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Signups" sheetId="1" r:id="rId5"/>
    <sheet state="visible" name="Scheduling Eligibility" sheetId="2" r:id="rId6"/>
    <sheet state="visible" name="1000" sheetId="3" r:id="rId7"/>
    <sheet state="visible" name="2000" sheetId="4" r:id="rId8"/>
    <sheet state="hidden" name="Factors" sheetId="5" r:id="rId9"/>
    <sheet state="hidden" name="Scheduling Code" sheetId="6" r:id="rId10"/>
    <sheet state="visible" name="3000" sheetId="7" r:id="rId11"/>
    <sheet state="visible" name="Signups Tally" sheetId="8" r:id="rId12"/>
    <sheet state="visible" name="Follow up.1" sheetId="9" r:id="rId13"/>
    <sheet state="visible" name="Follow up.2" sheetId="10" r:id="rId14"/>
    <sheet state="hidden" name="2000.2" sheetId="11" r:id="rId15"/>
    <sheet state="hidden" name="1000.2" sheetId="12" r:id="rId16"/>
    <sheet state="hidden" name="3000.2" sheetId="13" r:id="rId17"/>
    <sheet state="visible" name="Scripts" sheetId="14" r:id="rId18"/>
    <sheet state="visible" name="stsw2" sheetId="15" r:id="rId19"/>
    <sheet state="visible" name="A-TEAM list " sheetId="16" r:id="rId20"/>
    <sheet state="hidden" name="sts1w1" sheetId="17" r:id="rId21"/>
  </sheets>
  <definedNames>
    <definedName hidden="1" localSheetId="2" name="_xlnm._FilterDatabase">'1000'!$A$8:$BF$139</definedName>
    <definedName hidden="1" localSheetId="3" name="_xlnm._FilterDatabase">'2000'!$A$8:$BC$138</definedName>
    <definedName hidden="1" localSheetId="6" name="_xlnm._FilterDatabase">'3000'!$A$8:$BC$165</definedName>
    <definedName hidden="1" localSheetId="7" name="_xlnm._FilterDatabase">'Signups Tally'!$B$3:$C$14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tc={5ede49d1-3777-4247-820e-98f12bd27332}</author>
  </authors>
  <commentList>
    <comment authorId="0" ref="C1070">
      <text>
        <t xml:space="preserve">======
ID#AAABaTBhrvQ
tc={6536B587-4544-4832-BDE6-866146591DEE}    (2024-12-25 02:56:50)
[Threaded comment]
Your version of Excel allows you to read this threaded comment; however, any edits to it will get removed if the file is opened in a newer version of Excel. Learn more: https://go.microsoft.com/fwlink/?linkid=870924
Comment:
    Duplicate I am sorry!!!!!</t>
      </text>
    </comment>
    <comment authorId="0" ref="G1144">
      <text>
        <t xml:space="preserve">======
ID#AAABaTBhrvA
tc={47DB315E-8290-4AE6-82B3-E1AC06F8340E}    (2024-12-25 02:56:50)
[Threaded comment]
Your version of Excel allows you to read this threaded comment; however, any edits to it will get removed if the file is opened in a newer version of Excel. Learn more: https://go.microsoft.com/fwlink/?linkid=870924
Comment:
    Transgender female, biologically male
Reply:
    we go by gender at birth</t>
      </text>
    </comment>
    <comment authorId="1" xr:uid="{5ede49d1-3777-4247-820e-98f12bd27332}" ref="AL706">
      <text>
        <t xml:space="preserve">[Threaded comment]
 Your version of Excel allows you to read this threaded comment; however, any edits to it will get removed if the file is opened in a newer version of Excel. Learn more: https://go.microsoft.com/fwlink/?linkid=870924
Comment:
	guys i know it looks funny but v2 was done before v1 so this is accurate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13">
      <text>
        <t xml:space="preserve">======
ID#AAABaTBhrvM
tc={53E0CA4A-DB1D-470D-8E39-4E2A9916EE4D}    (2024-12-25 02:56:50)
[Threaded comment]
Your version of Excel allows you to read this threaded comment; however, any edits to it will get removed if the file is opened in a newer version of Excel. Learn more: https://go.microsoft.com/fwlink/?linkid=870924
Comment:
    @Daniel Zweben get off this workbook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9">
      <text>
        <t xml:space="preserve">======
ID#AAABaTBhru8
tc={7C3D3342-9C89-42E4-8E8D-34E6F0B2F524}    (2024-12-25 02:56:50)
[Threaded comment]
Your version of Excel allows you to read this threaded comment; however, any edits to it will get removed if the file is opened in a newer version of Excel. Learn more: https://go.microsoft.com/fwlink/?linkid=870924
Comment:
    Who screened and ran this p, we have no info in their screener, as well have they had their v2/ v2 scheduled?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7">
      <text>
        <t xml:space="preserve">======
ID#AAABaTBhrvI
tc={19E22035-8C6B-4633-BFD3-056BE2C07FF8}    (2024-12-25 02:56:50)
[Threaded comment]
Your version of Excel allows you to read this threaded comment; however, any edits to it will get removed if the file is opened in a newer version of Excel. Learn more: https://go.microsoft.com/fwlink/?linkid=870924
Comment:
    Who screened and ran this p, we have no info in their screener, as well have they had their v2/ v2 scheduled?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34">
      <text>
        <t xml:space="preserve">======
ID#AAABaTBhrvE
tc={0F30BB39-AC7B-4D6A-9660-1F8BA2522286}    (2024-12-25 02:56:50)
[Threaded comment]
Your version of Excel allows you to read this threaded comment; however, any edits to it will get removed if the file is opened in a newer version of Excel. Learn more: https://go.microsoft.com/fwlink/?linkid=870924
Comment:
    Who screened and ran this p, we have no info in their screener, as well have they had their v2/ v2 scheduled?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72">
      <text>
        <t xml:space="preserve">======
ID#AAABaTBhrvQ
tc={6536B587-4544-4832-BDE6-866146591DEE}    (2024-12-25 02:56:50)
[Threaded comment]
Your version of Excel allows you to read this threaded comment; however, any edits to it will get removed if the file is opened in a newer version of Excel. Learn more: https://go.microsoft.com/fwlink/?linkid=870924
Comment:
    Duplicate I am sorry!!!!!</t>
      </text>
    </comment>
    <comment authorId="0" ref="G1146">
      <text>
        <t xml:space="preserve">======
ID#AAABaTBhrvA
tc={47DB315E-8290-4AE6-82B3-E1AC06F8340E}    (2024-12-25 02:56:50)
[Threaded comment]
Your version of Excel allows you to read this threaded comment; however, any edits to it will get removed if the file is opened in a newer version of Excel. Learn more: https://go.microsoft.com/fwlink/?linkid=870924
Comment:
    Transgender female, biologically male
Reply:
    we go by gender at birth</t>
      </text>
    </comment>
  </commentList>
</comments>
</file>

<file path=xl/sharedStrings.xml><?xml version="1.0" encoding="utf-8"?>
<sst xmlns="http://schemas.openxmlformats.org/spreadsheetml/2006/main" count="50714" uniqueCount="6297">
  <si>
    <t>Wave 1</t>
  </si>
  <si>
    <t>Wave 2</t>
  </si>
  <si>
    <t>Wave 3</t>
  </si>
  <si>
    <t>PID</t>
  </si>
  <si>
    <t>Record ID</t>
  </si>
  <si>
    <t>First Name</t>
  </si>
  <si>
    <t>Last Name</t>
  </si>
  <si>
    <t>Gender</t>
  </si>
  <si>
    <t>Age</t>
  </si>
  <si>
    <t>Parent Name</t>
  </si>
  <si>
    <t>Guardian/Older Cohort Phone</t>
  </si>
  <si>
    <t>Child Phone</t>
  </si>
  <si>
    <t>Recruitment Source</t>
  </si>
  <si>
    <t>LONG TERM NOTES</t>
  </si>
  <si>
    <t>Next Contact Step</t>
  </si>
  <si>
    <t>Next date to contact</t>
  </si>
  <si>
    <t xml:space="preserve">Wave 1 initial contact        </t>
  </si>
  <si>
    <t>Schedule Screener</t>
  </si>
  <si>
    <t>Screener</t>
  </si>
  <si>
    <t>Schedule V1</t>
  </si>
  <si>
    <t xml:space="preserve">v1 reminder	</t>
  </si>
  <si>
    <t xml:space="preserve">Check for v1 completion	</t>
  </si>
  <si>
    <t xml:space="preserve">Schedule V2	</t>
  </si>
  <si>
    <t xml:space="preserve">4 days before v2 reminder	</t>
  </si>
  <si>
    <t xml:space="preserve">1 day before v2 reminder	</t>
  </si>
  <si>
    <t xml:space="preserve">Check for v2 completion	</t>
  </si>
  <si>
    <t xml:space="preserve">Wave 2 start month	</t>
  </si>
  <si>
    <t xml:space="preserve">Wave 2 initial contact	</t>
  </si>
  <si>
    <t>3 day before V1 reminder</t>
  </si>
  <si>
    <t xml:space="preserve">Check at Home survey completion </t>
  </si>
  <si>
    <t xml:space="preserve">Schedule V2 </t>
  </si>
  <si>
    <t>Check for v2 completion</t>
  </si>
  <si>
    <t>Travel Payments (send text and set auto email)</t>
  </si>
  <si>
    <t xml:space="preserve">Wave 3 start month        </t>
  </si>
  <si>
    <t xml:space="preserve">Wave 3 initial contact        </t>
  </si>
  <si>
    <t>V1 Payment</t>
  </si>
  <si>
    <t>nia</t>
  </si>
  <si>
    <t>brown</t>
  </si>
  <si>
    <t>Female (1)</t>
  </si>
  <si>
    <t>Regina brown</t>
  </si>
  <si>
    <t>(215) 251-7688</t>
  </si>
  <si>
    <t>(215) 551-7688</t>
  </si>
  <si>
    <t>CLINICONTACT</t>
  </si>
  <si>
    <t>dont contact until avi clears - schedule screener - If no response, x. - AD 5/5/2026</t>
  </si>
  <si>
    <t>TP</t>
  </si>
  <si>
    <t>DZ</t>
  </si>
  <si>
    <t>MV</t>
  </si>
  <si>
    <t>AC</t>
  </si>
  <si>
    <t>Layala</t>
  </si>
  <si>
    <t>Dachs</t>
  </si>
  <si>
    <t>F</t>
  </si>
  <si>
    <t>Avi Dachs</t>
  </si>
  <si>
    <t>(267) 285-3947</t>
  </si>
  <si>
    <t>Avi's sister</t>
  </si>
  <si>
    <t>Text "Avi" to schedule</t>
  </si>
  <si>
    <t xml:space="preserve">w3 intial contact (ANDY SET DATE) </t>
  </si>
  <si>
    <t>AD</t>
  </si>
  <si>
    <t>CP</t>
  </si>
  <si>
    <t>X</t>
  </si>
  <si>
    <t>KD</t>
  </si>
  <si>
    <t>Niang</t>
  </si>
  <si>
    <t>Dim Mang</t>
  </si>
  <si>
    <t>manu</t>
  </si>
  <si>
    <t>(260)702-5469</t>
  </si>
  <si>
    <t>(215) 433-2036</t>
  </si>
  <si>
    <t>niang.mang210@gmail.com</t>
  </si>
  <si>
    <t xml:space="preserve">her receipts got switched v2 reciept is actually v1 </t>
  </si>
  <si>
    <t xml:space="preserve">W3 initial contact (ANDY SET DATE) </t>
  </si>
  <si>
    <t>IA</t>
  </si>
  <si>
    <t>Ian</t>
  </si>
  <si>
    <t>Navarro</t>
  </si>
  <si>
    <t>Male (2)</t>
  </si>
  <si>
    <t>Yalitza Perez</t>
  </si>
  <si>
    <t>(267) 319-4267</t>
  </si>
  <si>
    <t>(267) 581-2238</t>
  </si>
  <si>
    <t xml:space="preserve">Travel payments </t>
  </si>
  <si>
    <t>BS</t>
  </si>
  <si>
    <t>AN</t>
  </si>
  <si>
    <t>AP</t>
  </si>
  <si>
    <t>Liam</t>
  </si>
  <si>
    <t>Galvez</t>
  </si>
  <si>
    <t>male</t>
  </si>
  <si>
    <t>Dana Newsome</t>
  </si>
  <si>
    <t>(215) 510-6544</t>
  </si>
  <si>
    <t xml:space="preserve">saw they were called </t>
  </si>
  <si>
    <t>wait to contact again until Avi clears them (v2)</t>
  </si>
  <si>
    <t>KL</t>
  </si>
  <si>
    <t>AK</t>
  </si>
  <si>
    <t>BH</t>
  </si>
  <si>
    <t>RY</t>
  </si>
  <si>
    <t>Kristian</t>
  </si>
  <si>
    <t>Kilgore</t>
  </si>
  <si>
    <t>Male (2)</t>
  </si>
  <si>
    <t xml:space="preserve">Dinah Jiles </t>
  </si>
  <si>
    <t>(267) 776-3612</t>
  </si>
  <si>
    <t>(267) 579-8298</t>
  </si>
  <si>
    <t>A family member who was also signing up</t>
  </si>
  <si>
    <t>needs to reschedule v1 (canceled x1 - add reason here)</t>
  </si>
  <si>
    <t xml:space="preserve">wait to contact again until Avi clears them (cut?) </t>
  </si>
  <si>
    <t>Chaniel</t>
  </si>
  <si>
    <t>Rackley</t>
  </si>
  <si>
    <t>Kimberly Rackley</t>
  </si>
  <si>
    <t>(864) 404-6545</t>
  </si>
  <si>
    <t>Clinicontact</t>
  </si>
  <si>
    <t>1172/1171 sibling</t>
  </si>
  <si>
    <t>dont contact until avi clears- Schedule V1</t>
  </si>
  <si>
    <t>AM</t>
  </si>
  <si>
    <t>-</t>
  </si>
  <si>
    <t>Hendrix</t>
  </si>
  <si>
    <t xml:space="preserve">Carpenter </t>
  </si>
  <si>
    <t>Ashley Carpenter</t>
  </si>
  <si>
    <t>(609) 929-2222</t>
  </si>
  <si>
    <t>Reach out in summer b/c they live in NJ and do sports</t>
  </si>
  <si>
    <t>dont contact until avi clears- screener</t>
  </si>
  <si>
    <t>DH</t>
  </si>
  <si>
    <t>Morgan</t>
  </si>
  <si>
    <t>Weaver</t>
  </si>
  <si>
    <t>M</t>
  </si>
  <si>
    <t>Jessica Weaver</t>
  </si>
  <si>
    <t>(267) 928-7334</t>
  </si>
  <si>
    <t>w3 schedule screener (cut?)</t>
  </si>
  <si>
    <t>n/a</t>
  </si>
  <si>
    <t xml:space="preserve">Isaiah </t>
  </si>
  <si>
    <t>Watts</t>
  </si>
  <si>
    <t>Male</t>
  </si>
  <si>
    <t>Catrisha Watts</t>
  </si>
  <si>
    <t>(757) 651-6569</t>
  </si>
  <si>
    <t>wait to schedule v1 until Avi clears them</t>
  </si>
  <si>
    <t>MS</t>
  </si>
  <si>
    <t>Shiloh</t>
  </si>
  <si>
    <t xml:space="preserve">Judah </t>
  </si>
  <si>
    <t>M15</t>
  </si>
  <si>
    <t>(757) 470-6417</t>
  </si>
  <si>
    <t>1194 sibling</t>
  </si>
  <si>
    <t>Wait to schedule v2 until Avi clears them</t>
  </si>
  <si>
    <t>SM</t>
  </si>
  <si>
    <t>BH, CP</t>
  </si>
  <si>
    <t>AD,AD</t>
  </si>
  <si>
    <t>AC, RY</t>
  </si>
  <si>
    <t>Elliott</t>
  </si>
  <si>
    <t>Clair</t>
  </si>
  <si>
    <t>Orli Gal</t>
  </si>
  <si>
    <t>(267) 265-8456</t>
  </si>
  <si>
    <t>267-909-6200</t>
  </si>
  <si>
    <t>waiting for flights to get scheduled</t>
  </si>
  <si>
    <t xml:space="preserve">dont contact until avi clears- Schedule v1/ child living in west coast </t>
  </si>
  <si>
    <t>Noelle</t>
  </si>
  <si>
    <t>Ferguson</t>
  </si>
  <si>
    <t>Christina Danielle Turner</t>
  </si>
  <si>
    <t>(267) 648-3537</t>
  </si>
  <si>
    <t>(267) 438-9939</t>
  </si>
  <si>
    <t>reschedule w2 Screener - called no answer 6/15/26</t>
  </si>
  <si>
    <t>Gilpatrick</t>
  </si>
  <si>
    <t>Ben-Yaacov</t>
  </si>
  <si>
    <t>M14</t>
  </si>
  <si>
    <t>Kate Dugan</t>
  </si>
  <si>
    <t>(609) 744-1033</t>
  </si>
  <si>
    <t>(215) 514-0531</t>
  </si>
  <si>
    <t xml:space="preserve"> (Awbury Arboretum summer camp)</t>
  </si>
  <si>
    <t xml:space="preserve">w3 intital </t>
  </si>
  <si>
    <t>Tyler</t>
  </si>
  <si>
    <t>Romanelli</t>
  </si>
  <si>
    <t>Saki Sono Romanelli</t>
  </si>
  <si>
    <t>(203) 464-1205</t>
  </si>
  <si>
    <t>(508) 808-2411</t>
  </si>
  <si>
    <t>Mr. Naoya Tani</t>
  </si>
  <si>
    <t>Maybe don't schedule v2, did not want to do v1 and notes show he quit v2 halfway through pat last year</t>
  </si>
  <si>
    <t xml:space="preserve">v2 schedule </t>
  </si>
  <si>
    <t>SB</t>
  </si>
  <si>
    <t>Allisa</t>
  </si>
  <si>
    <t>Female</t>
  </si>
  <si>
    <t>Layla</t>
  </si>
  <si>
    <t>Young</t>
  </si>
  <si>
    <t xml:space="preserve">Female </t>
  </si>
  <si>
    <t>Sheliah Yuille</t>
  </si>
  <si>
    <t>(215) 201-8965</t>
  </si>
  <si>
    <t>parent</t>
  </si>
  <si>
    <t>Chelsea</t>
  </si>
  <si>
    <t>George</t>
  </si>
  <si>
    <t>Chelsea G</t>
  </si>
  <si>
    <t>(267) 366-7176</t>
  </si>
  <si>
    <t>(610) 803-6519</t>
  </si>
  <si>
    <t xml:space="preserve">try and finish w2 no w3 </t>
  </si>
  <si>
    <t xml:space="preserve">reschedule v1/ghosting/ if no response cut them </t>
  </si>
  <si>
    <t>Haylee</t>
  </si>
  <si>
    <t>Jones</t>
  </si>
  <si>
    <t>Joanne Carrasquillo</t>
  </si>
  <si>
    <t>(267) 761-6115</t>
  </si>
  <si>
    <t>(484) 788-7075</t>
  </si>
  <si>
    <t xml:space="preserve">v2 reminder 1 day </t>
  </si>
  <si>
    <t xml:space="preserve"> MV</t>
  </si>
  <si>
    <t>Sebastien</t>
  </si>
  <si>
    <t>Mason</t>
  </si>
  <si>
    <t>Emily Mason</t>
  </si>
  <si>
    <t>(917) 698-9694</t>
  </si>
  <si>
    <t>email</t>
  </si>
  <si>
    <t xml:space="preserve">siblings with 2086 no w3 </t>
  </si>
  <si>
    <t>Follow-Up About V1 Scheduling</t>
  </si>
  <si>
    <t>EB</t>
  </si>
  <si>
    <t>Oliver</t>
  </si>
  <si>
    <t>(856) 631-4323</t>
  </si>
  <si>
    <t>siblings with 1089</t>
  </si>
  <si>
    <t>Lincoln she/her</t>
  </si>
  <si>
    <t>Monahan</t>
  </si>
  <si>
    <t>Megan Monahan</t>
  </si>
  <si>
    <t>(610) 763-6696</t>
  </si>
  <si>
    <t>Email</t>
  </si>
  <si>
    <t>Sibling is 1005 - delayed w2 contact date by month so siblings can come together- already completed screener?</t>
  </si>
  <si>
    <t xml:space="preserve">schedule WAVE2 v1- july date she wants </t>
  </si>
  <si>
    <t>Laughlin she/her</t>
  </si>
  <si>
    <t>(530) 263-7370</t>
  </si>
  <si>
    <t>Sibling is 1113</t>
  </si>
  <si>
    <t xml:space="preserve">schedule WAVE3 v1- july date she wants </t>
  </si>
  <si>
    <t xml:space="preserve"> </t>
  </si>
  <si>
    <t>Zarriah</t>
  </si>
  <si>
    <t>Williams</t>
  </si>
  <si>
    <t>Cherele washington</t>
  </si>
  <si>
    <t>(267) 628-8662</t>
  </si>
  <si>
    <t>redcap - sibling in study</t>
  </si>
  <si>
    <t xml:space="preserve">Wave 2 initial contact </t>
  </si>
  <si>
    <t>Vihaan</t>
  </si>
  <si>
    <t>Kaushik</t>
  </si>
  <si>
    <t>(919) 428-0818</t>
  </si>
  <si>
    <t xml:space="preserve">Wave 3 schedule screener (travelling til end of july) </t>
  </si>
  <si>
    <t>Mv</t>
  </si>
  <si>
    <t>Vrishab</t>
  </si>
  <si>
    <t xml:space="preserve">Dhivya Kaushik </t>
  </si>
  <si>
    <t>dhivyac@gmail.com</t>
  </si>
  <si>
    <t>Emani</t>
  </si>
  <si>
    <t>wooden</t>
  </si>
  <si>
    <t>(267) 699-1405</t>
  </si>
  <si>
    <t>(267) 560-6952</t>
  </si>
  <si>
    <t>schedule screener - called mom but she couldn't hear- ghosting?</t>
  </si>
  <si>
    <t>Za'Haad</t>
  </si>
  <si>
    <t>Covington-Walley</t>
  </si>
  <si>
    <t>Erica Covington</t>
  </si>
  <si>
    <t>(215) 397-7672</t>
  </si>
  <si>
    <t xml:space="preserve">CLINICONTACT </t>
  </si>
  <si>
    <t xml:space="preserve">Wave 2 intial content (if no scan no w3) </t>
  </si>
  <si>
    <t>AMo</t>
  </si>
  <si>
    <t>Caleb</t>
  </si>
  <si>
    <t>Davis</t>
  </si>
  <si>
    <t>Rebecca davis</t>
  </si>
  <si>
    <t>(215) 498-6017</t>
  </si>
  <si>
    <t xml:space="preserve">Wave 3 intial contact (not on a team list but good contact and age?) </t>
  </si>
  <si>
    <t>Makynzi</t>
  </si>
  <si>
    <t>jones</t>
  </si>
  <si>
    <t>Brittani Jones</t>
  </si>
  <si>
    <t xml:space="preserve">Wave 2 Initial Contact- if issues with scanner no w3 </t>
  </si>
  <si>
    <t>Isaiah</t>
  </si>
  <si>
    <t>Scott</t>
  </si>
  <si>
    <t>Felicia Wrice-Scott</t>
  </si>
  <si>
    <t>(267) 738-1138</t>
  </si>
  <si>
    <t>(267) 586-7726</t>
  </si>
  <si>
    <t>fwrice76@gmail.com</t>
  </si>
  <si>
    <t>Wave 2 Initial Contact</t>
  </si>
  <si>
    <t>Maia</t>
  </si>
  <si>
    <t>LaMonte</t>
  </si>
  <si>
    <t>April LaMonte</t>
  </si>
  <si>
    <t>(484) 888-6718</t>
  </si>
  <si>
    <t>thelamontefamily@gmail.com</t>
  </si>
  <si>
    <t>Wave 2 Initial contact</t>
  </si>
  <si>
    <t>Kl</t>
  </si>
  <si>
    <t>Kyrah</t>
  </si>
  <si>
    <t>Safiyyah Carter Pack</t>
  </si>
  <si>
    <t>(267) 648-6297</t>
  </si>
  <si>
    <t>Wave 2 intial contact</t>
  </si>
  <si>
    <t>Beniris</t>
  </si>
  <si>
    <t>Cumbe-Gonzalez</t>
  </si>
  <si>
    <t>Beniris C-G</t>
  </si>
  <si>
    <t>787-549-0402</t>
  </si>
  <si>
    <t>(215) 209-9982</t>
  </si>
  <si>
    <t>beniriscristal@gmail.com</t>
  </si>
  <si>
    <t xml:space="preserve">dont contact until avi clears - w2 initial </t>
  </si>
  <si>
    <t>Zariyah</t>
  </si>
  <si>
    <t>Covington</t>
  </si>
  <si>
    <t>Sibling is 1781</t>
  </si>
  <si>
    <t>Wave 2 inital contact</t>
  </si>
  <si>
    <t xml:space="preserve">Magnolia (Maggie) </t>
  </si>
  <si>
    <t>Becker</t>
  </si>
  <si>
    <t>Justin Becker (dad) Sarah becker (mom)</t>
  </si>
  <si>
    <t>Wave 3 initial contact</t>
  </si>
  <si>
    <t xml:space="preserve">Iyannah </t>
  </si>
  <si>
    <t>Marshall*</t>
  </si>
  <si>
    <t>Wave 3 Initial Contact</t>
  </si>
  <si>
    <t>Harmony</t>
  </si>
  <si>
    <t>Hall</t>
  </si>
  <si>
    <t>Female (1)</t>
  </si>
  <si>
    <t xml:space="preserve">brieanna hall </t>
  </si>
  <si>
    <t>(267) 276-5451</t>
  </si>
  <si>
    <t>(215) 913-2635</t>
  </si>
  <si>
    <t>Sister to 1851</t>
  </si>
  <si>
    <t xml:space="preserve">wave 2 initial contact (sibling - 1851) - No w3 if no scan </t>
  </si>
  <si>
    <t>Katelynn</t>
  </si>
  <si>
    <t>kirtz</t>
  </si>
  <si>
    <t>Brieanna Hall</t>
  </si>
  <si>
    <t>hall.brieanna@yahoo.com</t>
  </si>
  <si>
    <t>wave 2 initial contact (sibling - 1880)</t>
  </si>
  <si>
    <t>Noemi</t>
  </si>
  <si>
    <t>Wanaselja</t>
  </si>
  <si>
    <t>Allison Van Wyk Wanaselja</t>
  </si>
  <si>
    <t>(215) 704-2253</t>
  </si>
  <si>
    <t>(267) 568-9169</t>
  </si>
  <si>
    <t>Wave2 Initial Contact</t>
  </si>
  <si>
    <t>Samantha</t>
  </si>
  <si>
    <t>Aleman</t>
  </si>
  <si>
    <t>Herlinda Tlaxcaltecatl</t>
  </si>
  <si>
    <t>(267) 760-6682</t>
  </si>
  <si>
    <t> </t>
  </si>
  <si>
    <t>They reached me via email</t>
  </si>
  <si>
    <t>ghosting sts - texted mom - never recieved them</t>
  </si>
  <si>
    <t>Kai</t>
  </si>
  <si>
    <t>Tran</t>
  </si>
  <si>
    <t>Delaina Tran</t>
  </si>
  <si>
    <t>(215) 237-8966</t>
  </si>
  <si>
    <t>out of the country in June/July</t>
  </si>
  <si>
    <t>wave2 v2 reminder</t>
  </si>
  <si>
    <t>Joshua</t>
  </si>
  <si>
    <t>Gerecht</t>
  </si>
  <si>
    <t>Miyuki Hashimoto</t>
  </si>
  <si>
    <t>(215) 316-2915</t>
  </si>
  <si>
    <t xml:space="preserve">Wave 3 iniitial contact </t>
  </si>
  <si>
    <t>Olivia</t>
  </si>
  <si>
    <t>Garrett</t>
  </si>
  <si>
    <t>267-442-8673</t>
  </si>
  <si>
    <t>(215) 778-2672</t>
  </si>
  <si>
    <t xml:space="preserve">dont contact until avi clears-Wave 2 iniitial contact </t>
  </si>
  <si>
    <t>Nylae</t>
  </si>
  <si>
    <t xml:space="preserve">Edwards-Williams </t>
  </si>
  <si>
    <t>Cherele Washington</t>
  </si>
  <si>
    <t>Wave 2 initial contact</t>
  </si>
  <si>
    <t xml:space="preserve">CP </t>
  </si>
  <si>
    <t>Eric</t>
  </si>
  <si>
    <t>Wu</t>
  </si>
  <si>
    <t>Eric Wu</t>
  </si>
  <si>
    <t>(267) 506-9460</t>
  </si>
  <si>
    <t>267 239 6088</t>
  </si>
  <si>
    <t>gigarunner123@gmail.com</t>
  </si>
  <si>
    <t xml:space="preserve">dont contact until avi clears-Wave 2 initial contact </t>
  </si>
  <si>
    <t>Kaleah</t>
  </si>
  <si>
    <t>Y Calloway</t>
  </si>
  <si>
    <t>K.b</t>
  </si>
  <si>
    <t>w2 inital contact</t>
  </si>
  <si>
    <t>JJ (Jensen)</t>
  </si>
  <si>
    <t>Cressman</t>
  </si>
  <si>
    <t>w3 initial contact</t>
  </si>
  <si>
    <t>Laila�Isabella</t>
  </si>
  <si>
    <t>Nelson</t>
  </si>
  <si>
    <t>Nasirrah Pratt</t>
  </si>
  <si>
    <t>(215) 445-9942</t>
  </si>
  <si>
    <t>naspratt0602@gmail.com</t>
  </si>
  <si>
    <t xml:space="preserve">Wave 2 intial contact </t>
  </si>
  <si>
    <t>Alexandria</t>
  </si>
  <si>
    <t>Awong</t>
  </si>
  <si>
    <t>Michael Wong</t>
  </si>
  <si>
    <t>267-872-9148</t>
  </si>
  <si>
    <t>(610) 564-0597</t>
  </si>
  <si>
    <t>againraptor@gmail.com</t>
  </si>
  <si>
    <t>Rubincan</t>
  </si>
  <si>
    <t>Lauren Rubincan</t>
  </si>
  <si>
    <t>(302) 521-4438</t>
  </si>
  <si>
    <t>Previous study</t>
  </si>
  <si>
    <t>2085 sibling, expander pinged in the metal detector follow up in aug reach back out early fall</t>
  </si>
  <si>
    <t xml:space="preserve">reschedule wave2 v2 ( expander ) </t>
  </si>
  <si>
    <t>MG</t>
  </si>
  <si>
    <t>AD, EB</t>
  </si>
  <si>
    <t>Aryn</t>
  </si>
  <si>
    <t>Clark</t>
  </si>
  <si>
    <t>Nuh Tah Shuh Lloyd</t>
  </si>
  <si>
    <t>(267) 353-7829</t>
  </si>
  <si>
    <t>(267) 466-7255</t>
  </si>
  <si>
    <t>dont contact until avi clears- Wave 2 Initial Contact</t>
  </si>
  <si>
    <t>KL, CP</t>
  </si>
  <si>
    <t>Jacob</t>
  </si>
  <si>
    <t>Gibbons</t>
  </si>
  <si>
    <t>Courtney Gibbons</t>
  </si>
  <si>
    <t>(215) 429-5541</t>
  </si>
  <si>
    <t xml:space="preserve">wave 3 initial contact </t>
  </si>
  <si>
    <t>Jason</t>
  </si>
  <si>
    <t>Serrano</t>
  </si>
  <si>
    <t>Lisa Borrelli-Serrano</t>
  </si>
  <si>
    <t>(215) 768-1389</t>
  </si>
  <si>
    <t xml:space="preserve"> Connor </t>
  </si>
  <si>
    <t>Fitzpatrick</t>
  </si>
  <si>
    <t>Paid 70 at V1 wave 2 (7/13/2025) - had no cards</t>
  </si>
  <si>
    <t xml:space="preserve">Wave 3 Initial Contact </t>
  </si>
  <si>
    <t>Rika</t>
  </si>
  <si>
    <t>Iijima</t>
  </si>
  <si>
    <t>F16</t>
  </si>
  <si>
    <t>Nobuko Iijima</t>
  </si>
  <si>
    <t>(267) 595-2755</t>
  </si>
  <si>
    <t>(267) 992-0083</t>
  </si>
  <si>
    <t>Friend</t>
  </si>
  <si>
    <t>IA, CP</t>
  </si>
  <si>
    <t xml:space="preserve">Jude </t>
  </si>
  <si>
    <t>Justin Becker</t>
  </si>
  <si>
    <t>(215) 888-6714</t>
  </si>
  <si>
    <t>NEEDS 70 + 30 for V2 - did not get paid!!!!</t>
  </si>
  <si>
    <t>Hai-Dinh</t>
  </si>
  <si>
    <t>Ballock</t>
  </si>
  <si>
    <t>DZ, CP</t>
  </si>
  <si>
    <t xml:space="preserve">Khyjair </t>
  </si>
  <si>
    <t>Tripline Reed</t>
  </si>
  <si>
    <t>M12</t>
  </si>
  <si>
    <t>Kamilah Reed</t>
  </si>
  <si>
    <t>(267) 928-0049</t>
  </si>
  <si>
    <t>dont contact until avi clears- Wave 3 initial contact</t>
  </si>
  <si>
    <t>Myesha</t>
  </si>
  <si>
    <t>Gardner</t>
  </si>
  <si>
    <t>Dakettia Cook</t>
  </si>
  <si>
    <t>(267) 402-8110</t>
  </si>
  <si>
    <t xml:space="preserve">Dominic </t>
  </si>
  <si>
    <t>Fuhs</t>
  </si>
  <si>
    <t>M13</t>
  </si>
  <si>
    <t>Anita Fuhs</t>
  </si>
  <si>
    <t>215-820-5802</t>
  </si>
  <si>
    <t>(215) 820-5802</t>
  </si>
  <si>
    <t>Wave 3 initital contact</t>
  </si>
  <si>
    <t>Painter</t>
  </si>
  <si>
    <t>F15</t>
  </si>
  <si>
    <t>Arthur Painter</t>
  </si>
  <si>
    <t>(215) 350-2809</t>
  </si>
  <si>
    <t>(215) 470-1212</t>
  </si>
  <si>
    <t>Referred to by a family member</t>
  </si>
  <si>
    <t>Tina</t>
  </si>
  <si>
    <t>Zheng</t>
  </si>
  <si>
    <t xml:space="preserve">F15 </t>
  </si>
  <si>
    <t>Xiu Yun Qiu</t>
  </si>
  <si>
    <t>267-331-1656</t>
  </si>
  <si>
    <t>(215) 500-4868</t>
  </si>
  <si>
    <t xml:space="preserve">only child texts </t>
  </si>
  <si>
    <t xml:space="preserve">Wave 3 initial contact </t>
  </si>
  <si>
    <t>Suhaylah</t>
  </si>
  <si>
    <t>Andino</t>
  </si>
  <si>
    <t>F8</t>
  </si>
  <si>
    <t>Sharde Walker</t>
  </si>
  <si>
    <t>(215) 954-3526</t>
  </si>
  <si>
    <t>Nayeli</t>
  </si>
  <si>
    <t>Padilla</t>
  </si>
  <si>
    <t>Monica Hankins</t>
  </si>
  <si>
    <t>(267) 269-2081</t>
  </si>
  <si>
    <t>(215) 669-4765</t>
  </si>
  <si>
    <t>gaurdian sent it to me'</t>
  </si>
  <si>
    <t>Messages are going undelivered - AD 6/27/2025</t>
  </si>
  <si>
    <t>kl</t>
  </si>
  <si>
    <t>Quadir</t>
  </si>
  <si>
    <t>M17</t>
  </si>
  <si>
    <t>(267) 606-7628</t>
  </si>
  <si>
    <t xml:space="preserve">Kennedy </t>
  </si>
  <si>
    <t>Player</t>
  </si>
  <si>
    <t>F12</t>
  </si>
  <si>
    <t>Johnetta Gay</t>
  </si>
  <si>
    <t>(267) 624-5836</t>
  </si>
  <si>
    <t>wave 3 initial contact</t>
  </si>
  <si>
    <t>Karma</t>
  </si>
  <si>
    <t>F13</t>
  </si>
  <si>
    <t>Kendria Davis</t>
  </si>
  <si>
    <t>(267) 290-0188</t>
  </si>
  <si>
    <t>(267) 582-2499</t>
  </si>
  <si>
    <t>Philly Free School</t>
  </si>
  <si>
    <t>Bh</t>
  </si>
  <si>
    <t>Emira</t>
  </si>
  <si>
    <t>Cheeks</t>
  </si>
  <si>
    <t>F14</t>
  </si>
  <si>
    <t>Laylah Wilson</t>
  </si>
  <si>
    <t>(835) 226-7473</t>
  </si>
  <si>
    <t>(302) 685-7891</t>
  </si>
  <si>
    <t xml:space="preserve">dont contact until avi clears/ if they have braces still cut them - Wave 3 initial contact </t>
  </si>
  <si>
    <t>Thomas</t>
  </si>
  <si>
    <t>Hylan</t>
  </si>
  <si>
    <t>Mia Hylan</t>
  </si>
  <si>
    <t>(215) 617-7111</t>
  </si>
  <si>
    <t>(215) 888-1243</t>
  </si>
  <si>
    <t>PennHD</t>
  </si>
  <si>
    <t>Ishmael</t>
  </si>
  <si>
    <t>Savadogo</t>
  </si>
  <si>
    <t>Nzinga Jackson</t>
  </si>
  <si>
    <t>(267) 210-1987</t>
  </si>
  <si>
    <t>Drexel Dornsife Center</t>
  </si>
  <si>
    <t>CP, CP</t>
  </si>
  <si>
    <t>Sydney</t>
  </si>
  <si>
    <t>Hollaway</t>
  </si>
  <si>
    <t xml:space="preserve">Brandi Hollaway </t>
  </si>
  <si>
    <t>(215) 954-5340</t>
  </si>
  <si>
    <t>???</t>
  </si>
  <si>
    <t xml:space="preserve">w3 initital contact </t>
  </si>
  <si>
    <t>Micah</t>
  </si>
  <si>
    <t>Brandi Hollaway</t>
  </si>
  <si>
    <t>(445) 226-3286</t>
  </si>
  <si>
    <t xml:space="preserve">w3 intital contact </t>
  </si>
  <si>
    <t>Kiley</t>
  </si>
  <si>
    <t>Strauss</t>
  </si>
  <si>
    <t>Melissa A Strauss</t>
  </si>
  <si>
    <t>(267) 213-6658</t>
  </si>
  <si>
    <t>Kendall</t>
  </si>
  <si>
    <t>Sayir</t>
  </si>
  <si>
    <t>Taylor</t>
  </si>
  <si>
    <t xml:space="preserve">Crystal Brown </t>
  </si>
  <si>
    <t>(267) 679-9194</t>
  </si>
  <si>
    <t>(267) 610-9388</t>
  </si>
  <si>
    <t>dont contact until avi clears them-Wave 3 initial contact</t>
  </si>
  <si>
    <t>Wren</t>
  </si>
  <si>
    <t>RuiFang Palombaro Lanza</t>
  </si>
  <si>
    <t>F17</t>
  </si>
  <si>
    <t>Kerstin Palombaro</t>
  </si>
  <si>
    <t>(215) 813-3008</t>
  </si>
  <si>
    <t>(215) 817-6430</t>
  </si>
  <si>
    <t xml:space="preserve">Ortiz-Rivera </t>
  </si>
  <si>
    <t>F11</t>
  </si>
  <si>
    <t>Samiha Ortiz-Rivera</t>
  </si>
  <si>
    <t>(267) 997-4412</t>
  </si>
  <si>
    <t>Temple</t>
  </si>
  <si>
    <t>Anthony</t>
  </si>
  <si>
    <t>Ortiz-Rivera Jr</t>
  </si>
  <si>
    <t>M11</t>
  </si>
  <si>
    <t>Enrique</t>
  </si>
  <si>
    <t>Hernandez</t>
  </si>
  <si>
    <t>Robin Hernandez-Mekonnen</t>
  </si>
  <si>
    <t>(267) 283-8787</t>
  </si>
  <si>
    <t>(267) 987-4689</t>
  </si>
  <si>
    <t>use parent &amp; child gc</t>
  </si>
  <si>
    <t>Aashir</t>
  </si>
  <si>
    <t>Lakia Taylor</t>
  </si>
  <si>
    <t>(484) 566-0529</t>
  </si>
  <si>
    <t>sibling of Jaziah Taylor</t>
  </si>
  <si>
    <t>cousin of Jaziah &amp; christian Taylor</t>
  </si>
  <si>
    <t>Anabel</t>
  </si>
  <si>
    <t>Robinson-Posey</t>
  </si>
  <si>
    <t>Sierra Robinson</t>
  </si>
  <si>
    <t>(570) 396-0338</t>
  </si>
  <si>
    <t>Only text parent</t>
  </si>
  <si>
    <t>?</t>
  </si>
  <si>
    <t>Arman Jonathan (AJ)</t>
  </si>
  <si>
    <t>Froggatt</t>
  </si>
  <si>
    <t>Cindy Froggatt</t>
  </si>
  <si>
    <t>(267) 785-4092</t>
  </si>
  <si>
    <t>(917) 734-2568</t>
  </si>
  <si>
    <t>ac</t>
  </si>
  <si>
    <t>Nguyen</t>
  </si>
  <si>
    <t>Linh Doan</t>
  </si>
  <si>
    <t>(215) 917-0135</t>
  </si>
  <si>
    <t>(610) 425-7152</t>
  </si>
  <si>
    <t xml:space="preserve">Wave 3 intial contact </t>
  </si>
  <si>
    <t>N/A</t>
  </si>
  <si>
    <t>??</t>
  </si>
  <si>
    <t>Nashali</t>
  </si>
  <si>
    <t>Eliza</t>
  </si>
  <si>
    <t>Jennifer Scott</t>
  </si>
  <si>
    <t>(610) 621-9974</t>
  </si>
  <si>
    <t>(610) 781-1828</t>
  </si>
  <si>
    <t>Zahon</t>
  </si>
  <si>
    <t>McDonald</t>
  </si>
  <si>
    <t>Chenoa McDonald</t>
  </si>
  <si>
    <t>(215) 410-8259</t>
  </si>
  <si>
    <t>answered - said she would do them but it passed to sts that were missed... still interested in participating</t>
  </si>
  <si>
    <t>SJ</t>
  </si>
  <si>
    <t>Zaaka</t>
  </si>
  <si>
    <t>M9</t>
  </si>
  <si>
    <t xml:space="preserve">Chenoa McDonald </t>
  </si>
  <si>
    <t>Ciana</t>
  </si>
  <si>
    <t xml:space="preserve">White </t>
  </si>
  <si>
    <t>Krystal Anyair</t>
  </si>
  <si>
    <t>(267) 357-2527</t>
  </si>
  <si>
    <t>(267) 321-0242</t>
  </si>
  <si>
    <t>Juhlai</t>
  </si>
  <si>
    <t>Dixon</t>
  </si>
  <si>
    <t>Jamie Dixon</t>
  </si>
  <si>
    <t>(267) 303-7437</t>
  </si>
  <si>
    <t>(267) 546-8234</t>
  </si>
  <si>
    <t>Lighthouse</t>
  </si>
  <si>
    <t>AN,CP</t>
  </si>
  <si>
    <t>Jeremiah</t>
  </si>
  <si>
    <t>Conner</t>
  </si>
  <si>
    <t>Shardai Jenkins</t>
  </si>
  <si>
    <t>(215) 594-0212</t>
  </si>
  <si>
    <t>needs payment checked no scan has braces</t>
  </si>
  <si>
    <t>braces - 11/13/2025. Check if he has them off for wave 3</t>
  </si>
  <si>
    <t>Sye</t>
  </si>
  <si>
    <t>Mirsky</t>
  </si>
  <si>
    <t>Ani maitin</t>
  </si>
  <si>
    <t>(267) 615-5394</t>
  </si>
  <si>
    <t>Jahbril</t>
  </si>
  <si>
    <t>Jenkins</t>
  </si>
  <si>
    <t>for megan; amazon issue</t>
  </si>
  <si>
    <t>Sherie</t>
  </si>
  <si>
    <t>Dawn Keith</t>
  </si>
  <si>
    <t>(215) 307-9363</t>
  </si>
  <si>
    <t>has nose piercing but removable and healed now! - two months past their visit from last year</t>
  </si>
  <si>
    <t>Dirk</t>
  </si>
  <si>
    <t>Spaeth</t>
  </si>
  <si>
    <t>Jules Spaeth</t>
  </si>
  <si>
    <t>(484) 434-9714</t>
  </si>
  <si>
    <t>(215) 356-4314</t>
  </si>
  <si>
    <t xml:space="preserve">Wave 3 Initial contact </t>
  </si>
  <si>
    <t xml:space="preserve">Khamari </t>
  </si>
  <si>
    <t>Almodovar</t>
  </si>
  <si>
    <t>Shavon Patrice</t>
  </si>
  <si>
    <t>(267) 303-2082</t>
  </si>
  <si>
    <t>267 444 1242</t>
  </si>
  <si>
    <t>CLINICONTACT (2nd refferal)</t>
  </si>
  <si>
    <t xml:space="preserve">Wave 3 initital contact </t>
  </si>
  <si>
    <t>Owen</t>
  </si>
  <si>
    <t>Ganley</t>
  </si>
  <si>
    <t>Maria Crespo</t>
  </si>
  <si>
    <t>(267) 254-6966</t>
  </si>
  <si>
    <t>(267) 559-0613</t>
  </si>
  <si>
    <t>Amira</t>
  </si>
  <si>
    <t>Norcott</t>
  </si>
  <si>
    <t>Kali Norcott</t>
  </si>
  <si>
    <t>clinicontact</t>
  </si>
  <si>
    <t>titanium belly button piercing</t>
  </si>
  <si>
    <t>AD, CP</t>
  </si>
  <si>
    <t>Haimes</t>
  </si>
  <si>
    <t xml:space="preserve">Marisa Lloret </t>
  </si>
  <si>
    <t>(856) 398-0152</t>
  </si>
  <si>
    <t>(609) 481-9447</t>
  </si>
  <si>
    <t xml:space="preserve">Jason </t>
  </si>
  <si>
    <t>1376 sibling</t>
  </si>
  <si>
    <t xml:space="preserve">Julian </t>
  </si>
  <si>
    <t xml:space="preserve">Lloret </t>
  </si>
  <si>
    <t>(856) 383-4188</t>
  </si>
  <si>
    <t>1377 sibling- wave 1 phone taken, could not do many surveys</t>
  </si>
  <si>
    <t>Adrian</t>
  </si>
  <si>
    <t>Labor</t>
  </si>
  <si>
    <t>James Labor</t>
  </si>
  <si>
    <t>(267) 303-2936</t>
  </si>
  <si>
    <t>(215) 582-6846</t>
  </si>
  <si>
    <t>poster</t>
  </si>
  <si>
    <t>siblings with 2095</t>
  </si>
  <si>
    <t>dont contact until avi clears-Wave 3 Initial Contact</t>
  </si>
  <si>
    <t xml:space="preserve"> Orla </t>
  </si>
  <si>
    <t xml:space="preserve">Dever </t>
  </si>
  <si>
    <t>Corinne Dever</t>
  </si>
  <si>
    <t>(215) 391-6294</t>
  </si>
  <si>
    <t>(215) 317-5221</t>
  </si>
  <si>
    <t>Valentina</t>
  </si>
  <si>
    <t>johnson</t>
  </si>
  <si>
    <t>Priscilla Galligani</t>
  </si>
  <si>
    <t>(856) 906-9080</t>
  </si>
  <si>
    <t>(856) 701-7840</t>
  </si>
  <si>
    <t xml:space="preserve">wave 3 initial contact (cut?) </t>
  </si>
  <si>
    <t xml:space="preserve">RY, CP </t>
  </si>
  <si>
    <t>Noah</t>
  </si>
  <si>
    <t>‪(757) 651-6569‬</t>
  </si>
  <si>
    <t>1076 sibling</t>
  </si>
  <si>
    <t>Lillian</t>
  </si>
  <si>
    <t>Sacksith</t>
  </si>
  <si>
    <t>Jessica Le</t>
  </si>
  <si>
    <t>(484) 378-6478</t>
  </si>
  <si>
    <t>(215) 908-8681</t>
  </si>
  <si>
    <t>I found out through a friend</t>
  </si>
  <si>
    <t>dont contact until avi clears-wave 3 initial contact</t>
  </si>
  <si>
    <t>Sarain</t>
  </si>
  <si>
    <t>Ceesay</t>
  </si>
  <si>
    <t>x</t>
  </si>
  <si>
    <t xml:space="preserve">dont contact until avi clears- Wave 3 intial contact </t>
  </si>
  <si>
    <t>DC</t>
  </si>
  <si>
    <t>Zoe</t>
  </si>
  <si>
    <t>Castelo</t>
  </si>
  <si>
    <t>Katie Castelo</t>
  </si>
  <si>
    <t>(267) 648-4688</t>
  </si>
  <si>
    <t>Rylan</t>
  </si>
  <si>
    <t>Mumma</t>
  </si>
  <si>
    <t>Nicole Mumma</t>
  </si>
  <si>
    <t>(215) 805-4395</t>
  </si>
  <si>
    <t>(267) 908-1704</t>
  </si>
  <si>
    <t xml:space="preserve">mom got email </t>
  </si>
  <si>
    <r>
      <rPr>
        <rFont val="Calibri"/>
        <color theme="1"/>
        <sz val="10.0"/>
      </rPr>
      <t xml:space="preserve">siblings with 2091, </t>
    </r>
    <r>
      <rPr>
        <rFont val="Calibri"/>
        <b/>
        <color theme="1"/>
        <sz val="10.0"/>
      </rPr>
      <t>CHECK SESSION NOTES BEFORE V2</t>
    </r>
  </si>
  <si>
    <t>dont contact until avi clears-Wave 3 initial contact</t>
  </si>
  <si>
    <t>Everett</t>
  </si>
  <si>
    <t xml:space="preserve">Nicole Mumma </t>
  </si>
  <si>
    <t>(215) 936-5648</t>
  </si>
  <si>
    <r>
      <rPr>
        <rFont val="Calibri"/>
        <color theme="1"/>
        <sz val="10.0"/>
      </rPr>
      <t xml:space="preserve">siblings with 2090, </t>
    </r>
    <r>
      <rPr>
        <rFont val="Calibri"/>
        <b/>
        <color theme="1"/>
        <sz val="10.0"/>
      </rPr>
      <t xml:space="preserve">Has Dyslexia!!! anticipate longer v1 (read to him?) </t>
    </r>
  </si>
  <si>
    <t>Declan</t>
  </si>
  <si>
    <t>Willson</t>
  </si>
  <si>
    <t>Jennifer Shaffer Willison</t>
  </si>
  <si>
    <t>(215) 205-0435</t>
  </si>
  <si>
    <t>(215) 433-3064</t>
  </si>
  <si>
    <t>Mia</t>
  </si>
  <si>
    <t>Haugen</t>
  </si>
  <si>
    <t>Megan Pope</t>
  </si>
  <si>
    <t>(215) 356-0400</t>
  </si>
  <si>
    <t>says Wednesday and weekends are best for them</t>
  </si>
  <si>
    <t>Nyidira</t>
  </si>
  <si>
    <t>lane</t>
  </si>
  <si>
    <t>Donna Regaolo</t>
  </si>
  <si>
    <t>(267) 507-8902</t>
  </si>
  <si>
    <t>(267) 916-8272</t>
  </si>
  <si>
    <t>Dregaolo@yahoo.com</t>
  </si>
  <si>
    <t>Blake</t>
  </si>
  <si>
    <t>Daphne Jenkins</t>
  </si>
  <si>
    <t>(484) 535-1044</t>
  </si>
  <si>
    <t>RY, MV</t>
  </si>
  <si>
    <t>lexie</t>
  </si>
  <si>
    <t>rubincan</t>
  </si>
  <si>
    <t xml:space="preserve">lauren rubincan </t>
  </si>
  <si>
    <t>(302) 521-2795</t>
  </si>
  <si>
    <t>family</t>
  </si>
  <si>
    <t>1085 sibling</t>
  </si>
  <si>
    <t>Wave3 Initial contacts</t>
  </si>
  <si>
    <t xml:space="preserve">AC </t>
  </si>
  <si>
    <t>Apolonia</t>
  </si>
  <si>
    <t>Tyczynska</t>
  </si>
  <si>
    <t xml:space="preserve">Nicole Tyczynska </t>
  </si>
  <si>
    <t>(732) 245-8969</t>
  </si>
  <si>
    <t xml:space="preserve">Previous study participant at temple </t>
  </si>
  <si>
    <t>Survey questions havent been completed- on screener said child has no cell phone and wants to complete the missed surveys CP 3/16</t>
  </si>
  <si>
    <t>Emmanuel</t>
  </si>
  <si>
    <t>LATANYA GOSS</t>
  </si>
  <si>
    <t xml:space="preserve">reciepts are switched in redcap for v1 and v2 </t>
  </si>
  <si>
    <t xml:space="preserve">w3 initial contact </t>
  </si>
  <si>
    <t>Pressler</t>
  </si>
  <si>
    <t>Soeffing-Hammerle</t>
  </si>
  <si>
    <t>Stuart Hammerle</t>
  </si>
  <si>
    <t>(215) 341-8745</t>
  </si>
  <si>
    <t>(215) 341-4846</t>
  </si>
  <si>
    <t>smhammerle@yahoo.com</t>
  </si>
  <si>
    <t xml:space="preserve">Irvin </t>
  </si>
  <si>
    <t>Hawkins</t>
  </si>
  <si>
    <t>Irie Hawkins</t>
  </si>
  <si>
    <t>no showed w2 v1 on 4/8/26. then ghosted us</t>
  </si>
  <si>
    <t>Tristan</t>
  </si>
  <si>
    <t xml:space="preserve">James Labor </t>
  </si>
  <si>
    <t>Poster</t>
  </si>
  <si>
    <t>siblings with 1097</t>
  </si>
  <si>
    <t>dont contact until avi clears- Wave 3 Initial Contact</t>
  </si>
  <si>
    <t>6/31/2027</t>
  </si>
  <si>
    <t>Kamryn</t>
  </si>
  <si>
    <t>1171/1356 sibling, can't participate in person, reach out in summer</t>
  </si>
  <si>
    <t xml:space="preserve">opted out </t>
  </si>
  <si>
    <t>Chloe</t>
  </si>
  <si>
    <t>Kimberly Adair Rackley</t>
  </si>
  <si>
    <t>(445) 274-9049</t>
  </si>
  <si>
    <t xml:space="preserve">1172/1356 sibling. ~ in quo as 1172 </t>
  </si>
  <si>
    <t xml:space="preserve">Caitlyn </t>
  </si>
  <si>
    <t>Moran</t>
  </si>
  <si>
    <t>Annie Moran</t>
  </si>
  <si>
    <t>(410) 830-0036</t>
  </si>
  <si>
    <t>NO V2</t>
  </si>
  <si>
    <t>Ac</t>
  </si>
  <si>
    <t xml:space="preserve">khashia </t>
  </si>
  <si>
    <t>Griffin Smith</t>
  </si>
  <si>
    <t>Ineligible for V2 (cut?)</t>
  </si>
  <si>
    <t>Ailea</t>
  </si>
  <si>
    <t>Jackson</t>
  </si>
  <si>
    <t>F10</t>
  </si>
  <si>
    <t>Aisha Samuel</t>
  </si>
  <si>
    <t>(267) 964-0913</t>
  </si>
  <si>
    <t>DO NOT SCAN!!!!!!!!!!!!!!!!!!!!!!!!!!!</t>
  </si>
  <si>
    <t>XX</t>
  </si>
  <si>
    <t>Catherine</t>
  </si>
  <si>
    <t>McKevitt</t>
  </si>
  <si>
    <t>Micheal McKevitt</t>
  </si>
  <si>
    <t>(215) 385-6179</t>
  </si>
  <si>
    <t>(215) 206-2503</t>
  </si>
  <si>
    <t>A friend</t>
  </si>
  <si>
    <t>has dexcom - can't scan</t>
  </si>
  <si>
    <t>Mya</t>
  </si>
  <si>
    <t>Gonzalez</t>
  </si>
  <si>
    <t>Ebony howard</t>
  </si>
  <si>
    <t>(267) 496-4241</t>
  </si>
  <si>
    <t>skip EMAs -- pay after 6 months</t>
  </si>
  <si>
    <t xml:space="preserve">EB </t>
  </si>
  <si>
    <t>AD, RY</t>
  </si>
  <si>
    <t>Elijah</t>
  </si>
  <si>
    <t>Barreto</t>
  </si>
  <si>
    <t>Shana Barreto</t>
  </si>
  <si>
    <t>(267) 307-9165</t>
  </si>
  <si>
    <t>wave 3 intial contact (only doing behavioral and will need extra time - dyslexic)</t>
  </si>
  <si>
    <t>Kaden</t>
  </si>
  <si>
    <t>267 444 8493</t>
  </si>
  <si>
    <t>Colton</t>
  </si>
  <si>
    <t>Tekimang</t>
  </si>
  <si>
    <t>Fenny Veronica</t>
  </si>
  <si>
    <t>(626) 283-3793</t>
  </si>
  <si>
    <t>Wave 3 iniitial contact (cut?)</t>
  </si>
  <si>
    <t>Huynh</t>
  </si>
  <si>
    <t>(215) 607-4475</t>
  </si>
  <si>
    <t>Idris</t>
  </si>
  <si>
    <t>(267) 201-4085</t>
  </si>
  <si>
    <t>wave 3 contact (cut?)</t>
  </si>
  <si>
    <t>CP,CP,BH</t>
  </si>
  <si>
    <t>IA,CP</t>
  </si>
  <si>
    <t>Amaya</t>
  </si>
  <si>
    <t>Mestre</t>
  </si>
  <si>
    <t>F7</t>
  </si>
  <si>
    <t>Diana Corro</t>
  </si>
  <si>
    <t>(215) 909-1236</t>
  </si>
  <si>
    <t>Wave 3 initital contact(cut?)</t>
  </si>
  <si>
    <t>AM, CP</t>
  </si>
  <si>
    <t xml:space="preserve">Sadie </t>
  </si>
  <si>
    <t>rebecca davis</t>
  </si>
  <si>
    <t xml:space="preserve">Wave 3 intial contact (cut?) </t>
  </si>
  <si>
    <t xml:space="preserve">Elizabeth </t>
  </si>
  <si>
    <t>Lem</t>
  </si>
  <si>
    <t>(973) 986-9181</t>
  </si>
  <si>
    <t>Wave 3 initial contact (cut?)</t>
  </si>
  <si>
    <t>Ingrid</t>
  </si>
  <si>
    <t>yip</t>
  </si>
  <si>
    <t>Josephine Yip</t>
  </si>
  <si>
    <t>(540) 921-7569</t>
  </si>
  <si>
    <t>Ingvar</t>
  </si>
  <si>
    <t>Yip</t>
  </si>
  <si>
    <t>M7</t>
  </si>
  <si>
    <t>Wave 3 initial contact(cut?)</t>
  </si>
  <si>
    <t xml:space="preserve">Zahmyah </t>
  </si>
  <si>
    <t>Gresham</t>
  </si>
  <si>
    <t>Danielle Gresham</t>
  </si>
  <si>
    <t>(267) 261-6570</t>
  </si>
  <si>
    <r>
      <rPr>
        <rFont val="Calibri"/>
        <color rgb="FF000000"/>
        <sz val="10.0"/>
      </rPr>
      <t xml:space="preserve">GIVE 70 at first visit +30 - </t>
    </r>
    <r>
      <rPr>
        <rFont val="Calibri"/>
        <b/>
        <i/>
        <color rgb="FF000000"/>
        <sz val="10.0"/>
      </rPr>
      <t>Scammer be warned.... (need valid reciept)</t>
    </r>
  </si>
  <si>
    <t xml:space="preserve">Zayden </t>
  </si>
  <si>
    <t xml:space="preserve">Gresham </t>
  </si>
  <si>
    <t xml:space="preserve">Danielle Gresham </t>
  </si>
  <si>
    <r>
      <rPr>
        <rFont val="Calibri"/>
        <color rgb="FF000000"/>
        <sz val="10.0"/>
      </rPr>
      <t xml:space="preserve">GIVE 70 at first visit +30 - </t>
    </r>
    <r>
      <rPr>
        <rFont val="Calibri"/>
        <b/>
        <i/>
        <color rgb="FF000000"/>
        <sz val="10.0"/>
      </rPr>
      <t>Scammer be warned.... (need valid reciept)</t>
    </r>
  </si>
  <si>
    <t>Day Hilton</t>
  </si>
  <si>
    <t>F9</t>
  </si>
  <si>
    <t>Tasha Julius</t>
  </si>
  <si>
    <t>(267) 353-3232</t>
  </si>
  <si>
    <t>Christian</t>
  </si>
  <si>
    <t xml:space="preserve"> Sims</t>
  </si>
  <si>
    <t xml:space="preserve">Christal Davenport </t>
  </si>
  <si>
    <t>(215) 941-3270</t>
  </si>
  <si>
    <t>Flyer (summer camp)</t>
  </si>
  <si>
    <t>Was nervous during mock scan so did not complete real one during wave 1. They are willing to give it another go for wave 2.</t>
  </si>
  <si>
    <t>Amina</t>
  </si>
  <si>
    <t xml:space="preserve">Wave 3 Initial Contact (cut?) </t>
  </si>
  <si>
    <t>Keniel</t>
  </si>
  <si>
    <t>wave 3 initial contact(cut?)</t>
  </si>
  <si>
    <t>faith</t>
  </si>
  <si>
    <t>Muhammad</t>
  </si>
  <si>
    <t>Faraasat A muhammad</t>
  </si>
  <si>
    <t>(267) 886-5066</t>
  </si>
  <si>
    <t>wave 3 initial contact (cut?)</t>
  </si>
  <si>
    <t>Juniper</t>
  </si>
  <si>
    <t>Cates-Kozusko</t>
  </si>
  <si>
    <t>Kathryn Cates</t>
  </si>
  <si>
    <t>(215) 760-2886</t>
  </si>
  <si>
    <t>CANT SCAN TOO SCARED (Has palate extender)</t>
  </si>
  <si>
    <t>Wave 3 Initial Contact (cut?)</t>
  </si>
  <si>
    <t>Justus</t>
  </si>
  <si>
    <t>Wave 3 inital contact (cut?)</t>
  </si>
  <si>
    <t>AN, CP</t>
  </si>
  <si>
    <t>Marina</t>
  </si>
  <si>
    <t>Dukat</t>
  </si>
  <si>
    <t>female</t>
  </si>
  <si>
    <t>Renata Dukat</t>
  </si>
  <si>
    <t>(267) 885-6757</t>
  </si>
  <si>
    <t>(215) 303-5935</t>
  </si>
  <si>
    <t xml:space="preserve">Jacob </t>
  </si>
  <si>
    <t>Blasucci</t>
  </si>
  <si>
    <t>Rose Marie Blasucci</t>
  </si>
  <si>
    <t xml:space="preserve">Wave 3 initial contact (cut?) </t>
  </si>
  <si>
    <t xml:space="preserve">Harper </t>
  </si>
  <si>
    <t>Scheer</t>
  </si>
  <si>
    <t>Melissa Scheer</t>
  </si>
  <si>
    <t>(484) 213-3408</t>
  </si>
  <si>
    <t xml:space="preserve">dont contact until avi clears Wave 3 Initial contact (cut?) </t>
  </si>
  <si>
    <t>Javier</t>
  </si>
  <si>
    <t>EB, CP</t>
  </si>
  <si>
    <t>Samuel</t>
  </si>
  <si>
    <t>Jen</t>
  </si>
  <si>
    <t>(516) 840-8603</t>
  </si>
  <si>
    <t>did not do go/no go task, does this get checked off as completed v2?</t>
  </si>
  <si>
    <t>CP,</t>
  </si>
  <si>
    <t>MS,AD</t>
  </si>
  <si>
    <t>Emree</t>
  </si>
  <si>
    <t>Cameron-Bailey</t>
  </si>
  <si>
    <t>Celeata A Bailey</t>
  </si>
  <si>
    <t>(267) 456-1249</t>
  </si>
  <si>
    <t>(267) 596-9797</t>
  </si>
  <si>
    <t>Child phone going undelivered, just text parent - AD 2/17/2026</t>
  </si>
  <si>
    <t xml:space="preserve">JA’ZIYAH </t>
  </si>
  <si>
    <t>TAYLOR</t>
  </si>
  <si>
    <t>Crystal Brown</t>
  </si>
  <si>
    <t>(267) 271-8158</t>
  </si>
  <si>
    <t>p1052 sibling</t>
  </si>
  <si>
    <t>484 439 2776</t>
  </si>
  <si>
    <t>p1055 sibling</t>
  </si>
  <si>
    <t>Mikayla</t>
  </si>
  <si>
    <t>Abdussamad</t>
  </si>
  <si>
    <t>Chanda Cornelius</t>
  </si>
  <si>
    <t>(267) 678-4311</t>
  </si>
  <si>
    <t>(215) 850-1728</t>
  </si>
  <si>
    <t>accidentally messaged just parent - AD 4/28/2026, blocked us</t>
  </si>
  <si>
    <t>no showed one more they're out/ reschedule v1 (giving space)</t>
  </si>
  <si>
    <t>Kyiah</t>
  </si>
  <si>
    <t>Andrews</t>
  </si>
  <si>
    <t>Fatima Williams</t>
  </si>
  <si>
    <t>(267) 441-8606</t>
  </si>
  <si>
    <t>(267) 334-5489</t>
  </si>
  <si>
    <t xml:space="preserve">x - opt out </t>
  </si>
  <si>
    <t>Kylie�amore</t>
  </si>
  <si>
    <t>Kirkland</t>
  </si>
  <si>
    <t>(267) 210-9185</t>
  </si>
  <si>
    <t>(215) 668-5677</t>
  </si>
  <si>
    <t>didnt finish wave 1 - XXXXXXXXXXXXXXXXXXXXXXXXX</t>
  </si>
  <si>
    <t>Keyaan</t>
  </si>
  <si>
    <t>Robinson</t>
  </si>
  <si>
    <t>Jawanda Hargrove</t>
  </si>
  <si>
    <t>Malasia</t>
  </si>
  <si>
    <t>Marshall</t>
  </si>
  <si>
    <t>Kayla Evon</t>
  </si>
  <si>
    <t>(267) 319-2252</t>
  </si>
  <si>
    <t>Kyrie</t>
  </si>
  <si>
    <t>carroll</t>
  </si>
  <si>
    <t>Gee Gee</t>
  </si>
  <si>
    <t>(267) 701-6604</t>
  </si>
  <si>
    <t>Jaziaha</t>
  </si>
  <si>
    <t>Lawson</t>
  </si>
  <si>
    <t>(267) 487-5659</t>
  </si>
  <si>
    <t>Zavia</t>
  </si>
  <si>
    <t>Deadwyler</t>
  </si>
  <si>
    <t>A'vonna Wilson</t>
  </si>
  <si>
    <t xml:space="preserve">Skylar </t>
  </si>
  <si>
    <t>Naimah Clark</t>
  </si>
  <si>
    <t>khalil</t>
  </si>
  <si>
    <t>Shereen Khalil</t>
  </si>
  <si>
    <t>(267) 904-5546</t>
  </si>
  <si>
    <t>wave 2 schedule screener - ghosted us 4/28/2026</t>
  </si>
  <si>
    <t>Phoenyx</t>
  </si>
  <si>
    <t>Lorentz</t>
  </si>
  <si>
    <t>Molly Lorentz</t>
  </si>
  <si>
    <t>(267) 337-0161</t>
  </si>
  <si>
    <t>Does not want to v2 in MRI bc loud noises, see if she wants to mock mri on saturday</t>
  </si>
  <si>
    <t>NO LONGER WANT TO PARTICIPATE</t>
  </si>
  <si>
    <t>Kynnlee</t>
  </si>
  <si>
    <t>Jessica Hudson</t>
  </si>
  <si>
    <t>(267) 581-0791</t>
  </si>
  <si>
    <t>(267) 215-0968</t>
  </si>
  <si>
    <t>Clinicontact participant's sister</t>
  </si>
  <si>
    <t>blocked with no email - ghosted sts</t>
  </si>
  <si>
    <t>Charlotte</t>
  </si>
  <si>
    <t>Creek</t>
  </si>
  <si>
    <t>Brittany Wilson</t>
  </si>
  <si>
    <t>(860) 942-9284</t>
  </si>
  <si>
    <t>Email from TU</t>
  </si>
  <si>
    <t>Asher</t>
  </si>
  <si>
    <t>Gaspari</t>
  </si>
  <si>
    <t>Alyssa Gaspari</t>
  </si>
  <si>
    <t>(215) 680-8827</t>
  </si>
  <si>
    <t xml:space="preserve">A'LAN </t>
  </si>
  <si>
    <t>Khadija Bey</t>
  </si>
  <si>
    <t>(215) 892-6182</t>
  </si>
  <si>
    <t>Elio</t>
  </si>
  <si>
    <t>De Gisi</t>
  </si>
  <si>
    <t xml:space="preserve">Colleen De Gisi </t>
  </si>
  <si>
    <t>(610) 291-5548</t>
  </si>
  <si>
    <t xml:space="preserve">Amanda Quinn </t>
  </si>
  <si>
    <t>(267) 628-8347</t>
  </si>
  <si>
    <t xml:space="preserve">previous study </t>
  </si>
  <si>
    <t>Amirah</t>
  </si>
  <si>
    <t>Beach</t>
  </si>
  <si>
    <t>Amirah Beach</t>
  </si>
  <si>
    <t>(215) 833-6383</t>
  </si>
  <si>
    <t>Rasheem</t>
  </si>
  <si>
    <t>Festus</t>
  </si>
  <si>
    <t xml:space="preserve">Delisa Brookins </t>
  </si>
  <si>
    <t>(267) 265-3826</t>
  </si>
  <si>
    <t>Chase</t>
  </si>
  <si>
    <t>Lee</t>
  </si>
  <si>
    <t>Shaquanda Haynes</t>
  </si>
  <si>
    <t>(267) 633-5199</t>
  </si>
  <si>
    <t>Benjamim</t>
  </si>
  <si>
    <t>Borges</t>
  </si>
  <si>
    <t xml:space="preserve">Ana paula Borges Damasceno </t>
  </si>
  <si>
    <t>(267) 407-9148</t>
  </si>
  <si>
    <t>(267) 407-9185</t>
  </si>
  <si>
    <t xml:space="preserve">Received email </t>
  </si>
  <si>
    <t>Matthew</t>
  </si>
  <si>
    <t>Harris jr</t>
  </si>
  <si>
    <t>Nicole Blanda</t>
  </si>
  <si>
    <t>(267) 610-9493</t>
  </si>
  <si>
    <t>Emilie</t>
  </si>
  <si>
    <t>cardenas</t>
  </si>
  <si>
    <t>Julieta Luna</t>
  </si>
  <si>
    <t>(908) 922-9015</t>
  </si>
  <si>
    <t>Sophia</t>
  </si>
  <si>
    <t>Klink</t>
  </si>
  <si>
    <t>Carolina Klink</t>
  </si>
  <si>
    <t>(703) 249-3686</t>
  </si>
  <si>
    <t>parents email</t>
  </si>
  <si>
    <t>David</t>
  </si>
  <si>
    <t>Flanagan</t>
  </si>
  <si>
    <t>Zenia Bent</t>
  </si>
  <si>
    <t>(215) 954-1829</t>
  </si>
  <si>
    <t>NA</t>
  </si>
  <si>
    <t>Manley</t>
  </si>
  <si>
    <t>Ms Shiree Davis</t>
  </si>
  <si>
    <t>(215) 939-4765</t>
  </si>
  <si>
    <t>Chop</t>
  </si>
  <si>
    <t>Anissa</t>
  </si>
  <si>
    <t>Harper</t>
  </si>
  <si>
    <t>Albani</t>
  </si>
  <si>
    <t>(267) 779-7166</t>
  </si>
  <si>
    <t>clinicontact (old sign up that was never added-Ashley)</t>
  </si>
  <si>
    <t>Spugnardi</t>
  </si>
  <si>
    <t>Angela Meas</t>
  </si>
  <si>
    <t>(267) 992-4777</t>
  </si>
  <si>
    <t xml:space="preserve">email </t>
  </si>
  <si>
    <t>Anya-Renee</t>
  </si>
  <si>
    <t>Holland</t>
  </si>
  <si>
    <t>Porsche Holland</t>
  </si>
  <si>
    <t>(267) 401-9676</t>
  </si>
  <si>
    <t>email list</t>
  </si>
  <si>
    <t>Xavier</t>
  </si>
  <si>
    <t>Rodionov-Paradissis</t>
  </si>
  <si>
    <t>Kasey Paradissis</t>
  </si>
  <si>
    <t>(215) 252-4986</t>
  </si>
  <si>
    <t>friend</t>
  </si>
  <si>
    <t>elizabeth</t>
  </si>
  <si>
    <t>Byard</t>
  </si>
  <si>
    <t>Niecy lee</t>
  </si>
  <si>
    <t>(215) 518-7291</t>
  </si>
  <si>
    <t>Paris J.</t>
  </si>
  <si>
    <t>Dawn Taylor</t>
  </si>
  <si>
    <t>(267) 626-5670</t>
  </si>
  <si>
    <t>(267) 626-5671</t>
  </si>
  <si>
    <t>Ava</t>
  </si>
  <si>
    <t>Hodges-Herring</t>
  </si>
  <si>
    <t>Marissa Herring</t>
  </si>
  <si>
    <t>(267) 255-6325</t>
  </si>
  <si>
    <t>(215) 301-1295</t>
  </si>
  <si>
    <t>Daniel</t>
  </si>
  <si>
    <t>Tiffany David</t>
  </si>
  <si>
    <t>(267) 444-7875</t>
  </si>
  <si>
    <t>Lon</t>
  </si>
  <si>
    <t>miller</t>
  </si>
  <si>
    <t>SaiNt Jon</t>
  </si>
  <si>
    <t>(267) 297-9901</t>
  </si>
  <si>
    <t>(267) 293-9833</t>
  </si>
  <si>
    <t>Kaiden</t>
  </si>
  <si>
    <t>Suchodolski</t>
  </si>
  <si>
    <t>Cheri Ward</t>
  </si>
  <si>
    <t>(910) 520-5036</t>
  </si>
  <si>
    <t>(910) 529-5036</t>
  </si>
  <si>
    <t>Abigail</t>
  </si>
  <si>
    <t>Haupt</t>
  </si>
  <si>
    <t xml:space="preserve">Nicole Haupt </t>
  </si>
  <si>
    <t>(267) 750-8172</t>
  </si>
  <si>
    <t>Jada</t>
  </si>
  <si>
    <t>Hudson</t>
  </si>
  <si>
    <t>Jennifer Hudson</t>
  </si>
  <si>
    <t>(215) 966-7283</t>
  </si>
  <si>
    <t>(267) 257-5449</t>
  </si>
  <si>
    <t>Kaylanni</t>
  </si>
  <si>
    <t>Brooks</t>
  </si>
  <si>
    <t>Stephanie Santiago</t>
  </si>
  <si>
    <t>(267) 986-8045</t>
  </si>
  <si>
    <t>Kori</t>
  </si>
  <si>
    <t>Moultrie</t>
  </si>
  <si>
    <t xml:space="preserve">Raquel Richardson </t>
  </si>
  <si>
    <t>(267) 257-8378</t>
  </si>
  <si>
    <t>Reschedule w2 v1  - ghosted us 4/28/2026</t>
  </si>
  <si>
    <t>RY, CP</t>
  </si>
  <si>
    <t xml:space="preserve">Joseph </t>
  </si>
  <si>
    <t>Wagner</t>
  </si>
  <si>
    <t>Mary Kay D'Alessandro Wagner</t>
  </si>
  <si>
    <t xml:space="preserve">NO SHOWED VISIT FOR 1072/1073 on 4/12 </t>
  </si>
  <si>
    <t>DZ`</t>
  </si>
  <si>
    <t>Omari</t>
  </si>
  <si>
    <t>Settles</t>
  </si>
  <si>
    <t>Cashmere Young</t>
  </si>
  <si>
    <t>(267) 809-2388</t>
  </si>
  <si>
    <t>Selg</t>
  </si>
  <si>
    <t>Ashley Selg</t>
  </si>
  <si>
    <t>Gabrielle</t>
  </si>
  <si>
    <t>Estile</t>
  </si>
  <si>
    <t>Jennaya Edouard</t>
  </si>
  <si>
    <t>(267) 826-6086</t>
  </si>
  <si>
    <t xml:space="preserve">Aralyn </t>
  </si>
  <si>
    <t>Houser</t>
  </si>
  <si>
    <t>Denise Ann Houser</t>
  </si>
  <si>
    <t>Michael</t>
  </si>
  <si>
    <t>Mitchell</t>
  </si>
  <si>
    <t>Patricia Mitchell</t>
  </si>
  <si>
    <t>(610) 809-2491</t>
  </si>
  <si>
    <t>Emanuel</t>
  </si>
  <si>
    <t>King Quintero</t>
  </si>
  <si>
    <t>Juliana Quintero</t>
  </si>
  <si>
    <t>(267) 670-0362</t>
  </si>
  <si>
    <t>Killian</t>
  </si>
  <si>
    <t>Hatch</t>
  </si>
  <si>
    <t>Emmellene Hatch</t>
  </si>
  <si>
    <t>(570) 242-8207</t>
  </si>
  <si>
    <t>Social Media</t>
  </si>
  <si>
    <t>Semai</t>
  </si>
  <si>
    <t>Bisrst</t>
  </si>
  <si>
    <t>Joette Johnson</t>
  </si>
  <si>
    <t>(267) 986-7450</t>
  </si>
  <si>
    <t>Nora</t>
  </si>
  <si>
    <t>davis</t>
  </si>
  <si>
    <t>Syeeda murray</t>
  </si>
  <si>
    <t>(610) 541-3262</t>
  </si>
  <si>
    <t>(248) 248-0733</t>
  </si>
  <si>
    <t>Ciyanni</t>
  </si>
  <si>
    <t>ball</t>
  </si>
  <si>
    <t>Frances Ball</t>
  </si>
  <si>
    <t>(267) 787-9889</t>
  </si>
  <si>
    <t>Hank</t>
  </si>
  <si>
    <t>Dana kauffman-anders</t>
  </si>
  <si>
    <t>(786) 278-4050</t>
  </si>
  <si>
    <t>Fozia</t>
  </si>
  <si>
    <t>Haughton</t>
  </si>
  <si>
    <t>Ashley Reid</t>
  </si>
  <si>
    <t>(215) 239-5243</t>
  </si>
  <si>
    <t>Heaven</t>
  </si>
  <si>
    <t>preston-Kelly</t>
  </si>
  <si>
    <t>Raysheen preston</t>
  </si>
  <si>
    <t>(215) 687-7027</t>
  </si>
  <si>
    <t>Harley</t>
  </si>
  <si>
    <t>tolbert</t>
  </si>
  <si>
    <t>Roshaanda tolbert</t>
  </si>
  <si>
    <t>(267) 278-7566</t>
  </si>
  <si>
    <t>Nalani</t>
  </si>
  <si>
    <t>Dickerson</t>
  </si>
  <si>
    <t>Sonya Thompson</t>
  </si>
  <si>
    <t>(267) 504-8721</t>
  </si>
  <si>
    <t>Alexander</t>
  </si>
  <si>
    <t>Taylor Alexander</t>
  </si>
  <si>
    <t>(302) 530-5722</t>
  </si>
  <si>
    <t>Serenity</t>
  </si>
  <si>
    <t>Bailey</t>
  </si>
  <si>
    <t>Tia Smith</t>
  </si>
  <si>
    <t>Azir</t>
  </si>
  <si>
    <t>Priester</t>
  </si>
  <si>
    <t>Angelica Mercado</t>
  </si>
  <si>
    <t>Ty'hiri</t>
  </si>
  <si>
    <t>Giles</t>
  </si>
  <si>
    <t>Steffanie Giles</t>
  </si>
  <si>
    <t>(267) 301-5808</t>
  </si>
  <si>
    <t>(267)334-8439</t>
  </si>
  <si>
    <t>Marcus</t>
  </si>
  <si>
    <t>Ratko</t>
  </si>
  <si>
    <t>Rachel Ratko</t>
  </si>
  <si>
    <t>(267) 626-3069</t>
  </si>
  <si>
    <t>email (brother of 1560)</t>
  </si>
  <si>
    <t>never got sts - wasnt set up</t>
  </si>
  <si>
    <t>Lamar</t>
  </si>
  <si>
    <t>Lanae Johnson</t>
  </si>
  <si>
    <t>(267) 584-5050</t>
  </si>
  <si>
    <t>Brother of 1620</t>
  </si>
  <si>
    <t>1108 sibling</t>
  </si>
  <si>
    <t>Makenzie</t>
  </si>
  <si>
    <t>Reinhart</t>
  </si>
  <si>
    <t>Rebecca Reinhart</t>
  </si>
  <si>
    <t>(610) 308-1129</t>
  </si>
  <si>
    <t>IN PERSON ONLY (blocked?? no number to contact)</t>
  </si>
  <si>
    <t>Denim</t>
  </si>
  <si>
    <t>Monique Jones</t>
  </si>
  <si>
    <t>(267) 808-5580</t>
  </si>
  <si>
    <t>Andrew</t>
  </si>
  <si>
    <t>215-680-8827</t>
  </si>
  <si>
    <t>Email list</t>
  </si>
  <si>
    <t xml:space="preserve">Samad </t>
  </si>
  <si>
    <t>Cintron</t>
  </si>
  <si>
    <t>Lia Mial</t>
  </si>
  <si>
    <t xml:space="preserve">Belinda </t>
  </si>
  <si>
    <t>Thomas-Cordona</t>
  </si>
  <si>
    <t>Terrese Thomas</t>
  </si>
  <si>
    <t xml:space="preserve">Ahleem </t>
  </si>
  <si>
    <t>Abdul-Aziz</t>
  </si>
  <si>
    <t>Tariyah Davis</t>
  </si>
  <si>
    <t>(267) 389-1069</t>
  </si>
  <si>
    <t>(215) 616-0166</t>
  </si>
  <si>
    <t>Liliana</t>
  </si>
  <si>
    <t>English</t>
  </si>
  <si>
    <t xml:space="preserve">Keyana Hankins </t>
  </si>
  <si>
    <t>(267) 994-4462</t>
  </si>
  <si>
    <t>Sarah</t>
  </si>
  <si>
    <t>Islem Isleem</t>
  </si>
  <si>
    <t>(267) 407-4294</t>
  </si>
  <si>
    <t>(267) 351-5742</t>
  </si>
  <si>
    <t>Nilonni</t>
  </si>
  <si>
    <t>wilson</t>
  </si>
  <si>
    <t>Niara Wilson</t>
  </si>
  <si>
    <t>(267) 939-5007</t>
  </si>
  <si>
    <t>(267) 433-5908</t>
  </si>
  <si>
    <t>Summer</t>
  </si>
  <si>
    <t>Tompkins</t>
  </si>
  <si>
    <t>adrienne jones</t>
  </si>
  <si>
    <t>(267) 622-5803</t>
  </si>
  <si>
    <t>(267) 201-2296</t>
  </si>
  <si>
    <t>Wallace</t>
  </si>
  <si>
    <t>Gail</t>
  </si>
  <si>
    <t>(267) 847-9692</t>
  </si>
  <si>
    <t>Faraasat A Muhammad</t>
  </si>
  <si>
    <t>(267) 592-1314</t>
  </si>
  <si>
    <t>Walden</t>
  </si>
  <si>
    <t>Ratanaprasatporn</t>
  </si>
  <si>
    <t>Viv</t>
  </si>
  <si>
    <t>(215) 253-8485</t>
  </si>
  <si>
    <t>Kessler</t>
  </si>
  <si>
    <t>Douglas</t>
  </si>
  <si>
    <t>k'lee</t>
  </si>
  <si>
    <t>(530) 450-9092</t>
  </si>
  <si>
    <t>Romeo</t>
  </si>
  <si>
    <t>luna</t>
  </si>
  <si>
    <t>Judybeth Sanchez</t>
  </si>
  <si>
    <t>(267) 591-6681</t>
  </si>
  <si>
    <t>Cayson</t>
  </si>
  <si>
    <t>Vickers</t>
  </si>
  <si>
    <t>Alyss</t>
  </si>
  <si>
    <t>Musa</t>
  </si>
  <si>
    <t>islamu</t>
  </si>
  <si>
    <t>Michele Ciesienski</t>
  </si>
  <si>
    <t xml:space="preserve">Carson </t>
  </si>
  <si>
    <t>Zaremba</t>
  </si>
  <si>
    <t>Alison Barnes</t>
  </si>
  <si>
    <t>(215) 779-0146</t>
  </si>
  <si>
    <t>(445) 265-0914</t>
  </si>
  <si>
    <t>Madeline</t>
  </si>
  <si>
    <t>Llegend</t>
  </si>
  <si>
    <t>(267) 896-0725</t>
  </si>
  <si>
    <t>Kiss</t>
  </si>
  <si>
    <t>1443/1444 sibling (w2 due same time as 1443)</t>
  </si>
  <si>
    <t>Cynthia</t>
  </si>
  <si>
    <t>Sanchez</t>
  </si>
  <si>
    <t>Paris Sanchez</t>
  </si>
  <si>
    <t>(445) 776-3818</t>
  </si>
  <si>
    <t>Hasn't responded since October 16th, 5 texts after that</t>
  </si>
  <si>
    <t>Elias</t>
  </si>
  <si>
    <t>Waters</t>
  </si>
  <si>
    <t>Shawnéy Blackwell</t>
  </si>
  <si>
    <t>siblings with 1394, 1395 - ghosted screen times</t>
  </si>
  <si>
    <t>Nazario</t>
  </si>
  <si>
    <t>Chonte Ortiz</t>
  </si>
  <si>
    <t>(445) 232-7345</t>
  </si>
  <si>
    <t>Skylar</t>
  </si>
  <si>
    <t>Brenda Cruz</t>
  </si>
  <si>
    <t>(267) 730-0404</t>
  </si>
  <si>
    <t>Tyshaan</t>
  </si>
  <si>
    <t>Anderson</t>
  </si>
  <si>
    <t>Tynika Anderson</t>
  </si>
  <si>
    <t>(610) 714-5576</t>
  </si>
  <si>
    <t>Imani</t>
  </si>
  <si>
    <t>Benson</t>
  </si>
  <si>
    <t>Soncharay Benson</t>
  </si>
  <si>
    <t>(717) 601-7765</t>
  </si>
  <si>
    <t>(717) 697-2402</t>
  </si>
  <si>
    <t xml:space="preserve">R. Dominic </t>
  </si>
  <si>
    <t>Lark</t>
  </si>
  <si>
    <t>Alison L Bradley</t>
  </si>
  <si>
    <t>(425) 492-0509</t>
  </si>
  <si>
    <t>Mercer</t>
  </si>
  <si>
    <t>Candace Mercer</t>
  </si>
  <si>
    <t xml:space="preserve"> Burnett</t>
  </si>
  <si>
    <t>Marquita Burnett</t>
  </si>
  <si>
    <t>Jessica Mercado</t>
  </si>
  <si>
    <t>(302) 228-0769</t>
  </si>
  <si>
    <t>(215) 432-4571</t>
  </si>
  <si>
    <t>Simmons</t>
  </si>
  <si>
    <t xml:space="preserve">Mirta Langlois </t>
  </si>
  <si>
    <t>(267) 975-1705</t>
  </si>
  <si>
    <t>Avya</t>
  </si>
  <si>
    <t>Haynes</t>
  </si>
  <si>
    <t>Ms</t>
  </si>
  <si>
    <t>Anna</t>
  </si>
  <si>
    <t>Barsanti</t>
  </si>
  <si>
    <t>Erin Mooney</t>
  </si>
  <si>
    <t>(267) 788-2196</t>
  </si>
  <si>
    <t>Email to parent</t>
  </si>
  <si>
    <t>Klein</t>
  </si>
  <si>
    <t>Lauren Klein</t>
  </si>
  <si>
    <t>(561) 271-2138</t>
  </si>
  <si>
    <t>Ibernik</t>
  </si>
  <si>
    <t>cortes</t>
  </si>
  <si>
    <t>Liliane Cortes Morales</t>
  </si>
  <si>
    <t>(323) 918-6167</t>
  </si>
  <si>
    <t>(332) 849-8840</t>
  </si>
  <si>
    <t>I got an Email</t>
  </si>
  <si>
    <t>Mckie</t>
  </si>
  <si>
    <t>Randi Walston</t>
  </si>
  <si>
    <t>(267) 698-1854</t>
  </si>
  <si>
    <t>Truong</t>
  </si>
  <si>
    <t>Brooke Truong</t>
  </si>
  <si>
    <t>(609) 781-4524</t>
  </si>
  <si>
    <t>Damani</t>
  </si>
  <si>
    <t>lee</t>
  </si>
  <si>
    <t>Shamara Jackson</t>
  </si>
  <si>
    <t>(215) 791-9881</t>
  </si>
  <si>
    <t>Julian</t>
  </si>
  <si>
    <t>Cazaval</t>
  </si>
  <si>
    <t>Sarah Cazaval</t>
  </si>
  <si>
    <t>(267) 528-4123</t>
  </si>
  <si>
    <t>(267) 916-2443</t>
  </si>
  <si>
    <t>Brother to 1659</t>
  </si>
  <si>
    <t>Nicholas</t>
  </si>
  <si>
    <t>Busillo</t>
  </si>
  <si>
    <t>Carol Katarsky</t>
  </si>
  <si>
    <t>(215) 829-1485</t>
  </si>
  <si>
    <t>(267) 255-5835</t>
  </si>
  <si>
    <t>Kaydence</t>
  </si>
  <si>
    <t>Whyte</t>
  </si>
  <si>
    <t>Alvita Hughes</t>
  </si>
  <si>
    <t>(215) 904-2391</t>
  </si>
  <si>
    <t>Daniella</t>
  </si>
  <si>
    <t>Ezzedeena B</t>
  </si>
  <si>
    <t>(732) 309-9862</t>
  </si>
  <si>
    <t>K'yon</t>
  </si>
  <si>
    <t>boyd</t>
  </si>
  <si>
    <t>Kevyona</t>
  </si>
  <si>
    <t>(267) 560-6211</t>
  </si>
  <si>
    <t>Kinsley</t>
  </si>
  <si>
    <t>C</t>
  </si>
  <si>
    <t>Tasha N</t>
  </si>
  <si>
    <t>(215) 279-3175</t>
  </si>
  <si>
    <t>Caiden</t>
  </si>
  <si>
    <t>Randall</t>
  </si>
  <si>
    <t>Candace Casha Watson</t>
  </si>
  <si>
    <t>(215) 397-1405</t>
  </si>
  <si>
    <t>Nari</t>
  </si>
  <si>
    <t>Lucas</t>
  </si>
  <si>
    <t>Keeyana Murray</t>
  </si>
  <si>
    <t>(732) 423-9073</t>
  </si>
  <si>
    <t>Antonio Burnett</t>
  </si>
  <si>
    <t>Marquita Nicole Burnett</t>
  </si>
  <si>
    <t>(215) 301-3599</t>
  </si>
  <si>
    <t>Tessa</t>
  </si>
  <si>
    <t>Davidson</t>
  </si>
  <si>
    <t>Cynthia Gibbons-Davidson</t>
  </si>
  <si>
    <t>(215) 280-1404</t>
  </si>
  <si>
    <t>(215) 290-1404</t>
  </si>
  <si>
    <t>cdavidson@lindenwold.k12.nj.us</t>
  </si>
  <si>
    <t>Damian</t>
  </si>
  <si>
    <t>Wilson</t>
  </si>
  <si>
    <t>Rachel Campbell</t>
  </si>
  <si>
    <t>(267) 407-4814</t>
  </si>
  <si>
    <t>rcampbell7775@yahoo.com</t>
  </si>
  <si>
    <t>Eli</t>
  </si>
  <si>
    <t>Shuster-Bechelli</t>
  </si>
  <si>
    <t>Samantha Shuster</t>
  </si>
  <si>
    <t>(215) 510-3121</t>
  </si>
  <si>
    <t>Email List</t>
  </si>
  <si>
    <r>
      <rPr>
        <rFont val="Arial"/>
        <color theme="1"/>
        <sz val="11.0"/>
      </rPr>
      <t xml:space="preserve">NO MRI !!!!!!!! - PARENT SAID CANT HANDLE IT </t>
    </r>
    <r>
      <rPr>
        <rFont val="Arial"/>
        <b/>
        <color theme="1"/>
        <sz val="11.0"/>
      </rPr>
      <t xml:space="preserve"> 2/26/2026 </t>
    </r>
    <r>
      <rPr>
        <rFont val="Arial"/>
        <color theme="1"/>
        <sz val="11.0"/>
      </rPr>
      <t>- this means DD alone and social and foraging need to be done during the V1</t>
    </r>
  </si>
  <si>
    <t>x (no longer interested due to low compensation)</t>
  </si>
  <si>
    <t>Sergio</t>
  </si>
  <si>
    <t>(267) 249-9859</t>
  </si>
  <si>
    <t>no showed 2 times XXX</t>
  </si>
  <si>
    <t>Levia</t>
  </si>
  <si>
    <t>RaNeasha Crews</t>
  </si>
  <si>
    <t>(267) 301-7602</t>
  </si>
  <si>
    <t>got her ears pierced - ask when peircings can be removed</t>
  </si>
  <si>
    <t>Dotson</t>
  </si>
  <si>
    <t>Angela Turner</t>
  </si>
  <si>
    <t>267-262-0848</t>
  </si>
  <si>
    <t>Henderson</t>
  </si>
  <si>
    <t>siblings with 1495, 1497 ghosted sts</t>
  </si>
  <si>
    <t>Eva</t>
  </si>
  <si>
    <t>Yakupova</t>
  </si>
  <si>
    <t>Vera Yakupova</t>
  </si>
  <si>
    <t>(267) 902-1320</t>
  </si>
  <si>
    <t>(267) 902-0345</t>
  </si>
  <si>
    <t>Only did one screen time survey -texted!</t>
  </si>
  <si>
    <t>Gabriel</t>
  </si>
  <si>
    <t>Garrison-Smith</t>
  </si>
  <si>
    <t>Shaniqua Garrison</t>
  </si>
  <si>
    <t>(267) 582-9742</t>
  </si>
  <si>
    <t>Ghosting STS - texted</t>
  </si>
  <si>
    <t>Pierce</t>
  </si>
  <si>
    <t>barsanti</t>
  </si>
  <si>
    <t>(267) 788-2296</t>
  </si>
  <si>
    <t xml:space="preserve">Brandon </t>
  </si>
  <si>
    <t>Anton</t>
  </si>
  <si>
    <t>Susan Lin</t>
  </si>
  <si>
    <t>Cooper</t>
  </si>
  <si>
    <t>Tracy Harrington</t>
  </si>
  <si>
    <t>(724) 212-5133</t>
  </si>
  <si>
    <t xml:space="preserve">Kendalyn </t>
  </si>
  <si>
    <t>Denise Houser</t>
  </si>
  <si>
    <t>Azari</t>
  </si>
  <si>
    <t>Walker</t>
  </si>
  <si>
    <t>Nadia Bri</t>
  </si>
  <si>
    <t>Rahima</t>
  </si>
  <si>
    <t>Rabbani</t>
  </si>
  <si>
    <t>Rabia Sikandar</t>
  </si>
  <si>
    <t>(267) 991-6297</t>
  </si>
  <si>
    <t>Facebook</t>
  </si>
  <si>
    <t>McBride</t>
  </si>
  <si>
    <t>Christina McBride</t>
  </si>
  <si>
    <t>(267) 344-7103</t>
  </si>
  <si>
    <t>e-mail we did a previous study</t>
  </si>
  <si>
    <t>James Cooper</t>
  </si>
  <si>
    <t>e-mail we have done  a previous study</t>
  </si>
  <si>
    <t>Ky'Air</t>
  </si>
  <si>
    <t>Green</t>
  </si>
  <si>
    <t>Keisha Robbins</t>
  </si>
  <si>
    <t>(215) 610-7946</t>
  </si>
  <si>
    <t>(267) 707-1404</t>
  </si>
  <si>
    <t>Jaiden</t>
  </si>
  <si>
    <t>Harris</t>
  </si>
  <si>
    <t>Tashianna Harris</t>
  </si>
  <si>
    <t>(267) 444-9094</t>
  </si>
  <si>
    <t>(267) 957-5474</t>
  </si>
  <si>
    <t>clinicontact (never reached out before-older-Ash)</t>
  </si>
  <si>
    <t>Lyric</t>
  </si>
  <si>
    <t>goode</t>
  </si>
  <si>
    <t>Jozette. Brown</t>
  </si>
  <si>
    <t>(610) 931-0892</t>
  </si>
  <si>
    <t>(267) 444-7781</t>
  </si>
  <si>
    <t>Chance</t>
  </si>
  <si>
    <t>Sanders</t>
  </si>
  <si>
    <t>Karma Childs</t>
  </si>
  <si>
    <t>(215) 372-5812</t>
  </si>
  <si>
    <t>(215) 372-5512</t>
  </si>
  <si>
    <t>JuanitaMonique</t>
  </si>
  <si>
    <t>(215) 350-9998</t>
  </si>
  <si>
    <t>Denise Henshaw-Corbitt</t>
  </si>
  <si>
    <t>(215) 509-8406</t>
  </si>
  <si>
    <t>(215) 508-8886</t>
  </si>
  <si>
    <t>Jayden</t>
  </si>
  <si>
    <t>Hopson</t>
  </si>
  <si>
    <t>Nikisha Leach</t>
  </si>
  <si>
    <t>(267) 864-6551</t>
  </si>
  <si>
    <t>(484) 347-5044</t>
  </si>
  <si>
    <t>Nikisha.leach41@gmail.com</t>
  </si>
  <si>
    <t>Nyla</t>
  </si>
  <si>
    <t>Devine</t>
  </si>
  <si>
    <t>MRS.CLARK</t>
  </si>
  <si>
    <t>(267) 624-7042</t>
  </si>
  <si>
    <t>nylashaddaibane3105@gmail.com</t>
  </si>
  <si>
    <t>Muhayideen</t>
  </si>
  <si>
    <t>Abdullah</t>
  </si>
  <si>
    <t>Rachel Nahar</t>
  </si>
  <si>
    <t>(267) 945-4237</t>
  </si>
  <si>
    <t>rtlyn18@yahoo.com</t>
  </si>
  <si>
    <t>Madahson</t>
  </si>
  <si>
    <t>Mcdaniels</t>
  </si>
  <si>
    <t>Aigner Mcdaniels</t>
  </si>
  <si>
    <t>Zuri</t>
  </si>
  <si>
    <t>(215) 990-1978</t>
  </si>
  <si>
    <t>notary5936@yahoo.com</t>
  </si>
  <si>
    <t>x (duplicate)</t>
  </si>
  <si>
    <t>Adriana</t>
  </si>
  <si>
    <t>Mendez</t>
  </si>
  <si>
    <t>Agustina</t>
  </si>
  <si>
    <t>(267) 334-2151</t>
  </si>
  <si>
    <t>school</t>
  </si>
  <si>
    <t>messages to child phone going undelivered</t>
  </si>
  <si>
    <t>dropped out 5/5/2026 - AD</t>
  </si>
  <si>
    <t>email (sister of 1556)</t>
  </si>
  <si>
    <t>Teddy</t>
  </si>
  <si>
    <t>Bardhi</t>
  </si>
  <si>
    <t>Irena Lala</t>
  </si>
  <si>
    <t>(267) 977-5354</t>
  </si>
  <si>
    <t>Brother fo 1622</t>
  </si>
  <si>
    <t>2102 Sibling</t>
  </si>
  <si>
    <t>DA</t>
  </si>
  <si>
    <t>Rahsi</t>
  </si>
  <si>
    <t>Ward-Anderson</t>
  </si>
  <si>
    <t>Ayonnia</t>
  </si>
  <si>
    <t>(272) 333-1890</t>
  </si>
  <si>
    <t>ladora smith</t>
  </si>
  <si>
    <t>Dominic</t>
  </si>
  <si>
    <t xml:space="preserve">Alyssa Gaspari </t>
  </si>
  <si>
    <t>Petrushansky</t>
  </si>
  <si>
    <t>Lauren Minichello</t>
  </si>
  <si>
    <t>(516) 946-9009</t>
  </si>
  <si>
    <t>Rayaan</t>
  </si>
  <si>
    <t>rabbani</t>
  </si>
  <si>
    <t>Rabia sikandar</t>
  </si>
  <si>
    <t>Camilla</t>
  </si>
  <si>
    <t>Freemerman</t>
  </si>
  <si>
    <t>Anita</t>
  </si>
  <si>
    <t>(445) 444-0289</t>
  </si>
  <si>
    <t>(650) 766-2227</t>
  </si>
  <si>
    <t>Blaise</t>
  </si>
  <si>
    <t>buchy</t>
  </si>
  <si>
    <t>Dannielle Unger Buchy</t>
  </si>
  <si>
    <t>(215) 801-3001</t>
  </si>
  <si>
    <t>Mo</t>
  </si>
  <si>
    <t>Raza</t>
  </si>
  <si>
    <t>Manail Anis</t>
  </si>
  <si>
    <t>(610) 405-9168</t>
  </si>
  <si>
    <t xml:space="preserve">Lucia </t>
  </si>
  <si>
    <t>Watson</t>
  </si>
  <si>
    <t>Christina Ng-Watson</t>
  </si>
  <si>
    <t>Makayla</t>
  </si>
  <si>
    <t>Makayla Jones</t>
  </si>
  <si>
    <t>(267) 882-7633</t>
  </si>
  <si>
    <t>Kaseem</t>
  </si>
  <si>
    <t>Kemp</t>
  </si>
  <si>
    <t>Brittanee</t>
  </si>
  <si>
    <t>Barbra</t>
  </si>
  <si>
    <t>Hegarty</t>
  </si>
  <si>
    <t>(267) 586-8079</t>
  </si>
  <si>
    <t>Shyeir</t>
  </si>
  <si>
    <t>Agee</t>
  </si>
  <si>
    <t>Shyanna Agee</t>
  </si>
  <si>
    <t>(215) 485-2516</t>
  </si>
  <si>
    <t>(267) 690-5089</t>
  </si>
  <si>
    <t>O'Brien</t>
  </si>
  <si>
    <t>David O'Brien</t>
  </si>
  <si>
    <t>(215) 964-4911</t>
  </si>
  <si>
    <t>(267) 624-6215</t>
  </si>
  <si>
    <t>Savannah</t>
  </si>
  <si>
    <t>Chew</t>
  </si>
  <si>
    <t>Brittney Curtis</t>
  </si>
  <si>
    <t>(215) 720-2729</t>
  </si>
  <si>
    <t>Email from naoya.tani@temple.edu</t>
  </si>
  <si>
    <t>Madison</t>
  </si>
  <si>
    <t>Scott-Dubois</t>
  </si>
  <si>
    <t>Tonya Scott</t>
  </si>
  <si>
    <t>(267) 298-0743</t>
  </si>
  <si>
    <t>(215) 669-7820</t>
  </si>
  <si>
    <t>Lindsay</t>
  </si>
  <si>
    <t>Myers</t>
  </si>
  <si>
    <t>Nancy Myers</t>
  </si>
  <si>
    <t>(215) 900-3488</t>
  </si>
  <si>
    <t>Sabrina Robinson</t>
  </si>
  <si>
    <t>(267) 596-8452</t>
  </si>
  <si>
    <t>Wilson-harris</t>
  </si>
  <si>
    <t>Ciara Wilson</t>
  </si>
  <si>
    <t>(267) 259-0443</t>
  </si>
  <si>
    <t>(267) 259-0440</t>
  </si>
  <si>
    <t>Jasmine</t>
  </si>
  <si>
    <t>Bryant</t>
  </si>
  <si>
    <t>Jessica Bryant</t>
  </si>
  <si>
    <t>(445) 206-3197</t>
  </si>
  <si>
    <t>Maniya</t>
  </si>
  <si>
    <t>Mariya Jorden</t>
  </si>
  <si>
    <t>(267) 622-1563</t>
  </si>
  <si>
    <t>(267) 622-1561</t>
  </si>
  <si>
    <t>Kir</t>
  </si>
  <si>
    <t>Williams Bennett</t>
  </si>
  <si>
    <t>(267) 258-2447</t>
  </si>
  <si>
    <t>(267) 888-0727</t>
  </si>
  <si>
    <t>Hailey</t>
  </si>
  <si>
    <t>Megan Kolenkiewicz</t>
  </si>
  <si>
    <t>(267) 776-6114</t>
  </si>
  <si>
    <t>(215) 200-8771</t>
  </si>
  <si>
    <t>Ethan</t>
  </si>
  <si>
    <t>Johnson</t>
  </si>
  <si>
    <t>Ellen Pretlow</t>
  </si>
  <si>
    <t>(215) 859-6600</t>
  </si>
  <si>
    <t>(267) 861-1596</t>
  </si>
  <si>
    <t>Brayden</t>
  </si>
  <si>
    <t>Patton</t>
  </si>
  <si>
    <t>Lisa Klenk</t>
  </si>
  <si>
    <t>(267) 408-7158</t>
  </si>
  <si>
    <t>(267) 975-7788</t>
  </si>
  <si>
    <t>Brooke</t>
  </si>
  <si>
    <t>Raisheeda</t>
  </si>
  <si>
    <t>(215) 776-8345</t>
  </si>
  <si>
    <t>(215) 555-5555</t>
  </si>
  <si>
    <t>Sheeda919@gmail.com</t>
  </si>
  <si>
    <t>Jazelle</t>
  </si>
  <si>
    <t>Elby</t>
  </si>
  <si>
    <t>Jasmine Nicholson</t>
  </si>
  <si>
    <t>(443) 762-1763</t>
  </si>
  <si>
    <t>boxing4lyfe@gmail.com</t>
  </si>
  <si>
    <t>Bennett Paige</t>
  </si>
  <si>
    <t>daniellah</t>
  </si>
  <si>
    <t>torres</t>
  </si>
  <si>
    <t xml:space="preserve">amirah hassanin </t>
  </si>
  <si>
    <t>(215) 571-5132</t>
  </si>
  <si>
    <t>(856) 271-6181</t>
  </si>
  <si>
    <t>Child phone going undelivered, just text parent</t>
  </si>
  <si>
    <t>Charle</t>
  </si>
  <si>
    <t>Marlo Jones</t>
  </si>
  <si>
    <t>(917) 769-9268</t>
  </si>
  <si>
    <t>r</t>
  </si>
  <si>
    <t xml:space="preserve">give time... </t>
  </si>
  <si>
    <t>Bowen</t>
  </si>
  <si>
    <t>Shaneka bowen</t>
  </si>
  <si>
    <t>(267) 972-7932</t>
  </si>
  <si>
    <t>(267) 858-7249</t>
  </si>
  <si>
    <t>Hasn't responded since November 16th, 5 texts sent since then</t>
  </si>
  <si>
    <t xml:space="preserve">Zachary </t>
  </si>
  <si>
    <t>Rubenstein</t>
  </si>
  <si>
    <t>Erica</t>
  </si>
  <si>
    <t>Jamel</t>
  </si>
  <si>
    <t>Maldonado</t>
  </si>
  <si>
    <t>siblings 1496, 1497 - ghosted sts !!!</t>
  </si>
  <si>
    <t>Laych</t>
  </si>
  <si>
    <t>Ward</t>
  </si>
  <si>
    <t>Basheerah Hamed</t>
  </si>
  <si>
    <t>(267) 407-8499</t>
  </si>
  <si>
    <t>not sure if he has a phone number She said she would send it</t>
  </si>
  <si>
    <t>1128 sibling (over the phone)</t>
  </si>
  <si>
    <t>Mila</t>
  </si>
  <si>
    <t>Garris</t>
  </si>
  <si>
    <t>Lana Garris</t>
  </si>
  <si>
    <t>(609) 980-0304</t>
  </si>
  <si>
    <t>(609) 410-6647</t>
  </si>
  <si>
    <t>Fallon</t>
  </si>
  <si>
    <t>Finucane</t>
  </si>
  <si>
    <t>(914) 351-6483</t>
  </si>
  <si>
    <t>(914) 351-6473</t>
  </si>
  <si>
    <t>Lyla</t>
  </si>
  <si>
    <t>Schaefer</t>
  </si>
  <si>
    <t>I hope the rest of your day is as pleasant as you are.</t>
  </si>
  <si>
    <t>(908) 447-3609</t>
  </si>
  <si>
    <t>Dekotah</t>
  </si>
  <si>
    <t>Jennifer Lopez-Johnson</t>
  </si>
  <si>
    <t>(267) 339-1688</t>
  </si>
  <si>
    <t>Boudreau</t>
  </si>
  <si>
    <t>Su Ream</t>
  </si>
  <si>
    <t>(267) 423-7306</t>
  </si>
  <si>
    <t>(215) 888-6861</t>
  </si>
  <si>
    <t xml:space="preserve">Josiah </t>
  </si>
  <si>
    <t>Ronny Roy</t>
  </si>
  <si>
    <t>Rincy Anna Rajesh</t>
  </si>
  <si>
    <t>(610) 730-4063</t>
  </si>
  <si>
    <t>(267) 624-3240</t>
  </si>
  <si>
    <t>Saniyah</t>
  </si>
  <si>
    <t>riddick</t>
  </si>
  <si>
    <t xml:space="preserve">saige autumn </t>
  </si>
  <si>
    <t>grant-byrd</t>
  </si>
  <si>
    <t>Niyashia</t>
  </si>
  <si>
    <t>Austin</t>
  </si>
  <si>
    <t>Gloria Caldwell</t>
  </si>
  <si>
    <t>(267) 233-8334</t>
  </si>
  <si>
    <t>aaliyah</t>
  </si>
  <si>
    <t>abramov</t>
  </si>
  <si>
    <t>Elina Sabitova</t>
  </si>
  <si>
    <t>(267) 343-2104</t>
  </si>
  <si>
    <t>(267) 310-9933</t>
  </si>
  <si>
    <t xml:space="preserve">Amira </t>
  </si>
  <si>
    <t>Brooker</t>
  </si>
  <si>
    <t>Kenisha T Dockery</t>
  </si>
  <si>
    <t xml:space="preserve">clinicontact </t>
  </si>
  <si>
    <t>Merrick</t>
  </si>
  <si>
    <t xml:space="preserve">April Hand </t>
  </si>
  <si>
    <t>(267) 670-6608</t>
  </si>
  <si>
    <t>Online</t>
  </si>
  <si>
    <t>A'Jhir</t>
  </si>
  <si>
    <t>Comer</t>
  </si>
  <si>
    <t>Chantalia Comer</t>
  </si>
  <si>
    <t>(267) 595-3476</t>
  </si>
  <si>
    <t>Kids Memory Lab</t>
  </si>
  <si>
    <t>Vincenzio</t>
  </si>
  <si>
    <t>Kwee</t>
  </si>
  <si>
    <t>Endang Santoso</t>
  </si>
  <si>
    <t>(215) 796-2807</t>
  </si>
  <si>
    <t>(215) 391-2766</t>
  </si>
  <si>
    <t>School - Folk Art Cultural Treasure School</t>
  </si>
  <si>
    <t>Kayla</t>
  </si>
  <si>
    <t>Myrick</t>
  </si>
  <si>
    <t>Ms. Jennifer Myrick</t>
  </si>
  <si>
    <t>(267) 891-4132</t>
  </si>
  <si>
    <t>Diya</t>
  </si>
  <si>
    <t>Iyer</t>
  </si>
  <si>
    <t>Anita Singh</t>
  </si>
  <si>
    <t>(313) 595-5660</t>
  </si>
  <si>
    <t>Isabella</t>
  </si>
  <si>
    <t>(267) 831-9986</t>
  </si>
  <si>
    <t>Sister to 1646</t>
  </si>
  <si>
    <t>Aaron</t>
  </si>
  <si>
    <t>Marnie Benjamin</t>
  </si>
  <si>
    <t>(302) 598-7083</t>
  </si>
  <si>
    <t>(856) 444-0349</t>
  </si>
  <si>
    <t>Carl</t>
  </si>
  <si>
    <t>Stevenson</t>
  </si>
  <si>
    <t>Ebony Pender</t>
  </si>
  <si>
    <t>(267) 622-7174</t>
  </si>
  <si>
    <t>(267) 444-6363</t>
  </si>
  <si>
    <t>Dior</t>
  </si>
  <si>
    <t>Battle</t>
  </si>
  <si>
    <t>Adair Hightower</t>
  </si>
  <si>
    <t>(610) 931-2761</t>
  </si>
  <si>
    <t>(267) 774-8384</t>
  </si>
  <si>
    <t>April Hand</t>
  </si>
  <si>
    <t>(267) 467-5206</t>
  </si>
  <si>
    <t>Chedani</t>
  </si>
  <si>
    <t>Wanesia Burch</t>
  </si>
  <si>
    <t>(267) 435-6697</t>
  </si>
  <si>
    <t>(267) 770-0489</t>
  </si>
  <si>
    <t>aasiyah</t>
  </si>
  <si>
    <t>maxwell</t>
  </si>
  <si>
    <t>(267) 265-9768</t>
  </si>
  <si>
    <t>(267) 734-8843</t>
  </si>
  <si>
    <t>aasiyahfmd@gmail.com</t>
  </si>
  <si>
    <t>Zachary</t>
  </si>
  <si>
    <t>Spady</t>
  </si>
  <si>
    <t>Venessa Letts</t>
  </si>
  <si>
    <t>(267) 694-2003</t>
  </si>
  <si>
    <t>(215) 500-5983</t>
  </si>
  <si>
    <t>Venessa.Letts@yahoo.com</t>
  </si>
  <si>
    <t>Cayden</t>
  </si>
  <si>
    <t>Goodwin</t>
  </si>
  <si>
    <t>Cymone Monee</t>
  </si>
  <si>
    <t>(267) 443-7410</t>
  </si>
  <si>
    <t>cymonegoodwin@gmail.com</t>
  </si>
  <si>
    <t>Khamal</t>
  </si>
  <si>
    <t>Black</t>
  </si>
  <si>
    <t>K.S.B.</t>
  </si>
  <si>
    <t>(267) 582-7718</t>
  </si>
  <si>
    <t>(267) 528-7718</t>
  </si>
  <si>
    <t>bakerkarima1982@yahoo.com</t>
  </si>
  <si>
    <t>Rhuel</t>
  </si>
  <si>
    <t>Bradley</t>
  </si>
  <si>
    <t>Ebony Nicole</t>
  </si>
  <si>
    <t>(267) 591-8362</t>
  </si>
  <si>
    <t>misseb318@gmail.com</t>
  </si>
  <si>
    <t>Phillip</t>
  </si>
  <si>
    <t>Edwards Williams</t>
  </si>
  <si>
    <t>Fayyad</t>
  </si>
  <si>
    <t>Ibn Anderson</t>
  </si>
  <si>
    <t>Safiyyah</t>
  </si>
  <si>
    <t>Shianne</t>
  </si>
  <si>
    <t>Stewart</t>
  </si>
  <si>
    <t>Kiana Stewart</t>
  </si>
  <si>
    <t>(445) 216-1177</t>
  </si>
  <si>
    <t>(267) 430-9992</t>
  </si>
  <si>
    <t>Tydrease</t>
  </si>
  <si>
    <t>Furman</t>
  </si>
  <si>
    <t>Shona R Furman</t>
  </si>
  <si>
    <t>x (braces)</t>
  </si>
  <si>
    <t>Sofia</t>
  </si>
  <si>
    <t>1111 sibling</t>
  </si>
  <si>
    <t>Sariyah</t>
  </si>
  <si>
    <t>Blackwell</t>
  </si>
  <si>
    <t>ghosted screen times - and blocked - Emailed !!</t>
  </si>
  <si>
    <t>(215) 200-9861</t>
  </si>
  <si>
    <t>Ghosting STS</t>
  </si>
  <si>
    <t>Ahniyah</t>
  </si>
  <si>
    <t>Walton</t>
  </si>
  <si>
    <t>Sierrah</t>
  </si>
  <si>
    <t>(215) 237-0989</t>
  </si>
  <si>
    <r>
      <rPr>
        <rFont val="&quot;Open Sans&quot;, Helvetica, Arial, sans-serif"/>
        <color rgb="FF1155CC"/>
        <u/>
      </rPr>
      <t>ahniyahwalton25@gmail.com</t>
    </r>
  </si>
  <si>
    <t>My aunt (1613/804/805's niece)</t>
  </si>
  <si>
    <t>gribling</t>
  </si>
  <si>
    <t>Crystal Gribling</t>
  </si>
  <si>
    <t>(215) 966-2369</t>
  </si>
  <si>
    <t>Reese</t>
  </si>
  <si>
    <t>Mcmacken</t>
  </si>
  <si>
    <t>Amanda Mcmacken</t>
  </si>
  <si>
    <t>(215) 740-1088</t>
  </si>
  <si>
    <t>(484) 940-7520</t>
  </si>
  <si>
    <t xml:space="preserve">Hunter </t>
  </si>
  <si>
    <t>Antin</t>
  </si>
  <si>
    <t>Lina Sue</t>
  </si>
  <si>
    <t xml:space="preserve">Trei </t>
  </si>
  <si>
    <t>Angelcakes Lovestrei Norris</t>
  </si>
  <si>
    <t>(267) 340-8983</t>
  </si>
  <si>
    <t>(267) 701-5738</t>
  </si>
  <si>
    <t xml:space="preserve">Kaedin </t>
  </si>
  <si>
    <t>Ragin</t>
  </si>
  <si>
    <t>Monique Stevens</t>
  </si>
  <si>
    <t>(267) 393-6170</t>
  </si>
  <si>
    <t>Mia Rose</t>
  </si>
  <si>
    <t>(267) 602-8039</t>
  </si>
  <si>
    <t xml:space="preserve">Aydan </t>
  </si>
  <si>
    <t>Charleston</t>
  </si>
  <si>
    <t>Stella Mitchell</t>
  </si>
  <si>
    <t>(267) 444-5313</t>
  </si>
  <si>
    <t>Alexis</t>
  </si>
  <si>
    <t>Wolanski</t>
  </si>
  <si>
    <t>Kristy W</t>
  </si>
  <si>
    <t>(215) 870-0677</t>
  </si>
  <si>
    <t xml:space="preserve">Kahlil </t>
  </si>
  <si>
    <t xml:space="preserve">Mekhi </t>
  </si>
  <si>
    <t>Adams</t>
  </si>
  <si>
    <t>Mekhi Adams</t>
  </si>
  <si>
    <t>Stuart</t>
  </si>
  <si>
    <t>hammerle</t>
  </si>
  <si>
    <t>Tristen</t>
  </si>
  <si>
    <t>Tristen Pratt</t>
  </si>
  <si>
    <t>(302) 259-4961</t>
  </si>
  <si>
    <t xml:space="preserve">Janiyah nicole </t>
  </si>
  <si>
    <t>Green Walker</t>
  </si>
  <si>
    <t>(215) 980-0066</t>
  </si>
  <si>
    <t xml:space="preserve">Ezequiel </t>
  </si>
  <si>
    <t>Irzarry</t>
  </si>
  <si>
    <t>Leslie parmer</t>
  </si>
  <si>
    <t>Maryam</t>
  </si>
  <si>
    <t>Laila Ali</t>
  </si>
  <si>
    <t>Nylah</t>
  </si>
  <si>
    <t>Felder</t>
  </si>
  <si>
    <t>Sharay Crisden</t>
  </si>
  <si>
    <t>(267) 673-7609</t>
  </si>
  <si>
    <t>Talieya</t>
  </si>
  <si>
    <t>Wilkes</t>
  </si>
  <si>
    <t>Rashonda Vega</t>
  </si>
  <si>
    <t>(302) 591-8138</t>
  </si>
  <si>
    <t>(484) 836-8449</t>
  </si>
  <si>
    <t>Max</t>
  </si>
  <si>
    <t>Suleymanli</t>
  </si>
  <si>
    <t>transgender</t>
  </si>
  <si>
    <t>(267) 421-8683</t>
  </si>
  <si>
    <t>Autumn</t>
  </si>
  <si>
    <t>(267) 918-5430</t>
  </si>
  <si>
    <t>clinicontact (old and never added to contact-Ash)</t>
  </si>
  <si>
    <t>Ibn</t>
  </si>
  <si>
    <t>taylor</t>
  </si>
  <si>
    <t>Cinquette Randolph</t>
  </si>
  <si>
    <t>(267) 979-2472</t>
  </si>
  <si>
    <t>(267) 244-5745</t>
  </si>
  <si>
    <t>Alexis Gonzalez</t>
  </si>
  <si>
    <t>(445) 270-6013</t>
  </si>
  <si>
    <t>(267) 979-5347</t>
  </si>
  <si>
    <t>Collin</t>
  </si>
  <si>
    <t>Tabitha Mays-Wilson</t>
  </si>
  <si>
    <t>(267) 444-0445</t>
  </si>
  <si>
    <t>Malik</t>
  </si>
  <si>
    <t>Bowman</t>
  </si>
  <si>
    <t>Nurse Shay</t>
  </si>
  <si>
    <t>(267) 414-8301</t>
  </si>
  <si>
    <t>brianna</t>
  </si>
  <si>
    <t>lebron</t>
  </si>
  <si>
    <t>Jennifer Burke</t>
  </si>
  <si>
    <t>(267) 981-3597</t>
  </si>
  <si>
    <t>(267) 296-2357</t>
  </si>
  <si>
    <t>Peyton</t>
  </si>
  <si>
    <t>Donna Camm</t>
  </si>
  <si>
    <t>(267) 593-0169</t>
  </si>
  <si>
    <t>Hayden</t>
  </si>
  <si>
    <t>KEYONA</t>
  </si>
  <si>
    <t>(609) 517-8297</t>
  </si>
  <si>
    <t>Erin</t>
  </si>
  <si>
    <t>johns</t>
  </si>
  <si>
    <t>Niq Niq Williams</t>
  </si>
  <si>
    <t>(267) 348-9626</t>
  </si>
  <si>
    <t>williamsdshaniqua@yahoo.com</t>
  </si>
  <si>
    <t>Zahmyah</t>
  </si>
  <si>
    <t>(267) 819-8599</t>
  </si>
  <si>
    <t>ms.divamonroe22@gmail.com</t>
  </si>
  <si>
    <t>Mahogany</t>
  </si>
  <si>
    <t>mims</t>
  </si>
  <si>
    <t>Essence mims</t>
  </si>
  <si>
    <t>(445) 256-0395</t>
  </si>
  <si>
    <t>essence2016user@gmail.com</t>
  </si>
  <si>
    <t>Khalil</t>
  </si>
  <si>
    <t>Smith-Ward</t>
  </si>
  <si>
    <t>Steph Ward</t>
  </si>
  <si>
    <t>(678) 396-9652</t>
  </si>
  <si>
    <t>stephaniewrd02@gmail.com</t>
  </si>
  <si>
    <t>Kasai</t>
  </si>
  <si>
    <t>ReeRee</t>
  </si>
  <si>
    <t>Tyra</t>
  </si>
  <si>
    <t>Kathy</t>
  </si>
  <si>
    <t>sama</t>
  </si>
  <si>
    <t>sami</t>
  </si>
  <si>
    <t>samaa</t>
  </si>
  <si>
    <t>Kyree</t>
  </si>
  <si>
    <t>jubilee</t>
  </si>
  <si>
    <t>Kiana strewae</t>
  </si>
  <si>
    <t>Ean</t>
  </si>
  <si>
    <t>Stacey Tambason</t>
  </si>
  <si>
    <t>McMacken</t>
  </si>
  <si>
    <t>Amanda</t>
  </si>
  <si>
    <t>amandasisti@msn.com</t>
  </si>
  <si>
    <t>X (Braces)</t>
  </si>
  <si>
    <t xml:space="preserve">Valentina </t>
  </si>
  <si>
    <t>Franquie</t>
  </si>
  <si>
    <t>Monica Franquie (Spanish primary)</t>
  </si>
  <si>
    <t>267-601-5662 unsure where this number is from - AD 4/28/2026</t>
  </si>
  <si>
    <t>1256 sibling (schedule together)</t>
  </si>
  <si>
    <t>---ghosting??? give space offically ghosted XXXXXXXXX</t>
  </si>
  <si>
    <t>Amaijah</t>
  </si>
  <si>
    <t>Coates**</t>
  </si>
  <si>
    <t xml:space="preserve">Cheryl Coates </t>
  </si>
  <si>
    <t>(215) 888-9336</t>
  </si>
  <si>
    <t>(267) 321-9023</t>
  </si>
  <si>
    <t>ghosting our invite (parent not reachable - contact kids) - texted kids and emailed both emails</t>
  </si>
  <si>
    <t>azeeza</t>
  </si>
  <si>
    <t>edwards</t>
  </si>
  <si>
    <t>Jasmin Edwards</t>
  </si>
  <si>
    <t>(267) 780-0736</t>
  </si>
  <si>
    <t>(267) 904-0794</t>
  </si>
  <si>
    <t>Hasn't responded since Oct. 29th, 5 texts since then</t>
  </si>
  <si>
    <t>Caron</t>
  </si>
  <si>
    <t>Blache</t>
  </si>
  <si>
    <t>Trevine Blache</t>
  </si>
  <si>
    <t>(347) 394-8123</t>
  </si>
  <si>
    <t>(267) 575-0523</t>
  </si>
  <si>
    <t>Hasn't responded since november 19th, 5 texts sent after that</t>
  </si>
  <si>
    <t>Nina</t>
  </si>
  <si>
    <t>Chen</t>
  </si>
  <si>
    <t>(267) 616-8041</t>
  </si>
  <si>
    <t xml:space="preserve">texted and emailed (ghosted screentime) </t>
  </si>
  <si>
    <t>Michelle</t>
  </si>
  <si>
    <t>email from temple</t>
  </si>
  <si>
    <t>Vazquez</t>
  </si>
  <si>
    <t>Sam</t>
  </si>
  <si>
    <t>(267) 423-2059</t>
  </si>
  <si>
    <t>Carlee</t>
  </si>
  <si>
    <t>Fields</t>
  </si>
  <si>
    <t>(267) 738-0918</t>
  </si>
  <si>
    <t>Kaab</t>
  </si>
  <si>
    <t>She said she would send it</t>
  </si>
  <si>
    <t>Vela</t>
  </si>
  <si>
    <t>Burke</t>
  </si>
  <si>
    <t>Lilla Burke</t>
  </si>
  <si>
    <t>(347) 528-6643</t>
  </si>
  <si>
    <t>Saani</t>
  </si>
  <si>
    <t>Queen Cee</t>
  </si>
  <si>
    <t>(445) 237-5367</t>
  </si>
  <si>
    <t>(267) 896-9218</t>
  </si>
  <si>
    <t>Isabela</t>
  </si>
  <si>
    <t>torralvo</t>
  </si>
  <si>
    <t>Isabela torralvo</t>
  </si>
  <si>
    <t>(267) 233-8225</t>
  </si>
  <si>
    <t>Jay</t>
  </si>
  <si>
    <t>Zats</t>
  </si>
  <si>
    <t>jay |-/</t>
  </si>
  <si>
    <t>(610) 283-4843</t>
  </si>
  <si>
    <t>Allie</t>
  </si>
  <si>
    <t>Julie Meyers</t>
  </si>
  <si>
    <t>(609) 945-5408</t>
  </si>
  <si>
    <t>(917) 753-8556</t>
  </si>
  <si>
    <t>Milki</t>
  </si>
  <si>
    <t>Hirko</t>
  </si>
  <si>
    <t>Milki Hirko</t>
  </si>
  <si>
    <t>(267) 815-6476</t>
  </si>
  <si>
    <t xml:space="preserve">Harmony </t>
  </si>
  <si>
    <t>Ellis</t>
  </si>
  <si>
    <t>Dominique Vaughn</t>
  </si>
  <si>
    <t>Ferroni</t>
  </si>
  <si>
    <t>Joanne Ferroni</t>
  </si>
  <si>
    <t>Khai</t>
  </si>
  <si>
    <t>Avery</t>
  </si>
  <si>
    <t>Kristen Avery Walker</t>
  </si>
  <si>
    <t>(267) 230-1622</t>
  </si>
  <si>
    <t>Trey</t>
  </si>
  <si>
    <t>Soncharay benson</t>
  </si>
  <si>
    <t>Ryan</t>
  </si>
  <si>
    <t>mungin</t>
  </si>
  <si>
    <t>Danielle Newett</t>
  </si>
  <si>
    <t>(484) 942-4103</t>
  </si>
  <si>
    <t>Munn</t>
  </si>
  <si>
    <t>(717) 797-1830</t>
  </si>
  <si>
    <t>rayquan</t>
  </si>
  <si>
    <t>parnell</t>
  </si>
  <si>
    <t>Therese Niblack</t>
  </si>
  <si>
    <t>(267) 385-4764</t>
  </si>
  <si>
    <t>--</t>
  </si>
  <si>
    <t>Tariq</t>
  </si>
  <si>
    <t>Chanda</t>
  </si>
  <si>
    <t>Trevine</t>
  </si>
  <si>
    <t>Caron Blache</t>
  </si>
  <si>
    <t>Saoirse</t>
  </si>
  <si>
    <t>Hyland</t>
  </si>
  <si>
    <t>Saoirse Hyland</t>
  </si>
  <si>
    <t>(267) 307-7568</t>
  </si>
  <si>
    <t>Aydan</t>
  </si>
  <si>
    <t>Gillen</t>
  </si>
  <si>
    <t>(717) 758-2028</t>
  </si>
  <si>
    <t>jocelyn</t>
  </si>
  <si>
    <t>Liao</t>
  </si>
  <si>
    <t>Donielle</t>
  </si>
  <si>
    <t>Rice</t>
  </si>
  <si>
    <t>Taiesha Davis</t>
  </si>
  <si>
    <t>Armani</t>
  </si>
  <si>
    <t>Ms.PINK</t>
  </si>
  <si>
    <t xml:space="preserve">Juliana </t>
  </si>
  <si>
    <t>Salazar</t>
  </si>
  <si>
    <t>Isabel Salazar</t>
  </si>
  <si>
    <t>John</t>
  </si>
  <si>
    <t>DeLaurentis</t>
  </si>
  <si>
    <t xml:space="preserve">John Michael </t>
  </si>
  <si>
    <t>(703) 424-0331</t>
  </si>
  <si>
    <t>Katie</t>
  </si>
  <si>
    <t>Scogna</t>
  </si>
  <si>
    <t>(484) 587-0644</t>
  </si>
  <si>
    <t>Elyssa</t>
  </si>
  <si>
    <t>Moulic</t>
  </si>
  <si>
    <t>(215) 595-4162</t>
  </si>
  <si>
    <t>Curtis</t>
  </si>
  <si>
    <t>Kelly</t>
  </si>
  <si>
    <t>Imani Davis</t>
  </si>
  <si>
    <t>(267) 633-6078</t>
  </si>
  <si>
    <t>Elizabeth</t>
  </si>
  <si>
    <t>Grohsman</t>
  </si>
  <si>
    <t>Albena alexandriva</t>
  </si>
  <si>
    <t>(215) 694-4459</t>
  </si>
  <si>
    <t>Lauren</t>
  </si>
  <si>
    <t>Schenck</t>
  </si>
  <si>
    <t>Erika Schenck</t>
  </si>
  <si>
    <t>(267) 414-4059</t>
  </si>
  <si>
    <t>randolph</t>
  </si>
  <si>
    <t>Denise Burton</t>
  </si>
  <si>
    <t>(302) 698-1781</t>
  </si>
  <si>
    <t>(302) 423-7917</t>
  </si>
  <si>
    <t>Nymira</t>
  </si>
  <si>
    <t>Richardson</t>
  </si>
  <si>
    <t>(215) 954-1376</t>
  </si>
  <si>
    <t>Acquan Watson</t>
  </si>
  <si>
    <t>(267) 325-2960</t>
  </si>
  <si>
    <t>(267) 320-4072</t>
  </si>
  <si>
    <t>Nivea</t>
  </si>
  <si>
    <t>love Holmes</t>
  </si>
  <si>
    <t>Tariqa Love</t>
  </si>
  <si>
    <t>(267) 259-1325</t>
  </si>
  <si>
    <t>(267) 456-3818</t>
  </si>
  <si>
    <t>Syheed</t>
  </si>
  <si>
    <t>Baylor</t>
  </si>
  <si>
    <t>Sheen Baylor</t>
  </si>
  <si>
    <t>(267) 276-8512</t>
  </si>
  <si>
    <t>Meserole</t>
  </si>
  <si>
    <t>Katie Jenkins-Meserole</t>
  </si>
  <si>
    <t>(267) 414-6814</t>
  </si>
  <si>
    <t>Chelsie</t>
  </si>
  <si>
    <t>Doris Robbins</t>
  </si>
  <si>
    <t>(302) 647-0152</t>
  </si>
  <si>
    <t>Logan</t>
  </si>
  <si>
    <t>Void</t>
  </si>
  <si>
    <t>logan void</t>
  </si>
  <si>
    <t>(267) 796-0593</t>
  </si>
  <si>
    <t>loganvoid215@gmail.com</t>
  </si>
  <si>
    <t>Fry</t>
  </si>
  <si>
    <t>Shakieah Fry</t>
  </si>
  <si>
    <t>(610) 739-3581</t>
  </si>
  <si>
    <t>shakieahf@gmail.com</t>
  </si>
  <si>
    <t>aniya</t>
  </si>
  <si>
    <t>williams</t>
  </si>
  <si>
    <t>ann</t>
  </si>
  <si>
    <t>(484) 560-5909</t>
  </si>
  <si>
    <t>gaytwins4ever@gmail.com</t>
  </si>
  <si>
    <t>Rylee</t>
  </si>
  <si>
    <t>Golling</t>
  </si>
  <si>
    <t>Rylee Golling</t>
  </si>
  <si>
    <t>(267) 397-0686</t>
  </si>
  <si>
    <t>gollingrylee@gmail.com</t>
  </si>
  <si>
    <t>Monae</t>
  </si>
  <si>
    <t>(267) 770-1119</t>
  </si>
  <si>
    <t>Tomia</t>
  </si>
  <si>
    <t>Shantay Hyicent Heaven</t>
  </si>
  <si>
    <t>(267) 970-2132</t>
  </si>
  <si>
    <t>(267) 628-7456</t>
  </si>
  <si>
    <t xml:space="preserve">contacted 9 times since 3/12 - not answering (?)- ghosting fs </t>
  </si>
  <si>
    <t xml:space="preserve">schedule screener (ghosting fs) </t>
  </si>
  <si>
    <t>Leo</t>
  </si>
  <si>
    <t xml:space="preserve">Rinaldi </t>
  </si>
  <si>
    <t>Gwen Rinaldi</t>
  </si>
  <si>
    <t>(215) 272-0549</t>
  </si>
  <si>
    <t>(215) 510-2239</t>
  </si>
  <si>
    <t>Rothman</t>
  </si>
  <si>
    <t>Catherine VanVlack</t>
  </si>
  <si>
    <t>(215) 287-5665</t>
  </si>
  <si>
    <t>(267) 670-1096</t>
  </si>
  <si>
    <t>schedule screener (stop contacting if no response)</t>
  </si>
  <si>
    <t>Camila</t>
  </si>
  <si>
    <t>Inés Franquie</t>
  </si>
  <si>
    <t>camila franquie lawrence</t>
  </si>
  <si>
    <t>(267) 734-5132</t>
  </si>
  <si>
    <t>Hasn't responded since November 16th, 6 texts sent since then</t>
  </si>
  <si>
    <t>Gloriannah</t>
  </si>
  <si>
    <t>Chantae Lamae payne</t>
  </si>
  <si>
    <t>(267) 290-4027</t>
  </si>
  <si>
    <t>(267) 338-9173</t>
  </si>
  <si>
    <t>haven't replied since November 16th to past 3 texts</t>
  </si>
  <si>
    <t>Shawn</t>
  </si>
  <si>
    <t>hassan</t>
  </si>
  <si>
    <t>random answers to surveys so excluded - XXXXXXXXXXXXXXX</t>
  </si>
  <si>
    <t>Kaufmann</t>
  </si>
  <si>
    <t>Michael Kaufmann</t>
  </si>
  <si>
    <t>Ben</t>
  </si>
  <si>
    <t>Sears</t>
  </si>
  <si>
    <t>Heidi Thompson Sears</t>
  </si>
  <si>
    <t>(804) 840-5769</t>
  </si>
  <si>
    <t>Makenna</t>
  </si>
  <si>
    <t>Worley</t>
  </si>
  <si>
    <t>(267) 995-5715</t>
  </si>
  <si>
    <t>Jack</t>
  </si>
  <si>
    <t>Uhas</t>
  </si>
  <si>
    <t>Need to get</t>
  </si>
  <si>
    <t>(413) 884-2508</t>
  </si>
  <si>
    <t>Colin</t>
  </si>
  <si>
    <t>Storz</t>
  </si>
  <si>
    <t>Beverly Storz</t>
  </si>
  <si>
    <t>(215) 285-4140</t>
  </si>
  <si>
    <t>(856) 505-7065</t>
  </si>
  <si>
    <t>Divinity</t>
  </si>
  <si>
    <t>Deborah Ryan</t>
  </si>
  <si>
    <t>(267) 316-8385</t>
  </si>
  <si>
    <t>(267) 399-6682</t>
  </si>
  <si>
    <t xml:space="preserve">Laylah Charlie </t>
  </si>
  <si>
    <t>Smith</t>
  </si>
  <si>
    <t>Rashe Smith</t>
  </si>
  <si>
    <t>(215) 439-4740</t>
  </si>
  <si>
    <t>(267) 625-7310</t>
  </si>
  <si>
    <t>ryan</t>
  </si>
  <si>
    <t>Balerno</t>
  </si>
  <si>
    <t>(609) 960-2215</t>
  </si>
  <si>
    <t>(267) 734-5142</t>
  </si>
  <si>
    <t>Garson</t>
  </si>
  <si>
    <t>Ethan Garson</t>
  </si>
  <si>
    <t>(215) 601-0497</t>
  </si>
  <si>
    <t>dyn</t>
  </si>
  <si>
    <t>qazi</t>
  </si>
  <si>
    <t>dyn qazi</t>
  </si>
  <si>
    <t>(484) 239-6977</t>
  </si>
  <si>
    <t>Jada Nganga</t>
  </si>
  <si>
    <t>(215) 237-7128</t>
  </si>
  <si>
    <t>Nyah</t>
  </si>
  <si>
    <t>W</t>
  </si>
  <si>
    <t>Nyah Wilkinson</t>
  </si>
  <si>
    <t>(301) 538-2313</t>
  </si>
  <si>
    <t>Eli Aghadiuno</t>
  </si>
  <si>
    <t>(240) 751-6100</t>
  </si>
  <si>
    <t>mike</t>
  </si>
  <si>
    <t>(267) 970-6317</t>
  </si>
  <si>
    <t>Gannah</t>
  </si>
  <si>
    <t>Min</t>
  </si>
  <si>
    <t>Gloriannah Aaliyah Lamae Payne</t>
  </si>
  <si>
    <t>(267) 819-9498</t>
  </si>
  <si>
    <t>ajanae</t>
  </si>
  <si>
    <t>Nock</t>
  </si>
  <si>
    <t xml:space="preserve">Simone </t>
  </si>
  <si>
    <t xml:space="preserve">Joel </t>
  </si>
  <si>
    <t>Arthur</t>
  </si>
  <si>
    <t xml:space="preserve">Abdul </t>
  </si>
  <si>
    <t>Samad</t>
  </si>
  <si>
    <t>(484) 862-5584</t>
  </si>
  <si>
    <t>(484) 473-6939</t>
  </si>
  <si>
    <t>Antonio</t>
  </si>
  <si>
    <t>Martinez</t>
  </si>
  <si>
    <t>Crystal Davalos</t>
  </si>
  <si>
    <t>(267) 633-6568</t>
  </si>
  <si>
    <t>(267) 699-1210</t>
  </si>
  <si>
    <t>kai</t>
  </si>
  <si>
    <t>eppler</t>
  </si>
  <si>
    <t>717) 269-0763</t>
  </si>
  <si>
    <t>Cara</t>
  </si>
  <si>
    <t>Stoltzfus</t>
  </si>
  <si>
    <t>gender not listed</t>
  </si>
  <si>
    <t>Emerald Kitty</t>
  </si>
  <si>
    <t>(717) 992-5413</t>
  </si>
  <si>
    <t>Carly</t>
  </si>
  <si>
    <t>Hentz</t>
  </si>
  <si>
    <t>(484) 888-0057</t>
  </si>
  <si>
    <t>Eunique</t>
  </si>
  <si>
    <t>Singleton</t>
  </si>
  <si>
    <t>Ajanae</t>
  </si>
  <si>
    <t>Nasonya Nock</t>
  </si>
  <si>
    <t>(215) 678-7800</t>
  </si>
  <si>
    <t>Gianna</t>
  </si>
  <si>
    <t>Kamilah Jones King</t>
  </si>
  <si>
    <t>(215) 252-0595</t>
  </si>
  <si>
    <t>Shy'Angel</t>
  </si>
  <si>
    <t>Wilma Rivera</t>
  </si>
  <si>
    <t>(215) 510-9029</t>
  </si>
  <si>
    <t>(484) 501-5848</t>
  </si>
  <si>
    <t>Sanaih</t>
  </si>
  <si>
    <t>Ball</t>
  </si>
  <si>
    <t>Frances ball</t>
  </si>
  <si>
    <t>(215) 521-6246</t>
  </si>
  <si>
    <t>Kylie</t>
  </si>
  <si>
    <t>Minor</t>
  </si>
  <si>
    <t>(215) 681-1418</t>
  </si>
  <si>
    <t>Minya</t>
  </si>
  <si>
    <t>Budschalow Barnes</t>
  </si>
  <si>
    <t>Allison Budschalow</t>
  </si>
  <si>
    <t>(267) 847-7429</t>
  </si>
  <si>
    <t>(267) 847-0740</t>
  </si>
  <si>
    <t>Mendenhall</t>
  </si>
  <si>
    <t>(717) 858-7236</t>
  </si>
  <si>
    <t>(717) 826-3044</t>
  </si>
  <si>
    <t>Lucretia</t>
  </si>
  <si>
    <t>Crawley</t>
  </si>
  <si>
    <t>(484) 246-5987</t>
  </si>
  <si>
    <t>Jurnee</t>
  </si>
  <si>
    <t>Carr</t>
  </si>
  <si>
    <t>Quaseemah Carr</t>
  </si>
  <si>
    <t>(215) 800-2731</t>
  </si>
  <si>
    <t>(267) 850-3737</t>
  </si>
  <si>
    <t>Neimmij</t>
  </si>
  <si>
    <t>Boss_moves_onlii</t>
  </si>
  <si>
    <t>(484) 719-0040</t>
  </si>
  <si>
    <t>Miyajae</t>
  </si>
  <si>
    <t>Cassia Garrett</t>
  </si>
  <si>
    <t>(267) 251-6824</t>
  </si>
  <si>
    <t>Shemaiah</t>
  </si>
  <si>
    <t>anwar</t>
  </si>
  <si>
    <t>(267) 621-1628</t>
  </si>
  <si>
    <t>shemaiahanwar0@gmail.com</t>
  </si>
  <si>
    <t>Joy</t>
  </si>
  <si>
    <t>JJ</t>
  </si>
  <si>
    <t>(267) 997-5880</t>
  </si>
  <si>
    <t>jjleez728@gmail.com</t>
  </si>
  <si>
    <t>Brittney</t>
  </si>
  <si>
    <t>Myslinski</t>
  </si>
  <si>
    <t>brittney</t>
  </si>
  <si>
    <t>Jaylen</t>
  </si>
  <si>
    <t>Niyale</t>
  </si>
  <si>
    <t>Byuard</t>
  </si>
  <si>
    <t>Libraryfreek Geeks</t>
  </si>
  <si>
    <t>(267) 719-5761</t>
  </si>
  <si>
    <t>libraryfreekgeek213@gmail.com</t>
  </si>
  <si>
    <t>x (crazy mom)</t>
  </si>
  <si>
    <t>Thevenin</t>
  </si>
  <si>
    <t>Margareth Thevenin</t>
  </si>
  <si>
    <t>Howard</t>
  </si>
  <si>
    <t>Ebony Howard</t>
  </si>
  <si>
    <t>(267) 979-5361 (old #)</t>
  </si>
  <si>
    <t xml:space="preserve"> +12154459021 (new #)</t>
  </si>
  <si>
    <t>reschedule v2 - ghosted us 4/28/2026</t>
  </si>
  <si>
    <t>Maria</t>
  </si>
  <si>
    <t>Montgomery</t>
  </si>
  <si>
    <t>(202) 374-8829</t>
  </si>
  <si>
    <t>Says that they cant come in "in the foreseeable future" so reach back out in a few months</t>
  </si>
  <si>
    <t>Emily</t>
  </si>
  <si>
    <t>Franque</t>
  </si>
  <si>
    <t>Monica Franquie (spanish speaker)</t>
  </si>
  <si>
    <r>
      <rPr>
        <rFont val="Calibri"/>
        <color rgb="FF1155CC"/>
        <u/>
      </rPr>
      <t>267-601-5662</t>
    </r>
  </si>
  <si>
    <t>(215) 733-9767</t>
  </si>
  <si>
    <t xml:space="preserve">IN PERSON ONLY (1256 sibling (schedule together)). Giving space </t>
  </si>
  <si>
    <t xml:space="preserve">Dibanhi </t>
  </si>
  <si>
    <t>Ronzon Santamaria</t>
  </si>
  <si>
    <t>Sabrina Santamaria</t>
  </si>
  <si>
    <t>(267) 248-8967</t>
  </si>
  <si>
    <t>(267) 742-5195</t>
  </si>
  <si>
    <t>MJ</t>
  </si>
  <si>
    <t xml:space="preserve">Stokes </t>
  </si>
  <si>
    <t>Lynette DeShields</t>
  </si>
  <si>
    <t>(215) 266-7368</t>
  </si>
  <si>
    <t>215-444-3890</t>
  </si>
  <si>
    <t xml:space="preserve">Vandalyn </t>
  </si>
  <si>
    <t>Marrow</t>
  </si>
  <si>
    <t>‪267 502 7654‬</t>
  </si>
  <si>
    <t>Jahvon</t>
  </si>
  <si>
    <t>Brown**</t>
  </si>
  <si>
    <t xml:space="preserve">Male </t>
  </si>
  <si>
    <t>Cheryl Coates</t>
  </si>
  <si>
    <t>(267) 307-9173</t>
  </si>
  <si>
    <t>Samurai</t>
  </si>
  <si>
    <t>Saputra</t>
  </si>
  <si>
    <t>Samurai Saputra</t>
  </si>
  <si>
    <t>(267) 506-1764</t>
  </si>
  <si>
    <t>(267) 506-3253</t>
  </si>
  <si>
    <t>ghosting st - messaged !</t>
  </si>
  <si>
    <t xml:space="preserve">Gracie </t>
  </si>
  <si>
    <t>Giron</t>
  </si>
  <si>
    <t>Francis Giron</t>
  </si>
  <si>
    <t>Toomey</t>
  </si>
  <si>
    <t>Jennifer Toomey</t>
  </si>
  <si>
    <t>(267) 644-6623</t>
  </si>
  <si>
    <t>(267) 664-9476</t>
  </si>
  <si>
    <t>my mother explained it to me</t>
  </si>
  <si>
    <t>Orion</t>
  </si>
  <si>
    <t>Molina Johnson</t>
  </si>
  <si>
    <t>Nasreen</t>
  </si>
  <si>
    <t xml:space="preserve">Ward </t>
  </si>
  <si>
    <t>Blingby Bashee</t>
  </si>
  <si>
    <t>Rhea</t>
  </si>
  <si>
    <t>Vora</t>
  </si>
  <si>
    <t>Vinery Vera</t>
  </si>
  <si>
    <t>(551) 263-4842</t>
  </si>
  <si>
    <t>Huong</t>
  </si>
  <si>
    <t>get parents info</t>
  </si>
  <si>
    <t>(267) 881-1620</t>
  </si>
  <si>
    <t>Briann</t>
  </si>
  <si>
    <t>Gosnell</t>
  </si>
  <si>
    <t>Linda Gosnell</t>
  </si>
  <si>
    <t>(610) 506-3806</t>
  </si>
  <si>
    <t>Hannah</t>
  </si>
  <si>
    <t>MacMillan</t>
  </si>
  <si>
    <t>Hannah MacMillan</t>
  </si>
  <si>
    <t>(703) 953-5317</t>
  </si>
  <si>
    <t>Mehmet</t>
  </si>
  <si>
    <t>Gundogdu</t>
  </si>
  <si>
    <t>Sandy Lydon</t>
  </si>
  <si>
    <t>(640) 212-8312</t>
  </si>
  <si>
    <t>(609) 285-7838</t>
  </si>
  <si>
    <t>Nayanz</t>
  </si>
  <si>
    <t>Chery</t>
  </si>
  <si>
    <t>Rose Exantus</t>
  </si>
  <si>
    <t>(267) 904-2279</t>
  </si>
  <si>
    <t>(617) 615-2309</t>
  </si>
  <si>
    <t>Came to temple for tour</t>
  </si>
  <si>
    <t>Maya</t>
  </si>
  <si>
    <t>Abramson</t>
  </si>
  <si>
    <t>(619) 307-8005</t>
  </si>
  <si>
    <t>Joseph Schlechter</t>
  </si>
  <si>
    <t>Leo Schlechter</t>
  </si>
  <si>
    <t>(267) 885-6669</t>
  </si>
  <si>
    <t>(484) 350-8437</t>
  </si>
  <si>
    <t>sydney</t>
  </si>
  <si>
    <t>syd</t>
  </si>
  <si>
    <t>(267) 264-9802</t>
  </si>
  <si>
    <t>(268) 264-9802</t>
  </si>
  <si>
    <t>Mackenzie</t>
  </si>
  <si>
    <t>Blundell</t>
  </si>
  <si>
    <t>mac</t>
  </si>
  <si>
    <t>(443) 481-8130</t>
  </si>
  <si>
    <t xml:space="preserve">Tamara </t>
  </si>
  <si>
    <t>Mcfarland</t>
  </si>
  <si>
    <t>Tashia fauntroy</t>
  </si>
  <si>
    <t>Angela</t>
  </si>
  <si>
    <t>Lin</t>
  </si>
  <si>
    <t>(267) 916-0362</t>
  </si>
  <si>
    <t>(267) 266-5404</t>
  </si>
  <si>
    <t>Brindley</t>
  </si>
  <si>
    <t>(407) 789-5647</t>
  </si>
  <si>
    <t xml:space="preserve">Aisha </t>
  </si>
  <si>
    <t>Ndiaye</t>
  </si>
  <si>
    <t>(781) 579-0853</t>
  </si>
  <si>
    <t>Myles</t>
  </si>
  <si>
    <t>Munoz</t>
  </si>
  <si>
    <t>(267) 366-7035</t>
  </si>
  <si>
    <t>Allen</t>
  </si>
  <si>
    <t>makayla</t>
  </si>
  <si>
    <t>(267) 336-3611</t>
  </si>
  <si>
    <t>Makayla Allen</t>
  </si>
  <si>
    <t>Shirlette allen</t>
  </si>
  <si>
    <t>James</t>
  </si>
  <si>
    <t>Locke</t>
  </si>
  <si>
    <t>(484) 862-2217</t>
  </si>
  <si>
    <t>Samay</t>
  </si>
  <si>
    <t xml:space="preserve"> Malde</t>
  </si>
  <si>
    <t>Samay Malde</t>
  </si>
  <si>
    <t>(973) 814-1312</t>
  </si>
  <si>
    <t>(908) 900-8688</t>
  </si>
  <si>
    <t xml:space="preserve">Maya </t>
  </si>
  <si>
    <t>Ziegelbauer</t>
  </si>
  <si>
    <t>maya z</t>
  </si>
  <si>
    <t>simba</t>
  </si>
  <si>
    <t>acharya</t>
  </si>
  <si>
    <t>simba acharya</t>
  </si>
  <si>
    <t>(315) 886-3004</t>
  </si>
  <si>
    <t>Suzie</t>
  </si>
  <si>
    <t>Oh</t>
  </si>
  <si>
    <t>Kyleigh Oswald Scholl</t>
  </si>
  <si>
    <t>(267) 994-5665</t>
  </si>
  <si>
    <t>(215) 300-0098</t>
  </si>
  <si>
    <t>alden</t>
  </si>
  <si>
    <t>_</t>
  </si>
  <si>
    <t>Alden Cole-Vieira</t>
  </si>
  <si>
    <t>(508) 933-6955</t>
  </si>
  <si>
    <t>cynthia</t>
  </si>
  <si>
    <t>Cynthia Htwe</t>
  </si>
  <si>
    <t>(267) 307-6642</t>
  </si>
  <si>
    <t>(215) 692-9402</t>
  </si>
  <si>
    <t>Johnathan</t>
  </si>
  <si>
    <t>Gomez</t>
  </si>
  <si>
    <t>(267) 669-9236</t>
  </si>
  <si>
    <t>Levi</t>
  </si>
  <si>
    <t>Crowder</t>
  </si>
  <si>
    <t xml:space="preserve">sofia </t>
  </si>
  <si>
    <t>Morris</t>
  </si>
  <si>
    <t>Luisiel</t>
  </si>
  <si>
    <t>Bonilla</t>
  </si>
  <si>
    <t xml:space="preserve">Arihant </t>
  </si>
  <si>
    <t>Jain</t>
  </si>
  <si>
    <t xml:space="preserve">pen </t>
  </si>
  <si>
    <t>swan</t>
  </si>
  <si>
    <t>Zitao</t>
  </si>
  <si>
    <t>Gao</t>
  </si>
  <si>
    <t xml:space="preserve">Gisele </t>
  </si>
  <si>
    <t>Queiroz Neves</t>
  </si>
  <si>
    <t xml:space="preserve">Emeri Jordan </t>
  </si>
  <si>
    <t>Washington</t>
  </si>
  <si>
    <t>Ganadi</t>
  </si>
  <si>
    <t>(267) 327-0121</t>
  </si>
  <si>
    <t>(215) 301-2510</t>
  </si>
  <si>
    <t>clinicontact (2nd refferal)</t>
  </si>
  <si>
    <t>Chris</t>
  </si>
  <si>
    <t>Boby</t>
  </si>
  <si>
    <t>Muhanad</t>
  </si>
  <si>
    <t>Khairi</t>
  </si>
  <si>
    <t>Corvis</t>
  </si>
  <si>
    <t>Gill</t>
  </si>
  <si>
    <t>Transgender</t>
  </si>
  <si>
    <t>Cianni</t>
  </si>
  <si>
    <t>(267) 825-2544</t>
  </si>
  <si>
    <t>Mmalita</t>
  </si>
  <si>
    <t>Echewa</t>
  </si>
  <si>
    <t>(267) 992-2601</t>
  </si>
  <si>
    <t>Perez</t>
  </si>
  <si>
    <t>(609) 943-8597</t>
  </si>
  <si>
    <t>Patrick</t>
  </si>
  <si>
    <t>Hoang</t>
  </si>
  <si>
    <t>(484) 653-9522</t>
  </si>
  <si>
    <t>(484) 798-2447</t>
  </si>
  <si>
    <t>Schneider</t>
  </si>
  <si>
    <t>Chaya Schneider</t>
  </si>
  <si>
    <t>(216) 466-1985</t>
  </si>
  <si>
    <t>(267) 995-9520</t>
  </si>
  <si>
    <t>Olson Lab ( Naoya)</t>
  </si>
  <si>
    <t xml:space="preserve">Terrence </t>
  </si>
  <si>
    <t>Steffanie L Giles</t>
  </si>
  <si>
    <t>Hospital</t>
  </si>
  <si>
    <t>Jude</t>
  </si>
  <si>
    <t>Scioli</t>
  </si>
  <si>
    <t>(267) 625-4438</t>
  </si>
  <si>
    <t>Metzgar</t>
  </si>
  <si>
    <t>Michele Metzgar</t>
  </si>
  <si>
    <t>(215) 668-7887</t>
  </si>
  <si>
    <t>(267) 822-2180</t>
  </si>
  <si>
    <t>gryphon</t>
  </si>
  <si>
    <t>schuler</t>
  </si>
  <si>
    <t>janet schuler</t>
  </si>
  <si>
    <t>(215) 262-4151</t>
  </si>
  <si>
    <t>email sent, has done studies since a child with temple</t>
  </si>
  <si>
    <t>Shariff</t>
  </si>
  <si>
    <t>Angela Jackson</t>
  </si>
  <si>
    <t>(267) 807-4144</t>
  </si>
  <si>
    <t>(215) 982-8269</t>
  </si>
  <si>
    <t>Calixta</t>
  </si>
  <si>
    <t>lopez</t>
  </si>
  <si>
    <t>Calixta Lopez</t>
  </si>
  <si>
    <t>(267) 756-3741</t>
  </si>
  <si>
    <t>Crismeily</t>
  </si>
  <si>
    <t>Serrata</t>
  </si>
  <si>
    <t>Crismeily Serrata</t>
  </si>
  <si>
    <t>(267) 379-6262</t>
  </si>
  <si>
    <t>Nicole</t>
  </si>
  <si>
    <t>Fang</t>
  </si>
  <si>
    <t>(267) 902-8544</t>
  </si>
  <si>
    <t>(267) 902-7544</t>
  </si>
  <si>
    <t>QuNai</t>
  </si>
  <si>
    <t>Coble</t>
  </si>
  <si>
    <t>(267) 668-5999</t>
  </si>
  <si>
    <t>(267) 471-3118</t>
  </si>
  <si>
    <t>Linkchorst</t>
  </si>
  <si>
    <t>(610) 618-2214</t>
  </si>
  <si>
    <t>Terina</t>
  </si>
  <si>
    <t>Papatu</t>
  </si>
  <si>
    <t>(425) 409-1909</t>
  </si>
  <si>
    <t>Aubrey</t>
  </si>
  <si>
    <t>Harrison</t>
  </si>
  <si>
    <t>(267) 379-1421</t>
  </si>
  <si>
    <t>Alecea</t>
  </si>
  <si>
    <t>Goode</t>
  </si>
  <si>
    <t>Capri Goode</t>
  </si>
  <si>
    <t>(267) 579-8172</t>
  </si>
  <si>
    <t>(267) 407-9325</t>
  </si>
  <si>
    <t>Nathaniel</t>
  </si>
  <si>
    <t>Hardy</t>
  </si>
  <si>
    <t>Tee Hardyy</t>
  </si>
  <si>
    <t>(215) 381-7151</t>
  </si>
  <si>
    <t>(267) 467-1026</t>
  </si>
  <si>
    <t>Breanna</t>
  </si>
  <si>
    <t>Kym G</t>
  </si>
  <si>
    <t>(267) 251-0980</t>
  </si>
  <si>
    <t>(267) 274-8257</t>
  </si>
  <si>
    <t>Kym6619@aol.com</t>
  </si>
  <si>
    <t>JoEl</t>
  </si>
  <si>
    <t>Roberts</t>
  </si>
  <si>
    <t>Sonte Turner</t>
  </si>
  <si>
    <t>(215) 410-5426</t>
  </si>
  <si>
    <t>chefmom127@aol.com</t>
  </si>
  <si>
    <t>Haminah</t>
  </si>
  <si>
    <t>Bridgers</t>
  </si>
  <si>
    <t>(445) 213-9913</t>
  </si>
  <si>
    <t>H4minah@gmail.com</t>
  </si>
  <si>
    <t>Payne</t>
  </si>
  <si>
    <t>(267) 623-3829</t>
  </si>
  <si>
    <t>swevensgp@gmail.com</t>
  </si>
  <si>
    <t>Ceazia</t>
  </si>
  <si>
    <t>Jayy Chrissy</t>
  </si>
  <si>
    <t>Laylani</t>
  </si>
  <si>
    <t>Thompson</t>
  </si>
  <si>
    <t>Christelle</t>
  </si>
  <si>
    <t>Andre</t>
  </si>
  <si>
    <t>1876</t>
  </si>
  <si>
    <t>Kennedy</t>
  </si>
  <si>
    <t>(267) 340-9486</t>
  </si>
  <si>
    <t>(267) 971-4848</t>
  </si>
  <si>
    <t>Yaqub</t>
  </si>
  <si>
    <t>Sharae Cunningham</t>
  </si>
  <si>
    <t>(445) 544-7653</t>
  </si>
  <si>
    <t xml:space="preserve">Ashley </t>
  </si>
  <si>
    <t>Amaning</t>
  </si>
  <si>
    <t>(845) 405-9798</t>
  </si>
  <si>
    <t>Crystal</t>
  </si>
  <si>
    <t>Huang</t>
  </si>
  <si>
    <t>(570) 520-8703</t>
  </si>
  <si>
    <t>Rihanat</t>
  </si>
  <si>
    <t>Suarau</t>
  </si>
  <si>
    <t>(215) 397-2575</t>
  </si>
  <si>
    <t>Henry</t>
  </si>
  <si>
    <t>Jiang</t>
  </si>
  <si>
    <t>(215) 941-2594</t>
  </si>
  <si>
    <t xml:space="preserve">Steven </t>
  </si>
  <si>
    <t>Ziad Sleiman</t>
  </si>
  <si>
    <t>(484) 787-9965</t>
  </si>
  <si>
    <t>has been ghosting since november 20th, 4 messages sent since then</t>
  </si>
  <si>
    <t xml:space="preserve">Damon </t>
  </si>
  <si>
    <t>Chester Jr</t>
  </si>
  <si>
    <t>Damon Chester Jr</t>
  </si>
  <si>
    <t>Hasn't responded since November 20th, 4 texts since then</t>
  </si>
  <si>
    <t>Miles</t>
  </si>
  <si>
    <t>Brandon</t>
  </si>
  <si>
    <t xml:space="preserve">Ryan </t>
  </si>
  <si>
    <t>Van Vreede</t>
  </si>
  <si>
    <t xml:space="preserve">Yashwanth </t>
  </si>
  <si>
    <t>Chinnapapanngari</t>
  </si>
  <si>
    <t>(267) 471-0423</t>
  </si>
  <si>
    <t>Hetkumar</t>
  </si>
  <si>
    <t>Patel</t>
  </si>
  <si>
    <t>(267) 938-2316</t>
  </si>
  <si>
    <t>Paloma</t>
  </si>
  <si>
    <t>Fairfax</t>
  </si>
  <si>
    <t>(215) 954-5895</t>
  </si>
  <si>
    <t>Talyn</t>
  </si>
  <si>
    <t>Blunt</t>
  </si>
  <si>
    <t>(267) 673-3298</t>
  </si>
  <si>
    <t>Mikyle</t>
  </si>
  <si>
    <t>Dellecave</t>
  </si>
  <si>
    <t>(215) 459-7462</t>
  </si>
  <si>
    <t>Aidan</t>
  </si>
  <si>
    <t>Kingcade</t>
  </si>
  <si>
    <t>Jeron</t>
  </si>
  <si>
    <t>Williams II</t>
  </si>
  <si>
    <t>Jeron Williams II</t>
  </si>
  <si>
    <t>(267) 212-6726</t>
  </si>
  <si>
    <t>Milon</t>
  </si>
  <si>
    <t>Burton</t>
  </si>
  <si>
    <t>Milon Burton</t>
  </si>
  <si>
    <t>(267) 269-2882</t>
  </si>
  <si>
    <t>Mykhia</t>
  </si>
  <si>
    <t>Roch-Johnson</t>
  </si>
  <si>
    <t>(267) 647-7043</t>
  </si>
  <si>
    <t>cashmere</t>
  </si>
  <si>
    <t>natay jones</t>
  </si>
  <si>
    <t>(215) 316-1159</t>
  </si>
  <si>
    <t>Grykin</t>
  </si>
  <si>
    <t>(856) 254-9664</t>
  </si>
  <si>
    <t xml:space="preserve">Shardul </t>
  </si>
  <si>
    <t>Garg</t>
  </si>
  <si>
    <t>(267) 903-5828</t>
  </si>
  <si>
    <t>Mejia</t>
  </si>
  <si>
    <t>David Mejia||</t>
  </si>
  <si>
    <t>(602) 572-0452</t>
  </si>
  <si>
    <t>Cashmere Natay</t>
  </si>
  <si>
    <t>Grassi</t>
  </si>
  <si>
    <t>James Grassi</t>
  </si>
  <si>
    <t>(570) 856-0469</t>
  </si>
  <si>
    <t>Joey</t>
  </si>
  <si>
    <t>Li</t>
  </si>
  <si>
    <t>(480) 886-7012</t>
  </si>
  <si>
    <t>Hilbmann</t>
  </si>
  <si>
    <t>Audrey</t>
  </si>
  <si>
    <t>Paluszka</t>
  </si>
  <si>
    <t>(610) 290-3417</t>
  </si>
  <si>
    <t>mom sent me the info</t>
  </si>
  <si>
    <t>Mom sent me the info</t>
  </si>
  <si>
    <t>Mom told her</t>
  </si>
  <si>
    <t>Isma</t>
  </si>
  <si>
    <t>Khan</t>
  </si>
  <si>
    <t>(215) 987-8167</t>
  </si>
  <si>
    <t>Isam</t>
  </si>
  <si>
    <t>Luna</t>
  </si>
  <si>
    <t>(215) 630-4936</t>
  </si>
  <si>
    <t>Mailing List</t>
  </si>
  <si>
    <t>Jaden</t>
  </si>
  <si>
    <t>(610) 570-6762</t>
  </si>
  <si>
    <t xml:space="preserve">Through family and friends </t>
  </si>
  <si>
    <t>Zohra</t>
  </si>
  <si>
    <t>Qureshi</t>
  </si>
  <si>
    <t>(267) 693-0014</t>
  </si>
  <si>
    <t>Thomas Jefferson University JURA</t>
  </si>
  <si>
    <t>Sidney</t>
  </si>
  <si>
    <t>Porter</t>
  </si>
  <si>
    <t>Sidney Porter</t>
  </si>
  <si>
    <t>(281) 623-9391</t>
  </si>
  <si>
    <t>Lajahia</t>
  </si>
  <si>
    <t>Webster</t>
  </si>
  <si>
    <t>lajahia</t>
  </si>
  <si>
    <t>Belair</t>
  </si>
  <si>
    <t>Amayla</t>
  </si>
  <si>
    <t>smoot love</t>
  </si>
  <si>
    <t>Oct Love</t>
  </si>
  <si>
    <t>Rashelle</t>
  </si>
  <si>
    <t>Karina Hariton</t>
  </si>
  <si>
    <t>Shayla</t>
  </si>
  <si>
    <t>Pritt</t>
  </si>
  <si>
    <t>Shayla Pritt</t>
  </si>
  <si>
    <t>Rich-Johnson</t>
  </si>
  <si>
    <t>Sarai Rich</t>
  </si>
  <si>
    <t xml:space="preserve">Valentina (Legal Oscar) </t>
  </si>
  <si>
    <t>Pedraza-Cruz</t>
  </si>
  <si>
    <t>(267) 237-1364</t>
  </si>
  <si>
    <t>Lydia</t>
  </si>
  <si>
    <t>Hocker</t>
  </si>
  <si>
    <t>(717) 537-5492</t>
  </si>
  <si>
    <t>Kellyn</t>
  </si>
  <si>
    <t>Ecalante Guerra</t>
  </si>
  <si>
    <t>(267) 628-7649</t>
  </si>
  <si>
    <t>Junhao</t>
  </si>
  <si>
    <t>Zhao</t>
  </si>
  <si>
    <t>215-934-8962</t>
  </si>
  <si>
    <t>BH,CP</t>
  </si>
  <si>
    <t>BH, CP, CP</t>
  </si>
  <si>
    <t xml:space="preserve">Xavier </t>
  </si>
  <si>
    <t>xavier munoz</t>
  </si>
  <si>
    <t>might have blocked us - yea</t>
  </si>
  <si>
    <t>Isaac</t>
  </si>
  <si>
    <t xml:space="preserve">Avi </t>
  </si>
  <si>
    <t>has not responded since 2024</t>
  </si>
  <si>
    <t>Cerny</t>
  </si>
  <si>
    <t>(717) 317-1237</t>
  </si>
  <si>
    <t xml:space="preserve">x - oldest cohort didnt do screentime so dropped // MV note: i think having data is better than nothing so we should enroll them back... </t>
  </si>
  <si>
    <t>Zamire</t>
  </si>
  <si>
    <t>JaNiece</t>
  </si>
  <si>
    <t>Watters</t>
  </si>
  <si>
    <t>(267) 608-3595</t>
  </si>
  <si>
    <t>Keenan</t>
  </si>
  <si>
    <t>Telford</t>
  </si>
  <si>
    <t>(267) 977-3213</t>
  </si>
  <si>
    <t>Ijenna</t>
  </si>
  <si>
    <t>Adibe</t>
  </si>
  <si>
    <t>(917) 670-3771</t>
  </si>
  <si>
    <t>Wilkerson</t>
  </si>
  <si>
    <t>(717) 217-9552</t>
  </si>
  <si>
    <t>Ruby</t>
  </si>
  <si>
    <t>Rosen</t>
  </si>
  <si>
    <t>(215) 900-3398</t>
  </si>
  <si>
    <t>Danisha</t>
  </si>
  <si>
    <t>Calcano</t>
  </si>
  <si>
    <t>(917) 803-2439</t>
  </si>
  <si>
    <t>chloe</t>
  </si>
  <si>
    <t>braum</t>
  </si>
  <si>
    <t>(401) 855-3413</t>
  </si>
  <si>
    <t xml:space="preserve">Angel </t>
  </si>
  <si>
    <t>Ivan Rivas</t>
  </si>
  <si>
    <t>---</t>
  </si>
  <si>
    <t>(631) 572-7613</t>
  </si>
  <si>
    <t>Fanelli</t>
  </si>
  <si>
    <t>(215) 983-1472</t>
  </si>
  <si>
    <t>tyree</t>
  </si>
  <si>
    <t>milord</t>
  </si>
  <si>
    <t>(267) 939-0110</t>
  </si>
  <si>
    <t>(267) 760-0099</t>
  </si>
  <si>
    <t>Prince</t>
  </si>
  <si>
    <t>Faison</t>
  </si>
  <si>
    <t>PRINCE ROYCE</t>
  </si>
  <si>
    <t>(914) 317-6044</t>
  </si>
  <si>
    <t>alice Rosen</t>
  </si>
  <si>
    <t>Danisha Calcano</t>
  </si>
  <si>
    <t xml:space="preserve">Alexander </t>
  </si>
  <si>
    <t>Arnold</t>
  </si>
  <si>
    <t>Alex Arnold</t>
  </si>
  <si>
    <t>Havoc</t>
  </si>
  <si>
    <t>Serge fortune</t>
  </si>
  <si>
    <t>(267) 560-0313</t>
  </si>
  <si>
    <t>Mai</t>
  </si>
  <si>
    <t>(856) 378-3293</t>
  </si>
  <si>
    <t>Shaw</t>
  </si>
  <si>
    <t>Simmonds</t>
  </si>
  <si>
    <t>Maggie Flynn</t>
  </si>
  <si>
    <t>(610) 209-2289</t>
  </si>
  <si>
    <t>(610) 883-0488</t>
  </si>
  <si>
    <t>Delicia</t>
  </si>
  <si>
    <t>delicia reneé</t>
  </si>
  <si>
    <t>Alicia</t>
  </si>
  <si>
    <t>Lois Moran</t>
  </si>
  <si>
    <t>Joselyn</t>
  </si>
  <si>
    <t>Ramos</t>
  </si>
  <si>
    <t>Joselyn Ramos</t>
  </si>
  <si>
    <t>Phan</t>
  </si>
  <si>
    <t>Hoang Anh Nguyen</t>
  </si>
  <si>
    <t>Alice</t>
  </si>
  <si>
    <t>Kaili</t>
  </si>
  <si>
    <t>Kaili ☆༄</t>
  </si>
  <si>
    <t>Danielle</t>
  </si>
  <si>
    <t>☆ ☆ ☆ ☆ ☆</t>
  </si>
  <si>
    <t>NIKYEI</t>
  </si>
  <si>
    <t>Parson</t>
  </si>
  <si>
    <t>TraPar Entertainment/Productions</t>
  </si>
  <si>
    <t>Laeghanna</t>
  </si>
  <si>
    <t>Johnson-Mark</t>
  </si>
  <si>
    <t>Amelia</t>
  </si>
  <si>
    <t>Herrera</t>
  </si>
  <si>
    <t>Amelia Herrera</t>
  </si>
  <si>
    <t>Reagan</t>
  </si>
  <si>
    <t>Beyonce</t>
  </si>
  <si>
    <t>Berthold</t>
  </si>
  <si>
    <t>(267) 339-8228</t>
  </si>
  <si>
    <t>john</t>
  </si>
  <si>
    <t>ramgola</t>
  </si>
  <si>
    <t>(215) 779-9085</t>
  </si>
  <si>
    <t>Bell</t>
  </si>
  <si>
    <t>(860) 392-8173</t>
  </si>
  <si>
    <t>Grace</t>
  </si>
  <si>
    <t>Tannen</t>
  </si>
  <si>
    <t>(215) 803-3092</t>
  </si>
  <si>
    <t>Rachel</t>
  </si>
  <si>
    <t>Brodsky</t>
  </si>
  <si>
    <t>(215) 882-4118</t>
  </si>
  <si>
    <t>Temple Honors Newsletter</t>
  </si>
  <si>
    <t>Jordan</t>
  </si>
  <si>
    <t>Victor Wallace</t>
  </si>
  <si>
    <t>jordan</t>
  </si>
  <si>
    <t>Dylan</t>
  </si>
  <si>
    <t>Hammond</t>
  </si>
  <si>
    <t>(267) 897-4577</t>
  </si>
  <si>
    <t>Jeremy</t>
  </si>
  <si>
    <t>jeremy mejia</t>
  </si>
  <si>
    <t>(239) 603-2095</t>
  </si>
  <si>
    <t>Sean</t>
  </si>
  <si>
    <t>Hogan</t>
  </si>
  <si>
    <t>(215) 485-8905</t>
  </si>
  <si>
    <t>Lily</t>
  </si>
  <si>
    <t>Knickerbocker</t>
  </si>
  <si>
    <t>(484) 252-8199</t>
  </si>
  <si>
    <t>William</t>
  </si>
  <si>
    <t>Kenneally</t>
  </si>
  <si>
    <t>(571) 469-8357</t>
  </si>
  <si>
    <t>Roman</t>
  </si>
  <si>
    <t>(267) 663-2938</t>
  </si>
  <si>
    <t>Caris</t>
  </si>
  <si>
    <t>Wright</t>
  </si>
  <si>
    <t>(267) 235-1642</t>
  </si>
  <si>
    <t>Jennifer</t>
  </si>
  <si>
    <t>Quizhpi Guasco</t>
  </si>
  <si>
    <t>Jennifer Quizhpi</t>
  </si>
  <si>
    <t>(445) 214-1552</t>
  </si>
  <si>
    <t>Andros</t>
  </si>
  <si>
    <t>Spear</t>
  </si>
  <si>
    <t>(215) 266-7489</t>
  </si>
  <si>
    <t>anna</t>
  </si>
  <si>
    <t>Will Kenneally</t>
  </si>
  <si>
    <t>Caris Wright</t>
  </si>
  <si>
    <t>Zach</t>
  </si>
  <si>
    <t>Zach Jackson</t>
  </si>
  <si>
    <t>(215) 681-8231</t>
  </si>
  <si>
    <t>Alex</t>
  </si>
  <si>
    <t>Alex Long</t>
  </si>
  <si>
    <t>(215) 526-7242</t>
  </si>
  <si>
    <t>Cedelyne</t>
  </si>
  <si>
    <t>Petit-Frere</t>
  </si>
  <si>
    <t>Cedelyne Petit-Frere</t>
  </si>
  <si>
    <t>(973) 986-7660</t>
  </si>
  <si>
    <t>Munsur</t>
  </si>
  <si>
    <t>akines</t>
  </si>
  <si>
    <t>(215) 347-0656</t>
  </si>
  <si>
    <t>Kennedy avery</t>
  </si>
  <si>
    <t>(267) 334-2523</t>
  </si>
  <si>
    <t>Emailed to me</t>
  </si>
  <si>
    <t>Islaam-Jalil</t>
  </si>
  <si>
    <t>Jalil</t>
  </si>
  <si>
    <t>Carnita</t>
  </si>
  <si>
    <t>Dandridge</t>
  </si>
  <si>
    <t>Markuan</t>
  </si>
  <si>
    <t>Waller</t>
  </si>
  <si>
    <t>(215) 791-4410</t>
  </si>
  <si>
    <t>Mekhi</t>
  </si>
  <si>
    <t>Postell</t>
  </si>
  <si>
    <t>(215) 834-9705</t>
  </si>
  <si>
    <t>kyle</t>
  </si>
  <si>
    <t>(267) 500-4431</t>
  </si>
  <si>
    <t>mekhi</t>
  </si>
  <si>
    <t>Massin</t>
  </si>
  <si>
    <t>Larbi</t>
  </si>
  <si>
    <t>(484) 632-4998</t>
  </si>
  <si>
    <t xml:space="preserve">Temple University </t>
  </si>
  <si>
    <t>Hajr</t>
  </si>
  <si>
    <t>Davis*</t>
  </si>
  <si>
    <t>Shakira Marshall</t>
  </si>
  <si>
    <t>(610) 522-7456</t>
  </si>
  <si>
    <t>(267) 257-0603</t>
  </si>
  <si>
    <t>ghosted</t>
  </si>
  <si>
    <t>Bella</t>
  </si>
  <si>
    <t>Ngo</t>
  </si>
  <si>
    <t>(408) 824-4926</t>
  </si>
  <si>
    <t>v2 completed before v1 (scheduling error)</t>
  </si>
  <si>
    <t xml:space="preserve">Heaven </t>
  </si>
  <si>
    <t>Hassan</t>
  </si>
  <si>
    <t>Kaylie</t>
  </si>
  <si>
    <t>Smith-Edwards</t>
  </si>
  <si>
    <t>Keke Begs</t>
  </si>
  <si>
    <t>(267) 738-5887</t>
  </si>
  <si>
    <t>Nyleskamal</t>
  </si>
  <si>
    <t>Love</t>
  </si>
  <si>
    <t>JoLynne K. Sellers</t>
  </si>
  <si>
    <t>(412) 580-7869</t>
  </si>
  <si>
    <t>(412) 390-4905</t>
  </si>
  <si>
    <t>Nana</t>
  </si>
  <si>
    <t>Nkay</t>
  </si>
  <si>
    <t>Messiah</t>
  </si>
  <si>
    <t>Solomon</t>
  </si>
  <si>
    <t>F?</t>
  </si>
  <si>
    <t>(410) 983-1622</t>
  </si>
  <si>
    <t>Cioni</t>
  </si>
  <si>
    <t>Walker-Muhammad</t>
  </si>
  <si>
    <t>(267) 850-0072</t>
  </si>
  <si>
    <t>Kemani</t>
  </si>
  <si>
    <t>Ishay lassiter</t>
  </si>
  <si>
    <t>(215) 730-3702</t>
  </si>
  <si>
    <t>Tashianna harris</t>
  </si>
  <si>
    <t>(267) 444-5381</t>
  </si>
  <si>
    <t>Montalvo</t>
  </si>
  <si>
    <t xml:space="preserve">Katherine </t>
  </si>
  <si>
    <t>(267) 909-1816</t>
  </si>
  <si>
    <t>Askins</t>
  </si>
  <si>
    <t>Imani-M Badie</t>
  </si>
  <si>
    <t>(267) 761-3909</t>
  </si>
  <si>
    <t>Chole</t>
  </si>
  <si>
    <t>Burda</t>
  </si>
  <si>
    <t>Steven Burda</t>
  </si>
  <si>
    <t>(215) 720-5205</t>
  </si>
  <si>
    <t>Ferrantelli</t>
  </si>
  <si>
    <t>Samantha Ferrantelli</t>
  </si>
  <si>
    <t>(848) 210-2101</t>
  </si>
  <si>
    <t>(215) 820-2958</t>
  </si>
  <si>
    <t>Jayla</t>
  </si>
  <si>
    <t>Bond</t>
  </si>
  <si>
    <t>Kiki Jayy</t>
  </si>
  <si>
    <t>(267) 602-4194</t>
  </si>
  <si>
    <t>Selah</t>
  </si>
  <si>
    <t>Hulit</t>
  </si>
  <si>
    <t>Craig Hulit</t>
  </si>
  <si>
    <t>(609) 610-8185</t>
  </si>
  <si>
    <t>Hailee</t>
  </si>
  <si>
    <t>Fantini</t>
  </si>
  <si>
    <t>Jennifer Wright Fantini</t>
  </si>
  <si>
    <t>(757) 633-3823</t>
  </si>
  <si>
    <t xml:space="preserve">Brianna </t>
  </si>
  <si>
    <t>R</t>
  </si>
  <si>
    <t>Alicia Kinebrew</t>
  </si>
  <si>
    <t>(215) 264-8509</t>
  </si>
  <si>
    <t>(484) 716-9973</t>
  </si>
  <si>
    <t>Carroll-Johnson</t>
  </si>
  <si>
    <t>Alaina</t>
  </si>
  <si>
    <t>Byram</t>
  </si>
  <si>
    <t xml:space="preserve">Gianna Cianci </t>
  </si>
  <si>
    <t>(267) 738-4344</t>
  </si>
  <si>
    <t>Carty</t>
  </si>
  <si>
    <t>Alliyah Carty</t>
  </si>
  <si>
    <t>(302) 310-9774</t>
  </si>
  <si>
    <t>(302) 359-7279</t>
  </si>
  <si>
    <t>(215) 980-3179</t>
  </si>
  <si>
    <t>Maddison</t>
  </si>
  <si>
    <t>Ramirez</t>
  </si>
  <si>
    <t>Cindy Varela</t>
  </si>
  <si>
    <t>(267) 439-2620</t>
  </si>
  <si>
    <t>Storey</t>
  </si>
  <si>
    <t>Shannon Castleman</t>
  </si>
  <si>
    <t>(804) 229-0429</t>
  </si>
  <si>
    <t>Karionah</t>
  </si>
  <si>
    <t>Washington-Davis</t>
  </si>
  <si>
    <t>Karena Davis</t>
  </si>
  <si>
    <t>(215) 307-6015</t>
  </si>
  <si>
    <t>(215) 475-0166</t>
  </si>
  <si>
    <t>Ally</t>
  </si>
  <si>
    <t>(267) 304-8284</t>
  </si>
  <si>
    <t>(265) 304-8284</t>
  </si>
  <si>
    <t xml:space="preserve">Emma </t>
  </si>
  <si>
    <t>Stefanik</t>
  </si>
  <si>
    <t>Heather Ivory</t>
  </si>
  <si>
    <t>(570) 636-0839</t>
  </si>
  <si>
    <t>Skye</t>
  </si>
  <si>
    <t>Shane Shane</t>
  </si>
  <si>
    <t>(267) 951-5091</t>
  </si>
  <si>
    <t>(267) 301-7343</t>
  </si>
  <si>
    <t>Kiarelliz</t>
  </si>
  <si>
    <t>Alomar</t>
  </si>
  <si>
    <t xml:space="preserve">Kiara Cuevas </t>
  </si>
  <si>
    <t>(267) 408-1213</t>
  </si>
  <si>
    <t>(267) 939-5976</t>
  </si>
  <si>
    <t>Norris</t>
  </si>
  <si>
    <t>Shante Norris</t>
  </si>
  <si>
    <t>(267) 499-0451</t>
  </si>
  <si>
    <t>Monica</t>
  </si>
  <si>
    <t xml:space="preserve">Governor </t>
  </si>
  <si>
    <t xml:space="preserve">Elana Governor </t>
  </si>
  <si>
    <t>(267) 897-1770</t>
  </si>
  <si>
    <t xml:space="preserve">Dornsife </t>
  </si>
  <si>
    <t>Adriana Alexa</t>
  </si>
  <si>
    <t>Rodriguez</t>
  </si>
  <si>
    <t>Amy Rodriguez</t>
  </si>
  <si>
    <t>(215) 391-5646</t>
  </si>
  <si>
    <t>(215) 888-4048</t>
  </si>
  <si>
    <t>Aleida</t>
  </si>
  <si>
    <t>Lissa</t>
  </si>
  <si>
    <t>P: (267) 244-3144</t>
  </si>
  <si>
    <t>(267) 244-3144</t>
  </si>
  <si>
    <t>Iva</t>
  </si>
  <si>
    <t>Adoff</t>
  </si>
  <si>
    <t>Morgan Obidowski</t>
  </si>
  <si>
    <t>(267) 244-0771</t>
  </si>
  <si>
    <t>(215) 520-5200</t>
  </si>
  <si>
    <t>Rivera-Latimer</t>
  </si>
  <si>
    <t>Lourdes Lymari Latimer-Rivera</t>
  </si>
  <si>
    <t>(267) 726-6886</t>
  </si>
  <si>
    <t>(267) 560-4313</t>
  </si>
  <si>
    <t>Melton</t>
  </si>
  <si>
    <t>Diane Branch</t>
  </si>
  <si>
    <t>(215) 567-5711</t>
  </si>
  <si>
    <t>Brink</t>
  </si>
  <si>
    <t>Marina Brink</t>
  </si>
  <si>
    <t>(856) 510-6233</t>
  </si>
  <si>
    <t>(201) 289-7985</t>
  </si>
  <si>
    <t>Nahia</t>
  </si>
  <si>
    <t>White</t>
  </si>
  <si>
    <t>Tiffany Izzard</t>
  </si>
  <si>
    <t>(267) 909-6998</t>
  </si>
  <si>
    <t>Tiffany Armstrong</t>
  </si>
  <si>
    <t>(267) 333-7285</t>
  </si>
  <si>
    <t>Minnett</t>
  </si>
  <si>
    <t>Nicole Minnett</t>
  </si>
  <si>
    <t>(215) 687-0693</t>
  </si>
  <si>
    <t>Nakayla</t>
  </si>
  <si>
    <t>Perry</t>
  </si>
  <si>
    <t>(215) 869-2122</t>
  </si>
  <si>
    <t>(215) 869-1133</t>
  </si>
  <si>
    <t>does not want to do any more scans</t>
  </si>
  <si>
    <t>Saige</t>
  </si>
  <si>
    <t>Beverly Cobb</t>
  </si>
  <si>
    <t>(215) 495-3201</t>
  </si>
  <si>
    <t>Cordelia</t>
  </si>
  <si>
    <t>Wiratama</t>
  </si>
  <si>
    <t>Lucy Herawati</t>
  </si>
  <si>
    <t>(267) 230-5078</t>
  </si>
  <si>
    <t>PHENN</t>
  </si>
  <si>
    <t xml:space="preserve">Makayla </t>
  </si>
  <si>
    <t>Garrison-smith</t>
  </si>
  <si>
    <t>Naylah</t>
  </si>
  <si>
    <t xml:space="preserve"> Powell</t>
  </si>
  <si>
    <t>Liz Powell</t>
  </si>
  <si>
    <t>(717) 990-6680</t>
  </si>
  <si>
    <t>(717) 600-9320</t>
  </si>
  <si>
    <t>Alison</t>
  </si>
  <si>
    <t>Martin</t>
  </si>
  <si>
    <t>Jessica</t>
  </si>
  <si>
    <t>(610) 405-3000</t>
  </si>
  <si>
    <t>MLee Lee</t>
  </si>
  <si>
    <t>(570) 846-5621</t>
  </si>
  <si>
    <t>Lawrence</t>
  </si>
  <si>
    <t>LaTonya China Reese</t>
  </si>
  <si>
    <t>(267) 752-0157</t>
  </si>
  <si>
    <t>Nabriyah</t>
  </si>
  <si>
    <t>Simpson</t>
  </si>
  <si>
    <t xml:space="preserve">Lynnette </t>
  </si>
  <si>
    <t>(215) 586-1843</t>
  </si>
  <si>
    <t>A form/flyer</t>
  </si>
  <si>
    <t xml:space="preserve">Keira </t>
  </si>
  <si>
    <t>Tartar</t>
  </si>
  <si>
    <t>Keira Tartar</t>
  </si>
  <si>
    <t>(267) 450-3434</t>
  </si>
  <si>
    <t>Blair</t>
  </si>
  <si>
    <t>Reid</t>
  </si>
  <si>
    <t>(215) 403-4504</t>
  </si>
  <si>
    <t>Sharon Burke</t>
  </si>
  <si>
    <t>(215) 888-6656</t>
  </si>
  <si>
    <t>Chaykin</t>
  </si>
  <si>
    <t>Sarah?</t>
  </si>
  <si>
    <t>(571) 655-7780</t>
  </si>
  <si>
    <t>C: (571) 655-7780</t>
  </si>
  <si>
    <t>Cianna</t>
  </si>
  <si>
    <t>Burgess</t>
  </si>
  <si>
    <t>Shaquana Ms</t>
  </si>
  <si>
    <t>(215) 687-7493</t>
  </si>
  <si>
    <t>(215) 681-8006</t>
  </si>
  <si>
    <t xml:space="preserve">Mercy Career and Technical High School </t>
  </si>
  <si>
    <t>Nyahra</t>
  </si>
  <si>
    <t xml:space="preserve">Brittany Anderson </t>
  </si>
  <si>
    <t>(267) 407-3012</t>
  </si>
  <si>
    <t>(267) 333-6817</t>
  </si>
  <si>
    <t xml:space="preserve">Jeyiana </t>
  </si>
  <si>
    <t>Steplight</t>
  </si>
  <si>
    <t>Jamila Wells</t>
  </si>
  <si>
    <t>(215) 421-8488</t>
  </si>
  <si>
    <t xml:space="preserve">Brooke </t>
  </si>
  <si>
    <t>Walcoff</t>
  </si>
  <si>
    <t>Robyn Walcoff</t>
  </si>
  <si>
    <t>(484) 213-7187</t>
  </si>
  <si>
    <t>(484) 214-7187</t>
  </si>
  <si>
    <t>Marion</t>
  </si>
  <si>
    <t>Lauren Marion</t>
  </si>
  <si>
    <t>(215) 430-6043</t>
  </si>
  <si>
    <t>(215) 960-5909</t>
  </si>
  <si>
    <t>Raymond</t>
  </si>
  <si>
    <t>Jen Dance Raymond</t>
  </si>
  <si>
    <t>(267) 697-2245</t>
  </si>
  <si>
    <t>Thakiyah</t>
  </si>
  <si>
    <t>(267) 582-0647</t>
  </si>
  <si>
    <t>(404) 391-7152</t>
  </si>
  <si>
    <t>Boyd</t>
  </si>
  <si>
    <t>Meredith Kneavel Boyd</t>
  </si>
  <si>
    <t>(267) 944-2772</t>
  </si>
  <si>
    <t>(215) 480-0854</t>
  </si>
  <si>
    <t>Angstadt</t>
  </si>
  <si>
    <t>Heather Angstadt</t>
  </si>
  <si>
    <t>(215) 593-5958</t>
  </si>
  <si>
    <t>Kaylee</t>
  </si>
  <si>
    <t>Sullivan</t>
  </si>
  <si>
    <t>(267) 223-5022</t>
  </si>
  <si>
    <t>Lindsey</t>
  </si>
  <si>
    <t>Dae Viera</t>
  </si>
  <si>
    <t>Maryelis Santiago</t>
  </si>
  <si>
    <t>(215) 400-1975</t>
  </si>
  <si>
    <t>(215) 203-2030</t>
  </si>
  <si>
    <t>Internet Search</t>
  </si>
  <si>
    <t>Patina</t>
  </si>
  <si>
    <t>Shatay Benson</t>
  </si>
  <si>
    <t>(215) 500-8419</t>
  </si>
  <si>
    <t>Mataya</t>
  </si>
  <si>
    <t>Cassisse</t>
  </si>
  <si>
    <t>Noldy Cassisse Mrs</t>
  </si>
  <si>
    <t>(267) 250-3045</t>
  </si>
  <si>
    <t>(267) 500-7621</t>
  </si>
  <si>
    <t>Sanaa</t>
  </si>
  <si>
    <t>Laila</t>
  </si>
  <si>
    <t>(813) 312-0105</t>
  </si>
  <si>
    <t>Admiya</t>
  </si>
  <si>
    <t>McGill</t>
  </si>
  <si>
    <t>Shantay McGill</t>
  </si>
  <si>
    <t>(215) 910-3850</t>
  </si>
  <si>
    <t>(267) 969-1250</t>
  </si>
  <si>
    <t>Maxwell</t>
  </si>
  <si>
    <t>Ebony Maxwell</t>
  </si>
  <si>
    <t>(215) 390-4162</t>
  </si>
  <si>
    <t>(484) 482-9842</t>
  </si>
  <si>
    <t>Oreiana</t>
  </si>
  <si>
    <t>Harcum</t>
  </si>
  <si>
    <t>Tracey Morgan</t>
  </si>
  <si>
    <t>(267) 414-5136</t>
  </si>
  <si>
    <t>(267) 886-6871</t>
  </si>
  <si>
    <t>Brianna</t>
  </si>
  <si>
    <t>Wycoff</t>
  </si>
  <si>
    <t>Jenifer Wycoff</t>
  </si>
  <si>
    <t>(215) 678-2684</t>
  </si>
  <si>
    <t>Ann</t>
  </si>
  <si>
    <t>Chu</t>
  </si>
  <si>
    <t>Thomas Le</t>
  </si>
  <si>
    <t>(215) 294-0729</t>
  </si>
  <si>
    <t>Arden</t>
  </si>
  <si>
    <t>Keitel</t>
  </si>
  <si>
    <t>Maya Sosnov</t>
  </si>
  <si>
    <t>(215) 840-1573</t>
  </si>
  <si>
    <t>(215) 850-3714</t>
  </si>
  <si>
    <t>St. Chris (hosp)</t>
  </si>
  <si>
    <t>Takiyah</t>
  </si>
  <si>
    <t>Drummond</t>
  </si>
  <si>
    <t>Parthenia Drummond</t>
  </si>
  <si>
    <t>(267) 383-1141</t>
  </si>
  <si>
    <t>Yamina</t>
  </si>
  <si>
    <t>Yambo</t>
  </si>
  <si>
    <t>Diamond Oritz</t>
  </si>
  <si>
    <t>(215) 954-5044</t>
  </si>
  <si>
    <t>(267) 444-1355</t>
  </si>
  <si>
    <t>Kiara</t>
  </si>
  <si>
    <t>Rideout</t>
  </si>
  <si>
    <t>Abby Hatchett</t>
  </si>
  <si>
    <t>(215) 980-3789</t>
  </si>
  <si>
    <t>(267) 441-8380</t>
  </si>
  <si>
    <t>Schedule w2 screener</t>
  </si>
  <si>
    <t>Aniyah</t>
  </si>
  <si>
    <t>Rebecca Roebuck</t>
  </si>
  <si>
    <t>(267) 761-8054</t>
  </si>
  <si>
    <t>hasn't responded since october, 6+ messages sent since then</t>
  </si>
  <si>
    <t>Jones Smith</t>
  </si>
  <si>
    <t>(267) 530-8898</t>
  </si>
  <si>
    <t>Urquhart</t>
  </si>
  <si>
    <t>Hasan Urquhart</t>
  </si>
  <si>
    <t>(267) 252-1530</t>
  </si>
  <si>
    <t>(267) 303-0258</t>
  </si>
  <si>
    <t>Michaela</t>
  </si>
  <si>
    <t>Abrams</t>
  </si>
  <si>
    <t>Summer Abrams</t>
  </si>
  <si>
    <t>(215) 733-9303</t>
  </si>
  <si>
    <t>(267) 707-1674</t>
  </si>
  <si>
    <t>Mercy Career and Technical High School</t>
  </si>
  <si>
    <t>Jahsarah</t>
  </si>
  <si>
    <t>Bettis</t>
  </si>
  <si>
    <t>Dakettia</t>
  </si>
  <si>
    <t>Sifea</t>
  </si>
  <si>
    <t>Whitney</t>
  </si>
  <si>
    <t>Lattrell Spurill</t>
  </si>
  <si>
    <t>(267) 596-3562</t>
  </si>
  <si>
    <t>Tanya</t>
  </si>
  <si>
    <t>Dingle</t>
  </si>
  <si>
    <t>Andrea Barnes</t>
  </si>
  <si>
    <t>(484) 358-3859</t>
  </si>
  <si>
    <t>(215) 715-0649</t>
  </si>
  <si>
    <t>Genisis</t>
  </si>
  <si>
    <t>Bethany Anne</t>
  </si>
  <si>
    <t>(445) 255-9224</t>
  </si>
  <si>
    <t>(445) 246-0813</t>
  </si>
  <si>
    <t>Kitara</t>
  </si>
  <si>
    <t>Colbert</t>
  </si>
  <si>
    <t>Irene Colbert</t>
  </si>
  <si>
    <t>(267) 504-6685</t>
  </si>
  <si>
    <t>(215) 807-9734</t>
  </si>
  <si>
    <t>Langello</t>
  </si>
  <si>
    <t>asher</t>
  </si>
  <si>
    <t>(856) 628-5816</t>
  </si>
  <si>
    <t>Ta'siyah</t>
  </si>
  <si>
    <t>(267) 735-1099</t>
  </si>
  <si>
    <t>Natilie</t>
  </si>
  <si>
    <t>Betty Palencia</t>
  </si>
  <si>
    <t>(267) 357-0538</t>
  </si>
  <si>
    <t>Cierra</t>
  </si>
  <si>
    <t>Brown</t>
  </si>
  <si>
    <t>(610) 931-9784</t>
  </si>
  <si>
    <t xml:space="preserve">Jaidah </t>
  </si>
  <si>
    <t>Minnick</t>
  </si>
  <si>
    <t>T. Minnick</t>
  </si>
  <si>
    <t>(215) 341-5150</t>
  </si>
  <si>
    <t xml:space="preserve">Athen </t>
  </si>
  <si>
    <t>Schaper</t>
  </si>
  <si>
    <t>Catherine Bell</t>
  </si>
  <si>
    <t>(669) 224-4604</t>
  </si>
  <si>
    <t>(267) 398-9260</t>
  </si>
  <si>
    <t>Subject in project rise</t>
  </si>
  <si>
    <t>ghosting us for wave2 screener - AD 6/27/25 - Emailed and offered modified - MV (9/8/25) CP emailed 9/23, 10/9, 10/16</t>
  </si>
  <si>
    <t>Yismeily</t>
  </si>
  <si>
    <t>Mezquita</t>
  </si>
  <si>
    <t>Yismeily Mezquita</t>
  </si>
  <si>
    <t>(267) 881-5684</t>
  </si>
  <si>
    <t xml:space="preserve">Megan contact via email - 8/25 </t>
  </si>
  <si>
    <t>Shruthi</t>
  </si>
  <si>
    <t>Kundoor</t>
  </si>
  <si>
    <t>Rajitha Kundoor</t>
  </si>
  <si>
    <t>(612) 443-8223</t>
  </si>
  <si>
    <t>Chinaza</t>
  </si>
  <si>
    <t>Amagwula</t>
  </si>
  <si>
    <t xml:space="preserve">Christian Amagwula </t>
  </si>
  <si>
    <t>(505) 514-7964</t>
  </si>
  <si>
    <t>(505) 307-0033</t>
  </si>
  <si>
    <t xml:space="preserve">Onie </t>
  </si>
  <si>
    <t xml:space="preserve">Hinnat </t>
  </si>
  <si>
    <t>Dawn Hinnant</t>
  </si>
  <si>
    <t>(484) 213-1661</t>
  </si>
  <si>
    <t>Sincere Friday</t>
  </si>
  <si>
    <t>Dunlap</t>
  </si>
  <si>
    <t>Nicole Dunlap</t>
  </si>
  <si>
    <t>(267) 323-5677</t>
  </si>
  <si>
    <t>Carmen</t>
  </si>
  <si>
    <t>Pointer</t>
  </si>
  <si>
    <t>(unknown submitted as akPointer_151</t>
  </si>
  <si>
    <t>(267) 275-4521</t>
  </si>
  <si>
    <t>Arrivo</t>
  </si>
  <si>
    <t>(708) 510-7783</t>
  </si>
  <si>
    <t>Calista</t>
  </si>
  <si>
    <t>LaTia Gaymon</t>
  </si>
  <si>
    <t>La Verne Murphy</t>
  </si>
  <si>
    <t>(267) 439-3143</t>
  </si>
  <si>
    <t>(215) 681-6765</t>
  </si>
  <si>
    <t>Dijana</t>
  </si>
  <si>
    <t>Young Page</t>
  </si>
  <si>
    <t>Sweetpea Pyt</t>
  </si>
  <si>
    <t>(267) 770-5325</t>
  </si>
  <si>
    <t>(215) 668-4680</t>
  </si>
  <si>
    <t>Nai</t>
  </si>
  <si>
    <t>(610) 609-4556</t>
  </si>
  <si>
    <t>Kylan</t>
  </si>
  <si>
    <t>King</t>
  </si>
  <si>
    <t>(856) 979-4486</t>
  </si>
  <si>
    <t>Makiya</t>
  </si>
  <si>
    <t>Tiffany McGough</t>
  </si>
  <si>
    <t>(215) 833-1354</t>
  </si>
  <si>
    <t>(215) 433-3134</t>
  </si>
  <si>
    <t xml:space="preserve">Lashynda </t>
  </si>
  <si>
    <t xml:space="preserve">Brown </t>
  </si>
  <si>
    <t xml:space="preserve">Charles brown </t>
  </si>
  <si>
    <t>(215) 626-9842</t>
  </si>
  <si>
    <t>(215) 758-7307</t>
  </si>
  <si>
    <t>Joie</t>
  </si>
  <si>
    <t>Ingram</t>
  </si>
  <si>
    <t>Judy</t>
  </si>
  <si>
    <t>(267) 262-3397</t>
  </si>
  <si>
    <t>Amaris</t>
  </si>
  <si>
    <t>Maris</t>
  </si>
  <si>
    <t>(484) 836-5280</t>
  </si>
  <si>
    <t>Casey</t>
  </si>
  <si>
    <t>Boyack</t>
  </si>
  <si>
    <t>F18</t>
  </si>
  <si>
    <t>(585) 749-9356</t>
  </si>
  <si>
    <t>Morris-Lawrence</t>
  </si>
  <si>
    <t>(215) 356-4116</t>
  </si>
  <si>
    <t>Morales</t>
  </si>
  <si>
    <t>(484) 747-0558</t>
  </si>
  <si>
    <t>Raida</t>
  </si>
  <si>
    <t>Mahzabeen</t>
  </si>
  <si>
    <t>(215) 430-2662</t>
  </si>
  <si>
    <t>Patricia</t>
  </si>
  <si>
    <t>Frimpong</t>
  </si>
  <si>
    <t>(267) 774-7892</t>
  </si>
  <si>
    <t>Drexel Pennoni Honors email</t>
  </si>
  <si>
    <t>Evans-Ralston</t>
  </si>
  <si>
    <t>(484) 983-4743</t>
  </si>
  <si>
    <t>Aruzhan</t>
  </si>
  <si>
    <t>Suleimenova</t>
  </si>
  <si>
    <t>(346) 901-9751</t>
  </si>
  <si>
    <t>Leone</t>
  </si>
  <si>
    <t>(540) 878-9223</t>
  </si>
  <si>
    <t>Maame</t>
  </si>
  <si>
    <t>Sarpong</t>
  </si>
  <si>
    <t>(240) 270-3106</t>
  </si>
  <si>
    <t xml:space="preserve">Jefferson PA Society </t>
  </si>
  <si>
    <t xml:space="preserve">Wants to be a virtual participant, blocked us </t>
  </si>
  <si>
    <t>BEHAVE ONLY - not scheduled yet</t>
  </si>
  <si>
    <t>N/a</t>
  </si>
  <si>
    <t>Veda Raju</t>
  </si>
  <si>
    <t>Prapurna</t>
  </si>
  <si>
    <t>(445) 800-3474</t>
  </si>
  <si>
    <t>Student Cetner @ Temple</t>
  </si>
  <si>
    <t>Bryn</t>
  </si>
  <si>
    <t>Davies</t>
  </si>
  <si>
    <t>F-&gt;M</t>
  </si>
  <si>
    <t>(484) 888-4558</t>
  </si>
  <si>
    <t>Ashley</t>
  </si>
  <si>
    <t>came in for wave 1 as female and completed transition to male in wave 2
Shenghan screwed up the psychopy 2023 operation and didn't save planet go no go csv :(</t>
  </si>
  <si>
    <t>Ilana</t>
  </si>
  <si>
    <t>Shabnam</t>
  </si>
  <si>
    <t>(510) 435-8176</t>
  </si>
  <si>
    <t>(510) 725-0320</t>
  </si>
  <si>
    <t>Alexandrina</t>
  </si>
  <si>
    <t>(570) 866-8417</t>
  </si>
  <si>
    <t>Tets</t>
  </si>
  <si>
    <t>Wrfaew</t>
  </si>
  <si>
    <t>(214) 632-6251</t>
  </si>
  <si>
    <t>Courtney</t>
  </si>
  <si>
    <t>Worrell</t>
  </si>
  <si>
    <t>(267) 975-3553</t>
  </si>
  <si>
    <t>Amadi</t>
  </si>
  <si>
    <t>Clemens</t>
  </si>
  <si>
    <t>(267) 606-7252</t>
  </si>
  <si>
    <t>(404) 980-9953</t>
  </si>
  <si>
    <t>Fermann</t>
  </si>
  <si>
    <t>(914) 406-9675</t>
  </si>
  <si>
    <t>Kristia</t>
  </si>
  <si>
    <t>Nicolaidou</t>
  </si>
  <si>
    <t>(484) 268-3546</t>
  </si>
  <si>
    <t>Ria</t>
  </si>
  <si>
    <t>Goel</t>
  </si>
  <si>
    <t>(215) 669-2266</t>
  </si>
  <si>
    <t>Nicola</t>
  </si>
  <si>
    <t>(612) 865-1708</t>
  </si>
  <si>
    <t>(267) 903-4213</t>
  </si>
  <si>
    <t xml:space="preserve">Temple university </t>
  </si>
  <si>
    <t>Janani</t>
  </si>
  <si>
    <t>Krithivasan</t>
  </si>
  <si>
    <t>(443) 538-2380</t>
  </si>
  <si>
    <t>Through Drexel University</t>
  </si>
  <si>
    <t>Tarifa</t>
  </si>
  <si>
    <t>Smrity</t>
  </si>
  <si>
    <t>(215) 237-0463</t>
  </si>
  <si>
    <t>Weishan</t>
  </si>
  <si>
    <t>Lu</t>
  </si>
  <si>
    <t>(267) 671-8832</t>
  </si>
  <si>
    <t>Temple honors announcement</t>
  </si>
  <si>
    <t>Tsai</t>
  </si>
  <si>
    <t>(610) 630-1493</t>
  </si>
  <si>
    <t>(484) 919-1335</t>
  </si>
  <si>
    <t xml:space="preserve">Jefferson PA society </t>
  </si>
  <si>
    <t>Aidreanna</t>
  </si>
  <si>
    <t>(267) 809-2021</t>
  </si>
  <si>
    <t>university's research club ( (jefferson)</t>
  </si>
  <si>
    <t>Kristina</t>
  </si>
  <si>
    <t>Deionno</t>
  </si>
  <si>
    <t>(302) 757-5026</t>
  </si>
  <si>
    <t>A club at school (jefferson)</t>
  </si>
  <si>
    <t>Imaan</t>
  </si>
  <si>
    <t>Kaur</t>
  </si>
  <si>
    <t>(973) 931-6073</t>
  </si>
  <si>
    <t xml:space="preserve">Temple </t>
  </si>
  <si>
    <t>Atoishy</t>
  </si>
  <si>
    <t>Dayve</t>
  </si>
  <si>
    <t>(646) 209-9637</t>
  </si>
  <si>
    <t>Drexel</t>
  </si>
  <si>
    <t>Caryn</t>
  </si>
  <si>
    <t xml:space="preserve">Chandler </t>
  </si>
  <si>
    <t>(267) 345-5551</t>
  </si>
  <si>
    <t xml:space="preserve">Drexel University </t>
  </si>
  <si>
    <t>Luu</t>
  </si>
  <si>
    <t>(215) 490-3037</t>
  </si>
  <si>
    <t>Jefferson University</t>
  </si>
  <si>
    <t>(609) 380-8188</t>
  </si>
  <si>
    <t>Through a friend!</t>
  </si>
  <si>
    <t>Kyyia</t>
  </si>
  <si>
    <t>Ford</t>
  </si>
  <si>
    <t>(267) 455-7526</t>
  </si>
  <si>
    <t>Trinitee</t>
  </si>
  <si>
    <t>Newman</t>
  </si>
  <si>
    <t>(267) 538-7096</t>
  </si>
  <si>
    <t>Georgia</t>
  </si>
  <si>
    <t>Melvin</t>
  </si>
  <si>
    <t>(267) 879-0513</t>
  </si>
  <si>
    <t xml:space="preserve">W. B Saul High School </t>
  </si>
  <si>
    <t xml:space="preserve">Mylaiah </t>
  </si>
  <si>
    <t>(267) 243-7076</t>
  </si>
  <si>
    <t>School at Walter B Saul Highschool</t>
  </si>
  <si>
    <t>Rokiatou</t>
  </si>
  <si>
    <t>Koita</t>
  </si>
  <si>
    <t>Rokiatou koita?</t>
  </si>
  <si>
    <t>(215) 776-9712</t>
  </si>
  <si>
    <t>Cassidy</t>
  </si>
  <si>
    <t>Burns</t>
  </si>
  <si>
    <t>(412) 897-8308</t>
  </si>
  <si>
    <t>Charisma</t>
  </si>
  <si>
    <t>Diggins</t>
  </si>
  <si>
    <t>(267) 864-1181</t>
  </si>
  <si>
    <t>Flyer</t>
  </si>
  <si>
    <t>Deyalith</t>
  </si>
  <si>
    <t>(609) 415-4210</t>
  </si>
  <si>
    <t>Jillian</t>
  </si>
  <si>
    <t>Smyles</t>
  </si>
  <si>
    <t>F19</t>
  </si>
  <si>
    <t>(484) 752-5292</t>
  </si>
  <si>
    <t>Kyla</t>
  </si>
  <si>
    <t>Lowery</t>
  </si>
  <si>
    <t>(201) 981-5641</t>
  </si>
  <si>
    <t>(267) 393-0757</t>
  </si>
  <si>
    <t>(267) 471-4730</t>
  </si>
  <si>
    <t>says they may not be able to continue with the study after canceling v2 last minute</t>
  </si>
  <si>
    <t>Ishika</t>
  </si>
  <si>
    <t>Kohli</t>
  </si>
  <si>
    <t>(201) 600-8047</t>
  </si>
  <si>
    <t>Anouska</t>
  </si>
  <si>
    <t>Jha</t>
  </si>
  <si>
    <t>(732) 822-3930</t>
  </si>
  <si>
    <t>Carolyn</t>
  </si>
  <si>
    <t>Gnage</t>
  </si>
  <si>
    <t>(585) 363-3098</t>
  </si>
  <si>
    <t>Jenelle</t>
  </si>
  <si>
    <t>Scholl</t>
  </si>
  <si>
    <t>(717) 926-6563</t>
  </si>
  <si>
    <t>Ahlia</t>
  </si>
  <si>
    <t>Glenn</t>
  </si>
  <si>
    <t>(470) 385-9269</t>
  </si>
  <si>
    <t>Manders</t>
  </si>
  <si>
    <t>(203) 524-9400</t>
  </si>
  <si>
    <t>Megan</t>
  </si>
  <si>
    <t>Mahoney</t>
  </si>
  <si>
    <t>(860) 488-2577</t>
  </si>
  <si>
    <t>Winnie</t>
  </si>
  <si>
    <t>(973) 905-1667</t>
  </si>
  <si>
    <t>Jadyn</t>
  </si>
  <si>
    <t>(267) 974-8077</t>
  </si>
  <si>
    <t>Layne</t>
  </si>
  <si>
    <t>Henke</t>
  </si>
  <si>
    <t>(267) 570-6485</t>
  </si>
  <si>
    <t>College PA club</t>
  </si>
  <si>
    <t>Charleigh</t>
  </si>
  <si>
    <t>Niedrist</t>
  </si>
  <si>
    <t>(267) 798-6526</t>
  </si>
  <si>
    <t xml:space="preserve">Jefferson </t>
  </si>
  <si>
    <t>distance to temple is too far to travel</t>
  </si>
  <si>
    <t>Elissa</t>
  </si>
  <si>
    <t>Lopez</t>
  </si>
  <si>
    <t>(609) 251-9368</t>
  </si>
  <si>
    <t>Brynn Keyser (other P in study)</t>
  </si>
  <si>
    <t>ghosted - XXXXXXXXXXXXXXXXXXXXXXXXX</t>
  </si>
  <si>
    <t>Tanhauser</t>
  </si>
  <si>
    <t>(267) 517-2711</t>
  </si>
  <si>
    <t xml:space="preserve">PA society club </t>
  </si>
  <si>
    <t>Sky</t>
  </si>
  <si>
    <t>Anastaisa</t>
  </si>
  <si>
    <t>(301) 613-7182</t>
  </si>
  <si>
    <t xml:space="preserve">Heard from temple university student </t>
  </si>
  <si>
    <t>Brynn</t>
  </si>
  <si>
    <t>Keyser</t>
  </si>
  <si>
    <t>(215) 913-8953</t>
  </si>
  <si>
    <t>Thomas Jefferson University biology society</t>
  </si>
  <si>
    <t>Melican</t>
  </si>
  <si>
    <t>(609) 647-2538</t>
  </si>
  <si>
    <t>Temple University Honors Program</t>
  </si>
  <si>
    <t xml:space="preserve">Marianthi </t>
  </si>
  <si>
    <t xml:space="preserve">Christoforidou </t>
  </si>
  <si>
    <t>(267) 975-6762</t>
  </si>
  <si>
    <t>Leilani</t>
  </si>
  <si>
    <t>(267) 945-3538</t>
  </si>
  <si>
    <t xml:space="preserve">My mother sent me a link. </t>
  </si>
  <si>
    <t>Maitri</t>
  </si>
  <si>
    <t>(267) 266-1986</t>
  </si>
  <si>
    <t>Jefferson JURA</t>
  </si>
  <si>
    <t>dropped out - XXXXXXXXXX</t>
  </si>
  <si>
    <t>Kelsey</t>
  </si>
  <si>
    <t>Jardine</t>
  </si>
  <si>
    <t>(267) 317-0351</t>
  </si>
  <si>
    <t>friend, temple</t>
  </si>
  <si>
    <t>Finola</t>
  </si>
  <si>
    <t>Pegion</t>
  </si>
  <si>
    <t>(631) 372-0361</t>
  </si>
  <si>
    <t>Uribe-Toxtli</t>
  </si>
  <si>
    <t>(267) 584-9510</t>
  </si>
  <si>
    <t>Temple University</t>
  </si>
  <si>
    <t>Marco</t>
  </si>
  <si>
    <t>Given</t>
  </si>
  <si>
    <t>(908) 644-5801</t>
  </si>
  <si>
    <t>friend - Temple University</t>
  </si>
  <si>
    <t>Zandria</t>
  </si>
  <si>
    <t>Edghill-Dowdy</t>
  </si>
  <si>
    <t>(934) 500-2858</t>
  </si>
  <si>
    <t>Student Health Center</t>
  </si>
  <si>
    <t>ghosted us at wave 2</t>
  </si>
  <si>
    <t>Curry</t>
  </si>
  <si>
    <t>(832) 239-2837</t>
  </si>
  <si>
    <t>Hawk</t>
  </si>
  <si>
    <t>COULDNT SCAN EYEBROW PIERCING  - check if she can be scanned again for w3...</t>
  </si>
  <si>
    <t>Liv</t>
  </si>
  <si>
    <t>Dufour</t>
  </si>
  <si>
    <t>(484) 919-0583</t>
  </si>
  <si>
    <t>(610) 766-1548</t>
  </si>
  <si>
    <t>Jeanette</t>
  </si>
  <si>
    <t>Monges</t>
  </si>
  <si>
    <t>(203) 820-8166</t>
  </si>
  <si>
    <t>Desirae</t>
  </si>
  <si>
    <t>Laurino</t>
  </si>
  <si>
    <t>(717) 378-9513</t>
  </si>
  <si>
    <t>Torretta</t>
  </si>
  <si>
    <t>(347) 235-7080</t>
  </si>
  <si>
    <t>Bev</t>
  </si>
  <si>
    <t>Amuchie</t>
  </si>
  <si>
    <t>(929) 330-2448</t>
  </si>
  <si>
    <t>Hawley</t>
  </si>
  <si>
    <t>(215) 559-4300</t>
  </si>
  <si>
    <t>(215) 932-0999</t>
  </si>
  <si>
    <t>Rose</t>
  </si>
  <si>
    <t>Van Dyke</t>
  </si>
  <si>
    <t>(410) 934-2342</t>
  </si>
  <si>
    <t>Sadiyah</t>
  </si>
  <si>
    <t>Sabir</t>
  </si>
  <si>
    <t>(267) 810-8933</t>
  </si>
  <si>
    <t>Stebbins</t>
  </si>
  <si>
    <t>(661) 544-0340</t>
  </si>
  <si>
    <t>Suruthikha</t>
  </si>
  <si>
    <t>Vijay</t>
  </si>
  <si>
    <t>(571) 310-4221</t>
  </si>
  <si>
    <t>Posted in Student Center</t>
  </si>
  <si>
    <t xml:space="preserve">Riya </t>
  </si>
  <si>
    <t>Dhiman</t>
  </si>
  <si>
    <t>(215) 730-3314</t>
  </si>
  <si>
    <t>Leprozo</t>
  </si>
  <si>
    <t>(215) 688-0026</t>
  </si>
  <si>
    <t>Aneeka</t>
  </si>
  <si>
    <t>Phadnis</t>
  </si>
  <si>
    <t>(845) 567-0165</t>
  </si>
  <si>
    <t>(845) 541-0746</t>
  </si>
  <si>
    <t>Drexel Pennoni Honors College</t>
  </si>
  <si>
    <t>Harshini</t>
  </si>
  <si>
    <t>Nuti</t>
  </si>
  <si>
    <t>(484) 639-7576</t>
  </si>
  <si>
    <t>Janice</t>
  </si>
  <si>
    <t>Augastine</t>
  </si>
  <si>
    <t>(215) 341-6322</t>
  </si>
  <si>
    <t>April</t>
  </si>
  <si>
    <t>Warchol</t>
  </si>
  <si>
    <t>(856) 701-7225</t>
  </si>
  <si>
    <t>Emma</t>
  </si>
  <si>
    <t>(215) 828-7516</t>
  </si>
  <si>
    <t>Email [note: unspecified]</t>
  </si>
  <si>
    <t>Paige</t>
  </si>
  <si>
    <t>Spinelli</t>
  </si>
  <si>
    <t>(908) 304-2553</t>
  </si>
  <si>
    <t>Radhika</t>
  </si>
  <si>
    <t>Sarlashkar</t>
  </si>
  <si>
    <t>(585) 545-9853</t>
  </si>
  <si>
    <t>Through university</t>
  </si>
  <si>
    <t>Arianna</t>
  </si>
  <si>
    <t>(609) 813-0596</t>
  </si>
  <si>
    <t>Haley</t>
  </si>
  <si>
    <t>Rymarkiewicz</t>
  </si>
  <si>
    <t>(570) 728-3965</t>
  </si>
  <si>
    <t>through a club at my school, Thomas Jefferson University</t>
  </si>
  <si>
    <t>Ming</t>
  </si>
  <si>
    <t>(484) 252-3491</t>
  </si>
  <si>
    <t xml:space="preserve">friend </t>
  </si>
  <si>
    <t>Jamie</t>
  </si>
  <si>
    <t>(202) 309-8117</t>
  </si>
  <si>
    <t>Brooke Shulski</t>
  </si>
  <si>
    <t>Drasin</t>
  </si>
  <si>
    <t>(360) 524-2357</t>
  </si>
  <si>
    <t>Daniela</t>
  </si>
  <si>
    <t>(203) 982-9436</t>
  </si>
  <si>
    <t>Temple University Student Health</t>
  </si>
  <si>
    <t>Larissa</t>
  </si>
  <si>
    <t>Angelucci Ramos</t>
  </si>
  <si>
    <t>(848) 218-2301</t>
  </si>
  <si>
    <t>Temple Universith Gym</t>
  </si>
  <si>
    <t>Jade</t>
  </si>
  <si>
    <t>(484) 441-6175</t>
  </si>
  <si>
    <t>Work</t>
  </si>
  <si>
    <t>(267) 334-6984</t>
  </si>
  <si>
    <t>Liang</t>
  </si>
  <si>
    <t>(267) 275-6646</t>
  </si>
  <si>
    <t xml:space="preserve">Christina </t>
  </si>
  <si>
    <t>Sims</t>
  </si>
  <si>
    <t>(215) 892-4452</t>
  </si>
  <si>
    <t>Leslie</t>
  </si>
  <si>
    <t>(610) 710-1012</t>
  </si>
  <si>
    <t>By a friends parent</t>
  </si>
  <si>
    <t>Boone</t>
  </si>
  <si>
    <t>(267) 504-0820</t>
  </si>
  <si>
    <t>Lonesky</t>
  </si>
  <si>
    <t>(267) 449-7979</t>
  </si>
  <si>
    <t>Rattigan</t>
  </si>
  <si>
    <t>(267) 366-5055</t>
  </si>
  <si>
    <t>Payton</t>
  </si>
  <si>
    <t>Rimkunas</t>
  </si>
  <si>
    <t>(267) 344-5828</t>
  </si>
  <si>
    <t>Dana</t>
  </si>
  <si>
    <t>Samuelson</t>
  </si>
  <si>
    <t>(708) 560-1660</t>
  </si>
  <si>
    <t>Isabel</t>
  </si>
  <si>
    <t>F20</t>
  </si>
  <si>
    <t>(732) 770-7114</t>
  </si>
  <si>
    <t>Stop contacting</t>
  </si>
  <si>
    <t>704-301-6278</t>
  </si>
  <si>
    <t>(475) 204-7504</t>
  </si>
  <si>
    <t>Cal</t>
  </si>
  <si>
    <t>518 512 6800</t>
  </si>
  <si>
    <t>Carina</t>
  </si>
  <si>
    <t>Lankin</t>
  </si>
  <si>
    <t>(267) 836-6151</t>
  </si>
  <si>
    <t>Sabrina</t>
  </si>
  <si>
    <t>Matias</t>
  </si>
  <si>
    <t>(215) 596-9373</t>
  </si>
  <si>
    <t>Marissa</t>
  </si>
  <si>
    <t>Ballew</t>
  </si>
  <si>
    <t>(267) 454-8584</t>
  </si>
  <si>
    <t>Valdez</t>
  </si>
  <si>
    <t>(612) 636-3672</t>
  </si>
  <si>
    <t>Cane</t>
  </si>
  <si>
    <t>(484) 689-1037</t>
  </si>
  <si>
    <t xml:space="preserve">Kaitlyn </t>
  </si>
  <si>
    <t>Mark</t>
  </si>
  <si>
    <t>(302) 757-4936</t>
  </si>
  <si>
    <t>Left Philly for family emergency and will not be back - XXXXXXXXXXXXXXXXXXXXXXXXXX</t>
  </si>
  <si>
    <t>Darrigo</t>
  </si>
  <si>
    <t>(856) 896-1042</t>
  </si>
  <si>
    <t>TJU JURA club</t>
  </si>
  <si>
    <t>Kerchner</t>
  </si>
  <si>
    <t>(717) 669-2607</t>
  </si>
  <si>
    <t>Hawk's Friend</t>
  </si>
  <si>
    <t>Wong</t>
  </si>
  <si>
    <t>(516) 205-1820</t>
  </si>
  <si>
    <t>Megan Vince</t>
  </si>
  <si>
    <t>Hyun-Jin</t>
  </si>
  <si>
    <t>Han</t>
  </si>
  <si>
    <t>(267) 810-4697</t>
  </si>
  <si>
    <t>school- Thomas Jefferson University</t>
  </si>
  <si>
    <t>Isadora</t>
  </si>
  <si>
    <t>Krause</t>
  </si>
  <si>
    <t>(512) 743-9788</t>
  </si>
  <si>
    <t>friend!</t>
  </si>
  <si>
    <t>Julia</t>
  </si>
  <si>
    <t>Nigro</t>
  </si>
  <si>
    <t>(610) 570-4103</t>
  </si>
  <si>
    <t>Link in college PA club groupme</t>
  </si>
  <si>
    <t>Helena</t>
  </si>
  <si>
    <t>Powers</t>
  </si>
  <si>
    <t>(508) 455-8525</t>
  </si>
  <si>
    <t>Word of mouth</t>
  </si>
  <si>
    <t>AD,CP</t>
  </si>
  <si>
    <t>Elyana</t>
  </si>
  <si>
    <t xml:space="preserve">Smith </t>
  </si>
  <si>
    <t>(207) 318-8033</t>
  </si>
  <si>
    <t>Piper</t>
  </si>
  <si>
    <t>Farbarik</t>
  </si>
  <si>
    <t>(206) 747-1567</t>
  </si>
  <si>
    <t>Alex's friend</t>
  </si>
  <si>
    <t>Risa</t>
  </si>
  <si>
    <t xml:space="preserve">Berson </t>
  </si>
  <si>
    <t>‪(267) 324-1711‬</t>
  </si>
  <si>
    <t>ghosting texts (MV emailed - 9/8/25), CP emailed 9/23</t>
  </si>
  <si>
    <t>Collins</t>
  </si>
  <si>
    <t>(267) 300-1106</t>
  </si>
  <si>
    <t>Flyer @ Temple</t>
  </si>
  <si>
    <t>DD alone and dd social only had 2 data files (cvs and txt) instead of 4?</t>
  </si>
  <si>
    <t>Serjani</t>
  </si>
  <si>
    <t>(267) 288-7803</t>
  </si>
  <si>
    <t xml:space="preserve">Word of mouth from Thomas Jefferson University </t>
  </si>
  <si>
    <t>Ellie</t>
  </si>
  <si>
    <t>(267) 226-8016</t>
  </si>
  <si>
    <t>Slack</t>
  </si>
  <si>
    <t>MV, CP</t>
  </si>
  <si>
    <t>Cheyne</t>
  </si>
  <si>
    <t>Steinman</t>
  </si>
  <si>
    <t>(609) 437-3679</t>
  </si>
  <si>
    <t xml:space="preserve">another participant </t>
  </si>
  <si>
    <t>AC, CP</t>
  </si>
  <si>
    <t>Claire</t>
  </si>
  <si>
    <t>Sharp</t>
  </si>
  <si>
    <t>(325) 386-7762</t>
  </si>
  <si>
    <t>School: Thomas Jefferson University</t>
  </si>
  <si>
    <t>Verespy</t>
  </si>
  <si>
    <t>(267) 966-8427</t>
  </si>
  <si>
    <t>Meghan</t>
  </si>
  <si>
    <t>McClain</t>
  </si>
  <si>
    <t>(267) 789-5326</t>
  </si>
  <si>
    <t xml:space="preserve">Friend from nursing </t>
  </si>
  <si>
    <t>Alyssa</t>
  </si>
  <si>
    <t>Tsing</t>
  </si>
  <si>
    <t>(817) 808-4516</t>
  </si>
  <si>
    <t>Zammuto</t>
  </si>
  <si>
    <t>(215) 910-9530</t>
  </si>
  <si>
    <t>Chinchilla</t>
  </si>
  <si>
    <t>(732) 357-6120</t>
  </si>
  <si>
    <t>Samrah</t>
  </si>
  <si>
    <t>Barlas</t>
  </si>
  <si>
    <t>(610) 604-2424</t>
  </si>
  <si>
    <t>Abby</t>
  </si>
  <si>
    <t>Shapiro</t>
  </si>
  <si>
    <t>(267) 514-5060</t>
  </si>
  <si>
    <t>Jasper</t>
  </si>
  <si>
    <t>Ragan</t>
  </si>
  <si>
    <t>(215) 620-2223</t>
  </si>
  <si>
    <t>Chazzlyn</t>
  </si>
  <si>
    <t>(412) 612-6650</t>
  </si>
  <si>
    <t>Donjee</t>
  </si>
  <si>
    <t>Mosley</t>
  </si>
  <si>
    <t>(215) 341-4207</t>
  </si>
  <si>
    <t>Neitch</t>
  </si>
  <si>
    <t>(410) 608-2229</t>
  </si>
  <si>
    <t>Lam</t>
  </si>
  <si>
    <t>(267) 939-7399</t>
  </si>
  <si>
    <t>Collina</t>
  </si>
  <si>
    <t>(301) 775-4148</t>
  </si>
  <si>
    <t>Irene</t>
  </si>
  <si>
    <t>Simtoco</t>
  </si>
  <si>
    <t>(267) 506-0170</t>
  </si>
  <si>
    <t xml:space="preserve">Lexi </t>
  </si>
  <si>
    <t xml:space="preserve">Lite </t>
  </si>
  <si>
    <t>(917) 942-0441</t>
  </si>
  <si>
    <t>Poster/Friend</t>
  </si>
  <si>
    <t>Shiroma</t>
  </si>
  <si>
    <t>(310) 749-6644</t>
  </si>
  <si>
    <t>(310) 986-0178</t>
  </si>
  <si>
    <t>club at Jefferson</t>
  </si>
  <si>
    <t>Eleba</t>
  </si>
  <si>
    <t>Osipov</t>
  </si>
  <si>
    <t>(267) 307-4167</t>
  </si>
  <si>
    <t>poster in Temple University HGSC</t>
  </si>
  <si>
    <t>Kathryn</t>
  </si>
  <si>
    <t>McNally</t>
  </si>
  <si>
    <t>(267) 201-0304</t>
  </si>
  <si>
    <t>Reona</t>
  </si>
  <si>
    <t>Pettway</t>
  </si>
  <si>
    <t>(267) 971-0609</t>
  </si>
  <si>
    <t xml:space="preserve">Temple  </t>
  </si>
  <si>
    <t>Sully</t>
  </si>
  <si>
    <t>Fucanan</t>
  </si>
  <si>
    <t>(267) 621-1059</t>
  </si>
  <si>
    <t>Hawk's roomate</t>
  </si>
  <si>
    <t xml:space="preserve">Emily </t>
  </si>
  <si>
    <t>Greene</t>
  </si>
  <si>
    <t>(908) 235-9429</t>
  </si>
  <si>
    <t>Zoha</t>
  </si>
  <si>
    <t>Aman</t>
  </si>
  <si>
    <t>(215) 237-5122</t>
  </si>
  <si>
    <t>Pooja</t>
  </si>
  <si>
    <t>(732) 789-5373</t>
  </si>
  <si>
    <t>Poster at Temple University</t>
  </si>
  <si>
    <t>Cropper</t>
  </si>
  <si>
    <t>(267) 838-4371</t>
  </si>
  <si>
    <t>Jaedyn</t>
  </si>
  <si>
    <t>Gagnon</t>
  </si>
  <si>
    <t>(860) 402-1984</t>
  </si>
  <si>
    <t>Family Member</t>
  </si>
  <si>
    <t>Yrsa</t>
  </si>
  <si>
    <t>Erickson</t>
  </si>
  <si>
    <t>(240) 581-0804</t>
  </si>
  <si>
    <t>Coworker</t>
  </si>
  <si>
    <t>Haana</t>
  </si>
  <si>
    <t>Polokoff</t>
  </si>
  <si>
    <t>(215) 704-7640</t>
  </si>
  <si>
    <t>Roommate</t>
  </si>
  <si>
    <t>Silver</t>
  </si>
  <si>
    <t>(215) 620-5205</t>
  </si>
  <si>
    <t>Poster at Weiss Hall</t>
  </si>
  <si>
    <t xml:space="preserve">Brionna </t>
  </si>
  <si>
    <t>(215) 307-9818</t>
  </si>
  <si>
    <t>Jenna</t>
  </si>
  <si>
    <t>Manzoni</t>
  </si>
  <si>
    <t>(215) 941-9038</t>
  </si>
  <si>
    <t>Yaniah</t>
  </si>
  <si>
    <t>Burrell</t>
  </si>
  <si>
    <t>(267) 981-6074</t>
  </si>
  <si>
    <t>Pelletiet</t>
  </si>
  <si>
    <t>(203) 343-1091</t>
  </si>
  <si>
    <t xml:space="preserve">Veronica </t>
  </si>
  <si>
    <t>Botero</t>
  </si>
  <si>
    <t>(267) 261-1902</t>
  </si>
  <si>
    <t>Alyana</t>
  </si>
  <si>
    <t>Berry</t>
  </si>
  <si>
    <t>(484) 620-0941</t>
  </si>
  <si>
    <t>Tracy</t>
  </si>
  <si>
    <t>Liu</t>
  </si>
  <si>
    <t>(240) 364-4507</t>
  </si>
  <si>
    <t>Lisa</t>
  </si>
  <si>
    <t xml:space="preserve"> Huang</t>
  </si>
  <si>
    <t>(267) 709-9249</t>
  </si>
  <si>
    <t xml:space="preserve">Mary </t>
  </si>
  <si>
    <t>(503) 428-1159</t>
  </si>
  <si>
    <t>xx</t>
  </si>
  <si>
    <t>Sumeet</t>
  </si>
  <si>
    <t>Musfirah</t>
  </si>
  <si>
    <t xml:space="preserve">F20 </t>
  </si>
  <si>
    <t>(215) 669-1911</t>
  </si>
  <si>
    <t>Google search</t>
  </si>
  <si>
    <t>Vassallo</t>
  </si>
  <si>
    <t>F21</t>
  </si>
  <si>
    <t>(610) 715-9803</t>
  </si>
  <si>
    <t xml:space="preserve">Alison </t>
  </si>
  <si>
    <t>(610) 427-3226</t>
  </si>
  <si>
    <t>Ifeyinwa</t>
  </si>
  <si>
    <t>Modozie</t>
  </si>
  <si>
    <t>(240) 898-7297</t>
  </si>
  <si>
    <t>Taiano</t>
  </si>
  <si>
    <t>F22</t>
  </si>
  <si>
    <t>(914) 498-0705</t>
  </si>
  <si>
    <t>Temple University flyer</t>
  </si>
  <si>
    <t>Colleen</t>
  </si>
  <si>
    <t>Rementer</t>
  </si>
  <si>
    <t>(215) 932-7791</t>
  </si>
  <si>
    <t xml:space="preserve">Temple IBC gym </t>
  </si>
  <si>
    <t>Carol</t>
  </si>
  <si>
    <t>Gallagher</t>
  </si>
  <si>
    <t>F59</t>
  </si>
  <si>
    <t>(215) 738-2220</t>
  </si>
  <si>
    <t>Ostroff</t>
  </si>
  <si>
    <t>Jordana Linhardt Ostroff</t>
  </si>
  <si>
    <t>(202) 365-1149</t>
  </si>
  <si>
    <t>jordana922@gmail.com-email not delivering - ghosting us</t>
  </si>
  <si>
    <t>Khaasia</t>
  </si>
  <si>
    <t>Hicks</t>
  </si>
  <si>
    <t>Sha Chavez</t>
  </si>
  <si>
    <t>(267) 886-7792</t>
  </si>
  <si>
    <t>Kayson</t>
  </si>
  <si>
    <t>Tiera</t>
  </si>
  <si>
    <t>(267) 242-7891</t>
  </si>
  <si>
    <t>Preston-Kelly</t>
  </si>
  <si>
    <t>Angelique Kelly</t>
  </si>
  <si>
    <t>Gabrielle Jones</t>
  </si>
  <si>
    <t>(267) 432-2643</t>
  </si>
  <si>
    <t>(267) 435-2267</t>
  </si>
  <si>
    <t xml:space="preserve">Alexandra </t>
  </si>
  <si>
    <t>Nenova</t>
  </si>
  <si>
    <t>Tetyana Buzhdygan</t>
  </si>
  <si>
    <t>(409) 370-3352</t>
  </si>
  <si>
    <t>Trinity</t>
  </si>
  <si>
    <t>Harvey</t>
  </si>
  <si>
    <t>Latrina Harvey</t>
  </si>
  <si>
    <t>(443) 473-6056</t>
  </si>
  <si>
    <t>Bri</t>
  </si>
  <si>
    <t>Pixie</t>
  </si>
  <si>
    <t>(267) 872-6544</t>
  </si>
  <si>
    <t>Andromeda</t>
  </si>
  <si>
    <t>Ny</t>
  </si>
  <si>
    <t>Cho Yurina Ny</t>
  </si>
  <si>
    <t>(267) 879-3897</t>
  </si>
  <si>
    <t>(215) 275-7811</t>
  </si>
  <si>
    <t>Campeggio</t>
  </si>
  <si>
    <t>Daria Lauren</t>
  </si>
  <si>
    <t>(610) 609-1426</t>
  </si>
  <si>
    <t>Chatman</t>
  </si>
  <si>
    <t>Wayvonna Chatman</t>
  </si>
  <si>
    <t>(267) 582-7094</t>
  </si>
  <si>
    <t>Journee</t>
  </si>
  <si>
    <t>Goodman-DeJesus</t>
  </si>
  <si>
    <t>Maria Denise</t>
  </si>
  <si>
    <t>(215) 828-5712</t>
  </si>
  <si>
    <t>Jordynn</t>
  </si>
  <si>
    <t>Aria</t>
  </si>
  <si>
    <t>Jessica Castner</t>
  </si>
  <si>
    <t>(215) 800-4531</t>
  </si>
  <si>
    <t>Tiana</t>
  </si>
  <si>
    <t xml:space="preserve">T. Minnick </t>
  </si>
  <si>
    <t>(215) 490-0901</t>
  </si>
  <si>
    <t>Messages say undelivered</t>
  </si>
  <si>
    <t>Houston</t>
  </si>
  <si>
    <t xml:space="preserve">Chastityfogel </t>
  </si>
  <si>
    <t>(215) 313-8045</t>
  </si>
  <si>
    <t>Flyer (community center)</t>
  </si>
  <si>
    <t>not answering give space</t>
  </si>
  <si>
    <t>Deneya</t>
  </si>
  <si>
    <t>Moore</t>
  </si>
  <si>
    <t>Shiquanda Moore</t>
  </si>
  <si>
    <t>P: (267) 584-1712 C: N/A</t>
  </si>
  <si>
    <t>Clinic</t>
  </si>
  <si>
    <t xml:space="preserve">Au'brei </t>
  </si>
  <si>
    <t>Small</t>
  </si>
  <si>
    <t>Jasmine Johnson</t>
  </si>
  <si>
    <t>(215) 939-6635</t>
  </si>
  <si>
    <t>KidsOutandAbout</t>
  </si>
  <si>
    <t>Sharon Jones</t>
  </si>
  <si>
    <t>(215) 626-4372</t>
  </si>
  <si>
    <t>Nalaysia</t>
  </si>
  <si>
    <t>Kia Fairhill</t>
  </si>
  <si>
    <t>(267) 259-9224</t>
  </si>
  <si>
    <t>(267) 588-6231</t>
  </si>
  <si>
    <t>Victoria Yang</t>
  </si>
  <si>
    <t>(267) 516-5036</t>
  </si>
  <si>
    <t>Mars</t>
  </si>
  <si>
    <t>Mahmood</t>
  </si>
  <si>
    <t>I</t>
  </si>
  <si>
    <t>I19</t>
  </si>
  <si>
    <t>(484) 506-4003</t>
  </si>
  <si>
    <t>Hiser</t>
  </si>
  <si>
    <t>M ?</t>
  </si>
  <si>
    <t>(267) 884-6791</t>
  </si>
  <si>
    <t>M?</t>
  </si>
  <si>
    <t xml:space="preserve">Nolan </t>
  </si>
  <si>
    <t xml:space="preserve">Emerson Riddick </t>
  </si>
  <si>
    <t>(267) 216-5050</t>
  </si>
  <si>
    <t xml:space="preserve">Naheim </t>
  </si>
  <si>
    <t>Hill</t>
  </si>
  <si>
    <t>(Lea)nnett Hill</t>
  </si>
  <si>
    <t>(267) 616-4784</t>
  </si>
  <si>
    <t xml:space="preserve">Ayden </t>
  </si>
  <si>
    <t>Wertz</t>
  </si>
  <si>
    <t>Jamie Miller</t>
  </si>
  <si>
    <t>(267) 977-9796</t>
  </si>
  <si>
    <t>M10</t>
  </si>
  <si>
    <t>N/A (probably CHOP)</t>
  </si>
  <si>
    <t>CP emailed 9/23, 10/2,10/9, 10/16</t>
  </si>
  <si>
    <t>Pugh</t>
  </si>
  <si>
    <t>Kay Pugh</t>
  </si>
  <si>
    <t>P: (610) 425-7228</t>
  </si>
  <si>
    <t>not answering have given space megan email</t>
  </si>
  <si>
    <t>Saleem</t>
  </si>
  <si>
    <t>(267) 624-6829</t>
  </si>
  <si>
    <t>Dalyn</t>
  </si>
  <si>
    <t>Manning</t>
  </si>
  <si>
    <t>LaToya</t>
  </si>
  <si>
    <t>(267) 432-0759</t>
  </si>
  <si>
    <t xml:space="preserve">Crispin </t>
  </si>
  <si>
    <t>Murphy</t>
  </si>
  <si>
    <t>Heather Parsons</t>
  </si>
  <si>
    <t>(646) 957-0844</t>
  </si>
  <si>
    <t>Capers</t>
  </si>
  <si>
    <t>Nafessa Riley</t>
  </si>
  <si>
    <t>(267) 498-6642</t>
  </si>
  <si>
    <t>Louis Logan</t>
  </si>
  <si>
    <t>Nichols</t>
  </si>
  <si>
    <t>Jillian Nichols</t>
  </si>
  <si>
    <t>(856) 655-4778</t>
  </si>
  <si>
    <t>(856) 655-4777</t>
  </si>
  <si>
    <t>Nik</t>
  </si>
  <si>
    <t>Souto-Glyn</t>
  </si>
  <si>
    <t>Paola Souto-Glyn</t>
  </si>
  <si>
    <t>(682) 233-5683</t>
  </si>
  <si>
    <t>Christmas</t>
  </si>
  <si>
    <t>Ashley Christmas</t>
  </si>
  <si>
    <t>(267) 539-8770</t>
  </si>
  <si>
    <t>Coyote</t>
  </si>
  <si>
    <t>Chatel</t>
  </si>
  <si>
    <t>M10 (gender not listed)</t>
  </si>
  <si>
    <t>Katy Chatel</t>
  </si>
  <si>
    <t>(610) 220-7620</t>
  </si>
  <si>
    <t>(510) 506-9058</t>
  </si>
  <si>
    <t xml:space="preserve">Philly Free School </t>
  </si>
  <si>
    <t xml:space="preserve">Franklin </t>
  </si>
  <si>
    <t>Mack-Dupree</t>
  </si>
  <si>
    <t>Shakeda Dupree-Mack</t>
  </si>
  <si>
    <t>(484) 375-4683</t>
  </si>
  <si>
    <t>Hugo</t>
  </si>
  <si>
    <t>Shaaba</t>
  </si>
  <si>
    <t>(315) 450-9696</t>
  </si>
  <si>
    <t>Carter</t>
  </si>
  <si>
    <t>Char Greatah</t>
  </si>
  <si>
    <t>(267) 498-3787</t>
  </si>
  <si>
    <t>Jamison</t>
  </si>
  <si>
    <t>Brooke Shive Jamison</t>
  </si>
  <si>
    <t>(267) 994-0080</t>
  </si>
  <si>
    <t>Jevar</t>
  </si>
  <si>
    <t>Gilbert</t>
  </si>
  <si>
    <t>Si'Yor</t>
  </si>
  <si>
    <t>Rokins</t>
  </si>
  <si>
    <t>Dr.Thomas Regina</t>
  </si>
  <si>
    <t>(267) 575-9689</t>
  </si>
  <si>
    <t>Maier</t>
  </si>
  <si>
    <t>Joanna Maier</t>
  </si>
  <si>
    <t>(215) 478-4036</t>
  </si>
  <si>
    <t>Kenny</t>
  </si>
  <si>
    <t>Daily</t>
  </si>
  <si>
    <t>Jennifer Daily</t>
  </si>
  <si>
    <t>(215) 260-0714</t>
  </si>
  <si>
    <t xml:space="preserve">Noah </t>
  </si>
  <si>
    <t xml:space="preserve">Harmon </t>
  </si>
  <si>
    <t>Nick J Harmon</t>
  </si>
  <si>
    <t>(267) 481-7596</t>
  </si>
  <si>
    <t xml:space="preserve">                     CLINICONTACT</t>
  </si>
  <si>
    <t>Terri Nicole</t>
  </si>
  <si>
    <t>(267) 257-5430</t>
  </si>
  <si>
    <t>Nysaish</t>
  </si>
  <si>
    <t>Joyner Bernard</t>
  </si>
  <si>
    <t>Abdual-Aleem</t>
  </si>
  <si>
    <t>Garvin</t>
  </si>
  <si>
    <t>Jenelle Franklin</t>
  </si>
  <si>
    <t>(484) 743-8581</t>
  </si>
  <si>
    <t>Ashton</t>
  </si>
  <si>
    <t>Billups</t>
  </si>
  <si>
    <t>Angela Sawyer</t>
  </si>
  <si>
    <t>(267) 741-8982</t>
  </si>
  <si>
    <t>Alvaro</t>
  </si>
  <si>
    <t>Manzano</t>
  </si>
  <si>
    <t>Cristina Garcimartin Porter</t>
  </si>
  <si>
    <t>(224) 509-4440</t>
  </si>
  <si>
    <t>(224) 509-4445</t>
  </si>
  <si>
    <t>Derrell</t>
  </si>
  <si>
    <t>Brownlee</t>
  </si>
  <si>
    <t>(267) 228-6859</t>
  </si>
  <si>
    <t>(267) 973-9077</t>
  </si>
  <si>
    <t>Aijheir</t>
  </si>
  <si>
    <t xml:space="preserve">Charlie </t>
  </si>
  <si>
    <t>Orfe</t>
  </si>
  <si>
    <t>Kathi Babin</t>
  </si>
  <si>
    <t>(215) 882-7228</t>
  </si>
  <si>
    <t>(610) 209-3748</t>
  </si>
  <si>
    <t>Faraj</t>
  </si>
  <si>
    <t>Henshaw</t>
  </si>
  <si>
    <t>Bjana Henshaw</t>
  </si>
  <si>
    <t>(215) 397-0928</t>
  </si>
  <si>
    <t>(215) 678-6049</t>
  </si>
  <si>
    <t>Eiland</t>
  </si>
  <si>
    <t>Quiana Key</t>
  </si>
  <si>
    <t>(267) 582-8630</t>
  </si>
  <si>
    <t>Brody</t>
  </si>
  <si>
    <t>Majcher</t>
  </si>
  <si>
    <t>Alicia Chesney Majcher</t>
  </si>
  <si>
    <t>(484) 577-9174</t>
  </si>
  <si>
    <t>(484) 432-8387</t>
  </si>
  <si>
    <t xml:space="preserve">Kareem </t>
  </si>
  <si>
    <t>Hines</t>
  </si>
  <si>
    <t>Mya Hines</t>
  </si>
  <si>
    <t>(215) 390-0148</t>
  </si>
  <si>
    <t>Ahmari</t>
  </si>
  <si>
    <t>Mccord</t>
  </si>
  <si>
    <t>Esha Mccord</t>
  </si>
  <si>
    <t>(267) 423-9618</t>
  </si>
  <si>
    <t>Alderfer</t>
  </si>
  <si>
    <t>Justine Alderfer</t>
  </si>
  <si>
    <t>(610) 413-9635</t>
  </si>
  <si>
    <t>(484) 641-7827</t>
  </si>
  <si>
    <t>Cirino</t>
  </si>
  <si>
    <t>Vincent Cirino</t>
  </si>
  <si>
    <t>(215) 738-4743</t>
  </si>
  <si>
    <t>(267) 640-4470</t>
  </si>
  <si>
    <t>Brookes Brother</t>
  </si>
  <si>
    <t>texted stop</t>
  </si>
  <si>
    <t>Hoffman</t>
  </si>
  <si>
    <t>Amy McDowell</t>
  </si>
  <si>
    <t>P:(302) 588-6682</t>
  </si>
  <si>
    <t>said they were interested and then we texted them 7 times</t>
  </si>
  <si>
    <t>Ali</t>
  </si>
  <si>
    <t>Salhe</t>
  </si>
  <si>
    <t>Leyla Ibrahim</t>
  </si>
  <si>
    <t>(267) 335-7055</t>
  </si>
  <si>
    <t>(215) 869-8413</t>
  </si>
  <si>
    <t>I heard about you from my guardian.</t>
  </si>
  <si>
    <t>Cottle</t>
  </si>
  <si>
    <t>Teresa Cottle</t>
  </si>
  <si>
    <t>(267) 827-9683</t>
  </si>
  <si>
    <t>Nawalinski</t>
  </si>
  <si>
    <t>Beth Cottrell Nawalinski</t>
  </si>
  <si>
    <t>(484) 802-1969</t>
  </si>
  <si>
    <t>(267) 847-6151</t>
  </si>
  <si>
    <t>caldwell</t>
  </si>
  <si>
    <t>(404) 422-1454</t>
  </si>
  <si>
    <t>Myrsten</t>
  </si>
  <si>
    <t>Sharon Diamond-Myrsten</t>
  </si>
  <si>
    <t>(433) 284-2513</t>
  </si>
  <si>
    <t>(434) 851-9081</t>
  </si>
  <si>
    <t>Valentine</t>
  </si>
  <si>
    <t>Maida-Hartranft</t>
  </si>
  <si>
    <t>Leighmaida</t>
  </si>
  <si>
    <t>(215) 605-5667</t>
  </si>
  <si>
    <t xml:space="preserve">Sergio </t>
  </si>
  <si>
    <t>excluded from study due to non-compliance</t>
  </si>
  <si>
    <t>Demani</t>
  </si>
  <si>
    <t xml:space="preserve">Samone Williams </t>
  </si>
  <si>
    <t>(267) 591-4240</t>
  </si>
  <si>
    <t>(215) 301-8902</t>
  </si>
  <si>
    <t>School</t>
  </si>
  <si>
    <t>Eden</t>
  </si>
  <si>
    <t>Sharron, Ronnie</t>
  </si>
  <si>
    <t>(267) 597-9136</t>
  </si>
  <si>
    <t>Schedule screener</t>
  </si>
  <si>
    <t>Manny</t>
  </si>
  <si>
    <t>(267) 850-6554</t>
  </si>
  <si>
    <t>Avi</t>
  </si>
  <si>
    <t>Eliot</t>
  </si>
  <si>
    <t>Bramson</t>
  </si>
  <si>
    <t>Stickeen (Stick)</t>
  </si>
  <si>
    <t>(215) 983-4676</t>
  </si>
  <si>
    <t>Jenifer Adkins</t>
  </si>
  <si>
    <t>(728) 930-4474</t>
  </si>
  <si>
    <t>(718) 930-4474</t>
  </si>
  <si>
    <t>Jaxton</t>
  </si>
  <si>
    <t>Alicia Majcher</t>
  </si>
  <si>
    <t>(484) 925-6567</t>
  </si>
  <si>
    <t>Neive</t>
  </si>
  <si>
    <t>Keital</t>
  </si>
  <si>
    <t xml:space="preserve">Maya Sosnov </t>
  </si>
  <si>
    <t>(215) 840-2011</t>
  </si>
  <si>
    <t>Jenkins-Meserole</t>
  </si>
  <si>
    <t>Howard Ebony</t>
  </si>
  <si>
    <t>(267) 396-4241</t>
  </si>
  <si>
    <t>x - duplicate and already worked out (skipping emas and paying them)</t>
  </si>
  <si>
    <t xml:space="preserve">x - duplicate to 805 </t>
  </si>
  <si>
    <t>Ronald  "Mackie"</t>
  </si>
  <si>
    <t>DenBroeder</t>
  </si>
  <si>
    <t>M16</t>
  </si>
  <si>
    <t>Jane Marie Downey</t>
  </si>
  <si>
    <t>(610) 329-9113</t>
  </si>
  <si>
    <t>(610) 275-9430</t>
  </si>
  <si>
    <t xml:space="preserve">Temple study </t>
  </si>
  <si>
    <t>only text the child number</t>
  </si>
  <si>
    <t xml:space="preserve">Gabriel </t>
  </si>
  <si>
    <t>Julia Ortiz</t>
  </si>
  <si>
    <t>(267) 836-3211</t>
  </si>
  <si>
    <t>Namin</t>
  </si>
  <si>
    <t>Pelmero</t>
  </si>
  <si>
    <t>LaToya D</t>
  </si>
  <si>
    <t>August</t>
  </si>
  <si>
    <t>Giardina-Taylor</t>
  </si>
  <si>
    <t>Teresa</t>
  </si>
  <si>
    <t>(267) 593-8863</t>
  </si>
  <si>
    <t>(215) 407-7977</t>
  </si>
  <si>
    <t>Benjamin</t>
  </si>
  <si>
    <t>Gombeda</t>
  </si>
  <si>
    <t>Joyce Gombeda</t>
  </si>
  <si>
    <t>(570) 574-2160</t>
  </si>
  <si>
    <t>(570) 578-9620</t>
  </si>
  <si>
    <t>Yaqzan</t>
  </si>
  <si>
    <t>Gat</t>
  </si>
  <si>
    <t>Sharpnack Yaya</t>
  </si>
  <si>
    <t>(267) 269-9506</t>
  </si>
  <si>
    <t>(484) 506-8945</t>
  </si>
  <si>
    <t>Rasheen</t>
  </si>
  <si>
    <t>Shamika Ekwunife</t>
  </si>
  <si>
    <t>(215) 558-0191</t>
  </si>
  <si>
    <t>Gage</t>
  </si>
  <si>
    <t>Malaczewski</t>
  </si>
  <si>
    <t>Angela Malaczewski</t>
  </si>
  <si>
    <t>(267) 918-9873</t>
  </si>
  <si>
    <t>Tyree</t>
  </si>
  <si>
    <t>Brashears</t>
  </si>
  <si>
    <t>Monique Brashears</t>
  </si>
  <si>
    <t>(267) 977-4038</t>
  </si>
  <si>
    <t>(945) 275-1786</t>
  </si>
  <si>
    <t>Miguel</t>
  </si>
  <si>
    <t>Cornejo</t>
  </si>
  <si>
    <t>(267) 825-6297</t>
  </si>
  <si>
    <t>Mohammed</t>
  </si>
  <si>
    <t>Need to Get</t>
  </si>
  <si>
    <t>(215) 917-9505</t>
  </si>
  <si>
    <t>Kent</t>
  </si>
  <si>
    <t>Alicia Kampf Kent</t>
  </si>
  <si>
    <t>(267) 398-2090</t>
  </si>
  <si>
    <t>(856) 229-3983</t>
  </si>
  <si>
    <t>Saafiya</t>
  </si>
  <si>
    <t>Doris Norwood</t>
  </si>
  <si>
    <t>(215) 888-1246</t>
  </si>
  <si>
    <t>(267) 969-9256</t>
  </si>
  <si>
    <t>Trent</t>
  </si>
  <si>
    <t>Purvis</t>
  </si>
  <si>
    <t>(707) 800-9854</t>
  </si>
  <si>
    <t>Yusuf</t>
  </si>
  <si>
    <t>Devlin</t>
  </si>
  <si>
    <t>(215) 291-4446</t>
  </si>
  <si>
    <t>Najee</t>
  </si>
  <si>
    <t>Israel</t>
  </si>
  <si>
    <t xml:space="preserve">Siria Rivera </t>
  </si>
  <si>
    <t>(609) 233-9422</t>
  </si>
  <si>
    <t>(215) 776-4739</t>
  </si>
  <si>
    <t xml:space="preserve">Providence center referral </t>
  </si>
  <si>
    <t>Dropped out - too busy XXXXXXXXXXXXXXXXXXXXXXXX</t>
  </si>
  <si>
    <t>Coates Ahzai</t>
  </si>
  <si>
    <t>Inja Coates</t>
  </si>
  <si>
    <t>(267) 237-7241</t>
  </si>
  <si>
    <t>opted out of the study</t>
  </si>
  <si>
    <t>Mykell</t>
  </si>
  <si>
    <t>Rouse</t>
  </si>
  <si>
    <t>Marquite Poteat</t>
  </si>
  <si>
    <t>(267) 282-2533</t>
  </si>
  <si>
    <t>(267) 418-7131</t>
  </si>
  <si>
    <t xml:space="preserve">Talib </t>
  </si>
  <si>
    <t xml:space="preserve">Threadgill </t>
  </si>
  <si>
    <t>Jean Threadgill</t>
  </si>
  <si>
    <t>(267) 345-3744</t>
  </si>
  <si>
    <t>Graham</t>
  </si>
  <si>
    <t>Colon</t>
  </si>
  <si>
    <t>Stephanie Ann Colon</t>
  </si>
  <si>
    <t>(609) 202-3934</t>
  </si>
  <si>
    <t>Oyindotun</t>
  </si>
  <si>
    <t>Okunade</t>
  </si>
  <si>
    <t>DoTuN</t>
  </si>
  <si>
    <t>(445) 252-6577</t>
  </si>
  <si>
    <t>Keir</t>
  </si>
  <si>
    <t>Mayo</t>
  </si>
  <si>
    <t>Alicia Mayo</t>
  </si>
  <si>
    <t>(267) 735-4753</t>
  </si>
  <si>
    <t>(267) 810-0481</t>
  </si>
  <si>
    <t xml:space="preserve">Devin </t>
  </si>
  <si>
    <t>Spencer</t>
  </si>
  <si>
    <t>RahՓhai</t>
  </si>
  <si>
    <t>(609) 321-5888</t>
  </si>
  <si>
    <t>Ochis</t>
  </si>
  <si>
    <t>(610) 202-0524</t>
  </si>
  <si>
    <t>Wells</t>
  </si>
  <si>
    <t>(267) 517-2615</t>
  </si>
  <si>
    <t>Sanjar</t>
  </si>
  <si>
    <t>Hasanov</t>
  </si>
  <si>
    <t>TURNS 18 THIS MONTH</t>
  </si>
  <si>
    <t>(445) 444-1341</t>
  </si>
  <si>
    <t>Santiago</t>
  </si>
  <si>
    <t>M18</t>
  </si>
  <si>
    <t>(267) 693-4936</t>
  </si>
  <si>
    <t>Emery</t>
  </si>
  <si>
    <t>Kaczmarek-Johnson</t>
  </si>
  <si>
    <t>(504) 235-4542</t>
  </si>
  <si>
    <t>Charles</t>
  </si>
  <si>
    <t>Darrington</t>
  </si>
  <si>
    <t>(215) 720-8072</t>
  </si>
  <si>
    <t>Abrar</t>
  </si>
  <si>
    <t>Islam</t>
  </si>
  <si>
    <t>(267) 975-7291</t>
  </si>
  <si>
    <t>Posted</t>
  </si>
  <si>
    <t>Sickman</t>
  </si>
  <si>
    <t>(316) 390-4994</t>
  </si>
  <si>
    <t>College</t>
  </si>
  <si>
    <t>I think I'll step away from the study thanks!"</t>
  </si>
  <si>
    <t>Neponuceno</t>
  </si>
  <si>
    <t>(878) 256-1236</t>
  </si>
  <si>
    <t>Antony</t>
  </si>
  <si>
    <t>Pineda</t>
  </si>
  <si>
    <t>(267) 874-9367</t>
  </si>
  <si>
    <t>anthonypinedadejesus870@gmail.com - Texts undelivered</t>
  </si>
  <si>
    <t>Naman</t>
  </si>
  <si>
    <t>Bajpai</t>
  </si>
  <si>
    <t>(215) 669-1443</t>
  </si>
  <si>
    <t>Abel</t>
  </si>
  <si>
    <t xml:space="preserve">Kebede </t>
  </si>
  <si>
    <t>(267) 987-3271</t>
  </si>
  <si>
    <t>Bowles</t>
  </si>
  <si>
    <t>(646) 830-9564</t>
  </si>
  <si>
    <t>Dunn</t>
  </si>
  <si>
    <t>(860) 682-8423</t>
  </si>
  <si>
    <t xml:space="preserve">Andrew </t>
  </si>
  <si>
    <t>Akhil</t>
  </si>
  <si>
    <t>Peddikuppa</t>
  </si>
  <si>
    <t>(469) 996-1942</t>
  </si>
  <si>
    <t>Savod</t>
  </si>
  <si>
    <t>Rooney-Gordon</t>
  </si>
  <si>
    <t>(610) 742-1611</t>
  </si>
  <si>
    <t>M19</t>
  </si>
  <si>
    <t>(475) 208-0961</t>
  </si>
  <si>
    <t>reschedule v2 (unresponsive)</t>
  </si>
  <si>
    <t>Brownfield</t>
  </si>
  <si>
    <t>(831) 566-7731</t>
  </si>
  <si>
    <t xml:space="preserve">Friend at Temple University </t>
  </si>
  <si>
    <t>Challenger</t>
  </si>
  <si>
    <t>(570) 449-6763</t>
  </si>
  <si>
    <t>Omar</t>
  </si>
  <si>
    <t>(856) 905-5039</t>
  </si>
  <si>
    <t>(856) 996-5062</t>
  </si>
  <si>
    <t>ghosting texts (MV emailed - 9/8/25, CP emailed 9/23)</t>
  </si>
  <si>
    <t>Somto</t>
  </si>
  <si>
    <t>Amaefuma</t>
  </si>
  <si>
    <t>(215) 378-9489</t>
  </si>
  <si>
    <t>Natanel</t>
  </si>
  <si>
    <t>Nisimi</t>
  </si>
  <si>
    <t>(215) 450-5185</t>
  </si>
  <si>
    <t xml:space="preserve">A friends recommendation </t>
  </si>
  <si>
    <t>Vargas</t>
  </si>
  <si>
    <t>(445) 221-9137</t>
  </si>
  <si>
    <t>student center</t>
  </si>
  <si>
    <t>Gabe</t>
  </si>
  <si>
    <t>Gabasan</t>
  </si>
  <si>
    <t>(717) 609-6355</t>
  </si>
  <si>
    <t>Whoriskey</t>
  </si>
  <si>
    <t>(484) 844-4457</t>
  </si>
  <si>
    <t>Temple university from a friend</t>
  </si>
  <si>
    <t>(215) 534-9091</t>
  </si>
  <si>
    <t>Flyer at Temple University</t>
  </si>
  <si>
    <t>Jae</t>
  </si>
  <si>
    <t>Ferns</t>
  </si>
  <si>
    <t>(703) 403-5630</t>
  </si>
  <si>
    <t>che</t>
  </si>
  <si>
    <t>Trying to ghost</t>
  </si>
  <si>
    <t>Will</t>
  </si>
  <si>
    <t>(702) 738-2783</t>
  </si>
  <si>
    <t>not answering (texted 6x)</t>
  </si>
  <si>
    <t>Kalani</t>
  </si>
  <si>
    <t>Schuver</t>
  </si>
  <si>
    <t>(636) 777-0459</t>
  </si>
  <si>
    <t>(240) 316-8287</t>
  </si>
  <si>
    <t>ghosting us - XXXXXXXXXXXXXXXXXXXXXXX</t>
  </si>
  <si>
    <t>Nate</t>
  </si>
  <si>
    <t>Ransom</t>
  </si>
  <si>
    <t>(484) 844-4447</t>
  </si>
  <si>
    <t>Brophy</t>
  </si>
  <si>
    <t>(610) 761-5886</t>
  </si>
  <si>
    <t>Dara</t>
  </si>
  <si>
    <t>Campo</t>
  </si>
  <si>
    <t>(484) 362-8997</t>
  </si>
  <si>
    <t>Abzari</t>
  </si>
  <si>
    <t>Rashid</t>
  </si>
  <si>
    <t>(908) 305-9907</t>
  </si>
  <si>
    <t>JURA at Thomas Jefferson University</t>
  </si>
  <si>
    <t>Theodore</t>
  </si>
  <si>
    <t>Orlet</t>
  </si>
  <si>
    <t>(215) 000-0000</t>
  </si>
  <si>
    <t>Temple University Flyer</t>
  </si>
  <si>
    <t>Yusif</t>
  </si>
  <si>
    <t>Kanan</t>
  </si>
  <si>
    <t>(267) 939-4569</t>
  </si>
  <si>
    <t>Coworker (Brooke!)</t>
  </si>
  <si>
    <t>Adam</t>
  </si>
  <si>
    <t>Aksamit</t>
  </si>
  <si>
    <t>(570) 807-1231</t>
  </si>
  <si>
    <t>nate told me about it</t>
  </si>
  <si>
    <t>Abubakar</t>
  </si>
  <si>
    <t>(215) 900-9218</t>
  </si>
  <si>
    <t>Through family</t>
  </si>
  <si>
    <t>(862) 373-6836</t>
  </si>
  <si>
    <t>Chaar</t>
  </si>
  <si>
    <t>(267) 800-4755</t>
  </si>
  <si>
    <t>Brother ^</t>
  </si>
  <si>
    <t>Taha</t>
  </si>
  <si>
    <t>(215) 669-1718</t>
  </si>
  <si>
    <t>(267) 251-3368</t>
  </si>
  <si>
    <t>(610) 909-2693</t>
  </si>
  <si>
    <t>Brother</t>
  </si>
  <si>
    <t>Roddy-Johnson</t>
  </si>
  <si>
    <t>(202) 716-1735</t>
  </si>
  <si>
    <t>Ahmaad</t>
  </si>
  <si>
    <t>Fauske</t>
  </si>
  <si>
    <t>(215) 470-0622</t>
  </si>
  <si>
    <t>Burkitt</t>
  </si>
  <si>
    <t>m</t>
  </si>
  <si>
    <t>m19</t>
  </si>
  <si>
    <t>(610) 220-4281</t>
  </si>
  <si>
    <t xml:space="preserve">Dom </t>
  </si>
  <si>
    <t>Acuna</t>
  </si>
  <si>
    <t>Dom Acuna</t>
  </si>
  <si>
    <t>(610) 451-0858</t>
  </si>
  <si>
    <t xml:space="preserve">Vincent </t>
  </si>
  <si>
    <t>Hessenthaler</t>
  </si>
  <si>
    <t>Vincent Hessenthaler</t>
  </si>
  <si>
    <t>(215) 500-6440</t>
  </si>
  <si>
    <t>Ennis</t>
  </si>
  <si>
    <t>M20</t>
  </si>
  <si>
    <t>(347) 681-3752</t>
  </si>
  <si>
    <t>Raihan Nazim</t>
  </si>
  <si>
    <t>Chowdhury</t>
  </si>
  <si>
    <t>(267) 361-3351</t>
  </si>
  <si>
    <t>Gephart</t>
  </si>
  <si>
    <t>(610) 389-6442</t>
  </si>
  <si>
    <t>Emmett</t>
  </si>
  <si>
    <t>(215) 687-4112</t>
  </si>
  <si>
    <t>Mary Watson!</t>
  </si>
  <si>
    <t>Erez</t>
  </si>
  <si>
    <t>Yarden</t>
  </si>
  <si>
    <t>(301) 204-6909</t>
  </si>
  <si>
    <t>Nate Weinberg - Temple University</t>
  </si>
  <si>
    <t>gets back to school end of august</t>
  </si>
  <si>
    <t xml:space="preserve">Dewhurst </t>
  </si>
  <si>
    <t>(202) 904-8567</t>
  </si>
  <si>
    <t>Phillips</t>
  </si>
  <si>
    <t>(484) 849-5444</t>
  </si>
  <si>
    <t>brooke!</t>
  </si>
  <si>
    <t>Day</t>
  </si>
  <si>
    <t>(847) 987-8535</t>
  </si>
  <si>
    <t>peer in class</t>
  </si>
  <si>
    <t>Lannak</t>
  </si>
  <si>
    <t>(215) 349-0872</t>
  </si>
  <si>
    <t>Urban</t>
  </si>
  <si>
    <t>(610) 314-5955</t>
  </si>
  <si>
    <t>Blocked us - XXXXXXXXXXXXXXXXXXXXXXXXXXX</t>
  </si>
  <si>
    <t xml:space="preserve">Logan </t>
  </si>
  <si>
    <t>Carroll</t>
  </si>
  <si>
    <t>(570) 687-1821</t>
  </si>
  <si>
    <t>(570) 702-2885</t>
  </si>
  <si>
    <t>Lutz</t>
  </si>
  <si>
    <t>(717) 968-3267</t>
  </si>
  <si>
    <t>Royce</t>
  </si>
  <si>
    <t>Hearn</t>
  </si>
  <si>
    <t>(412) 608-0522</t>
  </si>
  <si>
    <t>Laden</t>
  </si>
  <si>
    <t>(917) 494-9167</t>
  </si>
  <si>
    <t>Through a friend</t>
  </si>
  <si>
    <t>ZhiHong</t>
  </si>
  <si>
    <t>(347) 484-7862</t>
  </si>
  <si>
    <t xml:space="preserve">Jared </t>
  </si>
  <si>
    <t>(317) 474-3147</t>
  </si>
  <si>
    <t>Prashastha</t>
  </si>
  <si>
    <t>Nirwan</t>
  </si>
  <si>
    <t>(215) 669-4145</t>
  </si>
  <si>
    <t>Kayan</t>
  </si>
  <si>
    <t>(610) 842-7184</t>
  </si>
  <si>
    <t>Timothy (Tim)</t>
  </si>
  <si>
    <t>Figueroa</t>
  </si>
  <si>
    <t>(484) 803-2589</t>
  </si>
  <si>
    <t>Deeney</t>
  </si>
  <si>
    <t>(610) 742-7752</t>
  </si>
  <si>
    <t xml:space="preserve">Nahum </t>
  </si>
  <si>
    <t>(610) 324-6630</t>
  </si>
  <si>
    <t>Yassin</t>
  </si>
  <si>
    <t xml:space="preserve">M20 </t>
  </si>
  <si>
    <t>(412) 999-1730</t>
  </si>
  <si>
    <t>Nolan</t>
  </si>
  <si>
    <t>Lortz</t>
  </si>
  <si>
    <t>(412) 639-1963</t>
  </si>
  <si>
    <t>xxxxx</t>
  </si>
  <si>
    <t>Sanchez-Siguenza</t>
  </si>
  <si>
    <t>(267) 431-4711</t>
  </si>
  <si>
    <t xml:space="preserve">Grayson </t>
  </si>
  <si>
    <t>LaPierre</t>
  </si>
  <si>
    <t>(267) 994-0942</t>
  </si>
  <si>
    <t xml:space="preserve">Labib </t>
  </si>
  <si>
    <t>m21</t>
  </si>
  <si>
    <t>(267) 304-1590</t>
  </si>
  <si>
    <t>Yu</t>
  </si>
  <si>
    <t>M21</t>
  </si>
  <si>
    <t>(717) 940-1442</t>
  </si>
  <si>
    <t>Psychology student Alex Barone</t>
  </si>
  <si>
    <t>Luke</t>
  </si>
  <si>
    <t>Pelcher</t>
  </si>
  <si>
    <t>(518) 687-3201</t>
  </si>
  <si>
    <t xml:space="preserve">a friend </t>
  </si>
  <si>
    <t>HEY WHAT HAPPENED HERE? GOT TO WAVE 3????/</t>
  </si>
  <si>
    <t>(267) 221-4767</t>
  </si>
  <si>
    <t>Peer</t>
  </si>
  <si>
    <t>(215) 681-0659</t>
  </si>
  <si>
    <t xml:space="preserve">instagram </t>
  </si>
  <si>
    <t>Kiwi</t>
  </si>
  <si>
    <t>Tzic</t>
  </si>
  <si>
    <t>(562) 340-5770</t>
  </si>
  <si>
    <t>Giancoli</t>
  </si>
  <si>
    <t>(610) 888-4517</t>
  </si>
  <si>
    <t>Remy</t>
  </si>
  <si>
    <t>Poulin</t>
  </si>
  <si>
    <t>(240) 688-9993</t>
  </si>
  <si>
    <t xml:space="preserve">Crompton </t>
  </si>
  <si>
    <t>M23</t>
  </si>
  <si>
    <t xml:space="preserve">Anthony Crompton </t>
  </si>
  <si>
    <t>(816) 699-4283</t>
  </si>
  <si>
    <t>not given</t>
  </si>
  <si>
    <t>Jennifer Davidson-Perez</t>
  </si>
  <si>
    <t>(267) 266-6863</t>
  </si>
  <si>
    <t>M8</t>
  </si>
  <si>
    <t xml:space="preserve">Shante Norris </t>
  </si>
  <si>
    <t>Oliveros</t>
  </si>
  <si>
    <t>Viviana Martinez</t>
  </si>
  <si>
    <t>P: ‪(814) 593-7456‬</t>
  </si>
  <si>
    <t>Ilan</t>
  </si>
  <si>
    <t>Dayo Wallace</t>
  </si>
  <si>
    <t>Jimel</t>
  </si>
  <si>
    <t>Mikeya Kiki Jarman</t>
  </si>
  <si>
    <t>(267) 246-4691</t>
  </si>
  <si>
    <t>(215) 758-4552</t>
  </si>
  <si>
    <t>Emmy Hatch</t>
  </si>
  <si>
    <t>Kayden</t>
  </si>
  <si>
    <t>Jayda Alexander</t>
  </si>
  <si>
    <t>(267) 934-7996</t>
  </si>
  <si>
    <t>Alanzo</t>
  </si>
  <si>
    <t>Eriq</t>
  </si>
  <si>
    <t>Lunna Figueroa</t>
  </si>
  <si>
    <t>(267) 703-9860</t>
  </si>
  <si>
    <t>Angie fogel</t>
  </si>
  <si>
    <t>Walley</t>
  </si>
  <si>
    <t>Pearlman</t>
  </si>
  <si>
    <t>Alison Perelman</t>
  </si>
  <si>
    <t>(610) 213-3116</t>
  </si>
  <si>
    <t>soliciation'</t>
  </si>
  <si>
    <t>Hawthrone</t>
  </si>
  <si>
    <t>Dodge</t>
  </si>
  <si>
    <t>Shana Dodge</t>
  </si>
  <si>
    <t>(808) 673-0898</t>
  </si>
  <si>
    <t>Alkeam</t>
  </si>
  <si>
    <t>Shondel Johnson</t>
  </si>
  <si>
    <t>(267) 538-7872</t>
  </si>
  <si>
    <t xml:space="preserve">Kai </t>
  </si>
  <si>
    <t xml:space="preserve">Middleton </t>
  </si>
  <si>
    <t xml:space="preserve">Ebony Maxwell </t>
  </si>
  <si>
    <t>(484) 521-6013</t>
  </si>
  <si>
    <t>Joseph</t>
  </si>
  <si>
    <t>Tiffany Maxwell</t>
  </si>
  <si>
    <t>(347) 398-7243</t>
  </si>
  <si>
    <t xml:space="preserve">Jaden </t>
  </si>
  <si>
    <t>Lockhart</t>
  </si>
  <si>
    <t>t</t>
  </si>
  <si>
    <t>transgender 15</t>
  </si>
  <si>
    <t>Adrieanna Trapp</t>
  </si>
  <si>
    <t>(267) 270-8091</t>
  </si>
  <si>
    <t>(267) 274-7041</t>
  </si>
  <si>
    <t>Peterson</t>
  </si>
  <si>
    <t>Amy Shumoski</t>
  </si>
  <si>
    <t>(610) 613-4912</t>
  </si>
  <si>
    <t>(215) 388-6856</t>
  </si>
  <si>
    <t>lives in NYC now full time</t>
  </si>
  <si>
    <t>Jamie-Nicole</t>
  </si>
  <si>
    <t>Luistro</t>
  </si>
  <si>
    <t>(610) 543-2757</t>
  </si>
  <si>
    <t>(484) 326-4036</t>
  </si>
  <si>
    <t>Amy</t>
  </si>
  <si>
    <t>(484) 772-6281</t>
  </si>
  <si>
    <t>Kaysley</t>
  </si>
  <si>
    <t>Taveras</t>
  </si>
  <si>
    <t>(610) 864-0244</t>
  </si>
  <si>
    <t>Wave 3 Initial contact</t>
  </si>
  <si>
    <t xml:space="preserve">Jennifer </t>
  </si>
  <si>
    <t>Salazar-Barrera</t>
  </si>
  <si>
    <t>(267) 875-4369</t>
  </si>
  <si>
    <t>Hopkins</t>
  </si>
  <si>
    <t xml:space="preserve">Ameerah </t>
  </si>
  <si>
    <t>(215) 954-9220</t>
  </si>
  <si>
    <t>Ari</t>
  </si>
  <si>
    <t>Woodward</t>
  </si>
  <si>
    <t>(267) 243-1996</t>
  </si>
  <si>
    <t>Erika Dorsey</t>
  </si>
  <si>
    <t>(856) 417-1601</t>
  </si>
  <si>
    <t xml:space="preserve">Carmen Woodruff </t>
  </si>
  <si>
    <t>Slugg</t>
  </si>
  <si>
    <t>Devshree</t>
  </si>
  <si>
    <t>Hovan</t>
  </si>
  <si>
    <t>Robyn</t>
  </si>
  <si>
    <t>Kerachsky</t>
  </si>
  <si>
    <t>Aleena</t>
  </si>
  <si>
    <t>Ataher</t>
  </si>
  <si>
    <t>(610) 310-1309</t>
  </si>
  <si>
    <t>Weill-Jones</t>
  </si>
  <si>
    <t>Marionna</t>
  </si>
  <si>
    <t>(410) 582-1479</t>
  </si>
  <si>
    <t>Tori</t>
  </si>
  <si>
    <t>Kaufman</t>
  </si>
  <si>
    <t>(717) 216-9205</t>
  </si>
  <si>
    <t xml:space="preserve">Kayleigh </t>
  </si>
  <si>
    <t>Correll</t>
  </si>
  <si>
    <t xml:space="preserve">Jayla </t>
  </si>
  <si>
    <t>Shakiur</t>
  </si>
  <si>
    <t>(202) 294-2321</t>
  </si>
  <si>
    <t>Simon</t>
  </si>
  <si>
    <t>Egan</t>
  </si>
  <si>
    <t>Santhi</t>
  </si>
  <si>
    <t>Chandrasekaran</t>
  </si>
  <si>
    <t>(215) 302-6011</t>
  </si>
  <si>
    <t>Aryaa</t>
  </si>
  <si>
    <t>(267) 406-3146</t>
  </si>
  <si>
    <t>Lauck</t>
  </si>
  <si>
    <t>(570) 394-9214</t>
  </si>
  <si>
    <t>(Sahani) Deunara</t>
  </si>
  <si>
    <t>Silva Hewage</t>
  </si>
  <si>
    <t>Female(she/they)</t>
  </si>
  <si>
    <t>(646) 574-1910</t>
  </si>
  <si>
    <t>they/she) DOESNT SUPPORT AMAZON - Needs alternative payment</t>
  </si>
  <si>
    <t>Brookynn</t>
  </si>
  <si>
    <t>Sload</t>
  </si>
  <si>
    <t>(484) 689-2896</t>
  </si>
  <si>
    <t xml:space="preserve">Nathaniel </t>
  </si>
  <si>
    <t>Weinerg</t>
  </si>
  <si>
    <t>(215) 251-0354</t>
  </si>
  <si>
    <t>Lani</t>
  </si>
  <si>
    <t>Gruszka</t>
  </si>
  <si>
    <t>Cassandra Gruszka</t>
  </si>
  <si>
    <t>(267) 348-5197</t>
  </si>
  <si>
    <t xml:space="preserve">x </t>
  </si>
  <si>
    <t>CP,EB</t>
  </si>
  <si>
    <t>Camryn</t>
  </si>
  <si>
    <t>Grant</t>
  </si>
  <si>
    <t>Angela Grant</t>
  </si>
  <si>
    <t>(267) 588-0816</t>
  </si>
  <si>
    <t xml:space="preserve">wave 2: kid have trouble staying in and awake in the scanner; wanted break after DD alone 10min, felt asleep at the end of PAT and ask to skip all functional task from planet go no go; </t>
  </si>
  <si>
    <r>
      <rPr>
        <rFont val="Calibri"/>
        <color rgb="FF000000"/>
        <sz val="10.0"/>
      </rPr>
      <t xml:space="preserve">Schedule wave 3 v1 - </t>
    </r>
    <r>
      <rPr>
        <rFont val="Calibri"/>
        <b/>
        <color rgb="FF000000"/>
        <sz val="10.0"/>
      </rPr>
      <t>AVI</t>
    </r>
  </si>
  <si>
    <t>x (chose to exclude because they slept through everything last wave. - AD 3/12/2026)</t>
  </si>
  <si>
    <t>Peter</t>
  </si>
  <si>
    <t>Grauke</t>
  </si>
  <si>
    <t>(267) 671-7003</t>
  </si>
  <si>
    <t>wont be back until may*</t>
  </si>
  <si>
    <t>WANTS TO DROP OUT Schedule V2 (wait for after study abroad)</t>
  </si>
  <si>
    <t>When editing this sheet DO NOT use copy/paste</t>
  </si>
  <si>
    <t>Scan</t>
  </si>
  <si>
    <r>
      <rPr>
        <rFont val="Calibri"/>
        <b/>
        <color rgb="FF000000"/>
        <sz val="11.0"/>
      </rPr>
      <t>Scan shadow</t>
    </r>
    <r>
      <rPr>
        <rFont val="Calibri"/>
        <color rgb="FF000000"/>
        <sz val="11.0"/>
      </rPr>
      <t xml:space="preserve"> MUST BE ACCOMPANIED BY L3 and L2</t>
    </r>
  </si>
  <si>
    <r>
      <rPr>
        <rFont val="Calibri"/>
        <color theme="1"/>
        <sz val="11.0"/>
      </rPr>
      <t xml:space="preserve"> </t>
    </r>
    <r>
      <rPr>
        <rFont val="Calibri"/>
        <b/>
        <color theme="1"/>
        <sz val="11.0"/>
      </rPr>
      <t>V1</t>
    </r>
  </si>
  <si>
    <r>
      <rPr>
        <rFont val="Calibri"/>
        <b/>
        <color theme="1"/>
        <sz val="11.0"/>
      </rPr>
      <t>Signups</t>
    </r>
    <r>
      <rPr>
        <rFont val="Calibri"/>
        <color theme="1"/>
        <sz val="11.0"/>
      </rPr>
      <t xml:space="preserve"> - do not count for marks</t>
    </r>
  </si>
  <si>
    <t>Initials</t>
  </si>
  <si>
    <t>Researchers</t>
  </si>
  <si>
    <t>Visit Tally since 1/1/2025</t>
  </si>
  <si>
    <t>L3</t>
  </si>
  <si>
    <t>L2</t>
  </si>
  <si>
    <t>V1</t>
  </si>
  <si>
    <t>V1 Shadow 
(must be with someone who can do V1)</t>
  </si>
  <si>
    <t>Screeners</t>
  </si>
  <si>
    <t>3/20/2025 to 5/31/2025 Scanning Tally</t>
  </si>
  <si>
    <t>6/1/2025 to 1/19/2026 Scanning Tally</t>
  </si>
  <si>
    <t>Anushka</t>
  </si>
  <si>
    <t>Danny</t>
  </si>
  <si>
    <t>Abby Kennedy</t>
  </si>
  <si>
    <t>Andrew Cardona</t>
  </si>
  <si>
    <t>Kirsten</t>
  </si>
  <si>
    <t>Rae - training</t>
  </si>
  <si>
    <t>Binh</t>
  </si>
  <si>
    <t>Ife</t>
  </si>
  <si>
    <t>AH</t>
  </si>
  <si>
    <t>Aashna</t>
  </si>
  <si>
    <t>Sophie</t>
  </si>
  <si>
    <t>Harry</t>
  </si>
  <si>
    <t>IL</t>
  </si>
  <si>
    <t>Lina</t>
  </si>
  <si>
    <t>LH</t>
  </si>
  <si>
    <t>Rae</t>
  </si>
  <si>
    <t>Shenghan</t>
  </si>
  <si>
    <t>SW</t>
  </si>
  <si>
    <t>Titiksha</t>
  </si>
  <si>
    <t>Samra</t>
  </si>
  <si>
    <t>Cooper (???)</t>
  </si>
  <si>
    <t>NM</t>
  </si>
  <si>
    <t>Natalie</t>
  </si>
  <si>
    <t>participant dropped out of the study or stopped responding</t>
  </si>
  <si>
    <t xml:space="preserve">unsusable data </t>
  </si>
  <si>
    <t>Excused no-show/partial visit</t>
  </si>
  <si>
    <t>VISIT 1</t>
  </si>
  <si>
    <t>VISIT 2</t>
  </si>
  <si>
    <t>Wave 2 Visit 1</t>
  </si>
  <si>
    <t>Wave 2 Visit 2</t>
  </si>
  <si>
    <t>Wave 3 Visit 1</t>
  </si>
  <si>
    <t>Wave 3 Visit 2</t>
  </si>
  <si>
    <t xml:space="preserve">Completed visit </t>
  </si>
  <si>
    <t>No Mri Moving Forward</t>
  </si>
  <si>
    <t>First name</t>
  </si>
  <si>
    <t>Last name</t>
  </si>
  <si>
    <t>Date</t>
  </si>
  <si>
    <t>RAs</t>
  </si>
  <si>
    <t>Notes</t>
  </si>
  <si>
    <t>Data transferred?</t>
  </si>
  <si>
    <t>X-NAT data</t>
  </si>
  <si>
    <t>Behavioral data</t>
  </si>
  <si>
    <t>Compensation?</t>
  </si>
  <si>
    <t>RA</t>
  </si>
  <si>
    <t>Shadow RA</t>
  </si>
  <si>
    <t>L3 RA</t>
  </si>
  <si>
    <t>L2 RA</t>
  </si>
  <si>
    <t>Shadow 1</t>
  </si>
  <si>
    <t>Shadow 2</t>
  </si>
  <si>
    <t xml:space="preserve">Shadow 1 </t>
  </si>
  <si>
    <t>Long session, ran half hour over; good participant</t>
  </si>
  <si>
    <t>Y</t>
  </si>
  <si>
    <t>Skalaban/Murray/King</t>
  </si>
  <si>
    <t>Visit ran long; participant didn't understand Chatroom very well. Kept falling asleep but tried her best.</t>
  </si>
  <si>
    <t/>
  </si>
  <si>
    <t>Murray</t>
  </si>
  <si>
    <t>No notes; good session</t>
  </si>
  <si>
    <t>Skalaban/King</t>
  </si>
  <si>
    <t>Did very well, got a little frustrated during GNG (button presses).</t>
  </si>
  <si>
    <t>for pat icons put 1002.2 not 10022 but not for peers. Also, he was like spamming keys for shortant</t>
  </si>
  <si>
    <t>y</t>
  </si>
  <si>
    <t>good session - localizer and fieldmaps again after 2nd round of gng</t>
  </si>
  <si>
    <t>Murray/Shulski</t>
  </si>
  <si>
    <t>great session; would like to see an image of her brain</t>
  </si>
  <si>
    <t>Murray/King</t>
  </si>
  <si>
    <t>did not get to DTI</t>
  </si>
  <si>
    <t>answered MTES questions regaruding IPAD</t>
  </si>
  <si>
    <t>good session no notes</t>
  </si>
  <si>
    <t>Wyatt</t>
  </si>
  <si>
    <t xml:space="preserve">Great session and participant! Session ran about a half an hour over time, but completed everything after moving to 841. Data for gameofdice and stoplight was not transferred (done in 844 and room was occupied). Would like to see an image of her brain </t>
  </si>
  <si>
    <t>good session, no notes</t>
  </si>
  <si>
    <t>didn't run dd social, participant had braces</t>
  </si>
  <si>
    <t>Zweben/Neil</t>
  </si>
  <si>
    <t xml:space="preserve">good session </t>
  </si>
  <si>
    <t xml:space="preserve">Murray/King/Zweben </t>
  </si>
  <si>
    <t xml:space="preserve">She did awesome, struggled a bit eith PAT  at first but got it, had a hard time with planet gonogo but did her best - she is very young </t>
  </si>
  <si>
    <t>No notes, good session</t>
  </si>
  <si>
    <t>No notes good session</t>
  </si>
  <si>
    <t>Great session; finished in an hour. Seemed attentive</t>
  </si>
  <si>
    <t>good session went well</t>
  </si>
  <si>
    <t>put 2 instead of 1 for group number</t>
  </si>
  <si>
    <t>No 2nd round of PAT - had to skip</t>
  </si>
  <si>
    <t>Bored often, coversational, couldn't complete short ant or uberball due to time - ANSWERED MTES/SAS/OBJ about IPAD</t>
  </si>
  <si>
    <t>King/Murray</t>
  </si>
  <si>
    <t xml:space="preserve">After the scan was tired and didn't want to be here anymore. Had to take him upstairs for uberball and short ANT that was not completed in his v1, but our inquisit license expired so I could not run either of the two tasks. For foraging task - lost him in this game- was very uninterested. Was tired from the scan. </t>
  </si>
  <si>
    <t>Zweben/King</t>
  </si>
  <si>
    <t>UberBall and Short Ans. not complete</t>
  </si>
  <si>
    <t>King/Murray/Shulski</t>
  </si>
  <si>
    <t xml:space="preserve">Forgot to run her through ANT and Uberball that was missed in visit one. Moved a lot, and got extremely tired by the 3rd round of go no go. See visit two time stamps for more specific information. </t>
  </si>
  <si>
    <t xml:space="preserve">Could not sit still started to get really bored started distracting her brother didnt want to continue so skipped last survey and short ant and uberball and just did PAT but said yes to being friends with everyone </t>
  </si>
  <si>
    <t>Skipped GNG she was exhausted, fell asleep/wasn't paying attention during 2nd round of PAT. DTI sequence broken - DONT use dti data (Only 1st round PAT and T1 Usable)</t>
  </si>
  <si>
    <t>good session - hard to pay attention on flanker and uberball (little sister distracted him)</t>
  </si>
  <si>
    <t>Everything's unusable but DTI. PAT task wasn't working. He fell asleep during GnG</t>
  </si>
  <si>
    <t xml:space="preserve">Browser crashed after the game of dice but all data seemed to have saved when reopened the tab, continued as usual. Lost participant attention for the last two-ish minutes of short ANT but he continued to do the task. </t>
  </si>
  <si>
    <t>Tanriverdi/King</t>
  </si>
  <si>
    <t>Did very well, we had to let him go to the bathroom after he finished PAT, so it delayed the completion a bit (finished in 1 hr 50 mins), and we had to rerun Scout &amp; localizer before planet GNG.</t>
  </si>
  <si>
    <t>Great Visit - Great Kid</t>
  </si>
  <si>
    <t>Good session, no notes</t>
  </si>
  <si>
    <t>Game of Dice, UberBall and Short Ans. not complete</t>
  </si>
  <si>
    <t xml:space="preserve">was fidgety and struggles with a lot of the tasks. Pat Task practice would not load. Missed a lot of the pat task trails. We did not get to DTI. </t>
  </si>
  <si>
    <t>His objective screen time data should be ignored (he said that its innaccurate and shows him being on it all night when he hasn't been)</t>
  </si>
  <si>
    <t>No notes- understood GNG but was just really bad at it</t>
  </si>
  <si>
    <t>Bored after first break, got easily distracted and would tell personal anecdotes. said the games are boring - did not run peer social feedback task, was told not to run. Should do at visit two</t>
  </si>
  <si>
    <t>Tanriverdi/Foley/King</t>
  </si>
  <si>
    <t>Did very well, got tired toward the end but completed all tasks. Went into the scanner a little late, finished at around 2h30m. Planet GNG may have issues (more in REDCap).</t>
  </si>
  <si>
    <t>PAT friends task slightly glitched, great visit</t>
  </si>
  <si>
    <t>He left the scanner after the second round of GnG. The movie was playing in the background for the whole GnG.</t>
  </si>
  <si>
    <t xml:space="preserve">Holden
</t>
  </si>
  <si>
    <t xml:space="preserve"> Saalbach </t>
  </si>
  <si>
    <t xml:space="preserve">Bored often and got very easily distracted. Got very upset during dice when money was lost. Participant had difficulty remaining focused during tasks and surveys most during ANT. </t>
  </si>
  <si>
    <t xml:space="preserve">He could not handle the mri. We won't be able to follow up with him. </t>
  </si>
  <si>
    <t>For stoplight I accidentally put in 1003 as his PID. I was able to backup the stoplight files to OneDrive. His correct stoplight files are in his folder 1004 in the stoplight folder. The output files include 1003 in the name due to my error, however I was able to differenciate based on the date of the output files. Aside from incorrect labling of files in the folder and on Toad in 841 all data is there and backed up on the OneDrive as it typically would be. 1003 is also in redcap for stoplight which needs to be changed if possible. other than that great visit, but he completed all the surveys and games in just an hour.</t>
  </si>
  <si>
    <t xml:space="preserve">P pressed squeeze ball because it was too loud and his ears hurt. We took him out of scanner to readjust. When we did that and put him back in we got an error on the scanning computer. Tried to make adjustments to P's placement in scanner etc. Took P in and out 3 or 4 times and continued to get the same system error. Only got through PAT block one. P is willing to come back and is scheduled for the 27th of July, however it is rather far away and does not follow protocol so we are reaching out to Jason to get his approval/denial. P was very understanding and so was the mom. P did seem to be a little stressed but did not verbalize if this was in fact the case or not. (assumption he was stressed). </t>
  </si>
  <si>
    <t>Shulski</t>
  </si>
  <si>
    <t>good session, got bored during gng but did his best</t>
  </si>
  <si>
    <t>Game of Dice couldn't be run due to a lack of disk space on the 844 computer</t>
  </si>
  <si>
    <t>Couldn't transfer the data because the computer was full.</t>
  </si>
  <si>
    <t>video sound was playing in gng but otherwise all's good</t>
  </si>
  <si>
    <t>Kiran</t>
  </si>
  <si>
    <t>Singh</t>
  </si>
  <si>
    <t>Great session, finished all tasks on time. great P!!</t>
  </si>
  <si>
    <t>Good session</t>
  </si>
  <si>
    <t>She did great, no notes</t>
  </si>
  <si>
    <t>gender fluid, uses he/she pronouns</t>
  </si>
  <si>
    <t xml:space="preserve"> 10/1/2023</t>
  </si>
  <si>
    <t>He did great, no notes</t>
  </si>
  <si>
    <t xml:space="preserve">No notes, good session </t>
  </si>
  <si>
    <t>No Notes (some internal self-tests and calibrations were skipped for PAT)</t>
  </si>
  <si>
    <t>Zweben</t>
  </si>
  <si>
    <t xml:space="preserve">Murray/Zweben </t>
  </si>
  <si>
    <t xml:space="preserve">Could not get through foraging. Moved A LOT with countless reminders not to move. When taking him out of the scanner his head was longer up against the cushions, and his shoulders were not touching the head coil like they should. </t>
  </si>
  <si>
    <t>He had a headache and wanted to leave. Skipped GNG and DTI</t>
  </si>
  <si>
    <t xml:space="preserve">Murray </t>
  </si>
  <si>
    <t xml:space="preserve">great Participant definately took the time to understand the survey and provide us with a thoughtful response.Did not like how long the surveys were, and was very concerned when the survey would "skip" parts of the survey based one of his prior answers (i.e. doesn't own a smartphone). Very inquisitive </t>
  </si>
  <si>
    <t xml:space="preserve">Good scan no issues easy kid, smart and quiet </t>
  </si>
  <si>
    <t xml:space="preserve">no notes good session </t>
  </si>
  <si>
    <t>He got up before GNG; we ran the short T1 (some internal self-tests and calibrations were skipped for PAT)</t>
  </si>
  <si>
    <t>ANT was a complete disaster, she would just click to click, missed a TON of trials, ran out of the room in the middle of the task but came right back (missed about 4 trials in her tome away from computer). Kept wanting to walk around or see her mom, but all of the servey and the games were completed</t>
  </si>
  <si>
    <t xml:space="preserve">ONLY BEHAVIORAL </t>
  </si>
  <si>
    <t>V2 happened before the V1</t>
  </si>
  <si>
    <t>obtain screen time data in V2</t>
  </si>
  <si>
    <t>Had to run localizer/field maps again before GNG (otherwise good scan)</t>
  </si>
  <si>
    <t>Spotlight froze when exiting the game. good session</t>
  </si>
  <si>
    <t>fell asleep - couldnt run much (just got PAT and DD alone)</t>
  </si>
  <si>
    <t>good session, good kid</t>
  </si>
  <si>
    <t>First round of go-no-go was pressing the yellow button instead of the blue button. Used the correct button for the folowing 3 blocks.</t>
  </si>
  <si>
    <t>Had to take participant out to readjust glasses (still had trouble reading all of the hobbies) and rerun short T1. Participant key presses registering on MATLAB, but not registering on the game screen for PAT 1 (likely unusable). Fixed for PAT round 2! Had to skip GnG for time reasons (Participant 30 minutes late) but did do DTI</t>
  </si>
  <si>
    <t xml:space="preserve">Good kid, did not have phoen with her to fill out that section of the survey </t>
  </si>
  <si>
    <t>Zweben/Riya</t>
  </si>
  <si>
    <t>GNG crashed and ould not run</t>
  </si>
  <si>
    <t xml:space="preserve">Psychopy crashed in the middle of the first gng round - skipped it and didnt dd social because it still is not working </t>
  </si>
  <si>
    <t xml:space="preserve">Murray/Vince </t>
  </si>
  <si>
    <t>started PAT 5 seconds left of first scan - did three participants and then stated second scan... took break midway of 1st gng session (did not look like she understood gng - low points even after explained twice) - cut dd social (confrmity task isnt working and time restrain) ran last field maps with movie</t>
  </si>
  <si>
    <t xml:space="preserve">Had to come out of scanner after block 2 of go-no-go to go to the bathroom </t>
  </si>
  <si>
    <t xml:space="preserve">Had to redo short T1 twice. First time because child needed one (1) sip of water right after full T1 and then again in the middle of PAT for bathroom. Finished run 2 of PAT with 2 minleft on scan.  Didn't mention raffle for GnG. Participant didn't make responses for GoNGo2. Skipped DTI for time reasons (participants 30minutes late) </t>
  </si>
  <si>
    <t>Riya</t>
  </si>
  <si>
    <t>got a little bored and impatient here and there but good session</t>
  </si>
  <si>
    <t>No Stoplight Task, afraid.</t>
  </si>
  <si>
    <t>Awesome session!</t>
  </si>
  <si>
    <t>Murray/Megan</t>
  </si>
  <si>
    <t>great scan no issues</t>
  </si>
  <si>
    <t>She only made it through the first round of PAT. We got DTI and pulled her out</t>
  </si>
  <si>
    <t xml:space="preserve">He did great! Great kid :D </t>
  </si>
  <si>
    <t xml:space="preserve">Murray/Megan </t>
  </si>
  <si>
    <t xml:space="preserve">first block of go-no-go strated off a little rocky, he was a bit confused but then got the hang of it </t>
  </si>
  <si>
    <t>He said he was dizzy and needed to take a break after the first round of GnG. We ran a short T1 and got another round and then he had to leave the scanner</t>
  </si>
  <si>
    <t>Bowser</t>
  </si>
  <si>
    <t>Great job, burnt out at the end. Needs to do ShortANT</t>
  </si>
  <si>
    <t>Harry/Murray</t>
  </si>
  <si>
    <t xml:space="preserve">got a headache and came out of scanner in the middle of PAT block 2. Rest of scan not completed. </t>
  </si>
  <si>
    <t>need to reach out to obtain screen time data didn't bring phone to visit, so skipped the section of DES that asks for specific category use, etc.</t>
  </si>
  <si>
    <t xml:space="preserve">had to take her out after PAT for a short break before starting go-no-go, </t>
  </si>
  <si>
    <t xml:space="preserve">good session no notes </t>
  </si>
  <si>
    <t>Skipped DD_alone and DD_social due to technical issues (some internal self-tests and calibrations were skipped for PAT)</t>
  </si>
  <si>
    <t xml:space="preserve">Tired and took some breaks - bit did really well. </t>
  </si>
  <si>
    <t xml:space="preserve">no DTI, squeezed the squeeze ball </t>
  </si>
  <si>
    <t>(some internal self-tests and calibrations were skipped for PAT)</t>
  </si>
  <si>
    <t xml:space="preserve">phone was not working so could not get phone use and screentime information </t>
  </si>
  <si>
    <t xml:space="preserve">wasn't feeling very well in the scanner. Came out in the middle of T1 but went back in. We started scan over completely. After block two of go-no-go he could not do any more he was feeling worse. He did complete all of the behavioral tasks. </t>
  </si>
  <si>
    <t xml:space="preserve">distracted but good </t>
  </si>
  <si>
    <t>good session (some internal self-tests and calibrations were skipped for PAT)</t>
  </si>
  <si>
    <t xml:space="preserve">Had to readjust him to focus quite often, easily bored throughout visit; Struggled alot during shortant, uberball not complete </t>
  </si>
  <si>
    <t xml:space="preserve">Harry/Murray </t>
  </si>
  <si>
    <t>had to come out to use the bathroom after PAT block one. There were an excessive amount of go-no-go files, all are uploaded to onedrive. Go-no-go crashed at the beginning of block one, so reopened it and ran through smoothly.  He fell asleep during the last blcok of go-no-go through DTI</t>
  </si>
  <si>
    <t>Samra/Camilla</t>
  </si>
  <si>
    <t>Harry/Jay</t>
  </si>
  <si>
    <r>
      <rPr>
        <rFont val="Arial"/>
        <color rgb="FF000000"/>
        <sz val="11.0"/>
      </rPr>
      <t xml:space="preserve">emergency squeeze ball during T1 because she was anxious about scanner noises, </t>
    </r>
    <r>
      <rPr>
        <rFont val="Arial"/>
        <b/>
        <color rgb="FF000000"/>
        <sz val="11.0"/>
      </rPr>
      <t>DIDN'T FINISH DTI (</t>
    </r>
    <r>
      <rPr>
        <rFont val="Arial"/>
        <color rgb="FF000000"/>
        <sz val="11.0"/>
      </rPr>
      <t>had 2 minutes left)</t>
    </r>
  </si>
  <si>
    <t>Jay/Camilla</t>
  </si>
  <si>
    <t xml:space="preserve">obtain screen time data in V2; </t>
  </si>
  <si>
    <t>little bit of movement during t1, did okay</t>
  </si>
  <si>
    <t>did not complete ub, sa, god due to license issue</t>
  </si>
  <si>
    <t>good session</t>
  </si>
  <si>
    <t>great kid, good session</t>
  </si>
  <si>
    <t>Samra/Danny</t>
  </si>
  <si>
    <t xml:space="preserve">good session, no notes </t>
  </si>
  <si>
    <t>Danny/Avi</t>
  </si>
  <si>
    <t>Cried a lot had a tough time,didn't get to DTI</t>
  </si>
  <si>
    <t>included phone games as part of VGF; she is 12 and education survey only offered highschool and college</t>
  </si>
  <si>
    <t>Skipped DD alone</t>
  </si>
  <si>
    <t>She was a uncomfortable in the scanner (4/3 out of 10) but she was able to complete the scan. Also, externally it was changed but internally, need to add .2 for dd alone and social files.</t>
  </si>
  <si>
    <t>Camilla/Samra</t>
  </si>
  <si>
    <t xml:space="preserve">good session. </t>
  </si>
  <si>
    <t>no notes, good session</t>
  </si>
  <si>
    <t>Camilia/Samra</t>
  </si>
  <si>
    <t xml:space="preserve">needs to bring phone next time </t>
  </si>
  <si>
    <t>very young, needed a lot of breaks. But he did great!</t>
  </si>
  <si>
    <t>Danny/Harry</t>
  </si>
  <si>
    <t>Fell asleep midway through pat round 1 and couldn't continue</t>
  </si>
  <si>
    <t>okay session, forgot to wrote .2 in the first survey portion, inquisitive did not run because license expired for game of dice,short ant, pat task. He got tired but overall did well</t>
  </si>
  <si>
    <t>he got out before the first run of PAT, fell asleep so we skipped to DTI. AP field map wouldn't run at first so we had to copy it to run it.</t>
  </si>
  <si>
    <t>Orla</t>
  </si>
  <si>
    <t xml:space="preserve">no notes, great session, great kid </t>
  </si>
  <si>
    <t>Danny/Zweben</t>
  </si>
  <si>
    <t>Good Session. No notes.</t>
  </si>
  <si>
    <t xml:space="preserve">y </t>
  </si>
  <si>
    <t>Danny Z/Danny H</t>
  </si>
  <si>
    <t xml:space="preserve">good session, </t>
  </si>
  <si>
    <t>Had some difficulty seeing the icons in PAT, otherwise did great</t>
  </si>
  <si>
    <t>good session, I forgot to get digital receipt, so I sent it via openphone. she didn't know her addresses so I skipped urbanicity. It will come up in the survey queue when the do at-homes</t>
  </si>
  <si>
    <t>left due to headache. skipped GnG.</t>
  </si>
  <si>
    <t>couldn't handle mock scanner</t>
  </si>
  <si>
    <t>Murray.</t>
  </si>
  <si>
    <t>had metal that wasn't able to be located but was setting off ferrogaurd</t>
  </si>
  <si>
    <t>Had to take out after ddalone</t>
  </si>
  <si>
    <t>Y (only localizer)</t>
  </si>
  <si>
    <t xml:space="preserve">did not have screentime setup, has her own smartphone (I phone)~ she didn't even know what to estimate/guess so did not answer those sections </t>
  </si>
  <si>
    <t>Murray/Avi</t>
  </si>
  <si>
    <t>had to take out of scanner for bathroom break between PAT and go-no-go, did not run DTI sequence</t>
  </si>
  <si>
    <t xml:space="preserve">good p, but very tired during visit (shortant v hard for her). does not have her own smartphone </t>
  </si>
  <si>
    <t>Fell asleep during GNG - GNG data unsable, otherwise good scan.</t>
  </si>
  <si>
    <t>reran t1 three times - first time participant was moving a ton (no volume on movie so wanted to get our attention) second time participant was moving a lot - T1 not usable after ran three times - took participant out and she did not want to continue</t>
  </si>
  <si>
    <t>Shulski, Binh</t>
  </si>
  <si>
    <t>good session, does not have screen time set up (ignore that session) set it up today reach out in a week to fill it in</t>
  </si>
  <si>
    <t xml:space="preserve">no notes </t>
  </si>
  <si>
    <t>good session, "education" on redcap survey was skipped by participant because the options did not apply to her (she's in middle school and the options for her were high school or above)</t>
  </si>
  <si>
    <t>N</t>
  </si>
  <si>
    <t>A</t>
  </si>
  <si>
    <t>NO SCAN - Fear of MRI Machine</t>
  </si>
  <si>
    <t>Vince</t>
  </si>
  <si>
    <t>good session, shortant was a little hard towards the end to stay on task</t>
  </si>
  <si>
    <t>GNG block 4 started at the end of block 3</t>
  </si>
  <si>
    <t>Danny H</t>
  </si>
  <si>
    <t>Brooke/Murray</t>
  </si>
  <si>
    <t xml:space="preserve">nervous but did well </t>
  </si>
  <si>
    <t>Jaziyah</t>
  </si>
  <si>
    <t>no notes good session</t>
  </si>
  <si>
    <t>Danny/Brooke</t>
  </si>
  <si>
    <t>Couldn't make it to GNG and DTI, sleepy and fitgety. First T1 is SUPER blurry. Ran again, slightly better, still a lot of motion though</t>
  </si>
  <si>
    <t xml:space="preserve">DD alone had display settings issues. we had to skip it. First round of PAT: masked no go. </t>
  </si>
  <si>
    <t>good session, forgot to do mock scan</t>
  </si>
  <si>
    <t>No DTI, ran out of time</t>
  </si>
  <si>
    <t>DD alone had display settings issues. we had to skip it</t>
  </si>
  <si>
    <t>DannyZ</t>
  </si>
  <si>
    <t>behavioral only</t>
  </si>
  <si>
    <t>has braces, no scan</t>
  </si>
  <si>
    <t xml:space="preserve">squeezed emergency ball at beginning of t1 by accident, so we didn't have to take him out at all. had to take out to itch ear after gng block 2, localizer ran before later part  of the scan </t>
  </si>
  <si>
    <t xml:space="preserve">DD alone and DD social not working in testing room or operating room </t>
  </si>
  <si>
    <t>Participant was upset and tired; parent disclosed that he has trouble reading after all the surveys were completed; QUIC-C overrode itself; he played Game of Dice six times; visit ran for nearly 3 hours</t>
  </si>
  <si>
    <t>Skipped dd alone and dd social because the task wasn't working. He had to take a break before PAT run 2.</t>
  </si>
  <si>
    <t xml:space="preserve">only got through first gng block and then couldn't do anymore </t>
  </si>
  <si>
    <t>Forgot to put .2 on first part of the surveys, Pat peers didn't run, portion of survey after break 3 refused to save(after urbanicity report), fell asleep during 2nd survey portion said he didn't get good sleep the night before</t>
  </si>
  <si>
    <t>late for 30 min. ddalone having difficulties duplicating so skipped, adjusted inflatable padding and reran localizer, PAT second run ended earlier by 25%, fell asleep in the middle of planetGoNoGo instruction. No attempt made on ddsocial bc in fear of the same problem</t>
  </si>
  <si>
    <t>originally 1121 for v1.1</t>
  </si>
  <si>
    <t>Could not complete GNG rounds 3 and 4 did not complete DTI</t>
  </si>
  <si>
    <t>First survey did not save, so she had to retake it, not sure why. This made the session a little longer than usual. Needed some assistance/clarification here and there, but she is also only 10 lol. PAT was being weird and I'm not entirely sure the data for PAT saved properly. Great kid, overall good session.</t>
  </si>
  <si>
    <t xml:space="preserve">Midway through first Pat round wanted to be taken out... took a break and put her back in. </t>
  </si>
  <si>
    <t>DannyZ/Binh</t>
  </si>
  <si>
    <t>originally 1129 for v1.1</t>
  </si>
  <si>
    <t xml:space="preserve">Danny/Murray </t>
  </si>
  <si>
    <t>reran field maps before pat, otherwise good visit</t>
  </si>
  <si>
    <t>lost interest in foraging task after a few trees and was not paying attention to the game even when directed to pay attention to the game. Moved during t1 making it fuzzy. During the first round of PAT he missed the beginning trials, and needed to be redirected to make selections. Missed a few trials during PAT block 2. Had to take P out after go-no-go block 2. Could not go back in scanner. No gng block 3 or 4. No DTI</t>
  </si>
  <si>
    <t>Put session # as 1 instead of 2 for pat. Didn't complete pat peers.</t>
  </si>
  <si>
    <t>he got out after GnG run 2 and got back in. we had to skip dd social</t>
  </si>
  <si>
    <t>Couldn't do scan - noise bothered her. Stopped during T1</t>
  </si>
  <si>
    <t>Was getting bored but did everything</t>
  </si>
  <si>
    <t>super scared... could not scan at all - Just got DD alone and Social data</t>
  </si>
  <si>
    <t>good visit</t>
  </si>
  <si>
    <t>good session, no note</t>
  </si>
  <si>
    <t>Issue with ddalone, had to skip. (GnG timing issue in round 1</t>
  </si>
  <si>
    <t>Avi D</t>
  </si>
  <si>
    <t>Great kid, good session</t>
  </si>
  <si>
    <t>a little antsy during gng block 2 through 4</t>
  </si>
  <si>
    <t>quic survey repeated, otherwise good session</t>
  </si>
  <si>
    <t>had to go, did not do go/no go task</t>
  </si>
  <si>
    <t>Danny Z</t>
  </si>
  <si>
    <t>Avi/Murray</t>
  </si>
  <si>
    <t xml:space="preserve">started PAT block 2 before block one scan was over. First block had approximately 45seconds left when block two began </t>
  </si>
  <si>
    <t>good session, couldn't transfer photo for PAT</t>
  </si>
  <si>
    <t>good session,anushka was there...</t>
  </si>
  <si>
    <t>Avi/Danny</t>
  </si>
  <si>
    <t>Great Scan no issues</t>
  </si>
  <si>
    <t>cried for the rest of the visit after ending up in the negatives during game of dice lol, otherwise good session</t>
  </si>
  <si>
    <t xml:space="preserve">Only got up to the end of pat, first t1 incomplete, use 2nd. </t>
  </si>
  <si>
    <t>first part of surveys were messed up so I couldn't automatically queue the surveys without deleting previous responses, participant is 11???? instead of 14???? I gave her QUIC insteaf of QUIC-C</t>
  </si>
  <si>
    <t>Answered phone questions in regaurd to ipad</t>
  </si>
  <si>
    <t>Avi/Megan</t>
  </si>
  <si>
    <t>lots of movement, data probably unusable. re-ran the T1 and skipped Gn</t>
  </si>
  <si>
    <t>Answered phone questions in regaurd to ipad and use of parent smartphone</t>
  </si>
  <si>
    <t xml:space="preserve">lots of movement, data probably unusable, re-ran T1. </t>
  </si>
  <si>
    <t>Avi/Harry</t>
  </si>
  <si>
    <r>
      <rPr>
        <rFont val="Arial"/>
        <color rgb="FF000000"/>
        <sz val="11.0"/>
      </rPr>
      <t xml:space="preserve">He seemed to be spamming random answers in PAT Kid squeezed the sqeeze ball in the middle of the second run og GnG.  We restarted GnG from the beginning to get 2-4 </t>
    </r>
    <r>
      <rPr>
        <rFont val="Arial"/>
        <b/>
        <color rgb="FF000000"/>
        <sz val="11.0"/>
      </rPr>
      <t xml:space="preserve">GNG DIDNT SAVE. </t>
    </r>
  </si>
  <si>
    <t>Jake</t>
  </si>
  <si>
    <t>Struggled a bit at times, ADHD</t>
  </si>
  <si>
    <t xml:space="preserve">braces- Has a diagnosis of ASD and ADHD. Had a lot of energy but was good at staying still. Had to skip go-no-go.  DD social data unsable - smamming random answers. </t>
  </si>
  <si>
    <t>skipped urbancy question</t>
  </si>
  <si>
    <t>DD not working, had to skip GnG for time</t>
  </si>
  <si>
    <t>Good session no notes</t>
  </si>
  <si>
    <t xml:space="preserve">moved a bit even when told to stay still </t>
  </si>
  <si>
    <t>Participant didn't have phone with her, haven't finished PAT Peers, Short ANS, Uberball, survey PANAS-C to end</t>
  </si>
  <si>
    <t>Avi/Samra</t>
  </si>
  <si>
    <t>She fell asleep in the middle of PAT run 2. Then, halfway through GnG run 1 she squeezed the sqeeze ball and asked to go out.</t>
  </si>
  <si>
    <t xml:space="preserve">did not bring phone to visit </t>
  </si>
  <si>
    <t>His first T1 was abysmal. I re-ran the T1 and it was still pretty mid. We were short on time so we only did one run of GnG</t>
  </si>
  <si>
    <t>good session - did not consent to PAT photo</t>
  </si>
  <si>
    <t>Participant wanted to get out before T1, only foraging data available</t>
  </si>
  <si>
    <t>Khamari</t>
  </si>
  <si>
    <t>GnG didn't save even though we were logged in on Megan's account</t>
  </si>
  <si>
    <t>Great kid and Quic repeated - only made him do it once</t>
  </si>
  <si>
    <t>good session, did not have phone on him - also made clear he never had alcohol but the options did not allow for him to say he didn't (he already passed the section before I could tell him to just skip it if it doesn't have an option for none)</t>
  </si>
  <si>
    <t>Avi/Brooke/Sophie</t>
  </si>
  <si>
    <t>Was signed in as Danny, buy GnG still didn't save :I</t>
  </si>
  <si>
    <r>
      <rPr>
        <rFont val="Arial"/>
        <color theme="1"/>
        <sz val="11.0"/>
      </rPr>
      <t xml:space="preserve">NO MRI !!!!!!!! - PARENT SAID CANT HANDLE IT </t>
    </r>
    <r>
      <rPr>
        <rFont val="Arial"/>
        <b/>
        <color theme="1"/>
        <sz val="11.0"/>
      </rPr>
      <t xml:space="preserve"> 2/26/2026</t>
    </r>
  </si>
  <si>
    <r>
      <rPr>
        <rFont val="Arial"/>
        <color theme="1"/>
        <sz val="11.0"/>
      </rPr>
      <t xml:space="preserve">NO MRI !!!!!!!! - PARENT SAID CANT HANDLE IT </t>
    </r>
    <r>
      <rPr>
        <rFont val="Arial"/>
        <b/>
        <color theme="1"/>
        <sz val="11.0"/>
      </rPr>
      <t xml:space="preserve"> 2/26/2026</t>
    </r>
  </si>
  <si>
    <t>no notes</t>
  </si>
  <si>
    <t>She forgot which one to click on for GnG, we had to re-explain before run2 (discard run 1</t>
  </si>
  <si>
    <t>Lincoln</t>
  </si>
  <si>
    <t>answered mtes questions for ipad</t>
  </si>
  <si>
    <t>Zoey</t>
  </si>
  <si>
    <t>Good session, very fast- mom got at home survey during visit doesn't know which kid it's for? Rae set up the tasks and Anushka transfered the data.</t>
  </si>
  <si>
    <t>GNG went on for two rounds over the first scan -&gt; scan finished before task</t>
  </si>
  <si>
    <t xml:space="preserve">We were running super overtime so we had to skip DTI, The 3rd round of GnG is fucked up, exclude it from analyses </t>
  </si>
  <si>
    <t>Good session but did not have time for Short Ant or Uberball (finished his last survey 2h in).</t>
  </si>
  <si>
    <t xml:space="preserve">GNG went on for three rounds over the end of the first scan; PAT photo had a black background; he wasnt really responding for PAT (too slow...? was responding? also he finished with 1.5 minutes for PAT and had to take him out after first round (felt really hot) -&gt; dd social outside scanner -&gt; dd alone and social name for PID was 2 (changed befiore transfer outside folder) </t>
  </si>
  <si>
    <t>Samra/Kirsten</t>
  </si>
  <si>
    <t>good session, does not own phone</t>
  </si>
  <si>
    <t>She had to leave to go to the bathroom before GnG run 3 and the scanner's isocenter function was broken so I couldn't get GnG runs 3-4 or DTI</t>
  </si>
  <si>
    <t xml:space="preserve">Great scan no notes - coolest 8 yr old ever </t>
  </si>
  <si>
    <t>did not bring phone to visit - struggled with shortant in the beginning of the practice and test</t>
  </si>
  <si>
    <t>For foraging I accidentally put 1083 in instead of 1086 :I. Field map was fucked due to movement so we ran another one instead of DTI</t>
  </si>
  <si>
    <t>Avi/Vince</t>
  </si>
  <si>
    <t>Sneezed during second round of PAT</t>
  </si>
  <si>
    <t>Didn't scan, exapnder pinged for metal</t>
  </si>
  <si>
    <t>Murray/Binh</t>
  </si>
  <si>
    <t>good session- need to put photo in one drive</t>
  </si>
  <si>
    <t xml:space="preserve">Good session, did not have phone with her. </t>
  </si>
  <si>
    <t>Greart visit</t>
  </si>
  <si>
    <t xml:space="preserve">Avi  </t>
  </si>
  <si>
    <t xml:space="preserve">Serenity </t>
  </si>
  <si>
    <t xml:space="preserve">was not engaged in any of the games, and did not wanrt to complete them. Data is likely unuable, specifically game of dice, and ANT. Non-compliant with surveys </t>
  </si>
  <si>
    <t xml:space="preserve">his mom wanted to be in the room. I let her at the start of the visit but kicked her out after stoplight. </t>
  </si>
  <si>
    <t>Good Session no notes</t>
  </si>
  <si>
    <t>Megan/Brooke</t>
  </si>
  <si>
    <t>mistake made entering PID on redcap entered 1110</t>
  </si>
  <si>
    <t>Screen Time not turned off - turned it on for the future</t>
  </si>
  <si>
    <t>did not get PAT photo</t>
  </si>
  <si>
    <t>Avi/Megan/Titiksha</t>
  </si>
  <si>
    <t>She sqeezed the sqeeze ball once right before the T1 was over and again halfway through the first round of PAT. She was straightlining for both DD runs. GnG didn't save</t>
  </si>
  <si>
    <t xml:space="preserve">good visit </t>
  </si>
  <si>
    <t>No data collected - sick - and not worth having them come back in just for behavioral dd data - date here as a placeholder</t>
  </si>
  <si>
    <t xml:space="preserve">Samantha </t>
  </si>
  <si>
    <t>Good Session, No notes</t>
  </si>
  <si>
    <t>did not have full week use of screen time</t>
  </si>
  <si>
    <t>(Lina, Maia, Isabel helped out and Maia stayed till 2nd round pgng and got the payment over) PAT rebooted twice - very finicky; 
planetgonogo: didn't read the raffle information for the first two runs. 
DD social is having monitor number trouble, didn't launch; fixed right after participant is out...</t>
  </si>
  <si>
    <t xml:space="preserve">Cameron -bailey </t>
  </si>
  <si>
    <t>Avi/Danny/Megan/Sophie</t>
  </si>
  <si>
    <t>She had to go to the bathroom before run 3 of GnG. We were also running super behind so we had to cut DTI</t>
  </si>
  <si>
    <t xml:space="preserve">(she only pressed 3 for DD alone, requires hands on instruction of button box) (in the third round of planet go-no go, participant needed water, we took her out of the scanner, none of the data in Planet Go-no go was able to be saved) // pgng has scanner data but no behavior log so both unusable. </t>
  </si>
  <si>
    <t>He has his own phone, but he is rarely allowed to use it. He didn't have it on him during the V1 so we had to skip screen time</t>
  </si>
  <si>
    <t>New localizer mid pat (took break) - no gng saved</t>
  </si>
  <si>
    <t>goood visit, no pat</t>
  </si>
  <si>
    <t>gng didn't save. no pat</t>
  </si>
  <si>
    <t>only got through one block of go no go</t>
  </si>
  <si>
    <t>PAT wasn't regognizing the correct screen so I redownloaded the task from onedrive and now it's broken...</t>
  </si>
  <si>
    <t>She started crying in the scanner after the last run of GnG. We took her out and she wanted to go home so we didn't get DTI or DD social</t>
  </si>
  <si>
    <t>Avi/Megan/Samra</t>
  </si>
  <si>
    <t>Second to last run of PGNG didn't play.</t>
  </si>
  <si>
    <t>Good Session. No Notes</t>
  </si>
  <si>
    <t>She wanted to skip the weight question, otherwise, good session</t>
  </si>
  <si>
    <t>Isabele/Megan</t>
  </si>
  <si>
    <t>scared of the noises got all the way up to the PAT first run and he wanted to be taken out</t>
  </si>
  <si>
    <t>Kid was actually sobbing, did not want to do any of it, mom sat in room with him, for screentime 2: did not answer but has no phone</t>
  </si>
  <si>
    <t>Titiksha/Megan</t>
  </si>
  <si>
    <t xml:space="preserve">Y </t>
  </si>
  <si>
    <t>Skipped DTI for a second T1. We skipped DD alone and social</t>
  </si>
  <si>
    <t>Nia</t>
  </si>
  <si>
    <t>kirsten</t>
  </si>
  <si>
    <t xml:space="preserve">Good session. she doesn't have her phone with her (can't check screen time) </t>
  </si>
  <si>
    <t>Danny/Megan</t>
  </si>
  <si>
    <t xml:space="preserve"> Already played foraging needs Short Ant on Visit 2!</t>
  </si>
  <si>
    <t>Brooke/Jay/Megan</t>
  </si>
  <si>
    <t>We had to skip PAT because Alloy lab went super overtime and PAT was giving us an error (visit still ended up going 30 mins over) We also ran a second T1 because the first one was blurry</t>
  </si>
  <si>
    <t>He didn't have screen time tracking turned on. I turned it on</t>
  </si>
  <si>
    <t>Jay/Danny</t>
  </si>
  <si>
    <t>GNG before PAT - DONT USE FIRST 2 ROUNDS OF GNG (didnt understand rules) last 2 rounds are good!</t>
  </si>
  <si>
    <t xml:space="preserve">The kid was tired. Did not complete urbancy. Did not run PAT peers because it crashed twice, also did not run short ant and Uberball because the visit ran over 2h.  </t>
  </si>
  <si>
    <t xml:space="preserve">Braces caused artifacts. (Incidental finding: atrophe around cerebellum. IF report submitted) </t>
  </si>
  <si>
    <t>Great kid, he is awesome. they were nice and came to visit early</t>
  </si>
  <si>
    <t>owns a phone but phone's been broken for 2 years, seemed a bit tired going through the second half of the visit</t>
  </si>
  <si>
    <t>does not own phone, didn't do stoplight and ANT really well</t>
  </si>
  <si>
    <t xml:space="preserve">She sqeezed the ball in between every run. we were only able to get PAT run 1 in the scanner. </t>
  </si>
  <si>
    <t>no notes, she is awesome</t>
  </si>
  <si>
    <t xml:space="preserve">nervous had to re run localizer and t1, gonogo crashed at round 3, sucessfully collected pat and dti.....skipped dd social....she was losing it </t>
  </si>
  <si>
    <t>Good visit - fell asleep during last round of GNG (was good before then). skipped DTI in order to get a better T1</t>
  </si>
  <si>
    <t>Couldn't keep going - stopped during middle of second round of PAT</t>
  </si>
  <si>
    <t>He didn't have his phone with him</t>
  </si>
  <si>
    <t>First T1 very blurry, 1st round of gng stopped on mri moments before the round finished, squeez ball - was accident so proceeded, Ran T2 and was also blurry</t>
  </si>
  <si>
    <t xml:space="preserve">couldnt read, good session had to walk through whole visit... </t>
  </si>
  <si>
    <t xml:space="preserve">Re ran t1 was super blurry, second time is slightly better still blurry </t>
  </si>
  <si>
    <t>good session. Does not own phone</t>
  </si>
  <si>
    <t>Only Pat and T1, lots of break, data likely unusable. PAt didn't save. LOTS of movement</t>
  </si>
  <si>
    <t>Garrison</t>
  </si>
  <si>
    <t>Samra/Avi</t>
  </si>
  <si>
    <t>Avi/Samra/Megan</t>
  </si>
  <si>
    <t>We accidentally ran Pat with 2104</t>
  </si>
  <si>
    <t>Good session, 1124 was already used for foraging, so we had to use</t>
  </si>
  <si>
    <t>Good session. Had to do scan first and foraging second on the 8th floor</t>
  </si>
  <si>
    <t>Fergueson</t>
  </si>
  <si>
    <t>Avi/Samra/Megan/Kirsten</t>
  </si>
  <si>
    <t>We accidentally ran Pat with 1118</t>
  </si>
  <si>
    <t>Za'haad</t>
  </si>
  <si>
    <t>Kirsten/Ife</t>
  </si>
  <si>
    <t>screen time turned off, turned on for next time</t>
  </si>
  <si>
    <t>Couldn't get passed T1, didn't do foragining.</t>
  </si>
  <si>
    <t xml:space="preserve">severe dyslexia, struggled a bit but ended up doing a great job. </t>
  </si>
  <si>
    <t xml:space="preserve">T1 collected - needed to come out after that. </t>
  </si>
  <si>
    <t>Only DD alone and Social</t>
  </si>
  <si>
    <t>struggled with surveys, got through it all</t>
  </si>
  <si>
    <t>n/a (only behavioral)</t>
  </si>
  <si>
    <t>Kirsten/Maia</t>
  </si>
  <si>
    <t>little long, but good session. she skipped first break point &amp; entered random PID, must be fixed</t>
  </si>
  <si>
    <t>She was comfortable until the first round of GnG when she said she was a 1/10. Finished DD social outside the scanner</t>
  </si>
  <si>
    <t>blew through first and second break point went back and edited response to reflect proper PID, finished everything else with Maia, good session</t>
  </si>
  <si>
    <t xml:space="preserve">good visit, needed a lot of reading help. Didn't understand game of dice at all. </t>
  </si>
  <si>
    <t>Megan/ Isabele</t>
  </si>
  <si>
    <t>No scan - could not figure out glasses/ did not seem like she wanted to go in scanner (saying no before putting glasses on etc.)</t>
  </si>
  <si>
    <t>Good session overall, paused playing shortANT for a few seconds partway through (she didn't think it was going to end...)</t>
  </si>
  <si>
    <t>Avi/Maia</t>
  </si>
  <si>
    <t>skipped PAT because missing icons file, was moving a lot during T1</t>
  </si>
  <si>
    <t>A little confused with shortant other than that it was a good session!</t>
  </si>
  <si>
    <t>Cooper/Maia/Shenghan</t>
  </si>
  <si>
    <t>She wanted to be taken out of the scanner after the 2nd round of GnG</t>
  </si>
  <si>
    <t>2-98</t>
  </si>
  <si>
    <t>Wave 2 VISIT 1</t>
  </si>
  <si>
    <t>Wave 2 VISIT 2</t>
  </si>
  <si>
    <t>Changed in REDCap</t>
  </si>
  <si>
    <t xml:space="preserve">Compensation? </t>
  </si>
  <si>
    <t>Murray/Bishop</t>
  </si>
  <si>
    <t>Name pronounced "uh-MAH-jah"; has done two Temple MRI studies before; has done the old version of Chatroom</t>
  </si>
  <si>
    <t>Wyatt/King</t>
  </si>
  <si>
    <t>Has done two Temple MRI studies before; has done the old version of Chatroom</t>
  </si>
  <si>
    <t>Is also a RISE participant, in second year. Chatroom wasn't working so we do not have scan data for that</t>
  </si>
  <si>
    <t>No Notes</t>
  </si>
  <si>
    <t>Mckenzie</t>
  </si>
  <si>
    <t>Easily distracted, but made an effort</t>
  </si>
  <si>
    <t>Non-compliant; had to come out of MRI multiple times, would not participate. Pulled out of scanner after Chatroom task</t>
  </si>
  <si>
    <t>P did not receive feedback during Chatroom, was confused during Go No Go</t>
  </si>
  <si>
    <t>No notes</t>
  </si>
  <si>
    <t>Vrishab got confused with the break screens and told us he had surpassed break 1 and 2 by accident. So, we did the stoplight and game of dice tasks a bit too early. Otherwise, all went smoothly and he was good at following directions</t>
  </si>
  <si>
    <t>did not do peer run social feedback because we were not ready to run it should do at visit two</t>
  </si>
  <si>
    <t xml:space="preserve">Participant moved a lot during the functional scans, especially last run of PAT. The alignment was not placed well, and some parts of the cerebellum was cut. </t>
  </si>
  <si>
    <t xml:space="preserve">Ben </t>
  </si>
  <si>
    <t>Braus</t>
  </si>
  <si>
    <t>Participant flew through the survey, did it so fast but was definately reading it and answering accordingly. Even gave info in the boxes we provide, but still concerning how fast he completed the visit. Browser closed after the RPI survey but data was saved (so it appears in red cap) and got it back up and running smoothely. Participant has had MRI's in the past with us, was frustrated he had to do the mock scan.</t>
  </si>
  <si>
    <t>Good session, attentive, didn't need any breaks</t>
  </si>
  <si>
    <t>Murray/Jay</t>
  </si>
  <si>
    <t>good scan no issues</t>
  </si>
  <si>
    <t>Settings on phone waas not showing the full report (could not access the weekly report or categories) so we used the daily average report for the weekly report questions and she took her best guess at the categories she thinks she uses most. Also could not access the number of pickups and notifactions. Had an 'older' version of the iphone. Great participant! Apologized fo not having all the phone information because she "didn't want to scew our data'.</t>
  </si>
  <si>
    <t>Murray/Zweben</t>
  </si>
  <si>
    <t>squeezed the ear pillow inflation part throughout the entirety of the scan.</t>
  </si>
  <si>
    <t>Used wave 1 PAT data (some internal self-tests and calibrations were skipped for PAT)</t>
  </si>
  <si>
    <t>Murray/Vince</t>
  </si>
  <si>
    <t>good scan no issues, DD alone accidentally said she was 14 instead of 15</t>
  </si>
  <si>
    <t>did not remember all addresses for urban youth questionnaire</t>
  </si>
  <si>
    <t>Danny/Murray</t>
  </si>
  <si>
    <t>Shah</t>
  </si>
  <si>
    <t>Danny/Murray/Avi</t>
  </si>
  <si>
    <t xml:space="preserve">good scan </t>
  </si>
  <si>
    <t>Danny/Hawk</t>
  </si>
  <si>
    <t>had to do DTI before GNG (made sure to do fieldmaps again)</t>
  </si>
  <si>
    <t xml:space="preserve">didnt run PAT, license issue rest of session was good </t>
  </si>
  <si>
    <t>wave one pat used (no wave 2 v1 data for pat) other than that no notes good session (some internal self-tests and calibrations were skipped for PAT)</t>
  </si>
  <si>
    <t>Planet gono go would shut down immediately after putting in the participant information. Game does not open/crashes.</t>
  </si>
  <si>
    <t>GnG crashed in first round (1stripe instead of 1striped), but ran smoothly afterwards.</t>
  </si>
  <si>
    <t>No note good session</t>
  </si>
  <si>
    <t>Has Dexcom... cant scan it is ferros</t>
  </si>
  <si>
    <t xml:space="preserve">good scan no issues </t>
  </si>
  <si>
    <t>no notes (some internal self-tests and calibrations were skipped for PAT)</t>
  </si>
  <si>
    <t>No screen time data</t>
  </si>
  <si>
    <t>Neil</t>
  </si>
  <si>
    <t xml:space="preserve">good session, couldn't handle scanner. </t>
  </si>
  <si>
    <t>(behavioral only) good session no notes</t>
  </si>
  <si>
    <t>Ran GnG, DTI , then PAT</t>
  </si>
  <si>
    <t>Have braces. Computer displays were messed up; we cut DDalone, DDsocial &amp; GNG round 3+4; (GNG round 2 imaging data can not be collected due to a technical problem) (some internal self-tests and calibrations were skipped for PAT)</t>
  </si>
  <si>
    <t>GNG didn't save behavioral data</t>
  </si>
  <si>
    <t>Has a phone but it is mostly broken - put NA for the screen time section</t>
  </si>
  <si>
    <t xml:space="preserve"> 4/15/2024</t>
  </si>
  <si>
    <t>misnamed in XNAT; missed the 'P'</t>
  </si>
  <si>
    <t>Danny/Kenzie</t>
  </si>
  <si>
    <t xml:space="preserve">listened to music, good playlist good session, no notes </t>
  </si>
  <si>
    <t>A lot of movement on the T1, Avi told her to be more still for the functional runs, Had to use Wave 1 PAT image (some internal self-tests and calibrations were skipped for PAT)</t>
  </si>
  <si>
    <t>Kenzie</t>
  </si>
  <si>
    <t>Murray/Brooke</t>
  </si>
  <si>
    <t>good session no notes a little antsy really wanted to know what headphones were in 841</t>
  </si>
  <si>
    <t xml:space="preserve">Task ended with 2 minutes 30 seconds left on the scanner for PAT. </t>
  </si>
  <si>
    <t>Kenzie/Murray</t>
  </si>
  <si>
    <t>session was good (was the mom that gave ash a little trouble on the phone right before visit)</t>
  </si>
  <si>
    <t>Didin't complete urbanicity because he felt uncomfortable, skipped through the shortant rounds, and was generally unenthusiastic</t>
  </si>
  <si>
    <t>PAT wasn't working, but we accidentally ran the PAT scan while playing the first round of GnG. We ended up getting all 4 rounds of GnG just fine, but there's PAT mri data that isn't real.</t>
  </si>
  <si>
    <t xml:space="preserve">Session was good, had trouble finding building and were a bit annoyed </t>
  </si>
  <si>
    <t>put in the wrong birth year (I entered 2013 but should have been 2010</t>
  </si>
  <si>
    <t xml:space="preserve"> 5/7/2024</t>
  </si>
  <si>
    <t>good session, really attentive. Data not collected for PAT</t>
  </si>
  <si>
    <t>Lena/Avi</t>
  </si>
  <si>
    <t>Wrong PID for Game of Dice and Stoplight, Avi will fix it</t>
  </si>
  <si>
    <t xml:space="preserve">TUBRIC computers updated, resulting in PAT and DDsocial not working; skipped. Foraging done after scan. </t>
  </si>
  <si>
    <t>Avi/Brooke</t>
  </si>
  <si>
    <t xml:space="preserve">Sneezed during beginning scans- Reran t1 fieldmaps </t>
  </si>
  <si>
    <t>a little claustrophobic at first but great session! Super still</t>
  </si>
  <si>
    <t xml:space="preserve"> 5/22/2024</t>
  </si>
  <si>
    <t>no notes good scan</t>
  </si>
  <si>
    <t>Sheila/Camilla</t>
  </si>
  <si>
    <t xml:space="preserve">Samra/Shelia </t>
  </si>
  <si>
    <t>Brooke/Avi</t>
  </si>
  <si>
    <t>a bit figidy (images are blury in initial images), reran first round of pat, fourth round of gonogo got started late everything else ran smooth</t>
  </si>
  <si>
    <t>Missing a ton of data... Not complete at all</t>
  </si>
  <si>
    <t>Great kid, session messed up - did not have a updated licenses for PAT so could not run</t>
  </si>
  <si>
    <t xml:space="preserve">no notes  </t>
  </si>
  <si>
    <t>avg notifications of '1' in DES is not accurate</t>
  </si>
  <si>
    <t>great participant</t>
  </si>
  <si>
    <t>Avi/Sheila</t>
  </si>
  <si>
    <t>GoNoGo behavioral data didn't save</t>
  </si>
  <si>
    <t>no GNG</t>
  </si>
  <si>
    <t>Danny/Binh</t>
  </si>
  <si>
    <t>good participant</t>
  </si>
  <si>
    <t>Participant was uncomfortable with taking the PAT photo and left mid visit.</t>
  </si>
  <si>
    <t>Avi/Megan/Sheila/Danny</t>
  </si>
  <si>
    <t>Ran DD alone with subid 1053 and ran foraging with 2053. We skipped PAT because she didn't consent to having her picture taken</t>
  </si>
  <si>
    <t>originally v1.1 1072</t>
  </si>
  <si>
    <t>Binh/Murray</t>
  </si>
  <si>
    <t xml:space="preserve">T1 was initially set without being aligned. We ran t1 again to re-align but alignment box didn't apear. Re ran localizer and filedmaps in between PAT rounds. 3rd round of GNG started 30 seconds before scanner. </t>
  </si>
  <si>
    <t>fantastic p, computer crashed on pat, so we had to redo it</t>
  </si>
  <si>
    <t>Pat didn't work, no pat</t>
  </si>
  <si>
    <t>missing the first few trials of the second run of GNG. Had to skip PAT because it wasn't registering the button box inputs (eben though the box was lighting up on press)</t>
  </si>
  <si>
    <t>Couldn't run PAT because MATLAB wasn't launching after the Windows 11 update</t>
  </si>
  <si>
    <t xml:space="preserve">great participant </t>
  </si>
  <si>
    <t>abby started GNG run three before run 2's scan was done... apparently she was too excited...</t>
  </si>
  <si>
    <t>Danny /Sheila</t>
  </si>
  <si>
    <t>ASLEEP during first GNG round. Otherwise good P</t>
  </si>
  <si>
    <t>couldn't remeber the street name for one of his previous addresses in urbanicity survey</t>
  </si>
  <si>
    <t>Screen time not turned on, we turned it on. Otherwise good P</t>
  </si>
  <si>
    <t>Good scan</t>
  </si>
  <si>
    <t xml:space="preserve">Put PID as sibling for stoplight(1059.2). v2 receipt in incorrect redcap spot- please see v2 receipt in v1 . </t>
  </si>
  <si>
    <t>Perfect!</t>
  </si>
  <si>
    <t xml:space="preserve">reran t1, first one was too blurry from head movement </t>
  </si>
  <si>
    <t>had to rerun planetgonogo, nice kid</t>
  </si>
  <si>
    <t xml:space="preserve">(run short ant) </t>
  </si>
  <si>
    <t>Myrkse</t>
  </si>
  <si>
    <t>Sheila</t>
  </si>
  <si>
    <t>On the SnapChat question she checks it less then she answered (5-10 times instead).</t>
  </si>
  <si>
    <t>No Notes, good session</t>
  </si>
  <si>
    <t xml:space="preserve">couldnt run short ant will run on v2 </t>
  </si>
  <si>
    <t>Started PAT 2 during the last 20 seconds of PAT 1. Skipped PAT 2 for time.</t>
  </si>
  <si>
    <t>no notes grreat session- owe $2.00</t>
  </si>
  <si>
    <t>Harry/ Brooke</t>
  </si>
  <si>
    <t>Ran 2135 for foraging</t>
  </si>
  <si>
    <t>Edwards</t>
  </si>
  <si>
    <t>Avi and Megan</t>
  </si>
  <si>
    <t>Yaacov</t>
  </si>
  <si>
    <t>Good visit no notes</t>
  </si>
  <si>
    <t xml:space="preserve">GOOD SESSION NO NOTES </t>
  </si>
  <si>
    <t xml:space="preserve">put 2057 when registering for foraging- but all other tasks are good </t>
  </si>
  <si>
    <t>visit took 3 hours long, data might be skewed due to user input</t>
  </si>
  <si>
    <t>8/23/2024</t>
  </si>
  <si>
    <t>Danny/Harrry</t>
  </si>
  <si>
    <r>
      <rPr>
        <rFont val="Calibri"/>
        <b/>
        <color rgb="FF000000"/>
        <sz val="11.0"/>
      </rPr>
      <t xml:space="preserve"> ^ used 2056 for foraging</t>
    </r>
    <r>
      <rPr>
        <rFont val="Calibri"/>
        <color rgb="FF000000"/>
        <sz val="11.0"/>
      </rPr>
      <t>. missed about 2 of every 3 in the second pat round but got the others. Otherwise good scan</t>
    </r>
  </si>
  <si>
    <t>good participant, screen time off</t>
  </si>
  <si>
    <t>reran field maps before PAT. Reran localizer, field maps, and T1 before GNG. SECOND T1 is BETTER! NO DTI</t>
  </si>
  <si>
    <t>good participant, Danny took the picture because Ipads were dead</t>
  </si>
  <si>
    <t>Murray/Harry</t>
  </si>
  <si>
    <t xml:space="preserve">Avi/Megan </t>
  </si>
  <si>
    <t>No pat - ran out of time</t>
  </si>
  <si>
    <t>Had to rerun T1, did not do DTI due to time constraints. Was a 'wiggly' participant.</t>
  </si>
  <si>
    <t xml:space="preserve">Ganley </t>
  </si>
  <si>
    <t xml:space="preserve">Samra </t>
  </si>
  <si>
    <t>good session; no notes</t>
  </si>
  <si>
    <t xml:space="preserve">RAN TWICE) scan one-&gt; only ran DD alone and computer &amp; L3 computer was not working - scan two-&gt; Reran DD alone for the second scan - Abby started early for pat before scan was finished :( </t>
  </si>
  <si>
    <t>Avi/Danny H</t>
  </si>
  <si>
    <t>Couldn't fit in the MRI</t>
  </si>
  <si>
    <t xml:space="preserve">Montgomery </t>
  </si>
  <si>
    <t>originally v1.1 1122</t>
  </si>
  <si>
    <t>Ran go no go before PAT</t>
  </si>
  <si>
    <t>8/21/2024</t>
  </si>
  <si>
    <t>Avi/Danny/Harry</t>
  </si>
  <si>
    <t>Lloret</t>
  </si>
  <si>
    <t xml:space="preserve">Was in trouble and didn't have phone, so the DES section where phone is needed is not accurate data </t>
  </si>
  <si>
    <t xml:space="preserve">braces, and moved the entire scan (severe ADHD -professional- diagnosis) data is likely not useable </t>
  </si>
  <si>
    <t>Got distracted when checking screentimes and stopped to scroll on his phone every now and then (during shortant was super disinterested and texting people), took a while to let me know he had reached a breakpoint each time, PAT photo not transferred to one drive bc it was signed out</t>
  </si>
  <si>
    <t>DD not working. Slice number accidentally adjusted on bounding box screen.</t>
  </si>
  <si>
    <t>good session: no notes</t>
  </si>
  <si>
    <t>braces</t>
  </si>
  <si>
    <t>Gracie</t>
  </si>
  <si>
    <t>Avi/Titiksha</t>
  </si>
  <si>
    <t>Khashia</t>
  </si>
  <si>
    <t>Samra/Titiksha</t>
  </si>
  <si>
    <t>Danny/Titiksha</t>
  </si>
  <si>
    <t>good session (smelled a bit like weed - pottentially high, but seemed normal)</t>
  </si>
  <si>
    <t xml:space="preserve">good session; no notes </t>
  </si>
  <si>
    <t>Danny/Harry/Avi</t>
  </si>
  <si>
    <r>
      <rPr>
        <rFont val="Calibri"/>
        <color rgb="FF000000"/>
        <sz val="11.0"/>
      </rPr>
      <t xml:space="preserve">was clicking through dd alone and social super quickly- don't think he was really doing the task. </t>
    </r>
    <r>
      <rPr>
        <rFont val="Calibri"/>
        <b/>
        <color rgb="FF000000"/>
        <sz val="11.0"/>
      </rPr>
      <t>GNG - FELL ASLEEP - DATA UNUSABLE.</t>
    </r>
  </si>
  <si>
    <t>Good session, kept going on phone during short ant though</t>
  </si>
  <si>
    <t>Nope, mistake on my part, would have to be paid online, cash was not given, receipt signed though</t>
  </si>
  <si>
    <t>Put 17 not 19 for age for DD Alone / GNG crashes with 2 minutes left of last round</t>
  </si>
  <si>
    <t>Hawk/Murray</t>
  </si>
  <si>
    <t xml:space="preserve">was clicking through dd alone and social super quickly- don't think he was really doing the task. </t>
  </si>
  <si>
    <t>Irvin</t>
  </si>
  <si>
    <r>
      <rPr>
        <rFont val="Calibri"/>
        <color rgb="FF000000"/>
        <sz val="11.0"/>
      </rPr>
      <t xml:space="preserve">He came 25 minutes late and there was a scan right behind us. The T1 was so messed up we had to re-do it after PAT. </t>
    </r>
    <r>
      <rPr>
        <rFont val="Calibri"/>
        <b/>
        <color rgb="FF000000"/>
        <sz val="11.0"/>
      </rPr>
      <t>USE THE 2nd T1</t>
    </r>
    <r>
      <rPr>
        <rFont val="Calibri"/>
        <color rgb="FF000000"/>
        <sz val="11.0"/>
      </rPr>
      <t xml:space="preserve"> All we got from the MRI was PAT, and the T1 - AD</t>
    </r>
  </si>
  <si>
    <t>came 40 mins late, texted receipt to parent because he came alone</t>
  </si>
  <si>
    <t>His first T1 was blurry so we took another one</t>
  </si>
  <si>
    <t>task computer misbehaving throughout
Pat misbehaving: run 1 participant noticing when they press button 1 button 2 response was received, run 2 frequently not giving feedback despite the participant pressing the button repeatedly and responding.
GonoGo: participant asked padding adjustment, reran localized before go-no-go 
And in run 2 the computer just forced out gonogo so partial run 2 and no run 3 and 4
ddsocial I adjusted the eprime experimental screen number to 1</t>
  </si>
  <si>
    <t>Vandalyn</t>
  </si>
  <si>
    <t>DTI before GnG. One round of GnG before DTI that is unusable</t>
  </si>
  <si>
    <t>Dibanhi</t>
  </si>
  <si>
    <t>Didn't have access to phone, put NA and No phone</t>
  </si>
  <si>
    <t>Danny/Avi/Sophie</t>
  </si>
  <si>
    <t>good esssion</t>
  </si>
  <si>
    <t xml:space="preserve">Lillian </t>
  </si>
  <si>
    <t>Avi, Jamie (she had her headphones on full volume in the corner of the control room)</t>
  </si>
  <si>
    <t>GnG didn't save</t>
  </si>
  <si>
    <t>Avi, Titiksha</t>
  </si>
  <si>
    <t>He thought he was supposed to use the 3 key for PAT, so the first run is probably invalid</t>
  </si>
  <si>
    <t xml:space="preserve">Jada </t>
  </si>
  <si>
    <t xml:space="preserve">Only T1 and DTI, GNG unusable. Kept falling asleep. </t>
  </si>
  <si>
    <t>PGNG Round 3 - scan ended three rounds before task ended // Skipped PAT (would not work, wrong participant's wave 1 data save)</t>
  </si>
  <si>
    <t>no notes, great scan</t>
  </si>
  <si>
    <r>
      <rPr>
        <rFont val="Calibri"/>
        <color theme="1"/>
        <sz val="11.0"/>
      </rPr>
      <t xml:space="preserve">GNG before PAT -- </t>
    </r>
    <r>
      <rPr>
        <rFont val="Calibri"/>
        <b/>
        <color theme="1"/>
        <sz val="11.0"/>
      </rPr>
      <t>DONT USE FIRST ROUND OF GNG - didn't understand rules yet!!</t>
    </r>
  </si>
  <si>
    <t>Laylah</t>
  </si>
  <si>
    <t xml:space="preserve">wrong PID used in forgaing (1124) and skipped PAT </t>
  </si>
  <si>
    <t>participant did not complete uberball because she needed leave by 1p</t>
  </si>
  <si>
    <r>
      <rPr>
        <rFont val="Calibri"/>
        <color theme="1"/>
        <sz val="11.0"/>
      </rPr>
      <t xml:space="preserve">no PAT, skipped QUIC, skipped game of dice, ant, uberball. </t>
    </r>
    <r>
      <rPr>
        <rFont val="Calibri"/>
        <b/>
        <color theme="1"/>
        <sz val="11.0"/>
      </rPr>
      <t xml:space="preserve">P and mom were very skeptical and difficult, </t>
    </r>
    <r>
      <rPr>
        <rFont val="Calibri"/>
        <color theme="1"/>
        <sz val="11.0"/>
      </rPr>
      <t>but we got stoplight and most self report data</t>
    </r>
  </si>
  <si>
    <t>Started PGNG late for the 3rd session, Skipped GNG part 4 (squeeze ball) and No PAT (did not have a photo)</t>
  </si>
  <si>
    <t>No screen time data (didn't bring phone)</t>
  </si>
  <si>
    <t xml:space="preserve">has dyslexia, took a little longer to work through the surveys </t>
  </si>
  <si>
    <t xml:space="preserve">participant did not complete surveys from PANAS-C to BREAK 3 - Have him complete these surveys in the testing room before v2! </t>
  </si>
  <si>
    <t xml:space="preserve">no bounding box??? </t>
  </si>
  <si>
    <t>GNG BEFORE PAT. Also - Don't use very first run of PAt (only ran it for 2 seconds) then reran fielmaps and pat!</t>
  </si>
  <si>
    <t xml:space="preserve">pgng crashed at the third set </t>
  </si>
  <si>
    <t>Danny/Shenghan</t>
  </si>
  <si>
    <t>First run of PAT restarted, using 2nd 2 rounds - otherwise great scan</t>
  </si>
  <si>
    <t>Daniellah</t>
  </si>
  <si>
    <t>Torres</t>
  </si>
  <si>
    <t>Avi/Danny/Kirsten</t>
  </si>
  <si>
    <t>had to cut DTI for time</t>
  </si>
  <si>
    <t>Vince/Avi/Samra</t>
  </si>
  <si>
    <t>Cut everything except dti due to needing to adjust head coil + being late</t>
  </si>
  <si>
    <t>pat1 stuck and has to be restarted after practice
moved somewhat during pat run 2; 
Otherwise great participant and smooth session</t>
  </si>
  <si>
    <t>Rinaldi</t>
  </si>
  <si>
    <t>first two rounds of gng unsuable - reran field maps and re-started</t>
  </si>
  <si>
    <t>No screen time, no consent for photo to be taken</t>
  </si>
  <si>
    <t>Danny/ Megan</t>
  </si>
  <si>
    <t>no PAT but good session other than that.</t>
  </si>
  <si>
    <t>mom said yes for turbic form, started pat part 2 early</t>
  </si>
  <si>
    <t>Stokes</t>
  </si>
  <si>
    <t>Murray/Danny</t>
  </si>
  <si>
    <t>Alissa</t>
  </si>
  <si>
    <t>screen time not turned on (parental controls)</t>
  </si>
  <si>
    <t>Isabel/Megan</t>
  </si>
  <si>
    <t>can't access screentime, parental controls</t>
  </si>
  <si>
    <t>She didn't consent to her photo being taken. She was also super slow, so I skipped short ANT</t>
  </si>
  <si>
    <t>no PAT - REFUSED PHOTO</t>
  </si>
  <si>
    <t>No short ant data or uber-ball (left early)</t>
  </si>
  <si>
    <t>She had magnetic earrings that couldn't be taken out</t>
  </si>
  <si>
    <t xml:space="preserve">Does not play video games so told me she put strongly dislike for all of those questions even thought she is indifferent (VGF) - did not want to do shortant at all but she still completed it (yawning, tired) </t>
  </si>
  <si>
    <t>Avi/ Megan</t>
  </si>
  <si>
    <t>Danny/Abby</t>
  </si>
  <si>
    <t xml:space="preserve">Pat crashed couldnt run it. PGNG crashed got it to rerun, there was some delay in the second round. </t>
  </si>
  <si>
    <t>Danny/Sophie</t>
  </si>
  <si>
    <t>couldn't fit in MRI</t>
  </si>
  <si>
    <t>Non-Compliant</t>
  </si>
  <si>
    <t>Was accidentally scheduled for a V2 after being removed from study. Ran participant with gonogo and DD alone ONLY. DO NOT SCHEDULE AGAIN</t>
  </si>
  <si>
    <t>Gonzales</t>
  </si>
  <si>
    <t>Good session, we ran the tasks from the TUBRIC testing room</t>
  </si>
  <si>
    <t>Avi/Danny/Isabel</t>
  </si>
  <si>
    <t>She wanted to get out, so we cut the visit short by skipping GnG and DD social</t>
  </si>
  <si>
    <t xml:space="preserve">good session no notes ( did not want to be here at all and made it known) </t>
  </si>
  <si>
    <t>Did not want to scan</t>
  </si>
  <si>
    <t>good session, we had to use the 5 button box bc the 4 button box was broken</t>
  </si>
  <si>
    <t>Wooden</t>
  </si>
  <si>
    <t>good session, daily screentime est. (turned on for future visits)</t>
  </si>
  <si>
    <t xml:space="preserve">Did not have screen time on but turned it on for the future visits. Told to take guesses for pick ups and notifications on average for a day </t>
  </si>
  <si>
    <t xml:space="preserve">Did not understand planet go no go instructions on the first round had to reexplain for the second round </t>
  </si>
  <si>
    <t>Ife/Megan</t>
  </si>
  <si>
    <t>Avi/ Samra/ Megan</t>
  </si>
  <si>
    <t>Brooke/ Megan</t>
  </si>
  <si>
    <t>put foraging as 2114.2 on accident! (calendar event messed me up)</t>
  </si>
  <si>
    <t>Kirsten/Binh</t>
  </si>
  <si>
    <t>entered screen time wrong on first survey, should be 8 hours not 5</t>
  </si>
  <si>
    <t>cut foraging (was late scan booked right after and testing room was booked) , reran t1, he couldnt really stay still so scans may be a little blurry</t>
  </si>
  <si>
    <t>Nydiria</t>
  </si>
  <si>
    <t>Titiksha/Ife</t>
  </si>
  <si>
    <r>
      <rPr>
        <rFont val="Calibri"/>
        <color theme="1"/>
        <sz val="11.0"/>
      </rPr>
      <t xml:space="preserve">good session, </t>
    </r>
    <r>
      <rPr>
        <rFont val="Calibri"/>
        <b/>
        <color theme="1"/>
        <sz val="11.0"/>
      </rPr>
      <t xml:space="preserve">screen time was estimated </t>
    </r>
  </si>
  <si>
    <t>Pat crashed twice, no PAT :(</t>
  </si>
  <si>
    <t>good session, screentime estimated, but turned on for next time</t>
  </si>
  <si>
    <t>Isabele/Megan/Maia</t>
  </si>
  <si>
    <t>PAT started late, Hit spacebar early for second run</t>
  </si>
  <si>
    <t>Samra/Sophie</t>
  </si>
  <si>
    <t xml:space="preserve">good sesssion; no notes </t>
  </si>
  <si>
    <t>Megan/ Kirsten</t>
  </si>
  <si>
    <t xml:space="preserve">The scan was conducted on XA30 system, so for DTI we had to bump the TE up from 84.6 to 85.6 so it didn't drop out mid-way </t>
  </si>
  <si>
    <t>Laila'Isabella</t>
  </si>
  <si>
    <t>good sesssion; did not seem like she understood short ant... Kept pressing both keys even after I explained it a few times and she did the practice</t>
  </si>
  <si>
    <t>isabel/brooke</t>
  </si>
  <si>
    <t>session notes?</t>
  </si>
  <si>
    <t>Avi/Isabel</t>
  </si>
  <si>
    <t>Participant started nodding off during 3rd GNG. skipped final task because of lagging attention</t>
  </si>
  <si>
    <t>Binh/Aashna</t>
  </si>
  <si>
    <t>participant didn't have screen time on, any data for OBJ is not correct</t>
  </si>
  <si>
    <t>for foraging used .2 on accident sorry!</t>
  </si>
  <si>
    <t>Avi/Binh</t>
  </si>
  <si>
    <t>PAT 2nd run ended before the very last feedback</t>
  </si>
  <si>
    <t xml:space="preserve">Danny </t>
  </si>
  <si>
    <t xml:space="preserve"> Y</t>
  </si>
  <si>
    <t>Isabel/Kirsten</t>
  </si>
  <si>
    <t>only completed DD_alone &amp; first half of PAT; moved a lot (leg shaking/crossing &amp; trunk adjustment). squeeze ball during PAT --headache so we stopped scan</t>
  </si>
  <si>
    <t>Squeezed ball during first T1, crazy head motion for second T1. only did DD alone and PAT. Crazy head mption for third T1</t>
  </si>
  <si>
    <t>Megan/Aashna</t>
  </si>
  <si>
    <t>put group 1 for game of dice</t>
  </si>
  <si>
    <t>Took participant out to adjust earplugs after first round of PAT, reran abbreviated T1. Go no go crashed at very beginning of first round, but fixed quickly and ran smoothly when relaunching.</t>
  </si>
  <si>
    <t>too really long but was a good participant! Skipped shortant and uberball</t>
  </si>
  <si>
    <t>Megan/Isabel</t>
  </si>
  <si>
    <t>Helmet was too tight on participant - could not scan</t>
  </si>
  <si>
    <t xml:space="preserve">Good session, not notes. </t>
  </si>
  <si>
    <t>originally v1.1 2021</t>
  </si>
  <si>
    <t>Claustrophobic: Had to come out of scanner halfway through T1 to get a break and a breather. Went back in the scanner after a few minutes. Started the scan over completely. Missed a lot of trials during PAT block one and two even with reminders. Seemed to only select who he wanted to be friends with when both options were female, seemed to skip trials when the two options were male.</t>
  </si>
  <si>
    <t>Was on phone during foraging. Same issue as Wave 1 with pat task. Selected who he wanted to be friends with when both options were female, skipped trials when the two options were male. (some internal self-tests and calibrations were skipped for PAT)</t>
  </si>
  <si>
    <t>Sorry-i forgot to note one of the recordID's that needed changing in DES, BREAK 1/2/3. I fixed in Redcap but forgot to note the distinction in this column, it was one between PID 2046 and 2056-Lucas</t>
  </si>
  <si>
    <t xml:space="preserve">Willson </t>
  </si>
  <si>
    <t xml:space="preserve">Good session </t>
  </si>
  <si>
    <t>To remove researchers from this sheet, delete their names from the Scheduling Eligibility tab</t>
  </si>
  <si>
    <t>Scan shadow</t>
  </si>
  <si>
    <t>V1 Shadow</t>
  </si>
  <si>
    <t>Decimal</t>
  </si>
  <si>
    <t>Researcher</t>
  </si>
  <si>
    <t>Screeners Shadow</t>
  </si>
  <si>
    <t>Good session; needs to schedule V2</t>
  </si>
  <si>
    <t>Bishop</t>
  </si>
  <si>
    <t>Skalaban/Bishop/King</t>
  </si>
  <si>
    <t>Good session; skeptical of Chatroom task</t>
  </si>
  <si>
    <t>Good Session,</t>
  </si>
  <si>
    <t>Tanriverdi/King/Foley</t>
  </si>
  <si>
    <t>We had to restart PAT (run1), and due to a scanner system error which delayed us 30+ mins, we had to stop before completing DTI.</t>
  </si>
  <si>
    <t>Murray/Hawk</t>
  </si>
  <si>
    <t>Chiller in Tubric stopped working this morning, so we did not run mock scan. She works in the risk lab so is comfortable and used to the MRI machine. Great session, great P.</t>
  </si>
  <si>
    <t>ran a little over due to prev scan but great participant</t>
  </si>
  <si>
    <t>facial tatoos</t>
  </si>
  <si>
    <t>No issues, great scan!</t>
  </si>
  <si>
    <t>dropped out of the project due to family issues</t>
  </si>
  <si>
    <t>good essionn</t>
  </si>
  <si>
    <t>King/Zweben</t>
  </si>
  <si>
    <t>King/Danny/Hawk</t>
  </si>
  <si>
    <t>Good Session, indicated that they need glasses, but no contacts on pre enrollment but was able to see everything just fine</t>
  </si>
  <si>
    <t>Great participant, unable to mock but it is scheduled for before visit 2, computer in 844 had issues when trying to run PAT, had to move to 841 to complete PAT preferences, ubberball, and shortANT</t>
  </si>
  <si>
    <t>King/Zweben/Hawk</t>
  </si>
  <si>
    <t xml:space="preserve">Good Session </t>
  </si>
  <si>
    <t>Shulski/ Hawk</t>
  </si>
  <si>
    <t>Very unenthusiastic - only doing it for the SONA credit</t>
  </si>
  <si>
    <t>Great visit, just started using Screen Time so unable to answer questions.</t>
  </si>
  <si>
    <t xml:space="preserve">had to restart PAT a couple of times, some scan triggers went into the code on accident. For DTI.- field maps started immediately after gng. had to pause. also, parameters didn't visually appear for almost all data scans. </t>
  </si>
  <si>
    <t xml:space="preserve">Did not get to Ubberball AND ShortANT </t>
  </si>
  <si>
    <t>missed a few pat and gonogo trails but overall good scans</t>
  </si>
  <si>
    <t>Murray/ Zweben</t>
  </si>
  <si>
    <t xml:space="preserve">Turned out participant needed glasses but hadn't told us until they struggled to read PAT. We gave them -2 glasses and they said they were able to read. Completed all tasks. </t>
  </si>
  <si>
    <t>Good visit, no notes</t>
  </si>
  <si>
    <t>Error popped up during first section of survey, possible bugged question at the end of the screen time questions (had no question and just said minutes and hours), great participant</t>
  </si>
  <si>
    <t>Was very nervous and figety but session went well</t>
  </si>
  <si>
    <t>Zweben/Murray</t>
  </si>
  <si>
    <t>Planet GoNoGo didn't work</t>
  </si>
  <si>
    <t xml:space="preserve">Great participant, super engaged and interested </t>
  </si>
  <si>
    <t xml:space="preserve"> 1/24/2024</t>
  </si>
  <si>
    <t>Zweben/Megan/Harry</t>
  </si>
  <si>
    <t>Had to restart PAT</t>
  </si>
  <si>
    <t>Error popped up during first section of survey, great participant</t>
  </si>
  <si>
    <t xml:space="preserve">Zweben/King/Chaturvedi </t>
  </si>
  <si>
    <t>Lena/Zweben</t>
  </si>
  <si>
    <t>Brooke/King</t>
  </si>
  <si>
    <t>the scanner did not save the data after we scanned her but she was a good participant</t>
  </si>
  <si>
    <t>Zweben/Shulski</t>
  </si>
  <si>
    <t>Re-ran entire first sequence (localizer-fieldmaps) between Pat round 1 and round 2</t>
  </si>
  <si>
    <t>forgot to add .2 for first REDcap survey, good session</t>
  </si>
  <si>
    <t xml:space="preserve">PAT wasn't kicking, no data collected. GnG run 1 didn't trigger. Avi triggered it manually so the data is unusable. The scan was conducted on XA30 system, so for DTI we had to bump the TE up from 84.6 to 85.6 so it didn't drop out mid-way </t>
  </si>
  <si>
    <t xml:space="preserve">Took time to complete everything to the fullest, was incredibly enthusiastic about the games and was very verbal about his emotional experience through every game, quite entertaining. </t>
  </si>
  <si>
    <t>Zweben/Hawk/King</t>
  </si>
  <si>
    <t xml:space="preserve">Great participant, engaged and interested in what we will find </t>
  </si>
  <si>
    <t>Zweben/Hawk</t>
  </si>
  <si>
    <t>The last run of the structural scans cut out after the first minute</t>
  </si>
  <si>
    <t xml:space="preserve">no notes, great session all went well </t>
  </si>
  <si>
    <t>Kenzie/Kieran</t>
  </si>
  <si>
    <t xml:space="preserve">Error popped up during third section of survey, great participant </t>
  </si>
  <si>
    <t>Zweben/Shah</t>
  </si>
  <si>
    <t>Matlab failed to open PAT task - opened on second computer in 841 (this problem has been fixed); also participant answered questions very quickly. -- but I looked through their data and all answers were reasonable and made sense!</t>
  </si>
  <si>
    <t>Did not understand PGNG - may be an outlier ad for te first round clicked for everything and button 1 and 2</t>
  </si>
  <si>
    <t>Jay/Zweben</t>
  </si>
  <si>
    <t>no note good session</t>
  </si>
  <si>
    <t>good visit no notes, xnat file was typoed to 2045, avi texted huiling</t>
  </si>
  <si>
    <t>Vince/Murray</t>
  </si>
  <si>
    <t>No Notes; good session</t>
  </si>
  <si>
    <t>Zweben/Brooke</t>
  </si>
  <si>
    <t>good visit no notes</t>
  </si>
  <si>
    <t xml:space="preserve">PAT crashed right when it launched the first block, had to pause and rerun a localizer and fieldmap, and started PAT task again. The task started approximately 2-3 seconds before the pulse trigger. The round ended when first PAT block scan had 1 minute and 11. No other issues, second PAT block ran as it usually does. And go-no-go was also a success. </t>
  </si>
  <si>
    <t>No Notes: He wanted to add for facebook usage time is at 3-5 hours and checks in every 10 minutes</t>
  </si>
  <si>
    <t>Had to stop middle of go no go block 3 for P to throw up. No DTI and no DD social or foraging because he got sick and needed to leave</t>
  </si>
  <si>
    <t>No issues great scan</t>
  </si>
  <si>
    <t>Great particpant, very interested in the tasks and survey</t>
  </si>
  <si>
    <t>Zweben/Vince</t>
  </si>
  <si>
    <t>Brooke/Zweben</t>
  </si>
  <si>
    <t xml:space="preserve">the session number for PAT didnt type both times </t>
  </si>
  <si>
    <t>pat buttons went to the oppossite side - but they figured it out in the practice and adjusted</t>
  </si>
  <si>
    <t>Several questions about specifity during surveys, had trouble locating weekly data about phone usuage</t>
  </si>
  <si>
    <t>Murray/Shulski/Vince</t>
  </si>
  <si>
    <t>Her Google Pixel phone doesn't have most used categories and times of pickups and notifications, she also doesn't buy the social context of Uberball, which is understandable we need a better design</t>
  </si>
  <si>
    <t>Shenghan potentially alter the dimension of bounding box. Participant moved quite a bit. Forgot to mention raffle for round 1 of pngn. DD social not working and crashed; skipped due to the new windows setup but still got DTI while watching movie.</t>
  </si>
  <si>
    <t>Vince/Zweben</t>
  </si>
  <si>
    <t>Mentioned that they check their screen time earlier that day - so they were pin point accurate with the DES questions</t>
  </si>
  <si>
    <t>Took place in 844 due to no signal on 841 computer; besides that great session</t>
  </si>
  <si>
    <t>did well but told us she was very tired after</t>
  </si>
  <si>
    <t>no notes (PID fixed)</t>
  </si>
  <si>
    <t>A very fast participant but she is a great participant... very easy</t>
  </si>
  <si>
    <t xml:space="preserve">For third most used category selected 'other' her third is education, great participant, eager to play games and complete survey </t>
  </si>
  <si>
    <t>Zweben/Hawk/Murray</t>
  </si>
  <si>
    <t xml:space="preserve">In first PAT round, right option was't working for every trial - so trials were missed - was fixed after. </t>
  </si>
  <si>
    <t>no notes, good session (did not put session # or group # for uber ball but fixed it - megan)</t>
  </si>
  <si>
    <t>No notes, great session. I did put group number as 1 and session as 2 on everything</t>
  </si>
  <si>
    <t>pat didn't work for first 5 rounds of pat one - discard this data. Pat round 2 scanning sequence ended right before the last round of pat. NO foraging - had to leave early</t>
  </si>
  <si>
    <t xml:space="preserve">Anais </t>
  </si>
  <si>
    <t>Lothrop</t>
  </si>
  <si>
    <t>Neil/Kieran</t>
  </si>
  <si>
    <t>Good ession no notes</t>
  </si>
  <si>
    <t>Zweben/Kenzie</t>
  </si>
  <si>
    <t>Murray/Shah</t>
  </si>
  <si>
    <t xml:space="preserve">moving through the surveys extraordinarily fast, but seems to be actively reading and answering. Was confused on the first trial of Game of dice but then understood and completed the rest of the trails no problem.  was missing a decent amount of practice trials during ANT have a feeling the results will be all over the place. Sounded like she was pressing the keys like 45 times (exaggerating) for one response trial, have no idea what she is doing, tried to explain again but was just not getting it. </t>
  </si>
  <si>
    <t>2nd PAT round started slightly (10-15 seconds) before the scan. The task finished, and scan still had a minute and eight seconds. (usualy there is ~34 seconds left)</t>
  </si>
  <si>
    <t>Button box didn't work, couldn't run DD Alone, PAT, GNG</t>
  </si>
  <si>
    <t>Kenzie/Jay/Zweben</t>
  </si>
  <si>
    <t>did not put .2 or 2 for games and put group # as 1 and session # as 1</t>
  </si>
  <si>
    <t>Hawk/King</t>
  </si>
  <si>
    <t>No issues, good participant</t>
  </si>
  <si>
    <t>Participant 30 min late. Skipped foraging because participant needed to go to class and lost gonogo data due to data saving issues. DDsocial task still not working.</t>
  </si>
  <si>
    <t>King/Murray/Zweben</t>
  </si>
  <si>
    <t>took a lot of time to deal with nose piercing (ended up running 40min late and doing the scan with nose ring in)</t>
  </si>
  <si>
    <t>squeezeball at the end of first PAT round, data is chalked for PAT:( (redid field maps &amp; fast T1)</t>
  </si>
  <si>
    <t>Zweben/Jay</t>
  </si>
  <si>
    <t>GNG only saved 1 file instead of 3 - otherwise good scan</t>
  </si>
  <si>
    <t>Was too claustrophobic to complete the MRI but completed all behvaioral room tasks associated with visit 2</t>
  </si>
  <si>
    <t>Na</t>
  </si>
  <si>
    <t>Accidentally started 4th run of GnG task before scanner.</t>
  </si>
  <si>
    <t xml:space="preserve">wasn't able to access weekly android report - we were able to discern avg. screen time and most used apps, but not the times for those aps. </t>
  </si>
  <si>
    <t>Planet GonoGo crashed. We tried to run it twice but it did not work - files are saved but probably not fit for analyses</t>
  </si>
  <si>
    <t>for stoplight only entered ID as 3057 not 3057.2, old pat icons got replaced accidentally</t>
  </si>
  <si>
    <t xml:space="preserve">The 4th round of GNG started ~10seconds before the trigger. We stopped GNG scana because task was already done with about 15 min left. </t>
  </si>
  <si>
    <t>Ameya</t>
  </si>
  <si>
    <t>Neil/Danny</t>
  </si>
  <si>
    <t xml:space="preserve">Great participant, I heard a lot of typing which I'm assuming was using the additional notes box. Also expressed he is very excited and this is his first research study. </t>
  </si>
  <si>
    <t>no notes, good session0</t>
  </si>
  <si>
    <t>He adjusted his head position in between GnG run 2 and 3</t>
  </si>
  <si>
    <t>no isssues, good scan</t>
  </si>
  <si>
    <t>Got a little light headed during GNG</t>
  </si>
  <si>
    <t>Murray/Hawk/Shulski</t>
  </si>
  <si>
    <t>Murray/Zweben/Vince</t>
  </si>
  <si>
    <t>Foraging was done after the scan. DTI was run with a TE of 85.6 instead of 84.6</t>
  </si>
  <si>
    <t>no notes great scan</t>
  </si>
  <si>
    <t>No PAT</t>
  </si>
  <si>
    <t>not notes, good session</t>
  </si>
  <si>
    <t xml:space="preserve">was scheduled for 12pm and arrived at 1:18 pm. I had left already and came back at 1:25 to run the visit. Other than the delayed start the session was good and no other notes. good P aside from not being on time. </t>
  </si>
  <si>
    <t xml:space="preserve">no issues- a participant that is always LATE!!! </t>
  </si>
  <si>
    <t>Vince/Shulski</t>
  </si>
  <si>
    <t xml:space="preserve">No issues great scan, had slight difficulty reading the icons in PAT but was able to make out the images associated with the hobbies to make an informed decision </t>
  </si>
  <si>
    <t>screentime was on - got a new phone</t>
  </si>
  <si>
    <t xml:space="preserve">Great session. Was asking questions about the study and seemed very interested. </t>
  </si>
  <si>
    <t xml:space="preserve">Murray/Hawk </t>
  </si>
  <si>
    <t>no isses great scan and great P</t>
  </si>
  <si>
    <t>Harry/Zweben</t>
  </si>
  <si>
    <t>Reran localizer, t1, fieldmaps again between 2nd and 3rd run of GNG</t>
  </si>
  <si>
    <t>2nd round of pat stopped w 2 mins left (there was a big spider on the L2 computer)</t>
  </si>
  <si>
    <t>Had screen time turned off - reaching back out 1/19</t>
  </si>
  <si>
    <t>Needs to do MRI and DD social only, needs $30 for transportation for coming in today and rescheduling the MRI.</t>
  </si>
  <si>
    <t>GnG_run1 ran twice, only use the second one. Ran PAT at very end of visit after dd_social.</t>
  </si>
  <si>
    <t>Katie/Zweben</t>
  </si>
  <si>
    <t xml:space="preserve">no notes good scan </t>
  </si>
  <si>
    <t>Pixar movies playing in the backround of gonogo 1 and 2. Error sound playing in the background of gonogo3. Fixed by gonogo 4. (some internal self-tests and calibrations were skipped for PAT)</t>
  </si>
  <si>
    <t>good sesh had too pull partcipant for br in pause between gng and pat (some internal self-tests and calibrations were skipped for PAT)</t>
  </si>
  <si>
    <t>Danny/Samra</t>
  </si>
  <si>
    <t>Inquisit is still out of date. We had to skip Uberball, GoD, and ShortANT</t>
  </si>
  <si>
    <t>DD Social only produced text file</t>
  </si>
  <si>
    <t>Murray/Katie</t>
  </si>
  <si>
    <t>PAT had many error codes and I tried to fix it but no luck</t>
  </si>
  <si>
    <t>Harry/Brooke</t>
  </si>
  <si>
    <t xml:space="preserve">go no go ran before pat and last round of go no go started before scan. Field maps was re-run. </t>
  </si>
  <si>
    <t xml:space="preserve">Murray/Shulski </t>
  </si>
  <si>
    <t>Had to run go no go first, PAT icons file was corrupt and I had to run upstairs and fix the file. PAT started before the trigger. PAT block one ended with 1 minute and 10 seconds left in the scan</t>
  </si>
  <si>
    <t>Got stuck in the elevator (extra compensation); screen time not on  --</t>
  </si>
  <si>
    <t xml:space="preserve">permiant earing causing too many artifacts - could not scan. </t>
  </si>
  <si>
    <r>
      <rPr>
        <rFont val="Arial"/>
        <color theme="1"/>
        <sz val="11.0"/>
      </rPr>
      <t xml:space="preserve">this is a </t>
    </r>
    <r>
      <rPr>
        <rFont val="Arial"/>
        <b/>
        <color theme="1"/>
        <sz val="11.0"/>
      </rPr>
      <t xml:space="preserve">virtual participant; </t>
    </r>
    <r>
      <rPr>
        <rFont val="Arial"/>
        <color theme="1"/>
        <sz val="11.0"/>
      </rPr>
      <t>she did not play any games -surveys only</t>
    </r>
  </si>
  <si>
    <t>y ($20e-card)</t>
  </si>
  <si>
    <r>
      <rPr>
        <rFont val="Arial"/>
        <color theme="1"/>
        <sz val="11.0"/>
      </rPr>
      <t xml:space="preserve">this is a </t>
    </r>
    <r>
      <rPr>
        <rFont val="Arial"/>
        <b/>
        <color theme="1"/>
        <sz val="11.0"/>
      </rPr>
      <t xml:space="preserve">virtual participant; </t>
    </r>
    <r>
      <rPr>
        <rFont val="Arial"/>
        <color theme="1"/>
        <sz val="11.0"/>
      </rPr>
      <t>no scan -- foraging only</t>
    </r>
  </si>
  <si>
    <t>Riya/Megan</t>
  </si>
  <si>
    <t xml:space="preserve">No notes; good session </t>
  </si>
  <si>
    <t>R2 scan of PAT ended before the game did (some internal self-tests and calibrations were skipped for PAT)</t>
  </si>
  <si>
    <t>PAT did not work</t>
  </si>
  <si>
    <t>Survey queue is messed up (needed to individually open everything in redcap)</t>
  </si>
  <si>
    <t>Ashley/Danny</t>
  </si>
  <si>
    <t>moved a lot!! was claustrophobic, also has type one diabetes and was very worried. Could not run go no go because there was a message screen on the that the projector light was running low. Wrote to Tubric slack but suggestions did not work. Had to bring her out after PAT due to the unresolvable issue</t>
  </si>
  <si>
    <t xml:space="preserve">Got up to break 3 (took long so had her not complete the rest) </t>
  </si>
  <si>
    <t>great scan</t>
  </si>
  <si>
    <t>Riya/Samra</t>
  </si>
  <si>
    <t>Kenzie/Danny</t>
  </si>
  <si>
    <t>Had to run GNG fiirst, problems with PAT file</t>
  </si>
  <si>
    <t xml:space="preserve">Jay </t>
  </si>
  <si>
    <t>Murray/Kenzie</t>
  </si>
  <si>
    <t>Murray/Samra</t>
  </si>
  <si>
    <t>had to re-run pat1, field maps were run</t>
  </si>
  <si>
    <t>Good visit. No notes.</t>
  </si>
  <si>
    <t xml:space="preserve">Did all games in 841 consecutively, then moved down to Tubric computer for surveys becuase needed personel for scan </t>
  </si>
  <si>
    <t>He did not buy PAT at all - said "these are not participants"</t>
  </si>
  <si>
    <t>Harry/Vince</t>
  </si>
  <si>
    <t>31022 was used for dd alone and social</t>
  </si>
  <si>
    <t xml:space="preserve">Had to drag the protocol a few times for the triggers to work with behavioral tasks, we ran a localizer each time we dragged the protocol but didn't run a field map. </t>
  </si>
  <si>
    <t>ran foraging task after scanner</t>
  </si>
  <si>
    <t>Harry/Vince/Zweben</t>
  </si>
  <si>
    <t xml:space="preserve">had to skip pat mat lab was not working </t>
  </si>
  <si>
    <t>Good session, no note</t>
  </si>
  <si>
    <t>Remember to pay the $70 compensation, the participant didn't want to complete the Urban survey so I let her skip</t>
  </si>
  <si>
    <t>Delays between task for training, but otherwise good (some internal self-tests and calibrations were skipped for PAT)</t>
  </si>
  <si>
    <t>She was going through the games and survey quite quick</t>
  </si>
  <si>
    <t>Ashley/Neil</t>
  </si>
  <si>
    <t>Had screen time turned off - reaching back out this week for accurate data</t>
  </si>
  <si>
    <t>Zweben/Katie</t>
  </si>
  <si>
    <t>Good session, check the survey queue</t>
  </si>
  <si>
    <t>Run 1 for gng is useless, scanner wasn't synced with task, need to fix dd social</t>
  </si>
  <si>
    <t>Skipped PAT</t>
  </si>
  <si>
    <t>Useed wave 1 PAT data (some internal self-tests and calibrations were skipped for PAT)</t>
  </si>
  <si>
    <t xml:space="preserve">Murray/Danny </t>
  </si>
  <si>
    <t>She was missing some rounds in PAT but its still useable , good P no notes</t>
  </si>
  <si>
    <t>Movie was playing in the background of the first two rounds of GnG. two rounds of dd alone outputted for some reason. Accidentally just sent localizer to XNAT, sent full dataset right after</t>
  </si>
  <si>
    <t>Reran PAT without new localizer or fieldmaps</t>
  </si>
  <si>
    <t>Zweben/Harry</t>
  </si>
  <si>
    <t>conformity video for dd social wouldnt load - had him do dd social old way - very sleepy during PGNG</t>
  </si>
  <si>
    <t xml:space="preserve">Harry/Megan </t>
  </si>
  <si>
    <t>ipad was dead so will edit photo during in lab!</t>
  </si>
  <si>
    <t>No notes: good session</t>
  </si>
  <si>
    <t>no notes; good sessio</t>
  </si>
  <si>
    <t>PAT files from V1 were uploaded incorrectly. Had to go up to 841and fix the files, so we ran go no go first, followed by PAT.</t>
  </si>
  <si>
    <t>good session no notes (some internal self-tests and calibrations were skipped for PAT)</t>
  </si>
  <si>
    <t>Vince/Katie/Kenzie</t>
  </si>
  <si>
    <t>no DTI was run</t>
  </si>
  <si>
    <t>skipped -----</t>
  </si>
  <si>
    <t>Had to rerun pat 1 but participant only got one trial in. Very first DD social run WITH conformity video ran great!</t>
  </si>
  <si>
    <t>Y?</t>
  </si>
  <si>
    <t>Kenzie/Vince/ Murray</t>
  </si>
  <si>
    <t>was nervous about MRI but did well</t>
  </si>
  <si>
    <t>good session, took break, reran localizer (check XNAT data)</t>
  </si>
  <si>
    <t>Danny/Riya</t>
  </si>
  <si>
    <t xml:space="preserve">Couldn't handle the scanner (claustrophobic) </t>
  </si>
  <si>
    <t xml:space="preserve">Stoplight was having issues with the space bar, participant was unable to stop at some lights where they wanted to, re-ran stopligfht and uploaded the second round </t>
  </si>
  <si>
    <t>Hawk/Vince</t>
  </si>
  <si>
    <t xml:space="preserve">Particpant needed to take breaks due to eye iritation, took breaks between pgng rounds 2 and 3 and pat rounds </t>
  </si>
  <si>
    <t>Fieldmap was deleted, but redone and didn't affect the scan</t>
  </si>
  <si>
    <t>good session. She might have gotten a parking ticket. I told her if she did, we would see how much of it we could reimburse.</t>
  </si>
  <si>
    <t>Issues with PAT. Buttons not registering responses. Movie playing for first round of gonogo</t>
  </si>
  <si>
    <t>no notes, good scan</t>
  </si>
  <si>
    <t>she said she clicked wrong answer for body weight but said she was on a roll with answering questions so she was ok not changing it if it saved time.</t>
  </si>
  <si>
    <t>DD social conform video played on loop a bit</t>
  </si>
  <si>
    <t>has a eyebrow piercing could not scan - did not want to take it out</t>
  </si>
  <si>
    <t>GonoGo was dragged out of its folder again. Was able to run 1st round, but closed out due to an error. DDsocial .bat also did not work, so just collected dti. Beginning of study ran fine.</t>
  </si>
  <si>
    <t>Harry/Shulski</t>
  </si>
  <si>
    <t>Danny/Neil</t>
  </si>
  <si>
    <t>Good session, note that participant is trans (FTM), and the PAT data didn't generate correctly, it generated the data into the 3133 folder instead of 31332, not sure what folder they used</t>
  </si>
  <si>
    <t>no notes; good scan</t>
  </si>
  <si>
    <t>good session - redcap made me individually open all of the surveys</t>
  </si>
  <si>
    <t>the celeritas box was not on PAT and thefirst round of PGNG - skipped PAT because could not get it to work</t>
  </si>
  <si>
    <t>Danny/Katie</t>
  </si>
  <si>
    <t>After the t1 the coils that typically appear next to the image were not present for the duration of the scan. Image was zoomed in more than usual. Huiling looked at it but wasn't sure what was going. She said it was safe so we continued to finish the scan. Huiling said she doesn't think it will affect the quality but was not sure.</t>
  </si>
  <si>
    <t>Danny/Ashley</t>
  </si>
  <si>
    <t xml:space="preserve">Murray/Harry/Jay </t>
  </si>
  <si>
    <t>pressed space bar to begin 3rd block while the scanner was still running for block two, had to skip the remainder of go-no-go (blocks 3 and 4)</t>
  </si>
  <si>
    <t xml:space="preserve">Danny/Camilla </t>
  </si>
  <si>
    <t>No notes; good session (Knew PAT was fake when an actor showed up as an option)</t>
  </si>
  <si>
    <t xml:space="preserve">good session (ran PAT last) missed QUIC </t>
  </si>
  <si>
    <t xml:space="preserve">I put 3142 originally for the scan name... but closed out and made a new patient to fix the PID - Megan (avi said its ok) </t>
  </si>
  <si>
    <t>fidgeted too much during first T1, redid it at the end instead of DTI (time crunch), both t1s are very blurry and likely unusable</t>
  </si>
  <si>
    <t>good session, put record id instead of pid for stoplight</t>
  </si>
  <si>
    <t>I FORGOT TO TAKE PICTURE OF HIM, participant seemed not engaged in the last part of flanker (ANT)</t>
  </si>
  <si>
    <t>Murray/Danny H</t>
  </si>
  <si>
    <t xml:space="preserve"> 2nd round of PAT didn't output</t>
  </si>
  <si>
    <t>PAt round one scan ended before done responding by one peron and then GNG round one scan ended early 4 planets early</t>
  </si>
  <si>
    <t>Ramgolam</t>
  </si>
  <si>
    <t xml:space="preserve">DTI Was not completed fully </t>
  </si>
  <si>
    <t>SAS skipped (redcap instrument blank)</t>
  </si>
  <si>
    <t>I just completely skipped stoplight for some reason (oops)</t>
  </si>
  <si>
    <t>Steven</t>
  </si>
  <si>
    <t>Damon</t>
  </si>
  <si>
    <t xml:space="preserve"> 9/2/2024</t>
  </si>
  <si>
    <t>localizer &amp; field maps all  ran twice before t1 (issues with scanner) - No DTI.</t>
  </si>
  <si>
    <t>Good participant (Forgot to take his picture)</t>
  </si>
  <si>
    <t>Smelled really bad (stinky)</t>
  </si>
  <si>
    <t xml:space="preserve"> 8/21/2024</t>
  </si>
  <si>
    <t>Game membership expired,data is missing (games are complete, Ashley ran them at his visit two)</t>
  </si>
  <si>
    <t>Kisrsten</t>
  </si>
  <si>
    <t xml:space="preserve">nose ring, passed the metal check, otherwise no notes good session </t>
  </si>
  <si>
    <t>There was a projector error over the screen the entire visit</t>
  </si>
  <si>
    <t>Amount</t>
  </si>
  <si>
    <t>Difference</t>
  </si>
  <si>
    <t>Current</t>
  </si>
  <si>
    <t>SCREEN TIME REPORTS</t>
  </si>
  <si>
    <t>Wave 2 Date</t>
  </si>
  <si>
    <t>Record</t>
  </si>
  <si>
    <t>Parent Phone</t>
  </si>
  <si>
    <t>RA tag</t>
  </si>
  <si>
    <t>Visit 2</t>
  </si>
  <si>
    <t>NOTES</t>
  </si>
  <si>
    <t>EMA date</t>
  </si>
  <si>
    <t>EMA STATUS</t>
  </si>
  <si>
    <t>EMA auto payment set</t>
  </si>
  <si>
    <t>W1 Compensation</t>
  </si>
  <si>
    <t>Cohort 3</t>
  </si>
  <si>
    <t xml:space="preserve"> 12/23</t>
  </si>
  <si>
    <t xml:space="preserve"> 1/24</t>
  </si>
  <si>
    <t xml:space="preserve"> 2/24</t>
  </si>
  <si>
    <t xml:space="preserve"> 3/24</t>
  </si>
  <si>
    <t xml:space="preserve"> 4/24</t>
  </si>
  <si>
    <t xml:space="preserve"> 5/24</t>
  </si>
  <si>
    <t>COMPLETE</t>
  </si>
  <si>
    <t xml:space="preserve"> 7/24</t>
  </si>
  <si>
    <t xml:space="preserve"> 8/24</t>
  </si>
  <si>
    <t xml:space="preserve"> 9/24</t>
  </si>
  <si>
    <t xml:space="preserve"> 12/24</t>
  </si>
  <si>
    <t xml:space="preserve">  3/24</t>
  </si>
  <si>
    <t xml:space="preserve">  4/24</t>
  </si>
  <si>
    <t xml:space="preserve">   11/23</t>
  </si>
  <si>
    <t xml:space="preserve">  2/24 </t>
  </si>
  <si>
    <t xml:space="preserve"> 3/24 </t>
  </si>
  <si>
    <t xml:space="preserve"> 4/24 </t>
  </si>
  <si>
    <t xml:space="preserve"> 1/24 </t>
  </si>
  <si>
    <t xml:space="preserve">  2/24</t>
  </si>
  <si>
    <t xml:space="preserve">  12/23</t>
  </si>
  <si>
    <t xml:space="preserve">  1/24</t>
  </si>
  <si>
    <t xml:space="preserve">  3/24 </t>
  </si>
  <si>
    <t xml:space="preserve">  11/23</t>
  </si>
  <si>
    <t>manual (might have gotten double paid)</t>
  </si>
  <si>
    <t xml:space="preserve"> 10/24</t>
  </si>
  <si>
    <t xml:space="preserve"> 11/24</t>
  </si>
  <si>
    <t xml:space="preserve"> 11/23</t>
  </si>
  <si>
    <t xml:space="preserve">  1/24 </t>
  </si>
  <si>
    <t>2024-12-23 00:00</t>
  </si>
  <si>
    <t>manual</t>
  </si>
  <si>
    <t xml:space="preserve"> 12/23 </t>
  </si>
  <si>
    <t xml:space="preserve">  12/23 </t>
  </si>
  <si>
    <t xml:space="preserve"> 1/25</t>
  </si>
  <si>
    <t xml:space="preserve"> 6/24</t>
  </si>
  <si>
    <t xml:space="preserve"> 2/25</t>
  </si>
  <si>
    <t xml:space="preserve"> 3/25</t>
  </si>
  <si>
    <t xml:space="preserve"> 12/24 </t>
  </si>
  <si>
    <t xml:space="preserve"> 1/25 </t>
  </si>
  <si>
    <t xml:space="preserve"> 2/25 </t>
  </si>
  <si>
    <t xml:space="preserve">  6/24</t>
  </si>
  <si>
    <t xml:space="preserve">  7/24 </t>
  </si>
  <si>
    <t xml:space="preserve">  8/24</t>
  </si>
  <si>
    <t xml:space="preserve">  9/24 </t>
  </si>
  <si>
    <t xml:space="preserve">  10/24</t>
  </si>
  <si>
    <t>2025-01-27 00:00</t>
  </si>
  <si>
    <t xml:space="preserve"> 4/25</t>
  </si>
  <si>
    <t xml:space="preserve"> 5/25</t>
  </si>
  <si>
    <t xml:space="preserve"> 6/25</t>
  </si>
  <si>
    <t xml:space="preserve"> 7/25</t>
  </si>
  <si>
    <t xml:space="preserve"> 11/24 </t>
  </si>
  <si>
    <t xml:space="preserve"> 12/ 24 </t>
  </si>
  <si>
    <t xml:space="preserve">(consistnatly providing faulty data for </t>
  </si>
  <si>
    <t xml:space="preserve">  12/24 </t>
  </si>
  <si>
    <t xml:space="preserve"> 3/25 </t>
  </si>
  <si>
    <t>20/70</t>
  </si>
  <si>
    <t xml:space="preserve"> 4/25 </t>
  </si>
  <si>
    <t>Wasn't able to access weekly screen time reports in first visit on samsung - Tell them to ballpark avg. daily screen time by scrolling through each day. Tell them to do the same for 3 most use apps - and to leave the avg. time for the apps blank</t>
  </si>
  <si>
    <t xml:space="preserve">  3/25</t>
  </si>
  <si>
    <t xml:space="preserve">  7/24</t>
  </si>
  <si>
    <t xml:space="preserve">  5/24</t>
  </si>
  <si>
    <t xml:space="preserve"> 6/24 </t>
  </si>
  <si>
    <t xml:space="preserve"> 5/24 </t>
  </si>
  <si>
    <t xml:space="preserve">  5/24 </t>
  </si>
  <si>
    <t xml:space="preserve"> 8/24 </t>
  </si>
  <si>
    <t xml:space="preserve"> 5/25 </t>
  </si>
  <si>
    <t xml:space="preserve">4/25 </t>
  </si>
  <si>
    <t>5/25</t>
  </si>
  <si>
    <t>6/25</t>
  </si>
  <si>
    <t>7/25</t>
  </si>
  <si>
    <t>2025-02-24 00:00</t>
  </si>
  <si>
    <t xml:space="preserve"> 8/25</t>
  </si>
  <si>
    <t>2025-03-24 00:00</t>
  </si>
  <si>
    <t xml:space="preserve"> 9/25</t>
  </si>
  <si>
    <t>Texts wont deliver //  Emailed (MV)</t>
  </si>
  <si>
    <t>2025-04-28 00:00</t>
  </si>
  <si>
    <t xml:space="preserve"> 10/25</t>
  </si>
  <si>
    <t>2025-06-23 00:00</t>
  </si>
  <si>
    <t xml:space="preserve"> 11/25</t>
  </si>
  <si>
    <t xml:space="preserve"> 12/25</t>
  </si>
  <si>
    <t>2025-05-26 00:00</t>
  </si>
  <si>
    <t>(267) 770-1956</t>
  </si>
  <si>
    <t>11/25</t>
  </si>
  <si>
    <t>(445) 345-0228</t>
  </si>
  <si>
    <t>4/25</t>
  </si>
  <si>
    <t>2025-07-28 00:00</t>
  </si>
  <si>
    <t>(267) 968-5475</t>
  </si>
  <si>
    <t>(470) 819-7195</t>
  </si>
  <si>
    <t>11/24</t>
  </si>
  <si>
    <t xml:space="preserve"> '12/24</t>
  </si>
  <si>
    <t>1/25</t>
  </si>
  <si>
    <t>Cohort 2</t>
  </si>
  <si>
    <t>Chilld Phone</t>
  </si>
  <si>
    <t>Relation</t>
  </si>
  <si>
    <t>6 (call)</t>
  </si>
  <si>
    <t>Parent</t>
  </si>
  <si>
    <t>brownjahvon459@gmail.com</t>
  </si>
  <si>
    <t>EMAIL DON'T TEXT!!!!</t>
  </si>
  <si>
    <t xml:space="preserve">Parent </t>
  </si>
  <si>
    <t xml:space="preserve">  5/25</t>
  </si>
  <si>
    <t xml:space="preserve">  6/25</t>
  </si>
  <si>
    <t>60/70</t>
  </si>
  <si>
    <t xml:space="preserve">267-320-2266 </t>
  </si>
  <si>
    <t xml:space="preserve"> 10/24 </t>
  </si>
  <si>
    <t xml:space="preserve">30/70 </t>
  </si>
  <si>
    <t>30/70</t>
  </si>
  <si>
    <t>10/24</t>
  </si>
  <si>
    <t>2/25</t>
  </si>
  <si>
    <t>3/25</t>
  </si>
  <si>
    <t>Jones-Smith</t>
  </si>
  <si>
    <t>Spaeth@upenn.edu</t>
  </si>
  <si>
    <t>(267) 875-9015</t>
  </si>
  <si>
    <t>fuhsam@comcast.net</t>
  </si>
  <si>
    <t>tua16273@temple.edu</t>
  </si>
  <si>
    <t>(215) 254-8653</t>
  </si>
  <si>
    <t>cindy.froggatt@gmail.com</t>
  </si>
  <si>
    <t xml:space="preserve">(267) 303-7437 </t>
  </si>
  <si>
    <t>dixonjamie32@gmail.com</t>
  </si>
  <si>
    <t>catrishas@yahoo.com</t>
  </si>
  <si>
    <t xml:space="preserve"> Catrisha Watts</t>
  </si>
  <si>
    <t>(267) 240-9964</t>
  </si>
  <si>
    <t>animaitin@hotmail.com</t>
  </si>
  <si>
    <t>chastitymarlo@yahoo.com</t>
  </si>
  <si>
    <t xml:space="preserve">Chastity </t>
  </si>
  <si>
    <t>Azeeza</t>
  </si>
  <si>
    <t xml:space="preserve"> (267) 904-0794</t>
  </si>
  <si>
    <t>jledwards122@gmail.com</t>
  </si>
  <si>
    <t>gilbenyaacov@gmail.com</t>
  </si>
  <si>
    <t>2025-09-08 00:00</t>
  </si>
  <si>
    <t>camifranquie@gmail.com</t>
  </si>
  <si>
    <t>Sdbowen31@gmail.com</t>
  </si>
  <si>
    <t>trevineblache@gmail.com</t>
  </si>
  <si>
    <t>Mpunc00@yahoo.com</t>
  </si>
  <si>
    <t>krackley220@gmail.com</t>
  </si>
  <si>
    <t>mecrespo@aol.com</t>
  </si>
  <si>
    <t>monicafranquie@gmail.com</t>
  </si>
  <si>
    <t>Monica Franquie</t>
  </si>
  <si>
    <t>‪(267) 506-1764‬</t>
  </si>
  <si>
    <t>samsap9176@gmail.com</t>
  </si>
  <si>
    <t>Yuyun Mirawati</t>
  </si>
  <si>
    <t>mmont402@gmail.com</t>
  </si>
  <si>
    <t>267) 290-4027</t>
  </si>
  <si>
    <t>lanikab30@gmail.com</t>
  </si>
  <si>
    <t xml:space="preserve">856) 398-0152 </t>
  </si>
  <si>
    <t>mkm0113@gmail.com</t>
  </si>
  <si>
    <t>Marisa K Lloret</t>
  </si>
  <si>
    <t>9166919@gmail.com</t>
  </si>
  <si>
    <t>blackwellshawney090@gmail.com</t>
  </si>
  <si>
    <t>12/24</t>
  </si>
  <si>
    <t>fran.j.giron@gmail.com</t>
  </si>
  <si>
    <t>(267) 356-2759</t>
  </si>
  <si>
    <t>(267) 984-6704</t>
  </si>
  <si>
    <t>khashia08@icloud.com</t>
  </si>
  <si>
    <t xml:space="preserve">(215) 771-4447 </t>
  </si>
  <si>
    <t>215) 582-3644</t>
  </si>
  <si>
    <t>ericagale@hotmail.com</t>
  </si>
  <si>
    <t xml:space="preserve">(267) 276-8502 </t>
  </si>
  <si>
    <t>(267) 276-3767</t>
  </si>
  <si>
    <t>twanda46@hotmail.com</t>
  </si>
  <si>
    <t xml:space="preserve">(267) 243-1996 </t>
  </si>
  <si>
    <t>(215) 989-3427</t>
  </si>
  <si>
    <t>mzmobileLLC@gmail.com</t>
  </si>
  <si>
    <t>(267) 502-7654</t>
  </si>
  <si>
    <t>vandalynm@gmail.com</t>
  </si>
  <si>
    <t>Dim-2g</t>
  </si>
  <si>
    <t>NA (not completing)</t>
  </si>
  <si>
    <t>Cohort 1</t>
  </si>
  <si>
    <t xml:space="preserve">Notes: </t>
  </si>
  <si>
    <t>Phone?</t>
  </si>
  <si>
    <t>267-456-7457</t>
  </si>
  <si>
    <t>(in september, remove parent number from screen time survey settings)</t>
  </si>
  <si>
    <t xml:space="preserve">  9/24</t>
  </si>
  <si>
    <t>need</t>
  </si>
  <si>
    <t xml:space="preserve">N </t>
  </si>
  <si>
    <t>TBD</t>
  </si>
  <si>
    <t>215341-5150</t>
  </si>
  <si>
    <t xml:space="preserve"> 7/25 </t>
  </si>
  <si>
    <t>blue_coach_speedy@yahoo.com</t>
  </si>
  <si>
    <t>Grandmother</t>
  </si>
  <si>
    <t>chenoamc@gmail.com</t>
  </si>
  <si>
    <t>(609) 929-2223</t>
  </si>
  <si>
    <t>ashleyrsymons@yahoo.com</t>
  </si>
  <si>
    <t>Tub08794@temple.edu</t>
  </si>
  <si>
    <t>parisaliana7@gmail.com</t>
  </si>
  <si>
    <t>Cates</t>
  </si>
  <si>
    <t>Klcates@yahoo.com</t>
  </si>
  <si>
    <t>catrishas@gmail.com</t>
  </si>
  <si>
    <t>267) 357-2527</t>
  </si>
  <si>
    <t>kanyair.ka@icloud.com</t>
  </si>
  <si>
    <t>(610) 425-7228</t>
  </si>
  <si>
    <t>kayz.realtor@gmail.com</t>
  </si>
  <si>
    <t>priscilla.galligani@yahoo.com</t>
  </si>
  <si>
    <t xml:space="preserve">(856) 398-0152 </t>
  </si>
  <si>
    <t>mkdalessandro@gmail.com</t>
  </si>
  <si>
    <t>Dever</t>
  </si>
  <si>
    <t>csdever@gmail.com</t>
  </si>
  <si>
    <t xml:space="preserve"> (215) 966-7283 </t>
  </si>
  <si>
    <t>justreadywork@gmail.com</t>
  </si>
  <si>
    <t>sprd@ymail.com</t>
  </si>
  <si>
    <t>(484) 716-8187</t>
  </si>
  <si>
    <t>rosemjacobs@gmail.com</t>
  </si>
  <si>
    <t xml:space="preserve">(215) 917-0135 </t>
  </si>
  <si>
    <t>linh.k.doan@gmail.com</t>
  </si>
  <si>
    <t>10/25</t>
  </si>
  <si>
    <t>12/25</t>
  </si>
  <si>
    <t>1/26</t>
  </si>
  <si>
    <t>06/25</t>
  </si>
  <si>
    <t>07/25</t>
  </si>
  <si>
    <t>08/25</t>
  </si>
  <si>
    <t>09/25</t>
  </si>
  <si>
    <t>Complete</t>
  </si>
  <si>
    <t>Sent</t>
  </si>
  <si>
    <t>partial completion</t>
  </si>
  <si>
    <t>Missed</t>
  </si>
  <si>
    <t>DO NOT EDIT</t>
  </si>
  <si>
    <t>Wave 3 Date</t>
  </si>
  <si>
    <t>WAVE 2, V2 Date</t>
  </si>
  <si>
    <t>1</t>
  </si>
  <si>
    <t>2</t>
  </si>
  <si>
    <t>3</t>
  </si>
  <si>
    <t>4</t>
  </si>
  <si>
    <t>5</t>
  </si>
  <si>
    <t>6</t>
  </si>
  <si>
    <t>EMA Set</t>
  </si>
  <si>
    <t>W2 Compensation</t>
  </si>
  <si>
    <t>z</t>
  </si>
  <si>
    <t>Wave 1 Compensation</t>
  </si>
  <si>
    <t xml:space="preserve">Owen </t>
  </si>
  <si>
    <t>not set</t>
  </si>
  <si>
    <t>.</t>
  </si>
  <si>
    <t>Madelin</t>
  </si>
  <si>
    <t>THIS IS FOR PARTICIPANTS AGES 12-17.</t>
  </si>
  <si>
    <t>Binh/Rae</t>
  </si>
  <si>
    <t>BH, RY</t>
  </si>
  <si>
    <t>Isabel/Samra/Danny</t>
  </si>
  <si>
    <t>Megan/Binh</t>
  </si>
  <si>
    <t>Danny/Isane;</t>
  </si>
  <si>
    <t>Avi/Kirsten/Binh</t>
  </si>
  <si>
    <t>Wrong PID for DES and second part of survey. Wrong PID for Game of Dice</t>
  </si>
  <si>
    <t>Megan/Kirsten</t>
  </si>
  <si>
    <t>Skipped second round of PAT</t>
  </si>
  <si>
    <t>Maia/Megan</t>
  </si>
  <si>
    <t>Rae/Megan</t>
  </si>
  <si>
    <t>andrew</t>
  </si>
  <si>
    <t>Avi/Jay</t>
  </si>
  <si>
    <t>Avi/Aashna</t>
  </si>
  <si>
    <t>THIS IS FOR PARTICIPANTS AGES 18-20.</t>
  </si>
  <si>
    <t>Hawk/Avi</t>
  </si>
  <si>
    <t>Avi/Danny/Jay</t>
  </si>
  <si>
    <t>Sophie/Danny</t>
  </si>
  <si>
    <t>Sophia/Kirsten</t>
  </si>
  <si>
    <t>Megan/ Danny</t>
  </si>
  <si>
    <t>Binh + Sophie</t>
  </si>
  <si>
    <t>Megan/ Isabel</t>
  </si>
  <si>
    <t>Maia/Binh</t>
  </si>
  <si>
    <t>Danny/Isabel</t>
  </si>
  <si>
    <t>Avi/Kirsten</t>
  </si>
  <si>
    <t>Aashna + Avi</t>
  </si>
  <si>
    <t>Avi/Ife</t>
  </si>
  <si>
    <t>Kirsten/Andrew</t>
  </si>
  <si>
    <t>Harry/Kirsten</t>
  </si>
  <si>
    <t>avi</t>
  </si>
  <si>
    <t>megan/avi</t>
  </si>
  <si>
    <t>Megan/ Rae</t>
  </si>
  <si>
    <t>Avi/Danny/Cooper</t>
  </si>
  <si>
    <t>Avi/Cooper lol</t>
  </si>
  <si>
    <t>Foraging was done after the scan. DTI was run with a TE of 85.6 intead of 84.6</t>
  </si>
  <si>
    <t>Megan/Kirsten/Lina/Rae</t>
  </si>
  <si>
    <t>Isabel/Andrew/Avi</t>
  </si>
  <si>
    <t>Foraging was done after the scan.</t>
  </si>
  <si>
    <t>Rae/Binh</t>
  </si>
  <si>
    <t>Aashna/Avi</t>
  </si>
  <si>
    <t>Isabel/Andrew</t>
  </si>
  <si>
    <t>Avi/Andrew</t>
  </si>
  <si>
    <t>megan/kirsten/andrew</t>
  </si>
  <si>
    <t>Avi/Binh/Lina/Shenghan</t>
  </si>
  <si>
    <t>kirsten + Rae</t>
  </si>
  <si>
    <t>Avi/ Andrew/ Danny</t>
  </si>
  <si>
    <t>megan</t>
  </si>
  <si>
    <t>Kirsten/avi</t>
  </si>
  <si>
    <t>Isabel/Avi</t>
  </si>
  <si>
    <t>Isabel/Shenghan/Avi</t>
  </si>
  <si>
    <t>Megan/Kirsten/Ife</t>
  </si>
  <si>
    <t>Andrew/megan/avi</t>
  </si>
  <si>
    <t>Avi/Megan/Binh</t>
  </si>
  <si>
    <t>Danny/Andrew</t>
  </si>
  <si>
    <t xml:space="preserve">andrew </t>
  </si>
  <si>
    <t>Kirsten/ megan</t>
  </si>
  <si>
    <t>Kirsten/Sophia</t>
  </si>
  <si>
    <t>WAVE 1</t>
  </si>
  <si>
    <t>WAVE 2</t>
  </si>
  <si>
    <r>
      <rPr>
        <rFont val="Aptos"/>
        <b/>
        <color rgb="FF000000"/>
        <sz val="11.0"/>
        <u/>
      </rPr>
      <t xml:space="preserve">Initial Contact Text: </t>
    </r>
    <r>
      <rPr>
        <rFont val="Aptos"/>
        <b val="0"/>
        <color rgb="FF000000"/>
        <sz val="11.0"/>
        <u/>
      </rPr>
      <t> </t>
    </r>
  </si>
  <si>
    <t>Wave 2 Initial contact text</t>
  </si>
  <si>
    <t>Hi ____, this is (RA) from Project LITe at Temple University. We saw that you signed up _______ to participate in our study. I would first like to thank you for your interest. Secondly, we like to setup a brief 5-10 minute phone call, in which we discuss the project in greater detail, go over some MRI safety questions, and get you scheduled if interested in moving forward with us. Please let us know a day/time that works best for you. If you would like to stop receiving messages from us please type STOP. Thanks!</t>
  </si>
  <si>
    <t xml:space="preserve">Hi _____, this is ______ from project LITe! Thank you for sticking with us through Wave 1 of the study! The next step would be for us to schedule the first visit of Wave 2. Here are some available dates:
[date, time 1]
[date, time 2]
[date, time 3]
[date, time 4]
As a reminder, payment for the first visit is $30, and the visit will take place in 1701 N 13th Street. Let us know if any of these dates work for you. Thanks! The second visit will be scheduled upon completion of the first. </t>
  </si>
  <si>
    <t>Schedule Confirmation Text</t>
  </si>
  <si>
    <t>Thanks so much for taking the time to speak with us today. 
Visit information: 
Address: 
Weiss Hall1701 N 13th St, Philadelphia, PA 19122
Visit 1: [DAY, DATE @ TIME] - 30$
Visit 2: [DAY, DATE @ TIME] - 50$
Consent forms to sign:
Parent Form: [parent consent form goes here]
Form for Child: [child consent form goes here]
note - payments are made in cash at the end of the visit - any travel costs will be reimbursed.</t>
  </si>
  <si>
    <t>Visit information: 
Address: 
Weiss Hall1701 N 13th St, Philadelphia, PA 19122
Visit 1: [DAY, DATE @ TIME] - 30$</t>
  </si>
  <si>
    <t>v1 Reminder (1 day before)</t>
  </si>
  <si>
    <t>All other scripts are the same as v1</t>
  </si>
  <si>
    <t>Hi, this is [Staff Member] from project LITe! I'm texting to remind you that your appointment is scheduled for tomorrow, [DATE at TIME].</t>
  </si>
  <si>
    <t>v2 Reminder (3 days before)</t>
  </si>
  <si>
    <t>Hi, this is [Staff Member] from project LITe. I'm texting to confirm that your appointment is scheduled for [DAY, DATE at TIME].Please reply to this message with a "C" to confirm your appointment, or "Need to reschedule" if you can no longer make this appointment.
Your visit will occur in the basement level of Weiss Hall in the TUBRIC center. Please let us know if you need additional instructions. Please make sure not to wear any metal (e.g. Jeans with buttons, Bras with metal underwire/clip)
Thank you!</t>
  </si>
  <si>
    <t>v2 Reminder (1 day before)</t>
  </si>
  <si>
    <t>Hi, this is [Staff Member] from project LITe. I'm texting to remind you that your appointment is scheduled for tomorrow, [DATE at TIME]. 
Please make sure not to wear any metal (e.g. Jeans with buttons, Bras with metal underwire/clip)
Thank you!</t>
  </si>
  <si>
    <r>
      <rPr>
        <rFont val="Aptos"/>
        <b/>
        <color rgb="FF000000"/>
        <sz val="11.0"/>
        <u/>
      </rPr>
      <t>Check In</t>
    </r>
    <r>
      <rPr>
        <rFont val="Aptos"/>
        <b val="0"/>
        <color rgb="FF000000"/>
        <sz val="11.0"/>
        <u/>
      </rPr>
      <t> (schedule)</t>
    </r>
  </si>
  <si>
    <t xml:space="preserve">Hi there! This is (RA) from Project LITe reaching out to see if you'd like to go ahead and schedule a brief screener to explain a bit more about the project and see if you’d be interested in participating. If you would like to stop receiving messages from us please respond STOP. Hope you are having a wonderful day, thank you! </t>
  </si>
  <si>
    <t>Hi there! This is (RA) from Project LITe reaching out to see if you'd like to go ahead and schedule a brief screener to explain a bit more about the project and see if you’d be interested in having (child) participate. Hope you are having a wonderful day, thank you! </t>
  </si>
  <si>
    <t>Hey, just wanted to follow up! Let us know if you are still interested and we can schedule a quick phone call to talk about the study. Thanks!</t>
  </si>
  <si>
    <r>
      <rPr>
        <rFont val="Aptos"/>
        <b/>
        <color rgb="FF000000"/>
        <sz val="11.0"/>
        <u/>
      </rPr>
      <t xml:space="preserve">Screen Time </t>
    </r>
    <r>
      <rPr>
        <rFont val="Aptos"/>
        <b val="0"/>
        <color rgb="FF000000"/>
        <sz val="11.0"/>
        <u/>
      </rPr>
      <t> (first reminder)</t>
    </r>
  </si>
  <si>
    <t>Hi (participant) This is (RA) from Project LITe! I was reaching out to see if you had time to be able to complete your monthly screen time survey! I have it linked below! Thank you and have a great day! </t>
  </si>
  <si>
    <t>Hi (parent) This is (RA) from Project LITe! I was reaching out to see if (P name) had time to be able to complete your monthly screen time survey! I have it linked below! Thank you and have a great day! </t>
  </si>
  <si>
    <r>
      <rPr>
        <rFont val="Aptos Narrow"/>
        <color rgb="FF000000"/>
        <sz val="11.0"/>
      </rPr>
      <t>Automated Survey Reminder (use when p’s will not complete survey):</t>
    </r>
    <r>
      <rPr>
        <rFont val="Aptos Narrow"/>
        <color rgb="FF000000"/>
        <sz val="11.0"/>
      </rPr>
      <t> </t>
    </r>
  </si>
  <si>
    <t>This is an automated survey reminder from project LITe. Please let us know if you need to skip this month's survey (each survey takes 2-3 minutes) - (insert survey link) </t>
  </si>
  <si>
    <r>
      <rPr>
        <rFont val="Aptos Narrow"/>
        <color rgb="FF000000"/>
        <sz val="11.0"/>
      </rPr>
      <t>If no response after 3 days: </t>
    </r>
    <r>
      <rPr>
        <rFont val="Aptos Narrow"/>
        <color rgb="FF000000"/>
        <sz val="11.0"/>
      </rPr>
      <t> </t>
    </r>
  </si>
  <si>
    <t>This is an automated survey reminder from project LITe, please complete your monthly screen time survey (it only takes 2-3 minutes). (insert survey link) Would you like to continue with the Project? Respond Yes or No </t>
  </si>
  <si>
    <r>
      <rPr>
        <rFont val="Aptos"/>
        <b/>
        <color rgb="FF000000"/>
        <sz val="11.0"/>
        <u/>
      </rPr>
      <t>“What is the Project?”</t>
    </r>
    <r>
      <rPr>
        <rFont val="Aptos"/>
        <b val="0"/>
        <color rgb="FF000000"/>
        <sz val="11.0"/>
        <u/>
      </rPr>
      <t> </t>
    </r>
  </si>
  <si>
    <t>We are a study at Temple University, within the psychology and neuroscience department. Our study focuses on the long-term impacts of technology and digital media on our psychological development. The study consists of 2 in person visits, and some at-home surveys. All of which is compensated. </t>
  </si>
  <si>
    <t>New Phone Number Script</t>
  </si>
  <si>
    <t>***We have changed phone numbers in the lab and will be contacting you from this number moving forward! ****</t>
  </si>
  <si>
    <t xml:space="preserve"> EMA WEEK beginning</t>
  </si>
  <si>
    <r>
      <rPr>
        <rFont val="Calibri"/>
        <color rgb="FF000000"/>
        <sz val="11.0"/>
      </rPr>
      <t xml:space="preserve">Hi </t>
    </r>
    <r>
      <rPr>
        <rFont val="Calibri"/>
        <b/>
        <color rgb="FF000000"/>
        <sz val="11.0"/>
      </rPr>
      <t>participant name</t>
    </r>
    <r>
      <rPr>
        <rFont val="Calibri"/>
        <color rgb="FF000000"/>
        <sz val="11.0"/>
      </rPr>
      <t xml:space="preserve">! This is the project LITe Team.
Thank you so much for completing your monthly surveys!
We are beginning our social check week this month, and it is set to start this Monday (9/2). This will be a 10 day period, where each day we will be sending you surveys to quickly check in on your phone use at THAT MOMENT!
It is set to send you 2 or 3 surveys a day, at random times. Each survey is built to take no longer than 2-3 minutes to complete.
We of course understand that participants will likely not be able to complete all surveys and anticipate that some will not be completed. With relatively consistent survey responses, at the end of the 10 days, we compensate 70 dollars,
We just wanted to check in before the week starts to make sure you are aware and double check whether you are okay to begin this process.
</t>
    </r>
  </si>
  <si>
    <t>V2 Schedule</t>
  </si>
  <si>
    <t>Good afternoon! Thank you so much for completing those surveys!
Next steps for [participant] will be scheduling [participant] both for their second visit with us. This visit will include an MRI and will be about 1.5 hours.
Please let us know what days and times in the coming weeks that will work best for you all. Thank you:)</t>
  </si>
  <si>
    <t xml:space="preserve">EMAIL SCRIPT (Wave Two) - not responding to texts </t>
  </si>
  <si>
    <t xml:space="preserve">SUBJECT TITLE: Wave 2 Participation 
Hello *PARTICIPANTS NAME or PARENTS NAME and PARTICIPANTS NAME*,
This is *RA NAME* from Project LITe! Thank you for sticking with us through Wave 1 of our study! The next step would be for us to schedule the next set of visits. I was wondering when would be a good time for us to give you a quick call to remind you about what our study entails and schedule your first visit with us? It seems like we may have got disconnected over text so I was wondering if you could also provide us with a good number to reach you at.
Thank you so much,
*RA NAME*
Research Assistant in CAB Lab
</t>
  </si>
  <si>
    <t>We of course understand that participants will likely not be able to complete all surveys and anticipate that some will not be completed. With relatively consistent survey responses, at the end of the 10 days, we compensate 70 dollars,</t>
  </si>
  <si>
    <t>We just wanted to check in before the week starts to make sure you are aware and double check whether you are okay to begin this process.</t>
  </si>
  <si>
    <t>record_id</t>
  </si>
  <si>
    <t>screen_time_y2_arm_1_screen_time_1_complete</t>
  </si>
  <si>
    <t>screen_time_y2_arm_1_screen_time_2_complete</t>
  </si>
  <si>
    <t>screen_time_y2_arm_1_screen_time_3_complete</t>
  </si>
  <si>
    <t>screen_time_y2_arm_1_screen_time_4_complete</t>
  </si>
  <si>
    <t>screen_time_y2_arm_1_screen_time_5_complete</t>
  </si>
  <si>
    <t>screen_time_y2_arm_1_screen_time_6_complete</t>
  </si>
  <si>
    <t>screen_time_2_y2_arm_1_screen_time_1_2_complete</t>
  </si>
  <si>
    <t>screen_time_2_y2_arm_1_screen_time_2_2_complete</t>
  </si>
  <si>
    <t>screen_time_2_y2_arm_1_screen_time_3_2_complete</t>
  </si>
  <si>
    <t>1002</t>
  </si>
  <si>
    <t>1003</t>
  </si>
  <si>
    <t>1005</t>
  </si>
  <si>
    <t>1006</t>
  </si>
  <si>
    <t>1007</t>
  </si>
  <si>
    <t>1008</t>
  </si>
  <si>
    <t>1011</t>
  </si>
  <si>
    <t>1012</t>
  </si>
  <si>
    <t>1014</t>
  </si>
  <si>
    <t>1015</t>
  </si>
  <si>
    <t>1016</t>
  </si>
  <si>
    <t>1017</t>
  </si>
  <si>
    <t>1018</t>
  </si>
  <si>
    <t>1019</t>
  </si>
  <si>
    <t>1020</t>
  </si>
  <si>
    <t>1021</t>
  </si>
  <si>
    <t>1023</t>
  </si>
  <si>
    <t>1024</t>
  </si>
  <si>
    <t>1025</t>
  </si>
  <si>
    <t>1026</t>
  </si>
  <si>
    <t>1029</t>
  </si>
  <si>
    <t>1030</t>
  </si>
  <si>
    <t>1032</t>
  </si>
  <si>
    <t>1035</t>
  </si>
  <si>
    <t>1036</t>
  </si>
  <si>
    <t>1037</t>
  </si>
  <si>
    <t>1038</t>
  </si>
  <si>
    <t>1039</t>
  </si>
  <si>
    <t>1044</t>
  </si>
  <si>
    <t>1046</t>
  </si>
  <si>
    <t>1048</t>
  </si>
  <si>
    <t>1050</t>
  </si>
  <si>
    <t>1053</t>
  </si>
  <si>
    <t>1930</t>
  </si>
  <si>
    <t>2003</t>
  </si>
  <si>
    <t>2005</t>
  </si>
  <si>
    <t>2006</t>
  </si>
  <si>
    <t>2009</t>
  </si>
  <si>
    <t>2011</t>
  </si>
  <si>
    <t>2012</t>
  </si>
  <si>
    <t>2013</t>
  </si>
  <si>
    <t>2016</t>
  </si>
  <si>
    <t>2018</t>
  </si>
  <si>
    <t>2020</t>
  </si>
  <si>
    <t>2024</t>
  </si>
  <si>
    <t>2026</t>
  </si>
  <si>
    <t>2027</t>
  </si>
  <si>
    <t>2028</t>
  </si>
  <si>
    <t>2029</t>
  </si>
  <si>
    <t>2032</t>
  </si>
  <si>
    <t>2033</t>
  </si>
  <si>
    <t>2046</t>
  </si>
  <si>
    <t>2131</t>
  </si>
  <si>
    <t>3002</t>
  </si>
  <si>
    <t>3003</t>
  </si>
  <si>
    <t>3011</t>
  </si>
  <si>
    <t>3013</t>
  </si>
  <si>
    <t>3015</t>
  </si>
  <si>
    <t>3017</t>
  </si>
  <si>
    <t>3019</t>
  </si>
  <si>
    <t>3020</t>
  </si>
  <si>
    <t>3023</t>
  </si>
  <si>
    <t>3026</t>
  </si>
  <si>
    <t>3027</t>
  </si>
  <si>
    <t>3028</t>
  </si>
  <si>
    <t>3031</t>
  </si>
  <si>
    <t>3032</t>
  </si>
  <si>
    <t>3035</t>
  </si>
  <si>
    <t>3036</t>
  </si>
  <si>
    <t>3037</t>
  </si>
  <si>
    <t>3038</t>
  </si>
  <si>
    <t>3039</t>
  </si>
  <si>
    <t>3042</t>
  </si>
  <si>
    <t>3044</t>
  </si>
  <si>
    <t>3045</t>
  </si>
  <si>
    <t>3048</t>
  </si>
  <si>
    <t>3049</t>
  </si>
  <si>
    <t>3055</t>
  </si>
  <si>
    <t>3058</t>
  </si>
  <si>
    <t>3061</t>
  </si>
  <si>
    <t>3062</t>
  </si>
  <si>
    <t>3065</t>
  </si>
  <si>
    <t>3073</t>
  </si>
  <si>
    <t>3074</t>
  </si>
  <si>
    <t>3075</t>
  </si>
  <si>
    <t>3077</t>
  </si>
  <si>
    <t>3082</t>
  </si>
  <si>
    <t>3086</t>
  </si>
  <si>
    <t>3088</t>
  </si>
  <si>
    <t>3089</t>
  </si>
  <si>
    <t>3090</t>
  </si>
  <si>
    <t>3091</t>
  </si>
  <si>
    <t>3092</t>
  </si>
  <si>
    <t>3093</t>
  </si>
  <si>
    <t>3094</t>
  </si>
  <si>
    <t>3095</t>
  </si>
  <si>
    <t>3097</t>
  </si>
  <si>
    <t>3098</t>
  </si>
  <si>
    <t>3101</t>
  </si>
  <si>
    <t>3102</t>
  </si>
  <si>
    <t>3107</t>
  </si>
  <si>
    <t>3108</t>
  </si>
  <si>
    <t>3109</t>
  </si>
  <si>
    <t>3110</t>
  </si>
  <si>
    <t>3111</t>
  </si>
  <si>
    <t>3113</t>
  </si>
  <si>
    <t>3115</t>
  </si>
  <si>
    <t>3116</t>
  </si>
  <si>
    <t>3117</t>
  </si>
  <si>
    <t>3118</t>
  </si>
  <si>
    <t>3120</t>
  </si>
  <si>
    <t>3121</t>
  </si>
  <si>
    <t>3126</t>
  </si>
  <si>
    <t>3128</t>
  </si>
  <si>
    <t>3130</t>
  </si>
  <si>
    <t>3131</t>
  </si>
  <si>
    <t>3133</t>
  </si>
  <si>
    <t>3134</t>
  </si>
  <si>
    <t>3137</t>
  </si>
  <si>
    <t>3141</t>
  </si>
  <si>
    <t>3143</t>
  </si>
  <si>
    <t>3155</t>
  </si>
  <si>
    <t>test</t>
  </si>
  <si>
    <t>reschedule w2 v1</t>
  </si>
  <si>
    <r>
      <rPr>
        <rFont val="Calibri"/>
        <color theme="1"/>
        <sz val="10.0"/>
      </rPr>
      <t xml:space="preserve"> travel payments  + schedule v2 + screener </t>
    </r>
    <r>
      <rPr>
        <rFont val="Calibri"/>
        <b/>
        <color theme="1"/>
        <sz val="10.0"/>
      </rPr>
      <t>Andrew @ 4pm</t>
    </r>
  </si>
  <si>
    <t>Wave 3 screener</t>
  </si>
  <si>
    <t>schedule screener - called mom but she couldn't hear</t>
  </si>
  <si>
    <t xml:space="preserve">Reschedule v2 </t>
  </si>
  <si>
    <t>Reschedule v2 - giving space</t>
  </si>
  <si>
    <t>accidentally messaged just parent - AD 4/28/2026</t>
  </si>
  <si>
    <t>reschedule v1</t>
  </si>
  <si>
    <t>schedule v2</t>
  </si>
  <si>
    <t>v2 reminder 4 days before</t>
  </si>
  <si>
    <t>v2 reminder- 4 days before</t>
  </si>
  <si>
    <t>v1 reminder</t>
  </si>
  <si>
    <t>Laughlin</t>
  </si>
  <si>
    <t>wave 2 inital contact - should not scan was scared of noises before</t>
  </si>
  <si>
    <t>wave 2 inital contact</t>
  </si>
  <si>
    <t>wave 2 intial contact</t>
  </si>
  <si>
    <t>(215) 868-9288</t>
  </si>
  <si>
    <t>wave 2 Intial contact</t>
  </si>
  <si>
    <t xml:space="preserve">v2 reminder </t>
  </si>
  <si>
    <t xml:space="preserve">Schedule v2 </t>
  </si>
  <si>
    <t>Schedule V2 (wait for after study abroad)</t>
  </si>
  <si>
    <t>2085 sibling</t>
  </si>
  <si>
    <t>v2 reminder - 4 days before</t>
  </si>
  <si>
    <t xml:space="preserve">Schedule v1/ child living in west coast </t>
  </si>
  <si>
    <t>p1052 sibling- mom had surgery</t>
  </si>
  <si>
    <t>reschedule v2 (give space)</t>
  </si>
  <si>
    <t>AC, EB</t>
  </si>
  <si>
    <t>p1055 sibling- mom had surgery, give space</t>
  </si>
  <si>
    <t>schedule wave2 v1 (wait for PSSA testing to be done)</t>
  </si>
  <si>
    <t>3 day v1 reminder</t>
  </si>
  <si>
    <t>wave 2 schedule screener - if no response, x - AD 4/28/2026</t>
  </si>
  <si>
    <t>v1 reminder - 3 days before</t>
  </si>
  <si>
    <t>screener</t>
  </si>
  <si>
    <t>445) 221-3426‬</t>
  </si>
  <si>
    <t>1172/1356 sibling</t>
  </si>
  <si>
    <t>Wave 2 intial content</t>
  </si>
  <si>
    <t>wave 2 initial contact (sibling - 1851)</t>
  </si>
  <si>
    <t>contact</t>
  </si>
  <si>
    <t xml:space="preserve">Wave 2 iniitial contact </t>
  </si>
  <si>
    <r>
      <rPr>
        <rFont val="Calibri"/>
        <color rgb="FF000000"/>
        <sz val="10.0"/>
      </rPr>
      <t xml:space="preserve">GIVE 70 at first visit +30 - </t>
    </r>
    <r>
      <rPr>
        <rFont val="Calibri"/>
        <b/>
        <i/>
        <color rgb="FF000000"/>
        <sz val="10.0"/>
      </rPr>
      <t>Scammer be warned.... (need valid reciept)</t>
    </r>
  </si>
  <si>
    <r>
      <rPr>
        <rFont val="Calibri"/>
        <color rgb="FF000000"/>
        <sz val="10.0"/>
      </rPr>
      <t xml:space="preserve">GIVE 70 at first visit +30 - </t>
    </r>
    <r>
      <rPr>
        <rFont val="Calibri"/>
        <b/>
        <i/>
        <color rgb="FF000000"/>
        <sz val="10.0"/>
      </rPr>
      <t>Scammer be warned.... (need valid reciept)</t>
    </r>
  </si>
  <si>
    <t>V2 reminder- 1 day before</t>
  </si>
  <si>
    <t>Wave 3 inital contact</t>
  </si>
  <si>
    <t>Ineligible for V2</t>
  </si>
  <si>
    <r>
      <rPr>
        <rFont val="Calibri"/>
        <color theme="1"/>
        <sz val="10.0"/>
      </rPr>
      <t xml:space="preserve">siblings with 2091, </t>
    </r>
    <r>
      <rPr>
        <rFont val="Calibri"/>
        <b/>
        <color theme="1"/>
        <sz val="10.0"/>
      </rPr>
      <t>CHECK SESSION NOTES BEFORE V2</t>
    </r>
  </si>
  <si>
    <r>
      <rPr>
        <rFont val="Calibri"/>
        <color theme="1"/>
        <sz val="10.0"/>
      </rPr>
      <t xml:space="preserve">siblings with 2090, </t>
    </r>
    <r>
      <rPr>
        <rFont val="Calibri"/>
        <b/>
        <color theme="1"/>
        <sz val="10.0"/>
      </rPr>
      <t xml:space="preserve">Has Dyslexia!!! anticipate longer v1 (read to him?) </t>
    </r>
  </si>
  <si>
    <r>
      <rPr>
        <rFont val="Arial"/>
        <color theme="1"/>
        <sz val="11.0"/>
      </rPr>
      <t xml:space="preserve">NO MRI !!!!!!!! - PARENT SAID CANT HANDLE IT </t>
    </r>
    <r>
      <rPr>
        <rFont val="Arial"/>
        <b/>
        <color theme="1"/>
        <sz val="11.0"/>
      </rPr>
      <t xml:space="preserve"> 2/26/2026 </t>
    </r>
    <r>
      <rPr>
        <rFont val="Arial"/>
        <color theme="1"/>
        <sz val="11.0"/>
      </rPr>
      <t>- this means DD alone and social and foraging need to be done during the V1</t>
    </r>
  </si>
  <si>
    <r>
      <rPr>
        <rFont val="&quot;Open Sans&quot;, Helvetica, Arial, sans-serif"/>
        <color rgb="FF1155CC"/>
        <u/>
      </rPr>
      <t>ahniyahwalton25@gmail.com</t>
    </r>
  </si>
  <si>
    <r>
      <rPr>
        <rFont val="Calibri"/>
        <color rgb="FF1155CC"/>
        <u/>
      </rPr>
      <t>267-601-5662</t>
    </r>
  </si>
  <si>
    <r>
      <rPr>
        <rFont val="Calibri"/>
        <color rgb="FF1155CC"/>
        <u/>
      </rPr>
      <t>267-601-5662</t>
    </r>
  </si>
  <si>
    <r>
      <rPr>
        <rFont val="Calibri"/>
        <color rgb="FF000000"/>
        <sz val="10.0"/>
      </rPr>
      <t xml:space="preserve">Schedule wave 3 v1 - </t>
    </r>
    <r>
      <rPr>
        <rFont val="Calibri"/>
        <b/>
        <color rgb="FF000000"/>
        <sz val="10.0"/>
      </rPr>
      <t>AVI</t>
    </r>
  </si>
  <si>
    <t>screen_time_y1_arm_1_screen_time_1_complete</t>
  </si>
  <si>
    <t>screen_time_y1_arm_1_screen_time_2_complete</t>
  </si>
  <si>
    <t>screen_time_y1_arm_1_screen_time_3_complete</t>
  </si>
  <si>
    <t>screen_time_y1_arm_1_screen_time_4_complete</t>
  </si>
  <si>
    <t>screen_time_y1_arm_1_screen_time_5_complete</t>
  </si>
  <si>
    <t>screen_time_y1_arm_1_screen_time_6_complete</t>
  </si>
  <si>
    <t>screen_time_2_y1_arm_1_screen_time_1_2_complete</t>
  </si>
  <si>
    <t>screen_time_2_y1_arm_1_screen_time_2_2_complete</t>
  </si>
  <si>
    <t>screen_time_2_y1_arm_1_screen_time_3_2_complete</t>
  </si>
  <si>
    <t>1000</t>
  </si>
  <si>
    <t>1001</t>
  </si>
  <si>
    <t>1004</t>
  </si>
  <si>
    <t>1009</t>
  </si>
  <si>
    <t>1022</t>
  </si>
  <si>
    <t>1028</t>
  </si>
  <si>
    <t>1031</t>
  </si>
  <si>
    <t>1033</t>
  </si>
  <si>
    <t>1034</t>
  </si>
  <si>
    <t>1041</t>
  </si>
  <si>
    <t>1042</t>
  </si>
  <si>
    <t>1043</t>
  </si>
  <si>
    <t>1045</t>
  </si>
  <si>
    <t>1047</t>
  </si>
  <si>
    <t>1049</t>
  </si>
  <si>
    <t>1051</t>
  </si>
  <si>
    <t>1052</t>
  </si>
  <si>
    <t>1054</t>
  </si>
  <si>
    <t>1055</t>
  </si>
  <si>
    <t>1056</t>
  </si>
  <si>
    <t>1057</t>
  </si>
  <si>
    <t>1058</t>
  </si>
  <si>
    <t>1059</t>
  </si>
  <si>
    <t>1060</t>
  </si>
  <si>
    <t>1061</t>
  </si>
  <si>
    <t>1062</t>
  </si>
  <si>
    <t>1063</t>
  </si>
  <si>
    <t>1064</t>
  </si>
  <si>
    <t>1065</t>
  </si>
  <si>
    <t>1066</t>
  </si>
  <si>
    <t>1067</t>
  </si>
  <si>
    <t>1068</t>
  </si>
  <si>
    <t>1069</t>
  </si>
  <si>
    <t>1070</t>
  </si>
  <si>
    <t>1071</t>
  </si>
  <si>
    <t>1073</t>
  </si>
  <si>
    <t>1074</t>
  </si>
  <si>
    <t>1075</t>
  </si>
  <si>
    <t>1076</t>
  </si>
  <si>
    <t>1077</t>
  </si>
  <si>
    <t>1078</t>
  </si>
  <si>
    <t>1079</t>
  </si>
  <si>
    <t>1080</t>
  </si>
  <si>
    <t>1081</t>
  </si>
  <si>
    <t>1082</t>
  </si>
  <si>
    <t>1083</t>
  </si>
  <si>
    <t>1084</t>
  </si>
  <si>
    <t>1085</t>
  </si>
  <si>
    <t>1086</t>
  </si>
  <si>
    <t>1087</t>
  </si>
  <si>
    <t>1088</t>
  </si>
  <si>
    <t>1089</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</si>
  <si>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</si>
  <si>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</si>
  <si>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</si>
  <si>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</si>
  <si>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</si>
  <si>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</si>
  <si>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</si>
  <si>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</si>
  <si>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</si>
  <si>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</si>
  <si>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</si>
  <si>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</si>
  <si>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</si>
  <si>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</si>
  <si>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</si>
  <si>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</si>
  <si>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</si>
  <si>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</si>
  <si>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</si>
  <si>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</si>
  <si>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</si>
  <si>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</si>
  <si>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</si>
  <si>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</si>
  <si>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</si>
  <si>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1117</t>
  </si>
  <si>
    <t>1118</t>
  </si>
  <si>
    <t>1123</t>
  </si>
  <si>
    <t>1124</t>
  </si>
  <si>
    <t>1125</t>
  </si>
  <si>
    <t>1126</t>
  </si>
  <si>
    <t>1127</t>
  </si>
  <si>
    <t>1128</t>
  </si>
  <si>
    <t>1130</t>
  </si>
  <si>
    <t>1131</t>
  </si>
  <si>
    <t>1132</t>
  </si>
  <si>
    <t>122</t>
  </si>
  <si>
    <t>1544</t>
  </si>
  <si>
    <t>1675</t>
  </si>
  <si>
    <t>1699</t>
  </si>
  <si>
    <t>2001</t>
  </si>
  <si>
    <t>2002</t>
  </si>
  <si>
    <t>2007</t>
  </si>
  <si>
    <t>2010</t>
  </si>
  <si>
    <t>2014</t>
  </si>
  <si>
    <t>2015</t>
  </si>
  <si>
    <t>2017</t>
  </si>
  <si>
    <t>2019</t>
  </si>
  <si>
    <t>2022</t>
  </si>
  <si>
    <t>2023</t>
  </si>
  <si>
    <t>2025</t>
  </si>
  <si>
    <t>2030</t>
  </si>
  <si>
    <t>2031</t>
  </si>
  <si>
    <t>2034</t>
  </si>
  <si>
    <t>2035</t>
  </si>
  <si>
    <t>2036</t>
  </si>
  <si>
    <t>2038</t>
  </si>
  <si>
    <t>2039</t>
  </si>
  <si>
    <t>2040</t>
  </si>
  <si>
    <t>2041</t>
  </si>
  <si>
    <t>2042</t>
  </si>
  <si>
    <t>2043</t>
  </si>
  <si>
    <t>2044</t>
  </si>
  <si>
    <t>2045</t>
  </si>
  <si>
    <t>2047</t>
  </si>
  <si>
    <t>2048</t>
  </si>
  <si>
    <t>2049</t>
  </si>
  <si>
    <t>2050</t>
  </si>
  <si>
    <t>2051</t>
  </si>
  <si>
    <t>2052</t>
  </si>
  <si>
    <t>2053</t>
  </si>
  <si>
    <t>2054</t>
  </si>
  <si>
    <t>2055</t>
  </si>
  <si>
    <t>2056</t>
  </si>
  <si>
    <t>2057</t>
  </si>
  <si>
    <t>2058</t>
  </si>
  <si>
    <t>2059</t>
  </si>
  <si>
    <t>2060</t>
  </si>
  <si>
    <t>2061</t>
  </si>
  <si>
    <t>2062</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</si>
  <si>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</si>
  <si>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</si>
  <si>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</si>
  <si>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</si>
  <si>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</si>
  <si>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</si>
  <si>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</si>
  <si>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</si>
  <si>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</si>
  <si>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</si>
  <si>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</si>
  <si>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</si>
  <si>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</si>
  <si>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</si>
  <si>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</si>
  <si>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</si>
  <si>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</si>
  <si>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</si>
  <si>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</si>
  <si>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</si>
  <si>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</si>
  <si>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</si>
  <si>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</si>
  <si>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</si>
  <si>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</si>
  <si>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</si>
  <si>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</si>
  <si>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</si>
  <si>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</si>
  <si>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</si>
  <si>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</si>
  <si>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</si>
  <si>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</si>
  <si>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</si>
  <si>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</si>
  <si>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</si>
  <si>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</si>
  <si>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</si>
  <si>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</si>
  <si>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</si>
  <si>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</si>
  <si>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</si>
  <si>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</si>
  <si>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2108</t>
  </si>
  <si>
    <t>2109</t>
  </si>
  <si>
    <t>2111</t>
  </si>
  <si>
    <t>2112</t>
  </si>
  <si>
    <t>2113</t>
  </si>
  <si>
    <t>2114</t>
  </si>
  <si>
    <t>2115</t>
  </si>
  <si>
    <t>2116</t>
  </si>
  <si>
    <t>2117</t>
  </si>
  <si>
    <t>2118</t>
  </si>
  <si>
    <t>2119</t>
  </si>
  <si>
    <t>2120</t>
  </si>
  <si>
    <t>2121</t>
  </si>
  <si>
    <t>2122</t>
  </si>
  <si>
    <t>2123</t>
  </si>
  <si>
    <t>2124</t>
  </si>
  <si>
    <t>2125</t>
  </si>
  <si>
    <t>2126</t>
  </si>
  <si>
    <t>2127</t>
  </si>
  <si>
    <t>2128</t>
  </si>
  <si>
    <t>2129</t>
  </si>
  <si>
    <t>2130</t>
  </si>
  <si>
    <t>3004</t>
  </si>
  <si>
    <t>3007</t>
  </si>
  <si>
    <t>3008</t>
  </si>
  <si>
    <t>3009</t>
  </si>
  <si>
    <t>3010</t>
  </si>
  <si>
    <t>3014</t>
  </si>
  <si>
    <t>3016</t>
  </si>
  <si>
    <t>3022</t>
  </si>
  <si>
    <t>3024</t>
  </si>
  <si>
    <t>3025</t>
  </si>
  <si>
    <t>3030</t>
  </si>
  <si>
    <t>3033</t>
  </si>
  <si>
    <t>3034</t>
  </si>
  <si>
    <t>3040</t>
  </si>
  <si>
    <t>3041</t>
  </si>
  <si>
    <t>3043</t>
  </si>
  <si>
    <t>3046</t>
  </si>
  <si>
    <t>3047</t>
  </si>
  <si>
    <t>3050</t>
  </si>
  <si>
    <t>3051</t>
  </si>
  <si>
    <t>3053</t>
  </si>
  <si>
    <t>3054</t>
  </si>
  <si>
    <t>3056</t>
  </si>
  <si>
    <t>3057</t>
  </si>
  <si>
    <t>3060</t>
  </si>
  <si>
    <t>3063</t>
  </si>
  <si>
    <t>3064</t>
  </si>
  <si>
    <t>3066</t>
  </si>
  <si>
    <t>3067</t>
  </si>
  <si>
    <t>3068</t>
  </si>
  <si>
    <t>3069</t>
  </si>
  <si>
    <t>3070</t>
  </si>
  <si>
    <t>3071</t>
  </si>
  <si>
    <t>3072</t>
  </si>
  <si>
    <t>3076</t>
  </si>
  <si>
    <t>3078</t>
  </si>
  <si>
    <t>3079</t>
  </si>
  <si>
    <t>3080</t>
  </si>
  <si>
    <t>3081</t>
  </si>
  <si>
    <t>3083</t>
  </si>
  <si>
    <t>3084</t>
  </si>
  <si>
    <t>3085</t>
  </si>
  <si>
    <t>3087</t>
  </si>
  <si>
    <t>3096</t>
  </si>
  <si>
    <t>3099</t>
  </si>
  <si>
    <t>3100</t>
  </si>
  <si>
    <t>3103</t>
  </si>
  <si>
    <t>3104</t>
  </si>
  <si>
    <t>3105</t>
  </si>
  <si>
    <t>3106</t>
  </si>
  <si>
    <t>3112</t>
  </si>
  <si>
    <t>3119</t>
  </si>
  <si>
    <t>3122</t>
  </si>
  <si>
    <t>3123</t>
  </si>
  <si>
    <t>3124</t>
  </si>
  <si>
    <t>3125</t>
  </si>
  <si>
    <t>3127</t>
  </si>
  <si>
    <t>3129</t>
  </si>
  <si>
    <t>3132</t>
  </si>
  <si>
    <t>3135</t>
  </si>
  <si>
    <t>3136</t>
  </si>
  <si>
    <t>3138</t>
  </si>
  <si>
    <t>3139</t>
  </si>
  <si>
    <t>3140</t>
  </si>
  <si>
    <t>3142</t>
  </si>
  <si>
    <t>3144</t>
  </si>
  <si>
    <t>3145</t>
  </si>
  <si>
    <t>3146</t>
  </si>
  <si>
    <t>3147</t>
  </si>
  <si>
    <t>3148</t>
  </si>
  <si>
    <t>3149</t>
  </si>
  <si>
    <t>3150</t>
  </si>
  <si>
    <t>3151</t>
  </si>
  <si>
    <t>3152</t>
  </si>
  <si>
    <t>3153</t>
  </si>
  <si>
    <t>3154</t>
  </si>
  <si>
    <t>3156</t>
  </si>
  <si>
    <t>3157</t>
  </si>
  <si>
    <t>3158</t>
  </si>
  <si>
    <t>60</t>
  </si>
  <si>
    <t>61</t>
  </si>
  <si>
    <t>784</t>
  </si>
  <si>
    <t>997</t>
  </si>
  <si>
    <t>r1001</t>
  </si>
  <si>
    <t>r1007</t>
  </si>
  <si>
    <t>r1008</t>
  </si>
  <si>
    <t>r1009</t>
  </si>
  <si>
    <t>r1043</t>
  </si>
  <si>
    <t>r1072</t>
  </si>
  <si>
    <t>r1106</t>
  </si>
  <si>
    <t>r1122</t>
  </si>
  <si>
    <t>r1129</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</si>
</sst>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numFmt numFmtId="165" formatCode="m/d/yy"/>
    <numFmt numFmtId="166" formatCode="m/d"/>
    <numFmt numFmtId="167" formatCode="M/d/yyyy"/>
    <numFmt numFmtId="168" formatCode="m-d-yyyy"/>
    <numFmt numFmtId="169" formatCode="M/d/yyyy H:mm:ss"/>
    <numFmt numFmtId="170" formatCode="mm/dd/yyyy"/>
    <numFmt numFmtId="171" formatCode="yyyy-mm-dd"/>
    <numFmt numFmtId="172" formatCode="mm/dd"/>
    <numFmt numFmtId="173" formatCode="yyyy-mm-dd h:mm"/>
    <numFmt numFmtId="174" formatCode="mm/yyyy"/>
  </numFmts>
  <fonts count="167">
    <font>
      <sz val="11.0"/>
      <color theme="1"/>
      <name val="Calibri"/>
      <scheme val="minor"/>
    </font>
    <font>
      <b/>
      <sz val="10.0"/>
      <color rgb="FF000000"/>
      <name val="Calibri"/>
      <scheme val="minor"/>
    </font>
    <font>
      <sz val="16.0"/>
      <color rgb="FF424242"/>
      <name val="Arial"/>
    </font>
    <font>
      <sz val="10.0"/>
      <color theme="1"/>
      <name val="Calibri"/>
    </font>
    <font>
      <sz val="10.0"/>
      <color theme="1"/>
      <name val="Calibri"/>
      <scheme val="minor"/>
    </font>
    <font>
      <b/>
      <sz val="12.0"/>
      <color rgb="FF000000"/>
      <name val="Georgia"/>
    </font>
    <font>
      <b/>
      <sz val="15.0"/>
      <color rgb="FF000000"/>
      <name val="Docs-Calibri"/>
    </font>
    <font/>
    <font>
      <b/>
      <sz val="15.0"/>
      <color rgb="FF000000"/>
      <name val="Calibri"/>
    </font>
    <font>
      <b/>
      <sz val="10.0"/>
      <color theme="1"/>
      <name val="Calibri"/>
    </font>
    <font>
      <b/>
      <sz val="10.0"/>
      <color theme="1"/>
      <name val="Calibri"/>
      <scheme val="minor"/>
    </font>
    <font>
      <color rgb="FF000000"/>
      <name val="Roboto"/>
    </font>
    <font>
      <sz val="8.0"/>
      <color rgb="FF000000"/>
      <name val="Calibri"/>
    </font>
    <font>
      <sz val="8.0"/>
      <color rgb="FF000000"/>
      <name val="Docs-Calibri"/>
    </font>
    <font>
      <sz val="10.0"/>
      <color rgb="FF999999"/>
      <name val="Calibri"/>
    </font>
    <font>
      <sz val="10.0"/>
      <color rgb="FF000000"/>
      <name val="Calibri"/>
    </font>
    <font>
      <sz val="10.0"/>
      <color rgb="FF000000"/>
      <name val="Calibri"/>
      <scheme val="minor"/>
    </font>
    <font>
      <color rgb="FF000000"/>
      <name val="Calibri"/>
    </font>
    <font>
      <sz val="7.0"/>
      <color rgb="FF000000"/>
      <name val="Calibri"/>
    </font>
    <font>
      <sz val="11.0"/>
      <color rgb="FF000000"/>
      <name val="Calibri"/>
    </font>
    <font>
      <sz val="11.0"/>
      <color theme="1"/>
      <name val="Calibri"/>
    </font>
    <font>
      <sz val="7.0"/>
      <color theme="1"/>
      <name val="Calibri"/>
    </font>
    <font>
      <sz val="11.0"/>
      <color rgb="FF999999"/>
      <name val="Calibri"/>
    </font>
    <font>
      <sz val="7.0"/>
      <color theme="1"/>
      <name val="Calibri"/>
      <scheme val="minor"/>
    </font>
    <font>
      <sz val="11.0"/>
      <color rgb="FF000000"/>
      <name val="Arial"/>
    </font>
    <font>
      <color theme="1"/>
      <name val="Calibri"/>
      <scheme val="minor"/>
    </font>
    <font>
      <sz val="10.0"/>
      <color rgb="FF999999"/>
      <name val="Calibri"/>
      <scheme val="minor"/>
    </font>
    <font>
      <sz val="8.0"/>
      <color rgb="FF000000"/>
      <name val="Verdana"/>
    </font>
    <font>
      <color rgb="FF000000"/>
      <name val="Docs-Calibri"/>
    </font>
    <font>
      <u/>
      <sz val="11.0"/>
      <color theme="10"/>
      <name val="Calibri"/>
    </font>
    <font>
      <sz val="11.0"/>
      <color rgb="FF000000"/>
      <name val="Docs-Calibri"/>
    </font>
    <font>
      <sz val="11.0"/>
      <color rgb="FF222224"/>
      <name val="Inter"/>
    </font>
    <font>
      <color rgb="FF222222"/>
      <name val="Arial"/>
    </font>
    <font>
      <sz val="11.0"/>
      <color rgb="FF333333"/>
      <name val="Figtree"/>
    </font>
    <font>
      <sz val="10.0"/>
      <color rgb="FF999999"/>
      <name val="Helvetica Neue"/>
    </font>
    <font>
      <sz val="10.0"/>
      <color rgb="FF000000"/>
      <name val="Helvetica Neue"/>
    </font>
    <font>
      <b/>
      <sz val="10.0"/>
      <color rgb="FF000000"/>
      <name val="Calibri"/>
    </font>
    <font>
      <sz val="10.0"/>
      <color rgb="FF333333"/>
      <name val="Calibri"/>
      <scheme val="minor"/>
    </font>
    <font>
      <sz val="11.0"/>
      <color theme="1"/>
      <name val="Arial"/>
    </font>
    <font>
      <sz val="11.0"/>
      <color rgb="FF333333"/>
      <name val="Calibri"/>
    </font>
    <font>
      <u/>
      <color rgb="FF0000FF"/>
      <name val="&quot;Open Sans&quot;"/>
    </font>
    <font>
      <u/>
      <color rgb="FF1155CC"/>
      <name val="Calibri"/>
      <scheme val="minor"/>
    </font>
    <font>
      <u/>
      <sz val="11.0"/>
      <color rgb="FF999999"/>
      <name val="Calibri"/>
    </font>
    <font>
      <sz val="11.0"/>
      <color rgb="FF000000"/>
      <name val="Figtree"/>
    </font>
    <font>
      <sz val="8.0"/>
      <color rgb="FF999999"/>
      <name val="Verdana"/>
    </font>
    <font>
      <color rgb="FF000000"/>
      <name val="Arial"/>
    </font>
    <font>
      <sz val="11.0"/>
      <color rgb="FF999999"/>
      <name val="Arial"/>
    </font>
    <font>
      <b/>
      <color rgb="FF000000"/>
      <name val="Calibri"/>
    </font>
    <font>
      <b/>
      <sz val="20.0"/>
      <color rgb="FF000000"/>
      <name val="Calibri"/>
    </font>
    <font>
      <color theme="1"/>
      <name val="Docs-Calibri"/>
    </font>
    <font>
      <b/>
      <sz val="7.0"/>
      <color rgb="FF000000"/>
      <name val="Calibri"/>
    </font>
    <font>
      <sz val="20.0"/>
      <color rgb="FFCC4125"/>
      <name val="Calibri"/>
      <scheme val="minor"/>
    </font>
    <font>
      <b/>
      <sz val="11.0"/>
      <color rgb="FF000000"/>
      <name val="Calibri"/>
    </font>
    <font>
      <b/>
      <color theme="1"/>
      <name val="Calibri"/>
      <scheme val="minor"/>
    </font>
    <font>
      <b/>
      <u/>
      <color theme="1"/>
      <name val="Calibri"/>
      <scheme val="minor"/>
    </font>
    <font>
      <b/>
      <sz val="11.0"/>
      <color theme="1"/>
      <name val="Calibri"/>
    </font>
    <font>
      <b/>
      <color theme="1"/>
      <name val="Calibri"/>
    </font>
    <font>
      <b/>
      <sz val="12.0"/>
      <color theme="1"/>
      <name val="Arial"/>
    </font>
    <font>
      <b/>
      <sz val="11.0"/>
      <color theme="1"/>
      <name val="Arial"/>
    </font>
    <font>
      <b/>
      <sz val="11.0"/>
      <color rgb="FF000000"/>
      <name val="Arial"/>
    </font>
    <font>
      <b/>
      <u/>
      <sz val="11.0"/>
      <color theme="1"/>
      <name val="Arial"/>
    </font>
    <font>
      <sz val="11.0"/>
      <color rgb="FFB7B7B7"/>
      <name val="Arial"/>
    </font>
    <font>
      <sz val="10.0"/>
      <color rgb="FFB7B7B7"/>
      <name val="Calibri"/>
    </font>
    <font>
      <sz val="11.0"/>
      <color rgb="FFB7B7B7"/>
      <name val="Calibri"/>
    </font>
    <font>
      <color rgb="FFB7B7B7"/>
      <name val="Calibri"/>
      <scheme val="minor"/>
    </font>
    <font>
      <b/>
      <sz val="12.0"/>
      <color rgb="FF999999"/>
      <name val="Arial"/>
    </font>
    <font>
      <b/>
      <sz val="12.0"/>
      <color theme="1"/>
      <name val="Calibri"/>
    </font>
    <font>
      <b/>
      <sz val="12.0"/>
      <color rgb="FF999999"/>
      <name val="Calibri"/>
    </font>
    <font>
      <b/>
      <u/>
      <sz val="11.0"/>
      <color theme="1"/>
      <name val="Calibri"/>
    </font>
    <font>
      <sz val="11.0"/>
      <color rgb="FFD0CECE"/>
      <name val="Calibri"/>
    </font>
    <font>
      <color rgb="FF999999"/>
      <name val="Calibri"/>
      <scheme val="minor"/>
    </font>
    <font>
      <b/>
      <sz val="13.0"/>
      <color theme="1"/>
      <name val="Calibri"/>
    </font>
    <font>
      <sz val="17.0"/>
      <color rgb="FFCC4125"/>
      <name val="Calibri"/>
      <scheme val="minor"/>
    </font>
    <font>
      <b/>
      <sz val="12.0"/>
      <color rgb="FF000000"/>
      <name val="Arial"/>
    </font>
    <font>
      <sz val="8.0"/>
      <color rgb="FF000000"/>
      <name val="Arial"/>
    </font>
    <font>
      <b/>
      <u/>
      <sz val="11.0"/>
      <color rgb="FF000000"/>
      <name val="Arial"/>
    </font>
    <font>
      <b/>
      <i/>
      <sz val="11.0"/>
      <color rgb="FF6AA84F"/>
      <name val="Arial"/>
    </font>
    <font>
      <b/>
      <sz val="14.0"/>
      <color rgb="FF000000"/>
      <name val="Calibri"/>
    </font>
    <font>
      <b/>
      <sz val="11.0"/>
      <color rgb="FFB7B7B7"/>
      <name val="Calibri"/>
    </font>
    <font>
      <b/>
      <sz val="18.0"/>
      <color rgb="FF000000"/>
      <name val="Calibri"/>
    </font>
    <font>
      <u/>
      <sz val="11.0"/>
      <color theme="10"/>
      <name val="Calibri"/>
    </font>
    <font>
      <u/>
      <sz val="11.0"/>
      <color rgb="FF000000"/>
      <name val="Calibri"/>
    </font>
    <font>
      <u/>
      <sz val="11.0"/>
      <color theme="10"/>
      <name val="Calibri"/>
    </font>
    <font>
      <u/>
      <sz val="11.0"/>
      <color theme="10"/>
      <name val="Calibri"/>
    </font>
    <font>
      <u/>
      <sz val="11.0"/>
      <color theme="10"/>
      <name val="Calibri"/>
    </font>
    <font>
      <u/>
      <sz val="11.0"/>
      <color theme="10"/>
      <name val="Calibri"/>
    </font>
    <font>
      <u/>
      <sz val="11.0"/>
      <color rgb="FF000000"/>
      <name val="Calibri"/>
    </font>
    <font>
      <u/>
      <sz val="11.0"/>
      <color theme="1"/>
      <name val="Calibri"/>
    </font>
    <font>
      <u/>
      <sz val="11.0"/>
      <color theme="10"/>
      <name val="Calibri"/>
    </font>
    <font>
      <u/>
      <sz val="11.0"/>
      <color theme="10"/>
      <name val="Calibri"/>
    </font>
    <font>
      <u/>
      <sz val="11.0"/>
      <color theme="10"/>
      <name val="Calibri"/>
    </font>
    <font>
      <u/>
      <sz val="11.0"/>
      <color rgb="FF000000"/>
      <name val="Calibri"/>
    </font>
    <font>
      <u/>
      <sz val="11.0"/>
      <color theme="1"/>
      <name val="Calibri"/>
    </font>
    <font>
      <sz val="11.0"/>
      <color rgb="FF444444"/>
      <name val="Arial"/>
    </font>
    <font>
      <u/>
      <sz val="11.0"/>
      <color rgb="FF0563C1"/>
      <name val="Calibri"/>
    </font>
    <font>
      <sz val="11.0"/>
      <color rgb="FF0563C1"/>
      <name val="Calibri"/>
    </font>
    <font>
      <u/>
      <sz val="11.0"/>
      <color theme="10"/>
      <name val="Calibri"/>
    </font>
    <font>
      <u/>
      <sz val="11.0"/>
      <color theme="10"/>
      <name val="Calibri"/>
    </font>
    <font>
      <u/>
      <sz val="11.0"/>
      <color theme="10"/>
      <name val="Calibri"/>
    </font>
    <font>
      <u/>
      <sz val="11.0"/>
      <color theme="10"/>
      <name val="Calibri"/>
    </font>
    <font>
      <u/>
      <sz val="11.0"/>
      <color rgb="FF0563C1"/>
      <name val="Calibri"/>
    </font>
    <font>
      <u/>
      <sz val="11.0"/>
      <color theme="4"/>
      <name val="Calibri"/>
    </font>
    <font>
      <sz val="11.0"/>
      <color rgb="FF444444"/>
      <name val="Aptos Narrow"/>
    </font>
    <font>
      <sz val="12.0"/>
      <color rgb="FF202124"/>
      <name val="Roboto"/>
    </font>
    <font>
      <u/>
      <sz val="11.0"/>
      <color theme="10"/>
      <name val="Calibri"/>
    </font>
    <font>
      <u/>
      <sz val="11.0"/>
      <color theme="10"/>
      <name val="Calibri"/>
    </font>
    <font>
      <u/>
      <sz val="11.0"/>
      <color theme="10"/>
      <name val="Calibri"/>
    </font>
    <font>
      <sz val="11.0"/>
      <color rgb="FFFF0000"/>
      <name val="Calibri"/>
    </font>
    <font>
      <u/>
      <sz val="11.0"/>
      <color rgb="FF0563C1"/>
      <name val="Calibri"/>
    </font>
    <font>
      <u/>
      <sz val="11.0"/>
      <color theme="10"/>
      <name val="Calibri"/>
    </font>
    <font>
      <u/>
      <sz val="11.0"/>
      <color rgb="FF0563C1"/>
      <name val="Calibri"/>
    </font>
    <font>
      <u/>
      <sz val="11.0"/>
      <color theme="10"/>
      <name val="Calibri"/>
    </font>
    <font>
      <sz val="11.0"/>
      <color rgb="FF000000"/>
      <name val="Aptos Narrow"/>
    </font>
    <font>
      <u/>
      <sz val="11.0"/>
      <color theme="10"/>
      <name val="Calibri"/>
    </font>
    <font>
      <u/>
      <sz val="11.0"/>
      <color rgb="FF0563C1"/>
      <name val="Calibri"/>
    </font>
    <font>
      <u/>
      <sz val="11.0"/>
      <color rgb="FF0563C1"/>
      <name val="Calibri"/>
    </font>
    <font>
      <u/>
      <sz val="11.0"/>
      <color theme="10"/>
      <name val="Calibri"/>
    </font>
    <font>
      <u/>
      <sz val="11.0"/>
      <color rgb="FF000000"/>
      <name val="Calibri"/>
    </font>
    <font>
      <u/>
      <sz val="11.0"/>
      <color theme="1"/>
      <name val="Calibri"/>
    </font>
    <font>
      <u/>
      <sz val="11.0"/>
      <color rgb="FF000000"/>
      <name val="Calibri"/>
    </font>
    <font>
      <sz val="11.0"/>
      <color theme="10"/>
      <name val="Calibri"/>
    </font>
    <font>
      <u/>
      <sz val="11.0"/>
      <color theme="10"/>
      <name val="Calibri"/>
    </font>
    <font>
      <u/>
      <sz val="11.0"/>
      <color theme="10"/>
      <name val="Calibri"/>
    </font>
    <font>
      <u/>
      <sz val="11.0"/>
      <color theme="10"/>
      <name val="Calibri"/>
    </font>
    <font>
      <sz val="12.0"/>
      <color rgb="FF000000"/>
      <name val="Calibri"/>
    </font>
    <font>
      <u/>
      <sz val="11.0"/>
      <color theme="10"/>
      <name val="Calibri"/>
    </font>
    <font>
      <sz val="11.0"/>
      <color rgb="FF242424"/>
      <name val="Aptos Narrow"/>
    </font>
    <font>
      <u/>
      <sz val="11.0"/>
      <color theme="10"/>
      <name val="Calibri"/>
    </font>
    <font>
      <u/>
      <sz val="11.0"/>
      <color theme="10"/>
      <name val="Calibri"/>
    </font>
    <font>
      <u/>
      <sz val="11.0"/>
      <color theme="1"/>
      <name val="Calibri"/>
    </font>
    <font>
      <u/>
      <sz val="11.0"/>
      <color theme="1"/>
      <name val="Calibri"/>
    </font>
    <font>
      <sz val="12.0"/>
      <color rgb="FF222222"/>
      <name val="Arial"/>
    </font>
    <font>
      <u/>
      <sz val="11.0"/>
      <color theme="10"/>
      <name val="Calibri"/>
    </font>
    <font>
      <u/>
      <sz val="11.0"/>
      <color theme="10"/>
      <name val="Calibri"/>
    </font>
    <font>
      <u/>
      <sz val="11.0"/>
      <color theme="10"/>
      <name val="Calibri"/>
    </font>
    <font>
      <u/>
      <sz val="11.0"/>
      <color theme="10"/>
      <name val="Calibri"/>
    </font>
    <font>
      <b/>
      <sz val="15.0"/>
      <color theme="1"/>
      <name val="Calibri"/>
    </font>
    <font>
      <color theme="1"/>
      <name val="Calibri"/>
    </font>
    <font>
      <u/>
      <color rgb="FF0000FF"/>
    </font>
    <font>
      <color rgb="FF000000"/>
      <name val="&quot;Open Sans&quot;"/>
    </font>
    <font>
      <b/>
      <sz val="12.0"/>
      <color rgb="FFFF0000"/>
      <name val="Arial"/>
    </font>
    <font>
      <b/>
      <u/>
      <sz val="11.0"/>
      <color theme="1"/>
      <name val="Arial"/>
    </font>
    <font>
      <sz val="10.0"/>
      <color theme="1"/>
      <name val="Arial"/>
    </font>
    <font>
      <b/>
      <sz val="11.0"/>
      <color rgb="FFFF3437"/>
      <name val="Arial"/>
    </font>
    <font>
      <u/>
      <sz val="11.0"/>
      <color theme="10"/>
      <name val="Arial"/>
    </font>
    <font>
      <u/>
      <sz val="11.0"/>
      <color theme="10"/>
      <name val="Arial"/>
    </font>
    <font>
      <u/>
      <sz val="11.0"/>
      <color theme="10"/>
      <name val="Arial"/>
    </font>
    <font>
      <u/>
      <sz val="11.0"/>
      <color theme="10"/>
      <name val="Calibri"/>
    </font>
    <font>
      <u/>
      <sz val="11.0"/>
      <color theme="10"/>
      <name val="Calibri"/>
    </font>
    <font>
      <u/>
      <sz val="11.0"/>
      <color theme="10"/>
      <name val="Arial"/>
    </font>
    <font>
      <u/>
      <sz val="11.0"/>
      <color theme="10"/>
      <name val="Calibri"/>
    </font>
    <font>
      <u/>
      <sz val="11.0"/>
      <color theme="10"/>
      <name val="Arial"/>
    </font>
    <font>
      <u/>
      <sz val="11.0"/>
      <color theme="10"/>
      <name val="Calibri"/>
    </font>
    <font>
      <u/>
      <sz val="11.0"/>
      <color rgb="FF0563C1"/>
      <name val="Arial"/>
    </font>
    <font>
      <u/>
      <sz val="11.0"/>
      <color theme="10"/>
      <name val="Arial"/>
    </font>
    <font>
      <sz val="11.0"/>
      <color rgb="FFFF0000"/>
      <name val="Arial"/>
    </font>
    <font>
      <u/>
      <sz val="11.0"/>
      <color theme="10"/>
      <name val="Arial"/>
    </font>
    <font>
      <u/>
      <sz val="11.0"/>
      <color theme="1"/>
      <name val="Calibri"/>
    </font>
    <font>
      <sz val="11.0"/>
      <color rgb="FF000000"/>
      <name val="Aptos"/>
    </font>
    <font>
      <b/>
      <u/>
      <sz val="11.0"/>
      <color rgb="FF000000"/>
      <name val="Aptos"/>
    </font>
    <font>
      <b/>
      <u/>
      <sz val="11.0"/>
      <color rgb="FF000000"/>
      <name val="Aptos"/>
    </font>
    <font>
      <b/>
      <u/>
      <sz val="11.0"/>
      <color theme="1"/>
      <name val="Calibri"/>
    </font>
    <font>
      <b/>
      <sz val="11.0"/>
      <color rgb="FF000000"/>
      <name val="Aptos"/>
    </font>
    <font>
      <b/>
      <u/>
      <sz val="11.0"/>
      <color theme="1"/>
      <name val="Calibri"/>
    </font>
    <font>
      <sz val="11.0"/>
      <color rgb="FFFFFFFF"/>
      <name val="Inter"/>
    </font>
    <font>
      <b/>
      <sz val="12.0"/>
      <color rgb="FF000000"/>
      <name val="Aptos Narrow"/>
    </font>
    <font>
      <sz val="12.0"/>
      <color rgb="FF000000"/>
      <name val="Aptos Narrow"/>
    </font>
  </fonts>
  <fills count="52">
    <fill>
      <patternFill patternType="none"/>
    </fill>
    <fill>
      <patternFill patternType="lightGray"/>
    </fill>
    <fill>
      <patternFill patternType="solid">
        <fgColor rgb="FFFFFFFF"/>
        <bgColor rgb="FFFFFFFF"/>
      </patternFill>
    </fill>
    <fill>
      <patternFill patternType="solid">
        <fgColor rgb="FFE5E5E5"/>
        <bgColor rgb="FFE5E5E5"/>
      </patternFill>
    </fill>
    <fill>
      <patternFill patternType="solid">
        <fgColor rgb="FFEFEFEF"/>
        <bgColor rgb="FFEFEFEF"/>
      </patternFill>
    </fill>
    <fill>
      <patternFill patternType="solid">
        <fgColor rgb="FFFEF2CB"/>
        <bgColor rgb="FFFEF2CB"/>
      </patternFill>
    </fill>
    <fill>
      <patternFill patternType="solid">
        <fgColor rgb="FFB7E1CD"/>
        <bgColor rgb="FFB7E1CD"/>
      </patternFill>
    </fill>
    <fill>
      <patternFill patternType="solid">
        <fgColor rgb="FFD9EAD3"/>
        <bgColor rgb="FFD9EAD3"/>
      </patternFill>
    </fill>
    <fill>
      <patternFill patternType="solid">
        <fgColor theme="9"/>
        <bgColor theme="9"/>
      </patternFill>
    </fill>
    <fill>
      <patternFill patternType="solid">
        <fgColor rgb="FFFFF2CC"/>
        <bgColor rgb="FFFFF2CC"/>
      </patternFill>
    </fill>
    <fill>
      <patternFill patternType="solid">
        <fgColor rgb="FFFCFEF5"/>
        <bgColor rgb="FFFCFEF5"/>
      </patternFill>
    </fill>
    <fill>
      <patternFill patternType="solid">
        <fgColor theme="0"/>
        <bgColor theme="0"/>
      </patternFill>
    </fill>
    <fill>
      <patternFill patternType="solid">
        <fgColor rgb="FFD0CECE"/>
        <bgColor rgb="FFD0CECE"/>
      </patternFill>
    </fill>
    <fill>
      <patternFill patternType="solid">
        <fgColor rgb="FFFF0000"/>
        <bgColor rgb="FFFF0000"/>
      </patternFill>
    </fill>
    <fill>
      <patternFill patternType="solid">
        <fgColor rgb="FFFFFF00"/>
        <bgColor rgb="FFFFFF00"/>
      </patternFill>
    </fill>
    <fill>
      <patternFill patternType="solid">
        <fgColor rgb="FFE6B8AF"/>
        <bgColor rgb="FFE6B8AF"/>
      </patternFill>
    </fill>
    <fill>
      <patternFill patternType="solid">
        <fgColor rgb="FFEFFC71"/>
        <bgColor rgb="FFEFFC71"/>
      </patternFill>
    </fill>
    <fill>
      <patternFill patternType="solid">
        <fgColor theme="6"/>
        <bgColor theme="6"/>
      </patternFill>
    </fill>
    <fill>
      <patternFill patternType="solid">
        <fgColor rgb="FFD9D2E9"/>
        <bgColor rgb="FFD9D2E9"/>
      </patternFill>
    </fill>
    <fill>
      <patternFill patternType="solid">
        <fgColor rgb="FFCFE2F3"/>
        <bgColor rgb="FFCFE2F3"/>
      </patternFill>
    </fill>
    <fill>
      <patternFill patternType="solid">
        <fgColor rgb="FFFCE5CD"/>
        <bgColor rgb="FFFCE5CD"/>
      </patternFill>
    </fill>
    <fill>
      <patternFill patternType="solid">
        <fgColor rgb="FFBDD6EE"/>
        <bgColor rgb="FFBDD6EE"/>
      </patternFill>
    </fill>
    <fill>
      <patternFill patternType="solid">
        <fgColor rgb="FFF7CAAC"/>
        <bgColor rgb="FFF7CAAC"/>
      </patternFill>
    </fill>
    <fill>
      <patternFill patternType="solid">
        <fgColor rgb="FFD5A6BD"/>
        <bgColor rgb="FFD5A6BD"/>
      </patternFill>
    </fill>
    <fill>
      <patternFill patternType="solid">
        <fgColor rgb="FF9CC2E5"/>
        <bgColor rgb="FF9CC2E5"/>
      </patternFill>
    </fill>
    <fill>
      <patternFill patternType="solid">
        <fgColor rgb="FFF4B083"/>
        <bgColor rgb="FFF4B083"/>
      </patternFill>
    </fill>
    <fill>
      <patternFill patternType="solid">
        <fgColor rgb="FFC27BA0"/>
        <bgColor rgb="FFC27BA0"/>
      </patternFill>
    </fill>
    <fill>
      <patternFill patternType="solid">
        <fgColor rgb="FFEAD1DC"/>
        <bgColor rgb="FFEAD1DC"/>
      </patternFill>
    </fill>
    <fill>
      <patternFill patternType="solid">
        <fgColor rgb="FFD9D9D9"/>
        <bgColor rgb="FFD9D9D9"/>
      </patternFill>
    </fill>
    <fill>
      <patternFill patternType="solid">
        <fgColor rgb="FFFA8A7E"/>
        <bgColor rgb="FFFA8A7E"/>
      </patternFill>
    </fill>
    <fill>
      <patternFill patternType="solid">
        <fgColor rgb="FFFFDB7C"/>
        <bgColor rgb="FFFFDB7C"/>
      </patternFill>
    </fill>
    <fill>
      <patternFill patternType="solid">
        <fgColor rgb="FFFFC0E4"/>
        <bgColor rgb="FFFFC0E4"/>
      </patternFill>
    </fill>
    <fill>
      <patternFill patternType="solid">
        <fgColor rgb="FFF6B26B"/>
        <bgColor rgb="FFF6B26B"/>
      </patternFill>
    </fill>
    <fill>
      <patternFill patternType="solid">
        <fgColor rgb="FF5BAA68"/>
        <bgColor rgb="FF5BAA68"/>
      </patternFill>
    </fill>
    <fill>
      <patternFill patternType="solid">
        <fgColor rgb="FFB4C6E7"/>
        <bgColor rgb="FFB4C6E7"/>
      </patternFill>
    </fill>
    <fill>
      <patternFill patternType="solid">
        <fgColor rgb="FFBFBFBF"/>
        <bgColor rgb="FFBFBFBF"/>
      </patternFill>
    </fill>
    <fill>
      <patternFill patternType="solid">
        <fgColor rgb="FFBDD7EE"/>
        <bgColor rgb="FFBDD7EE"/>
      </patternFill>
    </fill>
    <fill>
      <patternFill patternType="solid">
        <fgColor rgb="FFD8D8D8"/>
        <bgColor rgb="FFD8D8D8"/>
      </patternFill>
    </fill>
    <fill>
      <patternFill patternType="solid">
        <fgColor rgb="FF5AAA68"/>
        <bgColor rgb="FF5AAA68"/>
      </patternFill>
    </fill>
    <fill>
      <patternFill patternType="solid">
        <fgColor rgb="FFD9E2F3"/>
        <bgColor rgb="FFD9E2F3"/>
      </patternFill>
    </fill>
    <fill>
      <patternFill patternType="solid">
        <fgColor rgb="FFCCCCCC"/>
        <bgColor rgb="FFCCCCCC"/>
      </patternFill>
    </fill>
    <fill>
      <patternFill patternType="solid">
        <fgColor rgb="FF5CAA68"/>
        <bgColor rgb="FF5CAA68"/>
      </patternFill>
    </fill>
    <fill>
      <patternFill patternType="solid">
        <fgColor rgb="FF00B050"/>
        <bgColor rgb="FF00B050"/>
      </patternFill>
    </fill>
    <fill>
      <patternFill patternType="solid">
        <fgColor rgb="FFDEEAF6"/>
        <bgColor rgb="FFDEEAF6"/>
      </patternFill>
    </fill>
    <fill>
      <patternFill patternType="solid">
        <fgColor rgb="FFEA9999"/>
        <bgColor rgb="FFEA9999"/>
      </patternFill>
    </fill>
    <fill>
      <patternFill patternType="solid">
        <fgColor rgb="FFE7E6E6"/>
        <bgColor rgb="FFE7E6E6"/>
      </patternFill>
    </fill>
    <fill>
      <patternFill patternType="solid">
        <fgColor rgb="FFEDD1F0"/>
        <bgColor rgb="FFEDD1F0"/>
      </patternFill>
    </fill>
    <fill>
      <patternFill patternType="solid">
        <fgColor rgb="FFF4CCCC"/>
        <bgColor rgb="FFF4CCCC"/>
      </patternFill>
    </fill>
    <fill>
      <patternFill patternType="solid">
        <fgColor rgb="FFFFC000"/>
        <bgColor rgb="FFFFC000"/>
      </patternFill>
    </fill>
    <fill>
      <patternFill patternType="solid">
        <fgColor rgb="FF00B0F0"/>
        <bgColor rgb="FF00B0F0"/>
      </patternFill>
    </fill>
    <fill>
      <patternFill patternType="solid">
        <fgColor rgb="FFB7B7B7"/>
        <bgColor rgb="FFB7B7B7"/>
      </patternFill>
    </fill>
    <fill>
      <patternFill patternType="solid">
        <fgColor rgb="FFF5F5F5"/>
        <bgColor rgb="FFF5F5F5"/>
      </patternFill>
    </fill>
  </fills>
  <borders count="51">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A6A6A6"/>
      </left>
      <right style="thin">
        <color rgb="FFA6A6A6"/>
      </right>
      <top/>
      <bottom/>
    </border>
    <border>
      <left/>
      <right style="thin">
        <color rgb="FFA6A6A6"/>
      </right>
      <top/>
      <bottom/>
    </border>
    <border>
      <left style="thin">
        <color rgb="FFA5A5A5"/>
      </left>
      <right style="thin">
        <color rgb="FFA5A5A5"/>
      </right>
      <top style="thin">
        <color rgb="FFA5A5A5"/>
      </top>
      <bottom style="thin">
        <color rgb="FFA5A5A5"/>
      </bottom>
    </border>
    <border>
      <left style="thin">
        <color rgb="FFA6A6A6"/>
      </left>
      <right style="thin">
        <color rgb="FFA6A6A6"/>
      </right>
    </border>
    <border>
      <right style="thin">
        <color rgb="FFA6A6A6"/>
      </right>
    </border>
    <border>
      <left/>
      <top/>
      <bottom/>
    </border>
    <border>
      <right/>
      <top/>
      <bottom/>
    </border>
    <border>
      <bottom style="thin">
        <color rgb="FFCCCCCC"/>
      </bottom>
    </border>
    <border>
      <left style="thin">
        <color rgb="FF000000"/>
      </left>
      <right style="thin">
        <color rgb="FF000000"/>
      </right>
    </border>
    <border>
      <left style="thin">
        <color rgb="FF000000"/>
      </left>
      <top style="thin">
        <color rgb="FF000000"/>
      </top>
      <bottom/>
    </border>
    <border>
      <right style="thin">
        <color rgb="FF000000"/>
      </right>
      <top style="thin">
        <color rgb="FF000000"/>
      </top>
      <bottom/>
    </border>
    <border>
      <lef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top/>
      <bottom style="thin">
        <color rgb="FF000000"/>
      </bottom>
    </border>
    <border>
      <right style="thin">
        <color rgb="FFA5A5A5"/>
      </right>
      <top style="thin">
        <color rgb="FFA5A5A5"/>
      </top>
      <bottom style="thin">
        <color rgb="FFA5A5A5"/>
      </bottom>
    </border>
    <border>
      <left style="thin">
        <color rgb="FFA5A5A5"/>
      </left>
      <top style="thin">
        <color rgb="FFA5A5A5"/>
      </top>
      <bottom style="thin">
        <color rgb="FFA5A5A5"/>
      </bottom>
    </border>
    <border>
      <left/>
      <top style="thin">
        <color rgb="FFA5A5A5"/>
      </top>
    </border>
    <border>
      <top style="thin">
        <color rgb="FFA5A5A5"/>
      </top>
    </border>
    <border>
      <right style="thin">
        <color rgb="FFA5A5A5"/>
      </right>
      <top style="thin">
        <color rgb="FFA5A5A5"/>
      </top>
    </border>
    <border>
      <left style="thin">
        <color rgb="FFA5A5A5"/>
      </left>
      <top style="thin">
        <color rgb="FFA5A5A5"/>
      </top>
    </border>
    <border>
      <left/>
      <bottom style="thin">
        <color rgb="FFA5A5A5"/>
      </bottom>
    </border>
    <border>
      <bottom style="thin">
        <color rgb="FFA5A5A5"/>
      </bottom>
    </border>
    <border>
      <right style="thin">
        <color rgb="FFA5A5A5"/>
      </right>
      <bottom style="thin">
        <color rgb="FFA5A5A5"/>
      </bottom>
    </border>
    <border>
      <left style="thin">
        <color rgb="FFA5A5A5"/>
      </left>
      <bottom style="thin">
        <color rgb="FFA5A5A5"/>
      </bottom>
    </border>
    <border>
      <left/>
      <right style="thin">
        <color rgb="FFA5A5A5"/>
      </right>
      <top style="thin">
        <color rgb="FFA5A5A5"/>
      </top>
      <bottom style="thin">
        <color rgb="FFA5A5A5"/>
      </bottom>
    </border>
    <border>
      <left/>
      <right style="thin">
        <color rgb="FFA5A5A5"/>
      </right>
      <top/>
      <bottom style="thin">
        <color rgb="FFA5A5A5"/>
      </bottom>
    </border>
    <border>
      <left style="thin">
        <color rgb="FFA5A5A5"/>
      </left>
      <right style="thin">
        <color rgb="FFA5A5A5"/>
      </right>
      <top/>
      <bottom/>
    </border>
    <border>
      <left/>
      <right style="thin">
        <color rgb="FFA5A5A5"/>
      </right>
      <top/>
      <bottom/>
    </border>
    <border>
      <left style="thin">
        <color rgb="FFA5A5A5"/>
      </left>
      <right style="thin">
        <color rgb="FFA5A5A5"/>
      </right>
      <top/>
      <bottom style="thin">
        <color rgb="FFA5A5A5"/>
      </bottom>
    </border>
    <border>
      <left style="thin">
        <color rgb="FFA6A6A6"/>
      </left>
      <right style="thin">
        <color rgb="FFA6A6A6"/>
      </right>
      <bottom style="thin">
        <color rgb="FFA6A6A6"/>
      </bottom>
    </border>
    <border>
      <left style="thin">
        <color rgb="FFA5A5A5"/>
      </left>
      <right style="thin">
        <color rgb="FFA5A5A5"/>
      </right>
      <top style="thin">
        <color rgb="FFA5A5A5"/>
      </top>
    </border>
    <border>
      <left style="thin">
        <color rgb="FFA5A5A5"/>
      </left>
      <right style="thin">
        <color rgb="FFA5A5A5"/>
      </right>
      <bottom style="thin">
        <color rgb="FFA5A5A5"/>
      </bottom>
    </border>
    <border>
      <left style="thin">
        <color rgb="FFA5A5A5"/>
      </left>
    </border>
    <border>
      <left style="thin">
        <color rgb="FF000000"/>
      </left>
    </border>
    <border>
      <left style="thin">
        <color rgb="FF000000"/>
      </left>
      <bottom style="thin">
        <color rgb="FF000000"/>
      </bottom>
    </border>
    <border>
      <left/>
      <top/>
    </border>
    <border>
      <top/>
    </border>
    <border>
      <left/>
    </border>
    <border>
      <left style="thin">
        <color rgb="FFDDDDDD"/>
      </left>
      <right style="thin">
        <color rgb="FFDDDDDD"/>
      </right>
      <top style="thin">
        <color rgb="FFF5F5F5"/>
      </top>
    </border>
    <border>
      <left style="thin">
        <color rgb="FFA5A5A5"/>
      </left>
      <right/>
      <top/>
      <bottom/>
    </border>
    <border>
      <left style="thin">
        <color rgb="FFA5A5A5"/>
      </left>
      <right/>
      <top style="thin">
        <color rgb="FFA5A5A5"/>
      </top>
      <bottom/>
    </border>
    <border>
      <left style="thin">
        <color rgb="FFA5A5A5"/>
      </left>
      <right style="thin">
        <color rgb="FFA5A5A5"/>
      </right>
    </border>
    <border>
      <left/>
      <right/>
      <top/>
      <bottom style="thin">
        <color rgb="FFCCCCCC"/>
      </bottom>
    </border>
  </borders>
  <cellStyleXfs count="1">
    <xf borderId="0" fillId="0" fontId="0" numFmtId="0" applyAlignment="1" applyFont="1"/>
  </cellStyleXfs>
  <cellXfs count="1470">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readingOrder="0"/>
    </xf>
    <xf borderId="0" fillId="0" fontId="3" numFmtId="0" xfId="0" applyAlignment="1" applyFont="1">
      <alignment horizontal="center"/>
    </xf>
    <xf borderId="0" fillId="0" fontId="4" numFmtId="0" xfId="0" applyAlignment="1" applyFont="1">
      <alignment horizontal="center"/>
    </xf>
    <xf borderId="0" fillId="0" fontId="3" numFmtId="0" xfId="0" applyAlignment="1" applyFont="1">
      <alignment horizontal="center" shrinkToFit="0" vertical="center" wrapText="1"/>
    </xf>
    <xf borderId="0" fillId="0" fontId="3" numFmtId="0" xfId="0" applyAlignment="1" applyFont="1">
      <alignment horizontal="center" vertical="center"/>
    </xf>
    <xf borderId="1" fillId="0" fontId="5" numFmtId="164" xfId="0" applyAlignment="1" applyBorder="1" applyFont="1" applyNumberFormat="1">
      <alignment horizontal="center" readingOrder="0" shrinkToFit="0" wrapText="0"/>
    </xf>
    <xf borderId="2" fillId="3" fontId="6" numFmtId="0" xfId="0" applyAlignment="1" applyBorder="1" applyFill="1" applyFont="1">
      <alignment horizontal="center" readingOrder="0" shrinkToFit="0" vertical="center" wrapText="0"/>
    </xf>
    <xf borderId="2" fillId="0" fontId="7" numFmtId="0" xfId="0" applyBorder="1" applyFont="1"/>
    <xf borderId="3" fillId="0" fontId="7" numFmtId="0" xfId="0" applyBorder="1" applyFont="1"/>
    <xf borderId="0" fillId="4" fontId="3" numFmtId="0" xfId="0" applyAlignment="1" applyFill="1" applyFont="1">
      <alignment horizontal="center" shrinkToFit="0" vertical="top" wrapText="1"/>
    </xf>
    <xf borderId="2" fillId="3" fontId="8" numFmtId="0" xfId="0" applyAlignment="1" applyBorder="1" applyFont="1">
      <alignment horizontal="center" readingOrder="0" shrinkToFit="0" vertical="center" wrapText="0"/>
    </xf>
    <xf borderId="0" fillId="0" fontId="3" numFmtId="0" xfId="0" applyFont="1"/>
    <xf borderId="0" fillId="0" fontId="1" numFmtId="0" xfId="0" applyAlignment="1" applyFont="1">
      <alignment horizontal="center" readingOrder="0" vertical="center"/>
    </xf>
    <xf borderId="0" fillId="0" fontId="9" numFmtId="0" xfId="0" applyAlignment="1" applyFont="1">
      <alignment horizontal="center" readingOrder="0" vertical="center"/>
    </xf>
    <xf borderId="0" fillId="0" fontId="10" numFmtId="0" xfId="0" applyAlignment="1" applyFont="1">
      <alignment horizontal="center" readingOrder="0" vertical="center"/>
    </xf>
    <xf borderId="0" fillId="0" fontId="9" numFmtId="0" xfId="0" applyAlignment="1" applyFont="1">
      <alignment horizontal="center" shrinkToFit="0" vertical="center" wrapText="1"/>
    </xf>
    <xf borderId="0" fillId="0" fontId="9" numFmtId="0" xfId="0" applyAlignment="1" applyFont="1">
      <alignment readingOrder="0" vertical="center"/>
    </xf>
    <xf borderId="0" fillId="0" fontId="11" numFmtId="0" xfId="0" applyAlignment="1" applyFont="1">
      <alignment horizontal="center" readingOrder="0" vertical="bottom"/>
    </xf>
    <xf borderId="3" fillId="3" fontId="12" numFmtId="0" xfId="0" applyAlignment="1" applyBorder="1" applyFont="1">
      <alignment horizontal="center" readingOrder="0" shrinkToFit="0" vertical="center" wrapText="1"/>
    </xf>
    <xf borderId="3" fillId="3" fontId="13" numFmtId="0" xfId="0" applyAlignment="1" applyBorder="1" applyFont="1">
      <alignment horizontal="center" readingOrder="0" shrinkToFit="0" vertical="center" wrapText="1"/>
    </xf>
    <xf borderId="0" fillId="4" fontId="9" numFmtId="0" xfId="0" applyAlignment="1" applyFont="1">
      <alignment horizontal="center" readingOrder="0" shrinkToFit="0" vertical="top" wrapText="1"/>
    </xf>
    <xf borderId="2" fillId="3" fontId="12" numFmtId="0" xfId="0" applyAlignment="1" applyBorder="1" applyFont="1">
      <alignment horizontal="center" readingOrder="0" shrinkToFit="0" vertical="center" wrapText="1"/>
    </xf>
    <xf borderId="4" fillId="3" fontId="12" numFmtId="0" xfId="0" applyAlignment="1" applyBorder="1" applyFont="1">
      <alignment horizontal="center" readingOrder="0" shrinkToFit="0" vertical="center" wrapText="1"/>
    </xf>
    <xf borderId="0" fillId="0" fontId="9" numFmtId="0" xfId="0" applyAlignment="1" applyFont="1">
      <alignment vertical="center"/>
    </xf>
    <xf borderId="0" fillId="0" fontId="14" numFmtId="0" xfId="0" applyAlignment="1" applyFont="1">
      <alignment horizontal="center"/>
    </xf>
    <xf borderId="0" fillId="0" fontId="15" numFmtId="0" xfId="0" applyAlignment="1" applyFont="1">
      <alignment horizontal="center"/>
    </xf>
    <xf borderId="0" fillId="2" fontId="16" numFmtId="0" xfId="0" applyAlignment="1" applyFont="1">
      <alignment horizontal="center"/>
    </xf>
    <xf borderId="0" fillId="2" fontId="15" numFmtId="0" xfId="0" applyAlignment="1" applyFont="1">
      <alignment horizontal="center"/>
    </xf>
    <xf borderId="0" fillId="0" fontId="15" numFmtId="0" xfId="0" applyFont="1"/>
    <xf borderId="0" fillId="0" fontId="15" numFmtId="0" xfId="0" applyAlignment="1" applyFont="1">
      <alignment horizontal="center" vertical="center"/>
    </xf>
    <xf borderId="0" fillId="0" fontId="15" numFmtId="0" xfId="0" applyAlignment="1" applyFont="1">
      <alignment horizontal="center" readingOrder="0" vertical="center"/>
    </xf>
    <xf borderId="5" fillId="5" fontId="15" numFmtId="0" xfId="0" applyAlignment="1" applyBorder="1" applyFill="1" applyFont="1">
      <alignment horizontal="center" readingOrder="0"/>
    </xf>
    <xf borderId="0" fillId="5" fontId="17" numFmtId="164" xfId="0" applyAlignment="1" applyFont="1" applyNumberFormat="1">
      <alignment horizontal="center" readingOrder="0" shrinkToFit="0" vertical="bottom" wrapText="0"/>
    </xf>
    <xf borderId="0" fillId="0" fontId="18" numFmtId="0" xfId="0" applyAlignment="1" applyFont="1">
      <alignment horizontal="center" vertical="center"/>
    </xf>
    <xf borderId="0" fillId="0" fontId="18" numFmtId="0" xfId="0" applyAlignment="1" applyFont="1">
      <alignment horizontal="center" readingOrder="0"/>
    </xf>
    <xf borderId="0" fillId="0" fontId="18" numFmtId="0" xfId="0" applyAlignment="1" applyFont="1">
      <alignment horizontal="center" readingOrder="0" vertical="center"/>
    </xf>
    <xf borderId="0" fillId="4" fontId="19" numFmtId="0" xfId="0" applyAlignment="1" applyFont="1">
      <alignment horizontal="center" readingOrder="0" vertical="center"/>
    </xf>
    <xf borderId="0" fillId="4" fontId="19" numFmtId="0" xfId="0" applyAlignment="1" applyFont="1">
      <alignment horizontal="center" vertical="center"/>
    </xf>
    <xf borderId="0" fillId="0" fontId="20" numFmtId="0" xfId="0" applyAlignment="1" applyFont="1">
      <alignment horizontal="center"/>
    </xf>
    <xf borderId="0" fillId="0" fontId="14" numFmtId="0" xfId="0" applyAlignment="1" applyFont="1">
      <alignment horizontal="center" readingOrder="0"/>
    </xf>
    <xf borderId="0" fillId="0" fontId="15" numFmtId="0" xfId="0" applyAlignment="1" applyFont="1">
      <alignment horizontal="center" readingOrder="0"/>
    </xf>
    <xf borderId="0" fillId="2" fontId="16" numFmtId="0" xfId="0" applyAlignment="1" applyFont="1">
      <alignment horizontal="center" readingOrder="0"/>
    </xf>
    <xf borderId="0" fillId="2" fontId="15" numFmtId="0" xfId="0" applyAlignment="1" applyFont="1">
      <alignment horizontal="center" readingOrder="0"/>
    </xf>
    <xf borderId="0" fillId="0" fontId="19" numFmtId="0" xfId="0" applyAlignment="1" applyFont="1">
      <alignment horizontal="center" vertical="center"/>
    </xf>
    <xf borderId="0" fillId="0" fontId="3" numFmtId="0" xfId="0" applyAlignment="1" applyFont="1">
      <alignment horizontal="center" readingOrder="0"/>
    </xf>
    <xf borderId="0" fillId="2" fontId="4" numFmtId="0" xfId="0" applyAlignment="1" applyFont="1">
      <alignment horizontal="center" readingOrder="0"/>
    </xf>
    <xf borderId="0" fillId="2" fontId="3" numFmtId="0" xfId="0" applyAlignment="1" applyFont="1">
      <alignment horizontal="center" readingOrder="0"/>
    </xf>
    <xf borderId="0" fillId="0" fontId="3" numFmtId="0" xfId="0" applyAlignment="1" applyFont="1">
      <alignment horizontal="center" readingOrder="0" shrinkToFit="0" vertical="center" wrapText="1"/>
    </xf>
    <xf borderId="0" fillId="0" fontId="21" numFmtId="0" xfId="0" applyAlignment="1" applyFont="1">
      <alignment horizontal="center" readingOrder="0" vertical="center"/>
    </xf>
    <xf borderId="0" fillId="0" fontId="3" numFmtId="0" xfId="0" applyAlignment="1" applyFont="1">
      <alignment horizontal="center" readingOrder="0" vertical="center"/>
    </xf>
    <xf borderId="0" fillId="0" fontId="22" numFmtId="0" xfId="0" applyAlignment="1" applyFont="1">
      <alignment horizontal="center"/>
    </xf>
    <xf borderId="0" fillId="0" fontId="19" numFmtId="0" xfId="0" applyAlignment="1" applyFont="1">
      <alignment horizontal="center"/>
    </xf>
    <xf borderId="0" fillId="2" fontId="19" numFmtId="0" xfId="0" applyAlignment="1" applyFont="1">
      <alignment horizontal="center"/>
    </xf>
    <xf borderId="0" fillId="0" fontId="19" numFmtId="0" xfId="0" applyFont="1"/>
    <xf borderId="5" fillId="5" fontId="20" numFmtId="0" xfId="0" applyAlignment="1" applyBorder="1" applyFont="1">
      <alignment horizontal="center" readingOrder="0"/>
    </xf>
    <xf borderId="0" fillId="0" fontId="19" numFmtId="0" xfId="0" applyAlignment="1" applyFont="1">
      <alignment horizontal="center" readingOrder="0" vertical="center"/>
    </xf>
    <xf borderId="0" fillId="0" fontId="23" numFmtId="0" xfId="0" applyAlignment="1" applyFont="1">
      <alignment horizontal="center" readingOrder="0"/>
    </xf>
    <xf borderId="0" fillId="0" fontId="1" numFmtId="0" xfId="0" applyAlignment="1" applyFont="1">
      <alignment horizontal="center" readingOrder="0"/>
    </xf>
    <xf borderId="5" fillId="0" fontId="14" numFmtId="0" xfId="0" applyAlignment="1" applyBorder="1" applyFont="1">
      <alignment horizontal="center"/>
    </xf>
    <xf borderId="5" fillId="0" fontId="15" numFmtId="0" xfId="0" applyAlignment="1" applyBorder="1" applyFont="1">
      <alignment horizontal="center"/>
    </xf>
    <xf borderId="5" fillId="2" fontId="16" numFmtId="0" xfId="0" applyAlignment="1" applyBorder="1" applyFont="1">
      <alignment horizontal="center"/>
    </xf>
    <xf borderId="5" fillId="2" fontId="15" numFmtId="0" xfId="0" applyAlignment="1" applyBorder="1" applyFont="1">
      <alignment horizontal="center"/>
    </xf>
    <xf borderId="5" fillId="0" fontId="15" numFmtId="0" xfId="0" applyBorder="1" applyFont="1"/>
    <xf borderId="0" fillId="0" fontId="21" numFmtId="0" xfId="0" applyAlignment="1" applyFont="1">
      <alignment horizontal="center" vertical="center"/>
    </xf>
    <xf borderId="0" fillId="0" fontId="18" numFmtId="0" xfId="0" applyAlignment="1" applyFont="1">
      <alignment horizontal="center"/>
    </xf>
    <xf borderId="6" fillId="0" fontId="22" numFmtId="0" xfId="0" applyAlignment="1" applyBorder="1" applyFont="1">
      <alignment horizontal="center"/>
    </xf>
    <xf borderId="7" fillId="0" fontId="19" numFmtId="0" xfId="0" applyAlignment="1" applyBorder="1" applyFont="1">
      <alignment horizontal="center"/>
    </xf>
    <xf borderId="7" fillId="0" fontId="24" numFmtId="0" xfId="0" applyAlignment="1" applyBorder="1" applyFont="1">
      <alignment horizontal="center"/>
    </xf>
    <xf borderId="5" fillId="0" fontId="24" numFmtId="0" xfId="0" applyAlignment="1" applyBorder="1" applyFont="1">
      <alignment horizontal="center" readingOrder="0"/>
    </xf>
    <xf borderId="5" fillId="0" fontId="19" numFmtId="0" xfId="0" applyAlignment="1" applyBorder="1" applyFont="1">
      <alignment horizontal="center" readingOrder="0"/>
    </xf>
    <xf borderId="5" fillId="2" fontId="16" numFmtId="0" xfId="0" applyAlignment="1" applyBorder="1" applyFont="1">
      <alignment horizontal="center" readingOrder="0"/>
    </xf>
    <xf borderId="5" fillId="2" fontId="19" numFmtId="0" xfId="0" applyAlignment="1" applyBorder="1" applyFont="1">
      <alignment horizontal="center" readingOrder="0"/>
    </xf>
    <xf borderId="5" fillId="0" fontId="25" numFmtId="0" xfId="0" applyBorder="1" applyFont="1"/>
    <xf borderId="8" fillId="0" fontId="25" numFmtId="0" xfId="0" applyBorder="1" applyFont="1"/>
    <xf borderId="0" fillId="5" fontId="19" numFmtId="164" xfId="0" applyAlignment="1" applyFont="1" applyNumberFormat="1">
      <alignment horizontal="center" readingOrder="0" shrinkToFit="0" vertical="bottom" wrapText="0"/>
    </xf>
    <xf borderId="0" fillId="2" fontId="16" numFmtId="0" xfId="0" applyAlignment="1" applyFont="1">
      <alignment horizontal="center" shrinkToFit="0" wrapText="1"/>
    </xf>
    <xf borderId="0" fillId="5" fontId="15" numFmtId="0" xfId="0" applyAlignment="1" applyFont="1">
      <alignment horizontal="center" readingOrder="0"/>
    </xf>
    <xf borderId="8" fillId="0" fontId="1" numFmtId="0" xfId="0" applyAlignment="1" applyBorder="1" applyFont="1">
      <alignment horizontal="center"/>
    </xf>
    <xf borderId="9" fillId="0" fontId="14" numFmtId="0" xfId="0" applyAlignment="1" applyBorder="1" applyFont="1">
      <alignment horizontal="center"/>
    </xf>
    <xf borderId="10" fillId="0" fontId="15" numFmtId="0" xfId="0" applyAlignment="1" applyBorder="1" applyFont="1">
      <alignment horizontal="center"/>
    </xf>
    <xf borderId="5" fillId="5" fontId="3" numFmtId="0" xfId="0" applyAlignment="1" applyBorder="1" applyFont="1">
      <alignment horizontal="center" readingOrder="0"/>
    </xf>
    <xf borderId="9" fillId="0" fontId="22" numFmtId="0" xfId="0" applyAlignment="1" applyBorder="1" applyFont="1">
      <alignment horizontal="center"/>
    </xf>
    <xf borderId="10" fillId="0" fontId="19" numFmtId="0" xfId="0" applyAlignment="1" applyBorder="1" applyFont="1">
      <alignment horizontal="center"/>
    </xf>
    <xf borderId="0" fillId="0" fontId="25" numFmtId="0" xfId="0" applyAlignment="1" applyFont="1">
      <alignment readingOrder="0"/>
    </xf>
    <xf borderId="0" fillId="5" fontId="17" numFmtId="0" xfId="0" applyAlignment="1" applyFont="1">
      <alignment horizontal="center" readingOrder="0" shrinkToFit="0" vertical="bottom" wrapText="0"/>
    </xf>
    <xf borderId="0" fillId="0" fontId="26" numFmtId="0" xfId="0" applyAlignment="1" applyFont="1">
      <alignment horizontal="center" readingOrder="0"/>
    </xf>
    <xf borderId="10" fillId="0" fontId="27" numFmtId="0" xfId="0" applyAlignment="1" applyBorder="1" applyFont="1">
      <alignment horizontal="center" readingOrder="0"/>
    </xf>
    <xf borderId="0" fillId="0" fontId="27" numFmtId="0" xfId="0" applyAlignment="1" applyFont="1">
      <alignment horizontal="center" readingOrder="0"/>
    </xf>
    <xf borderId="0" fillId="2" fontId="27" numFmtId="0" xfId="0" applyAlignment="1" applyFont="1">
      <alignment horizontal="center" readingOrder="0"/>
    </xf>
    <xf borderId="0" fillId="0" fontId="27" numFmtId="0" xfId="0" applyFont="1"/>
    <xf borderId="5" fillId="5" fontId="15" numFmtId="0" xfId="0" applyAlignment="1" applyBorder="1" applyFont="1">
      <alignment horizontal="center" readingOrder="0" shrinkToFit="0" wrapText="1"/>
    </xf>
    <xf borderId="0" fillId="0" fontId="19" numFmtId="0" xfId="0" applyAlignment="1" applyFont="1">
      <alignment horizontal="center" readingOrder="0"/>
    </xf>
    <xf borderId="0" fillId="0" fontId="24" numFmtId="0" xfId="0" applyAlignment="1" applyFont="1">
      <alignment horizontal="center"/>
    </xf>
    <xf borderId="0" fillId="5" fontId="19" numFmtId="0" xfId="0" applyAlignment="1" applyFont="1">
      <alignment horizontal="center" readingOrder="0" shrinkToFit="0" vertical="bottom" wrapText="0"/>
    </xf>
    <xf borderId="0" fillId="0" fontId="15" numFmtId="0" xfId="0" applyAlignment="1" applyFont="1">
      <alignment readingOrder="0"/>
    </xf>
    <xf borderId="0" fillId="0" fontId="3" numFmtId="0" xfId="0" applyAlignment="1" applyFont="1">
      <alignment readingOrder="0"/>
    </xf>
    <xf borderId="0" fillId="0" fontId="4" numFmtId="0" xfId="0" applyAlignment="1" applyFont="1">
      <alignment horizontal="center" readingOrder="0"/>
    </xf>
    <xf borderId="0" fillId="5" fontId="28" numFmtId="164" xfId="0" applyAlignment="1" applyFont="1" applyNumberFormat="1">
      <alignment horizontal="center" readingOrder="0" shrinkToFit="0" vertical="bottom" wrapText="0"/>
    </xf>
    <xf borderId="0" fillId="2" fontId="29" numFmtId="0" xfId="0" applyAlignment="1" applyFont="1">
      <alignment horizontal="center"/>
    </xf>
    <xf borderId="0" fillId="0" fontId="20" numFmtId="0" xfId="0" applyAlignment="1" applyFont="1">
      <alignment horizontal="center" readingOrder="0"/>
    </xf>
    <xf borderId="0" fillId="5" fontId="3" numFmtId="0" xfId="0" applyAlignment="1" applyFont="1">
      <alignment horizontal="center" readingOrder="0"/>
    </xf>
    <xf borderId="0" fillId="0" fontId="24" numFmtId="0" xfId="0" applyAlignment="1" applyFont="1">
      <alignment horizontal="center" readingOrder="0"/>
    </xf>
    <xf borderId="0" fillId="2" fontId="19" numFmtId="0" xfId="0" applyAlignment="1" applyFont="1">
      <alignment horizontal="center" readingOrder="0"/>
    </xf>
    <xf borderId="0" fillId="5" fontId="30" numFmtId="164" xfId="0" applyAlignment="1" applyFont="1" applyNumberFormat="1">
      <alignment horizontal="center" readingOrder="0" shrinkToFit="0" vertical="bottom" wrapText="0"/>
    </xf>
    <xf borderId="0" fillId="0" fontId="26" numFmtId="0" xfId="0" applyAlignment="1" applyFont="1">
      <alignment horizontal="center" readingOrder="0" shrinkToFit="0" vertical="bottom" wrapText="0"/>
    </xf>
    <xf borderId="0" fillId="0" fontId="16" numFmtId="0" xfId="0" applyAlignment="1" applyFont="1">
      <alignment horizontal="center" readingOrder="0" shrinkToFit="0" wrapText="0"/>
    </xf>
    <xf borderId="0" fillId="0" fontId="16" numFmtId="0" xfId="0" applyAlignment="1" applyFont="1">
      <alignment horizontal="center" readingOrder="0" shrinkToFit="0" vertical="bottom" wrapText="0"/>
    </xf>
    <xf borderId="0" fillId="2" fontId="16" numFmtId="0" xfId="0" applyAlignment="1" applyFont="1">
      <alignment horizontal="center" readingOrder="0" shrinkToFit="0" wrapText="0"/>
    </xf>
    <xf borderId="0" fillId="0" fontId="4" numFmtId="0" xfId="0" applyAlignment="1" applyFont="1">
      <alignment horizontal="center" shrinkToFit="0" vertical="center" wrapText="1"/>
    </xf>
    <xf borderId="0" fillId="0" fontId="16" numFmtId="0" xfId="0" applyAlignment="1" applyFont="1">
      <alignment horizontal="center" vertical="center"/>
    </xf>
    <xf borderId="0" fillId="2" fontId="31" numFmtId="0" xfId="0" applyAlignment="1" applyFont="1">
      <alignment horizontal="center" readingOrder="0"/>
    </xf>
    <xf borderId="0" fillId="2" fontId="25" numFmtId="0" xfId="0" applyAlignment="1" applyFont="1">
      <alignment horizontal="center" readingOrder="0"/>
    </xf>
    <xf borderId="5" fillId="0" fontId="25" numFmtId="0" xfId="0" applyAlignment="1" applyBorder="1" applyFont="1">
      <alignment readingOrder="0"/>
    </xf>
    <xf borderId="0" fillId="6" fontId="21" numFmtId="0" xfId="0" applyAlignment="1" applyFill="1" applyFont="1">
      <alignment horizontal="center" readingOrder="0"/>
    </xf>
    <xf borderId="0" fillId="2" fontId="27" numFmtId="0" xfId="0" applyAlignment="1" applyFont="1">
      <alignment horizontal="center" shrinkToFit="0" wrapText="1"/>
    </xf>
    <xf borderId="0" fillId="0" fontId="3" numFmtId="0" xfId="0" applyAlignment="1" applyFont="1">
      <alignment horizontal="center" readingOrder="0" vertical="center"/>
    </xf>
    <xf borderId="0" fillId="5" fontId="28" numFmtId="165" xfId="0" applyAlignment="1" applyFont="1" applyNumberFormat="1">
      <alignment horizontal="center" readingOrder="0" shrinkToFit="0" vertical="bottom" wrapText="0"/>
    </xf>
    <xf borderId="0" fillId="2" fontId="14" numFmtId="0" xfId="0" applyAlignment="1" applyFont="1">
      <alignment horizontal="center"/>
    </xf>
    <xf borderId="0" fillId="0" fontId="25" numFmtId="0" xfId="0" applyAlignment="1" applyFont="1">
      <alignment horizontal="center" readingOrder="0"/>
    </xf>
    <xf borderId="0" fillId="0" fontId="26" numFmtId="0" xfId="0" applyAlignment="1" applyFont="1">
      <alignment horizontal="center" readingOrder="0"/>
    </xf>
    <xf borderId="0" fillId="6" fontId="15" numFmtId="0" xfId="0" applyAlignment="1" applyFont="1">
      <alignment horizontal="center" readingOrder="0" vertical="center"/>
    </xf>
    <xf borderId="0" fillId="2" fontId="32" numFmtId="0" xfId="0" applyAlignment="1" applyFont="1">
      <alignment readingOrder="0"/>
    </xf>
    <xf borderId="0" fillId="5" fontId="17" numFmtId="165" xfId="0" applyAlignment="1" applyFont="1" applyNumberFormat="1">
      <alignment horizontal="center" readingOrder="0" shrinkToFit="0" vertical="bottom" wrapText="0"/>
    </xf>
    <xf quotePrefix="1" borderId="0" fillId="0" fontId="15" numFmtId="0" xfId="0" applyAlignment="1" applyFont="1">
      <alignment horizontal="center" vertical="center"/>
    </xf>
    <xf borderId="0" fillId="7" fontId="15" numFmtId="0" xfId="0" applyAlignment="1" applyFill="1" applyFont="1">
      <alignment horizontal="center" readingOrder="0" vertical="center"/>
    </xf>
    <xf borderId="0" fillId="2" fontId="12" numFmtId="0" xfId="0" applyAlignment="1" applyFont="1">
      <alignment horizontal="center" shrinkToFit="0" wrapText="1"/>
    </xf>
    <xf borderId="0" fillId="0" fontId="12" numFmtId="0" xfId="0" applyAlignment="1" applyFont="1">
      <alignment horizontal="center" shrinkToFit="0" wrapText="1"/>
    </xf>
    <xf borderId="0" fillId="8" fontId="15" numFmtId="0" xfId="0" applyAlignment="1" applyFill="1" applyFont="1">
      <alignment horizontal="center" readingOrder="0" vertical="center"/>
    </xf>
    <xf borderId="5" fillId="5" fontId="17" numFmtId="0" xfId="0" applyAlignment="1" applyBorder="1" applyFont="1">
      <alignment horizontal="center" readingOrder="0" shrinkToFit="0" vertical="bottom" wrapText="0"/>
    </xf>
    <xf borderId="0" fillId="6" fontId="18" numFmtId="0" xfId="0" applyAlignment="1" applyFont="1">
      <alignment horizontal="center" vertical="center"/>
    </xf>
    <xf borderId="0" fillId="0" fontId="33" numFmtId="0" xfId="0" applyAlignment="1" applyFont="1">
      <alignment horizontal="center"/>
    </xf>
    <xf borderId="0" fillId="0" fontId="34" numFmtId="0" xfId="0" applyAlignment="1" applyFont="1">
      <alignment horizontal="center"/>
    </xf>
    <xf borderId="0" fillId="0" fontId="35" numFmtId="0" xfId="0" applyAlignment="1" applyFont="1">
      <alignment horizontal="center"/>
    </xf>
    <xf borderId="0" fillId="2" fontId="35" numFmtId="0" xfId="0" applyAlignment="1" applyFont="1">
      <alignment horizontal="center" readingOrder="0"/>
    </xf>
    <xf borderId="0" fillId="0" fontId="36" numFmtId="0" xfId="0" applyAlignment="1" applyFont="1">
      <alignment horizontal="center" readingOrder="0"/>
    </xf>
    <xf borderId="0" fillId="2" fontId="37" numFmtId="0" xfId="0" applyAlignment="1" applyFont="1">
      <alignment horizontal="center"/>
    </xf>
    <xf borderId="0" fillId="0" fontId="20" numFmtId="0" xfId="0" applyFont="1"/>
    <xf borderId="0" fillId="4" fontId="19" numFmtId="166" xfId="0" applyAlignment="1" applyFont="1" applyNumberFormat="1">
      <alignment horizontal="center" readingOrder="0" vertical="center"/>
    </xf>
    <xf borderId="0" fillId="0" fontId="38" numFmtId="0" xfId="0" applyAlignment="1" applyFont="1">
      <alignment horizontal="center"/>
    </xf>
    <xf borderId="0" fillId="2" fontId="35" numFmtId="0" xfId="0" applyAlignment="1" applyFont="1">
      <alignment horizontal="center"/>
    </xf>
    <xf borderId="0" fillId="5" fontId="19" numFmtId="0" xfId="0" applyAlignment="1" applyFont="1">
      <alignment horizontal="center" readingOrder="0" shrinkToFit="0" wrapText="0"/>
    </xf>
    <xf borderId="0" fillId="2" fontId="12" numFmtId="0" xfId="0" applyAlignment="1" applyFont="1">
      <alignment horizontal="center"/>
    </xf>
    <xf borderId="0" fillId="0" fontId="15" numFmtId="0" xfId="0" applyAlignment="1" applyFont="1">
      <alignment horizontal="center" shrinkToFit="0" wrapText="1"/>
    </xf>
    <xf borderId="0" fillId="5" fontId="28" numFmtId="0" xfId="0" applyAlignment="1" applyFont="1">
      <alignment horizontal="center" readingOrder="0" shrinkToFit="0" vertical="bottom" wrapText="0"/>
    </xf>
    <xf borderId="0" fillId="2" fontId="15" numFmtId="0" xfId="0" applyFont="1"/>
    <xf borderId="0" fillId="2" fontId="15" numFmtId="0" xfId="0" applyAlignment="1" applyFont="1">
      <alignment horizontal="center" vertical="center"/>
    </xf>
    <xf borderId="5" fillId="9" fontId="15" numFmtId="0" xfId="0" applyAlignment="1" applyBorder="1" applyFill="1" applyFont="1">
      <alignment horizontal="center"/>
    </xf>
    <xf borderId="0" fillId="5" fontId="30" numFmtId="0" xfId="0" applyAlignment="1" applyFont="1">
      <alignment horizontal="center" readingOrder="0" shrinkToFit="0" vertical="bottom" wrapText="0"/>
    </xf>
    <xf borderId="0" fillId="2" fontId="18" numFmtId="0" xfId="0" applyAlignment="1" applyFont="1">
      <alignment horizontal="center" vertical="center"/>
    </xf>
    <xf borderId="0" fillId="2" fontId="19" numFmtId="0" xfId="0" applyAlignment="1" applyFont="1">
      <alignment horizontal="center" readingOrder="0" vertical="center"/>
    </xf>
    <xf borderId="0" fillId="2" fontId="3" numFmtId="0" xfId="0" applyFont="1"/>
    <xf borderId="5" fillId="5" fontId="15" numFmtId="0" xfId="0" applyAlignment="1" applyBorder="1" applyFont="1">
      <alignment horizontal="center"/>
    </xf>
    <xf borderId="5" fillId="5" fontId="36" numFmtId="0" xfId="0" applyAlignment="1" applyBorder="1" applyFont="1">
      <alignment horizontal="center" readingOrder="0"/>
    </xf>
    <xf borderId="0" fillId="10" fontId="27" numFmtId="0" xfId="0" applyAlignment="1" applyFill="1" applyFont="1">
      <alignment horizontal="center" shrinkToFit="0" wrapText="1"/>
    </xf>
    <xf borderId="0" fillId="11" fontId="3" numFmtId="0" xfId="0" applyAlignment="1" applyFill="1" applyFont="1">
      <alignment horizontal="center"/>
    </xf>
    <xf borderId="0" fillId="5" fontId="1" numFmtId="0" xfId="0" applyAlignment="1" applyFont="1">
      <alignment horizontal="center"/>
    </xf>
    <xf borderId="0" fillId="0" fontId="36" numFmtId="0" xfId="0" applyAlignment="1" applyFont="1">
      <alignment horizontal="center" readingOrder="0" vertical="center"/>
    </xf>
    <xf borderId="0" fillId="2" fontId="22" numFmtId="0" xfId="0" applyAlignment="1" applyFont="1">
      <alignment horizontal="center"/>
    </xf>
    <xf borderId="0" fillId="2" fontId="19" numFmtId="0" xfId="0" applyFont="1"/>
    <xf borderId="0" fillId="2" fontId="19" numFmtId="0" xfId="0" applyAlignment="1" applyFont="1">
      <alignment horizontal="center" vertical="center"/>
    </xf>
    <xf borderId="0" fillId="2" fontId="20" numFmtId="0" xfId="0" applyFont="1"/>
    <xf borderId="0" fillId="2" fontId="3" numFmtId="0" xfId="0" applyAlignment="1" applyFont="1">
      <alignment horizontal="center"/>
    </xf>
    <xf borderId="0" fillId="12" fontId="18" numFmtId="0" xfId="0" applyAlignment="1" applyFill="1" applyFont="1">
      <alignment horizontal="center" vertical="center"/>
    </xf>
    <xf borderId="0" fillId="11" fontId="19" numFmtId="0" xfId="0" applyAlignment="1" applyFont="1">
      <alignment horizontal="center"/>
    </xf>
    <xf borderId="0" fillId="11" fontId="19" numFmtId="0" xfId="0" applyAlignment="1" applyFont="1">
      <alignment horizontal="center" readingOrder="0"/>
    </xf>
    <xf borderId="0" fillId="0" fontId="22" numFmtId="0" xfId="0" applyAlignment="1" applyFont="1">
      <alignment horizontal="center" readingOrder="0"/>
    </xf>
    <xf borderId="0" fillId="11" fontId="15" numFmtId="0" xfId="0" applyAlignment="1" applyFont="1">
      <alignment horizontal="center" vertical="center"/>
    </xf>
    <xf borderId="0" fillId="11" fontId="15" numFmtId="0" xfId="0" applyAlignment="1" applyFont="1">
      <alignment horizontal="center" readingOrder="0" vertical="center"/>
    </xf>
    <xf borderId="0" fillId="11" fontId="18" numFmtId="0" xfId="0" applyAlignment="1" applyFont="1">
      <alignment horizontal="center" vertical="center"/>
    </xf>
    <xf borderId="0" fillId="11" fontId="18" numFmtId="0" xfId="0" applyAlignment="1" applyFont="1">
      <alignment horizontal="center" readingOrder="0" vertical="center"/>
    </xf>
    <xf borderId="0" fillId="11" fontId="15" numFmtId="0" xfId="0" applyAlignment="1" applyFont="1">
      <alignment horizontal="center"/>
    </xf>
    <xf borderId="0" fillId="2" fontId="33" numFmtId="0" xfId="0" applyAlignment="1" applyFont="1">
      <alignment horizontal="center"/>
    </xf>
    <xf borderId="0" fillId="2" fontId="15" numFmtId="0" xfId="0" applyAlignment="1" applyFont="1">
      <alignment horizontal="center" shrinkToFit="0" wrapText="1"/>
    </xf>
    <xf borderId="0" fillId="2" fontId="39" numFmtId="0" xfId="0" applyAlignment="1" applyFont="1">
      <alignment horizontal="center"/>
    </xf>
    <xf borderId="5" fillId="9" fontId="15" numFmtId="0" xfId="0" applyAlignment="1" applyBorder="1" applyFont="1">
      <alignment horizontal="center" readingOrder="0"/>
    </xf>
    <xf borderId="0" fillId="0" fontId="38" numFmtId="0" xfId="0" applyAlignment="1" applyFont="1">
      <alignment readingOrder="0" vertical="center"/>
    </xf>
    <xf borderId="0" fillId="13" fontId="1" numFmtId="0" xfId="0" applyAlignment="1" applyFill="1" applyFont="1">
      <alignment horizontal="center"/>
    </xf>
    <xf borderId="0" fillId="13" fontId="14" numFmtId="0" xfId="0" applyAlignment="1" applyFont="1">
      <alignment horizontal="center"/>
    </xf>
    <xf borderId="0" fillId="13" fontId="15" numFmtId="0" xfId="0" applyAlignment="1" applyFont="1">
      <alignment horizontal="center"/>
    </xf>
    <xf borderId="0" fillId="13" fontId="16" numFmtId="0" xfId="0" applyAlignment="1" applyFont="1">
      <alignment horizontal="center"/>
    </xf>
    <xf borderId="0" fillId="13" fontId="15" numFmtId="0" xfId="0" applyFont="1"/>
    <xf borderId="0" fillId="13" fontId="15" numFmtId="0" xfId="0" applyAlignment="1" applyFont="1">
      <alignment horizontal="center" vertical="center"/>
    </xf>
    <xf borderId="5" fillId="13" fontId="15" numFmtId="0" xfId="0" applyAlignment="1" applyBorder="1" applyFont="1">
      <alignment horizontal="center" readingOrder="0"/>
    </xf>
    <xf borderId="0" fillId="13" fontId="17" numFmtId="0" xfId="0" applyAlignment="1" applyFont="1">
      <alignment horizontal="center" readingOrder="0" shrinkToFit="0" vertical="bottom" wrapText="0"/>
    </xf>
    <xf borderId="0" fillId="13" fontId="18" numFmtId="0" xfId="0" applyAlignment="1" applyFont="1">
      <alignment horizontal="center" vertical="center"/>
    </xf>
    <xf borderId="0" fillId="13" fontId="19" numFmtId="0" xfId="0" applyAlignment="1" applyFont="1">
      <alignment horizontal="center" readingOrder="0" vertical="center"/>
    </xf>
    <xf borderId="0" fillId="13" fontId="15" numFmtId="0" xfId="0" applyAlignment="1" applyFont="1">
      <alignment horizontal="center" readingOrder="0" vertical="center"/>
    </xf>
    <xf borderId="0" fillId="13" fontId="19" numFmtId="0" xfId="0" applyAlignment="1" applyFont="1">
      <alignment horizontal="center" vertical="center"/>
    </xf>
    <xf borderId="0" fillId="13" fontId="3" numFmtId="0" xfId="0" applyFont="1"/>
    <xf borderId="0" fillId="13" fontId="3" numFmtId="0" xfId="0" applyAlignment="1" applyFont="1">
      <alignment horizontal="center"/>
    </xf>
    <xf borderId="0" fillId="0" fontId="35" numFmtId="0" xfId="0" applyAlignment="1" applyFont="1">
      <alignment horizontal="center" shrinkToFit="0" wrapText="1"/>
    </xf>
    <xf borderId="0" fillId="2" fontId="4" numFmtId="0" xfId="0" applyAlignment="1" applyFont="1">
      <alignment horizontal="center"/>
    </xf>
    <xf borderId="0" fillId="2" fontId="38" numFmtId="0" xfId="0" applyAlignment="1" applyFont="1">
      <alignment horizontal="center"/>
    </xf>
    <xf borderId="0" fillId="0" fontId="39" numFmtId="0" xfId="0" applyAlignment="1" applyFont="1">
      <alignment horizontal="center"/>
    </xf>
    <xf borderId="0" fillId="12" fontId="21" numFmtId="0" xfId="0" applyAlignment="1" applyFont="1">
      <alignment horizontal="center" vertical="center"/>
    </xf>
    <xf borderId="5" fillId="0" fontId="15" numFmtId="0" xfId="0" applyAlignment="1" applyBorder="1" applyFont="1">
      <alignment horizontal="center" readingOrder="0"/>
    </xf>
    <xf borderId="0" fillId="0" fontId="12" numFmtId="0" xfId="0" applyAlignment="1" applyFont="1">
      <alignment horizontal="center"/>
    </xf>
    <xf borderId="0" fillId="14" fontId="21" numFmtId="0" xfId="0" applyAlignment="1" applyFill="1" applyFont="1">
      <alignment horizontal="center" vertical="center"/>
    </xf>
    <xf borderId="0" fillId="0" fontId="27" numFmtId="0" xfId="0" applyAlignment="1" applyFont="1">
      <alignment horizontal="center"/>
    </xf>
    <xf borderId="0" fillId="0" fontId="26" numFmtId="0" xfId="0" applyAlignment="1" applyFont="1">
      <alignment horizontal="center" readingOrder="0"/>
    </xf>
    <xf borderId="0" fillId="0" fontId="40" numFmtId="0" xfId="0" applyAlignment="1" applyFont="1">
      <alignment horizontal="left" readingOrder="0" shrinkToFit="0" wrapText="1"/>
    </xf>
    <xf borderId="0" fillId="0" fontId="27" numFmtId="0" xfId="0" applyAlignment="1" applyFont="1">
      <alignment readingOrder="0"/>
    </xf>
    <xf borderId="0" fillId="5" fontId="15" numFmtId="0" xfId="0" applyAlignment="1" applyFont="1">
      <alignment horizontal="center"/>
    </xf>
    <xf borderId="5" fillId="0" fontId="15" numFmtId="0" xfId="0" applyAlignment="1" applyBorder="1" applyFont="1">
      <alignment horizontal="center" vertical="center"/>
    </xf>
    <xf borderId="5" fillId="0" fontId="18" numFmtId="0" xfId="0" applyAlignment="1" applyBorder="1" applyFont="1">
      <alignment horizontal="center" vertical="center"/>
    </xf>
    <xf borderId="5" fillId="0" fontId="3" numFmtId="0" xfId="0" applyBorder="1" applyFont="1"/>
    <xf borderId="11" fillId="0" fontId="3" numFmtId="0" xfId="0" applyBorder="1" applyFont="1"/>
    <xf borderId="0" fillId="0" fontId="16" numFmtId="0" xfId="0" applyAlignment="1" applyFont="1">
      <alignment horizontal="center" shrinkToFit="0" vertical="bottom" wrapText="0"/>
    </xf>
    <xf borderId="0" fillId="0" fontId="41" numFmtId="0" xfId="0" applyAlignment="1" applyFont="1">
      <alignment readingOrder="0"/>
    </xf>
    <xf quotePrefix="1" borderId="0" fillId="0" fontId="15" numFmtId="0" xfId="0" applyAlignment="1" applyFont="1">
      <alignment horizontal="center"/>
    </xf>
    <xf borderId="0" fillId="15" fontId="22" numFmtId="0" xfId="0" applyAlignment="1" applyFill="1" applyFont="1">
      <alignment horizontal="center"/>
    </xf>
    <xf borderId="0" fillId="15" fontId="19" numFmtId="0" xfId="0" applyAlignment="1" applyFont="1">
      <alignment horizontal="center"/>
    </xf>
    <xf borderId="0" fillId="15" fontId="16" numFmtId="0" xfId="0" applyAlignment="1" applyFont="1">
      <alignment horizontal="center"/>
    </xf>
    <xf borderId="0" fillId="15" fontId="19" numFmtId="0" xfId="0" applyFont="1"/>
    <xf borderId="0" fillId="15" fontId="19" numFmtId="0" xfId="0" applyAlignment="1" applyFont="1">
      <alignment horizontal="center" readingOrder="0"/>
    </xf>
    <xf borderId="5" fillId="15" fontId="3" numFmtId="0" xfId="0" applyAlignment="1" applyBorder="1" applyFont="1">
      <alignment horizontal="center" readingOrder="0"/>
    </xf>
    <xf borderId="0" fillId="15" fontId="17" numFmtId="0" xfId="0" applyAlignment="1" applyFont="1">
      <alignment horizontal="center" readingOrder="0" shrinkToFit="0" vertical="bottom" wrapText="0"/>
    </xf>
    <xf borderId="0" fillId="15" fontId="18" numFmtId="0" xfId="0" applyAlignment="1" applyFont="1">
      <alignment horizontal="center" vertical="center"/>
    </xf>
    <xf borderId="0" fillId="15" fontId="18" numFmtId="0" xfId="0" applyAlignment="1" applyFont="1">
      <alignment horizontal="center" readingOrder="0" vertical="center"/>
    </xf>
    <xf borderId="0" fillId="15" fontId="19" numFmtId="0" xfId="0" applyAlignment="1" applyFont="1">
      <alignment horizontal="center" readingOrder="0" vertical="center"/>
    </xf>
    <xf borderId="0" fillId="15" fontId="19" numFmtId="0" xfId="0" applyAlignment="1" applyFont="1">
      <alignment horizontal="center" vertical="center"/>
    </xf>
    <xf borderId="0" fillId="15" fontId="20" numFmtId="0" xfId="0" applyFont="1"/>
    <xf borderId="0" fillId="15" fontId="20" numFmtId="0" xfId="0" applyAlignment="1" applyFont="1">
      <alignment horizontal="center"/>
    </xf>
    <xf borderId="0" fillId="0" fontId="42" numFmtId="0" xfId="0" applyAlignment="1" applyFont="1">
      <alignment horizontal="center"/>
    </xf>
    <xf borderId="0" fillId="0" fontId="43" numFmtId="0" xfId="0" applyAlignment="1" applyFont="1">
      <alignment horizontal="center"/>
    </xf>
    <xf borderId="0" fillId="2" fontId="16" numFmtId="0" xfId="0" applyAlignment="1" applyFont="1">
      <alignment horizontal="center" readingOrder="0" shrinkToFit="0" wrapText="1"/>
    </xf>
    <xf borderId="5" fillId="0" fontId="18" numFmtId="0" xfId="0" applyAlignment="1" applyBorder="1" applyFont="1">
      <alignment horizontal="center"/>
    </xf>
    <xf borderId="0" fillId="0" fontId="27" numFmtId="0" xfId="0" applyAlignment="1" applyFont="1">
      <alignment horizontal="center" shrinkToFit="0" wrapText="1"/>
    </xf>
    <xf borderId="0" fillId="2" fontId="44" numFmtId="0" xfId="0" applyAlignment="1" applyFont="1">
      <alignment horizontal="center" readingOrder="0"/>
    </xf>
    <xf borderId="12" fillId="0" fontId="3" numFmtId="0" xfId="0" applyAlignment="1" applyBorder="1" applyFont="1">
      <alignment horizontal="center"/>
    </xf>
    <xf borderId="5" fillId="0" fontId="3" numFmtId="0" xfId="0" applyAlignment="1" applyBorder="1" applyFont="1">
      <alignment horizontal="center"/>
    </xf>
    <xf borderId="5" fillId="2" fontId="14" numFmtId="0" xfId="0" applyAlignment="1" applyBorder="1" applyFont="1">
      <alignment horizontal="center"/>
    </xf>
    <xf borderId="5" fillId="0" fontId="22" numFmtId="0" xfId="0" applyAlignment="1" applyBorder="1" applyFont="1">
      <alignment horizontal="center"/>
    </xf>
    <xf quotePrefix="1" borderId="0" fillId="2" fontId="16" numFmtId="0" xfId="0" applyAlignment="1" applyFont="1">
      <alignment horizontal="center"/>
    </xf>
    <xf borderId="5" fillId="0" fontId="21" numFmtId="0" xfId="0" applyAlignment="1" applyBorder="1" applyFont="1">
      <alignment horizontal="center" vertical="center"/>
    </xf>
    <xf borderId="11" fillId="0" fontId="3" numFmtId="0" xfId="0" applyAlignment="1" applyBorder="1" applyFont="1">
      <alignment horizontal="center"/>
    </xf>
    <xf quotePrefix="1" borderId="0" fillId="0" fontId="15" numFmtId="0" xfId="0" applyFont="1"/>
    <xf borderId="0" fillId="16" fontId="36" numFmtId="0" xfId="0" applyAlignment="1" applyFill="1" applyFont="1">
      <alignment horizontal="center" readingOrder="0" vertical="center"/>
    </xf>
    <xf borderId="0" fillId="17" fontId="15" numFmtId="0" xfId="0" applyAlignment="1" applyFill="1" applyFont="1">
      <alignment horizontal="center" readingOrder="0" vertical="center"/>
    </xf>
    <xf borderId="13" fillId="0" fontId="15" numFmtId="0" xfId="0" applyAlignment="1" applyBorder="1" applyFont="1">
      <alignment horizontal="center"/>
    </xf>
    <xf borderId="13" fillId="2" fontId="16" numFmtId="0" xfId="0" applyAlignment="1" applyBorder="1" applyFont="1">
      <alignment horizontal="center"/>
    </xf>
    <xf borderId="13" fillId="2" fontId="15" numFmtId="0" xfId="0" applyAlignment="1" applyBorder="1" applyFont="1">
      <alignment horizontal="center"/>
    </xf>
    <xf borderId="0" fillId="12" fontId="3" numFmtId="0" xfId="0" applyAlignment="1" applyFont="1">
      <alignment horizontal="center"/>
    </xf>
    <xf borderId="0" fillId="0" fontId="14" numFmtId="0" xfId="0" applyAlignment="1" applyFont="1">
      <alignment horizontal="center" shrinkToFit="0" wrapText="1"/>
    </xf>
    <xf borderId="0" fillId="2" fontId="45" numFmtId="0" xfId="0" applyAlignment="1" applyFont="1">
      <alignment readingOrder="0"/>
    </xf>
    <xf borderId="0" fillId="0" fontId="15" numFmtId="0" xfId="0" applyAlignment="1" applyFont="1">
      <alignment shrinkToFit="0" wrapText="1"/>
    </xf>
    <xf borderId="0" fillId="0" fontId="18" numFmtId="0" xfId="0" applyAlignment="1" applyFont="1">
      <alignment horizontal="center" shrinkToFit="0" wrapText="1"/>
    </xf>
    <xf borderId="5" fillId="0" fontId="3" numFmtId="0" xfId="0" applyAlignment="1" applyBorder="1" applyFont="1">
      <alignment horizontal="center" readingOrder="0" vertical="center"/>
    </xf>
    <xf borderId="1" fillId="0" fontId="15" numFmtId="0" xfId="0" applyAlignment="1" applyBorder="1" applyFont="1">
      <alignment horizontal="center"/>
    </xf>
    <xf borderId="1" fillId="2" fontId="16" numFmtId="0" xfId="0" applyAlignment="1" applyBorder="1" applyFont="1">
      <alignment horizontal="center"/>
    </xf>
    <xf borderId="1" fillId="0" fontId="25" numFmtId="0" xfId="0" applyAlignment="1" applyBorder="1" applyFont="1">
      <alignment readingOrder="0"/>
    </xf>
    <xf borderId="1" fillId="2" fontId="15" numFmtId="0" xfId="0" applyAlignment="1" applyBorder="1" applyFont="1">
      <alignment horizontal="center" readingOrder="0"/>
    </xf>
    <xf borderId="1" fillId="0" fontId="15" numFmtId="0" xfId="0" applyBorder="1" applyFont="1"/>
    <xf borderId="1" fillId="0" fontId="15" numFmtId="0" xfId="0" applyAlignment="1" applyBorder="1" applyFont="1">
      <alignment horizontal="center" vertical="center"/>
    </xf>
    <xf borderId="14" fillId="0" fontId="14" numFmtId="0" xfId="0" applyAlignment="1" applyBorder="1" applyFont="1">
      <alignment horizontal="center"/>
    </xf>
    <xf borderId="1" fillId="2" fontId="15" numFmtId="0" xfId="0" applyAlignment="1" applyBorder="1" applyFont="1">
      <alignment horizontal="center"/>
    </xf>
    <xf borderId="1" fillId="0" fontId="15" numFmtId="0" xfId="0" applyAlignment="1" applyBorder="1" applyFont="1">
      <alignment horizontal="center" readingOrder="0"/>
    </xf>
    <xf borderId="3" fillId="5" fontId="30" numFmtId="0" xfId="0" applyAlignment="1" applyBorder="1" applyFont="1">
      <alignment horizontal="center" readingOrder="0" shrinkToFit="0" vertical="bottom" wrapText="0"/>
    </xf>
    <xf borderId="14" fillId="0" fontId="22" numFmtId="0" xfId="0" applyAlignment="1" applyBorder="1" applyFont="1">
      <alignment horizontal="center"/>
    </xf>
    <xf borderId="1" fillId="0" fontId="19" numFmtId="0" xfId="0" applyAlignment="1" applyBorder="1" applyFont="1">
      <alignment horizontal="center"/>
    </xf>
    <xf borderId="1" fillId="2" fontId="19" numFmtId="0" xfId="0" applyAlignment="1" applyBorder="1" applyFont="1">
      <alignment horizontal="center"/>
    </xf>
    <xf borderId="3" fillId="5" fontId="17" numFmtId="0" xfId="0" applyAlignment="1" applyBorder="1" applyFont="1">
      <alignment horizontal="center" readingOrder="0" shrinkToFit="0" vertical="bottom" wrapText="0"/>
    </xf>
    <xf borderId="3" fillId="5" fontId="28" numFmtId="0" xfId="0" applyAlignment="1" applyBorder="1" applyFont="1">
      <alignment horizontal="center" readingOrder="0" shrinkToFit="0" vertical="bottom" wrapText="0"/>
    </xf>
    <xf quotePrefix="1" borderId="0" fillId="0" fontId="15" numFmtId="0" xfId="0" applyAlignment="1" applyFont="1">
      <alignment horizontal="center" readingOrder="0" vertical="center"/>
    </xf>
    <xf borderId="14" fillId="0" fontId="14" numFmtId="0" xfId="0" applyAlignment="1" applyBorder="1" applyFont="1">
      <alignment horizontal="center" readingOrder="0"/>
    </xf>
    <xf borderId="1" fillId="0" fontId="15" numFmtId="0" xfId="0" applyAlignment="1" applyBorder="1" applyFont="1">
      <alignment horizontal="center" vertical="center"/>
    </xf>
    <xf borderId="3" fillId="5" fontId="19" numFmtId="0" xfId="0" applyAlignment="1" applyBorder="1" applyFont="1">
      <alignment horizontal="center" readingOrder="0" shrinkToFit="0" vertical="bottom" wrapText="0"/>
    </xf>
    <xf quotePrefix="1" borderId="1" fillId="0" fontId="15" numFmtId="0" xfId="0" applyAlignment="1" applyBorder="1" applyFont="1">
      <alignment horizontal="center" vertical="center"/>
    </xf>
    <xf borderId="0" fillId="0" fontId="46" numFmtId="0" xfId="0" applyAlignment="1" applyFont="1">
      <alignment horizontal="center"/>
    </xf>
    <xf borderId="0" fillId="2" fontId="4" numFmtId="0" xfId="0" applyAlignment="1" applyFont="1">
      <alignment horizontal="center"/>
    </xf>
    <xf borderId="0" fillId="0" fontId="14" numFmtId="0" xfId="0" applyAlignment="1" applyFont="1">
      <alignment horizontal="center"/>
    </xf>
    <xf borderId="0" fillId="0" fontId="25" numFmtId="0" xfId="0" applyAlignment="1" applyFont="1">
      <alignment horizontal="center"/>
    </xf>
    <xf borderId="1" fillId="0" fontId="3" numFmtId="0" xfId="0" applyAlignment="1" applyBorder="1" applyFont="1">
      <alignment horizontal="center" vertical="center"/>
    </xf>
    <xf borderId="1" fillId="0" fontId="25" numFmtId="0" xfId="0" applyBorder="1" applyFont="1"/>
    <xf borderId="3" fillId="5" fontId="47" numFmtId="0" xfId="0" applyAlignment="1" applyBorder="1" applyFont="1">
      <alignment horizontal="center" readingOrder="0" shrinkToFit="0" vertical="bottom" wrapText="0"/>
    </xf>
    <xf borderId="0" fillId="13" fontId="15" numFmtId="0" xfId="0" applyAlignment="1" applyFont="1">
      <alignment horizontal="center" readingOrder="0"/>
    </xf>
    <xf borderId="3" fillId="13" fontId="17" numFmtId="164" xfId="0" applyAlignment="1" applyBorder="1" applyFont="1" applyNumberFormat="1">
      <alignment horizontal="center" readingOrder="0" shrinkToFit="0" vertical="bottom" wrapText="0"/>
    </xf>
    <xf borderId="0" fillId="13" fontId="21" numFmtId="0" xfId="0" applyAlignment="1" applyFont="1">
      <alignment horizontal="center" vertical="center"/>
    </xf>
    <xf borderId="0" fillId="0" fontId="48" numFmtId="0" xfId="0" applyAlignment="1" applyFont="1">
      <alignment horizontal="left"/>
    </xf>
    <xf borderId="0" fillId="0" fontId="15" numFmtId="0" xfId="0" applyAlignment="1" applyFont="1">
      <alignment horizontal="center" vertical="top"/>
    </xf>
    <xf borderId="0" fillId="0" fontId="48" numFmtId="0" xfId="0" applyAlignment="1" applyFont="1">
      <alignment horizontal="center"/>
    </xf>
    <xf borderId="0" fillId="0" fontId="16" numFmtId="0" xfId="0" applyAlignment="1" applyFont="1">
      <alignment horizontal="center"/>
    </xf>
    <xf borderId="0" fillId="0" fontId="15" numFmtId="0" xfId="0" applyAlignment="1" applyFont="1">
      <alignment horizontal="center" shrinkToFit="0" vertical="center" wrapText="1"/>
    </xf>
    <xf borderId="3" fillId="0" fontId="49" numFmtId="0" xfId="0" applyAlignment="1" applyBorder="1" applyFont="1">
      <alignment horizontal="center" shrinkToFit="0" vertical="bottom" wrapText="0"/>
    </xf>
    <xf borderId="0" fillId="18" fontId="50" numFmtId="0" xfId="0" applyAlignment="1" applyFill="1" applyFont="1">
      <alignment horizontal="center" readingOrder="0"/>
    </xf>
    <xf borderId="0" fillId="4" fontId="8" numFmtId="0" xfId="0" applyAlignment="1" applyFont="1">
      <alignment horizontal="center" readingOrder="0"/>
    </xf>
    <xf borderId="0" fillId="19" fontId="8" numFmtId="0" xfId="0" applyAlignment="1" applyFill="1" applyFont="1">
      <alignment horizontal="center" readingOrder="0"/>
    </xf>
    <xf borderId="0" fillId="20" fontId="8" numFmtId="0" xfId="0" applyAlignment="1" applyFill="1" applyFont="1">
      <alignment horizontal="center" readingOrder="0"/>
    </xf>
    <xf borderId="0" fillId="20" fontId="25" numFmtId="0" xfId="0" applyFont="1"/>
    <xf borderId="5" fillId="0" fontId="3" numFmtId="0" xfId="0" applyAlignment="1" applyBorder="1" applyFont="1">
      <alignment horizontal="center" readingOrder="0"/>
    </xf>
    <xf borderId="0" fillId="4" fontId="15" numFmtId="0" xfId="0" applyAlignment="1" applyFont="1">
      <alignment horizontal="center" vertical="center"/>
    </xf>
    <xf borderId="0" fillId="0" fontId="25" numFmtId="0" xfId="0" applyFont="1"/>
    <xf borderId="0" fillId="0" fontId="26" numFmtId="0" xfId="0" applyAlignment="1" applyFont="1">
      <alignment horizontal="center"/>
    </xf>
    <xf borderId="5" fillId="0" fontId="20" numFmtId="0" xfId="0" applyAlignment="1" applyBorder="1" applyFont="1">
      <alignment horizontal="center" readingOrder="0"/>
    </xf>
    <xf borderId="5" fillId="0" fontId="3" numFmtId="0" xfId="0" applyAlignment="1" applyBorder="1" applyFont="1">
      <alignment horizontal="center" readingOrder="0" shrinkToFit="0" wrapText="1"/>
    </xf>
    <xf borderId="5" fillId="0" fontId="3" numFmtId="0" xfId="0" applyAlignment="1" applyBorder="1" applyFont="1">
      <alignment horizontal="center" vertical="center"/>
    </xf>
    <xf borderId="0" fillId="4" fontId="3" numFmtId="0" xfId="0" applyAlignment="1" applyFont="1">
      <alignment horizontal="center" vertical="center"/>
    </xf>
    <xf borderId="0" fillId="0" fontId="51" numFmtId="0" xfId="0" applyAlignment="1" applyFont="1">
      <alignment readingOrder="0"/>
    </xf>
    <xf borderId="0" fillId="0" fontId="20" numFmtId="0" xfId="0" applyAlignment="1" applyFont="1">
      <alignment vertical="bottom"/>
    </xf>
    <xf borderId="15" fillId="21" fontId="52" numFmtId="0" xfId="0" applyAlignment="1" applyBorder="1" applyFill="1" applyFont="1">
      <alignment horizontal="center"/>
    </xf>
    <xf borderId="16" fillId="0" fontId="7" numFmtId="0" xfId="0" applyBorder="1" applyFont="1"/>
    <xf borderId="15" fillId="21" fontId="19" numFmtId="0" xfId="0" applyAlignment="1" applyBorder="1" applyFont="1">
      <alignment horizontal="center" readingOrder="0"/>
    </xf>
    <xf borderId="17" fillId="22" fontId="20" numFmtId="0" xfId="0" applyAlignment="1" applyBorder="1" applyFill="1" applyFont="1">
      <alignment horizontal="center" readingOrder="0"/>
    </xf>
    <xf borderId="18" fillId="23" fontId="20" numFmtId="0" xfId="0" applyAlignment="1" applyBorder="1" applyFill="1" applyFont="1">
      <alignment horizontal="center" readingOrder="0" vertical="bottom"/>
    </xf>
    <xf borderId="0" fillId="0" fontId="53" numFmtId="0" xfId="0" applyAlignment="1" applyFont="1">
      <alignment readingOrder="0"/>
    </xf>
    <xf borderId="0" fillId="0" fontId="53" numFmtId="0" xfId="0" applyFont="1"/>
    <xf borderId="0" fillId="0" fontId="53" numFmtId="164" xfId="0" applyAlignment="1" applyFont="1" applyNumberFormat="1">
      <alignment readingOrder="0"/>
    </xf>
    <xf borderId="0" fillId="0" fontId="54" numFmtId="0" xfId="0" applyAlignment="1" applyFont="1">
      <alignment readingOrder="0"/>
    </xf>
    <xf borderId="0" fillId="0" fontId="53" numFmtId="0" xfId="0" applyAlignment="1" applyFont="1">
      <alignment horizontal="center" readingOrder="0"/>
    </xf>
    <xf borderId="19" fillId="24" fontId="19" numFmtId="0" xfId="0" applyAlignment="1" applyBorder="1" applyFill="1" applyFont="1">
      <alignment horizontal="center" vertical="center"/>
    </xf>
    <xf borderId="20" fillId="24" fontId="19" numFmtId="0" xfId="0" applyAlignment="1" applyBorder="1" applyFont="1">
      <alignment horizontal="center" vertical="center"/>
    </xf>
    <xf borderId="20" fillId="25" fontId="20" numFmtId="0" xfId="0" applyAlignment="1" applyBorder="1" applyFill="1" applyFont="1">
      <alignment horizontal="center" vertical="center"/>
    </xf>
    <xf borderId="21" fillId="25" fontId="20" numFmtId="0" xfId="0" applyAlignment="1" applyBorder="1" applyFont="1">
      <alignment horizontal="left" readingOrder="0" shrinkToFit="0" vertical="center" wrapText="1"/>
    </xf>
    <xf borderId="20" fillId="26" fontId="20" numFmtId="0" xfId="0" applyAlignment="1" applyBorder="1" applyFill="1" applyFont="1">
      <alignment horizontal="center" readingOrder="0"/>
    </xf>
    <xf borderId="0" fillId="0" fontId="20" numFmtId="0" xfId="0" applyAlignment="1" applyFont="1">
      <alignment readingOrder="0" vertical="bottom"/>
    </xf>
    <xf borderId="0" fillId="19" fontId="25" numFmtId="0" xfId="0" applyFont="1"/>
    <xf borderId="0" fillId="27" fontId="20" numFmtId="0" xfId="0" applyAlignment="1" applyFill="1" applyFont="1">
      <alignment readingOrder="0" vertical="bottom"/>
    </xf>
    <xf borderId="0" fillId="0" fontId="55" numFmtId="0" xfId="0" applyAlignment="1" applyFont="1">
      <alignment vertical="bottom"/>
    </xf>
    <xf borderId="0" fillId="0" fontId="20" numFmtId="0" xfId="0" applyAlignment="1" applyFont="1">
      <alignment horizontal="center" vertical="bottom"/>
    </xf>
    <xf borderId="0" fillId="0" fontId="20" numFmtId="0" xfId="0" applyAlignment="1" applyFont="1">
      <alignment horizontal="right" readingOrder="0" vertical="bottom"/>
    </xf>
    <xf borderId="0" fillId="0" fontId="20" numFmtId="0" xfId="0" applyAlignment="1" applyFont="1">
      <alignment horizontal="right" vertical="bottom"/>
    </xf>
    <xf borderId="0" fillId="0" fontId="56" numFmtId="0" xfId="0" applyAlignment="1" applyFont="1">
      <alignment readingOrder="0"/>
    </xf>
    <xf borderId="0" fillId="27" fontId="20" numFmtId="0" xfId="0" applyAlignment="1" applyFont="1">
      <alignment vertical="bottom"/>
    </xf>
    <xf borderId="0" fillId="27" fontId="25" numFmtId="0" xfId="0" applyFont="1"/>
    <xf borderId="8" fillId="0" fontId="57" numFmtId="0" xfId="0" applyAlignment="1" applyBorder="1" applyFont="1">
      <alignment horizontal="left" readingOrder="0" vertical="center"/>
    </xf>
    <xf borderId="0" fillId="0" fontId="57" numFmtId="0" xfId="0" applyAlignment="1" applyFont="1">
      <alignment horizontal="left" vertical="center"/>
    </xf>
    <xf borderId="0" fillId="0" fontId="38" numFmtId="0" xfId="0" applyAlignment="1" applyFont="1">
      <alignment vertical="center"/>
    </xf>
    <xf borderId="22" fillId="0" fontId="38" numFmtId="14" xfId="0" applyAlignment="1" applyBorder="1" applyFont="1" applyNumberFormat="1">
      <alignment horizontal="center" vertical="center"/>
    </xf>
    <xf borderId="8" fillId="0" fontId="38" numFmtId="0" xfId="0" applyAlignment="1" applyBorder="1" applyFont="1">
      <alignment horizontal="center" vertical="center"/>
    </xf>
    <xf borderId="8" fillId="0" fontId="38" numFmtId="0" xfId="0" applyAlignment="1" applyBorder="1" applyFont="1">
      <alignment horizontal="left" vertical="center"/>
    </xf>
    <xf borderId="8" fillId="0" fontId="38" numFmtId="0" xfId="0" applyAlignment="1" applyBorder="1" applyFont="1">
      <alignment horizontal="center" shrinkToFit="0" vertical="center" wrapText="1"/>
    </xf>
    <xf borderId="8" fillId="0" fontId="38" numFmtId="167" xfId="0" applyAlignment="1" applyBorder="1" applyFont="1" applyNumberFormat="1">
      <alignment vertical="center"/>
    </xf>
    <xf borderId="8" fillId="0" fontId="38" numFmtId="0" xfId="0" applyAlignment="1" applyBorder="1" applyFont="1">
      <alignment vertical="center"/>
    </xf>
    <xf borderId="23" fillId="0" fontId="38" numFmtId="0" xfId="0" applyAlignment="1" applyBorder="1" applyFont="1">
      <alignment vertical="center"/>
    </xf>
    <xf borderId="5" fillId="28" fontId="57" numFmtId="0" xfId="0" applyAlignment="1" applyBorder="1" applyFill="1" applyFont="1">
      <alignment horizontal="left" vertical="top"/>
    </xf>
    <xf borderId="0" fillId="0" fontId="24" numFmtId="0" xfId="0" applyAlignment="1" applyFont="1">
      <alignment horizontal="left" vertical="top"/>
    </xf>
    <xf borderId="0" fillId="0" fontId="57" numFmtId="0" xfId="0" applyAlignment="1" applyFont="1">
      <alignment horizontal="left" vertical="top"/>
    </xf>
    <xf borderId="22" fillId="0" fontId="38" numFmtId="14" xfId="0" applyAlignment="1" applyBorder="1" applyFont="1" applyNumberFormat="1">
      <alignment horizontal="center" vertical="top"/>
    </xf>
    <xf borderId="8" fillId="0" fontId="38" numFmtId="0" xfId="0" applyAlignment="1" applyBorder="1" applyFont="1">
      <alignment horizontal="left" vertical="top"/>
    </xf>
    <xf borderId="8" fillId="0" fontId="38" numFmtId="0" xfId="0" applyAlignment="1" applyBorder="1" applyFont="1">
      <alignment horizontal="center" shrinkToFit="0" vertical="top" wrapText="1"/>
    </xf>
    <xf borderId="8" fillId="0" fontId="38" numFmtId="167" xfId="0" applyBorder="1" applyFont="1" applyNumberFormat="1"/>
    <xf borderId="8" fillId="0" fontId="38" numFmtId="0" xfId="0" applyBorder="1" applyFont="1"/>
    <xf borderId="23" fillId="0" fontId="38" numFmtId="0" xfId="0" applyBorder="1" applyFont="1"/>
    <xf borderId="0" fillId="0" fontId="38" numFmtId="0" xfId="0" applyFont="1"/>
    <xf borderId="5" fillId="29" fontId="57" numFmtId="0" xfId="0" applyAlignment="1" applyBorder="1" applyFill="1" applyFont="1">
      <alignment horizontal="left" vertical="top"/>
    </xf>
    <xf borderId="0" fillId="0" fontId="38" numFmtId="0" xfId="0" applyAlignment="1" applyFont="1">
      <alignment horizontal="left" vertical="top"/>
    </xf>
    <xf borderId="0" fillId="0" fontId="58" numFmtId="0" xfId="0" applyAlignment="1" applyFont="1">
      <alignment horizontal="left" vertical="top"/>
    </xf>
    <xf borderId="5" fillId="30" fontId="57" numFmtId="0" xfId="0" applyAlignment="1" applyBorder="1" applyFill="1" applyFont="1">
      <alignment horizontal="left" vertical="top"/>
    </xf>
    <xf borderId="24" fillId="21" fontId="58" numFmtId="0" xfId="0" applyAlignment="1" applyBorder="1" applyFont="1">
      <alignment horizontal="center" vertical="center"/>
    </xf>
    <xf borderId="25" fillId="0" fontId="7" numFmtId="0" xfId="0" applyBorder="1" applyFont="1"/>
    <xf borderId="26" fillId="0" fontId="7" numFmtId="0" xfId="0" applyBorder="1" applyFont="1"/>
    <xf borderId="8" fillId="0" fontId="58" numFmtId="0" xfId="0" applyAlignment="1" applyBorder="1" applyFont="1">
      <alignment horizontal="center" vertical="center"/>
    </xf>
    <xf borderId="27" fillId="21" fontId="58" numFmtId="0" xfId="0" applyAlignment="1" applyBorder="1" applyFont="1">
      <alignment horizontal="center" vertical="center"/>
    </xf>
    <xf borderId="27" fillId="31" fontId="58" numFmtId="167" xfId="0" applyAlignment="1" applyBorder="1" applyFill="1" applyFont="1" applyNumberFormat="1">
      <alignment horizontal="center" vertical="center"/>
    </xf>
    <xf borderId="25" fillId="0" fontId="38" numFmtId="0" xfId="0" applyBorder="1" applyFont="1"/>
    <xf borderId="27" fillId="31" fontId="58" numFmtId="167" xfId="0" applyAlignment="1" applyBorder="1" applyFont="1" applyNumberFormat="1">
      <alignment horizontal="center" readingOrder="0" vertical="center"/>
    </xf>
    <xf borderId="27" fillId="32" fontId="58" numFmtId="0" xfId="0" applyAlignment="1" applyBorder="1" applyFill="1" applyFont="1">
      <alignment horizontal="center" readingOrder="0" vertical="center"/>
    </xf>
    <xf borderId="0" fillId="0" fontId="58" numFmtId="167" xfId="0" applyAlignment="1" applyFont="1" applyNumberFormat="1">
      <alignment horizontal="center" readingOrder="0" vertical="center"/>
    </xf>
    <xf borderId="5" fillId="33" fontId="57" numFmtId="0" xfId="0" applyAlignment="1" applyBorder="1" applyFill="1" applyFont="1">
      <alignment horizontal="left" vertical="top"/>
    </xf>
    <xf borderId="28" fillId="0" fontId="7" numFmtId="0" xfId="0" applyBorder="1" applyFont="1"/>
    <xf borderId="29" fillId="0" fontId="7" numFmtId="0" xfId="0" applyBorder="1" applyFont="1"/>
    <xf borderId="30" fillId="0" fontId="7" numFmtId="0" xfId="0" applyBorder="1" applyFont="1"/>
    <xf borderId="31" fillId="0" fontId="7" numFmtId="0" xfId="0" applyBorder="1" applyFont="1"/>
    <xf borderId="29" fillId="0" fontId="38" numFmtId="0" xfId="0" applyBorder="1" applyFont="1"/>
    <xf borderId="5" fillId="34" fontId="57" numFmtId="0" xfId="0" applyAlignment="1" applyBorder="1" applyFill="1" applyFont="1">
      <alignment vertical="top"/>
    </xf>
    <xf borderId="0" fillId="0" fontId="24" numFmtId="0" xfId="0" applyAlignment="1" applyFont="1">
      <alignment vertical="top"/>
    </xf>
    <xf borderId="0" fillId="0" fontId="57" numFmtId="0" xfId="0" applyAlignment="1" applyFont="1">
      <alignment horizontal="center" vertical="top"/>
    </xf>
    <xf borderId="22" fillId="0" fontId="57" numFmtId="14" xfId="0" applyAlignment="1" applyBorder="1" applyFont="1" applyNumberFormat="1">
      <alignment horizontal="center" vertical="center"/>
    </xf>
    <xf borderId="8" fillId="0" fontId="57" numFmtId="0" xfId="0" applyAlignment="1" applyBorder="1" applyFont="1">
      <alignment horizontal="center" vertical="center"/>
    </xf>
    <xf borderId="8" fillId="0" fontId="57" numFmtId="0" xfId="0" applyAlignment="1" applyBorder="1" applyFont="1">
      <alignment horizontal="left" vertical="center"/>
    </xf>
    <xf borderId="8" fillId="0" fontId="57" numFmtId="0" xfId="0" applyAlignment="1" applyBorder="1" applyFont="1">
      <alignment shrinkToFit="0" vertical="center" wrapText="1"/>
    </xf>
    <xf borderId="8" fillId="0" fontId="57" numFmtId="0" xfId="0" applyAlignment="1" applyBorder="1" applyFont="1">
      <alignment horizontal="center" shrinkToFit="0" vertical="center" wrapText="1"/>
    </xf>
    <xf borderId="8" fillId="0" fontId="57" numFmtId="0" xfId="0" applyAlignment="1" applyBorder="1" applyFont="1">
      <alignment vertical="center"/>
    </xf>
    <xf borderId="8" fillId="0" fontId="57" numFmtId="167" xfId="0" applyBorder="1" applyFont="1" applyNumberFormat="1"/>
    <xf borderId="8" fillId="0" fontId="57" numFmtId="0" xfId="0" applyBorder="1" applyFont="1"/>
    <xf borderId="23" fillId="0" fontId="57" numFmtId="0" xfId="0" applyBorder="1" applyFont="1"/>
    <xf borderId="0" fillId="0" fontId="57" numFmtId="0" xfId="0" applyFont="1"/>
    <xf borderId="22" fillId="0" fontId="57" numFmtId="0" xfId="0" applyBorder="1" applyFont="1"/>
    <xf borderId="5" fillId="35" fontId="58" numFmtId="0" xfId="0" applyAlignment="1" applyBorder="1" applyFill="1" applyFont="1">
      <alignment horizontal="center" vertical="top"/>
    </xf>
    <xf borderId="0" fillId="0" fontId="58" numFmtId="0" xfId="0" applyAlignment="1" applyFont="1">
      <alignment horizontal="center" vertical="center"/>
    </xf>
    <xf borderId="5" fillId="14" fontId="58" numFmtId="0" xfId="0" applyAlignment="1" applyBorder="1" applyFont="1">
      <alignment horizontal="center" vertical="center"/>
    </xf>
    <xf borderId="32" fillId="21" fontId="58" numFmtId="14" xfId="0" applyAlignment="1" applyBorder="1" applyFont="1" applyNumberFormat="1">
      <alignment horizontal="center" vertical="center"/>
    </xf>
    <xf borderId="8" fillId="21" fontId="59" numFmtId="0" xfId="0" applyAlignment="1" applyBorder="1" applyFont="1">
      <alignment horizontal="center" vertical="center"/>
    </xf>
    <xf borderId="8" fillId="21" fontId="58" numFmtId="0" xfId="0" applyAlignment="1" applyBorder="1" applyFont="1">
      <alignment horizontal="center" vertical="center"/>
    </xf>
    <xf borderId="8" fillId="21" fontId="58" numFmtId="0" xfId="0" applyAlignment="1" applyBorder="1" applyFont="1">
      <alignment horizontal="center" shrinkToFit="0" vertical="center" wrapText="1"/>
    </xf>
    <xf borderId="8" fillId="0" fontId="58" numFmtId="0" xfId="0" applyAlignment="1" applyBorder="1" applyFont="1">
      <alignment horizontal="center" shrinkToFit="0" vertical="center" wrapText="1"/>
    </xf>
    <xf borderId="8" fillId="36" fontId="58" numFmtId="0" xfId="0" applyAlignment="1" applyBorder="1" applyFill="1" applyFont="1">
      <alignment horizontal="center" shrinkToFit="0" vertical="center" wrapText="1"/>
    </xf>
    <xf borderId="8" fillId="36" fontId="58" numFmtId="0" xfId="0" applyAlignment="1" applyBorder="1" applyFont="1">
      <alignment horizontal="center" vertical="center"/>
    </xf>
    <xf borderId="8" fillId="0" fontId="60" numFmtId="0" xfId="0" applyBorder="1" applyFont="1"/>
    <xf borderId="8" fillId="31" fontId="58" numFmtId="167" xfId="0" applyAlignment="1" applyBorder="1" applyFont="1" applyNumberFormat="1">
      <alignment horizontal="center" shrinkToFit="0" vertical="center" wrapText="1"/>
    </xf>
    <xf borderId="8" fillId="31" fontId="58" numFmtId="0" xfId="0" applyAlignment="1" applyBorder="1" applyFont="1">
      <alignment horizontal="center" readingOrder="0" shrinkToFit="0" vertical="center" wrapText="1"/>
    </xf>
    <xf borderId="8" fillId="31" fontId="58" numFmtId="0" xfId="0" applyAlignment="1" applyBorder="1" applyFont="1">
      <alignment horizontal="center" shrinkToFit="0" vertical="center" wrapText="1"/>
    </xf>
    <xf borderId="8" fillId="31" fontId="58" numFmtId="0" xfId="0" applyAlignment="1" applyBorder="1" applyFont="1">
      <alignment horizontal="center" vertical="center"/>
    </xf>
    <xf borderId="8" fillId="32" fontId="58" numFmtId="167" xfId="0" applyAlignment="1" applyBorder="1" applyFont="1" applyNumberFormat="1">
      <alignment horizontal="center" shrinkToFit="0" vertical="center" wrapText="1"/>
    </xf>
    <xf borderId="8" fillId="32" fontId="58" numFmtId="0" xfId="0" applyAlignment="1" applyBorder="1" applyFont="1">
      <alignment horizontal="center" readingOrder="0" shrinkToFit="0" vertical="center" wrapText="1"/>
    </xf>
    <xf borderId="8" fillId="32" fontId="58" numFmtId="0" xfId="0" applyAlignment="1" applyBorder="1" applyFont="1">
      <alignment horizontal="center" shrinkToFit="0" vertical="center" wrapText="1"/>
    </xf>
    <xf borderId="8" fillId="32" fontId="58" numFmtId="0" xfId="0" applyAlignment="1" applyBorder="1" applyFont="1">
      <alignment horizontal="center" vertical="center"/>
    </xf>
    <xf borderId="23" fillId="32" fontId="58" numFmtId="0" xfId="0" applyAlignment="1" applyBorder="1" applyFont="1">
      <alignment horizontal="center" readingOrder="0" shrinkToFit="0" vertical="center" wrapText="1"/>
    </xf>
    <xf borderId="23" fillId="32" fontId="58" numFmtId="0" xfId="0" applyAlignment="1" applyBorder="1" applyFont="1">
      <alignment horizontal="center" shrinkToFit="0" vertical="center" wrapText="1"/>
    </xf>
    <xf borderId="0" fillId="32" fontId="58" numFmtId="0" xfId="0" applyAlignment="1" applyFont="1">
      <alignment horizontal="center" shrinkToFit="0" vertical="center" wrapText="1"/>
    </xf>
    <xf borderId="22" fillId="32" fontId="58" numFmtId="0" xfId="0" applyAlignment="1" applyBorder="1" applyFont="1">
      <alignment horizontal="center" vertical="center"/>
    </xf>
    <xf borderId="0" fillId="0" fontId="58" numFmtId="0" xfId="0" applyAlignment="1" applyFont="1">
      <alignment horizontal="center" shrinkToFit="0" vertical="center" wrapText="1"/>
    </xf>
    <xf borderId="5" fillId="37" fontId="61" numFmtId="0" xfId="0" applyAlignment="1" applyBorder="1" applyFill="1" applyFont="1">
      <alignment horizontal="center" vertical="top"/>
    </xf>
    <xf borderId="5" fillId="37" fontId="38" numFmtId="0" xfId="0" applyAlignment="1" applyBorder="1" applyFont="1">
      <alignment horizontal="center" vertical="center"/>
    </xf>
    <xf borderId="5" fillId="37" fontId="58" numFmtId="0" xfId="0" applyAlignment="1" applyBorder="1" applyFont="1">
      <alignment horizontal="center" vertical="center"/>
    </xf>
    <xf borderId="33" fillId="37" fontId="38" numFmtId="0" xfId="0" applyAlignment="1" applyBorder="1" applyFont="1">
      <alignment horizontal="center" vertical="center"/>
    </xf>
    <xf borderId="8" fillId="37" fontId="38" numFmtId="14" xfId="0" applyAlignment="1" applyBorder="1" applyFont="1" applyNumberFormat="1">
      <alignment horizontal="center" vertical="center"/>
    </xf>
    <xf borderId="8" fillId="37" fontId="24" numFmtId="0" xfId="0" applyAlignment="1" applyBorder="1" applyFont="1">
      <alignment horizontal="center" vertical="center"/>
    </xf>
    <xf borderId="8" fillId="37" fontId="38" numFmtId="14" xfId="0" applyAlignment="1" applyBorder="1" applyFont="1" applyNumberFormat="1">
      <alignment horizontal="left" vertical="center"/>
    </xf>
    <xf borderId="8" fillId="37" fontId="38" numFmtId="14" xfId="0" applyAlignment="1" applyBorder="1" applyFont="1" applyNumberFormat="1">
      <alignment horizontal="center" shrinkToFit="0" vertical="center" wrapText="1"/>
    </xf>
    <xf borderId="8" fillId="37" fontId="38" numFmtId="0" xfId="0" applyAlignment="1" applyBorder="1" applyFont="1">
      <alignment vertical="center"/>
    </xf>
    <xf borderId="8" fillId="37" fontId="38" numFmtId="0" xfId="0" applyAlignment="1" applyBorder="1" applyFont="1">
      <alignment shrinkToFit="0" vertical="center" wrapText="1"/>
    </xf>
    <xf borderId="8" fillId="37" fontId="24" numFmtId="0" xfId="0" applyAlignment="1" applyBorder="1" applyFont="1">
      <alignment horizontal="center" shrinkToFit="0" vertical="center" wrapText="1"/>
    </xf>
    <xf borderId="8" fillId="37" fontId="38" numFmtId="0" xfId="0" applyAlignment="1" applyBorder="1" applyFont="1">
      <alignment horizontal="center" vertical="center"/>
    </xf>
    <xf borderId="0" fillId="0" fontId="61" numFmtId="0" xfId="0" applyAlignment="1" applyFont="1">
      <alignment horizontal="center" vertical="top"/>
    </xf>
    <xf borderId="0" fillId="0" fontId="38" numFmtId="0" xfId="0" applyAlignment="1" applyFont="1">
      <alignment horizontal="center" vertical="center"/>
    </xf>
    <xf borderId="5" fillId="37" fontId="38" numFmtId="0" xfId="0" applyAlignment="1" applyBorder="1" applyFont="1">
      <alignment horizontal="center" readingOrder="0" vertical="center"/>
    </xf>
    <xf borderId="22" fillId="0" fontId="38" numFmtId="0" xfId="0" applyAlignment="1" applyBorder="1" applyFont="1">
      <alignment horizontal="center" readingOrder="0" vertical="center"/>
    </xf>
    <xf borderId="8" fillId="38" fontId="38" numFmtId="14" xfId="0" applyAlignment="1" applyBorder="1" applyFill="1" applyFont="1" applyNumberFormat="1">
      <alignment horizontal="center" vertical="center"/>
    </xf>
    <xf borderId="8" fillId="0" fontId="24" numFmtId="0" xfId="0" applyAlignment="1" applyBorder="1" applyFont="1">
      <alignment horizontal="center" vertical="center"/>
    </xf>
    <xf borderId="8" fillId="0" fontId="38" numFmtId="14" xfId="0" applyAlignment="1" applyBorder="1" applyFont="1" applyNumberFormat="1">
      <alignment horizontal="left" vertical="center"/>
    </xf>
    <xf borderId="8" fillId="0" fontId="38" numFmtId="14" xfId="0" applyAlignment="1" applyBorder="1" applyFont="1" applyNumberFormat="1">
      <alignment horizontal="center" shrinkToFit="0" vertical="center" wrapText="1"/>
    </xf>
    <xf borderId="8" fillId="38" fontId="38" numFmtId="14" xfId="0" applyAlignment="1" applyBorder="1" applyFont="1" applyNumberFormat="1">
      <alignment horizontal="center" shrinkToFit="0" vertical="center" wrapText="1"/>
    </xf>
    <xf borderId="8" fillId="0" fontId="38" numFmtId="0" xfId="0" applyAlignment="1" applyBorder="1" applyFont="1">
      <alignment horizontal="left" shrinkToFit="0" vertical="top" wrapText="1"/>
    </xf>
    <xf borderId="8" fillId="0" fontId="24" numFmtId="0" xfId="0" applyAlignment="1" applyBorder="1" applyFont="1">
      <alignment horizontal="center" shrinkToFit="0" vertical="center" wrapText="1"/>
    </xf>
    <xf borderId="8" fillId="0" fontId="38" numFmtId="0" xfId="0" applyAlignment="1" applyBorder="1" applyFont="1">
      <alignment readingOrder="0" vertical="center"/>
    </xf>
    <xf borderId="8" fillId="0" fontId="38" numFmtId="0" xfId="0" applyAlignment="1" applyBorder="1" applyFont="1">
      <alignment vertical="center"/>
    </xf>
    <xf borderId="0" fillId="0" fontId="58" numFmtId="0" xfId="0" applyAlignment="1" applyFont="1">
      <alignment horizontal="center" vertical="top"/>
    </xf>
    <xf borderId="22" fillId="0" fontId="38" numFmtId="0" xfId="0" applyAlignment="1" applyBorder="1" applyFont="1">
      <alignment horizontal="center" readingOrder="0" vertical="top"/>
    </xf>
    <xf borderId="8" fillId="38" fontId="38" numFmtId="14" xfId="0" applyAlignment="1" applyBorder="1" applyFont="1" applyNumberFormat="1">
      <alignment horizontal="center" vertical="top"/>
    </xf>
    <xf borderId="8" fillId="38" fontId="38" numFmtId="14" xfId="0" applyAlignment="1" applyBorder="1" applyFont="1" applyNumberFormat="1">
      <alignment horizontal="center" shrinkToFit="0" vertical="top" wrapText="1"/>
    </xf>
    <xf borderId="0" fillId="0" fontId="38" numFmtId="0" xfId="0" applyAlignment="1" applyFont="1">
      <alignment readingOrder="0"/>
    </xf>
    <xf borderId="5" fillId="0" fontId="61" numFmtId="0" xfId="0" applyAlignment="1" applyBorder="1" applyFont="1">
      <alignment horizontal="center" vertical="top"/>
    </xf>
    <xf borderId="5" fillId="0" fontId="58" numFmtId="0" xfId="0" applyAlignment="1" applyBorder="1" applyFont="1">
      <alignment horizontal="center" vertical="top"/>
    </xf>
    <xf borderId="32" fillId="0" fontId="38" numFmtId="0" xfId="0" applyAlignment="1" applyBorder="1" applyFont="1">
      <alignment horizontal="center" readingOrder="0" vertical="top"/>
    </xf>
    <xf borderId="5" fillId="0" fontId="58" numFmtId="0" xfId="0" applyAlignment="1" applyBorder="1" applyFont="1">
      <alignment horizontal="center" vertical="center"/>
    </xf>
    <xf borderId="32" fillId="0" fontId="38" numFmtId="0" xfId="0" applyAlignment="1" applyBorder="1" applyFont="1">
      <alignment horizontal="center" readingOrder="0" vertical="center"/>
    </xf>
    <xf borderId="23" fillId="0" fontId="38" numFmtId="0" xfId="0" applyAlignment="1" applyBorder="1" applyFont="1">
      <alignment horizontal="center" vertical="center"/>
    </xf>
    <xf borderId="8" fillId="0" fontId="38" numFmtId="0" xfId="0" applyAlignment="1" applyBorder="1" applyFont="1">
      <alignment horizontal="left" readingOrder="0" shrinkToFit="0" vertical="top" wrapText="1"/>
    </xf>
    <xf borderId="5" fillId="0" fontId="58" numFmtId="0" xfId="0" applyAlignment="1" applyBorder="1" applyFont="1">
      <alignment horizontal="center" readingOrder="0" vertical="center"/>
    </xf>
    <xf borderId="8" fillId="0" fontId="38" numFmtId="0" xfId="0" applyAlignment="1" applyBorder="1" applyFont="1">
      <alignment shrinkToFit="0" vertical="center" wrapText="1"/>
    </xf>
    <xf borderId="8" fillId="0" fontId="38" numFmtId="167" xfId="0" applyAlignment="1" applyBorder="1" applyFont="1" applyNumberFormat="1">
      <alignment readingOrder="0" vertical="center"/>
    </xf>
    <xf borderId="5" fillId="0" fontId="38" numFmtId="0" xfId="0" applyAlignment="1" applyBorder="1" applyFont="1">
      <alignment horizontal="center" vertical="center"/>
    </xf>
    <xf borderId="8" fillId="0" fontId="38" numFmtId="14" xfId="0" applyAlignment="1" applyBorder="1" applyFont="1" applyNumberFormat="1">
      <alignment horizontal="center" vertical="center"/>
    </xf>
    <xf borderId="8" fillId="0" fontId="38" numFmtId="0" xfId="0" applyAlignment="1" applyBorder="1" applyFont="1">
      <alignment shrinkToFit="0" vertical="top" wrapText="1"/>
    </xf>
    <xf borderId="8" fillId="0" fontId="38" numFmtId="0" xfId="0" applyAlignment="1" applyBorder="1" applyFont="1">
      <alignment horizontal="left" readingOrder="0" vertical="center"/>
    </xf>
    <xf borderId="8" fillId="0" fontId="24" numFmtId="14" xfId="0" applyAlignment="1" applyBorder="1" applyFont="1" applyNumberFormat="1">
      <alignment horizontal="center" vertical="center"/>
    </xf>
    <xf borderId="0" fillId="15" fontId="61" numFmtId="0" xfId="0" applyAlignment="1" applyFont="1">
      <alignment horizontal="center" vertical="top"/>
    </xf>
    <xf borderId="0" fillId="15" fontId="38" numFmtId="0" xfId="0" applyAlignment="1" applyFont="1">
      <alignment horizontal="center" readingOrder="0" vertical="center"/>
    </xf>
    <xf borderId="0" fillId="15" fontId="58" numFmtId="0" xfId="0" applyAlignment="1" applyFont="1">
      <alignment horizontal="center" vertical="center"/>
    </xf>
    <xf borderId="22" fillId="15" fontId="38" numFmtId="0" xfId="0" applyAlignment="1" applyBorder="1" applyFont="1">
      <alignment horizontal="center" vertical="center"/>
    </xf>
    <xf borderId="8" fillId="15" fontId="38" numFmtId="14" xfId="0" applyAlignment="1" applyBorder="1" applyFont="1" applyNumberFormat="1">
      <alignment horizontal="center" vertical="top"/>
    </xf>
    <xf borderId="8" fillId="15" fontId="24" numFmtId="0" xfId="0" applyAlignment="1" applyBorder="1" applyFont="1">
      <alignment horizontal="center" vertical="center"/>
    </xf>
    <xf borderId="8" fillId="15" fontId="38" numFmtId="0" xfId="0" applyAlignment="1" applyBorder="1" applyFont="1">
      <alignment horizontal="left" shrinkToFit="0" vertical="top" wrapText="1"/>
    </xf>
    <xf borderId="8" fillId="15" fontId="38" numFmtId="0" xfId="0" applyAlignment="1" applyBorder="1" applyFont="1">
      <alignment horizontal="center" shrinkToFit="0" vertical="center" wrapText="1"/>
    </xf>
    <xf borderId="8" fillId="15" fontId="38" numFmtId="0" xfId="0" applyAlignment="1" applyBorder="1" applyFont="1">
      <alignment horizontal="center" vertical="center"/>
    </xf>
    <xf borderId="8" fillId="15" fontId="38" numFmtId="14" xfId="0" applyAlignment="1" applyBorder="1" applyFont="1" applyNumberFormat="1">
      <alignment horizontal="center" shrinkToFit="0" vertical="center" wrapText="1"/>
    </xf>
    <xf borderId="0" fillId="39" fontId="61" numFmtId="0" xfId="0" applyAlignment="1" applyFill="1" applyFont="1">
      <alignment horizontal="center" vertical="top"/>
    </xf>
    <xf borderId="0" fillId="39" fontId="38" numFmtId="0" xfId="0" applyAlignment="1" applyFont="1">
      <alignment horizontal="center" vertical="center"/>
    </xf>
    <xf borderId="0" fillId="39" fontId="58" numFmtId="0" xfId="0" applyAlignment="1" applyFont="1">
      <alignment horizontal="center" vertical="top"/>
    </xf>
    <xf borderId="22" fillId="39" fontId="38" numFmtId="0" xfId="0" applyAlignment="1" applyBorder="1" applyFont="1">
      <alignment horizontal="center" readingOrder="0" vertical="top"/>
    </xf>
    <xf borderId="8" fillId="39" fontId="38" numFmtId="14" xfId="0" applyAlignment="1" applyBorder="1" applyFont="1" applyNumberFormat="1">
      <alignment horizontal="center" vertical="top"/>
    </xf>
    <xf borderId="8" fillId="39" fontId="24" numFmtId="0" xfId="0" applyAlignment="1" applyBorder="1" applyFont="1">
      <alignment horizontal="center" vertical="center"/>
    </xf>
    <xf borderId="8" fillId="39" fontId="38" numFmtId="0" xfId="0" applyAlignment="1" applyBorder="1" applyFont="1">
      <alignment horizontal="left" vertical="top"/>
    </xf>
    <xf borderId="8" fillId="39" fontId="38" numFmtId="0" xfId="0" applyAlignment="1" applyBorder="1" applyFont="1">
      <alignment horizontal="center" shrinkToFit="0" vertical="top" wrapText="1"/>
    </xf>
    <xf borderId="8" fillId="39" fontId="38" numFmtId="0" xfId="0" applyBorder="1" applyFont="1"/>
    <xf borderId="8" fillId="39" fontId="38" numFmtId="14" xfId="0" applyAlignment="1" applyBorder="1" applyFont="1" applyNumberFormat="1">
      <alignment horizontal="center" shrinkToFit="0" vertical="top" wrapText="1"/>
    </xf>
    <xf borderId="8" fillId="39" fontId="38" numFmtId="0" xfId="0" applyAlignment="1" applyBorder="1" applyFont="1">
      <alignment horizontal="center" vertical="center"/>
    </xf>
    <xf borderId="0" fillId="40" fontId="61" numFmtId="0" xfId="0" applyAlignment="1" applyFill="1" applyFont="1">
      <alignment horizontal="center" vertical="top"/>
    </xf>
    <xf borderId="0" fillId="40" fontId="38" numFmtId="0" xfId="0" applyAlignment="1" applyFont="1">
      <alignment horizontal="center" readingOrder="0" vertical="center"/>
    </xf>
    <xf borderId="0" fillId="40" fontId="58" numFmtId="0" xfId="0" applyAlignment="1" applyFont="1">
      <alignment horizontal="center" vertical="top"/>
    </xf>
    <xf borderId="22" fillId="40" fontId="38" numFmtId="0" xfId="0" applyAlignment="1" applyBorder="1" applyFont="1">
      <alignment horizontal="center" vertical="top"/>
    </xf>
    <xf borderId="8" fillId="40" fontId="38" numFmtId="14" xfId="0" applyAlignment="1" applyBorder="1" applyFont="1" applyNumberFormat="1">
      <alignment horizontal="center" vertical="top"/>
    </xf>
    <xf borderId="8" fillId="40" fontId="24" numFmtId="14" xfId="0" applyAlignment="1" applyBorder="1" applyFont="1" applyNumberFormat="1">
      <alignment horizontal="center" vertical="center"/>
    </xf>
    <xf borderId="8" fillId="40" fontId="38" numFmtId="0" xfId="0" applyAlignment="1" applyBorder="1" applyFont="1">
      <alignment horizontal="left" vertical="top"/>
    </xf>
    <xf borderId="8" fillId="40" fontId="38" numFmtId="0" xfId="0" applyAlignment="1" applyBorder="1" applyFont="1">
      <alignment horizontal="center" shrinkToFit="0" vertical="top" wrapText="1"/>
    </xf>
    <xf borderId="8" fillId="40" fontId="38" numFmtId="0" xfId="0" applyBorder="1" applyFont="1"/>
    <xf borderId="8" fillId="40" fontId="38" numFmtId="0" xfId="0" applyAlignment="1" applyBorder="1" applyFont="1">
      <alignment horizontal="center" vertical="center"/>
    </xf>
    <xf borderId="8" fillId="38" fontId="38" numFmtId="16" xfId="0" applyAlignment="1" applyBorder="1" applyFont="1" applyNumberFormat="1">
      <alignment horizontal="center" vertical="center"/>
    </xf>
    <xf borderId="8" fillId="33" fontId="38" numFmtId="14" xfId="0" applyAlignment="1" applyBorder="1" applyFont="1" applyNumberFormat="1">
      <alignment horizontal="center" shrinkToFit="0" vertical="top" wrapText="1"/>
    </xf>
    <xf borderId="8" fillId="33" fontId="38" numFmtId="14" xfId="0" applyAlignment="1" applyBorder="1" applyFont="1" applyNumberFormat="1">
      <alignment horizontal="center" vertical="top"/>
    </xf>
    <xf borderId="8" fillId="0" fontId="59" numFmtId="0" xfId="0" applyAlignment="1" applyBorder="1" applyFont="1">
      <alignment horizontal="left" vertical="top"/>
    </xf>
    <xf borderId="5" fillId="33" fontId="24" numFmtId="14" xfId="0" applyAlignment="1" applyBorder="1" applyFont="1" applyNumberFormat="1">
      <alignment horizontal="center"/>
    </xf>
    <xf borderId="5" fillId="39" fontId="61" numFmtId="0" xfId="0" applyAlignment="1" applyBorder="1" applyFont="1">
      <alignment horizontal="center" vertical="top"/>
    </xf>
    <xf borderId="5" fillId="39" fontId="38" numFmtId="0" xfId="0" applyAlignment="1" applyBorder="1" applyFont="1">
      <alignment horizontal="center" vertical="center"/>
    </xf>
    <xf borderId="5" fillId="39" fontId="58" numFmtId="0" xfId="0" applyAlignment="1" applyBorder="1" applyFont="1">
      <alignment horizontal="center" vertical="top"/>
    </xf>
    <xf borderId="32" fillId="39" fontId="38" numFmtId="0" xfId="0" applyAlignment="1" applyBorder="1" applyFont="1">
      <alignment horizontal="center" readingOrder="0" vertical="top"/>
    </xf>
    <xf borderId="0" fillId="37" fontId="61" numFmtId="0" xfId="0" applyAlignment="1" applyFont="1">
      <alignment horizontal="center" vertical="top"/>
    </xf>
    <xf borderId="0" fillId="37" fontId="38" numFmtId="0" xfId="0" applyAlignment="1" applyFont="1">
      <alignment horizontal="center" vertical="center"/>
    </xf>
    <xf borderId="0" fillId="28" fontId="38" numFmtId="0" xfId="0" applyAlignment="1" applyFont="1">
      <alignment horizontal="center" vertical="center"/>
    </xf>
    <xf borderId="0" fillId="37" fontId="58" numFmtId="0" xfId="0" applyAlignment="1" applyFont="1">
      <alignment horizontal="center" vertical="top"/>
    </xf>
    <xf borderId="22" fillId="37" fontId="38" numFmtId="0" xfId="0" applyAlignment="1" applyBorder="1" applyFont="1">
      <alignment horizontal="center" readingOrder="0" vertical="top"/>
    </xf>
    <xf borderId="8" fillId="37" fontId="38" numFmtId="14" xfId="0" applyAlignment="1" applyBorder="1" applyFont="1" applyNumberFormat="1">
      <alignment horizontal="center" vertical="top"/>
    </xf>
    <xf borderId="8" fillId="37" fontId="38" numFmtId="0" xfId="0" applyAlignment="1" applyBorder="1" applyFont="1">
      <alignment horizontal="left" vertical="top"/>
    </xf>
    <xf borderId="8" fillId="37" fontId="38" numFmtId="0" xfId="0" applyAlignment="1" applyBorder="1" applyFont="1">
      <alignment horizontal="center" shrinkToFit="0" vertical="top" wrapText="1"/>
    </xf>
    <xf borderId="8" fillId="37" fontId="38" numFmtId="0" xfId="0" applyBorder="1" applyFont="1"/>
    <xf borderId="8" fillId="37" fontId="38" numFmtId="14" xfId="0" applyAlignment="1" applyBorder="1" applyFont="1" applyNumberFormat="1">
      <alignment horizontal="center" shrinkToFit="0" vertical="top" wrapText="1"/>
    </xf>
    <xf borderId="8" fillId="0" fontId="38" numFmtId="0" xfId="0" applyAlignment="1" applyBorder="1" applyFont="1">
      <alignment horizontal="center" readingOrder="0" vertical="top"/>
    </xf>
    <xf borderId="0" fillId="0" fontId="58" numFmtId="0" xfId="0" applyAlignment="1" applyFont="1">
      <alignment horizontal="center" readingOrder="0" vertical="top"/>
    </xf>
    <xf borderId="8" fillId="0" fontId="24" numFmtId="0" xfId="0" applyAlignment="1" applyBorder="1" applyFont="1">
      <alignment horizontal="left" vertical="top"/>
    </xf>
    <xf borderId="0" fillId="40" fontId="38" numFmtId="0" xfId="0" applyAlignment="1" applyFont="1">
      <alignment horizontal="center" vertical="center"/>
    </xf>
    <xf borderId="8" fillId="37" fontId="38" numFmtId="0" xfId="0" applyAlignment="1" applyBorder="1" applyFont="1">
      <alignment horizontal="center" vertical="top"/>
    </xf>
    <xf borderId="8" fillId="37" fontId="24" numFmtId="0" xfId="0" applyAlignment="1" applyBorder="1" applyFont="1">
      <alignment horizontal="center" readingOrder="0" shrinkToFit="0" vertical="top" wrapText="1"/>
    </xf>
    <xf borderId="0" fillId="12" fontId="61" numFmtId="0" xfId="0" applyAlignment="1" applyFont="1">
      <alignment horizontal="center" vertical="top"/>
    </xf>
    <xf borderId="0" fillId="12" fontId="38" numFmtId="0" xfId="0" applyAlignment="1" applyFont="1">
      <alignment horizontal="center" vertical="center"/>
    </xf>
    <xf borderId="0" fillId="12" fontId="58" numFmtId="0" xfId="0" applyAlignment="1" applyFont="1">
      <alignment horizontal="center" vertical="top"/>
    </xf>
    <xf borderId="8" fillId="12" fontId="38" numFmtId="0" xfId="0" applyAlignment="1" applyBorder="1" applyFont="1">
      <alignment horizontal="center" readingOrder="0" vertical="top"/>
    </xf>
    <xf borderId="8" fillId="12" fontId="38" numFmtId="14" xfId="0" applyAlignment="1" applyBorder="1" applyFont="1" applyNumberFormat="1">
      <alignment horizontal="center" vertical="top"/>
    </xf>
    <xf borderId="8" fillId="12" fontId="38" numFmtId="0" xfId="0" applyAlignment="1" applyBorder="1" applyFont="1">
      <alignment horizontal="center" vertical="center"/>
    </xf>
    <xf borderId="8" fillId="12" fontId="38" numFmtId="0" xfId="0" applyAlignment="1" applyBorder="1" applyFont="1">
      <alignment horizontal="left" vertical="top"/>
    </xf>
    <xf borderId="8" fillId="12" fontId="38" numFmtId="0" xfId="0" applyAlignment="1" applyBorder="1" applyFont="1">
      <alignment horizontal="center" shrinkToFit="0" vertical="top" wrapText="1"/>
    </xf>
    <xf borderId="8" fillId="12" fontId="38" numFmtId="0" xfId="0" applyBorder="1" applyFont="1"/>
    <xf borderId="8" fillId="12" fontId="38" numFmtId="14" xfId="0" applyAlignment="1" applyBorder="1" applyFont="1" applyNumberFormat="1">
      <alignment horizontal="center" shrinkToFit="0" vertical="top" wrapText="1"/>
    </xf>
    <xf borderId="8" fillId="0" fontId="38" numFmtId="164" xfId="0" applyAlignment="1" applyBorder="1" applyFont="1" applyNumberFormat="1">
      <alignment readingOrder="0" vertical="center"/>
    </xf>
    <xf borderId="34" fillId="0" fontId="61" numFmtId="0" xfId="0" applyAlignment="1" applyBorder="1" applyFont="1">
      <alignment horizontal="center" vertical="top"/>
    </xf>
    <xf borderId="35" fillId="0" fontId="58" numFmtId="0" xfId="0" applyAlignment="1" applyBorder="1" applyFont="1">
      <alignment horizontal="center" vertical="top"/>
    </xf>
    <xf borderId="8" fillId="0" fontId="38" numFmtId="14" xfId="0" applyAlignment="1" applyBorder="1" applyFont="1" applyNumberFormat="1">
      <alignment horizontal="center" shrinkToFit="0" vertical="top" wrapText="1"/>
    </xf>
    <xf borderId="5" fillId="12" fontId="61" numFmtId="0" xfId="0" applyAlignment="1" applyBorder="1" applyFont="1">
      <alignment horizontal="center" vertical="top"/>
    </xf>
    <xf borderId="5" fillId="12" fontId="38" numFmtId="0" xfId="0" applyAlignment="1" applyBorder="1" applyFont="1">
      <alignment horizontal="center" vertical="center"/>
    </xf>
    <xf borderId="32" fillId="12" fontId="58" numFmtId="0" xfId="0" applyAlignment="1" applyBorder="1" applyFont="1">
      <alignment horizontal="center" vertical="top"/>
    </xf>
    <xf borderId="8" fillId="0" fontId="61" numFmtId="0" xfId="0" applyAlignment="1" applyBorder="1" applyFont="1">
      <alignment horizontal="center" vertical="top"/>
    </xf>
    <xf borderId="32" fillId="0" fontId="58" numFmtId="0" xfId="0" applyAlignment="1" applyBorder="1" applyFont="1">
      <alignment horizontal="center" vertical="top"/>
    </xf>
    <xf borderId="0" fillId="0" fontId="38" numFmtId="0" xfId="0" applyAlignment="1" applyFont="1">
      <alignment horizontal="center" vertical="top"/>
    </xf>
    <xf borderId="22" fillId="0" fontId="58" numFmtId="0" xfId="0" applyAlignment="1" applyBorder="1" applyFont="1">
      <alignment horizontal="center" vertical="top"/>
    </xf>
    <xf borderId="8" fillId="39" fontId="61" numFmtId="0" xfId="0" applyAlignment="1" applyBorder="1" applyFont="1">
      <alignment horizontal="center" vertical="top"/>
    </xf>
    <xf borderId="0" fillId="19" fontId="38" numFmtId="0" xfId="0" applyAlignment="1" applyFont="1">
      <alignment horizontal="center" vertical="center"/>
    </xf>
    <xf borderId="22" fillId="39" fontId="58" numFmtId="0" xfId="0" applyAlignment="1" applyBorder="1" applyFont="1">
      <alignment horizontal="center" vertical="top"/>
    </xf>
    <xf borderId="8" fillId="39" fontId="38" numFmtId="0" xfId="0" applyAlignment="1" applyBorder="1" applyFont="1">
      <alignment horizontal="center" readingOrder="0" vertical="top"/>
    </xf>
    <xf borderId="8" fillId="0" fontId="38" numFmtId="0" xfId="0" applyAlignment="1" applyBorder="1" applyFont="1">
      <alignment horizontal="center" readingOrder="0" vertical="center"/>
    </xf>
    <xf borderId="8" fillId="0" fontId="61" numFmtId="0" xfId="0" applyAlignment="1" applyBorder="1" applyFont="1">
      <alignment horizontal="center"/>
    </xf>
    <xf borderId="32" fillId="39" fontId="58" numFmtId="0" xfId="0" applyAlignment="1" applyBorder="1" applyFont="1">
      <alignment horizontal="center" vertical="top"/>
    </xf>
    <xf borderId="8" fillId="39" fontId="38" numFmtId="0" xfId="0" applyAlignment="1" applyBorder="1" applyFont="1">
      <alignment horizontal="center" vertical="top"/>
    </xf>
    <xf borderId="8" fillId="21" fontId="38" numFmtId="0" xfId="0" applyAlignment="1" applyBorder="1" applyFont="1">
      <alignment readingOrder="0" vertical="center"/>
    </xf>
    <xf borderId="8" fillId="21" fontId="38" numFmtId="0" xfId="0" applyAlignment="1" applyBorder="1" applyFont="1">
      <alignment vertical="center"/>
    </xf>
    <xf borderId="8" fillId="21" fontId="38" numFmtId="167" xfId="0" applyAlignment="1" applyBorder="1" applyFont="1" applyNumberFormat="1">
      <alignment vertical="center"/>
    </xf>
    <xf borderId="8" fillId="0" fontId="38" numFmtId="0" xfId="0" applyAlignment="1" applyBorder="1" applyFont="1">
      <alignment horizontal="center" vertical="top"/>
    </xf>
    <xf borderId="8" fillId="0" fontId="38" numFmtId="0" xfId="0" applyAlignment="1" applyBorder="1" applyFont="1">
      <alignment horizontal="center" readingOrder="0" shrinkToFit="0" vertical="top" wrapText="1"/>
    </xf>
    <xf borderId="8" fillId="33" fontId="38" numFmtId="14" xfId="0" applyAlignment="1" applyBorder="1" applyFont="1" applyNumberFormat="1">
      <alignment horizontal="center" readingOrder="0" vertical="top"/>
    </xf>
    <xf borderId="8" fillId="0" fontId="61" numFmtId="0" xfId="0" applyAlignment="1" applyBorder="1" applyFont="1">
      <alignment horizontal="center" readingOrder="0" vertical="top"/>
    </xf>
    <xf borderId="0" fillId="0" fontId="38" numFmtId="0" xfId="0" applyAlignment="1" applyFont="1">
      <alignment horizontal="center" readingOrder="0" vertical="center"/>
    </xf>
    <xf borderId="8" fillId="33" fontId="38" numFmtId="14" xfId="0" applyAlignment="1" applyBorder="1" applyFont="1" applyNumberFormat="1">
      <alignment horizontal="center" readingOrder="0" shrinkToFit="0" vertical="top" wrapText="1"/>
    </xf>
    <xf borderId="23" fillId="0" fontId="38" numFmtId="0" xfId="0" applyAlignment="1" applyBorder="1" applyFont="1">
      <alignment horizontal="center" vertical="top"/>
    </xf>
    <xf borderId="8" fillId="0" fontId="24" numFmtId="0" xfId="0" applyAlignment="1" applyBorder="1" applyFont="1">
      <alignment horizontal="center" shrinkToFit="0" vertical="top" wrapText="1"/>
    </xf>
    <xf borderId="8" fillId="21" fontId="61" numFmtId="0" xfId="0" applyAlignment="1" applyBorder="1" applyFont="1">
      <alignment horizontal="center" vertical="top"/>
    </xf>
    <xf borderId="0" fillId="21" fontId="38" numFmtId="0" xfId="0" applyAlignment="1" applyFont="1">
      <alignment horizontal="center" vertical="top"/>
    </xf>
    <xf borderId="22" fillId="21" fontId="58" numFmtId="0" xfId="0" applyAlignment="1" applyBorder="1" applyFont="1">
      <alignment horizontal="center" vertical="top"/>
    </xf>
    <xf borderId="5" fillId="21" fontId="38" numFmtId="0" xfId="0" applyAlignment="1" applyBorder="1" applyFont="1">
      <alignment horizontal="center" readingOrder="0" vertical="center"/>
    </xf>
    <xf borderId="8" fillId="21" fontId="38" numFmtId="0" xfId="0" applyAlignment="1" applyBorder="1" applyFont="1">
      <alignment horizontal="center" readingOrder="0" vertical="top"/>
    </xf>
    <xf borderId="8" fillId="21" fontId="38" numFmtId="14" xfId="0" applyAlignment="1" applyBorder="1" applyFont="1" applyNumberFormat="1">
      <alignment horizontal="center" vertical="top"/>
    </xf>
    <xf borderId="8" fillId="21" fontId="38" numFmtId="0" xfId="0" applyAlignment="1" applyBorder="1" applyFont="1">
      <alignment horizontal="center" vertical="center"/>
    </xf>
    <xf borderId="8" fillId="21" fontId="38" numFmtId="0" xfId="0" applyAlignment="1" applyBorder="1" applyFont="1">
      <alignment horizontal="left" vertical="top"/>
    </xf>
    <xf borderId="8" fillId="21" fontId="38" numFmtId="0" xfId="0" applyAlignment="1" applyBorder="1" applyFont="1">
      <alignment horizontal="center" shrinkToFit="0" vertical="top" wrapText="1"/>
    </xf>
    <xf borderId="8" fillId="21" fontId="38" numFmtId="14" xfId="0" applyAlignment="1" applyBorder="1" applyFont="1" applyNumberFormat="1">
      <alignment horizontal="center" shrinkToFit="0" vertical="top" wrapText="1"/>
    </xf>
    <xf borderId="8" fillId="21" fontId="38" numFmtId="0" xfId="0" applyBorder="1" applyFont="1"/>
    <xf borderId="23" fillId="21" fontId="38" numFmtId="0" xfId="0" applyBorder="1" applyFont="1"/>
    <xf borderId="0" fillId="21" fontId="38" numFmtId="0" xfId="0" applyFont="1"/>
    <xf borderId="8" fillId="0" fontId="62" numFmtId="0" xfId="0" applyAlignment="1" applyBorder="1" applyFont="1">
      <alignment horizontal="center"/>
    </xf>
    <xf borderId="23" fillId="0" fontId="3" numFmtId="0" xfId="0" applyAlignment="1" applyBorder="1" applyFont="1">
      <alignment horizontal="center"/>
    </xf>
    <xf borderId="36" fillId="0" fontId="38" numFmtId="0" xfId="0" applyAlignment="1" applyBorder="1" applyFont="1">
      <alignment horizontal="center" vertical="center"/>
    </xf>
    <xf borderId="8" fillId="0" fontId="58" numFmtId="0" xfId="0" applyAlignment="1" applyBorder="1" applyFont="1">
      <alignment horizontal="center" vertical="top"/>
    </xf>
    <xf borderId="8" fillId="0" fontId="3" numFmtId="0" xfId="0" applyAlignment="1" applyBorder="1" applyFont="1">
      <alignment horizontal="center"/>
    </xf>
    <xf borderId="8" fillId="0" fontId="38" numFmtId="164" xfId="0" applyAlignment="1" applyBorder="1" applyFont="1" applyNumberFormat="1">
      <alignment horizontal="center" readingOrder="0" shrinkToFit="0" vertical="top" wrapText="1"/>
    </xf>
    <xf borderId="8" fillId="29" fontId="61" numFmtId="0" xfId="0" applyAlignment="1" applyBorder="1" applyFont="1">
      <alignment horizontal="center" vertical="top"/>
    </xf>
    <xf borderId="0" fillId="29" fontId="38" numFmtId="0" xfId="0" applyAlignment="1" applyFont="1">
      <alignment horizontal="center" vertical="top"/>
    </xf>
    <xf borderId="8" fillId="29" fontId="58" numFmtId="0" xfId="0" applyAlignment="1" applyBorder="1" applyFont="1">
      <alignment horizontal="center" vertical="top"/>
    </xf>
    <xf borderId="8" fillId="29" fontId="38" numFmtId="0" xfId="0" applyAlignment="1" applyBorder="1" applyFont="1">
      <alignment horizontal="center" readingOrder="0" vertical="top"/>
    </xf>
    <xf borderId="8" fillId="29" fontId="38" numFmtId="14" xfId="0" applyAlignment="1" applyBorder="1" applyFont="1" applyNumberFormat="1">
      <alignment horizontal="center" vertical="top"/>
    </xf>
    <xf borderId="8" fillId="29" fontId="38" numFmtId="0" xfId="0" applyAlignment="1" applyBorder="1" applyFont="1">
      <alignment horizontal="center" vertical="center"/>
    </xf>
    <xf borderId="8" fillId="29" fontId="38" numFmtId="0" xfId="0" applyAlignment="1" applyBorder="1" applyFont="1">
      <alignment horizontal="left" vertical="top"/>
    </xf>
    <xf borderId="8" fillId="29" fontId="38" numFmtId="0" xfId="0" applyAlignment="1" applyBorder="1" applyFont="1">
      <alignment horizontal="center" shrinkToFit="0" vertical="top" wrapText="1"/>
    </xf>
    <xf borderId="8" fillId="29" fontId="38" numFmtId="0" xfId="0" applyBorder="1" applyFont="1"/>
    <xf borderId="8" fillId="33" fontId="38" numFmtId="14" xfId="0" applyAlignment="1" applyBorder="1" applyFont="1" applyNumberFormat="1">
      <alignment horizontal="center" vertical="center"/>
    </xf>
    <xf borderId="8" fillId="0" fontId="9" numFmtId="0" xfId="0" applyAlignment="1" applyBorder="1" applyFont="1">
      <alignment horizontal="center"/>
    </xf>
    <xf borderId="0" fillId="0" fontId="63" numFmtId="0" xfId="0" applyAlignment="1" applyFont="1">
      <alignment horizontal="center"/>
    </xf>
    <xf borderId="0" fillId="39" fontId="15" numFmtId="0" xfId="0" applyAlignment="1" applyFont="1">
      <alignment horizontal="center"/>
    </xf>
    <xf borderId="0" fillId="39" fontId="38" numFmtId="0" xfId="0" applyAlignment="1" applyFont="1">
      <alignment horizontal="center" vertical="top"/>
    </xf>
    <xf borderId="8" fillId="39" fontId="58" numFmtId="0" xfId="0" applyAlignment="1" applyBorder="1" applyFont="1">
      <alignment horizontal="center" vertical="top"/>
    </xf>
    <xf borderId="8" fillId="39" fontId="38" numFmtId="14" xfId="0" applyAlignment="1" applyBorder="1" applyFont="1" applyNumberFormat="1">
      <alignment horizontal="center" readingOrder="0" vertical="top"/>
    </xf>
    <xf borderId="8" fillId="39" fontId="38" numFmtId="164" xfId="0" applyAlignment="1" applyBorder="1" applyFont="1" applyNumberFormat="1">
      <alignment horizontal="center" readingOrder="0" shrinkToFit="0" vertical="top" wrapText="1"/>
    </xf>
    <xf borderId="8" fillId="39" fontId="38" numFmtId="0" xfId="0" applyAlignment="1" applyBorder="1" applyFont="1">
      <alignment horizontal="center" readingOrder="0" shrinkToFit="0" vertical="top" wrapText="1"/>
    </xf>
    <xf borderId="8" fillId="0" fontId="15" numFmtId="0" xfId="0" applyAlignment="1" applyBorder="1" applyFont="1">
      <alignment horizontal="center"/>
    </xf>
    <xf borderId="8" fillId="0" fontId="20" numFmtId="0" xfId="0" applyAlignment="1" applyBorder="1" applyFont="1">
      <alignment horizontal="center" vertical="top"/>
    </xf>
    <xf borderId="8" fillId="33" fontId="20" numFmtId="14" xfId="0" applyAlignment="1" applyBorder="1" applyFont="1" applyNumberFormat="1">
      <alignment horizontal="center" vertical="top"/>
    </xf>
    <xf borderId="8" fillId="0" fontId="20" numFmtId="0" xfId="0" applyAlignment="1" applyBorder="1" applyFont="1">
      <alignment horizontal="center" vertical="center"/>
    </xf>
    <xf borderId="8" fillId="0" fontId="20" numFmtId="0" xfId="0" applyAlignment="1" applyBorder="1" applyFont="1">
      <alignment horizontal="left" vertical="top"/>
    </xf>
    <xf borderId="8" fillId="0" fontId="20" numFmtId="0" xfId="0" applyAlignment="1" applyBorder="1" applyFont="1">
      <alignment horizontal="center" shrinkToFit="0" vertical="top" wrapText="1"/>
    </xf>
    <xf borderId="8" fillId="38" fontId="38" numFmtId="14" xfId="0" applyAlignment="1" applyBorder="1" applyFont="1" applyNumberFormat="1">
      <alignment horizontal="center" readingOrder="0" shrinkToFit="0" vertical="top" wrapText="1"/>
    </xf>
    <xf borderId="8" fillId="0" fontId="38" numFmtId="0" xfId="0" applyAlignment="1" applyBorder="1" applyFont="1">
      <alignment horizontal="left" readingOrder="0" vertical="top"/>
    </xf>
    <xf borderId="8" fillId="38" fontId="38" numFmtId="164" xfId="0" applyAlignment="1" applyBorder="1" applyFont="1" applyNumberFormat="1">
      <alignment horizontal="center" readingOrder="0" shrinkToFit="0" vertical="top" wrapText="1"/>
    </xf>
    <xf borderId="0" fillId="0" fontId="20" numFmtId="0" xfId="0" applyAlignment="1" applyFont="1">
      <alignment horizontal="center" vertical="top"/>
    </xf>
    <xf borderId="8" fillId="0" fontId="63" numFmtId="0" xfId="0" applyAlignment="1" applyBorder="1" applyFont="1">
      <alignment horizontal="center"/>
    </xf>
    <xf borderId="8" fillId="0" fontId="55" numFmtId="0" xfId="0" applyAlignment="1" applyBorder="1" applyFont="1">
      <alignment horizontal="center" readingOrder="0" vertical="top"/>
    </xf>
    <xf borderId="8" fillId="0" fontId="20" numFmtId="0" xfId="0" applyAlignment="1" applyBorder="1" applyFont="1">
      <alignment horizontal="center" readingOrder="0" vertical="top"/>
    </xf>
    <xf borderId="8" fillId="0" fontId="20" numFmtId="0" xfId="0" applyAlignment="1" applyBorder="1" applyFont="1">
      <alignment horizontal="center" readingOrder="0" vertical="center"/>
    </xf>
    <xf borderId="8" fillId="0" fontId="20" numFmtId="164" xfId="0" applyAlignment="1" applyBorder="1" applyFont="1" applyNumberFormat="1">
      <alignment horizontal="center" readingOrder="0" shrinkToFit="0" vertical="top" wrapText="1"/>
    </xf>
    <xf borderId="8" fillId="0" fontId="20" numFmtId="0" xfId="0" applyAlignment="1" applyBorder="1" applyFont="1">
      <alignment horizontal="center" readingOrder="0" shrinkToFit="0" vertical="top" wrapText="1"/>
    </xf>
    <xf borderId="8" fillId="0" fontId="55" numFmtId="0" xfId="0" applyAlignment="1" applyBorder="1" applyFont="1">
      <alignment horizontal="center" vertical="top"/>
    </xf>
    <xf borderId="8" fillId="0" fontId="38" numFmtId="0" xfId="0" applyAlignment="1" applyBorder="1" applyFont="1">
      <alignment horizontal="center"/>
    </xf>
    <xf borderId="8" fillId="0" fontId="52" numFmtId="0" xfId="0" applyAlignment="1" applyBorder="1" applyFont="1">
      <alignment horizontal="center" shrinkToFit="0" wrapText="1"/>
    </xf>
    <xf borderId="8" fillId="0" fontId="20" numFmtId="0" xfId="0" applyAlignment="1" applyBorder="1" applyFont="1">
      <alignment horizontal="center"/>
    </xf>
    <xf borderId="23" fillId="0" fontId="38" numFmtId="0" xfId="0" applyAlignment="1" applyBorder="1" applyFont="1">
      <alignment horizontal="center"/>
    </xf>
    <xf borderId="37" fillId="0" fontId="38" numFmtId="0" xfId="0" applyAlignment="1" applyBorder="1" applyFont="1">
      <alignment horizontal="center" shrinkToFit="0" vertical="top" wrapText="1"/>
    </xf>
    <xf borderId="8" fillId="12" fontId="61" numFmtId="0" xfId="0" applyAlignment="1" applyBorder="1" applyFont="1">
      <alignment horizontal="center" vertical="top"/>
    </xf>
    <xf borderId="8" fillId="12" fontId="38" numFmtId="0" xfId="0" applyAlignment="1" applyBorder="1" applyFont="1">
      <alignment horizontal="center" vertical="top"/>
    </xf>
    <xf borderId="8" fillId="12" fontId="58" numFmtId="0" xfId="0" applyAlignment="1" applyBorder="1" applyFont="1">
      <alignment horizontal="center" vertical="top"/>
    </xf>
    <xf borderId="0" fillId="0" fontId="38" numFmtId="0" xfId="0" applyAlignment="1" applyFont="1">
      <alignment horizontal="center" shrinkToFit="0" vertical="top" wrapText="1"/>
    </xf>
    <xf borderId="0" fillId="0" fontId="38" numFmtId="164" xfId="0" applyAlignment="1" applyFont="1" applyNumberFormat="1">
      <alignment horizontal="center" readingOrder="0" shrinkToFit="0" vertical="top" wrapText="1"/>
    </xf>
    <xf borderId="0" fillId="0" fontId="38" numFmtId="0" xfId="0" applyAlignment="1" applyFont="1">
      <alignment horizontal="center" readingOrder="0" vertical="top"/>
    </xf>
    <xf borderId="8" fillId="0" fontId="58" numFmtId="0" xfId="0" applyAlignment="1" applyBorder="1" applyFont="1">
      <alignment horizontal="center" readingOrder="0" vertical="top"/>
    </xf>
    <xf borderId="8" fillId="41" fontId="38" numFmtId="14" xfId="0" applyAlignment="1" applyBorder="1" applyFill="1" applyFont="1" applyNumberFormat="1">
      <alignment horizontal="center" readingOrder="0" vertical="top"/>
    </xf>
    <xf borderId="8" fillId="0" fontId="25" numFmtId="164" xfId="0" applyAlignment="1" applyBorder="1" applyFont="1" applyNumberFormat="1">
      <alignment horizontal="center" readingOrder="0"/>
    </xf>
    <xf borderId="8" fillId="0" fontId="38" numFmtId="165" xfId="0" applyAlignment="1" applyBorder="1" applyFont="1" applyNumberFormat="1">
      <alignment horizontal="center" readingOrder="0" vertical="top"/>
    </xf>
    <xf borderId="8" fillId="0" fontId="38" numFmtId="14" xfId="0" applyAlignment="1" applyBorder="1" applyFont="1" applyNumberFormat="1">
      <alignment horizontal="center" readingOrder="0" vertical="top"/>
    </xf>
    <xf borderId="38" fillId="0" fontId="38" numFmtId="0" xfId="0" applyAlignment="1" applyBorder="1" applyFont="1">
      <alignment horizontal="left" readingOrder="0" vertical="top"/>
    </xf>
    <xf borderId="8" fillId="21" fontId="61" numFmtId="0" xfId="0" applyAlignment="1" applyBorder="1" applyFont="1">
      <alignment horizontal="center" readingOrder="0" vertical="top"/>
    </xf>
    <xf borderId="8" fillId="21" fontId="58" numFmtId="0" xfId="0" applyAlignment="1" applyBorder="1" applyFont="1">
      <alignment horizontal="center" readingOrder="0" vertical="top"/>
    </xf>
    <xf borderId="8" fillId="21" fontId="38" numFmtId="165" xfId="0" applyAlignment="1" applyBorder="1" applyFont="1" applyNumberFormat="1">
      <alignment horizontal="center" readingOrder="0" vertical="top"/>
    </xf>
    <xf borderId="23" fillId="21" fontId="38" numFmtId="0" xfId="0" applyAlignment="1" applyBorder="1" applyFont="1">
      <alignment horizontal="center" readingOrder="0" vertical="center"/>
    </xf>
    <xf borderId="0" fillId="21" fontId="38" numFmtId="0" xfId="0" applyAlignment="1" applyFont="1">
      <alignment horizontal="left" readingOrder="0" vertical="top"/>
    </xf>
    <xf borderId="22" fillId="21" fontId="38" numFmtId="0" xfId="0" applyAlignment="1" applyBorder="1" applyFont="1">
      <alignment horizontal="center" readingOrder="0" shrinkToFit="0" vertical="top" wrapText="1"/>
    </xf>
    <xf borderId="8" fillId="21" fontId="25" numFmtId="164" xfId="0" applyAlignment="1" applyBorder="1" applyFont="1" applyNumberFormat="1">
      <alignment horizontal="center" readingOrder="0"/>
    </xf>
    <xf borderId="8" fillId="21" fontId="25" numFmtId="0" xfId="0" applyAlignment="1" applyBorder="1" applyFont="1">
      <alignment readingOrder="0"/>
    </xf>
    <xf borderId="8" fillId="21" fontId="38" numFmtId="0" xfId="0" applyAlignment="1" applyBorder="1" applyFont="1">
      <alignment horizontal="center" readingOrder="0" shrinkToFit="0" vertical="top" wrapText="1"/>
    </xf>
    <xf borderId="39" fillId="0" fontId="38" numFmtId="0" xfId="0" applyAlignment="1" applyBorder="1" applyFont="1">
      <alignment horizontal="left" readingOrder="0" vertical="top"/>
    </xf>
    <xf borderId="8" fillId="0" fontId="38" numFmtId="168" xfId="0" applyAlignment="1" applyBorder="1" applyFont="1" applyNumberFormat="1">
      <alignment horizontal="center" readingOrder="0" shrinkToFit="0" vertical="top" wrapText="1"/>
    </xf>
    <xf borderId="0" fillId="21" fontId="61" numFmtId="0" xfId="0" applyAlignment="1" applyFont="1">
      <alignment horizontal="center" readingOrder="0" vertical="top"/>
    </xf>
    <xf borderId="0" fillId="21" fontId="16" numFmtId="0" xfId="0" applyAlignment="1" applyFont="1">
      <alignment horizontal="center" readingOrder="0" shrinkToFit="0" wrapText="0"/>
    </xf>
    <xf borderId="0" fillId="21" fontId="16" numFmtId="0" xfId="0" applyAlignment="1" applyFont="1">
      <alignment horizontal="center" readingOrder="0" shrinkToFit="0" vertical="bottom" wrapText="0"/>
    </xf>
    <xf borderId="0" fillId="21" fontId="58" numFmtId="0" xfId="0" applyAlignment="1" applyFont="1">
      <alignment horizontal="center" readingOrder="0" vertical="top"/>
    </xf>
    <xf borderId="0" fillId="21" fontId="38" numFmtId="0" xfId="0" applyAlignment="1" applyFont="1">
      <alignment horizontal="center" readingOrder="0" vertical="top"/>
    </xf>
    <xf borderId="8" fillId="21" fontId="38" numFmtId="14" xfId="0" applyAlignment="1" applyBorder="1" applyFont="1" applyNumberFormat="1">
      <alignment horizontal="center" readingOrder="0" vertical="top"/>
    </xf>
    <xf borderId="8" fillId="21" fontId="38" numFmtId="0" xfId="0" applyAlignment="1" applyBorder="1" applyFont="1">
      <alignment horizontal="center" readingOrder="0" vertical="center"/>
    </xf>
    <xf borderId="8" fillId="21" fontId="38" numFmtId="0" xfId="0" applyAlignment="1" applyBorder="1" applyFont="1">
      <alignment horizontal="left" readingOrder="0" vertical="top"/>
    </xf>
    <xf borderId="8" fillId="21" fontId="38" numFmtId="164" xfId="0" applyAlignment="1" applyBorder="1" applyFont="1" applyNumberFormat="1">
      <alignment horizontal="center" readingOrder="0" shrinkToFit="0" vertical="top" wrapText="1"/>
    </xf>
    <xf borderId="8" fillId="0" fontId="61" numFmtId="0" xfId="0" applyAlignment="1" applyBorder="1" applyFont="1">
      <alignment horizontal="center" readingOrder="0"/>
    </xf>
    <xf borderId="8" fillId="0" fontId="59" numFmtId="0" xfId="0" applyAlignment="1" applyBorder="1" applyFont="1">
      <alignment horizontal="center" readingOrder="0"/>
    </xf>
    <xf borderId="8" fillId="0" fontId="3" numFmtId="0" xfId="0" applyAlignment="1" applyBorder="1" applyFont="1">
      <alignment horizontal="center" readingOrder="0"/>
    </xf>
    <xf borderId="8" fillId="0" fontId="38" numFmtId="14" xfId="0" applyAlignment="1" applyBorder="1" applyFont="1" applyNumberFormat="1">
      <alignment horizontal="center" vertical="top"/>
    </xf>
    <xf borderId="0" fillId="0" fontId="64" numFmtId="0" xfId="0" applyFont="1"/>
    <xf borderId="0" fillId="0" fontId="25" numFmtId="167" xfId="0" applyFont="1" applyNumberFormat="1"/>
    <xf borderId="8" fillId="0" fontId="65" numFmtId="0" xfId="0" applyAlignment="1" applyBorder="1" applyFont="1">
      <alignment horizontal="center" readingOrder="0" vertical="center"/>
    </xf>
    <xf borderId="8" fillId="0" fontId="66" numFmtId="0" xfId="0" applyAlignment="1" applyBorder="1" applyFont="1">
      <alignment horizontal="left" vertical="center"/>
    </xf>
    <xf borderId="8" fillId="0" fontId="66" numFmtId="0" xfId="0" applyAlignment="1" applyBorder="1" applyFont="1">
      <alignment horizontal="center" vertical="center"/>
    </xf>
    <xf borderId="8" fillId="0" fontId="20" numFmtId="0" xfId="0" applyAlignment="1" applyBorder="1" applyFont="1">
      <alignment vertical="center"/>
    </xf>
    <xf borderId="8" fillId="0" fontId="20" numFmtId="0" xfId="0" applyAlignment="1" applyBorder="1" applyFont="1">
      <alignment horizontal="left" vertical="center"/>
    </xf>
    <xf borderId="8" fillId="0" fontId="20" numFmtId="0" xfId="0" applyAlignment="1" applyBorder="1" applyFont="1">
      <alignment horizontal="center" shrinkToFit="0" vertical="center" wrapText="1"/>
    </xf>
    <xf borderId="8" fillId="0" fontId="20" numFmtId="169" xfId="0" applyAlignment="1" applyBorder="1" applyFont="1" applyNumberFormat="1">
      <alignment vertical="center"/>
    </xf>
    <xf borderId="8" fillId="0" fontId="20" numFmtId="167" xfId="0" applyAlignment="1" applyBorder="1" applyFont="1" applyNumberFormat="1">
      <alignment vertical="center"/>
    </xf>
    <xf borderId="0" fillId="0" fontId="20" numFmtId="0" xfId="0" applyAlignment="1" applyFont="1">
      <alignment vertical="center"/>
    </xf>
    <xf borderId="5" fillId="28" fontId="67" numFmtId="0" xfId="0" applyAlignment="1" applyBorder="1" applyFont="1">
      <alignment horizontal="center" vertical="top"/>
    </xf>
    <xf borderId="8" fillId="0" fontId="19" numFmtId="0" xfId="0" applyAlignment="1" applyBorder="1" applyFont="1">
      <alignment horizontal="left" vertical="top"/>
    </xf>
    <xf borderId="8" fillId="0" fontId="66" numFmtId="0" xfId="0" applyAlignment="1" applyBorder="1" applyFont="1">
      <alignment horizontal="center" vertical="top"/>
    </xf>
    <xf borderId="8" fillId="0" fontId="66" numFmtId="0" xfId="0" applyAlignment="1" applyBorder="1" applyFont="1">
      <alignment horizontal="left" vertical="top"/>
    </xf>
    <xf borderId="8" fillId="0" fontId="20" numFmtId="0" xfId="0" applyBorder="1" applyFont="1"/>
    <xf borderId="8" fillId="0" fontId="20" numFmtId="169" xfId="0" applyBorder="1" applyFont="1" applyNumberFormat="1"/>
    <xf borderId="8" fillId="0" fontId="20" numFmtId="167" xfId="0" applyBorder="1" applyFont="1" applyNumberFormat="1"/>
    <xf borderId="5" fillId="29" fontId="67" numFmtId="0" xfId="0" applyAlignment="1" applyBorder="1" applyFont="1">
      <alignment horizontal="center" vertical="top"/>
    </xf>
    <xf borderId="5" fillId="30" fontId="67" numFmtId="0" xfId="0" applyAlignment="1" applyBorder="1" applyFont="1">
      <alignment horizontal="center" vertical="top"/>
    </xf>
    <xf borderId="8" fillId="0" fontId="55" numFmtId="0" xfId="0" applyAlignment="1" applyBorder="1" applyFont="1">
      <alignment horizontal="left" vertical="top"/>
    </xf>
    <xf borderId="27" fillId="21" fontId="55" numFmtId="0" xfId="0" applyAlignment="1" applyBorder="1" applyFont="1">
      <alignment horizontal="center" vertical="center"/>
    </xf>
    <xf borderId="27" fillId="0" fontId="55" numFmtId="0" xfId="0" applyAlignment="1" applyBorder="1" applyFont="1">
      <alignment horizontal="center" vertical="center"/>
    </xf>
    <xf borderId="8" fillId="0" fontId="55" numFmtId="0" xfId="0" applyAlignment="1" applyBorder="1" applyFont="1">
      <alignment horizontal="center" vertical="center"/>
    </xf>
    <xf borderId="27" fillId="36" fontId="55" numFmtId="0" xfId="0" applyAlignment="1" applyBorder="1" applyFont="1">
      <alignment horizontal="center" vertical="center"/>
    </xf>
    <xf borderId="27" fillId="31" fontId="55" numFmtId="0" xfId="0" applyAlignment="1" applyBorder="1" applyFont="1">
      <alignment horizontal="center" readingOrder="0" vertical="center"/>
    </xf>
    <xf borderId="5" fillId="33" fontId="67" numFmtId="0" xfId="0" applyAlignment="1" applyBorder="1" applyFont="1">
      <alignment horizontal="center" vertical="top"/>
    </xf>
    <xf borderId="40" fillId="0" fontId="7" numFmtId="0" xfId="0" applyBorder="1" applyFont="1"/>
    <xf borderId="5" fillId="34" fontId="67" numFmtId="0" xfId="0" applyAlignment="1" applyBorder="1" applyFont="1">
      <alignment horizontal="center" vertical="top"/>
    </xf>
    <xf borderId="8" fillId="0" fontId="19" numFmtId="0" xfId="0" applyAlignment="1" applyBorder="1" applyFont="1">
      <alignment vertical="top"/>
    </xf>
    <xf borderId="8" fillId="0" fontId="66" numFmtId="0" xfId="0" applyAlignment="1" applyBorder="1" applyFont="1">
      <alignment shrinkToFit="0" vertical="center" wrapText="1"/>
    </xf>
    <xf borderId="8" fillId="0" fontId="66" numFmtId="0" xfId="0" applyBorder="1" applyFont="1"/>
    <xf borderId="8" fillId="0" fontId="66" numFmtId="169" xfId="0" applyAlignment="1" applyBorder="1" applyFont="1" applyNumberFormat="1">
      <alignment horizontal="center" vertical="center"/>
    </xf>
    <xf borderId="8" fillId="0" fontId="66" numFmtId="0" xfId="0" applyAlignment="1" applyBorder="1" applyFont="1">
      <alignment horizontal="center" shrinkToFit="0" vertical="center" wrapText="1"/>
    </xf>
    <xf borderId="8" fillId="0" fontId="66" numFmtId="167" xfId="0" applyAlignment="1" applyBorder="1" applyFont="1" applyNumberFormat="1">
      <alignment shrinkToFit="0" vertical="center" wrapText="1"/>
    </xf>
    <xf borderId="5" fillId="35" fontId="55" numFmtId="0" xfId="0" applyAlignment="1" applyBorder="1" applyFont="1">
      <alignment horizontal="center" vertical="top"/>
    </xf>
    <xf borderId="8" fillId="14" fontId="55" numFmtId="0" xfId="0" applyAlignment="1" applyBorder="1" applyFont="1">
      <alignment horizontal="center" vertical="center"/>
    </xf>
    <xf borderId="8" fillId="0" fontId="55" numFmtId="0" xfId="0" applyAlignment="1" applyBorder="1" applyFont="1">
      <alignment horizontal="center" readingOrder="0" vertical="center"/>
    </xf>
    <xf borderId="8" fillId="21" fontId="55" numFmtId="0" xfId="0" applyAlignment="1" applyBorder="1" applyFont="1">
      <alignment horizontal="center" vertical="center"/>
    </xf>
    <xf borderId="8" fillId="21" fontId="52" numFmtId="0" xfId="0" applyAlignment="1" applyBorder="1" applyFont="1">
      <alignment horizontal="center" vertical="center"/>
    </xf>
    <xf borderId="8" fillId="21" fontId="55" numFmtId="0" xfId="0" applyAlignment="1" applyBorder="1" applyFont="1">
      <alignment horizontal="center" shrinkToFit="0" vertical="center" wrapText="1"/>
    </xf>
    <xf borderId="8" fillId="0" fontId="55" numFmtId="0" xfId="0" applyAlignment="1" applyBorder="1" applyFont="1">
      <alignment horizontal="center" shrinkToFit="0" vertical="center" wrapText="1"/>
    </xf>
    <xf borderId="8" fillId="36" fontId="55" numFmtId="0" xfId="0" applyAlignment="1" applyBorder="1" applyFont="1">
      <alignment horizontal="center" shrinkToFit="0" vertical="center" wrapText="1"/>
    </xf>
    <xf borderId="8" fillId="36" fontId="55" numFmtId="0" xfId="0" applyAlignment="1" applyBorder="1" applyFont="1">
      <alignment horizontal="center" vertical="center"/>
    </xf>
    <xf borderId="8" fillId="0" fontId="68" numFmtId="0" xfId="0" applyAlignment="1" applyBorder="1" applyFont="1">
      <alignment horizontal="center"/>
    </xf>
    <xf borderId="8" fillId="31" fontId="55" numFmtId="169" xfId="0" applyAlignment="1" applyBorder="1" applyFont="1" applyNumberFormat="1">
      <alignment horizontal="center" vertical="center"/>
    </xf>
    <xf borderId="8" fillId="31" fontId="52" numFmtId="0" xfId="0" applyAlignment="1" applyBorder="1" applyFont="1">
      <alignment horizontal="center" readingOrder="0" vertical="center"/>
    </xf>
    <xf borderId="8" fillId="31" fontId="55" numFmtId="0" xfId="0" applyAlignment="1" applyBorder="1" applyFont="1">
      <alignment horizontal="center" vertical="center"/>
    </xf>
    <xf borderId="8" fillId="31" fontId="55" numFmtId="0" xfId="0" applyAlignment="1" applyBorder="1" applyFont="1">
      <alignment horizontal="center" shrinkToFit="0" vertical="center" wrapText="1"/>
    </xf>
    <xf borderId="8" fillId="31" fontId="55" numFmtId="0" xfId="0" applyAlignment="1" applyBorder="1" applyFont="1">
      <alignment horizontal="center" readingOrder="0" shrinkToFit="0" vertical="center" wrapText="1"/>
    </xf>
    <xf borderId="8" fillId="31" fontId="55" numFmtId="167" xfId="0" applyAlignment="1" applyBorder="1" applyFont="1" applyNumberFormat="1">
      <alignment horizontal="center" shrinkToFit="0" vertical="center" wrapText="1"/>
    </xf>
    <xf borderId="8" fillId="38" fontId="20" numFmtId="14" xfId="0" applyAlignment="1" applyBorder="1" applyFont="1" applyNumberFormat="1">
      <alignment horizontal="center" vertical="center"/>
    </xf>
    <xf borderId="8" fillId="0" fontId="19" numFmtId="0" xfId="0" applyAlignment="1" applyBorder="1" applyFont="1">
      <alignment horizontal="center" vertical="center"/>
    </xf>
    <xf borderId="8" fillId="0" fontId="20" numFmtId="14" xfId="0" applyAlignment="1" applyBorder="1" applyFont="1" applyNumberFormat="1">
      <alignment horizontal="left" vertical="center"/>
    </xf>
    <xf borderId="8" fillId="0" fontId="20" numFmtId="14" xfId="0" applyAlignment="1" applyBorder="1" applyFont="1" applyNumberFormat="1">
      <alignment horizontal="center" shrinkToFit="0" vertical="center" wrapText="1"/>
    </xf>
    <xf borderId="8" fillId="38" fontId="20" numFmtId="14" xfId="0" applyAlignment="1" applyBorder="1" applyFont="1" applyNumberFormat="1">
      <alignment horizontal="center" shrinkToFit="0" vertical="center" wrapText="1"/>
    </xf>
    <xf borderId="8" fillId="0" fontId="20" numFmtId="0" xfId="0" applyAlignment="1" applyBorder="1" applyFont="1">
      <alignment shrinkToFit="0" vertical="center" wrapText="1"/>
    </xf>
    <xf borderId="8" fillId="0" fontId="19" numFmtId="0" xfId="0" applyAlignment="1" applyBorder="1" applyFont="1">
      <alignment horizontal="center" shrinkToFit="0" vertical="center" wrapText="1"/>
    </xf>
    <xf borderId="8" fillId="0" fontId="20" numFmtId="0" xfId="0" applyAlignment="1" applyBorder="1" applyFont="1">
      <alignment readingOrder="0" vertical="center"/>
    </xf>
    <xf borderId="8" fillId="0" fontId="20" numFmtId="0" xfId="0" applyAlignment="1" applyBorder="1" applyFont="1">
      <alignment vertical="center"/>
    </xf>
    <xf borderId="0" fillId="12" fontId="22" numFmtId="0" xfId="0" applyAlignment="1" applyFont="1">
      <alignment horizontal="center"/>
    </xf>
    <xf borderId="8" fillId="12" fontId="20" numFmtId="0" xfId="0" applyAlignment="1" applyBorder="1" applyFont="1">
      <alignment horizontal="center" vertical="center"/>
    </xf>
    <xf borderId="8" fillId="12" fontId="55" numFmtId="0" xfId="0" applyAlignment="1" applyBorder="1" applyFont="1">
      <alignment horizontal="center" vertical="center"/>
    </xf>
    <xf borderId="8" fillId="12" fontId="20" numFmtId="0" xfId="0" applyAlignment="1" applyBorder="1" applyFont="1">
      <alignment horizontal="center" readingOrder="0" vertical="center"/>
    </xf>
    <xf borderId="8" fillId="12" fontId="20" numFmtId="14" xfId="0" applyAlignment="1" applyBorder="1" applyFont="1" applyNumberFormat="1">
      <alignment horizontal="center" vertical="center"/>
    </xf>
    <xf borderId="8" fillId="12" fontId="20" numFmtId="0" xfId="0" applyAlignment="1" applyBorder="1" applyFont="1">
      <alignment horizontal="left" shrinkToFit="0" vertical="center" wrapText="1"/>
    </xf>
    <xf borderId="8" fillId="12" fontId="20" numFmtId="0" xfId="0" applyAlignment="1" applyBorder="1" applyFont="1">
      <alignment horizontal="center" shrinkToFit="0" vertical="center" wrapText="1"/>
    </xf>
    <xf borderId="8" fillId="12" fontId="20" numFmtId="14" xfId="0" applyAlignment="1" applyBorder="1" applyFont="1" applyNumberFormat="1">
      <alignment horizontal="center" shrinkToFit="0" vertical="center" wrapText="1"/>
    </xf>
    <xf borderId="8" fillId="0" fontId="69" numFmtId="0" xfId="0" applyAlignment="1" applyBorder="1" applyFont="1">
      <alignment horizontal="center" shrinkToFit="0" vertical="center" wrapText="1"/>
    </xf>
    <xf borderId="8" fillId="0" fontId="69" numFmtId="0" xfId="0" applyAlignment="1" applyBorder="1" applyFont="1">
      <alignment vertical="center"/>
    </xf>
    <xf borderId="8" fillId="0" fontId="20" numFmtId="170" xfId="0" applyAlignment="1" applyBorder="1" applyFont="1" applyNumberFormat="1">
      <alignment readingOrder="0" vertical="center"/>
    </xf>
    <xf borderId="8" fillId="0" fontId="69" numFmtId="0" xfId="0" applyAlignment="1" applyBorder="1" applyFont="1">
      <alignment horizontal="center" vertical="center"/>
    </xf>
    <xf borderId="0" fillId="0" fontId="69" numFmtId="0" xfId="0" applyAlignment="1" applyFont="1">
      <alignment vertical="center"/>
    </xf>
    <xf borderId="8" fillId="0" fontId="19" numFmtId="14" xfId="0" applyAlignment="1" applyBorder="1" applyFont="1" applyNumberFormat="1">
      <alignment horizontal="center" vertical="center"/>
    </xf>
    <xf borderId="8" fillId="0" fontId="20" numFmtId="14" xfId="0" applyAlignment="1" applyBorder="1" applyFont="1" applyNumberFormat="1">
      <alignment horizontal="center" vertical="center"/>
    </xf>
    <xf borderId="5" fillId="29" fontId="22" numFmtId="0" xfId="0" applyAlignment="1" applyBorder="1" applyFont="1">
      <alignment horizontal="center"/>
    </xf>
    <xf borderId="8" fillId="29" fontId="20" numFmtId="0" xfId="0" applyAlignment="1" applyBorder="1" applyFont="1">
      <alignment horizontal="center" vertical="center"/>
    </xf>
    <xf borderId="8" fillId="29" fontId="55" numFmtId="0" xfId="0" applyAlignment="1" applyBorder="1" applyFont="1">
      <alignment horizontal="center" vertical="center"/>
    </xf>
    <xf borderId="8" fillId="29" fontId="20" numFmtId="0" xfId="0" applyAlignment="1" applyBorder="1" applyFont="1">
      <alignment horizontal="center" readingOrder="0" vertical="center"/>
    </xf>
    <xf borderId="8" fillId="29" fontId="20" numFmtId="14" xfId="0" applyAlignment="1" applyBorder="1" applyFont="1" applyNumberFormat="1">
      <alignment horizontal="center" vertical="center"/>
    </xf>
    <xf borderId="8" fillId="29" fontId="19" numFmtId="14" xfId="0" applyAlignment="1" applyBorder="1" applyFont="1" applyNumberFormat="1">
      <alignment horizontal="center" vertical="center"/>
    </xf>
    <xf borderId="8" fillId="29" fontId="20" numFmtId="0" xfId="0" applyAlignment="1" applyBorder="1" applyFont="1">
      <alignment horizontal="left" vertical="center"/>
    </xf>
    <xf borderId="8" fillId="29" fontId="20" numFmtId="0" xfId="0" applyAlignment="1" applyBorder="1" applyFont="1">
      <alignment horizontal="center" shrinkToFit="0" vertical="center" wrapText="1"/>
    </xf>
    <xf borderId="8" fillId="38" fontId="20" numFmtId="14" xfId="0" applyAlignment="1" applyBorder="1" applyFont="1" applyNumberFormat="1">
      <alignment horizontal="center" vertical="top"/>
    </xf>
    <xf borderId="8" fillId="33" fontId="20" numFmtId="14" xfId="0" applyAlignment="1" applyBorder="1" applyFont="1" applyNumberFormat="1">
      <alignment horizontal="center" shrinkToFit="0" vertical="top" wrapText="1"/>
    </xf>
    <xf borderId="8" fillId="0" fontId="19" numFmtId="0" xfId="0" applyAlignment="1" applyBorder="1" applyFont="1">
      <alignment horizontal="center" shrinkToFit="0" vertical="top" wrapText="1"/>
    </xf>
    <xf borderId="8" fillId="0" fontId="20" numFmtId="0" xfId="0" applyAlignment="1" applyBorder="1" applyFont="1">
      <alignment horizontal="center" readingOrder="0"/>
    </xf>
    <xf borderId="8" fillId="0" fontId="20" numFmtId="167" xfId="0" applyAlignment="1" applyBorder="1" applyFont="1" applyNumberFormat="1">
      <alignment readingOrder="0" vertical="center"/>
    </xf>
    <xf borderId="8" fillId="0" fontId="20" numFmtId="164" xfId="0" applyAlignment="1" applyBorder="1" applyFont="1" applyNumberFormat="1">
      <alignment readingOrder="0" vertical="center"/>
    </xf>
    <xf borderId="8" fillId="33" fontId="20" numFmtId="14" xfId="0" applyAlignment="1" applyBorder="1" applyFont="1" applyNumberFormat="1">
      <alignment horizontal="center" shrinkToFit="0" vertical="center" wrapText="1"/>
    </xf>
    <xf borderId="8" fillId="33" fontId="19" numFmtId="14" xfId="0" applyAlignment="1" applyBorder="1" applyFont="1" applyNumberFormat="1">
      <alignment horizontal="center" vertical="top"/>
    </xf>
    <xf borderId="8" fillId="0" fontId="52" numFmtId="0" xfId="0" applyAlignment="1" applyBorder="1" applyFont="1">
      <alignment horizontal="center" vertical="top"/>
    </xf>
    <xf borderId="8" fillId="0" fontId="19" numFmtId="0" xfId="0" applyAlignment="1" applyBorder="1" applyFont="1">
      <alignment horizontal="center" readingOrder="0" vertical="top"/>
    </xf>
    <xf borderId="8" fillId="0" fontId="20" numFmtId="14" xfId="0" applyAlignment="1" applyBorder="1" applyFont="1" applyNumberFormat="1">
      <alignment horizontal="center" vertical="top"/>
    </xf>
    <xf borderId="0" fillId="39" fontId="22" numFmtId="0" xfId="0" applyAlignment="1" applyFont="1">
      <alignment horizontal="center"/>
    </xf>
    <xf borderId="8" fillId="39" fontId="20" numFmtId="0" xfId="0" applyAlignment="1" applyBorder="1" applyFont="1">
      <alignment horizontal="center" vertical="center"/>
    </xf>
    <xf borderId="8" fillId="39" fontId="55" numFmtId="0" xfId="0" applyAlignment="1" applyBorder="1" applyFont="1">
      <alignment horizontal="center" vertical="top"/>
    </xf>
    <xf borderId="8" fillId="39" fontId="20" numFmtId="0" xfId="0" applyAlignment="1" applyBorder="1" applyFont="1">
      <alignment horizontal="center" readingOrder="0" vertical="top"/>
    </xf>
    <xf borderId="8" fillId="39" fontId="20" numFmtId="14" xfId="0" applyAlignment="1" applyBorder="1" applyFont="1" applyNumberFormat="1">
      <alignment horizontal="center" vertical="top"/>
    </xf>
    <xf borderId="8" fillId="39" fontId="20" numFmtId="0" xfId="0" applyAlignment="1" applyBorder="1" applyFont="1">
      <alignment horizontal="left" vertical="top"/>
    </xf>
    <xf borderId="8" fillId="39" fontId="20" numFmtId="0" xfId="0" applyAlignment="1" applyBorder="1" applyFont="1">
      <alignment horizontal="center" shrinkToFit="0" vertical="top" wrapText="1"/>
    </xf>
    <xf borderId="8" fillId="39" fontId="20" numFmtId="14" xfId="0" applyAlignment="1" applyBorder="1" applyFont="1" applyNumberFormat="1">
      <alignment horizontal="center" shrinkToFit="0" vertical="top" wrapText="1"/>
    </xf>
    <xf borderId="8" fillId="39" fontId="20" numFmtId="14" xfId="0" applyAlignment="1" applyBorder="1" applyFont="1" applyNumberFormat="1">
      <alignment horizontal="center" shrinkToFit="0" vertical="center" wrapText="1"/>
    </xf>
    <xf borderId="8" fillId="0" fontId="20" numFmtId="165" xfId="0" applyAlignment="1" applyBorder="1" applyFont="1" applyNumberFormat="1">
      <alignment readingOrder="0" vertical="center"/>
    </xf>
    <xf borderId="8" fillId="12" fontId="55" numFmtId="0" xfId="0" applyAlignment="1" applyBorder="1" applyFont="1">
      <alignment horizontal="center" vertical="top"/>
    </xf>
    <xf borderId="8" fillId="12" fontId="20" numFmtId="0" xfId="0" applyAlignment="1" applyBorder="1" applyFont="1">
      <alignment horizontal="center" readingOrder="0" vertical="top"/>
    </xf>
    <xf borderId="8" fillId="12" fontId="20" numFmtId="0" xfId="0" applyAlignment="1" applyBorder="1" applyFont="1">
      <alignment horizontal="center" vertical="top"/>
    </xf>
    <xf borderId="8" fillId="12" fontId="20" numFmtId="14" xfId="0" applyAlignment="1" applyBorder="1" applyFont="1" applyNumberFormat="1">
      <alignment horizontal="center" vertical="top"/>
    </xf>
    <xf borderId="8" fillId="12" fontId="20" numFmtId="0" xfId="0" applyAlignment="1" applyBorder="1" applyFont="1">
      <alignment horizontal="left" vertical="top"/>
    </xf>
    <xf borderId="8" fillId="12" fontId="20" numFmtId="0" xfId="0" applyAlignment="1" applyBorder="1" applyFont="1">
      <alignment horizontal="center" shrinkToFit="0" vertical="top" wrapText="1"/>
    </xf>
    <xf borderId="8" fillId="12" fontId="20" numFmtId="14" xfId="0" applyAlignment="1" applyBorder="1" applyFont="1" applyNumberFormat="1">
      <alignment horizontal="center" shrinkToFit="0" vertical="top" wrapText="1"/>
    </xf>
    <xf borderId="8" fillId="33" fontId="20" numFmtId="16" xfId="0" applyAlignment="1" applyBorder="1" applyFont="1" applyNumberFormat="1">
      <alignment horizontal="center" shrinkToFit="0" vertical="top" wrapText="1"/>
    </xf>
    <xf borderId="8" fillId="33" fontId="20" numFmtId="16" xfId="0" applyAlignment="1" applyBorder="1" applyFont="1" applyNumberFormat="1">
      <alignment horizontal="center" vertical="top"/>
    </xf>
    <xf borderId="8" fillId="11" fontId="55" numFmtId="0" xfId="0" applyAlignment="1" applyBorder="1" applyFont="1">
      <alignment horizontal="center" shrinkToFit="0" vertical="top" wrapText="1"/>
    </xf>
    <xf borderId="8" fillId="0" fontId="55" numFmtId="0" xfId="0" applyAlignment="1" applyBorder="1" applyFont="1">
      <alignment horizontal="center" shrinkToFit="0" vertical="top" wrapText="1"/>
    </xf>
    <xf borderId="8" fillId="11" fontId="20" numFmtId="0" xfId="0" applyAlignment="1" applyBorder="1" applyFont="1">
      <alignment horizontal="center" shrinkToFit="0" vertical="top" wrapText="1"/>
    </xf>
    <xf borderId="8" fillId="33" fontId="20" numFmtId="0" xfId="0" applyAlignment="1" applyBorder="1" applyFont="1">
      <alignment horizontal="center" vertical="top"/>
    </xf>
    <xf borderId="0" fillId="37" fontId="22" numFmtId="0" xfId="0" applyAlignment="1" applyFont="1">
      <alignment horizontal="center"/>
    </xf>
    <xf borderId="8" fillId="37" fontId="20" numFmtId="0" xfId="0" applyAlignment="1" applyBorder="1" applyFont="1">
      <alignment horizontal="center" vertical="center"/>
    </xf>
    <xf borderId="8" fillId="37" fontId="55" numFmtId="0" xfId="0" applyAlignment="1" applyBorder="1" applyFont="1">
      <alignment horizontal="center" vertical="top"/>
    </xf>
    <xf borderId="8" fillId="37" fontId="20" numFmtId="0" xfId="0" applyAlignment="1" applyBorder="1" applyFont="1">
      <alignment horizontal="center" readingOrder="0" vertical="top"/>
    </xf>
    <xf borderId="8" fillId="37" fontId="20" numFmtId="14" xfId="0" applyAlignment="1" applyBorder="1" applyFont="1" applyNumberFormat="1">
      <alignment horizontal="center" vertical="top"/>
    </xf>
    <xf borderId="8" fillId="37" fontId="20" numFmtId="0" xfId="0" applyAlignment="1" applyBorder="1" applyFont="1">
      <alignment horizontal="left" vertical="top"/>
    </xf>
    <xf borderId="8" fillId="37" fontId="20" numFmtId="0" xfId="0" applyAlignment="1" applyBorder="1" applyFont="1">
      <alignment horizontal="center" shrinkToFit="0" vertical="top" wrapText="1"/>
    </xf>
    <xf borderId="8" fillId="37" fontId="20" numFmtId="14" xfId="0" applyAlignment="1" applyBorder="1" applyFont="1" applyNumberFormat="1">
      <alignment horizontal="center" shrinkToFit="0" vertical="top" wrapText="1"/>
    </xf>
    <xf borderId="0" fillId="0" fontId="25" numFmtId="164" xfId="0" applyAlignment="1" applyFont="1" applyNumberFormat="1">
      <alignment readingOrder="0"/>
    </xf>
    <xf borderId="5" fillId="0" fontId="22" numFmtId="0" xfId="0" applyAlignment="1" applyBorder="1" applyFont="1">
      <alignment horizontal="center" shrinkToFit="0" wrapText="1"/>
    </xf>
    <xf borderId="0" fillId="0" fontId="22" numFmtId="0" xfId="0" applyAlignment="1" applyFont="1">
      <alignment horizontal="center" shrinkToFit="0" wrapText="1"/>
    </xf>
    <xf borderId="8" fillId="0" fontId="20" numFmtId="166" xfId="0" applyAlignment="1" applyBorder="1" applyFont="1" applyNumberFormat="1">
      <alignment readingOrder="0" vertical="center"/>
    </xf>
    <xf borderId="8" fillId="6" fontId="20" numFmtId="164" xfId="0" applyAlignment="1" applyBorder="1" applyFont="1" applyNumberFormat="1">
      <alignment horizontal="right"/>
    </xf>
    <xf borderId="8" fillId="0" fontId="20" numFmtId="0" xfId="0" applyAlignment="1" applyBorder="1" applyFont="1">
      <alignment readingOrder="0"/>
    </xf>
    <xf borderId="8" fillId="0" fontId="22" numFmtId="0" xfId="0" applyAlignment="1" applyBorder="1" applyFont="1">
      <alignment horizontal="center" shrinkToFit="0" wrapText="1"/>
    </xf>
    <xf borderId="8" fillId="0" fontId="20" numFmtId="0" xfId="0" applyAlignment="1" applyBorder="1" applyFont="1">
      <alignment horizontal="center" shrinkToFit="0" wrapText="1"/>
    </xf>
    <xf borderId="0" fillId="0" fontId="20" numFmtId="0" xfId="0" applyAlignment="1" applyFont="1">
      <alignment horizontal="center" shrinkToFit="0" vertical="top" wrapText="1"/>
    </xf>
    <xf quotePrefix="1" borderId="8" fillId="33" fontId="20" numFmtId="16" xfId="0" applyAlignment="1" applyBorder="1" applyFont="1" applyNumberFormat="1">
      <alignment horizontal="center" shrinkToFit="0" vertical="top" wrapText="1"/>
    </xf>
    <xf borderId="8" fillId="33" fontId="19" numFmtId="14" xfId="0" applyAlignment="1" applyBorder="1" applyFont="1" applyNumberFormat="1">
      <alignment horizontal="center" shrinkToFit="0" vertical="top" wrapText="1"/>
    </xf>
    <xf borderId="8" fillId="42" fontId="20" numFmtId="14" xfId="0" applyAlignment="1" applyBorder="1" applyFill="1" applyFont="1" applyNumberFormat="1">
      <alignment horizontal="center" vertical="top"/>
    </xf>
    <xf borderId="8" fillId="0" fontId="22" numFmtId="0" xfId="0" applyAlignment="1" applyBorder="1" applyFont="1">
      <alignment horizontal="center"/>
    </xf>
    <xf borderId="8" fillId="43" fontId="22" numFmtId="0" xfId="0" applyAlignment="1" applyBorder="1" applyFill="1" applyFont="1">
      <alignment horizontal="center"/>
    </xf>
    <xf borderId="8" fillId="43" fontId="20" numFmtId="0" xfId="0" applyAlignment="1" applyBorder="1" applyFont="1">
      <alignment horizontal="center" shrinkToFit="0" vertical="center" wrapText="1"/>
    </xf>
    <xf borderId="8" fillId="43" fontId="3" numFmtId="0" xfId="0" applyAlignment="1" applyBorder="1" applyFont="1">
      <alignment horizontal="center"/>
    </xf>
    <xf borderId="8" fillId="43" fontId="55" numFmtId="0" xfId="0" applyAlignment="1" applyBorder="1" applyFont="1">
      <alignment horizontal="center" vertical="top"/>
    </xf>
    <xf borderId="8" fillId="43" fontId="20" numFmtId="0" xfId="0" applyAlignment="1" applyBorder="1" applyFont="1">
      <alignment horizontal="center" readingOrder="0" vertical="top"/>
    </xf>
    <xf borderId="8" fillId="43" fontId="20" numFmtId="14" xfId="0" applyAlignment="1" applyBorder="1" applyFont="1" applyNumberFormat="1">
      <alignment horizontal="center" vertical="top"/>
    </xf>
    <xf borderId="8" fillId="43" fontId="20" numFmtId="0" xfId="0" applyAlignment="1" applyBorder="1" applyFont="1">
      <alignment horizontal="center" vertical="center"/>
    </xf>
    <xf borderId="8" fillId="43" fontId="20" numFmtId="0" xfId="0" applyAlignment="1" applyBorder="1" applyFont="1">
      <alignment horizontal="center" shrinkToFit="0" vertical="top" wrapText="1"/>
    </xf>
    <xf borderId="8" fillId="43" fontId="20" numFmtId="14" xfId="0" applyAlignment="1" applyBorder="1" applyFont="1" applyNumberFormat="1">
      <alignment horizontal="center" shrinkToFit="0" vertical="top" wrapText="1"/>
    </xf>
    <xf borderId="8" fillId="0" fontId="20" numFmtId="0" xfId="0" applyAlignment="1" applyBorder="1" applyFont="1">
      <alignment readingOrder="0" shrinkToFit="0" vertical="center" wrapText="0"/>
    </xf>
    <xf borderId="8" fillId="0" fontId="35" numFmtId="0" xfId="0" applyAlignment="1" applyBorder="1" applyFont="1">
      <alignment horizontal="center"/>
    </xf>
    <xf borderId="8" fillId="19" fontId="22" numFmtId="0" xfId="0" applyAlignment="1" applyBorder="1" applyFont="1">
      <alignment horizontal="center"/>
    </xf>
    <xf borderId="8" fillId="19" fontId="20" numFmtId="0" xfId="0" applyAlignment="1" applyBorder="1" applyFont="1">
      <alignment horizontal="center" vertical="top"/>
    </xf>
    <xf borderId="0" fillId="19" fontId="20" numFmtId="0" xfId="0" applyAlignment="1" applyFont="1">
      <alignment horizontal="center" vertical="top"/>
    </xf>
    <xf borderId="8" fillId="19" fontId="55" numFmtId="0" xfId="0" applyAlignment="1" applyBorder="1" applyFont="1">
      <alignment horizontal="center" vertical="top"/>
    </xf>
    <xf borderId="8" fillId="19" fontId="20" numFmtId="167" xfId="0" applyAlignment="1" applyBorder="1" applyFont="1" applyNumberFormat="1">
      <alignment readingOrder="0" vertical="center"/>
    </xf>
    <xf borderId="8" fillId="19" fontId="20" numFmtId="0" xfId="0" applyAlignment="1" applyBorder="1" applyFont="1">
      <alignment vertical="center"/>
    </xf>
    <xf borderId="8" fillId="0" fontId="19" numFmtId="0" xfId="0" applyAlignment="1" applyBorder="1" applyFont="1">
      <alignment readingOrder="0"/>
    </xf>
    <xf borderId="8" fillId="0" fontId="19" numFmtId="0" xfId="0" applyAlignment="1" applyBorder="1" applyFont="1">
      <alignment horizontal="center" readingOrder="0" shrinkToFit="0" vertical="top" wrapText="1"/>
    </xf>
    <xf borderId="8" fillId="0" fontId="70" numFmtId="0" xfId="0" applyAlignment="1" applyBorder="1" applyFont="1">
      <alignment horizontal="center" readingOrder="0"/>
    </xf>
    <xf borderId="8" fillId="0" fontId="20" numFmtId="164" xfId="0" applyAlignment="1" applyBorder="1" applyFont="1" applyNumberFormat="1">
      <alignment horizontal="center" readingOrder="0" vertical="top"/>
    </xf>
    <xf borderId="8" fillId="0" fontId="20" numFmtId="0" xfId="0" applyAlignment="1" applyBorder="1" applyFont="1">
      <alignment horizontal="left" readingOrder="0" vertical="top"/>
    </xf>
    <xf borderId="8" fillId="33" fontId="20" numFmtId="164" xfId="0" applyAlignment="1" applyBorder="1" applyFont="1" applyNumberFormat="1">
      <alignment horizontal="center" readingOrder="0" shrinkToFit="0" vertical="top" wrapText="1"/>
    </xf>
    <xf borderId="8" fillId="0" fontId="14" numFmtId="0" xfId="0" applyAlignment="1" applyBorder="1" applyFont="1">
      <alignment horizontal="center"/>
    </xf>
    <xf borderId="8" fillId="0" fontId="22" numFmtId="0" xfId="0" applyAlignment="1" applyBorder="1" applyFont="1">
      <alignment horizontal="center" readingOrder="0"/>
    </xf>
    <xf borderId="8" fillId="0" fontId="53" numFmtId="0" xfId="0" applyAlignment="1" applyBorder="1" applyFont="1">
      <alignment horizontal="center" readingOrder="0"/>
    </xf>
    <xf borderId="8" fillId="0" fontId="25" numFmtId="0" xfId="0" applyAlignment="1" applyBorder="1" applyFont="1">
      <alignment readingOrder="0"/>
    </xf>
    <xf borderId="8" fillId="33" fontId="25" numFmtId="164" xfId="0" applyAlignment="1" applyBorder="1" applyFont="1" applyNumberFormat="1">
      <alignment horizontal="center" readingOrder="0"/>
    </xf>
    <xf borderId="8" fillId="0" fontId="25" numFmtId="0" xfId="0" applyAlignment="1" applyBorder="1" applyFont="1">
      <alignment horizontal="center" readingOrder="0"/>
    </xf>
    <xf borderId="8" fillId="33" fontId="20" numFmtId="14" xfId="0" applyAlignment="1" applyBorder="1" applyFont="1" applyNumberFormat="1">
      <alignment horizontal="center" readingOrder="0" shrinkToFit="0" vertical="top" wrapText="1"/>
    </xf>
    <xf borderId="0" fillId="0" fontId="55" numFmtId="0" xfId="0" applyAlignment="1" applyFont="1">
      <alignment horizontal="center" vertical="top"/>
    </xf>
    <xf borderId="0" fillId="0" fontId="20" numFmtId="0" xfId="0" applyAlignment="1" applyFont="1">
      <alignment horizontal="center" readingOrder="0" vertical="top"/>
    </xf>
    <xf borderId="0" fillId="33" fontId="20" numFmtId="14" xfId="0" applyAlignment="1" applyFont="1" applyNumberFormat="1">
      <alignment horizontal="center" vertical="top"/>
    </xf>
    <xf borderId="0" fillId="0" fontId="20" numFmtId="0" xfId="0" applyAlignment="1" applyFont="1">
      <alignment horizontal="center" vertical="center"/>
    </xf>
    <xf borderId="0" fillId="0" fontId="20" numFmtId="0" xfId="0" applyAlignment="1" applyFont="1">
      <alignment horizontal="left" vertical="top"/>
    </xf>
    <xf borderId="8" fillId="43" fontId="15" numFmtId="0" xfId="0" applyAlignment="1" applyBorder="1" applyFont="1">
      <alignment horizontal="center"/>
    </xf>
    <xf borderId="8" fillId="43" fontId="20" numFmtId="0" xfId="0" applyAlignment="1" applyBorder="1" applyFont="1">
      <alignment horizontal="left" vertical="top"/>
    </xf>
    <xf borderId="8" fillId="44" fontId="22" numFmtId="0" xfId="0" applyAlignment="1" applyBorder="1" applyFill="1" applyFont="1">
      <alignment horizontal="center"/>
    </xf>
    <xf borderId="8" fillId="44" fontId="20" numFmtId="0" xfId="0" applyAlignment="1" applyBorder="1" applyFont="1">
      <alignment horizontal="center" vertical="top"/>
    </xf>
    <xf borderId="8" fillId="44" fontId="55" numFmtId="0" xfId="0" applyAlignment="1" applyBorder="1" applyFont="1">
      <alignment horizontal="center" vertical="top"/>
    </xf>
    <xf borderId="8" fillId="44" fontId="20" numFmtId="0" xfId="0" applyAlignment="1" applyBorder="1" applyFont="1">
      <alignment horizontal="center" readingOrder="0" vertical="top"/>
    </xf>
    <xf borderId="8" fillId="44" fontId="20" numFmtId="14" xfId="0" applyAlignment="1" applyBorder="1" applyFont="1" applyNumberFormat="1">
      <alignment horizontal="center" vertical="top"/>
    </xf>
    <xf borderId="8" fillId="44" fontId="20" numFmtId="0" xfId="0" applyAlignment="1" applyBorder="1" applyFont="1">
      <alignment horizontal="center" vertical="center"/>
    </xf>
    <xf borderId="8" fillId="44" fontId="20" numFmtId="0" xfId="0" applyAlignment="1" applyBorder="1" applyFont="1">
      <alignment horizontal="left" readingOrder="0" vertical="top"/>
    </xf>
    <xf borderId="8" fillId="44" fontId="20" numFmtId="0" xfId="0" applyAlignment="1" applyBorder="1" applyFont="1">
      <alignment horizontal="center" shrinkToFit="0" vertical="top" wrapText="1"/>
    </xf>
    <xf borderId="8" fillId="44" fontId="20" numFmtId="0" xfId="0" applyBorder="1" applyFont="1"/>
    <xf borderId="8" fillId="44" fontId="20" numFmtId="169" xfId="0" applyAlignment="1" applyBorder="1" applyFont="1" applyNumberFormat="1">
      <alignment vertical="center"/>
    </xf>
    <xf borderId="8" fillId="44" fontId="20" numFmtId="0" xfId="0" applyAlignment="1" applyBorder="1" applyFont="1">
      <alignment vertical="center"/>
    </xf>
    <xf borderId="8" fillId="44" fontId="20" numFmtId="0" xfId="0" applyAlignment="1" applyBorder="1" applyFont="1">
      <alignment horizontal="center"/>
    </xf>
    <xf borderId="8" fillId="44" fontId="20" numFmtId="167" xfId="0" applyAlignment="1" applyBorder="1" applyFont="1" applyNumberFormat="1">
      <alignment readingOrder="0" vertical="center"/>
    </xf>
    <xf borderId="8" fillId="44" fontId="20" numFmtId="0" xfId="0" applyAlignment="1" applyBorder="1" applyFont="1">
      <alignment readingOrder="0" vertical="center"/>
    </xf>
    <xf borderId="8" fillId="44" fontId="20" numFmtId="0" xfId="0" applyAlignment="1" applyBorder="1" applyFont="1">
      <alignment horizontal="left" vertical="top"/>
    </xf>
    <xf borderId="8" fillId="44" fontId="20" numFmtId="164" xfId="0" applyAlignment="1" applyBorder="1" applyFont="1" applyNumberFormat="1">
      <alignment horizontal="center" readingOrder="0" shrinkToFit="0" vertical="top" wrapText="1"/>
    </xf>
    <xf borderId="8" fillId="44" fontId="20" numFmtId="0" xfId="0" applyAlignment="1" applyBorder="1" applyFont="1">
      <alignment horizontal="center" readingOrder="0" shrinkToFit="0" vertical="top" wrapText="1"/>
    </xf>
    <xf borderId="8" fillId="44" fontId="20" numFmtId="165" xfId="0" applyAlignment="1" applyBorder="1" applyFont="1" applyNumberFormat="1">
      <alignment readingOrder="0" vertical="center"/>
    </xf>
    <xf borderId="8" fillId="44" fontId="20" numFmtId="0" xfId="0" applyAlignment="1" applyBorder="1" applyFont="1">
      <alignment horizontal="center" readingOrder="0" vertical="center"/>
    </xf>
    <xf borderId="8" fillId="44" fontId="20" numFmtId="0" xfId="0" applyAlignment="1" applyBorder="1" applyFont="1">
      <alignment horizontal="center" readingOrder="0"/>
    </xf>
    <xf borderId="0" fillId="44" fontId="20" numFmtId="0" xfId="0" applyFont="1"/>
    <xf borderId="8" fillId="0" fontId="19" numFmtId="0" xfId="0" applyAlignment="1" applyBorder="1" applyFont="1">
      <alignment horizontal="center"/>
    </xf>
    <xf borderId="8" fillId="12" fontId="22" numFmtId="0" xfId="0" applyAlignment="1" applyBorder="1" applyFont="1">
      <alignment horizontal="center" readingOrder="0"/>
    </xf>
    <xf borderId="0" fillId="12" fontId="19" numFmtId="0" xfId="0" applyAlignment="1" applyFont="1">
      <alignment horizontal="center" readingOrder="0"/>
    </xf>
    <xf borderId="8" fillId="12" fontId="55" numFmtId="0" xfId="0" applyAlignment="1" applyBorder="1" applyFont="1">
      <alignment horizontal="center" readingOrder="0" vertical="top"/>
    </xf>
    <xf borderId="8" fillId="12" fontId="20" numFmtId="164" xfId="0" applyAlignment="1" applyBorder="1" applyFont="1" applyNumberFormat="1">
      <alignment horizontal="center" readingOrder="0" vertical="top"/>
    </xf>
    <xf borderId="8" fillId="12" fontId="20" numFmtId="0" xfId="0" applyAlignment="1" applyBorder="1" applyFont="1">
      <alignment horizontal="left" readingOrder="0" vertical="top"/>
    </xf>
    <xf borderId="8" fillId="0" fontId="71" numFmtId="0" xfId="0" applyAlignment="1" applyBorder="1" applyFont="1">
      <alignment horizontal="center" readingOrder="0" shrinkToFit="0" vertical="top" wrapText="1"/>
    </xf>
    <xf borderId="8" fillId="0" fontId="22" numFmtId="0" xfId="0" applyAlignment="1" applyBorder="1" applyFont="1">
      <alignment horizontal="center" vertical="top"/>
    </xf>
    <xf borderId="8" fillId="0" fontId="38" numFmtId="0" xfId="0" applyAlignment="1" applyBorder="1" applyFont="1">
      <alignment horizontal="center" vertical="top"/>
    </xf>
    <xf borderId="8" fillId="0" fontId="16" numFmtId="0" xfId="0" applyAlignment="1" applyBorder="1" applyFont="1">
      <alignment horizontal="center" readingOrder="0" shrinkToFit="0" wrapText="0"/>
    </xf>
    <xf borderId="8" fillId="0" fontId="16" numFmtId="0" xfId="0" applyAlignment="1" applyBorder="1" applyFont="1">
      <alignment horizontal="center" readingOrder="0" shrinkToFit="0" vertical="bottom" wrapText="0"/>
    </xf>
    <xf borderId="8" fillId="0" fontId="26" numFmtId="0" xfId="0" applyAlignment="1" applyBorder="1" applyFont="1">
      <alignment horizontal="center" readingOrder="0" shrinkToFit="0" vertical="bottom" wrapText="0"/>
    </xf>
    <xf borderId="8" fillId="0" fontId="20" numFmtId="165" xfId="0" applyAlignment="1" applyBorder="1" applyFont="1" applyNumberFormat="1">
      <alignment horizontal="center" readingOrder="0" shrinkToFit="0" vertical="top" wrapText="1"/>
    </xf>
    <xf borderId="0" fillId="0" fontId="55" numFmtId="0" xfId="0" applyAlignment="1" applyFont="1">
      <alignment horizontal="center" readingOrder="0" vertical="top"/>
    </xf>
    <xf borderId="8" fillId="0" fontId="46" numFmtId="0" xfId="0" applyAlignment="1" applyBorder="1" applyFont="1">
      <alignment horizontal="center" readingOrder="0" vertical="top"/>
    </xf>
    <xf borderId="8" fillId="21" fontId="22" numFmtId="0" xfId="0" applyAlignment="1" applyBorder="1" applyFont="1">
      <alignment horizontal="center" readingOrder="0"/>
    </xf>
    <xf borderId="0" fillId="21" fontId="3" numFmtId="0" xfId="0" applyAlignment="1" applyFont="1">
      <alignment horizontal="center" readingOrder="0"/>
    </xf>
    <xf borderId="8" fillId="21" fontId="55" numFmtId="0" xfId="0" applyAlignment="1" applyBorder="1" applyFont="1">
      <alignment horizontal="center" readingOrder="0" vertical="top"/>
    </xf>
    <xf borderId="8" fillId="21" fontId="20" numFmtId="0" xfId="0" applyAlignment="1" applyBorder="1" applyFont="1">
      <alignment horizontal="center" readingOrder="0" vertical="top"/>
    </xf>
    <xf borderId="8" fillId="21" fontId="20" numFmtId="0" xfId="0" applyAlignment="1" applyBorder="1" applyFont="1">
      <alignment horizontal="center" vertical="top"/>
    </xf>
    <xf borderId="8" fillId="21" fontId="20" numFmtId="164" xfId="0" applyAlignment="1" applyBorder="1" applyFont="1" applyNumberFormat="1">
      <alignment horizontal="center" readingOrder="0" vertical="top"/>
    </xf>
    <xf borderId="8" fillId="21" fontId="20" numFmtId="0" xfId="0" applyAlignment="1" applyBorder="1" applyFont="1">
      <alignment horizontal="center" readingOrder="0" vertical="center"/>
    </xf>
    <xf borderId="8" fillId="21" fontId="20" numFmtId="0" xfId="0" applyAlignment="1" applyBorder="1" applyFont="1">
      <alignment horizontal="left" readingOrder="0" vertical="top"/>
    </xf>
    <xf borderId="8" fillId="21" fontId="20" numFmtId="0" xfId="0" applyAlignment="1" applyBorder="1" applyFont="1">
      <alignment horizontal="center" readingOrder="0" shrinkToFit="0" vertical="top" wrapText="1"/>
    </xf>
    <xf borderId="8" fillId="21" fontId="20" numFmtId="0" xfId="0" applyAlignment="1" applyBorder="1" applyFont="1">
      <alignment horizontal="center" shrinkToFit="0" vertical="top" wrapText="1"/>
    </xf>
    <xf borderId="8" fillId="21" fontId="20" numFmtId="164" xfId="0" applyAlignment="1" applyBorder="1" applyFont="1" applyNumberFormat="1">
      <alignment horizontal="center" readingOrder="0" shrinkToFit="0" vertical="top" wrapText="1"/>
    </xf>
    <xf borderId="8" fillId="0" fontId="20" numFmtId="165" xfId="0" applyAlignment="1" applyBorder="1" applyFont="1" applyNumberFormat="1">
      <alignment horizontal="center" readingOrder="0" vertical="top"/>
    </xf>
    <xf borderId="0" fillId="0" fontId="70" numFmtId="0" xfId="0" applyAlignment="1" applyFont="1">
      <alignment horizontal="center"/>
    </xf>
    <xf borderId="0" fillId="0" fontId="53" numFmtId="0" xfId="0" applyAlignment="1" applyFont="1">
      <alignment horizontal="center"/>
    </xf>
    <xf borderId="0" fillId="0" fontId="25" numFmtId="169" xfId="0" applyFont="1" applyNumberFormat="1"/>
    <xf borderId="0" fillId="0" fontId="72" numFmtId="0" xfId="0" applyAlignment="1" applyFont="1">
      <alignment readingOrder="0"/>
    </xf>
    <xf borderId="15" fillId="21" fontId="19" numFmtId="0" xfId="0" applyAlignment="1" applyBorder="1" applyFont="1">
      <alignment horizontal="center"/>
    </xf>
    <xf borderId="17" fillId="22" fontId="20" numFmtId="0" xfId="0" applyAlignment="1" applyBorder="1" applyFont="1">
      <alignment horizontal="center"/>
    </xf>
    <xf borderId="19" fillId="24" fontId="19" numFmtId="0" xfId="0" applyAlignment="1" applyBorder="1" applyFont="1">
      <alignment horizontal="center"/>
    </xf>
    <xf borderId="20" fillId="24" fontId="19" numFmtId="0" xfId="0" applyAlignment="1" applyBorder="1" applyFont="1">
      <alignment horizontal="center"/>
    </xf>
    <xf borderId="20" fillId="25" fontId="20" numFmtId="0" xfId="0" applyAlignment="1" applyBorder="1" applyFont="1">
      <alignment horizontal="center"/>
    </xf>
    <xf borderId="20" fillId="25" fontId="20" numFmtId="0" xfId="0" applyAlignment="1" applyBorder="1" applyFont="1">
      <alignment horizontal="center" readingOrder="0"/>
    </xf>
    <xf borderId="41" fillId="19" fontId="25" numFmtId="0" xfId="0" applyAlignment="1" applyBorder="1" applyFont="1">
      <alignment horizontal="center" readingOrder="0"/>
    </xf>
    <xf borderId="0" fillId="19" fontId="25" numFmtId="0" xfId="0" applyAlignment="1" applyFont="1">
      <alignment horizontal="center" readingOrder="0"/>
    </xf>
    <xf borderId="0" fillId="20" fontId="25" numFmtId="0" xfId="0" applyAlignment="1" applyFont="1">
      <alignment horizontal="center" readingOrder="0"/>
    </xf>
    <xf borderId="1" fillId="20" fontId="25" numFmtId="0" xfId="0" applyAlignment="1" applyBorder="1" applyFont="1">
      <alignment horizontal="center" readingOrder="0"/>
    </xf>
    <xf borderId="0" fillId="19" fontId="25" numFmtId="0" xfId="0" applyAlignment="1" applyFont="1">
      <alignment horizontal="center"/>
    </xf>
    <xf borderId="0" fillId="0" fontId="55" numFmtId="0" xfId="0" applyAlignment="1" applyFont="1">
      <alignment readingOrder="0" vertical="bottom"/>
    </xf>
    <xf borderId="0" fillId="20" fontId="25" numFmtId="0" xfId="0" applyAlignment="1" applyFont="1">
      <alignment horizontal="center"/>
    </xf>
    <xf borderId="1" fillId="20" fontId="25" numFmtId="0" xfId="0" applyAlignment="1" applyBorder="1" applyFont="1">
      <alignment horizontal="center"/>
    </xf>
    <xf borderId="41" fillId="19" fontId="25" numFmtId="0" xfId="0" applyAlignment="1" applyBorder="1" applyFont="1">
      <alignment horizontal="center"/>
    </xf>
    <xf borderId="41" fillId="0" fontId="25" numFmtId="0" xfId="0" applyBorder="1" applyFont="1"/>
    <xf borderId="1" fillId="0" fontId="25" numFmtId="0" xfId="0" applyBorder="1" applyFont="1"/>
    <xf borderId="42" fillId="0" fontId="25" numFmtId="0" xfId="0" applyBorder="1" applyFont="1"/>
    <xf borderId="2" fillId="0" fontId="25" numFmtId="0" xfId="0" applyBorder="1" applyFont="1"/>
    <xf borderId="3" fillId="0" fontId="25" numFmtId="0" xfId="0" applyBorder="1" applyFont="1"/>
    <xf borderId="8" fillId="0" fontId="73" numFmtId="0" xfId="0" applyAlignment="1" applyBorder="1" applyFont="1">
      <alignment horizontal="left" vertical="center"/>
    </xf>
    <xf borderId="8" fillId="0" fontId="24" numFmtId="0" xfId="0" applyAlignment="1" applyBorder="1" applyFont="1">
      <alignment horizontal="left" vertical="center"/>
    </xf>
    <xf borderId="8" fillId="0" fontId="24" numFmtId="0" xfId="0" applyAlignment="1" applyBorder="1" applyFont="1">
      <alignment horizontal="left" shrinkToFit="0" vertical="center" wrapText="1"/>
    </xf>
    <xf borderId="8" fillId="0" fontId="38" numFmtId="167" xfId="0" applyAlignment="1" applyBorder="1" applyFont="1" applyNumberFormat="1">
      <alignment horizontal="left" vertical="center"/>
    </xf>
    <xf borderId="8" fillId="0" fontId="24" numFmtId="167" xfId="0" applyAlignment="1" applyBorder="1" applyFont="1" applyNumberFormat="1">
      <alignment horizontal="left" vertical="center"/>
    </xf>
    <xf borderId="0" fillId="0" fontId="24" numFmtId="0" xfId="0" applyAlignment="1" applyFont="1">
      <alignment horizontal="left" vertical="center"/>
    </xf>
    <xf borderId="8" fillId="28" fontId="57" numFmtId="0" xfId="0" applyAlignment="1" applyBorder="1" applyFont="1">
      <alignment horizontal="left" vertical="top"/>
    </xf>
    <xf borderId="8" fillId="0" fontId="73" numFmtId="0" xfId="0" applyAlignment="1" applyBorder="1" applyFont="1">
      <alignment horizontal="left" vertical="top"/>
    </xf>
    <xf borderId="8" fillId="0" fontId="24" numFmtId="0" xfId="0" applyAlignment="1" applyBorder="1" applyFont="1">
      <alignment horizontal="center" vertical="top"/>
    </xf>
    <xf borderId="8" fillId="0" fontId="24" numFmtId="0" xfId="0" applyBorder="1" applyFont="1"/>
    <xf borderId="0" fillId="0" fontId="24" numFmtId="0" xfId="0" applyFont="1"/>
    <xf borderId="8" fillId="29" fontId="57" numFmtId="0" xfId="0" applyAlignment="1" applyBorder="1" applyFont="1">
      <alignment horizontal="left" vertical="center"/>
    </xf>
    <xf borderId="8" fillId="30" fontId="57" numFmtId="0" xfId="0" applyAlignment="1" applyBorder="1" applyFont="1">
      <alignment horizontal="left" vertical="center"/>
    </xf>
    <xf borderId="8" fillId="0" fontId="74" numFmtId="0" xfId="0" applyAlignment="1" applyBorder="1" applyFont="1">
      <alignment horizontal="left" vertical="top"/>
    </xf>
    <xf borderId="27" fillId="36" fontId="59" numFmtId="0" xfId="0" applyAlignment="1" applyBorder="1" applyFont="1">
      <alignment horizontal="center" vertical="center"/>
    </xf>
    <xf borderId="8" fillId="0" fontId="59" numFmtId="0" xfId="0" applyAlignment="1" applyBorder="1" applyFont="1">
      <alignment horizontal="center" vertical="center"/>
    </xf>
    <xf borderId="27" fillId="31" fontId="55" numFmtId="167" xfId="0" applyAlignment="1" applyBorder="1" applyFont="1" applyNumberFormat="1">
      <alignment horizontal="center" readingOrder="0" vertical="center"/>
    </xf>
    <xf borderId="8" fillId="33" fontId="57" numFmtId="0" xfId="0" applyAlignment="1" applyBorder="1" applyFont="1">
      <alignment horizontal="left" vertical="center"/>
    </xf>
    <xf borderId="8" fillId="34" fontId="57" numFmtId="0" xfId="0" applyAlignment="1" applyBorder="1" applyFont="1">
      <alignment vertical="center"/>
    </xf>
    <xf borderId="8" fillId="0" fontId="74" numFmtId="0" xfId="0" applyAlignment="1" applyBorder="1" applyFont="1">
      <alignment vertical="top"/>
    </xf>
    <xf borderId="8" fillId="0" fontId="73" numFmtId="0" xfId="0" applyAlignment="1" applyBorder="1" applyFont="1">
      <alignment horizontal="center" vertical="top"/>
    </xf>
    <xf borderId="8" fillId="0" fontId="73" numFmtId="0" xfId="0" applyAlignment="1" applyBorder="1" applyFont="1">
      <alignment horizontal="center" vertical="center"/>
    </xf>
    <xf borderId="8" fillId="0" fontId="73" numFmtId="0" xfId="0" applyAlignment="1" applyBorder="1" applyFont="1">
      <alignment shrinkToFit="0" vertical="center" wrapText="1"/>
    </xf>
    <xf borderId="8" fillId="0" fontId="66" numFmtId="167" xfId="0" applyAlignment="1" applyBorder="1" applyFont="1" applyNumberFormat="1">
      <alignment horizontal="center" vertical="center"/>
    </xf>
    <xf borderId="8" fillId="0" fontId="73" numFmtId="0" xfId="0" applyBorder="1" applyFont="1"/>
    <xf borderId="8" fillId="35" fontId="58" numFmtId="0" xfId="0" applyAlignment="1" applyBorder="1" applyFont="1">
      <alignment horizontal="center" vertical="center"/>
    </xf>
    <xf borderId="8" fillId="14" fontId="59" numFmtId="0" xfId="0" applyAlignment="1" applyBorder="1" applyFont="1">
      <alignment horizontal="center" vertical="center"/>
    </xf>
    <xf borderId="8" fillId="36" fontId="59" numFmtId="0" xfId="0" applyAlignment="1" applyBorder="1" applyFont="1">
      <alignment horizontal="center" vertical="center"/>
    </xf>
    <xf borderId="8" fillId="36" fontId="59" numFmtId="0" xfId="0" applyAlignment="1" applyBorder="1" applyFont="1">
      <alignment horizontal="center" shrinkToFit="0" vertical="center" wrapText="1"/>
    </xf>
    <xf borderId="8" fillId="0" fontId="59" numFmtId="0" xfId="0" applyAlignment="1" applyBorder="1" applyFont="1">
      <alignment horizontal="center" shrinkToFit="0" vertical="center" wrapText="1"/>
    </xf>
    <xf borderId="8" fillId="0" fontId="75" numFmtId="0" xfId="0" applyAlignment="1" applyBorder="1" applyFont="1">
      <alignment horizontal="center"/>
    </xf>
    <xf borderId="8" fillId="31" fontId="55" numFmtId="167" xfId="0" applyAlignment="1" applyBorder="1" applyFont="1" applyNumberFormat="1">
      <alignment horizontal="center" vertical="center"/>
    </xf>
    <xf borderId="8" fillId="12" fontId="61" numFmtId="0" xfId="0" applyAlignment="1" applyBorder="1" applyFont="1">
      <alignment horizontal="center" vertical="center"/>
    </xf>
    <xf borderId="8" fillId="12" fontId="24" numFmtId="0" xfId="0" applyAlignment="1" applyBorder="1" applyFont="1">
      <alignment horizontal="center" vertical="center"/>
    </xf>
    <xf borderId="8" fillId="12" fontId="24" numFmtId="0" xfId="0" applyAlignment="1" applyBorder="1" applyFont="1">
      <alignment vertical="center"/>
    </xf>
    <xf borderId="8" fillId="12" fontId="24" numFmtId="0" xfId="0" applyAlignment="1" applyBorder="1" applyFont="1">
      <alignment horizontal="center" readingOrder="0" vertical="center"/>
    </xf>
    <xf borderId="8" fillId="12" fontId="24" numFmtId="14" xfId="0" applyAlignment="1" applyBorder="1" applyFont="1" applyNumberFormat="1">
      <alignment horizontal="center" vertical="center"/>
    </xf>
    <xf borderId="8" fillId="12" fontId="24" numFmtId="14" xfId="0" applyAlignment="1" applyBorder="1" applyFont="1" applyNumberFormat="1">
      <alignment horizontal="left" vertical="center"/>
    </xf>
    <xf borderId="8" fillId="12" fontId="24" numFmtId="14" xfId="0" applyAlignment="1" applyBorder="1" applyFont="1" applyNumberFormat="1">
      <alignment horizontal="center" shrinkToFit="0" vertical="center" wrapText="1"/>
    </xf>
    <xf borderId="8" fillId="12" fontId="24" numFmtId="0" xfId="0" applyAlignment="1" applyBorder="1" applyFont="1">
      <alignment shrinkToFit="0" vertical="center" wrapText="1"/>
    </xf>
    <xf borderId="8" fillId="12" fontId="24" numFmtId="0" xfId="0" applyAlignment="1" applyBorder="1" applyFont="1">
      <alignment horizontal="center" shrinkToFit="0" vertical="center" wrapText="1"/>
    </xf>
    <xf borderId="8" fillId="0" fontId="24" numFmtId="14" xfId="0" applyAlignment="1" applyBorder="1" applyFont="1" applyNumberFormat="1">
      <alignment horizontal="center" shrinkToFit="0" vertical="center" wrapText="1"/>
    </xf>
    <xf borderId="8" fillId="0" fontId="24" numFmtId="0" xfId="0" applyAlignment="1" applyBorder="1" applyFont="1">
      <alignment vertical="center"/>
    </xf>
    <xf borderId="8" fillId="0" fontId="24" numFmtId="167" xfId="0" applyAlignment="1" applyBorder="1" applyFont="1" applyNumberFormat="1">
      <alignment vertical="center"/>
    </xf>
    <xf borderId="0" fillId="0" fontId="24" numFmtId="0" xfId="0" applyAlignment="1" applyFont="1">
      <alignment vertical="center"/>
    </xf>
    <xf borderId="8" fillId="0" fontId="61" numFmtId="0" xfId="0" applyAlignment="1" applyBorder="1" applyFont="1">
      <alignment horizontal="center" vertical="center"/>
    </xf>
    <xf borderId="8" fillId="0" fontId="24" numFmtId="0" xfId="0" applyAlignment="1" applyBorder="1" applyFont="1">
      <alignment horizontal="center" readingOrder="0" vertical="center"/>
    </xf>
    <xf borderId="8" fillId="38" fontId="24" numFmtId="14" xfId="0" applyAlignment="1" applyBorder="1" applyFont="1" applyNumberFormat="1">
      <alignment horizontal="center" vertical="center"/>
    </xf>
    <xf borderId="8" fillId="0" fontId="24" numFmtId="14" xfId="0" applyAlignment="1" applyBorder="1" applyFont="1" applyNumberFormat="1">
      <alignment horizontal="left" vertical="center"/>
    </xf>
    <xf borderId="8" fillId="38" fontId="24" numFmtId="14" xfId="0" applyAlignment="1" applyBorder="1" applyFont="1" applyNumberFormat="1">
      <alignment horizontal="center" shrinkToFit="0" vertical="center" wrapText="1"/>
    </xf>
    <xf borderId="8" fillId="0" fontId="24" numFmtId="0" xfId="0" applyAlignment="1" applyBorder="1" applyFont="1">
      <alignment shrinkToFit="0" vertical="center" wrapText="1"/>
    </xf>
    <xf borderId="8" fillId="0" fontId="24" numFmtId="0" xfId="0" applyAlignment="1" applyBorder="1" applyFont="1">
      <alignment readingOrder="0" vertical="center"/>
    </xf>
    <xf borderId="8" fillId="0" fontId="24" numFmtId="0" xfId="0" applyAlignment="1" applyBorder="1" applyFont="1">
      <alignment vertical="center"/>
    </xf>
    <xf borderId="8" fillId="37" fontId="61" numFmtId="0" xfId="0" applyAlignment="1" applyBorder="1" applyFont="1">
      <alignment horizontal="center" vertical="center"/>
    </xf>
    <xf borderId="8" fillId="37" fontId="24" numFmtId="0" xfId="0" applyAlignment="1" applyBorder="1" applyFont="1">
      <alignment vertical="center"/>
    </xf>
    <xf borderId="8" fillId="37" fontId="24" numFmtId="0" xfId="0" applyAlignment="1" applyBorder="1" applyFont="1">
      <alignment horizontal="center" readingOrder="0" vertical="center"/>
    </xf>
    <xf borderId="8" fillId="37" fontId="24" numFmtId="14" xfId="0" applyAlignment="1" applyBorder="1" applyFont="1" applyNumberFormat="1">
      <alignment horizontal="center" vertical="center"/>
    </xf>
    <xf borderId="8" fillId="37" fontId="24" numFmtId="0" xfId="0" applyAlignment="1" applyBorder="1" applyFont="1">
      <alignment horizontal="left" shrinkToFit="0" vertical="center" wrapText="1"/>
    </xf>
    <xf borderId="0" fillId="0" fontId="24" numFmtId="0" xfId="0" applyAlignment="1" applyFont="1">
      <alignment horizontal="center" vertical="center"/>
    </xf>
    <xf borderId="8" fillId="12" fontId="24" numFmtId="0" xfId="0" applyAlignment="1" applyBorder="1" applyFont="1">
      <alignment horizontal="left" shrinkToFit="0" vertical="center" wrapText="1"/>
    </xf>
    <xf borderId="8" fillId="12" fontId="24" numFmtId="0" xfId="0" applyAlignment="1" applyBorder="1" applyFont="1">
      <alignment horizontal="left" vertical="center"/>
    </xf>
    <xf borderId="8" fillId="12" fontId="24" numFmtId="0" xfId="0" applyAlignment="1" applyBorder="1" applyFont="1">
      <alignment horizontal="center" shrinkToFit="0" vertical="top" wrapText="1"/>
    </xf>
    <xf borderId="8" fillId="12" fontId="24" numFmtId="14" xfId="0" applyAlignment="1" applyBorder="1" applyFont="1" applyNumberFormat="1">
      <alignment horizontal="center" shrinkToFit="0" vertical="top" wrapText="1"/>
    </xf>
    <xf borderId="8" fillId="0" fontId="24" numFmtId="167" xfId="0" applyAlignment="1" applyBorder="1" applyFont="1" applyNumberFormat="1">
      <alignment horizontal="center" shrinkToFit="0" vertical="center" wrapText="1"/>
    </xf>
    <xf borderId="8" fillId="0" fontId="24" numFmtId="0" xfId="0" applyAlignment="1" applyBorder="1" applyFont="1">
      <alignment horizontal="center" readingOrder="0" vertical="top"/>
    </xf>
    <xf borderId="8" fillId="37" fontId="24" numFmtId="0" xfId="0" applyAlignment="1" applyBorder="1" applyFont="1">
      <alignment horizontal="center" vertical="top"/>
    </xf>
    <xf borderId="8" fillId="37" fontId="24" numFmtId="0" xfId="0" applyAlignment="1" applyBorder="1" applyFont="1">
      <alignment horizontal="center" readingOrder="0" vertical="top"/>
    </xf>
    <xf borderId="8" fillId="37" fontId="24" numFmtId="0" xfId="0" applyAlignment="1" applyBorder="1" applyFont="1">
      <alignment horizontal="left" vertical="center"/>
    </xf>
    <xf borderId="8" fillId="37" fontId="24" numFmtId="0" xfId="0" applyAlignment="1" applyBorder="1" applyFont="1">
      <alignment horizontal="center" shrinkToFit="0" vertical="top" wrapText="1"/>
    </xf>
    <xf borderId="8" fillId="37" fontId="24" numFmtId="14" xfId="0" applyAlignment="1" applyBorder="1" applyFont="1" applyNumberFormat="1">
      <alignment horizontal="center" shrinkToFit="0" vertical="top" wrapText="1"/>
    </xf>
    <xf borderId="8" fillId="38" fontId="24" numFmtId="14" xfId="0" applyAlignment="1" applyBorder="1" applyFont="1" applyNumberFormat="1">
      <alignment horizontal="center" shrinkToFit="0" vertical="top" wrapText="1"/>
    </xf>
    <xf borderId="8" fillId="0" fontId="24" numFmtId="0" xfId="0" applyAlignment="1" applyBorder="1" applyFont="1">
      <alignment readingOrder="0"/>
    </xf>
    <xf borderId="8" fillId="29" fontId="61" numFmtId="0" xfId="0" applyAlignment="1" applyBorder="1" applyFont="1">
      <alignment horizontal="center" vertical="center"/>
    </xf>
    <xf borderId="8" fillId="29" fontId="24" numFmtId="0" xfId="0" applyAlignment="1" applyBorder="1" applyFont="1">
      <alignment horizontal="center" vertical="top"/>
    </xf>
    <xf borderId="8" fillId="29" fontId="24" numFmtId="0" xfId="0" applyAlignment="1" applyBorder="1" applyFont="1">
      <alignment horizontal="center" readingOrder="0" vertical="top"/>
    </xf>
    <xf borderId="8" fillId="29" fontId="24" numFmtId="14" xfId="0" applyAlignment="1" applyBorder="1" applyFont="1" applyNumberFormat="1">
      <alignment horizontal="center" vertical="center"/>
    </xf>
    <xf borderId="8" fillId="29" fontId="24" numFmtId="0" xfId="0" applyAlignment="1" applyBorder="1" applyFont="1">
      <alignment horizontal="center" vertical="center"/>
    </xf>
    <xf borderId="8" fillId="29" fontId="24" numFmtId="0" xfId="0" applyAlignment="1" applyBorder="1" applyFont="1">
      <alignment horizontal="left" vertical="center"/>
    </xf>
    <xf borderId="8" fillId="29" fontId="24" numFmtId="0" xfId="0" applyAlignment="1" applyBorder="1" applyFont="1">
      <alignment horizontal="center" shrinkToFit="0" vertical="center" wrapText="1"/>
    </xf>
    <xf borderId="8" fillId="29" fontId="24" numFmtId="0" xfId="0" applyAlignment="1" applyBorder="1" applyFont="1">
      <alignment horizontal="center" shrinkToFit="0" vertical="top" wrapText="1"/>
    </xf>
    <xf borderId="38" fillId="0" fontId="24" numFmtId="0" xfId="0" applyAlignment="1" applyBorder="1" applyFont="1">
      <alignment horizontal="center" readingOrder="0" vertical="top"/>
    </xf>
    <xf borderId="23" fillId="37" fontId="24" numFmtId="0" xfId="0" applyAlignment="1" applyBorder="1" applyFont="1">
      <alignment horizontal="center" vertical="top"/>
    </xf>
    <xf borderId="4" fillId="37" fontId="24" numFmtId="0" xfId="0" applyAlignment="1" applyBorder="1" applyFont="1">
      <alignment horizontal="center" readingOrder="0" vertical="top"/>
    </xf>
    <xf borderId="22" fillId="37" fontId="24" numFmtId="0" xfId="0" applyAlignment="1" applyBorder="1" applyFont="1">
      <alignment horizontal="center" vertical="top"/>
    </xf>
    <xf borderId="8" fillId="38" fontId="24" numFmtId="14" xfId="0" applyAlignment="1" applyBorder="1" applyFont="1" applyNumberFormat="1">
      <alignment horizontal="center" vertical="top"/>
    </xf>
    <xf borderId="8" fillId="33" fontId="24" numFmtId="17" xfId="0" applyAlignment="1" applyBorder="1" applyFont="1" applyNumberFormat="1">
      <alignment horizontal="center" shrinkToFit="0" vertical="top" wrapText="1"/>
    </xf>
    <xf borderId="8" fillId="0" fontId="24" numFmtId="167" xfId="0" applyAlignment="1" applyBorder="1" applyFont="1" applyNumberFormat="1">
      <alignment readingOrder="0" vertical="center"/>
    </xf>
    <xf borderId="8" fillId="0" fontId="76" numFmtId="0" xfId="0" applyAlignment="1" applyBorder="1" applyFont="1">
      <alignment horizontal="left" readingOrder="0" vertical="top"/>
    </xf>
    <xf borderId="8" fillId="33" fontId="24" numFmtId="14" xfId="0" applyAlignment="1" applyBorder="1" applyFont="1" applyNumberFormat="1">
      <alignment horizontal="center" shrinkToFit="0" vertical="top" wrapText="1"/>
    </xf>
    <xf borderId="8" fillId="12" fontId="24" numFmtId="0" xfId="0" applyAlignment="1" applyBorder="1" applyFont="1">
      <alignment horizontal="center" vertical="top"/>
    </xf>
    <xf borderId="8" fillId="12" fontId="24" numFmtId="0" xfId="0" applyAlignment="1" applyBorder="1" applyFont="1">
      <alignment horizontal="center" readingOrder="0" vertical="top"/>
    </xf>
    <xf borderId="8" fillId="12" fontId="24" numFmtId="14" xfId="0" applyAlignment="1" applyBorder="1" applyFont="1" applyNumberFormat="1">
      <alignment horizontal="center" vertical="top"/>
    </xf>
    <xf borderId="8" fillId="12" fontId="24" numFmtId="0" xfId="0" applyAlignment="1" applyBorder="1" applyFont="1">
      <alignment horizontal="left" vertical="top"/>
    </xf>
    <xf borderId="8" fillId="45" fontId="61" numFmtId="0" xfId="0" applyAlignment="1" applyBorder="1" applyFill="1" applyFont="1">
      <alignment horizontal="center" vertical="center"/>
    </xf>
    <xf borderId="8" fillId="45" fontId="24" numFmtId="0" xfId="0" applyAlignment="1" applyBorder="1" applyFont="1">
      <alignment horizontal="center" vertical="center"/>
    </xf>
    <xf borderId="8" fillId="45" fontId="24" numFmtId="0" xfId="0" applyAlignment="1" applyBorder="1" applyFont="1">
      <alignment vertical="center"/>
    </xf>
    <xf borderId="8" fillId="45" fontId="24" numFmtId="0" xfId="0" applyAlignment="1" applyBorder="1" applyFont="1">
      <alignment horizontal="center" vertical="top"/>
    </xf>
    <xf borderId="8" fillId="45" fontId="24" numFmtId="0" xfId="0" applyAlignment="1" applyBorder="1" applyFont="1">
      <alignment horizontal="center" readingOrder="0" vertical="top"/>
    </xf>
    <xf borderId="8" fillId="45" fontId="24" numFmtId="14" xfId="0" applyAlignment="1" applyBorder="1" applyFont="1" applyNumberFormat="1">
      <alignment horizontal="center" vertical="top"/>
    </xf>
    <xf borderId="8" fillId="45" fontId="24" numFmtId="0" xfId="0" applyAlignment="1" applyBorder="1" applyFont="1">
      <alignment horizontal="left" vertical="top"/>
    </xf>
    <xf borderId="8" fillId="45" fontId="24" numFmtId="0" xfId="0" applyAlignment="1" applyBorder="1" applyFont="1">
      <alignment horizontal="center" shrinkToFit="0" vertical="top" wrapText="1"/>
    </xf>
    <xf borderId="8" fillId="45" fontId="24" numFmtId="14" xfId="0" applyAlignment="1" applyBorder="1" applyFont="1" applyNumberFormat="1">
      <alignment horizontal="center" shrinkToFit="0" vertical="top" wrapText="1"/>
    </xf>
    <xf borderId="8" fillId="37" fontId="24" numFmtId="14" xfId="0" applyAlignment="1" applyBorder="1" applyFont="1" applyNumberFormat="1">
      <alignment horizontal="center" vertical="top"/>
    </xf>
    <xf borderId="8" fillId="37" fontId="24" numFmtId="0" xfId="0" applyAlignment="1" applyBorder="1" applyFont="1">
      <alignment horizontal="left" vertical="top"/>
    </xf>
    <xf borderId="8" fillId="33" fontId="24" numFmtId="14" xfId="0" applyAlignment="1" applyBorder="1" applyFont="1" applyNumberFormat="1">
      <alignment horizontal="center" vertical="top"/>
    </xf>
    <xf borderId="8" fillId="39" fontId="61" numFmtId="0" xfId="0" applyAlignment="1" applyBorder="1" applyFont="1">
      <alignment horizontal="center" vertical="center"/>
    </xf>
    <xf borderId="8" fillId="39" fontId="24" numFmtId="0" xfId="0" applyAlignment="1" applyBorder="1" applyFont="1">
      <alignment horizontal="center" vertical="top"/>
    </xf>
    <xf borderId="8" fillId="39" fontId="24" numFmtId="0" xfId="0" applyAlignment="1" applyBorder="1" applyFont="1">
      <alignment horizontal="center" readingOrder="0" vertical="top"/>
    </xf>
    <xf borderId="8" fillId="39" fontId="24" numFmtId="14" xfId="0" applyAlignment="1" applyBorder="1" applyFont="1" applyNumberFormat="1">
      <alignment horizontal="center" vertical="top"/>
    </xf>
    <xf borderId="8" fillId="39" fontId="24" numFmtId="0" xfId="0" applyAlignment="1" applyBorder="1" applyFont="1">
      <alignment horizontal="left" vertical="top"/>
    </xf>
    <xf borderId="8" fillId="39" fontId="24" numFmtId="0" xfId="0" applyAlignment="1" applyBorder="1" applyFont="1">
      <alignment horizontal="center" shrinkToFit="0" vertical="top" wrapText="1"/>
    </xf>
    <xf borderId="8" fillId="39" fontId="24" numFmtId="14" xfId="0" applyAlignment="1" applyBorder="1" applyFont="1" applyNumberFormat="1">
      <alignment horizontal="center" shrinkToFit="0" vertical="top" wrapText="1"/>
    </xf>
    <xf borderId="8" fillId="0" fontId="24" numFmtId="0" xfId="0" applyAlignment="1" applyBorder="1" applyFont="1">
      <alignment horizontal="left" readingOrder="0" vertical="top"/>
    </xf>
    <xf borderId="8" fillId="8" fontId="24" numFmtId="14" xfId="0" applyAlignment="1" applyBorder="1" applyFont="1" applyNumberFormat="1">
      <alignment horizontal="center" vertical="top"/>
    </xf>
    <xf borderId="8" fillId="0" fontId="24" numFmtId="14" xfId="0" applyAlignment="1" applyBorder="1" applyFont="1" applyNumberFormat="1">
      <alignment horizontal="center" shrinkToFit="0" vertical="top" wrapText="1"/>
    </xf>
    <xf borderId="5" fillId="0" fontId="24" numFmtId="0" xfId="0" applyAlignment="1" applyBorder="1" applyFont="1">
      <alignment horizontal="left" vertical="top"/>
    </xf>
    <xf borderId="8" fillId="33" fontId="24" numFmtId="14" xfId="0" applyAlignment="1" applyBorder="1" applyFont="1" applyNumberFormat="1">
      <alignment horizontal="center" vertical="center"/>
    </xf>
    <xf borderId="0" fillId="0" fontId="61" numFmtId="0" xfId="0" applyAlignment="1" applyFont="1">
      <alignment horizontal="center" vertical="center"/>
    </xf>
    <xf borderId="8" fillId="6" fontId="38" numFmtId="167" xfId="0" applyAlignment="1" applyBorder="1" applyFont="1" applyNumberFormat="1">
      <alignment horizontal="right"/>
    </xf>
    <xf borderId="8" fillId="0" fontId="38" numFmtId="0" xfId="0" applyBorder="1" applyFont="1"/>
    <xf borderId="8" fillId="0" fontId="38" numFmtId="0" xfId="0" applyAlignment="1" applyBorder="1" applyFont="1">
      <alignment vertical="bottom"/>
    </xf>
    <xf borderId="0" fillId="0" fontId="25" numFmtId="166" xfId="0" applyAlignment="1" applyFont="1" applyNumberFormat="1">
      <alignment readingOrder="0"/>
    </xf>
    <xf borderId="8" fillId="33" fontId="24" numFmtId="16" xfId="0" applyAlignment="1" applyBorder="1" applyFont="1" applyNumberFormat="1">
      <alignment horizontal="center" shrinkToFit="0" vertical="top" wrapText="1"/>
    </xf>
    <xf borderId="0" fillId="0" fontId="24" numFmtId="167" xfId="0" applyAlignment="1" applyFont="1" applyNumberFormat="1">
      <alignment vertical="center"/>
    </xf>
    <xf borderId="0" fillId="0" fontId="24" numFmtId="0" xfId="0" applyAlignment="1" applyFont="1">
      <alignment vertical="center"/>
    </xf>
    <xf borderId="0" fillId="0" fontId="38" numFmtId="167" xfId="0" applyAlignment="1" applyFont="1" applyNumberFormat="1">
      <alignment vertical="center"/>
    </xf>
    <xf borderId="8" fillId="0" fontId="24" numFmtId="0" xfId="0" applyAlignment="1" applyBorder="1" applyFont="1">
      <alignment horizontal="center" readingOrder="0" shrinkToFit="0" vertical="top" wrapText="1"/>
    </xf>
    <xf borderId="8" fillId="0" fontId="24" numFmtId="167" xfId="0" applyBorder="1" applyFont="1" applyNumberFormat="1"/>
    <xf borderId="0" fillId="0" fontId="20" numFmtId="164" xfId="0" applyAlignment="1" applyFont="1" applyNumberFormat="1">
      <alignment horizontal="right" readingOrder="0" vertical="bottom"/>
    </xf>
    <xf borderId="0" fillId="0" fontId="20" numFmtId="164" xfId="0" applyAlignment="1" applyFont="1" applyNumberFormat="1">
      <alignment vertical="bottom"/>
    </xf>
    <xf borderId="0" fillId="0" fontId="20" numFmtId="0" xfId="0" applyAlignment="1" applyFont="1">
      <alignment vertical="bottom"/>
    </xf>
    <xf borderId="0" fillId="0" fontId="20" numFmtId="0" xfId="0" applyAlignment="1" applyFont="1">
      <alignment horizontal="right" vertical="bottom"/>
    </xf>
    <xf borderId="0" fillId="0" fontId="52" numFmtId="0" xfId="0" applyAlignment="1" applyFont="1">
      <alignment horizontal="center"/>
    </xf>
    <xf borderId="0" fillId="0" fontId="20" numFmtId="14" xfId="0" applyAlignment="1" applyFont="1" applyNumberFormat="1">
      <alignment horizontal="center"/>
    </xf>
    <xf borderId="43" fillId="39" fontId="52" numFmtId="0" xfId="0" applyAlignment="1" applyBorder="1" applyFont="1">
      <alignment horizontal="center"/>
    </xf>
    <xf borderId="44" fillId="0" fontId="7" numFmtId="0" xfId="0" applyBorder="1" applyFont="1"/>
    <xf borderId="0" fillId="0" fontId="20" numFmtId="49" xfId="0" applyAlignment="1" applyFont="1" applyNumberFormat="1">
      <alignment horizontal="center"/>
    </xf>
    <xf borderId="0" fillId="0" fontId="52" numFmtId="0" xfId="0" applyAlignment="1" applyFont="1">
      <alignment horizontal="center" readingOrder="0"/>
    </xf>
    <xf borderId="45" fillId="0" fontId="7" numFmtId="0" xfId="0" applyBorder="1" applyFont="1"/>
    <xf borderId="5" fillId="46" fontId="77" numFmtId="0" xfId="0" applyAlignment="1" applyBorder="1" applyFill="1" applyFont="1">
      <alignment horizontal="center"/>
    </xf>
    <xf borderId="0" fillId="0" fontId="20" numFmtId="49" xfId="0" applyAlignment="1" applyFont="1" applyNumberFormat="1">
      <alignment horizontal="center" readingOrder="0"/>
    </xf>
    <xf borderId="0" fillId="0" fontId="78" numFmtId="0" xfId="0" applyAlignment="1" applyFont="1">
      <alignment horizontal="center"/>
    </xf>
    <xf borderId="0" fillId="0" fontId="59" numFmtId="0" xfId="0" applyAlignment="1" applyFont="1">
      <alignment horizontal="center"/>
    </xf>
    <xf borderId="0" fillId="0" fontId="52" numFmtId="0" xfId="0" applyAlignment="1" applyFont="1">
      <alignment horizontal="center" vertical="center"/>
    </xf>
    <xf borderId="0" fillId="0" fontId="52" numFmtId="14" xfId="0" applyAlignment="1" applyFont="1" applyNumberFormat="1">
      <alignment horizontal="center"/>
    </xf>
    <xf borderId="5" fillId="39" fontId="52" numFmtId="0" xfId="0" applyAlignment="1" applyBorder="1" applyFont="1">
      <alignment horizontal="center" shrinkToFit="0" wrapText="1"/>
    </xf>
    <xf borderId="5" fillId="39" fontId="52" numFmtId="49" xfId="0" applyAlignment="1" applyBorder="1" applyFont="1" applyNumberFormat="1">
      <alignment horizontal="center" shrinkToFit="0" wrapText="1"/>
    </xf>
    <xf borderId="0" fillId="0" fontId="55" numFmtId="0" xfId="0" applyAlignment="1" applyFont="1">
      <alignment horizontal="center"/>
    </xf>
    <xf borderId="43" fillId="39" fontId="79" numFmtId="0" xfId="0" applyAlignment="1" applyBorder="1" applyFont="1">
      <alignment horizontal="center"/>
    </xf>
    <xf borderId="0" fillId="0" fontId="61" numFmtId="0" xfId="0" applyAlignment="1" applyFont="1">
      <alignment horizontal="center"/>
    </xf>
    <xf borderId="0" fillId="0" fontId="19" numFmtId="0" xfId="0" applyAlignment="1" applyFont="1">
      <alignment horizontal="left" vertical="top"/>
    </xf>
    <xf borderId="0" fillId="0" fontId="80" numFmtId="0" xfId="0" applyAlignment="1" applyFont="1">
      <alignment horizontal="center"/>
    </xf>
    <xf borderId="5" fillId="33" fontId="81" numFmtId="0" xfId="0" applyAlignment="1" applyBorder="1" applyFont="1">
      <alignment horizontal="center"/>
    </xf>
    <xf borderId="5" fillId="33" fontId="82" numFmtId="0" xfId="0" applyAlignment="1" applyBorder="1" applyFont="1">
      <alignment horizontal="center"/>
    </xf>
    <xf borderId="0" fillId="0" fontId="20" numFmtId="22" xfId="0" applyAlignment="1" applyFont="1" applyNumberFormat="1">
      <alignment horizontal="center"/>
    </xf>
    <xf borderId="5" fillId="33" fontId="83" numFmtId="49" xfId="0" applyAlignment="1" applyBorder="1" applyFont="1" applyNumberFormat="1">
      <alignment horizontal="center"/>
    </xf>
    <xf borderId="5" fillId="33" fontId="84" numFmtId="16" xfId="0" applyAlignment="1" applyBorder="1" applyFont="1" applyNumberFormat="1">
      <alignment horizontal="center"/>
    </xf>
    <xf borderId="0" fillId="0" fontId="85" numFmtId="49" xfId="0" applyAlignment="1" applyFont="1" applyNumberFormat="1">
      <alignment horizontal="center"/>
    </xf>
    <xf borderId="5" fillId="0" fontId="86" numFmtId="0" xfId="0" applyAlignment="1" applyBorder="1" applyFont="1">
      <alignment horizontal="center"/>
    </xf>
    <xf borderId="5" fillId="0" fontId="87" numFmtId="16" xfId="0" applyAlignment="1" applyBorder="1" applyFont="1" applyNumberFormat="1">
      <alignment horizontal="center"/>
    </xf>
    <xf borderId="5" fillId="0" fontId="88" numFmtId="0" xfId="0" applyAlignment="1" applyBorder="1" applyFont="1">
      <alignment horizontal="center"/>
    </xf>
    <xf borderId="5" fillId="0" fontId="89" numFmtId="49" xfId="0" applyAlignment="1" applyBorder="1" applyFont="1" applyNumberFormat="1">
      <alignment horizontal="center"/>
    </xf>
    <xf borderId="5" fillId="0" fontId="90" numFmtId="16" xfId="0" applyAlignment="1" applyBorder="1" applyFont="1" applyNumberFormat="1">
      <alignment horizontal="center"/>
    </xf>
    <xf borderId="5" fillId="0" fontId="19" numFmtId="16" xfId="0" applyAlignment="1" applyBorder="1" applyFont="1" applyNumberFormat="1">
      <alignment horizontal="center"/>
    </xf>
    <xf borderId="5" fillId="0" fontId="91" numFmtId="16" xfId="0" applyAlignment="1" applyBorder="1" applyFont="1" applyNumberFormat="1">
      <alignment horizontal="center"/>
    </xf>
    <xf borderId="5" fillId="0" fontId="92" numFmtId="0" xfId="0" applyAlignment="1" applyBorder="1" applyFont="1">
      <alignment horizontal="center"/>
    </xf>
    <xf borderId="5" fillId="0" fontId="20" numFmtId="0" xfId="0" applyAlignment="1" applyBorder="1" applyFont="1">
      <alignment horizontal="center"/>
    </xf>
    <xf borderId="0" fillId="0" fontId="93" numFmtId="0" xfId="0" applyAlignment="1" applyFont="1">
      <alignment horizontal="center"/>
    </xf>
    <xf borderId="0" fillId="0" fontId="58" numFmtId="0" xfId="0" applyAlignment="1" applyFont="1">
      <alignment horizontal="center"/>
    </xf>
    <xf borderId="5" fillId="0" fontId="20" numFmtId="16" xfId="0" applyAlignment="1" applyBorder="1" applyFont="1" applyNumberFormat="1">
      <alignment horizontal="center"/>
    </xf>
    <xf borderId="0" fillId="0" fontId="52" numFmtId="0" xfId="0" applyAlignment="1" applyFont="1">
      <alignment horizontal="left" vertical="top"/>
    </xf>
    <xf borderId="0" fillId="0" fontId="94" numFmtId="166" xfId="0" applyAlignment="1" applyFont="1" applyNumberFormat="1">
      <alignment horizontal="center" readingOrder="0"/>
    </xf>
    <xf borderId="0" fillId="0" fontId="61" numFmtId="0" xfId="0" applyAlignment="1" applyFont="1">
      <alignment horizontal="center" readingOrder="0"/>
    </xf>
    <xf borderId="0" fillId="0" fontId="58" numFmtId="0" xfId="0" applyAlignment="1" applyFont="1">
      <alignment horizontal="center" readingOrder="0"/>
    </xf>
    <xf borderId="5" fillId="0" fontId="20" numFmtId="166" xfId="0" applyAlignment="1" applyBorder="1" applyFont="1" applyNumberFormat="1">
      <alignment horizontal="center" readingOrder="0"/>
    </xf>
    <xf borderId="0" fillId="0" fontId="20" numFmtId="170" xfId="0" applyAlignment="1" applyFont="1" applyNumberFormat="1">
      <alignment horizontal="center" readingOrder="0"/>
    </xf>
    <xf borderId="5" fillId="0" fontId="95" numFmtId="49" xfId="0" applyAlignment="1" applyBorder="1" applyFont="1" applyNumberFormat="1">
      <alignment horizontal="center" readingOrder="0"/>
    </xf>
    <xf borderId="5" fillId="0" fontId="95" numFmtId="0" xfId="0" applyAlignment="1" applyBorder="1" applyFont="1">
      <alignment horizontal="center" readingOrder="0"/>
    </xf>
    <xf borderId="0" fillId="0" fontId="95" numFmtId="0" xfId="0" applyAlignment="1" applyFont="1">
      <alignment horizontal="center" readingOrder="0"/>
    </xf>
    <xf borderId="0" fillId="0" fontId="20" numFmtId="166" xfId="0" applyAlignment="1" applyFont="1" applyNumberFormat="1">
      <alignment horizontal="center" readingOrder="0"/>
    </xf>
    <xf borderId="0" fillId="0" fontId="59" numFmtId="0" xfId="0" applyAlignment="1" applyFont="1">
      <alignment horizontal="center" vertical="top"/>
    </xf>
    <xf borderId="0" fillId="0" fontId="24" numFmtId="0" xfId="0" applyAlignment="1" applyFont="1">
      <alignment horizontal="center" vertical="top"/>
    </xf>
    <xf borderId="0" fillId="0" fontId="96" numFmtId="0" xfId="0" applyAlignment="1" applyFont="1">
      <alignment horizontal="center" vertical="top"/>
    </xf>
    <xf borderId="0" fillId="0" fontId="19" numFmtId="0" xfId="0" applyAlignment="1" applyFont="1">
      <alignment horizontal="center" shrinkToFit="0" wrapText="1"/>
    </xf>
    <xf borderId="5" fillId="12" fontId="61" numFmtId="0" xfId="0" applyAlignment="1" applyBorder="1" applyFont="1">
      <alignment horizontal="center" vertical="center"/>
    </xf>
    <xf borderId="5" fillId="12" fontId="24" numFmtId="0" xfId="0" applyAlignment="1" applyBorder="1" applyFont="1">
      <alignment horizontal="center"/>
    </xf>
    <xf borderId="5" fillId="12" fontId="59" numFmtId="0" xfId="0" applyAlignment="1" applyBorder="1" applyFont="1">
      <alignment horizontal="center" vertical="top"/>
    </xf>
    <xf borderId="5" fillId="12" fontId="24" numFmtId="0" xfId="0" applyAlignment="1" applyBorder="1" applyFont="1">
      <alignment horizontal="center" vertical="top"/>
    </xf>
    <xf borderId="5" fillId="12" fontId="19" numFmtId="0" xfId="0" applyAlignment="1" applyBorder="1" applyFont="1">
      <alignment horizontal="center" vertical="center"/>
    </xf>
    <xf borderId="5" fillId="12" fontId="19" numFmtId="0" xfId="0" applyAlignment="1" applyBorder="1" applyFont="1">
      <alignment horizontal="center"/>
    </xf>
    <xf borderId="5" fillId="12" fontId="19" numFmtId="0" xfId="0" applyAlignment="1" applyBorder="1" applyFont="1">
      <alignment horizontal="left" vertical="top"/>
    </xf>
    <xf borderId="5" fillId="12" fontId="97" numFmtId="0" xfId="0" applyAlignment="1" applyBorder="1" applyFont="1">
      <alignment horizontal="center" vertical="top"/>
    </xf>
    <xf borderId="5" fillId="12" fontId="20" numFmtId="0" xfId="0" applyAlignment="1" applyBorder="1" applyFont="1">
      <alignment horizontal="center"/>
    </xf>
    <xf borderId="5" fillId="12" fontId="20" numFmtId="14" xfId="0" applyAlignment="1" applyBorder="1" applyFont="1" applyNumberFormat="1">
      <alignment horizontal="center"/>
    </xf>
    <xf borderId="5" fillId="0" fontId="24" numFmtId="0" xfId="0" applyAlignment="1" applyBorder="1" applyFont="1">
      <alignment horizontal="center" vertical="center"/>
    </xf>
    <xf borderId="5" fillId="12" fontId="20" numFmtId="49" xfId="0" applyAlignment="1" applyBorder="1" applyFont="1" applyNumberFormat="1">
      <alignment horizontal="center"/>
    </xf>
    <xf borderId="5" fillId="12" fontId="98" numFmtId="49" xfId="0" applyAlignment="1" applyBorder="1" applyFont="1" applyNumberFormat="1">
      <alignment horizontal="center"/>
    </xf>
    <xf borderId="0" fillId="0" fontId="99" numFmtId="16" xfId="0" applyAlignment="1" applyFont="1" applyNumberFormat="1">
      <alignment horizontal="center"/>
    </xf>
    <xf borderId="0" fillId="0" fontId="63" numFmtId="0" xfId="0" applyAlignment="1" applyFont="1">
      <alignment horizontal="center" vertical="center"/>
    </xf>
    <xf borderId="0" fillId="0" fontId="52" numFmtId="0" xfId="0" applyAlignment="1" applyFont="1">
      <alignment horizontal="center" vertical="top"/>
    </xf>
    <xf borderId="0" fillId="0" fontId="19" numFmtId="0" xfId="0" applyAlignment="1" applyFont="1">
      <alignment horizontal="center" vertical="top"/>
    </xf>
    <xf borderId="0" fillId="0" fontId="100" numFmtId="0" xfId="0" applyAlignment="1" applyFont="1">
      <alignment horizontal="center"/>
    </xf>
    <xf borderId="5" fillId="0" fontId="101" numFmtId="0" xfId="0" applyAlignment="1" applyBorder="1" applyFont="1">
      <alignment horizontal="center"/>
    </xf>
    <xf borderId="0" fillId="0" fontId="102" numFmtId="0" xfId="0" applyAlignment="1" applyFont="1">
      <alignment horizontal="left" vertical="top"/>
    </xf>
    <xf borderId="0" fillId="0" fontId="103" numFmtId="0" xfId="0" applyAlignment="1" applyFont="1">
      <alignment horizontal="center" vertical="center"/>
    </xf>
    <xf borderId="0" fillId="0" fontId="102" numFmtId="0" xfId="0" applyAlignment="1" applyFont="1">
      <alignment horizontal="center"/>
    </xf>
    <xf borderId="5" fillId="11" fontId="24" numFmtId="0" xfId="0" applyAlignment="1" applyBorder="1" applyFont="1">
      <alignment horizontal="center" vertical="center"/>
    </xf>
    <xf borderId="5" fillId="0" fontId="104" numFmtId="0" xfId="0" applyBorder="1" applyFont="1"/>
    <xf borderId="5" fillId="45" fontId="61" numFmtId="0" xfId="0" applyAlignment="1" applyBorder="1" applyFont="1">
      <alignment horizontal="center" vertical="center"/>
    </xf>
    <xf borderId="5" fillId="45" fontId="24" numFmtId="0" xfId="0" applyAlignment="1" applyBorder="1" applyFont="1">
      <alignment horizontal="center"/>
    </xf>
    <xf borderId="5" fillId="45" fontId="59" numFmtId="0" xfId="0" applyAlignment="1" applyBorder="1" applyFont="1">
      <alignment horizontal="center" vertical="top"/>
    </xf>
    <xf borderId="5" fillId="45" fontId="24" numFmtId="0" xfId="0" applyAlignment="1" applyBorder="1" applyFont="1">
      <alignment horizontal="center" vertical="top"/>
    </xf>
    <xf borderId="5" fillId="45" fontId="19" numFmtId="0" xfId="0" applyAlignment="1" applyBorder="1" applyFont="1">
      <alignment horizontal="center" vertical="center"/>
    </xf>
    <xf borderId="5" fillId="45" fontId="19" numFmtId="0" xfId="0" applyAlignment="1" applyBorder="1" applyFont="1">
      <alignment horizontal="center"/>
    </xf>
    <xf borderId="5" fillId="45" fontId="20" numFmtId="0" xfId="0" applyAlignment="1" applyBorder="1" applyFont="1">
      <alignment horizontal="left" vertical="top"/>
    </xf>
    <xf borderId="5" fillId="45" fontId="24" numFmtId="0" xfId="0" applyAlignment="1" applyBorder="1" applyFont="1">
      <alignment horizontal="center" vertical="center"/>
    </xf>
    <xf borderId="5" fillId="45" fontId="102" numFmtId="0" xfId="0" applyAlignment="1" applyBorder="1" applyFont="1">
      <alignment horizontal="center"/>
    </xf>
    <xf borderId="5" fillId="45" fontId="20" numFmtId="0" xfId="0" applyAlignment="1" applyBorder="1" applyFont="1">
      <alignment horizontal="center"/>
    </xf>
    <xf borderId="5" fillId="45" fontId="20" numFmtId="49" xfId="0" applyAlignment="1" applyBorder="1" applyFont="1" applyNumberFormat="1">
      <alignment horizontal="center"/>
    </xf>
    <xf borderId="5" fillId="45" fontId="105" numFmtId="49" xfId="0" applyAlignment="1" applyBorder="1" applyFont="1" applyNumberFormat="1">
      <alignment horizontal="center"/>
    </xf>
    <xf borderId="8" fillId="0" fontId="106" numFmtId="0" xfId="0" applyAlignment="1" applyBorder="1" applyFont="1">
      <alignment horizontal="center" vertical="top"/>
    </xf>
    <xf borderId="5" fillId="0" fontId="107" numFmtId="0" xfId="0" applyAlignment="1" applyBorder="1" applyFont="1">
      <alignment horizontal="center"/>
    </xf>
    <xf borderId="5" fillId="45" fontId="63" numFmtId="0" xfId="0" applyAlignment="1" applyBorder="1" applyFont="1">
      <alignment horizontal="center"/>
    </xf>
    <xf borderId="5" fillId="45" fontId="52" numFmtId="0" xfId="0" applyAlignment="1" applyBorder="1" applyFont="1">
      <alignment horizontal="center" vertical="top"/>
    </xf>
    <xf borderId="5" fillId="45" fontId="19" numFmtId="0" xfId="0" applyAlignment="1" applyBorder="1" applyFont="1">
      <alignment horizontal="center" vertical="top"/>
    </xf>
    <xf borderId="5" fillId="45" fontId="108" numFmtId="0" xfId="0" applyAlignment="1" applyBorder="1" applyFont="1">
      <alignment horizontal="center"/>
    </xf>
    <xf borderId="5" fillId="0" fontId="109" numFmtId="14" xfId="0" applyAlignment="1" applyBorder="1" applyFont="1" applyNumberFormat="1">
      <alignment horizontal="center"/>
    </xf>
    <xf borderId="0" fillId="0" fontId="110" numFmtId="0" xfId="0" applyFont="1"/>
    <xf quotePrefix="1" borderId="0" fillId="0" fontId="20" numFmtId="49" xfId="0" applyAlignment="1" applyFont="1" applyNumberFormat="1">
      <alignment horizontal="center"/>
    </xf>
    <xf quotePrefix="1" borderId="0" fillId="0" fontId="20" numFmtId="0" xfId="0" applyAlignment="1" applyFont="1">
      <alignment horizontal="center"/>
    </xf>
    <xf borderId="0" fillId="0" fontId="111" numFmtId="14" xfId="0" applyAlignment="1" applyFont="1" applyNumberFormat="1">
      <alignment horizontal="center"/>
    </xf>
    <xf borderId="0" fillId="0" fontId="112" numFmtId="0" xfId="0" applyAlignment="1" applyFont="1">
      <alignment horizontal="center"/>
    </xf>
    <xf borderId="0" fillId="0" fontId="20" numFmtId="17" xfId="0" applyAlignment="1" applyFont="1" applyNumberFormat="1">
      <alignment horizontal="center"/>
    </xf>
    <xf borderId="38" fillId="0" fontId="113" numFmtId="0" xfId="0" applyAlignment="1" applyBorder="1" applyFont="1">
      <alignment horizontal="center" vertical="top"/>
    </xf>
    <xf borderId="0" fillId="0" fontId="62" numFmtId="0" xfId="0" applyAlignment="1" applyFont="1">
      <alignment horizontal="center"/>
    </xf>
    <xf borderId="0" fillId="0" fontId="20" numFmtId="16" xfId="0" applyAlignment="1" applyFont="1" applyNumberFormat="1">
      <alignment horizontal="center"/>
    </xf>
    <xf quotePrefix="1" borderId="0" fillId="0" fontId="20" numFmtId="16" xfId="0" applyAlignment="1" applyFont="1" applyNumberFormat="1">
      <alignment horizontal="center"/>
    </xf>
    <xf quotePrefix="1" borderId="0" fillId="0" fontId="114" numFmtId="0" xfId="0" applyAlignment="1" applyFont="1">
      <alignment horizontal="center" readingOrder="0"/>
    </xf>
    <xf borderId="0" fillId="0" fontId="115" numFmtId="0" xfId="0" applyAlignment="1" applyFont="1">
      <alignment horizontal="center" readingOrder="0"/>
    </xf>
    <xf quotePrefix="1" borderId="0" fillId="0" fontId="116" numFmtId="0" xfId="0" applyAlignment="1" applyFont="1">
      <alignment horizontal="center"/>
    </xf>
    <xf borderId="43" fillId="0" fontId="52" numFmtId="0" xfId="0" applyAlignment="1" applyBorder="1" applyFont="1">
      <alignment horizontal="center"/>
    </xf>
    <xf borderId="0" fillId="0" fontId="55" numFmtId="0" xfId="0" applyAlignment="1" applyFont="1">
      <alignment horizontal="center" vertical="center"/>
    </xf>
    <xf borderId="5" fillId="33" fontId="117" numFmtId="16" xfId="0" applyAlignment="1" applyBorder="1" applyFont="1" applyNumberFormat="1">
      <alignment horizontal="center"/>
    </xf>
    <xf borderId="5" fillId="33" fontId="118" numFmtId="16" xfId="0" applyAlignment="1" applyBorder="1" applyFont="1" applyNumberFormat="1">
      <alignment horizontal="center"/>
    </xf>
    <xf borderId="0" fillId="0" fontId="119" numFmtId="0" xfId="0" applyAlignment="1" applyFont="1">
      <alignment horizontal="center" vertical="center"/>
    </xf>
    <xf borderId="0" fillId="0" fontId="120" numFmtId="0" xfId="0" applyAlignment="1" applyFont="1">
      <alignment horizontal="center"/>
    </xf>
    <xf borderId="0" fillId="0" fontId="38" numFmtId="0" xfId="0" applyAlignment="1" applyFont="1">
      <alignment horizontal="center" shrinkToFit="0" wrapText="1"/>
    </xf>
    <xf quotePrefix="1" borderId="5" fillId="0" fontId="121" numFmtId="16" xfId="0" applyAlignment="1" applyBorder="1" applyFont="1" applyNumberFormat="1">
      <alignment horizontal="center"/>
    </xf>
    <xf borderId="5" fillId="12" fontId="58" numFmtId="0" xfId="0" applyAlignment="1" applyBorder="1" applyFont="1">
      <alignment horizontal="center" vertical="top"/>
    </xf>
    <xf borderId="5" fillId="12" fontId="38" numFmtId="0" xfId="0" applyAlignment="1" applyBorder="1" applyFont="1">
      <alignment horizontal="center" vertical="top"/>
    </xf>
    <xf borderId="5" fillId="12" fontId="55" numFmtId="0" xfId="0" applyAlignment="1" applyBorder="1" applyFont="1">
      <alignment horizontal="center"/>
    </xf>
    <xf borderId="5" fillId="0" fontId="95" numFmtId="0" xfId="0" applyAlignment="1" applyBorder="1" applyFont="1">
      <alignment horizontal="center" readingOrder="0"/>
    </xf>
    <xf borderId="5" fillId="0" fontId="20" numFmtId="49" xfId="0" applyAlignment="1" applyBorder="1" applyFont="1" applyNumberFormat="1">
      <alignment horizontal="center"/>
    </xf>
    <xf borderId="0" fillId="0" fontId="61" numFmtId="0" xfId="0" applyAlignment="1" applyFont="1">
      <alignment horizontal="center" readingOrder="0" vertical="center"/>
    </xf>
    <xf borderId="0" fillId="0" fontId="9" numFmtId="0" xfId="0" applyAlignment="1" applyFont="1">
      <alignment horizontal="center" readingOrder="0"/>
    </xf>
    <xf borderId="0" fillId="0" fontId="95" numFmtId="166" xfId="0" applyAlignment="1" applyFont="1" applyNumberFormat="1">
      <alignment horizontal="center" readingOrder="0"/>
    </xf>
    <xf borderId="0" fillId="0" fontId="9" numFmtId="0" xfId="0" applyAlignment="1" applyFont="1">
      <alignment horizontal="center"/>
    </xf>
    <xf borderId="0" fillId="0" fontId="122" numFmtId="2" xfId="0" applyAlignment="1" applyFont="1" applyNumberFormat="1">
      <alignment horizontal="center"/>
    </xf>
    <xf borderId="0" fillId="0" fontId="61" numFmtId="0" xfId="0" applyAlignment="1" applyFont="1">
      <alignment horizontal="center" shrinkToFit="0" wrapText="1"/>
    </xf>
    <xf borderId="0" fillId="0" fontId="102" numFmtId="0" xfId="0" applyFont="1"/>
    <xf borderId="0" fillId="0" fontId="3" numFmtId="0" xfId="0" applyAlignment="1" applyFont="1">
      <alignment horizontal="center" shrinkToFit="0" wrapText="1"/>
    </xf>
    <xf borderId="0" fillId="0" fontId="38" numFmtId="0" xfId="0" applyAlignment="1" applyFont="1">
      <alignment horizontal="center" shrinkToFit="0" vertical="center" wrapText="1"/>
    </xf>
    <xf borderId="46" fillId="0" fontId="19" numFmtId="0" xfId="0" applyAlignment="1" applyBorder="1" applyFont="1">
      <alignment horizontal="center" shrinkToFit="0" wrapText="1"/>
    </xf>
    <xf borderId="5" fillId="45" fontId="61" numFmtId="0" xfId="0" applyAlignment="1" applyBorder="1" applyFont="1">
      <alignment horizontal="center"/>
    </xf>
    <xf borderId="5" fillId="45" fontId="38" numFmtId="0" xfId="0" applyAlignment="1" applyBorder="1" applyFont="1">
      <alignment horizontal="center" vertical="top"/>
    </xf>
    <xf borderId="5" fillId="45" fontId="58" numFmtId="0" xfId="0" applyAlignment="1" applyBorder="1" applyFont="1">
      <alignment horizontal="center" vertical="top"/>
    </xf>
    <xf borderId="5" fillId="45" fontId="123" numFmtId="0" xfId="0" applyAlignment="1" applyBorder="1" applyFont="1">
      <alignment horizontal="center" vertical="top"/>
    </xf>
    <xf borderId="0" fillId="0" fontId="124" numFmtId="0" xfId="0" applyAlignment="1" applyFont="1">
      <alignment horizontal="center"/>
    </xf>
    <xf quotePrefix="1" borderId="0" fillId="0" fontId="125" numFmtId="16" xfId="0" applyAlignment="1" applyFont="1" applyNumberFormat="1">
      <alignment horizontal="center"/>
    </xf>
    <xf borderId="0" fillId="0" fontId="126" numFmtId="0" xfId="0" applyFont="1"/>
    <xf borderId="0" fillId="0" fontId="20" numFmtId="14" xfId="0" applyFont="1" applyNumberFormat="1"/>
    <xf borderId="0" fillId="0" fontId="63" numFmtId="0" xfId="0" applyAlignment="1" applyFont="1">
      <alignment horizontal="center" vertical="bottom"/>
    </xf>
    <xf borderId="8" fillId="0" fontId="20" numFmtId="0" xfId="0" applyAlignment="1" applyBorder="1" applyFont="1">
      <alignment horizontal="center" vertical="bottom"/>
    </xf>
    <xf borderId="8" fillId="0" fontId="63" numFmtId="0" xfId="0" applyAlignment="1" applyBorder="1" applyFont="1">
      <alignment horizontal="center" readingOrder="0"/>
    </xf>
    <xf borderId="0" fillId="15" fontId="63" numFmtId="0" xfId="0" applyAlignment="1" applyFont="1">
      <alignment horizontal="center"/>
    </xf>
    <xf borderId="0" fillId="15" fontId="38" numFmtId="0" xfId="0" applyAlignment="1" applyFont="1">
      <alignment horizontal="center" vertical="center"/>
    </xf>
    <xf borderId="0" fillId="15" fontId="38" numFmtId="0" xfId="0" applyAlignment="1" applyFont="1">
      <alignment horizontal="center" vertical="top"/>
    </xf>
    <xf borderId="0" fillId="15" fontId="20" numFmtId="14" xfId="0" applyAlignment="1" applyFont="1" applyNumberFormat="1">
      <alignment horizontal="center"/>
    </xf>
    <xf borderId="0" fillId="15" fontId="20" numFmtId="0" xfId="0" applyAlignment="1" applyFont="1">
      <alignment horizontal="center" readingOrder="0"/>
    </xf>
    <xf borderId="0" fillId="15" fontId="127" numFmtId="2" xfId="0" applyAlignment="1" applyFont="1" applyNumberFormat="1">
      <alignment horizontal="center"/>
    </xf>
    <xf borderId="0" fillId="15" fontId="20" numFmtId="49" xfId="0" applyAlignment="1" applyFont="1" applyNumberFormat="1">
      <alignment horizontal="center"/>
    </xf>
    <xf borderId="0" fillId="15" fontId="24" numFmtId="0" xfId="0" applyAlignment="1" applyFont="1">
      <alignment horizontal="center"/>
    </xf>
    <xf borderId="0" fillId="47" fontId="63" numFmtId="0" xfId="0" applyAlignment="1" applyFill="1" applyFont="1">
      <alignment horizontal="center"/>
    </xf>
    <xf borderId="0" fillId="47" fontId="38" numFmtId="0" xfId="0" applyAlignment="1" applyFont="1">
      <alignment horizontal="center" vertical="center"/>
    </xf>
    <xf borderId="0" fillId="47" fontId="58" numFmtId="0" xfId="0" applyAlignment="1" applyFont="1">
      <alignment horizontal="center" vertical="center"/>
    </xf>
    <xf borderId="0" fillId="47" fontId="20" numFmtId="0" xfId="0" applyAlignment="1" applyFont="1">
      <alignment horizontal="center"/>
    </xf>
    <xf borderId="0" fillId="47" fontId="38" numFmtId="0" xfId="0" applyAlignment="1" applyFont="1">
      <alignment horizontal="center" vertical="top"/>
    </xf>
    <xf borderId="0" fillId="47" fontId="20" numFmtId="14" xfId="0" applyAlignment="1" applyFont="1" applyNumberFormat="1">
      <alignment horizontal="center"/>
    </xf>
    <xf borderId="0" fillId="47" fontId="20" numFmtId="0" xfId="0" applyAlignment="1" applyFont="1">
      <alignment horizontal="center" readingOrder="0"/>
    </xf>
    <xf borderId="0" fillId="47" fontId="128" numFmtId="2" xfId="0" applyAlignment="1" applyFont="1" applyNumberFormat="1">
      <alignment horizontal="center"/>
    </xf>
    <xf borderId="0" fillId="47" fontId="20" numFmtId="49" xfId="0" applyAlignment="1" applyFont="1" applyNumberFormat="1">
      <alignment horizontal="center"/>
    </xf>
    <xf borderId="0" fillId="47" fontId="24" numFmtId="0" xfId="0" applyAlignment="1" applyFont="1">
      <alignment horizontal="center"/>
    </xf>
    <xf borderId="0" fillId="0" fontId="20" numFmtId="171" xfId="0" applyAlignment="1" applyFont="1" applyNumberFormat="1">
      <alignment horizontal="center" readingOrder="0"/>
    </xf>
    <xf borderId="5" fillId="33" fontId="20" numFmtId="0" xfId="0" applyAlignment="1" applyBorder="1" applyFont="1">
      <alignment horizontal="center"/>
    </xf>
    <xf borderId="5" fillId="33" fontId="129" numFmtId="0" xfId="0" applyAlignment="1" applyBorder="1" applyFont="1">
      <alignment horizontal="center"/>
    </xf>
    <xf borderId="0" fillId="9" fontId="20" numFmtId="0" xfId="0" applyAlignment="1" applyFont="1">
      <alignment horizontal="center" readingOrder="0"/>
    </xf>
    <xf borderId="0" fillId="0" fontId="55" numFmtId="0" xfId="0" applyAlignment="1" applyFont="1">
      <alignment horizontal="center" readingOrder="0"/>
    </xf>
    <xf borderId="0" fillId="0" fontId="130" numFmtId="0" xfId="0" applyAlignment="1" applyFont="1">
      <alignment horizontal="center"/>
    </xf>
    <xf borderId="5" fillId="12" fontId="63" numFmtId="0" xfId="0" applyAlignment="1" applyBorder="1" applyFont="1">
      <alignment horizontal="center"/>
    </xf>
    <xf borderId="5" fillId="0" fontId="55" numFmtId="49" xfId="0" applyAlignment="1" applyBorder="1" applyFont="1" applyNumberFormat="1">
      <alignment horizontal="center"/>
    </xf>
    <xf borderId="0" fillId="0" fontId="20" numFmtId="14" xfId="0" applyAlignment="1" applyFont="1" applyNumberFormat="1">
      <alignment horizontal="center" readingOrder="0"/>
    </xf>
    <xf borderId="0" fillId="0" fontId="131" numFmtId="0" xfId="0" applyFont="1"/>
    <xf borderId="5" fillId="0" fontId="61" numFmtId="0" xfId="0" applyAlignment="1" applyBorder="1" applyFont="1">
      <alignment horizontal="center" vertical="center"/>
    </xf>
    <xf borderId="5" fillId="0" fontId="24" numFmtId="0" xfId="0" applyAlignment="1" applyBorder="1" applyFont="1">
      <alignment horizontal="center"/>
    </xf>
    <xf borderId="5" fillId="0" fontId="38" numFmtId="0" xfId="0" applyAlignment="1" applyBorder="1" applyFont="1">
      <alignment horizontal="center" vertical="top"/>
    </xf>
    <xf borderId="5" fillId="0" fontId="19" numFmtId="0" xfId="0" applyAlignment="1" applyBorder="1" applyFont="1">
      <alignment horizontal="center" vertical="center"/>
    </xf>
    <xf borderId="5" fillId="0" fontId="19" numFmtId="0" xfId="0" applyAlignment="1" applyBorder="1" applyFont="1">
      <alignment horizontal="center"/>
    </xf>
    <xf borderId="5" fillId="0" fontId="20" numFmtId="14" xfId="0" applyAlignment="1" applyBorder="1" applyFont="1" applyNumberFormat="1">
      <alignment horizontal="center"/>
    </xf>
    <xf borderId="5" fillId="0" fontId="55" numFmtId="0" xfId="0" applyAlignment="1" applyBorder="1" applyFont="1">
      <alignment horizontal="center" readingOrder="0"/>
    </xf>
    <xf borderId="47" fillId="12" fontId="61" numFmtId="0" xfId="0" applyAlignment="1" applyBorder="1" applyFont="1">
      <alignment horizontal="center" vertical="center"/>
    </xf>
    <xf borderId="35" fillId="12" fontId="58" numFmtId="0" xfId="0" applyAlignment="1" applyBorder="1" applyFont="1">
      <alignment horizontal="center" vertical="top"/>
    </xf>
    <xf borderId="5" fillId="11" fontId="19" numFmtId="0" xfId="0" applyAlignment="1" applyBorder="1" applyFont="1">
      <alignment horizontal="center"/>
    </xf>
    <xf borderId="0" fillId="0" fontId="132" numFmtId="0" xfId="0" applyFont="1"/>
    <xf borderId="0" fillId="0" fontId="133" numFmtId="0" xfId="0" applyAlignment="1" applyFont="1">
      <alignment horizontal="center" vertical="center"/>
    </xf>
    <xf borderId="5" fillId="11" fontId="19" numFmtId="0" xfId="0" applyAlignment="1" applyBorder="1" applyFont="1">
      <alignment horizontal="center" shrinkToFit="0" vertical="center" wrapText="1"/>
    </xf>
    <xf borderId="5" fillId="11" fontId="3" numFmtId="0" xfId="0" applyAlignment="1" applyBorder="1" applyFont="1">
      <alignment horizontal="center"/>
    </xf>
    <xf borderId="0" fillId="0" fontId="95" numFmtId="2" xfId="0" applyAlignment="1" applyFont="1" applyNumberFormat="1">
      <alignment horizontal="center" readingOrder="0"/>
    </xf>
    <xf borderId="0" fillId="0" fontId="19" numFmtId="49" xfId="0" applyAlignment="1" applyFont="1" applyNumberFormat="1">
      <alignment horizontal="center" readingOrder="0"/>
    </xf>
    <xf borderId="0" fillId="0" fontId="120" numFmtId="0" xfId="0" applyAlignment="1" applyFont="1">
      <alignment horizontal="center"/>
    </xf>
    <xf borderId="31" fillId="0" fontId="134" numFmtId="0" xfId="0" applyAlignment="1" applyBorder="1" applyFont="1">
      <alignment horizontal="center" vertical="top"/>
    </xf>
    <xf quotePrefix="1" borderId="0" fillId="0" fontId="135" numFmtId="49" xfId="0" applyAlignment="1" applyFont="1" applyNumberFormat="1">
      <alignment horizontal="center"/>
    </xf>
    <xf borderId="39" fillId="0" fontId="38" numFmtId="0" xfId="0" applyAlignment="1" applyBorder="1" applyFont="1">
      <alignment horizontal="center" vertical="top"/>
    </xf>
    <xf borderId="0" fillId="0" fontId="20" numFmtId="172" xfId="0" applyAlignment="1" applyFont="1" applyNumberFormat="1">
      <alignment horizontal="center" vertical="bottom"/>
    </xf>
    <xf borderId="0" fillId="47" fontId="52" numFmtId="0" xfId="0" applyAlignment="1" applyFont="1">
      <alignment horizontal="center" readingOrder="0"/>
    </xf>
    <xf borderId="0" fillId="0" fontId="20" numFmtId="172" xfId="0" applyAlignment="1" applyFont="1" applyNumberFormat="1">
      <alignment horizontal="center" readingOrder="0"/>
    </xf>
    <xf borderId="0" fillId="0" fontId="20" numFmtId="173" xfId="0" applyAlignment="1" applyFont="1" applyNumberFormat="1">
      <alignment horizontal="center" readingOrder="0"/>
    </xf>
    <xf borderId="0" fillId="0" fontId="20" numFmtId="0" xfId="0" applyAlignment="1" applyFont="1">
      <alignment horizontal="left" shrinkToFit="0" wrapText="1"/>
    </xf>
    <xf borderId="5" fillId="48" fontId="20" numFmtId="0" xfId="0" applyAlignment="1" applyBorder="1" applyFill="1" applyFont="1">
      <alignment horizontal="center"/>
    </xf>
    <xf borderId="0" fillId="0" fontId="20" numFmtId="0" xfId="0" applyAlignment="1" applyFont="1">
      <alignment horizontal="left"/>
    </xf>
    <xf borderId="5" fillId="49" fontId="20" numFmtId="0" xfId="0" applyAlignment="1" applyBorder="1" applyFill="1" applyFont="1">
      <alignment horizontal="center"/>
    </xf>
    <xf borderId="5" fillId="13" fontId="20" numFmtId="0" xfId="0" applyAlignment="1" applyBorder="1" applyFont="1">
      <alignment horizontal="center"/>
    </xf>
    <xf borderId="0" fillId="50" fontId="136" numFmtId="1" xfId="0" applyAlignment="1" applyFill="1" applyFont="1" applyNumberFormat="1">
      <alignment horizontal="center" readingOrder="0" vertical="center"/>
    </xf>
    <xf borderId="0" fillId="0" fontId="19" numFmtId="14" xfId="0" applyAlignment="1" applyFont="1" applyNumberFormat="1">
      <alignment horizontal="center"/>
    </xf>
    <xf borderId="43" fillId="40" fontId="52" numFmtId="0" xfId="0" applyAlignment="1" applyBorder="1" applyFont="1">
      <alignment horizontal="center"/>
    </xf>
    <xf borderId="0" fillId="0" fontId="19" numFmtId="1" xfId="0" applyAlignment="1" applyFont="1" applyNumberFormat="1">
      <alignment horizontal="center"/>
    </xf>
    <xf borderId="4" fillId="0" fontId="52" numFmtId="0" xfId="0" applyAlignment="1" applyBorder="1" applyFont="1">
      <alignment horizontal="center"/>
    </xf>
    <xf borderId="4" fillId="0" fontId="52" numFmtId="1" xfId="0" applyAlignment="1" applyBorder="1" applyFont="1" applyNumberFormat="1">
      <alignment horizontal="center"/>
    </xf>
    <xf borderId="4" fillId="0" fontId="59" numFmtId="0" xfId="0" applyAlignment="1" applyBorder="1" applyFont="1">
      <alignment horizontal="center"/>
    </xf>
    <xf borderId="4" fillId="0" fontId="53" numFmtId="0" xfId="0" applyAlignment="1" applyBorder="1" applyFont="1">
      <alignment horizontal="center" readingOrder="0"/>
    </xf>
    <xf quotePrefix="1" borderId="5" fillId="39" fontId="52" numFmtId="14" xfId="0" applyAlignment="1" applyBorder="1" applyFont="1" applyNumberFormat="1">
      <alignment horizontal="center" shrinkToFit="0" wrapText="1"/>
    </xf>
    <xf borderId="4" fillId="0" fontId="20" numFmtId="0" xfId="0" applyAlignment="1" applyBorder="1" applyFont="1">
      <alignment horizontal="center"/>
    </xf>
    <xf borderId="4" fillId="0" fontId="20" numFmtId="1" xfId="0" applyAlignment="1" applyBorder="1" applyFont="1" applyNumberFormat="1">
      <alignment horizontal="center"/>
    </xf>
    <xf borderId="4" fillId="0" fontId="24" numFmtId="0" xfId="0" applyAlignment="1" applyBorder="1" applyFont="1">
      <alignment horizontal="center"/>
    </xf>
    <xf borderId="4" fillId="0" fontId="25" numFmtId="0" xfId="0" applyBorder="1" applyFont="1"/>
    <xf borderId="4" fillId="0" fontId="24" numFmtId="0" xfId="0" applyAlignment="1" applyBorder="1" applyFont="1">
      <alignment horizontal="center" vertical="center"/>
    </xf>
    <xf borderId="4" fillId="0" fontId="24" numFmtId="1" xfId="0" applyAlignment="1" applyBorder="1" applyFont="1" applyNumberFormat="1">
      <alignment horizontal="center" vertical="center"/>
    </xf>
    <xf borderId="4" fillId="0" fontId="24" numFmtId="0" xfId="0" applyAlignment="1" applyBorder="1" applyFont="1">
      <alignment vertical="center"/>
    </xf>
    <xf borderId="4" fillId="0" fontId="24" numFmtId="0" xfId="0" applyAlignment="1" applyBorder="1" applyFont="1">
      <alignment horizontal="center" vertical="top"/>
    </xf>
    <xf borderId="4" fillId="0" fontId="24" numFmtId="0" xfId="0" applyAlignment="1" applyBorder="1" applyFont="1">
      <alignment horizontal="center" readingOrder="0" vertical="top"/>
    </xf>
    <xf borderId="4" fillId="0" fontId="38" numFmtId="1" xfId="0" applyAlignment="1" applyBorder="1" applyFont="1" applyNumberFormat="1">
      <alignment horizontal="center" vertical="center"/>
    </xf>
    <xf borderId="4" fillId="0" fontId="24" numFmtId="1" xfId="0" applyAlignment="1" applyBorder="1" applyFont="1" applyNumberFormat="1">
      <alignment horizontal="center" vertical="top"/>
    </xf>
    <xf borderId="0" fillId="0" fontId="20" numFmtId="14" xfId="0" applyAlignment="1" applyFont="1" applyNumberFormat="1">
      <alignment readingOrder="0"/>
    </xf>
    <xf borderId="0" fillId="0" fontId="20" numFmtId="0" xfId="0" applyAlignment="1" applyFont="1">
      <alignment readingOrder="0"/>
    </xf>
    <xf borderId="4" fillId="0" fontId="15" numFmtId="1" xfId="0" applyAlignment="1" applyBorder="1" applyFont="1" applyNumberFormat="1">
      <alignment horizontal="center"/>
    </xf>
    <xf borderId="4" fillId="0" fontId="38" numFmtId="0" xfId="0" applyAlignment="1" applyBorder="1" applyFont="1">
      <alignment horizontal="center" vertical="top"/>
    </xf>
    <xf borderId="4" fillId="0" fontId="38" numFmtId="1" xfId="0" applyAlignment="1" applyBorder="1" applyFont="1" applyNumberFormat="1">
      <alignment horizontal="center"/>
    </xf>
    <xf borderId="4" fillId="0" fontId="38" numFmtId="0" xfId="0" applyAlignment="1" applyBorder="1" applyFont="1">
      <alignment horizontal="center"/>
    </xf>
    <xf borderId="4" fillId="0" fontId="38" numFmtId="0" xfId="0" applyBorder="1" applyFont="1"/>
    <xf borderId="4" fillId="0" fontId="20" numFmtId="1" xfId="0" applyBorder="1" applyFont="1" applyNumberFormat="1"/>
    <xf borderId="4" fillId="0" fontId="19" numFmtId="0" xfId="0" applyAlignment="1" applyBorder="1" applyFont="1">
      <alignment horizontal="center" vertical="top"/>
    </xf>
    <xf borderId="4" fillId="0" fontId="19" numFmtId="1" xfId="0" applyAlignment="1" applyBorder="1" applyFont="1" applyNumberFormat="1">
      <alignment horizontal="center" vertical="center"/>
    </xf>
    <xf borderId="4" fillId="0" fontId="38" numFmtId="0" xfId="0" applyAlignment="1" applyBorder="1" applyFont="1">
      <alignment horizontal="center" vertical="center"/>
    </xf>
    <xf borderId="0" fillId="0" fontId="137" numFmtId="0" xfId="0" applyFont="1"/>
    <xf borderId="0" fillId="40" fontId="20" numFmtId="14" xfId="0" applyFont="1" applyNumberFormat="1"/>
    <xf borderId="0" fillId="0" fontId="138" numFmtId="0" xfId="0" applyFont="1"/>
    <xf borderId="4" fillId="0" fontId="38" numFmtId="0" xfId="0" applyAlignment="1" applyBorder="1" applyFont="1">
      <alignment horizontal="center" vertical="top"/>
    </xf>
    <xf borderId="0" fillId="51" fontId="139" numFmtId="0" xfId="0" applyAlignment="1" applyFill="1" applyFont="1">
      <alignment readingOrder="0"/>
    </xf>
    <xf borderId="4" fillId="43" fontId="38" numFmtId="0" xfId="0" applyAlignment="1" applyBorder="1" applyFont="1">
      <alignment horizontal="center" vertical="top"/>
    </xf>
    <xf borderId="4" fillId="43" fontId="20" numFmtId="1" xfId="0" applyBorder="1" applyFont="1" applyNumberFormat="1"/>
    <xf borderId="4" fillId="43" fontId="38" numFmtId="0" xfId="0" applyAlignment="1" applyBorder="1" applyFont="1">
      <alignment horizontal="center" vertical="center"/>
    </xf>
    <xf borderId="4" fillId="11" fontId="38" numFmtId="0" xfId="0" applyAlignment="1" applyBorder="1" applyFont="1">
      <alignment horizontal="center" vertical="top"/>
    </xf>
    <xf borderId="4" fillId="0" fontId="20" numFmtId="1" xfId="0" applyAlignment="1" applyBorder="1" applyFont="1" applyNumberFormat="1">
      <alignment horizontal="center" shrinkToFit="0" wrapText="1"/>
    </xf>
    <xf borderId="4" fillId="0" fontId="38" numFmtId="0" xfId="0" applyAlignment="1" applyBorder="1" applyFont="1">
      <alignment horizontal="center" shrinkToFit="0" vertical="center" wrapText="1"/>
    </xf>
    <xf borderId="4" fillId="0" fontId="38" numFmtId="1" xfId="0" applyAlignment="1" applyBorder="1" applyFont="1" applyNumberFormat="1">
      <alignment horizontal="center" shrinkToFit="0" wrapText="1"/>
    </xf>
    <xf borderId="4" fillId="0" fontId="38" numFmtId="0" xfId="0" applyAlignment="1" applyBorder="1" applyFont="1">
      <alignment horizontal="center" shrinkToFit="0" vertical="top" wrapText="1"/>
    </xf>
    <xf borderId="4" fillId="0" fontId="38" numFmtId="0" xfId="0" applyAlignment="1" applyBorder="1" applyFont="1">
      <alignment horizontal="center" shrinkToFit="0" wrapText="1"/>
    </xf>
    <xf borderId="4" fillId="0" fontId="3" numFmtId="0" xfId="0" applyAlignment="1" applyBorder="1" applyFont="1">
      <alignment horizontal="center" shrinkToFit="0" wrapText="1"/>
    </xf>
    <xf borderId="4" fillId="0" fontId="20" numFmtId="0" xfId="0" applyAlignment="1" applyBorder="1" applyFont="1">
      <alignment horizontal="center" vertical="top"/>
    </xf>
    <xf borderId="4" fillId="0" fontId="20" numFmtId="0" xfId="0" applyAlignment="1" applyBorder="1" applyFont="1">
      <alignment horizontal="center" shrinkToFit="0" vertical="center" wrapText="1"/>
    </xf>
    <xf borderId="4" fillId="43" fontId="20" numFmtId="0" xfId="0" applyAlignment="1" applyBorder="1" applyFont="1">
      <alignment horizontal="center" vertical="top"/>
    </xf>
    <xf borderId="4" fillId="43" fontId="20" numFmtId="1" xfId="0" applyAlignment="1" applyBorder="1" applyFont="1" applyNumberFormat="1">
      <alignment horizontal="center"/>
    </xf>
    <xf borderId="4" fillId="43" fontId="20" numFmtId="0" xfId="0" applyAlignment="1" applyBorder="1" applyFont="1">
      <alignment horizontal="center" shrinkToFit="0" vertical="center" wrapText="1"/>
    </xf>
    <xf borderId="4" fillId="43" fontId="3" numFmtId="0" xfId="0" applyAlignment="1" applyBorder="1" applyFont="1">
      <alignment horizontal="center"/>
    </xf>
    <xf borderId="4" fillId="0" fontId="15" numFmtId="0" xfId="0" applyAlignment="1" applyBorder="1" applyFont="1">
      <alignment horizontal="center"/>
    </xf>
    <xf borderId="4" fillId="0" fontId="35" numFmtId="0" xfId="0" applyAlignment="1" applyBorder="1" applyFont="1">
      <alignment horizontal="center"/>
    </xf>
    <xf borderId="4" fillId="0" fontId="20" numFmtId="0" xfId="0" applyAlignment="1" applyBorder="1" applyFont="1">
      <alignment horizontal="center" vertical="center"/>
    </xf>
    <xf borderId="4" fillId="0" fontId="3" numFmtId="0" xfId="0" applyAlignment="1" applyBorder="1" applyFont="1">
      <alignment horizontal="center"/>
    </xf>
    <xf borderId="4" fillId="0" fontId="19" numFmtId="0" xfId="0" applyAlignment="1" applyBorder="1" applyFont="1">
      <alignment horizontal="center"/>
    </xf>
    <xf borderId="4" fillId="0" fontId="25" numFmtId="0" xfId="0" applyAlignment="1" applyBorder="1" applyFont="1">
      <alignment horizontal="center"/>
    </xf>
    <xf borderId="4" fillId="0" fontId="38" numFmtId="0" xfId="0" applyAlignment="1" applyBorder="1" applyFont="1">
      <alignment horizontal="center" readingOrder="0" vertical="center"/>
    </xf>
    <xf borderId="4" fillId="39" fontId="38" numFmtId="0" xfId="0" applyAlignment="1" applyBorder="1" applyFont="1">
      <alignment horizontal="center" vertical="top"/>
    </xf>
    <xf borderId="4" fillId="39" fontId="38" numFmtId="0" xfId="0" applyAlignment="1" applyBorder="1" applyFont="1">
      <alignment horizontal="center" vertical="center"/>
    </xf>
    <xf borderId="4" fillId="0" fontId="38" numFmtId="0" xfId="0" applyAlignment="1" applyBorder="1" applyFont="1">
      <alignment horizontal="center"/>
    </xf>
    <xf borderId="4" fillId="39" fontId="15" numFmtId="0" xfId="0" applyAlignment="1" applyBorder="1" applyFont="1">
      <alignment horizontal="center"/>
    </xf>
    <xf borderId="4" fillId="0" fontId="9" numFmtId="0" xfId="0" applyAlignment="1" applyBorder="1" applyFont="1">
      <alignment horizontal="center"/>
    </xf>
    <xf borderId="4" fillId="0" fontId="20" numFmtId="1" xfId="0" applyAlignment="1" applyBorder="1" applyFont="1" applyNumberFormat="1">
      <alignment readingOrder="0"/>
    </xf>
    <xf borderId="0" fillId="0" fontId="140" numFmtId="1" xfId="0" applyAlignment="1" applyFont="1" applyNumberFormat="1">
      <alignment horizontal="left" vertical="top"/>
    </xf>
    <xf borderId="5" fillId="28" fontId="73" numFmtId="1" xfId="0" applyAlignment="1" applyBorder="1" applyFont="1" applyNumberFormat="1">
      <alignment horizontal="left" vertical="top"/>
    </xf>
    <xf borderId="8" fillId="0" fontId="57" numFmtId="0" xfId="0" applyAlignment="1" applyBorder="1" applyFont="1">
      <alignment horizontal="left" vertical="top"/>
    </xf>
    <xf borderId="5" fillId="29" fontId="73" numFmtId="1" xfId="0" applyAlignment="1" applyBorder="1" applyFont="1" applyNumberFormat="1">
      <alignment horizontal="left" vertical="top"/>
    </xf>
    <xf borderId="8" fillId="0" fontId="57" numFmtId="0" xfId="0" applyAlignment="1" applyBorder="1" applyFont="1">
      <alignment horizontal="center" vertical="top"/>
    </xf>
    <xf borderId="5" fillId="30" fontId="73" numFmtId="1" xfId="0" applyAlignment="1" applyBorder="1" applyFont="1" applyNumberFormat="1">
      <alignment horizontal="left" vertical="top"/>
    </xf>
    <xf borderId="8" fillId="0" fontId="58" numFmtId="0" xfId="0" applyAlignment="1" applyBorder="1" applyFont="1">
      <alignment horizontal="left" vertical="top"/>
    </xf>
    <xf borderId="27" fillId="0" fontId="58" numFmtId="0" xfId="0" applyAlignment="1" applyBorder="1" applyFont="1">
      <alignment horizontal="left" vertical="top"/>
    </xf>
    <xf borderId="48" fillId="21" fontId="58" numFmtId="0" xfId="0" applyAlignment="1" applyBorder="1" applyFont="1">
      <alignment horizontal="center" vertical="center"/>
    </xf>
    <xf borderId="27" fillId="0" fontId="57" numFmtId="0" xfId="0" applyAlignment="1" applyBorder="1" applyFont="1">
      <alignment horizontal="center" vertical="center"/>
    </xf>
    <xf borderId="27" fillId="31" fontId="58" numFmtId="0" xfId="0" applyAlignment="1" applyBorder="1" applyFont="1">
      <alignment horizontal="center" vertical="center"/>
    </xf>
    <xf borderId="5" fillId="33" fontId="73" numFmtId="1" xfId="0" applyAlignment="1" applyBorder="1" applyFont="1" applyNumberFormat="1">
      <alignment horizontal="left" vertical="top"/>
    </xf>
    <xf borderId="5" fillId="34" fontId="73" numFmtId="1" xfId="0" applyAlignment="1" applyBorder="1" applyFont="1" applyNumberFormat="1">
      <alignment vertical="top"/>
    </xf>
    <xf borderId="8" fillId="0" fontId="24" numFmtId="0" xfId="0" applyAlignment="1" applyBorder="1" applyFont="1">
      <alignment vertical="top"/>
    </xf>
    <xf borderId="5" fillId="35" fontId="58" numFmtId="1" xfId="0" applyAlignment="1" applyBorder="1" applyFont="1" applyNumberFormat="1">
      <alignment horizontal="center" vertical="top"/>
    </xf>
    <xf borderId="8" fillId="14" fontId="58" numFmtId="0" xfId="0" applyAlignment="1" applyBorder="1" applyFont="1">
      <alignment horizontal="center" vertical="center"/>
    </xf>
    <xf borderId="8" fillId="0" fontId="141" numFmtId="0" xfId="0" applyAlignment="1" applyBorder="1" applyFont="1">
      <alignment horizontal="center"/>
    </xf>
    <xf borderId="0" fillId="0" fontId="20" numFmtId="1" xfId="0" applyFont="1" applyNumberFormat="1"/>
    <xf borderId="8" fillId="0" fontId="38" numFmtId="14" xfId="0" applyAlignment="1" applyBorder="1" applyFont="1" applyNumberFormat="1">
      <alignment horizontal="center" readingOrder="0" vertical="center"/>
    </xf>
    <xf borderId="8" fillId="0" fontId="38" numFmtId="0" xfId="0" applyAlignment="1" applyBorder="1" applyFont="1">
      <alignment horizontal="center" readingOrder="0" shrinkToFit="0" vertical="center" wrapText="1"/>
    </xf>
    <xf borderId="8" fillId="0" fontId="38" numFmtId="14" xfId="0" applyAlignment="1" applyBorder="1" applyFont="1" applyNumberFormat="1">
      <alignment horizontal="center" readingOrder="0" shrinkToFit="0" vertical="center" wrapText="1"/>
    </xf>
    <xf borderId="5" fillId="33" fontId="24" numFmtId="164" xfId="0" applyAlignment="1" applyBorder="1" applyFont="1" applyNumberFormat="1">
      <alignment readingOrder="0"/>
    </xf>
    <xf borderId="8" fillId="0" fontId="38" numFmtId="164" xfId="0" applyAlignment="1" applyBorder="1" applyFont="1" applyNumberFormat="1">
      <alignment horizontal="center" readingOrder="0" shrinkToFit="0" vertical="center" wrapText="1"/>
    </xf>
    <xf borderId="8" fillId="0" fontId="24" numFmtId="0" xfId="0" applyAlignment="1" applyBorder="1" applyFont="1">
      <alignment horizontal="center" readingOrder="0" shrinkToFit="0" vertical="center" wrapText="1"/>
    </xf>
    <xf borderId="8" fillId="0" fontId="24" numFmtId="14" xfId="0" applyAlignment="1" applyBorder="1" applyFont="1" applyNumberFormat="1">
      <alignment horizontal="center" vertical="top"/>
    </xf>
    <xf borderId="0" fillId="0" fontId="24" numFmtId="14" xfId="0" applyFont="1" applyNumberFormat="1"/>
    <xf borderId="5" fillId="43" fontId="20" numFmtId="1" xfId="0" applyBorder="1" applyFont="1" applyNumberFormat="1"/>
    <xf borderId="8" fillId="43" fontId="38" numFmtId="0" xfId="0" applyAlignment="1" applyBorder="1" applyFont="1">
      <alignment horizontal="center" vertical="center"/>
    </xf>
    <xf borderId="8" fillId="43" fontId="38" numFmtId="0" xfId="0" applyAlignment="1" applyBorder="1" applyFont="1">
      <alignment horizontal="center" vertical="top"/>
    </xf>
    <xf borderId="8" fillId="43" fontId="38" numFmtId="14" xfId="0" applyAlignment="1" applyBorder="1" applyFont="1" applyNumberFormat="1">
      <alignment horizontal="center" vertical="top"/>
    </xf>
    <xf borderId="8" fillId="43" fontId="38" numFmtId="0" xfId="0" applyAlignment="1" applyBorder="1" applyFont="1">
      <alignment horizontal="left" vertical="top"/>
    </xf>
    <xf borderId="8" fillId="43" fontId="38" numFmtId="0" xfId="0" applyAlignment="1" applyBorder="1" applyFont="1">
      <alignment horizontal="center" shrinkToFit="0" vertical="top" wrapText="1"/>
    </xf>
    <xf borderId="8" fillId="43" fontId="38" numFmtId="14" xfId="0" applyAlignment="1" applyBorder="1" applyFont="1" applyNumberFormat="1">
      <alignment horizontal="center" shrinkToFit="0" vertical="top" wrapText="1"/>
    </xf>
    <xf borderId="8" fillId="43" fontId="38" numFmtId="14" xfId="0" applyAlignment="1" applyBorder="1" applyFont="1" applyNumberFormat="1">
      <alignment horizontal="center" shrinkToFit="0" vertical="center" wrapText="1"/>
    </xf>
    <xf borderId="8" fillId="43" fontId="38" numFmtId="0" xfId="0" applyBorder="1" applyFont="1"/>
    <xf borderId="8" fillId="0" fontId="38" numFmtId="16" xfId="0" applyAlignment="1" applyBorder="1" applyFont="1" applyNumberFormat="1">
      <alignment horizontal="center" shrinkToFit="0" vertical="top" wrapText="1"/>
    </xf>
    <xf borderId="8" fillId="0" fontId="38" numFmtId="16" xfId="0" applyAlignment="1" applyBorder="1" applyFont="1" applyNumberFormat="1">
      <alignment horizontal="center" vertical="top"/>
    </xf>
    <xf borderId="8" fillId="0" fontId="58" numFmtId="0" xfId="0" applyAlignment="1" applyBorder="1" applyFont="1">
      <alignment horizontal="center" shrinkToFit="0" vertical="top" wrapText="1"/>
    </xf>
    <xf borderId="8" fillId="11" fontId="38" numFmtId="0" xfId="0" applyAlignment="1" applyBorder="1" applyFont="1">
      <alignment horizontal="center" vertical="top"/>
    </xf>
    <xf borderId="8" fillId="11" fontId="38" numFmtId="0" xfId="0" applyAlignment="1" applyBorder="1" applyFont="1">
      <alignment horizontal="center" shrinkToFit="0" vertical="top" wrapText="1"/>
    </xf>
    <xf borderId="8" fillId="11" fontId="38" numFmtId="14" xfId="0" applyAlignment="1" applyBorder="1" applyFont="1" applyNumberFormat="1">
      <alignment horizontal="center" vertical="top"/>
    </xf>
    <xf borderId="8" fillId="11" fontId="38" numFmtId="0" xfId="0" applyBorder="1" applyFont="1"/>
    <xf borderId="0" fillId="0" fontId="20" numFmtId="1" xfId="0" applyAlignment="1" applyFont="1" applyNumberFormat="1">
      <alignment horizontal="center" shrinkToFit="0" wrapText="1"/>
    </xf>
    <xf borderId="8" fillId="0" fontId="38" numFmtId="1" xfId="0" applyAlignment="1" applyBorder="1" applyFont="1" applyNumberFormat="1">
      <alignment horizontal="center" shrinkToFit="0" wrapText="1"/>
    </xf>
    <xf borderId="8" fillId="0" fontId="142" numFmtId="14" xfId="0" applyAlignment="1" applyBorder="1" applyFont="1" applyNumberFormat="1">
      <alignment horizontal="center" vertical="top"/>
    </xf>
    <xf borderId="8" fillId="0" fontId="38" numFmtId="1" xfId="0" applyAlignment="1" applyBorder="1" applyFont="1" applyNumberFormat="1">
      <alignment horizontal="center"/>
    </xf>
    <xf borderId="8" fillId="0" fontId="20" numFmtId="1" xfId="0" applyAlignment="1" applyBorder="1" applyFont="1" applyNumberFormat="1">
      <alignment horizontal="center"/>
    </xf>
    <xf borderId="8" fillId="43" fontId="20" numFmtId="1" xfId="0" applyAlignment="1" applyBorder="1" applyFont="1" applyNumberFormat="1">
      <alignment horizontal="center"/>
    </xf>
    <xf borderId="5" fillId="43" fontId="3" numFmtId="0" xfId="0" applyAlignment="1" applyBorder="1" applyFont="1">
      <alignment horizontal="center"/>
    </xf>
    <xf borderId="8" fillId="43" fontId="20" numFmtId="0" xfId="0" applyAlignment="1" applyBorder="1" applyFont="1">
      <alignment horizontal="center" vertical="top"/>
    </xf>
    <xf borderId="0" fillId="0" fontId="15" numFmtId="1" xfId="0" applyAlignment="1" applyFont="1" applyNumberFormat="1">
      <alignment horizontal="center"/>
    </xf>
    <xf borderId="8" fillId="0" fontId="20" numFmtId="1" xfId="0" applyBorder="1" applyFont="1" applyNumberFormat="1"/>
    <xf borderId="8" fillId="0" fontId="38" numFmtId="164" xfId="0" applyAlignment="1" applyBorder="1" applyFont="1" applyNumberFormat="1">
      <alignment horizontal="center" readingOrder="0" vertical="top"/>
    </xf>
    <xf borderId="8" fillId="0" fontId="38" numFmtId="1" xfId="0" applyBorder="1" applyFont="1" applyNumberFormat="1"/>
    <xf borderId="0" fillId="0" fontId="143" numFmtId="0" xfId="0" applyAlignment="1" applyFont="1">
      <alignment horizontal="left" vertical="center"/>
    </xf>
    <xf borderId="22" fillId="0" fontId="57" numFmtId="0" xfId="0" applyAlignment="1" applyBorder="1" applyFont="1">
      <alignment horizontal="left" vertical="center"/>
    </xf>
    <xf borderId="5" fillId="28" fontId="73" numFmtId="0" xfId="0" applyAlignment="1" applyBorder="1" applyFont="1">
      <alignment horizontal="left" vertical="top"/>
    </xf>
    <xf borderId="22" fillId="0" fontId="57" numFmtId="0" xfId="0" applyAlignment="1" applyBorder="1" applyFont="1">
      <alignment horizontal="left" vertical="top"/>
    </xf>
    <xf borderId="5" fillId="29" fontId="73" numFmtId="0" xfId="0" applyAlignment="1" applyBorder="1" applyFont="1">
      <alignment horizontal="left" vertical="top"/>
    </xf>
    <xf borderId="22" fillId="0" fontId="38" numFmtId="0" xfId="0" applyAlignment="1" applyBorder="1" applyFont="1">
      <alignment horizontal="left" vertical="top"/>
    </xf>
    <xf borderId="5" fillId="30" fontId="73" numFmtId="0" xfId="0" applyAlignment="1" applyBorder="1" applyFont="1">
      <alignment horizontal="left" vertical="top"/>
    </xf>
    <xf borderId="43" fillId="22" fontId="58" numFmtId="0" xfId="0" applyAlignment="1" applyBorder="1" applyFont="1">
      <alignment horizontal="center" vertical="center"/>
    </xf>
    <xf borderId="22" fillId="0" fontId="58" numFmtId="0" xfId="0" applyAlignment="1" applyBorder="1" applyFont="1">
      <alignment horizontal="left" vertical="top"/>
    </xf>
    <xf borderId="5" fillId="33" fontId="73" numFmtId="0" xfId="0" applyAlignment="1" applyBorder="1" applyFont="1">
      <alignment horizontal="left" vertical="top"/>
    </xf>
    <xf borderId="5" fillId="34" fontId="73" numFmtId="0" xfId="0" applyAlignment="1" applyBorder="1" applyFont="1">
      <alignment vertical="top"/>
    </xf>
    <xf borderId="22" fillId="0" fontId="57" numFmtId="0" xfId="0" applyAlignment="1" applyBorder="1" applyFont="1">
      <alignment horizontal="center" vertical="top"/>
    </xf>
    <xf borderId="8" fillId="0" fontId="57" numFmtId="14" xfId="0" applyAlignment="1" applyBorder="1" applyFont="1" applyNumberFormat="1">
      <alignment horizontal="center" vertical="center"/>
    </xf>
    <xf borderId="22" fillId="0" fontId="58" numFmtId="0" xfId="0" applyAlignment="1" applyBorder="1" applyFont="1">
      <alignment horizontal="center" vertical="center"/>
    </xf>
    <xf borderId="8" fillId="21" fontId="58" numFmtId="14" xfId="0" applyAlignment="1" applyBorder="1" applyFont="1" applyNumberFormat="1">
      <alignment horizontal="center" vertical="center"/>
    </xf>
    <xf borderId="0" fillId="0" fontId="144" numFmtId="0" xfId="0" applyAlignment="1" applyFont="1">
      <alignment horizontal="center" vertical="center"/>
    </xf>
    <xf borderId="22" fillId="0" fontId="38" numFmtId="0" xfId="0" applyAlignment="1" applyBorder="1" applyFont="1">
      <alignment horizontal="center" vertical="center"/>
    </xf>
    <xf borderId="8" fillId="8" fontId="38" numFmtId="14" xfId="0" applyAlignment="1" applyBorder="1" applyFont="1" applyNumberFormat="1">
      <alignment horizontal="center" readingOrder="0" vertical="center"/>
    </xf>
    <xf borderId="8" fillId="38" fontId="38" numFmtId="14" xfId="0" applyAlignment="1" applyBorder="1" applyFont="1" applyNumberFormat="1">
      <alignment horizontal="center" readingOrder="0" vertical="center"/>
    </xf>
    <xf borderId="8" fillId="0" fontId="38" numFmtId="0" xfId="0" applyAlignment="1" applyBorder="1" applyFont="1">
      <alignment readingOrder="0" shrinkToFit="0" vertical="top" wrapText="1"/>
    </xf>
    <xf borderId="0" fillId="2" fontId="38" numFmtId="0" xfId="0" applyAlignment="1" applyFont="1">
      <alignment horizontal="center" readingOrder="0" vertical="top"/>
    </xf>
    <xf borderId="5" fillId="37" fontId="38" numFmtId="0" xfId="0" applyAlignment="1" applyBorder="1" applyFont="1">
      <alignment horizontal="center" vertical="top"/>
    </xf>
    <xf borderId="5" fillId="37" fontId="145" numFmtId="0" xfId="0" applyAlignment="1" applyBorder="1" applyFont="1">
      <alignment horizontal="center" vertical="top"/>
    </xf>
    <xf borderId="32" fillId="37" fontId="38" numFmtId="0" xfId="0" applyAlignment="1" applyBorder="1" applyFont="1">
      <alignment horizontal="center" vertical="center"/>
    </xf>
    <xf borderId="8" fillId="37" fontId="38" numFmtId="0" xfId="0" applyAlignment="1" applyBorder="1" applyFont="1">
      <alignment horizontal="left" shrinkToFit="0" vertical="top" wrapText="1"/>
    </xf>
    <xf borderId="8" fillId="37" fontId="38" numFmtId="0" xfId="0" applyAlignment="1" applyBorder="1" applyFont="1">
      <alignment horizontal="center" shrinkToFit="0" vertical="center" wrapText="1"/>
    </xf>
    <xf borderId="5" fillId="29" fontId="38" numFmtId="0" xfId="0" applyAlignment="1" applyBorder="1" applyFont="1">
      <alignment horizontal="center" vertical="top"/>
    </xf>
    <xf borderId="5" fillId="29" fontId="146" numFmtId="0" xfId="0" applyAlignment="1" applyBorder="1" applyFont="1">
      <alignment horizontal="center" vertical="top"/>
    </xf>
    <xf borderId="32" fillId="29" fontId="38" numFmtId="0" xfId="0" applyAlignment="1" applyBorder="1" applyFont="1">
      <alignment horizontal="center" vertical="top"/>
    </xf>
    <xf borderId="8" fillId="29" fontId="38" numFmtId="0" xfId="0" applyAlignment="1" applyBorder="1" applyFont="1">
      <alignment horizontal="center" shrinkToFit="0" vertical="center" wrapText="1"/>
    </xf>
    <xf borderId="5" fillId="39" fontId="38" numFmtId="0" xfId="0" applyAlignment="1" applyBorder="1" applyFont="1">
      <alignment horizontal="center" vertical="top"/>
    </xf>
    <xf borderId="5" fillId="39" fontId="147" numFmtId="0" xfId="0" applyAlignment="1" applyBorder="1" applyFont="1">
      <alignment horizontal="center" vertical="top"/>
    </xf>
    <xf borderId="32" fillId="39" fontId="38" numFmtId="0" xfId="0" applyAlignment="1" applyBorder="1" applyFont="1">
      <alignment horizontal="center" vertical="top"/>
    </xf>
    <xf borderId="8" fillId="39" fontId="38" numFmtId="0" xfId="0" applyAlignment="1" applyBorder="1" applyFont="1">
      <alignment horizontal="center" shrinkToFit="0" vertical="center" wrapText="1"/>
    </xf>
    <xf borderId="5" fillId="37" fontId="148" numFmtId="0" xfId="0" applyAlignment="1" applyBorder="1" applyFont="1">
      <alignment horizontal="center" vertical="top"/>
    </xf>
    <xf borderId="32" fillId="37" fontId="38" numFmtId="0" xfId="0" applyAlignment="1" applyBorder="1" applyFont="1">
      <alignment horizontal="center" vertical="top"/>
    </xf>
    <xf borderId="0" fillId="0" fontId="149" numFmtId="0" xfId="0" applyAlignment="1" applyFont="1">
      <alignment horizontal="center" vertical="top"/>
    </xf>
    <xf borderId="22" fillId="0" fontId="38" numFmtId="0" xfId="0" applyAlignment="1" applyBorder="1" applyFont="1">
      <alignment horizontal="center" vertical="top"/>
    </xf>
    <xf borderId="8" fillId="0" fontId="24" numFmtId="14" xfId="0" applyAlignment="1" applyBorder="1" applyFont="1" applyNumberFormat="1">
      <alignment horizontal="center" readingOrder="0" shrinkToFit="0" vertical="center" wrapText="1"/>
    </xf>
    <xf borderId="8" fillId="0" fontId="38" numFmtId="14" xfId="0" applyAlignment="1" applyBorder="1" applyFont="1" applyNumberFormat="1">
      <alignment horizontal="center" readingOrder="0" shrinkToFit="0" vertical="top" wrapText="1"/>
    </xf>
    <xf borderId="8" fillId="38" fontId="38" numFmtId="14" xfId="0" applyAlignment="1" applyBorder="1" applyFont="1" applyNumberFormat="1">
      <alignment horizontal="center" readingOrder="0" vertical="top"/>
    </xf>
    <xf borderId="8" fillId="41" fontId="38" numFmtId="14" xfId="0" applyAlignment="1" applyBorder="1" applyFont="1" applyNumberFormat="1">
      <alignment horizontal="center" readingOrder="0" vertical="center"/>
    </xf>
    <xf borderId="8" fillId="0" fontId="38" numFmtId="16" xfId="0" applyAlignment="1" applyBorder="1" applyFont="1" applyNumberFormat="1">
      <alignment horizontal="center" vertical="center"/>
    </xf>
    <xf borderId="8" fillId="38" fontId="38" numFmtId="164" xfId="0" applyAlignment="1" applyBorder="1" applyFont="1" applyNumberFormat="1">
      <alignment horizontal="center" readingOrder="0" vertical="top"/>
    </xf>
    <xf borderId="0" fillId="0" fontId="24" numFmtId="14" xfId="0" applyAlignment="1" applyFont="1" applyNumberFormat="1">
      <alignment horizontal="center" readingOrder="0"/>
    </xf>
    <xf borderId="30" fillId="0" fontId="38" numFmtId="0" xfId="0" applyAlignment="1" applyBorder="1" applyFont="1">
      <alignment horizontal="center" vertical="top"/>
    </xf>
    <xf borderId="39" fillId="0" fontId="150" numFmtId="0" xfId="0" applyAlignment="1" applyBorder="1" applyFont="1">
      <alignment horizontal="center" vertical="top"/>
    </xf>
    <xf borderId="49" fillId="0" fontId="38" numFmtId="0" xfId="0" applyAlignment="1" applyBorder="1" applyFont="1">
      <alignment horizontal="center" vertical="top"/>
    </xf>
    <xf borderId="8" fillId="0" fontId="151" numFmtId="0" xfId="0" applyAlignment="1" applyBorder="1" applyFont="1">
      <alignment horizontal="center" vertical="top"/>
    </xf>
    <xf borderId="8" fillId="39" fontId="152" numFmtId="0" xfId="0" applyAlignment="1" applyBorder="1" applyFont="1">
      <alignment horizontal="center" vertical="top"/>
    </xf>
    <xf borderId="50" fillId="11" fontId="27" numFmtId="0" xfId="0" applyAlignment="1" applyBorder="1" applyFont="1">
      <alignment shrinkToFit="0" wrapText="1"/>
    </xf>
    <xf borderId="5" fillId="39" fontId="15" numFmtId="0" xfId="0" applyAlignment="1" applyBorder="1" applyFont="1">
      <alignment horizontal="center"/>
    </xf>
    <xf borderId="36" fillId="39" fontId="38" numFmtId="0" xfId="0" applyAlignment="1" applyBorder="1" applyFont="1">
      <alignment horizontal="center" vertical="top"/>
    </xf>
    <xf borderId="0" fillId="0" fontId="38" numFmtId="0" xfId="0" applyAlignment="1" applyFont="1">
      <alignment horizontal="center" readingOrder="0"/>
    </xf>
    <xf borderId="23" fillId="0" fontId="143" numFmtId="0" xfId="0" applyAlignment="1" applyBorder="1" applyFont="1">
      <alignment horizontal="left" vertical="center"/>
    </xf>
    <xf borderId="22" fillId="0" fontId="7" numFmtId="0" xfId="0" applyBorder="1" applyFont="1"/>
    <xf borderId="8" fillId="28" fontId="73" numFmtId="0" xfId="0" applyAlignment="1" applyBorder="1" applyFont="1">
      <alignment horizontal="left" vertical="top"/>
    </xf>
    <xf borderId="8" fillId="0" fontId="24" numFmtId="167" xfId="0" applyAlignment="1" applyBorder="1" applyFont="1" applyNumberFormat="1">
      <alignment horizontal="center" vertical="top"/>
    </xf>
    <xf borderId="8" fillId="29" fontId="73" numFmtId="0" xfId="0" applyAlignment="1" applyBorder="1" applyFont="1">
      <alignment horizontal="left" vertical="center"/>
    </xf>
    <xf borderId="8" fillId="30" fontId="73" numFmtId="0" xfId="0" applyAlignment="1" applyBorder="1" applyFont="1">
      <alignment horizontal="left" vertical="center"/>
    </xf>
    <xf borderId="27" fillId="0" fontId="59" numFmtId="0" xfId="0" applyAlignment="1" applyBorder="1" applyFont="1">
      <alignment horizontal="center" vertical="center"/>
    </xf>
    <xf borderId="27" fillId="36" fontId="59" numFmtId="167" xfId="0" applyAlignment="1" applyBorder="1" applyFont="1" applyNumberFormat="1">
      <alignment horizontal="center" vertical="center"/>
    </xf>
    <xf borderId="27" fillId="31" fontId="59" numFmtId="0" xfId="0" applyAlignment="1" applyBorder="1" applyFont="1">
      <alignment horizontal="center" vertical="center"/>
    </xf>
    <xf borderId="8" fillId="33" fontId="73" numFmtId="0" xfId="0" applyAlignment="1" applyBorder="1" applyFont="1">
      <alignment horizontal="left" vertical="center"/>
    </xf>
    <xf borderId="8" fillId="34" fontId="73" numFmtId="0" xfId="0" applyAlignment="1" applyBorder="1" applyFont="1">
      <alignment vertical="center"/>
    </xf>
    <xf borderId="8" fillId="0" fontId="73" numFmtId="167" xfId="0" applyAlignment="1" applyBorder="1" applyFont="1" applyNumberFormat="1">
      <alignment horizontal="center" vertical="center"/>
    </xf>
    <xf borderId="8" fillId="35" fontId="59" numFmtId="0" xfId="0" applyAlignment="1" applyBorder="1" applyFont="1">
      <alignment horizontal="center" vertical="center"/>
    </xf>
    <xf borderId="8" fillId="36" fontId="59" numFmtId="167" xfId="0" applyAlignment="1" applyBorder="1" applyFont="1" applyNumberFormat="1">
      <alignment horizontal="center" vertical="center"/>
    </xf>
    <xf borderId="8" fillId="31" fontId="59" numFmtId="0" xfId="0" applyAlignment="1" applyBorder="1" applyFont="1">
      <alignment horizontal="center" shrinkToFit="0" vertical="center" wrapText="1"/>
    </xf>
    <xf borderId="8" fillId="31" fontId="59" numFmtId="0" xfId="0" applyAlignment="1" applyBorder="1" applyFont="1">
      <alignment horizontal="center" vertical="center"/>
    </xf>
    <xf borderId="8" fillId="0" fontId="153" numFmtId="0" xfId="0" applyAlignment="1" applyBorder="1" applyFont="1">
      <alignment horizontal="center" vertical="center"/>
    </xf>
    <xf borderId="8" fillId="33" fontId="24" numFmtId="167" xfId="0" applyAlignment="1" applyBorder="1" applyFont="1" applyNumberFormat="1">
      <alignment horizontal="center" vertical="center"/>
    </xf>
    <xf borderId="8" fillId="0" fontId="154" numFmtId="0" xfId="0" applyAlignment="1" applyBorder="1" applyFont="1">
      <alignment horizontal="center" vertical="center"/>
    </xf>
    <xf borderId="8" fillId="0" fontId="24" numFmtId="167" xfId="0" applyAlignment="1" applyBorder="1" applyFont="1" applyNumberFormat="1">
      <alignment horizontal="center" readingOrder="0" vertical="center"/>
    </xf>
    <xf borderId="8" fillId="0" fontId="24" numFmtId="0" xfId="0" applyAlignment="1" applyBorder="1" applyFont="1">
      <alignment horizontal="left" readingOrder="0" vertical="center"/>
    </xf>
    <xf borderId="8" fillId="0" fontId="24" numFmtId="167" xfId="0" applyAlignment="1" applyBorder="1" applyFont="1" applyNumberFormat="1">
      <alignment horizontal="center" vertical="center"/>
    </xf>
    <xf borderId="8" fillId="0" fontId="155" numFmtId="0" xfId="0" applyBorder="1" applyFont="1"/>
    <xf borderId="8" fillId="0" fontId="38" numFmtId="167" xfId="0" applyAlignment="1" applyBorder="1" applyFont="1" applyNumberFormat="1">
      <alignment horizontal="center" readingOrder="0" vertical="top"/>
    </xf>
    <xf borderId="8" fillId="0" fontId="24" numFmtId="14" xfId="0" applyAlignment="1" applyBorder="1" applyFont="1" applyNumberFormat="1">
      <alignment horizontal="center" readingOrder="0" shrinkToFit="0" vertical="top" wrapText="1"/>
    </xf>
    <xf borderId="0" fillId="0" fontId="156" numFmtId="0" xfId="0" applyAlignment="1" applyFont="1">
      <alignment horizontal="center"/>
    </xf>
    <xf borderId="8" fillId="0" fontId="24" numFmtId="167" xfId="0" applyAlignment="1" applyBorder="1" applyFont="1" applyNumberFormat="1">
      <alignment horizontal="center" readingOrder="0" vertical="top"/>
    </xf>
    <xf borderId="8" fillId="0" fontId="24" numFmtId="164" xfId="0" applyAlignment="1" applyBorder="1" applyFont="1" applyNumberFormat="1">
      <alignment horizontal="center" readingOrder="0" shrinkToFit="0" vertical="top" wrapText="1"/>
    </xf>
    <xf borderId="8" fillId="0" fontId="24" numFmtId="17" xfId="0" applyAlignment="1" applyBorder="1" applyFont="1" applyNumberFormat="1">
      <alignment horizontal="center" shrinkToFit="0" vertical="top" wrapText="1"/>
    </xf>
    <xf borderId="38" fillId="0" fontId="24" numFmtId="0" xfId="0" applyAlignment="1" applyBorder="1" applyFont="1">
      <alignment horizontal="left" vertical="top"/>
    </xf>
    <xf borderId="8" fillId="39" fontId="24" numFmtId="0" xfId="0" applyBorder="1" applyFont="1"/>
    <xf borderId="23" fillId="0" fontId="24" numFmtId="0" xfId="0" applyAlignment="1" applyBorder="1" applyFont="1">
      <alignment horizontal="center" readingOrder="0" vertical="center"/>
    </xf>
    <xf borderId="0" fillId="0" fontId="24" numFmtId="0" xfId="0" applyAlignment="1" applyFont="1">
      <alignment readingOrder="0"/>
    </xf>
    <xf borderId="22" fillId="0" fontId="24" numFmtId="0" xfId="0" applyAlignment="1" applyBorder="1" applyFont="1">
      <alignment horizontal="center" readingOrder="0" shrinkToFit="0" vertical="top" wrapText="1"/>
    </xf>
    <xf borderId="23" fillId="0" fontId="24" numFmtId="0" xfId="0" applyAlignment="1" applyBorder="1" applyFont="1">
      <alignment horizontal="center" vertical="center"/>
    </xf>
    <xf borderId="22" fillId="0" fontId="24" numFmtId="0" xfId="0" applyAlignment="1" applyBorder="1" applyFont="1">
      <alignment horizontal="center" shrinkToFit="0" vertical="top" wrapText="1"/>
    </xf>
    <xf borderId="2" fillId="0" fontId="24" numFmtId="0" xfId="0" applyBorder="1" applyFont="1"/>
    <xf borderId="39" fillId="0" fontId="24" numFmtId="0" xfId="0" applyAlignment="1" applyBorder="1" applyFont="1">
      <alignment horizontal="left" readingOrder="0" vertical="top"/>
    </xf>
    <xf borderId="8" fillId="28" fontId="24" numFmtId="0" xfId="0" applyAlignment="1" applyBorder="1" applyFont="1">
      <alignment horizontal="left" readingOrder="0" vertical="top"/>
    </xf>
    <xf borderId="8" fillId="28" fontId="24" numFmtId="0" xfId="0" applyAlignment="1" applyBorder="1" applyFont="1">
      <alignment horizontal="center" readingOrder="0" shrinkToFit="0" vertical="top" wrapText="1"/>
    </xf>
    <xf borderId="8" fillId="0" fontId="157" numFmtId="0" xfId="0" applyAlignment="1" applyBorder="1" applyFont="1">
      <alignment horizontal="center" vertical="top"/>
    </xf>
    <xf borderId="8" fillId="0" fontId="38" numFmtId="167" xfId="0" applyAlignment="1" applyBorder="1" applyFont="1" applyNumberFormat="1">
      <alignment horizontal="center" vertical="top"/>
    </xf>
    <xf borderId="0" fillId="0" fontId="20" numFmtId="0" xfId="0" applyAlignment="1" applyFont="1">
      <alignment shrinkToFit="0" vertical="top" wrapText="1"/>
    </xf>
    <xf borderId="0" fillId="0" fontId="158" numFmtId="0" xfId="0" applyAlignment="1" applyFont="1">
      <alignment shrinkToFit="0" vertical="top" wrapText="1"/>
    </xf>
    <xf borderId="0" fillId="0" fontId="159" numFmtId="0" xfId="0" applyAlignment="1" applyFont="1">
      <alignment shrinkToFit="0" vertical="top" wrapText="1"/>
    </xf>
    <xf borderId="0" fillId="0" fontId="160" numFmtId="0" xfId="0" applyFont="1"/>
    <xf borderId="0" fillId="0" fontId="161" numFmtId="0" xfId="0" applyFont="1"/>
    <xf borderId="0" fillId="0" fontId="20" numFmtId="0" xfId="0" applyAlignment="1" applyFont="1">
      <alignment shrinkToFit="0" wrapText="1"/>
    </xf>
    <xf borderId="0" fillId="0" fontId="162" numFmtId="0" xfId="0" applyAlignment="1" applyFont="1">
      <alignment shrinkToFit="0" vertical="top" wrapText="1"/>
    </xf>
    <xf borderId="0" fillId="0" fontId="55" numFmtId="0" xfId="0" applyAlignment="1" applyFont="1">
      <alignment shrinkToFit="0" vertical="top" wrapText="1"/>
    </xf>
    <xf borderId="0" fillId="0" fontId="15" numFmtId="0" xfId="0" applyAlignment="1" applyFont="1">
      <alignment horizontal="left" shrinkToFit="0" wrapText="1"/>
    </xf>
    <xf borderId="0" fillId="0" fontId="24" numFmtId="0" xfId="0" applyAlignment="1" applyFont="1">
      <alignment readingOrder="0" shrinkToFit="0" vertical="top" wrapText="1"/>
    </xf>
    <xf borderId="0" fillId="0" fontId="112" numFmtId="0" xfId="0" applyAlignment="1" applyFont="1">
      <alignment shrinkToFit="0" vertical="top" wrapText="1"/>
    </xf>
    <xf borderId="0" fillId="0" fontId="163" numFmtId="0" xfId="0" applyAlignment="1" applyFont="1">
      <alignment shrinkToFit="0" vertical="top" wrapText="1"/>
    </xf>
    <xf borderId="0" fillId="0" fontId="52" numFmtId="0" xfId="0" applyAlignment="1" applyFont="1">
      <alignment shrinkToFit="0" vertical="top" wrapText="1"/>
    </xf>
    <xf borderId="0" fillId="0" fontId="19" numFmtId="0" xfId="0" applyAlignment="1" applyFont="1">
      <alignment shrinkToFit="0" wrapText="1"/>
    </xf>
    <xf borderId="0" fillId="0" fontId="164" numFmtId="0" xfId="0" applyAlignment="1" applyFont="1">
      <alignment shrinkToFit="0" wrapText="1"/>
    </xf>
    <xf borderId="0" fillId="0" fontId="165" numFmtId="0" xfId="0" applyAlignment="1" applyFont="1">
      <alignment readingOrder="0"/>
    </xf>
    <xf borderId="0" fillId="0" fontId="165" numFmtId="0" xfId="0" applyFont="1"/>
    <xf quotePrefix="1" borderId="0" fillId="0" fontId="25" numFmtId="0" xfId="0" applyAlignment="1" applyFont="1">
      <alignment readingOrder="0"/>
    </xf>
    <xf borderId="0" fillId="0" fontId="25" numFmtId="0" xfId="0" applyAlignment="1" applyFont="1">
      <alignment readingOrder="0"/>
    </xf>
    <xf borderId="5" fillId="2" fontId="27" numFmtId="0" xfId="0" applyAlignment="1" applyBorder="1" applyFont="1">
      <alignment horizontal="center" shrinkToFit="0" wrapText="1"/>
    </xf>
    <xf borderId="6" fillId="0" fontId="14" numFmtId="0" xfId="0" applyAlignment="1" applyBorder="1" applyFont="1">
      <alignment horizontal="center"/>
    </xf>
    <xf borderId="7" fillId="0" fontId="15" numFmtId="0" xfId="0" applyAlignment="1" applyBorder="1" applyFont="1">
      <alignment horizontal="center"/>
    </xf>
    <xf borderId="8" fillId="0" fontId="15" numFmtId="0" xfId="0" applyAlignment="1" applyBorder="1" applyFont="1">
      <alignment horizontal="center" readingOrder="0" vertical="center"/>
    </xf>
    <xf borderId="10" fillId="0" fontId="19" numFmtId="0" xfId="0" applyAlignment="1" applyBorder="1" applyFont="1">
      <alignment horizontal="center" readingOrder="0"/>
    </xf>
    <xf borderId="10" fillId="0" fontId="24" numFmtId="0" xfId="0" applyAlignment="1" applyBorder="1" applyFont="1">
      <alignment horizontal="center"/>
    </xf>
    <xf borderId="0" fillId="5" fontId="19" numFmtId="170" xfId="0" applyAlignment="1" applyFont="1" applyNumberFormat="1">
      <alignment horizontal="center" readingOrder="0" shrinkToFit="0" vertical="bottom" wrapText="0"/>
    </xf>
    <xf borderId="0" fillId="4" fontId="19" numFmtId="174" xfId="0" applyAlignment="1" applyFont="1" applyNumberFormat="1">
      <alignment horizontal="center" readingOrder="0" vertical="center"/>
    </xf>
    <xf borderId="0" fillId="5" fontId="19" numFmtId="164" xfId="0" applyAlignment="1" applyFont="1" applyNumberFormat="1">
      <alignment horizontal="center" readingOrder="0" shrinkToFit="0" wrapText="0"/>
    </xf>
    <xf borderId="5" fillId="0" fontId="14" numFmtId="0" xfId="0" applyAlignment="1" applyBorder="1" applyFont="1">
      <alignment horizontal="center" readingOrder="0"/>
    </xf>
    <xf borderId="5" fillId="0" fontId="26" numFmtId="0" xfId="0" applyAlignment="1" applyBorder="1" applyFont="1">
      <alignment horizontal="center" readingOrder="0" shrinkToFit="0" vertical="bottom" wrapText="0"/>
    </xf>
    <xf borderId="5" fillId="12" fontId="18" numFmtId="0" xfId="0" applyAlignment="1" applyBorder="1" applyFont="1">
      <alignment horizontal="center" vertical="center"/>
    </xf>
    <xf borderId="12" fillId="0" fontId="3" numFmtId="0" xfId="0" applyBorder="1" applyFont="1"/>
    <xf borderId="0" fillId="0" fontId="166" numFmtId="0" xfId="0" applyAlignment="1" applyFont="1">
      <alignment readingOrder="0"/>
    </xf>
    <xf borderId="0" fillId="0" fontId="166" numFmtId="0" xfId="0" applyFont="1"/>
    <xf quotePrefix="1" borderId="0" fillId="0" fontId="166" numFmtId="0" xfId="0" applyAlignment="1" applyFont="1">
      <alignment readingOrder="0"/>
    </xf>
    <xf borderId="0" fillId="0" fontId="166" numFmtId="0" xfId="0" applyAlignment="1" applyFont="1">
      <alignment readingOrder="0"/>
    </xf>
    <xf borderId="0" fillId="0" fontId="166" numFmtId="22" xfId="0" applyFont="1" applyNumberFormat="1"/>
  </cellXfs>
  <cellStyles count="1">
    <cellStyle xfId="0" name="Normal" builtinId="0"/>
  </cellStyles>
  <dxfs count="7">
    <dxf>
      <font>
        <color rgb="FF006100"/>
      </font>
      <fill>
        <patternFill patternType="solid">
          <fgColor rgb="FFC6EFCE"/>
          <bgColor rgb="FFC6EFCE"/>
        </patternFill>
      </fill>
      <border/>
    </dxf>
    <dxf>
      <font/>
      <fill>
        <patternFill patternType="solid">
          <fgColor rgb="FFB7E1CD"/>
          <bgColor rgb="FFB7E1CD"/>
        </patternFill>
      </fill>
      <border/>
    </dxf>
    <dxf>
      <font/>
      <fill>
        <patternFill patternType="solid">
          <fgColor rgb="FF5BAA68"/>
          <bgColor rgb="FF5BAA68"/>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5AAA68"/>
          <bgColor rgb="FF5AAA68"/>
        </patternFill>
      </fill>
      <border/>
    </dxf>
    <dxf>
      <font/>
      <fill>
        <patternFill patternType="solid">
          <fgColor rgb="FF5CAA68"/>
          <bgColor rgb="FF5CAA6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'Signups Tally'!$C$3</c:f>
            </c:strRef>
          </c:tx>
          <c:spPr>
            <a:solidFill>
              <a:schemeClr val="accent1"/>
            </a:solidFill>
            <a:ln cmpd="sng">
              <a:noFill/>
            </a:ln>
          </c:spPr>
          <c:cat>
            <c:strRef>
              <c:f>'Signups Tally'!$B$4:$B$13</c:f>
            </c:strRef>
          </c:cat>
          <c:val>
            <c:numRef>
              <c:f>'Signups Tally'!$C$4:$C$13</c:f>
              <c:numCache/>
            </c:numRef>
          </c:val>
        </c:ser>
        <c:axId val="2044885142"/>
        <c:axId val="1488187317"/>
      </c:barChart>
      <c:catAx>
        <c:axId val="2044885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8187317"/>
      </c:catAx>
      <c:valAx>
        <c:axId val="14881873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44885142"/>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276225</xdr:colOff>
      <xdr:row>0</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ooke Shulski" id="{8f2dda28-cc99-4578-b313-c9790b4bd82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L706" dT="2025-04-24T21:40:24.00" personId="{8f2dda28-cc99-4578-b313-c9790b4bd829}" id="{5ede49d1-3777-4247-820e-98f12bd27332}" done="1">
    <x18tc:text xml:space="preserve">guys i know it looks funny but v2 was done before v1 so this is accurate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dhivyac@gmail.com" TargetMode="External"/><Relationship Id="rId5" Type="http://schemas.openxmlformats.org/officeDocument/2006/relationships/hyperlink" Target="mailto:ahniyahwalton25@gmail.com"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92" Type="http://schemas.openxmlformats.org/officeDocument/2006/relationships/hyperlink" Target="https://cphapps.temple.edu/surveys/?s=6iDifrYBoiRSWVrA" TargetMode="External"/><Relationship Id="rId391" Type="http://schemas.openxmlformats.org/officeDocument/2006/relationships/hyperlink" Target="https://cphapps.temple.edu/surveys/?s=5qXmog3hXpnyybiL" TargetMode="External"/><Relationship Id="rId390" Type="http://schemas.openxmlformats.org/officeDocument/2006/relationships/hyperlink" Target="https://cphapps.temple.edu/surveys/?s=9Fminja8TWnFWviI" TargetMode="External"/><Relationship Id="rId1" Type="http://schemas.openxmlformats.org/officeDocument/2006/relationships/hyperlink" Target="https://cphapps.temple.edu/surveys/?s=rf2fhsPW9YV8YbCR" TargetMode="External"/><Relationship Id="rId2" Type="http://schemas.openxmlformats.org/officeDocument/2006/relationships/hyperlink" Target="https://cphapps.temple.edu/surveys/?s=m2QyeivmS8NktCRg" TargetMode="External"/><Relationship Id="rId3" Type="http://schemas.openxmlformats.org/officeDocument/2006/relationships/hyperlink" Target="https://cphapps.temple.edu/surveys/?s=g9Xg5zQhNfvB96ok" TargetMode="External"/><Relationship Id="rId4" Type="http://schemas.openxmlformats.org/officeDocument/2006/relationships/hyperlink" Target="https://cphapps.temple.edu/surveys/?s=K8LFw7ntkrT7UzWT" TargetMode="External"/><Relationship Id="rId2180" Type="http://schemas.openxmlformats.org/officeDocument/2006/relationships/hyperlink" Target="https://cphapps.temple.edu/surveys/?s=gAhmiMCWXhStPtxC" TargetMode="External"/><Relationship Id="rId2181" Type="http://schemas.openxmlformats.org/officeDocument/2006/relationships/hyperlink" Target="https://cphapps.temple.edu/surveys/?s=qAeoeZHz2eqpmZsb" TargetMode="External"/><Relationship Id="rId2182" Type="http://schemas.openxmlformats.org/officeDocument/2006/relationships/hyperlink" Target="https://cphapps.temple.edu/surveys/?s=soRGpYv6ywbtkcpU" TargetMode="External"/><Relationship Id="rId2183" Type="http://schemas.openxmlformats.org/officeDocument/2006/relationships/hyperlink" Target="https://cphapps.temple.edu/surveys/?s=4gvSwRAFzMvmEeVT" TargetMode="External"/><Relationship Id="rId9" Type="http://schemas.openxmlformats.org/officeDocument/2006/relationships/hyperlink" Target="https://cphapps.temple.edu/surveys/?s=sB6xAJY5VrmWfexa" TargetMode="External"/><Relationship Id="rId385" Type="http://schemas.openxmlformats.org/officeDocument/2006/relationships/hyperlink" Target="https://cphapps.temple.edu/surveys/?s=LkAoCADI3UZVCKFy" TargetMode="External"/><Relationship Id="rId2184" Type="http://schemas.openxmlformats.org/officeDocument/2006/relationships/hyperlink" Target="https://cphapps.temple.edu/surveys/?s=I5Q4mLXfWsyRCGja" TargetMode="External"/><Relationship Id="rId384" Type="http://schemas.openxmlformats.org/officeDocument/2006/relationships/hyperlink" Target="https://cphapps.temple.edu/surveys/?s=2PJ9poibnPKum4eP" TargetMode="External"/><Relationship Id="rId2185" Type="http://schemas.openxmlformats.org/officeDocument/2006/relationships/hyperlink" Target="https://cphapps.temple.edu/surveys/?s=4ffTRzdhgcRpK6uF" TargetMode="External"/><Relationship Id="rId383" Type="http://schemas.openxmlformats.org/officeDocument/2006/relationships/hyperlink" Target="https://cphapps.temple.edu/surveys/?s=FdverPtuL7BGz6mc" TargetMode="External"/><Relationship Id="rId2186" Type="http://schemas.openxmlformats.org/officeDocument/2006/relationships/hyperlink" Target="https://cphapps.temple.edu/surveys/?s=BLjFdBcZ7qN7Aowf" TargetMode="External"/><Relationship Id="rId382" Type="http://schemas.openxmlformats.org/officeDocument/2006/relationships/hyperlink" Target="https://cphapps.temple.edu/surveys/?s=ASQLno2X38Tts9sR" TargetMode="External"/><Relationship Id="rId2187" Type="http://schemas.openxmlformats.org/officeDocument/2006/relationships/hyperlink" Target="mailto:blue_coach_speedy@yahoo.com" TargetMode="External"/><Relationship Id="rId5" Type="http://schemas.openxmlformats.org/officeDocument/2006/relationships/hyperlink" Target="https://cphapps.temple.edu/surveys/?s=ZvEyXDK44vCwrHie" TargetMode="External"/><Relationship Id="rId389" Type="http://schemas.openxmlformats.org/officeDocument/2006/relationships/hyperlink" Target="https://cphapps.temple.edu/surveys/?s=RL2vWIGtft57oLrX" TargetMode="External"/><Relationship Id="rId2188" Type="http://schemas.openxmlformats.org/officeDocument/2006/relationships/hyperlink" Target="https://cphapps.temple.edu/surveys/?s=BdaBA2NBWzKKPJPp" TargetMode="External"/><Relationship Id="rId6" Type="http://schemas.openxmlformats.org/officeDocument/2006/relationships/hyperlink" Target="https://cphapps.temple.edu/surveys/?s=A4KqhDIjz4ZVWhzR" TargetMode="External"/><Relationship Id="rId388" Type="http://schemas.openxmlformats.org/officeDocument/2006/relationships/hyperlink" Target="https://cphapps.temple.edu/surveys/?s=tLtTIz6ZrDnMfPNr" TargetMode="External"/><Relationship Id="rId2189" Type="http://schemas.openxmlformats.org/officeDocument/2006/relationships/hyperlink" Target="https://cphapps.temple.edu/surveys/?s=FBJ9KvqixahwepHi" TargetMode="External"/><Relationship Id="rId7" Type="http://schemas.openxmlformats.org/officeDocument/2006/relationships/hyperlink" Target="https://cphapps.temple.edu/surveys/?s=sEsZf4En7tyCbU9p" TargetMode="External"/><Relationship Id="rId387" Type="http://schemas.openxmlformats.org/officeDocument/2006/relationships/hyperlink" Target="https://cphapps.temple.edu/surveys/?s=pWTeerSYVVarRNaz" TargetMode="External"/><Relationship Id="rId8" Type="http://schemas.openxmlformats.org/officeDocument/2006/relationships/hyperlink" Target="https://cphapps.temple.edu/surveys/?s=9It2tBNo9YtHmxop" TargetMode="External"/><Relationship Id="rId386" Type="http://schemas.openxmlformats.org/officeDocument/2006/relationships/hyperlink" Target="https://cphapps.temple.edu/surveys/?s=8cxwbZJkaM9xzvo9" TargetMode="External"/><Relationship Id="rId381" Type="http://schemas.openxmlformats.org/officeDocument/2006/relationships/hyperlink" Target="https://cphapps.temple.edu/surveys/?s=gfaRMZpFwLRyzvBT" TargetMode="External"/><Relationship Id="rId380" Type="http://schemas.openxmlformats.org/officeDocument/2006/relationships/hyperlink" Target="https://cphapps.temple.edu/surveys/?s=SDN5NDhrSBy8Gnb7" TargetMode="External"/><Relationship Id="rId379" Type="http://schemas.openxmlformats.org/officeDocument/2006/relationships/hyperlink" Target="https://cphapps.temple.edu/surveys/?s=zRSXyqpbDHhNGH8I" TargetMode="External"/><Relationship Id="rId2170" Type="http://schemas.openxmlformats.org/officeDocument/2006/relationships/hyperlink" Target="https://cphapps.temple.edu/surveys/?s=QCzCVfRKfu9LP5Lx" TargetMode="External"/><Relationship Id="rId2171" Type="http://schemas.openxmlformats.org/officeDocument/2006/relationships/hyperlink" Target="https://cphapps.temple.edu/surveys/?s=yTco9SwJIwqreepN" TargetMode="External"/><Relationship Id="rId2172" Type="http://schemas.openxmlformats.org/officeDocument/2006/relationships/hyperlink" Target="https://cphapps.temple.edu/surveys/?s=bcvsnCfbyipFCcGc" TargetMode="External"/><Relationship Id="rId374" Type="http://schemas.openxmlformats.org/officeDocument/2006/relationships/hyperlink" Target="https://cphapps.temple.edu/surveys/?s=oFC3IsEVEJaDq299" TargetMode="External"/><Relationship Id="rId2173" Type="http://schemas.openxmlformats.org/officeDocument/2006/relationships/hyperlink" Target="https://cphapps.temple.edu/surveys/?s=qTva4KsyrQw6usry" TargetMode="External"/><Relationship Id="rId373" Type="http://schemas.openxmlformats.org/officeDocument/2006/relationships/hyperlink" Target="https://cphapps.temple.edu/surveys/?s=r2ooFik3ftf8TXkk" TargetMode="External"/><Relationship Id="rId2174" Type="http://schemas.openxmlformats.org/officeDocument/2006/relationships/hyperlink" Target="https://cphapps.temple.edu/surveys/?s=wT62tqQsivHqLdNH" TargetMode="External"/><Relationship Id="rId372" Type="http://schemas.openxmlformats.org/officeDocument/2006/relationships/hyperlink" Target="https://cphapps.temple.edu/surveys/?s=so8aaDzvcMV3BP4z" TargetMode="External"/><Relationship Id="rId2175" Type="http://schemas.openxmlformats.org/officeDocument/2006/relationships/hyperlink" Target="https://cphapps.temple.edu/surveys/?s=yPzJStqjnCdDidQA" TargetMode="External"/><Relationship Id="rId371" Type="http://schemas.openxmlformats.org/officeDocument/2006/relationships/hyperlink" Target="https://cphapps.temple.edu/surveys/?s=DQAmQaXMXyzts2hA" TargetMode="External"/><Relationship Id="rId2176" Type="http://schemas.openxmlformats.org/officeDocument/2006/relationships/hyperlink" Target="https://cphapps.temple.edu/surveys/?s=R3AzxktVwu9zoSin" TargetMode="External"/><Relationship Id="rId378" Type="http://schemas.openxmlformats.org/officeDocument/2006/relationships/hyperlink" Target="https://cphapps.temple.edu/surveys/?s=BD6okKzosTrdtxdq" TargetMode="External"/><Relationship Id="rId2177" Type="http://schemas.openxmlformats.org/officeDocument/2006/relationships/hyperlink" Target="mailto:chenoamc@gmail.com" TargetMode="External"/><Relationship Id="rId377" Type="http://schemas.openxmlformats.org/officeDocument/2006/relationships/hyperlink" Target="https://cphapps.temple.edu/surveys/?s=7yowIajeeji5dBgF" TargetMode="External"/><Relationship Id="rId2178" Type="http://schemas.openxmlformats.org/officeDocument/2006/relationships/hyperlink" Target="https://cphapps.temple.edu/surveys/?s=Gjvm4IyxmnugVgpt" TargetMode="External"/><Relationship Id="rId376" Type="http://schemas.openxmlformats.org/officeDocument/2006/relationships/hyperlink" Target="https://cphapps.temple.edu/surveys/?s=7yowIajeeji5dBgF" TargetMode="External"/><Relationship Id="rId2179" Type="http://schemas.openxmlformats.org/officeDocument/2006/relationships/hyperlink" Target="https://cphapps.temple.edu/surveys/?s=z59IiU3wZR9Az29f" TargetMode="External"/><Relationship Id="rId375" Type="http://schemas.openxmlformats.org/officeDocument/2006/relationships/hyperlink" Target="https://cphapps.temple.edu/surveys/?s=JcZReoxEv4HTaQip" TargetMode="External"/><Relationship Id="rId2190" Type="http://schemas.openxmlformats.org/officeDocument/2006/relationships/hyperlink" Target="https://cphapps.temple.edu/surveys/?s=gxNK9zXxc292gY9W" TargetMode="External"/><Relationship Id="rId2191" Type="http://schemas.openxmlformats.org/officeDocument/2006/relationships/hyperlink" Target="https://cphapps.temple.edu/surveys/?s=aapMBdpf3whTsWu5" TargetMode="External"/><Relationship Id="rId2192" Type="http://schemas.openxmlformats.org/officeDocument/2006/relationships/hyperlink" Target="https://cphapps.temple.edu/surveys/?s=x398WzzHneuSmT3A" TargetMode="External"/><Relationship Id="rId2193" Type="http://schemas.openxmlformats.org/officeDocument/2006/relationships/hyperlink" Target="https://cphapps.temple.edu/surveys/?s=4NHwVr5gJDYmvLwi" TargetMode="External"/><Relationship Id="rId2194" Type="http://schemas.openxmlformats.org/officeDocument/2006/relationships/hyperlink" Target="https://cphapps.temple.edu/surveys/?s=BhqyI4pIzbEAmJ5f" TargetMode="External"/><Relationship Id="rId396" Type="http://schemas.openxmlformats.org/officeDocument/2006/relationships/hyperlink" Target="https://cphapps.temple.edu/surveys/?s=EmwSjZkkc8JxokcL" TargetMode="External"/><Relationship Id="rId2195" Type="http://schemas.openxmlformats.org/officeDocument/2006/relationships/hyperlink" Target="https://cphapps.temple.edu/surveys/?s=2oDHmRYoBpC8FnqM" TargetMode="External"/><Relationship Id="rId395" Type="http://schemas.openxmlformats.org/officeDocument/2006/relationships/hyperlink" Target="https://cphapps.temple.edu/surveys/?s=m8pPs8ru9e9ehquS" TargetMode="External"/><Relationship Id="rId2196" Type="http://schemas.openxmlformats.org/officeDocument/2006/relationships/hyperlink" Target="https://cphapps.temple.edu/surveys/?s=t8KVbsaaKdPcv6RL" TargetMode="External"/><Relationship Id="rId394" Type="http://schemas.openxmlformats.org/officeDocument/2006/relationships/hyperlink" Target="https://cphapps.temple.edu/surveys/?s=yCpfCxqzV9rbPkcZ" TargetMode="External"/><Relationship Id="rId2197" Type="http://schemas.openxmlformats.org/officeDocument/2006/relationships/hyperlink" Target="mailto:tua16273@temple.edu" TargetMode="External"/><Relationship Id="rId393" Type="http://schemas.openxmlformats.org/officeDocument/2006/relationships/hyperlink" Target="https://cphapps.temple.edu/surveys/?s=SFxDpMnI4y4AB7sK" TargetMode="External"/><Relationship Id="rId2198" Type="http://schemas.openxmlformats.org/officeDocument/2006/relationships/hyperlink" Target="https://cphapps.temple.edu/surveys/?s=Np5KIVVtbALmpQsW" TargetMode="External"/><Relationship Id="rId2199" Type="http://schemas.openxmlformats.org/officeDocument/2006/relationships/hyperlink" Target="https://cphapps.temple.edu/surveys/?s=e85gpBE7bZmJCvFJ" TargetMode="External"/><Relationship Id="rId399" Type="http://schemas.openxmlformats.org/officeDocument/2006/relationships/hyperlink" Target="https://cphapps.temple.edu/surveys/?s=qBEPsGwhWwyI7w3C" TargetMode="External"/><Relationship Id="rId398" Type="http://schemas.openxmlformats.org/officeDocument/2006/relationships/hyperlink" Target="https://cphapps.temple.edu/surveys/?s=rECwd8kUYqBJA9U8" TargetMode="External"/><Relationship Id="rId397" Type="http://schemas.openxmlformats.org/officeDocument/2006/relationships/hyperlink" Target="https://cphapps.temple.edu/surveys/?s=JAVXb4HjV53aFwrU" TargetMode="External"/><Relationship Id="rId1730" Type="http://schemas.openxmlformats.org/officeDocument/2006/relationships/hyperlink" Target="https://cphapps.temple.edu/surveys/?s=VmDRgciUwevdNBmG" TargetMode="External"/><Relationship Id="rId1731" Type="http://schemas.openxmlformats.org/officeDocument/2006/relationships/hyperlink" Target="mailto:mkm0113@gmail.com" TargetMode="External"/><Relationship Id="rId1732" Type="http://schemas.openxmlformats.org/officeDocument/2006/relationships/hyperlink" Target="https://cphapps.temple.edu/surveys/?s=qeUPVBcAsFUSIkby" TargetMode="External"/><Relationship Id="rId1733" Type="http://schemas.openxmlformats.org/officeDocument/2006/relationships/hyperlink" Target="https://cphapps.temple.edu/surveys/?s=Nw2AggqfPYxJyEC6" TargetMode="External"/><Relationship Id="rId1734" Type="http://schemas.openxmlformats.org/officeDocument/2006/relationships/hyperlink" Target="https://cphapps.temple.edu/surveys/?s=xFWc6hpK7jAVuV69" TargetMode="External"/><Relationship Id="rId1735" Type="http://schemas.openxmlformats.org/officeDocument/2006/relationships/hyperlink" Target="https://cphapps.temple.edu/surveys/?s=Vhu2Szhop4aGpEBD" TargetMode="External"/><Relationship Id="rId1736" Type="http://schemas.openxmlformats.org/officeDocument/2006/relationships/hyperlink" Target="https://cphapps.temple.edu/surveys/?s=eaqh8Ku59G8A7vtL" TargetMode="External"/><Relationship Id="rId1737" Type="http://schemas.openxmlformats.org/officeDocument/2006/relationships/hyperlink" Target="https://cphapps.temple.edu/surveys/?s=5NeSkkXptCixDL3c" TargetMode="External"/><Relationship Id="rId1738" Type="http://schemas.openxmlformats.org/officeDocument/2006/relationships/hyperlink" Target="mailto:9166919@gmail.com" TargetMode="External"/><Relationship Id="rId1739" Type="http://schemas.openxmlformats.org/officeDocument/2006/relationships/hyperlink" Target="https://cphapps.temple.edu/surveys/?s=xWfPpKCQx4TiA4yo" TargetMode="External"/><Relationship Id="rId1720" Type="http://schemas.openxmlformats.org/officeDocument/2006/relationships/hyperlink" Target="https://cphapps.temple.edu/surveys/?s=oNAv7jqDBI3uTbXH" TargetMode="External"/><Relationship Id="rId1721" Type="http://schemas.openxmlformats.org/officeDocument/2006/relationships/hyperlink" Target="https://cphapps.temple.edu/surveys/?s=pPU8NuyMRnYbXfGn" TargetMode="External"/><Relationship Id="rId1722" Type="http://schemas.openxmlformats.org/officeDocument/2006/relationships/hyperlink" Target="https://cphapps.temple.edu/surveys/?s=ffe2q2M24nu2vVGt" TargetMode="External"/><Relationship Id="rId1723" Type="http://schemas.openxmlformats.org/officeDocument/2006/relationships/hyperlink" Target="https://cphapps.temple.edu/surveys/?s=UDHsfAPNeGkkUrTI" TargetMode="External"/><Relationship Id="rId1724" Type="http://schemas.openxmlformats.org/officeDocument/2006/relationships/hyperlink" Target="mailto:lanikab30@gmail.com" TargetMode="External"/><Relationship Id="rId1725" Type="http://schemas.openxmlformats.org/officeDocument/2006/relationships/hyperlink" Target="https://cphapps.temple.edu/surveys/?s=JunBNV2hPkiIniJG" TargetMode="External"/><Relationship Id="rId1726" Type="http://schemas.openxmlformats.org/officeDocument/2006/relationships/hyperlink" Target="https://cphapps.temple.edu/surveys/?s=HdZHc2BefYTKmWP6" TargetMode="External"/><Relationship Id="rId1727" Type="http://schemas.openxmlformats.org/officeDocument/2006/relationships/hyperlink" Target="https://cphapps.temple.edu/surveys/?s=gcHSG2WJNp7bXmcj" TargetMode="External"/><Relationship Id="rId1728" Type="http://schemas.openxmlformats.org/officeDocument/2006/relationships/hyperlink" Target="https://cphapps.temple.edu/surveys/?s=adYkGqgsr5I7HBux" TargetMode="External"/><Relationship Id="rId1729" Type="http://schemas.openxmlformats.org/officeDocument/2006/relationships/hyperlink" Target="https://cphapps.temple.edu/surveys/?s=yW35M3NZoivAwLT6" TargetMode="External"/><Relationship Id="rId1752" Type="http://schemas.openxmlformats.org/officeDocument/2006/relationships/hyperlink" Target="mailto:blackwellshawney090@gmail.com" TargetMode="External"/><Relationship Id="rId1753" Type="http://schemas.openxmlformats.org/officeDocument/2006/relationships/hyperlink" Target="mailto:fran.j.giron@gmail.com" TargetMode="External"/><Relationship Id="rId1754" Type="http://schemas.openxmlformats.org/officeDocument/2006/relationships/hyperlink" Target="https://cphapps.temple.edu/surveys/?s=jy5j6dCzKFaziNsU" TargetMode="External"/><Relationship Id="rId1755" Type="http://schemas.openxmlformats.org/officeDocument/2006/relationships/hyperlink" Target="https://cphapps.temple.edu/surveys/?s=ARSZcaCjAcCT6LxI" TargetMode="External"/><Relationship Id="rId1756" Type="http://schemas.openxmlformats.org/officeDocument/2006/relationships/hyperlink" Target="https://cphapps.temple.edu/surveys/?s=y53PJMR3RrWXvZed" TargetMode="External"/><Relationship Id="rId1757" Type="http://schemas.openxmlformats.org/officeDocument/2006/relationships/hyperlink" Target="https://cphapps.temple.edu/surveys/?s=t6HQ7pRo6FEWBdx9" TargetMode="External"/><Relationship Id="rId1758" Type="http://schemas.openxmlformats.org/officeDocument/2006/relationships/hyperlink" Target="https://cphapps.temple.edu/surveys/?s=fo7AxhqheUDuvGGU" TargetMode="External"/><Relationship Id="rId1759" Type="http://schemas.openxmlformats.org/officeDocument/2006/relationships/hyperlink" Target="https://cphapps.temple.edu/surveys/?s=wuXHxgmLHkFsQAJq" TargetMode="External"/><Relationship Id="rId808" Type="http://schemas.openxmlformats.org/officeDocument/2006/relationships/hyperlink" Target="https://cphapps.temple.edu/surveys/?s=eRarKaYu8Q2NSjze" TargetMode="External"/><Relationship Id="rId807" Type="http://schemas.openxmlformats.org/officeDocument/2006/relationships/hyperlink" Target="https://cphapps.temple.edu/surveys/?s=u7gJAurRgNLVQenX" TargetMode="External"/><Relationship Id="rId806" Type="http://schemas.openxmlformats.org/officeDocument/2006/relationships/hyperlink" Target="https://cphapps.temple.edu/surveys/?s=uGnA9Cq5edCeUvSQ" TargetMode="External"/><Relationship Id="rId805" Type="http://schemas.openxmlformats.org/officeDocument/2006/relationships/hyperlink" Target="https://cphapps.temple.edu/surveys/?s=sDT5ECUVfj7dVReu" TargetMode="External"/><Relationship Id="rId809" Type="http://schemas.openxmlformats.org/officeDocument/2006/relationships/hyperlink" Target="https://cphapps.temple.edu/surveys/?s=BmBQMABQUdpRZggq" TargetMode="External"/><Relationship Id="rId800" Type="http://schemas.openxmlformats.org/officeDocument/2006/relationships/hyperlink" Target="https://cphapps.temple.edu/surveys/?s=qxMeuQ565FHJ96ro" TargetMode="External"/><Relationship Id="rId804" Type="http://schemas.openxmlformats.org/officeDocument/2006/relationships/hyperlink" Target="https://cphapps.temple.edu/surveys/?s=Ckz8rg7gkiyHXPvB" TargetMode="External"/><Relationship Id="rId803" Type="http://schemas.openxmlformats.org/officeDocument/2006/relationships/hyperlink" Target="https://cphapps.temple.edu/surveys/?s=en7iB9eRzpmfyfZX" TargetMode="External"/><Relationship Id="rId802" Type="http://schemas.openxmlformats.org/officeDocument/2006/relationships/hyperlink" Target="https://cphapps.temple.edu/surveys/?s=Yo99IbFGDdeGICPF" TargetMode="External"/><Relationship Id="rId801" Type="http://schemas.openxmlformats.org/officeDocument/2006/relationships/hyperlink" Target="https://cphapps.temple.edu/surveys/?s=cwFVSWHsrUNLISep" TargetMode="External"/><Relationship Id="rId1750" Type="http://schemas.openxmlformats.org/officeDocument/2006/relationships/hyperlink" Target="https://cphapps.temple.edu/surveys/?s=e9KsfcP85T9xqKVN" TargetMode="External"/><Relationship Id="rId1751" Type="http://schemas.openxmlformats.org/officeDocument/2006/relationships/hyperlink" Target="https://cphapps.temple.edu/surveys/?s=93HwhRjDtrLQ9j9M" TargetMode="External"/><Relationship Id="rId1741" Type="http://schemas.openxmlformats.org/officeDocument/2006/relationships/hyperlink" Target="https://cphapps.temple.edu/surveys/?s=5zCYr6GpyoXYotkr" TargetMode="External"/><Relationship Id="rId1742" Type="http://schemas.openxmlformats.org/officeDocument/2006/relationships/hyperlink" Target="https://cphapps.temple.edu/surveys/?s=IIGyKTYituio9ggo" TargetMode="External"/><Relationship Id="rId1743" Type="http://schemas.openxmlformats.org/officeDocument/2006/relationships/hyperlink" Target="https://cphapps.temple.edu/surveys/?s=ueJo9ahKqGB42asF" TargetMode="External"/><Relationship Id="rId1744" Type="http://schemas.openxmlformats.org/officeDocument/2006/relationships/hyperlink" Target="https://cphapps.temple.edu/surveys/?s=wo2hMCYhqEXF5TIV" TargetMode="External"/><Relationship Id="rId1745" Type="http://schemas.openxmlformats.org/officeDocument/2006/relationships/hyperlink" Target="mailto:blackwellshawney090@gmail.com" TargetMode="External"/><Relationship Id="rId1746" Type="http://schemas.openxmlformats.org/officeDocument/2006/relationships/hyperlink" Target="https://cphapps.temple.edu/surveys/?s=7kdjMhIFhx5ayGvj" TargetMode="External"/><Relationship Id="rId1747" Type="http://schemas.openxmlformats.org/officeDocument/2006/relationships/hyperlink" Target="https://cphapps.temple.edu/surveys/?s=KagYr8Kp52EG8WxN" TargetMode="External"/><Relationship Id="rId1748" Type="http://schemas.openxmlformats.org/officeDocument/2006/relationships/hyperlink" Target="https://cphapps.temple.edu/surveys/?s=hMBLr7kb8pvBjoe2" TargetMode="External"/><Relationship Id="rId1749" Type="http://schemas.openxmlformats.org/officeDocument/2006/relationships/hyperlink" Target="https://cphapps.temple.edu/surveys/?s=Xac4SGbm5Vj2CSy7" TargetMode="External"/><Relationship Id="rId1740" Type="http://schemas.openxmlformats.org/officeDocument/2006/relationships/hyperlink" Target="https://cphapps.temple.edu/surveys/?s=uYBdowh44i58zqF2" TargetMode="External"/><Relationship Id="rId1710" Type="http://schemas.openxmlformats.org/officeDocument/2006/relationships/hyperlink" Target="mailto:monicafranquie@gmail.com" TargetMode="External"/><Relationship Id="rId1711" Type="http://schemas.openxmlformats.org/officeDocument/2006/relationships/hyperlink" Target="https://cphapps.temple.edu/surveys/?s=dNAB4R86PrukBBof" TargetMode="External"/><Relationship Id="rId1712" Type="http://schemas.openxmlformats.org/officeDocument/2006/relationships/hyperlink" Target="https://cphapps.temple.edu/surveys/?s=nopkthDoIxc8IPqS" TargetMode="External"/><Relationship Id="rId1713" Type="http://schemas.openxmlformats.org/officeDocument/2006/relationships/hyperlink" Target="https://cphapps.temple.edu/surveys/?s=ZPKuM7N235mKcVLf" TargetMode="External"/><Relationship Id="rId1714" Type="http://schemas.openxmlformats.org/officeDocument/2006/relationships/hyperlink" Target="https://cphapps.temple.edu/surveys/?s=JtebXedjS4PQp2f6" TargetMode="External"/><Relationship Id="rId1715" Type="http://schemas.openxmlformats.org/officeDocument/2006/relationships/hyperlink" Target="https://cphapps.temple.edu/surveys/?s=X7BGuGEVKdYYeYQZ" TargetMode="External"/><Relationship Id="rId1716" Type="http://schemas.openxmlformats.org/officeDocument/2006/relationships/hyperlink" Target="https://cphapps.temple.edu/surveys/?s=ifKjUdW6tBiub7bo" TargetMode="External"/><Relationship Id="rId1717" Type="http://schemas.openxmlformats.org/officeDocument/2006/relationships/hyperlink" Target="mailto:mmont402@gmail.com" TargetMode="External"/><Relationship Id="rId1718" Type="http://schemas.openxmlformats.org/officeDocument/2006/relationships/hyperlink" Target="https://cphapps.temple.edu/surveys/?s=uHukE8viujIfatuY" TargetMode="External"/><Relationship Id="rId1719" Type="http://schemas.openxmlformats.org/officeDocument/2006/relationships/hyperlink" Target="https://cphapps.temple.edu/surveys/?s=VAmcmpKvmG5KfD9K" TargetMode="External"/><Relationship Id="rId1700" Type="http://schemas.openxmlformats.org/officeDocument/2006/relationships/hyperlink" Target="https://cphapps.temple.edu/surveys/?s=Uvda9D95GoRZDCzU" TargetMode="External"/><Relationship Id="rId1701" Type="http://schemas.openxmlformats.org/officeDocument/2006/relationships/hyperlink" Target="https://cphapps.temple.edu/surveys/?s=RCG5cLf6gpLsEz6j" TargetMode="External"/><Relationship Id="rId1702" Type="http://schemas.openxmlformats.org/officeDocument/2006/relationships/hyperlink" Target="https://cphapps.temple.edu/surveys/?s=hWtCS5iRjyKNrmwb" TargetMode="External"/><Relationship Id="rId1703" Type="http://schemas.openxmlformats.org/officeDocument/2006/relationships/hyperlink" Target="mailto:samsap9176@gmail.com" TargetMode="External"/><Relationship Id="rId1704" Type="http://schemas.openxmlformats.org/officeDocument/2006/relationships/hyperlink" Target="https://cphapps.temple.edu/surveys/?s=Wuq9ISPtViRX24qh" TargetMode="External"/><Relationship Id="rId1705" Type="http://schemas.openxmlformats.org/officeDocument/2006/relationships/hyperlink" Target="https://cphapps.temple.edu/surveys/?s=kVKrIuTedWyQbdao" TargetMode="External"/><Relationship Id="rId1706" Type="http://schemas.openxmlformats.org/officeDocument/2006/relationships/hyperlink" Target="https://cphapps.temple.edu/surveys/?s=jCNZJGVgsIsUhpfR" TargetMode="External"/><Relationship Id="rId1707" Type="http://schemas.openxmlformats.org/officeDocument/2006/relationships/hyperlink" Target="https://cphapps.temple.edu/surveys/?s=TDLtMsdKWQzjztYw" TargetMode="External"/><Relationship Id="rId1708" Type="http://schemas.openxmlformats.org/officeDocument/2006/relationships/hyperlink" Target="https://cphapps.temple.edu/surveys/?s=tYsfjSFiJqASkaCP" TargetMode="External"/><Relationship Id="rId1709" Type="http://schemas.openxmlformats.org/officeDocument/2006/relationships/hyperlink" Target="https://cphapps.temple.edu/surveys/?s=KxxtzQzqNiI2UKEu" TargetMode="External"/><Relationship Id="rId40" Type="http://schemas.openxmlformats.org/officeDocument/2006/relationships/hyperlink" Target="https://cphapps.temple.edu/surveys/?s=W3asbK8M7pNWQUUJ" TargetMode="External"/><Relationship Id="rId1334" Type="http://schemas.openxmlformats.org/officeDocument/2006/relationships/hyperlink" Target="https://cphapps.temple.edu/surveys/?s=pdUD5d9xza4tzaI7" TargetMode="External"/><Relationship Id="rId1335" Type="http://schemas.openxmlformats.org/officeDocument/2006/relationships/hyperlink" Target="https://cphapps.temple.edu/surveys/?s=tnctPpFEAzkjb3bQ" TargetMode="External"/><Relationship Id="rId42" Type="http://schemas.openxmlformats.org/officeDocument/2006/relationships/hyperlink" Target="https://cphapps.temple.edu/surveys/?s=D3HmCVrzjwwGxNcP" TargetMode="External"/><Relationship Id="rId1336" Type="http://schemas.openxmlformats.org/officeDocument/2006/relationships/hyperlink" Target="https://cphapps.temple.edu/surveys/?s=5TruNGphbMNq697M" TargetMode="External"/><Relationship Id="rId41" Type="http://schemas.openxmlformats.org/officeDocument/2006/relationships/hyperlink" Target="https://cphapps.temple.edu/surveys/?s=cmMYBt62XyNPZhg8" TargetMode="External"/><Relationship Id="rId1337" Type="http://schemas.openxmlformats.org/officeDocument/2006/relationships/hyperlink" Target="https://cphapps.temple.edu/surveys/?s=xMEadkvPo3YkuBYU" TargetMode="External"/><Relationship Id="rId44" Type="http://schemas.openxmlformats.org/officeDocument/2006/relationships/hyperlink" Target="https://cphapps.temple.edu/surveys/?s=IF6XVod44AIwLbkV" TargetMode="External"/><Relationship Id="rId1338" Type="http://schemas.openxmlformats.org/officeDocument/2006/relationships/hyperlink" Target="https://cphapps.temple.edu/surveys/?s=fxgINMXJKyPz62qa" TargetMode="External"/><Relationship Id="rId43" Type="http://schemas.openxmlformats.org/officeDocument/2006/relationships/hyperlink" Target="https://cphapps.temple.edu/surveys/?s=n85ZNcAGDeAo5KiJ" TargetMode="External"/><Relationship Id="rId1339" Type="http://schemas.openxmlformats.org/officeDocument/2006/relationships/hyperlink" Target="https://cphapps.temple.edu/surveys/?s=PuAr3cq3Cqk9JyVH" TargetMode="External"/><Relationship Id="rId46" Type="http://schemas.openxmlformats.org/officeDocument/2006/relationships/hyperlink" Target="https://cphapps.temple.edu/surveys/?s=ELTR9McSdYwqnq8f" TargetMode="External"/><Relationship Id="rId45" Type="http://schemas.openxmlformats.org/officeDocument/2006/relationships/hyperlink" Target="https://cphapps.temple.edu/surveys/?s=cQva8WtXVQbwayGH" TargetMode="External"/><Relationship Id="rId745" Type="http://schemas.openxmlformats.org/officeDocument/2006/relationships/hyperlink" Target="https://cphapps.temple.edu/surveys/?s=D649JhmjvGQX8LoX" TargetMode="External"/><Relationship Id="rId744" Type="http://schemas.openxmlformats.org/officeDocument/2006/relationships/hyperlink" Target="https://cphapps.temple.edu/surveys/?s=9nHYNYapXckh5iWt" TargetMode="External"/><Relationship Id="rId743" Type="http://schemas.openxmlformats.org/officeDocument/2006/relationships/hyperlink" Target="https://cphapps.temple.edu/surveys/?s=HzZnQnzMKqKhM6qd" TargetMode="External"/><Relationship Id="rId742" Type="http://schemas.openxmlformats.org/officeDocument/2006/relationships/hyperlink" Target="https://cphapps.temple.edu/surveys/?s=8hKXNYDUcrgKV5Ra" TargetMode="External"/><Relationship Id="rId749" Type="http://schemas.openxmlformats.org/officeDocument/2006/relationships/hyperlink" Target="https://cphapps.temple.edu/surveys/?s=Mt9HF6C5gQxCE5VI" TargetMode="External"/><Relationship Id="rId748" Type="http://schemas.openxmlformats.org/officeDocument/2006/relationships/hyperlink" Target="https://cphapps.temple.edu/surveys/?s=V353jBEPwxnLr9y4" TargetMode="External"/><Relationship Id="rId747" Type="http://schemas.openxmlformats.org/officeDocument/2006/relationships/hyperlink" Target="https://cphapps.temple.edu/surveys/?s=Dzrs4yH4uoUeYinc" TargetMode="External"/><Relationship Id="rId746" Type="http://schemas.openxmlformats.org/officeDocument/2006/relationships/hyperlink" Target="https://cphapps.temple.edu/surveys/?s=qwpskLzvIVBSxXqo" TargetMode="External"/><Relationship Id="rId48" Type="http://schemas.openxmlformats.org/officeDocument/2006/relationships/hyperlink" Target="https://cphapps.temple.edu/surveys/?s=Nt9FIDuLFPpgMMTo" TargetMode="External"/><Relationship Id="rId47" Type="http://schemas.openxmlformats.org/officeDocument/2006/relationships/hyperlink" Target="https://cphapps.temple.edu/surveys/?s=ntZzynt3yIipeBkH" TargetMode="External"/><Relationship Id="rId49" Type="http://schemas.openxmlformats.org/officeDocument/2006/relationships/hyperlink" Target="https://cphapps.temple.edu/surveys/?s=gbtDBo9fSCwwZ8Rv" TargetMode="External"/><Relationship Id="rId741" Type="http://schemas.openxmlformats.org/officeDocument/2006/relationships/hyperlink" Target="https://cphapps.temple.edu/surveys/?s=cUtHKHK7zfxHXgan" TargetMode="External"/><Relationship Id="rId1330" Type="http://schemas.openxmlformats.org/officeDocument/2006/relationships/hyperlink" Target="https://cphapps.temple.edu/surveys/?s=yDowkYEQFWMDJ6Vw" TargetMode="External"/><Relationship Id="rId740" Type="http://schemas.openxmlformats.org/officeDocument/2006/relationships/hyperlink" Target="https://cphapps.temple.edu/surveys/?s=HrTRkHYZtus6qpDu" TargetMode="External"/><Relationship Id="rId1331" Type="http://schemas.openxmlformats.org/officeDocument/2006/relationships/hyperlink" Target="https://cphapps.temple.edu/surveys/?s=fA23XSRBzkkakykF" TargetMode="External"/><Relationship Id="rId1332" Type="http://schemas.openxmlformats.org/officeDocument/2006/relationships/hyperlink" Target="https://cphapps.temple.edu/surveys/?s=nMmQm9RLvqNUwUmR" TargetMode="External"/><Relationship Id="rId1333" Type="http://schemas.openxmlformats.org/officeDocument/2006/relationships/hyperlink" Target="https://cphapps.temple.edu/surveys/?s=v6PcqoicqP3r9x6w" TargetMode="External"/><Relationship Id="rId1323" Type="http://schemas.openxmlformats.org/officeDocument/2006/relationships/hyperlink" Target="https://cphapps.temple.edu/surveys/?s=iLeWgFZrfgJ4wwam" TargetMode="External"/><Relationship Id="rId1324" Type="http://schemas.openxmlformats.org/officeDocument/2006/relationships/hyperlink" Target="https://cphapps.temple.edu/surveys/?s=pgXfRogJErImXAEF" TargetMode="External"/><Relationship Id="rId31" Type="http://schemas.openxmlformats.org/officeDocument/2006/relationships/hyperlink" Target="https://cphapps.temple.edu/surveys/?s=aJ32uxVzYaftJyja" TargetMode="External"/><Relationship Id="rId1325" Type="http://schemas.openxmlformats.org/officeDocument/2006/relationships/hyperlink" Target="https://cphapps.temple.edu/surveys/?s=QWDmmP3DYhuuJkNi" TargetMode="External"/><Relationship Id="rId30" Type="http://schemas.openxmlformats.org/officeDocument/2006/relationships/hyperlink" Target="https://cphapps.temple.edu/surveys/?s=bP9s6jJSXZEYuPeL" TargetMode="External"/><Relationship Id="rId1326" Type="http://schemas.openxmlformats.org/officeDocument/2006/relationships/hyperlink" Target="https://cphapps.temple.edu/surveys/?s=GaYHIsvZ8jdyLPYK" TargetMode="External"/><Relationship Id="rId33" Type="http://schemas.openxmlformats.org/officeDocument/2006/relationships/hyperlink" Target="https://cphapps.temple.edu/surveys/?s=uBJJdorWUw6hg73a" TargetMode="External"/><Relationship Id="rId1327" Type="http://schemas.openxmlformats.org/officeDocument/2006/relationships/hyperlink" Target="https://cphapps.temple.edu/surveys/?s=vL3ZdubtY8DuWVYD" TargetMode="External"/><Relationship Id="rId32" Type="http://schemas.openxmlformats.org/officeDocument/2006/relationships/hyperlink" Target="https://cphapps.temple.edu/surveys/?s=bmPCJMLyg54PvV2B" TargetMode="External"/><Relationship Id="rId1328" Type="http://schemas.openxmlformats.org/officeDocument/2006/relationships/hyperlink" Target="https://cphapps.temple.edu/surveys/?s=LnGiepzaS4Uzz6fJ" TargetMode="External"/><Relationship Id="rId35" Type="http://schemas.openxmlformats.org/officeDocument/2006/relationships/hyperlink" Target="https://cphapps.temple.edu/surveys/?s=9eKSoY7IrkLnq2HB" TargetMode="External"/><Relationship Id="rId1329" Type="http://schemas.openxmlformats.org/officeDocument/2006/relationships/hyperlink" Target="https://cphapps.temple.edu/surveys/?s=f98sIgtiB358EvaS" TargetMode="External"/><Relationship Id="rId34" Type="http://schemas.openxmlformats.org/officeDocument/2006/relationships/hyperlink" Target="https://cphapps.temple.edu/surveys/?s=gXJnbrN5iQhye3fU" TargetMode="External"/><Relationship Id="rId739" Type="http://schemas.openxmlformats.org/officeDocument/2006/relationships/hyperlink" Target="https://cphapps.temple.edu/surveys/?s=63SYRwutYBeFM8wC" TargetMode="External"/><Relationship Id="rId734" Type="http://schemas.openxmlformats.org/officeDocument/2006/relationships/hyperlink" Target="https://cphapps.temple.edu/surveys/?s=IzzsQxeRELK3MjZq" TargetMode="External"/><Relationship Id="rId733" Type="http://schemas.openxmlformats.org/officeDocument/2006/relationships/hyperlink" Target="https://cphapps.temple.edu/surveys/?s=BzSL6GNyGRsJqKHX" TargetMode="External"/><Relationship Id="rId732" Type="http://schemas.openxmlformats.org/officeDocument/2006/relationships/hyperlink" Target="https://cphapps.temple.edu/surveys/?s=wdN2yFxVVr6qfR3x" TargetMode="External"/><Relationship Id="rId731" Type="http://schemas.openxmlformats.org/officeDocument/2006/relationships/hyperlink" Target="https://cphapps.temple.edu/surveys/?s=AhxiFcxp4XM5SqgS" TargetMode="External"/><Relationship Id="rId738" Type="http://schemas.openxmlformats.org/officeDocument/2006/relationships/hyperlink" Target="https://cphapps.temple.edu/surveys/?s=q78qTCW2QNxYgHpq" TargetMode="External"/><Relationship Id="rId737" Type="http://schemas.openxmlformats.org/officeDocument/2006/relationships/hyperlink" Target="https://cphapps.temple.edu/surveys/?s=EyD7AZtyNCAgUVIX" TargetMode="External"/><Relationship Id="rId736" Type="http://schemas.openxmlformats.org/officeDocument/2006/relationships/hyperlink" Target="https://cphapps.temple.edu/surveys/?s=KvqKm7sEZwJPa4KN" TargetMode="External"/><Relationship Id="rId735" Type="http://schemas.openxmlformats.org/officeDocument/2006/relationships/hyperlink" Target="https://cphapps.temple.edu/surveys/?s=pYLhAGtxKBFEN7cW" TargetMode="External"/><Relationship Id="rId37" Type="http://schemas.openxmlformats.org/officeDocument/2006/relationships/hyperlink" Target="https://cphapps.temple.edu/surveys/?s=iiL7QehubZPBv6vY" TargetMode="External"/><Relationship Id="rId36" Type="http://schemas.openxmlformats.org/officeDocument/2006/relationships/hyperlink" Target="https://cphapps.temple.edu/surveys/?s=Z2x9XzEKNi4wE477" TargetMode="External"/><Relationship Id="rId39" Type="http://schemas.openxmlformats.org/officeDocument/2006/relationships/hyperlink" Target="https://cphapps.temple.edu/surveys/?s=WLfqH7tiqzp9qx4B" TargetMode="External"/><Relationship Id="rId38" Type="http://schemas.openxmlformats.org/officeDocument/2006/relationships/hyperlink" Target="https://cphapps.temple.edu/surveys/?s=Q4xMBuvIrY7hsmik" TargetMode="External"/><Relationship Id="rId730" Type="http://schemas.openxmlformats.org/officeDocument/2006/relationships/hyperlink" Target="https://cphapps.temple.edu/surveys/?s=Gp8VRaFLs4DQMhHp" TargetMode="External"/><Relationship Id="rId1320" Type="http://schemas.openxmlformats.org/officeDocument/2006/relationships/hyperlink" Target="https://cphapps.temple.edu/surveys/?s=JpzC4K4LbBTRMV3f" TargetMode="External"/><Relationship Id="rId1321" Type="http://schemas.openxmlformats.org/officeDocument/2006/relationships/hyperlink" Target="https://cphapps.temple.edu/surveys/?s=ivh8uLmGiYdhZXTg" TargetMode="External"/><Relationship Id="rId1322" Type="http://schemas.openxmlformats.org/officeDocument/2006/relationships/hyperlink" Target="https://cphapps.temple.edu/surveys/?s=aohudqdDdEywyNUL" TargetMode="External"/><Relationship Id="rId1356" Type="http://schemas.openxmlformats.org/officeDocument/2006/relationships/hyperlink" Target="https://cphapps.temple.edu/surveys/?s=AJR34TiwNWusSSvm" TargetMode="External"/><Relationship Id="rId2203" Type="http://schemas.openxmlformats.org/officeDocument/2006/relationships/hyperlink" Target="https://cphapps.temple.edu/surveys/?s=XrbNjJDbIKG6nt6M" TargetMode="External"/><Relationship Id="rId1357" Type="http://schemas.openxmlformats.org/officeDocument/2006/relationships/hyperlink" Target="https://cphapps.temple.edu/surveys/?s=wUqMdEx3H3V3s9sP" TargetMode="External"/><Relationship Id="rId2204" Type="http://schemas.openxmlformats.org/officeDocument/2006/relationships/hyperlink" Target="https://cphapps.temple.edu/surveys/?s=USIDm23UVFILkBo9" TargetMode="External"/><Relationship Id="rId20" Type="http://schemas.openxmlformats.org/officeDocument/2006/relationships/hyperlink" Target="https://cphapps.temple.edu/surveys/?s=puLt6akycIggBZx9" TargetMode="External"/><Relationship Id="rId1358" Type="http://schemas.openxmlformats.org/officeDocument/2006/relationships/hyperlink" Target="https://cphapps.temple.edu/surveys/?s=wYRNThKMFSSrmrRf" TargetMode="External"/><Relationship Id="rId2205" Type="http://schemas.openxmlformats.org/officeDocument/2006/relationships/hyperlink" Target="https://cphapps.temple.edu/surveys/?s=XxnPjoNI3gKGKMBz" TargetMode="External"/><Relationship Id="rId1359" Type="http://schemas.openxmlformats.org/officeDocument/2006/relationships/hyperlink" Target="https://cphapps.temple.edu/surveys/?s=8zWjqHr9KEECpBnd" TargetMode="External"/><Relationship Id="rId2206" Type="http://schemas.openxmlformats.org/officeDocument/2006/relationships/hyperlink" Target="https://cphapps.temple.edu/surveys/?s=ae2qyvACxEXAysB3" TargetMode="External"/><Relationship Id="rId22" Type="http://schemas.openxmlformats.org/officeDocument/2006/relationships/hyperlink" Target="https://cphapps.temple.edu/surveys/?s=3JTMv5ERAzG9kTBQ" TargetMode="External"/><Relationship Id="rId2207" Type="http://schemas.openxmlformats.org/officeDocument/2006/relationships/hyperlink" Target="https://cphapps.temple.edu/surveys/?s=awFEgvSkUgjTkLcx" TargetMode="External"/><Relationship Id="rId21" Type="http://schemas.openxmlformats.org/officeDocument/2006/relationships/hyperlink" Target="https://cphapps.temple.edu/surveys/?s=wkiM8VPYAgYZZZ5R" TargetMode="External"/><Relationship Id="rId2208" Type="http://schemas.openxmlformats.org/officeDocument/2006/relationships/hyperlink" Target="https://cphapps.temple.edu/surveys/?s=ZUFE4MivWT3IdVCr" TargetMode="External"/><Relationship Id="rId24" Type="http://schemas.openxmlformats.org/officeDocument/2006/relationships/hyperlink" Target="https://cphapps.temple.edu/surveys/?s=aHCAVmCQRkQrLozB" TargetMode="External"/><Relationship Id="rId2209" Type="http://schemas.openxmlformats.org/officeDocument/2006/relationships/hyperlink" Target="https://cphapps.temple.edu/surveys/?s=CJUMAfd6vFQR9wLu" TargetMode="External"/><Relationship Id="rId23" Type="http://schemas.openxmlformats.org/officeDocument/2006/relationships/hyperlink" Target="https://cphapps.temple.edu/surveys/?s=eMDIjJVt3fYpM7U9" TargetMode="External"/><Relationship Id="rId767" Type="http://schemas.openxmlformats.org/officeDocument/2006/relationships/hyperlink" Target="https://cphapps.temple.edu/surveys/?s=h4pQqoz6URIrmrT2" TargetMode="External"/><Relationship Id="rId766" Type="http://schemas.openxmlformats.org/officeDocument/2006/relationships/hyperlink" Target="https://cphapps.temple.edu/surveys/?s=2Qp5xzdnuSiDqUwZ" TargetMode="External"/><Relationship Id="rId765" Type="http://schemas.openxmlformats.org/officeDocument/2006/relationships/hyperlink" Target="https://cphapps.temple.edu/surveys/?s=BVHdq7k7KpvwQeb6" TargetMode="External"/><Relationship Id="rId764" Type="http://schemas.openxmlformats.org/officeDocument/2006/relationships/hyperlink" Target="https://cphapps.temple.edu/surveys/?s=vn69Imp4kFkEqkgu" TargetMode="External"/><Relationship Id="rId769" Type="http://schemas.openxmlformats.org/officeDocument/2006/relationships/hyperlink" Target="https://cphapps.temple.edu/surveys/?s=8ESH596FPcBGSIt8" TargetMode="External"/><Relationship Id="rId768" Type="http://schemas.openxmlformats.org/officeDocument/2006/relationships/hyperlink" Target="https://cphapps.temple.edu/surveys/?s=v3YigJbvkoVku7Uf" TargetMode="External"/><Relationship Id="rId26" Type="http://schemas.openxmlformats.org/officeDocument/2006/relationships/hyperlink" Target="https://cphapps.temple.edu/surveys/?s=yag8UFCoHWNYbRNF" TargetMode="External"/><Relationship Id="rId25" Type="http://schemas.openxmlformats.org/officeDocument/2006/relationships/hyperlink" Target="https://cphapps.temple.edu/surveys/?s=KAdbRSrQjwcUUv6X" TargetMode="External"/><Relationship Id="rId28" Type="http://schemas.openxmlformats.org/officeDocument/2006/relationships/hyperlink" Target="https://cphapps.temple.edu/surveys/?s=aTBy6fzVYH25rEF4" TargetMode="External"/><Relationship Id="rId1350" Type="http://schemas.openxmlformats.org/officeDocument/2006/relationships/hyperlink" Target="https://cphapps.temple.edu/surveys/?s=FtFSgskI9R6gt8Uv" TargetMode="External"/><Relationship Id="rId27" Type="http://schemas.openxmlformats.org/officeDocument/2006/relationships/hyperlink" Target="https://cphapps.temple.edu/surveys/?s=VQKYpeF7euzPeccQ" TargetMode="External"/><Relationship Id="rId1351" Type="http://schemas.openxmlformats.org/officeDocument/2006/relationships/hyperlink" Target="https://cphapps.temple.edu/surveys/?s=Vbsb43BpaET6qtXi" TargetMode="External"/><Relationship Id="rId763" Type="http://schemas.openxmlformats.org/officeDocument/2006/relationships/hyperlink" Target="https://cphapps.temple.edu/surveys/?s=NU2qeVFeInvZoyMC" TargetMode="External"/><Relationship Id="rId1352" Type="http://schemas.openxmlformats.org/officeDocument/2006/relationships/hyperlink" Target="https://cphapps.temple.edu/surveys/?s=qhcABfrU4k3vaQPC" TargetMode="External"/><Relationship Id="rId29" Type="http://schemas.openxmlformats.org/officeDocument/2006/relationships/hyperlink" Target="https://cphapps.temple.edu/surveys/?s=WnxY8vbIAzPuHATZ" TargetMode="External"/><Relationship Id="rId762" Type="http://schemas.openxmlformats.org/officeDocument/2006/relationships/hyperlink" Target="https://cphapps.temple.edu/surveys/?s=RuVohhPPHIALMzQj" TargetMode="External"/><Relationship Id="rId1353" Type="http://schemas.openxmlformats.org/officeDocument/2006/relationships/hyperlink" Target="https://cphapps.temple.edu/surveys/?s=NiLh5uIv7MxWAq5k" TargetMode="External"/><Relationship Id="rId2200" Type="http://schemas.openxmlformats.org/officeDocument/2006/relationships/hyperlink" Target="https://cphapps.temple.edu/surveys/?s=cTwSvH29gonfsJ7x" TargetMode="External"/><Relationship Id="rId761" Type="http://schemas.openxmlformats.org/officeDocument/2006/relationships/hyperlink" Target="https://cphapps.temple.edu/surveys/?s=Lk2aT5c373Qu7Hjw" TargetMode="External"/><Relationship Id="rId1354" Type="http://schemas.openxmlformats.org/officeDocument/2006/relationships/hyperlink" Target="https://cphapps.temple.edu/surveys/?s=vhm3tudzJybw4f9N" TargetMode="External"/><Relationship Id="rId2201" Type="http://schemas.openxmlformats.org/officeDocument/2006/relationships/hyperlink" Target="https://cphapps.temple.edu/surveys/?s=nATmJb7LEISoiejU" TargetMode="External"/><Relationship Id="rId760" Type="http://schemas.openxmlformats.org/officeDocument/2006/relationships/hyperlink" Target="https://cphapps.temple.edu/surveys/?s=7QxZPuynRudIURa4" TargetMode="External"/><Relationship Id="rId1355" Type="http://schemas.openxmlformats.org/officeDocument/2006/relationships/hyperlink" Target="https://cphapps.temple.edu/surveys/?s=B4LSjR2uirZKWmue" TargetMode="External"/><Relationship Id="rId2202" Type="http://schemas.openxmlformats.org/officeDocument/2006/relationships/hyperlink" Target="https://cphapps.temple.edu/surveys/?s=93ALLRqtKzs8ZBQ8" TargetMode="External"/><Relationship Id="rId1345" Type="http://schemas.openxmlformats.org/officeDocument/2006/relationships/hyperlink" Target="https://cphapps.temple.edu/surveys/?s=PxukzR5nE7fN3nLi" TargetMode="External"/><Relationship Id="rId1346" Type="http://schemas.openxmlformats.org/officeDocument/2006/relationships/hyperlink" Target="https://cphapps.temple.edu/surveys/?s=JPNx6ekLMRygC8QL" TargetMode="External"/><Relationship Id="rId1347" Type="http://schemas.openxmlformats.org/officeDocument/2006/relationships/hyperlink" Target="https://cphapps.temple.edu/surveys/?s=CISBrVZngNgIZukz" TargetMode="External"/><Relationship Id="rId1348" Type="http://schemas.openxmlformats.org/officeDocument/2006/relationships/hyperlink" Target="https://cphapps.temple.edu/surveys/?s=US4cVrzPmcRHjjVy" TargetMode="External"/><Relationship Id="rId11" Type="http://schemas.openxmlformats.org/officeDocument/2006/relationships/hyperlink" Target="https://cphapps.temple.edu/surveys/?s=KcdjLbJTRwykIFJ4" TargetMode="External"/><Relationship Id="rId1349" Type="http://schemas.openxmlformats.org/officeDocument/2006/relationships/hyperlink" Target="https://cphapps.temple.edu/surveys/?s=KCBU9udPzNIHm23c" TargetMode="External"/><Relationship Id="rId10" Type="http://schemas.openxmlformats.org/officeDocument/2006/relationships/hyperlink" Target="https://cphapps.temple.edu/surveys/?s=wqc5tYA4zya842gv" TargetMode="External"/><Relationship Id="rId13" Type="http://schemas.openxmlformats.org/officeDocument/2006/relationships/hyperlink" Target="https://cphapps.temple.edu/surveys/?s=Y7T5ZHDbgMnp8IbT" TargetMode="External"/><Relationship Id="rId12" Type="http://schemas.openxmlformats.org/officeDocument/2006/relationships/hyperlink" Target="https://cphapps.temple.edu/surveys/?s=ZLuCZ8QtxDqriW7P" TargetMode="External"/><Relationship Id="rId756" Type="http://schemas.openxmlformats.org/officeDocument/2006/relationships/hyperlink" Target="https://cphapps.temple.edu/surveys/?s=KTHPau7AGLaN3yYN" TargetMode="External"/><Relationship Id="rId755" Type="http://schemas.openxmlformats.org/officeDocument/2006/relationships/hyperlink" Target="https://cphapps.temple.edu/surveys/?s=PkgPA9yKbfqSszrJ" TargetMode="External"/><Relationship Id="rId754" Type="http://schemas.openxmlformats.org/officeDocument/2006/relationships/hyperlink" Target="https://cphapps.temple.edu/surveys/?s=G4bIDtQJFp57sHAc" TargetMode="External"/><Relationship Id="rId753" Type="http://schemas.openxmlformats.org/officeDocument/2006/relationships/hyperlink" Target="https://cphapps.temple.edu/surveys/?s=CLXqXBBmebVa8NCN" TargetMode="External"/><Relationship Id="rId759" Type="http://schemas.openxmlformats.org/officeDocument/2006/relationships/hyperlink" Target="https://cphapps.temple.edu/surveys/?s=vdUVqKTMFuSuILTn" TargetMode="External"/><Relationship Id="rId758" Type="http://schemas.openxmlformats.org/officeDocument/2006/relationships/hyperlink" Target="https://cphapps.temple.edu/surveys/?s=arnhMsIPUQ8rtAGm" TargetMode="External"/><Relationship Id="rId757" Type="http://schemas.openxmlformats.org/officeDocument/2006/relationships/hyperlink" Target="https://cphapps.temple.edu/surveys/?s=sZw6cvoWLsjP26I7" TargetMode="External"/><Relationship Id="rId15" Type="http://schemas.openxmlformats.org/officeDocument/2006/relationships/hyperlink" Target="https://cphapps.temple.edu/surveys/?s=HIjHauND5HjqLx4f" TargetMode="External"/><Relationship Id="rId14" Type="http://schemas.openxmlformats.org/officeDocument/2006/relationships/hyperlink" Target="https://cphapps.temple.edu/surveys/?s=SnuJGYm4GTrrzYJG" TargetMode="External"/><Relationship Id="rId17" Type="http://schemas.openxmlformats.org/officeDocument/2006/relationships/hyperlink" Target="https://cphapps.temple.edu/surveys/?s=dSUvkVSRZZwdin37" TargetMode="External"/><Relationship Id="rId16" Type="http://schemas.openxmlformats.org/officeDocument/2006/relationships/hyperlink" Target="https://cphapps.temple.edu/surveys/?s=ABzsM4dkXM7hgZeu" TargetMode="External"/><Relationship Id="rId1340" Type="http://schemas.openxmlformats.org/officeDocument/2006/relationships/hyperlink" Target="https://cphapps.temple.edu/surveys/?s=89GnMKbBvQaHEin9" TargetMode="External"/><Relationship Id="rId19" Type="http://schemas.openxmlformats.org/officeDocument/2006/relationships/hyperlink" Target="https://cphapps.temple.edu/surveys/?s=8NdP47zrvES27Gbi" TargetMode="External"/><Relationship Id="rId752" Type="http://schemas.openxmlformats.org/officeDocument/2006/relationships/hyperlink" Target="https://cphapps.temple.edu/surveys/?s=emo596M2zdspkEbP" TargetMode="External"/><Relationship Id="rId1341" Type="http://schemas.openxmlformats.org/officeDocument/2006/relationships/hyperlink" Target="https://cphapps.temple.edu/surveys/?s=NXfLBFs4adkw6Ynf" TargetMode="External"/><Relationship Id="rId18" Type="http://schemas.openxmlformats.org/officeDocument/2006/relationships/hyperlink" Target="https://cphapps.temple.edu/surveys/?s=Sa2t69whhebkhJ5S" TargetMode="External"/><Relationship Id="rId751" Type="http://schemas.openxmlformats.org/officeDocument/2006/relationships/hyperlink" Target="https://cphapps.temple.edu/surveys/?s=II9SLyu5ss5suUIS" TargetMode="External"/><Relationship Id="rId1342" Type="http://schemas.openxmlformats.org/officeDocument/2006/relationships/hyperlink" Target="https://cphapps.temple.edu/surveys/?s=eh2WF6CA6wVWGLkS" TargetMode="External"/><Relationship Id="rId750" Type="http://schemas.openxmlformats.org/officeDocument/2006/relationships/hyperlink" Target="https://cphapps.temple.edu/surveys/?s=pfGda2tjbkY5B34u" TargetMode="External"/><Relationship Id="rId1343" Type="http://schemas.openxmlformats.org/officeDocument/2006/relationships/hyperlink" Target="https://cphapps.temple.edu/surveys/?s=IgZTreG6D3Cgy7AD" TargetMode="External"/><Relationship Id="rId1344" Type="http://schemas.openxmlformats.org/officeDocument/2006/relationships/hyperlink" Target="https://cphapps.temple.edu/surveys/?s=jXMDiZgY6m7887Y2" TargetMode="External"/><Relationship Id="rId84" Type="http://schemas.openxmlformats.org/officeDocument/2006/relationships/hyperlink" Target="https://cphapps.temple.edu/surveys/?s=79TDIXcX4ji2DAoY" TargetMode="External"/><Relationship Id="rId1774" Type="http://schemas.openxmlformats.org/officeDocument/2006/relationships/hyperlink" Target="mailto:mzmobileLLC@gmail.com" TargetMode="External"/><Relationship Id="rId83" Type="http://schemas.openxmlformats.org/officeDocument/2006/relationships/hyperlink" Target="https://cphapps.temple.edu/surveys/?s=oq98w3h8Edx8mV5s" TargetMode="External"/><Relationship Id="rId1775" Type="http://schemas.openxmlformats.org/officeDocument/2006/relationships/hyperlink" Target="https://cphapps.temple.edu/surveys/?s=HSBzqPgwtBiuI7gR" TargetMode="External"/><Relationship Id="rId86" Type="http://schemas.openxmlformats.org/officeDocument/2006/relationships/hyperlink" Target="https://cphapps.temple.edu/surveys/?s=Nt8IARep7fEb4ud8" TargetMode="External"/><Relationship Id="rId1776" Type="http://schemas.openxmlformats.org/officeDocument/2006/relationships/hyperlink" Target="https://cphapps.temple.edu/surveys/?s=qjgAcuXmfVLQFnA9" TargetMode="External"/><Relationship Id="rId85" Type="http://schemas.openxmlformats.org/officeDocument/2006/relationships/hyperlink" Target="https://cphapps.temple.edu/surveys/?s=FBewxSQmP9jY3EFE" TargetMode="External"/><Relationship Id="rId1777" Type="http://schemas.openxmlformats.org/officeDocument/2006/relationships/hyperlink" Target="https://cphapps.temple.edu/surveys/?s=o3xdRdU7weGfYbrJ" TargetMode="External"/><Relationship Id="rId88" Type="http://schemas.openxmlformats.org/officeDocument/2006/relationships/hyperlink" Target="https://cphapps.temple.edu/surveys/?s=kPdr5BGLu6uKVFFf" TargetMode="External"/><Relationship Id="rId1778" Type="http://schemas.openxmlformats.org/officeDocument/2006/relationships/hyperlink" Target="https://cphapps.temple.edu/surveys/?s=G4LhrpREwwMyvzY8" TargetMode="External"/><Relationship Id="rId87" Type="http://schemas.openxmlformats.org/officeDocument/2006/relationships/hyperlink" Target="https://cphapps.temple.edu/surveys/?s=qMvjtTRiV9dD6FdB" TargetMode="External"/><Relationship Id="rId1779" Type="http://schemas.openxmlformats.org/officeDocument/2006/relationships/hyperlink" Target="https://cphapps.temple.edu/surveys/?s=6AQUYJAwuN2KkI3Z" TargetMode="External"/><Relationship Id="rId89" Type="http://schemas.openxmlformats.org/officeDocument/2006/relationships/hyperlink" Target="https://cphapps.temple.edu/surveys/?s=LZSsy9Eb6jp6xUyN" TargetMode="External"/><Relationship Id="rId709" Type="http://schemas.openxmlformats.org/officeDocument/2006/relationships/hyperlink" Target="https://cphapps.temple.edu/surveys/?s=fnhZ3tiwzT3VxmwN" TargetMode="External"/><Relationship Id="rId708" Type="http://schemas.openxmlformats.org/officeDocument/2006/relationships/hyperlink" Target="https://cphapps.temple.edu/surveys/?s=UhqYV5SjiEDUNJbR" TargetMode="External"/><Relationship Id="rId707" Type="http://schemas.openxmlformats.org/officeDocument/2006/relationships/hyperlink" Target="https://cphapps.temple.edu/surveys/?s=GR2fvLNuV93CGDyF" TargetMode="External"/><Relationship Id="rId706" Type="http://schemas.openxmlformats.org/officeDocument/2006/relationships/hyperlink" Target="https://cphapps.temple.edu/surveys/?s=j2vAhRLbEUeo4pK3" TargetMode="External"/><Relationship Id="rId80" Type="http://schemas.openxmlformats.org/officeDocument/2006/relationships/hyperlink" Target="https://cphapps.temple.edu/surveys/?s=fC6xWAGwWhEuasGz" TargetMode="External"/><Relationship Id="rId82" Type="http://schemas.openxmlformats.org/officeDocument/2006/relationships/hyperlink" Target="https://cphapps.temple.edu/surveys/?s=iyVbAJHgcV8BucWD" TargetMode="External"/><Relationship Id="rId81" Type="http://schemas.openxmlformats.org/officeDocument/2006/relationships/hyperlink" Target="https://cphapps.temple.edu/surveys/?s=7ysKHZkgYfCQ9z6y" TargetMode="External"/><Relationship Id="rId701" Type="http://schemas.openxmlformats.org/officeDocument/2006/relationships/hyperlink" Target="https://cphapps.temple.edu/surveys/?s=o9tqd6waMUGkMJ7m" TargetMode="External"/><Relationship Id="rId700" Type="http://schemas.openxmlformats.org/officeDocument/2006/relationships/hyperlink" Target="https://cphapps.temple.edu/surveys/?s=YNyshyE33kpKucIp" TargetMode="External"/><Relationship Id="rId705" Type="http://schemas.openxmlformats.org/officeDocument/2006/relationships/hyperlink" Target="https://cphapps.temple.edu/surveys/?s=RXCKYr3yKofzUE2Q" TargetMode="External"/><Relationship Id="rId704" Type="http://schemas.openxmlformats.org/officeDocument/2006/relationships/hyperlink" Target="https://cphapps.temple.edu/surveys/?s=YJ25rtRWINtZ9aBA" TargetMode="External"/><Relationship Id="rId703" Type="http://schemas.openxmlformats.org/officeDocument/2006/relationships/hyperlink" Target="https://cphapps.temple.edu/surveys/?s=KH9pDJdsnitR2uEM" TargetMode="External"/><Relationship Id="rId702" Type="http://schemas.openxmlformats.org/officeDocument/2006/relationships/hyperlink" Target="https://cphapps.temple.edu/surveys/?s=I78pDf8kksovMpUy" TargetMode="External"/><Relationship Id="rId1770" Type="http://schemas.openxmlformats.org/officeDocument/2006/relationships/hyperlink" Target="https://cphapps.temple.edu/surveys/?s=k7VVZhS89HIE7QUk" TargetMode="External"/><Relationship Id="rId1771" Type="http://schemas.openxmlformats.org/officeDocument/2006/relationships/hyperlink" Target="https://cphapps.temple.edu/surveys/?s=c3NmYWTZfnfk6owf" TargetMode="External"/><Relationship Id="rId1772" Type="http://schemas.openxmlformats.org/officeDocument/2006/relationships/hyperlink" Target="https://cphapps.temple.edu/surveys/?s=cE9mIME4KeUJhMGK" TargetMode="External"/><Relationship Id="rId1773" Type="http://schemas.openxmlformats.org/officeDocument/2006/relationships/hyperlink" Target="mailto:twanda46@hotmail.com" TargetMode="External"/><Relationship Id="rId73" Type="http://schemas.openxmlformats.org/officeDocument/2006/relationships/hyperlink" Target="https://cphapps.temple.edu/surveys/?s=F6qR7H5s3VRutQiL" TargetMode="External"/><Relationship Id="rId1763" Type="http://schemas.openxmlformats.org/officeDocument/2006/relationships/hyperlink" Target="https://cphapps.temple.edu/surveys/?s=QIMR7vmWHmdW73Gu" TargetMode="External"/><Relationship Id="rId72" Type="http://schemas.openxmlformats.org/officeDocument/2006/relationships/hyperlink" Target="https://cphapps.temple.edu/surveys/?s=paCvvxxv728o9LmP" TargetMode="External"/><Relationship Id="rId1764" Type="http://schemas.openxmlformats.org/officeDocument/2006/relationships/hyperlink" Target="https://cphapps.temple.edu/surveys/?s=veMPzm3ACYmMjDcK" TargetMode="External"/><Relationship Id="rId75" Type="http://schemas.openxmlformats.org/officeDocument/2006/relationships/hyperlink" Target="https://cphapps.temple.edu/surveys/?s=h8usBdBaRXXCGykJ" TargetMode="External"/><Relationship Id="rId1765" Type="http://schemas.openxmlformats.org/officeDocument/2006/relationships/hyperlink" Target="https://cphapps.temple.edu/surveys/?s=suBj7yPty4isk7b6" TargetMode="External"/><Relationship Id="rId74" Type="http://schemas.openxmlformats.org/officeDocument/2006/relationships/hyperlink" Target="https://cphapps.temple.edu/surveys/?s=QZv9w57hNoYyg2eH" TargetMode="External"/><Relationship Id="rId1766" Type="http://schemas.openxmlformats.org/officeDocument/2006/relationships/hyperlink" Target="mailto:ericagale@hotmail.com" TargetMode="External"/><Relationship Id="rId77" Type="http://schemas.openxmlformats.org/officeDocument/2006/relationships/hyperlink" Target="https://cphapps.temple.edu/surveys/?s=iwFWWfMbxLMwoQeu" TargetMode="External"/><Relationship Id="rId1767" Type="http://schemas.openxmlformats.org/officeDocument/2006/relationships/hyperlink" Target="https://cphapps.temple.edu/surveys/?s=kbbndUueLJZfhV2y" TargetMode="External"/><Relationship Id="rId76" Type="http://schemas.openxmlformats.org/officeDocument/2006/relationships/hyperlink" Target="https://cphapps.temple.edu/surveys/?s=3bNDgNp6jfuZA6VL" TargetMode="External"/><Relationship Id="rId1768" Type="http://schemas.openxmlformats.org/officeDocument/2006/relationships/hyperlink" Target="https://cphapps.temple.edu/surveys/?s=oowGPqoGikjGKSTK" TargetMode="External"/><Relationship Id="rId79" Type="http://schemas.openxmlformats.org/officeDocument/2006/relationships/hyperlink" Target="https://cphapps.temple.edu/surveys/?s=WzpLswwrWZJXZReM" TargetMode="External"/><Relationship Id="rId1769" Type="http://schemas.openxmlformats.org/officeDocument/2006/relationships/hyperlink" Target="https://cphapps.temple.edu/surveys/?s=bUcHqEFDWtazbzyw" TargetMode="External"/><Relationship Id="rId78" Type="http://schemas.openxmlformats.org/officeDocument/2006/relationships/hyperlink" Target="https://cphapps.temple.edu/surveys/?s=7ops9nqCRD8kJFzX" TargetMode="External"/><Relationship Id="rId71" Type="http://schemas.openxmlformats.org/officeDocument/2006/relationships/hyperlink" Target="https://cphapps.temple.edu/surveys/?s=Ed9doDsdjWA3Samc" TargetMode="External"/><Relationship Id="rId70" Type="http://schemas.openxmlformats.org/officeDocument/2006/relationships/hyperlink" Target="https://cphapps.temple.edu/surveys/?s=jfuXTNhXTUqBqRRh" TargetMode="External"/><Relationship Id="rId1760" Type="http://schemas.openxmlformats.org/officeDocument/2006/relationships/hyperlink" Target="https://cphapps.temple.edu/surveys/?s=u9LrfDzo5QvXQHVP" TargetMode="External"/><Relationship Id="rId1761" Type="http://schemas.openxmlformats.org/officeDocument/2006/relationships/hyperlink" Target="https://cphapps.temple.edu/surveys/?s=UwfDMxJVyxawVMgn" TargetMode="External"/><Relationship Id="rId1762" Type="http://schemas.openxmlformats.org/officeDocument/2006/relationships/hyperlink" Target="https://cphapps.temple.edu/surveys/?s=p2gBFV4y4VyIja6c" TargetMode="External"/><Relationship Id="rId62" Type="http://schemas.openxmlformats.org/officeDocument/2006/relationships/hyperlink" Target="https://cphapps.temple.edu/surveys/?s=cvbRYoMKcX9kibwf" TargetMode="External"/><Relationship Id="rId1312" Type="http://schemas.openxmlformats.org/officeDocument/2006/relationships/hyperlink" Target="https://cphapps.temple.edu/surveys/?s=4365tqI68ByQoTJC" TargetMode="External"/><Relationship Id="rId1796" Type="http://schemas.openxmlformats.org/officeDocument/2006/relationships/hyperlink" Target="https://cphapps.temple.edu/surveys/?s=XUMkIY3rwWBaK9Jx" TargetMode="External"/><Relationship Id="rId61" Type="http://schemas.openxmlformats.org/officeDocument/2006/relationships/hyperlink" Target="https://cphapps.temple.edu/surveys/?s=f8eS7ydtUPWhyiHN" TargetMode="External"/><Relationship Id="rId1313" Type="http://schemas.openxmlformats.org/officeDocument/2006/relationships/hyperlink" Target="https://cphapps.temple.edu/surveys/?s=NkmgSDrvNgyGeGJK" TargetMode="External"/><Relationship Id="rId1797" Type="http://schemas.openxmlformats.org/officeDocument/2006/relationships/hyperlink" Target="https://cphapps.temple.edu/surveys/?s=y3zhJ47qTjmcxgZv" TargetMode="External"/><Relationship Id="rId64" Type="http://schemas.openxmlformats.org/officeDocument/2006/relationships/hyperlink" Target="https://cphapps.temple.edu/surveys/?s=wEJHo4jTKJAUiqUL" TargetMode="External"/><Relationship Id="rId1314" Type="http://schemas.openxmlformats.org/officeDocument/2006/relationships/hyperlink" Target="https://cphapps.temple.edu/surveys/?s=ki9j9tsQP2sadVQH" TargetMode="External"/><Relationship Id="rId1798" Type="http://schemas.openxmlformats.org/officeDocument/2006/relationships/hyperlink" Target="https://cphapps.temple.edu/surveys/?s=mX27m9N5hsTsFLx7" TargetMode="External"/><Relationship Id="rId63" Type="http://schemas.openxmlformats.org/officeDocument/2006/relationships/hyperlink" Target="https://cphapps.temple.edu/surveys/?s=prIkAxQuJf4HU4Zh" TargetMode="External"/><Relationship Id="rId1315" Type="http://schemas.openxmlformats.org/officeDocument/2006/relationships/hyperlink" Target="https://cphapps.temple.edu/surveys/?s=sYVafx4vsLxNIkRS" TargetMode="External"/><Relationship Id="rId1799" Type="http://schemas.openxmlformats.org/officeDocument/2006/relationships/hyperlink" Target="https://cphapps.temple.edu/surveys/?s=DebYvMAvxjbdSjyf" TargetMode="External"/><Relationship Id="rId66" Type="http://schemas.openxmlformats.org/officeDocument/2006/relationships/hyperlink" Target="https://cphapps.temple.edu/surveys/?s=sEGFmnF8RTYnFdRx" TargetMode="External"/><Relationship Id="rId1316" Type="http://schemas.openxmlformats.org/officeDocument/2006/relationships/hyperlink" Target="https://cphapps.temple.edu/surveys/?s=CWyzItaIeafHGgqM" TargetMode="External"/><Relationship Id="rId65" Type="http://schemas.openxmlformats.org/officeDocument/2006/relationships/hyperlink" Target="https://cphapps.temple.edu/surveys/?s=nvxIBMNnjq9EchRp" TargetMode="External"/><Relationship Id="rId1317" Type="http://schemas.openxmlformats.org/officeDocument/2006/relationships/hyperlink" Target="https://cphapps.temple.edu/surveys/?s=6wg5My7fv4JEvV6e" TargetMode="External"/><Relationship Id="rId68" Type="http://schemas.openxmlformats.org/officeDocument/2006/relationships/hyperlink" Target="https://cphapps.temple.edu/surveys/?s=hXEjya8tzeVnr5mG" TargetMode="External"/><Relationship Id="rId1318" Type="http://schemas.openxmlformats.org/officeDocument/2006/relationships/hyperlink" Target="https://cphapps.temple.edu/surveys/?s=IyLwkC7XxqnC9moN" TargetMode="External"/><Relationship Id="rId67" Type="http://schemas.openxmlformats.org/officeDocument/2006/relationships/hyperlink" Target="https://cphapps.temple.edu/surveys/?s=ZWM2aZN2TPYKdfNS" TargetMode="External"/><Relationship Id="rId1319" Type="http://schemas.openxmlformats.org/officeDocument/2006/relationships/hyperlink" Target="https://cphapps.temple.edu/surveys/?s=WLTEunCNEhu2CS5W" TargetMode="External"/><Relationship Id="rId729" Type="http://schemas.openxmlformats.org/officeDocument/2006/relationships/hyperlink" Target="https://cphapps.temple.edu/surveys/?s=Fw2LV4SpJorTqQw7" TargetMode="External"/><Relationship Id="rId728" Type="http://schemas.openxmlformats.org/officeDocument/2006/relationships/hyperlink" Target="https://cphapps.temple.edu/surveys/?s=vQmG8N6F4QA7Is2J" TargetMode="External"/><Relationship Id="rId60" Type="http://schemas.openxmlformats.org/officeDocument/2006/relationships/hyperlink" Target="https://cphapps.temple.edu/surveys/?s=HfPEnAXqLKtwaj7X" TargetMode="External"/><Relationship Id="rId723" Type="http://schemas.openxmlformats.org/officeDocument/2006/relationships/hyperlink" Target="https://cphapps.temple.edu/surveys/?s=cKer7AvuUJU4xv3z" TargetMode="External"/><Relationship Id="rId722" Type="http://schemas.openxmlformats.org/officeDocument/2006/relationships/hyperlink" Target="https://cphapps.temple.edu/surveys/?s=ShKRjXTwbyCZCZu6" TargetMode="External"/><Relationship Id="rId721" Type="http://schemas.openxmlformats.org/officeDocument/2006/relationships/hyperlink" Target="https://cphapps.temple.edu/surveys/?s=GDFu2rcZPvIhkgcS" TargetMode="External"/><Relationship Id="rId720" Type="http://schemas.openxmlformats.org/officeDocument/2006/relationships/hyperlink" Target="https://cphapps.temple.edu/surveys/?s=9xbBEt3RgNGFyiJL" TargetMode="External"/><Relationship Id="rId727" Type="http://schemas.openxmlformats.org/officeDocument/2006/relationships/hyperlink" Target="https://cphapps.temple.edu/surveys/?s=wnqy37QMxdqCN7U9" TargetMode="External"/><Relationship Id="rId726" Type="http://schemas.openxmlformats.org/officeDocument/2006/relationships/hyperlink" Target="https://cphapps.temple.edu/surveys/?s=ixdxygHIGUfdIjRz" TargetMode="External"/><Relationship Id="rId725" Type="http://schemas.openxmlformats.org/officeDocument/2006/relationships/hyperlink" Target="https://cphapps.temple.edu/surveys/?s=nQe4cZT4y7HMinkp" TargetMode="External"/><Relationship Id="rId724" Type="http://schemas.openxmlformats.org/officeDocument/2006/relationships/hyperlink" Target="https://cphapps.temple.edu/surveys/?s=iS8tVf35jF6DYnkT" TargetMode="External"/><Relationship Id="rId69" Type="http://schemas.openxmlformats.org/officeDocument/2006/relationships/hyperlink" Target="https://cphapps.temple.edu/surveys/?s=dUAPC7EFuPKWoKFU" TargetMode="External"/><Relationship Id="rId1790" Type="http://schemas.openxmlformats.org/officeDocument/2006/relationships/hyperlink" Target="https://cphapps.temple.edu/redcap/redcap_v13.10.6/DataEntry/index.php?pid=1425&amp;page=screen_time_2&amp;id=116&amp;event_id=4357" TargetMode="External"/><Relationship Id="rId1791" Type="http://schemas.openxmlformats.org/officeDocument/2006/relationships/hyperlink" Target="https://cphapps.temple.edu/surveys/?s=sPs3PhPvZeHKFzvY" TargetMode="External"/><Relationship Id="rId1792" Type="http://schemas.openxmlformats.org/officeDocument/2006/relationships/hyperlink" Target="https://cphapps.temple.edu/surveys/?s=q9cVDQC7iEHntWKe" TargetMode="External"/><Relationship Id="rId1793" Type="http://schemas.openxmlformats.org/officeDocument/2006/relationships/hyperlink" Target="https://cphapps.temple.edu/surveys/?s=CVyqLEdiiMj7qC2y" TargetMode="External"/><Relationship Id="rId1310" Type="http://schemas.openxmlformats.org/officeDocument/2006/relationships/hyperlink" Target="https://cphapps.temple.edu/surveys/?s=7mfJb47L8KW4DSaJ" TargetMode="External"/><Relationship Id="rId1794" Type="http://schemas.openxmlformats.org/officeDocument/2006/relationships/hyperlink" Target="https://cphapps.temple.edu/surveys/?s=hHssKqty2CGjGWcI" TargetMode="External"/><Relationship Id="rId1311" Type="http://schemas.openxmlformats.org/officeDocument/2006/relationships/hyperlink" Target="https://cphapps.temple.edu/surveys/?s=awoNmv6gmYn979Ez" TargetMode="External"/><Relationship Id="rId1795" Type="http://schemas.openxmlformats.org/officeDocument/2006/relationships/hyperlink" Target="https://cphapps.temple.edu/surveys/?s=JeSVT8QzIf2og7hX" TargetMode="External"/><Relationship Id="rId51" Type="http://schemas.openxmlformats.org/officeDocument/2006/relationships/hyperlink" Target="https://cphapps.temple.edu/surveys/?s=vua3VvLDGwZIYhLF" TargetMode="External"/><Relationship Id="rId1301" Type="http://schemas.openxmlformats.org/officeDocument/2006/relationships/hyperlink" Target="https://cphapps.temple.edu/surveys/?s=VDaNfigfSJ4ogCeC" TargetMode="External"/><Relationship Id="rId1785" Type="http://schemas.openxmlformats.org/officeDocument/2006/relationships/hyperlink" Target="https://cphapps.temple.edu/surveys/?s=SC2WPoELvQLFuqm5" TargetMode="External"/><Relationship Id="rId50" Type="http://schemas.openxmlformats.org/officeDocument/2006/relationships/hyperlink" Target="https://cphapps.temple.edu/surveys/?s=d49RAUsaNTd3MBmK" TargetMode="External"/><Relationship Id="rId1302" Type="http://schemas.openxmlformats.org/officeDocument/2006/relationships/hyperlink" Target="https://cphapps.temple.edu/surveys/?s=hGAXakM3ZDRExEFM" TargetMode="External"/><Relationship Id="rId1786" Type="http://schemas.openxmlformats.org/officeDocument/2006/relationships/hyperlink" Target="https://cphapps.temple.edu/surveys/?s=6uKQRj5BDMVnqYZ6" TargetMode="External"/><Relationship Id="rId53" Type="http://schemas.openxmlformats.org/officeDocument/2006/relationships/hyperlink" Target="https://cphapps.temple.edu/surveys/?s=IzaZopIwRQCAjhDG" TargetMode="External"/><Relationship Id="rId1303" Type="http://schemas.openxmlformats.org/officeDocument/2006/relationships/hyperlink" Target="https://cphapps.temple.edu/surveys/?s=JhSIMUDzpqKjqCVS" TargetMode="External"/><Relationship Id="rId1787" Type="http://schemas.openxmlformats.org/officeDocument/2006/relationships/hyperlink" Target="https://cphapps.temple.edu/surveys/?s=YvMpByKW2zQzTIq6" TargetMode="External"/><Relationship Id="rId52" Type="http://schemas.openxmlformats.org/officeDocument/2006/relationships/hyperlink" Target="https://cphapps.temple.edu/surveys/?s=feZP62SCvgRmPkyn" TargetMode="External"/><Relationship Id="rId1304" Type="http://schemas.openxmlformats.org/officeDocument/2006/relationships/hyperlink" Target="https://cphapps.temple.edu/surveys/?s=bhUDwQ5CH4pyVKFL" TargetMode="External"/><Relationship Id="rId1788" Type="http://schemas.openxmlformats.org/officeDocument/2006/relationships/hyperlink" Target="https://cphapps.temple.edu/surveys/?s=4yJLd6wXAEIhHizt" TargetMode="External"/><Relationship Id="rId55" Type="http://schemas.openxmlformats.org/officeDocument/2006/relationships/hyperlink" Target="https://cphapps.temple.edu/surveys/?s=8FprLQnepDHMCnxK" TargetMode="External"/><Relationship Id="rId1305" Type="http://schemas.openxmlformats.org/officeDocument/2006/relationships/hyperlink" Target="https://cphapps.temple.edu/surveys/?s=J7bSJcHYT5DDnoaT" TargetMode="External"/><Relationship Id="rId1789" Type="http://schemas.openxmlformats.org/officeDocument/2006/relationships/hyperlink" Target="https://cphapps.temple.edu/surveys/?s=m9b34wTCebRSP2au" TargetMode="External"/><Relationship Id="rId54" Type="http://schemas.openxmlformats.org/officeDocument/2006/relationships/hyperlink" Target="https://cphapps.temple.edu/surveys/?s=wENY9bWoXXYdjIWD" TargetMode="External"/><Relationship Id="rId1306" Type="http://schemas.openxmlformats.org/officeDocument/2006/relationships/hyperlink" Target="https://cphapps.temple.edu/surveys/?s=n7kRY5X8qt8YhdiV" TargetMode="External"/><Relationship Id="rId57" Type="http://schemas.openxmlformats.org/officeDocument/2006/relationships/hyperlink" Target="https://cphapps.temple.edu/surveys/?s=pcJnwSjzQIskIBZ6" TargetMode="External"/><Relationship Id="rId1307" Type="http://schemas.openxmlformats.org/officeDocument/2006/relationships/hyperlink" Target="https://cphapps.temple.edu/surveys/?s=KaE5mU2mY7Y9Duro" TargetMode="External"/><Relationship Id="rId56" Type="http://schemas.openxmlformats.org/officeDocument/2006/relationships/hyperlink" Target="https://cphapps.temple.edu/surveys/?s=hrDL7QNJ8KQE5D7m" TargetMode="External"/><Relationship Id="rId1308" Type="http://schemas.openxmlformats.org/officeDocument/2006/relationships/hyperlink" Target="https://cphapps.temple.edu/surveys/?s=FXvgU3L9SecqUIZI" TargetMode="External"/><Relationship Id="rId1309" Type="http://schemas.openxmlformats.org/officeDocument/2006/relationships/hyperlink" Target="https://cphapps.temple.edu/surveys/?s=wkRq25kR892qjUqG" TargetMode="External"/><Relationship Id="rId719" Type="http://schemas.openxmlformats.org/officeDocument/2006/relationships/hyperlink" Target="https://cphapps.temple.edu/surveys/?s=4iP9L8N4rzgX8y9H" TargetMode="External"/><Relationship Id="rId718" Type="http://schemas.openxmlformats.org/officeDocument/2006/relationships/hyperlink" Target="https://cphapps.temple.edu/surveys/?s=siABpS2wkIUArLbg" TargetMode="External"/><Relationship Id="rId717" Type="http://schemas.openxmlformats.org/officeDocument/2006/relationships/hyperlink" Target="https://cphapps.temple.edu/surveys/?s=SPfnfwAGtbcKiMkM" TargetMode="External"/><Relationship Id="rId712" Type="http://schemas.openxmlformats.org/officeDocument/2006/relationships/hyperlink" Target="https://cphapps.temple.edu/surveys/?s=JabWrkH7NDGy9Uyr" TargetMode="External"/><Relationship Id="rId711" Type="http://schemas.openxmlformats.org/officeDocument/2006/relationships/hyperlink" Target="https://cphapps.temple.edu/surveys/?s=ur8YkiGr2aMaDywe" TargetMode="External"/><Relationship Id="rId710" Type="http://schemas.openxmlformats.org/officeDocument/2006/relationships/hyperlink" Target="https://cphapps.temple.edu/surveys/?s=FzccqSFY4ckap44g" TargetMode="External"/><Relationship Id="rId716" Type="http://schemas.openxmlformats.org/officeDocument/2006/relationships/hyperlink" Target="https://cphapps.temple.edu/surveys/?s=myzE4x2sm8CM8u4Z" TargetMode="External"/><Relationship Id="rId715" Type="http://schemas.openxmlformats.org/officeDocument/2006/relationships/hyperlink" Target="https://cphapps.temple.edu/surveys/?s=i3jCfp2iD3e7e8bA" TargetMode="External"/><Relationship Id="rId714" Type="http://schemas.openxmlformats.org/officeDocument/2006/relationships/hyperlink" Target="https://cphapps.temple.edu/surveys/?s=oDWkbZnhtks4PJDa" TargetMode="External"/><Relationship Id="rId713" Type="http://schemas.openxmlformats.org/officeDocument/2006/relationships/hyperlink" Target="https://cphapps.temple.edu/surveys/?s=sYvRxFGPSDr5GbBi" TargetMode="External"/><Relationship Id="rId59" Type="http://schemas.openxmlformats.org/officeDocument/2006/relationships/hyperlink" Target="https://cphapps.temple.edu/surveys/?s=qsrAVnREy9wCxC8h" TargetMode="External"/><Relationship Id="rId58" Type="http://schemas.openxmlformats.org/officeDocument/2006/relationships/hyperlink" Target="https://cphapps.temple.edu/surveys/?s=wU9uoK4fCChztzHP" TargetMode="External"/><Relationship Id="rId1780" Type="http://schemas.openxmlformats.org/officeDocument/2006/relationships/hyperlink" Target="https://cphapps.temple.edu/surveys/?s=oBepF7qcDaVImrH5" TargetMode="External"/><Relationship Id="rId1781" Type="http://schemas.openxmlformats.org/officeDocument/2006/relationships/hyperlink" Target="mailto:vandalynm@gmail.com" TargetMode="External"/><Relationship Id="rId1782" Type="http://schemas.openxmlformats.org/officeDocument/2006/relationships/hyperlink" Target="https://cphapps.temple.edu/surveys/?s=wIIcgPynLxubSnCQ" TargetMode="External"/><Relationship Id="rId1783" Type="http://schemas.openxmlformats.org/officeDocument/2006/relationships/hyperlink" Target="https://cphapps.temple.edu/surveys/?s=wJyg9gy2towxnBf5" TargetMode="External"/><Relationship Id="rId1300" Type="http://schemas.openxmlformats.org/officeDocument/2006/relationships/hyperlink" Target="https://cphapps.temple.edu/surveys/?s=ZWWW2wXBsGRDmKJJ" TargetMode="External"/><Relationship Id="rId1784" Type="http://schemas.openxmlformats.org/officeDocument/2006/relationships/hyperlink" Target="https://cphapps.temple.edu/surveys/?s=4yjLqFbjybmxXp5D" TargetMode="External"/><Relationship Id="rId2269" Type="http://schemas.openxmlformats.org/officeDocument/2006/relationships/hyperlink" Target="https://cphapps.temple.edu/surveys/?s=dozeCjsjBnjQicMG" TargetMode="External"/><Relationship Id="rId349" Type="http://schemas.openxmlformats.org/officeDocument/2006/relationships/hyperlink" Target="https://cphapps.temple.edu/surveys/?s=ZE6aWWs5dsJvfGMk" TargetMode="External"/><Relationship Id="rId348" Type="http://schemas.openxmlformats.org/officeDocument/2006/relationships/hyperlink" Target="https://cphapps.temple.edu/surveys/?s=tyyvYBG4BQfprGo2" TargetMode="External"/><Relationship Id="rId347" Type="http://schemas.openxmlformats.org/officeDocument/2006/relationships/hyperlink" Target="https://cphapps.temple.edu/surveys/?s=LdesxAZWW8mg8kTw" TargetMode="External"/><Relationship Id="rId346" Type="http://schemas.openxmlformats.org/officeDocument/2006/relationships/hyperlink" Target="https://cphapps.temple.edu/surveys/?s=IXLThcGIVCBKAnBr" TargetMode="External"/><Relationship Id="rId2260" Type="http://schemas.openxmlformats.org/officeDocument/2006/relationships/hyperlink" Target="https://cphapps.temple.edu/surveys/?s=bhZJuvMZT9eVQcDi" TargetMode="External"/><Relationship Id="rId341" Type="http://schemas.openxmlformats.org/officeDocument/2006/relationships/hyperlink" Target="https://cphapps.temple.edu/surveys/?s=wZHAYVUQ5zQEgtxq" TargetMode="External"/><Relationship Id="rId2261" Type="http://schemas.openxmlformats.org/officeDocument/2006/relationships/hyperlink" Target="https://cphapps.temple.edu/surveys/?s=9bHvXY4aqkz7tpZJ" TargetMode="External"/><Relationship Id="rId340" Type="http://schemas.openxmlformats.org/officeDocument/2006/relationships/hyperlink" Target="https://cphapps.temple.edu/surveys/?s=vA442fUis8RviWmV" TargetMode="External"/><Relationship Id="rId2262" Type="http://schemas.openxmlformats.org/officeDocument/2006/relationships/hyperlink" Target="https://cphapps.temple.edu/surveys/?s=caTuU3WMRub8B4em" TargetMode="External"/><Relationship Id="rId2263" Type="http://schemas.openxmlformats.org/officeDocument/2006/relationships/hyperlink" Target="https://cphapps.temple.edu/surveys/?s=vwUINvjXjQdh6mVk" TargetMode="External"/><Relationship Id="rId2264" Type="http://schemas.openxmlformats.org/officeDocument/2006/relationships/hyperlink" Target="https://cphapps.temple.edu/surveys/?s=diAnUzhWSkNyczXv" TargetMode="External"/><Relationship Id="rId345" Type="http://schemas.openxmlformats.org/officeDocument/2006/relationships/hyperlink" Target="https://cphapps.temple.edu/surveys/?s=7RbJTBw48V84Q8bL" TargetMode="External"/><Relationship Id="rId2265" Type="http://schemas.openxmlformats.org/officeDocument/2006/relationships/hyperlink" Target="mailto:catrishas@gmail.com" TargetMode="External"/><Relationship Id="rId344" Type="http://schemas.openxmlformats.org/officeDocument/2006/relationships/hyperlink" Target="https://cphapps.temple.edu/surveys/?s=UhKWzdgTbzvtE7NZ" TargetMode="External"/><Relationship Id="rId2266" Type="http://schemas.openxmlformats.org/officeDocument/2006/relationships/hyperlink" Target="mailto:catrishas@gmail.com" TargetMode="External"/><Relationship Id="rId343" Type="http://schemas.openxmlformats.org/officeDocument/2006/relationships/hyperlink" Target="https://cphapps.temple.edu/surveys/?s=NrQvTzL5aDq5NKiz" TargetMode="External"/><Relationship Id="rId2267" Type="http://schemas.openxmlformats.org/officeDocument/2006/relationships/hyperlink" Target="mailto:kanyair.ka@icloud.com" TargetMode="External"/><Relationship Id="rId342" Type="http://schemas.openxmlformats.org/officeDocument/2006/relationships/hyperlink" Target="https://cphapps.temple.edu/surveys/?s=IPUieifA5NsfxooT" TargetMode="External"/><Relationship Id="rId2268" Type="http://schemas.openxmlformats.org/officeDocument/2006/relationships/hyperlink" Target="https://cphapps.temple.edu/surveys/?s=6fnxqYg4dii7Pfj5" TargetMode="External"/><Relationship Id="rId2258" Type="http://schemas.openxmlformats.org/officeDocument/2006/relationships/hyperlink" Target="https://cphapps.temple.edu/surveys/?s=RAspZbPVxHYQTqNx" TargetMode="External"/><Relationship Id="rId2259" Type="http://schemas.openxmlformats.org/officeDocument/2006/relationships/hyperlink" Target="https://cphapps.temple.edu/surveys/?s=e3rb4yuWq2WCKoyU" TargetMode="External"/><Relationship Id="rId338" Type="http://schemas.openxmlformats.org/officeDocument/2006/relationships/hyperlink" Target="https://cphapps.temple.edu/surveys/?s=yXWDZHHDbxcHA9gE" TargetMode="External"/><Relationship Id="rId337" Type="http://schemas.openxmlformats.org/officeDocument/2006/relationships/hyperlink" Target="https://cphapps.temple.edu/surveys/?s=xcvs8TX4naXmfCo8" TargetMode="External"/><Relationship Id="rId336" Type="http://schemas.openxmlformats.org/officeDocument/2006/relationships/hyperlink" Target="https://cphapps.temple.edu/surveys/?s=rzc82xSThkxmA5vN" TargetMode="External"/><Relationship Id="rId335" Type="http://schemas.openxmlformats.org/officeDocument/2006/relationships/hyperlink" Target="https://cphapps.temple.edu/surveys/?s=HoAdiegYtHVI2Y4E" TargetMode="External"/><Relationship Id="rId339" Type="http://schemas.openxmlformats.org/officeDocument/2006/relationships/hyperlink" Target="https://cphapps.temple.edu/surveys/?s=SH9ARSSVN5ZxfHHY" TargetMode="External"/><Relationship Id="rId330" Type="http://schemas.openxmlformats.org/officeDocument/2006/relationships/hyperlink" Target="https://cphapps.temple.edu/surveys/?s=9zZV9eaWZhEuCEfq" TargetMode="External"/><Relationship Id="rId2250" Type="http://schemas.openxmlformats.org/officeDocument/2006/relationships/hyperlink" Target="https://cphapps.temple.edu/surveys/?s=ZktVn7VBBYNprvmv" TargetMode="External"/><Relationship Id="rId2251" Type="http://schemas.openxmlformats.org/officeDocument/2006/relationships/hyperlink" Target="https://cphapps.temple.edu/surveys/?s=fE2UnLG6pz7y5qCy" TargetMode="External"/><Relationship Id="rId2252" Type="http://schemas.openxmlformats.org/officeDocument/2006/relationships/hyperlink" Target="https://cphapps.temple.edu/surveys/?s=xzz7UaVauEgfxnHs" TargetMode="External"/><Relationship Id="rId2253" Type="http://schemas.openxmlformats.org/officeDocument/2006/relationships/hyperlink" Target="https://cphapps.temple.edu/surveys/?s=Z2hp9WXAhUVZTjSX" TargetMode="External"/><Relationship Id="rId334" Type="http://schemas.openxmlformats.org/officeDocument/2006/relationships/hyperlink" Target="https://cphapps.temple.edu/surveys/?s=23QCsh6MsVSzrkhs" TargetMode="External"/><Relationship Id="rId2254" Type="http://schemas.openxmlformats.org/officeDocument/2006/relationships/hyperlink" Target="https://cphapps.temple.edu/surveys/?s=BnrFISdA3LNf55dB" TargetMode="External"/><Relationship Id="rId333" Type="http://schemas.openxmlformats.org/officeDocument/2006/relationships/hyperlink" Target="https://cphapps.temple.edu/surveys/?s=fT7C4LpS8Hk52t8G" TargetMode="External"/><Relationship Id="rId2255" Type="http://schemas.openxmlformats.org/officeDocument/2006/relationships/hyperlink" Target="mailto:Klcates@yahoo.com" TargetMode="External"/><Relationship Id="rId332" Type="http://schemas.openxmlformats.org/officeDocument/2006/relationships/hyperlink" Target="https://cphapps.temple.edu/surveys/?s=RAkLeLJa4PLF977e" TargetMode="External"/><Relationship Id="rId2256" Type="http://schemas.openxmlformats.org/officeDocument/2006/relationships/hyperlink" Target="https://cphapps.temple.edu/surveys/?s=JAWDk8GjISJ4peVf" TargetMode="External"/><Relationship Id="rId331" Type="http://schemas.openxmlformats.org/officeDocument/2006/relationships/hyperlink" Target="https://cphapps.temple.edu/surveys/?s=toGTT2RpxnGyHLrP" TargetMode="External"/><Relationship Id="rId2257" Type="http://schemas.openxmlformats.org/officeDocument/2006/relationships/hyperlink" Target="https://cphapps.temple.edu/surveys/?s=26iwaMgqshsaQ4qN" TargetMode="External"/><Relationship Id="rId370" Type="http://schemas.openxmlformats.org/officeDocument/2006/relationships/hyperlink" Target="https://cphapps.temple.edu/surveys/?s=5iMMKXdZuGHnEr2u" TargetMode="External"/><Relationship Id="rId369" Type="http://schemas.openxmlformats.org/officeDocument/2006/relationships/hyperlink" Target="https://cphapps.temple.edu/surveys/?s=uUieEN2wSjQ6ciDz" TargetMode="External"/><Relationship Id="rId368" Type="http://schemas.openxmlformats.org/officeDocument/2006/relationships/hyperlink" Target="https://cphapps.temple.edu/surveys/?s=vHKGZeexiC7WD9RS" TargetMode="External"/><Relationship Id="rId2280" Type="http://schemas.openxmlformats.org/officeDocument/2006/relationships/hyperlink" Target="https://cphapps.temple.edu/surveys/?s=hRez8yk9gPZ2nTyR" TargetMode="External"/><Relationship Id="rId2281" Type="http://schemas.openxmlformats.org/officeDocument/2006/relationships/hyperlink" Target="https://cphapps.temple.edu/surveys/?s=TMKh2fEu9pDDuJeJ" TargetMode="External"/><Relationship Id="rId2282" Type="http://schemas.openxmlformats.org/officeDocument/2006/relationships/hyperlink" Target="https://cphapps.temple.edu/surveys/?s=WLaZYBrUTQIkfdBK" TargetMode="External"/><Relationship Id="rId363" Type="http://schemas.openxmlformats.org/officeDocument/2006/relationships/hyperlink" Target="https://cphapps.temple.edu/surveys/?s=r2RzCPFnUBfuLfGQ" TargetMode="External"/><Relationship Id="rId2283" Type="http://schemas.openxmlformats.org/officeDocument/2006/relationships/hyperlink" Target="https://cphapps.temple.edu/surveys/?s=4psyRKYmDqtfXNbc" TargetMode="External"/><Relationship Id="rId362" Type="http://schemas.openxmlformats.org/officeDocument/2006/relationships/hyperlink" Target="https://cphapps.temple.edu/surveys/?s=PurVZqDuiobmjc5h" TargetMode="External"/><Relationship Id="rId2284" Type="http://schemas.openxmlformats.org/officeDocument/2006/relationships/hyperlink" Target="https://cphapps.temple.edu/surveys/?s=nH6YRrJTBMheGRjB" TargetMode="External"/><Relationship Id="rId361" Type="http://schemas.openxmlformats.org/officeDocument/2006/relationships/hyperlink" Target="https://cphapps.temple.edu/surveys/?s=wRbS696KoyH3GKMk" TargetMode="External"/><Relationship Id="rId2285" Type="http://schemas.openxmlformats.org/officeDocument/2006/relationships/hyperlink" Target="https://cphapps.temple.edu/surveys/?s=ovmzGtiWEWbxrzaI" TargetMode="External"/><Relationship Id="rId360" Type="http://schemas.openxmlformats.org/officeDocument/2006/relationships/hyperlink" Target="https://cphapps.temple.edu/surveys/?s=KLDJJhmCaDzQWJ4o" TargetMode="External"/><Relationship Id="rId2286" Type="http://schemas.openxmlformats.org/officeDocument/2006/relationships/hyperlink" Target="https://cphapps.temple.edu/surveys/?s=IoFHcoPnGgNH4AKd" TargetMode="External"/><Relationship Id="rId367" Type="http://schemas.openxmlformats.org/officeDocument/2006/relationships/hyperlink" Target="https://cphapps.temple.edu/surveys/?s=LI7yZQ3J3FF3bRbT" TargetMode="External"/><Relationship Id="rId2287" Type="http://schemas.openxmlformats.org/officeDocument/2006/relationships/hyperlink" Target="mailto:priscilla.galligani@yahoo.com" TargetMode="External"/><Relationship Id="rId366" Type="http://schemas.openxmlformats.org/officeDocument/2006/relationships/hyperlink" Target="https://cphapps.temple.edu/surveys/?s=AV46Yy3P547qThuF" TargetMode="External"/><Relationship Id="rId2288" Type="http://schemas.openxmlformats.org/officeDocument/2006/relationships/hyperlink" Target="https://cphapps.temple.edu/surveys/?s=QCbrSfxKC3BIoBAA" TargetMode="External"/><Relationship Id="rId365" Type="http://schemas.openxmlformats.org/officeDocument/2006/relationships/hyperlink" Target="https://cphapps.temple.edu/surveys/?s=s8djUJ3RXSWZap3s" TargetMode="External"/><Relationship Id="rId2289" Type="http://schemas.openxmlformats.org/officeDocument/2006/relationships/hyperlink" Target="https://cphapps.temple.edu/surveys/?s=gZEx5Jy8ZGrLbAcb" TargetMode="External"/><Relationship Id="rId364" Type="http://schemas.openxmlformats.org/officeDocument/2006/relationships/hyperlink" Target="https://cphapps.temple.edu/surveys/?s=53p4hwjwo8f66ShG" TargetMode="External"/><Relationship Id="rId95" Type="http://schemas.openxmlformats.org/officeDocument/2006/relationships/hyperlink" Target="https://cphapps.temple.edu/surveys/?s=znaRbzCZo5GANvqF" TargetMode="External"/><Relationship Id="rId94" Type="http://schemas.openxmlformats.org/officeDocument/2006/relationships/hyperlink" Target="https://cphapps.temple.edu/surveys/?s=oPkQemdNxBCHzYVS" TargetMode="External"/><Relationship Id="rId97" Type="http://schemas.openxmlformats.org/officeDocument/2006/relationships/hyperlink" Target="https://cphapps.temple.edu/surveys/?s=QGP9kPqI3CLifwcd" TargetMode="External"/><Relationship Id="rId96" Type="http://schemas.openxmlformats.org/officeDocument/2006/relationships/hyperlink" Target="https://cphapps.temple.edu/surveys/?s=LnCdxIIXPJyGweap" TargetMode="External"/><Relationship Id="rId99" Type="http://schemas.openxmlformats.org/officeDocument/2006/relationships/hyperlink" Target="https://cphapps.temple.edu/surveys/?s=pxDMPWHeboMswzug" TargetMode="External"/><Relationship Id="rId98" Type="http://schemas.openxmlformats.org/officeDocument/2006/relationships/hyperlink" Target="https://cphapps.temple.edu/surveys/?s=EMCK6DmHH8BhiVUm" TargetMode="External"/><Relationship Id="rId91" Type="http://schemas.openxmlformats.org/officeDocument/2006/relationships/hyperlink" Target="https://cphapps.temple.edu/surveys/?s=WZ6jMizf3CH4sNhL" TargetMode="External"/><Relationship Id="rId90" Type="http://schemas.openxmlformats.org/officeDocument/2006/relationships/hyperlink" Target="https://cphapps.temple.edu/surveys/?s=PBKvqhWCVLyvtRzn" TargetMode="External"/><Relationship Id="rId93" Type="http://schemas.openxmlformats.org/officeDocument/2006/relationships/hyperlink" Target="https://cphapps.temple.edu/surveys/?s=qbP3BKzKcIgd3jvk" TargetMode="External"/><Relationship Id="rId92" Type="http://schemas.openxmlformats.org/officeDocument/2006/relationships/hyperlink" Target="https://cphapps.temple.edu/surveys/?s=3DKYnYrByTNURXEM" TargetMode="External"/><Relationship Id="rId359" Type="http://schemas.openxmlformats.org/officeDocument/2006/relationships/hyperlink" Target="https://cphapps.temple.edu/surveys/?s=6Y2bgKTgsrtFHv8b" TargetMode="External"/><Relationship Id="rId358" Type="http://schemas.openxmlformats.org/officeDocument/2006/relationships/hyperlink" Target="https://cphapps.temple.edu/surveys/?s=McsGPpUE4EA4Q2M6" TargetMode="External"/><Relationship Id="rId357" Type="http://schemas.openxmlformats.org/officeDocument/2006/relationships/hyperlink" Target="https://cphapps.temple.edu/surveys/?s=mhEzuiGCFhm8rsxs" TargetMode="External"/><Relationship Id="rId2270" Type="http://schemas.openxmlformats.org/officeDocument/2006/relationships/hyperlink" Target="https://cphapps.temple.edu/surveys/?s=BFVaKuGyKdSHWJeV" TargetMode="External"/><Relationship Id="rId2271" Type="http://schemas.openxmlformats.org/officeDocument/2006/relationships/hyperlink" Target="https://cphapps.temple.edu/surveys/?s=YDqoGhJ3BzUAqBPs" TargetMode="External"/><Relationship Id="rId352" Type="http://schemas.openxmlformats.org/officeDocument/2006/relationships/hyperlink" Target="https://cphapps.temple.edu/surveys/?s=T8PUaPvHTt8PCIzB" TargetMode="External"/><Relationship Id="rId2272" Type="http://schemas.openxmlformats.org/officeDocument/2006/relationships/hyperlink" Target="https://cphapps.temple.edu/surveys/?s=b2gYDzhAPz2k3E5z" TargetMode="External"/><Relationship Id="rId351" Type="http://schemas.openxmlformats.org/officeDocument/2006/relationships/hyperlink" Target="https://cphapps.temple.edu/surveys/?s=9rsCBy2krYJcDWtB" TargetMode="External"/><Relationship Id="rId2273" Type="http://schemas.openxmlformats.org/officeDocument/2006/relationships/hyperlink" Target="https://cphapps.temple.edu/surveys/?s=JW6JRYbjuo2uraXZ" TargetMode="External"/><Relationship Id="rId350" Type="http://schemas.openxmlformats.org/officeDocument/2006/relationships/hyperlink" Target="https://cphapps.temple.edu/surveys/?s=AWILgjUZItpYi6YF" TargetMode="External"/><Relationship Id="rId2274" Type="http://schemas.openxmlformats.org/officeDocument/2006/relationships/hyperlink" Target="https://cphapps.temple.edu/surveys/?s=SBS7yB8FHRJvI94p" TargetMode="External"/><Relationship Id="rId2275" Type="http://schemas.openxmlformats.org/officeDocument/2006/relationships/hyperlink" Target="https://cphapps.temple.edu/surveys/?s=CbpWfAyRRN9YqRmQ" TargetMode="External"/><Relationship Id="rId356" Type="http://schemas.openxmlformats.org/officeDocument/2006/relationships/hyperlink" Target="https://cphapps.temple.edu/surveys/?s=DUHBGnyLocwzwivi" TargetMode="External"/><Relationship Id="rId2276" Type="http://schemas.openxmlformats.org/officeDocument/2006/relationships/hyperlink" Target="https://cphapps.temple.edu/surveys/?s=iGViForRk9SvDg74" TargetMode="External"/><Relationship Id="rId355" Type="http://schemas.openxmlformats.org/officeDocument/2006/relationships/hyperlink" Target="https://cphapps.temple.edu/surveys/?s=Ryroj2VIJrFZ3CXG" TargetMode="External"/><Relationship Id="rId2277" Type="http://schemas.openxmlformats.org/officeDocument/2006/relationships/hyperlink" Target="mailto:kayz.realtor@gmail.com" TargetMode="External"/><Relationship Id="rId354" Type="http://schemas.openxmlformats.org/officeDocument/2006/relationships/hyperlink" Target="https://cphapps.temple.edu/surveys/?s=GtIkNdkeSN7jf8eV" TargetMode="External"/><Relationship Id="rId2278" Type="http://schemas.openxmlformats.org/officeDocument/2006/relationships/hyperlink" Target="https://cphapps.temple.edu/surveys/?s=Fo6B6GdyEpIasKtE" TargetMode="External"/><Relationship Id="rId353" Type="http://schemas.openxmlformats.org/officeDocument/2006/relationships/hyperlink" Target="https://cphapps.temple.edu/surveys/?s=LuWgUPQWvEiJojhV" TargetMode="External"/><Relationship Id="rId2279" Type="http://schemas.openxmlformats.org/officeDocument/2006/relationships/hyperlink" Target="https://cphapps.temple.edu/surveys/?s=jmhRGoYZxCnEyUHy" TargetMode="External"/><Relationship Id="rId1378" Type="http://schemas.openxmlformats.org/officeDocument/2006/relationships/hyperlink" Target="https://cphapps.temple.edu/surveys/?s=mmqeGPxu79AWthYx" TargetMode="External"/><Relationship Id="rId2225" Type="http://schemas.openxmlformats.org/officeDocument/2006/relationships/hyperlink" Target="https://cphapps.temple.edu/surveys/?s=as9rKceT5jBwuM5n" TargetMode="External"/><Relationship Id="rId1379" Type="http://schemas.openxmlformats.org/officeDocument/2006/relationships/hyperlink" Target="https://cphapps.temple.edu/surveys/?s=B9zjXAquRJbnfrwv" TargetMode="External"/><Relationship Id="rId2226" Type="http://schemas.openxmlformats.org/officeDocument/2006/relationships/hyperlink" Target="https://cphapps.temple.edu/surveys/?s=HqxQfMBE5VUMfL2a" TargetMode="External"/><Relationship Id="rId2227" Type="http://schemas.openxmlformats.org/officeDocument/2006/relationships/hyperlink" Target="https://cphapps.temple.edu/surveys/?s=WyARmp4JR6Mduwrg" TargetMode="External"/><Relationship Id="rId2228" Type="http://schemas.openxmlformats.org/officeDocument/2006/relationships/hyperlink" Target="https://cphapps.temple.edu/surveys/?s=EW8BcXDyw6gRXLis" TargetMode="External"/><Relationship Id="rId2229" Type="http://schemas.openxmlformats.org/officeDocument/2006/relationships/hyperlink" Target="https://cphapps.temple.edu/surveys/?s=a76hjQN8H7dgQXuz" TargetMode="External"/><Relationship Id="rId305" Type="http://schemas.openxmlformats.org/officeDocument/2006/relationships/hyperlink" Target="https://cphapps.temple.edu/surveys/?s=oXngEPXSTUV8G8uc" TargetMode="External"/><Relationship Id="rId789" Type="http://schemas.openxmlformats.org/officeDocument/2006/relationships/hyperlink" Target="https://cphapps.temple.edu/surveys/?s=RveQKYByPpwAwLCr" TargetMode="External"/><Relationship Id="rId304" Type="http://schemas.openxmlformats.org/officeDocument/2006/relationships/hyperlink" Target="https://cphapps.temple.edu/surveys/?s=qQCxYWJgnTkbmZGV" TargetMode="External"/><Relationship Id="rId788" Type="http://schemas.openxmlformats.org/officeDocument/2006/relationships/hyperlink" Target="https://cphapps.temple.edu/surveys/?s=yYCiSe2WqdS5cjdJ" TargetMode="External"/><Relationship Id="rId303" Type="http://schemas.openxmlformats.org/officeDocument/2006/relationships/hyperlink" Target="https://cphapps.temple.edu/surveys/?s=4WKmUD5hUVwwCEk3" TargetMode="External"/><Relationship Id="rId787" Type="http://schemas.openxmlformats.org/officeDocument/2006/relationships/hyperlink" Target="https://cphapps.temple.edu/surveys/?s=EggvzDDzjJmx8bCh" TargetMode="External"/><Relationship Id="rId302" Type="http://schemas.openxmlformats.org/officeDocument/2006/relationships/hyperlink" Target="https://cphapps.temple.edu/surveys/?s=oMTFP3n4646ATvp6" TargetMode="External"/><Relationship Id="rId786" Type="http://schemas.openxmlformats.org/officeDocument/2006/relationships/hyperlink" Target="https://cphapps.temple.edu/surveys/?s=8uBMRomNy3dHoySy" TargetMode="External"/><Relationship Id="rId309" Type="http://schemas.openxmlformats.org/officeDocument/2006/relationships/hyperlink" Target="https://cphapps.temple.edu/surveys/?s=hbIWYun2t2UDUK3S" TargetMode="External"/><Relationship Id="rId308" Type="http://schemas.openxmlformats.org/officeDocument/2006/relationships/hyperlink" Target="https://cphapps.temple.edu/surveys/?s=bc5AqIVcqtmUE5SB" TargetMode="External"/><Relationship Id="rId307" Type="http://schemas.openxmlformats.org/officeDocument/2006/relationships/hyperlink" Target="https://cphapps.temple.edu/surveys/?s=YeRdqIxftjoACgFT" TargetMode="External"/><Relationship Id="rId306" Type="http://schemas.openxmlformats.org/officeDocument/2006/relationships/hyperlink" Target="https://cphapps.temple.edu/surveys/?s=3jVGKwNWN7aVNjfg" TargetMode="External"/><Relationship Id="rId781" Type="http://schemas.openxmlformats.org/officeDocument/2006/relationships/hyperlink" Target="https://cphapps.temple.edu/surveys/?s=mvyGvt3eosHqmCNI" TargetMode="External"/><Relationship Id="rId1370" Type="http://schemas.openxmlformats.org/officeDocument/2006/relationships/hyperlink" Target="https://cphapps.temple.edu/surveys/?s=zcJta23GyVH2Qrbu" TargetMode="External"/><Relationship Id="rId780" Type="http://schemas.openxmlformats.org/officeDocument/2006/relationships/hyperlink" Target="https://cphapps.temple.edu/surveys/?s=kr3XSIcUG8sq9Wzs" TargetMode="External"/><Relationship Id="rId1371" Type="http://schemas.openxmlformats.org/officeDocument/2006/relationships/hyperlink" Target="https://cphapps.temple.edu/surveys/?s=GahFjR2ka4j4tQWw" TargetMode="External"/><Relationship Id="rId1372" Type="http://schemas.openxmlformats.org/officeDocument/2006/relationships/hyperlink" Target="https://cphapps.temple.edu/surveys/?s=UCxeFpXXEE5j8fDX" TargetMode="External"/><Relationship Id="rId1373" Type="http://schemas.openxmlformats.org/officeDocument/2006/relationships/hyperlink" Target="https://cphapps.temple.edu/surveys/?s=KhfWPZE6hXE4Uf2Z" TargetMode="External"/><Relationship Id="rId2220" Type="http://schemas.openxmlformats.org/officeDocument/2006/relationships/hyperlink" Target="https://cphapps.temple.edu/surveys/?s=uFevrM9dNEKPjzu5" TargetMode="External"/><Relationship Id="rId301" Type="http://schemas.openxmlformats.org/officeDocument/2006/relationships/hyperlink" Target="https://cphapps.temple.edu/surveys/?s=t6fL57eo77apIvbP" TargetMode="External"/><Relationship Id="rId785" Type="http://schemas.openxmlformats.org/officeDocument/2006/relationships/hyperlink" Target="https://cphapps.temple.edu/surveys/?s=pMS6aHCsq3kMCL3r" TargetMode="External"/><Relationship Id="rId1374" Type="http://schemas.openxmlformats.org/officeDocument/2006/relationships/hyperlink" Target="https://cphapps.temple.edu/surveys/?s=od7j3IWbUaw938NQ" TargetMode="External"/><Relationship Id="rId2221" Type="http://schemas.openxmlformats.org/officeDocument/2006/relationships/hyperlink" Target="https://cphapps.temple.edu/surveys/?s=rTLPUhqezgfZkzgf" TargetMode="External"/><Relationship Id="rId300" Type="http://schemas.openxmlformats.org/officeDocument/2006/relationships/hyperlink" Target="https://cphapps.temple.edu/surveys/?s=ycTvLFxJ6KBrcvQo" TargetMode="External"/><Relationship Id="rId784" Type="http://schemas.openxmlformats.org/officeDocument/2006/relationships/hyperlink" Target="http://../Downloads/risa.berson@gmail.com" TargetMode="External"/><Relationship Id="rId1375" Type="http://schemas.openxmlformats.org/officeDocument/2006/relationships/hyperlink" Target="https://cphapps.temple.edu/surveys/?s=DY83k7AHkcqhWZpz" TargetMode="External"/><Relationship Id="rId2222" Type="http://schemas.openxmlformats.org/officeDocument/2006/relationships/hyperlink" Target="https://cphapps.temple.edu/surveys/?s=nep3fP7boSLzrt3o" TargetMode="External"/><Relationship Id="rId783" Type="http://schemas.openxmlformats.org/officeDocument/2006/relationships/hyperlink" Target="https://cphapps.temple.edu/surveys/?s=Ycm8HfsybIpuP2yV" TargetMode="External"/><Relationship Id="rId1376" Type="http://schemas.openxmlformats.org/officeDocument/2006/relationships/hyperlink" Target="https://cphapps.temple.edu/surveys/?s=n3mvioAsZTYRk96q" TargetMode="External"/><Relationship Id="rId2223" Type="http://schemas.openxmlformats.org/officeDocument/2006/relationships/hyperlink" Target="https://cphapps.temple.edu/surveys/?s=eHvfYXfDAsT3sPVK" TargetMode="External"/><Relationship Id="rId782" Type="http://schemas.openxmlformats.org/officeDocument/2006/relationships/hyperlink" Target="https://cphapps.temple.edu/surveys/?s=X8SIpWFiSnfoeLtC" TargetMode="External"/><Relationship Id="rId1377" Type="http://schemas.openxmlformats.org/officeDocument/2006/relationships/hyperlink" Target="https://cphapps.temple.edu/surveys/?s=PeTHbpAYZpXqPwap" TargetMode="External"/><Relationship Id="rId2224" Type="http://schemas.openxmlformats.org/officeDocument/2006/relationships/hyperlink" Target="https://cphapps.temple.edu/surveys/?s=CqUVtCHtrgsLJer2" TargetMode="External"/><Relationship Id="rId1367" Type="http://schemas.openxmlformats.org/officeDocument/2006/relationships/hyperlink" Target="https://cphapps.temple.edu/surveys/?s=zUnmJ6UKyBxmmhvj" TargetMode="External"/><Relationship Id="rId2214" Type="http://schemas.openxmlformats.org/officeDocument/2006/relationships/hyperlink" Target="https://cphapps.temple.edu/surveys/?s=Pn8qsfiYmF6wRr6j" TargetMode="External"/><Relationship Id="rId1368" Type="http://schemas.openxmlformats.org/officeDocument/2006/relationships/hyperlink" Target="https://cphapps.temple.edu/surveys/?s=WganVunHANWFdwHi" TargetMode="External"/><Relationship Id="rId2215" Type="http://schemas.openxmlformats.org/officeDocument/2006/relationships/hyperlink" Target="https://cphapps.temple.edu/surveys/?s=zvfa5deymvZFPkYT" TargetMode="External"/><Relationship Id="rId1369" Type="http://schemas.openxmlformats.org/officeDocument/2006/relationships/hyperlink" Target="https://cphapps.temple.edu/surveys/?s=QXk4tZ6FyY9NJHFy" TargetMode="External"/><Relationship Id="rId2216" Type="http://schemas.openxmlformats.org/officeDocument/2006/relationships/hyperlink" Target="mailto:ashleyrsymons@yahoo.com" TargetMode="External"/><Relationship Id="rId2217" Type="http://schemas.openxmlformats.org/officeDocument/2006/relationships/hyperlink" Target="https://cphapps.temple.edu/surveys/?s=EXIVhfDZoTIQDWND" TargetMode="External"/><Relationship Id="rId2218" Type="http://schemas.openxmlformats.org/officeDocument/2006/relationships/hyperlink" Target="https://cphapps.temple.edu/surveys/?s=6Gp9xXeasaxHcWDJ" TargetMode="External"/><Relationship Id="rId2219" Type="http://schemas.openxmlformats.org/officeDocument/2006/relationships/hyperlink" Target="https://cphapps.temple.edu/surveys/?s=abfzKYws3JpdZDyV" TargetMode="External"/><Relationship Id="rId778" Type="http://schemas.openxmlformats.org/officeDocument/2006/relationships/hyperlink" Target="https://cphapps.temple.edu/surveys/?s=4y8hfJMSNCBCfrhf" TargetMode="External"/><Relationship Id="rId777" Type="http://schemas.openxmlformats.org/officeDocument/2006/relationships/hyperlink" Target="https://cphapps.temple.edu/surveys/?s=K6B4a65ChJPSKEyi" TargetMode="External"/><Relationship Id="rId776" Type="http://schemas.openxmlformats.org/officeDocument/2006/relationships/hyperlink" Target="https://cphapps.temple.edu/surveys/?s=k32ge94WtIZwZrIa" TargetMode="External"/><Relationship Id="rId775" Type="http://schemas.openxmlformats.org/officeDocument/2006/relationships/hyperlink" Target="https://cphapps.temple.edu/surveys/?s=8L4oB5DSvxwxNwU8" TargetMode="External"/><Relationship Id="rId779" Type="http://schemas.openxmlformats.org/officeDocument/2006/relationships/hyperlink" Target="https://cphapps.temple.edu/surveys/?s=GxCSsAKzUqQrzFIJ" TargetMode="External"/><Relationship Id="rId770" Type="http://schemas.openxmlformats.org/officeDocument/2006/relationships/hyperlink" Target="https://cphapps.temple.edu/surveys/?s=x4eqGcN5r6BYczWo" TargetMode="External"/><Relationship Id="rId1360" Type="http://schemas.openxmlformats.org/officeDocument/2006/relationships/hyperlink" Target="https://cphapps.temple.edu/surveys/?s=IWVzRgDQpEanFnI5" TargetMode="External"/><Relationship Id="rId1361" Type="http://schemas.openxmlformats.org/officeDocument/2006/relationships/hyperlink" Target="https://cphapps.temple.edu/surveys/?s=YCS5DSJB6TYAJRsJ" TargetMode="External"/><Relationship Id="rId1362" Type="http://schemas.openxmlformats.org/officeDocument/2006/relationships/hyperlink" Target="https://cphapps.temple.edu/surveys/?s=jIkHXGkk3jvfYqFB" TargetMode="External"/><Relationship Id="rId774" Type="http://schemas.openxmlformats.org/officeDocument/2006/relationships/hyperlink" Target="https://cphapps.temple.edu/surveys/?s=TF8qoupjnLsomEwS" TargetMode="External"/><Relationship Id="rId1363" Type="http://schemas.openxmlformats.org/officeDocument/2006/relationships/hyperlink" Target="https://cphapps.temple.edu/surveys/?s=SPXNQVfrTy7bsUiJ" TargetMode="External"/><Relationship Id="rId2210" Type="http://schemas.openxmlformats.org/officeDocument/2006/relationships/hyperlink" Target="https://cphapps.temple.edu/surveys/?s=dLPAS5aSSNT9iXmU" TargetMode="External"/><Relationship Id="rId773" Type="http://schemas.openxmlformats.org/officeDocument/2006/relationships/hyperlink" Target="https://cphapps.temple.edu/surveys/?s=k3fVbQxQxmyEiSUZ" TargetMode="External"/><Relationship Id="rId1364" Type="http://schemas.openxmlformats.org/officeDocument/2006/relationships/hyperlink" Target="https://cphapps.temple.edu/surveys/?s=qayD2dNzuUp9hvHo" TargetMode="External"/><Relationship Id="rId2211" Type="http://schemas.openxmlformats.org/officeDocument/2006/relationships/hyperlink" Target="https://cphapps.temple.edu/surveys/?s=ZQxi45mMfv4xKLqg" TargetMode="External"/><Relationship Id="rId772" Type="http://schemas.openxmlformats.org/officeDocument/2006/relationships/hyperlink" Target="https://cphapps.temple.edu/surveys/?s=cEe9uMfGJ85GDhxI" TargetMode="External"/><Relationship Id="rId1365" Type="http://schemas.openxmlformats.org/officeDocument/2006/relationships/hyperlink" Target="https://cphapps.temple.edu/surveys/?s=wzMbbsMurXW6EyZM" TargetMode="External"/><Relationship Id="rId2212" Type="http://schemas.openxmlformats.org/officeDocument/2006/relationships/hyperlink" Target="https://cphapps.temple.edu/surveys/?s=DkBE6q96y4F6iyuR" TargetMode="External"/><Relationship Id="rId771" Type="http://schemas.openxmlformats.org/officeDocument/2006/relationships/hyperlink" Target="https://cphapps.temple.edu/surveys/?s=GbmW3fF9LjUkUHmD" TargetMode="External"/><Relationship Id="rId1366" Type="http://schemas.openxmlformats.org/officeDocument/2006/relationships/hyperlink" Target="https://cphapps.temple.edu/surveys/?s=Be7tfFIvhwKvw6Ya" TargetMode="External"/><Relationship Id="rId2213" Type="http://schemas.openxmlformats.org/officeDocument/2006/relationships/hyperlink" Target="https://cphapps.temple.edu/surveys/?s=LiAjxCkK5vigrMa9" TargetMode="External"/><Relationship Id="rId2247" Type="http://schemas.openxmlformats.org/officeDocument/2006/relationships/hyperlink" Target="https://cphapps.temple.edu/surveys/?s=B3z8sXus9UhVwhBx" TargetMode="External"/><Relationship Id="rId2248" Type="http://schemas.openxmlformats.org/officeDocument/2006/relationships/hyperlink" Target="https://cphapps.temple.edu/surveys/?s=PewMJNcMSH7DdFYZ" TargetMode="External"/><Relationship Id="rId2249" Type="http://schemas.openxmlformats.org/officeDocument/2006/relationships/hyperlink" Target="https://cphapps.temple.edu/surveys/?s=zLB2rarIYpNVf5Fh" TargetMode="External"/><Relationship Id="rId327" Type="http://schemas.openxmlformats.org/officeDocument/2006/relationships/hyperlink" Target="https://cphapps.temple.edu/surveys/?s=PWV5phTUCMIPrmNJ" TargetMode="External"/><Relationship Id="rId326" Type="http://schemas.openxmlformats.org/officeDocument/2006/relationships/hyperlink" Target="https://cphapps.temple.edu/surveys/?s=yooVbK2BeGeC6fqt" TargetMode="External"/><Relationship Id="rId325" Type="http://schemas.openxmlformats.org/officeDocument/2006/relationships/hyperlink" Target="https://cphapps.temple.edu/surveys/?s=AjrmbM5iRYCcdKpS" TargetMode="External"/><Relationship Id="rId324" Type="http://schemas.openxmlformats.org/officeDocument/2006/relationships/hyperlink" Target="https://cphapps.temple.edu/surveys/?s=aD2YPvvyrJUAuG6M" TargetMode="External"/><Relationship Id="rId329" Type="http://schemas.openxmlformats.org/officeDocument/2006/relationships/hyperlink" Target="https://cphapps.temple.edu/surveys/?s=y3WxApUMaw5Nti7i" TargetMode="External"/><Relationship Id="rId1390" Type="http://schemas.openxmlformats.org/officeDocument/2006/relationships/hyperlink" Target="https://cphapps.temple.edu/surveys/?s=oBGDEHq2o6b7xLjn" TargetMode="External"/><Relationship Id="rId328" Type="http://schemas.openxmlformats.org/officeDocument/2006/relationships/hyperlink" Target="https://cphapps.temple.edu/surveys/?s=auA8PrFqJ7wtUNvp" TargetMode="External"/><Relationship Id="rId1391" Type="http://schemas.openxmlformats.org/officeDocument/2006/relationships/hyperlink" Target="https://cphapps.temple.edu/surveys/?s=uZBXNs56kiTjn3hc" TargetMode="External"/><Relationship Id="rId1392" Type="http://schemas.openxmlformats.org/officeDocument/2006/relationships/hyperlink" Target="https://cphapps.temple.edu/surveys/?s=R7FnnFXbIeaKuoWH" TargetMode="External"/><Relationship Id="rId1393" Type="http://schemas.openxmlformats.org/officeDocument/2006/relationships/hyperlink" Target="https://cphapps.temple.edu/surveys/?s=uAsUUtvmubcqHxNS" TargetMode="External"/><Relationship Id="rId2240" Type="http://schemas.openxmlformats.org/officeDocument/2006/relationships/hyperlink" Target="https://cphapps.temple.edu/surveys/?s=C5pFsskIEoguJFMN" TargetMode="External"/><Relationship Id="rId1394" Type="http://schemas.openxmlformats.org/officeDocument/2006/relationships/hyperlink" Target="https://cphapps.temple.edu/surveys/?s=VUyIsZJknjGipx8P" TargetMode="External"/><Relationship Id="rId2241" Type="http://schemas.openxmlformats.org/officeDocument/2006/relationships/hyperlink" Target="https://cphapps.temple.edu/surveys/?s=MjY8Tq7atb7cmJuu" TargetMode="External"/><Relationship Id="rId1395" Type="http://schemas.openxmlformats.org/officeDocument/2006/relationships/hyperlink" Target="https://cphapps.temple.edu/surveys/?s=swXkVRuYNXL5MHny" TargetMode="External"/><Relationship Id="rId2242" Type="http://schemas.openxmlformats.org/officeDocument/2006/relationships/hyperlink" Target="https://cphapps.temple.edu/surveys/?s=jwIBrsAes2xbUFhi" TargetMode="External"/><Relationship Id="rId323" Type="http://schemas.openxmlformats.org/officeDocument/2006/relationships/hyperlink" Target="https://cphapps.temple.edu/surveys/?s=xXqy3IjfdJCEdd4o" TargetMode="External"/><Relationship Id="rId1396" Type="http://schemas.openxmlformats.org/officeDocument/2006/relationships/hyperlink" Target="https://cphapps.temple.edu/surveys/?s=YJBA3QPNBnFFTIWj" TargetMode="External"/><Relationship Id="rId2243" Type="http://schemas.openxmlformats.org/officeDocument/2006/relationships/hyperlink" Target="https://cphapps.temple.edu/surveys/?s=murQBpr6t66Y6Fng" TargetMode="External"/><Relationship Id="rId322" Type="http://schemas.openxmlformats.org/officeDocument/2006/relationships/hyperlink" Target="https://cphapps.temple.edu/surveys/?s=YuQShqiRpU8Ruev5" TargetMode="External"/><Relationship Id="rId1397" Type="http://schemas.openxmlformats.org/officeDocument/2006/relationships/hyperlink" Target="https://cphapps.temple.edu/surveys/?s=VuyInhUuYxPXwkNi" TargetMode="External"/><Relationship Id="rId2244" Type="http://schemas.openxmlformats.org/officeDocument/2006/relationships/hyperlink" Target="https://cphapps.temple.edu/surveys/?s=dEc6po68dhsr7wkG" TargetMode="External"/><Relationship Id="rId321" Type="http://schemas.openxmlformats.org/officeDocument/2006/relationships/hyperlink" Target="https://cphapps.temple.edu/surveys/?s=mPSgKfHaM7rUthNa" TargetMode="External"/><Relationship Id="rId1398" Type="http://schemas.openxmlformats.org/officeDocument/2006/relationships/hyperlink" Target="https://cphapps.temple.edu/surveys/?s=5QIKdpBpkn3r8dts" TargetMode="External"/><Relationship Id="rId2245" Type="http://schemas.openxmlformats.org/officeDocument/2006/relationships/hyperlink" Target="mailto:parisaliana7@gmail.com" TargetMode="External"/><Relationship Id="rId320" Type="http://schemas.openxmlformats.org/officeDocument/2006/relationships/hyperlink" Target="https://cphapps.temple.edu/surveys/?s=aNr3hCBVanHILRM6" TargetMode="External"/><Relationship Id="rId1399" Type="http://schemas.openxmlformats.org/officeDocument/2006/relationships/hyperlink" Target="https://cphapps.temple.edu/surveys/?s=oNwy8VL9LdDdSkZf" TargetMode="External"/><Relationship Id="rId2246" Type="http://schemas.openxmlformats.org/officeDocument/2006/relationships/hyperlink" Target="https://cphapps.temple.edu/surveys/?s=n7M6c6bLbF4nd83Q" TargetMode="External"/><Relationship Id="rId1389" Type="http://schemas.openxmlformats.org/officeDocument/2006/relationships/hyperlink" Target="https://cphapps.temple.edu/surveys/?s=cHtZ9sjTAzeSuhnq" TargetMode="External"/><Relationship Id="rId2236" Type="http://schemas.openxmlformats.org/officeDocument/2006/relationships/hyperlink" Target="https://cphapps.temple.edu/surveys/?s=ZhCiU8QNWijI5vo8" TargetMode="External"/><Relationship Id="rId2237" Type="http://schemas.openxmlformats.org/officeDocument/2006/relationships/hyperlink" Target="https://cphapps.temple.edu/surveys/?s=mnoAcZrvjdwdfVmU" TargetMode="External"/><Relationship Id="rId2238" Type="http://schemas.openxmlformats.org/officeDocument/2006/relationships/hyperlink" Target="https://cphapps.temple.edu/surveys/?s=y4hTy52KCpzW8deq" TargetMode="External"/><Relationship Id="rId2239" Type="http://schemas.openxmlformats.org/officeDocument/2006/relationships/hyperlink" Target="https://cphapps.temple.edu/surveys/?s=SsgBW7fa8V8PmiTM" TargetMode="External"/><Relationship Id="rId316" Type="http://schemas.openxmlformats.org/officeDocument/2006/relationships/hyperlink" Target="https://cphapps.temple.edu/surveys/?s=ETbrbM2eFP52XxzC" TargetMode="External"/><Relationship Id="rId315" Type="http://schemas.openxmlformats.org/officeDocument/2006/relationships/hyperlink" Target="https://cphapps.temple.edu/surveys/?s=D7hIQX5ID6w3d7F7" TargetMode="External"/><Relationship Id="rId799" Type="http://schemas.openxmlformats.org/officeDocument/2006/relationships/hyperlink" Target="https://cphapps.temple.edu/surveys/?s=ZJ5tVb27zIUaCcyA" TargetMode="External"/><Relationship Id="rId314" Type="http://schemas.openxmlformats.org/officeDocument/2006/relationships/hyperlink" Target="https://cphapps.temple.edu/surveys/?s=ptHxL3dozpUhRMId" TargetMode="External"/><Relationship Id="rId798" Type="http://schemas.openxmlformats.org/officeDocument/2006/relationships/hyperlink" Target="https://cphapps.temple.edu/surveys/?s=ZkwQaYX3RLuiErhF" TargetMode="External"/><Relationship Id="rId313" Type="http://schemas.openxmlformats.org/officeDocument/2006/relationships/hyperlink" Target="https://cphapps.temple.edu/surveys/?s=4WSk6Qa9unHGewnJ" TargetMode="External"/><Relationship Id="rId797" Type="http://schemas.openxmlformats.org/officeDocument/2006/relationships/hyperlink" Target="https://cphapps.temple.edu/surveys/?s=HoUt7dWP57KPJ22h" TargetMode="External"/><Relationship Id="rId319" Type="http://schemas.openxmlformats.org/officeDocument/2006/relationships/hyperlink" Target="https://cphapps.temple.edu/surveys/?s=cu3sokn2XZQKwmAq" TargetMode="External"/><Relationship Id="rId318" Type="http://schemas.openxmlformats.org/officeDocument/2006/relationships/hyperlink" Target="https://cphapps.temple.edu/surveys/?s=yrLqvIyajsQmrb3V" TargetMode="External"/><Relationship Id="rId317" Type="http://schemas.openxmlformats.org/officeDocument/2006/relationships/hyperlink" Target="https://cphapps.temple.edu/surveys/?s=7hkZvLEeSPd899LI" TargetMode="External"/><Relationship Id="rId1380" Type="http://schemas.openxmlformats.org/officeDocument/2006/relationships/hyperlink" Target="https://cphapps.temple.edu/surveys/?s=ajucfxQFrM6WkXa4" TargetMode="External"/><Relationship Id="rId792" Type="http://schemas.openxmlformats.org/officeDocument/2006/relationships/hyperlink" Target="https://cphapps.temple.edu/surveys/?s=eWf8U3CbvzAqPvhX" TargetMode="External"/><Relationship Id="rId1381" Type="http://schemas.openxmlformats.org/officeDocument/2006/relationships/hyperlink" Target="https://cphapps.temple.edu/surveys/?s=vY7yyZPqhjvmZGbx" TargetMode="External"/><Relationship Id="rId791" Type="http://schemas.openxmlformats.org/officeDocument/2006/relationships/hyperlink" Target="https://cphapps.temple.edu/surveys/?s=I3fgdrojVh3XbdkY" TargetMode="External"/><Relationship Id="rId1382" Type="http://schemas.openxmlformats.org/officeDocument/2006/relationships/hyperlink" Target="https://cphapps.temple.edu/surveys/?s=mFZSHrhQmexLzZND" TargetMode="External"/><Relationship Id="rId790" Type="http://schemas.openxmlformats.org/officeDocument/2006/relationships/hyperlink" Target="https://cphapps.temple.edu/surveys/?s=95k26B2nuo3d2X84" TargetMode="External"/><Relationship Id="rId1383" Type="http://schemas.openxmlformats.org/officeDocument/2006/relationships/hyperlink" Target="https://cphapps.temple.edu/surveys/?s=iky43RkwgNqDvtW4" TargetMode="External"/><Relationship Id="rId2230" Type="http://schemas.openxmlformats.org/officeDocument/2006/relationships/hyperlink" Target="https://cphapps.temple.edu/surveys/?s=8NG8skCj6Lm8cP8z" TargetMode="External"/><Relationship Id="rId1384" Type="http://schemas.openxmlformats.org/officeDocument/2006/relationships/hyperlink" Target="https://cphapps.temple.edu/surveys/?s=2hAG4kdcNt5VkvfM" TargetMode="External"/><Relationship Id="rId2231" Type="http://schemas.openxmlformats.org/officeDocument/2006/relationships/hyperlink" Target="https://cphapps.temple.edu/surveys/?s=jvGChrkaUbzvrLwi" TargetMode="External"/><Relationship Id="rId312" Type="http://schemas.openxmlformats.org/officeDocument/2006/relationships/hyperlink" Target="https://cphapps.temple.edu/surveys/?s=76ZM7NQ7tYSr6TPm" TargetMode="External"/><Relationship Id="rId796" Type="http://schemas.openxmlformats.org/officeDocument/2006/relationships/hyperlink" Target="https://cphapps.temple.edu/surveys/?s=H9XTxJQcQMeq8FA8" TargetMode="External"/><Relationship Id="rId1385" Type="http://schemas.openxmlformats.org/officeDocument/2006/relationships/hyperlink" Target="https://cphapps.temple.edu/surveys/?s=Kumwx4kX9zMry3dd" TargetMode="External"/><Relationship Id="rId2232" Type="http://schemas.openxmlformats.org/officeDocument/2006/relationships/hyperlink" Target="https://cphapps.temple.edu/surveys/?s=9Lf7tIBGPJs9EZrD" TargetMode="External"/><Relationship Id="rId311" Type="http://schemas.openxmlformats.org/officeDocument/2006/relationships/hyperlink" Target="https://cphapps.temple.edu/surveys/?s=rq3oVgeatCY8ba9v" TargetMode="External"/><Relationship Id="rId795" Type="http://schemas.openxmlformats.org/officeDocument/2006/relationships/hyperlink" Target="https://cphapps.temple.edu/surveys/?s=S9i27igJxVaycJtp" TargetMode="External"/><Relationship Id="rId1386" Type="http://schemas.openxmlformats.org/officeDocument/2006/relationships/hyperlink" Target="https://cphapps.temple.edu/surveys/?s=vYfRZC7dmdVwB366" TargetMode="External"/><Relationship Id="rId2233" Type="http://schemas.openxmlformats.org/officeDocument/2006/relationships/hyperlink" Target="https://cphapps.temple.edu/surveys/?s=ARVp7s8qXhFmsE4F" TargetMode="External"/><Relationship Id="rId310" Type="http://schemas.openxmlformats.org/officeDocument/2006/relationships/hyperlink" Target="https://cphapps.temple.edu/surveys/?s=iBYnCoyiYASwwF2B" TargetMode="External"/><Relationship Id="rId794" Type="http://schemas.openxmlformats.org/officeDocument/2006/relationships/hyperlink" Target="https://cphapps.temple.edu/surveys/?s=b7agsJHEaDunzxpo" TargetMode="External"/><Relationship Id="rId1387" Type="http://schemas.openxmlformats.org/officeDocument/2006/relationships/hyperlink" Target="https://cphapps.temple.edu/surveys/?s=jJKh9pckbB2MkIYC" TargetMode="External"/><Relationship Id="rId2234" Type="http://schemas.openxmlformats.org/officeDocument/2006/relationships/hyperlink" Target="https://cphapps.temple.edu/surveys/?s=FSB3P5sCfnQejPTg" TargetMode="External"/><Relationship Id="rId793" Type="http://schemas.openxmlformats.org/officeDocument/2006/relationships/hyperlink" Target="https://cphapps.temple.edu/surveys/?s=eGxsHrx4b2FHj9SX" TargetMode="External"/><Relationship Id="rId1388" Type="http://schemas.openxmlformats.org/officeDocument/2006/relationships/hyperlink" Target="https://cphapps.temple.edu/surveys/?s=v8vrcFhGtnSG2ZZz" TargetMode="External"/><Relationship Id="rId2235" Type="http://schemas.openxmlformats.org/officeDocument/2006/relationships/hyperlink" Target="mailto:Tub08794@temple.edu" TargetMode="External"/><Relationship Id="rId297" Type="http://schemas.openxmlformats.org/officeDocument/2006/relationships/hyperlink" Target="https://cphapps.temple.edu/surveys/?s=yNXNvd845SRkTk4i" TargetMode="External"/><Relationship Id="rId296" Type="http://schemas.openxmlformats.org/officeDocument/2006/relationships/hyperlink" Target="https://cphapps.temple.edu/surveys/?s=csIr9RkkYojwUMVA" TargetMode="External"/><Relationship Id="rId295" Type="http://schemas.openxmlformats.org/officeDocument/2006/relationships/hyperlink" Target="https://cphapps.temple.edu/surveys/?s=96UnznEKBhWSqQY3" TargetMode="External"/><Relationship Id="rId294" Type="http://schemas.openxmlformats.org/officeDocument/2006/relationships/hyperlink" Target="https://cphapps.temple.edu/surveys/?s=zITMkw7Ty4j6WkmT" TargetMode="External"/><Relationship Id="rId299" Type="http://schemas.openxmlformats.org/officeDocument/2006/relationships/hyperlink" Target="https://cphapps.temple.edu/surveys/?s=VFWog6ZLZw27FsaI" TargetMode="External"/><Relationship Id="rId298" Type="http://schemas.openxmlformats.org/officeDocument/2006/relationships/hyperlink" Target="https://cphapps.temple.edu/surveys/?s=2GErrY2rSq43hQwI" TargetMode="External"/><Relationship Id="rId271" Type="http://schemas.openxmlformats.org/officeDocument/2006/relationships/hyperlink" Target="https://cphapps.temple.edu/surveys/?s=PRosNDP4KbBxspRR" TargetMode="External"/><Relationship Id="rId270" Type="http://schemas.openxmlformats.org/officeDocument/2006/relationships/hyperlink" Target="https://cphapps.temple.edu/surveys/?s=9EDFXUT2rTJgk2Wv" TargetMode="External"/><Relationship Id="rId269" Type="http://schemas.openxmlformats.org/officeDocument/2006/relationships/hyperlink" Target="https://cphapps.temple.edu/surveys/?s=FWU9SXNupak4T4w5" TargetMode="External"/><Relationship Id="rId264" Type="http://schemas.openxmlformats.org/officeDocument/2006/relationships/hyperlink" Target="https://cphapps.temple.edu/surveys/?s=MYBRwR7ywacnAi8f" TargetMode="External"/><Relationship Id="rId263" Type="http://schemas.openxmlformats.org/officeDocument/2006/relationships/hyperlink" Target="https://cphapps.temple.edu/surveys/?s=9c6zhG3XdudvHcMf" TargetMode="External"/><Relationship Id="rId262" Type="http://schemas.openxmlformats.org/officeDocument/2006/relationships/hyperlink" Target="https://cphapps.temple.edu/surveys/?s=t6QX4hwAoIUBpAfp" TargetMode="External"/><Relationship Id="rId261" Type="http://schemas.openxmlformats.org/officeDocument/2006/relationships/hyperlink" Target="https://cphapps.temple.edu/surveys/?s=RviRKxVI35w6xGKj" TargetMode="External"/><Relationship Id="rId268" Type="http://schemas.openxmlformats.org/officeDocument/2006/relationships/hyperlink" Target="https://cphapps.temple.edu/surveys/?s=mcJS47hygQAeopIG" TargetMode="External"/><Relationship Id="rId267" Type="http://schemas.openxmlformats.org/officeDocument/2006/relationships/hyperlink" Target="https://cphapps.temple.edu/surveys/?s=9iBDgZYtNDS7kzc5" TargetMode="External"/><Relationship Id="rId266" Type="http://schemas.openxmlformats.org/officeDocument/2006/relationships/hyperlink" Target="https://cphapps.temple.edu/surveys/?s=Xe8BmDrEuPsj7TsL" TargetMode="External"/><Relationship Id="rId265" Type="http://schemas.openxmlformats.org/officeDocument/2006/relationships/hyperlink" Target="https://cphapps.temple.edu/surveys/?s=rJIYUAVMTCJHZ7G7" TargetMode="External"/><Relationship Id="rId260" Type="http://schemas.openxmlformats.org/officeDocument/2006/relationships/hyperlink" Target="https://cphapps.temple.edu/surveys/?s=qpKzXbPTY8b4dk3a" TargetMode="External"/><Relationship Id="rId259" Type="http://schemas.openxmlformats.org/officeDocument/2006/relationships/hyperlink" Target="https://cphapps.temple.edu/surveys/?s=tmG4Ew7cEQjVTkcW" TargetMode="External"/><Relationship Id="rId258" Type="http://schemas.openxmlformats.org/officeDocument/2006/relationships/hyperlink" Target="https://cphapps.temple.edu/surveys/?s=wrGA3bdxITjGUp6T" TargetMode="External"/><Relationship Id="rId2290" Type="http://schemas.openxmlformats.org/officeDocument/2006/relationships/hyperlink" Target="https://cphapps.temple.edu/surveys/?s=n4Fnhxzo2xxRkVDR" TargetMode="External"/><Relationship Id="rId2291" Type="http://schemas.openxmlformats.org/officeDocument/2006/relationships/hyperlink" Target="https://cphapps.temple.edu/surveys/?s=wLK8BbnHaqFC9SQR" TargetMode="External"/><Relationship Id="rId2292" Type="http://schemas.openxmlformats.org/officeDocument/2006/relationships/hyperlink" Target="https://cphapps.temple.edu/surveys/?s=r2cAXyqH9YguppVz" TargetMode="External"/><Relationship Id="rId2293" Type="http://schemas.openxmlformats.org/officeDocument/2006/relationships/hyperlink" Target="https://cphapps.temple.edu/surveys/?s=5meMGUQUx2gAPZv4" TargetMode="External"/><Relationship Id="rId253" Type="http://schemas.openxmlformats.org/officeDocument/2006/relationships/hyperlink" Target="https://cphapps.temple.edu/surveys/?s=pd5t2sGNEmiL9xXB" TargetMode="External"/><Relationship Id="rId2294" Type="http://schemas.openxmlformats.org/officeDocument/2006/relationships/hyperlink" Target="https://cphapps.temple.edu/surveys/?s=9B4LeG9tYsm6vgex" TargetMode="External"/><Relationship Id="rId252" Type="http://schemas.openxmlformats.org/officeDocument/2006/relationships/hyperlink" Target="https://cphapps.temple.edu/surveys/?s=TJsLfYY2b2VgjENg" TargetMode="External"/><Relationship Id="rId2295" Type="http://schemas.openxmlformats.org/officeDocument/2006/relationships/hyperlink" Target="https://cphapps.temple.edu/surveys/?s=PZMHfPMzhzvkAmBo" TargetMode="External"/><Relationship Id="rId251" Type="http://schemas.openxmlformats.org/officeDocument/2006/relationships/hyperlink" Target="https://cphapps.temple.edu/surveys/?s=oBjNrkoTcArYndXI" TargetMode="External"/><Relationship Id="rId2296" Type="http://schemas.openxmlformats.org/officeDocument/2006/relationships/hyperlink" Target="https://cphapps.temple.edu/surveys/?s=sXN9H8QDpbXIm7nZ" TargetMode="External"/><Relationship Id="rId250" Type="http://schemas.openxmlformats.org/officeDocument/2006/relationships/hyperlink" Target="https://cphapps.temple.edu/surveys/?s=mYc4JCcy8QptSqgz" TargetMode="External"/><Relationship Id="rId2297" Type="http://schemas.openxmlformats.org/officeDocument/2006/relationships/hyperlink" Target="https://cphapps.temple.edu/surveys/?s=sUcFRELHocPMnWIu" TargetMode="External"/><Relationship Id="rId257" Type="http://schemas.openxmlformats.org/officeDocument/2006/relationships/hyperlink" Target="https://cphapps.temple.edu/surveys/?s=ZL94yw4AvTV9xI2x" TargetMode="External"/><Relationship Id="rId2298" Type="http://schemas.openxmlformats.org/officeDocument/2006/relationships/hyperlink" Target="https://cphapps.temple.edu/surveys/?s=f5ooxf4xYLwIRKUI" TargetMode="External"/><Relationship Id="rId256" Type="http://schemas.openxmlformats.org/officeDocument/2006/relationships/hyperlink" Target="https://cphapps.temple.edu/surveys/?s=NS5AgTIfbqMMFfL4" TargetMode="External"/><Relationship Id="rId2299" Type="http://schemas.openxmlformats.org/officeDocument/2006/relationships/hyperlink" Target="https://cphapps.temple.edu/surveys/?s=RRt5pxVNJzic4WGb" TargetMode="External"/><Relationship Id="rId255" Type="http://schemas.openxmlformats.org/officeDocument/2006/relationships/hyperlink" Target="https://cphapps.temple.edu/surveys/?s=MzLhZAispT52zdJa" TargetMode="External"/><Relationship Id="rId254" Type="http://schemas.openxmlformats.org/officeDocument/2006/relationships/hyperlink" Target="https://cphapps.temple.edu/surveys/?s=ZmpWqPMdhYJFqnNI" TargetMode="External"/><Relationship Id="rId293" Type="http://schemas.openxmlformats.org/officeDocument/2006/relationships/hyperlink" Target="https://cphapps.temple.edu/surveys/?s=t7ScorV7562eqvT8" TargetMode="External"/><Relationship Id="rId292" Type="http://schemas.openxmlformats.org/officeDocument/2006/relationships/hyperlink" Target="https://cphapps.temple.edu/surveys/?s=CFzeDvcY7ygRFbU4" TargetMode="External"/><Relationship Id="rId291" Type="http://schemas.openxmlformats.org/officeDocument/2006/relationships/hyperlink" Target="https://cphapps.temple.edu/surveys/?s=JSmvuJUS3qPJ2En3" TargetMode="External"/><Relationship Id="rId290" Type="http://schemas.openxmlformats.org/officeDocument/2006/relationships/hyperlink" Target="https://cphapps.temple.edu/surveys/?s=9ZtjzcJIYwpUELKJ" TargetMode="External"/><Relationship Id="rId286" Type="http://schemas.openxmlformats.org/officeDocument/2006/relationships/hyperlink" Target="https://cphapps.temple.edu/surveys/?s=DAVEEmabveRGQTnV" TargetMode="External"/><Relationship Id="rId285" Type="http://schemas.openxmlformats.org/officeDocument/2006/relationships/hyperlink" Target="https://cphapps.temple.edu/surveys/?s=Lv5NPNZ3qoNy9koD" TargetMode="External"/><Relationship Id="rId284" Type="http://schemas.openxmlformats.org/officeDocument/2006/relationships/hyperlink" Target="https://cphapps.temple.edu/surveys/?s=QMjLnTdXVEDYIXRw" TargetMode="External"/><Relationship Id="rId283" Type="http://schemas.openxmlformats.org/officeDocument/2006/relationships/hyperlink" Target="https://cphapps.temple.edu/surveys/?s=kDhtShTDziJ7DK4c" TargetMode="External"/><Relationship Id="rId289" Type="http://schemas.openxmlformats.org/officeDocument/2006/relationships/hyperlink" Target="https://cphapps.temple.edu/surveys/?s=wQJvMfcXY5dxMkYX" TargetMode="External"/><Relationship Id="rId288" Type="http://schemas.openxmlformats.org/officeDocument/2006/relationships/hyperlink" Target="https://cphapps.temple.edu/surveys/?s=CZRpjfhcB84SXA4N" TargetMode="External"/><Relationship Id="rId287" Type="http://schemas.openxmlformats.org/officeDocument/2006/relationships/hyperlink" Target="https://cphapps.temple.edu/surveys/?s=pNviX467SrXyNs4H" TargetMode="External"/><Relationship Id="rId282" Type="http://schemas.openxmlformats.org/officeDocument/2006/relationships/hyperlink" Target="https://cphapps.temple.edu/surveys/?s=gf56MWdzUxkJS33j" TargetMode="External"/><Relationship Id="rId281" Type="http://schemas.openxmlformats.org/officeDocument/2006/relationships/hyperlink" Target="https://cphapps.temple.edu/surveys/?s=TtBbREWP2a7vg5Jn" TargetMode="External"/><Relationship Id="rId280" Type="http://schemas.openxmlformats.org/officeDocument/2006/relationships/hyperlink" Target="https://cphapps.temple.edu/surveys/?s=re98Ez6iwoJWg6jX" TargetMode="External"/><Relationship Id="rId275" Type="http://schemas.openxmlformats.org/officeDocument/2006/relationships/hyperlink" Target="https://cphapps.temple.edu/surveys/?s=Dgu4QhzMjbWDBZjQ" TargetMode="External"/><Relationship Id="rId274" Type="http://schemas.openxmlformats.org/officeDocument/2006/relationships/hyperlink" Target="https://cphapps.temple.edu/surveys/?s=mDtqZkvcCRwCg6TH" TargetMode="External"/><Relationship Id="rId273" Type="http://schemas.openxmlformats.org/officeDocument/2006/relationships/hyperlink" Target="https://cphapps.temple.edu/surveys/?s=YSpSrSC6nyrZznKt" TargetMode="External"/><Relationship Id="rId272" Type="http://schemas.openxmlformats.org/officeDocument/2006/relationships/hyperlink" Target="https://cphapps.temple.edu/surveys/?s=rLWKRYHuLQV9d7F4" TargetMode="External"/><Relationship Id="rId279" Type="http://schemas.openxmlformats.org/officeDocument/2006/relationships/hyperlink" Target="https://cphapps.temple.edu/surveys/?s=9LyLrFeZudPvwG5v" TargetMode="External"/><Relationship Id="rId278" Type="http://schemas.openxmlformats.org/officeDocument/2006/relationships/hyperlink" Target="https://cphapps.temple.edu/surveys/?s=W3u9wcszQWpZnIaa" TargetMode="External"/><Relationship Id="rId277" Type="http://schemas.openxmlformats.org/officeDocument/2006/relationships/hyperlink" Target="https://cphapps.temple.edu/surveys/?s=BbGeVCtrkM2KNsJo" TargetMode="External"/><Relationship Id="rId276" Type="http://schemas.openxmlformats.org/officeDocument/2006/relationships/hyperlink" Target="https://cphapps.temple.edu/surveys/?s=5LpZDSXv9YubK5Gg" TargetMode="External"/><Relationship Id="rId1851" Type="http://schemas.openxmlformats.org/officeDocument/2006/relationships/hyperlink" Target="https://cphapps.temple.edu/surveys/?s=zToeUr8SJv96FTBH" TargetMode="External"/><Relationship Id="rId1852" Type="http://schemas.openxmlformats.org/officeDocument/2006/relationships/hyperlink" Target="https://cphapps.temple.edu/surveys/?s=XsHhg5wdLBNcwQeG" TargetMode="External"/><Relationship Id="rId1853" Type="http://schemas.openxmlformats.org/officeDocument/2006/relationships/hyperlink" Target="https://cphapps.temple.edu/surveys/?s=YbenQIytYYjkRZaA" TargetMode="External"/><Relationship Id="rId1854" Type="http://schemas.openxmlformats.org/officeDocument/2006/relationships/hyperlink" Target="https://cphapps.temple.edu/surveys/?s=ZYdYRp5A4VtzLyY5" TargetMode="External"/><Relationship Id="rId1855" Type="http://schemas.openxmlformats.org/officeDocument/2006/relationships/hyperlink" Target="https://cphapps.temple.edu/surveys/?s=VKwZzA4DC9f2EKzD" TargetMode="External"/><Relationship Id="rId1856" Type="http://schemas.openxmlformats.org/officeDocument/2006/relationships/hyperlink" Target="https://cphapps.temple.edu/surveys/?s=BHukjI6f4rz3Xdnz" TargetMode="External"/><Relationship Id="rId1857" Type="http://schemas.openxmlformats.org/officeDocument/2006/relationships/hyperlink" Target="https://cphapps.temple.edu/surveys/?s=jZtE2BMhNPicJpWd" TargetMode="External"/><Relationship Id="rId1858" Type="http://schemas.openxmlformats.org/officeDocument/2006/relationships/hyperlink" Target="https://cphapps.temple.edu/surveys/?s=kFVVDLqLcMaDDmbV" TargetMode="External"/><Relationship Id="rId1859" Type="http://schemas.openxmlformats.org/officeDocument/2006/relationships/hyperlink" Target="https://cphapps.temple.edu/surveys/?s=SsaAUnxo8no6Rrrw" TargetMode="External"/><Relationship Id="rId1850" Type="http://schemas.openxmlformats.org/officeDocument/2006/relationships/hyperlink" Target="https://cphapps.temple.edu/surveys/?s=JWBTT8tGYLeejoHs" TargetMode="External"/><Relationship Id="rId1840" Type="http://schemas.openxmlformats.org/officeDocument/2006/relationships/hyperlink" Target="https://cphapps.temple.edu/surveys/?s=3wBMkfTEf9dXBCt7" TargetMode="External"/><Relationship Id="rId1841" Type="http://schemas.openxmlformats.org/officeDocument/2006/relationships/hyperlink" Target="https://cphapps.temple.edu/surveys/?s=NTEiK9sGwpdU8Zdz" TargetMode="External"/><Relationship Id="rId1842" Type="http://schemas.openxmlformats.org/officeDocument/2006/relationships/hyperlink" Target="https://cphapps.temple.edu/surveys/?s=HbxEI5SfYII3Fyif" TargetMode="External"/><Relationship Id="rId1843" Type="http://schemas.openxmlformats.org/officeDocument/2006/relationships/hyperlink" Target="https://cphapps.temple.edu/surveys/?s=hCviojXAbXQziUvb" TargetMode="External"/><Relationship Id="rId1844" Type="http://schemas.openxmlformats.org/officeDocument/2006/relationships/hyperlink" Target="https://cphapps.temple.edu/surveys/?s=dC4Qetby4qbsI7cz" TargetMode="External"/><Relationship Id="rId1845" Type="http://schemas.openxmlformats.org/officeDocument/2006/relationships/hyperlink" Target="https://cphapps.temple.edu/surveys/?s=INNoWT2kYj7yyE6s" TargetMode="External"/><Relationship Id="rId1846" Type="http://schemas.openxmlformats.org/officeDocument/2006/relationships/hyperlink" Target="https://cphapps.temple.edu/surveys/?s=df4oyYWxXi7cFeb6" TargetMode="External"/><Relationship Id="rId1847" Type="http://schemas.openxmlformats.org/officeDocument/2006/relationships/hyperlink" Target="https://cphapps.temple.edu/surveys/?s=PHnRgDfSyxwJMFad" TargetMode="External"/><Relationship Id="rId1848" Type="http://schemas.openxmlformats.org/officeDocument/2006/relationships/hyperlink" Target="https://cphapps.temple.edu/surveys/?s=Q7Gotw6GNnUb8q5c" TargetMode="External"/><Relationship Id="rId1849" Type="http://schemas.openxmlformats.org/officeDocument/2006/relationships/hyperlink" Target="https://cphapps.temple.edu/surveys/?s=LqIJsNZZvauHN78a" TargetMode="External"/><Relationship Id="rId1873" Type="http://schemas.openxmlformats.org/officeDocument/2006/relationships/hyperlink" Target="https://cphapps.temple.edu/surveys/?s=PE3zw4Q5hH36QaiY" TargetMode="External"/><Relationship Id="rId1874" Type="http://schemas.openxmlformats.org/officeDocument/2006/relationships/hyperlink" Target="https://cphapps.temple.edu/surveys/?s=rBsEZ9kGRipXdSbe" TargetMode="External"/><Relationship Id="rId1875" Type="http://schemas.openxmlformats.org/officeDocument/2006/relationships/hyperlink" Target="https://cphapps.temple.edu/surveys/?s=Muw7yBvBmyLWB4NT" TargetMode="External"/><Relationship Id="rId1876" Type="http://schemas.openxmlformats.org/officeDocument/2006/relationships/hyperlink" Target="https://cphapps.temple.edu/surveys/?s=9KuS7ovMXErCkxYd" TargetMode="External"/><Relationship Id="rId1877" Type="http://schemas.openxmlformats.org/officeDocument/2006/relationships/hyperlink" Target="https://cphapps.temple.edu/surveys/?s=ZZ3C8agdJwPw68RH" TargetMode="External"/><Relationship Id="rId1878" Type="http://schemas.openxmlformats.org/officeDocument/2006/relationships/hyperlink" Target="https://cphapps.temple.edu/surveys/?s=DncoekZmSDWLms67" TargetMode="External"/><Relationship Id="rId1879" Type="http://schemas.openxmlformats.org/officeDocument/2006/relationships/hyperlink" Target="https://cphapps.temple.edu/surveys/?s=VTxoVS3veian5tID" TargetMode="External"/><Relationship Id="rId1870" Type="http://schemas.openxmlformats.org/officeDocument/2006/relationships/hyperlink" Target="https://cphapps.temple.edu/surveys/?s=7bqSPHM3pjnD2vQU" TargetMode="External"/><Relationship Id="rId1871" Type="http://schemas.openxmlformats.org/officeDocument/2006/relationships/hyperlink" Target="https://cphapps.temple.edu/surveys/?s=Fb79QuaomexDdNH6" TargetMode="External"/><Relationship Id="rId1872" Type="http://schemas.openxmlformats.org/officeDocument/2006/relationships/hyperlink" Target="https://cphapps.temple.edu/surveys/?s=qSMvbyNFFEaCzrL8" TargetMode="External"/><Relationship Id="rId1862" Type="http://schemas.openxmlformats.org/officeDocument/2006/relationships/hyperlink" Target="https://cphapps.temple.edu/surveys/?s=s8R7a3EZtyiNtFiv" TargetMode="External"/><Relationship Id="rId1863" Type="http://schemas.openxmlformats.org/officeDocument/2006/relationships/hyperlink" Target="https://cphapps.temple.edu/surveys/?s=kEtKsyw64Bs5vgWr" TargetMode="External"/><Relationship Id="rId1864" Type="http://schemas.openxmlformats.org/officeDocument/2006/relationships/hyperlink" Target="https://cphapps.temple.edu/surveys/?s=jTfGpvI2e3yRu3TC" TargetMode="External"/><Relationship Id="rId1865" Type="http://schemas.openxmlformats.org/officeDocument/2006/relationships/hyperlink" Target="https://cphapps.temple.edu/surveys/?s=7j7WFgMQWXCWfWAF" TargetMode="External"/><Relationship Id="rId1866" Type="http://schemas.openxmlformats.org/officeDocument/2006/relationships/hyperlink" Target="https://cphapps.temple.edu/surveys/?s=7vfCLhoCXw2ZhQ93" TargetMode="External"/><Relationship Id="rId1867" Type="http://schemas.openxmlformats.org/officeDocument/2006/relationships/hyperlink" Target="https://cphapps.temple.edu/surveys/?s=sqPgWoFFDiAz57ti" TargetMode="External"/><Relationship Id="rId1868" Type="http://schemas.openxmlformats.org/officeDocument/2006/relationships/hyperlink" Target="https://cphapps.temple.edu/surveys/?s=uGIIXxBwE3VUG4sc" TargetMode="External"/><Relationship Id="rId1869" Type="http://schemas.openxmlformats.org/officeDocument/2006/relationships/hyperlink" Target="https://cphapps.temple.edu/surveys/?s=dyeS7DjBBrPMwIPe" TargetMode="External"/><Relationship Id="rId1860" Type="http://schemas.openxmlformats.org/officeDocument/2006/relationships/hyperlink" Target="https://cphapps.temple.edu/surveys/?s=I6iYwnW7hBb8XFUs" TargetMode="External"/><Relationship Id="rId1861" Type="http://schemas.openxmlformats.org/officeDocument/2006/relationships/hyperlink" Target="https://cphapps.temple.edu/surveys/?s=nwTHFfaXfshfbxc3" TargetMode="External"/><Relationship Id="rId1810" Type="http://schemas.openxmlformats.org/officeDocument/2006/relationships/hyperlink" Target="https://cphapps.temple.edu/surveys/?s=VHUYLYNksvMbuugn" TargetMode="External"/><Relationship Id="rId1811" Type="http://schemas.openxmlformats.org/officeDocument/2006/relationships/hyperlink" Target="https://cphapps.temple.edu/surveys/?s=KtX4n2CFauqERmGQ" TargetMode="External"/><Relationship Id="rId1812" Type="http://schemas.openxmlformats.org/officeDocument/2006/relationships/hyperlink" Target="https://cphapps.temple.edu/surveys/?s=romCaIyQFCFXGsGX" TargetMode="External"/><Relationship Id="rId1813" Type="http://schemas.openxmlformats.org/officeDocument/2006/relationships/hyperlink" Target="https://cphapps.temple.edu/surveys/?s=Hd63TVaNL8zyiPjv" TargetMode="External"/><Relationship Id="rId1814" Type="http://schemas.openxmlformats.org/officeDocument/2006/relationships/hyperlink" Target="https://cphapps.temple.edu/surveys/?s=RMenUi52ciwehMyg" TargetMode="External"/><Relationship Id="rId1815" Type="http://schemas.openxmlformats.org/officeDocument/2006/relationships/hyperlink" Target="https://cphapps.temple.edu/surveys/?s=Z8yDk7kJaZfUChTH" TargetMode="External"/><Relationship Id="rId1816" Type="http://schemas.openxmlformats.org/officeDocument/2006/relationships/hyperlink" Target="https://cphapps.temple.edu/surveys/?s=55GoU77PsumhJtkS" TargetMode="External"/><Relationship Id="rId1817" Type="http://schemas.openxmlformats.org/officeDocument/2006/relationships/hyperlink" Target="https://cphapps.temple.edu/surveys/?s=4Q2tHGeMoHAPgnpL" TargetMode="External"/><Relationship Id="rId1818" Type="http://schemas.openxmlformats.org/officeDocument/2006/relationships/hyperlink" Target="https://cphapps.temple.edu/surveys/?s=NFWDbwgQxarJgwtJ" TargetMode="External"/><Relationship Id="rId1819" Type="http://schemas.openxmlformats.org/officeDocument/2006/relationships/hyperlink" Target="https://cphapps.temple.edu/surveys/?s=6oP7SxNmzgCqtZtj" TargetMode="External"/><Relationship Id="rId1800" Type="http://schemas.openxmlformats.org/officeDocument/2006/relationships/hyperlink" Target="https://cphapps.temple.edu/surveys/?s=HIkrDJSaVWXBAnoc" TargetMode="External"/><Relationship Id="rId1801" Type="http://schemas.openxmlformats.org/officeDocument/2006/relationships/hyperlink" Target="https://cphapps.temple.edu/surveys/?s=wUpZwMif9bB5cpRe" TargetMode="External"/><Relationship Id="rId1802" Type="http://schemas.openxmlformats.org/officeDocument/2006/relationships/hyperlink" Target="https://cphapps.temple.edu/surveys/?s=RJaXD9x4XPjiMTjs" TargetMode="External"/><Relationship Id="rId1803" Type="http://schemas.openxmlformats.org/officeDocument/2006/relationships/hyperlink" Target="https://cphapps.temple.edu/surveys/?s=F8gkHXtYoZ45WFtS" TargetMode="External"/><Relationship Id="rId1804" Type="http://schemas.openxmlformats.org/officeDocument/2006/relationships/hyperlink" Target="https://cphapps.temple.edu/surveys/?s=xZena3kdAY8KZUNL" TargetMode="External"/><Relationship Id="rId1805" Type="http://schemas.openxmlformats.org/officeDocument/2006/relationships/hyperlink" Target="https://cphapps.temple.edu/surveys/?s=8d4unhIb4RPQmJwI" TargetMode="External"/><Relationship Id="rId1806" Type="http://schemas.openxmlformats.org/officeDocument/2006/relationships/hyperlink" Target="https://cphapps.temple.edu/surveys/?s=bnGvsFK3TijPMxMd" TargetMode="External"/><Relationship Id="rId1807" Type="http://schemas.openxmlformats.org/officeDocument/2006/relationships/hyperlink" Target="https://cphapps.temple.edu/surveys/?s=mQuAZIGKQG2mrJpA" TargetMode="External"/><Relationship Id="rId1808" Type="http://schemas.openxmlformats.org/officeDocument/2006/relationships/hyperlink" Target="https://cphapps.temple.edu/surveys/?s=aSV9V6g8amXz5tmh" TargetMode="External"/><Relationship Id="rId1809" Type="http://schemas.openxmlformats.org/officeDocument/2006/relationships/hyperlink" Target="https://cphapps.temple.edu/surveys/?s=v7zELHyfeJ2sDkaB" TargetMode="External"/><Relationship Id="rId1830" Type="http://schemas.openxmlformats.org/officeDocument/2006/relationships/hyperlink" Target="https://cphapps.temple.edu/surveys/?s=jWQNtrK8SP4t2JuV" TargetMode="External"/><Relationship Id="rId1831" Type="http://schemas.openxmlformats.org/officeDocument/2006/relationships/hyperlink" Target="https://cphapps.temple.edu/surveys/?s=mqejQ4YZUoAznEgv" TargetMode="External"/><Relationship Id="rId1832" Type="http://schemas.openxmlformats.org/officeDocument/2006/relationships/hyperlink" Target="https://cphapps.temple.edu/surveys/?s=DabUwZQqcCVNmRH4" TargetMode="External"/><Relationship Id="rId1833" Type="http://schemas.openxmlformats.org/officeDocument/2006/relationships/hyperlink" Target="https://cphapps.temple.edu/surveys/?s=B8q6nDqKbfA7voLx" TargetMode="External"/><Relationship Id="rId1834" Type="http://schemas.openxmlformats.org/officeDocument/2006/relationships/hyperlink" Target="https://cphapps.temple.edu/surveys/?s=nQ4tBSRW4gPPtTjK" TargetMode="External"/><Relationship Id="rId1835" Type="http://schemas.openxmlformats.org/officeDocument/2006/relationships/hyperlink" Target="https://cphapps.temple.edu/surveys/?s=ddPy8EviQ2W8o4fg" TargetMode="External"/><Relationship Id="rId1836" Type="http://schemas.openxmlformats.org/officeDocument/2006/relationships/hyperlink" Target="https://cphapps.temple.edu/surveys/?s=uucHIsvjGcfQ8cFs" TargetMode="External"/><Relationship Id="rId1837" Type="http://schemas.openxmlformats.org/officeDocument/2006/relationships/hyperlink" Target="https://cphapps.temple.edu/surveys/?s=ri2bsVo4iVmZsMBa" TargetMode="External"/><Relationship Id="rId1838" Type="http://schemas.openxmlformats.org/officeDocument/2006/relationships/hyperlink" Target="https://cphapps.temple.edu/surveys/?s=jrUNbUyh4IhEZErF" TargetMode="External"/><Relationship Id="rId1839" Type="http://schemas.openxmlformats.org/officeDocument/2006/relationships/hyperlink" Target="https://cphapps.temple.edu/surveys/?s=vjsYUPwYzGz9JCTE" TargetMode="External"/><Relationship Id="rId1820" Type="http://schemas.openxmlformats.org/officeDocument/2006/relationships/hyperlink" Target="https://cphapps.temple.edu/surveys/?s=jmiuDDu7Jui5NKYL" TargetMode="External"/><Relationship Id="rId1821" Type="http://schemas.openxmlformats.org/officeDocument/2006/relationships/hyperlink" Target="https://cphapps.temple.edu/surveys/?s=AnCkCj6X6ZTPakKJ" TargetMode="External"/><Relationship Id="rId1822" Type="http://schemas.openxmlformats.org/officeDocument/2006/relationships/hyperlink" Target="https://cphapps.temple.edu/surveys/?s=4aJZXKqpRNorbEcB" TargetMode="External"/><Relationship Id="rId1823" Type="http://schemas.openxmlformats.org/officeDocument/2006/relationships/hyperlink" Target="https://cphapps.temple.edu/surveys/?s=wKidmt8eU3q7NkS6" TargetMode="External"/><Relationship Id="rId1824" Type="http://schemas.openxmlformats.org/officeDocument/2006/relationships/hyperlink" Target="https://cphapps.temple.edu/surveys/?s=kHmV98de4t46KMER" TargetMode="External"/><Relationship Id="rId1825" Type="http://schemas.openxmlformats.org/officeDocument/2006/relationships/hyperlink" Target="https://cphapps.temple.edu/surveys/?s=qWAaDJCT2Lxw7JKQ" TargetMode="External"/><Relationship Id="rId1826" Type="http://schemas.openxmlformats.org/officeDocument/2006/relationships/hyperlink" Target="https://cphapps.temple.edu/surveys/?s=X3QDJ9iCoMMJRuhZ" TargetMode="External"/><Relationship Id="rId1827" Type="http://schemas.openxmlformats.org/officeDocument/2006/relationships/hyperlink" Target="https://cphapps.temple.edu/surveys/?s=TFhknk76I285gMNV" TargetMode="External"/><Relationship Id="rId1828" Type="http://schemas.openxmlformats.org/officeDocument/2006/relationships/hyperlink" Target="https://cphapps.temple.edu/surveys/?s=VjL6BDFHdYSraccs" TargetMode="External"/><Relationship Id="rId1829" Type="http://schemas.openxmlformats.org/officeDocument/2006/relationships/hyperlink" Target="https://cphapps.temple.edu/surveys/?s=baFPRnWbMpVnbRXP" TargetMode="External"/><Relationship Id="rId1455" Type="http://schemas.openxmlformats.org/officeDocument/2006/relationships/hyperlink" Target="https://cphapps.temple.edu/surveys/?s=VYBbpFSnH9vRM6Gh" TargetMode="External"/><Relationship Id="rId2302" Type="http://schemas.openxmlformats.org/officeDocument/2006/relationships/hyperlink" Target="https://cphapps.temple.edu/surveys/?s=ug8xSdq34yGUV6NY" TargetMode="External"/><Relationship Id="rId1456" Type="http://schemas.openxmlformats.org/officeDocument/2006/relationships/hyperlink" Target="https://cphapps.temple.edu/surveys/?s=nZA9nsy2scke7WLC" TargetMode="External"/><Relationship Id="rId2303" Type="http://schemas.openxmlformats.org/officeDocument/2006/relationships/hyperlink" Target="https://cphapps.temple.edu/surveys/?s=BTtn2vjtiYfPIDtt" TargetMode="External"/><Relationship Id="rId1457" Type="http://schemas.openxmlformats.org/officeDocument/2006/relationships/hyperlink" Target="https://cphapps.temple.edu/surveys/?s=LzrDxv9gEYEA6I9Q" TargetMode="External"/><Relationship Id="rId2304" Type="http://schemas.openxmlformats.org/officeDocument/2006/relationships/hyperlink" Target="https://cphapps.temple.edu/surveys/?s=CdIAbBygcLEvaGav" TargetMode="External"/><Relationship Id="rId1458" Type="http://schemas.openxmlformats.org/officeDocument/2006/relationships/hyperlink" Target="https://cphapps.temple.edu/surveys/?s=MtEU6roMqU5JzH4Y" TargetMode="External"/><Relationship Id="rId2305" Type="http://schemas.openxmlformats.org/officeDocument/2006/relationships/hyperlink" Target="https://cphapps.temple.edu/surveys/?s=edigk8qCceM258SG" TargetMode="External"/><Relationship Id="rId1459" Type="http://schemas.openxmlformats.org/officeDocument/2006/relationships/hyperlink" Target="https://cphapps.temple.edu/surveys/?s=omKPx3iCDXSiWaDm" TargetMode="External"/><Relationship Id="rId2306" Type="http://schemas.openxmlformats.org/officeDocument/2006/relationships/hyperlink" Target="mailto:mkm0113@gmail.com" TargetMode="External"/><Relationship Id="rId2307" Type="http://schemas.openxmlformats.org/officeDocument/2006/relationships/hyperlink" Target="https://cphapps.temple.edu/surveys/?s=xLKUUfahVtAwKCaW" TargetMode="External"/><Relationship Id="rId2308" Type="http://schemas.openxmlformats.org/officeDocument/2006/relationships/hyperlink" Target="https://cphapps.temple.edu/surveys/?s=bWA43o3BYLgVv6Gn" TargetMode="External"/><Relationship Id="rId2309" Type="http://schemas.openxmlformats.org/officeDocument/2006/relationships/hyperlink" Target="https://cphapps.temple.edu/surveys/?s=YSghNH7mfLM5hUNd" TargetMode="External"/><Relationship Id="rId629" Type="http://schemas.openxmlformats.org/officeDocument/2006/relationships/hyperlink" Target="https://cphapps.temple.edu/surveys/?s=oeitjb8t9dbtzrVe" TargetMode="External"/><Relationship Id="rId624" Type="http://schemas.openxmlformats.org/officeDocument/2006/relationships/hyperlink" Target="https://cphapps.temple.edu/surveys/?s=VD4oeNNct7yITnWP" TargetMode="External"/><Relationship Id="rId623" Type="http://schemas.openxmlformats.org/officeDocument/2006/relationships/hyperlink" Target="https://cphapps.temple.edu/surveys/?s=Kcvr9fLyB4gaBiAE" TargetMode="External"/><Relationship Id="rId622" Type="http://schemas.openxmlformats.org/officeDocument/2006/relationships/hyperlink" Target="https://cphapps.temple.edu/surveys/?s=VgoyYuhL9GdIgQrd" TargetMode="External"/><Relationship Id="rId621" Type="http://schemas.openxmlformats.org/officeDocument/2006/relationships/hyperlink" Target="https://cphapps.temple.edu/surveys/?s=yYmwejEnEVXj7ib7" TargetMode="External"/><Relationship Id="rId628" Type="http://schemas.openxmlformats.org/officeDocument/2006/relationships/hyperlink" Target="https://cphapps.temple.edu/surveys/?s=F4HjUdjygkf6kUfB" TargetMode="External"/><Relationship Id="rId627" Type="http://schemas.openxmlformats.org/officeDocument/2006/relationships/hyperlink" Target="https://cphapps.temple.edu/surveys/?s=X44ezKbEPkn58uXm" TargetMode="External"/><Relationship Id="rId626" Type="http://schemas.openxmlformats.org/officeDocument/2006/relationships/hyperlink" Target="https://cphapps.temple.edu/surveys/?s=RwAKS7eu3LNKtmez" TargetMode="External"/><Relationship Id="rId625" Type="http://schemas.openxmlformats.org/officeDocument/2006/relationships/hyperlink" Target="https://cphapps.temple.edu/surveys/?s=cfRNgogiXyhdXbGq" TargetMode="External"/><Relationship Id="rId1450" Type="http://schemas.openxmlformats.org/officeDocument/2006/relationships/hyperlink" Target="https://cphapps.temple.edu/surveys/?s=CQrXLx6AsbQN6jRy" TargetMode="External"/><Relationship Id="rId620" Type="http://schemas.openxmlformats.org/officeDocument/2006/relationships/hyperlink" Target="https://cphapps.temple.edu/surveys/?s=yYmwejEnEVXj7ib7" TargetMode="External"/><Relationship Id="rId1451" Type="http://schemas.openxmlformats.org/officeDocument/2006/relationships/hyperlink" Target="https://cphapps.temple.edu/surveys/?s=MXIDnTJgnbfAaGo6" TargetMode="External"/><Relationship Id="rId1452" Type="http://schemas.openxmlformats.org/officeDocument/2006/relationships/hyperlink" Target="https://cphapps.temple.edu/surveys/?s=qagHtYgiaQFR4caV" TargetMode="External"/><Relationship Id="rId1453" Type="http://schemas.openxmlformats.org/officeDocument/2006/relationships/hyperlink" Target="https://cphapps.temple.edu/surveys/?s=w73AKkf3i48xYuYg" TargetMode="External"/><Relationship Id="rId2300" Type="http://schemas.openxmlformats.org/officeDocument/2006/relationships/hyperlink" Target="https://cphapps.temple.edu/surveys/?s=jQtm7Urs2mfKwYvK" TargetMode="External"/><Relationship Id="rId1454" Type="http://schemas.openxmlformats.org/officeDocument/2006/relationships/hyperlink" Target="https://cphapps.temple.edu/surveys/?s=LIwv2RT4VIm9D5NG" TargetMode="External"/><Relationship Id="rId2301" Type="http://schemas.openxmlformats.org/officeDocument/2006/relationships/hyperlink" Target="https://cphapps.temple.edu/surveys/?s=wZdRihC8fuajVntP" TargetMode="External"/><Relationship Id="rId1444" Type="http://schemas.openxmlformats.org/officeDocument/2006/relationships/hyperlink" Target="https://cphapps.temple.edu/surveys/?s=sLBSsUL4mepifXEW" TargetMode="External"/><Relationship Id="rId1445" Type="http://schemas.openxmlformats.org/officeDocument/2006/relationships/hyperlink" Target="https://cphapps.temple.edu/surveys/?s=6H6B6iBVQP972aFE" TargetMode="External"/><Relationship Id="rId1446" Type="http://schemas.openxmlformats.org/officeDocument/2006/relationships/hyperlink" Target="https://cphapps.temple.edu/surveys/?s=iohJoHkAyQqAzzmL" TargetMode="External"/><Relationship Id="rId1447" Type="http://schemas.openxmlformats.org/officeDocument/2006/relationships/hyperlink" Target="https://cphapps.temple.edu/surveys/?s=QCRP7UcvujgW4quU" TargetMode="External"/><Relationship Id="rId1448" Type="http://schemas.openxmlformats.org/officeDocument/2006/relationships/hyperlink" Target="https://cphapps.temple.edu/surveys/?s=VhLKbNxguzGGmIQw" TargetMode="External"/><Relationship Id="rId1449" Type="http://schemas.openxmlformats.org/officeDocument/2006/relationships/hyperlink" Target="https://cphapps.temple.edu/surveys/?s=6hsrQICQVzbKWgaU" TargetMode="External"/><Relationship Id="rId619" Type="http://schemas.openxmlformats.org/officeDocument/2006/relationships/hyperlink" Target="https://cphapps.temple.edu/surveys/?s=S9Pe2gvnsbzgwbEy" TargetMode="External"/><Relationship Id="rId618" Type="http://schemas.openxmlformats.org/officeDocument/2006/relationships/hyperlink" Target="https://cphapps.temple.edu/surveys/?s=TzmhFn8MCozowkdC" TargetMode="External"/><Relationship Id="rId613" Type="http://schemas.openxmlformats.org/officeDocument/2006/relationships/hyperlink" Target="https://cphapps.temple.edu/surveys/?s=BIMBJ9rrxRWBEVzu" TargetMode="External"/><Relationship Id="rId612" Type="http://schemas.openxmlformats.org/officeDocument/2006/relationships/hyperlink" Target="https://cphapps.temple.edu/surveys/?s=ghFihxJ3rIf6Mh8Q" TargetMode="External"/><Relationship Id="rId611" Type="http://schemas.openxmlformats.org/officeDocument/2006/relationships/hyperlink" Target="https://cphapps.temple.edu/surveys/?s=WGrcogaimzkYaLrw" TargetMode="External"/><Relationship Id="rId610" Type="http://schemas.openxmlformats.org/officeDocument/2006/relationships/hyperlink" Target="https://cphapps.temple.edu/surveys/?s=JEJpzBTDRmLwtUVr" TargetMode="External"/><Relationship Id="rId617" Type="http://schemas.openxmlformats.org/officeDocument/2006/relationships/hyperlink" Target="https://cphapps.temple.edu/surveys/?s=coMukhBABTKe8vPU" TargetMode="External"/><Relationship Id="rId616" Type="http://schemas.openxmlformats.org/officeDocument/2006/relationships/hyperlink" Target="https://cphapps.temple.edu/surveys/?s=HyxggsiusrLkrYvz" TargetMode="External"/><Relationship Id="rId615" Type="http://schemas.openxmlformats.org/officeDocument/2006/relationships/hyperlink" Target="https://cphapps.temple.edu/surveys/?s=qyRgjvwxhi7APFNC" TargetMode="External"/><Relationship Id="rId614" Type="http://schemas.openxmlformats.org/officeDocument/2006/relationships/hyperlink" Target="https://cphapps.temple.edu/surveys/?s=ceeYQR92wopQhQKi" TargetMode="External"/><Relationship Id="rId1440" Type="http://schemas.openxmlformats.org/officeDocument/2006/relationships/hyperlink" Target="https://cphapps.temple.edu/surveys/?s=gKWyt763YY9mQcvY" TargetMode="External"/><Relationship Id="rId1441" Type="http://schemas.openxmlformats.org/officeDocument/2006/relationships/hyperlink" Target="https://cphapps.temple.edu/surveys/?s=RGa4GLI6kCvkGyUg" TargetMode="External"/><Relationship Id="rId1442" Type="http://schemas.openxmlformats.org/officeDocument/2006/relationships/hyperlink" Target="https://cphapps.temple.edu/surveys/?s=BXjSRoZAPC7yggkD" TargetMode="External"/><Relationship Id="rId1443" Type="http://schemas.openxmlformats.org/officeDocument/2006/relationships/hyperlink" Target="https://cphapps.temple.edu/surveys/?s=Y4gufHyQ5qWX5Rx8" TargetMode="External"/><Relationship Id="rId1477" Type="http://schemas.openxmlformats.org/officeDocument/2006/relationships/hyperlink" Target="https://cphapps.temple.edu/surveys/?s=TxYQPSjFWzdtJPec" TargetMode="External"/><Relationship Id="rId2324" Type="http://schemas.openxmlformats.org/officeDocument/2006/relationships/hyperlink" Target="https://cphapps.temple.edu/surveys/?s=twRkDCbcqqLnFm3T" TargetMode="External"/><Relationship Id="rId1478" Type="http://schemas.openxmlformats.org/officeDocument/2006/relationships/hyperlink" Target="https://cphapps.temple.edu/surveys/?s=PiLmHDK3z6LIwIo4" TargetMode="External"/><Relationship Id="rId2325" Type="http://schemas.openxmlformats.org/officeDocument/2006/relationships/hyperlink" Target="https://cphapps.temple.edu/surveys/?s=od4JFgCxV9JyNwXZ" TargetMode="External"/><Relationship Id="rId1479" Type="http://schemas.openxmlformats.org/officeDocument/2006/relationships/hyperlink" Target="https://cphapps.temple.edu/surveys/?s=yLyzeqEzJfHzH9Yv" TargetMode="External"/><Relationship Id="rId2326" Type="http://schemas.openxmlformats.org/officeDocument/2006/relationships/hyperlink" Target="https://cphapps.temple.edu/surveys/?s=xvf5BK3UQmxrtQ3B" TargetMode="External"/><Relationship Id="rId2327" Type="http://schemas.openxmlformats.org/officeDocument/2006/relationships/hyperlink" Target="mailto:mkdalessandro@gmail.com" TargetMode="External"/><Relationship Id="rId2328" Type="http://schemas.openxmlformats.org/officeDocument/2006/relationships/hyperlink" Target="mailto:mkdalessandro@gmail.com" TargetMode="External"/><Relationship Id="rId2329" Type="http://schemas.openxmlformats.org/officeDocument/2006/relationships/hyperlink" Target="mailto:csdever@gmail.com" TargetMode="External"/><Relationship Id="rId646" Type="http://schemas.openxmlformats.org/officeDocument/2006/relationships/hyperlink" Target="https://cphapps.temple.edu/surveys/?s=3pDynamVRW8MNF5r" TargetMode="External"/><Relationship Id="rId645" Type="http://schemas.openxmlformats.org/officeDocument/2006/relationships/hyperlink" Target="https://cphapps.temple.edu/surveys/?s=37BScMi85uxnFZrN" TargetMode="External"/><Relationship Id="rId644" Type="http://schemas.openxmlformats.org/officeDocument/2006/relationships/hyperlink" Target="https://cphapps.temple.edu/surveys/?s=FvIwa3ZhrqZ9MHAZ" TargetMode="External"/><Relationship Id="rId643" Type="http://schemas.openxmlformats.org/officeDocument/2006/relationships/hyperlink" Target="https://cphapps.temple.edu/surveys/?s=PqH9AqIs4tt7wQwe" TargetMode="External"/><Relationship Id="rId649" Type="http://schemas.openxmlformats.org/officeDocument/2006/relationships/hyperlink" Target="https://cphapps.temple.edu/surveys/?s=qqwwj9VsvWH3twqu" TargetMode="External"/><Relationship Id="rId648" Type="http://schemas.openxmlformats.org/officeDocument/2006/relationships/hyperlink" Target="https://cphapps.temple.edu/surveys/?s=wk7RspACZ8iqy4wV" TargetMode="External"/><Relationship Id="rId647" Type="http://schemas.openxmlformats.org/officeDocument/2006/relationships/hyperlink" Target="https://cphapps.temple.edu/surveys/?s=4WCpDXvtNd8MKpT8" TargetMode="External"/><Relationship Id="rId1470" Type="http://schemas.openxmlformats.org/officeDocument/2006/relationships/hyperlink" Target="https://cphapps.temple.edu/surveys/?s=z8Wqa2SUqshqpLDB" TargetMode="External"/><Relationship Id="rId1471" Type="http://schemas.openxmlformats.org/officeDocument/2006/relationships/hyperlink" Target="https://cphapps.temple.edu/surveys/?s=NYRBS7wzfUVIRovd" TargetMode="External"/><Relationship Id="rId1472" Type="http://schemas.openxmlformats.org/officeDocument/2006/relationships/hyperlink" Target="https://cphapps.temple.edu/surveys/?s=SjuDijiyIkeRIPS3" TargetMode="External"/><Relationship Id="rId642" Type="http://schemas.openxmlformats.org/officeDocument/2006/relationships/hyperlink" Target="https://cphapps.temple.edu/surveys/?s=QJ4dM9992qfd5EFo" TargetMode="External"/><Relationship Id="rId1473" Type="http://schemas.openxmlformats.org/officeDocument/2006/relationships/hyperlink" Target="https://cphapps.temple.edu/surveys/?s=5HvyDanypv2rQtZP" TargetMode="External"/><Relationship Id="rId2320" Type="http://schemas.openxmlformats.org/officeDocument/2006/relationships/hyperlink" Target="https://cphapps.temple.edu/surveys/?s=sa6Ue4qjDWWVKuCi" TargetMode="External"/><Relationship Id="rId641" Type="http://schemas.openxmlformats.org/officeDocument/2006/relationships/hyperlink" Target="https://cphapps.temple.edu/surveys/?s=TNvg6NPHxRNp3Aqa" TargetMode="External"/><Relationship Id="rId1474" Type="http://schemas.openxmlformats.org/officeDocument/2006/relationships/hyperlink" Target="https://cphapps.temple.edu/surveys/?s=PdzeH2Qq4YJSpyWq" TargetMode="External"/><Relationship Id="rId2321" Type="http://schemas.openxmlformats.org/officeDocument/2006/relationships/hyperlink" Target="https://cphapps.temple.edu/surveys/?s=z7xHxRi4RNXQGp9i" TargetMode="External"/><Relationship Id="rId640" Type="http://schemas.openxmlformats.org/officeDocument/2006/relationships/hyperlink" Target="https://cphapps.temple.edu/surveys/?s=cmIZUxxoFzHm6dzL" TargetMode="External"/><Relationship Id="rId1475" Type="http://schemas.openxmlformats.org/officeDocument/2006/relationships/hyperlink" Target="https://cphapps.temple.edu/surveys/?s=QkH3WSem4ciQKpmg" TargetMode="External"/><Relationship Id="rId2322" Type="http://schemas.openxmlformats.org/officeDocument/2006/relationships/hyperlink" Target="https://cphapps.temple.edu/surveys/?s=f7khsXkhh7uyefnV" TargetMode="External"/><Relationship Id="rId1476" Type="http://schemas.openxmlformats.org/officeDocument/2006/relationships/hyperlink" Target="https://cphapps.temple.edu/surveys/?s=wWCdCoxcyNzLiESj" TargetMode="External"/><Relationship Id="rId2323" Type="http://schemas.openxmlformats.org/officeDocument/2006/relationships/hyperlink" Target="https://cphapps.temple.edu/surveys/?s=EciapVFoPKKNAVvz" TargetMode="External"/><Relationship Id="rId1466" Type="http://schemas.openxmlformats.org/officeDocument/2006/relationships/hyperlink" Target="https://cphapps.temple.edu/surveys/?s=4gWEM84QodsPYZ5k" TargetMode="External"/><Relationship Id="rId2313" Type="http://schemas.openxmlformats.org/officeDocument/2006/relationships/hyperlink" Target="https://cphapps.temple.edu/surveys/?s=UyG4a56raMs9yFUv" TargetMode="External"/><Relationship Id="rId1467" Type="http://schemas.openxmlformats.org/officeDocument/2006/relationships/hyperlink" Target="https://cphapps.temple.edu/surveys/?s=PdW9wXtSZ83utrzi" TargetMode="External"/><Relationship Id="rId2314" Type="http://schemas.openxmlformats.org/officeDocument/2006/relationships/hyperlink" Target="https://cphapps.temple.edu/surveys/?s=CvdCThFIyWuDrQmU" TargetMode="External"/><Relationship Id="rId1468" Type="http://schemas.openxmlformats.org/officeDocument/2006/relationships/hyperlink" Target="https://cphapps.temple.edu/surveys/?s=dEonpbNjvqovdmAa" TargetMode="External"/><Relationship Id="rId2315" Type="http://schemas.openxmlformats.org/officeDocument/2006/relationships/hyperlink" Target="https://cphapps.temple.edu/surveys/?s=a87IptbDyGDi2f2g" TargetMode="External"/><Relationship Id="rId1469" Type="http://schemas.openxmlformats.org/officeDocument/2006/relationships/hyperlink" Target="https://cphapps.temple.edu/surveys/?s=c7LHQMWbBFeuGPVJ" TargetMode="External"/><Relationship Id="rId2316" Type="http://schemas.openxmlformats.org/officeDocument/2006/relationships/hyperlink" Target="mailto:krackley220@gmail.com" TargetMode="External"/><Relationship Id="rId2317" Type="http://schemas.openxmlformats.org/officeDocument/2006/relationships/hyperlink" Target="mailto:blackwellshawney090@gmail.com" TargetMode="External"/><Relationship Id="rId2318" Type="http://schemas.openxmlformats.org/officeDocument/2006/relationships/hyperlink" Target="https://cphapps.temple.edu/surveys/?s=DBNZIxwkB9bLLxRm" TargetMode="External"/><Relationship Id="rId2319" Type="http://schemas.openxmlformats.org/officeDocument/2006/relationships/hyperlink" Target="https://cphapps.temple.edu/surveys/?s=IcBKfYEgaZsF4jkI" TargetMode="External"/><Relationship Id="rId635" Type="http://schemas.openxmlformats.org/officeDocument/2006/relationships/hyperlink" Target="https://cphapps.temple.edu/surveys/?s=zPR56jgwhpeBqnJN" TargetMode="External"/><Relationship Id="rId634" Type="http://schemas.openxmlformats.org/officeDocument/2006/relationships/hyperlink" Target="https://cphapps.temple.edu/surveys/?s=bfTqqUBGndPIGHZv" TargetMode="External"/><Relationship Id="rId633" Type="http://schemas.openxmlformats.org/officeDocument/2006/relationships/hyperlink" Target="https://cphapps.temple.edu/surveys/?s=feIWdZoCZAHLJgIK" TargetMode="External"/><Relationship Id="rId632" Type="http://schemas.openxmlformats.org/officeDocument/2006/relationships/hyperlink" Target="https://cphapps.temple.edu/surveys/?s=EKfGbHta4kridgqz" TargetMode="External"/><Relationship Id="rId639" Type="http://schemas.openxmlformats.org/officeDocument/2006/relationships/hyperlink" Target="https://cphapps.temple.edu/surveys/?s=G5E2CEzCHn43nEUC" TargetMode="External"/><Relationship Id="rId638" Type="http://schemas.openxmlformats.org/officeDocument/2006/relationships/hyperlink" Target="https://cphapps.temple.edu/surveys/?s=GYIcwMr2W932DBJn" TargetMode="External"/><Relationship Id="rId637" Type="http://schemas.openxmlformats.org/officeDocument/2006/relationships/hyperlink" Target="https://cphapps.temple.edu/surveys/?s=5ih3i5QNUnkSXgaU" TargetMode="External"/><Relationship Id="rId636" Type="http://schemas.openxmlformats.org/officeDocument/2006/relationships/hyperlink" Target="https://cphapps.temple.edu/surveys/?s=bZTQs2Xwn5eoAPHe" TargetMode="External"/><Relationship Id="rId1460" Type="http://schemas.openxmlformats.org/officeDocument/2006/relationships/hyperlink" Target="https://cphapps.temple.edu/surveys/?s=twBJ2vzExwILo4HM" TargetMode="External"/><Relationship Id="rId1461" Type="http://schemas.openxmlformats.org/officeDocument/2006/relationships/hyperlink" Target="https://cphapps.temple.edu/surveys/?s=Ta6qcItpQQeZ5MJw" TargetMode="External"/><Relationship Id="rId631" Type="http://schemas.openxmlformats.org/officeDocument/2006/relationships/hyperlink" Target="https://cphapps.temple.edu/surveys/?s=C3ZbFIJMRQD6NsEU" TargetMode="External"/><Relationship Id="rId1462" Type="http://schemas.openxmlformats.org/officeDocument/2006/relationships/hyperlink" Target="https://cphapps.temple.edu/surveys/?s=xeUQ3w4bcU8RejyL" TargetMode="External"/><Relationship Id="rId630" Type="http://schemas.openxmlformats.org/officeDocument/2006/relationships/hyperlink" Target="https://cphapps.temple.edu/surveys/?s=BpKxNu5L7Cp8C2KW" TargetMode="External"/><Relationship Id="rId1463" Type="http://schemas.openxmlformats.org/officeDocument/2006/relationships/hyperlink" Target="https://cphapps.temple.edu/surveys/?s=io6xKSNF9AvbZemv" TargetMode="External"/><Relationship Id="rId2310" Type="http://schemas.openxmlformats.org/officeDocument/2006/relationships/hyperlink" Target="https://cphapps.temple.edu/surveys/?s=p4YZNA2EByBXTYID" TargetMode="External"/><Relationship Id="rId1464" Type="http://schemas.openxmlformats.org/officeDocument/2006/relationships/hyperlink" Target="https://cphapps.temple.edu/surveys/?s=h5S25swIQGFmrPCU" TargetMode="External"/><Relationship Id="rId2311" Type="http://schemas.openxmlformats.org/officeDocument/2006/relationships/hyperlink" Target="https://cphapps.temple.edu/surveys/?s=BEYNHbgCemHrFnpn" TargetMode="External"/><Relationship Id="rId1465" Type="http://schemas.openxmlformats.org/officeDocument/2006/relationships/hyperlink" Target="https://cphapps.temple.edu/surveys/?s=ZG5VkKh8p5a3x5Xw" TargetMode="External"/><Relationship Id="rId2312" Type="http://schemas.openxmlformats.org/officeDocument/2006/relationships/hyperlink" Target="https://cphapps.temple.edu/surveys/?s=3UvzcHz4jKKIzXEw" TargetMode="External"/><Relationship Id="rId1411" Type="http://schemas.openxmlformats.org/officeDocument/2006/relationships/hyperlink" Target="https://cphapps.temple.edu/surveys/?s=m6nDoVXPopZmFyuQ" TargetMode="External"/><Relationship Id="rId1895" Type="http://schemas.openxmlformats.org/officeDocument/2006/relationships/hyperlink" Target="https://cphapps.temple.edu/surveys/?s=mmUMrMaRwGH5MrgD" TargetMode="External"/><Relationship Id="rId1412" Type="http://schemas.openxmlformats.org/officeDocument/2006/relationships/hyperlink" Target="https://cphapps.temple.edu/surveys/?s=wyLxLjxkve6464wF" TargetMode="External"/><Relationship Id="rId1896" Type="http://schemas.openxmlformats.org/officeDocument/2006/relationships/hyperlink" Target="https://cphapps.temple.edu/surveys/?s=SsoZ8Q7t4pEQvZFs" TargetMode="External"/><Relationship Id="rId1413" Type="http://schemas.openxmlformats.org/officeDocument/2006/relationships/hyperlink" Target="https://cphapps.temple.edu/surveys/?s=h7EZipL9ssEmS6b5" TargetMode="External"/><Relationship Id="rId1897" Type="http://schemas.openxmlformats.org/officeDocument/2006/relationships/hyperlink" Target="https://cphapps.temple.edu/surveys/?s=jCF8bmfPCIPd8oqb" TargetMode="External"/><Relationship Id="rId1414" Type="http://schemas.openxmlformats.org/officeDocument/2006/relationships/hyperlink" Target="https://cphapps.temple.edu/surveys/?s=ZBnwxqeD9CJRIoKg" TargetMode="External"/><Relationship Id="rId1898" Type="http://schemas.openxmlformats.org/officeDocument/2006/relationships/hyperlink" Target="https://cphapps.temple.edu/surveys/?s=tc7YXMRnnt45pBVZ" TargetMode="External"/><Relationship Id="rId1415" Type="http://schemas.openxmlformats.org/officeDocument/2006/relationships/hyperlink" Target="https://cphapps.temple.edu/surveys/?s=YvEPYHANYIUHfqkQ" TargetMode="External"/><Relationship Id="rId1899" Type="http://schemas.openxmlformats.org/officeDocument/2006/relationships/hyperlink" Target="https://cphapps.temple.edu/surveys/?s=dmP5JNdN7o3ArGsE" TargetMode="External"/><Relationship Id="rId1416" Type="http://schemas.openxmlformats.org/officeDocument/2006/relationships/hyperlink" Target="https://cphapps.temple.edu/surveys/?s=2x9xVSJ7vanHc9xD" TargetMode="External"/><Relationship Id="rId1417" Type="http://schemas.openxmlformats.org/officeDocument/2006/relationships/hyperlink" Target="https://cphapps.temple.edu/surveys/?s=WKHoKQcNWjmt9zHP" TargetMode="External"/><Relationship Id="rId1418" Type="http://schemas.openxmlformats.org/officeDocument/2006/relationships/hyperlink" Target="https://cphapps.temple.edu/surveys/?s=xwPfWgYqgmN5Vkhm" TargetMode="External"/><Relationship Id="rId1419" Type="http://schemas.openxmlformats.org/officeDocument/2006/relationships/hyperlink" Target="https://cphapps.temple.edu/surveys/?s=rzn6Rw7kNnnUdpzS" TargetMode="External"/><Relationship Id="rId1890" Type="http://schemas.openxmlformats.org/officeDocument/2006/relationships/hyperlink" Target="https://cphapps.temple.edu/surveys/?s=hGSwvjL5sE2VYPMg" TargetMode="External"/><Relationship Id="rId1891" Type="http://schemas.openxmlformats.org/officeDocument/2006/relationships/hyperlink" Target="https://cphapps.temple.edu/surveys/?s=bKPaG9orL9GC6I54" TargetMode="External"/><Relationship Id="rId1892" Type="http://schemas.openxmlformats.org/officeDocument/2006/relationships/hyperlink" Target="https://cphapps.temple.edu/surveys/?s=cdkbQYIUBidXdCS3" TargetMode="External"/><Relationship Id="rId1893" Type="http://schemas.openxmlformats.org/officeDocument/2006/relationships/hyperlink" Target="https://cphapps.temple.edu/surveys/?s=usAiWz2qmkkAHh8q" TargetMode="External"/><Relationship Id="rId1410" Type="http://schemas.openxmlformats.org/officeDocument/2006/relationships/hyperlink" Target="https://cphapps.temple.edu/surveys/?s=Q7Rpq26wGIeGYNNq" TargetMode="External"/><Relationship Id="rId1894" Type="http://schemas.openxmlformats.org/officeDocument/2006/relationships/hyperlink" Target="https://cphapps.temple.edu/surveys/?s=7DtuhTGz2BncMUyJ" TargetMode="External"/><Relationship Id="rId1400" Type="http://schemas.openxmlformats.org/officeDocument/2006/relationships/hyperlink" Target="https://cphapps.temple.edu/surveys/?s=apsE4VEmoWBMMGyH" TargetMode="External"/><Relationship Id="rId1884" Type="http://schemas.openxmlformats.org/officeDocument/2006/relationships/hyperlink" Target="https://cphapps.temple.edu/surveys/?s=DNviAKyokyToHCB3" TargetMode="External"/><Relationship Id="rId1401" Type="http://schemas.openxmlformats.org/officeDocument/2006/relationships/hyperlink" Target="https://cphapps.temple.edu/surveys/?s=cTJxfb8BT6xiBHig" TargetMode="External"/><Relationship Id="rId1885" Type="http://schemas.openxmlformats.org/officeDocument/2006/relationships/hyperlink" Target="https://cphapps.temple.edu/surveys/?s=BvTcjPECvdjMB76v" TargetMode="External"/><Relationship Id="rId1402" Type="http://schemas.openxmlformats.org/officeDocument/2006/relationships/hyperlink" Target="https://cphapps.temple.edu/surveys/?s=GX4TyaAgua3tXWto" TargetMode="External"/><Relationship Id="rId1886" Type="http://schemas.openxmlformats.org/officeDocument/2006/relationships/hyperlink" Target="https://cphapps.temple.edu/surveys/?s=LCwstvdKNWG3UGyZ" TargetMode="External"/><Relationship Id="rId1403" Type="http://schemas.openxmlformats.org/officeDocument/2006/relationships/hyperlink" Target="https://cphapps.temple.edu/surveys/?s=mFAJDd87YAzHp7UV" TargetMode="External"/><Relationship Id="rId1887" Type="http://schemas.openxmlformats.org/officeDocument/2006/relationships/hyperlink" Target="https://cphapps.temple.edu/surveys/?s=42XN2QJFod4zv3U6" TargetMode="External"/><Relationship Id="rId1404" Type="http://schemas.openxmlformats.org/officeDocument/2006/relationships/hyperlink" Target="https://cphapps.temple.edu/surveys/?s=UKViTfMZmPsXk644" TargetMode="External"/><Relationship Id="rId1888" Type="http://schemas.openxmlformats.org/officeDocument/2006/relationships/hyperlink" Target="https://cphapps.temple.edu/surveys/?s=4SC64oMITQxdySzn" TargetMode="External"/><Relationship Id="rId1405" Type="http://schemas.openxmlformats.org/officeDocument/2006/relationships/hyperlink" Target="https://cphapps.temple.edu/surveys/?s=HzPHKSQN8cUQK3Qb" TargetMode="External"/><Relationship Id="rId1889" Type="http://schemas.openxmlformats.org/officeDocument/2006/relationships/hyperlink" Target="https://cphapps.temple.edu/surveys/?s=JkWcKCNEkKHo3BJh" TargetMode="External"/><Relationship Id="rId1406" Type="http://schemas.openxmlformats.org/officeDocument/2006/relationships/hyperlink" Target="https://cphapps.temple.edu/surveys/?s=RAJ4Km9UbgzQqymx" TargetMode="External"/><Relationship Id="rId1407" Type="http://schemas.openxmlformats.org/officeDocument/2006/relationships/hyperlink" Target="https://cphapps.temple.edu/surveys/?s=khiPYK2QTZDskzBj" TargetMode="External"/><Relationship Id="rId1408" Type="http://schemas.openxmlformats.org/officeDocument/2006/relationships/hyperlink" Target="https://cphapps.temple.edu/surveys/?s=tzUSWascon2L3f6o" TargetMode="External"/><Relationship Id="rId1409" Type="http://schemas.openxmlformats.org/officeDocument/2006/relationships/hyperlink" Target="https://cphapps.temple.edu/surveys/?s=m3R2hPFLRoyW75FD" TargetMode="External"/><Relationship Id="rId1880" Type="http://schemas.openxmlformats.org/officeDocument/2006/relationships/hyperlink" Target="https://cphapps.temple.edu/surveys/?s=7MaHFKUbs3hHGgHs" TargetMode="External"/><Relationship Id="rId1881" Type="http://schemas.openxmlformats.org/officeDocument/2006/relationships/hyperlink" Target="https://cphapps.temple.edu/surveys/?s=gr6VUykgL2UEQVwI" TargetMode="External"/><Relationship Id="rId1882" Type="http://schemas.openxmlformats.org/officeDocument/2006/relationships/hyperlink" Target="https://cphapps.temple.edu/surveys/?s=srTGbdD5nRwwXiY2" TargetMode="External"/><Relationship Id="rId1883" Type="http://schemas.openxmlformats.org/officeDocument/2006/relationships/hyperlink" Target="https://cphapps.temple.edu/surveys/?s=F5RrUciRxWQqJxGi" TargetMode="External"/><Relationship Id="rId1433" Type="http://schemas.openxmlformats.org/officeDocument/2006/relationships/hyperlink" Target="https://cphapps.temple.edu/surveys/?s=96dqViBd7QY8sUa8" TargetMode="External"/><Relationship Id="rId1434" Type="http://schemas.openxmlformats.org/officeDocument/2006/relationships/hyperlink" Target="https://cphapps.temple.edu/surveys/?s=INBC8xbNx4a6kNjY" TargetMode="External"/><Relationship Id="rId1435" Type="http://schemas.openxmlformats.org/officeDocument/2006/relationships/hyperlink" Target="https://cphapps.temple.edu/surveys/?s=kVUewcaAjnVY92Jn" TargetMode="External"/><Relationship Id="rId1436" Type="http://schemas.openxmlformats.org/officeDocument/2006/relationships/hyperlink" Target="https://cphapps.temple.edu/surveys/?s=Ztg5SysZjSw6KHEH" TargetMode="External"/><Relationship Id="rId1437" Type="http://schemas.openxmlformats.org/officeDocument/2006/relationships/hyperlink" Target="https://cphapps.temple.edu/surveys/?s=6aTN6CJhM6snaA3H" TargetMode="External"/><Relationship Id="rId1438" Type="http://schemas.openxmlformats.org/officeDocument/2006/relationships/hyperlink" Target="https://cphapps.temple.edu/surveys/?s=bEoLJ2aszRwkZ67f" TargetMode="External"/><Relationship Id="rId1439" Type="http://schemas.openxmlformats.org/officeDocument/2006/relationships/hyperlink" Target="https://cphapps.temple.edu/surveys/?s=GyRxFqhJtqaBGeh9" TargetMode="External"/><Relationship Id="rId609" Type="http://schemas.openxmlformats.org/officeDocument/2006/relationships/hyperlink" Target="https://cphapps.temple.edu/surveys/?s=NJK5VEJNg6v9APv9" TargetMode="External"/><Relationship Id="rId608" Type="http://schemas.openxmlformats.org/officeDocument/2006/relationships/hyperlink" Target="https://cphapps.temple.edu/surveys/?s=nPIDD57Zs7fuKEfU" TargetMode="External"/><Relationship Id="rId607" Type="http://schemas.openxmlformats.org/officeDocument/2006/relationships/hyperlink" Target="https://cphapps.temple.edu/surveys/?s=5cyUqY7FJPbN5X2A" TargetMode="External"/><Relationship Id="rId602" Type="http://schemas.openxmlformats.org/officeDocument/2006/relationships/hyperlink" Target="https://cphapps.temple.edu/surveys/?s=jwyNbiujpuc6YYuZ" TargetMode="External"/><Relationship Id="rId601" Type="http://schemas.openxmlformats.org/officeDocument/2006/relationships/hyperlink" Target="https://cphapps.temple.edu/surveys/?s=NtwBZbLcrhjFoaup" TargetMode="External"/><Relationship Id="rId600" Type="http://schemas.openxmlformats.org/officeDocument/2006/relationships/hyperlink" Target="https://cphapps.temple.edu/surveys/?s=u8cVQ7WNhYmXWzPe" TargetMode="External"/><Relationship Id="rId606" Type="http://schemas.openxmlformats.org/officeDocument/2006/relationships/hyperlink" Target="https://cphapps.temple.edu/surveys/?s=ejno8mTB8MBwqF4v" TargetMode="External"/><Relationship Id="rId605" Type="http://schemas.openxmlformats.org/officeDocument/2006/relationships/hyperlink" Target="https://cphapps.temple.edu/surveys/?s=bXbSZty6uFqVyJJX" TargetMode="External"/><Relationship Id="rId604" Type="http://schemas.openxmlformats.org/officeDocument/2006/relationships/hyperlink" Target="https://cphapps.temple.edu/surveys/?s=spFfj77amwIpReFJ" TargetMode="External"/><Relationship Id="rId603" Type="http://schemas.openxmlformats.org/officeDocument/2006/relationships/hyperlink" Target="https://cphapps.temple.edu/surveys/?s=RBLUkxrYLFn3akkY" TargetMode="External"/><Relationship Id="rId1430" Type="http://schemas.openxmlformats.org/officeDocument/2006/relationships/hyperlink" Target="https://cphapps.temple.edu/surveys/?s=dTHsT35tj8hRgJ46" TargetMode="External"/><Relationship Id="rId1431" Type="http://schemas.openxmlformats.org/officeDocument/2006/relationships/hyperlink" Target="https://cphapps.temple.edu/surveys/?s=cWVZ6v55Z9Lvw6Vd" TargetMode="External"/><Relationship Id="rId1432" Type="http://schemas.openxmlformats.org/officeDocument/2006/relationships/hyperlink" Target="https://cphapps.temple.edu/surveys/?s=w2WWRR5AQjFuiHvb" TargetMode="External"/><Relationship Id="rId1422" Type="http://schemas.openxmlformats.org/officeDocument/2006/relationships/hyperlink" Target="https://cphapps.temple.edu/surveys/?s=pQfudHHzdjR33GHm" TargetMode="External"/><Relationship Id="rId1423" Type="http://schemas.openxmlformats.org/officeDocument/2006/relationships/hyperlink" Target="https://cphapps.temple.edu/surveys/?s=w2WWRR5AQjFuiHvb" TargetMode="External"/><Relationship Id="rId1424" Type="http://schemas.openxmlformats.org/officeDocument/2006/relationships/hyperlink" Target="https://cphapps.temple.edu/surveys/?s=4scT3gF5b7vHMWmh" TargetMode="External"/><Relationship Id="rId1425" Type="http://schemas.openxmlformats.org/officeDocument/2006/relationships/hyperlink" Target="https://cphapps.temple.edu/surveys/?s=tdVVeSSpbh5K4gtk" TargetMode="External"/><Relationship Id="rId1426" Type="http://schemas.openxmlformats.org/officeDocument/2006/relationships/hyperlink" Target="https://cphapps.temple.edu/surveys/?s=RALB43vtr8XVyAZj" TargetMode="External"/><Relationship Id="rId1427" Type="http://schemas.openxmlformats.org/officeDocument/2006/relationships/hyperlink" Target="https://cphapps.temple.edu/surveys/?s=5haJFbuUiozKbNUp" TargetMode="External"/><Relationship Id="rId1428" Type="http://schemas.openxmlformats.org/officeDocument/2006/relationships/hyperlink" Target="https://cphapps.temple.edu/surveys/?s=Z4RVRGui7EPoAR57" TargetMode="External"/><Relationship Id="rId1429" Type="http://schemas.openxmlformats.org/officeDocument/2006/relationships/hyperlink" Target="https://cphapps.temple.edu/surveys/?s=ynnDW2dURDG894Kj" TargetMode="External"/><Relationship Id="rId1420" Type="http://schemas.openxmlformats.org/officeDocument/2006/relationships/hyperlink" Target="https://cphapps.temple.edu/surveys/?s=ig4BdW9DZamR5wwa" TargetMode="External"/><Relationship Id="rId1421" Type="http://schemas.openxmlformats.org/officeDocument/2006/relationships/hyperlink" Target="https://cphapps.temple.edu/surveys/?s=sU3KVFE85srCeiCV" TargetMode="External"/><Relationship Id="rId1059" Type="http://schemas.openxmlformats.org/officeDocument/2006/relationships/hyperlink" Target="https://cphapps.temple.edu/surveys/?s=Si8eePryqJXQYsua" TargetMode="External"/><Relationship Id="rId228" Type="http://schemas.openxmlformats.org/officeDocument/2006/relationships/hyperlink" Target="https://cphapps.temple.edu/surveys/?s=NG66T4oVR6fpxSe7" TargetMode="External"/><Relationship Id="rId227" Type="http://schemas.openxmlformats.org/officeDocument/2006/relationships/hyperlink" Target="https://cphapps.temple.edu/surveys/?s=23sMYAjZJLsJEpqz" TargetMode="External"/><Relationship Id="rId226" Type="http://schemas.openxmlformats.org/officeDocument/2006/relationships/hyperlink" Target="https://cphapps.temple.edu/surveys/?s=LuJeHAAVZ5mvdk6z" TargetMode="External"/><Relationship Id="rId225" Type="http://schemas.openxmlformats.org/officeDocument/2006/relationships/hyperlink" Target="https://cphapps.temple.edu/surveys/?s=wXi9UJobaagVfgT6" TargetMode="External"/><Relationship Id="rId229" Type="http://schemas.openxmlformats.org/officeDocument/2006/relationships/hyperlink" Target="https://cphapps.temple.edu/surveys/?s=kg6puBEvQRE99xt4" TargetMode="External"/><Relationship Id="rId1050" Type="http://schemas.openxmlformats.org/officeDocument/2006/relationships/hyperlink" Target="https://cphapps.temple.edu/surveys/?s=YxS3mWprpTZtf58L" TargetMode="External"/><Relationship Id="rId220" Type="http://schemas.openxmlformats.org/officeDocument/2006/relationships/hyperlink" Target="https://cphapps.temple.edu/surveys/?s=Yojmsey5HDjW6EL2" TargetMode="External"/><Relationship Id="rId1051" Type="http://schemas.openxmlformats.org/officeDocument/2006/relationships/hyperlink" Target="https://cphapps.temple.edu/surveys/?s=AkBDe54p8YYNEtWA" TargetMode="External"/><Relationship Id="rId1052" Type="http://schemas.openxmlformats.org/officeDocument/2006/relationships/hyperlink" Target="https://cphapps.temple.edu/surveys/?s=iDgxvjHX6ou9IPfZ" TargetMode="External"/><Relationship Id="rId1053" Type="http://schemas.openxmlformats.org/officeDocument/2006/relationships/hyperlink" Target="https://cphapps.temple.edu/surveys/?s=IRPxsZBnmPi6WLpP" TargetMode="External"/><Relationship Id="rId1054" Type="http://schemas.openxmlformats.org/officeDocument/2006/relationships/hyperlink" Target="https://cphapps.temple.edu/surveys/?s=LPZRAIqEMpoEAetv" TargetMode="External"/><Relationship Id="rId224" Type="http://schemas.openxmlformats.org/officeDocument/2006/relationships/hyperlink" Target="https://cphapps.temple.edu/surveys/?s=6XB9jeG9b8iR9mPt" TargetMode="External"/><Relationship Id="rId1055" Type="http://schemas.openxmlformats.org/officeDocument/2006/relationships/hyperlink" Target="https://cphapps.temple.edu/surveys/?s=6bp2JAIzFZLfk9rx" TargetMode="External"/><Relationship Id="rId223" Type="http://schemas.openxmlformats.org/officeDocument/2006/relationships/hyperlink" Target="https://cphapps.temple.edu/surveys/?s=wQBbqV3bgRdELHrw" TargetMode="External"/><Relationship Id="rId1056" Type="http://schemas.openxmlformats.org/officeDocument/2006/relationships/hyperlink" Target="https://cphapps.temple.edu/surveys/?s=HS9aMYUwKSfLeub8" TargetMode="External"/><Relationship Id="rId222" Type="http://schemas.openxmlformats.org/officeDocument/2006/relationships/hyperlink" Target="https://cphapps.temple.edu/surveys/?s=JXtFiYICAvd4ejwU" TargetMode="External"/><Relationship Id="rId1057" Type="http://schemas.openxmlformats.org/officeDocument/2006/relationships/hyperlink" Target="https://cphapps.temple.edu/surveys/?s=nKSxtUqtfhg4Gyi5" TargetMode="External"/><Relationship Id="rId221" Type="http://schemas.openxmlformats.org/officeDocument/2006/relationships/hyperlink" Target="https://cphapps.temple.edu/surveys/?s=qFAgtFMYkou4zPQ2" TargetMode="External"/><Relationship Id="rId1058" Type="http://schemas.openxmlformats.org/officeDocument/2006/relationships/hyperlink" Target="https://cphapps.temple.edu/surveys/?s=HG4PbsWa286VrMTa" TargetMode="External"/><Relationship Id="rId1048" Type="http://schemas.openxmlformats.org/officeDocument/2006/relationships/hyperlink" Target="https://cphapps.temple.edu/surveys/?s=f6NGcCHpsraCrHFK" TargetMode="External"/><Relationship Id="rId1049" Type="http://schemas.openxmlformats.org/officeDocument/2006/relationships/hyperlink" Target="https://cphapps.temple.edu/surveys/?s=rrSfJoPctGdGGXgU" TargetMode="External"/><Relationship Id="rId217" Type="http://schemas.openxmlformats.org/officeDocument/2006/relationships/hyperlink" Target="https://cphapps.temple.edu/surveys/?s=U8QReSRF3KdcisHr" TargetMode="External"/><Relationship Id="rId216" Type="http://schemas.openxmlformats.org/officeDocument/2006/relationships/hyperlink" Target="https://cphapps.temple.edu/surveys/?s=vi2VzKWEoexN47D2" TargetMode="External"/><Relationship Id="rId215" Type="http://schemas.openxmlformats.org/officeDocument/2006/relationships/hyperlink" Target="https://cphapps.temple.edu/surveys/?s=B6zaRVfm4jGjLfKn" TargetMode="External"/><Relationship Id="rId699" Type="http://schemas.openxmlformats.org/officeDocument/2006/relationships/hyperlink" Target="https://cphapps.temple.edu/surveys/?s=nHNGJhXNp5EJEXct" TargetMode="External"/><Relationship Id="rId214" Type="http://schemas.openxmlformats.org/officeDocument/2006/relationships/hyperlink" Target="https://cphapps.temple.edu/surveys/?s=nWLCMh6FYB7q9CwZ" TargetMode="External"/><Relationship Id="rId698" Type="http://schemas.openxmlformats.org/officeDocument/2006/relationships/hyperlink" Target="https://cphapps.temple.edu/surveys/?s=cWQbpwfVY3UQCqie" TargetMode="External"/><Relationship Id="rId219" Type="http://schemas.openxmlformats.org/officeDocument/2006/relationships/hyperlink" Target="https://cphapps.temple.edu/surveys/?s=nJRYxs7Uq4uGhde5" TargetMode="External"/><Relationship Id="rId218" Type="http://schemas.openxmlformats.org/officeDocument/2006/relationships/hyperlink" Target="https://cphapps.temple.edu/surveys/?s=bNr6hRcUPJUyViRG" TargetMode="External"/><Relationship Id="rId693" Type="http://schemas.openxmlformats.org/officeDocument/2006/relationships/hyperlink" Target="https://cphapps.temple.edu/surveys/?s=ecWI6NoS3FoJPwHp" TargetMode="External"/><Relationship Id="rId1040" Type="http://schemas.openxmlformats.org/officeDocument/2006/relationships/hyperlink" Target="https://cphapps.temple.edu/surveys/?s=LnTQzH8bgconi6cP" TargetMode="External"/><Relationship Id="rId692" Type="http://schemas.openxmlformats.org/officeDocument/2006/relationships/hyperlink" Target="https://cphapps.temple.edu/surveys/?s=aHBeXXUkjNjsIQGW" TargetMode="External"/><Relationship Id="rId1041" Type="http://schemas.openxmlformats.org/officeDocument/2006/relationships/hyperlink" Target="https://cphapps.temple.edu/surveys/?s=YCXJaKsZmwWNJmsp" TargetMode="External"/><Relationship Id="rId691" Type="http://schemas.openxmlformats.org/officeDocument/2006/relationships/hyperlink" Target="https://cphapps.temple.edu/surveys/?s=7x3Kg3ZK3oKn7W9K" TargetMode="External"/><Relationship Id="rId1042" Type="http://schemas.openxmlformats.org/officeDocument/2006/relationships/hyperlink" Target="https://cphapps.temple.edu/surveys/?s=qyA3mFBWbisuThH9" TargetMode="External"/><Relationship Id="rId690" Type="http://schemas.openxmlformats.org/officeDocument/2006/relationships/hyperlink" Target="https://cphapps.temple.edu/surveys/?s=QMJdipttAbKx4RRL" TargetMode="External"/><Relationship Id="rId1043" Type="http://schemas.openxmlformats.org/officeDocument/2006/relationships/hyperlink" Target="https://cphapps.temple.edu/surveys/?s=nqLyiUjZnZUGmnfs" TargetMode="External"/><Relationship Id="rId213" Type="http://schemas.openxmlformats.org/officeDocument/2006/relationships/hyperlink" Target="https://cphapps.temple.edu/surveys/?s=CpPkMtmiAI6fKFJn" TargetMode="External"/><Relationship Id="rId697" Type="http://schemas.openxmlformats.org/officeDocument/2006/relationships/hyperlink" Target="https://cphapps.temple.edu/surveys/?s=fI8DcPrwSxJCmq5o" TargetMode="External"/><Relationship Id="rId1044" Type="http://schemas.openxmlformats.org/officeDocument/2006/relationships/hyperlink" Target="https://cphapps.temple.edu/surveys/?s=qaYgZryM7bWXMcnR" TargetMode="External"/><Relationship Id="rId212" Type="http://schemas.openxmlformats.org/officeDocument/2006/relationships/hyperlink" Target="https://cphapps.temple.edu/surveys/?s=BWfUEFSS4JVXnLns" TargetMode="External"/><Relationship Id="rId696" Type="http://schemas.openxmlformats.org/officeDocument/2006/relationships/hyperlink" Target="https://cphapps.temple.edu/surveys/?s=j3FfvNG65guk2Qqs" TargetMode="External"/><Relationship Id="rId1045" Type="http://schemas.openxmlformats.org/officeDocument/2006/relationships/hyperlink" Target="https://cphapps.temple.edu/surveys/?s=Snd2AnywLcVCFW3u" TargetMode="External"/><Relationship Id="rId211" Type="http://schemas.openxmlformats.org/officeDocument/2006/relationships/hyperlink" Target="https://cphapps.temple.edu/surveys/?s=uixiz8xiT5IgujSj" TargetMode="External"/><Relationship Id="rId695" Type="http://schemas.openxmlformats.org/officeDocument/2006/relationships/hyperlink" Target="https://cphapps.temple.edu/surveys/?s=P7Yj2ZWmJbzUou3U" TargetMode="External"/><Relationship Id="rId1046" Type="http://schemas.openxmlformats.org/officeDocument/2006/relationships/hyperlink" Target="https://cphapps.temple.edu/surveys/?s=yCNDvzSZQoNQgsSf" TargetMode="External"/><Relationship Id="rId210" Type="http://schemas.openxmlformats.org/officeDocument/2006/relationships/hyperlink" Target="https://cphapps.temple.edu/surveys/?s=6ZaB7o6FLSms8hvh" TargetMode="External"/><Relationship Id="rId694" Type="http://schemas.openxmlformats.org/officeDocument/2006/relationships/hyperlink" Target="https://cphapps.temple.edu/surveys/?s=d8vs5Kzn6L5AfdVM" TargetMode="External"/><Relationship Id="rId1047" Type="http://schemas.openxmlformats.org/officeDocument/2006/relationships/hyperlink" Target="https://cphapps.temple.edu/surveys/?s=zrPKIFvULXC9AumU" TargetMode="External"/><Relationship Id="rId249" Type="http://schemas.openxmlformats.org/officeDocument/2006/relationships/hyperlink" Target="https://cphapps.temple.edu/surveys/?s=3DgYcjH3s8NCesnt" TargetMode="External"/><Relationship Id="rId248" Type="http://schemas.openxmlformats.org/officeDocument/2006/relationships/hyperlink" Target="https://cphapps.temple.edu/surveys/?s=8paYqo6Hhf4vTxPz" TargetMode="External"/><Relationship Id="rId247" Type="http://schemas.openxmlformats.org/officeDocument/2006/relationships/hyperlink" Target="https://cphapps.temple.edu/surveys/?s=6ZpZryvjMJ9xIjT8" TargetMode="External"/><Relationship Id="rId1070" Type="http://schemas.openxmlformats.org/officeDocument/2006/relationships/hyperlink" Target="https://cphapps.temple.edu/surveys/?s=krkRWZA7f4Ek75Di" TargetMode="External"/><Relationship Id="rId1071" Type="http://schemas.openxmlformats.org/officeDocument/2006/relationships/hyperlink" Target="https://cphapps.temple.edu/surveys/?s=IbIt6o6aRIbVPtFB" TargetMode="External"/><Relationship Id="rId1072" Type="http://schemas.openxmlformats.org/officeDocument/2006/relationships/hyperlink" Target="https://cphapps.temple.edu/surveys/?s=3P7UItPJNQiDeQN8" TargetMode="External"/><Relationship Id="rId242" Type="http://schemas.openxmlformats.org/officeDocument/2006/relationships/hyperlink" Target="https://cphapps.temple.edu/surveys/?s=bxTMxiH4LtA6FmfZ" TargetMode="External"/><Relationship Id="rId1073" Type="http://schemas.openxmlformats.org/officeDocument/2006/relationships/hyperlink" Target="https://cphapps.temple.edu/surveys/?s=eECNbDLxCXkYZkNK" TargetMode="External"/><Relationship Id="rId241" Type="http://schemas.openxmlformats.org/officeDocument/2006/relationships/hyperlink" Target="https://cphapps.temple.edu/surveys/?s=hLhEnVuKBqKYM6yM" TargetMode="External"/><Relationship Id="rId1074" Type="http://schemas.openxmlformats.org/officeDocument/2006/relationships/hyperlink" Target="https://cphapps.temple.edu/surveys/?s=Jykt5SLJj3IwUz9v" TargetMode="External"/><Relationship Id="rId240" Type="http://schemas.openxmlformats.org/officeDocument/2006/relationships/hyperlink" Target="https://cphapps.temple.edu/surveys/?s=fyrFGtd48c3wjRTN" TargetMode="External"/><Relationship Id="rId1075" Type="http://schemas.openxmlformats.org/officeDocument/2006/relationships/hyperlink" Target="https://cphapps.temple.edu/surveys/?s=LDjqAEgyyHrH9KZo" TargetMode="External"/><Relationship Id="rId1076" Type="http://schemas.openxmlformats.org/officeDocument/2006/relationships/hyperlink" Target="https://cphapps.temple.edu/surveys/?s=thRK2x8PUAbDdEyF" TargetMode="External"/><Relationship Id="rId246" Type="http://schemas.openxmlformats.org/officeDocument/2006/relationships/hyperlink" Target="https://cphapps.temple.edu/surveys/?s=gRCI23Lh74zWwVcq" TargetMode="External"/><Relationship Id="rId1077" Type="http://schemas.openxmlformats.org/officeDocument/2006/relationships/hyperlink" Target="https://cphapps.temple.edu/surveys/?s=wHB3vQ6gbRTUWGcH" TargetMode="External"/><Relationship Id="rId245" Type="http://schemas.openxmlformats.org/officeDocument/2006/relationships/hyperlink" Target="https://cphapps.temple.edu/surveys/?s=uTqsAKNoex9P2TKL" TargetMode="External"/><Relationship Id="rId1078" Type="http://schemas.openxmlformats.org/officeDocument/2006/relationships/hyperlink" Target="https://cphapps.temple.edu/surveys/?s=ykmVcnEM3TMssXEb" TargetMode="External"/><Relationship Id="rId244" Type="http://schemas.openxmlformats.org/officeDocument/2006/relationships/hyperlink" Target="https://cphapps.temple.edu/surveys/?s=IJ7UNVW5yRBygTUh" TargetMode="External"/><Relationship Id="rId1079" Type="http://schemas.openxmlformats.org/officeDocument/2006/relationships/hyperlink" Target="https://cphapps.temple.edu/surveys/?s=jZRowhz6QuBfZ3Ch" TargetMode="External"/><Relationship Id="rId243" Type="http://schemas.openxmlformats.org/officeDocument/2006/relationships/hyperlink" Target="https://cphapps.temple.edu/surveys/?s=yP2epbEFzBpv8Gaw" TargetMode="External"/><Relationship Id="rId239" Type="http://schemas.openxmlformats.org/officeDocument/2006/relationships/hyperlink" Target="https://cphapps.temple.edu/surveys/?s=HMXIdNAW9JWJ6VQn" TargetMode="External"/><Relationship Id="rId238" Type="http://schemas.openxmlformats.org/officeDocument/2006/relationships/hyperlink" Target="https://cphapps.temple.edu/surveys/?s=5k3RIgIrnn82sQWD" TargetMode="External"/><Relationship Id="rId237" Type="http://schemas.openxmlformats.org/officeDocument/2006/relationships/hyperlink" Target="https://cphapps.temple.edu/surveys/?s=qR5zFXzvueWfKU8r" TargetMode="External"/><Relationship Id="rId236" Type="http://schemas.openxmlformats.org/officeDocument/2006/relationships/hyperlink" Target="https://cphapps.temple.edu/surveys/?s=VtPpLM34ChxAQtBe" TargetMode="External"/><Relationship Id="rId1060" Type="http://schemas.openxmlformats.org/officeDocument/2006/relationships/hyperlink" Target="https://cphapps.temple.edu/surveys/?s=Sgbo22cgWfYskvFe" TargetMode="External"/><Relationship Id="rId1061" Type="http://schemas.openxmlformats.org/officeDocument/2006/relationships/hyperlink" Target="https://cphapps.temple.edu/surveys/?s=NspIEbnfMHsZQLbv" TargetMode="External"/><Relationship Id="rId231" Type="http://schemas.openxmlformats.org/officeDocument/2006/relationships/hyperlink" Target="https://cphapps.temple.edu/surveys/?s=QgLFkhfUweVjrCzH" TargetMode="External"/><Relationship Id="rId1062" Type="http://schemas.openxmlformats.org/officeDocument/2006/relationships/hyperlink" Target="https://cphapps.temple.edu/surveys/?s=eux6BPj7AzRRbgYA" TargetMode="External"/><Relationship Id="rId230" Type="http://schemas.openxmlformats.org/officeDocument/2006/relationships/hyperlink" Target="https://cphapps.temple.edu/surveys/?s=TneWsN8BFiDx94TW" TargetMode="External"/><Relationship Id="rId1063" Type="http://schemas.openxmlformats.org/officeDocument/2006/relationships/hyperlink" Target="https://cphapps.temple.edu/surveys/?s=JjbWqnuTIMSQs2ya" TargetMode="External"/><Relationship Id="rId1064" Type="http://schemas.openxmlformats.org/officeDocument/2006/relationships/hyperlink" Target="https://cphapps.temple.edu/surveys/?s=kKZDo3pRFvxtfF6K" TargetMode="External"/><Relationship Id="rId1065" Type="http://schemas.openxmlformats.org/officeDocument/2006/relationships/hyperlink" Target="https://cphapps.temple.edu/surveys/?s=7727ZvuzNa9zMPwp" TargetMode="External"/><Relationship Id="rId235" Type="http://schemas.openxmlformats.org/officeDocument/2006/relationships/hyperlink" Target="https://cphapps.temple.edu/surveys/?s=KNMCxegF9apoXh3Q" TargetMode="External"/><Relationship Id="rId1066" Type="http://schemas.openxmlformats.org/officeDocument/2006/relationships/hyperlink" Target="https://cphapps.temple.edu/surveys/?s=6eRJTRDtKsMr3uwc" TargetMode="External"/><Relationship Id="rId234" Type="http://schemas.openxmlformats.org/officeDocument/2006/relationships/hyperlink" Target="https://cphapps.temple.edu/surveys/?s=3AgYKbNemccWAkhv" TargetMode="External"/><Relationship Id="rId1067" Type="http://schemas.openxmlformats.org/officeDocument/2006/relationships/hyperlink" Target="https://cphapps.temple.edu/surveys/?s=ZA7rBVUSg5PQhZzA" TargetMode="External"/><Relationship Id="rId233" Type="http://schemas.openxmlformats.org/officeDocument/2006/relationships/hyperlink" Target="https://cphapps.temple.edu/surveys/?s=BYSmDBmDc38jmXV4" TargetMode="External"/><Relationship Id="rId1068" Type="http://schemas.openxmlformats.org/officeDocument/2006/relationships/hyperlink" Target="https://cphapps.temple.edu/surveys/?s=6zferBxCcamAqaza" TargetMode="External"/><Relationship Id="rId232" Type="http://schemas.openxmlformats.org/officeDocument/2006/relationships/hyperlink" Target="https://cphapps.temple.edu/surveys/?s=d8aKF4Pvt2qjmhWS" TargetMode="External"/><Relationship Id="rId1069" Type="http://schemas.openxmlformats.org/officeDocument/2006/relationships/hyperlink" Target="https://cphapps.temple.edu/surveys/?s=rRiowAAQkX6xAMMn" TargetMode="External"/><Relationship Id="rId1015" Type="http://schemas.openxmlformats.org/officeDocument/2006/relationships/hyperlink" Target="https://cphapps.temple.edu/surveys/?s=IAzu78wD8A5MBkqz" TargetMode="External"/><Relationship Id="rId1499" Type="http://schemas.openxmlformats.org/officeDocument/2006/relationships/hyperlink" Target="https://cphapps.temple.edu/surveys/?s=8F2HpI6dDHajumtI" TargetMode="External"/><Relationship Id="rId1016" Type="http://schemas.openxmlformats.org/officeDocument/2006/relationships/hyperlink" Target="https://cphapps.temple.edu/surveys/?s=M8jRjnxW3VCj5DPg" TargetMode="External"/><Relationship Id="rId1017" Type="http://schemas.openxmlformats.org/officeDocument/2006/relationships/hyperlink" Target="https://cphapps.temple.edu/surveys/?s=YeN4JSd2a9GnrgqL" TargetMode="External"/><Relationship Id="rId1018" Type="http://schemas.openxmlformats.org/officeDocument/2006/relationships/hyperlink" Target="https://cphapps.temple.edu/surveys/?s=6X5PoITVHb2QDehv" TargetMode="External"/><Relationship Id="rId1019" Type="http://schemas.openxmlformats.org/officeDocument/2006/relationships/hyperlink" Target="https://cphapps.temple.edu/surveys/?s=m7Af5iVduhIKP65R" TargetMode="External"/><Relationship Id="rId668" Type="http://schemas.openxmlformats.org/officeDocument/2006/relationships/hyperlink" Target="https://cphapps.temple.edu/surveys/?s=RqCzMapc3FKwzdR3" TargetMode="External"/><Relationship Id="rId667" Type="http://schemas.openxmlformats.org/officeDocument/2006/relationships/hyperlink" Target="https://cphapps.temple.edu/surveys/?s=AjfFxa5ZQAxyFGcF" TargetMode="External"/><Relationship Id="rId666" Type="http://schemas.openxmlformats.org/officeDocument/2006/relationships/hyperlink" Target="https://cphapps.temple.edu/surveys/?s=tR5Fyx6tBRUvEdZp" TargetMode="External"/><Relationship Id="rId665" Type="http://schemas.openxmlformats.org/officeDocument/2006/relationships/hyperlink" Target="https://cphapps.temple.edu/surveys/?s=2shxEJaamgh7rVQG" TargetMode="External"/><Relationship Id="rId669" Type="http://schemas.openxmlformats.org/officeDocument/2006/relationships/hyperlink" Target="https://cphapps.temple.edu/surveys/?s=S42VmRpD8sDiRKsd" TargetMode="External"/><Relationship Id="rId1490" Type="http://schemas.openxmlformats.org/officeDocument/2006/relationships/hyperlink" Target="https://cphapps.temple.edu/surveys/?s=CD3tGZfSgXuCbwFY" TargetMode="External"/><Relationship Id="rId660" Type="http://schemas.openxmlformats.org/officeDocument/2006/relationships/hyperlink" Target="https://cphapps.temple.edu/surveys/?s=u4ciLvgsAVF43SNi" TargetMode="External"/><Relationship Id="rId1491" Type="http://schemas.openxmlformats.org/officeDocument/2006/relationships/hyperlink" Target="https://cphapps.temple.edu/surveys/?s=YUcxhYoiABbQC8pi" TargetMode="External"/><Relationship Id="rId1492" Type="http://schemas.openxmlformats.org/officeDocument/2006/relationships/hyperlink" Target="https://cphapps.temple.edu/surveys/?s=qH6XsDModBBXFigh" TargetMode="External"/><Relationship Id="rId1493" Type="http://schemas.openxmlformats.org/officeDocument/2006/relationships/hyperlink" Target="https://cphapps.temple.edu/surveys/?s=diYTfk8ciWAKurkG" TargetMode="External"/><Relationship Id="rId1010" Type="http://schemas.openxmlformats.org/officeDocument/2006/relationships/hyperlink" Target="https://cphapps.temple.edu/surveys/?s=5Jh33twrdzJACkX6" TargetMode="External"/><Relationship Id="rId1494" Type="http://schemas.openxmlformats.org/officeDocument/2006/relationships/hyperlink" Target="https://cphapps.temple.edu/surveys/?s=ykaxsonItsAEirSW" TargetMode="External"/><Relationship Id="rId664" Type="http://schemas.openxmlformats.org/officeDocument/2006/relationships/hyperlink" Target="https://cphapps.temple.edu/surveys/?s=qKmDhkZsrqagfquP" TargetMode="External"/><Relationship Id="rId1011" Type="http://schemas.openxmlformats.org/officeDocument/2006/relationships/hyperlink" Target="https://cphapps.temple.edu/surveys/?s=JGLXe8afAspHJIsg" TargetMode="External"/><Relationship Id="rId1495" Type="http://schemas.openxmlformats.org/officeDocument/2006/relationships/hyperlink" Target="https://cphapps.temple.edu/surveys/?s=QHbvEEF32A4jT2Fp" TargetMode="External"/><Relationship Id="rId663" Type="http://schemas.openxmlformats.org/officeDocument/2006/relationships/hyperlink" Target="https://cphapps.temple.edu/surveys/?s=LJH3kfsJqn59pCpY" TargetMode="External"/><Relationship Id="rId1012" Type="http://schemas.openxmlformats.org/officeDocument/2006/relationships/hyperlink" Target="https://cphapps.temple.edu/surveys/?s=dJBIYJ8tANXIQzM4" TargetMode="External"/><Relationship Id="rId1496" Type="http://schemas.openxmlformats.org/officeDocument/2006/relationships/hyperlink" Target="https://cphapps.temple.edu/surveys/?s=6zGcBjLSGRnqZWqS" TargetMode="External"/><Relationship Id="rId662" Type="http://schemas.openxmlformats.org/officeDocument/2006/relationships/hyperlink" Target="https://cphapps.temple.edu/surveys/?s=Y47CnHcjjTRdBPvb" TargetMode="External"/><Relationship Id="rId1013" Type="http://schemas.openxmlformats.org/officeDocument/2006/relationships/hyperlink" Target="https://cphapps.temple.edu/surveys/?s=TGb2YcyMra5rjYAG" TargetMode="External"/><Relationship Id="rId1497" Type="http://schemas.openxmlformats.org/officeDocument/2006/relationships/hyperlink" Target="https://cphapps.temple.edu/surveys/?s=eWYS5BXDsDBYJXBb" TargetMode="External"/><Relationship Id="rId661" Type="http://schemas.openxmlformats.org/officeDocument/2006/relationships/hyperlink" Target="https://cphapps.temple.edu/surveys/?s=wq46pPKDwaBipNQC" TargetMode="External"/><Relationship Id="rId1014" Type="http://schemas.openxmlformats.org/officeDocument/2006/relationships/hyperlink" Target="https://cphapps.temple.edu/surveys/?s=IFHBSAcBIKzamWTZ" TargetMode="External"/><Relationship Id="rId1498" Type="http://schemas.openxmlformats.org/officeDocument/2006/relationships/hyperlink" Target="https://cphapps.temple.edu/surveys/?s=dpYCGuTvwvBd8qVy" TargetMode="External"/><Relationship Id="rId1004" Type="http://schemas.openxmlformats.org/officeDocument/2006/relationships/hyperlink" Target="https://cphapps.temple.edu/surveys/?s=YAc3NT6HTxt45IQn" TargetMode="External"/><Relationship Id="rId1488" Type="http://schemas.openxmlformats.org/officeDocument/2006/relationships/hyperlink" Target="https://cphapps.temple.edu/surveys/?s=H3QhXKMysIQkotmy" TargetMode="External"/><Relationship Id="rId2335" Type="http://schemas.openxmlformats.org/officeDocument/2006/relationships/hyperlink" Target="mailto:linh.k.doan@gmail.com" TargetMode="External"/><Relationship Id="rId1005" Type="http://schemas.openxmlformats.org/officeDocument/2006/relationships/hyperlink" Target="https://cphapps.temple.edu/surveys/?s=L4J54ISuFNABPk8Y" TargetMode="External"/><Relationship Id="rId1489" Type="http://schemas.openxmlformats.org/officeDocument/2006/relationships/hyperlink" Target="https://cphapps.temple.edu/surveys/?s=PY8KJhfi2SkYZa9A" TargetMode="External"/><Relationship Id="rId2336" Type="http://schemas.openxmlformats.org/officeDocument/2006/relationships/drawing" Target="../drawings/drawing9.xml"/><Relationship Id="rId1006" Type="http://schemas.openxmlformats.org/officeDocument/2006/relationships/hyperlink" Target="https://cphapps.temple.edu/surveys/?s=mTR73XsEKmcuf4an" TargetMode="External"/><Relationship Id="rId1007" Type="http://schemas.openxmlformats.org/officeDocument/2006/relationships/hyperlink" Target="https://cphapps.temple.edu/surveys/?s=YQSLtyg82KyG69rX" TargetMode="External"/><Relationship Id="rId1008" Type="http://schemas.openxmlformats.org/officeDocument/2006/relationships/hyperlink" Target="https://cphapps.temple.edu/surveys/?s=TjUn67PXhxJnX94U" TargetMode="External"/><Relationship Id="rId1009" Type="http://schemas.openxmlformats.org/officeDocument/2006/relationships/hyperlink" Target="https://cphapps.temple.edu/surveys/?s=DSgtvq5KGFG33EGj" TargetMode="External"/><Relationship Id="rId657" Type="http://schemas.openxmlformats.org/officeDocument/2006/relationships/hyperlink" Target="https://cphapps.temple.edu/surveys/?s=PBNWpytNsY63SQEA" TargetMode="External"/><Relationship Id="rId656" Type="http://schemas.openxmlformats.org/officeDocument/2006/relationships/hyperlink" Target="https://cphapps.temple.edu/surveys/?s=iEuWHSsTh3qUqbbs" TargetMode="External"/><Relationship Id="rId655" Type="http://schemas.openxmlformats.org/officeDocument/2006/relationships/hyperlink" Target="https://cphapps.temple.edu/surveys/?s=XD6gIhtAsNiQ8PXF" TargetMode="External"/><Relationship Id="rId654" Type="http://schemas.openxmlformats.org/officeDocument/2006/relationships/hyperlink" Target="https://cphapps.temple.edu/surveys/?s=kQPq4WSvjjB9gbky" TargetMode="External"/><Relationship Id="rId659" Type="http://schemas.openxmlformats.org/officeDocument/2006/relationships/hyperlink" Target="https://cphapps.temple.edu/surveys/?s=KFzzeXF8vtDPmUeu" TargetMode="External"/><Relationship Id="rId658" Type="http://schemas.openxmlformats.org/officeDocument/2006/relationships/hyperlink" Target="https://cphapps.temple.edu/surveys/?s=ktPTHNo58WNASEjm" TargetMode="External"/><Relationship Id="rId1480" Type="http://schemas.openxmlformats.org/officeDocument/2006/relationships/hyperlink" Target="https://cphapps.temple.edu/surveys/?s=2z4nj4wKvtSPIpeG" TargetMode="External"/><Relationship Id="rId1481" Type="http://schemas.openxmlformats.org/officeDocument/2006/relationships/hyperlink" Target="https://cphapps.temple.edu/surveys/?s=qBTf4gpmPMCaogyC" TargetMode="External"/><Relationship Id="rId1482" Type="http://schemas.openxmlformats.org/officeDocument/2006/relationships/hyperlink" Target="https://cphapps.temple.edu/surveys/?s=zYcVyvyn2cgy3V4H" TargetMode="External"/><Relationship Id="rId1483" Type="http://schemas.openxmlformats.org/officeDocument/2006/relationships/hyperlink" Target="https://cphapps.temple.edu/surveys/?s=4x8wThGUpKVsoTNW" TargetMode="External"/><Relationship Id="rId2330" Type="http://schemas.openxmlformats.org/officeDocument/2006/relationships/hyperlink" Target="mailto:justreadywork@gmail.com" TargetMode="External"/><Relationship Id="rId653" Type="http://schemas.openxmlformats.org/officeDocument/2006/relationships/hyperlink" Target="https://cphapps.temple.edu/surveys/?s=mL9mt8fDUIKq5Nxj" TargetMode="External"/><Relationship Id="rId1000" Type="http://schemas.openxmlformats.org/officeDocument/2006/relationships/hyperlink" Target="https://cphapps.temple.edu/surveys/?s=EbSxhEgIPoqapKHq" TargetMode="External"/><Relationship Id="rId1484" Type="http://schemas.openxmlformats.org/officeDocument/2006/relationships/hyperlink" Target="https://cphapps.temple.edu/surveys/?s=jaeJPgfJjYuww3tr" TargetMode="External"/><Relationship Id="rId2331" Type="http://schemas.openxmlformats.org/officeDocument/2006/relationships/hyperlink" Target="mailto:justreadywork@gmail.com" TargetMode="External"/><Relationship Id="rId652" Type="http://schemas.openxmlformats.org/officeDocument/2006/relationships/hyperlink" Target="https://cphapps.temple.edu/surveys/?s=v4ZFZXiuhjtt9THX" TargetMode="External"/><Relationship Id="rId1001" Type="http://schemas.openxmlformats.org/officeDocument/2006/relationships/hyperlink" Target="https://cphapps.temple.edu/surveys/?s=utxoemw6cIrYyEuv" TargetMode="External"/><Relationship Id="rId1485" Type="http://schemas.openxmlformats.org/officeDocument/2006/relationships/hyperlink" Target="https://cphapps.temple.edu/surveys/?s=zkbRm8MndZjrGoAx" TargetMode="External"/><Relationship Id="rId2332" Type="http://schemas.openxmlformats.org/officeDocument/2006/relationships/hyperlink" Target="mailto:sprd@ymail.com" TargetMode="External"/><Relationship Id="rId651" Type="http://schemas.openxmlformats.org/officeDocument/2006/relationships/hyperlink" Target="https://cphapps.temple.edu/surveys/?s=MqaCFQ8PD3fNpEAN" TargetMode="External"/><Relationship Id="rId1002" Type="http://schemas.openxmlformats.org/officeDocument/2006/relationships/hyperlink" Target="https://cphapps.temple.edu/surveys/?s=G3IfnxCLqp89uHZY" TargetMode="External"/><Relationship Id="rId1486" Type="http://schemas.openxmlformats.org/officeDocument/2006/relationships/hyperlink" Target="https://cphapps.temple.edu/surveys/?s=VEGGWFWHoYU3bQDQ" TargetMode="External"/><Relationship Id="rId2333" Type="http://schemas.openxmlformats.org/officeDocument/2006/relationships/hyperlink" Target="mailto:rosemjacobs@gmail.com" TargetMode="External"/><Relationship Id="rId650" Type="http://schemas.openxmlformats.org/officeDocument/2006/relationships/hyperlink" Target="https://cphapps.temple.edu/surveys/?s=Yh8Drcd2fsnLvaBg" TargetMode="External"/><Relationship Id="rId1003" Type="http://schemas.openxmlformats.org/officeDocument/2006/relationships/hyperlink" Target="https://cphapps.temple.edu/surveys/?s=L9Cm3GVAEgTZSc9f" TargetMode="External"/><Relationship Id="rId1487" Type="http://schemas.openxmlformats.org/officeDocument/2006/relationships/hyperlink" Target="https://cphapps.temple.edu/surveys/?s=d8vkHfmsiNqFGeNJ" TargetMode="External"/><Relationship Id="rId2334" Type="http://schemas.openxmlformats.org/officeDocument/2006/relationships/hyperlink" Target="mailto:rosemjacobs@gmail.com" TargetMode="External"/><Relationship Id="rId1037" Type="http://schemas.openxmlformats.org/officeDocument/2006/relationships/hyperlink" Target="https://cphapps.temple.edu/surveys/?s=mNNa7Y4EsvN7iKdT" TargetMode="External"/><Relationship Id="rId1038" Type="http://schemas.openxmlformats.org/officeDocument/2006/relationships/hyperlink" Target="https://cphapps.temple.edu/surveys/?s=BiacjXzC4Bkxvv3n" TargetMode="External"/><Relationship Id="rId1039" Type="http://schemas.openxmlformats.org/officeDocument/2006/relationships/hyperlink" Target="https://cphapps.temple.edu/surveys/?s=McCvWtKZN4Uipmkk" TargetMode="External"/><Relationship Id="rId206" Type="http://schemas.openxmlformats.org/officeDocument/2006/relationships/hyperlink" Target="https://cphapps.temple.edu/surveys/?s=jWCTbtXYpFsfUpDy" TargetMode="External"/><Relationship Id="rId205" Type="http://schemas.openxmlformats.org/officeDocument/2006/relationships/hyperlink" Target="https://cphapps.temple.edu/surveys/?s=rUNWE8Qfpzc9wW2G" TargetMode="External"/><Relationship Id="rId689" Type="http://schemas.openxmlformats.org/officeDocument/2006/relationships/hyperlink" Target="https://cphapps.temple.edu/surveys/?s=htGRaAZHdMUJoFpL" TargetMode="External"/><Relationship Id="rId204" Type="http://schemas.openxmlformats.org/officeDocument/2006/relationships/hyperlink" Target="https://cphapps.temple.edu/surveys/?s=ZaVEKUqu2Mu6Y4RU" TargetMode="External"/><Relationship Id="rId688" Type="http://schemas.openxmlformats.org/officeDocument/2006/relationships/hyperlink" Target="https://cphapps.temple.edu/surveys/?s=hGqWoenFL5XpUxBb" TargetMode="External"/><Relationship Id="rId203" Type="http://schemas.openxmlformats.org/officeDocument/2006/relationships/hyperlink" Target="https://cphapps.temple.edu/surveys/?s=MHa4maaYVg82Sfhi" TargetMode="External"/><Relationship Id="rId687" Type="http://schemas.openxmlformats.org/officeDocument/2006/relationships/hyperlink" Target="https://cphapps.temple.edu/surveys/?s=IYvH8AnbG62jGXI2" TargetMode="External"/><Relationship Id="rId209" Type="http://schemas.openxmlformats.org/officeDocument/2006/relationships/hyperlink" Target="https://cphapps.temple.edu/surveys/?s=Np24DS9fi8dVqNpD" TargetMode="External"/><Relationship Id="rId208" Type="http://schemas.openxmlformats.org/officeDocument/2006/relationships/hyperlink" Target="https://cphapps.temple.edu/surveys/?s=widUjrIbhGCfzjLc" TargetMode="External"/><Relationship Id="rId207" Type="http://schemas.openxmlformats.org/officeDocument/2006/relationships/hyperlink" Target="https://cphapps.temple.edu/surveys/?s=atcDN8V6Tj8SsTr7" TargetMode="External"/><Relationship Id="rId682" Type="http://schemas.openxmlformats.org/officeDocument/2006/relationships/hyperlink" Target="https://cphapps.temple.edu/surveys/?s=9vU4VAwkF72u3oUL" TargetMode="External"/><Relationship Id="rId681" Type="http://schemas.openxmlformats.org/officeDocument/2006/relationships/hyperlink" Target="https://cphapps.temple.edu/surveys/?s=gKnVc3QGzaXn8fK7" TargetMode="External"/><Relationship Id="rId1030" Type="http://schemas.openxmlformats.org/officeDocument/2006/relationships/hyperlink" Target="https://cphapps.temple.edu/surveys/?s=E3LcB2no2ABZ6DiI" TargetMode="External"/><Relationship Id="rId680" Type="http://schemas.openxmlformats.org/officeDocument/2006/relationships/hyperlink" Target="https://cphapps.temple.edu/surveys/?s=vzyoPUnLQtWzboe4" TargetMode="External"/><Relationship Id="rId1031" Type="http://schemas.openxmlformats.org/officeDocument/2006/relationships/hyperlink" Target="https://cphapps.temple.edu/surveys/?s=TBZvrmDmbEoKQxPF" TargetMode="External"/><Relationship Id="rId1032" Type="http://schemas.openxmlformats.org/officeDocument/2006/relationships/hyperlink" Target="https://cphapps.temple.edu/surveys/?s=UTZxJEgkQuGjfuCQ" TargetMode="External"/><Relationship Id="rId202" Type="http://schemas.openxmlformats.org/officeDocument/2006/relationships/hyperlink" Target="https://cphapps.temple.edu/surveys/?s=SjWNav6Vfr8dVEK7" TargetMode="External"/><Relationship Id="rId686" Type="http://schemas.openxmlformats.org/officeDocument/2006/relationships/hyperlink" Target="https://cphapps.temple.edu/surveys/?s=jCuwH98jmrJ2XwWU" TargetMode="External"/><Relationship Id="rId1033" Type="http://schemas.openxmlformats.org/officeDocument/2006/relationships/hyperlink" Target="https://cphapps.temple.edu/surveys/?s=KYjXFdXRuzY5W5D2" TargetMode="External"/><Relationship Id="rId201" Type="http://schemas.openxmlformats.org/officeDocument/2006/relationships/hyperlink" Target="https://cphapps.temple.edu/surveys/?s=dXgsJzqboABRHN45" TargetMode="External"/><Relationship Id="rId685" Type="http://schemas.openxmlformats.org/officeDocument/2006/relationships/hyperlink" Target="https://cphapps.temple.edu/surveys/?s=G6o4hoQuJRw7KErq" TargetMode="External"/><Relationship Id="rId1034" Type="http://schemas.openxmlformats.org/officeDocument/2006/relationships/hyperlink" Target="https://cphapps.temple.edu/surveys/?s=RY33qNVg2V9AuwkF" TargetMode="External"/><Relationship Id="rId200" Type="http://schemas.openxmlformats.org/officeDocument/2006/relationships/hyperlink" Target="https://cphapps.temple.edu/surveys/?s=AjrHbHvgipuGT9YA" TargetMode="External"/><Relationship Id="rId684" Type="http://schemas.openxmlformats.org/officeDocument/2006/relationships/hyperlink" Target="https://cphapps.temple.edu/surveys/?s=NErTA6rFyumEQaGZ" TargetMode="External"/><Relationship Id="rId1035" Type="http://schemas.openxmlformats.org/officeDocument/2006/relationships/hyperlink" Target="https://cphapps.temple.edu/surveys/?s=w8Hu9pTUyVyNG3xI" TargetMode="External"/><Relationship Id="rId683" Type="http://schemas.openxmlformats.org/officeDocument/2006/relationships/hyperlink" Target="https://cphapps.temple.edu/surveys/?s=ihDMNQyh7DdBNqIf" TargetMode="External"/><Relationship Id="rId1036" Type="http://schemas.openxmlformats.org/officeDocument/2006/relationships/hyperlink" Target="https://cphapps.temple.edu/surveys/?s=UoKDEq3Mwc3d2PYk" TargetMode="External"/><Relationship Id="rId1026" Type="http://schemas.openxmlformats.org/officeDocument/2006/relationships/hyperlink" Target="https://cphapps.temple.edu/surveys/?s=h4fpeHfbJhVyBrcf" TargetMode="External"/><Relationship Id="rId1027" Type="http://schemas.openxmlformats.org/officeDocument/2006/relationships/hyperlink" Target="https://cphapps.temple.edu/surveys/?s=VRxnIQT5XVrwFU9t" TargetMode="External"/><Relationship Id="rId1028" Type="http://schemas.openxmlformats.org/officeDocument/2006/relationships/hyperlink" Target="https://cphapps.temple.edu/surveys/?s=8hZwHuvZYLrR3PMe" TargetMode="External"/><Relationship Id="rId1029" Type="http://schemas.openxmlformats.org/officeDocument/2006/relationships/hyperlink" Target="https://cphapps.temple.edu/surveys/?s=PRMBUILJ4tAUeU4K" TargetMode="External"/><Relationship Id="rId679" Type="http://schemas.openxmlformats.org/officeDocument/2006/relationships/hyperlink" Target="https://cphapps.temple.edu/surveys/?s=mtJRHB5fhK7FJXdf" TargetMode="External"/><Relationship Id="rId678" Type="http://schemas.openxmlformats.org/officeDocument/2006/relationships/hyperlink" Target="https://cphapps.temple.edu/surveys/?s=MA69mxX4kCRtPSFY" TargetMode="External"/><Relationship Id="rId677" Type="http://schemas.openxmlformats.org/officeDocument/2006/relationships/hyperlink" Target="https://cphapps.temple.edu/surveys/?s=piTWy3myYXs8imJu" TargetMode="External"/><Relationship Id="rId676" Type="http://schemas.openxmlformats.org/officeDocument/2006/relationships/hyperlink" Target="https://cphapps.temple.edu/surveys/?s=kXrKZ95CqzRJ2h34" TargetMode="External"/><Relationship Id="rId671" Type="http://schemas.openxmlformats.org/officeDocument/2006/relationships/hyperlink" Target="https://cphapps.temple.edu/surveys/?s=S7wAZcH6AQfcsiqQ" TargetMode="External"/><Relationship Id="rId670" Type="http://schemas.openxmlformats.org/officeDocument/2006/relationships/hyperlink" Target="https://cphapps.temple.edu/surveys/?s=8g6E9PqAcFdShB8D" TargetMode="External"/><Relationship Id="rId1020" Type="http://schemas.openxmlformats.org/officeDocument/2006/relationships/hyperlink" Target="https://cphapps.temple.edu/surveys/?s=MGg4TLGCGwkcvQrT" TargetMode="External"/><Relationship Id="rId1021" Type="http://schemas.openxmlformats.org/officeDocument/2006/relationships/hyperlink" Target="https://cphapps.temple.edu/surveys/?s=pzZgKmPK4TqduJ55" TargetMode="External"/><Relationship Id="rId675" Type="http://schemas.openxmlformats.org/officeDocument/2006/relationships/hyperlink" Target="https://cphapps.temple.edu/surveys/?s=FqMTfd2Quc7b73UT" TargetMode="External"/><Relationship Id="rId1022" Type="http://schemas.openxmlformats.org/officeDocument/2006/relationships/hyperlink" Target="https://cphapps.temple.edu/surveys/?s=Y3i3uaeVYA6rmHJi" TargetMode="External"/><Relationship Id="rId674" Type="http://schemas.openxmlformats.org/officeDocument/2006/relationships/hyperlink" Target="https://cphapps.temple.edu/surveys/?s=t6VTCvEAs3YmsEpd" TargetMode="External"/><Relationship Id="rId1023" Type="http://schemas.openxmlformats.org/officeDocument/2006/relationships/hyperlink" Target="https://cphapps.temple.edu/surveys/?s=EKjis5pP73mmmHjZ" TargetMode="External"/><Relationship Id="rId673" Type="http://schemas.openxmlformats.org/officeDocument/2006/relationships/hyperlink" Target="https://cphapps.temple.edu/surveys/?s=5jtJKXuDrdGCiprI" TargetMode="External"/><Relationship Id="rId1024" Type="http://schemas.openxmlformats.org/officeDocument/2006/relationships/hyperlink" Target="https://cphapps.temple.edu/surveys/?s=F6ezIgRwGyj9Ahqy" TargetMode="External"/><Relationship Id="rId672" Type="http://schemas.openxmlformats.org/officeDocument/2006/relationships/hyperlink" Target="https://cphapps.temple.edu/surveys/?s=LeNd2rpN8EaYppY9" TargetMode="External"/><Relationship Id="rId1025" Type="http://schemas.openxmlformats.org/officeDocument/2006/relationships/hyperlink" Target="https://cphapps.temple.edu/surveys/?s=GQeYNgeHBiNvKmxF" TargetMode="External"/><Relationship Id="rId190" Type="http://schemas.openxmlformats.org/officeDocument/2006/relationships/hyperlink" Target="https://cphapps.temple.edu/surveys/?s=UinDnvUGdTidZ8Vu" TargetMode="External"/><Relationship Id="rId194" Type="http://schemas.openxmlformats.org/officeDocument/2006/relationships/hyperlink" Target="https://cphapps.temple.edu/surveys/?s=TatE9qYvsko3IVv6" TargetMode="External"/><Relationship Id="rId193" Type="http://schemas.openxmlformats.org/officeDocument/2006/relationships/hyperlink" Target="https://cphapps.temple.edu/surveys/?s=83kqpwhLT7iWDkM8" TargetMode="External"/><Relationship Id="rId192" Type="http://schemas.openxmlformats.org/officeDocument/2006/relationships/hyperlink" Target="https://cphapps.temple.edu/surveys/?s=FmfWdq52iCSv2pkA" TargetMode="External"/><Relationship Id="rId191" Type="http://schemas.openxmlformats.org/officeDocument/2006/relationships/hyperlink" Target="https://cphapps.temple.edu/surveys/?s=XvxfzuxDXsnoWYUq" TargetMode="External"/><Relationship Id="rId187" Type="http://schemas.openxmlformats.org/officeDocument/2006/relationships/hyperlink" Target="https://cphapps.temple.edu/surveys/?s=D3mb3R5LxvWURY3A" TargetMode="External"/><Relationship Id="rId186" Type="http://schemas.openxmlformats.org/officeDocument/2006/relationships/hyperlink" Target="https://cphapps.temple.edu/surveys/?s=Re5dNKn4RgDmmuJM" TargetMode="External"/><Relationship Id="rId185" Type="http://schemas.openxmlformats.org/officeDocument/2006/relationships/hyperlink" Target="https://cphapps.temple.edu/surveys/?s=ZrRLcqDyoKoQPXIP" TargetMode="External"/><Relationship Id="rId184" Type="http://schemas.openxmlformats.org/officeDocument/2006/relationships/hyperlink" Target="https://cphapps.temple.edu/surveys/?s=zahAhnP6h4jR8jeH" TargetMode="External"/><Relationship Id="rId189" Type="http://schemas.openxmlformats.org/officeDocument/2006/relationships/hyperlink" Target="https://cphapps.temple.edu/surveys/?s=xamcR39rrmvMKjmP" TargetMode="External"/><Relationship Id="rId188" Type="http://schemas.openxmlformats.org/officeDocument/2006/relationships/hyperlink" Target="https://cphapps.temple.edu/surveys/?s=qayvremCvCJaBg4X" TargetMode="External"/><Relationship Id="rId183" Type="http://schemas.openxmlformats.org/officeDocument/2006/relationships/hyperlink" Target="https://cphapps.temple.edu/surveys/?s=7uFIz7SIDArgo9SI" TargetMode="External"/><Relationship Id="rId182" Type="http://schemas.openxmlformats.org/officeDocument/2006/relationships/hyperlink" Target="https://cphapps.temple.edu/surveys/?s=r6BBmK449o6dtqqC" TargetMode="External"/><Relationship Id="rId181" Type="http://schemas.openxmlformats.org/officeDocument/2006/relationships/hyperlink" Target="https://cphapps.temple.edu/surveys/?s=7knxMQ4iNCbcraE5" TargetMode="External"/><Relationship Id="rId180" Type="http://schemas.openxmlformats.org/officeDocument/2006/relationships/hyperlink" Target="https://cphapps.temple.edu/surveys/?s=7knxMQ4iNCbcraE5" TargetMode="External"/><Relationship Id="rId176" Type="http://schemas.openxmlformats.org/officeDocument/2006/relationships/hyperlink" Target="https://cphapps.temple.edu/surveys/?s=Q6Cr8tFrgjnGgQqY" TargetMode="External"/><Relationship Id="rId175" Type="http://schemas.openxmlformats.org/officeDocument/2006/relationships/hyperlink" Target="https://cphapps.temple.edu/surveys/?s=24Lt2sUtJvCq6LCy" TargetMode="External"/><Relationship Id="rId174" Type="http://schemas.openxmlformats.org/officeDocument/2006/relationships/hyperlink" Target="https://cphapps.temple.edu/surveys/?s=8xVkU834uWmiUAHz" TargetMode="External"/><Relationship Id="rId173" Type="http://schemas.openxmlformats.org/officeDocument/2006/relationships/hyperlink" Target="https://cphapps.temple.edu/surveys/?s=4uEoNjpT3cAVDvNI" TargetMode="External"/><Relationship Id="rId179" Type="http://schemas.openxmlformats.org/officeDocument/2006/relationships/hyperlink" Target="https://cphapps.temple.edu/surveys/?s=8JGYjrAqU7oEPeqH" TargetMode="External"/><Relationship Id="rId178" Type="http://schemas.openxmlformats.org/officeDocument/2006/relationships/hyperlink" Target="https://cphapps.temple.edu/surveys/?s=VRLtHjoEjZgXwebi" TargetMode="External"/><Relationship Id="rId177" Type="http://schemas.openxmlformats.org/officeDocument/2006/relationships/hyperlink" Target="https://cphapps.temple.edu/surveys/?s=Tid5BYpTyFptH3dC" TargetMode="External"/><Relationship Id="rId1910" Type="http://schemas.openxmlformats.org/officeDocument/2006/relationships/hyperlink" Target="https://cphapps.temple.edu/surveys/?s=GUMcqgQmJWey7Fxh" TargetMode="External"/><Relationship Id="rId1911" Type="http://schemas.openxmlformats.org/officeDocument/2006/relationships/hyperlink" Target="https://cphapps.temple.edu/surveys/?s=HqNWXLVGjNpKSJMv" TargetMode="External"/><Relationship Id="rId1912" Type="http://schemas.openxmlformats.org/officeDocument/2006/relationships/hyperlink" Target="https://cphapps.temple.edu/surveys/?s=ofKon7UihaHaBmFs" TargetMode="External"/><Relationship Id="rId1913" Type="http://schemas.openxmlformats.org/officeDocument/2006/relationships/hyperlink" Target="https://cphapps.temple.edu/surveys/?s=hA4rYG8Hgh787Bzx" TargetMode="External"/><Relationship Id="rId1914" Type="http://schemas.openxmlformats.org/officeDocument/2006/relationships/hyperlink" Target="https://cphapps.temple.edu/surveys/?s=9WTyBm6STSdnngpi" TargetMode="External"/><Relationship Id="rId1915" Type="http://schemas.openxmlformats.org/officeDocument/2006/relationships/hyperlink" Target="https://cphapps.temple.edu/surveys/?s=YTNeMBxxWzUT8zdo" TargetMode="External"/><Relationship Id="rId1916" Type="http://schemas.openxmlformats.org/officeDocument/2006/relationships/hyperlink" Target="https://cphapps.temple.edu/surveys/?s=oRcPWIcKSsZeezIB" TargetMode="External"/><Relationship Id="rId1917" Type="http://schemas.openxmlformats.org/officeDocument/2006/relationships/hyperlink" Target="https://cphapps.temple.edu/surveys/?s=oTGo8YdsfZ8ft7fG" TargetMode="External"/><Relationship Id="rId1918" Type="http://schemas.openxmlformats.org/officeDocument/2006/relationships/hyperlink" Target="https://cphapps.temple.edu/surveys/?s=J4IfWWrmQyar48Zw" TargetMode="External"/><Relationship Id="rId1919" Type="http://schemas.openxmlformats.org/officeDocument/2006/relationships/hyperlink" Target="https://cphapps.temple.edu/surveys/?s=TdB7InwMeCUtaJLh" TargetMode="External"/><Relationship Id="rId1900" Type="http://schemas.openxmlformats.org/officeDocument/2006/relationships/hyperlink" Target="https://cphapps.temple.edu/surveys/?s=zmvLNBKMXQanXyCC" TargetMode="External"/><Relationship Id="rId1901" Type="http://schemas.openxmlformats.org/officeDocument/2006/relationships/hyperlink" Target="https://cphapps.temple.edu/surveys/?s=bUybLSdUy2kRXWrg" TargetMode="External"/><Relationship Id="rId1902" Type="http://schemas.openxmlformats.org/officeDocument/2006/relationships/hyperlink" Target="https://cphapps.temple.edu/surveys/?s=rs4Pq6NnjMo8uzmo" TargetMode="External"/><Relationship Id="rId1903" Type="http://schemas.openxmlformats.org/officeDocument/2006/relationships/hyperlink" Target="https://cphapps.temple.edu/surveys/?s=8C3aAJ8gDDuouoh3" TargetMode="External"/><Relationship Id="rId1904" Type="http://schemas.openxmlformats.org/officeDocument/2006/relationships/hyperlink" Target="https://cphapps.temple.edu/surveys/?s=uDKqCY6abqIZXNVy" TargetMode="External"/><Relationship Id="rId1905" Type="http://schemas.openxmlformats.org/officeDocument/2006/relationships/hyperlink" Target="https://cphapps.temple.edu/surveys/?s=kG72KJGokimAZVLQ" TargetMode="External"/><Relationship Id="rId1906" Type="http://schemas.openxmlformats.org/officeDocument/2006/relationships/hyperlink" Target="https://cphapps.temple.edu/surveys/?s=rznqvPHfJkwYaYJ4" TargetMode="External"/><Relationship Id="rId1907" Type="http://schemas.openxmlformats.org/officeDocument/2006/relationships/hyperlink" Target="https://cphapps.temple.edu/surveys/?s=7oMJzMuZrpaKKC4h" TargetMode="External"/><Relationship Id="rId1908" Type="http://schemas.openxmlformats.org/officeDocument/2006/relationships/hyperlink" Target="https://cphapps.temple.edu/surveys/?s=5IhYGGtbkt3ekmtW" TargetMode="External"/><Relationship Id="rId1909" Type="http://schemas.openxmlformats.org/officeDocument/2006/relationships/hyperlink" Target="https://cphapps.temple.edu/surveys/?s=jJgjX2EAnZ2M3UjA" TargetMode="External"/><Relationship Id="rId198" Type="http://schemas.openxmlformats.org/officeDocument/2006/relationships/hyperlink" Target="https://cphapps.temple.edu/surveys/?s=kpjpeYbmtogdCbjd" TargetMode="External"/><Relationship Id="rId197" Type="http://schemas.openxmlformats.org/officeDocument/2006/relationships/hyperlink" Target="https://cphapps.temple.edu/surveys/?s=ndTh7jR4phAtJFG7" TargetMode="External"/><Relationship Id="rId196" Type="http://schemas.openxmlformats.org/officeDocument/2006/relationships/hyperlink" Target="https://cphapps.temple.edu/surveys/?s=a5LqcdctbGLfEnQM" TargetMode="External"/><Relationship Id="rId195" Type="http://schemas.openxmlformats.org/officeDocument/2006/relationships/hyperlink" Target="https://cphapps.temple.edu/surveys/?s=w2cM3d8IShBFSDuN" TargetMode="External"/><Relationship Id="rId199" Type="http://schemas.openxmlformats.org/officeDocument/2006/relationships/hyperlink" Target="https://cphapps.temple.edu/surveys/?s=h6pIWdSxAnZbLaH5" TargetMode="External"/><Relationship Id="rId150" Type="http://schemas.openxmlformats.org/officeDocument/2006/relationships/hyperlink" Target="https://cphapps.temple.edu/surveys/?s=8vSf84ojyYJKiZ7J" TargetMode="External"/><Relationship Id="rId149" Type="http://schemas.openxmlformats.org/officeDocument/2006/relationships/hyperlink" Target="https://cphapps.temple.edu/surveys/?s=pWr5as7Mr7P5NrGU" TargetMode="External"/><Relationship Id="rId148" Type="http://schemas.openxmlformats.org/officeDocument/2006/relationships/hyperlink" Target="https://cphapps.temple.edu/surveys/?s=4JcfTwvg4MeZVEFx" TargetMode="External"/><Relationship Id="rId1090" Type="http://schemas.openxmlformats.org/officeDocument/2006/relationships/hyperlink" Target="https://cphapps.temple.edu/surveys/?s=pZYymkBxxyf6Pmdw" TargetMode="External"/><Relationship Id="rId1091" Type="http://schemas.openxmlformats.org/officeDocument/2006/relationships/hyperlink" Target="https://cphapps.temple.edu/surveys/?s=DuqaxzFyY9uZ56sm" TargetMode="External"/><Relationship Id="rId1092" Type="http://schemas.openxmlformats.org/officeDocument/2006/relationships/hyperlink" Target="https://cphapps.temple.edu/surveys/?s=tx4zWwPvF6dkbV3s" TargetMode="External"/><Relationship Id="rId1093" Type="http://schemas.openxmlformats.org/officeDocument/2006/relationships/hyperlink" Target="https://cphapps.temple.edu/surveys/?s=YRHjPeKUEABmPfu3" TargetMode="External"/><Relationship Id="rId1094" Type="http://schemas.openxmlformats.org/officeDocument/2006/relationships/hyperlink" Target="https://cphapps.temple.edu/surveys/?s=Maa7Eievhy8MILqJ" TargetMode="External"/><Relationship Id="rId143" Type="http://schemas.openxmlformats.org/officeDocument/2006/relationships/hyperlink" Target="https://cphapps.temple.edu/surveys/?s=FS4MeyCW2YLJVVQY" TargetMode="External"/><Relationship Id="rId1095" Type="http://schemas.openxmlformats.org/officeDocument/2006/relationships/hyperlink" Target="https://cphapps.temple.edu/surveys/?s=2W5TUHFeAsUIEAJx" TargetMode="External"/><Relationship Id="rId142" Type="http://schemas.openxmlformats.org/officeDocument/2006/relationships/hyperlink" Target="https://cphapps.temple.edu/surveys/?s=okbKfIS4P9CXfXEE" TargetMode="External"/><Relationship Id="rId1096" Type="http://schemas.openxmlformats.org/officeDocument/2006/relationships/hyperlink" Target="https://cphapps.temple.edu/surveys/?s=omvh8MK8vYquukKc" TargetMode="External"/><Relationship Id="rId141" Type="http://schemas.openxmlformats.org/officeDocument/2006/relationships/hyperlink" Target="https://cphapps.temple.edu/surveys/?s=xK9oY9r7U95MXywd" TargetMode="External"/><Relationship Id="rId1097" Type="http://schemas.openxmlformats.org/officeDocument/2006/relationships/hyperlink" Target="https://cphapps.temple.edu/surveys/?s=YGyUkVLqcwfHgR9u" TargetMode="External"/><Relationship Id="rId140" Type="http://schemas.openxmlformats.org/officeDocument/2006/relationships/hyperlink" Target="https://cphapps.temple.edu/surveys/?s=sV9hEvCtWr7Ue3JC" TargetMode="External"/><Relationship Id="rId1098" Type="http://schemas.openxmlformats.org/officeDocument/2006/relationships/hyperlink" Target="https://cphapps.temple.edu/surveys/?s=tW6PTnB6UMrmR7zg" TargetMode="External"/><Relationship Id="rId147" Type="http://schemas.openxmlformats.org/officeDocument/2006/relationships/hyperlink" Target="https://cphapps.temple.edu/surveys/?s=rbko5BKX3VdqqK3B" TargetMode="External"/><Relationship Id="rId1099" Type="http://schemas.openxmlformats.org/officeDocument/2006/relationships/hyperlink" Target="https://cphapps.temple.edu/surveys/?s=yoAERWVNPRQAQa8y" TargetMode="External"/><Relationship Id="rId146" Type="http://schemas.openxmlformats.org/officeDocument/2006/relationships/hyperlink" Target="https://cphapps.temple.edu/surveys/?s=EMLWFnWoZJHxxdvo" TargetMode="External"/><Relationship Id="rId145" Type="http://schemas.openxmlformats.org/officeDocument/2006/relationships/hyperlink" Target="https://cphapps.temple.edu/surveys/?s=jGzZZRAdr7bsgcaZ" TargetMode="External"/><Relationship Id="rId144" Type="http://schemas.openxmlformats.org/officeDocument/2006/relationships/hyperlink" Target="https://cphapps.temple.edu/surveys/?s=nBpjigcVUaVcAHdI" TargetMode="External"/><Relationship Id="rId139" Type="http://schemas.openxmlformats.org/officeDocument/2006/relationships/hyperlink" Target="https://cphapps.temple.edu/surveys/?s=fQyuYMXLHKidpIm6" TargetMode="External"/><Relationship Id="rId138" Type="http://schemas.openxmlformats.org/officeDocument/2006/relationships/hyperlink" Target="https://cphapps.temple.edu/surveys/?s=8bLg2T6FC4WW5myj" TargetMode="External"/><Relationship Id="rId137" Type="http://schemas.openxmlformats.org/officeDocument/2006/relationships/hyperlink" Target="https://cphapps.temple.edu/surveys/?s=wcMzGv66VJ9fKFXD" TargetMode="External"/><Relationship Id="rId1080" Type="http://schemas.openxmlformats.org/officeDocument/2006/relationships/hyperlink" Target="https://cphapps.temple.edu/surveys/?s=M7howkDyBIdwnjWY" TargetMode="External"/><Relationship Id="rId1081" Type="http://schemas.openxmlformats.org/officeDocument/2006/relationships/hyperlink" Target="https://cphapps.temple.edu/surveys/?s=N4iYndawd7srDTbh" TargetMode="External"/><Relationship Id="rId1082" Type="http://schemas.openxmlformats.org/officeDocument/2006/relationships/hyperlink" Target="https://cphapps.temple.edu/surveys/?s=om4DxqYBjPHg5xRg" TargetMode="External"/><Relationship Id="rId1083" Type="http://schemas.openxmlformats.org/officeDocument/2006/relationships/hyperlink" Target="https://cphapps.temple.edu/surveys/?s=MVg5gJB9Yx4QydjY" TargetMode="External"/><Relationship Id="rId132" Type="http://schemas.openxmlformats.org/officeDocument/2006/relationships/hyperlink" Target="https://cphapps.temple.edu/surveys/?s=m9KngEsnwAWvxLFV" TargetMode="External"/><Relationship Id="rId1084" Type="http://schemas.openxmlformats.org/officeDocument/2006/relationships/hyperlink" Target="https://cphapps.temple.edu/surveys/?s=vuuKddGSV7uMJrYi" TargetMode="External"/><Relationship Id="rId131" Type="http://schemas.openxmlformats.org/officeDocument/2006/relationships/hyperlink" Target="https://cphapps.temple.edu/surveys/?s=QatRXm2aS9L2YJ8p" TargetMode="External"/><Relationship Id="rId1085" Type="http://schemas.openxmlformats.org/officeDocument/2006/relationships/hyperlink" Target="https://cphapps.temple.edu/surveys/?s=YBuBuzVEdVvRYJj5" TargetMode="External"/><Relationship Id="rId130" Type="http://schemas.openxmlformats.org/officeDocument/2006/relationships/hyperlink" Target="https://cphapps.temple.edu/surveys/?s=sRIESVKqTi6Bb9YE" TargetMode="External"/><Relationship Id="rId1086" Type="http://schemas.openxmlformats.org/officeDocument/2006/relationships/hyperlink" Target="https://cphapps.temple.edu/surveys/?s=pDyMc8NwIznpSKGC" TargetMode="External"/><Relationship Id="rId1087" Type="http://schemas.openxmlformats.org/officeDocument/2006/relationships/hyperlink" Target="https://cphapps.temple.edu/surveys/?s=KEQ964U2UujGSbZh" TargetMode="External"/><Relationship Id="rId136" Type="http://schemas.openxmlformats.org/officeDocument/2006/relationships/hyperlink" Target="https://cphapps.temple.edu/surveys/?s=GaSXBHmZhdqamCF5" TargetMode="External"/><Relationship Id="rId1088" Type="http://schemas.openxmlformats.org/officeDocument/2006/relationships/hyperlink" Target="https://cphapps.temple.edu/surveys/?s=z8cMDkJubm8FmgAG" TargetMode="External"/><Relationship Id="rId135" Type="http://schemas.openxmlformats.org/officeDocument/2006/relationships/hyperlink" Target="https://cphapps.temple.edu/surveys/?s=dJQxX8INm3tnGADr" TargetMode="External"/><Relationship Id="rId1089" Type="http://schemas.openxmlformats.org/officeDocument/2006/relationships/hyperlink" Target="https://cphapps.temple.edu/surveys/?s=TUueapvuEhxP5RYj" TargetMode="External"/><Relationship Id="rId134" Type="http://schemas.openxmlformats.org/officeDocument/2006/relationships/hyperlink" Target="https://cphapps.temple.edu/surveys/?s=3t85QiLi9vfwq4kH" TargetMode="External"/><Relationship Id="rId133" Type="http://schemas.openxmlformats.org/officeDocument/2006/relationships/hyperlink" Target="https://cphapps.temple.edu/surveys/?s=DWyXZGPmYSv38WGu" TargetMode="External"/><Relationship Id="rId172" Type="http://schemas.openxmlformats.org/officeDocument/2006/relationships/hyperlink" Target="https://cphapps.temple.edu/surveys/?s=ewwih5nf8yCVA5UE" TargetMode="External"/><Relationship Id="rId171" Type="http://schemas.openxmlformats.org/officeDocument/2006/relationships/hyperlink" Target="https://cphapps.temple.edu/surveys/?s=pZkTKKA7cGaY8qqv" TargetMode="External"/><Relationship Id="rId170" Type="http://schemas.openxmlformats.org/officeDocument/2006/relationships/hyperlink" Target="https://cphapps.temple.edu/surveys/?s=3oGM8xU2d8MNcjzR" TargetMode="External"/><Relationship Id="rId165" Type="http://schemas.openxmlformats.org/officeDocument/2006/relationships/hyperlink" Target="https://cphapps.temple.edu/surveys/?s=vLYdKHicLijgupKS" TargetMode="External"/><Relationship Id="rId164" Type="http://schemas.openxmlformats.org/officeDocument/2006/relationships/hyperlink" Target="https://cphapps.temple.edu/surveys/?s=TWiZjZ7arJgzocEt" TargetMode="External"/><Relationship Id="rId163" Type="http://schemas.openxmlformats.org/officeDocument/2006/relationships/hyperlink" Target="https://cphapps.temple.edu/surveys/?s=63UYtQyEIvC7ax3m" TargetMode="External"/><Relationship Id="rId162" Type="http://schemas.openxmlformats.org/officeDocument/2006/relationships/hyperlink" Target="https://cphapps.temple.edu/surveys/?s=ejSenmAzESBDoDSU" TargetMode="External"/><Relationship Id="rId169" Type="http://schemas.openxmlformats.org/officeDocument/2006/relationships/hyperlink" Target="https://cphapps.temple.edu/surveys/?s=DjdfKDFLUVw336qm" TargetMode="External"/><Relationship Id="rId168" Type="http://schemas.openxmlformats.org/officeDocument/2006/relationships/hyperlink" Target="https://cphapps.temple.edu/surveys/?s=YCGz8jRLiXfGtCqN" TargetMode="External"/><Relationship Id="rId167" Type="http://schemas.openxmlformats.org/officeDocument/2006/relationships/hyperlink" Target="https://cphapps.temple.edu/surveys/?s=VepUw4AXVwrs7tSi" TargetMode="External"/><Relationship Id="rId166" Type="http://schemas.openxmlformats.org/officeDocument/2006/relationships/hyperlink" Target="https://cphapps.temple.edu/surveys/?s=25668qdwfYr8rEaA" TargetMode="External"/><Relationship Id="rId161" Type="http://schemas.openxmlformats.org/officeDocument/2006/relationships/hyperlink" Target="https://cphapps.temple.edu/surveys/?s=krR7AtGeZDon2Vig" TargetMode="External"/><Relationship Id="rId160" Type="http://schemas.openxmlformats.org/officeDocument/2006/relationships/hyperlink" Target="https://cphapps.temple.edu/surveys/?s=eRUscQk8CAgAQ4b7" TargetMode="External"/><Relationship Id="rId159" Type="http://schemas.openxmlformats.org/officeDocument/2006/relationships/hyperlink" Target="https://cphapps.temple.edu/surveys/?s=S6SxMk6rwcZqUiLr" TargetMode="External"/><Relationship Id="rId154" Type="http://schemas.openxmlformats.org/officeDocument/2006/relationships/hyperlink" Target="https://cphapps.temple.edu/surveys/?s=pkECgRcjjQJITj7p" TargetMode="External"/><Relationship Id="rId153" Type="http://schemas.openxmlformats.org/officeDocument/2006/relationships/hyperlink" Target="https://cphapps.temple.edu/surveys/?s=gFEYChcgTbck2Wd8" TargetMode="External"/><Relationship Id="rId152" Type="http://schemas.openxmlformats.org/officeDocument/2006/relationships/hyperlink" Target="https://cphapps.temple.edu/surveys/?s=K3oNvPmFqYX4Yhr8" TargetMode="External"/><Relationship Id="rId151" Type="http://schemas.openxmlformats.org/officeDocument/2006/relationships/hyperlink" Target="https://cphapps.temple.edu/surveys/?s=XusjD4jHNKI8aTZH" TargetMode="External"/><Relationship Id="rId158" Type="http://schemas.openxmlformats.org/officeDocument/2006/relationships/hyperlink" Target="https://cphapps.temple.edu/surveys/?s=FtHUybB4M2KjKC3t" TargetMode="External"/><Relationship Id="rId157" Type="http://schemas.openxmlformats.org/officeDocument/2006/relationships/hyperlink" Target="https://cphapps.temple.edu/surveys/?s=mHc3v5DRqvKsrdwt" TargetMode="External"/><Relationship Id="rId156" Type="http://schemas.openxmlformats.org/officeDocument/2006/relationships/hyperlink" Target="https://cphapps.temple.edu/surveys/?s=6cjD6GJ6cMSMnI4Q" TargetMode="External"/><Relationship Id="rId155" Type="http://schemas.openxmlformats.org/officeDocument/2006/relationships/hyperlink" Target="https://cphapps.temple.edu/surveys/?s=vPQ3TQQkErtcJw5T" TargetMode="External"/><Relationship Id="rId1972" Type="http://schemas.openxmlformats.org/officeDocument/2006/relationships/hyperlink" Target="https://cphapps.temple.edu/surveys/?s=kMe9JhKaHWBJCefw" TargetMode="External"/><Relationship Id="rId1973" Type="http://schemas.openxmlformats.org/officeDocument/2006/relationships/hyperlink" Target="https://cphapps.temple.edu/surveys/?s=yZNCvazsf8VJpWc9" TargetMode="External"/><Relationship Id="rId1974" Type="http://schemas.openxmlformats.org/officeDocument/2006/relationships/hyperlink" Target="https://cphapps.temple.edu/surveys/?s=TRQqrB46U2KyrDmQ" TargetMode="External"/><Relationship Id="rId1975" Type="http://schemas.openxmlformats.org/officeDocument/2006/relationships/hyperlink" Target="https://cphapps.temple.edu/surveys/?s=777cop5AeViQ9qRE" TargetMode="External"/><Relationship Id="rId1976" Type="http://schemas.openxmlformats.org/officeDocument/2006/relationships/hyperlink" Target="https://cphapps.temple.edu/surveys/?s=qz4MHrIXhjy8DtFd" TargetMode="External"/><Relationship Id="rId1977" Type="http://schemas.openxmlformats.org/officeDocument/2006/relationships/hyperlink" Target="https://cphapps.temple.edu/surveys/?s=YSo2oXPN5tDNTx9i" TargetMode="External"/><Relationship Id="rId1978" Type="http://schemas.openxmlformats.org/officeDocument/2006/relationships/hyperlink" Target="https://cphapps.temple.edu/surveys/?s=HiufivakzhrAnr2J" TargetMode="External"/><Relationship Id="rId1979" Type="http://schemas.openxmlformats.org/officeDocument/2006/relationships/hyperlink" Target="https://cphapps.temple.edu/surveys/?s=YMhD5W8vKDR5Rmu5" TargetMode="External"/><Relationship Id="rId1970" Type="http://schemas.openxmlformats.org/officeDocument/2006/relationships/hyperlink" Target="https://cphapps.temple.edu/surveys/?s=n7nYIqEwGjoXJo6E" TargetMode="External"/><Relationship Id="rId1971" Type="http://schemas.openxmlformats.org/officeDocument/2006/relationships/hyperlink" Target="https://cphapps.temple.edu/surveys/?s=2htaf4fFkRjUy9bL" TargetMode="External"/><Relationship Id="rId1961" Type="http://schemas.openxmlformats.org/officeDocument/2006/relationships/hyperlink" Target="https://cphapps.temple.edu/surveys/?s=C26gR6obD4CCksdx" TargetMode="External"/><Relationship Id="rId1962" Type="http://schemas.openxmlformats.org/officeDocument/2006/relationships/hyperlink" Target="https://cphapps.temple.edu/surveys/?s=arQ4sHwoen2R9CHW" TargetMode="External"/><Relationship Id="rId1963" Type="http://schemas.openxmlformats.org/officeDocument/2006/relationships/hyperlink" Target="https://cphapps.temple.edu/surveys/?s=AIkZywiiRcEMADGC" TargetMode="External"/><Relationship Id="rId1964" Type="http://schemas.openxmlformats.org/officeDocument/2006/relationships/hyperlink" Target="https://cphapps.temple.edu/surveys/?s=cJgmDjALXTVtXsiM" TargetMode="External"/><Relationship Id="rId1965" Type="http://schemas.openxmlformats.org/officeDocument/2006/relationships/hyperlink" Target="https://cphapps.temple.edu/surveys/?s=iZkjVp6nj3EoT2Qc" TargetMode="External"/><Relationship Id="rId1966" Type="http://schemas.openxmlformats.org/officeDocument/2006/relationships/hyperlink" Target="https://cphapps.temple.edu/surveys/?s=wcFq3Wqory8r8FCQ" TargetMode="External"/><Relationship Id="rId1967" Type="http://schemas.openxmlformats.org/officeDocument/2006/relationships/hyperlink" Target="https://cphapps.temple.edu/surveys/?s=tM9jJnT4xUVIAtzz" TargetMode="External"/><Relationship Id="rId1968" Type="http://schemas.openxmlformats.org/officeDocument/2006/relationships/hyperlink" Target="https://cphapps.temple.edu/surveys/?s=7sdg7zTcs2HtW7kS" TargetMode="External"/><Relationship Id="rId1969" Type="http://schemas.openxmlformats.org/officeDocument/2006/relationships/hyperlink" Target="https://cphapps.temple.edu/surveys/?s=tGaM8Dk5Iw3xxj5R" TargetMode="External"/><Relationship Id="rId1960" Type="http://schemas.openxmlformats.org/officeDocument/2006/relationships/hyperlink" Target="https://cphapps.temple.edu/surveys/?s=za63FZ6FdC5TwsIF" TargetMode="External"/><Relationship Id="rId1510" Type="http://schemas.openxmlformats.org/officeDocument/2006/relationships/hyperlink" Target="https://cphapps.temple.edu/surveys/?s=xj3gAY2bbUNmFz4P" TargetMode="External"/><Relationship Id="rId1994" Type="http://schemas.openxmlformats.org/officeDocument/2006/relationships/hyperlink" Target="https://cphapps.temple.edu/surveys/?s=ucG54XuNriDMDi2U" TargetMode="External"/><Relationship Id="rId1511" Type="http://schemas.openxmlformats.org/officeDocument/2006/relationships/hyperlink" Target="https://cphapps.temple.edu/surveys/?s=Hg28uBThWTjZw5dH" TargetMode="External"/><Relationship Id="rId1995" Type="http://schemas.openxmlformats.org/officeDocument/2006/relationships/hyperlink" Target="https://cphapps.temple.edu/surveys/?s=T7rzXqkmVCI5mFfc" TargetMode="External"/><Relationship Id="rId1512" Type="http://schemas.openxmlformats.org/officeDocument/2006/relationships/hyperlink" Target="https://cphapps.temple.edu/surveys/?s=qPp9STPY2kke4Waf" TargetMode="External"/><Relationship Id="rId1996" Type="http://schemas.openxmlformats.org/officeDocument/2006/relationships/hyperlink" Target="https://cphapps.temple.edu/surveys/?s=QFUms3k4AFQwRtLC" TargetMode="External"/><Relationship Id="rId1513" Type="http://schemas.openxmlformats.org/officeDocument/2006/relationships/hyperlink" Target="https://cphapps.temple.edu/surveys/?s=cp9RXGIPH993q7yZ" TargetMode="External"/><Relationship Id="rId1997" Type="http://schemas.openxmlformats.org/officeDocument/2006/relationships/hyperlink" Target="https://cphapps.temple.edu/surveys/?s=nDK3cbZmW4eI9KBr" TargetMode="External"/><Relationship Id="rId1514" Type="http://schemas.openxmlformats.org/officeDocument/2006/relationships/hyperlink" Target="https://cphapps.temple.edu/surveys/?s=CQphaJd7rI2Ppp5C" TargetMode="External"/><Relationship Id="rId1998" Type="http://schemas.openxmlformats.org/officeDocument/2006/relationships/hyperlink" Target="https://cphapps.temple.edu/surveys/?s=YYuzjhRaevgZIsZI" TargetMode="External"/><Relationship Id="rId1515" Type="http://schemas.openxmlformats.org/officeDocument/2006/relationships/hyperlink" Target="https://cphapps.temple.edu/surveys/?s=sbqRAUFxtrEnxyVV" TargetMode="External"/><Relationship Id="rId1999" Type="http://schemas.openxmlformats.org/officeDocument/2006/relationships/hyperlink" Target="https://cphapps.temple.edu/surveys/?s=DYkFBnFxsD8AR9rI" TargetMode="External"/><Relationship Id="rId1516" Type="http://schemas.openxmlformats.org/officeDocument/2006/relationships/hyperlink" Target="https://cphapps.temple.edu/surveys/?s=3qdbscIZwCbkQAWF" TargetMode="External"/><Relationship Id="rId1517" Type="http://schemas.openxmlformats.org/officeDocument/2006/relationships/hyperlink" Target="https://cphapps.temple.edu/surveys/?s=IYxHwo9T2LsiEMrN" TargetMode="External"/><Relationship Id="rId1518" Type="http://schemas.openxmlformats.org/officeDocument/2006/relationships/hyperlink" Target="https://cphapps.temple.edu/surveys/?s=Fn93cAIBHSEzraYr" TargetMode="External"/><Relationship Id="rId1519" Type="http://schemas.openxmlformats.org/officeDocument/2006/relationships/hyperlink" Target="https://cphapps.temple.edu/surveys/?s=KP3S5X9AeBhnja62" TargetMode="External"/><Relationship Id="rId1990" Type="http://schemas.openxmlformats.org/officeDocument/2006/relationships/hyperlink" Target="https://cphapps.temple.edu/surveys/?s=gUJi4nGuG4PKSBe7" TargetMode="External"/><Relationship Id="rId1991" Type="http://schemas.openxmlformats.org/officeDocument/2006/relationships/hyperlink" Target="https://cphapps.temple.edu/surveys/?s=hVzhwJwImAeqMTpz" TargetMode="External"/><Relationship Id="rId1992" Type="http://schemas.openxmlformats.org/officeDocument/2006/relationships/hyperlink" Target="https://cphapps.temple.edu/surveys/?s=JaxLgAWT2uUaRyhz" TargetMode="External"/><Relationship Id="rId1993" Type="http://schemas.openxmlformats.org/officeDocument/2006/relationships/hyperlink" Target="https://cphapps.temple.edu/surveys/?s=TemuKWud7RXv4Ach" TargetMode="External"/><Relationship Id="rId1983" Type="http://schemas.openxmlformats.org/officeDocument/2006/relationships/hyperlink" Target="https://cphapps.temple.edu/surveys/?s=8BNyGQHiIVwGNama" TargetMode="External"/><Relationship Id="rId1500" Type="http://schemas.openxmlformats.org/officeDocument/2006/relationships/hyperlink" Target="https://cphapps.temple.edu/surveys/?s=cja68WKdnP4eZ5AS" TargetMode="External"/><Relationship Id="rId1984" Type="http://schemas.openxmlformats.org/officeDocument/2006/relationships/hyperlink" Target="https://cphapps.temple.edu/surveys/?s=taQxL9LBKQvYvNfv" TargetMode="External"/><Relationship Id="rId1501" Type="http://schemas.openxmlformats.org/officeDocument/2006/relationships/hyperlink" Target="https://cphapps.temple.edu/surveys/?s=kY9H4Ru3VZkEHjCV" TargetMode="External"/><Relationship Id="rId1985" Type="http://schemas.openxmlformats.org/officeDocument/2006/relationships/hyperlink" Target="https://cphapps.temple.edu/surveys/?s=CsFf4FEk77eaVcd4" TargetMode="External"/><Relationship Id="rId1502" Type="http://schemas.openxmlformats.org/officeDocument/2006/relationships/hyperlink" Target="https://cphapps.temple.edu/surveys/?s=StGBZZek9NNvP9Mh" TargetMode="External"/><Relationship Id="rId1986" Type="http://schemas.openxmlformats.org/officeDocument/2006/relationships/hyperlink" Target="https://cphapps.temple.edu/surveys/?s=4ALqfJUEAqKpez8E" TargetMode="External"/><Relationship Id="rId1503" Type="http://schemas.openxmlformats.org/officeDocument/2006/relationships/hyperlink" Target="https://cphapps.temple.edu/surveys/?s=GQuSeWGwqa82feXY" TargetMode="External"/><Relationship Id="rId1987" Type="http://schemas.openxmlformats.org/officeDocument/2006/relationships/hyperlink" Target="https://cphapps.temple.edu/surveys/?s=8vG22u8GFMRLD5nt" TargetMode="External"/><Relationship Id="rId1504" Type="http://schemas.openxmlformats.org/officeDocument/2006/relationships/hyperlink" Target="https://cphapps.temple.edu/surveys/?s=YQttMkKfePkvVtFW" TargetMode="External"/><Relationship Id="rId1988" Type="http://schemas.openxmlformats.org/officeDocument/2006/relationships/hyperlink" Target="https://cphapps.temple.edu/surveys/?s=54BI6Um2y6b4rsWT" TargetMode="External"/><Relationship Id="rId1505" Type="http://schemas.openxmlformats.org/officeDocument/2006/relationships/hyperlink" Target="https://cphapps.temple.edu/surveys/?s=MPgam3N9F56KII4u" TargetMode="External"/><Relationship Id="rId1989" Type="http://schemas.openxmlformats.org/officeDocument/2006/relationships/hyperlink" Target="https://cphapps.temple.edu/surveys/?s=W5tIiBnPNdyMetGB" TargetMode="External"/><Relationship Id="rId1506" Type="http://schemas.openxmlformats.org/officeDocument/2006/relationships/hyperlink" Target="https://cphapps.temple.edu/surveys/?s=LVUDgaGcWnAVG4dI" TargetMode="External"/><Relationship Id="rId1507" Type="http://schemas.openxmlformats.org/officeDocument/2006/relationships/hyperlink" Target="https://cphapps.temple.edu/surveys/?s=eAvrSYozz4uw2AJG" TargetMode="External"/><Relationship Id="rId1508" Type="http://schemas.openxmlformats.org/officeDocument/2006/relationships/hyperlink" Target="https://cphapps.temple.edu/surveys/?s=JcE8TGbRKTN6boBJ" TargetMode="External"/><Relationship Id="rId1509" Type="http://schemas.openxmlformats.org/officeDocument/2006/relationships/hyperlink" Target="https://cphapps.temple.edu/surveys/?s=wYeIdCxI4QUenbpL" TargetMode="External"/><Relationship Id="rId1980" Type="http://schemas.openxmlformats.org/officeDocument/2006/relationships/hyperlink" Target="https://cphapps.temple.edu/surveys/?s=BeWhywKn2NztT9LI" TargetMode="External"/><Relationship Id="rId1981" Type="http://schemas.openxmlformats.org/officeDocument/2006/relationships/hyperlink" Target="https://cphapps.temple.edu/surveys/?s=wG9DmUjKAaR62TPm" TargetMode="External"/><Relationship Id="rId1982" Type="http://schemas.openxmlformats.org/officeDocument/2006/relationships/hyperlink" Target="https://cphapps.temple.edu/surveys/?s=78T8kAyiChIJVKqa" TargetMode="External"/><Relationship Id="rId1930" Type="http://schemas.openxmlformats.org/officeDocument/2006/relationships/hyperlink" Target="https://cphapps.temple.edu/surveys/?s=If9o9xhuQweHMZMV" TargetMode="External"/><Relationship Id="rId1931" Type="http://schemas.openxmlformats.org/officeDocument/2006/relationships/hyperlink" Target="https://cphapps.temple.edu/surveys/?s=T4vHcRtgTxAgsR7a" TargetMode="External"/><Relationship Id="rId1932" Type="http://schemas.openxmlformats.org/officeDocument/2006/relationships/hyperlink" Target="https://cphapps.temple.edu/surveys/?s=S3t66pjJpqzoe5Tw" TargetMode="External"/><Relationship Id="rId1933" Type="http://schemas.openxmlformats.org/officeDocument/2006/relationships/hyperlink" Target="https://cphapps.temple.edu/surveys/?s=krLKIGCc33C7eqvJ" TargetMode="External"/><Relationship Id="rId1934" Type="http://schemas.openxmlformats.org/officeDocument/2006/relationships/hyperlink" Target="https://cphapps.temple.edu/surveys/?s=aeERqkEE4uQcpAyW" TargetMode="External"/><Relationship Id="rId1935" Type="http://schemas.openxmlformats.org/officeDocument/2006/relationships/hyperlink" Target="https://cphapps.temple.edu/surveys/?s=GKWbnNNmKVSzIwNj" TargetMode="External"/><Relationship Id="rId1936" Type="http://schemas.openxmlformats.org/officeDocument/2006/relationships/hyperlink" Target="https://cphapps.temple.edu/surveys/?s=85xmWLNm6qXREp9B" TargetMode="External"/><Relationship Id="rId1937" Type="http://schemas.openxmlformats.org/officeDocument/2006/relationships/hyperlink" Target="https://cphapps.temple.edu/surveys/?s=uKGAMUkf3LE2ykpU" TargetMode="External"/><Relationship Id="rId1938" Type="http://schemas.openxmlformats.org/officeDocument/2006/relationships/hyperlink" Target="https://cphapps.temple.edu/surveys/?s=trRT4EHSp5ksCpxN" TargetMode="External"/><Relationship Id="rId1939" Type="http://schemas.openxmlformats.org/officeDocument/2006/relationships/hyperlink" Target="https://cphapps.temple.edu/surveys/?s=fcVVIbf8jCbt7aCb" TargetMode="External"/><Relationship Id="rId1920" Type="http://schemas.openxmlformats.org/officeDocument/2006/relationships/hyperlink" Target="https://cphapps.temple.edu/surveys/?s=LqZEafLkBeTVfVju" TargetMode="External"/><Relationship Id="rId1921" Type="http://schemas.openxmlformats.org/officeDocument/2006/relationships/hyperlink" Target="https://cphapps.temple.edu/surveys/?s=uvCwSeftSMBzeqFi" TargetMode="External"/><Relationship Id="rId1922" Type="http://schemas.openxmlformats.org/officeDocument/2006/relationships/hyperlink" Target="https://cphapps.temple.edu/surveys/?s=vPehzwmguzCdKxbT" TargetMode="External"/><Relationship Id="rId1923" Type="http://schemas.openxmlformats.org/officeDocument/2006/relationships/hyperlink" Target="https://cphapps.temple.edu/surveys/?s=9KQzNrscAN2ScMmL" TargetMode="External"/><Relationship Id="rId1924" Type="http://schemas.openxmlformats.org/officeDocument/2006/relationships/hyperlink" Target="https://cphapps.temple.edu/surveys/?s=hzmohrM8XTcFd94N" TargetMode="External"/><Relationship Id="rId1925" Type="http://schemas.openxmlformats.org/officeDocument/2006/relationships/hyperlink" Target="https://cphapps.temple.edu/surveys/?s=PQZxii34oQKCUH2E" TargetMode="External"/><Relationship Id="rId1926" Type="http://schemas.openxmlformats.org/officeDocument/2006/relationships/hyperlink" Target="https://cphapps.temple.edu/surveys/?s=kFsxBhFBJLC3vWwX" TargetMode="External"/><Relationship Id="rId1927" Type="http://schemas.openxmlformats.org/officeDocument/2006/relationships/hyperlink" Target="https://cphapps.temple.edu/surveys/?s=xnXESj38SPXsNPH2" TargetMode="External"/><Relationship Id="rId1928" Type="http://schemas.openxmlformats.org/officeDocument/2006/relationships/hyperlink" Target="https://cphapps.temple.edu/surveys/?s=L6p9s8VNiBMPs6wP" TargetMode="External"/><Relationship Id="rId1929" Type="http://schemas.openxmlformats.org/officeDocument/2006/relationships/hyperlink" Target="https://cphapps.temple.edu/surveys/?s=PNMM7oktG7mh6p47" TargetMode="External"/><Relationship Id="rId1950" Type="http://schemas.openxmlformats.org/officeDocument/2006/relationships/hyperlink" Target="https://cphapps.temple.edu/surveys/?s=nkYsHABIu78pU6Qt" TargetMode="External"/><Relationship Id="rId1951" Type="http://schemas.openxmlformats.org/officeDocument/2006/relationships/hyperlink" Target="https://cphapps.temple.edu/surveys/?s=mXma6zPzg6Bavsgy" TargetMode="External"/><Relationship Id="rId1952" Type="http://schemas.openxmlformats.org/officeDocument/2006/relationships/hyperlink" Target="https://cphapps.temple.edu/surveys/?s=szwJNZwbL7gSUZC6" TargetMode="External"/><Relationship Id="rId1953" Type="http://schemas.openxmlformats.org/officeDocument/2006/relationships/hyperlink" Target="https://cphapps.temple.edu/surveys/?s=bywLcgDayRFrkgaZ" TargetMode="External"/><Relationship Id="rId1954" Type="http://schemas.openxmlformats.org/officeDocument/2006/relationships/hyperlink" Target="https://cphapps.temple.edu/surveys/?s=hJRRoJpdPIVkCmCU" TargetMode="External"/><Relationship Id="rId1955" Type="http://schemas.openxmlformats.org/officeDocument/2006/relationships/hyperlink" Target="https://cphapps.temple.edu/surveys/?s=Aiu2PUMEtidzDWmW" TargetMode="External"/><Relationship Id="rId1956" Type="http://schemas.openxmlformats.org/officeDocument/2006/relationships/hyperlink" Target="https://cphapps.temple.edu/surveys/?s=mdtg29fbjr438KzJ" TargetMode="External"/><Relationship Id="rId1957" Type="http://schemas.openxmlformats.org/officeDocument/2006/relationships/hyperlink" Target="https://cphapps.temple.edu/surveys/?s=DSEwu6yphToQCQYt" TargetMode="External"/><Relationship Id="rId1958" Type="http://schemas.openxmlformats.org/officeDocument/2006/relationships/hyperlink" Target="https://cphapps.temple.edu/surveys/?s=nc9pChMVajnmzbjQ" TargetMode="External"/><Relationship Id="rId1959" Type="http://schemas.openxmlformats.org/officeDocument/2006/relationships/hyperlink" Target="https://cphapps.temple.edu/surveys/?s=JiVzMohmdvZSZ7SX" TargetMode="External"/><Relationship Id="rId1940" Type="http://schemas.openxmlformats.org/officeDocument/2006/relationships/hyperlink" Target="https://cphapps.temple.edu/surveys/?s=uSxsLdvevGWJjt84" TargetMode="External"/><Relationship Id="rId1941" Type="http://schemas.openxmlformats.org/officeDocument/2006/relationships/hyperlink" Target="https://cphapps.temple.edu/surveys/?s=Zc8Wyrv7XDH5jCQT" TargetMode="External"/><Relationship Id="rId1942" Type="http://schemas.openxmlformats.org/officeDocument/2006/relationships/hyperlink" Target="https://cphapps.temple.edu/surveys/?s=aGJbEJfDY2JpQwcf" TargetMode="External"/><Relationship Id="rId1943" Type="http://schemas.openxmlformats.org/officeDocument/2006/relationships/hyperlink" Target="https://cphapps.temple.edu/surveys/?s=Rn6AekyYRYwnMaP4" TargetMode="External"/><Relationship Id="rId1944" Type="http://schemas.openxmlformats.org/officeDocument/2006/relationships/hyperlink" Target="https://cphapps.temple.edu/surveys/?s=xFVcUDqgm5BojxSD" TargetMode="External"/><Relationship Id="rId1945" Type="http://schemas.openxmlformats.org/officeDocument/2006/relationships/hyperlink" Target="https://cphapps.temple.edu/surveys/?s=QvhKHwNgq9M5MA9A" TargetMode="External"/><Relationship Id="rId1946" Type="http://schemas.openxmlformats.org/officeDocument/2006/relationships/hyperlink" Target="https://cphapps.temple.edu/surveys/?s=v8PCNf56Tb4AzjKN" TargetMode="External"/><Relationship Id="rId1947" Type="http://schemas.openxmlformats.org/officeDocument/2006/relationships/hyperlink" Target="https://cphapps.temple.edu/surveys/?s=SMe5tpyJqgMwuxM9" TargetMode="External"/><Relationship Id="rId1948" Type="http://schemas.openxmlformats.org/officeDocument/2006/relationships/hyperlink" Target="https://cphapps.temple.edu/surveys/?s=Q2JIqxdeKfkeYEQB" TargetMode="External"/><Relationship Id="rId1949" Type="http://schemas.openxmlformats.org/officeDocument/2006/relationships/hyperlink" Target="https://cphapps.temple.edu/surveys/?s=IuC54nxUiDTrToz3" TargetMode="External"/><Relationship Id="rId1576" Type="http://schemas.openxmlformats.org/officeDocument/2006/relationships/hyperlink" Target="https://cphapps.temple.edu/surveys/?s=ujRD9293unVPFfMm" TargetMode="External"/><Relationship Id="rId1577" Type="http://schemas.openxmlformats.org/officeDocument/2006/relationships/hyperlink" Target="https://cphapps.temple.edu/surveys/?s=PGfyhJe9IvfMx35r" TargetMode="External"/><Relationship Id="rId1578" Type="http://schemas.openxmlformats.org/officeDocument/2006/relationships/hyperlink" Target="https://cphapps.temple.edu/surveys/?s=o9tsCNpaa9KcSaYI" TargetMode="External"/><Relationship Id="rId1579" Type="http://schemas.openxmlformats.org/officeDocument/2006/relationships/hyperlink" Target="https://cphapps.temple.edu/surveys/?s=96AiLiU7c7xDBVB7" TargetMode="External"/><Relationship Id="rId509" Type="http://schemas.openxmlformats.org/officeDocument/2006/relationships/hyperlink" Target="https://cphapps.temple.edu/surveys/?s=vZu2YEPJvfqy5gAq" TargetMode="External"/><Relationship Id="rId508" Type="http://schemas.openxmlformats.org/officeDocument/2006/relationships/hyperlink" Target="https://cphapps.temple.edu/surveys/?s=K23zr4KtPVmm57kd" TargetMode="External"/><Relationship Id="rId503" Type="http://schemas.openxmlformats.org/officeDocument/2006/relationships/hyperlink" Target="https://cphapps.temple.edu/surveys/?s=C4yZR5pE9EPRarVA" TargetMode="External"/><Relationship Id="rId987" Type="http://schemas.openxmlformats.org/officeDocument/2006/relationships/hyperlink" Target="https://cphapps.temple.edu/surveys/?s=b8bGT7KI8S5PbroJ" TargetMode="External"/><Relationship Id="rId502" Type="http://schemas.openxmlformats.org/officeDocument/2006/relationships/hyperlink" Target="https://cphapps.temple.edu/surveys/?s=p3ufbEMQNxVWHshr" TargetMode="External"/><Relationship Id="rId986" Type="http://schemas.openxmlformats.org/officeDocument/2006/relationships/hyperlink" Target="https://cphapps.temple.edu/surveys/?s=8TPLv9Mb7FvRHHVb" TargetMode="External"/><Relationship Id="rId501" Type="http://schemas.openxmlformats.org/officeDocument/2006/relationships/hyperlink" Target="https://cphapps.temple.edu/surveys/?s=53HznsIXhtizg5UM" TargetMode="External"/><Relationship Id="rId985" Type="http://schemas.openxmlformats.org/officeDocument/2006/relationships/hyperlink" Target="https://cphapps.temple.edu/surveys/?s=WK6wXIyE6SUNb5mu" TargetMode="External"/><Relationship Id="rId500" Type="http://schemas.openxmlformats.org/officeDocument/2006/relationships/hyperlink" Target="https://cphapps.temple.edu/surveys/?s=5azLYDs4BkieRkd5" TargetMode="External"/><Relationship Id="rId984" Type="http://schemas.openxmlformats.org/officeDocument/2006/relationships/hyperlink" Target="https://cphapps.temple.edu/surveys/?s=UGnHbBFpnhMvPxvo" TargetMode="External"/><Relationship Id="rId507" Type="http://schemas.openxmlformats.org/officeDocument/2006/relationships/hyperlink" Target="https://cphapps.temple.edu/surveys/?s=y3U2jt74uJQVyX63" TargetMode="External"/><Relationship Id="rId506" Type="http://schemas.openxmlformats.org/officeDocument/2006/relationships/hyperlink" Target="https://cphapps.temple.edu/surveys/?s=owvUqRtbnamB6Zqj" TargetMode="External"/><Relationship Id="rId505" Type="http://schemas.openxmlformats.org/officeDocument/2006/relationships/hyperlink" Target="https://cphapps.temple.edu/surveys/?s=C2nbXDNmtUnHtHe8" TargetMode="External"/><Relationship Id="rId989" Type="http://schemas.openxmlformats.org/officeDocument/2006/relationships/hyperlink" Target="https://cphapps.temple.edu/surveys/?s=4ifEaak9fzesR37e" TargetMode="External"/><Relationship Id="rId504" Type="http://schemas.openxmlformats.org/officeDocument/2006/relationships/hyperlink" Target="https://cphapps.temple.edu/surveys/?s=SRdvn9khJxT6R6pD" TargetMode="External"/><Relationship Id="rId988" Type="http://schemas.openxmlformats.org/officeDocument/2006/relationships/hyperlink" Target="https://cphapps.temple.edu/surveys/?s=4ifEaak9fzesR37e" TargetMode="External"/><Relationship Id="rId1570" Type="http://schemas.openxmlformats.org/officeDocument/2006/relationships/hyperlink" Target="https://cphapps.temple.edu/surveys/?s=NDX2uQA5KJpCvBtY" TargetMode="External"/><Relationship Id="rId1571" Type="http://schemas.openxmlformats.org/officeDocument/2006/relationships/hyperlink" Target="mailto:tua16273@temple.edu" TargetMode="External"/><Relationship Id="rId983" Type="http://schemas.openxmlformats.org/officeDocument/2006/relationships/hyperlink" Target="https://cphapps.temple.edu/surveys/?s=KKUaNxnA2h2cf64Q" TargetMode="External"/><Relationship Id="rId1572" Type="http://schemas.openxmlformats.org/officeDocument/2006/relationships/hyperlink" Target="https://cphapps.temple.edu/surveys/?s=EcLzIGsK3rv5ocRA" TargetMode="External"/><Relationship Id="rId982" Type="http://schemas.openxmlformats.org/officeDocument/2006/relationships/hyperlink" Target="https://cphapps.temple.edu/surveys/?s=oCyLQUPUwMx48McZ" TargetMode="External"/><Relationship Id="rId1573" Type="http://schemas.openxmlformats.org/officeDocument/2006/relationships/hyperlink" Target="https://cphapps.temple.edu/surveys/?s=fkFRZ2njtU3xUaLf" TargetMode="External"/><Relationship Id="rId981" Type="http://schemas.openxmlformats.org/officeDocument/2006/relationships/hyperlink" Target="https://cphapps.temple.edu/surveys/?s=UUsUtQIJcZRKjExF" TargetMode="External"/><Relationship Id="rId1574" Type="http://schemas.openxmlformats.org/officeDocument/2006/relationships/hyperlink" Target="https://cphapps.temple.edu/surveys/?s=DQUPUs9uQS2iQ3eW" TargetMode="External"/><Relationship Id="rId980" Type="http://schemas.openxmlformats.org/officeDocument/2006/relationships/hyperlink" Target="https://cphapps.temple.edu/surveys/?s=AzzmaRD2oLnoTNyI" TargetMode="External"/><Relationship Id="rId1575" Type="http://schemas.openxmlformats.org/officeDocument/2006/relationships/hyperlink" Target="https://cphapps.temple.edu/surveys/?s=shutsLkh2yJM2wVT" TargetMode="External"/><Relationship Id="rId1565" Type="http://schemas.openxmlformats.org/officeDocument/2006/relationships/hyperlink" Target="https://cphapps.temple.edu/surveys/?s=ctcKtoceQzXpoPVo" TargetMode="External"/><Relationship Id="rId1566" Type="http://schemas.openxmlformats.org/officeDocument/2006/relationships/hyperlink" Target="https://cphapps.temple.edu/surveys/?s=ea8w6oTCSuG8vQki" TargetMode="External"/><Relationship Id="rId1567" Type="http://schemas.openxmlformats.org/officeDocument/2006/relationships/hyperlink" Target="https://cphapps.temple.edu/surveys/?s=LSjLtWhQByZnFnTo" TargetMode="External"/><Relationship Id="rId1568" Type="http://schemas.openxmlformats.org/officeDocument/2006/relationships/hyperlink" Target="https://cphapps.temple.edu/surveys/?s=a2SWxRBLJTFxvoFS" TargetMode="External"/><Relationship Id="rId1569" Type="http://schemas.openxmlformats.org/officeDocument/2006/relationships/hyperlink" Target="https://cphapps.temple.edu/surveys/?s=f4XAYntjjii69NUQ" TargetMode="External"/><Relationship Id="rId976" Type="http://schemas.openxmlformats.org/officeDocument/2006/relationships/hyperlink" Target="https://cphapps.temple.edu/surveys/?s=YFQ6Kt2r7Jtuzurp" TargetMode="External"/><Relationship Id="rId975" Type="http://schemas.openxmlformats.org/officeDocument/2006/relationships/hyperlink" Target="https://cphapps.temple.edu/surveys/?s=ghZGPsa5myKVknKf" TargetMode="External"/><Relationship Id="rId974" Type="http://schemas.openxmlformats.org/officeDocument/2006/relationships/hyperlink" Target="https://cphapps.temple.edu/surveys/?s=PdYHR7qMHTPhVLTs" TargetMode="External"/><Relationship Id="rId973" Type="http://schemas.openxmlformats.org/officeDocument/2006/relationships/hyperlink" Target="https://cphapps.temple.edu/surveys/?s=NBKGgcjJhvQIDd6k" TargetMode="External"/><Relationship Id="rId979" Type="http://schemas.openxmlformats.org/officeDocument/2006/relationships/hyperlink" Target="https://cphapps.temple.edu/surveys/?s=vIAvhPYv4FRJuHjM" TargetMode="External"/><Relationship Id="rId978" Type="http://schemas.openxmlformats.org/officeDocument/2006/relationships/hyperlink" Target="https://cphapps.temple.edu/surveys/?s=Q2aYGXAHJXMEJ2w9" TargetMode="External"/><Relationship Id="rId977" Type="http://schemas.openxmlformats.org/officeDocument/2006/relationships/hyperlink" Target="https://cphapps.temple.edu/surveys/?s=VjD9AqHFHg8vJMXE" TargetMode="External"/><Relationship Id="rId1560" Type="http://schemas.openxmlformats.org/officeDocument/2006/relationships/hyperlink" Target="https://cphapps.temple.edu/surveys/?s=Nx2zvBqSr2Hs2rxs" TargetMode="External"/><Relationship Id="rId972" Type="http://schemas.openxmlformats.org/officeDocument/2006/relationships/hyperlink" Target="https://cphapps.temple.edu/surveys/?s=jMu8aDiyIVFWcT6J" TargetMode="External"/><Relationship Id="rId1561" Type="http://schemas.openxmlformats.org/officeDocument/2006/relationships/hyperlink" Target="mailto:fuhsam@comcast.net" TargetMode="External"/><Relationship Id="rId971" Type="http://schemas.openxmlformats.org/officeDocument/2006/relationships/hyperlink" Target="https://cphapps.temple.edu/surveys/?s=R2TmUmzmovaF2VQH" TargetMode="External"/><Relationship Id="rId1562" Type="http://schemas.openxmlformats.org/officeDocument/2006/relationships/hyperlink" Target="https://cphapps.temple.edu/surveys/?s=V9yB2tFkyRAWhhqc" TargetMode="External"/><Relationship Id="rId970" Type="http://schemas.openxmlformats.org/officeDocument/2006/relationships/hyperlink" Target="https://cphapps.temple.edu/surveys/?s=ZYXr5vvEEYBCctyx" TargetMode="External"/><Relationship Id="rId1563" Type="http://schemas.openxmlformats.org/officeDocument/2006/relationships/hyperlink" Target="https://cphapps.temple.edu/surveys/?s=r5fUfZYwXyYJdttb" TargetMode="External"/><Relationship Id="rId1564" Type="http://schemas.openxmlformats.org/officeDocument/2006/relationships/hyperlink" Target="https://cphapps.temple.edu/surveys/?s=4xDv8q9KbXI8JG8C" TargetMode="External"/><Relationship Id="rId1114" Type="http://schemas.openxmlformats.org/officeDocument/2006/relationships/hyperlink" Target="https://cphapps.temple.edu/surveys/?s=6ULV8if2RqFfG9ci" TargetMode="External"/><Relationship Id="rId1598" Type="http://schemas.openxmlformats.org/officeDocument/2006/relationships/hyperlink" Target="https://cphapps.temple.edu/surveys/?s=zYeBsIZHYYnfbj9t" TargetMode="External"/><Relationship Id="rId1115" Type="http://schemas.openxmlformats.org/officeDocument/2006/relationships/hyperlink" Target="https://cphapps.temple.edu/surveys/?s=eC8NiD5XMHv6Qpd3" TargetMode="External"/><Relationship Id="rId1599" Type="http://schemas.openxmlformats.org/officeDocument/2006/relationships/hyperlink" Target="https://cphapps.temple.edu/surveys/?s=YYm9fMJCYPmWBebN" TargetMode="External"/><Relationship Id="rId1116" Type="http://schemas.openxmlformats.org/officeDocument/2006/relationships/hyperlink" Target="https://cphapps.temple.edu/surveys/?s=95N4fdktTpGngZbM" TargetMode="External"/><Relationship Id="rId1117" Type="http://schemas.openxmlformats.org/officeDocument/2006/relationships/hyperlink" Target="https://cphapps.temple.edu/surveys/?s=t3yzK45hshgL2ejg" TargetMode="External"/><Relationship Id="rId1118" Type="http://schemas.openxmlformats.org/officeDocument/2006/relationships/hyperlink" Target="https://cphapps.temple.edu/surveys/?s=PHkXnsu3ucg8YA8U" TargetMode="External"/><Relationship Id="rId1119" Type="http://schemas.openxmlformats.org/officeDocument/2006/relationships/hyperlink" Target="https://cphapps.temple.edu/surveys/?s=vPnrJ4XaI7gJIbYW" TargetMode="External"/><Relationship Id="rId525" Type="http://schemas.openxmlformats.org/officeDocument/2006/relationships/hyperlink" Target="https://cphapps.temple.edu/surveys/?s=fYWRQfWILZhYtRiC" TargetMode="External"/><Relationship Id="rId524" Type="http://schemas.openxmlformats.org/officeDocument/2006/relationships/hyperlink" Target="https://cphapps.temple.edu/surveys/?s=sL8AIH6AwTqWMKzx" TargetMode="External"/><Relationship Id="rId523" Type="http://schemas.openxmlformats.org/officeDocument/2006/relationships/hyperlink" Target="https://cphapps.temple.edu/surveys/?s=Gi5A8z4TTuuqvcox" TargetMode="External"/><Relationship Id="rId522" Type="http://schemas.openxmlformats.org/officeDocument/2006/relationships/hyperlink" Target="https://cphapps.temple.edu/surveys/?s=7LPfctskWk8d5YUE" TargetMode="External"/><Relationship Id="rId529" Type="http://schemas.openxmlformats.org/officeDocument/2006/relationships/hyperlink" Target="https://cphapps.temple.edu/surveys/?s=UghgE8ImtUmuJDBW" TargetMode="External"/><Relationship Id="rId528" Type="http://schemas.openxmlformats.org/officeDocument/2006/relationships/hyperlink" Target="https://cphapps.temple.edu/surveys/?s=LjcGdnAwBaFNYxvn" TargetMode="External"/><Relationship Id="rId527" Type="http://schemas.openxmlformats.org/officeDocument/2006/relationships/hyperlink" Target="https://cphapps.temple.edu/surveys/?s=g5QDwBYWE8SkeNrE" TargetMode="External"/><Relationship Id="rId526" Type="http://schemas.openxmlformats.org/officeDocument/2006/relationships/hyperlink" Target="https://cphapps.temple.edu/surveys/?s=GBKkSckhVhiyYmmC" TargetMode="External"/><Relationship Id="rId1590" Type="http://schemas.openxmlformats.org/officeDocument/2006/relationships/hyperlink" Target="https://cphapps.temple.edu/surveys/?s=9NziohWI4VjXudmI" TargetMode="External"/><Relationship Id="rId1591" Type="http://schemas.openxmlformats.org/officeDocument/2006/relationships/hyperlink" Target="mailto:dixonjamie32@gmail.com" TargetMode="External"/><Relationship Id="rId1592" Type="http://schemas.openxmlformats.org/officeDocument/2006/relationships/hyperlink" Target="https://cphapps.temple.edu/surveys/?s=k7STZvcT8qbp26dx" TargetMode="External"/><Relationship Id="rId1593" Type="http://schemas.openxmlformats.org/officeDocument/2006/relationships/hyperlink" Target="https://cphapps.temple.edu/surveys/?s=xriK9AUrSGgEgx43" TargetMode="External"/><Relationship Id="rId521" Type="http://schemas.openxmlformats.org/officeDocument/2006/relationships/hyperlink" Target="https://cphapps.temple.edu/surveys/?s=KMB29KC4e9yPcqI2" TargetMode="External"/><Relationship Id="rId1110" Type="http://schemas.openxmlformats.org/officeDocument/2006/relationships/hyperlink" Target="https://cphapps.temple.edu/surveys/?s=NE3kB9YVR3phLWxJ" TargetMode="External"/><Relationship Id="rId1594" Type="http://schemas.openxmlformats.org/officeDocument/2006/relationships/hyperlink" Target="https://cphapps.temple.edu/surveys/?s=6NIRV4dXZReveBEL" TargetMode="External"/><Relationship Id="rId520" Type="http://schemas.openxmlformats.org/officeDocument/2006/relationships/hyperlink" Target="https://cphapps.temple.edu/surveys/?s=2IjDMowM3MvY6PFZ" TargetMode="External"/><Relationship Id="rId1111" Type="http://schemas.openxmlformats.org/officeDocument/2006/relationships/hyperlink" Target="https://cphapps.temple.edu/surveys/?s=dkAZMFgKFF95XCnk" TargetMode="External"/><Relationship Id="rId1595" Type="http://schemas.openxmlformats.org/officeDocument/2006/relationships/hyperlink" Target="https://cphapps.temple.edu/surveys/?s=zThTUB5hWHx8aLpN" TargetMode="External"/><Relationship Id="rId1112" Type="http://schemas.openxmlformats.org/officeDocument/2006/relationships/hyperlink" Target="https://cphapps.temple.edu/surveys/?s=wvaMsLItoPY5nrJN" TargetMode="External"/><Relationship Id="rId1596" Type="http://schemas.openxmlformats.org/officeDocument/2006/relationships/hyperlink" Target="https://cphapps.temple.edu/surveys/?s=8KvmFcB9gcm2s5jG" TargetMode="External"/><Relationship Id="rId1113" Type="http://schemas.openxmlformats.org/officeDocument/2006/relationships/hyperlink" Target="https://cphapps.temple.edu/surveys/?s=JBbnhZppZ2qo2IwA" TargetMode="External"/><Relationship Id="rId1597" Type="http://schemas.openxmlformats.org/officeDocument/2006/relationships/hyperlink" Target="https://cphapps.temple.edu/surveys/?s=G2tCjV2zkGZ3kyvF" TargetMode="External"/><Relationship Id="rId1103" Type="http://schemas.openxmlformats.org/officeDocument/2006/relationships/hyperlink" Target="https://cphapps.temple.edu/surveys/?s=X6bITcKd4HQXZY29" TargetMode="External"/><Relationship Id="rId1587" Type="http://schemas.openxmlformats.org/officeDocument/2006/relationships/hyperlink" Target="https://cphapps.temple.edu/surveys/?s=VDLYBNT3JGRYBrga" TargetMode="External"/><Relationship Id="rId1104" Type="http://schemas.openxmlformats.org/officeDocument/2006/relationships/hyperlink" Target="https://cphapps.temple.edu/surveys/?s=VkbXIxwgUeHoAFSp" TargetMode="External"/><Relationship Id="rId1588" Type="http://schemas.openxmlformats.org/officeDocument/2006/relationships/hyperlink" Target="https://cphapps.temple.edu/surveys/?s=uMYHeJd4Sps6HRNT" TargetMode="External"/><Relationship Id="rId1105" Type="http://schemas.openxmlformats.org/officeDocument/2006/relationships/hyperlink" Target="https://cphapps.temple.edu/surveys/?s=wAYYwWvPi7XKtdbb" TargetMode="External"/><Relationship Id="rId1589" Type="http://schemas.openxmlformats.org/officeDocument/2006/relationships/hyperlink" Target="https://cphapps.temple.edu/surveys/?s=5sExgTc4R8p7Wb3s" TargetMode="External"/><Relationship Id="rId1106" Type="http://schemas.openxmlformats.org/officeDocument/2006/relationships/hyperlink" Target="https://cphapps.temple.edu/surveys/?s=jbWmHnw3zmIFpge2" TargetMode="External"/><Relationship Id="rId1107" Type="http://schemas.openxmlformats.org/officeDocument/2006/relationships/hyperlink" Target="https://cphapps.temple.edu/surveys/?s=msUZDnrV42e8HFge" TargetMode="External"/><Relationship Id="rId1108" Type="http://schemas.openxmlformats.org/officeDocument/2006/relationships/hyperlink" Target="https://cphapps.temple.edu/surveys/?s=xSh89CXXJfrN8ZbC" TargetMode="External"/><Relationship Id="rId1109" Type="http://schemas.openxmlformats.org/officeDocument/2006/relationships/hyperlink" Target="https://cphapps.temple.edu/surveys/?s=QauPHfcXBKCaYs2q" TargetMode="External"/><Relationship Id="rId519" Type="http://schemas.openxmlformats.org/officeDocument/2006/relationships/hyperlink" Target="https://cphapps.temple.edu/surveys/?s=xfPkwmcr4PgYZegg" TargetMode="External"/><Relationship Id="rId514" Type="http://schemas.openxmlformats.org/officeDocument/2006/relationships/hyperlink" Target="https://cphapps.temple.edu/surveys/?s=QDt2dIJRt3gwLAhM" TargetMode="External"/><Relationship Id="rId998" Type="http://schemas.openxmlformats.org/officeDocument/2006/relationships/hyperlink" Target="https://cphapps.temple.edu/surveys/?s=rF4HbmztZiqFpKsq" TargetMode="External"/><Relationship Id="rId513" Type="http://schemas.openxmlformats.org/officeDocument/2006/relationships/hyperlink" Target="https://cphapps.temple.edu/surveys/?s=ArcYjCR3c6LdQTqJ" TargetMode="External"/><Relationship Id="rId997" Type="http://schemas.openxmlformats.org/officeDocument/2006/relationships/hyperlink" Target="https://cphapps.temple.edu/surveys/?s=Gor8FVkvEWAX7ibD" TargetMode="External"/><Relationship Id="rId512" Type="http://schemas.openxmlformats.org/officeDocument/2006/relationships/hyperlink" Target="https://cphapps.temple.edu/surveys/?s=ItjAQ6BgZCAqZnAX" TargetMode="External"/><Relationship Id="rId996" Type="http://schemas.openxmlformats.org/officeDocument/2006/relationships/hyperlink" Target="https://cphapps.temple.edu/surveys/?s=qEVqwRmKx4mUFcyG" TargetMode="External"/><Relationship Id="rId511" Type="http://schemas.openxmlformats.org/officeDocument/2006/relationships/hyperlink" Target="https://cphapps.temple.edu/surveys/?s=BcIy7dfbwMru3uEd" TargetMode="External"/><Relationship Id="rId995" Type="http://schemas.openxmlformats.org/officeDocument/2006/relationships/hyperlink" Target="https://cphapps.temple.edu/surveys/?s=WumpdWgW6wZIFYbi" TargetMode="External"/><Relationship Id="rId518" Type="http://schemas.openxmlformats.org/officeDocument/2006/relationships/hyperlink" Target="https://cphapps.temple.edu/surveys/?s=pyJSDaZ6iHVw7xAj" TargetMode="External"/><Relationship Id="rId517" Type="http://schemas.openxmlformats.org/officeDocument/2006/relationships/hyperlink" Target="https://cphapps.temple.edu/surveys/?s=KIswAweQaLCtgIhH" TargetMode="External"/><Relationship Id="rId516" Type="http://schemas.openxmlformats.org/officeDocument/2006/relationships/hyperlink" Target="https://cphapps.temple.edu/surveys/?s=CqvmqvMS4gd9pdqW" TargetMode="External"/><Relationship Id="rId515" Type="http://schemas.openxmlformats.org/officeDocument/2006/relationships/hyperlink" Target="https://cphapps.temple.edu/surveys/?s=bXeuqxws69QB85gV" TargetMode="External"/><Relationship Id="rId999" Type="http://schemas.openxmlformats.org/officeDocument/2006/relationships/hyperlink" Target="https://cphapps.temple.edu/surveys/?s=f5kh5YfMUjPICP4C" TargetMode="External"/><Relationship Id="rId990" Type="http://schemas.openxmlformats.org/officeDocument/2006/relationships/hyperlink" Target="https://cphapps.temple.edu/surveys/?s=MBQmWvdZYJzCIsrU" TargetMode="External"/><Relationship Id="rId1580" Type="http://schemas.openxmlformats.org/officeDocument/2006/relationships/hyperlink" Target="https://cphapps.temple.edu/surveys/?s=hMpiJN8yoKTkZLBx" TargetMode="External"/><Relationship Id="rId1581" Type="http://schemas.openxmlformats.org/officeDocument/2006/relationships/hyperlink" Target="mailto:cindy.froggatt@gmail.com" TargetMode="External"/><Relationship Id="rId1582" Type="http://schemas.openxmlformats.org/officeDocument/2006/relationships/hyperlink" Target="https://cphapps.temple.edu/surveys/?s=SjhWIAnCd8EvVyTE" TargetMode="External"/><Relationship Id="rId510" Type="http://schemas.openxmlformats.org/officeDocument/2006/relationships/hyperlink" Target="https://cphapps.temple.edu/surveys/?s=zViKkHjIdyv9pzxB" TargetMode="External"/><Relationship Id="rId994" Type="http://schemas.openxmlformats.org/officeDocument/2006/relationships/hyperlink" Target="https://cphapps.temple.edu/surveys/?s=CnKynPMWUEDkm8Vr" TargetMode="External"/><Relationship Id="rId1583" Type="http://schemas.openxmlformats.org/officeDocument/2006/relationships/hyperlink" Target="https://cphapps.temple.edu/surveys/?s=982eV7DiEEIKuKnZ" TargetMode="External"/><Relationship Id="rId993" Type="http://schemas.openxmlformats.org/officeDocument/2006/relationships/hyperlink" Target="https://cphapps.temple.edu/surveys/?s=6AXRtr4rvQa5oMTH" TargetMode="External"/><Relationship Id="rId1100" Type="http://schemas.openxmlformats.org/officeDocument/2006/relationships/hyperlink" Target="https://cphapps.temple.edu/surveys/?s=v53MtAwBuhN6BWxv" TargetMode="External"/><Relationship Id="rId1584" Type="http://schemas.openxmlformats.org/officeDocument/2006/relationships/hyperlink" Target="https://cphapps.temple.edu/surveys/?s=Zn5CtbSQYjLazkLQ" TargetMode="External"/><Relationship Id="rId992" Type="http://schemas.openxmlformats.org/officeDocument/2006/relationships/hyperlink" Target="https://cphapps.temple.edu/surveys/?s=gKN8fn7SuJaKwQi6" TargetMode="External"/><Relationship Id="rId1101" Type="http://schemas.openxmlformats.org/officeDocument/2006/relationships/hyperlink" Target="https://cphapps.temple.edu/surveys/?s=kFGFvaNc2Bfhnqty" TargetMode="External"/><Relationship Id="rId1585" Type="http://schemas.openxmlformats.org/officeDocument/2006/relationships/hyperlink" Target="https://cphapps.temple.edu/surveys/?s=LDQtmENCyQcJbuju" TargetMode="External"/><Relationship Id="rId991" Type="http://schemas.openxmlformats.org/officeDocument/2006/relationships/hyperlink" Target="https://cphapps.temple.edu/surveys/?s=FCfCwBmJJJYyKbWi" TargetMode="External"/><Relationship Id="rId1102" Type="http://schemas.openxmlformats.org/officeDocument/2006/relationships/hyperlink" Target="https://cphapps.temple.edu/surveys/?s=UioS6saHSYUU6kzE" TargetMode="External"/><Relationship Id="rId1586" Type="http://schemas.openxmlformats.org/officeDocument/2006/relationships/hyperlink" Target="https://cphapps.temple.edu/surveys/?s=jduKbTzDzdEyWmK5" TargetMode="External"/><Relationship Id="rId1532" Type="http://schemas.openxmlformats.org/officeDocument/2006/relationships/hyperlink" Target="https://cphapps.temple.edu/surveys/?s=dm6tFork7KkagWry" TargetMode="External"/><Relationship Id="rId1533" Type="http://schemas.openxmlformats.org/officeDocument/2006/relationships/hyperlink" Target="https://cphapps.temple.edu/surveys/?s=PAZj7zjFwWc8bsq2" TargetMode="External"/><Relationship Id="rId1534" Type="http://schemas.openxmlformats.org/officeDocument/2006/relationships/hyperlink" Target="https://cphapps.temple.edu/surveys/?s=UpQfhvqBhRffb8RX" TargetMode="External"/><Relationship Id="rId1535" Type="http://schemas.openxmlformats.org/officeDocument/2006/relationships/hyperlink" Target="https://cphapps.temple.edu/surveys/?s=vhqBPgDpNyIuqZbc" TargetMode="External"/><Relationship Id="rId1536" Type="http://schemas.openxmlformats.org/officeDocument/2006/relationships/hyperlink" Target="https://cphapps.temple.edu/surveys/?s=YoJM6y8hZV57xTmf" TargetMode="External"/><Relationship Id="rId1537" Type="http://schemas.openxmlformats.org/officeDocument/2006/relationships/hyperlink" Target="https://cphapps.temple.edu/surveys/?s=MRRKrgTsVYs5hoNK" TargetMode="External"/><Relationship Id="rId1538" Type="http://schemas.openxmlformats.org/officeDocument/2006/relationships/hyperlink" Target="https://cphapps.temple.edu/surveys/?s=jVSGIeZGDYejkikX" TargetMode="External"/><Relationship Id="rId1539" Type="http://schemas.openxmlformats.org/officeDocument/2006/relationships/hyperlink" Target="https://cphapps.temple.edu/surveys/?s=Gxc6eMGueM7sGk6j" TargetMode="External"/><Relationship Id="rId949" Type="http://schemas.openxmlformats.org/officeDocument/2006/relationships/hyperlink" Target="https://cphapps.temple.edu/surveys/?s=jLopt72KjXuYcZ5z" TargetMode="External"/><Relationship Id="rId948" Type="http://schemas.openxmlformats.org/officeDocument/2006/relationships/hyperlink" Target="https://cphapps.temple.edu/surveys/?s=yFR4mwqYzQeihQmQ" TargetMode="External"/><Relationship Id="rId943" Type="http://schemas.openxmlformats.org/officeDocument/2006/relationships/hyperlink" Target="https://cphapps.temple.edu/surveys/?s=sgGRKUuEbigprsKt" TargetMode="External"/><Relationship Id="rId942" Type="http://schemas.openxmlformats.org/officeDocument/2006/relationships/hyperlink" Target="https://cphapps.temple.edu/surveys/?s=8WKKHnVkxquWbdCB" TargetMode="External"/><Relationship Id="rId941" Type="http://schemas.openxmlformats.org/officeDocument/2006/relationships/hyperlink" Target="https://cphapps.temple.edu/surveys/?s=rJFIYXTA9yIDzZ5f" TargetMode="External"/><Relationship Id="rId940" Type="http://schemas.openxmlformats.org/officeDocument/2006/relationships/hyperlink" Target="https://cphapps.temple.edu/surveys/?s=v69oGgsk9Waie4ED" TargetMode="External"/><Relationship Id="rId947" Type="http://schemas.openxmlformats.org/officeDocument/2006/relationships/hyperlink" Target="https://cphapps.temple.edu/surveys/?s=QGi9ApTaLrhaMm9k" TargetMode="External"/><Relationship Id="rId946" Type="http://schemas.openxmlformats.org/officeDocument/2006/relationships/hyperlink" Target="https://cphapps.temple.edu/surveys/?s=mr8SfqjJyu7AaU8Z" TargetMode="External"/><Relationship Id="rId945" Type="http://schemas.openxmlformats.org/officeDocument/2006/relationships/hyperlink" Target="https://cphapps.temple.edu/surveys/?s=vLDcB8LMnsTAXudj" TargetMode="External"/><Relationship Id="rId944" Type="http://schemas.openxmlformats.org/officeDocument/2006/relationships/hyperlink" Target="https://cphapps.temple.edu/surveys/?s=UsZ6e79tyGS6Yxyw" TargetMode="External"/><Relationship Id="rId1530" Type="http://schemas.openxmlformats.org/officeDocument/2006/relationships/hyperlink" Target="https://cphapps.temple.edu/surveys/?s=8vAdtrwkdUoo4hmJhttps://cphapps.temple.edu/surveys/?s=wbfGfidS758vaXMe" TargetMode="External"/><Relationship Id="rId1531" Type="http://schemas.openxmlformats.org/officeDocument/2006/relationships/hyperlink" Target="https://cphapps.temple.edu/surveys/?s=8vatvn9QsBQMqzyQ" TargetMode="External"/><Relationship Id="rId1521" Type="http://schemas.openxmlformats.org/officeDocument/2006/relationships/hyperlink" Target="https://cphapps.temple.edu/surveys/?s=CpXf22n3C4ySJcWX" TargetMode="External"/><Relationship Id="rId1522" Type="http://schemas.openxmlformats.org/officeDocument/2006/relationships/hyperlink" Target="https://cphapps.temple.edu/surveys/?s=2GRANywwccUe2UgD" TargetMode="External"/><Relationship Id="rId1523" Type="http://schemas.openxmlformats.org/officeDocument/2006/relationships/hyperlink" Target="https://cphapps.temple.edu/surveys/?s=Un2kCLFJmyIU7dFw" TargetMode="External"/><Relationship Id="rId1524" Type="http://schemas.openxmlformats.org/officeDocument/2006/relationships/hyperlink" Target="https://cphapps.temple.edu/surveys/?s=YHyKY4s6EKdp2qPM" TargetMode="External"/><Relationship Id="rId1525" Type="http://schemas.openxmlformats.org/officeDocument/2006/relationships/hyperlink" Target="https://cphapps.temple.edu/surveys/?s=akuHE5mL5LWCMsSA" TargetMode="External"/><Relationship Id="rId1526" Type="http://schemas.openxmlformats.org/officeDocument/2006/relationships/hyperlink" Target="https://cphapps.temple.edu/surveys/?s=AeYc9XhmNwjFk3C8" TargetMode="External"/><Relationship Id="rId1527" Type="http://schemas.openxmlformats.org/officeDocument/2006/relationships/hyperlink" Target="https://cphapps.temple.edu/surveys/?s=Hxcywy8TpgA6uYLg" TargetMode="External"/><Relationship Id="rId1528" Type="http://schemas.openxmlformats.org/officeDocument/2006/relationships/hyperlink" Target="https://cphapps.temple.edu/surveys/?s=nQEHRIij46ucXwJF" TargetMode="External"/><Relationship Id="rId1529" Type="http://schemas.openxmlformats.org/officeDocument/2006/relationships/hyperlink" Target="https://cphapps.temple.edu/surveys/?s=8vAdtrwkdUoo4hmJ" TargetMode="External"/><Relationship Id="rId939" Type="http://schemas.openxmlformats.org/officeDocument/2006/relationships/hyperlink" Target="https://cphapps.temple.edu/surveys/?s=LnP5TkK3xLmUbL8M" TargetMode="External"/><Relationship Id="rId938" Type="http://schemas.openxmlformats.org/officeDocument/2006/relationships/hyperlink" Target="https://cphapps.temple.edu/surveys/?s=mq7qkibNFDhICCmA" TargetMode="External"/><Relationship Id="rId937" Type="http://schemas.openxmlformats.org/officeDocument/2006/relationships/hyperlink" Target="https://cphapps.temple.edu/surveys/?s=hjmT9ZHoUT8NE2Li" TargetMode="External"/><Relationship Id="rId932" Type="http://schemas.openxmlformats.org/officeDocument/2006/relationships/hyperlink" Target="https://cphapps.temple.edu/surveys/?s=6gwhCRdfqd6nTz8m" TargetMode="External"/><Relationship Id="rId931" Type="http://schemas.openxmlformats.org/officeDocument/2006/relationships/hyperlink" Target="https://cphapps.temple.edu/surveys/?s=S3G3Se6nceuYKYGa" TargetMode="External"/><Relationship Id="rId930" Type="http://schemas.openxmlformats.org/officeDocument/2006/relationships/hyperlink" Target="https://cphapps.temple.edu/surveys/?s=tpYui7dZIK6InKiH" TargetMode="External"/><Relationship Id="rId936" Type="http://schemas.openxmlformats.org/officeDocument/2006/relationships/hyperlink" Target="https://cphapps.temple.edu/surveys/?s=a6smc46ktMrfx7S5" TargetMode="External"/><Relationship Id="rId935" Type="http://schemas.openxmlformats.org/officeDocument/2006/relationships/hyperlink" Target="https://cphapps.temple.edu/surveys/?s=Eq53thPxYo6qpb5x" TargetMode="External"/><Relationship Id="rId934" Type="http://schemas.openxmlformats.org/officeDocument/2006/relationships/hyperlink" Target="https://cphapps.temple.edu/surveys/?s=mrajD2bBMPD79Kcb" TargetMode="External"/><Relationship Id="rId933" Type="http://schemas.openxmlformats.org/officeDocument/2006/relationships/hyperlink" Target="https://cphapps.temple.edu/surveys/?s=ugI35mPS55mnyg4b" TargetMode="External"/><Relationship Id="rId1520" Type="http://schemas.openxmlformats.org/officeDocument/2006/relationships/hyperlink" Target="https://cphapps.temple.edu/surveys/?s=KDerpz752IB5qb5K" TargetMode="External"/><Relationship Id="rId1554" Type="http://schemas.openxmlformats.org/officeDocument/2006/relationships/hyperlink" Target="https://cphapps.temple.edu/surveys/?s=E9q8T2bqE2HMvGtM" TargetMode="External"/><Relationship Id="rId1555" Type="http://schemas.openxmlformats.org/officeDocument/2006/relationships/hyperlink" Target="https://cphapps.temple.edu/surveys/?s=dYcxnZJS9H8Gk3Ff" TargetMode="External"/><Relationship Id="rId1556" Type="http://schemas.openxmlformats.org/officeDocument/2006/relationships/hyperlink" Target="https://cphapps.temple.edu/surveys/?s=7rPYFcLGxIEGaH5p" TargetMode="External"/><Relationship Id="rId1557" Type="http://schemas.openxmlformats.org/officeDocument/2006/relationships/hyperlink" Target="https://cphapps.temple.edu/surveys/?s=7NuaS8TFLiYawFm2" TargetMode="External"/><Relationship Id="rId1558" Type="http://schemas.openxmlformats.org/officeDocument/2006/relationships/hyperlink" Target="https://cphapps.temple.edu/surveys/?s=QbzvkrVRvX3Bn47S" TargetMode="External"/><Relationship Id="rId1559" Type="http://schemas.openxmlformats.org/officeDocument/2006/relationships/hyperlink" Target="https://cphapps.temple.edu/surveys/?s=QUfLLuXktQZhUUMH" TargetMode="External"/><Relationship Id="rId965" Type="http://schemas.openxmlformats.org/officeDocument/2006/relationships/hyperlink" Target="https://cphapps.temple.edu/surveys/?s=wWARogGrDFiqp43c" TargetMode="External"/><Relationship Id="rId964" Type="http://schemas.openxmlformats.org/officeDocument/2006/relationships/hyperlink" Target="https://cphapps.temple.edu/surveys/?s=8noq2ZjR3vp2WVzi" TargetMode="External"/><Relationship Id="rId963" Type="http://schemas.openxmlformats.org/officeDocument/2006/relationships/hyperlink" Target="https://cphapps.temple.edu/surveys/?s=rDmsPZzpfyUsUv4u" TargetMode="External"/><Relationship Id="rId962" Type="http://schemas.openxmlformats.org/officeDocument/2006/relationships/hyperlink" Target="https://cphapps.temple.edu/surveys/?s=fdKPGpp3fzJMwBTk" TargetMode="External"/><Relationship Id="rId969" Type="http://schemas.openxmlformats.org/officeDocument/2006/relationships/hyperlink" Target="https://cphapps.temple.edu/surveys/?s=irfxumcaChGAwSke" TargetMode="External"/><Relationship Id="rId968" Type="http://schemas.openxmlformats.org/officeDocument/2006/relationships/hyperlink" Target="https://cphapps.temple.edu/surveys/?s=8vnhL7DzmqE2mHJN" TargetMode="External"/><Relationship Id="rId967" Type="http://schemas.openxmlformats.org/officeDocument/2006/relationships/hyperlink" Target="https://cphapps.temple.edu/surveys/?s=w2M5RAFcWf7nPCyk" TargetMode="External"/><Relationship Id="rId966" Type="http://schemas.openxmlformats.org/officeDocument/2006/relationships/hyperlink" Target="https://cphapps.temple.edu/surveys/?s=whGZRTCnnQHtofmz" TargetMode="External"/><Relationship Id="rId961" Type="http://schemas.openxmlformats.org/officeDocument/2006/relationships/hyperlink" Target="https://cphapps.temple.edu/surveys/?s=7i2hMWHSX3nRS5CM" TargetMode="External"/><Relationship Id="rId1550" Type="http://schemas.openxmlformats.org/officeDocument/2006/relationships/hyperlink" Target="https://cphapps.temple.edu/surveys/?s=xrSZ8hvmAxGtJWXR" TargetMode="External"/><Relationship Id="rId960" Type="http://schemas.openxmlformats.org/officeDocument/2006/relationships/hyperlink" Target="https://cphapps.temple.edu/surveys/?s=XxYhQUdJTbqKaj9x" TargetMode="External"/><Relationship Id="rId1551" Type="http://schemas.openxmlformats.org/officeDocument/2006/relationships/hyperlink" Target="mailto:Spaeth@upenn.edu" TargetMode="External"/><Relationship Id="rId1552" Type="http://schemas.openxmlformats.org/officeDocument/2006/relationships/hyperlink" Target="https://cphapps.temple.edu/surveys/?s=vQSdqSbaRVvKcx75" TargetMode="External"/><Relationship Id="rId1553" Type="http://schemas.openxmlformats.org/officeDocument/2006/relationships/hyperlink" Target="https://cphapps.temple.edu/surveys/?s=weryELBn4DmLwfiN" TargetMode="External"/><Relationship Id="rId1543" Type="http://schemas.openxmlformats.org/officeDocument/2006/relationships/hyperlink" Target="https://cphapps.temple.edu/surveys/?s=FtCeCE2GkhKSBoJ3" TargetMode="External"/><Relationship Id="rId1544" Type="http://schemas.openxmlformats.org/officeDocument/2006/relationships/hyperlink" Target="https://cphapps.temple.edu/surveys/?s=65p3iM4RIj34MpTu" TargetMode="External"/><Relationship Id="rId1545" Type="http://schemas.openxmlformats.org/officeDocument/2006/relationships/hyperlink" Target="https://cphapps.temple.edu/surveys/?s=w33XbUWtVaIiUhiS" TargetMode="External"/><Relationship Id="rId1546" Type="http://schemas.openxmlformats.org/officeDocument/2006/relationships/hyperlink" Target="https://cphapps.temple.edu/surveys/?s=KIp6t6nCWHNaqu9V" TargetMode="External"/><Relationship Id="rId1547" Type="http://schemas.openxmlformats.org/officeDocument/2006/relationships/hyperlink" Target="https://cphapps.temple.edu/surveys/?s=6G3bXr4WNvd6QKdM" TargetMode="External"/><Relationship Id="rId1548" Type="http://schemas.openxmlformats.org/officeDocument/2006/relationships/hyperlink" Target="https://cphapps.temple.edu/surveys/?s=7WqhVsxphByNZMbq" TargetMode="External"/><Relationship Id="rId1549" Type="http://schemas.openxmlformats.org/officeDocument/2006/relationships/hyperlink" Target="https://cphapps.temple.edu/surveys/?s=AJwu6hHiNqmQv23j" TargetMode="External"/><Relationship Id="rId959" Type="http://schemas.openxmlformats.org/officeDocument/2006/relationships/hyperlink" Target="https://cphapps.temple.edu/surveys/?s=MEIRvQh2yXpkK3v2" TargetMode="External"/><Relationship Id="rId954" Type="http://schemas.openxmlformats.org/officeDocument/2006/relationships/hyperlink" Target="https://cphapps.temple.edu/surveys/?s=rFSFtVcj6XRYjY8i" TargetMode="External"/><Relationship Id="rId953" Type="http://schemas.openxmlformats.org/officeDocument/2006/relationships/hyperlink" Target="https://cphapps.temple.edu/surveys/?s=wzrQkProeGidAYn3" TargetMode="External"/><Relationship Id="rId952" Type="http://schemas.openxmlformats.org/officeDocument/2006/relationships/hyperlink" Target="https://cphapps.temple.edu/surveys/?s=MhbQydHyAjMUvcdB" TargetMode="External"/><Relationship Id="rId951" Type="http://schemas.openxmlformats.org/officeDocument/2006/relationships/hyperlink" Target="https://cphapps.temple.edu/surveys/?s=C3gxMednpzxyiLM6" TargetMode="External"/><Relationship Id="rId958" Type="http://schemas.openxmlformats.org/officeDocument/2006/relationships/hyperlink" Target="https://cphapps.temple.edu/surveys/?s=JbJBJ35IzbVnIdYn" TargetMode="External"/><Relationship Id="rId957" Type="http://schemas.openxmlformats.org/officeDocument/2006/relationships/hyperlink" Target="https://cphapps.temple.edu/surveys/?s=dYA9UKszAPtmxYMs" TargetMode="External"/><Relationship Id="rId956" Type="http://schemas.openxmlformats.org/officeDocument/2006/relationships/hyperlink" Target="https://cphapps.temple.edu/surveys/?s=5YUm8UubJJJwoicq" TargetMode="External"/><Relationship Id="rId955" Type="http://schemas.openxmlformats.org/officeDocument/2006/relationships/hyperlink" Target="https://cphapps.temple.edu/surveys/?s=uJbigiXBFpLP46QZ" TargetMode="External"/><Relationship Id="rId950" Type="http://schemas.openxmlformats.org/officeDocument/2006/relationships/hyperlink" Target="https://cphapps.temple.edu/surveys/?s=wTuCjPYBaviz6bdI" TargetMode="External"/><Relationship Id="rId1540" Type="http://schemas.openxmlformats.org/officeDocument/2006/relationships/hyperlink" Target="https://cphapps.temple.edu/surveys/?s=cf63ZyCHArIBEE9w" TargetMode="External"/><Relationship Id="rId1541" Type="http://schemas.openxmlformats.org/officeDocument/2006/relationships/hyperlink" Target="https://cphapps.temple.edu/surveys/?s=MCXPWUSz4NTP4nHW" TargetMode="External"/><Relationship Id="rId1542" Type="http://schemas.openxmlformats.org/officeDocument/2006/relationships/hyperlink" Target="https://cphapps.temple.edu/surveys/?s=f6PuzNJQsuuYL2AL" TargetMode="External"/><Relationship Id="rId2027" Type="http://schemas.openxmlformats.org/officeDocument/2006/relationships/hyperlink" Target="https://cphapps.temple.edu/surveys/?s=WYkhkW2nRKTZ3rHY" TargetMode="External"/><Relationship Id="rId2028" Type="http://schemas.openxmlformats.org/officeDocument/2006/relationships/hyperlink" Target="https://cphapps.temple.edu/surveys/?s=52LTTgGZrvFITDiv" TargetMode="External"/><Relationship Id="rId2029" Type="http://schemas.openxmlformats.org/officeDocument/2006/relationships/hyperlink" Target="https://cphapps.temple.edu/surveys/?s=5yUYRggZUtTGXI3j" TargetMode="External"/><Relationship Id="rId590" Type="http://schemas.openxmlformats.org/officeDocument/2006/relationships/hyperlink" Target="https://cphapps.temple.edu/surveys/?s=Tvm9pFZMtPfKMt7f" TargetMode="External"/><Relationship Id="rId107" Type="http://schemas.openxmlformats.org/officeDocument/2006/relationships/hyperlink" Target="https://cphapps.temple.edu/surveys/?s=YnPHoZKUgQQeLWhL" TargetMode="External"/><Relationship Id="rId106" Type="http://schemas.openxmlformats.org/officeDocument/2006/relationships/hyperlink" Target="https://cphapps.temple.edu/surveys/?s=yUSKtnUaRoRIJUFy" TargetMode="External"/><Relationship Id="rId105" Type="http://schemas.openxmlformats.org/officeDocument/2006/relationships/hyperlink" Target="https://cphapps.temple.edu/surveys/?s=nXkCWFHUNWhXmsqihttps://cphapps.temple.edu/surveys/?s=rDkMmAdPZmSc4FTL" TargetMode="External"/><Relationship Id="rId589" Type="http://schemas.openxmlformats.org/officeDocument/2006/relationships/hyperlink" Target="https://cphapps.temple.edu/surveys/?s=kLH8gX5Ygy2kDfjI" TargetMode="External"/><Relationship Id="rId104" Type="http://schemas.openxmlformats.org/officeDocument/2006/relationships/hyperlink" Target="https://cphapps.temple.edu/surveys/?s=tATIj7np4NDKcBWj" TargetMode="External"/><Relationship Id="rId588" Type="http://schemas.openxmlformats.org/officeDocument/2006/relationships/hyperlink" Target="https://cphapps.temple.edu/surveys/?s=9L47IKBiKAzen5Ln" TargetMode="External"/><Relationship Id="rId109" Type="http://schemas.openxmlformats.org/officeDocument/2006/relationships/hyperlink" Target="https://cphapps.temple.edu/surveys/?s=dwAAanfXNIppMC7n" TargetMode="External"/><Relationship Id="rId1170" Type="http://schemas.openxmlformats.org/officeDocument/2006/relationships/hyperlink" Target="https://cphapps.temple.edu/surveys/?s=NbfNzEagAkXbkWdN" TargetMode="External"/><Relationship Id="rId108" Type="http://schemas.openxmlformats.org/officeDocument/2006/relationships/hyperlink" Target="https://cphapps.temple.edu/surveys/?s=gte2QjGDyYvdvyxX" TargetMode="External"/><Relationship Id="rId1171" Type="http://schemas.openxmlformats.org/officeDocument/2006/relationships/hyperlink" Target="https://cphapps.temple.edu/surveys/?s=hSjRS3iCEijcQFS8" TargetMode="External"/><Relationship Id="rId583" Type="http://schemas.openxmlformats.org/officeDocument/2006/relationships/hyperlink" Target="https://cphapps.temple.edu/surveys/?s=ayjEJ7nBCh4jonhm" TargetMode="External"/><Relationship Id="rId1172" Type="http://schemas.openxmlformats.org/officeDocument/2006/relationships/hyperlink" Target="https://cphapps.temple.edu/surveys/?s=Tb6jriWHQSyAIfcd" TargetMode="External"/><Relationship Id="rId582" Type="http://schemas.openxmlformats.org/officeDocument/2006/relationships/hyperlink" Target="https://cphapps.temple.edu/surveys/?s=4podkM2okAZSh98n" TargetMode="External"/><Relationship Id="rId1173" Type="http://schemas.openxmlformats.org/officeDocument/2006/relationships/hyperlink" Target="https://cphapps.temple.edu/surveys/?s=BBumNKtBIH8Rszh6" TargetMode="External"/><Relationship Id="rId2020" Type="http://schemas.openxmlformats.org/officeDocument/2006/relationships/hyperlink" Target="https://cphapps.temple.edu/surveys/?s=T9gaQdLkbEQ9qFnT" TargetMode="External"/><Relationship Id="rId581" Type="http://schemas.openxmlformats.org/officeDocument/2006/relationships/hyperlink" Target="https://cphapps.temple.edu/surveys/?s=ZJrBwjHsKH5XwTqf" TargetMode="External"/><Relationship Id="rId1174" Type="http://schemas.openxmlformats.org/officeDocument/2006/relationships/hyperlink" Target="https://cphapps.temple.edu/surveys/?s=KwxIjgguYPZrURuy" TargetMode="External"/><Relationship Id="rId2021" Type="http://schemas.openxmlformats.org/officeDocument/2006/relationships/hyperlink" Target="https://cphapps.temple.edu/surveys/?s=hLStfQ4wBIziyxNL" TargetMode="External"/><Relationship Id="rId580" Type="http://schemas.openxmlformats.org/officeDocument/2006/relationships/hyperlink" Target="https://cphapps.temple.edu/surveys/?s=IsUvi758UItaIF3Y" TargetMode="External"/><Relationship Id="rId1175" Type="http://schemas.openxmlformats.org/officeDocument/2006/relationships/hyperlink" Target="https://cphapps.temple.edu/surveys/?s=a5EhuwXjgoeSu2N9" TargetMode="External"/><Relationship Id="rId2022" Type="http://schemas.openxmlformats.org/officeDocument/2006/relationships/hyperlink" Target="https://cphapps.temple.edu/surveys/?s=nfbTPsE2pI2c4vFq" TargetMode="External"/><Relationship Id="rId103" Type="http://schemas.openxmlformats.org/officeDocument/2006/relationships/hyperlink" Target="https://cphapps.temple.edu/surveys/?s=Mhq4d3JYZBDWD6o5" TargetMode="External"/><Relationship Id="rId587" Type="http://schemas.openxmlformats.org/officeDocument/2006/relationships/hyperlink" Target="https://cphapps.temple.edu/surveys/?s=CRk7vKQpsxVdRDHc" TargetMode="External"/><Relationship Id="rId1176" Type="http://schemas.openxmlformats.org/officeDocument/2006/relationships/hyperlink" Target="https://cphapps.temple.edu/surveys/?s=yp9hkJb69MFyktb6" TargetMode="External"/><Relationship Id="rId2023" Type="http://schemas.openxmlformats.org/officeDocument/2006/relationships/hyperlink" Target="https://cphapps.temple.edu/surveys/?s=MHoqffn3CqLVrT3M" TargetMode="External"/><Relationship Id="rId102" Type="http://schemas.openxmlformats.org/officeDocument/2006/relationships/hyperlink" Target="https://cphapps.temple.edu/surveys/?s=kwUKb5zmVvqwVmAW" TargetMode="External"/><Relationship Id="rId586" Type="http://schemas.openxmlformats.org/officeDocument/2006/relationships/hyperlink" Target="https://cphapps.temple.edu/surveys/?s=gavU9Z4BNkbMiXqx" TargetMode="External"/><Relationship Id="rId1177" Type="http://schemas.openxmlformats.org/officeDocument/2006/relationships/hyperlink" Target="https://cphapps.temple.edu/surveys/?s=pAjNNruMQfspwGD3" TargetMode="External"/><Relationship Id="rId2024" Type="http://schemas.openxmlformats.org/officeDocument/2006/relationships/hyperlink" Target="https://cphapps.temple.edu/surveys/?s=4yCJLos4p22gV6te" TargetMode="External"/><Relationship Id="rId101" Type="http://schemas.openxmlformats.org/officeDocument/2006/relationships/hyperlink" Target="https://cphapps.temple.edu/surveys/?s=P7QJa8po6ReW9Brr" TargetMode="External"/><Relationship Id="rId585" Type="http://schemas.openxmlformats.org/officeDocument/2006/relationships/hyperlink" Target="https://cphapps.temple.edu/surveys/?s=NLeB5yGJZQ2FobTB" TargetMode="External"/><Relationship Id="rId1178" Type="http://schemas.openxmlformats.org/officeDocument/2006/relationships/hyperlink" Target="https://cphapps.temple.edu/surveys/?s=txMyabqsDwJoq4bN" TargetMode="External"/><Relationship Id="rId2025" Type="http://schemas.openxmlformats.org/officeDocument/2006/relationships/hyperlink" Target="https://cphapps.temple.edu/surveys/?s=exWDsNzIDHUcVdxx" TargetMode="External"/><Relationship Id="rId100" Type="http://schemas.openxmlformats.org/officeDocument/2006/relationships/hyperlink" Target="https://cphapps.temple.edu/surveys/?s=LxrbLS2o7fxwAcbg" TargetMode="External"/><Relationship Id="rId584" Type="http://schemas.openxmlformats.org/officeDocument/2006/relationships/hyperlink" Target="https://cphapps.temple.edu/surveys/?s=e4fmGe5cRCAap74d" TargetMode="External"/><Relationship Id="rId1179" Type="http://schemas.openxmlformats.org/officeDocument/2006/relationships/hyperlink" Target="https://cphapps.temple.edu/surveys/?s=FXkHNq5gcpozNLg6" TargetMode="External"/><Relationship Id="rId2026" Type="http://schemas.openxmlformats.org/officeDocument/2006/relationships/hyperlink" Target="https://cphapps.temple.edu/surveys/?s=vvWWuZVVXzdqtZMi" TargetMode="External"/><Relationship Id="rId1169" Type="http://schemas.openxmlformats.org/officeDocument/2006/relationships/hyperlink" Target="https://cphapps.temple.edu/surveys/?s=yBg6TcXxu9TeiTyS" TargetMode="External"/><Relationship Id="rId2016" Type="http://schemas.openxmlformats.org/officeDocument/2006/relationships/hyperlink" Target="https://cphapps.temple.edu/surveys/?s=x4u23VJJRBxPSKQa" TargetMode="External"/><Relationship Id="rId2017" Type="http://schemas.openxmlformats.org/officeDocument/2006/relationships/hyperlink" Target="https://cphapps.temple.edu/surveys/?s=gKNc7r6SQ4hMToYx" TargetMode="External"/><Relationship Id="rId2018" Type="http://schemas.openxmlformats.org/officeDocument/2006/relationships/hyperlink" Target="https://cphapps.temple.edu/surveys/?s=x7jL3b3dJJdH89zW" TargetMode="External"/><Relationship Id="rId2019" Type="http://schemas.openxmlformats.org/officeDocument/2006/relationships/hyperlink" Target="https://cphapps.temple.edu/surveys/?s=wqncf4GDWa4ZvDeR" TargetMode="External"/><Relationship Id="rId579" Type="http://schemas.openxmlformats.org/officeDocument/2006/relationships/hyperlink" Target="https://cphapps.temple.edu/surveys/?s=tGzNX6rfVh4nrIVT" TargetMode="External"/><Relationship Id="rId578" Type="http://schemas.openxmlformats.org/officeDocument/2006/relationships/hyperlink" Target="https://cphapps.temple.edu/surveys/?s=pESPJfVEJQ9UJWdK" TargetMode="External"/><Relationship Id="rId577" Type="http://schemas.openxmlformats.org/officeDocument/2006/relationships/hyperlink" Target="https://cphapps.temple.edu/surveys/?s=hAvwfoajAJsag6sS" TargetMode="External"/><Relationship Id="rId1160" Type="http://schemas.openxmlformats.org/officeDocument/2006/relationships/hyperlink" Target="https://cphapps.temple.edu/surveys/?s=ImD8cyeEkszV5dkp" TargetMode="External"/><Relationship Id="rId572" Type="http://schemas.openxmlformats.org/officeDocument/2006/relationships/hyperlink" Target="https://cphapps.temple.edu/surveys/?s=bAj7nnUn5e2M4giJ" TargetMode="External"/><Relationship Id="rId1161" Type="http://schemas.openxmlformats.org/officeDocument/2006/relationships/hyperlink" Target="https://cphapps.temple.edu/surveys/?s=cKRjfzS6HjXS5iCr" TargetMode="External"/><Relationship Id="rId571" Type="http://schemas.openxmlformats.org/officeDocument/2006/relationships/hyperlink" Target="https://cphapps.temple.edu/surveys/?s=rQ6u9qKdx7VDfBsI" TargetMode="External"/><Relationship Id="rId1162" Type="http://schemas.openxmlformats.org/officeDocument/2006/relationships/hyperlink" Target="https://cphapps.temple.edu/surveys/?s=esYNpCJrofNr9cgn" TargetMode="External"/><Relationship Id="rId570" Type="http://schemas.openxmlformats.org/officeDocument/2006/relationships/hyperlink" Target="https://cphapps.temple.edu/surveys/?s=9ouHnXDnuRkDiFZd" TargetMode="External"/><Relationship Id="rId1163" Type="http://schemas.openxmlformats.org/officeDocument/2006/relationships/hyperlink" Target="https://cphapps.temple.edu/surveys/?s=6r5qqKPgGcIJYoyq" TargetMode="External"/><Relationship Id="rId2010" Type="http://schemas.openxmlformats.org/officeDocument/2006/relationships/hyperlink" Target="https://cphapps.temple.edu/surveys/?s=dbCmcRrJb9nxISKK" TargetMode="External"/><Relationship Id="rId1164" Type="http://schemas.openxmlformats.org/officeDocument/2006/relationships/hyperlink" Target="https://cphapps.temple.edu/surveys/?s=ifuSwIhMmhZnmPLg" TargetMode="External"/><Relationship Id="rId2011" Type="http://schemas.openxmlformats.org/officeDocument/2006/relationships/hyperlink" Target="https://cphapps.temple.edu/surveys/?s=HiYRaIs4XXGXhFMI" TargetMode="External"/><Relationship Id="rId576" Type="http://schemas.openxmlformats.org/officeDocument/2006/relationships/hyperlink" Target="https://cphapps.temple.edu/surveys/?s=fqgKUptg5e9HFbuy" TargetMode="External"/><Relationship Id="rId1165" Type="http://schemas.openxmlformats.org/officeDocument/2006/relationships/hyperlink" Target="https://cphapps.temple.edu/surveys/?s=eTB7GiXHVv5RhnyK" TargetMode="External"/><Relationship Id="rId2012" Type="http://schemas.openxmlformats.org/officeDocument/2006/relationships/hyperlink" Target="https://cphapps.temple.edu/surveys/?s=KMxs8ZejBImgzYNn" TargetMode="External"/><Relationship Id="rId575" Type="http://schemas.openxmlformats.org/officeDocument/2006/relationships/hyperlink" Target="https://cphapps.temple.edu/surveys/?s=UYEwvHfRERUa9KkT" TargetMode="External"/><Relationship Id="rId1166" Type="http://schemas.openxmlformats.org/officeDocument/2006/relationships/hyperlink" Target="https://cphapps.temple.edu/surveys/?s=fnhgs4VianVApbJe" TargetMode="External"/><Relationship Id="rId2013" Type="http://schemas.openxmlformats.org/officeDocument/2006/relationships/hyperlink" Target="https://cphapps.temple.edu/surveys/?s=mwGcx6p2FsQeHx4C" TargetMode="External"/><Relationship Id="rId574" Type="http://schemas.openxmlformats.org/officeDocument/2006/relationships/hyperlink" Target="https://cphapps.temple.edu/surveys/?s=RTyktgji5nR3Hma9" TargetMode="External"/><Relationship Id="rId1167" Type="http://schemas.openxmlformats.org/officeDocument/2006/relationships/hyperlink" Target="https://cphapps.temple.edu/surveys/?s=ujrVDyjCxaLrzBMX" TargetMode="External"/><Relationship Id="rId2014" Type="http://schemas.openxmlformats.org/officeDocument/2006/relationships/hyperlink" Target="https://cphapps.temple.edu/surveys/?s=qpg2s3yrgiD6ghG5" TargetMode="External"/><Relationship Id="rId573" Type="http://schemas.openxmlformats.org/officeDocument/2006/relationships/hyperlink" Target="https://cphapps.temple.edu/surveys/?s=puuUUkcphKANRAut" TargetMode="External"/><Relationship Id="rId1168" Type="http://schemas.openxmlformats.org/officeDocument/2006/relationships/hyperlink" Target="https://cphapps.temple.edu/surveys/?s=FNVHZWTHtsunVI2v" TargetMode="External"/><Relationship Id="rId2015" Type="http://schemas.openxmlformats.org/officeDocument/2006/relationships/hyperlink" Target="https://cphapps.temple.edu/surveys/?s=veEY8S5su8HcXTYS" TargetMode="External"/><Relationship Id="rId2049" Type="http://schemas.openxmlformats.org/officeDocument/2006/relationships/hyperlink" Target="https://cphapps.temple.edu/surveys/?s=DiZRDRwLTSZuXcws" TargetMode="External"/><Relationship Id="rId129" Type="http://schemas.openxmlformats.org/officeDocument/2006/relationships/hyperlink" Target="https://cphapps.temple.edu/surveys/?s=oerwNrHKTFxsU3M7" TargetMode="External"/><Relationship Id="rId128" Type="http://schemas.openxmlformats.org/officeDocument/2006/relationships/hyperlink" Target="https://cphapps.temple.edu/surveys/?s=7XQzPHnKoR7NHh8o" TargetMode="External"/><Relationship Id="rId127" Type="http://schemas.openxmlformats.org/officeDocument/2006/relationships/hyperlink" Target="https://cphapps.temple.edu/surveys/?s=9VQxmLfikz7qMYMh" TargetMode="External"/><Relationship Id="rId126" Type="http://schemas.openxmlformats.org/officeDocument/2006/relationships/hyperlink" Target="https://cphapps.temple.edu/surveys/?s=AozzJIsPpXKc8V42" TargetMode="External"/><Relationship Id="rId1190" Type="http://schemas.openxmlformats.org/officeDocument/2006/relationships/hyperlink" Target="https://cphapps.temple.edu/surveys/?s=A3v2fH97ECsjC9ex" TargetMode="External"/><Relationship Id="rId1191" Type="http://schemas.openxmlformats.org/officeDocument/2006/relationships/hyperlink" Target="https://cphapps.temple.edu/surveys/?s=5fTjGuqA7st5LLg2" TargetMode="External"/><Relationship Id="rId1192" Type="http://schemas.openxmlformats.org/officeDocument/2006/relationships/hyperlink" Target="https://cphapps.temple.edu/surveys/?s=h9ItmkxUtzcdnjaV" TargetMode="External"/><Relationship Id="rId1193" Type="http://schemas.openxmlformats.org/officeDocument/2006/relationships/hyperlink" Target="https://cphapps.temple.edu/surveys/?s=J3ePhYHJFJ7PiQPP" TargetMode="External"/><Relationship Id="rId2040" Type="http://schemas.openxmlformats.org/officeDocument/2006/relationships/hyperlink" Target="https://cphapps.temple.edu/surveys/?s=8FjXKSXuLLiMYE4B" TargetMode="External"/><Relationship Id="rId121" Type="http://schemas.openxmlformats.org/officeDocument/2006/relationships/hyperlink" Target="https://cphapps.temple.edu/surveys/?s=WNs5oLtZ9rDHhgyx" TargetMode="External"/><Relationship Id="rId1194" Type="http://schemas.openxmlformats.org/officeDocument/2006/relationships/hyperlink" Target="https://cphapps.temple.edu/surveys/?s=C339z8tuDypqkSpq" TargetMode="External"/><Relationship Id="rId2041" Type="http://schemas.openxmlformats.org/officeDocument/2006/relationships/hyperlink" Target="https://cphapps.temple.edu/surveys/?s=LfyqtgvCVzIUiEoo" TargetMode="External"/><Relationship Id="rId120" Type="http://schemas.openxmlformats.org/officeDocument/2006/relationships/hyperlink" Target="https://cphapps.temple.edu/surveys/?s=DfvgiZ4p8qboyaE3" TargetMode="External"/><Relationship Id="rId1195" Type="http://schemas.openxmlformats.org/officeDocument/2006/relationships/hyperlink" Target="https://cphapps.temple.edu/surveys/?s=2yXxkKjip7pJcWh8" TargetMode="External"/><Relationship Id="rId2042" Type="http://schemas.openxmlformats.org/officeDocument/2006/relationships/hyperlink" Target="https://cphapps.temple.edu/surveys/?s=Qb9fU2tNTFEvskx7" TargetMode="External"/><Relationship Id="rId1196" Type="http://schemas.openxmlformats.org/officeDocument/2006/relationships/hyperlink" Target="https://cphapps.temple.edu/surveys/?s=34q4uKnaBFo4n5sw" TargetMode="External"/><Relationship Id="rId2043" Type="http://schemas.openxmlformats.org/officeDocument/2006/relationships/hyperlink" Target="https://cphapps.temple.edu/surveys/?s=EHhUuGTfow48oKw8" TargetMode="External"/><Relationship Id="rId1197" Type="http://schemas.openxmlformats.org/officeDocument/2006/relationships/hyperlink" Target="https://cphapps.temple.edu/surveys/?s=43VAIWsnJP2ooicg" TargetMode="External"/><Relationship Id="rId2044" Type="http://schemas.openxmlformats.org/officeDocument/2006/relationships/hyperlink" Target="https://cphapps.temple.edu/surveys/?s=A3FwGcptrfUaczpx" TargetMode="External"/><Relationship Id="rId125" Type="http://schemas.openxmlformats.org/officeDocument/2006/relationships/hyperlink" Target="https://cphapps.temple.edu/surveys/?s=Hrgr7M3fhAArKRsw" TargetMode="External"/><Relationship Id="rId1198" Type="http://schemas.openxmlformats.org/officeDocument/2006/relationships/hyperlink" Target="https://cphapps.temple.edu/surveys/?s=bkrpQgUQsBohC9ek" TargetMode="External"/><Relationship Id="rId2045" Type="http://schemas.openxmlformats.org/officeDocument/2006/relationships/hyperlink" Target="https://cphapps.temple.edu/surveys/?s=NI8IHymIB5M2pfIK" TargetMode="External"/><Relationship Id="rId124" Type="http://schemas.openxmlformats.org/officeDocument/2006/relationships/hyperlink" Target="https://cphapps.temple.edu/surveys/?s=wKGHLoXF4nQsCfxU" TargetMode="External"/><Relationship Id="rId1199" Type="http://schemas.openxmlformats.org/officeDocument/2006/relationships/hyperlink" Target="https://cphapps.temple.edu/surveys/?s=hoVWYMvo4WvoNzB7" TargetMode="External"/><Relationship Id="rId2046" Type="http://schemas.openxmlformats.org/officeDocument/2006/relationships/hyperlink" Target="https://cphapps.temple.edu/surveys/?s=vsqILKizZWQuuRmH" TargetMode="External"/><Relationship Id="rId123" Type="http://schemas.openxmlformats.org/officeDocument/2006/relationships/hyperlink" Target="https://cphapps.temple.edu/surveys/?s=bzQhLHyrCjQpHJSH" TargetMode="External"/><Relationship Id="rId2047" Type="http://schemas.openxmlformats.org/officeDocument/2006/relationships/hyperlink" Target="https://cphapps.temple.edu/surveys/?s=ZmU2Wa5hjYXoL36G" TargetMode="External"/><Relationship Id="rId122" Type="http://schemas.openxmlformats.org/officeDocument/2006/relationships/hyperlink" Target="https://cphapps.temple.edu/surveys/?s=Bd2r89KCMe45DqRe" TargetMode="External"/><Relationship Id="rId2048" Type="http://schemas.openxmlformats.org/officeDocument/2006/relationships/hyperlink" Target="https://cphapps.temple.edu/surveys/?s=N6KpDxPbz4xN8RgM" TargetMode="External"/><Relationship Id="rId2038" Type="http://schemas.openxmlformats.org/officeDocument/2006/relationships/hyperlink" Target="https://cphapps.temple.edu/surveys/?s=53Rn94eAmcqaSJD2" TargetMode="External"/><Relationship Id="rId2039" Type="http://schemas.openxmlformats.org/officeDocument/2006/relationships/hyperlink" Target="https://cphapps.temple.edu/surveys/?s=68XamAWXHn2wDF3V" TargetMode="External"/><Relationship Id="rId118" Type="http://schemas.openxmlformats.org/officeDocument/2006/relationships/hyperlink" Target="https://cphapps.temple.edu/surveys/?s=bXzdfqs4Lj7oeYVn" TargetMode="External"/><Relationship Id="rId117" Type="http://schemas.openxmlformats.org/officeDocument/2006/relationships/hyperlink" Target="https://cphapps.temple.edu/surveys/?s=p3Jq4CtptKJtx39r" TargetMode="External"/><Relationship Id="rId116" Type="http://schemas.openxmlformats.org/officeDocument/2006/relationships/hyperlink" Target="https://cphapps.temple.edu/surveys/?s=uyHg2AVK6QigrqWx" TargetMode="External"/><Relationship Id="rId115" Type="http://schemas.openxmlformats.org/officeDocument/2006/relationships/hyperlink" Target="https://cphapps.temple.edu/surveys/?s=2TtnzXE8kL62Q7VA" TargetMode="External"/><Relationship Id="rId599" Type="http://schemas.openxmlformats.org/officeDocument/2006/relationships/hyperlink" Target="https://cphapps.temple.edu/surveys/?s=KMXkfsyf9XPnhi42" TargetMode="External"/><Relationship Id="rId1180" Type="http://schemas.openxmlformats.org/officeDocument/2006/relationships/hyperlink" Target="https://cphapps.temple.edu/surveys/?s=HaIGUxrbdoRgntFF" TargetMode="External"/><Relationship Id="rId1181" Type="http://schemas.openxmlformats.org/officeDocument/2006/relationships/hyperlink" Target="https://cphapps.temple.edu/surveys/?s=qvkjsi5Z7hZ223BC" TargetMode="External"/><Relationship Id="rId119" Type="http://schemas.openxmlformats.org/officeDocument/2006/relationships/hyperlink" Target="https://cphapps.temple.edu/surveys/?s=R63I8IXI3bG6fsgf" TargetMode="External"/><Relationship Id="rId1182" Type="http://schemas.openxmlformats.org/officeDocument/2006/relationships/hyperlink" Target="https://cphapps.temple.edu/surveys/?s=TfoPXBvdeNmYzPye" TargetMode="External"/><Relationship Id="rId110" Type="http://schemas.openxmlformats.org/officeDocument/2006/relationships/hyperlink" Target="https://cphapps.temple.edu/surveys/?s=9rLqTMaFGEwmLSds" TargetMode="External"/><Relationship Id="rId594" Type="http://schemas.openxmlformats.org/officeDocument/2006/relationships/hyperlink" Target="https://cphapps.temple.edu/surveys/?s=4TwvX4khsQie8Qma" TargetMode="External"/><Relationship Id="rId1183" Type="http://schemas.openxmlformats.org/officeDocument/2006/relationships/hyperlink" Target="https://cphapps.temple.edu/surveys/?s=XLQ4NCtDv2j9tgP4" TargetMode="External"/><Relationship Id="rId2030" Type="http://schemas.openxmlformats.org/officeDocument/2006/relationships/hyperlink" Target="https://cphapps.temple.edu/surveys/?s=AdIrMZQkEy59wMTP" TargetMode="External"/><Relationship Id="rId593" Type="http://schemas.openxmlformats.org/officeDocument/2006/relationships/hyperlink" Target="https://cphapps.temple.edu/surveys/?s=N5iWsy2xGUcuR8HX" TargetMode="External"/><Relationship Id="rId1184" Type="http://schemas.openxmlformats.org/officeDocument/2006/relationships/hyperlink" Target="https://cphapps.temple.edu/surveys/?s=hM5eGWZQh2ZEZKIT" TargetMode="External"/><Relationship Id="rId2031" Type="http://schemas.openxmlformats.org/officeDocument/2006/relationships/hyperlink" Target="https://cphapps.temple.edu/surveys/?s=aDGNmEsRBxWRoxNy" TargetMode="External"/><Relationship Id="rId592" Type="http://schemas.openxmlformats.org/officeDocument/2006/relationships/hyperlink" Target="https://cphapps.temple.edu/surveys/?s=Ei46WPJSuh2JP7wr" TargetMode="External"/><Relationship Id="rId1185" Type="http://schemas.openxmlformats.org/officeDocument/2006/relationships/hyperlink" Target="https://cphapps.temple.edu/surveys/?s=2MaNZHhzIL7qjxok" TargetMode="External"/><Relationship Id="rId2032" Type="http://schemas.openxmlformats.org/officeDocument/2006/relationships/hyperlink" Target="https://cphapps.temple.edu/surveys/?s=7DuhFGiUB5m5zqoZ" TargetMode="External"/><Relationship Id="rId591" Type="http://schemas.openxmlformats.org/officeDocument/2006/relationships/hyperlink" Target="https://cphapps.temple.edu/surveys/?s=6T9uPGdItn86pSZp" TargetMode="External"/><Relationship Id="rId1186" Type="http://schemas.openxmlformats.org/officeDocument/2006/relationships/hyperlink" Target="https://cphapps.temple.edu/surveys/?s=BwoDaXCbuZqjZgjI" TargetMode="External"/><Relationship Id="rId2033" Type="http://schemas.openxmlformats.org/officeDocument/2006/relationships/hyperlink" Target="https://cphapps.temple.edu/surveys/?s=AzuY4gRqUFIdrVSv" TargetMode="External"/><Relationship Id="rId114" Type="http://schemas.openxmlformats.org/officeDocument/2006/relationships/hyperlink" Target="https://cphapps.temple.edu/surveys/?s=oSFBzNIYR9shPSMp" TargetMode="External"/><Relationship Id="rId598" Type="http://schemas.openxmlformats.org/officeDocument/2006/relationships/hyperlink" Target="https://cphapps.temple.edu/surveys/?s=DBovT4fHBC9QLf79" TargetMode="External"/><Relationship Id="rId1187" Type="http://schemas.openxmlformats.org/officeDocument/2006/relationships/hyperlink" Target="https://cphapps.temple.edu/surveys/?s=ZgwptrbzFjY5RKRM" TargetMode="External"/><Relationship Id="rId2034" Type="http://schemas.openxmlformats.org/officeDocument/2006/relationships/hyperlink" Target="https://cphapps.temple.edu/surveys/?s=reXcUcybpDVWUfIE" TargetMode="External"/><Relationship Id="rId113" Type="http://schemas.openxmlformats.org/officeDocument/2006/relationships/hyperlink" Target="https://cphapps.temple.edu/surveys/?s=IuqinIG2ILSYPPVo" TargetMode="External"/><Relationship Id="rId597" Type="http://schemas.openxmlformats.org/officeDocument/2006/relationships/hyperlink" Target="https://cphapps.temple.edu/surveys/?s=RzZSweEWg794TND9" TargetMode="External"/><Relationship Id="rId1188" Type="http://schemas.openxmlformats.org/officeDocument/2006/relationships/hyperlink" Target="https://cphapps.temple.edu/surveys/?s=yQ5npp6ZQZukQzfF" TargetMode="External"/><Relationship Id="rId2035" Type="http://schemas.openxmlformats.org/officeDocument/2006/relationships/hyperlink" Target="https://cphapps.temple.edu/surveys/?s=bo7pTIY4bnUN4BDT" TargetMode="External"/><Relationship Id="rId112" Type="http://schemas.openxmlformats.org/officeDocument/2006/relationships/hyperlink" Target="https://cphapps.temple.edu/surveys/?s=NsNeWdU5B5JPUpdm" TargetMode="External"/><Relationship Id="rId596" Type="http://schemas.openxmlformats.org/officeDocument/2006/relationships/hyperlink" Target="https://cphapps.temple.edu/surveys/?s=ZEmu6uZuTBQfYdHU" TargetMode="External"/><Relationship Id="rId1189" Type="http://schemas.openxmlformats.org/officeDocument/2006/relationships/hyperlink" Target="https://cphapps.temple.edu/surveys/?s=JsbeMYcrb2EkEmpW" TargetMode="External"/><Relationship Id="rId2036" Type="http://schemas.openxmlformats.org/officeDocument/2006/relationships/hyperlink" Target="https://cphapps.temple.edu/surveys/?s=vwjvJotZe6tiwSxV" TargetMode="External"/><Relationship Id="rId111" Type="http://schemas.openxmlformats.org/officeDocument/2006/relationships/hyperlink" Target="https://cphapps.temple.edu/surveys/?s=HPEeeE78J9pohmYa" TargetMode="External"/><Relationship Id="rId595" Type="http://schemas.openxmlformats.org/officeDocument/2006/relationships/hyperlink" Target="https://cphapps.temple.edu/surveys/?s=q5yCRSAqtrrSV9tF" TargetMode="External"/><Relationship Id="rId2037" Type="http://schemas.openxmlformats.org/officeDocument/2006/relationships/hyperlink" Target="https://cphapps.temple.edu/surveys/?s=8DwEKUaaF8YsMxXH" TargetMode="External"/><Relationship Id="rId1136" Type="http://schemas.openxmlformats.org/officeDocument/2006/relationships/hyperlink" Target="https://cphapps.temple.edu/surveys/?s=tL6gjEsYyQFJVLNT" TargetMode="External"/><Relationship Id="rId1137" Type="http://schemas.openxmlformats.org/officeDocument/2006/relationships/hyperlink" Target="https://cphapps.temple.edu/surveys/?s=T8neS8fbK3ZhV5dS" TargetMode="External"/><Relationship Id="rId1138" Type="http://schemas.openxmlformats.org/officeDocument/2006/relationships/hyperlink" Target="https://cphapps.temple.edu/surveys/?s=jfm5yBGWPzI29hRZ" TargetMode="External"/><Relationship Id="rId1139" Type="http://schemas.openxmlformats.org/officeDocument/2006/relationships/hyperlink" Target="https://cphapps.temple.edu/surveys/?s=cr2Uoi4rxBxqt2hj" TargetMode="External"/><Relationship Id="rId547" Type="http://schemas.openxmlformats.org/officeDocument/2006/relationships/hyperlink" Target="https://cphapps.temple.edu/surveys/?s=Qw99ZgRxsHR7HVwc" TargetMode="External"/><Relationship Id="rId546" Type="http://schemas.openxmlformats.org/officeDocument/2006/relationships/hyperlink" Target="https://cphapps.temple.edu/surveys/?s=NtHjwiedPfWFcMgU" TargetMode="External"/><Relationship Id="rId545" Type="http://schemas.openxmlformats.org/officeDocument/2006/relationships/hyperlink" Target="https://cphapps.temple.edu/surveys/?s=hAXhY2etmKySiJV7" TargetMode="External"/><Relationship Id="rId544" Type="http://schemas.openxmlformats.org/officeDocument/2006/relationships/hyperlink" Target="https://cphapps.temple.edu/surveys/?s=K5iLCEJSWUW3zio4" TargetMode="External"/><Relationship Id="rId549" Type="http://schemas.openxmlformats.org/officeDocument/2006/relationships/hyperlink" Target="https://cphapps.temple.edu/surveys/?s=VXgT5NX4ug692QJz" TargetMode="External"/><Relationship Id="rId548" Type="http://schemas.openxmlformats.org/officeDocument/2006/relationships/hyperlink" Target="https://cphapps.temple.edu/surveys/?s=SUER8cFtHodqGo8q" TargetMode="External"/><Relationship Id="rId1130" Type="http://schemas.openxmlformats.org/officeDocument/2006/relationships/hyperlink" Target="https://cphapps.temple.edu/surveys/?s=TMpwgirKCtYqLKB6" TargetMode="External"/><Relationship Id="rId1131" Type="http://schemas.openxmlformats.org/officeDocument/2006/relationships/hyperlink" Target="https://cphapps.temple.edu/surveys/?s=g7kmZbbqoLB3vWPm" TargetMode="External"/><Relationship Id="rId543" Type="http://schemas.openxmlformats.org/officeDocument/2006/relationships/hyperlink" Target="https://cphapps.temple.edu/surveys/?s=2Gqy8Ib7nryNBZpp" TargetMode="External"/><Relationship Id="rId1132" Type="http://schemas.openxmlformats.org/officeDocument/2006/relationships/hyperlink" Target="https://cphapps.temple.edu/surveys/?s=4qZts2erLAJkZSzv" TargetMode="External"/><Relationship Id="rId542" Type="http://schemas.openxmlformats.org/officeDocument/2006/relationships/hyperlink" Target="https://cphapps.temple.edu/surveys/?s=ZmPJQtoS6KcSgZIc" TargetMode="External"/><Relationship Id="rId1133" Type="http://schemas.openxmlformats.org/officeDocument/2006/relationships/hyperlink" Target="https://cphapps.temple.edu/surveys/?s=yvdWCFqVoUAaIhA7" TargetMode="External"/><Relationship Id="rId541" Type="http://schemas.openxmlformats.org/officeDocument/2006/relationships/hyperlink" Target="https://cphapps.temple.edu/surveys/?s=SpcTnKNqgKkwFF89" TargetMode="External"/><Relationship Id="rId1134" Type="http://schemas.openxmlformats.org/officeDocument/2006/relationships/hyperlink" Target="https://cphapps.temple.edu/surveys/?s=KUkgasnP56ZrMNdn" TargetMode="External"/><Relationship Id="rId540" Type="http://schemas.openxmlformats.org/officeDocument/2006/relationships/hyperlink" Target="https://cphapps.temple.edu/surveys/?s=CWwR9HmVXHdrcDas" TargetMode="External"/><Relationship Id="rId1135" Type="http://schemas.openxmlformats.org/officeDocument/2006/relationships/hyperlink" Target="https://cphapps.temple.edu/surveys/?s=KgNvundHhG5gi7o3" TargetMode="External"/><Relationship Id="rId1125" Type="http://schemas.openxmlformats.org/officeDocument/2006/relationships/hyperlink" Target="https://cphapps.temple.edu/surveys/?s=dXI9fj8cPKnAgYUg" TargetMode="External"/><Relationship Id="rId1126" Type="http://schemas.openxmlformats.org/officeDocument/2006/relationships/hyperlink" Target="https://cphapps.temple.edu/surveys/?s=xP9ytW3jQ9ySxxZx" TargetMode="External"/><Relationship Id="rId1127" Type="http://schemas.openxmlformats.org/officeDocument/2006/relationships/hyperlink" Target="https://cphapps.temple.edu/surveys/?s=FJMT4yDT5MIGevuX" TargetMode="External"/><Relationship Id="rId1128" Type="http://schemas.openxmlformats.org/officeDocument/2006/relationships/hyperlink" Target="https://cphapps.temple.edu/surveys/?s=N4VXQDCIdCHg2Ep5" TargetMode="External"/><Relationship Id="rId1129" Type="http://schemas.openxmlformats.org/officeDocument/2006/relationships/hyperlink" Target="https://cphapps.temple.edu/surveys/?s=7fshrBVyuuQZ2qWi" TargetMode="External"/><Relationship Id="rId536" Type="http://schemas.openxmlformats.org/officeDocument/2006/relationships/hyperlink" Target="https://cphapps.temple.edu/surveys/?s=rpUImfaGfaJbpXZ9" TargetMode="External"/><Relationship Id="rId535" Type="http://schemas.openxmlformats.org/officeDocument/2006/relationships/hyperlink" Target="https://cphapps.temple.edu/surveys/?s=BVj8sqPerNWAdsj7" TargetMode="External"/><Relationship Id="rId534" Type="http://schemas.openxmlformats.org/officeDocument/2006/relationships/hyperlink" Target="https://cphapps.temple.edu/surveys/?s=i9JdBPXQe6NI8TGK" TargetMode="External"/><Relationship Id="rId533" Type="http://schemas.openxmlformats.org/officeDocument/2006/relationships/hyperlink" Target="https://cphapps.temple.edu/surveys/?s=hEIhcPpLWp529NiW" TargetMode="External"/><Relationship Id="rId539" Type="http://schemas.openxmlformats.org/officeDocument/2006/relationships/hyperlink" Target="https://cphapps.temple.edu/surveys/?s=E695e3fEdIqR7yrD" TargetMode="External"/><Relationship Id="rId538" Type="http://schemas.openxmlformats.org/officeDocument/2006/relationships/hyperlink" Target="https://cphapps.temple.edu/surveys/?s=Zr77wtMmsPxtAV3b" TargetMode="External"/><Relationship Id="rId537" Type="http://schemas.openxmlformats.org/officeDocument/2006/relationships/hyperlink" Target="https://cphapps.temple.edu/surveys/?s=LZu9k4Zt9da6XM44" TargetMode="External"/><Relationship Id="rId1120" Type="http://schemas.openxmlformats.org/officeDocument/2006/relationships/hyperlink" Target="https://cphapps.temple.edu/surveys/?s=VwptR9CSfdICGQtb" TargetMode="External"/><Relationship Id="rId532" Type="http://schemas.openxmlformats.org/officeDocument/2006/relationships/hyperlink" Target="https://cphapps.temple.edu/surveys/?s=gZBBNPnNwbqE93WA" TargetMode="External"/><Relationship Id="rId1121" Type="http://schemas.openxmlformats.org/officeDocument/2006/relationships/hyperlink" Target="https://cphapps.temple.edu/surveys/?s=ZYkhCqm4E7dMmtZh" TargetMode="External"/><Relationship Id="rId531" Type="http://schemas.openxmlformats.org/officeDocument/2006/relationships/hyperlink" Target="https://cphapps.temple.edu/surveys/?s=CbWvqQdnJIHNYJmI" TargetMode="External"/><Relationship Id="rId1122" Type="http://schemas.openxmlformats.org/officeDocument/2006/relationships/hyperlink" Target="https://cphapps.temple.edu/surveys/?s=mztHB7rcsvEqRHVS" TargetMode="External"/><Relationship Id="rId530" Type="http://schemas.openxmlformats.org/officeDocument/2006/relationships/hyperlink" Target="https://cphapps.temple.edu/surveys/?s=EIiITaBtFC4AMeWm" TargetMode="External"/><Relationship Id="rId1123" Type="http://schemas.openxmlformats.org/officeDocument/2006/relationships/hyperlink" Target="https://cphapps.temple.edu/surveys/?s=YFSGYtJnVzjWiruK" TargetMode="External"/><Relationship Id="rId1124" Type="http://schemas.openxmlformats.org/officeDocument/2006/relationships/hyperlink" Target="https://cphapps.temple.edu/surveys/?s=hU7WPnqdpPAdNLgn" TargetMode="External"/><Relationship Id="rId1158" Type="http://schemas.openxmlformats.org/officeDocument/2006/relationships/hyperlink" Target="https://cphapps.temple.edu/surveys/?s=RI8ms8qXCc7fvHgY" TargetMode="External"/><Relationship Id="rId2005" Type="http://schemas.openxmlformats.org/officeDocument/2006/relationships/hyperlink" Target="https://cphapps.temple.edu/surveys/?s=PAZ6QWt8WnSrYuUB" TargetMode="External"/><Relationship Id="rId1159" Type="http://schemas.openxmlformats.org/officeDocument/2006/relationships/hyperlink" Target="https://cphapps.temple.edu/surveys/?s=6Eia3XpgzTIuvCYL" TargetMode="External"/><Relationship Id="rId2006" Type="http://schemas.openxmlformats.org/officeDocument/2006/relationships/hyperlink" Target="https://cphapps.temple.edu/surveys/?s=jnY7hEAScat6Y6KL" TargetMode="External"/><Relationship Id="rId2007" Type="http://schemas.openxmlformats.org/officeDocument/2006/relationships/hyperlink" Target="https://cphapps.temple.edu/surveys/?s=PhjAmko8MLGffmx8" TargetMode="External"/><Relationship Id="rId2008" Type="http://schemas.openxmlformats.org/officeDocument/2006/relationships/hyperlink" Target="https://cphapps.temple.edu/surveys/?s=p6eJi5ng5IWkLQ8y" TargetMode="External"/><Relationship Id="rId2009" Type="http://schemas.openxmlformats.org/officeDocument/2006/relationships/hyperlink" Target="https://cphapps.temple.edu/surveys/?s=yHYgPbxwehriJk2z" TargetMode="External"/><Relationship Id="rId569" Type="http://schemas.openxmlformats.org/officeDocument/2006/relationships/hyperlink" Target="https://cphapps.temple.edu/surveys/?s=yJb4tg2eMvTLYpZM" TargetMode="External"/><Relationship Id="rId568" Type="http://schemas.openxmlformats.org/officeDocument/2006/relationships/hyperlink" Target="https://cphapps.temple.edu/surveys/?s=b6MDY3UN3xyx2TkF" TargetMode="External"/><Relationship Id="rId567" Type="http://schemas.openxmlformats.org/officeDocument/2006/relationships/hyperlink" Target="https://cphapps.temple.edu/surveys/?s=PhY9eKhxIcqLroa6" TargetMode="External"/><Relationship Id="rId566" Type="http://schemas.openxmlformats.org/officeDocument/2006/relationships/hyperlink" Target="https://cphapps.temple.edu/surveys/?s=k3m4GaBSuVAQrSRg" TargetMode="External"/><Relationship Id="rId561" Type="http://schemas.openxmlformats.org/officeDocument/2006/relationships/hyperlink" Target="https://cphapps.temple.edu/surveys/?s=CTXhWbU4VJ3bB5Go" TargetMode="External"/><Relationship Id="rId1150" Type="http://schemas.openxmlformats.org/officeDocument/2006/relationships/hyperlink" Target="https://cphapps.temple.edu/surveys/?s=3kQkLUiNAo4qqUSM" TargetMode="External"/><Relationship Id="rId560" Type="http://schemas.openxmlformats.org/officeDocument/2006/relationships/hyperlink" Target="https://cphapps.temple.edu/surveys/?s=7u7ezaTzZxKfvKmy" TargetMode="External"/><Relationship Id="rId1151" Type="http://schemas.openxmlformats.org/officeDocument/2006/relationships/hyperlink" Target="https://cphapps.temple.edu/surveys/?s=IwEPMgt8TgrHf2rS" TargetMode="External"/><Relationship Id="rId1152" Type="http://schemas.openxmlformats.org/officeDocument/2006/relationships/hyperlink" Target="https://cphapps.temple.edu/surveys/?s=HGr56LJpdBIyCHUx" TargetMode="External"/><Relationship Id="rId1153" Type="http://schemas.openxmlformats.org/officeDocument/2006/relationships/hyperlink" Target="https://cphapps.temple.edu/surveys/?s=7bmLJgMCWM67J7rh" TargetMode="External"/><Relationship Id="rId2000" Type="http://schemas.openxmlformats.org/officeDocument/2006/relationships/hyperlink" Target="https://cphapps.temple.edu/surveys/?s=xxJK4uxFn7Vor4qB" TargetMode="External"/><Relationship Id="rId565" Type="http://schemas.openxmlformats.org/officeDocument/2006/relationships/hyperlink" Target="https://cphapps.temple.edu/surveys/?s=uGDbUINfEzwg5Hwx" TargetMode="External"/><Relationship Id="rId1154" Type="http://schemas.openxmlformats.org/officeDocument/2006/relationships/hyperlink" Target="https://cphapps.temple.edu/surveys/?s=ZXttmXUQ5CskFg7F" TargetMode="External"/><Relationship Id="rId2001" Type="http://schemas.openxmlformats.org/officeDocument/2006/relationships/hyperlink" Target="https://cphapps.temple.edu/surveys/?s=8fQSUSLqgGootcUg" TargetMode="External"/><Relationship Id="rId564" Type="http://schemas.openxmlformats.org/officeDocument/2006/relationships/hyperlink" Target="https://cphapps.temple.edu/surveys/?s=oBoEzEkEMR68vLHa" TargetMode="External"/><Relationship Id="rId1155" Type="http://schemas.openxmlformats.org/officeDocument/2006/relationships/hyperlink" Target="https://cphapps.temple.edu/surveys/?s=kp2zR3GsEUPi8ScV" TargetMode="External"/><Relationship Id="rId2002" Type="http://schemas.openxmlformats.org/officeDocument/2006/relationships/hyperlink" Target="https://cphapps.temple.edu/surveys/?s=z22GAnT3q9RrhZWy" TargetMode="External"/><Relationship Id="rId563" Type="http://schemas.openxmlformats.org/officeDocument/2006/relationships/hyperlink" Target="https://cphapps.temple.edu/surveys/?s=RaR7Ihpr5ZqUs6XF" TargetMode="External"/><Relationship Id="rId1156" Type="http://schemas.openxmlformats.org/officeDocument/2006/relationships/hyperlink" Target="https://cphapps.temple.edu/surveys/?s=Dsz385VSxsjDXtsS" TargetMode="External"/><Relationship Id="rId2003" Type="http://schemas.openxmlformats.org/officeDocument/2006/relationships/hyperlink" Target="https://cphapps.temple.edu/surveys/?s=6wQDq2bgVUEdKFGB" TargetMode="External"/><Relationship Id="rId562" Type="http://schemas.openxmlformats.org/officeDocument/2006/relationships/hyperlink" Target="https://cphapps.temple.edu/surveys/?s=kQxXBW9eCToytzDm" TargetMode="External"/><Relationship Id="rId1157" Type="http://schemas.openxmlformats.org/officeDocument/2006/relationships/hyperlink" Target="https://cphapps.temple.edu/surveys/?s=i5Czw8ohRP8ZhNzG" TargetMode="External"/><Relationship Id="rId2004" Type="http://schemas.openxmlformats.org/officeDocument/2006/relationships/hyperlink" Target="https://cphapps.temple.edu/surveys/?s=VGoEb6ZnHBmkQUww" TargetMode="External"/><Relationship Id="rId1147" Type="http://schemas.openxmlformats.org/officeDocument/2006/relationships/hyperlink" Target="https://cphapps.temple.edu/surveys/?s=PvarQMT3L28NRkRY" TargetMode="External"/><Relationship Id="rId1148" Type="http://schemas.openxmlformats.org/officeDocument/2006/relationships/hyperlink" Target="https://cphapps.temple.edu/surveys/?s=TSptx38pUNJzdJNy" TargetMode="External"/><Relationship Id="rId1149" Type="http://schemas.openxmlformats.org/officeDocument/2006/relationships/hyperlink" Target="https://cphapps.temple.edu/surveys/?s=i9AyJ8pCXsM5cVMm" TargetMode="External"/><Relationship Id="rId558" Type="http://schemas.openxmlformats.org/officeDocument/2006/relationships/hyperlink" Target="https://cphapps.temple.edu/surveys/?s=kMhzecqQXQZFe2uK" TargetMode="External"/><Relationship Id="rId557" Type="http://schemas.openxmlformats.org/officeDocument/2006/relationships/hyperlink" Target="https://cphapps.temple.edu/surveys/?s=Yc79hyncNy2rT9y2" TargetMode="External"/><Relationship Id="rId556" Type="http://schemas.openxmlformats.org/officeDocument/2006/relationships/hyperlink" Target="https://cphapps.temple.edu/surveys/?s=AFN7Y6ZHf8cJRsWh" TargetMode="External"/><Relationship Id="rId555" Type="http://schemas.openxmlformats.org/officeDocument/2006/relationships/hyperlink" Target="https://cphapps.temple.edu/surveys/?s=hBJNAD469xbtuj9k" TargetMode="External"/><Relationship Id="rId559" Type="http://schemas.openxmlformats.org/officeDocument/2006/relationships/hyperlink" Target="https://cphapps.temple.edu/surveys/?s=jScLCzKsnffZSgkQ" TargetMode="External"/><Relationship Id="rId550" Type="http://schemas.openxmlformats.org/officeDocument/2006/relationships/hyperlink" Target="https://cphapps.temple.edu/surveys/?s=EmMurPYgQB47x9gW" TargetMode="External"/><Relationship Id="rId1140" Type="http://schemas.openxmlformats.org/officeDocument/2006/relationships/hyperlink" Target="https://cphapps.temple.edu/surveys/?s=Z5rL8pEUTAkICXkH" TargetMode="External"/><Relationship Id="rId1141" Type="http://schemas.openxmlformats.org/officeDocument/2006/relationships/hyperlink" Target="https://cphapps.temple.edu/surveys/?s=CFFQ9LysXZ69EcZ7" TargetMode="External"/><Relationship Id="rId1142" Type="http://schemas.openxmlformats.org/officeDocument/2006/relationships/hyperlink" Target="https://cphapps.temple.edu/surveys/?s=qBUohjxhZ9y3tktR" TargetMode="External"/><Relationship Id="rId554" Type="http://schemas.openxmlformats.org/officeDocument/2006/relationships/hyperlink" Target="https://cphapps.temple.edu/surveys/?s=Ishmk9fpfHnEXL8f" TargetMode="External"/><Relationship Id="rId1143" Type="http://schemas.openxmlformats.org/officeDocument/2006/relationships/hyperlink" Target="https://cphapps.temple.edu/surveys/?s=dqBa95XIBSRyBNnd" TargetMode="External"/><Relationship Id="rId553" Type="http://schemas.openxmlformats.org/officeDocument/2006/relationships/hyperlink" Target="https://cphapps.temple.edu/surveys/?s=vtEzxt4fkhHubMRa" TargetMode="External"/><Relationship Id="rId1144" Type="http://schemas.openxmlformats.org/officeDocument/2006/relationships/hyperlink" Target="https://cphapps.temple.edu/surveys/?s=94c5nbuxnu3ZxUd6" TargetMode="External"/><Relationship Id="rId552" Type="http://schemas.openxmlformats.org/officeDocument/2006/relationships/hyperlink" Target="https://cphapps.temple.edu/surveys/?s=Q6Prr4JPf9VcUvWt" TargetMode="External"/><Relationship Id="rId1145" Type="http://schemas.openxmlformats.org/officeDocument/2006/relationships/hyperlink" Target="https://cphapps.temple.edu/surveys/?s=NybbKaUcJd7BS3ew" TargetMode="External"/><Relationship Id="rId551" Type="http://schemas.openxmlformats.org/officeDocument/2006/relationships/hyperlink" Target="https://cphapps.temple.edu/surveys/?s=KNWagMzPyYnJ4Zme" TargetMode="External"/><Relationship Id="rId1146" Type="http://schemas.openxmlformats.org/officeDocument/2006/relationships/hyperlink" Target="https://cphapps.temple.edu/surveys/?s=p5z7xUWNeP8kksiY" TargetMode="External"/><Relationship Id="rId2090" Type="http://schemas.openxmlformats.org/officeDocument/2006/relationships/hyperlink" Target="https://cphapps.temple.edu/surveys/?s=UvWfWkAkPCAwJkc9" TargetMode="External"/><Relationship Id="rId2091" Type="http://schemas.openxmlformats.org/officeDocument/2006/relationships/hyperlink" Target="https://cphapps.temple.edu/surveys/?s=buT2xWDgkyRni3FK" TargetMode="External"/><Relationship Id="rId2092" Type="http://schemas.openxmlformats.org/officeDocument/2006/relationships/hyperlink" Target="https://cphapps.temple.edu/surveys/?s=rPHo9DyqrZ64qywm" TargetMode="External"/><Relationship Id="rId2093" Type="http://schemas.openxmlformats.org/officeDocument/2006/relationships/hyperlink" Target="https://cphapps.temple.edu/surveys/?s=xhXPJYpnyioTbVDD" TargetMode="External"/><Relationship Id="rId2094" Type="http://schemas.openxmlformats.org/officeDocument/2006/relationships/hyperlink" Target="https://cphapps.temple.edu/surveys/?s=WhCReRnDaTjmofzV" TargetMode="External"/><Relationship Id="rId2095" Type="http://schemas.openxmlformats.org/officeDocument/2006/relationships/hyperlink" Target="https://cphapps.temple.edu/surveys/?s=GungdVAdSmLCjd6m" TargetMode="External"/><Relationship Id="rId2096" Type="http://schemas.openxmlformats.org/officeDocument/2006/relationships/hyperlink" Target="https://cphapps.temple.edu/surveys/?s=hoRQBcJu2T2N4vLJ" TargetMode="External"/><Relationship Id="rId2097" Type="http://schemas.openxmlformats.org/officeDocument/2006/relationships/hyperlink" Target="https://cphapps.temple.edu/surveys/?s=cvXM93ZfLvsKhZNi" TargetMode="External"/><Relationship Id="rId2098" Type="http://schemas.openxmlformats.org/officeDocument/2006/relationships/hyperlink" Target="https://cphapps.temple.edu/surveys/?s=jS3FV5mwAIbxtjsu" TargetMode="External"/><Relationship Id="rId2099" Type="http://schemas.openxmlformats.org/officeDocument/2006/relationships/hyperlink" Target="https://cphapps.temple.edu/surveys/?s=kuAw6sYcrm6rQwJ6" TargetMode="External"/><Relationship Id="rId2060" Type="http://schemas.openxmlformats.org/officeDocument/2006/relationships/hyperlink" Target="https://cphapps.temple.edu/surveys/?s=jtBZsZFerz5QChhn" TargetMode="External"/><Relationship Id="rId2061" Type="http://schemas.openxmlformats.org/officeDocument/2006/relationships/hyperlink" Target="https://cphapps.temple.edu/surveys/?s=xbhYzNHXQNnKvrvY" TargetMode="External"/><Relationship Id="rId2062" Type="http://schemas.openxmlformats.org/officeDocument/2006/relationships/hyperlink" Target="https://cphapps.temple.edu/surveys/?s=bCU7httaX9WUywS6" TargetMode="External"/><Relationship Id="rId2063" Type="http://schemas.openxmlformats.org/officeDocument/2006/relationships/hyperlink" Target="https://cphapps.temple.edu/surveys/?s=9f8cbtepqt2WocUT" TargetMode="External"/><Relationship Id="rId2064" Type="http://schemas.openxmlformats.org/officeDocument/2006/relationships/hyperlink" Target="https://cphapps.temple.edu/surveys/?s=6tjwSLwUIod7LvNh" TargetMode="External"/><Relationship Id="rId2065" Type="http://schemas.openxmlformats.org/officeDocument/2006/relationships/hyperlink" Target="https://cphapps.temple.edu/surveys/?s=uEdeJL7c2UHv9NWv" TargetMode="External"/><Relationship Id="rId2066" Type="http://schemas.openxmlformats.org/officeDocument/2006/relationships/hyperlink" Target="https://cphapps.temple.edu/surveys/?s=Bhttd9rLqBtDWYUP" TargetMode="External"/><Relationship Id="rId2067" Type="http://schemas.openxmlformats.org/officeDocument/2006/relationships/hyperlink" Target="https://cphapps.temple.edu/surveys/?s=CyoZ4rGNaK9IeQEh" TargetMode="External"/><Relationship Id="rId2068" Type="http://schemas.openxmlformats.org/officeDocument/2006/relationships/hyperlink" Target="https://cphapps.temple.edu/surveys/?s=zAzJwBz6JMgjiQDU" TargetMode="External"/><Relationship Id="rId2069" Type="http://schemas.openxmlformats.org/officeDocument/2006/relationships/hyperlink" Target="https://cphapps.temple.edu/surveys/?s=JGSExENMXudLt8qe" TargetMode="External"/><Relationship Id="rId2050" Type="http://schemas.openxmlformats.org/officeDocument/2006/relationships/hyperlink" Target="https://cphapps.temple.edu/surveys/?s=f7j3f8brmgUkCM5G" TargetMode="External"/><Relationship Id="rId2051" Type="http://schemas.openxmlformats.org/officeDocument/2006/relationships/hyperlink" Target="https://cphapps.temple.edu/surveys/?s=K5dRa3wCU7ocpZr5" TargetMode="External"/><Relationship Id="rId495" Type="http://schemas.openxmlformats.org/officeDocument/2006/relationships/hyperlink" Target="https://cphapps.temple.edu/surveys/?s=G3xGQpfq9Yszr2Xj" TargetMode="External"/><Relationship Id="rId2052" Type="http://schemas.openxmlformats.org/officeDocument/2006/relationships/hyperlink" Target="https://cphapps.temple.edu/surveys/?s=GkbNg6dYxjWDB8ax" TargetMode="External"/><Relationship Id="rId494" Type="http://schemas.openxmlformats.org/officeDocument/2006/relationships/hyperlink" Target="https://cphapps.temple.edu/surveys/?s=mXfJ3pwAiQmpNUAq" TargetMode="External"/><Relationship Id="rId2053" Type="http://schemas.openxmlformats.org/officeDocument/2006/relationships/hyperlink" Target="https://cphapps.temple.edu/surveys/?s=hxrmDCDIBvsPFbbf" TargetMode="External"/><Relationship Id="rId493" Type="http://schemas.openxmlformats.org/officeDocument/2006/relationships/hyperlink" Target="https://cphapps.temple.edu/surveys/?s=PBahxeAMrSNWmJ7e" TargetMode="External"/><Relationship Id="rId2054" Type="http://schemas.openxmlformats.org/officeDocument/2006/relationships/hyperlink" Target="https://cphapps.temple.edu/surveys/?s=K3AUJj9DCFQ9sxv7" TargetMode="External"/><Relationship Id="rId492" Type="http://schemas.openxmlformats.org/officeDocument/2006/relationships/hyperlink" Target="https://cphapps.temple.edu/surveys/?s=jZgbT9wySBUIm5Sn" TargetMode="External"/><Relationship Id="rId2055" Type="http://schemas.openxmlformats.org/officeDocument/2006/relationships/hyperlink" Target="https://cphapps.temple.edu/surveys/?s=9zHPEKjbIPQNK6Tt" TargetMode="External"/><Relationship Id="rId499" Type="http://schemas.openxmlformats.org/officeDocument/2006/relationships/hyperlink" Target="https://cphapps.temple.edu/surveys/?s=DuIXDgL5RVk3oi4Z" TargetMode="External"/><Relationship Id="rId2056" Type="http://schemas.openxmlformats.org/officeDocument/2006/relationships/hyperlink" Target="https://cphapps.temple.edu/surveys/?s=KI6u2h4QBUT7dHzR" TargetMode="External"/><Relationship Id="rId498" Type="http://schemas.openxmlformats.org/officeDocument/2006/relationships/hyperlink" Target="https://cphapps.temple.edu/surveys/?s=YYcNfJyBDPSFjSsg" TargetMode="External"/><Relationship Id="rId2057" Type="http://schemas.openxmlformats.org/officeDocument/2006/relationships/hyperlink" Target="https://cphapps.temple.edu/surveys/?s=xEuCTNphHEkSaHzP" TargetMode="External"/><Relationship Id="rId497" Type="http://schemas.openxmlformats.org/officeDocument/2006/relationships/hyperlink" Target="https://cphapps.temple.edu/surveys/?s=nGMSJEnVg55HwPqm" TargetMode="External"/><Relationship Id="rId2058" Type="http://schemas.openxmlformats.org/officeDocument/2006/relationships/hyperlink" Target="https://cphapps.temple.edu/surveys/?s=nGEghd4kF5zPDiN5" TargetMode="External"/><Relationship Id="rId496" Type="http://schemas.openxmlformats.org/officeDocument/2006/relationships/hyperlink" Target="https://cphapps.temple.edu/surveys/?s=hys6hsWWA9cpB4dD" TargetMode="External"/><Relationship Id="rId2059" Type="http://schemas.openxmlformats.org/officeDocument/2006/relationships/hyperlink" Target="https://cphapps.temple.edu/surveys/?s=IUVcUTJzLqFTg332" TargetMode="External"/><Relationship Id="rId2080" Type="http://schemas.openxmlformats.org/officeDocument/2006/relationships/hyperlink" Target="https://cphapps.temple.edu/surveys/?s=RDHwExLgjZPMXEnT" TargetMode="External"/><Relationship Id="rId2081" Type="http://schemas.openxmlformats.org/officeDocument/2006/relationships/hyperlink" Target="https://cphapps.temple.edu/surveys/?s=UC35dbvWAr3z6heV" TargetMode="External"/><Relationship Id="rId2082" Type="http://schemas.openxmlformats.org/officeDocument/2006/relationships/hyperlink" Target="https://cphapps.temple.edu/surveys/?s=tdJX7eRkwe4rgWKa" TargetMode="External"/><Relationship Id="rId2083" Type="http://schemas.openxmlformats.org/officeDocument/2006/relationships/hyperlink" Target="https://cphapps.temple.edu/surveys/?s=NKL5JiQVS4jPhHVt" TargetMode="External"/><Relationship Id="rId2084" Type="http://schemas.openxmlformats.org/officeDocument/2006/relationships/hyperlink" Target="https://cphapps.temple.edu/surveys/?s=hkKjMd2gpn7qwM3D" TargetMode="External"/><Relationship Id="rId2085" Type="http://schemas.openxmlformats.org/officeDocument/2006/relationships/hyperlink" Target="https://cphapps.temple.edu/surveys/?s=HAQYJSts4yLHiDcX" TargetMode="External"/><Relationship Id="rId2086" Type="http://schemas.openxmlformats.org/officeDocument/2006/relationships/hyperlink" Target="https://cphapps.temple.edu/surveys/?s=UqjSZ98H64mNjY8n" TargetMode="External"/><Relationship Id="rId2087" Type="http://schemas.openxmlformats.org/officeDocument/2006/relationships/hyperlink" Target="https://cphapps.temple.edu/surveys/?s=XkkBuyKYLDh47Epo" TargetMode="External"/><Relationship Id="rId2088" Type="http://schemas.openxmlformats.org/officeDocument/2006/relationships/hyperlink" Target="https://cphapps.temple.edu/surveys/?s=HgmQn4JnIRgZ82jF" TargetMode="External"/><Relationship Id="rId2089" Type="http://schemas.openxmlformats.org/officeDocument/2006/relationships/hyperlink" Target="https://cphapps.temple.edu/surveys/?s=vmp6XTzh5tE7QoDr" TargetMode="External"/><Relationship Id="rId2070" Type="http://schemas.openxmlformats.org/officeDocument/2006/relationships/hyperlink" Target="https://cphapps.temple.edu/surveys/?s=25HYi7qB2nKrzKro" TargetMode="External"/><Relationship Id="rId2071" Type="http://schemas.openxmlformats.org/officeDocument/2006/relationships/hyperlink" Target="https://cphapps.temple.edu/surveys/?s=LI5ohPHMipx9JIUB" TargetMode="External"/><Relationship Id="rId2072" Type="http://schemas.openxmlformats.org/officeDocument/2006/relationships/hyperlink" Target="https://cphapps.temple.edu/surveys/?s=h5BLrsPQu7p5oBSB" TargetMode="External"/><Relationship Id="rId2073" Type="http://schemas.openxmlformats.org/officeDocument/2006/relationships/hyperlink" Target="https://cphapps.temple.edu/surveys/?s=qQtdqBf4iQsacehF" TargetMode="External"/><Relationship Id="rId2074" Type="http://schemas.openxmlformats.org/officeDocument/2006/relationships/hyperlink" Target="https://cphapps.temple.edu/surveys/?s=ApWuySXoZiuHNDZ8" TargetMode="External"/><Relationship Id="rId2075" Type="http://schemas.openxmlformats.org/officeDocument/2006/relationships/hyperlink" Target="https://cphapps.temple.edu/surveys/?s=aFfjJcaAc9qvc6yM" TargetMode="External"/><Relationship Id="rId2076" Type="http://schemas.openxmlformats.org/officeDocument/2006/relationships/hyperlink" Target="https://cphapps.temple.edu/surveys/?s=G8W75dIzZVkNT744" TargetMode="External"/><Relationship Id="rId2077" Type="http://schemas.openxmlformats.org/officeDocument/2006/relationships/hyperlink" Target="https://cphapps.temple.edu/surveys/?s=yXPHTNIeVTcyHaMn" TargetMode="External"/><Relationship Id="rId2078" Type="http://schemas.openxmlformats.org/officeDocument/2006/relationships/hyperlink" Target="https://cphapps.temple.edu/surveys/?s=skdFZQhVs3ni9nHW" TargetMode="External"/><Relationship Id="rId2079" Type="http://schemas.openxmlformats.org/officeDocument/2006/relationships/hyperlink" Target="https://cphapps.temple.edu/surveys/?s=TENDmKxGKRwpyRTy" TargetMode="External"/><Relationship Id="rId1610" Type="http://schemas.openxmlformats.org/officeDocument/2006/relationships/hyperlink" Target="https://cphapps.temple.edu/surveys/?s=MX6D2Qn5UIDIsfEq" TargetMode="External"/><Relationship Id="rId1611" Type="http://schemas.openxmlformats.org/officeDocument/2006/relationships/hyperlink" Target="mailto:catrishas@yahoo.com" TargetMode="External"/><Relationship Id="rId1612" Type="http://schemas.openxmlformats.org/officeDocument/2006/relationships/hyperlink" Target="https://cphapps.temple.edu/surveys/?s=fFJRUAigttwRUhZc" TargetMode="External"/><Relationship Id="rId1613" Type="http://schemas.openxmlformats.org/officeDocument/2006/relationships/hyperlink" Target="https://cphapps.temple.edu/surveys/?s=3QELTgpGSMCL3cHt" TargetMode="External"/><Relationship Id="rId1614" Type="http://schemas.openxmlformats.org/officeDocument/2006/relationships/hyperlink" Target="https://cphapps.temple.edu/surveys/?s=S2562qKBgiQEhPke" TargetMode="External"/><Relationship Id="rId1615" Type="http://schemas.openxmlformats.org/officeDocument/2006/relationships/hyperlink" Target="https://cphapps.temple.edu/surveys/?s=RnFNLMqWBNwwGLdL" TargetMode="External"/><Relationship Id="rId1616" Type="http://schemas.openxmlformats.org/officeDocument/2006/relationships/hyperlink" Target="https://cphapps.temple.edu/surveys/?s=QBy6Y2sWKKyf4hk9" TargetMode="External"/><Relationship Id="rId907" Type="http://schemas.openxmlformats.org/officeDocument/2006/relationships/hyperlink" Target="https://cphapps.temple.edu/surveys/?s=qBFyNYnnJEfqyzJL" TargetMode="External"/><Relationship Id="rId1617" Type="http://schemas.openxmlformats.org/officeDocument/2006/relationships/hyperlink" Target="https://cphapps.temple.edu/surveys/?s=vYoyBfuDPvhxJhjS" TargetMode="External"/><Relationship Id="rId906" Type="http://schemas.openxmlformats.org/officeDocument/2006/relationships/hyperlink" Target="https://cphapps.temple.edu/surveys/?s=W2uKCLnmMXQSZ8Sy" TargetMode="External"/><Relationship Id="rId1618" Type="http://schemas.openxmlformats.org/officeDocument/2006/relationships/hyperlink" Target="mailto:animaitin@hotmail.com" TargetMode="External"/><Relationship Id="rId905" Type="http://schemas.openxmlformats.org/officeDocument/2006/relationships/hyperlink" Target="https://cphapps.temple.edu/surveys/?s=eKGHD33EgEsxmFQn" TargetMode="External"/><Relationship Id="rId1619" Type="http://schemas.openxmlformats.org/officeDocument/2006/relationships/hyperlink" Target="https://cphapps.temple.edu/surveys/?s=ifjfWJPsQY78dY2i" TargetMode="External"/><Relationship Id="rId904" Type="http://schemas.openxmlformats.org/officeDocument/2006/relationships/hyperlink" Target="https://cphapps.temple.edu/surveys/?s=XT6WKkZNnFgkAorQ" TargetMode="External"/><Relationship Id="rId909" Type="http://schemas.openxmlformats.org/officeDocument/2006/relationships/hyperlink" Target="https://cphapps.temple.edu/surveys/?s=9hsVaHB4djMgWJLg" TargetMode="External"/><Relationship Id="rId908" Type="http://schemas.openxmlformats.org/officeDocument/2006/relationships/hyperlink" Target="https://cphapps.temple.edu/surveys/?s=8jk69gARTjbbttzi" TargetMode="External"/><Relationship Id="rId903" Type="http://schemas.openxmlformats.org/officeDocument/2006/relationships/hyperlink" Target="https://cphapps.temple.edu/surveys/?s=EAZxGuxz6SdBeYXL" TargetMode="External"/><Relationship Id="rId902" Type="http://schemas.openxmlformats.org/officeDocument/2006/relationships/hyperlink" Target="https://cphapps.temple.edu/surveys/?s=WGpnqxUbzWEkgLrn" TargetMode="External"/><Relationship Id="rId901" Type="http://schemas.openxmlformats.org/officeDocument/2006/relationships/hyperlink" Target="https://cphapps.temple.edu/surveys/?s=TCMgdADWYWypANwf" TargetMode="External"/><Relationship Id="rId900" Type="http://schemas.openxmlformats.org/officeDocument/2006/relationships/hyperlink" Target="https://cphapps.temple.edu/surveys/?s=5i5DAsDFAnM9wd5d" TargetMode="External"/><Relationship Id="rId1600" Type="http://schemas.openxmlformats.org/officeDocument/2006/relationships/hyperlink" Target="https://cphapps.temple.edu/surveys/?s=AkhfqKpVPbaf79DS" TargetMode="External"/><Relationship Id="rId1601" Type="http://schemas.openxmlformats.org/officeDocument/2006/relationships/hyperlink" Target="mailto:catrishas@yahoo.com" TargetMode="External"/><Relationship Id="rId1602" Type="http://schemas.openxmlformats.org/officeDocument/2006/relationships/hyperlink" Target="https://cphapps.temple.edu/surveys/?s=JdPAopeL6WkxaKyT" TargetMode="External"/><Relationship Id="rId1603" Type="http://schemas.openxmlformats.org/officeDocument/2006/relationships/hyperlink" Target="https://cphapps.temple.edu/surveys/?s=BhJTxEvR4WCXIrL2" TargetMode="External"/><Relationship Id="rId1604" Type="http://schemas.openxmlformats.org/officeDocument/2006/relationships/hyperlink" Target="https://cphapps.temple.edu/surveys/?s=st4RuMGZ94zsRFvC" TargetMode="External"/><Relationship Id="rId1605" Type="http://schemas.openxmlformats.org/officeDocument/2006/relationships/hyperlink" Target="https://cphapps.temple.edu/surveys/?s=u3Awvj52mFZNDySY" TargetMode="External"/><Relationship Id="rId1606" Type="http://schemas.openxmlformats.org/officeDocument/2006/relationships/hyperlink" Target="https://cphapps.temple.edu/surveys/?s=RrejrAvJgZeKjFPd" TargetMode="External"/><Relationship Id="rId1607" Type="http://schemas.openxmlformats.org/officeDocument/2006/relationships/hyperlink" Target="https://cphapps.temple.edu/surveys/?s=3jHSw5hMMK2RkNb6" TargetMode="External"/><Relationship Id="rId1608" Type="http://schemas.openxmlformats.org/officeDocument/2006/relationships/hyperlink" Target="https://cphapps.temple.edu/surveys/?s=aJBPYIwnwAMe87N6" TargetMode="External"/><Relationship Id="rId1609" Type="http://schemas.openxmlformats.org/officeDocument/2006/relationships/hyperlink" Target="https://cphapps.temple.edu/surveys/?s=oDSUepzWqK6jbybV" TargetMode="External"/><Relationship Id="rId1631" Type="http://schemas.openxmlformats.org/officeDocument/2006/relationships/hyperlink" Target="https://cphapps.temple.edu/surveys/?s=poHzij6crFYtdBMM" TargetMode="External"/><Relationship Id="rId1632" Type="http://schemas.openxmlformats.org/officeDocument/2006/relationships/hyperlink" Target="https://cphapps.temple.edu/surveys/?s=wVmGS5zXSosKcn2t" TargetMode="External"/><Relationship Id="rId1633" Type="http://schemas.openxmlformats.org/officeDocument/2006/relationships/hyperlink" Target="https://cphapps.temple.edu/surveys/?s=oQQ2hUKoyNATYIUv" TargetMode="External"/><Relationship Id="rId1634" Type="http://schemas.openxmlformats.org/officeDocument/2006/relationships/hyperlink" Target="https://cphapps.temple.edu/surveys/?s=Hoign8cdNYbJUPxM" TargetMode="External"/><Relationship Id="rId1635" Type="http://schemas.openxmlformats.org/officeDocument/2006/relationships/hyperlink" Target="https://cphapps.temple.edu/surveys/?s=ZcsoPoZRZL2mmyQE" TargetMode="External"/><Relationship Id="rId1636" Type="http://schemas.openxmlformats.org/officeDocument/2006/relationships/hyperlink" Target="https://cphapps.temple.edu/surveys/?s=pEjqNJj4IGWmaeJd" TargetMode="External"/><Relationship Id="rId1637" Type="http://schemas.openxmlformats.org/officeDocument/2006/relationships/hyperlink" Target="https://cphapps.temple.edu/surveys/?s=tATXqG6VEvAZgPVb" TargetMode="External"/><Relationship Id="rId1638" Type="http://schemas.openxmlformats.org/officeDocument/2006/relationships/hyperlink" Target="mailto:jledwards122@gmail.com" TargetMode="External"/><Relationship Id="rId929" Type="http://schemas.openxmlformats.org/officeDocument/2006/relationships/hyperlink" Target="https://cphapps.temple.edu/surveys/?s=eRfPe9yWY26C6wEI" TargetMode="External"/><Relationship Id="rId1639" Type="http://schemas.openxmlformats.org/officeDocument/2006/relationships/hyperlink" Target="https://cphapps.temple.edu/surveys/?s=Xt4mrg2s5HMZEcS6" TargetMode="External"/><Relationship Id="rId928" Type="http://schemas.openxmlformats.org/officeDocument/2006/relationships/hyperlink" Target="https://cphapps.temple.edu/surveys/?s=YvHsyvrEHLpY6aD2" TargetMode="External"/><Relationship Id="rId927" Type="http://schemas.openxmlformats.org/officeDocument/2006/relationships/hyperlink" Target="https://cphapps.temple.edu/surveys/?s=btVs3AywcA2KBmXx" TargetMode="External"/><Relationship Id="rId926" Type="http://schemas.openxmlformats.org/officeDocument/2006/relationships/hyperlink" Target="https://cphapps.temple.edu/surveys/?s=fHTihcdCNHaJ7cwt" TargetMode="External"/><Relationship Id="rId921" Type="http://schemas.openxmlformats.org/officeDocument/2006/relationships/hyperlink" Target="https://cphapps.temple.edu/surveys/?s=BgoBf2GGrJYN9piC" TargetMode="External"/><Relationship Id="rId920" Type="http://schemas.openxmlformats.org/officeDocument/2006/relationships/hyperlink" Target="https://cphapps.temple.edu/surveys/?s=LBR8SUDfvNez4JP6" TargetMode="External"/><Relationship Id="rId925" Type="http://schemas.openxmlformats.org/officeDocument/2006/relationships/hyperlink" Target="https://cphapps.temple.edu/surveys/?s=MRsBPDsE2C5xx73j" TargetMode="External"/><Relationship Id="rId924" Type="http://schemas.openxmlformats.org/officeDocument/2006/relationships/hyperlink" Target="https://cphapps.temple.edu/surveys/?s=g9ErMePz3YbZkmH3" TargetMode="External"/><Relationship Id="rId923" Type="http://schemas.openxmlformats.org/officeDocument/2006/relationships/hyperlink" Target="https://cphapps.temple.edu/surveys/?s=bKz9vV9gwd2gsFQV" TargetMode="External"/><Relationship Id="rId922" Type="http://schemas.openxmlformats.org/officeDocument/2006/relationships/hyperlink" Target="https://cphapps.temple.edu/surveys/?s=iN5BBQNar3ZcIeLp" TargetMode="External"/><Relationship Id="rId1630" Type="http://schemas.openxmlformats.org/officeDocument/2006/relationships/hyperlink" Target="https://cphapps.temple.edu/surveys/?s=kZ86J6mQqdh7LEf2" TargetMode="External"/><Relationship Id="rId1620" Type="http://schemas.openxmlformats.org/officeDocument/2006/relationships/hyperlink" Target="https://cphapps.temple.edu/surveys/?s=ZM2cErmDS29wsvh8" TargetMode="External"/><Relationship Id="rId1621" Type="http://schemas.openxmlformats.org/officeDocument/2006/relationships/hyperlink" Target="https://cphapps.temple.edu/surveys/?s=ICPaL2oPsveJMDQe" TargetMode="External"/><Relationship Id="rId1622" Type="http://schemas.openxmlformats.org/officeDocument/2006/relationships/hyperlink" Target="https://cphapps.temple.edu/surveys/?s=FPK4W5RF2JvYmLqv" TargetMode="External"/><Relationship Id="rId1623" Type="http://schemas.openxmlformats.org/officeDocument/2006/relationships/hyperlink" Target="https://cphapps.temple.edu/surveys/?s=LmoZv7DToS9ZwrPc" TargetMode="External"/><Relationship Id="rId1624" Type="http://schemas.openxmlformats.org/officeDocument/2006/relationships/hyperlink" Target="https://cphapps.temple.edu/surveys/?s=s5NoisCRIwTTjPVK" TargetMode="External"/><Relationship Id="rId1625" Type="http://schemas.openxmlformats.org/officeDocument/2006/relationships/hyperlink" Target="https://cphapps.temple.edu/surveys/?s=SACLnegnmgctJggP" TargetMode="External"/><Relationship Id="rId1626" Type="http://schemas.openxmlformats.org/officeDocument/2006/relationships/hyperlink" Target="https://cphapps.temple.edu/surveys/?s=8HyQWuPakNkRez4p" TargetMode="External"/><Relationship Id="rId1627" Type="http://schemas.openxmlformats.org/officeDocument/2006/relationships/hyperlink" Target="https://cphapps.temple.edu/surveys/?s=Z6TzeMpycjxV57Vc" TargetMode="External"/><Relationship Id="rId918" Type="http://schemas.openxmlformats.org/officeDocument/2006/relationships/hyperlink" Target="https://cphapps.temple.edu/surveys/?s=v9DJILX34CZYE4PP" TargetMode="External"/><Relationship Id="rId1628" Type="http://schemas.openxmlformats.org/officeDocument/2006/relationships/hyperlink" Target="mailto:chastitymarlo@yahoo.com" TargetMode="External"/><Relationship Id="rId917" Type="http://schemas.openxmlformats.org/officeDocument/2006/relationships/hyperlink" Target="https://cphapps.temple.edu/surveys/?s=5fiKgWIuLZehsnkk" TargetMode="External"/><Relationship Id="rId1629" Type="http://schemas.openxmlformats.org/officeDocument/2006/relationships/hyperlink" Target="https://cphapps.temple.edu/surveys/?s=FZE5zuMM6EJmocLk" TargetMode="External"/><Relationship Id="rId916" Type="http://schemas.openxmlformats.org/officeDocument/2006/relationships/hyperlink" Target="https://cphapps.temple.edu/surveys/?s=aqZhHBKW3zhAEmr2" TargetMode="External"/><Relationship Id="rId915" Type="http://schemas.openxmlformats.org/officeDocument/2006/relationships/hyperlink" Target="https://cphapps.temple.edu/surveys/?s=FCgaAMywxDpuNRNb" TargetMode="External"/><Relationship Id="rId919" Type="http://schemas.openxmlformats.org/officeDocument/2006/relationships/hyperlink" Target="https://cphapps.temple.edu/surveys/?s=i8xe6fc3u6kJrMSM" TargetMode="External"/><Relationship Id="rId910" Type="http://schemas.openxmlformats.org/officeDocument/2006/relationships/hyperlink" Target="https://cphapps.temple.edu/surveys/?s=Lk28ikTZG4IaIc4Y" TargetMode="External"/><Relationship Id="rId914" Type="http://schemas.openxmlformats.org/officeDocument/2006/relationships/hyperlink" Target="https://cphapps.temple.edu/surveys/?s=5ovL5sapRxS8aQso" TargetMode="External"/><Relationship Id="rId913" Type="http://schemas.openxmlformats.org/officeDocument/2006/relationships/hyperlink" Target="https://cphapps.temple.edu/surveys/?s=nMCQIXQQdYkvLuHo" TargetMode="External"/><Relationship Id="rId912" Type="http://schemas.openxmlformats.org/officeDocument/2006/relationships/hyperlink" Target="https://cphapps.temple.edu/surveys/?s=fe9HuI8KjauRZKis" TargetMode="External"/><Relationship Id="rId911" Type="http://schemas.openxmlformats.org/officeDocument/2006/relationships/hyperlink" Target="https://cphapps.temple.edu/surveys/?s=vnb4byatr4VcTmHM" TargetMode="External"/><Relationship Id="rId1213" Type="http://schemas.openxmlformats.org/officeDocument/2006/relationships/hyperlink" Target="https://cphapps.temple.edu/surveys/?s=Zz6wYp3PqHZATByi" TargetMode="External"/><Relationship Id="rId1697" Type="http://schemas.openxmlformats.org/officeDocument/2006/relationships/hyperlink" Target="https://cphapps.temple.edu/surveys/?s=r6qCVwdYWLX6KTtI" TargetMode="External"/><Relationship Id="rId1214" Type="http://schemas.openxmlformats.org/officeDocument/2006/relationships/hyperlink" Target="https://cphapps.temple.edu/surveys/?s=9UrMgqzokEPsUAIS" TargetMode="External"/><Relationship Id="rId1698" Type="http://schemas.openxmlformats.org/officeDocument/2006/relationships/hyperlink" Target="https://cphapps.temple.edu/surveys/?s=AVZz2taLGyCg6hiN" TargetMode="External"/><Relationship Id="rId1215" Type="http://schemas.openxmlformats.org/officeDocument/2006/relationships/hyperlink" Target="https://cphapps.temple.edu/surveys/?s=DaQAuQCxgq5IF4pg" TargetMode="External"/><Relationship Id="rId1699" Type="http://schemas.openxmlformats.org/officeDocument/2006/relationships/hyperlink" Target="https://cphapps.temple.edu/surveys/?s=ZVjgcm4ow5ctwM6Y" TargetMode="External"/><Relationship Id="rId1216" Type="http://schemas.openxmlformats.org/officeDocument/2006/relationships/hyperlink" Target="https://cphapps.temple.edu/surveys/?s=vZdfzu8MoJXkoD7t" TargetMode="External"/><Relationship Id="rId1217" Type="http://schemas.openxmlformats.org/officeDocument/2006/relationships/hyperlink" Target="https://cphapps.temple.edu/surveys/?s=GNkXBtLt4yaaau2D" TargetMode="External"/><Relationship Id="rId1218" Type="http://schemas.openxmlformats.org/officeDocument/2006/relationships/hyperlink" Target="https://cphapps.temple.edu/surveys/?s=n4d8qgesfx3Bie3W" TargetMode="External"/><Relationship Id="rId1219" Type="http://schemas.openxmlformats.org/officeDocument/2006/relationships/hyperlink" Target="https://cphapps.temple.edu/surveys/?s=BLHctP7HLY7RGNbu" TargetMode="External"/><Relationship Id="rId866" Type="http://schemas.openxmlformats.org/officeDocument/2006/relationships/hyperlink" Target="https://cphapps.temple.edu/surveys/?s=98AdLc8i38So3Piv" TargetMode="External"/><Relationship Id="rId865" Type="http://schemas.openxmlformats.org/officeDocument/2006/relationships/hyperlink" Target="https://cphapps.temple.edu/surveys/?s=LriJY8xSjtK7weYJ" TargetMode="External"/><Relationship Id="rId864" Type="http://schemas.openxmlformats.org/officeDocument/2006/relationships/hyperlink" Target="https://cphapps.temple.edu/surveys/?s=ZW4oRNTZhIw4xiGQ" TargetMode="External"/><Relationship Id="rId863" Type="http://schemas.openxmlformats.org/officeDocument/2006/relationships/hyperlink" Target="https://cphapps.temple.edu/surveys/?s=Nqdbx6AIPe3un2ax" TargetMode="External"/><Relationship Id="rId869" Type="http://schemas.openxmlformats.org/officeDocument/2006/relationships/hyperlink" Target="https://cphapps.temple.edu/surveys/?s=Td2gjPhaDtTEIMHe" TargetMode="External"/><Relationship Id="rId868" Type="http://schemas.openxmlformats.org/officeDocument/2006/relationships/hyperlink" Target="https://cphapps.temple.edu/surveys/?s=RLojWjRskfYkeTx6" TargetMode="External"/><Relationship Id="rId867" Type="http://schemas.openxmlformats.org/officeDocument/2006/relationships/hyperlink" Target="https://cphapps.temple.edu/surveys/?s=GSv78eFXZ6Q9qGQh" TargetMode="External"/><Relationship Id="rId1690" Type="http://schemas.openxmlformats.org/officeDocument/2006/relationships/hyperlink" Target="https://cphapps.temple.edu/surveys/?s=aY3e4bDE8asti3Xp" TargetMode="External"/><Relationship Id="rId1691" Type="http://schemas.openxmlformats.org/officeDocument/2006/relationships/hyperlink" Target="https://cphapps.temple.edu/surveys/?s=JwupuwZJhgxrM7wy" TargetMode="External"/><Relationship Id="rId1692" Type="http://schemas.openxmlformats.org/officeDocument/2006/relationships/hyperlink" Target="https://cphapps.temple.edu/surveys/?s=ByKFmTrQ4EHvu2Tc" TargetMode="External"/><Relationship Id="rId862" Type="http://schemas.openxmlformats.org/officeDocument/2006/relationships/hyperlink" Target="https://cphapps.temple.edu/surveys/?s=3m7CvDFKCoyN7mZs" TargetMode="External"/><Relationship Id="rId1693" Type="http://schemas.openxmlformats.org/officeDocument/2006/relationships/hyperlink" Target="https://cphapps.temple.edu/surveys/?s=MgKVbxydh6BJ3RA2" TargetMode="External"/><Relationship Id="rId861" Type="http://schemas.openxmlformats.org/officeDocument/2006/relationships/hyperlink" Target="https://cphapps.temple.edu/surveys/?s=nnI6tRsvwsUTanCu" TargetMode="External"/><Relationship Id="rId1210" Type="http://schemas.openxmlformats.org/officeDocument/2006/relationships/hyperlink" Target="https://cphapps.temple.edu/surveys/?s=7HoQZ7HESAuEuIhn" TargetMode="External"/><Relationship Id="rId1694" Type="http://schemas.openxmlformats.org/officeDocument/2006/relationships/hyperlink" Target="https://cphapps.temple.edu/surveys/?s=GfjskiFhadMF6hjY" TargetMode="External"/><Relationship Id="rId860" Type="http://schemas.openxmlformats.org/officeDocument/2006/relationships/hyperlink" Target="https://cphapps.temple.edu/surveys/?s=qJSK2FfH8mngHxmf" TargetMode="External"/><Relationship Id="rId1211" Type="http://schemas.openxmlformats.org/officeDocument/2006/relationships/hyperlink" Target="https://cphapps.temple.edu/surveys/?s=jLZHwsHfMnptgcXP" TargetMode="External"/><Relationship Id="rId1695" Type="http://schemas.openxmlformats.org/officeDocument/2006/relationships/hyperlink" Target="https://cphapps.temple.edu/surveys/?s=FocHp8U2vbVrH7BS" TargetMode="External"/><Relationship Id="rId1212" Type="http://schemas.openxmlformats.org/officeDocument/2006/relationships/hyperlink" Target="https://cphapps.temple.edu/surveys/?s=VwWTvzakCVovt3Zv" TargetMode="External"/><Relationship Id="rId1696" Type="http://schemas.openxmlformats.org/officeDocument/2006/relationships/hyperlink" Target="mailto:monicafranquie@gmail.com" TargetMode="External"/><Relationship Id="rId1202" Type="http://schemas.openxmlformats.org/officeDocument/2006/relationships/hyperlink" Target="https://cphapps.temple.edu/surveys/?s=ZjUKWdf2TcEWLted" TargetMode="External"/><Relationship Id="rId1686" Type="http://schemas.openxmlformats.org/officeDocument/2006/relationships/hyperlink" Target="https://cphapps.temple.edu/surveys/?s=WXyEMNt7kgIwXQ4G" TargetMode="External"/><Relationship Id="rId1203" Type="http://schemas.openxmlformats.org/officeDocument/2006/relationships/hyperlink" Target="https://cphapps.temple.edu/surveys/?s=xDhvCIwJ6yqDhc4F" TargetMode="External"/><Relationship Id="rId1687" Type="http://schemas.openxmlformats.org/officeDocument/2006/relationships/hyperlink" Target="https://cphapps.temple.edu/surveys/?s=oIcbhKZnKXfMDgoH" TargetMode="External"/><Relationship Id="rId1204" Type="http://schemas.openxmlformats.org/officeDocument/2006/relationships/hyperlink" Target="https://cphapps.temple.edu/surveys/?s=heeHznESxch9xCJQ" TargetMode="External"/><Relationship Id="rId1688" Type="http://schemas.openxmlformats.org/officeDocument/2006/relationships/hyperlink" Target="https://cphapps.temple.edu/surveys/?s=6cLCqaNYZ68kEz8A" TargetMode="External"/><Relationship Id="rId1205" Type="http://schemas.openxmlformats.org/officeDocument/2006/relationships/hyperlink" Target="https://cphapps.temple.edu/surveys/?s=nDU4xwWm6yJXp7mw" TargetMode="External"/><Relationship Id="rId1689" Type="http://schemas.openxmlformats.org/officeDocument/2006/relationships/hyperlink" Target="https://cphapps.temple.edu/surveys/?s=TiyCjkIevstInxEn" TargetMode="External"/><Relationship Id="rId1206" Type="http://schemas.openxmlformats.org/officeDocument/2006/relationships/hyperlink" Target="https://cphapps.temple.edu/surveys/?s=mHHkXxh3rgQaIkuU" TargetMode="External"/><Relationship Id="rId1207" Type="http://schemas.openxmlformats.org/officeDocument/2006/relationships/hyperlink" Target="https://cphapps.temple.edu/surveys/?s=8G3IQohTH4NMEMgd" TargetMode="External"/><Relationship Id="rId1208" Type="http://schemas.openxmlformats.org/officeDocument/2006/relationships/hyperlink" Target="https://cphapps.temple.edu/surveys/?s=oqufprkEtfRwT6CC" TargetMode="External"/><Relationship Id="rId1209" Type="http://schemas.openxmlformats.org/officeDocument/2006/relationships/hyperlink" Target="https://cphapps.temple.edu/surveys/?s=dapzxnILiRuT9IsV" TargetMode="External"/><Relationship Id="rId855" Type="http://schemas.openxmlformats.org/officeDocument/2006/relationships/hyperlink" Target="https://cphapps.temple.edu/surveys/?s=hAI7fI7Exg5d6nfv" TargetMode="External"/><Relationship Id="rId854" Type="http://schemas.openxmlformats.org/officeDocument/2006/relationships/hyperlink" Target="https://cphapps.temple.edu/surveys/?s=dVDetPyqSQrnTeb8" TargetMode="External"/><Relationship Id="rId853" Type="http://schemas.openxmlformats.org/officeDocument/2006/relationships/hyperlink" Target="https://cphapps.temple.edu/surveys/?s=DYvcmRzIEMFgcU2B" TargetMode="External"/><Relationship Id="rId852" Type="http://schemas.openxmlformats.org/officeDocument/2006/relationships/hyperlink" Target="https://cphapps.temple.edu/surveys/?s=jiJcgHTLsKczGDqa" TargetMode="External"/><Relationship Id="rId859" Type="http://schemas.openxmlformats.org/officeDocument/2006/relationships/hyperlink" Target="https://cphapps.temple.edu/surveys/?s=z4JeLWpCEGxwwdn7" TargetMode="External"/><Relationship Id="rId858" Type="http://schemas.openxmlformats.org/officeDocument/2006/relationships/hyperlink" Target="https://cphapps.temple.edu/surveys/?s=aikQcweIcmLeJWnn" TargetMode="External"/><Relationship Id="rId857" Type="http://schemas.openxmlformats.org/officeDocument/2006/relationships/hyperlink" Target="https://cphapps.temple.edu/surveys/?s=RCs6EYkmFpnMYFLa" TargetMode="External"/><Relationship Id="rId856" Type="http://schemas.openxmlformats.org/officeDocument/2006/relationships/hyperlink" Target="https://cphapps.temple.edu/surveys/?s=ryCcS5eZPEdhPteX" TargetMode="External"/><Relationship Id="rId1680" Type="http://schemas.openxmlformats.org/officeDocument/2006/relationships/hyperlink" Target="https://cphapps.temple.edu/surveys/?s=QvA4Wj3pQ3B2iKr4" TargetMode="External"/><Relationship Id="rId1681" Type="http://schemas.openxmlformats.org/officeDocument/2006/relationships/hyperlink" Target="https://cphapps.temple.edu/surveys/?s=i6BPJczAavmbedcm" TargetMode="External"/><Relationship Id="rId851" Type="http://schemas.openxmlformats.org/officeDocument/2006/relationships/hyperlink" Target="https://cphapps.temple.edu/surveys/?s=9W7gABG6Ad3RkEnn" TargetMode="External"/><Relationship Id="rId1682" Type="http://schemas.openxmlformats.org/officeDocument/2006/relationships/hyperlink" Target="https://cphapps.temple.edu/surveys/?s=7qYHdhN4mjnYws2B" TargetMode="External"/><Relationship Id="rId850" Type="http://schemas.openxmlformats.org/officeDocument/2006/relationships/hyperlink" Target="https://cphapps.temple.edu/surveys/?s=SEe9XQoIscRLPb2r" TargetMode="External"/><Relationship Id="rId1683" Type="http://schemas.openxmlformats.org/officeDocument/2006/relationships/hyperlink" Target="mailto:krackley220@gmail.com" TargetMode="External"/><Relationship Id="rId1200" Type="http://schemas.openxmlformats.org/officeDocument/2006/relationships/hyperlink" Target="https://cphapps.temple.edu/surveys/?s=n7c49Ho33Uuej5FM" TargetMode="External"/><Relationship Id="rId1684" Type="http://schemas.openxmlformats.org/officeDocument/2006/relationships/hyperlink" Target="https://cphapps.temple.edu/surveys/?s=xJXntnJpnYDgDGxJ" TargetMode="External"/><Relationship Id="rId1201" Type="http://schemas.openxmlformats.org/officeDocument/2006/relationships/hyperlink" Target="https://cphapps.temple.edu/surveys/?s=zHXv5Ncjy4FdL3eW" TargetMode="External"/><Relationship Id="rId1685" Type="http://schemas.openxmlformats.org/officeDocument/2006/relationships/hyperlink" Target="https://cphapps.temple.edu/surveys/?s=Tc7FHoXoRWFDKboa" TargetMode="External"/><Relationship Id="rId1235" Type="http://schemas.openxmlformats.org/officeDocument/2006/relationships/hyperlink" Target="https://cphapps.temple.edu/surveys/?s=IMtRRpz6rXrt83NW" TargetMode="External"/><Relationship Id="rId1236" Type="http://schemas.openxmlformats.org/officeDocument/2006/relationships/hyperlink" Target="https://cphapps.temple.edu/surveys/?s=wxgzcs9zEyGCXWyY" TargetMode="External"/><Relationship Id="rId1237" Type="http://schemas.openxmlformats.org/officeDocument/2006/relationships/hyperlink" Target="https://cphapps.temple.edu/surveys/?s=dZHsAyug3q8A5yFt" TargetMode="External"/><Relationship Id="rId1238" Type="http://schemas.openxmlformats.org/officeDocument/2006/relationships/hyperlink" Target="https://cphapps.temple.edu/surveys/?s=MKzSou3JLd2vSy7K" TargetMode="External"/><Relationship Id="rId1239" Type="http://schemas.openxmlformats.org/officeDocument/2006/relationships/hyperlink" Target="https://cphapps.temple.edu/surveys/?s=7IduLCa32FWNgadF" TargetMode="External"/><Relationship Id="rId409" Type="http://schemas.openxmlformats.org/officeDocument/2006/relationships/hyperlink" Target="https://cphapps.temple.edu/surveys/?s=Z6sHi3nKhbLTKT8T" TargetMode="External"/><Relationship Id="rId404" Type="http://schemas.openxmlformats.org/officeDocument/2006/relationships/hyperlink" Target="https://cphapps.temple.edu/surveys/?s=YDPocWsnixP6N4Nr" TargetMode="External"/><Relationship Id="rId888" Type="http://schemas.openxmlformats.org/officeDocument/2006/relationships/hyperlink" Target="https://cphapps.temple.edu/surveys/?s=BvMVXGoe6uPxN88v" TargetMode="External"/><Relationship Id="rId403" Type="http://schemas.openxmlformats.org/officeDocument/2006/relationships/hyperlink" Target="https://cphapps.temple.edu/surveys/?s=5Es54nqIy9dU4B6X" TargetMode="External"/><Relationship Id="rId887" Type="http://schemas.openxmlformats.org/officeDocument/2006/relationships/hyperlink" Target="https://cphapps.temple.edu/surveys/?s=BPXSE3d2a2IIPGWu" TargetMode="External"/><Relationship Id="rId402" Type="http://schemas.openxmlformats.org/officeDocument/2006/relationships/hyperlink" Target="https://cphapps.temple.edu/surveys/?s=8KXv9JTBGSTrdqvF" TargetMode="External"/><Relationship Id="rId886" Type="http://schemas.openxmlformats.org/officeDocument/2006/relationships/hyperlink" Target="https://cphapps.temple.edu/surveys/?s=NZ8hDfqLPZ3r9di9" TargetMode="External"/><Relationship Id="rId401" Type="http://schemas.openxmlformats.org/officeDocument/2006/relationships/hyperlink" Target="https://cphapps.temple.edu/surveys/?s=URKt84ha6orvhKZ7" TargetMode="External"/><Relationship Id="rId885" Type="http://schemas.openxmlformats.org/officeDocument/2006/relationships/hyperlink" Target="https://cphapps.temple.edu/surveys/?s=gjEZ8EuM5SfpeJE2" TargetMode="External"/><Relationship Id="rId408" Type="http://schemas.openxmlformats.org/officeDocument/2006/relationships/hyperlink" Target="https://cphapps.temple.edu/surveys/?s=SoXHNET5CeuWMvxi" TargetMode="External"/><Relationship Id="rId407" Type="http://schemas.openxmlformats.org/officeDocument/2006/relationships/hyperlink" Target="https://cphapps.temple.edu/surveys/?s=CbtGhTpwHcg2AMFY" TargetMode="External"/><Relationship Id="rId406" Type="http://schemas.openxmlformats.org/officeDocument/2006/relationships/hyperlink" Target="https://cphapps.temple.edu/surveys/?s=WoVZNiNZ9WTaoAYo" TargetMode="External"/><Relationship Id="rId405" Type="http://schemas.openxmlformats.org/officeDocument/2006/relationships/hyperlink" Target="https://cphapps.temple.edu/surveys/?s=4u6bKAthd3ke9DFq" TargetMode="External"/><Relationship Id="rId889" Type="http://schemas.openxmlformats.org/officeDocument/2006/relationships/hyperlink" Target="https://cphapps.temple.edu/surveys/?s=ewsVCjpXamDUNhuL" TargetMode="External"/><Relationship Id="rId880" Type="http://schemas.openxmlformats.org/officeDocument/2006/relationships/hyperlink" Target="https://cphapps.temple.edu/surveys/?s=VbRc5BhKpYSLtePn" TargetMode="External"/><Relationship Id="rId1230" Type="http://schemas.openxmlformats.org/officeDocument/2006/relationships/hyperlink" Target="https://cphapps.temple.edu/surveys/?s=JE7n99GStzam4VM6" TargetMode="External"/><Relationship Id="rId400" Type="http://schemas.openxmlformats.org/officeDocument/2006/relationships/hyperlink" Target="https://cphapps.temple.edu/surveys/?s=EC6xn5LTKszi7p8D" TargetMode="External"/><Relationship Id="rId884" Type="http://schemas.openxmlformats.org/officeDocument/2006/relationships/hyperlink" Target="https://cphapps.temple.edu/surveys/?s=SihCwDXiWbAcunBR" TargetMode="External"/><Relationship Id="rId1231" Type="http://schemas.openxmlformats.org/officeDocument/2006/relationships/hyperlink" Target="https://cphapps.temple.edu/surveys/?s=2IQYyK8tRdWTWvRM" TargetMode="External"/><Relationship Id="rId883" Type="http://schemas.openxmlformats.org/officeDocument/2006/relationships/hyperlink" Target="https://cphapps.temple.edu/surveys/?s=KVS7Eit7tRPECjjs" TargetMode="External"/><Relationship Id="rId1232" Type="http://schemas.openxmlformats.org/officeDocument/2006/relationships/hyperlink" Target="https://cphapps.temple.edu/surveys/?s=wpQBzGf8NdgKVZBJ" TargetMode="External"/><Relationship Id="rId882" Type="http://schemas.openxmlformats.org/officeDocument/2006/relationships/hyperlink" Target="https://cphapps.temple.edu/surveys/?s=Cs2voMqcvAk3u3rS" TargetMode="External"/><Relationship Id="rId1233" Type="http://schemas.openxmlformats.org/officeDocument/2006/relationships/hyperlink" Target="https://cphapps.temple.edu/surveys/?s=ISIFbuRbsNrjyrSm" TargetMode="External"/><Relationship Id="rId881" Type="http://schemas.openxmlformats.org/officeDocument/2006/relationships/hyperlink" Target="https://cphapps.temple.edu/surveys/?s=r7Ud2DbigVGWNAqd" TargetMode="External"/><Relationship Id="rId1234" Type="http://schemas.openxmlformats.org/officeDocument/2006/relationships/hyperlink" Target="https://cphapps.temple.edu/surveys/?s=gAMfaoQ2icIy3z5a" TargetMode="External"/><Relationship Id="rId1224" Type="http://schemas.openxmlformats.org/officeDocument/2006/relationships/hyperlink" Target="https://cphapps.temple.edu/surveys/?s=t4grFHyYy6PZ8unQ" TargetMode="External"/><Relationship Id="rId1225" Type="http://schemas.openxmlformats.org/officeDocument/2006/relationships/hyperlink" Target="mailto:brownjahvon459@gmail.com" TargetMode="External"/><Relationship Id="rId1226" Type="http://schemas.openxmlformats.org/officeDocument/2006/relationships/hyperlink" Target="https://cphapps.temple.edu/surveys/?s=BhjufcpKVdbZcZv5" TargetMode="External"/><Relationship Id="rId1227" Type="http://schemas.openxmlformats.org/officeDocument/2006/relationships/hyperlink" Target="https://cphapps.temple.edu/surveys/?s=BBFAEYnh37d4hINa" TargetMode="External"/><Relationship Id="rId1228" Type="http://schemas.openxmlformats.org/officeDocument/2006/relationships/hyperlink" Target="https://cphapps.temple.edu/surveys/?s=BKKYM9emppzvYdN7" TargetMode="External"/><Relationship Id="rId1229" Type="http://schemas.openxmlformats.org/officeDocument/2006/relationships/hyperlink" Target="https://cphapps.temple.edu/surveys/?s=LvZ2GiYVswt4sa8w" TargetMode="External"/><Relationship Id="rId877" Type="http://schemas.openxmlformats.org/officeDocument/2006/relationships/hyperlink" Target="https://cphapps.temple.edu/surveys/?s=RWqpAItGEkdNGAXk" TargetMode="External"/><Relationship Id="rId876" Type="http://schemas.openxmlformats.org/officeDocument/2006/relationships/hyperlink" Target="https://cphapps.temple.edu/surveys/?s=tVhpCuH5ZaaIGVqo" TargetMode="External"/><Relationship Id="rId875" Type="http://schemas.openxmlformats.org/officeDocument/2006/relationships/hyperlink" Target="https://cphapps.temple.edu/surveys/?s=kxHXQp546If2xfwj" TargetMode="External"/><Relationship Id="rId874" Type="http://schemas.openxmlformats.org/officeDocument/2006/relationships/hyperlink" Target="https://cphapps.temple.edu/surveys/?s=3na8sruuTdikzF4v" TargetMode="External"/><Relationship Id="rId879" Type="http://schemas.openxmlformats.org/officeDocument/2006/relationships/hyperlink" Target="https://cphapps.temple.edu/surveys/?s=huSg4dPJNb9PMBMc" TargetMode="External"/><Relationship Id="rId878" Type="http://schemas.openxmlformats.org/officeDocument/2006/relationships/hyperlink" Target="https://cphapps.temple.edu/surveys/?s=kYIHmEEvGUbB3gFV" TargetMode="External"/><Relationship Id="rId873" Type="http://schemas.openxmlformats.org/officeDocument/2006/relationships/hyperlink" Target="https://cphapps.temple.edu/surveys/?s=PhRREdiHcjhBMZdD" TargetMode="External"/><Relationship Id="rId1220" Type="http://schemas.openxmlformats.org/officeDocument/2006/relationships/hyperlink" Target="https://cphapps.temple.edu/surveys/?s=YrhbPXgACbuHaehd" TargetMode="External"/><Relationship Id="rId872" Type="http://schemas.openxmlformats.org/officeDocument/2006/relationships/hyperlink" Target="https://cphapps.temple.edu/surveys/?s=kTjTya7UIXyI5vVQ" TargetMode="External"/><Relationship Id="rId1221" Type="http://schemas.openxmlformats.org/officeDocument/2006/relationships/hyperlink" Target="https://cphapps.temple.edu/surveys/?s=6ub4pw9qUJIoLgqC" TargetMode="External"/><Relationship Id="rId871" Type="http://schemas.openxmlformats.org/officeDocument/2006/relationships/hyperlink" Target="https://cphapps.temple.edu/surveys/?s=DWhSLDjoYjeL4XzB" TargetMode="External"/><Relationship Id="rId1222" Type="http://schemas.openxmlformats.org/officeDocument/2006/relationships/hyperlink" Target="https://cphapps.temple.edu/surveys/?s=sUBVdFHuseQnTSdA" TargetMode="External"/><Relationship Id="rId870" Type="http://schemas.openxmlformats.org/officeDocument/2006/relationships/hyperlink" Target="https://cphapps.temple.edu/surveys/?s=8bLNoTfEV3JDj692" TargetMode="External"/><Relationship Id="rId1223" Type="http://schemas.openxmlformats.org/officeDocument/2006/relationships/hyperlink" Target="https://cphapps.temple.edu/surveys/?s=TgGY5cBiiGJ6jm7j" TargetMode="External"/><Relationship Id="rId1653" Type="http://schemas.openxmlformats.org/officeDocument/2006/relationships/hyperlink" Target="https://cphapps.temple.edu/surveys/?s=jypJgnE3BbB637Qa" TargetMode="External"/><Relationship Id="rId1654" Type="http://schemas.openxmlformats.org/officeDocument/2006/relationships/hyperlink" Target="https://cphapps.temple.edu/surveys/?s=w5RAKKaNszawMkbT" TargetMode="External"/><Relationship Id="rId1655" Type="http://schemas.openxmlformats.org/officeDocument/2006/relationships/hyperlink" Target="https://cphapps.temple.edu/surveys/?s=58rSPWNNVbu7Hzba" TargetMode="External"/><Relationship Id="rId1656" Type="http://schemas.openxmlformats.org/officeDocument/2006/relationships/hyperlink" Target="https://cphapps.temple.edu/surveys/?s=nqqSY7yobp9v4Nzp" TargetMode="External"/><Relationship Id="rId1657" Type="http://schemas.openxmlformats.org/officeDocument/2006/relationships/hyperlink" Target="https://cphapps.temple.edu/surveys/?s=QKekoZQLsJFmbMTJ" TargetMode="External"/><Relationship Id="rId1658" Type="http://schemas.openxmlformats.org/officeDocument/2006/relationships/hyperlink" Target="https://cphapps.temple.edu/surveys/?s=bVGPpduirXgUqxhv" TargetMode="External"/><Relationship Id="rId1659" Type="http://schemas.openxmlformats.org/officeDocument/2006/relationships/hyperlink" Target="https://cphapps.temple.edu/surveys/?s=XzerBaRSpBzvzLLH" TargetMode="External"/><Relationship Id="rId829" Type="http://schemas.openxmlformats.org/officeDocument/2006/relationships/hyperlink" Target="https://cphapps.temple.edu/surveys/?s=NCv4ksgdp3VQvc3w" TargetMode="External"/><Relationship Id="rId828" Type="http://schemas.openxmlformats.org/officeDocument/2006/relationships/hyperlink" Target="https://cphapps.temple.edu/surveys/?s=MUeMzq4ohVQatLg5" TargetMode="External"/><Relationship Id="rId827" Type="http://schemas.openxmlformats.org/officeDocument/2006/relationships/hyperlink" Target="https://cphapps.temple.edu/surveys/?s=M6ZMIWhcXAAArtNM" TargetMode="External"/><Relationship Id="rId822" Type="http://schemas.openxmlformats.org/officeDocument/2006/relationships/hyperlink" Target="https://cphapps.temple.edu/surveys/?s=ve3hhRxxcjbpgDkt" TargetMode="External"/><Relationship Id="rId821" Type="http://schemas.openxmlformats.org/officeDocument/2006/relationships/hyperlink" Target="https://cphapps.temple.edu/surveys/?s=yDf3GFqvBPjeRf74" TargetMode="External"/><Relationship Id="rId820" Type="http://schemas.openxmlformats.org/officeDocument/2006/relationships/hyperlink" Target="https://cphapps.temple.edu/surveys/?s=LKCvV4jftGnvFUiM" TargetMode="External"/><Relationship Id="rId826" Type="http://schemas.openxmlformats.org/officeDocument/2006/relationships/hyperlink" Target="https://cphapps.temple.edu/surveys/?s=GAExAakbVMujJqeu" TargetMode="External"/><Relationship Id="rId825" Type="http://schemas.openxmlformats.org/officeDocument/2006/relationships/hyperlink" Target="https://cphapps.temple.edu/surveys/?s=aG8pzzgYFeXxYetL" TargetMode="External"/><Relationship Id="rId824" Type="http://schemas.openxmlformats.org/officeDocument/2006/relationships/hyperlink" Target="https://cphapps.temple.edu/surveys/?s=zAE4omKvhfNSDh7X" TargetMode="External"/><Relationship Id="rId823" Type="http://schemas.openxmlformats.org/officeDocument/2006/relationships/hyperlink" Target="https://cphapps.temple.edu/surveys/?s=tn5PIoQFaxe9cwXU" TargetMode="External"/><Relationship Id="rId1650" Type="http://schemas.openxmlformats.org/officeDocument/2006/relationships/hyperlink" Target="https://cphapps.temple.edu/surveys/?s=mKzkCtxgxFb9i9iM" TargetMode="External"/><Relationship Id="rId1651" Type="http://schemas.openxmlformats.org/officeDocument/2006/relationships/hyperlink" Target="https://cphapps.temple.edu/surveys/?s=DE37xXqrjkxUMpAN" TargetMode="External"/><Relationship Id="rId1652" Type="http://schemas.openxmlformats.org/officeDocument/2006/relationships/hyperlink" Target="https://cphapps.temple.edu/surveys/?s=BJPpVVK49amGh3n6" TargetMode="External"/><Relationship Id="rId1642" Type="http://schemas.openxmlformats.org/officeDocument/2006/relationships/hyperlink" Target="https://cphapps.temple.edu/surveys/?s=pVCMe7uUXD6omqLT" TargetMode="External"/><Relationship Id="rId1643" Type="http://schemas.openxmlformats.org/officeDocument/2006/relationships/hyperlink" Target="https://cphapps.temple.edu/surveys/?s=S22yNiVKceVAcjLv" TargetMode="External"/><Relationship Id="rId1644" Type="http://schemas.openxmlformats.org/officeDocument/2006/relationships/hyperlink" Target="https://cphapps.temple.edu/surveys/?s=bAD8vK8yGk2ayeVo" TargetMode="External"/><Relationship Id="rId1645" Type="http://schemas.openxmlformats.org/officeDocument/2006/relationships/hyperlink" Target="https://cphapps.temple.edu/surveys/?s=MZ83JhGn3CgeydHR" TargetMode="External"/><Relationship Id="rId1646" Type="http://schemas.openxmlformats.org/officeDocument/2006/relationships/hyperlink" Target="https://cphapps.temple.edu/surveys/?s=Sy25I2treZao94GM" TargetMode="External"/><Relationship Id="rId1647" Type="http://schemas.openxmlformats.org/officeDocument/2006/relationships/hyperlink" Target="https://cphapps.temple.edu/surveys/?s=xo57tEB5rCZGAJtR" TargetMode="External"/><Relationship Id="rId1648" Type="http://schemas.openxmlformats.org/officeDocument/2006/relationships/hyperlink" Target="mailto:gilbenyaacov@gmail.com" TargetMode="External"/><Relationship Id="rId1649" Type="http://schemas.openxmlformats.org/officeDocument/2006/relationships/hyperlink" Target="mailto:camifranquie@gmail.com" TargetMode="External"/><Relationship Id="rId819" Type="http://schemas.openxmlformats.org/officeDocument/2006/relationships/hyperlink" Target="https://cphapps.temple.edu/surveys/?s=fvoAJrj9tphAAniI" TargetMode="External"/><Relationship Id="rId818" Type="http://schemas.openxmlformats.org/officeDocument/2006/relationships/hyperlink" Target="https://cphapps.temple.edu/surveys/?s=hIXRDqyzV957cFXC" TargetMode="External"/><Relationship Id="rId817" Type="http://schemas.openxmlformats.org/officeDocument/2006/relationships/hyperlink" Target="https://cphapps.temple.edu/surveys/?s=qtuTeMQrdUXAUj87" TargetMode="External"/><Relationship Id="rId816" Type="http://schemas.openxmlformats.org/officeDocument/2006/relationships/hyperlink" Target="https://cphapps.temple.edu/surveys/?s=pZzJScp93Twhzxqb" TargetMode="External"/><Relationship Id="rId811" Type="http://schemas.openxmlformats.org/officeDocument/2006/relationships/hyperlink" Target="https://cphapps.temple.edu/surveys/?s=vFi73Mz8rtuNXLTS" TargetMode="External"/><Relationship Id="rId810" Type="http://schemas.openxmlformats.org/officeDocument/2006/relationships/hyperlink" Target="https://cphapps.temple.edu/surveys/?s=XNgQFSQqpnB9NoGV" TargetMode="External"/><Relationship Id="rId815" Type="http://schemas.openxmlformats.org/officeDocument/2006/relationships/hyperlink" Target="https://cphapps.temple.edu/surveys/?s=6p4rBQnGuwCQmJ8e" TargetMode="External"/><Relationship Id="rId814" Type="http://schemas.openxmlformats.org/officeDocument/2006/relationships/hyperlink" Target="https://cphapps.temple.edu/surveys/?s=6gwS2xtqIITIjSfo" TargetMode="External"/><Relationship Id="rId813" Type="http://schemas.openxmlformats.org/officeDocument/2006/relationships/hyperlink" Target="https://cphapps.temple.edu/surveys/?s=MR2bqVeQhcatMhob" TargetMode="External"/><Relationship Id="rId812" Type="http://schemas.openxmlformats.org/officeDocument/2006/relationships/hyperlink" Target="https://cphapps.temple.edu/surveys/?s=vNsEz6YJV5cV2Na7" TargetMode="External"/><Relationship Id="rId1640" Type="http://schemas.openxmlformats.org/officeDocument/2006/relationships/hyperlink" Target="https://cphapps.temple.edu/surveys/?s=fux4aeG3v9vuxtX6" TargetMode="External"/><Relationship Id="rId1641" Type="http://schemas.openxmlformats.org/officeDocument/2006/relationships/hyperlink" Target="https://cphapps.temple.edu/surveys/?s=XgF7reFa2GnjooRa" TargetMode="External"/><Relationship Id="rId1675" Type="http://schemas.openxmlformats.org/officeDocument/2006/relationships/hyperlink" Target="https://cphapps.temple.edu/surveys/?s=P6ubpFFTGaJhzQ3d" TargetMode="External"/><Relationship Id="rId1676" Type="http://schemas.openxmlformats.org/officeDocument/2006/relationships/hyperlink" Target="mailto:krackley220@gmail.com" TargetMode="External"/><Relationship Id="rId1677" Type="http://schemas.openxmlformats.org/officeDocument/2006/relationships/hyperlink" Target="https://cphapps.temple.edu/surveys/?s=nVChyi36L2Jizgkt" TargetMode="External"/><Relationship Id="rId1678" Type="http://schemas.openxmlformats.org/officeDocument/2006/relationships/hyperlink" Target="https://cphapps.temple.edu/surveys/?s=gWn47bmdHo9svCdU" TargetMode="External"/><Relationship Id="rId1679" Type="http://schemas.openxmlformats.org/officeDocument/2006/relationships/hyperlink" Target="https://cphapps.temple.edu/surveys/?s=zQiFVBMpC2F76a6j" TargetMode="External"/><Relationship Id="rId849" Type="http://schemas.openxmlformats.org/officeDocument/2006/relationships/hyperlink" Target="https://cphapps.temple.edu/surveys/?s=jsAtezaNE2XZ26mm" TargetMode="External"/><Relationship Id="rId844" Type="http://schemas.openxmlformats.org/officeDocument/2006/relationships/hyperlink" Target="https://cphapps.temple.edu/surveys/?s=RmXJU6E7f9GFzptr" TargetMode="External"/><Relationship Id="rId843" Type="http://schemas.openxmlformats.org/officeDocument/2006/relationships/hyperlink" Target="https://cphapps.temple.edu/surveys/?s=gSUIdCo3pNQWHWzh" TargetMode="External"/><Relationship Id="rId842" Type="http://schemas.openxmlformats.org/officeDocument/2006/relationships/hyperlink" Target="https://cphapps.temple.edu/surveys/?s=XG4dXHP3PAMoEXbW" TargetMode="External"/><Relationship Id="rId841" Type="http://schemas.openxmlformats.org/officeDocument/2006/relationships/hyperlink" Target="https://cphapps.temple.edu/surveys/?s=JIQJggVQzdqK9YC4" TargetMode="External"/><Relationship Id="rId848" Type="http://schemas.openxmlformats.org/officeDocument/2006/relationships/hyperlink" Target="https://cphapps.temple.edu/surveys/?s=8Tp9bkGncG5XUqYi" TargetMode="External"/><Relationship Id="rId847" Type="http://schemas.openxmlformats.org/officeDocument/2006/relationships/hyperlink" Target="https://cphapps.temple.edu/surveys/?s=rnzYpHDc2Kz5GHEY" TargetMode="External"/><Relationship Id="rId846" Type="http://schemas.openxmlformats.org/officeDocument/2006/relationships/hyperlink" Target="https://cphapps.temple.edu/surveys/?s=nKvzkbjzkMCwnYdV" TargetMode="External"/><Relationship Id="rId845" Type="http://schemas.openxmlformats.org/officeDocument/2006/relationships/hyperlink" Target="https://cphapps.temple.edu/surveys/?s=5y7hCIFbtFQgRzYr" TargetMode="External"/><Relationship Id="rId1670" Type="http://schemas.openxmlformats.org/officeDocument/2006/relationships/hyperlink" Target="https://cphapps.temple.edu/surveys/?s=ZNGohETpuCH64G74" TargetMode="External"/><Relationship Id="rId840" Type="http://schemas.openxmlformats.org/officeDocument/2006/relationships/hyperlink" Target="https://cphapps.temple.edu/surveys/?s=wmxDGLsGdJTVPJEL" TargetMode="External"/><Relationship Id="rId1671" Type="http://schemas.openxmlformats.org/officeDocument/2006/relationships/hyperlink" Target="https://cphapps.temple.edu/surveys/?s=zrYkMRRRsrKoIF3H" TargetMode="External"/><Relationship Id="rId1672" Type="http://schemas.openxmlformats.org/officeDocument/2006/relationships/hyperlink" Target="https://cphapps.temple.edu/surveys/?s=TXbv2LuT7YNsVRzo" TargetMode="External"/><Relationship Id="rId1673" Type="http://schemas.openxmlformats.org/officeDocument/2006/relationships/hyperlink" Target="https://cphapps.temple.edu/surveys/?s=UKUXcZvqa7DM4Ibi" TargetMode="External"/><Relationship Id="rId1674" Type="http://schemas.openxmlformats.org/officeDocument/2006/relationships/hyperlink" Target="https://cphapps.temple.edu/surveys/?s=DInG8yB3hF5bPWfQ" TargetMode="External"/><Relationship Id="rId1664" Type="http://schemas.openxmlformats.org/officeDocument/2006/relationships/hyperlink" Target="https://cphapps.temple.edu/surveys/?s=etGKGzFgFGkb9mdk" TargetMode="External"/><Relationship Id="rId1665" Type="http://schemas.openxmlformats.org/officeDocument/2006/relationships/hyperlink" Target="https://cphapps.temple.edu/surveys/?s=5vojCYdVLRxNNCmf" TargetMode="External"/><Relationship Id="rId1666" Type="http://schemas.openxmlformats.org/officeDocument/2006/relationships/hyperlink" Target="https://cphapps.temple.edu/surveys/?s=oQ8JLPGkkPN38BnY" TargetMode="External"/><Relationship Id="rId1667" Type="http://schemas.openxmlformats.org/officeDocument/2006/relationships/hyperlink" Target="https://cphapps.temple.edu/surveys/?s=So8IrwdMb9W3z4mU" TargetMode="External"/><Relationship Id="rId1668" Type="http://schemas.openxmlformats.org/officeDocument/2006/relationships/hyperlink" Target="https://cphapps.temple.edu/surveys/?s=v45whuKTfyEn4g6T" TargetMode="External"/><Relationship Id="rId1669" Type="http://schemas.openxmlformats.org/officeDocument/2006/relationships/hyperlink" Target="mailto:Mpunc00@yahoo.com" TargetMode="External"/><Relationship Id="rId839" Type="http://schemas.openxmlformats.org/officeDocument/2006/relationships/hyperlink" Target="https://cphapps.temple.edu/surveys/?s=XtsRyDJakkfXkTac" TargetMode="External"/><Relationship Id="rId838" Type="http://schemas.openxmlformats.org/officeDocument/2006/relationships/hyperlink" Target="https://cphapps.temple.edu/surveys/?s=zk5sTLZSURdw5hko" TargetMode="External"/><Relationship Id="rId833" Type="http://schemas.openxmlformats.org/officeDocument/2006/relationships/hyperlink" Target="https://cphapps.temple.edu/surveys/?s=Hx6Hq88oyuzgNLet" TargetMode="External"/><Relationship Id="rId832" Type="http://schemas.openxmlformats.org/officeDocument/2006/relationships/hyperlink" Target="https://cphapps.temple.edu/surveys/?s=hVdWCJZBNQyQCmra" TargetMode="External"/><Relationship Id="rId831" Type="http://schemas.openxmlformats.org/officeDocument/2006/relationships/hyperlink" Target="https://cphapps.temple.edu/surveys/?s=J8EHoDPDbuGvuhCY" TargetMode="External"/><Relationship Id="rId830" Type="http://schemas.openxmlformats.org/officeDocument/2006/relationships/hyperlink" Target="https://cphapps.temple.edu/surveys/?s=dXGICF9d7s5jtEcf" TargetMode="External"/><Relationship Id="rId837" Type="http://schemas.openxmlformats.org/officeDocument/2006/relationships/hyperlink" Target="https://cphapps.temple.edu/surveys/?s=NrWfgEZLmU7BeQjT" TargetMode="External"/><Relationship Id="rId836" Type="http://schemas.openxmlformats.org/officeDocument/2006/relationships/hyperlink" Target="https://cphapps.temple.edu/surveys/?s=WEbupRFcZRS5LP85" TargetMode="External"/><Relationship Id="rId835" Type="http://schemas.openxmlformats.org/officeDocument/2006/relationships/hyperlink" Target="https://cphapps.temple.edu/surveys/?s=iLGWEUq6WKZNvhWS" TargetMode="External"/><Relationship Id="rId834" Type="http://schemas.openxmlformats.org/officeDocument/2006/relationships/hyperlink" Target="https://cphapps.temple.edu/surveys/?s=3BBbBH8zbV2hkzIT" TargetMode="External"/><Relationship Id="rId1660" Type="http://schemas.openxmlformats.org/officeDocument/2006/relationships/hyperlink" Target="https://cphapps.temple.edu/surveys/?s=87Ezk2HpnTr7mbjp" TargetMode="External"/><Relationship Id="rId1661" Type="http://schemas.openxmlformats.org/officeDocument/2006/relationships/hyperlink" Target="https://cphapps.temple.edu/surveys/?s=J648BpvwPv92i3Kw" TargetMode="External"/><Relationship Id="rId1662" Type="http://schemas.openxmlformats.org/officeDocument/2006/relationships/hyperlink" Target="mailto:trevineblache@gmail.com" TargetMode="External"/><Relationship Id="rId1663" Type="http://schemas.openxmlformats.org/officeDocument/2006/relationships/hyperlink" Target="https://cphapps.temple.edu/surveys/?s=dgGXnPHCAn3UdrKK" TargetMode="External"/><Relationship Id="rId2148" Type="http://schemas.openxmlformats.org/officeDocument/2006/relationships/hyperlink" Target="https://cphapps.temple.edu/surveys/?s=GsukqQUtop4T65Yc" TargetMode="External"/><Relationship Id="rId2149" Type="http://schemas.openxmlformats.org/officeDocument/2006/relationships/hyperlink" Target="https://cphapps.temple.edu/surveys/?s=dDuTdDkbfio8BUp9" TargetMode="External"/><Relationship Id="rId469" Type="http://schemas.openxmlformats.org/officeDocument/2006/relationships/hyperlink" Target="https://cphapps.temple.edu/surveys/?s=iwi9mMKErLxukRL9" TargetMode="External"/><Relationship Id="rId468" Type="http://schemas.openxmlformats.org/officeDocument/2006/relationships/hyperlink" Target="https://cphapps.temple.edu/surveys/?s=mmngrWRTjWkZ8iph" TargetMode="External"/><Relationship Id="rId467" Type="http://schemas.openxmlformats.org/officeDocument/2006/relationships/hyperlink" Target="https://cphapps.temple.edu/surveys/?s=wtsujgbBFo9Bjv5P" TargetMode="External"/><Relationship Id="rId1290" Type="http://schemas.openxmlformats.org/officeDocument/2006/relationships/hyperlink" Target="https://cphapps.temple.edu/surveys/?s=GAh3Qakvxkm8qrd5" TargetMode="External"/><Relationship Id="rId1291" Type="http://schemas.openxmlformats.org/officeDocument/2006/relationships/hyperlink" Target="https://cphapps.temple.edu/surveys/?s=AinmFuKL9QT7yijz" TargetMode="External"/><Relationship Id="rId1292" Type="http://schemas.openxmlformats.org/officeDocument/2006/relationships/hyperlink" Target="https://cphapps.temple.edu/surveys/?s=8KNyqxINhL7pd35i" TargetMode="External"/><Relationship Id="rId462" Type="http://schemas.openxmlformats.org/officeDocument/2006/relationships/hyperlink" Target="https://cphapps.temple.edu/surveys/?s=SbJMFkgU6sMAi8TT" TargetMode="External"/><Relationship Id="rId1293" Type="http://schemas.openxmlformats.org/officeDocument/2006/relationships/hyperlink" Target="https://cphapps.temple.edu/surveys/?s=69qtDGP4ehnZQNjj" TargetMode="External"/><Relationship Id="rId2140" Type="http://schemas.openxmlformats.org/officeDocument/2006/relationships/hyperlink" Target="https://cphapps.temple.edu/surveys/?s=3RzdDptjxqrDdqBk" TargetMode="External"/><Relationship Id="rId461" Type="http://schemas.openxmlformats.org/officeDocument/2006/relationships/hyperlink" Target="https://cphapps.temple.edu/surveys/?s=8cSZEyUh4ZZB9zn5" TargetMode="External"/><Relationship Id="rId1294" Type="http://schemas.openxmlformats.org/officeDocument/2006/relationships/hyperlink" Target="https://cphapps.temple.edu/surveys/?s=q3D2UMER7wtUqRtE" TargetMode="External"/><Relationship Id="rId2141" Type="http://schemas.openxmlformats.org/officeDocument/2006/relationships/hyperlink" Target="https://cphapps.temple.edu/surveys/?s=qhnMCWWdrkGdf6iY" TargetMode="External"/><Relationship Id="rId460" Type="http://schemas.openxmlformats.org/officeDocument/2006/relationships/hyperlink" Target="https://cphapps.temple.edu/surveys/?s=prKKwUnmAhnskT8A" TargetMode="External"/><Relationship Id="rId1295" Type="http://schemas.openxmlformats.org/officeDocument/2006/relationships/hyperlink" Target="https://cphapps.temple.edu/surveys/?s=mgbPXtF5iY7nNjVI" TargetMode="External"/><Relationship Id="rId2142" Type="http://schemas.openxmlformats.org/officeDocument/2006/relationships/hyperlink" Target="https://cphapps.temple.edu/surveys/?s=rMejzRSrsrkVY7SI" TargetMode="External"/><Relationship Id="rId1296" Type="http://schemas.openxmlformats.org/officeDocument/2006/relationships/hyperlink" Target="https://cphapps.temple.edu/surveys/?s=jbZdo6AGWTYm9TME" TargetMode="External"/><Relationship Id="rId2143" Type="http://schemas.openxmlformats.org/officeDocument/2006/relationships/hyperlink" Target="https://cphapps.temple.edu/surveys/?s=fVagDAXR98sRUD7b" TargetMode="External"/><Relationship Id="rId466" Type="http://schemas.openxmlformats.org/officeDocument/2006/relationships/hyperlink" Target="https://cphapps.temple.edu/surveys/?s=77pVQ2vWZhoHYD6Q" TargetMode="External"/><Relationship Id="rId1297" Type="http://schemas.openxmlformats.org/officeDocument/2006/relationships/hyperlink" Target="https://cphapps.temple.edu/surveys/?s=hF7CPMCz58DGWU2Y" TargetMode="External"/><Relationship Id="rId2144" Type="http://schemas.openxmlformats.org/officeDocument/2006/relationships/hyperlink" Target="https://cphapps.temple.edu/surveys/?s=BV5vNDTQPzJoBRmq" TargetMode="External"/><Relationship Id="rId465" Type="http://schemas.openxmlformats.org/officeDocument/2006/relationships/hyperlink" Target="https://cphapps.temple.edu/surveys/?s=GCccs2vdyIGREQp2" TargetMode="External"/><Relationship Id="rId1298" Type="http://schemas.openxmlformats.org/officeDocument/2006/relationships/hyperlink" Target="https://cphapps.temple.edu/surveys/?s=FGCPE4ak4XjAhs3s" TargetMode="External"/><Relationship Id="rId2145" Type="http://schemas.openxmlformats.org/officeDocument/2006/relationships/hyperlink" Target="https://cphapps.temple.edu/surveys/?s=Xa8MWhkGvNQvgRdc" TargetMode="External"/><Relationship Id="rId464" Type="http://schemas.openxmlformats.org/officeDocument/2006/relationships/hyperlink" Target="https://cphapps.temple.edu/surveys/?s=gyjy9tRTgKUHbTtX" TargetMode="External"/><Relationship Id="rId1299" Type="http://schemas.openxmlformats.org/officeDocument/2006/relationships/hyperlink" Target="https://cphapps.temple.edu/surveys/?s=7KxE3hxTnGyxLU92" TargetMode="External"/><Relationship Id="rId2146" Type="http://schemas.openxmlformats.org/officeDocument/2006/relationships/hyperlink" Target="https://cphapps.temple.edu/surveys/?s=mkZ89EDUzI5NvAg8" TargetMode="External"/><Relationship Id="rId463" Type="http://schemas.openxmlformats.org/officeDocument/2006/relationships/hyperlink" Target="https://cphapps.temple.edu/surveys/?s=ZSDGeEB4H3eVe6ci" TargetMode="External"/><Relationship Id="rId2147" Type="http://schemas.openxmlformats.org/officeDocument/2006/relationships/hyperlink" Target="https://cphapps.temple.edu/surveys/?s=IZpEKj26HUPcy4gW" TargetMode="External"/><Relationship Id="rId2137" Type="http://schemas.openxmlformats.org/officeDocument/2006/relationships/hyperlink" Target="https://cphapps.temple.edu/surveys/?s=gGs4wF43g7GtQSig" TargetMode="External"/><Relationship Id="rId2138" Type="http://schemas.openxmlformats.org/officeDocument/2006/relationships/hyperlink" Target="https://cphapps.temple.edu/surveys/?s=TIaGuH3Yo34e3Ic8" TargetMode="External"/><Relationship Id="rId2139" Type="http://schemas.openxmlformats.org/officeDocument/2006/relationships/hyperlink" Target="https://cphapps.temple.edu/surveys/?s=D4KpsscR8a9DyEHv" TargetMode="External"/><Relationship Id="rId459" Type="http://schemas.openxmlformats.org/officeDocument/2006/relationships/hyperlink" Target="https://cphapps.temple.edu/surveys/?s=3MfjaPrKdMqmSWJC" TargetMode="External"/><Relationship Id="rId458" Type="http://schemas.openxmlformats.org/officeDocument/2006/relationships/hyperlink" Target="https://cphapps.temple.edu/surveys/?s=ykFmdmFUXa5ZFuWb" TargetMode="External"/><Relationship Id="rId457" Type="http://schemas.openxmlformats.org/officeDocument/2006/relationships/hyperlink" Target="https://cphapps.temple.edu/surveys/?s=BJiGLbJq9suvSu4L" TargetMode="External"/><Relationship Id="rId456" Type="http://schemas.openxmlformats.org/officeDocument/2006/relationships/hyperlink" Target="https://cphapps.temple.edu/surveys/?s=sUAsNiUm9StJHkam" TargetMode="External"/><Relationship Id="rId1280" Type="http://schemas.openxmlformats.org/officeDocument/2006/relationships/hyperlink" Target="https://cphapps.temple.edu/surveys/?s=hsvfXs2V3GiaSyi5" TargetMode="External"/><Relationship Id="rId1281" Type="http://schemas.openxmlformats.org/officeDocument/2006/relationships/hyperlink" Target="https://cphapps.temple.edu/surveys/?s=oYJL5zheoFTTDHnF" TargetMode="External"/><Relationship Id="rId451" Type="http://schemas.openxmlformats.org/officeDocument/2006/relationships/hyperlink" Target="https://cphapps.temple.edu/surveys/?s=dihVWh7RpfP4mRTI" TargetMode="External"/><Relationship Id="rId1282" Type="http://schemas.openxmlformats.org/officeDocument/2006/relationships/hyperlink" Target="https://cphapps.temple.edu/surveys/?s=BnpaHcPLe3hB3tfZ" TargetMode="External"/><Relationship Id="rId450" Type="http://schemas.openxmlformats.org/officeDocument/2006/relationships/hyperlink" Target="https://cphapps.temple.edu/surveys/?s=poK7BfUfvnYKqzQ5" TargetMode="External"/><Relationship Id="rId1283" Type="http://schemas.openxmlformats.org/officeDocument/2006/relationships/hyperlink" Target="https://cphapps.temple.edu/surveys/?s=wwJCrR33yDpPC9jy" TargetMode="External"/><Relationship Id="rId2130" Type="http://schemas.openxmlformats.org/officeDocument/2006/relationships/hyperlink" Target="https://cphapps.temple.edu/surveys/?s=2H5s79XZV4iPeRz4" TargetMode="External"/><Relationship Id="rId1284" Type="http://schemas.openxmlformats.org/officeDocument/2006/relationships/hyperlink" Target="https://cphapps.temple.edu/surveys/?s=6MF7FN3xCHKH5yV6" TargetMode="External"/><Relationship Id="rId2131" Type="http://schemas.openxmlformats.org/officeDocument/2006/relationships/hyperlink" Target="https://cphapps.temple.edu/surveys/?s=szxrmHa7tgPh2ubD" TargetMode="External"/><Relationship Id="rId1285" Type="http://schemas.openxmlformats.org/officeDocument/2006/relationships/hyperlink" Target="https://cphapps.temple.edu/surveys/?s=csnJgKmkPFrqZtkj" TargetMode="External"/><Relationship Id="rId2132" Type="http://schemas.openxmlformats.org/officeDocument/2006/relationships/hyperlink" Target="https://cphapps.temple.edu/surveys/?s=vuhwtCGQKYcqzp5P" TargetMode="External"/><Relationship Id="rId455" Type="http://schemas.openxmlformats.org/officeDocument/2006/relationships/hyperlink" Target="https://cphapps.temple.edu/surveys/?s=av3ZhZTgD76ctZht" TargetMode="External"/><Relationship Id="rId1286" Type="http://schemas.openxmlformats.org/officeDocument/2006/relationships/hyperlink" Target="https://cphapps.temple.edu/surveys/?s=8rJACuPTJKQVDLF9" TargetMode="External"/><Relationship Id="rId2133" Type="http://schemas.openxmlformats.org/officeDocument/2006/relationships/hyperlink" Target="https://cphapps.temple.edu/surveys/?s=n3T3DwPqnqgTnnIY" TargetMode="External"/><Relationship Id="rId454" Type="http://schemas.openxmlformats.org/officeDocument/2006/relationships/hyperlink" Target="https://cphapps.temple.edu/surveys/?s=V3DTjqcpFmLNNFUY" TargetMode="External"/><Relationship Id="rId1287" Type="http://schemas.openxmlformats.org/officeDocument/2006/relationships/hyperlink" Target="https://cphapps.temple.edu/surveys/?s=Rtn2UsGBYyy9t5e3" TargetMode="External"/><Relationship Id="rId2134" Type="http://schemas.openxmlformats.org/officeDocument/2006/relationships/hyperlink" Target="https://cphapps.temple.edu/surveys/?s=iovIdJMUJkgaj5KA" TargetMode="External"/><Relationship Id="rId453" Type="http://schemas.openxmlformats.org/officeDocument/2006/relationships/hyperlink" Target="https://cphapps.temple.edu/surveys/?s=Zpv4cFwSpHmHN9je" TargetMode="External"/><Relationship Id="rId1288" Type="http://schemas.openxmlformats.org/officeDocument/2006/relationships/hyperlink" Target="https://cphapps.temple.edu/surveys/?s=DpatrDajvsceeiyy" TargetMode="External"/><Relationship Id="rId2135" Type="http://schemas.openxmlformats.org/officeDocument/2006/relationships/hyperlink" Target="https://cphapps.temple.edu/surveys/?s=Mu52peQqxZaNXabB" TargetMode="External"/><Relationship Id="rId452" Type="http://schemas.openxmlformats.org/officeDocument/2006/relationships/hyperlink" Target="https://cphapps.temple.edu/surveys/?s=iaR4sarVnmaU3bR5" TargetMode="External"/><Relationship Id="rId1289" Type="http://schemas.openxmlformats.org/officeDocument/2006/relationships/hyperlink" Target="https://cphapps.temple.edu/surveys/?s=YpKP9t9gsEGyPeXn" TargetMode="External"/><Relationship Id="rId2136" Type="http://schemas.openxmlformats.org/officeDocument/2006/relationships/hyperlink" Target="https://cphapps.temple.edu/surveys/?s=EpD4RwTdko54avUj" TargetMode="External"/><Relationship Id="rId491" Type="http://schemas.openxmlformats.org/officeDocument/2006/relationships/hyperlink" Target="https://cphapps.temple.edu/surveys/?s=GxztPeT8jprrkBnu" TargetMode="External"/><Relationship Id="rId490" Type="http://schemas.openxmlformats.org/officeDocument/2006/relationships/hyperlink" Target="https://cphapps.temple.edu/surveys/?s=b68BFmW54ufPyTMB" TargetMode="External"/><Relationship Id="rId489" Type="http://schemas.openxmlformats.org/officeDocument/2006/relationships/hyperlink" Target="https://cphapps.temple.edu/surveys/?s=g58pa2DGEL4fbzWS" TargetMode="External"/><Relationship Id="rId2160" Type="http://schemas.openxmlformats.org/officeDocument/2006/relationships/hyperlink" Target="https://cphapps.temple.edu/surveys/?s=TqkoD5898tKVRrTb" TargetMode="External"/><Relationship Id="rId2161" Type="http://schemas.openxmlformats.org/officeDocument/2006/relationships/hyperlink" Target="https://cphapps.temple.edu/surveys/?s=HBB8KErUnWx2ErrU" TargetMode="External"/><Relationship Id="rId484" Type="http://schemas.openxmlformats.org/officeDocument/2006/relationships/hyperlink" Target="https://cphapps.temple.edu/surveys/?s=TwtQotQIepsaK48h" TargetMode="External"/><Relationship Id="rId2162" Type="http://schemas.openxmlformats.org/officeDocument/2006/relationships/hyperlink" Target="https://cphapps.temple.edu/surveys/?s=FDQYL48Bi74eeres" TargetMode="External"/><Relationship Id="rId483" Type="http://schemas.openxmlformats.org/officeDocument/2006/relationships/hyperlink" Target="https://cphapps.temple.edu/surveys/?s=pi5b6rVrBzYieF7I" TargetMode="External"/><Relationship Id="rId2163" Type="http://schemas.openxmlformats.org/officeDocument/2006/relationships/hyperlink" Target="https://cphapps.temple.edu/surveys/?s=FmTQdJT8zyIv4fMD" TargetMode="External"/><Relationship Id="rId482" Type="http://schemas.openxmlformats.org/officeDocument/2006/relationships/hyperlink" Target="https://cphapps.temple.edu/surveys/?s=Uo9dI8RXan76hYVS" TargetMode="External"/><Relationship Id="rId2164" Type="http://schemas.openxmlformats.org/officeDocument/2006/relationships/hyperlink" Target="https://cphapps.temple.edu/surveys/?s=E8txzeJUgu7QT8tX" TargetMode="External"/><Relationship Id="rId481" Type="http://schemas.openxmlformats.org/officeDocument/2006/relationships/hyperlink" Target="https://cphapps.temple.edu/surveys/?s=wuKGiwojWpETXrdo" TargetMode="External"/><Relationship Id="rId2165" Type="http://schemas.openxmlformats.org/officeDocument/2006/relationships/hyperlink" Target="https://cphapps.temple.edu/surveys/?s=J9FL9d5TXVhruAni" TargetMode="External"/><Relationship Id="rId488" Type="http://schemas.openxmlformats.org/officeDocument/2006/relationships/hyperlink" Target="https://cphapps.temple.edu/surveys/?s=FLsNrL24EUDXUCBo" TargetMode="External"/><Relationship Id="rId2166" Type="http://schemas.openxmlformats.org/officeDocument/2006/relationships/hyperlink" Target="https://cphapps.temple.edu/surveys/?s=HEjzPwLNnBLcwZef" TargetMode="External"/><Relationship Id="rId487" Type="http://schemas.openxmlformats.org/officeDocument/2006/relationships/hyperlink" Target="https://cphapps.temple.edu/surveys/?s=vddRINaKQoSLGEVy" TargetMode="External"/><Relationship Id="rId2167" Type="http://schemas.openxmlformats.org/officeDocument/2006/relationships/hyperlink" Target="mailto:chenoamc@gmail.com" TargetMode="External"/><Relationship Id="rId486" Type="http://schemas.openxmlformats.org/officeDocument/2006/relationships/hyperlink" Target="https://cphapps.temple.edu/surveys/?s=4AvBNDUYdDnCSnGo" TargetMode="External"/><Relationship Id="rId2168" Type="http://schemas.openxmlformats.org/officeDocument/2006/relationships/hyperlink" Target="https://cphapps.temple.edu/surveys/?s=4wLZn2scxuSf9mAG" TargetMode="External"/><Relationship Id="rId485" Type="http://schemas.openxmlformats.org/officeDocument/2006/relationships/hyperlink" Target="https://cphapps.temple.edu/surveys/?s=W7eb7bzLkNkdob9L" TargetMode="External"/><Relationship Id="rId2169" Type="http://schemas.openxmlformats.org/officeDocument/2006/relationships/hyperlink" Target="https://cphapps.temple.edu/surveys/?s=csbdK7QWzFgbe4Ud" TargetMode="External"/><Relationship Id="rId2159" Type="http://schemas.openxmlformats.org/officeDocument/2006/relationships/hyperlink" Target="https://cphapps.temple.edu/surveys/?s=69KDtKg5XGR4VSzL" TargetMode="External"/><Relationship Id="rId480" Type="http://schemas.openxmlformats.org/officeDocument/2006/relationships/hyperlink" Target="https://cphapps.temple.edu/surveys/?s=5vDLhPDbaFYdqMYg" TargetMode="External"/><Relationship Id="rId479" Type="http://schemas.openxmlformats.org/officeDocument/2006/relationships/hyperlink" Target="https://cphapps.temple.edu/surveys/?s=yySa6Xtz5CsnapDF" TargetMode="External"/><Relationship Id="rId478" Type="http://schemas.openxmlformats.org/officeDocument/2006/relationships/hyperlink" Target="https://cphapps.temple.edu/surveys/?s=u73mzIbedzEe2eUU" TargetMode="External"/><Relationship Id="rId2150" Type="http://schemas.openxmlformats.org/officeDocument/2006/relationships/hyperlink" Target="https://cphapps.temple.edu/surveys/?s=kZ5DQtu8aKonvdER" TargetMode="External"/><Relationship Id="rId473" Type="http://schemas.openxmlformats.org/officeDocument/2006/relationships/hyperlink" Target="https://cphapps.temple.edu/surveys/?s=3bK3QdEQTWB2Zfty" TargetMode="External"/><Relationship Id="rId2151" Type="http://schemas.openxmlformats.org/officeDocument/2006/relationships/hyperlink" Target="https://cphapps.temple.edu/surveys/?s=cUkMLV5o66aPhqhL" TargetMode="External"/><Relationship Id="rId472" Type="http://schemas.openxmlformats.org/officeDocument/2006/relationships/hyperlink" Target="https://cphapps.temple.edu/surveys/?s=7XrvLaEuVHqGDeRM" TargetMode="External"/><Relationship Id="rId2152" Type="http://schemas.openxmlformats.org/officeDocument/2006/relationships/hyperlink" Target="https://cphapps.temple.edu/surveys/?s=wJeLAH4vtzQ7oRMp" TargetMode="External"/><Relationship Id="rId471" Type="http://schemas.openxmlformats.org/officeDocument/2006/relationships/hyperlink" Target="https://cphapps.temple.edu/surveys/?s=QzsUKdSFUamdiQwi" TargetMode="External"/><Relationship Id="rId2153" Type="http://schemas.openxmlformats.org/officeDocument/2006/relationships/hyperlink" Target="https://cphapps.temple.edu/surveys/?s=P5tSCrHP4f5QHofS" TargetMode="External"/><Relationship Id="rId470" Type="http://schemas.openxmlformats.org/officeDocument/2006/relationships/hyperlink" Target="https://cphapps.temple.edu/surveys/?s=kApCyyrJX7RXvzjs" TargetMode="External"/><Relationship Id="rId2154" Type="http://schemas.openxmlformats.org/officeDocument/2006/relationships/hyperlink" Target="https://cphapps.temple.edu/surveys/?s=JfjyrLsqvYCQjPGn" TargetMode="External"/><Relationship Id="rId477" Type="http://schemas.openxmlformats.org/officeDocument/2006/relationships/hyperlink" Target="https://cphapps.temple.edu/surveys/?s=2jsIxoEGrHhuw67X" TargetMode="External"/><Relationship Id="rId2155" Type="http://schemas.openxmlformats.org/officeDocument/2006/relationships/hyperlink" Target="https://cphapps.temple.edu/surveys/?s=MdzbW5efKKejdWfY" TargetMode="External"/><Relationship Id="rId476" Type="http://schemas.openxmlformats.org/officeDocument/2006/relationships/hyperlink" Target="https://cphapps.temple.edu/surveys/?s=xutRW9Fo2x9NiEuZ" TargetMode="External"/><Relationship Id="rId2156" Type="http://schemas.openxmlformats.org/officeDocument/2006/relationships/hyperlink" Target="https://cphapps.temple.edu/surveys/?s=Gmi7sr45ACh9en9h" TargetMode="External"/><Relationship Id="rId475" Type="http://schemas.openxmlformats.org/officeDocument/2006/relationships/hyperlink" Target="https://cphapps.temple.edu/surveys/?s=Wtp54GBteuCohkbv" TargetMode="External"/><Relationship Id="rId2157" Type="http://schemas.openxmlformats.org/officeDocument/2006/relationships/hyperlink" Target="mailto:blue_coach_speedy@yahoo.com" TargetMode="External"/><Relationship Id="rId474" Type="http://schemas.openxmlformats.org/officeDocument/2006/relationships/hyperlink" Target="https://cphapps.temple.edu/surveys/?s=cwCYYHkwPrzVVNuJ" TargetMode="External"/><Relationship Id="rId2158" Type="http://schemas.openxmlformats.org/officeDocument/2006/relationships/hyperlink" Target="https://cphapps.temple.edu/surveys/?s=SS6HLxJN9tuzs6sZ" TargetMode="External"/><Relationship Id="rId1257" Type="http://schemas.openxmlformats.org/officeDocument/2006/relationships/hyperlink" Target="https://cphapps.temple.edu/surveys/?s=nNVZG2c6oaA5ufLf" TargetMode="External"/><Relationship Id="rId2104" Type="http://schemas.openxmlformats.org/officeDocument/2006/relationships/hyperlink" Target="https://cphapps.temple.edu/surveys/?s=gGTwTP8Sgmi2jsPe" TargetMode="External"/><Relationship Id="rId1258" Type="http://schemas.openxmlformats.org/officeDocument/2006/relationships/hyperlink" Target="https://cphapps.temple.edu/surveys/?s=mWNTtuFh9FgkmC3K" TargetMode="External"/><Relationship Id="rId2105" Type="http://schemas.openxmlformats.org/officeDocument/2006/relationships/hyperlink" Target="https://cphapps.temple.edu/surveys/?s=58j3IdqNVhs6pscn" TargetMode="External"/><Relationship Id="rId1259" Type="http://schemas.openxmlformats.org/officeDocument/2006/relationships/hyperlink" Target="https://cphapps.temple.edu/surveys/?s=aEErxZSoQKc9TCwE" TargetMode="External"/><Relationship Id="rId2106" Type="http://schemas.openxmlformats.org/officeDocument/2006/relationships/hyperlink" Target="https://cphapps.temple.edu/surveys/?s=kRWdZCVzH6Lu78IZ" TargetMode="External"/><Relationship Id="rId2107" Type="http://schemas.openxmlformats.org/officeDocument/2006/relationships/hyperlink" Target="https://cphapps.temple.edu/surveys/?s=5yb6DJgZzinNqBeK" TargetMode="External"/><Relationship Id="rId2108" Type="http://schemas.openxmlformats.org/officeDocument/2006/relationships/hyperlink" Target="https://cphapps.temple.edu/surveys/?s=HopXjVi5Fw4CUCSD" TargetMode="External"/><Relationship Id="rId2109" Type="http://schemas.openxmlformats.org/officeDocument/2006/relationships/hyperlink" Target="https://cphapps.temple.edu/surveys/?s=LF5zhYwiaLkfFAVI" TargetMode="External"/><Relationship Id="rId426" Type="http://schemas.openxmlformats.org/officeDocument/2006/relationships/hyperlink" Target="https://cphapps.temple.edu/surveys/?s=gNtKYtIntHBHX6iu" TargetMode="External"/><Relationship Id="rId425" Type="http://schemas.openxmlformats.org/officeDocument/2006/relationships/hyperlink" Target="https://cphapps.temple.edu/surveys/?s=EDjAAbqGkjJIes9a" TargetMode="External"/><Relationship Id="rId424" Type="http://schemas.openxmlformats.org/officeDocument/2006/relationships/hyperlink" Target="https://cphapps.temple.edu/surveys/?s=URftIDrImhB3f6j9" TargetMode="External"/><Relationship Id="rId423" Type="http://schemas.openxmlformats.org/officeDocument/2006/relationships/hyperlink" Target="https://cphapps.temple.edu/surveys/?s=woEcIikcJIhotxut" TargetMode="External"/><Relationship Id="rId429" Type="http://schemas.openxmlformats.org/officeDocument/2006/relationships/hyperlink" Target="https://cphapps.temple.edu/surveys/?s=osmWXqatRpCJxtLc" TargetMode="External"/><Relationship Id="rId428" Type="http://schemas.openxmlformats.org/officeDocument/2006/relationships/hyperlink" Target="https://cphapps.temple.edu/surveys/?s=R5vGvjKVfQ9SEHb5" TargetMode="External"/><Relationship Id="rId427" Type="http://schemas.openxmlformats.org/officeDocument/2006/relationships/hyperlink" Target="https://cphapps.temple.edu/surveys/?s=xaQmKaaHHVmKbG2v" TargetMode="External"/><Relationship Id="rId1250" Type="http://schemas.openxmlformats.org/officeDocument/2006/relationships/hyperlink" Target="https://cphapps.temple.edu/surveys/?s=65xnwMxt8ftM5XC6" TargetMode="External"/><Relationship Id="rId1251" Type="http://schemas.openxmlformats.org/officeDocument/2006/relationships/hyperlink" Target="https://cphapps.temple.edu/surveys/?s=QrJPisCJdvHV6ddi" TargetMode="External"/><Relationship Id="rId1252" Type="http://schemas.openxmlformats.org/officeDocument/2006/relationships/hyperlink" Target="https://cphapps.temple.edu/surveys/?s=g4wTV6PqmuV8f8TB" TargetMode="External"/><Relationship Id="rId422" Type="http://schemas.openxmlformats.org/officeDocument/2006/relationships/hyperlink" Target="https://cphapps.temple.edu/surveys/?s=3QkwtSDEaE4EHU6y" TargetMode="External"/><Relationship Id="rId1253" Type="http://schemas.openxmlformats.org/officeDocument/2006/relationships/hyperlink" Target="https://cphapps.temple.edu/surveys/?s=LAfj4aYqTDUpk5St" TargetMode="External"/><Relationship Id="rId2100" Type="http://schemas.openxmlformats.org/officeDocument/2006/relationships/hyperlink" Target="https://cphapps.temple.edu/surveys/?s=KYFRbFBBYS2EPdJ8" TargetMode="External"/><Relationship Id="rId421" Type="http://schemas.openxmlformats.org/officeDocument/2006/relationships/hyperlink" Target="https://cphapps.temple.edu/surveys/?s=5Q4XN4KCTCQjmspZ" TargetMode="External"/><Relationship Id="rId1254" Type="http://schemas.openxmlformats.org/officeDocument/2006/relationships/hyperlink" Target="https://cphapps.temple.edu/surveys/?s=TISGfyDXJGYYsYP2" TargetMode="External"/><Relationship Id="rId2101" Type="http://schemas.openxmlformats.org/officeDocument/2006/relationships/hyperlink" Target="https://cphapps.temple.edu/surveys/?s=VrFK2ozBu33xGdJA" TargetMode="External"/><Relationship Id="rId420" Type="http://schemas.openxmlformats.org/officeDocument/2006/relationships/hyperlink" Target="https://cphapps.temple.edu/surveys/?s=XmzcPnTGBjBwHzJT" TargetMode="External"/><Relationship Id="rId1255" Type="http://schemas.openxmlformats.org/officeDocument/2006/relationships/hyperlink" Target="https://cphapps.temple.edu/surveys/?s=B6ftoIXPRyFhw6E9" TargetMode="External"/><Relationship Id="rId2102" Type="http://schemas.openxmlformats.org/officeDocument/2006/relationships/hyperlink" Target="https://cphapps.temple.edu/surveys/?s=JDGGr6FaRsJMid9k" TargetMode="External"/><Relationship Id="rId1256" Type="http://schemas.openxmlformats.org/officeDocument/2006/relationships/hyperlink" Target="https://cphapps.temple.edu/surveys/?s=B7tA4edcrIHFDuy7" TargetMode="External"/><Relationship Id="rId2103" Type="http://schemas.openxmlformats.org/officeDocument/2006/relationships/hyperlink" Target="https://cphapps.temple.edu/surveys/?s=aiCsfdKkHczgAsSq" TargetMode="External"/><Relationship Id="rId1246" Type="http://schemas.openxmlformats.org/officeDocument/2006/relationships/hyperlink" Target="https://cphapps.temple.edu/surveys/?s=DC8U3CSSCwuAvn58" TargetMode="External"/><Relationship Id="rId1247" Type="http://schemas.openxmlformats.org/officeDocument/2006/relationships/hyperlink" Target="https://cphapps.temple.edu/surveys/?s=AUY2oyRGiTpcxXym" TargetMode="External"/><Relationship Id="rId1248" Type="http://schemas.openxmlformats.org/officeDocument/2006/relationships/hyperlink" Target="https://cphapps.temple.edu/surveys/?s=wucSRXvRnWdT5fCb" TargetMode="External"/><Relationship Id="rId1249" Type="http://schemas.openxmlformats.org/officeDocument/2006/relationships/hyperlink" Target="https://cphapps.temple.edu/surveys/?s=XUPtjzH2hxfCAB7W" TargetMode="External"/><Relationship Id="rId415" Type="http://schemas.openxmlformats.org/officeDocument/2006/relationships/hyperlink" Target="https://cphapps.temple.edu/surveys/?s=Zp3hJEYjoCa7JWVJ" TargetMode="External"/><Relationship Id="rId899" Type="http://schemas.openxmlformats.org/officeDocument/2006/relationships/hyperlink" Target="https://cphapps.temple.edu/surveys/?s=Ickmz2JLPjMXQZDM" TargetMode="External"/><Relationship Id="rId414" Type="http://schemas.openxmlformats.org/officeDocument/2006/relationships/hyperlink" Target="https://cphapps.temple.edu/surveys/?s=q7teMxWRHmmaAX4v" TargetMode="External"/><Relationship Id="rId898" Type="http://schemas.openxmlformats.org/officeDocument/2006/relationships/hyperlink" Target="https://cphapps.temple.edu/surveys/?s=8GHon4ya9wvBWsyw" TargetMode="External"/><Relationship Id="rId413" Type="http://schemas.openxmlformats.org/officeDocument/2006/relationships/hyperlink" Target="https://cphapps.temple.edu/surveys/?s=rn6738bWyzVVNkVT" TargetMode="External"/><Relationship Id="rId897" Type="http://schemas.openxmlformats.org/officeDocument/2006/relationships/hyperlink" Target="https://cphapps.temple.edu/surveys/?s=o4NwghmEmTvPxWG9" TargetMode="External"/><Relationship Id="rId412" Type="http://schemas.openxmlformats.org/officeDocument/2006/relationships/hyperlink" Target="https://cphapps.temple.edu/surveys/?s=AkzhJ7prsygQfXGI" TargetMode="External"/><Relationship Id="rId896" Type="http://schemas.openxmlformats.org/officeDocument/2006/relationships/hyperlink" Target="https://cphapps.temple.edu/surveys/?s=LiNIeWAXNizpLh5c" TargetMode="External"/><Relationship Id="rId419" Type="http://schemas.openxmlformats.org/officeDocument/2006/relationships/hyperlink" Target="https://cphapps.temple.edu/surveys/?s=i8rbIBfwo23nNJrP" TargetMode="External"/><Relationship Id="rId418" Type="http://schemas.openxmlformats.org/officeDocument/2006/relationships/hyperlink" Target="https://cphapps.temple.edu/surveys/?s=ipxoqviHHLCzo7mz" TargetMode="External"/><Relationship Id="rId417" Type="http://schemas.openxmlformats.org/officeDocument/2006/relationships/hyperlink" Target="https://cphapps.temple.edu/surveys/?s=2BzTA9WJMJoau9u3" TargetMode="External"/><Relationship Id="rId416" Type="http://schemas.openxmlformats.org/officeDocument/2006/relationships/hyperlink" Target="https://cphapps.temple.edu/surveys/?s=X7y98Xj9bGg5YNYS" TargetMode="External"/><Relationship Id="rId891" Type="http://schemas.openxmlformats.org/officeDocument/2006/relationships/hyperlink" Target="https://cphapps.temple.edu/surveys/?s=Y44Mx53FfsYZYkaK" TargetMode="External"/><Relationship Id="rId890" Type="http://schemas.openxmlformats.org/officeDocument/2006/relationships/hyperlink" Target="https://cphapps.temple.edu/surveys/?s=vqnqQin4TtQfWz6P" TargetMode="External"/><Relationship Id="rId1240" Type="http://schemas.openxmlformats.org/officeDocument/2006/relationships/hyperlink" Target="https://cphapps.temple.edu/surveys/?s=QXkuQ7KJ5SRotMiS" TargetMode="External"/><Relationship Id="rId1241" Type="http://schemas.openxmlformats.org/officeDocument/2006/relationships/hyperlink" Target="https://cphapps.temple.edu/surveys/?s=fAu6oaYPhRkF3vMG" TargetMode="External"/><Relationship Id="rId411" Type="http://schemas.openxmlformats.org/officeDocument/2006/relationships/hyperlink" Target="https://cphapps.temple.edu/surveys/?s=ctBiWvy3X3ZYXxIb" TargetMode="External"/><Relationship Id="rId895" Type="http://schemas.openxmlformats.org/officeDocument/2006/relationships/hyperlink" Target="https://cphapps.temple.edu/surveys/?s=bEHFzaAejkkPRRmL" TargetMode="External"/><Relationship Id="rId1242" Type="http://schemas.openxmlformats.org/officeDocument/2006/relationships/hyperlink" Target="https://cphapps.temple.edu/surveys/?s=5hAZpLHTMwZKWP4r" TargetMode="External"/><Relationship Id="rId410" Type="http://schemas.openxmlformats.org/officeDocument/2006/relationships/hyperlink" Target="https://cphapps.temple.edu/surveys/?s=SwHsWIcqGNVvMnhi" TargetMode="External"/><Relationship Id="rId894" Type="http://schemas.openxmlformats.org/officeDocument/2006/relationships/hyperlink" Target="https://cphapps.temple.edu/surveys/?s=unExQAzjhs9aIjVy" TargetMode="External"/><Relationship Id="rId1243" Type="http://schemas.openxmlformats.org/officeDocument/2006/relationships/hyperlink" Target="https://cphapps.temple.edu/surveys/?s=qSsZbmXYyyhuUGV4" TargetMode="External"/><Relationship Id="rId893" Type="http://schemas.openxmlformats.org/officeDocument/2006/relationships/hyperlink" Target="https://cphapps.temple.edu/surveys/?s=RzM8ge6ZgwL4zTYI" TargetMode="External"/><Relationship Id="rId1244" Type="http://schemas.openxmlformats.org/officeDocument/2006/relationships/hyperlink" Target="https://cphapps.temple.edu/surveys/?s=GhVevmKopnS79Y3Z" TargetMode="External"/><Relationship Id="rId892" Type="http://schemas.openxmlformats.org/officeDocument/2006/relationships/hyperlink" Target="https://cphapps.temple.edu/surveys/?s=UhujAY3y6FPJ8Zd8" TargetMode="External"/><Relationship Id="rId1245" Type="http://schemas.openxmlformats.org/officeDocument/2006/relationships/hyperlink" Target="https://cphapps.temple.edu/surveys/?s=AHHGdffyLwUwdYzh" TargetMode="External"/><Relationship Id="rId1279" Type="http://schemas.openxmlformats.org/officeDocument/2006/relationships/hyperlink" Target="https://cphapps.temple.edu/surveys/?s=KFLYx6dHkyQXbGc8" TargetMode="External"/><Relationship Id="rId2126" Type="http://schemas.openxmlformats.org/officeDocument/2006/relationships/hyperlink" Target="https://cphapps.temple.edu/surveys/?s=59dQZCwdHNuXKobL" TargetMode="External"/><Relationship Id="rId2127" Type="http://schemas.openxmlformats.org/officeDocument/2006/relationships/hyperlink" Target="https://cphapps.temple.edu/surveys/?s=jEo8XMJaBt7nhud2" TargetMode="External"/><Relationship Id="rId2128" Type="http://schemas.openxmlformats.org/officeDocument/2006/relationships/hyperlink" Target="https://cphapps.temple.edu/surveys/?s=IIXMEaVmV9NzroHt" TargetMode="External"/><Relationship Id="rId2129" Type="http://schemas.openxmlformats.org/officeDocument/2006/relationships/hyperlink" Target="https://cphapps.temple.edu/surveys/?s=IVpkMEvAzpqssKAI" TargetMode="External"/><Relationship Id="rId448" Type="http://schemas.openxmlformats.org/officeDocument/2006/relationships/hyperlink" Target="https://cphapps.temple.edu/surveys/?s=Xgsoh6q4vAn9Jbnf" TargetMode="External"/><Relationship Id="rId447" Type="http://schemas.openxmlformats.org/officeDocument/2006/relationships/hyperlink" Target="https://cphapps.temple.edu/surveys/?s=GvTVLbG2tburtE3W" TargetMode="External"/><Relationship Id="rId446" Type="http://schemas.openxmlformats.org/officeDocument/2006/relationships/hyperlink" Target="https://cphapps.temple.edu/surveys/?s=eZKiJCBajCVNou5f" TargetMode="External"/><Relationship Id="rId445" Type="http://schemas.openxmlformats.org/officeDocument/2006/relationships/hyperlink" Target="https://cphapps.temple.edu/surveys/?s=2IuAiVQTgIy4XTkk" TargetMode="External"/><Relationship Id="rId449" Type="http://schemas.openxmlformats.org/officeDocument/2006/relationships/hyperlink" Target="https://cphapps.temple.edu/surveys/?s=MEK35asN3mduVe3R" TargetMode="External"/><Relationship Id="rId1270" Type="http://schemas.openxmlformats.org/officeDocument/2006/relationships/hyperlink" Target="https://cphapps.temple.edu/surveys/?s=vb2DsNoe666RDhQR" TargetMode="External"/><Relationship Id="rId440" Type="http://schemas.openxmlformats.org/officeDocument/2006/relationships/hyperlink" Target="https://cphapps.temple.edu/surveys/?s=jayyQfrFtTyf4X6x" TargetMode="External"/><Relationship Id="rId1271" Type="http://schemas.openxmlformats.org/officeDocument/2006/relationships/hyperlink" Target="https://cphapps.temple.edu/surveys/?s=rqU4HIhRkGtPdDh2" TargetMode="External"/><Relationship Id="rId1272" Type="http://schemas.openxmlformats.org/officeDocument/2006/relationships/hyperlink" Target="https://cphapps.temple.edu/surveys/?s=8TSWozwWBGrpNbHf" TargetMode="External"/><Relationship Id="rId1273" Type="http://schemas.openxmlformats.org/officeDocument/2006/relationships/hyperlink" Target="https://cphapps.temple.edu/surveys/?s=2piZZF65XX9Ef3f3" TargetMode="External"/><Relationship Id="rId2120" Type="http://schemas.openxmlformats.org/officeDocument/2006/relationships/hyperlink" Target="https://cphapps.temple.edu/surveys/?s=J85w3xbCrwSHAnc2" TargetMode="External"/><Relationship Id="rId1274" Type="http://schemas.openxmlformats.org/officeDocument/2006/relationships/hyperlink" Target="https://cphapps.temple.edu/surveys/?s=FUbfPB4cbr8uXdV9" TargetMode="External"/><Relationship Id="rId2121" Type="http://schemas.openxmlformats.org/officeDocument/2006/relationships/hyperlink" Target="https://cphapps.temple.edu/surveys/?s=DgtScSwggvgLKBJQ" TargetMode="External"/><Relationship Id="rId444" Type="http://schemas.openxmlformats.org/officeDocument/2006/relationships/hyperlink" Target="https://cphapps.temple.edu/surveys/?s=a8L6ZQh8SVPp5TEc" TargetMode="External"/><Relationship Id="rId1275" Type="http://schemas.openxmlformats.org/officeDocument/2006/relationships/hyperlink" Target="https://cphapps.temple.edu/surveys/?s=mxytpbKwCT9FqzMK" TargetMode="External"/><Relationship Id="rId2122" Type="http://schemas.openxmlformats.org/officeDocument/2006/relationships/hyperlink" Target="https://cphapps.temple.edu/surveys/?s=xjbFatWRaz6qcj5g" TargetMode="External"/><Relationship Id="rId443" Type="http://schemas.openxmlformats.org/officeDocument/2006/relationships/hyperlink" Target="https://cphapps.temple.edu/surveys/?s=JDQGBWtvq4H55INW" TargetMode="External"/><Relationship Id="rId1276" Type="http://schemas.openxmlformats.org/officeDocument/2006/relationships/hyperlink" Target="https://cphapps.temple.edu/surveys/?s=FpVCAZCmgDyDGiH2" TargetMode="External"/><Relationship Id="rId2123" Type="http://schemas.openxmlformats.org/officeDocument/2006/relationships/hyperlink" Target="https://cphapps.temple.edu/surveys/?s=6GXqzxd9cICWrgGZ" TargetMode="External"/><Relationship Id="rId442" Type="http://schemas.openxmlformats.org/officeDocument/2006/relationships/hyperlink" Target="https://cphapps.temple.edu/surveys/?s=pgciJINoyjTwpE2t" TargetMode="External"/><Relationship Id="rId1277" Type="http://schemas.openxmlformats.org/officeDocument/2006/relationships/hyperlink" Target="https://cphapps.temple.edu/surveys/?s=oFdy3ZcHV73dUquk" TargetMode="External"/><Relationship Id="rId2124" Type="http://schemas.openxmlformats.org/officeDocument/2006/relationships/hyperlink" Target="https://cphapps.temple.edu/surveys/?s=AbpTeVqqPJwHN5Ep" TargetMode="External"/><Relationship Id="rId441" Type="http://schemas.openxmlformats.org/officeDocument/2006/relationships/hyperlink" Target="https://cphapps.temple.edu/surveys/?s=k5b37hsE3pTatmM8" TargetMode="External"/><Relationship Id="rId1278" Type="http://schemas.openxmlformats.org/officeDocument/2006/relationships/hyperlink" Target="https://cphapps.temple.edu/surveys/?s=Dt3A9y2kueyBCg3i" TargetMode="External"/><Relationship Id="rId2125" Type="http://schemas.openxmlformats.org/officeDocument/2006/relationships/hyperlink" Target="https://cphapps.temple.edu/surveys/?s=9MvSJSxHJB5KMTXT" TargetMode="External"/><Relationship Id="rId1268" Type="http://schemas.openxmlformats.org/officeDocument/2006/relationships/hyperlink" Target="https://cphapps.temple.edu/surveys/?s=ZnFoLSrexNTHHXoS" TargetMode="External"/><Relationship Id="rId2115" Type="http://schemas.openxmlformats.org/officeDocument/2006/relationships/hyperlink" Target="https://cphapps.temple.edu/surveys/?s=CQcVPjuuD3DPVMX8" TargetMode="External"/><Relationship Id="rId1269" Type="http://schemas.openxmlformats.org/officeDocument/2006/relationships/hyperlink" Target="https://cphapps.temple.edu/surveys/?s=CHRj5XE8XqAIHdt4" TargetMode="External"/><Relationship Id="rId2116" Type="http://schemas.openxmlformats.org/officeDocument/2006/relationships/hyperlink" Target="https://cphapps.temple.edu/surveys/?s=bHpMHFm3VRLbKPSt" TargetMode="External"/><Relationship Id="rId2117" Type="http://schemas.openxmlformats.org/officeDocument/2006/relationships/hyperlink" Target="https://cphapps.temple.edu/surveys/?s=nwNQjDZPgeQxcgpr" TargetMode="External"/><Relationship Id="rId2118" Type="http://schemas.openxmlformats.org/officeDocument/2006/relationships/hyperlink" Target="https://cphapps.temple.edu/surveys/?s=mt3gFwVkYuDSVbbR" TargetMode="External"/><Relationship Id="rId2119" Type="http://schemas.openxmlformats.org/officeDocument/2006/relationships/hyperlink" Target="https://cphapps.temple.edu/surveys/?s=RrJnRvRF8zX97AZ3" TargetMode="External"/><Relationship Id="rId437" Type="http://schemas.openxmlformats.org/officeDocument/2006/relationships/hyperlink" Target="https://cphapps.temple.edu/surveys/?s=iT5z5QqeV9xMtaNP" TargetMode="External"/><Relationship Id="rId436" Type="http://schemas.openxmlformats.org/officeDocument/2006/relationships/hyperlink" Target="https://cphapps.temple.edu/surveys/?s=u2yc9T6oAxf9CGFH" TargetMode="External"/><Relationship Id="rId435" Type="http://schemas.openxmlformats.org/officeDocument/2006/relationships/hyperlink" Target="https://cphapps.temple.edu/surveys/?s=rwPcIdDuZPiEnx8W" TargetMode="External"/><Relationship Id="rId434" Type="http://schemas.openxmlformats.org/officeDocument/2006/relationships/hyperlink" Target="https://cphapps.temple.edu/surveys/?s=HsuJGvLuv5B4DWBh" TargetMode="External"/><Relationship Id="rId439" Type="http://schemas.openxmlformats.org/officeDocument/2006/relationships/hyperlink" Target="https://cphapps.temple.edu/surveys/?s=Cac4mvBynJ6d7PCG" TargetMode="External"/><Relationship Id="rId438" Type="http://schemas.openxmlformats.org/officeDocument/2006/relationships/hyperlink" Target="https://cphapps.temple.edu/surveys/?s=aIVx69YIin6z8zu4" TargetMode="External"/><Relationship Id="rId1260" Type="http://schemas.openxmlformats.org/officeDocument/2006/relationships/hyperlink" Target="https://cphapps.temple.edu/surveys/?s=vCuQIHrNi3XkWgyI" TargetMode="External"/><Relationship Id="rId1261" Type="http://schemas.openxmlformats.org/officeDocument/2006/relationships/hyperlink" Target="https://cphapps.temple.edu/surveys/?s=RFuw3dR42J7a3QBH" TargetMode="External"/><Relationship Id="rId1262" Type="http://schemas.openxmlformats.org/officeDocument/2006/relationships/hyperlink" Target="https://cphapps.temple.edu/surveys/?s=nu5YUY3J53jvyMJ3" TargetMode="External"/><Relationship Id="rId1263" Type="http://schemas.openxmlformats.org/officeDocument/2006/relationships/hyperlink" Target="https://cphapps.temple.edu/surveys/?s=KupCqxCI4FRbJAZg" TargetMode="External"/><Relationship Id="rId2110" Type="http://schemas.openxmlformats.org/officeDocument/2006/relationships/hyperlink" Target="https://cphapps.temple.edu/surveys/?s=hxr6GLMYNdYfsSvt" TargetMode="External"/><Relationship Id="rId433" Type="http://schemas.openxmlformats.org/officeDocument/2006/relationships/hyperlink" Target="https://cphapps.temple.edu/surveys/?s=a6uczYGyGJf7zV5q" TargetMode="External"/><Relationship Id="rId1264" Type="http://schemas.openxmlformats.org/officeDocument/2006/relationships/hyperlink" Target="https://cphapps.temple.edu/surveys/?s=ubWSLdjttEnmrFhw" TargetMode="External"/><Relationship Id="rId2111" Type="http://schemas.openxmlformats.org/officeDocument/2006/relationships/hyperlink" Target="https://cphapps.temple.edu/surveys/?s=fBLXjfhohVGnRMBS" TargetMode="External"/><Relationship Id="rId432" Type="http://schemas.openxmlformats.org/officeDocument/2006/relationships/hyperlink" Target="https://cphapps.temple.edu/surveys/?s=EpCSA56Fp9LmWRnh" TargetMode="External"/><Relationship Id="rId1265" Type="http://schemas.openxmlformats.org/officeDocument/2006/relationships/hyperlink" Target="https://cphapps.temple.edu/surveys/?s=gECZCFTfxKu4R8JJ" TargetMode="External"/><Relationship Id="rId2112" Type="http://schemas.openxmlformats.org/officeDocument/2006/relationships/hyperlink" Target="https://cphapps.temple.edu/surveys/?s=6piaKEHnjmMUenMv" TargetMode="External"/><Relationship Id="rId431" Type="http://schemas.openxmlformats.org/officeDocument/2006/relationships/hyperlink" Target="https://cphapps.temple.edu/surveys/?s=Dgy6JkAItaN2WcNV" TargetMode="External"/><Relationship Id="rId1266" Type="http://schemas.openxmlformats.org/officeDocument/2006/relationships/hyperlink" Target="https://cphapps.temple.edu/surveys/?s=WxhetFvPv2muAhuJ" TargetMode="External"/><Relationship Id="rId2113" Type="http://schemas.openxmlformats.org/officeDocument/2006/relationships/hyperlink" Target="https://cphapps.temple.edu/surveys/?s=rgS6ZBT6GqPYLZsx" TargetMode="External"/><Relationship Id="rId430" Type="http://schemas.openxmlformats.org/officeDocument/2006/relationships/hyperlink" Target="https://cphapps.temple.edu/surveys/?s=Et9U6dhysJ8tdbF3" TargetMode="External"/><Relationship Id="rId1267" Type="http://schemas.openxmlformats.org/officeDocument/2006/relationships/hyperlink" Target="https://cphapps.temple.edu/surveys/?s=hfLva44W2Z4GUupK" TargetMode="External"/><Relationship Id="rId2114" Type="http://schemas.openxmlformats.org/officeDocument/2006/relationships/hyperlink" Target="https://cphapps.temple.edu/surveys/?s=S7qEirsjWpRnyJho"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3.xml"/><Relationship Id="rId3"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mailto:dhivyac@gmail.com" TargetMode="External"/><Relationship Id="rId3" Type="http://schemas.openxmlformats.org/officeDocument/2006/relationships/hyperlink" Target="mailto:ahniyahwalton25@gmail.com" TargetMode="External"/><Relationship Id="rId4" Type="http://schemas.openxmlformats.org/officeDocument/2006/relationships/drawing" Target="../drawings/drawing16.xml"/><Relationship Id="rId5"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2" width="6.14"/>
    <col customWidth="1" min="3" max="3" width="9.14"/>
    <col customWidth="1" min="4" max="4" width="52.0"/>
    <col customWidth="1" min="5" max="6" width="18.14"/>
    <col customWidth="1" min="7" max="7" width="9.14"/>
    <col customWidth="1" min="8" max="8" width="46.43"/>
    <col customWidth="1" min="9" max="9" width="28.71"/>
    <col customWidth="1" min="10" max="10" width="16.29"/>
    <col customWidth="1" hidden="1" min="11" max="11" width="30.71"/>
    <col customWidth="1" min="12" max="12" width="39.14"/>
    <col customWidth="1" min="13" max="13" width="69.0"/>
    <col customWidth="1" min="14" max="14" width="41.14"/>
    <col customWidth="1" min="15" max="15" width="30.86"/>
    <col customWidth="1" min="16" max="16" width="2.57"/>
    <col customWidth="1" min="17" max="17" width="2.86"/>
    <col customWidth="1" min="18" max="18" width="2.57"/>
    <col customWidth="1" min="19" max="20" width="3.14"/>
    <col customWidth="1" min="21" max="21" width="3.57"/>
    <col customWidth="1" min="22" max="25" width="3.14"/>
    <col customWidth="1" min="26" max="27" width="10.86"/>
    <col customWidth="1" min="28" max="29" width="7.43"/>
    <col customWidth="1" min="30" max="30" width="12.0"/>
    <col customWidth="1" min="31" max="32" width="10.14"/>
    <col customWidth="1" min="33" max="35" width="11.14"/>
    <col customWidth="1" min="36" max="36" width="11.43"/>
    <col customWidth="1" min="37" max="37" width="13.43"/>
    <col customWidth="1" min="38" max="39" width="11.0"/>
    <col customWidth="1" min="40" max="40" width="26.29"/>
    <col customWidth="1" min="41" max="41" width="15.43"/>
    <col customWidth="1" min="42" max="42" width="9.14"/>
    <col customWidth="1" min="43" max="43" width="15.57"/>
    <col customWidth="1" min="44" max="44" width="13.71"/>
    <col customWidth="1" min="45" max="48" width="9.14"/>
    <col customWidth="1" min="49" max="49" width="12.57"/>
    <col customWidth="1" min="50" max="50" width="12.14"/>
    <col customWidth="1" min="51" max="51" width="9.14"/>
    <col customWidth="1" min="52" max="52" width="11.57"/>
    <col customWidth="1" min="53" max="61" width="9.14"/>
  </cols>
  <sheetData>
    <row r="1" ht="36.75" customHeight="1">
      <c r="A1" s="1"/>
      <c r="B1" s="1"/>
      <c r="C1" s="2"/>
      <c r="D1" s="3"/>
      <c r="E1" s="3"/>
      <c r="F1" s="3"/>
      <c r="G1" s="3"/>
      <c r="H1" s="4"/>
      <c r="I1" s="3"/>
      <c r="J1" s="3"/>
      <c r="K1" s="5"/>
      <c r="L1" s="6"/>
      <c r="M1" s="6"/>
      <c r="N1" s="6"/>
      <c r="O1" s="7"/>
      <c r="P1" s="8" t="s">
        <v>0</v>
      </c>
      <c r="Q1" s="9"/>
      <c r="R1" s="9"/>
      <c r="S1" s="9"/>
      <c r="T1" s="9"/>
      <c r="U1" s="9"/>
      <c r="V1" s="9"/>
      <c r="W1" s="9"/>
      <c r="X1" s="9"/>
      <c r="Y1" s="10"/>
      <c r="Z1" s="11"/>
      <c r="AA1" s="12" t="s">
        <v>1</v>
      </c>
      <c r="AB1" s="9"/>
      <c r="AC1" s="9"/>
      <c r="AD1" s="9"/>
      <c r="AE1" s="9"/>
      <c r="AF1" s="9"/>
      <c r="AG1" s="9"/>
      <c r="AH1" s="9"/>
      <c r="AI1" s="9"/>
      <c r="AJ1" s="9"/>
      <c r="AK1" s="9"/>
      <c r="AL1" s="9"/>
      <c r="AM1" s="10"/>
      <c r="AN1" s="11"/>
      <c r="AO1" s="12" t="s">
        <v>2</v>
      </c>
      <c r="AP1" s="9"/>
      <c r="AQ1" s="9"/>
      <c r="AR1" s="9"/>
      <c r="AS1" s="9"/>
      <c r="AT1" s="9"/>
      <c r="AU1" s="9"/>
      <c r="AV1" s="9"/>
      <c r="AW1" s="9"/>
      <c r="AX1" s="9"/>
      <c r="AY1" s="9"/>
      <c r="AZ1" s="10"/>
      <c r="BA1" s="13"/>
      <c r="BB1" s="13"/>
      <c r="BC1" s="13"/>
      <c r="BD1" s="13"/>
      <c r="BE1" s="13"/>
      <c r="BF1" s="13"/>
      <c r="BG1" s="13"/>
      <c r="BH1" s="13"/>
      <c r="BI1" s="13"/>
    </row>
    <row r="2" ht="34.5" customHeight="1">
      <c r="A2" s="14"/>
      <c r="B2" s="14" t="s">
        <v>3</v>
      </c>
      <c r="C2" s="15" t="s">
        <v>4</v>
      </c>
      <c r="D2" s="15" t="s">
        <v>5</v>
      </c>
      <c r="E2" s="15" t="s">
        <v>6</v>
      </c>
      <c r="F2" s="15" t="s">
        <v>7</v>
      </c>
      <c r="G2" s="15" t="s">
        <v>8</v>
      </c>
      <c r="H2" s="16" t="s">
        <v>9</v>
      </c>
      <c r="I2" s="15" t="s">
        <v>10</v>
      </c>
      <c r="J2" s="15" t="s">
        <v>11</v>
      </c>
      <c r="K2" s="17"/>
      <c r="L2" s="15" t="s">
        <v>12</v>
      </c>
      <c r="M2" s="15" t="s">
        <v>13</v>
      </c>
      <c r="N2" s="18" t="s">
        <v>14</v>
      </c>
      <c r="O2" s="19" t="s">
        <v>15</v>
      </c>
      <c r="P2" s="20" t="s">
        <v>16</v>
      </c>
      <c r="Q2" s="21" t="s">
        <v>17</v>
      </c>
      <c r="R2" s="21" t="s">
        <v>18</v>
      </c>
      <c r="S2" s="20" t="s">
        <v>19</v>
      </c>
      <c r="T2" s="20" t="s">
        <v>20</v>
      </c>
      <c r="U2" s="20" t="s">
        <v>21</v>
      </c>
      <c r="V2" s="20" t="s">
        <v>22</v>
      </c>
      <c r="W2" s="20" t="s">
        <v>23</v>
      </c>
      <c r="X2" s="20" t="s">
        <v>24</v>
      </c>
      <c r="Y2" s="20" t="s">
        <v>25</v>
      </c>
      <c r="Z2" s="22" t="s">
        <v>26</v>
      </c>
      <c r="AA2" s="20" t="s">
        <v>27</v>
      </c>
      <c r="AB2" s="21" t="s">
        <v>17</v>
      </c>
      <c r="AC2" s="21" t="s">
        <v>18</v>
      </c>
      <c r="AD2" s="20" t="s">
        <v>19</v>
      </c>
      <c r="AE2" s="20" t="s">
        <v>28</v>
      </c>
      <c r="AF2" s="20" t="s">
        <v>20</v>
      </c>
      <c r="AG2" s="20" t="s">
        <v>21</v>
      </c>
      <c r="AH2" s="20" t="s">
        <v>29</v>
      </c>
      <c r="AI2" s="20" t="s">
        <v>30</v>
      </c>
      <c r="AJ2" s="20" t="s">
        <v>23</v>
      </c>
      <c r="AK2" s="20" t="s">
        <v>24</v>
      </c>
      <c r="AL2" s="23" t="s">
        <v>31</v>
      </c>
      <c r="AM2" s="24" t="s">
        <v>32</v>
      </c>
      <c r="AN2" s="22" t="s">
        <v>33</v>
      </c>
      <c r="AO2" s="20" t="s">
        <v>34</v>
      </c>
      <c r="AP2" s="21" t="s">
        <v>17</v>
      </c>
      <c r="AQ2" s="21" t="s">
        <v>18</v>
      </c>
      <c r="AR2" s="20" t="s">
        <v>19</v>
      </c>
      <c r="AS2" s="20" t="s">
        <v>20</v>
      </c>
      <c r="AT2" s="20" t="s">
        <v>21</v>
      </c>
      <c r="AU2" s="20" t="s">
        <v>35</v>
      </c>
      <c r="AV2" s="20" t="s">
        <v>22</v>
      </c>
      <c r="AW2" s="20" t="s">
        <v>23</v>
      </c>
      <c r="AX2" s="20" t="s">
        <v>24</v>
      </c>
      <c r="AY2" s="23" t="s">
        <v>25</v>
      </c>
      <c r="AZ2" s="24" t="s">
        <v>32</v>
      </c>
      <c r="BA2" s="25"/>
      <c r="BB2" s="25"/>
      <c r="BC2" s="25"/>
      <c r="BD2" s="25"/>
      <c r="BE2" s="25"/>
      <c r="BF2" s="25"/>
      <c r="BG2" s="25"/>
      <c r="BH2" s="25"/>
      <c r="BI2" s="25"/>
    </row>
    <row r="3" ht="14.25" customHeight="1">
      <c r="A3" s="1"/>
      <c r="B3" s="1">
        <f t="array" ref="B3">ifna(iferror(xlookup(C:C,'1000'!A:A,'1000'!D:D),iferror(xlookup(C:C,'2000'!A:A,'2000'!D:D),xlookup(C:C,'3000'!A:A,'3000'!D:D))),"-")</f>
        <v>1114</v>
      </c>
      <c r="C3" s="26">
        <v>1609.0</v>
      </c>
      <c r="D3" s="27" t="s">
        <v>36</v>
      </c>
      <c r="E3" s="27" t="s">
        <v>37</v>
      </c>
      <c r="F3" s="27" t="s">
        <v>38</v>
      </c>
      <c r="G3" s="27">
        <v>12.0</v>
      </c>
      <c r="H3" s="28" t="s">
        <v>39</v>
      </c>
      <c r="I3" s="29" t="s">
        <v>40</v>
      </c>
      <c r="J3" s="27" t="s">
        <v>41</v>
      </c>
      <c r="K3" s="30" t="s">
        <v>42</v>
      </c>
      <c r="L3" s="31" t="s">
        <v>42</v>
      </c>
      <c r="M3" s="32"/>
      <c r="N3" s="33" t="s">
        <v>43</v>
      </c>
      <c r="O3" s="34">
        <v>46167.0</v>
      </c>
      <c r="P3" s="35" t="s">
        <v>44</v>
      </c>
      <c r="Q3" s="35" t="s">
        <v>45</v>
      </c>
      <c r="R3" s="35" t="s">
        <v>46</v>
      </c>
      <c r="S3" s="35" t="s">
        <v>46</v>
      </c>
      <c r="T3" s="35" t="s">
        <v>46</v>
      </c>
      <c r="U3" s="35" t="s">
        <v>45</v>
      </c>
      <c r="V3" s="36" t="s">
        <v>45</v>
      </c>
      <c r="W3" s="37" t="s">
        <v>46</v>
      </c>
      <c r="X3" s="37" t="s">
        <v>46</v>
      </c>
      <c r="Y3" s="37" t="s">
        <v>46</v>
      </c>
      <c r="Z3" s="38" t="str">
        <f t="array" ref="Z3">IFERROR(xlookup(C:C,'Follow up.1'!A:A,'Follow up.1'!AF:AF),"-")</f>
        <v>05/26</v>
      </c>
      <c r="AA3" s="32" t="s">
        <v>47</v>
      </c>
      <c r="AB3" s="31"/>
      <c r="AC3" s="31"/>
      <c r="AD3" s="31"/>
      <c r="AE3" s="31"/>
      <c r="AF3" s="31"/>
      <c r="AG3" s="31"/>
      <c r="AH3" s="31"/>
      <c r="AI3" s="31"/>
      <c r="AJ3" s="31"/>
      <c r="AK3" s="31"/>
      <c r="AL3" s="31"/>
      <c r="AM3" s="31"/>
      <c r="AN3" s="39" t="str">
        <f t="array" ref="AN3">IF(LEFT(B3,1)="3","x",IFNA(LET(raw,XLOOKUP(C3,'Follow up.2'!B:B,'Follow up.2'!AF:AF),IF(OR(raw="",raw=0),"-",TEXT(MIN(--raw,DATE(2027,6,1)),"mm/yyyy"))),"-"))</f>
        <v>-</v>
      </c>
      <c r="AO3" s="31"/>
      <c r="AP3" s="30"/>
      <c r="AQ3" s="13"/>
      <c r="AR3" s="13"/>
      <c r="AS3" s="13"/>
      <c r="AT3" s="13"/>
      <c r="AU3" s="13"/>
      <c r="AV3" s="13"/>
      <c r="AW3" s="40"/>
      <c r="AX3" s="40"/>
      <c r="AY3" s="40"/>
      <c r="AZ3" s="40"/>
      <c r="BA3" s="40"/>
      <c r="BB3" s="40"/>
      <c r="BC3" s="40"/>
      <c r="BD3" s="40"/>
      <c r="BE3" s="40"/>
      <c r="BF3" s="40"/>
      <c r="BG3" s="40"/>
      <c r="BH3" s="40"/>
      <c r="BI3" s="40"/>
    </row>
    <row r="4">
      <c r="A4" s="1"/>
      <c r="B4" s="1">
        <f t="array" ref="B4">ifna(iferror(xlookup(C:C,'1000'!A:A,'1000'!D:D),iferror(xlookup(C:C,'2000'!A:A,'2000'!D:D),xlookup(C:C,'3000'!A:A,'3000'!D:D))),"-")</f>
        <v>1124</v>
      </c>
      <c r="C4" s="41">
        <v>1703.0</v>
      </c>
      <c r="D4" s="42" t="s">
        <v>48</v>
      </c>
      <c r="E4" s="42" t="s">
        <v>49</v>
      </c>
      <c r="F4" s="42" t="s">
        <v>50</v>
      </c>
      <c r="G4" s="42">
        <v>12.0</v>
      </c>
      <c r="H4" s="43" t="s">
        <v>51</v>
      </c>
      <c r="I4" s="44" t="s">
        <v>52</v>
      </c>
      <c r="J4" s="27"/>
      <c r="K4" s="45"/>
      <c r="L4" s="32" t="s">
        <v>53</v>
      </c>
      <c r="M4" s="32" t="s">
        <v>54</v>
      </c>
      <c r="N4" s="33" t="s">
        <v>55</v>
      </c>
      <c r="O4" s="34">
        <v>46167.0</v>
      </c>
      <c r="P4" s="37" t="s">
        <v>56</v>
      </c>
      <c r="Q4" s="37" t="s">
        <v>56</v>
      </c>
      <c r="R4" s="37" t="s">
        <v>56</v>
      </c>
      <c r="S4" s="37" t="s">
        <v>56</v>
      </c>
      <c r="T4" s="37" t="s">
        <v>56</v>
      </c>
      <c r="U4" s="37" t="s">
        <v>56</v>
      </c>
      <c r="V4" s="37" t="s">
        <v>46</v>
      </c>
      <c r="W4" s="37" t="s">
        <v>46</v>
      </c>
      <c r="X4" s="37" t="s">
        <v>46</v>
      </c>
      <c r="Y4" s="37" t="s">
        <v>57</v>
      </c>
      <c r="Z4" s="38" t="str">
        <f t="array" ref="Z4">IFERROR(xlookup(C:C,'Follow up.1'!A:A,'Follow up.1'!AF:AF),"-")</f>
        <v>05/26</v>
      </c>
      <c r="AA4" s="32" t="s">
        <v>47</v>
      </c>
      <c r="AB4" s="32" t="s">
        <v>56</v>
      </c>
      <c r="AC4" s="32" t="s">
        <v>56</v>
      </c>
      <c r="AD4" s="32" t="s">
        <v>56</v>
      </c>
      <c r="AE4" s="32" t="s">
        <v>58</v>
      </c>
      <c r="AF4" s="32" t="s">
        <v>58</v>
      </c>
      <c r="AG4" s="32" t="s">
        <v>58</v>
      </c>
      <c r="AH4" s="32" t="s">
        <v>59</v>
      </c>
      <c r="AI4" s="32" t="s">
        <v>56</v>
      </c>
      <c r="AJ4" s="31"/>
      <c r="AK4" s="31"/>
      <c r="AL4" s="31"/>
      <c r="AM4" s="31"/>
      <c r="AN4" s="39" t="str">
        <f t="array" ref="AN4">IF(LEFT(B4,1)="3","x",IFNA(LET(raw,XLOOKUP(C4,'Follow up.2'!B:B,'Follow up.2'!AF:AF),IF(OR(raw="",raw=0),"-",TEXT(MIN(--raw,DATE(2027,6,1)),"mm/yyyy"))),"-"))</f>
        <v>-</v>
      </c>
      <c r="AO4" s="31"/>
      <c r="AP4" s="30"/>
      <c r="AQ4" s="13"/>
      <c r="AR4" s="13"/>
      <c r="AS4" s="13"/>
      <c r="AT4" s="13"/>
      <c r="AU4" s="13"/>
      <c r="AV4" s="13"/>
      <c r="AW4" s="3"/>
      <c r="AX4" s="3"/>
      <c r="AY4" s="3"/>
      <c r="AZ4" s="3"/>
      <c r="BA4" s="3"/>
      <c r="BB4" s="3"/>
      <c r="BC4" s="3"/>
      <c r="BD4" s="3"/>
      <c r="BE4" s="3"/>
      <c r="BF4" s="3"/>
      <c r="BG4" s="3"/>
      <c r="BH4" s="3"/>
      <c r="BI4" s="3"/>
    </row>
    <row r="5" ht="15.75" customHeight="1">
      <c r="A5" s="1"/>
      <c r="B5" s="1">
        <f t="array" ref="B5">ifna(iferror(xlookup(C:C,'1000'!A:A,'1000'!D:D),iferror(xlookup(C:C,'2000'!A:A,'2000'!D:D),xlookup(C:C,'3000'!A:A,'3000'!D:D))),"-")</f>
        <v>2098</v>
      </c>
      <c r="C5" s="41">
        <v>1859.0</v>
      </c>
      <c r="D5" s="46" t="s">
        <v>60</v>
      </c>
      <c r="E5" s="46" t="s">
        <v>61</v>
      </c>
      <c r="F5" s="46" t="s">
        <v>38</v>
      </c>
      <c r="G5" s="46">
        <v>14.0</v>
      </c>
      <c r="H5" s="47" t="s">
        <v>62</v>
      </c>
      <c r="I5" s="48" t="s">
        <v>63</v>
      </c>
      <c r="J5" s="46" t="s">
        <v>64</v>
      </c>
      <c r="K5" s="49" t="s">
        <v>65</v>
      </c>
      <c r="L5" s="31" t="s">
        <v>42</v>
      </c>
      <c r="M5" s="32" t="s">
        <v>66</v>
      </c>
      <c r="N5" s="33" t="s">
        <v>67</v>
      </c>
      <c r="O5" s="34">
        <v>46167.0</v>
      </c>
      <c r="P5" s="50" t="s">
        <v>57</v>
      </c>
      <c r="Q5" s="50" t="s">
        <v>46</v>
      </c>
      <c r="R5" s="50" t="s">
        <v>46</v>
      </c>
      <c r="S5" s="50" t="s">
        <v>46</v>
      </c>
      <c r="T5" s="50" t="s">
        <v>44</v>
      </c>
      <c r="U5" s="50" t="s">
        <v>46</v>
      </c>
      <c r="V5" s="50" t="s">
        <v>46</v>
      </c>
      <c r="W5" s="50" t="s">
        <v>68</v>
      </c>
      <c r="X5" s="50" t="s">
        <v>57</v>
      </c>
      <c r="Y5" s="50" t="s">
        <v>46</v>
      </c>
      <c r="Z5" s="38" t="str">
        <f t="array" ref="Z5">IFERROR(xlookup(C:C,'Follow up.1'!A:A,'Follow up.1'!AF:AF),"-")</f>
        <v>05/26</v>
      </c>
      <c r="AA5" s="51" t="s">
        <v>47</v>
      </c>
      <c r="AB5" s="51" t="s">
        <v>47</v>
      </c>
      <c r="AC5" s="51" t="s">
        <v>47</v>
      </c>
      <c r="AD5" s="51" t="s">
        <v>47</v>
      </c>
      <c r="AE5" s="51" t="s">
        <v>47</v>
      </c>
      <c r="AF5" s="51" t="s">
        <v>47</v>
      </c>
      <c r="AG5" s="51" t="s">
        <v>47</v>
      </c>
      <c r="AH5" s="6"/>
      <c r="AI5" s="51" t="s">
        <v>56</v>
      </c>
      <c r="AJ5" s="51" t="s">
        <v>56</v>
      </c>
      <c r="AK5" s="6"/>
      <c r="AL5" s="51" t="s">
        <v>47</v>
      </c>
      <c r="AM5" s="51" t="s">
        <v>47</v>
      </c>
      <c r="AN5" s="39" t="str">
        <f t="array" ref="AN5">IF(LEFT(B5,1)="3","x",IFNA(LET(raw,XLOOKUP(C5,'Follow up.2'!B:B,'Follow up.2'!AF:AF),IF(OR(raw="",raw=0),"-",TEXT(MIN(--raw,DATE(2027,6,1)),"mm/yyyy"))),"-"))</f>
        <v>-</v>
      </c>
      <c r="AO5" s="6"/>
      <c r="AP5" s="3"/>
      <c r="AQ5" s="3"/>
      <c r="AR5" s="3"/>
      <c r="AS5" s="3"/>
      <c r="AT5" s="3"/>
      <c r="AU5" s="3"/>
      <c r="AV5" s="3"/>
      <c r="AW5" s="3"/>
      <c r="AX5" s="3"/>
      <c r="AY5" s="3"/>
      <c r="AZ5" s="3"/>
      <c r="BA5" s="3"/>
      <c r="BB5" s="3"/>
      <c r="BC5" s="3"/>
      <c r="BD5" s="3"/>
      <c r="BE5" s="3"/>
      <c r="BF5" s="3"/>
      <c r="BG5" s="3"/>
      <c r="BH5" s="3"/>
      <c r="BI5" s="3"/>
    </row>
    <row r="6" ht="14.25" customHeight="1">
      <c r="A6" s="1"/>
      <c r="B6" s="1">
        <f t="array" ref="B6">ifna(iferror(xlookup(C:C,'1000'!A:A,'1000'!D:D),iferror(xlookup(C:C,'2000'!A:A,'2000'!D:D),xlookup(C:C,'3000'!A:A,'3000'!D:D))),"-")</f>
        <v>2106</v>
      </c>
      <c r="C6" s="52">
        <v>1647.0</v>
      </c>
      <c r="D6" s="53" t="s">
        <v>69</v>
      </c>
      <c r="E6" s="53" t="s">
        <v>70</v>
      </c>
      <c r="F6" s="53" t="s">
        <v>71</v>
      </c>
      <c r="G6" s="53">
        <v>15.0</v>
      </c>
      <c r="H6" s="28" t="s">
        <v>72</v>
      </c>
      <c r="I6" s="54" t="s">
        <v>73</v>
      </c>
      <c r="J6" s="53" t="s">
        <v>74</v>
      </c>
      <c r="K6" s="55" t="s">
        <v>42</v>
      </c>
      <c r="L6" s="40" t="s">
        <v>42</v>
      </c>
      <c r="M6" s="40"/>
      <c r="N6" s="56" t="s">
        <v>75</v>
      </c>
      <c r="O6" s="34">
        <v>46167.0</v>
      </c>
      <c r="P6" s="35" t="s">
        <v>45</v>
      </c>
      <c r="Q6" s="35" t="s">
        <v>45</v>
      </c>
      <c r="R6" s="35" t="s">
        <v>76</v>
      </c>
      <c r="S6" s="35" t="s">
        <v>76</v>
      </c>
      <c r="T6" s="35" t="s">
        <v>46</v>
      </c>
      <c r="U6" s="35" t="s">
        <v>46</v>
      </c>
      <c r="V6" s="37" t="s">
        <v>46</v>
      </c>
      <c r="W6" s="37" t="s">
        <v>46</v>
      </c>
      <c r="X6" s="37" t="s">
        <v>45</v>
      </c>
      <c r="Y6" s="37" t="s">
        <v>45</v>
      </c>
      <c r="Z6" s="38" t="str">
        <f t="array" ref="Z6">IFERROR(xlookup(C:C,'Follow up.1'!A:A,'Follow up.1'!AF:AF),"-")</f>
        <v>05/26</v>
      </c>
      <c r="AA6" s="57" t="s">
        <v>47</v>
      </c>
      <c r="AB6" s="45"/>
      <c r="AC6" s="45"/>
      <c r="AD6" s="57" t="s">
        <v>56</v>
      </c>
      <c r="AE6" s="57" t="s">
        <v>77</v>
      </c>
      <c r="AF6" s="57" t="s">
        <v>77</v>
      </c>
      <c r="AG6" s="57" t="s">
        <v>78</v>
      </c>
      <c r="AH6" s="45"/>
      <c r="AI6" s="45"/>
      <c r="AJ6" s="57" t="s">
        <v>47</v>
      </c>
      <c r="AK6" s="57" t="s">
        <v>77</v>
      </c>
      <c r="AL6" s="57" t="s">
        <v>78</v>
      </c>
      <c r="AM6" s="45"/>
      <c r="AN6" s="39" t="str">
        <f t="array" ref="AN6">IF(LEFT(B6,1)="3","x",IFNA(LET(raw,XLOOKUP(C6,'Follow up.2'!B:B,'Follow up.2'!AF:AF),IF(OR(raw="",raw=0),"-",TEXT(MIN(--raw,DATE(2027,6,1)),"mm/yyyy"))),"-"))</f>
        <v>06/2027</v>
      </c>
      <c r="AO6" s="45"/>
      <c r="AP6" s="55"/>
      <c r="AW6" s="3"/>
      <c r="AX6" s="3"/>
      <c r="AY6" s="3"/>
      <c r="AZ6" s="3"/>
      <c r="BA6" s="3"/>
      <c r="BB6" s="3"/>
      <c r="BC6" s="3"/>
      <c r="BD6" s="3"/>
      <c r="BE6" s="3"/>
      <c r="BF6" s="3"/>
      <c r="BG6" s="3"/>
      <c r="BH6" s="3"/>
      <c r="BI6" s="3"/>
    </row>
    <row r="7" ht="14.25" customHeight="1">
      <c r="A7" s="1"/>
      <c r="B7" s="1">
        <f t="array" ref="B7">ifna(iferror(xlookup(C:C,'1000'!A:A,'1000'!D:D),iferror(xlookup(C:C,'2000'!A:A,'2000'!D:D),xlookup(C:C,'3000'!A:A,'3000'!D:D))),"-")</f>
        <v>1117</v>
      </c>
      <c r="C7" s="26">
        <v>1614.0</v>
      </c>
      <c r="D7" s="27" t="s">
        <v>79</v>
      </c>
      <c r="E7" s="27" t="s">
        <v>80</v>
      </c>
      <c r="F7" s="27" t="s">
        <v>81</v>
      </c>
      <c r="G7" s="27">
        <v>12.0</v>
      </c>
      <c r="H7" s="28" t="s">
        <v>82</v>
      </c>
      <c r="I7" s="29" t="s">
        <v>83</v>
      </c>
      <c r="J7" s="27" t="s">
        <v>83</v>
      </c>
      <c r="K7" s="30" t="s">
        <v>42</v>
      </c>
      <c r="L7" s="31" t="s">
        <v>42</v>
      </c>
      <c r="M7" s="32" t="s">
        <v>84</v>
      </c>
      <c r="N7" s="33" t="s">
        <v>85</v>
      </c>
      <c r="O7" s="34">
        <v>46171.0</v>
      </c>
      <c r="P7" s="35" t="s">
        <v>44</v>
      </c>
      <c r="Q7" s="35" t="s">
        <v>45</v>
      </c>
      <c r="R7" s="35" t="s">
        <v>45</v>
      </c>
      <c r="S7" s="35" t="s">
        <v>45</v>
      </c>
      <c r="T7" s="35" t="s">
        <v>45</v>
      </c>
      <c r="U7" s="35" t="s">
        <v>76</v>
      </c>
      <c r="V7" s="35" t="s">
        <v>86</v>
      </c>
      <c r="W7" s="37" t="s">
        <v>46</v>
      </c>
      <c r="X7" s="37" t="s">
        <v>46</v>
      </c>
      <c r="Y7" s="58" t="s">
        <v>87</v>
      </c>
      <c r="Z7" s="38" t="str">
        <f t="array" ref="Z7">IFERROR(xlookup(C:C,'Follow up.1'!A:A,'Follow up.1'!AF:AF),"-")</f>
        <v>04/26</v>
      </c>
      <c r="AA7" s="32" t="s">
        <v>88</v>
      </c>
      <c r="AB7" s="32" t="s">
        <v>88</v>
      </c>
      <c r="AC7" s="32" t="s">
        <v>47</v>
      </c>
      <c r="AD7" s="31"/>
      <c r="AE7" s="32" t="s">
        <v>57</v>
      </c>
      <c r="AF7" s="32" t="s">
        <v>46</v>
      </c>
      <c r="AG7" s="32" t="s">
        <v>89</v>
      </c>
      <c r="AH7" s="32"/>
      <c r="AI7" s="31"/>
      <c r="AJ7" s="31"/>
      <c r="AK7" s="31"/>
      <c r="AL7" s="31"/>
      <c r="AM7" s="31"/>
      <c r="AN7" s="39" t="str">
        <f t="array" ref="AN7">IF(LEFT(B7,1)="3","x",IFNA(LET(raw,XLOOKUP(C7,'Follow up.2'!B:B,'Follow up.2'!AF:AF),IF(OR(raw="",raw=0),"-",TEXT(MIN(--raw,DATE(2027,6,1)),"mm/yyyy"))),"-"))</f>
        <v>-</v>
      </c>
      <c r="AO7" s="31"/>
      <c r="AP7" s="30"/>
      <c r="AQ7" s="13"/>
      <c r="AR7" s="13"/>
      <c r="AS7" s="13"/>
      <c r="AT7" s="13"/>
      <c r="AU7" s="13"/>
      <c r="AV7" s="13"/>
      <c r="AW7" s="3"/>
      <c r="AX7" s="3"/>
      <c r="AY7" s="3"/>
      <c r="AZ7" s="3"/>
      <c r="BA7" s="3"/>
      <c r="BB7" s="3"/>
      <c r="BC7" s="3"/>
      <c r="BD7" s="3"/>
      <c r="BE7" s="3"/>
      <c r="BF7" s="3"/>
      <c r="BG7" s="3"/>
      <c r="BH7" s="3"/>
      <c r="BI7" s="3"/>
    </row>
    <row r="8" ht="14.25" customHeight="1">
      <c r="A8" s="59"/>
      <c r="B8" s="59">
        <v>2112.0</v>
      </c>
      <c r="C8" s="41">
        <v>1830.0</v>
      </c>
      <c r="D8" s="46" t="s">
        <v>90</v>
      </c>
      <c r="E8" s="46" t="s">
        <v>91</v>
      </c>
      <c r="F8" s="46" t="s">
        <v>92</v>
      </c>
      <c r="G8" s="46">
        <v>15.0</v>
      </c>
      <c r="H8" s="47" t="s">
        <v>93</v>
      </c>
      <c r="I8" s="48" t="s">
        <v>94</v>
      </c>
      <c r="J8" s="46" t="s">
        <v>95</v>
      </c>
      <c r="K8" s="5"/>
      <c r="L8" s="51" t="s">
        <v>96</v>
      </c>
      <c r="M8" s="51" t="s">
        <v>97</v>
      </c>
      <c r="N8" s="33" t="s">
        <v>98</v>
      </c>
      <c r="O8" s="34">
        <v>46171.0</v>
      </c>
      <c r="P8" s="50" t="s">
        <v>46</v>
      </c>
      <c r="Q8" s="50" t="s">
        <v>46</v>
      </c>
      <c r="R8" s="50" t="s">
        <v>46</v>
      </c>
      <c r="S8" s="50" t="s">
        <v>46</v>
      </c>
      <c r="T8" s="50" t="s">
        <v>46</v>
      </c>
      <c r="U8" s="50" t="s">
        <v>46</v>
      </c>
      <c r="V8" s="50" t="s">
        <v>46</v>
      </c>
      <c r="W8" s="50" t="s">
        <v>87</v>
      </c>
      <c r="X8" s="50" t="s">
        <v>87</v>
      </c>
      <c r="Y8" s="37" t="s">
        <v>46</v>
      </c>
      <c r="Z8" s="38" t="str">
        <f t="array" ref="Z8">IFERROR(xlookup(C:C,'Follow up.1'!A:A,'Follow up.1'!AF:AF),"-")</f>
        <v>04/26</v>
      </c>
      <c r="AA8" s="51" t="s">
        <v>88</v>
      </c>
      <c r="AB8" s="6"/>
      <c r="AC8" s="6"/>
      <c r="AD8" s="6"/>
      <c r="AE8" s="6"/>
      <c r="AF8" s="51" t="s">
        <v>57</v>
      </c>
      <c r="AG8" s="6"/>
      <c r="AH8" s="6"/>
      <c r="AI8" s="6"/>
      <c r="AJ8" s="6"/>
      <c r="AK8" s="6"/>
      <c r="AL8" s="6"/>
      <c r="AM8" s="6"/>
      <c r="AN8" s="39" t="str">
        <f t="array" ref="AN8">IF(LEFT(B8,1)="3","x",IFNA(LET(raw,XLOOKUP(C8,'Follow up.2'!B:B,'Follow up.2'!AF:AF),IF(OR(raw="",raw=0),"-",TEXT(MIN(--raw,DATE(2027,6,1)),"mm/yyyy"))),"-"))</f>
        <v>-</v>
      </c>
      <c r="AO8" s="6"/>
      <c r="AP8" s="3"/>
      <c r="AQ8" s="3"/>
      <c r="AR8" s="3"/>
      <c r="AS8" s="3"/>
      <c r="AT8" s="3"/>
      <c r="AU8" s="3"/>
      <c r="AV8" s="3"/>
      <c r="AW8" s="3"/>
      <c r="AX8" s="3"/>
      <c r="AY8" s="3"/>
      <c r="AZ8" s="3"/>
      <c r="BA8" s="3"/>
      <c r="BB8" s="3"/>
      <c r="BC8" s="3"/>
      <c r="BD8" s="3"/>
      <c r="BE8" s="3"/>
      <c r="BF8" s="3"/>
      <c r="BG8" s="3"/>
      <c r="BH8" s="3"/>
      <c r="BI8" s="3"/>
    </row>
    <row r="9" ht="14.25" customHeight="1">
      <c r="A9" s="1"/>
      <c r="B9" s="1">
        <f t="array" ref="B9">ifna(iferror(xlookup(C:C,'1000'!A:A,'1000'!D:D),iferror(xlookup(C:C,'2000'!A:A,'2000'!D:D),xlookup(C:C,'3000'!A:A,'3000'!D:D))),"-")</f>
        <v>1070</v>
      </c>
      <c r="C9" s="60">
        <v>1356.0</v>
      </c>
      <c r="D9" s="61" t="s">
        <v>99</v>
      </c>
      <c r="E9" s="61" t="s">
        <v>100</v>
      </c>
      <c r="F9" s="27" t="s">
        <v>81</v>
      </c>
      <c r="G9" s="61">
        <v>9.0</v>
      </c>
      <c r="H9" s="62" t="s">
        <v>101</v>
      </c>
      <c r="I9" s="63" t="s">
        <v>102</v>
      </c>
      <c r="J9" s="61"/>
      <c r="K9" s="64" t="s">
        <v>103</v>
      </c>
      <c r="L9" s="6" t="s">
        <v>103</v>
      </c>
      <c r="M9" s="51" t="s">
        <v>104</v>
      </c>
      <c r="N9" s="33" t="s">
        <v>105</v>
      </c>
      <c r="O9" s="34">
        <v>46174.0</v>
      </c>
      <c r="P9" s="65" t="s">
        <v>45</v>
      </c>
      <c r="Q9" s="65" t="s">
        <v>45</v>
      </c>
      <c r="R9" s="65" t="s">
        <v>45</v>
      </c>
      <c r="S9" s="65" t="s">
        <v>45</v>
      </c>
      <c r="T9" s="65" t="s">
        <v>56</v>
      </c>
      <c r="U9" s="65" t="s">
        <v>106</v>
      </c>
      <c r="V9" s="66" t="s">
        <v>45</v>
      </c>
      <c r="W9" s="65" t="s">
        <v>56</v>
      </c>
      <c r="X9" s="65" t="s">
        <v>56</v>
      </c>
      <c r="Y9" s="65" t="s">
        <v>45</v>
      </c>
      <c r="Z9" s="38" t="str">
        <f t="array" ref="Z9">IFERROR(xlookup(C:C,'Follow up.1'!A:A,'Follow up.1'!AF:AF),"-")</f>
        <v> 12/25</v>
      </c>
      <c r="AA9" s="51" t="s">
        <v>86</v>
      </c>
      <c r="AB9" s="51" t="s">
        <v>107</v>
      </c>
      <c r="AC9" s="51" t="s">
        <v>68</v>
      </c>
      <c r="AD9" s="51" t="s">
        <v>68</v>
      </c>
      <c r="AE9" s="6"/>
      <c r="AF9" s="6"/>
      <c r="AG9" s="6"/>
      <c r="AH9" s="6"/>
      <c r="AI9" s="6"/>
      <c r="AJ9" s="6"/>
      <c r="AK9" s="6"/>
      <c r="AL9" s="31"/>
      <c r="AM9" s="6"/>
      <c r="AN9" s="39" t="str">
        <f t="array" ref="AN9">IF(LEFT(B9,1)="3","x",IFNA(LET(raw,XLOOKUP(C9,'Follow up.2'!B:B,'Follow up.2'!AF:AF),IF(OR(raw="",raw=0),"-",TEXT(MIN(--raw,DATE(2027,6,1)),"mm/yyyy"))),"-"))</f>
        <v>-</v>
      </c>
      <c r="AO9" s="6"/>
      <c r="AP9" s="3"/>
      <c r="AQ9" s="3"/>
      <c r="AR9" s="3"/>
      <c r="AS9" s="3"/>
      <c r="AT9" s="3"/>
      <c r="AU9" s="3"/>
      <c r="AV9" s="3"/>
      <c r="AW9" s="3"/>
      <c r="AX9" s="3"/>
      <c r="AY9" s="3"/>
      <c r="AZ9" s="3"/>
      <c r="BA9" s="3"/>
      <c r="BB9" s="3"/>
      <c r="BC9" s="3"/>
      <c r="BD9" s="3"/>
      <c r="BE9" s="3"/>
      <c r="BF9" s="3"/>
      <c r="BG9" s="3"/>
      <c r="BH9" s="3"/>
      <c r="BI9" s="3"/>
    </row>
    <row r="10" ht="14.25" customHeight="1">
      <c r="A10" s="1"/>
      <c r="B10" s="1">
        <f t="array" ref="B10">ifna(iferror(xlookup(C:C,'1000'!A:A,'1000'!D:D),iferror(xlookup(C:C,'2000'!A:A,'2000'!D:D),xlookup(C:C,'3000'!A:A,'3000'!D:D))),"-")</f>
        <v>1058</v>
      </c>
      <c r="C10" s="26">
        <v>1129.0</v>
      </c>
      <c r="D10" s="42" t="s">
        <v>108</v>
      </c>
      <c r="E10" s="27" t="s">
        <v>109</v>
      </c>
      <c r="F10" s="27" t="s">
        <v>92</v>
      </c>
      <c r="G10" s="27">
        <v>10.0</v>
      </c>
      <c r="H10" s="28" t="s">
        <v>110</v>
      </c>
      <c r="I10" s="29" t="s">
        <v>111</v>
      </c>
      <c r="J10" s="27"/>
      <c r="K10" s="30" t="s">
        <v>42</v>
      </c>
      <c r="L10" s="31" t="s">
        <v>42</v>
      </c>
      <c r="M10" s="32" t="s">
        <v>112</v>
      </c>
      <c r="N10" s="33" t="s">
        <v>113</v>
      </c>
      <c r="O10" s="34">
        <v>46174.0</v>
      </c>
      <c r="P10" s="35" t="s">
        <v>114</v>
      </c>
      <c r="Q10" s="35" t="s">
        <v>56</v>
      </c>
      <c r="R10" s="35" t="s">
        <v>56</v>
      </c>
      <c r="S10" s="35" t="s">
        <v>56</v>
      </c>
      <c r="T10" s="35" t="s">
        <v>45</v>
      </c>
      <c r="U10" s="35" t="s">
        <v>76</v>
      </c>
      <c r="V10" s="65" t="s">
        <v>45</v>
      </c>
      <c r="W10" s="35" t="s">
        <v>76</v>
      </c>
      <c r="X10" s="35" t="s">
        <v>76</v>
      </c>
      <c r="Y10" s="35" t="s">
        <v>106</v>
      </c>
      <c r="Z10" s="38" t="str">
        <f t="array" ref="Z10">IFERROR(xlookup(C:C,'Follow up.1'!A:A,'Follow up.1'!AF:AF),"-")</f>
        <v> 10/25</v>
      </c>
      <c r="AA10" s="32" t="s">
        <v>56</v>
      </c>
      <c r="AB10" s="32" t="s">
        <v>86</v>
      </c>
      <c r="AC10" s="32" t="s">
        <v>57</v>
      </c>
      <c r="AD10" s="32"/>
      <c r="AE10" s="32"/>
      <c r="AF10" s="32"/>
      <c r="AG10" s="31"/>
      <c r="AH10" s="31"/>
      <c r="AI10" s="31"/>
      <c r="AJ10" s="31"/>
      <c r="AK10" s="31"/>
      <c r="AL10" s="31"/>
      <c r="AM10" s="31"/>
      <c r="AN10" s="39" t="str">
        <f t="array" ref="AN10">IF(LEFT(B10,1)="3","x",IFNA(LET(raw,XLOOKUP(C10,'Follow up.2'!B:B,'Follow up.2'!AF:AF),IF(OR(raw="",raw=0),"-",TEXT(MIN(--raw,DATE(2027,6,1)),"mm/yyyy"))),"-"))</f>
        <v>-</v>
      </c>
      <c r="AO10" s="31"/>
      <c r="AP10" s="27"/>
      <c r="AQ10" s="3"/>
      <c r="AR10" s="3"/>
      <c r="AS10" s="3"/>
      <c r="AT10" s="3"/>
      <c r="AU10" s="3"/>
      <c r="AV10" s="3"/>
      <c r="AW10" s="3"/>
      <c r="AX10" s="3"/>
      <c r="AY10" s="3"/>
      <c r="AZ10" s="3"/>
      <c r="BA10" s="3"/>
      <c r="BB10" s="3"/>
      <c r="BC10" s="3"/>
      <c r="BD10" s="3"/>
      <c r="BE10" s="3"/>
      <c r="BF10" s="3"/>
      <c r="BG10" s="3"/>
      <c r="BH10" s="3"/>
      <c r="BI10" s="3"/>
    </row>
    <row r="11" ht="14.25" customHeight="1">
      <c r="A11" s="1"/>
      <c r="B11" s="1">
        <f t="array" ref="B11">ifna(iferror(xlookup(C:C,'1000'!A:A,'1000'!D:D),iferror(xlookup(C:C,'2000'!A:A,'2000'!D:D),xlookup(C:C,'3000'!A:A,'3000'!D:D))),"-")</f>
        <v>1007</v>
      </c>
      <c r="C11" s="67">
        <v>127.0</v>
      </c>
      <c r="D11" s="68" t="s">
        <v>115</v>
      </c>
      <c r="E11" s="69" t="s">
        <v>116</v>
      </c>
      <c r="F11" s="70" t="s">
        <v>117</v>
      </c>
      <c r="G11" s="71">
        <v>9.0</v>
      </c>
      <c r="H11" s="72" t="s">
        <v>118</v>
      </c>
      <c r="I11" s="73" t="s">
        <v>119</v>
      </c>
      <c r="J11" s="74"/>
      <c r="K11" s="64"/>
      <c r="M11" s="75"/>
      <c r="N11" s="33" t="s">
        <v>120</v>
      </c>
      <c r="O11" s="76">
        <v>46176.0</v>
      </c>
      <c r="P11" s="35" t="s">
        <v>45</v>
      </c>
      <c r="Q11" s="35" t="s">
        <v>76</v>
      </c>
      <c r="R11" s="35" t="s">
        <v>76</v>
      </c>
      <c r="S11" s="35" t="s">
        <v>76</v>
      </c>
      <c r="T11" s="35" t="s">
        <v>76</v>
      </c>
      <c r="U11" s="35" t="s">
        <v>76</v>
      </c>
      <c r="V11" s="35" t="s">
        <v>46</v>
      </c>
      <c r="W11" s="35" t="s">
        <v>45</v>
      </c>
      <c r="X11" s="35" t="s">
        <v>45</v>
      </c>
      <c r="Y11" s="35" t="s">
        <v>45</v>
      </c>
      <c r="Z11" s="38" t="str">
        <f t="array" ref="Z11">IFERROR(xlookup(C:C,'Follow up.1'!A:A,'Follow up.1'!AF:AF),"-")</f>
        <v> 10/24</v>
      </c>
      <c r="AA11" s="32" t="s">
        <v>106</v>
      </c>
      <c r="AB11" s="32" t="s">
        <v>56</v>
      </c>
      <c r="AC11" s="32" t="s">
        <v>56</v>
      </c>
      <c r="AD11" s="32" t="s">
        <v>56</v>
      </c>
      <c r="AE11" s="32"/>
      <c r="AF11" s="32" t="s">
        <v>45</v>
      </c>
      <c r="AG11" s="32" t="s">
        <v>45</v>
      </c>
      <c r="AH11" s="32"/>
      <c r="AI11" s="32" t="s">
        <v>45</v>
      </c>
      <c r="AJ11" s="32" t="s">
        <v>45</v>
      </c>
      <c r="AK11" s="32" t="s">
        <v>86</v>
      </c>
      <c r="AL11" s="32" t="s">
        <v>57</v>
      </c>
      <c r="AM11" s="32" t="s">
        <v>121</v>
      </c>
      <c r="AN11" s="39" t="str">
        <f t="array" ref="AN11">IF(LEFT(B11,1)="3","x",IFNA(LET(raw,XLOOKUP(C11,'Follow up.2'!B:B,'Follow up.2'!AF:AF),IF(OR(raw="",raw=0),"-",TEXT(MIN(--raw,DATE(2027,6,1)),"mm/yyyy"))),"-"))</f>
        <v>06/2026</v>
      </c>
      <c r="AO11" s="32" t="s">
        <v>77</v>
      </c>
      <c r="AP11" s="30"/>
      <c r="AQ11" s="13"/>
      <c r="AR11" s="13"/>
      <c r="AS11" s="13"/>
      <c r="AT11" s="13"/>
      <c r="AU11" s="13"/>
      <c r="AV11" s="13"/>
      <c r="AW11" s="3"/>
      <c r="AX11" s="3"/>
      <c r="AY11" s="3"/>
      <c r="AZ11" s="3"/>
      <c r="BA11" s="3"/>
      <c r="BB11" s="3"/>
      <c r="BC11" s="3"/>
      <c r="BD11" s="3"/>
      <c r="BE11" s="3"/>
      <c r="BF11" s="3"/>
      <c r="BG11" s="3"/>
      <c r="BH11" s="3"/>
      <c r="BI11" s="3"/>
    </row>
    <row r="12" ht="14.25" customHeight="1">
      <c r="A12" s="1"/>
      <c r="B12" s="1">
        <f t="array" ref="B12">ifna(iferror(xlookup(C:C,'1000'!A:A,'1000'!D:D),iferror(xlookup(C:C,'2000'!A:A,'2000'!D:D),xlookup(C:C,'3000'!A:A,'3000'!D:D))),"-")</f>
        <v>1064</v>
      </c>
      <c r="C12" s="26">
        <v>1208.0</v>
      </c>
      <c r="D12" s="27" t="s">
        <v>122</v>
      </c>
      <c r="E12" s="27" t="s">
        <v>123</v>
      </c>
      <c r="F12" s="27" t="s">
        <v>124</v>
      </c>
      <c r="G12" s="27">
        <v>8.0</v>
      </c>
      <c r="H12" s="77" t="s">
        <v>125</v>
      </c>
      <c r="I12" s="29" t="s">
        <v>126</v>
      </c>
      <c r="J12" s="27"/>
      <c r="K12" s="30" t="s">
        <v>42</v>
      </c>
      <c r="L12" s="31" t="s">
        <v>42</v>
      </c>
      <c r="M12" s="31"/>
      <c r="N12" s="78" t="s">
        <v>127</v>
      </c>
      <c r="O12" s="34">
        <v>46181.0</v>
      </c>
      <c r="P12" s="35" t="s">
        <v>45</v>
      </c>
      <c r="Q12" s="35" t="s">
        <v>45</v>
      </c>
      <c r="R12" s="35" t="s">
        <v>45</v>
      </c>
      <c r="S12" s="35" t="s">
        <v>45</v>
      </c>
      <c r="T12" s="35" t="s">
        <v>45</v>
      </c>
      <c r="U12" s="35" t="s">
        <v>45</v>
      </c>
      <c r="V12" s="36" t="s">
        <v>45</v>
      </c>
      <c r="W12" s="37" t="s">
        <v>86</v>
      </c>
      <c r="X12" s="37" t="s">
        <v>86</v>
      </c>
      <c r="Y12" s="37" t="s">
        <v>46</v>
      </c>
      <c r="Z12" s="38" t="str">
        <f t="array" ref="Z12">IFERROR(xlookup(C:C,'Follow up.1'!A:A,'Follow up.1'!AF:AF),"-")</f>
        <v>04/26</v>
      </c>
      <c r="AA12" s="32" t="s">
        <v>47</v>
      </c>
      <c r="AB12" s="32" t="s">
        <v>128</v>
      </c>
      <c r="AC12" s="32" t="s">
        <v>128</v>
      </c>
      <c r="AD12" s="32" t="s">
        <v>128</v>
      </c>
      <c r="AE12" s="31"/>
      <c r="AF12" s="31"/>
      <c r="AG12" s="31"/>
      <c r="AH12" s="31"/>
      <c r="AI12" s="31"/>
      <c r="AJ12" s="31"/>
      <c r="AK12" s="31"/>
      <c r="AL12" s="31"/>
      <c r="AM12" s="31"/>
      <c r="AN12" s="39" t="str">
        <f t="array" ref="AN12">IF(LEFT(B12,1)="3","x",IFNA(LET(raw,XLOOKUP(C12,'Follow up.2'!B:B,'Follow up.2'!AF:AF),IF(OR(raw="",raw=0),"-",TEXT(MIN(--raw,DATE(2027,6,1)),"mm/yyyy"))),"-"))</f>
        <v>-</v>
      </c>
      <c r="AO12" s="31"/>
      <c r="AP12" s="27"/>
      <c r="AQ12" s="3"/>
      <c r="AR12" s="3"/>
      <c r="AS12" s="3"/>
      <c r="AT12" s="3"/>
      <c r="AU12" s="3"/>
      <c r="AV12" s="3"/>
      <c r="AW12" s="3"/>
      <c r="AX12" s="3"/>
      <c r="AY12" s="3"/>
      <c r="AZ12" s="3"/>
      <c r="BA12" s="3"/>
      <c r="BB12" s="3"/>
      <c r="BC12" s="3"/>
      <c r="BD12" s="3"/>
      <c r="BE12" s="3"/>
      <c r="BF12" s="3"/>
      <c r="BG12" s="3"/>
      <c r="BH12" s="3"/>
      <c r="BI12" s="3"/>
    </row>
    <row r="13" ht="14.25" customHeight="1">
      <c r="A13" s="1"/>
      <c r="B13" s="79">
        <f t="array" ref="B13">ifna(iferror(xlookup(C:C,'1000'!A:A,'1000'!D:D),iferror(xlookup(C:C,'2000'!A:A,'2000'!D:D),xlookup(C:C,'3000'!A:A,'3000'!D:D))),"-")</f>
        <v>1063</v>
      </c>
      <c r="C13" s="80">
        <v>1207.0</v>
      </c>
      <c r="D13" s="81" t="s">
        <v>129</v>
      </c>
      <c r="E13" s="81" t="s">
        <v>123</v>
      </c>
      <c r="F13" s="27" t="s">
        <v>124</v>
      </c>
      <c r="G13" s="27">
        <v>11.0</v>
      </c>
      <c r="H13" s="77" t="s">
        <v>125</v>
      </c>
      <c r="I13" s="29" t="s">
        <v>126</v>
      </c>
      <c r="J13" s="27"/>
      <c r="K13" s="30" t="s">
        <v>42</v>
      </c>
      <c r="L13" s="31" t="s">
        <v>42</v>
      </c>
      <c r="M13" s="31"/>
      <c r="N13" s="78" t="s">
        <v>127</v>
      </c>
      <c r="O13" s="34">
        <v>46181.0</v>
      </c>
      <c r="P13" s="35" t="s">
        <v>45</v>
      </c>
      <c r="Q13" s="35" t="s">
        <v>45</v>
      </c>
      <c r="R13" s="35" t="s">
        <v>45</v>
      </c>
      <c r="S13" s="35" t="s">
        <v>45</v>
      </c>
      <c r="T13" s="35" t="s">
        <v>45</v>
      </c>
      <c r="U13" s="35" t="s">
        <v>45</v>
      </c>
      <c r="V13" s="36" t="s">
        <v>45</v>
      </c>
      <c r="W13" s="37" t="s">
        <v>86</v>
      </c>
      <c r="X13" s="37" t="s">
        <v>86</v>
      </c>
      <c r="Y13" s="37" t="s">
        <v>46</v>
      </c>
      <c r="Z13" s="38" t="str">
        <f t="array" ref="Z13">IFERROR(xlookup(C:C,'Follow up.1'!A:A,'Follow up.1'!AF:AF),"-")</f>
        <v>04/26</v>
      </c>
      <c r="AA13" s="32" t="s">
        <v>47</v>
      </c>
      <c r="AB13" s="32" t="s">
        <v>128</v>
      </c>
      <c r="AC13" s="32" t="s">
        <v>128</v>
      </c>
      <c r="AD13" s="32" t="s">
        <v>128</v>
      </c>
      <c r="AE13" s="31"/>
      <c r="AF13" s="31"/>
      <c r="AG13" s="31"/>
      <c r="AH13" s="31"/>
      <c r="AI13" s="31"/>
      <c r="AJ13" s="31"/>
      <c r="AK13" s="31"/>
      <c r="AL13" s="31"/>
      <c r="AM13" s="31"/>
      <c r="AN13" s="39" t="str">
        <f t="array" ref="AN13">IF(LEFT(B13,1)="3","x",IFNA(LET(raw,XLOOKUP(C13,'Follow up.2'!B:B,'Follow up.2'!AF:AF),IF(OR(raw="",raw=0),"-",TEXT(MIN(--raw,DATE(2027,6,1)),"mm/yyyy"))),"-"))</f>
        <v>-</v>
      </c>
      <c r="AO13" s="31"/>
      <c r="AP13" s="27"/>
      <c r="AQ13" s="3"/>
      <c r="AR13" s="3"/>
      <c r="AS13" s="3"/>
      <c r="AT13" s="3"/>
      <c r="AU13" s="3"/>
      <c r="AV13" s="3"/>
      <c r="AW13" s="3"/>
      <c r="AX13" s="3"/>
      <c r="AY13" s="3"/>
      <c r="AZ13" s="3"/>
      <c r="BA13" s="3"/>
      <c r="BB13" s="3"/>
      <c r="BC13" s="3"/>
      <c r="BD13" s="3"/>
      <c r="BE13" s="3"/>
      <c r="BF13" s="3"/>
      <c r="BG13" s="3"/>
      <c r="BH13" s="3"/>
      <c r="BI13" s="3"/>
    </row>
    <row r="14" ht="14.25" customHeight="1">
      <c r="A14" s="1"/>
      <c r="B14" s="1">
        <f t="array" ref="B14">ifna(iferror(xlookup(C:C,'1000'!A:A,'1000'!D:D),iferror(xlookup(C:C,'2000'!A:A,'2000'!D:D),xlookup(C:C,'3000'!A:A,'3000'!D:D))),"-")</f>
        <v>2051</v>
      </c>
      <c r="C14" s="26">
        <v>1076.0</v>
      </c>
      <c r="D14" s="27" t="s">
        <v>130</v>
      </c>
      <c r="E14" s="27" t="s">
        <v>123</v>
      </c>
      <c r="F14" s="27" t="s">
        <v>117</v>
      </c>
      <c r="G14" s="27" t="s">
        <v>131</v>
      </c>
      <c r="H14" s="28" t="s">
        <v>125</v>
      </c>
      <c r="I14" s="29" t="s">
        <v>126</v>
      </c>
      <c r="J14" s="27" t="s">
        <v>132</v>
      </c>
      <c r="K14" s="30" t="s">
        <v>42</v>
      </c>
      <c r="L14" s="31" t="s">
        <v>42</v>
      </c>
      <c r="M14" s="32" t="s">
        <v>133</v>
      </c>
      <c r="N14" s="82" t="s">
        <v>134</v>
      </c>
      <c r="O14" s="34">
        <v>46181.0</v>
      </c>
      <c r="P14" s="35" t="s">
        <v>76</v>
      </c>
      <c r="Q14" s="35" t="s">
        <v>45</v>
      </c>
      <c r="R14" s="35" t="s">
        <v>45</v>
      </c>
      <c r="S14" s="35" t="s">
        <v>45</v>
      </c>
      <c r="T14" s="35" t="s">
        <v>56</v>
      </c>
      <c r="U14" s="35" t="s">
        <v>45</v>
      </c>
      <c r="V14" s="65" t="s">
        <v>45</v>
      </c>
      <c r="W14" s="35" t="s">
        <v>45</v>
      </c>
      <c r="X14" s="35" t="s">
        <v>45</v>
      </c>
      <c r="Y14" s="35" t="s">
        <v>45</v>
      </c>
      <c r="Z14" s="38" t="str">
        <f t="array" ref="Z14">IFERROR(xlookup(C:C,'Follow up.1'!A:A,'Follow up.1'!AF:AF),"-")</f>
        <v> 10/25</v>
      </c>
      <c r="AA14" s="32" t="s">
        <v>87</v>
      </c>
      <c r="AB14" s="32" t="s">
        <v>106</v>
      </c>
      <c r="AC14" s="32" t="s">
        <v>135</v>
      </c>
      <c r="AD14" s="32" t="s">
        <v>56</v>
      </c>
      <c r="AE14" s="32"/>
      <c r="AF14" s="32" t="s">
        <v>47</v>
      </c>
      <c r="AG14" s="32" t="s">
        <v>87</v>
      </c>
      <c r="AH14" s="32"/>
      <c r="AI14" s="32" t="s">
        <v>136</v>
      </c>
      <c r="AJ14" s="32" t="s">
        <v>137</v>
      </c>
      <c r="AK14" s="32" t="s">
        <v>138</v>
      </c>
      <c r="AL14" s="31"/>
      <c r="AM14" s="31"/>
      <c r="AN14" s="39" t="str">
        <f t="array" ref="AN14">IF(LEFT(B14,1)="3","x",IFNA(LET(raw,XLOOKUP(C14,'Follow up.2'!B:B,'Follow up.2'!AF:AF),IF(OR(raw="",raw=0),"-",TEXT(MIN(--raw,DATE(2027,6,1)),"mm/yyyy"))),"-"))</f>
        <v>-</v>
      </c>
      <c r="AO14" s="31"/>
      <c r="AP14" s="27"/>
      <c r="AQ14" s="3"/>
      <c r="AR14" s="3"/>
      <c r="AS14" s="3"/>
      <c r="AT14" s="3"/>
      <c r="AU14" s="3"/>
      <c r="AV14" s="3"/>
      <c r="AW14" s="3"/>
      <c r="AX14" s="3"/>
      <c r="AY14" s="3"/>
      <c r="AZ14" s="3"/>
      <c r="BA14" s="3"/>
      <c r="BB14" s="3"/>
      <c r="BC14" s="3"/>
      <c r="BD14" s="3"/>
      <c r="BE14" s="3"/>
      <c r="BF14" s="3"/>
      <c r="BG14" s="3"/>
      <c r="BH14" s="3"/>
      <c r="BI14" s="3"/>
    </row>
    <row r="15" ht="14.25" customHeight="1">
      <c r="A15" s="1"/>
      <c r="B15" s="1">
        <f t="array" ref="B15">ifna(iferror(xlookup(C:C,'1000'!A:A,'1000'!D:D),iferror(xlookup(C:C,'2000'!A:A,'2000'!D:D),xlookup(C:C,'3000'!A:A,'3000'!D:D))),"-")</f>
        <v>2005</v>
      </c>
      <c r="C15" s="83">
        <v>13.0</v>
      </c>
      <c r="D15" s="84" t="s">
        <v>139</v>
      </c>
      <c r="E15" s="84" t="s">
        <v>140</v>
      </c>
      <c r="F15" s="53"/>
      <c r="G15" s="53"/>
      <c r="H15" s="28" t="s">
        <v>141</v>
      </c>
      <c r="I15" s="53" t="s">
        <v>142</v>
      </c>
      <c r="J15" s="85" t="s">
        <v>143</v>
      </c>
      <c r="K15" s="30"/>
      <c r="L15" s="31"/>
      <c r="M15" s="32" t="s">
        <v>144</v>
      </c>
      <c r="N15" s="33" t="s">
        <v>145</v>
      </c>
      <c r="O15" s="34">
        <v>46181.0</v>
      </c>
      <c r="P15" s="35" t="s">
        <v>45</v>
      </c>
      <c r="Q15" s="35" t="s">
        <v>45</v>
      </c>
      <c r="R15" s="35" t="s">
        <v>45</v>
      </c>
      <c r="S15" s="35" t="s">
        <v>45</v>
      </c>
      <c r="T15" s="35" t="s">
        <v>45</v>
      </c>
      <c r="U15" s="35" t="s">
        <v>45</v>
      </c>
      <c r="V15" s="35" t="s">
        <v>45</v>
      </c>
      <c r="W15" s="35" t="s">
        <v>45</v>
      </c>
      <c r="X15" s="35" t="s">
        <v>45</v>
      </c>
      <c r="Y15" s="35" t="s">
        <v>45</v>
      </c>
      <c r="Z15" s="38" t="str">
        <f t="array" ref="Z15">IFERROR(xlookup(C:C,'Follow up.1'!A:A,'Follow up.1'!AF:AF),"-")</f>
        <v> 10/24</v>
      </c>
      <c r="AA15" s="31" t="s">
        <v>46</v>
      </c>
      <c r="AB15" s="31" t="s">
        <v>46</v>
      </c>
      <c r="AC15" s="31" t="s">
        <v>46</v>
      </c>
      <c r="AD15" s="31" t="s">
        <v>46</v>
      </c>
      <c r="AE15" s="31"/>
      <c r="AF15" s="31" t="s">
        <v>46</v>
      </c>
      <c r="AG15" s="32" t="s">
        <v>87</v>
      </c>
      <c r="AH15" s="32"/>
      <c r="AI15" s="31" t="s">
        <v>46</v>
      </c>
      <c r="AJ15" s="32" t="s">
        <v>45</v>
      </c>
      <c r="AK15" s="32" t="s">
        <v>45</v>
      </c>
      <c r="AL15" s="32" t="s">
        <v>45</v>
      </c>
      <c r="AM15" s="32" t="s">
        <v>121</v>
      </c>
      <c r="AN15" s="39" t="str">
        <f t="array" ref="AN15">IF(LEFT(B15,1)="3","x",IFNA(LET(raw,XLOOKUP(C15,'Follow up.2'!B:B,'Follow up.2'!AF:AF),IF(OR(raw="",raw=0),"-",TEXT(MIN(--raw,DATE(2027,6,1)),"mm/yyyy"))),"-"))</f>
        <v>03/2026</v>
      </c>
      <c r="AO15" s="86" t="s">
        <v>57</v>
      </c>
      <c r="AP15" s="27"/>
      <c r="AQ15" s="3"/>
      <c r="AR15" s="3"/>
      <c r="AS15" s="3"/>
      <c r="AT15" s="3"/>
      <c r="AU15" s="3"/>
      <c r="AV15" s="3"/>
      <c r="AW15" s="40"/>
      <c r="AX15" s="40"/>
      <c r="AY15" s="40"/>
      <c r="AZ15" s="40"/>
      <c r="BA15" s="40"/>
      <c r="BB15" s="40"/>
      <c r="BC15" s="40"/>
      <c r="BD15" s="40"/>
      <c r="BE15" s="40"/>
      <c r="BF15" s="40"/>
      <c r="BG15" s="40"/>
      <c r="BH15" s="40"/>
      <c r="BI15" s="40"/>
    </row>
    <row r="16" ht="14.25" customHeight="1">
      <c r="A16" s="1"/>
      <c r="B16" s="1">
        <f t="array" ref="B16">ifna(iferror(xlookup(C:C,'1000'!A:A,'1000'!D:D),iferror(xlookup(C:C,'2000'!A:A,'2000'!D:D),xlookup(C:C,'3000'!A:A,'3000'!D:D))),"-")</f>
        <v>1127</v>
      </c>
      <c r="C16" s="87">
        <v>1754.0</v>
      </c>
      <c r="D16" s="88" t="s">
        <v>146</v>
      </c>
      <c r="E16" s="89" t="s">
        <v>147</v>
      </c>
      <c r="F16" s="89" t="s">
        <v>38</v>
      </c>
      <c r="G16" s="89">
        <v>12.0</v>
      </c>
      <c r="H16" s="43" t="s">
        <v>148</v>
      </c>
      <c r="I16" s="90" t="s">
        <v>149</v>
      </c>
      <c r="J16" s="89" t="s">
        <v>150</v>
      </c>
      <c r="K16" s="91"/>
      <c r="L16" s="31" t="s">
        <v>42</v>
      </c>
      <c r="M16" s="31"/>
      <c r="N16" s="33" t="s">
        <v>151</v>
      </c>
      <c r="O16" s="34">
        <v>46195.0</v>
      </c>
      <c r="P16" s="50" t="s">
        <v>46</v>
      </c>
      <c r="Q16" s="50" t="s">
        <v>86</v>
      </c>
      <c r="R16" s="50" t="s">
        <v>86</v>
      </c>
      <c r="S16" s="50" t="s">
        <v>86</v>
      </c>
      <c r="T16" s="50" t="s">
        <v>86</v>
      </c>
      <c r="U16" s="50" t="s">
        <v>46</v>
      </c>
      <c r="V16" s="50" t="s">
        <v>86</v>
      </c>
      <c r="W16" s="50" t="s">
        <v>46</v>
      </c>
      <c r="X16" s="50" t="s">
        <v>57</v>
      </c>
      <c r="Y16" s="50" t="s">
        <v>46</v>
      </c>
      <c r="Z16" s="38" t="str">
        <f t="array" ref="Z16">IFERROR(xlookup(C:C,'Follow up.1'!A:A,'Follow up.1'!AF:AF),"-")</f>
        <v>05/26</v>
      </c>
      <c r="AA16" s="51" t="s">
        <v>47</v>
      </c>
      <c r="AB16" s="51" t="s">
        <v>47</v>
      </c>
      <c r="AC16" s="6"/>
      <c r="AD16" s="6"/>
      <c r="AE16" s="6"/>
      <c r="AF16" s="6"/>
      <c r="AG16" s="6"/>
      <c r="AH16" s="6"/>
      <c r="AI16" s="6"/>
      <c r="AJ16" s="51" t="s">
        <v>47</v>
      </c>
      <c r="AK16" s="6"/>
      <c r="AL16" s="6"/>
      <c r="AM16" s="6"/>
      <c r="AN16" s="39" t="str">
        <f t="array" ref="AN16">IF(LEFT(B16,1)="3","x",IFNA(LET(raw,XLOOKUP(C16,'Follow up.2'!B:B,'Follow up.2'!AF:AF),IF(OR(raw="",raw=0),"-",TEXT(MIN(--raw,DATE(2027,6,1)),"mm/yyyy"))),"-"))</f>
        <v>-</v>
      </c>
      <c r="AO16" s="6"/>
      <c r="AP16" s="3"/>
      <c r="AQ16" s="3"/>
      <c r="AR16" s="3"/>
      <c r="AS16" s="3"/>
      <c r="AT16" s="3"/>
      <c r="AU16" s="3"/>
      <c r="AV16" s="3"/>
      <c r="AW16" s="3"/>
      <c r="AX16" s="3"/>
      <c r="AY16" s="3"/>
      <c r="AZ16" s="3"/>
      <c r="BA16" s="3"/>
      <c r="BB16" s="3"/>
      <c r="BC16" s="3"/>
      <c r="BD16" s="3"/>
      <c r="BE16" s="3"/>
      <c r="BF16" s="3"/>
      <c r="BG16" s="3"/>
      <c r="BH16" s="3"/>
      <c r="BI16" s="3"/>
    </row>
    <row r="17" ht="14.25" customHeight="1">
      <c r="A17" s="1"/>
      <c r="B17" s="1">
        <f t="array" ref="B17">ifna(iferror(xlookup(C:C,'1000'!A:A,'1000'!D:D),iferror(xlookup(C:C,'2000'!A:A,'2000'!D:D),xlookup(C:C,'3000'!A:A,'3000'!D:D))),"-")</f>
        <v>2055</v>
      </c>
      <c r="C17" s="80">
        <v>1088.0</v>
      </c>
      <c r="D17" s="81" t="s">
        <v>152</v>
      </c>
      <c r="E17" s="81" t="s">
        <v>153</v>
      </c>
      <c r="F17" s="27" t="s">
        <v>117</v>
      </c>
      <c r="G17" s="27" t="s">
        <v>154</v>
      </c>
      <c r="H17" s="28" t="s">
        <v>155</v>
      </c>
      <c r="I17" s="29" t="s">
        <v>156</v>
      </c>
      <c r="J17" s="27" t="s">
        <v>157</v>
      </c>
      <c r="K17" s="30" t="s">
        <v>158</v>
      </c>
      <c r="L17" s="31" t="s">
        <v>158</v>
      </c>
      <c r="M17" s="32"/>
      <c r="N17" s="92" t="s">
        <v>159</v>
      </c>
      <c r="O17" s="34">
        <v>46545.0</v>
      </c>
      <c r="P17" s="35" t="s">
        <v>106</v>
      </c>
      <c r="Q17" s="35" t="s">
        <v>45</v>
      </c>
      <c r="R17" s="35" t="s">
        <v>45</v>
      </c>
      <c r="S17" s="35" t="s">
        <v>45</v>
      </c>
      <c r="T17" s="35" t="s">
        <v>76</v>
      </c>
      <c r="U17" s="35" t="s">
        <v>76</v>
      </c>
      <c r="V17" s="66" t="s">
        <v>86</v>
      </c>
      <c r="W17" s="35" t="s">
        <v>45</v>
      </c>
      <c r="X17" s="35" t="s">
        <v>45</v>
      </c>
      <c r="Y17" s="35" t="s">
        <v>46</v>
      </c>
      <c r="Z17" s="38" t="str">
        <f t="array" ref="Z17">IFERROR(xlookup(C:C,'Follow up.1'!A:A,'Follow up.1'!AF:AF),"-")</f>
        <v>02/26</v>
      </c>
      <c r="AA17" s="32" t="s">
        <v>46</v>
      </c>
      <c r="AB17" s="32" t="s">
        <v>107</v>
      </c>
      <c r="AC17" s="32" t="s">
        <v>88</v>
      </c>
      <c r="AD17" s="32" t="s">
        <v>88</v>
      </c>
      <c r="AE17" s="32"/>
      <c r="AF17" s="32" t="s">
        <v>47</v>
      </c>
      <c r="AG17" s="32" t="s">
        <v>89</v>
      </c>
      <c r="AH17" s="32"/>
      <c r="AI17" s="32" t="s">
        <v>78</v>
      </c>
      <c r="AJ17" s="32" t="s">
        <v>47</v>
      </c>
      <c r="AK17" s="32" t="s">
        <v>77</v>
      </c>
      <c r="AL17" s="32" t="s">
        <v>78</v>
      </c>
      <c r="AM17" s="31"/>
      <c r="AN17" s="39" t="str">
        <f t="array" ref="AN17">IF(LEFT(B17,1)="3","x",IFNA(LET(raw,XLOOKUP(C17,'Follow up.2'!B:B,'Follow up.2'!AF:AF),IF(OR(raw="",raw=0),"-",TEXT(MIN(--raw,DATE(2027,6,1)),"mm/yyyy"))),"-"))</f>
        <v>06/2027</v>
      </c>
      <c r="AO17" s="31"/>
      <c r="AP17" s="27"/>
      <c r="AQ17" s="3"/>
      <c r="AR17" s="3"/>
      <c r="AS17" s="3"/>
      <c r="AT17" s="3"/>
      <c r="AU17" s="3"/>
      <c r="AV17" s="3"/>
      <c r="AW17" s="3"/>
      <c r="AX17" s="3"/>
      <c r="AY17" s="3"/>
      <c r="AZ17" s="3"/>
      <c r="BA17" s="3"/>
      <c r="BB17" s="3"/>
      <c r="BC17" s="3"/>
      <c r="BD17" s="3"/>
      <c r="BE17" s="3"/>
      <c r="BF17" s="3"/>
      <c r="BG17" s="3"/>
      <c r="BH17" s="3"/>
      <c r="BI17" s="3"/>
    </row>
    <row r="18" ht="14.25" customHeight="1">
      <c r="A18" s="1"/>
      <c r="B18" s="1">
        <f t="array" ref="B18">ifna(iferror(xlookup(C:C,'1000'!A:A,'1000'!D:D),iferror(xlookup(C:C,'2000'!A:A,'2000'!D:D),xlookup(C:C,'3000'!A:A,'3000'!D:D))),"-")</f>
        <v>1105</v>
      </c>
      <c r="C18" s="26">
        <v>1574.0</v>
      </c>
      <c r="D18" s="27" t="s">
        <v>160</v>
      </c>
      <c r="E18" s="27" t="s">
        <v>161</v>
      </c>
      <c r="F18" s="27" t="s">
        <v>124</v>
      </c>
      <c r="G18" s="27">
        <v>9.0</v>
      </c>
      <c r="H18" s="28" t="s">
        <v>162</v>
      </c>
      <c r="I18" s="29" t="s">
        <v>163</v>
      </c>
      <c r="J18" s="27" t="s">
        <v>164</v>
      </c>
      <c r="K18" s="30" t="s">
        <v>165</v>
      </c>
      <c r="L18" s="6" t="s">
        <v>165</v>
      </c>
      <c r="M18" s="51" t="s">
        <v>166</v>
      </c>
      <c r="N18" s="33" t="s">
        <v>167</v>
      </c>
      <c r="O18" s="34">
        <v>46196.0</v>
      </c>
      <c r="P18" s="65" t="s">
        <v>46</v>
      </c>
      <c r="Q18" s="65" t="s">
        <v>106</v>
      </c>
      <c r="R18" s="65" t="s">
        <v>106</v>
      </c>
      <c r="S18" s="65" t="s">
        <v>106</v>
      </c>
      <c r="T18" s="65" t="s">
        <v>45</v>
      </c>
      <c r="U18" s="65" t="s">
        <v>168</v>
      </c>
      <c r="V18" s="66" t="s">
        <v>168</v>
      </c>
      <c r="W18" s="50" t="s">
        <v>44</v>
      </c>
      <c r="X18" s="50" t="s">
        <v>44</v>
      </c>
      <c r="Y18" s="50" t="s">
        <v>46</v>
      </c>
      <c r="Z18" s="38" t="str">
        <f t="array" ref="Z18">IFERROR(xlookup(C:C,'Follow up.1'!A:A,'Follow up.1'!AF:AF),"-")</f>
        <v>05/26</v>
      </c>
      <c r="AA18" s="51" t="s">
        <v>47</v>
      </c>
      <c r="AB18" s="6"/>
      <c r="AC18" s="6"/>
      <c r="AD18" s="51" t="s">
        <v>47</v>
      </c>
      <c r="AE18" s="51" t="s">
        <v>47</v>
      </c>
      <c r="AF18" s="51" t="s">
        <v>78</v>
      </c>
      <c r="AG18" s="51" t="s">
        <v>89</v>
      </c>
      <c r="AH18" s="6"/>
      <c r="AI18" s="6"/>
      <c r="AJ18" s="6"/>
      <c r="AK18" s="6"/>
      <c r="AL18" s="6"/>
      <c r="AM18" s="6"/>
      <c r="AN18" s="39" t="str">
        <f t="array" ref="AN18">IF(LEFT(B18,1)="3","x",IFNA(LET(raw,XLOOKUP(C18,'Follow up.2'!B:B,'Follow up.2'!AF:AF),IF(OR(raw="",raw=0),"-",TEXT(MIN(--raw,DATE(2027,6,1)),"mm/yyyy"))),"-"))</f>
        <v>-</v>
      </c>
      <c r="AO18" s="6"/>
      <c r="AP18" s="3"/>
      <c r="AQ18" s="3"/>
      <c r="AR18" s="3"/>
      <c r="AS18" s="3"/>
      <c r="AT18" s="3"/>
      <c r="AU18" s="3"/>
      <c r="AV18" s="3"/>
      <c r="AW18" s="40"/>
      <c r="AX18" s="40"/>
      <c r="AY18" s="40"/>
      <c r="AZ18" s="40"/>
      <c r="BA18" s="40"/>
      <c r="BB18" s="40"/>
      <c r="BC18" s="40"/>
      <c r="BD18" s="40"/>
      <c r="BE18" s="40"/>
      <c r="BF18" s="40"/>
      <c r="BG18" s="40"/>
      <c r="BH18" s="40"/>
      <c r="BI18" s="40"/>
    </row>
    <row r="19" ht="14.25" customHeight="1">
      <c r="A19" s="1"/>
      <c r="B19" s="1">
        <f t="array" ref="B19">ifna(iferror(xlookup(C:C,'1000'!A:A,'1000'!D:D),iferror(xlookup(C:C,'2000'!A:A,'2000'!D:D),xlookup(C:C,'3000'!A:A,'3000'!D:D))),"-")</f>
        <v>2100</v>
      </c>
      <c r="C19" s="26">
        <v>1575.0</v>
      </c>
      <c r="D19" s="27" t="s">
        <v>169</v>
      </c>
      <c r="E19" s="27" t="s">
        <v>161</v>
      </c>
      <c r="F19" s="27" t="s">
        <v>170</v>
      </c>
      <c r="G19" s="27">
        <v>15.0</v>
      </c>
      <c r="H19" s="28" t="s">
        <v>162</v>
      </c>
      <c r="I19" s="29" t="s">
        <v>163</v>
      </c>
      <c r="J19" s="27" t="s">
        <v>164</v>
      </c>
      <c r="K19" s="30" t="s">
        <v>165</v>
      </c>
      <c r="L19" s="6" t="s">
        <v>165</v>
      </c>
      <c r="M19" s="6"/>
      <c r="N19" s="33" t="s">
        <v>167</v>
      </c>
      <c r="O19" s="34">
        <v>46196.0</v>
      </c>
      <c r="P19" s="65" t="s">
        <v>46</v>
      </c>
      <c r="Q19" s="65" t="s">
        <v>106</v>
      </c>
      <c r="R19" s="65" t="s">
        <v>106</v>
      </c>
      <c r="S19" s="65" t="s">
        <v>106</v>
      </c>
      <c r="T19" s="65" t="s">
        <v>45</v>
      </c>
      <c r="U19" s="65" t="s">
        <v>168</v>
      </c>
      <c r="V19" s="66" t="s">
        <v>168</v>
      </c>
      <c r="W19" s="50" t="s">
        <v>44</v>
      </c>
      <c r="X19" s="50" t="s">
        <v>44</v>
      </c>
      <c r="Y19" s="50" t="s">
        <v>46</v>
      </c>
      <c r="Z19" s="38" t="str">
        <f t="array" ref="Z19">IFERROR(xlookup(C:C,'Follow up.1'!A:A,'Follow up.1'!AF:AF),"-")</f>
        <v>-</v>
      </c>
      <c r="AA19" s="51" t="s">
        <v>47</v>
      </c>
      <c r="AB19" s="6"/>
      <c r="AC19" s="6"/>
      <c r="AD19" s="51" t="s">
        <v>47</v>
      </c>
      <c r="AE19" s="51" t="s">
        <v>47</v>
      </c>
      <c r="AF19" s="51" t="s">
        <v>78</v>
      </c>
      <c r="AG19" s="51" t="s">
        <v>89</v>
      </c>
      <c r="AH19" s="6"/>
      <c r="AI19" s="6"/>
      <c r="AJ19" s="6"/>
      <c r="AK19" s="6"/>
      <c r="AL19" s="6"/>
      <c r="AM19" s="6"/>
      <c r="AN19" s="39" t="str">
        <f t="array" ref="AN19">IF(LEFT(B19,1)="3","x",IFNA(LET(raw,XLOOKUP(C19,'Follow up.2'!B:B,'Follow up.2'!AF:AF),IF(OR(raw="",raw=0),"-",TEXT(MIN(--raw,DATE(2027,6,1)),"mm/yyyy"))),"-"))</f>
        <v>-</v>
      </c>
      <c r="AO19" s="6"/>
      <c r="AP19" s="3"/>
      <c r="AQ19" s="3"/>
      <c r="AR19" s="3"/>
      <c r="AS19" s="3"/>
      <c r="AT19" s="3"/>
      <c r="AU19" s="3"/>
      <c r="AV19" s="3"/>
      <c r="AW19" s="40"/>
      <c r="AX19" s="40"/>
      <c r="AY19" s="40"/>
      <c r="AZ19" s="40"/>
      <c r="BA19" s="40"/>
      <c r="BB19" s="40"/>
      <c r="BC19" s="40"/>
      <c r="BD19" s="40"/>
      <c r="BE19" s="40"/>
      <c r="BF19" s="40"/>
      <c r="BG19" s="40"/>
      <c r="BH19" s="40"/>
      <c r="BI19" s="40"/>
    </row>
    <row r="20" ht="14.25" customHeight="1">
      <c r="A20" s="1"/>
      <c r="B20" s="1">
        <f t="array" ref="B20">ifna(iferror(xlookup(C:C,'1000'!A:A,'1000'!D:D),iferror(xlookup(C:C,'2000'!A:A,'2000'!D:D),xlookup(C:C,'3000'!A:A,'3000'!D:D))),"-")</f>
        <v>2087</v>
      </c>
      <c r="C20" s="41">
        <v>1531.0</v>
      </c>
      <c r="D20" s="27" t="s">
        <v>171</v>
      </c>
      <c r="E20" s="27" t="s">
        <v>172</v>
      </c>
      <c r="F20" s="27" t="s">
        <v>173</v>
      </c>
      <c r="G20" s="27">
        <v>12.0</v>
      </c>
      <c r="H20" s="28" t="s">
        <v>174</v>
      </c>
      <c r="I20" s="44" t="s">
        <v>175</v>
      </c>
      <c r="J20" s="27"/>
      <c r="K20" s="30" t="s">
        <v>176</v>
      </c>
      <c r="L20" s="6" t="s">
        <v>176</v>
      </c>
      <c r="M20" s="6"/>
      <c r="N20" s="33" t="s">
        <v>167</v>
      </c>
      <c r="O20" s="34">
        <v>46196.0</v>
      </c>
      <c r="P20" s="65" t="s">
        <v>106</v>
      </c>
      <c r="Q20" s="65" t="s">
        <v>45</v>
      </c>
      <c r="R20" s="65" t="s">
        <v>45</v>
      </c>
      <c r="S20" s="65" t="s">
        <v>45</v>
      </c>
      <c r="T20" s="65" t="s">
        <v>106</v>
      </c>
      <c r="U20" s="65" t="s">
        <v>106</v>
      </c>
      <c r="V20" s="36" t="s">
        <v>44</v>
      </c>
      <c r="W20" s="50" t="s">
        <v>46</v>
      </c>
      <c r="X20" s="50" t="s">
        <v>106</v>
      </c>
      <c r="Y20" s="50" t="s">
        <v>106</v>
      </c>
      <c r="Z20" s="38" t="str">
        <f t="array" ref="Z20">IFERROR(xlookup(C:C,'Follow up.1'!A:A,'Follow up.1'!AF:AF),"-")</f>
        <v>05/26</v>
      </c>
      <c r="AA20" s="51" t="s">
        <v>47</v>
      </c>
      <c r="AB20" s="51" t="s">
        <v>56</v>
      </c>
      <c r="AC20" s="51" t="s">
        <v>56</v>
      </c>
      <c r="AD20" s="51" t="s">
        <v>78</v>
      </c>
      <c r="AE20" s="51" t="s">
        <v>77</v>
      </c>
      <c r="AF20" s="51" t="s">
        <v>89</v>
      </c>
      <c r="AG20" s="51" t="s">
        <v>89</v>
      </c>
      <c r="AH20" s="6"/>
      <c r="AI20" s="6"/>
      <c r="AJ20" s="6"/>
      <c r="AK20" s="6"/>
      <c r="AL20" s="6"/>
      <c r="AM20" s="6"/>
      <c r="AN20" s="39" t="str">
        <f t="array" ref="AN20">IF(LEFT(B20,1)="3","x",IFNA(LET(raw,XLOOKUP(C20,'Follow up.2'!B:B,'Follow up.2'!AF:AF),IF(OR(raw="",raw=0),"-",TEXT(MIN(--raw,DATE(2027,6,1)),"mm/yyyy"))),"-"))</f>
        <v>-</v>
      </c>
      <c r="AO20" s="6"/>
      <c r="AP20" s="3"/>
      <c r="AQ20" s="3"/>
      <c r="AR20" s="3"/>
      <c r="AS20" s="3"/>
      <c r="AT20" s="3"/>
      <c r="AU20" s="3"/>
      <c r="AV20" s="3"/>
      <c r="AW20" s="40"/>
      <c r="AX20" s="40"/>
      <c r="AY20" s="40"/>
      <c r="AZ20" s="40"/>
      <c r="BA20" s="40"/>
      <c r="BB20" s="40"/>
      <c r="BC20" s="40"/>
      <c r="BD20" s="40"/>
      <c r="BE20" s="40"/>
      <c r="BF20" s="40"/>
      <c r="BG20" s="40"/>
      <c r="BH20" s="40"/>
      <c r="BI20" s="40"/>
    </row>
    <row r="21" ht="14.25" customHeight="1">
      <c r="A21" s="1"/>
      <c r="B21" s="1">
        <f t="array" ref="B21">ifna(iferror(xlookup(C:C,'1000'!A:A,'1000'!D:D),iferror(xlookup(C:C,'2000'!A:A,'2000'!D:D),xlookup(C:C,'3000'!A:A,'3000'!D:D))),"-")</f>
        <v>2113</v>
      </c>
      <c r="C21" s="87">
        <v>1810.0</v>
      </c>
      <c r="D21" s="89" t="s">
        <v>177</v>
      </c>
      <c r="E21" s="89" t="s">
        <v>178</v>
      </c>
      <c r="F21" s="89" t="s">
        <v>38</v>
      </c>
      <c r="G21" s="89">
        <v>16.0</v>
      </c>
      <c r="H21" s="43" t="s">
        <v>179</v>
      </c>
      <c r="I21" s="90" t="s">
        <v>180</v>
      </c>
      <c r="J21" s="89" t="s">
        <v>181</v>
      </c>
      <c r="K21" s="91"/>
      <c r="L21" s="31" t="s">
        <v>42</v>
      </c>
      <c r="M21" s="32" t="s">
        <v>182</v>
      </c>
      <c r="N21" s="33" t="s">
        <v>183</v>
      </c>
      <c r="O21" s="34">
        <v>46196.0</v>
      </c>
      <c r="P21" s="50" t="s">
        <v>46</v>
      </c>
      <c r="Q21" s="50" t="s">
        <v>46</v>
      </c>
      <c r="R21" s="50" t="s">
        <v>46</v>
      </c>
      <c r="S21" s="50" t="s">
        <v>46</v>
      </c>
      <c r="T21" s="50" t="s">
        <v>86</v>
      </c>
      <c r="U21" s="50" t="s">
        <v>46</v>
      </c>
      <c r="V21" s="50" t="s">
        <v>86</v>
      </c>
      <c r="W21" s="50" t="s">
        <v>87</v>
      </c>
      <c r="X21" s="50" t="s">
        <v>87</v>
      </c>
      <c r="Y21" s="50" t="s">
        <v>46</v>
      </c>
      <c r="Z21" s="38" t="str">
        <f t="array" ref="Z21">IFERROR(xlookup(C:C,'Follow up.1'!A:A,'Follow up.1'!AF:AF),"-")</f>
        <v>05/26</v>
      </c>
      <c r="AA21" s="51" t="s">
        <v>47</v>
      </c>
      <c r="AB21" s="51" t="s">
        <v>56</v>
      </c>
      <c r="AC21" s="51" t="s">
        <v>56</v>
      </c>
      <c r="AD21" s="51" t="s">
        <v>47</v>
      </c>
      <c r="AE21" s="51" t="s">
        <v>89</v>
      </c>
      <c r="AF21" s="6"/>
      <c r="AG21" s="6"/>
      <c r="AH21" s="6"/>
      <c r="AI21" s="6"/>
      <c r="AJ21" s="6"/>
      <c r="AK21" s="6"/>
      <c r="AL21" s="6"/>
      <c r="AM21" s="6"/>
      <c r="AN21" s="39" t="str">
        <f t="array" ref="AN21">IF(LEFT(B21,1)="3","x",IFNA(LET(raw,XLOOKUP(C21,'Follow up.2'!B:B,'Follow up.2'!AF:AF),IF(OR(raw="",raw=0),"-",TEXT(MIN(--raw,DATE(2027,6,1)),"mm/yyyy"))),"-"))</f>
        <v>-</v>
      </c>
      <c r="AO21" s="6"/>
      <c r="AP21" s="3"/>
      <c r="AQ21" s="3"/>
      <c r="AR21" s="3"/>
      <c r="AS21" s="3"/>
      <c r="AT21" s="3"/>
      <c r="AU21" s="3"/>
      <c r="AV21" s="3"/>
      <c r="AW21" s="3"/>
      <c r="AX21" s="3"/>
      <c r="AY21" s="3"/>
      <c r="AZ21" s="3"/>
      <c r="BA21" s="3"/>
      <c r="BB21" s="3"/>
      <c r="BC21" s="3"/>
      <c r="BD21" s="3"/>
      <c r="BE21" s="3"/>
      <c r="BF21" s="3"/>
      <c r="BG21" s="3"/>
      <c r="BH21" s="3"/>
      <c r="BI21" s="3"/>
    </row>
    <row r="22" ht="14.25" customHeight="1">
      <c r="A22" s="1"/>
      <c r="B22" s="1">
        <f t="array" ref="B22">ifna(iferror(xlookup(C:C,'1000'!A:A,'1000'!D:D),iferror(xlookup(C:C,'2000'!A:A,'2000'!D:D),xlookup(C:C,'3000'!A:A,'3000'!D:D))),"-")</f>
        <v>1128</v>
      </c>
      <c r="C22" s="87">
        <v>1806.0</v>
      </c>
      <c r="D22" s="89" t="s">
        <v>184</v>
      </c>
      <c r="E22" s="89" t="s">
        <v>185</v>
      </c>
      <c r="F22" s="89" t="s">
        <v>38</v>
      </c>
      <c r="G22" s="89">
        <v>10.0</v>
      </c>
      <c r="H22" s="43" t="s">
        <v>186</v>
      </c>
      <c r="I22" s="90" t="s">
        <v>187</v>
      </c>
      <c r="J22" s="89" t="s">
        <v>188</v>
      </c>
      <c r="K22" s="91"/>
      <c r="L22" s="31" t="s">
        <v>42</v>
      </c>
      <c r="M22" s="31"/>
      <c r="N22" s="33" t="s">
        <v>189</v>
      </c>
      <c r="O22" s="34">
        <v>46196.0</v>
      </c>
      <c r="P22" s="50" t="s">
        <v>46</v>
      </c>
      <c r="Q22" s="50" t="s">
        <v>86</v>
      </c>
      <c r="R22" s="50" t="s">
        <v>86</v>
      </c>
      <c r="S22" s="50" t="s">
        <v>86</v>
      </c>
      <c r="T22" s="50" t="s">
        <v>46</v>
      </c>
      <c r="U22" s="50" t="s">
        <v>86</v>
      </c>
      <c r="V22" s="50" t="s">
        <v>86</v>
      </c>
      <c r="W22" s="50" t="s">
        <v>190</v>
      </c>
      <c r="X22" s="50" t="s">
        <v>190</v>
      </c>
      <c r="Y22" s="50" t="s">
        <v>86</v>
      </c>
      <c r="Z22" s="38" t="str">
        <f t="array" ref="Z22">IFERROR(xlookup(C:C,'Follow up.1'!A:A,'Follow up.1'!AF:AF),"-")</f>
        <v>05/26</v>
      </c>
      <c r="AA22" s="51" t="s">
        <v>47</v>
      </c>
      <c r="AB22" s="51" t="s">
        <v>56</v>
      </c>
      <c r="AC22" s="51" t="s">
        <v>128</v>
      </c>
      <c r="AD22" s="51" t="s">
        <v>128</v>
      </c>
      <c r="AE22" s="51" t="s">
        <v>47</v>
      </c>
      <c r="AF22" s="51" t="s">
        <v>47</v>
      </c>
      <c r="AG22" s="51" t="s">
        <v>56</v>
      </c>
      <c r="AH22" s="51" t="s">
        <v>56</v>
      </c>
      <c r="AI22" s="6"/>
      <c r="AJ22" s="51" t="s">
        <v>78</v>
      </c>
      <c r="AK22" s="6"/>
      <c r="AL22" s="6"/>
      <c r="AM22" s="6"/>
      <c r="AN22" s="39" t="str">
        <f t="array" ref="AN22">IF(LEFT(B22,1)="3","x",IFNA(LET(raw,XLOOKUP(C22,'Follow up.2'!B:B,'Follow up.2'!AF:AF),IF(OR(raw="",raw=0),"-",TEXT(MIN(--raw,DATE(2027,6,1)),"mm/yyyy"))),"-"))</f>
        <v>-</v>
      </c>
      <c r="AO22" s="6"/>
      <c r="AP22" s="3"/>
      <c r="AQ22" s="3"/>
      <c r="AR22" s="3"/>
      <c r="AS22" s="3"/>
      <c r="AT22" s="3"/>
      <c r="AU22" s="3"/>
      <c r="AV22" s="3"/>
      <c r="AW22" s="3"/>
      <c r="AX22" s="3"/>
      <c r="AY22" s="3"/>
      <c r="AZ22" s="3"/>
      <c r="BA22" s="3"/>
      <c r="BB22" s="3"/>
      <c r="BC22" s="3"/>
      <c r="BD22" s="3"/>
      <c r="BE22" s="3"/>
      <c r="BF22" s="3"/>
      <c r="BG22" s="3"/>
      <c r="BH22" s="3"/>
      <c r="BI22" s="3"/>
    </row>
    <row r="23" ht="14.25" customHeight="1">
      <c r="A23" s="1"/>
      <c r="B23" s="1">
        <f t="array" ref="B23">ifna(iferror(xlookup(C:C,'1000'!A:A,'1000'!D:D),iferror(xlookup(C:C,'2000'!A:A,'2000'!D:D),xlookup(C:C,'3000'!A:A,'3000'!D:D))),"-")</f>
        <v>1089</v>
      </c>
      <c r="C23" s="26">
        <v>1538.0</v>
      </c>
      <c r="D23" s="27" t="s">
        <v>191</v>
      </c>
      <c r="E23" s="27" t="s">
        <v>192</v>
      </c>
      <c r="F23" s="27" t="s">
        <v>124</v>
      </c>
      <c r="G23" s="27">
        <v>10.0</v>
      </c>
      <c r="H23" s="28" t="s">
        <v>193</v>
      </c>
      <c r="I23" s="29" t="s">
        <v>194</v>
      </c>
      <c r="J23" s="27"/>
      <c r="K23" s="30" t="s">
        <v>195</v>
      </c>
      <c r="L23" s="6" t="s">
        <v>195</v>
      </c>
      <c r="M23" s="51" t="s">
        <v>196</v>
      </c>
      <c r="N23" s="82" t="s">
        <v>197</v>
      </c>
      <c r="O23" s="34">
        <v>46196.0</v>
      </c>
      <c r="P23" s="65" t="s">
        <v>46</v>
      </c>
      <c r="Q23" s="65" t="s">
        <v>45</v>
      </c>
      <c r="R23" s="65" t="s">
        <v>45</v>
      </c>
      <c r="S23" s="65" t="s">
        <v>45</v>
      </c>
      <c r="T23" s="65" t="s">
        <v>45</v>
      </c>
      <c r="U23" s="65" t="s">
        <v>44</v>
      </c>
      <c r="V23" s="66" t="s">
        <v>86</v>
      </c>
      <c r="W23" s="50" t="s">
        <v>45</v>
      </c>
      <c r="X23" s="50" t="s">
        <v>45</v>
      </c>
      <c r="Y23" s="50" t="s">
        <v>45</v>
      </c>
      <c r="Z23" s="38" t="str">
        <f t="array" ref="Z23">IFERROR(xlookup(C:C,'Follow up.1'!A:A,'Follow up.1'!AF:AF),"-")</f>
        <v>04/26</v>
      </c>
      <c r="AA23" s="51" t="s">
        <v>88</v>
      </c>
      <c r="AB23" s="51" t="s">
        <v>128</v>
      </c>
      <c r="AC23" s="51" t="s">
        <v>198</v>
      </c>
      <c r="AD23" s="51" t="s">
        <v>198</v>
      </c>
      <c r="AE23" s="6"/>
      <c r="AF23" s="6"/>
      <c r="AG23" s="6"/>
      <c r="AH23" s="6"/>
      <c r="AI23" s="6"/>
      <c r="AJ23" s="6"/>
      <c r="AK23" s="6"/>
      <c r="AL23" s="6"/>
      <c r="AM23" s="6"/>
      <c r="AN23" s="39" t="str">
        <f t="array" ref="AN23">IF(LEFT(B23,1)="3","x",IFNA(LET(raw,XLOOKUP(C23,'Follow up.2'!B:B,'Follow up.2'!AF:AF),IF(OR(raw="",raw=0),"-",TEXT(MIN(--raw,DATE(2027,6,1)),"mm/yyyy"))),"-"))</f>
        <v>-</v>
      </c>
      <c r="AO23" s="6"/>
      <c r="AP23" s="3"/>
      <c r="AQ23" s="3"/>
      <c r="AR23" s="3"/>
      <c r="AS23" s="3"/>
      <c r="AT23" s="3"/>
      <c r="AU23" s="3"/>
      <c r="AV23" s="3"/>
      <c r="AW23" s="3"/>
      <c r="AX23" s="3"/>
      <c r="AY23" s="3"/>
      <c r="AZ23" s="3"/>
      <c r="BA23" s="3"/>
      <c r="BB23" s="3"/>
      <c r="BC23" s="3"/>
      <c r="BD23" s="3"/>
      <c r="BE23" s="3"/>
      <c r="BF23" s="3"/>
      <c r="BG23" s="3"/>
      <c r="BH23" s="3"/>
      <c r="BI23" s="3"/>
    </row>
    <row r="24" ht="14.25" customHeight="1">
      <c r="A24" s="1"/>
      <c r="B24" s="1">
        <f t="array" ref="B24">ifna(iferror(xlookup(C:C,'1000'!A:A,'1000'!D:D),iferror(xlookup(C:C,'2000'!A:A,'2000'!D:D),xlookup(C:C,'3000'!A:A,'3000'!D:D))),"-")</f>
        <v>2086</v>
      </c>
      <c r="C24" s="26">
        <v>1537.0</v>
      </c>
      <c r="D24" s="27" t="s">
        <v>199</v>
      </c>
      <c r="E24" s="27" t="s">
        <v>192</v>
      </c>
      <c r="F24" s="27" t="s">
        <v>124</v>
      </c>
      <c r="G24" s="27">
        <v>14.0</v>
      </c>
      <c r="H24" s="28" t="s">
        <v>193</v>
      </c>
      <c r="I24" s="29" t="s">
        <v>194</v>
      </c>
      <c r="J24" s="27" t="s">
        <v>200</v>
      </c>
      <c r="K24" s="30" t="s">
        <v>195</v>
      </c>
      <c r="L24" s="6" t="s">
        <v>195</v>
      </c>
      <c r="M24" s="51" t="s">
        <v>201</v>
      </c>
      <c r="N24" s="82" t="s">
        <v>197</v>
      </c>
      <c r="O24" s="34">
        <v>46196.0</v>
      </c>
      <c r="P24" s="65" t="s">
        <v>46</v>
      </c>
      <c r="Q24" s="65" t="s">
        <v>45</v>
      </c>
      <c r="R24" s="65" t="s">
        <v>45</v>
      </c>
      <c r="S24" s="65" t="s">
        <v>45</v>
      </c>
      <c r="T24" s="65" t="s">
        <v>45</v>
      </c>
      <c r="U24" s="65" t="s">
        <v>45</v>
      </c>
      <c r="V24" s="66" t="s">
        <v>45</v>
      </c>
      <c r="W24" s="50" t="s">
        <v>56</v>
      </c>
      <c r="X24" s="50" t="s">
        <v>56</v>
      </c>
      <c r="Y24" s="50" t="s">
        <v>45</v>
      </c>
      <c r="Z24" s="38" t="str">
        <f t="array" ref="Z24">IFERROR(xlookup(C:C,'Follow up.1'!A:A,'Follow up.1'!AF:AF),"-")</f>
        <v>04/26</v>
      </c>
      <c r="AA24" s="51" t="s">
        <v>88</v>
      </c>
      <c r="AB24" s="51" t="s">
        <v>128</v>
      </c>
      <c r="AC24" s="51" t="s">
        <v>198</v>
      </c>
      <c r="AD24" s="51" t="s">
        <v>198</v>
      </c>
      <c r="AE24" s="6"/>
      <c r="AF24" s="6"/>
      <c r="AG24" s="6"/>
      <c r="AH24" s="6"/>
      <c r="AI24" s="6"/>
      <c r="AJ24" s="6"/>
      <c r="AK24" s="6"/>
      <c r="AL24" s="6"/>
      <c r="AM24" s="6"/>
      <c r="AN24" s="39" t="str">
        <f t="array" ref="AN24">IF(LEFT(B24,1)="3","x",IFNA(LET(raw,XLOOKUP(C24,'Follow up.2'!B:B,'Follow up.2'!AF:AF),IF(OR(raw="",raw=0),"-",TEXT(MIN(--raw,DATE(2027,6,1)),"mm/yyyy"))),"-"))</f>
        <v>-</v>
      </c>
      <c r="AO24" s="6"/>
      <c r="AP24" s="3"/>
      <c r="AQ24" s="3"/>
      <c r="AR24" s="3"/>
      <c r="AS24" s="3"/>
      <c r="AT24" s="3"/>
      <c r="AU24" s="3"/>
      <c r="AV24" s="3"/>
      <c r="AW24" s="3"/>
      <c r="AX24" s="3"/>
      <c r="AY24" s="3"/>
      <c r="AZ24" s="3"/>
      <c r="BA24" s="3"/>
      <c r="BB24" s="3"/>
      <c r="BC24" s="3"/>
      <c r="BD24" s="3"/>
      <c r="BE24" s="3"/>
      <c r="BF24" s="3"/>
      <c r="BG24" s="3"/>
      <c r="BH24" s="3"/>
      <c r="BI24" s="3"/>
    </row>
    <row r="25" ht="14.25" customHeight="1">
      <c r="A25" s="1"/>
      <c r="B25" s="1">
        <f t="array" ref="B25">ifna(iferror(xlookup(C:C,'1000'!A:A,'1000'!D:D),iferror(xlookup(C:C,'2000'!A:A,'2000'!D:D),xlookup(C:C,'3000'!A:A,'3000'!D:D))),"-")</f>
        <v>1113</v>
      </c>
      <c r="C25" s="26">
        <v>1468.0</v>
      </c>
      <c r="D25" s="42" t="s">
        <v>202</v>
      </c>
      <c r="E25" s="27" t="s">
        <v>203</v>
      </c>
      <c r="F25" s="27" t="s">
        <v>173</v>
      </c>
      <c r="G25" s="27">
        <v>7.0</v>
      </c>
      <c r="H25" s="28" t="s">
        <v>204</v>
      </c>
      <c r="I25" s="29" t="s">
        <v>205</v>
      </c>
      <c r="J25" s="27"/>
      <c r="K25" s="30" t="s">
        <v>206</v>
      </c>
      <c r="L25" s="6" t="s">
        <v>206</v>
      </c>
      <c r="M25" s="51" t="s">
        <v>207</v>
      </c>
      <c r="N25" s="82" t="s">
        <v>208</v>
      </c>
      <c r="O25" s="34">
        <v>46196.0</v>
      </c>
      <c r="P25" s="65" t="s">
        <v>46</v>
      </c>
      <c r="Q25" s="65" t="s">
        <v>46</v>
      </c>
      <c r="R25" s="65" t="s">
        <v>45</v>
      </c>
      <c r="S25" s="65" t="s">
        <v>45</v>
      </c>
      <c r="T25" s="65" t="s">
        <v>56</v>
      </c>
      <c r="U25" s="65" t="s">
        <v>45</v>
      </c>
      <c r="V25" s="66" t="s">
        <v>45</v>
      </c>
      <c r="W25" s="65" t="s">
        <v>45</v>
      </c>
      <c r="X25" s="65" t="s">
        <v>45</v>
      </c>
      <c r="Y25" s="65" t="s">
        <v>45</v>
      </c>
      <c r="Z25" s="38" t="str">
        <f t="array" ref="Z25">IFERROR(xlookup(C:C,'Follow up.1'!A:A,'Follow up.1'!AF:AF),"-")</f>
        <v>-</v>
      </c>
      <c r="AA25" s="51" t="s">
        <v>198</v>
      </c>
      <c r="AB25" s="51" t="s">
        <v>198</v>
      </c>
      <c r="AC25" s="51" t="s">
        <v>198</v>
      </c>
      <c r="AD25" s="51" t="s">
        <v>198</v>
      </c>
      <c r="AE25" s="6"/>
      <c r="AF25" s="51" t="s">
        <v>78</v>
      </c>
      <c r="AG25" s="6"/>
      <c r="AH25" s="6"/>
      <c r="AI25" s="51" t="s">
        <v>198</v>
      </c>
      <c r="AJ25" s="6"/>
      <c r="AK25" s="6"/>
      <c r="AL25" s="6"/>
      <c r="AM25" s="6"/>
      <c r="AN25" s="39" t="str">
        <f t="array" ref="AN25">IF(LEFT(B25,1)="3","x",IFNA(LET(raw,XLOOKUP(C25,'Follow up.2'!B:B,'Follow up.2'!AF:AF),IF(OR(raw="",raw=0),"-",TEXT(MIN(--raw,DATE(2027,6,1)),"mm/yyyy"))),"-"))</f>
        <v>-</v>
      </c>
      <c r="AO25" s="6"/>
      <c r="AP25" s="3"/>
      <c r="AQ25" s="3"/>
      <c r="AR25" s="3"/>
      <c r="AS25" s="3"/>
      <c r="AT25" s="3"/>
      <c r="AU25" s="3"/>
      <c r="AV25" s="3"/>
      <c r="AW25" s="3"/>
      <c r="AX25" s="3"/>
      <c r="AY25" s="3"/>
      <c r="AZ25" s="3"/>
      <c r="BA25" s="3"/>
      <c r="BB25" s="3"/>
      <c r="BC25" s="3"/>
      <c r="BD25" s="3"/>
      <c r="BE25" s="3"/>
      <c r="BF25" s="3"/>
      <c r="BG25" s="3"/>
      <c r="BH25" s="3"/>
      <c r="BI25" s="3"/>
    </row>
    <row r="26" ht="14.25" customHeight="1">
      <c r="A26" s="1"/>
      <c r="B26" s="1">
        <f t="array" ref="B26">ifna(iferror(xlookup(C:C,'1000'!A:A,'1000'!D:D),iferror(xlookup(C:C,'2000'!A:A,'2000'!D:D),xlookup(C:C,'3000'!A:A,'3000'!D:D))),"-")</f>
        <v>1005</v>
      </c>
      <c r="C26" s="52">
        <v>57.0</v>
      </c>
      <c r="D26" s="93" t="s">
        <v>209</v>
      </c>
      <c r="E26" s="94" t="s">
        <v>203</v>
      </c>
      <c r="F26" s="94" t="s">
        <v>170</v>
      </c>
      <c r="G26" s="53">
        <v>8.0</v>
      </c>
      <c r="H26" s="28" t="s">
        <v>204</v>
      </c>
      <c r="I26" s="54" t="s">
        <v>210</v>
      </c>
      <c r="J26" s="53" t="s">
        <v>210</v>
      </c>
      <c r="K26" s="30"/>
      <c r="L26" s="31"/>
      <c r="M26" s="32" t="s">
        <v>211</v>
      </c>
      <c r="N26" s="33" t="s">
        <v>212</v>
      </c>
      <c r="O26" s="76">
        <v>46196.0</v>
      </c>
      <c r="P26" s="35" t="s">
        <v>45</v>
      </c>
      <c r="Q26" s="35" t="s">
        <v>45</v>
      </c>
      <c r="R26" s="35" t="s">
        <v>45</v>
      </c>
      <c r="S26" s="35" t="s">
        <v>45</v>
      </c>
      <c r="T26" s="35" t="s">
        <v>45</v>
      </c>
      <c r="U26" s="35" t="s">
        <v>45</v>
      </c>
      <c r="V26" s="66" t="s">
        <v>45</v>
      </c>
      <c r="W26" s="35" t="s">
        <v>45</v>
      </c>
      <c r="X26" s="35" t="s">
        <v>45</v>
      </c>
      <c r="Y26" s="35" t="s">
        <v>45</v>
      </c>
      <c r="Z26" s="38" t="str">
        <f t="array" ref="Z26">IFERROR(xlookup(C:C,'Follow up.1'!A:A,'Follow up.1'!AF:AF),"-")</f>
        <v> 10/24</v>
      </c>
      <c r="AA26" s="31" t="s">
        <v>168</v>
      </c>
      <c r="AB26" s="31" t="s">
        <v>45</v>
      </c>
      <c r="AC26" s="31" t="s">
        <v>45</v>
      </c>
      <c r="AD26" s="31" t="s">
        <v>45</v>
      </c>
      <c r="AE26" s="31"/>
      <c r="AF26" s="31" t="s">
        <v>45</v>
      </c>
      <c r="AG26" s="32" t="s">
        <v>56</v>
      </c>
      <c r="AH26" s="32"/>
      <c r="AI26" s="31" t="s">
        <v>45</v>
      </c>
      <c r="AJ26" s="31" t="s">
        <v>45</v>
      </c>
      <c r="AK26" s="31" t="s">
        <v>45</v>
      </c>
      <c r="AL26" s="31" t="s">
        <v>45</v>
      </c>
      <c r="AM26" s="32" t="s">
        <v>121</v>
      </c>
      <c r="AN26" s="39" t="str">
        <f t="array" ref="AN26">IF(LEFT(B26,1)="3","x",IFNA(LET(raw,XLOOKUP(C26,'Follow up.2'!B:B,'Follow up.2'!AF:AF),IF(OR(raw="",raw=0),"-",TEXT(MIN(--raw,DATE(2027,6,1)),"mm/yyyy"))),"-"))</f>
        <v>03/2026</v>
      </c>
      <c r="AO26" s="95" t="s">
        <v>198</v>
      </c>
      <c r="AP26" s="96" t="s">
        <v>198</v>
      </c>
      <c r="AQ26" s="97" t="s">
        <v>198</v>
      </c>
      <c r="AR26" s="97"/>
      <c r="AS26" s="13"/>
      <c r="AT26" s="13"/>
      <c r="AU26" s="13"/>
      <c r="AV26" s="97"/>
      <c r="AW26" s="3"/>
      <c r="AX26" s="3"/>
      <c r="AY26" s="3"/>
      <c r="AZ26" s="3"/>
      <c r="BA26" s="3"/>
      <c r="BB26" s="3"/>
      <c r="BC26" s="3"/>
      <c r="BD26" s="3"/>
      <c r="BE26" s="3"/>
      <c r="BF26" s="3"/>
      <c r="BG26" s="3"/>
      <c r="BH26" s="3"/>
      <c r="BI26" s="3"/>
    </row>
    <row r="27" ht="14.25" customHeight="1">
      <c r="A27" s="59" t="s">
        <v>213</v>
      </c>
      <c r="B27" s="1">
        <f t="array" ref="B27">ifna(iferror(xlookup(C:C,'1000'!A:A,'1000'!D:D),iferror(xlookup(C:C,'2000'!A:A,'2000'!D:D),xlookup(C:C,'3000'!A:A,'3000'!D:D))),"-")</f>
        <v>1130</v>
      </c>
      <c r="C27" s="41">
        <v>1927.0</v>
      </c>
      <c r="D27" s="46" t="s">
        <v>214</v>
      </c>
      <c r="E27" s="46" t="s">
        <v>215</v>
      </c>
      <c r="F27" s="98" t="s">
        <v>38</v>
      </c>
      <c r="G27" s="46">
        <v>11.0</v>
      </c>
      <c r="H27" s="47" t="s">
        <v>216</v>
      </c>
      <c r="I27" s="48" t="s">
        <v>217</v>
      </c>
      <c r="J27" s="3"/>
      <c r="K27" s="5"/>
      <c r="L27" s="51" t="s">
        <v>218</v>
      </c>
      <c r="M27" s="51"/>
      <c r="N27" s="82" t="s">
        <v>219</v>
      </c>
      <c r="O27" s="99">
        <v>46197.0</v>
      </c>
      <c r="P27" s="50" t="s">
        <v>46</v>
      </c>
      <c r="Q27" s="50" t="s">
        <v>46</v>
      </c>
      <c r="R27" s="50" t="s">
        <v>87</v>
      </c>
      <c r="S27" s="50" t="s">
        <v>87</v>
      </c>
      <c r="T27" s="50" t="s">
        <v>57</v>
      </c>
      <c r="U27" s="50" t="s">
        <v>57</v>
      </c>
      <c r="V27" s="50" t="s">
        <v>56</v>
      </c>
      <c r="W27" s="50" t="s">
        <v>87</v>
      </c>
      <c r="X27" s="50" t="s">
        <v>46</v>
      </c>
      <c r="Y27" s="50" t="s">
        <v>57</v>
      </c>
      <c r="Z27" s="38" t="str">
        <f t="array" ref="Z27">IFERROR(xlookup(C:C,'Follow up.1'!A:A,'Follow up.1'!AF:AF),"-")</f>
        <v>07/26</v>
      </c>
      <c r="AA27" s="6"/>
      <c r="AC27" s="6"/>
      <c r="AE27" s="6"/>
      <c r="AF27" s="6"/>
      <c r="AG27" s="6"/>
      <c r="AH27" s="6"/>
      <c r="AI27" s="6"/>
      <c r="AJ27" s="6"/>
      <c r="AK27" s="6"/>
      <c r="AL27" s="6"/>
      <c r="AM27" s="6"/>
      <c r="AN27" s="39" t="str">
        <f t="array" ref="AN27">IF(LEFT(B27,1)="3","x",IFNA(LET(raw,XLOOKUP(C27,'Follow up.2'!B:B,'Follow up.2'!AF:AF),IF(OR(raw="",raw=0),"-",TEXT(MIN(--raw,DATE(2027,6,1)),"mm/yyyy"))),"-"))</f>
        <v>-</v>
      </c>
      <c r="AO27" s="6"/>
      <c r="AP27" s="3"/>
      <c r="AQ27" s="3"/>
      <c r="AR27" s="3"/>
      <c r="AS27" s="3"/>
      <c r="AT27" s="3"/>
      <c r="AU27" s="3"/>
      <c r="AV27" s="3"/>
      <c r="AW27" s="3"/>
      <c r="AX27" s="3"/>
      <c r="AY27" s="3"/>
      <c r="AZ27" s="3"/>
      <c r="BA27" s="3"/>
      <c r="BB27" s="3"/>
      <c r="BC27" s="3"/>
      <c r="BD27" s="3"/>
      <c r="BE27" s="3"/>
      <c r="BF27" s="3"/>
      <c r="BG27" s="3"/>
      <c r="BH27" s="3"/>
      <c r="BI27" s="3"/>
    </row>
    <row r="28" ht="14.25" customHeight="1">
      <c r="A28" s="1"/>
      <c r="B28" s="1">
        <f t="array" ref="B28">ifna(iferror(xlookup(C:C,'1000'!A:A,'1000'!D:D),iferror(xlookup(C:C,'2000'!A:A,'2000'!D:D),xlookup(C:C,'3000'!A:A,'3000'!D:D))),"-")</f>
        <v>1002</v>
      </c>
      <c r="C28" s="52">
        <v>47.0</v>
      </c>
      <c r="D28" s="53" t="s">
        <v>220</v>
      </c>
      <c r="E28" s="94" t="s">
        <v>221</v>
      </c>
      <c r="F28" s="94"/>
      <c r="G28" s="93">
        <v>10.0</v>
      </c>
      <c r="H28" s="28"/>
      <c r="I28" s="54" t="s">
        <v>222</v>
      </c>
      <c r="J28" s="53" t="s">
        <v>222</v>
      </c>
      <c r="K28" s="30"/>
      <c r="L28" s="31"/>
      <c r="M28" s="31"/>
      <c r="N28" s="92" t="s">
        <v>223</v>
      </c>
      <c r="O28" s="34">
        <v>46202.0</v>
      </c>
      <c r="P28" s="35" t="s">
        <v>106</v>
      </c>
      <c r="Q28" s="35" t="s">
        <v>106</v>
      </c>
      <c r="R28" s="35" t="s">
        <v>106</v>
      </c>
      <c r="S28" s="35" t="s">
        <v>106</v>
      </c>
      <c r="T28" s="35" t="s">
        <v>106</v>
      </c>
      <c r="U28" s="35" t="s">
        <v>106</v>
      </c>
      <c r="V28" s="35" t="s">
        <v>45</v>
      </c>
      <c r="W28" s="35" t="s">
        <v>76</v>
      </c>
      <c r="X28" s="35" t="s">
        <v>76</v>
      </c>
      <c r="Y28" s="35" t="s">
        <v>46</v>
      </c>
      <c r="Z28" s="38" t="str">
        <f t="array" ref="Z28">IFERROR(xlookup(C:C,'Follow up.1'!A:A,'Follow up.1'!AF:AF),"-")</f>
        <v> 10/24</v>
      </c>
      <c r="AA28" s="31" t="s">
        <v>46</v>
      </c>
      <c r="AB28" s="31" t="s">
        <v>46</v>
      </c>
      <c r="AC28" s="31" t="s">
        <v>76</v>
      </c>
      <c r="AD28" s="31" t="s">
        <v>76</v>
      </c>
      <c r="AE28" s="32"/>
      <c r="AF28" s="32" t="s">
        <v>44</v>
      </c>
      <c r="AG28" s="32" t="s">
        <v>46</v>
      </c>
      <c r="AH28" s="32"/>
      <c r="AI28" s="32" t="s">
        <v>44</v>
      </c>
      <c r="AJ28" s="32" t="s">
        <v>46</v>
      </c>
      <c r="AK28" s="32" t="s">
        <v>224</v>
      </c>
      <c r="AL28" s="51" t="s">
        <v>46</v>
      </c>
      <c r="AM28" s="32" t="s">
        <v>121</v>
      </c>
      <c r="AN28" s="39" t="str">
        <f t="array" ref="AN28">IF(LEFT(B28,1)="3","x",IFNA(LET(raw,XLOOKUP(C28,'Follow up.2'!B:B,'Follow up.2'!AF:AF),IF(OR(raw="",raw=0),"-",TEXT(MIN(--raw,DATE(2027,6,1)),"mm/yyyy"))),"-"))</f>
        <v>05/2026</v>
      </c>
      <c r="AO28" s="31"/>
      <c r="AP28" s="30"/>
      <c r="AQ28" s="13"/>
      <c r="AR28" s="13"/>
      <c r="AS28" s="13"/>
      <c r="AT28" s="13"/>
      <c r="AU28" s="13"/>
      <c r="AV28" s="13"/>
      <c r="AW28" s="40"/>
      <c r="AX28" s="40"/>
      <c r="AY28" s="40"/>
      <c r="AZ28" s="40"/>
      <c r="BA28" s="40"/>
      <c r="BB28" s="40"/>
      <c r="BC28" s="40"/>
      <c r="BD28" s="40"/>
      <c r="BE28" s="40"/>
      <c r="BF28" s="40"/>
      <c r="BG28" s="40"/>
      <c r="BH28" s="40"/>
      <c r="BI28" s="40"/>
    </row>
    <row r="29" ht="14.25" customHeight="1">
      <c r="A29" s="1"/>
      <c r="B29" s="1">
        <f t="array" ref="B29">ifna(iferror(xlookup(C:C,'1000'!A:A,'1000'!D:D),iferror(xlookup(C:C,'2000'!A:A,'2000'!D:D),xlookup(C:C,'3000'!A:A,'3000'!D:D))),"-")</f>
        <v>2006</v>
      </c>
      <c r="C29" s="52">
        <v>48.0</v>
      </c>
      <c r="D29" s="53" t="s">
        <v>225</v>
      </c>
      <c r="E29" s="53" t="s">
        <v>221</v>
      </c>
      <c r="F29" s="53"/>
      <c r="G29" s="53">
        <v>13.0</v>
      </c>
      <c r="H29" s="28" t="s">
        <v>226</v>
      </c>
      <c r="I29" s="100" t="s">
        <v>227</v>
      </c>
      <c r="J29" s="53" t="s">
        <v>222</v>
      </c>
      <c r="K29" s="30"/>
      <c r="L29" s="31"/>
      <c r="M29" s="31"/>
      <c r="N29" s="92" t="s">
        <v>223</v>
      </c>
      <c r="O29" s="34">
        <v>46202.0</v>
      </c>
      <c r="P29" s="35" t="s">
        <v>45</v>
      </c>
      <c r="Q29" s="35" t="s">
        <v>45</v>
      </c>
      <c r="R29" s="35" t="s">
        <v>45</v>
      </c>
      <c r="S29" s="35" t="s">
        <v>45</v>
      </c>
      <c r="T29" s="35" t="s">
        <v>45</v>
      </c>
      <c r="U29" s="35" t="s">
        <v>45</v>
      </c>
      <c r="V29" s="35" t="s">
        <v>45</v>
      </c>
      <c r="W29" s="35" t="s">
        <v>45</v>
      </c>
      <c r="X29" s="35" t="s">
        <v>45</v>
      </c>
      <c r="Y29" s="35" t="s">
        <v>45</v>
      </c>
      <c r="Z29" s="38" t="str">
        <f t="array" ref="Z29">IFERROR(xlookup(C:C,'Follow up.1'!A:A,'Follow up.1'!AF:AF),"-")</f>
        <v> 10/24</v>
      </c>
      <c r="AA29" s="31" t="s">
        <v>46</v>
      </c>
      <c r="AB29" s="31" t="s">
        <v>46</v>
      </c>
      <c r="AC29" s="31" t="s">
        <v>76</v>
      </c>
      <c r="AD29" s="31" t="s">
        <v>76</v>
      </c>
      <c r="AE29" s="32"/>
      <c r="AF29" s="32" t="s">
        <v>86</v>
      </c>
      <c r="AG29" s="32" t="s">
        <v>46</v>
      </c>
      <c r="AH29" s="32"/>
      <c r="AI29" s="32" t="s">
        <v>44</v>
      </c>
      <c r="AJ29" s="32" t="s">
        <v>46</v>
      </c>
      <c r="AK29" s="32" t="s">
        <v>46</v>
      </c>
      <c r="AL29" s="32" t="s">
        <v>46</v>
      </c>
      <c r="AM29" s="32" t="s">
        <v>121</v>
      </c>
      <c r="AN29" s="39" t="str">
        <f t="array" ref="AN29">IF(LEFT(B29,1)="3","x",IFNA(LET(raw,XLOOKUP(C29,'Follow up.2'!B:B,'Follow up.2'!AF:AF),IF(OR(raw="",raw=0),"-",TEXT(MIN(--raw,DATE(2027,6,1)),"mm/yyyy"))),"-"))</f>
        <v>04/2026</v>
      </c>
      <c r="AO29" s="86" t="s">
        <v>57</v>
      </c>
      <c r="AP29" s="27"/>
      <c r="AQ29" s="3"/>
      <c r="AR29" s="3"/>
      <c r="AS29" s="3"/>
      <c r="AT29" s="3"/>
      <c r="AU29" s="3"/>
      <c r="AV29" s="3"/>
      <c r="AW29" s="40"/>
      <c r="AX29" s="101"/>
      <c r="AY29" s="101"/>
      <c r="AZ29" s="101"/>
      <c r="BA29" s="101"/>
      <c r="BB29" s="101"/>
      <c r="BC29" s="101"/>
      <c r="BD29" s="101"/>
      <c r="BE29" s="40"/>
      <c r="BF29" s="40"/>
      <c r="BG29" s="40"/>
      <c r="BH29" s="40"/>
      <c r="BI29" s="40"/>
    </row>
    <row r="30" ht="14.25" customHeight="1">
      <c r="A30" s="1"/>
      <c r="B30" s="1">
        <f t="array" ref="B30">ifna(iferror(xlookup(C:C,'1000'!A:A,'1000'!D:D),iferror(xlookup(C:C,'2000'!A:A,'2000'!D:D),xlookup(C:C,'3000'!A:A,'3000'!D:D))),"-")</f>
        <v>2111</v>
      </c>
      <c r="C30" s="87">
        <v>1765.0</v>
      </c>
      <c r="D30" s="89" t="s">
        <v>228</v>
      </c>
      <c r="E30" s="89" t="s">
        <v>229</v>
      </c>
      <c r="F30" s="89" t="s">
        <v>38</v>
      </c>
      <c r="G30" s="89">
        <v>15.0</v>
      </c>
      <c r="H30" s="28"/>
      <c r="I30" s="90" t="s">
        <v>230</v>
      </c>
      <c r="J30" s="89" t="s">
        <v>231</v>
      </c>
      <c r="K30" s="91"/>
      <c r="L30" s="31" t="s">
        <v>42</v>
      </c>
      <c r="M30" s="31"/>
      <c r="N30" s="102" t="s">
        <v>232</v>
      </c>
      <c r="O30" s="34">
        <v>46202.0</v>
      </c>
      <c r="P30" s="50" t="s">
        <v>86</v>
      </c>
      <c r="Q30" s="50" t="s">
        <v>46</v>
      </c>
      <c r="R30" s="50" t="s">
        <v>46</v>
      </c>
      <c r="S30" s="50" t="s">
        <v>46</v>
      </c>
      <c r="T30" s="50" t="s">
        <v>46</v>
      </c>
      <c r="U30" s="50" t="s">
        <v>46</v>
      </c>
      <c r="V30" s="50" t="s">
        <v>46</v>
      </c>
      <c r="W30" s="50" t="s">
        <v>87</v>
      </c>
      <c r="X30" s="50" t="s">
        <v>87</v>
      </c>
      <c r="Y30" s="50" t="s">
        <v>46</v>
      </c>
      <c r="Z30" s="38" t="str">
        <f t="array" ref="Z30">IFERROR(xlookup(C:C,'Follow up.1'!A:A,'Follow up.1'!AF:AF),"-")</f>
        <v>04/26</v>
      </c>
      <c r="AA30" s="51" t="s">
        <v>88</v>
      </c>
      <c r="AB30" s="6"/>
      <c r="AC30" s="6"/>
      <c r="AD30" s="6"/>
      <c r="AE30" s="6"/>
      <c r="AF30" s="6"/>
      <c r="AG30" s="6"/>
      <c r="AH30" s="6"/>
      <c r="AI30" s="6"/>
      <c r="AJ30" s="6"/>
      <c r="AK30" s="6"/>
      <c r="AL30" s="6"/>
      <c r="AM30" s="6"/>
      <c r="AN30" s="39" t="str">
        <f t="array" ref="AN30">IF(LEFT(B30,1)="3","x",IFNA(LET(raw,XLOOKUP(C30,'Follow up.2'!B:B,'Follow up.2'!AF:AF),IF(OR(raw="",raw=0),"-",TEXT(MIN(--raw,DATE(2027,6,1)),"mm/yyyy"))),"-"))</f>
        <v>-</v>
      </c>
      <c r="AO30" s="6"/>
      <c r="AP30" s="3"/>
      <c r="AQ30" s="3"/>
      <c r="AR30" s="3"/>
      <c r="AS30" s="3"/>
      <c r="AT30" s="3"/>
      <c r="AU30" s="3"/>
      <c r="AV30" s="3"/>
      <c r="AW30" s="3"/>
      <c r="AX30" s="3"/>
      <c r="AY30" s="3"/>
      <c r="AZ30" s="3"/>
      <c r="BA30" s="3"/>
      <c r="BB30" s="3"/>
      <c r="BC30" s="3"/>
      <c r="BD30" s="3"/>
      <c r="BE30" s="3"/>
      <c r="BF30" s="3"/>
      <c r="BG30" s="3"/>
      <c r="BH30" s="3"/>
      <c r="BI30" s="3"/>
    </row>
    <row r="31" ht="14.25" customHeight="1">
      <c r="A31" s="1"/>
      <c r="B31" s="1">
        <f t="array" ref="B31">ifna(iferror(xlookup(C:C,'1000'!A:A,'1000'!D:D),iferror(xlookup(C:C,'2000'!A:A,'2000'!D:D),xlookup(C:C,'3000'!A:A,'3000'!D:D))),"-")</f>
        <v>1129</v>
      </c>
      <c r="C31" s="87">
        <v>1781.0</v>
      </c>
      <c r="D31" s="89" t="s">
        <v>233</v>
      </c>
      <c r="E31" s="89" t="s">
        <v>234</v>
      </c>
      <c r="F31" s="89" t="s">
        <v>92</v>
      </c>
      <c r="G31" s="89">
        <v>10.0</v>
      </c>
      <c r="H31" s="43" t="s">
        <v>235</v>
      </c>
      <c r="I31" s="90" t="s">
        <v>236</v>
      </c>
      <c r="J31" s="89" t="s">
        <v>236</v>
      </c>
      <c r="K31" s="91"/>
      <c r="L31" s="32" t="s">
        <v>237</v>
      </c>
      <c r="M31" s="32"/>
      <c r="N31" s="33" t="s">
        <v>238</v>
      </c>
      <c r="O31" s="99">
        <v>46204.0</v>
      </c>
      <c r="P31" s="50" t="s">
        <v>86</v>
      </c>
      <c r="Q31" s="50" t="s">
        <v>46</v>
      </c>
      <c r="R31" s="50" t="s">
        <v>86</v>
      </c>
      <c r="S31" s="50" t="s">
        <v>86</v>
      </c>
      <c r="T31" s="50" t="s">
        <v>46</v>
      </c>
      <c r="U31" s="50" t="s">
        <v>46</v>
      </c>
      <c r="V31" s="50" t="s">
        <v>86</v>
      </c>
      <c r="W31" s="50" t="s">
        <v>86</v>
      </c>
      <c r="X31" s="50" t="s">
        <v>68</v>
      </c>
      <c r="Y31" s="50" t="s">
        <v>239</v>
      </c>
      <c r="Z31" s="38" t="str">
        <f t="array" ref="Z31">IFERROR(xlookup(C:C,'Follow up.1'!A:A,'Follow up.1'!AF:AF),"-")</f>
        <v>07/26</v>
      </c>
      <c r="AA31" s="6"/>
      <c r="AC31" s="6"/>
      <c r="AD31" s="6"/>
      <c r="AE31" s="6"/>
      <c r="AF31" s="6"/>
      <c r="AG31" s="6"/>
      <c r="AH31" s="6"/>
      <c r="AI31" s="6"/>
      <c r="AJ31" s="6"/>
      <c r="AK31" s="6"/>
      <c r="AL31" s="6"/>
      <c r="AM31" s="6"/>
      <c r="AN31" s="39" t="str">
        <f t="array" ref="AN31">IF(LEFT(B31,1)="3","x",IFNA(LET(raw,XLOOKUP(C31,'Follow up.2'!B:B,'Follow up.2'!AF:AF),IF(OR(raw="",raw=0),"-",TEXT(MIN(--raw,DATE(2027,6,1)),"mm/yyyy"))),"-"))</f>
        <v>-</v>
      </c>
      <c r="AO31" s="6"/>
      <c r="AP31" s="3"/>
      <c r="AQ31" s="3"/>
      <c r="AR31" s="3"/>
      <c r="AS31" s="3"/>
      <c r="AT31" s="3"/>
      <c r="AU31" s="3"/>
      <c r="AV31" s="3"/>
      <c r="AW31" s="3"/>
      <c r="AX31" s="3"/>
      <c r="AY31" s="3"/>
      <c r="AZ31" s="3"/>
      <c r="BA31" s="3"/>
      <c r="BB31" s="3"/>
      <c r="BC31" s="3"/>
      <c r="BD31" s="3"/>
      <c r="BE31" s="3"/>
      <c r="BF31" s="3"/>
      <c r="BG31" s="3"/>
      <c r="BH31" s="3"/>
      <c r="BI31" s="3"/>
    </row>
    <row r="32" ht="14.25" customHeight="1">
      <c r="A32" s="1"/>
      <c r="B32" s="1">
        <f t="array" ref="B32">ifna(iferror(xlookup(C:C,'1000'!A:A,'1000'!D:D),iferror(xlookup(C:C,'2000'!A:A,'2000'!D:D),xlookup(C:C,'3000'!A:A,'3000'!D:D))),"-")</f>
        <v>1011</v>
      </c>
      <c r="C32" s="52">
        <v>76.0</v>
      </c>
      <c r="D32" s="53" t="s">
        <v>240</v>
      </c>
      <c r="E32" s="94" t="s">
        <v>241</v>
      </c>
      <c r="F32" s="103" t="s">
        <v>117</v>
      </c>
      <c r="G32" s="93">
        <v>12.0</v>
      </c>
      <c r="H32" s="43" t="s">
        <v>242</v>
      </c>
      <c r="I32" s="104" t="s">
        <v>243</v>
      </c>
      <c r="J32" s="53"/>
      <c r="K32" s="30"/>
      <c r="L32" s="31"/>
      <c r="M32" s="31"/>
      <c r="N32" s="33" t="s">
        <v>244</v>
      </c>
      <c r="O32" s="105">
        <v>46204.0</v>
      </c>
      <c r="P32" s="35" t="s">
        <v>45</v>
      </c>
      <c r="Q32" s="35" t="s">
        <v>76</v>
      </c>
      <c r="R32" s="35" t="s">
        <v>76</v>
      </c>
      <c r="S32" s="35" t="s">
        <v>76</v>
      </c>
      <c r="T32" s="35" t="s">
        <v>76</v>
      </c>
      <c r="U32" s="35" t="s">
        <v>76</v>
      </c>
      <c r="V32" s="35" t="s">
        <v>46</v>
      </c>
      <c r="W32" s="35" t="s">
        <v>45</v>
      </c>
      <c r="X32" s="35" t="s">
        <v>45</v>
      </c>
      <c r="Y32" s="35" t="s">
        <v>45</v>
      </c>
      <c r="Z32" s="38" t="str">
        <f t="array" ref="Z32">IFERROR(xlookup(C:C,'Follow up.1'!A:A,'Follow up.1'!AF:AF),"-")</f>
        <v> 10/24</v>
      </c>
      <c r="AA32" s="32" t="s">
        <v>44</v>
      </c>
      <c r="AB32" s="32" t="s">
        <v>57</v>
      </c>
      <c r="AC32" s="32" t="s">
        <v>45</v>
      </c>
      <c r="AD32" s="32" t="s">
        <v>45</v>
      </c>
      <c r="AE32" s="32"/>
      <c r="AF32" s="32" t="s">
        <v>86</v>
      </c>
      <c r="AG32" s="32" t="s">
        <v>44</v>
      </c>
      <c r="AH32" s="32"/>
      <c r="AI32" s="32" t="s">
        <v>57</v>
      </c>
      <c r="AJ32" s="32" t="s">
        <v>44</v>
      </c>
      <c r="AK32" s="32" t="s">
        <v>86</v>
      </c>
      <c r="AL32" s="32" t="s">
        <v>57</v>
      </c>
      <c r="AM32" s="32" t="s">
        <v>121</v>
      </c>
      <c r="AN32" s="39" t="str">
        <f t="array" ref="AN32">IF(LEFT(B32,1)="3","x",IFNA(LET(raw,XLOOKUP(C32,'Follow up.2'!B:B,'Follow up.2'!AF:AF),IF(OR(raw="",raw=0),"-",TEXT(MIN(--raw,DATE(2027,6,1)),"mm/yyyy"))),"-"))</f>
        <v>07/2026</v>
      </c>
      <c r="AO32" s="105">
        <v>46204.0</v>
      </c>
      <c r="AP32" s="30"/>
      <c r="AQ32" s="13"/>
      <c r="AR32" s="13"/>
      <c r="AS32" s="13"/>
      <c r="AT32" s="13"/>
      <c r="AU32" s="13"/>
      <c r="AV32" s="13"/>
      <c r="AW32" s="3"/>
      <c r="AX32" s="3"/>
      <c r="AY32" s="3"/>
      <c r="AZ32" s="3"/>
      <c r="BA32" s="3"/>
      <c r="BB32" s="3"/>
      <c r="BC32" s="3"/>
      <c r="BD32" s="3"/>
      <c r="BE32" s="3"/>
      <c r="BF32" s="3"/>
      <c r="BG32" s="3"/>
      <c r="BH32" s="3"/>
      <c r="BI32" s="3"/>
    </row>
    <row r="33" ht="14.25" customHeight="1">
      <c r="A33" s="1"/>
      <c r="B33" s="1">
        <f t="array" ref="B33">ifna(iferror(xlookup(C:C,'1000'!A:A,'1000'!D:D),iferror(xlookup(C:C,'2000'!A:A,'2000'!D:D),xlookup(C:C,'3000'!A:A,'3000'!D:D))),"-")</f>
        <v>2126</v>
      </c>
      <c r="C33" s="106">
        <v>1883.0</v>
      </c>
      <c r="D33" s="107" t="s">
        <v>245</v>
      </c>
      <c r="E33" s="108" t="s">
        <v>246</v>
      </c>
      <c r="F33" s="98" t="s">
        <v>38</v>
      </c>
      <c r="G33" s="108">
        <v>13.0</v>
      </c>
      <c r="H33" s="109" t="s">
        <v>247</v>
      </c>
      <c r="I33" s="109">
        <v>2.154105186E9</v>
      </c>
      <c r="J33" s="107">
        <v>2.677098301E9</v>
      </c>
      <c r="K33" s="110"/>
      <c r="L33" s="111" t="s">
        <v>42</v>
      </c>
      <c r="M33" s="111"/>
      <c r="N33" s="33" t="s">
        <v>248</v>
      </c>
      <c r="O33" s="99">
        <v>46204.0</v>
      </c>
      <c r="P33" s="50" t="s">
        <v>46</v>
      </c>
      <c r="Q33" s="50" t="s">
        <v>46</v>
      </c>
      <c r="R33" s="50" t="s">
        <v>45</v>
      </c>
      <c r="S33" s="50" t="s">
        <v>57</v>
      </c>
      <c r="T33" s="50" t="s">
        <v>57</v>
      </c>
      <c r="U33" s="50" t="s">
        <v>46</v>
      </c>
      <c r="V33" s="50" t="s">
        <v>57</v>
      </c>
      <c r="W33" s="50" t="s">
        <v>57</v>
      </c>
      <c r="X33" s="50" t="s">
        <v>68</v>
      </c>
      <c r="Y33" s="50" t="s">
        <v>57</v>
      </c>
      <c r="Z33" s="38" t="str">
        <f t="array" ref="Z33">IFERROR(xlookup(C:C,'Follow up.1'!A:A,'Follow up.1'!AF:AF),"-")</f>
        <v>07/26</v>
      </c>
      <c r="AA33" s="6"/>
      <c r="AB33" s="6"/>
      <c r="AC33" s="6"/>
      <c r="AD33" s="6"/>
      <c r="AE33" s="6"/>
      <c r="AF33" s="6"/>
      <c r="AG33" s="6"/>
      <c r="AH33" s="6"/>
      <c r="AI33" s="6"/>
      <c r="AJ33" s="6"/>
      <c r="AK33" s="6"/>
      <c r="AL33" s="6"/>
      <c r="AM33" s="6"/>
      <c r="AN33" s="39" t="str">
        <f t="array" ref="AN33">IF(LEFT(B33,1)="3","x",IFNA(LET(raw,XLOOKUP(C33,'Follow up.2'!B:B,'Follow up.2'!AF:AF),IF(OR(raw="",raw=0),"-",TEXT(MIN(--raw,DATE(2027,6,1)),"mm/yyyy"))),"-"))</f>
        <v>-</v>
      </c>
      <c r="AO33" s="6"/>
      <c r="AP33" s="3"/>
      <c r="AQ33" s="3"/>
      <c r="AR33" s="3"/>
      <c r="AS33" s="3"/>
      <c r="AT33" s="3"/>
      <c r="AU33" s="3"/>
      <c r="AV33" s="3"/>
      <c r="AW33" s="3"/>
      <c r="AX33" s="3"/>
      <c r="AY33" s="3"/>
      <c r="AZ33" s="3"/>
      <c r="BA33" s="3"/>
      <c r="BB33" s="3"/>
      <c r="BC33" s="3"/>
      <c r="BD33" s="3"/>
      <c r="BE33" s="3"/>
      <c r="BF33" s="3"/>
      <c r="BG33" s="3"/>
      <c r="BH33" s="3"/>
      <c r="BI33" s="3"/>
    </row>
    <row r="34" ht="14.25" customHeight="1">
      <c r="A34" s="1"/>
      <c r="B34" s="1">
        <f t="array" ref="B34">ifna(iferror(xlookup(C:C,'1000'!A:A,'1000'!D:D),iferror(xlookup(C:C,'2000'!A:A,'2000'!D:D),xlookup(C:C,'3000'!A:A,'3000'!D:D))),"-")</f>
        <v>2127</v>
      </c>
      <c r="C34" s="41">
        <v>1862.0</v>
      </c>
      <c r="D34" s="46" t="s">
        <v>249</v>
      </c>
      <c r="E34" s="46" t="s">
        <v>250</v>
      </c>
      <c r="F34" s="46" t="s">
        <v>92</v>
      </c>
      <c r="G34" s="46">
        <v>14.0</v>
      </c>
      <c r="H34" s="47" t="s">
        <v>251</v>
      </c>
      <c r="I34" s="48" t="s">
        <v>252</v>
      </c>
      <c r="J34" s="46" t="s">
        <v>253</v>
      </c>
      <c r="K34" s="49" t="s">
        <v>254</v>
      </c>
      <c r="L34" s="31" t="s">
        <v>42</v>
      </c>
      <c r="M34" s="31"/>
      <c r="N34" s="33" t="s">
        <v>255</v>
      </c>
      <c r="O34" s="99">
        <v>46204.0</v>
      </c>
      <c r="P34" s="50" t="s">
        <v>57</v>
      </c>
      <c r="Q34" s="50" t="s">
        <v>46</v>
      </c>
      <c r="R34" s="50" t="s">
        <v>45</v>
      </c>
      <c r="S34" s="50" t="s">
        <v>46</v>
      </c>
      <c r="T34" s="50" t="s">
        <v>106</v>
      </c>
      <c r="U34" s="50" t="s">
        <v>46</v>
      </c>
      <c r="V34" s="50" t="s">
        <v>57</v>
      </c>
      <c r="W34" s="50" t="s">
        <v>68</v>
      </c>
      <c r="X34" s="50" t="s">
        <v>46</v>
      </c>
      <c r="Y34" s="50" t="s">
        <v>68</v>
      </c>
      <c r="Z34" s="38" t="str">
        <f t="array" ref="Z34">IFERROR(xlookup(C:C,'Follow up.1'!A:A,'Follow up.1'!AF:AF),"-")</f>
        <v>07/26</v>
      </c>
      <c r="AA34" s="6"/>
      <c r="AB34" s="6"/>
      <c r="AC34" s="6"/>
      <c r="AD34" s="6"/>
      <c r="AE34" s="6"/>
      <c r="AF34" s="6"/>
      <c r="AG34" s="6"/>
      <c r="AH34" s="6"/>
      <c r="AI34" s="6"/>
      <c r="AJ34" s="6"/>
      <c r="AK34" s="51"/>
      <c r="AL34" s="6"/>
      <c r="AM34" s="6"/>
      <c r="AN34" s="39" t="str">
        <f t="array" ref="AN34">IF(LEFT(B34,1)="3","x",IFNA(LET(raw,XLOOKUP(C34,'Follow up.2'!B:B,'Follow up.2'!AF:AF),IF(OR(raw="",raw=0),"-",TEXT(MIN(--raw,DATE(2027,6,1)),"mm/yyyy"))),"-"))</f>
        <v>-</v>
      </c>
      <c r="AO34" s="6"/>
      <c r="AP34" s="3"/>
      <c r="AQ34" s="3"/>
      <c r="AR34" s="3"/>
      <c r="AS34" s="3"/>
      <c r="AT34" s="3"/>
      <c r="AU34" s="3"/>
      <c r="AV34" s="3"/>
      <c r="AW34" s="3"/>
      <c r="AX34" s="3"/>
      <c r="AY34" s="3"/>
      <c r="AZ34" s="3"/>
      <c r="BA34" s="3"/>
      <c r="BB34" s="3"/>
      <c r="BC34" s="3"/>
      <c r="BD34" s="3"/>
      <c r="BE34" s="3"/>
      <c r="BF34" s="3"/>
      <c r="BG34" s="3"/>
      <c r="BH34" s="3"/>
      <c r="BI34" s="3"/>
    </row>
    <row r="35" ht="14.25" customHeight="1">
      <c r="A35" s="1"/>
      <c r="B35" s="1">
        <f t="array" ref="B35">ifna(iferror(xlookup(C:C,'1000'!A:A,'1000'!D:D),iferror(xlookup(C:C,'2000'!A:A,'2000'!D:D),xlookup(C:C,'3000'!A:A,'3000'!D:D))),"-")</f>
        <v>2119</v>
      </c>
      <c r="C35" s="41">
        <v>1867.0</v>
      </c>
      <c r="D35" s="46" t="s">
        <v>256</v>
      </c>
      <c r="E35" s="46" t="s">
        <v>257</v>
      </c>
      <c r="F35" s="46" t="s">
        <v>38</v>
      </c>
      <c r="G35" s="46">
        <v>15.0</v>
      </c>
      <c r="H35" s="47" t="s">
        <v>258</v>
      </c>
      <c r="I35" s="48" t="s">
        <v>259</v>
      </c>
      <c r="J35" s="46" t="s">
        <v>259</v>
      </c>
      <c r="K35" s="49" t="s">
        <v>260</v>
      </c>
      <c r="L35" s="31" t="s">
        <v>42</v>
      </c>
      <c r="M35" s="31"/>
      <c r="N35" s="82" t="s">
        <v>261</v>
      </c>
      <c r="O35" s="99">
        <v>46204.0</v>
      </c>
      <c r="P35" s="50" t="s">
        <v>57</v>
      </c>
      <c r="Q35" s="50" t="s">
        <v>128</v>
      </c>
      <c r="R35" s="50" t="s">
        <v>56</v>
      </c>
      <c r="S35" s="50" t="s">
        <v>56</v>
      </c>
      <c r="T35" s="50" t="s">
        <v>262</v>
      </c>
      <c r="U35" s="50" t="s">
        <v>86</v>
      </c>
      <c r="V35" s="50" t="s">
        <v>106</v>
      </c>
      <c r="W35" s="50" t="s">
        <v>57</v>
      </c>
      <c r="X35" s="50" t="s">
        <v>68</v>
      </c>
      <c r="Y35" s="50" t="s">
        <v>46</v>
      </c>
      <c r="Z35" s="38" t="str">
        <f t="array" ref="Z35">IFERROR(xlookup(C:C,'Follow up.1'!A:A,'Follow up.1'!AF:AF),"-")</f>
        <v>07/26</v>
      </c>
      <c r="AA35" s="6"/>
      <c r="AB35" s="6"/>
      <c r="AC35" s="6"/>
      <c r="AD35" s="6"/>
      <c r="AE35" s="6"/>
      <c r="AF35" s="6"/>
      <c r="AG35" s="6"/>
      <c r="AH35" s="6"/>
      <c r="AI35" s="6"/>
      <c r="AJ35" s="6"/>
      <c r="AK35" s="51"/>
      <c r="AL35" s="6"/>
      <c r="AM35" s="6"/>
      <c r="AN35" s="39" t="str">
        <f t="array" ref="AN35">IF(LEFT(B35,1)="3","x",IFNA(LET(raw,XLOOKUP(C35,'Follow up.2'!B:B,'Follow up.2'!AF:AF),IF(OR(raw="",raw=0),"-",TEXT(MIN(--raw,DATE(2027,6,1)),"mm/yyyy"))),"-"))</f>
        <v>-</v>
      </c>
      <c r="AO35" s="6"/>
      <c r="AP35" s="3"/>
      <c r="AQ35" s="3"/>
      <c r="AR35" s="3"/>
      <c r="AS35" s="3"/>
      <c r="AT35" s="3"/>
      <c r="AU35" s="3"/>
      <c r="AV35" s="3"/>
      <c r="AW35" s="3"/>
      <c r="AX35" s="3"/>
      <c r="AY35" s="3"/>
      <c r="AZ35" s="3"/>
      <c r="BA35" s="3"/>
      <c r="BB35" s="3"/>
      <c r="BC35" s="3"/>
      <c r="BD35" s="3"/>
      <c r="BE35" s="3"/>
      <c r="BF35" s="3"/>
      <c r="BG35" s="3"/>
      <c r="BH35" s="3"/>
      <c r="BI35" s="3"/>
    </row>
    <row r="36" ht="14.25" customHeight="1">
      <c r="A36" s="1"/>
      <c r="B36" s="1">
        <f t="array" ref="B36">ifna(iferror(xlookup(C:C,'1000'!A:A,'1000'!D:D),iferror(xlookup(C:C,'2000'!A:A,'2000'!D:D),xlookup(C:C,'3000'!A:A,'3000'!D:D))),"-")</f>
        <v>2125</v>
      </c>
      <c r="C36" s="106">
        <v>1884.0</v>
      </c>
      <c r="D36" s="107" t="s">
        <v>263</v>
      </c>
      <c r="E36" s="108" t="s">
        <v>147</v>
      </c>
      <c r="F36" s="98" t="s">
        <v>38</v>
      </c>
      <c r="G36" s="108">
        <v>15.0</v>
      </c>
      <c r="H36" s="112" t="s">
        <v>264</v>
      </c>
      <c r="I36" s="109" t="s">
        <v>265</v>
      </c>
      <c r="J36" s="107">
        <v>2.159173433E9</v>
      </c>
      <c r="K36" s="110"/>
      <c r="L36" s="111" t="s">
        <v>42</v>
      </c>
      <c r="M36" s="111"/>
      <c r="N36" s="33" t="s">
        <v>266</v>
      </c>
      <c r="O36" s="99">
        <v>46204.0</v>
      </c>
      <c r="P36" s="50" t="s">
        <v>68</v>
      </c>
      <c r="Q36" s="50" t="s">
        <v>46</v>
      </c>
      <c r="R36" s="50" t="s">
        <v>68</v>
      </c>
      <c r="S36" s="50" t="s">
        <v>68</v>
      </c>
      <c r="T36" s="50" t="s">
        <v>57</v>
      </c>
      <c r="U36" s="50" t="s">
        <v>46</v>
      </c>
      <c r="V36" s="50" t="s">
        <v>46</v>
      </c>
      <c r="W36" s="50" t="s">
        <v>46</v>
      </c>
      <c r="X36" s="50" t="s">
        <v>86</v>
      </c>
      <c r="Y36" s="50" t="s">
        <v>46</v>
      </c>
      <c r="Z36" s="38" t="str">
        <f t="array" ref="Z36">IFERROR(xlookup(C:C,'Follow up.1'!A:A,'Follow up.1'!AF:AF),"-")</f>
        <v>07/26</v>
      </c>
      <c r="AA36" s="6"/>
      <c r="AB36" s="6"/>
      <c r="AC36" s="6"/>
      <c r="AD36" s="6"/>
      <c r="AE36" s="6"/>
      <c r="AF36" s="6"/>
      <c r="AG36" s="6"/>
      <c r="AH36" s="6"/>
      <c r="AI36" s="6"/>
      <c r="AJ36" s="6"/>
      <c r="AK36" s="6"/>
      <c r="AL36" s="6"/>
      <c r="AM36" s="6"/>
      <c r="AN36" s="39" t="str">
        <f t="array" ref="AN36">IF(LEFT(B36,1)="3","x",IFNA(LET(raw,XLOOKUP(C36,'Follow up.2'!B:B,'Follow up.2'!AF:AF),IF(OR(raw="",raw=0),"-",TEXT(MIN(--raw,DATE(2027,6,1)),"mm/yyyy"))),"-"))</f>
        <v>-</v>
      </c>
      <c r="AO36" s="6"/>
      <c r="AP36" s="3"/>
      <c r="AQ36" s="3"/>
      <c r="AR36" s="3"/>
      <c r="AS36" s="3"/>
      <c r="AT36" s="3"/>
      <c r="AU36" s="3"/>
      <c r="AV36" s="3"/>
      <c r="AW36" s="3"/>
      <c r="AX36" s="3"/>
      <c r="AY36" s="3"/>
      <c r="AZ36" s="3"/>
      <c r="BA36" s="3"/>
      <c r="BB36" s="3"/>
      <c r="BC36" s="3"/>
      <c r="BD36" s="3"/>
      <c r="BE36" s="3"/>
      <c r="BF36" s="3"/>
      <c r="BG36" s="3"/>
      <c r="BH36" s="3"/>
      <c r="BI36" s="3"/>
    </row>
    <row r="37" ht="14.25" customHeight="1">
      <c r="A37" s="1"/>
      <c r="B37" s="1">
        <f t="array" ref="B37">ifna(iferror(xlookup(C:C,'1000'!A:A,'1000'!D:D),iferror(xlookup(C:C,'2000'!A:A,'2000'!D:D),xlookup(C:C,'3000'!A:A,'3000'!D:D))),"-")</f>
        <v>2117</v>
      </c>
      <c r="C37" s="41">
        <v>1855.0</v>
      </c>
      <c r="D37" s="46" t="s">
        <v>267</v>
      </c>
      <c r="E37" s="46" t="s">
        <v>268</v>
      </c>
      <c r="F37" s="46" t="s">
        <v>38</v>
      </c>
      <c r="G37" s="46">
        <v>16.0</v>
      </c>
      <c r="H37" s="47" t="s">
        <v>269</v>
      </c>
      <c r="I37" s="113" t="s">
        <v>270</v>
      </c>
      <c r="J37" s="46" t="s">
        <v>271</v>
      </c>
      <c r="K37" s="49" t="s">
        <v>272</v>
      </c>
      <c r="L37" s="31" t="s">
        <v>42</v>
      </c>
      <c r="M37" s="31"/>
      <c r="N37" s="114" t="s">
        <v>273</v>
      </c>
      <c r="O37" s="99">
        <v>46204.0</v>
      </c>
      <c r="P37" s="50" t="s">
        <v>46</v>
      </c>
      <c r="Q37" s="50" t="s">
        <v>46</v>
      </c>
      <c r="R37" s="50" t="s">
        <v>46</v>
      </c>
      <c r="S37" s="50" t="s">
        <v>46</v>
      </c>
      <c r="T37" s="50" t="s">
        <v>57</v>
      </c>
      <c r="U37" s="50" t="s">
        <v>86</v>
      </c>
      <c r="V37" s="50" t="s">
        <v>46</v>
      </c>
      <c r="W37" s="50" t="s">
        <v>57</v>
      </c>
      <c r="X37" s="50" t="s">
        <v>86</v>
      </c>
      <c r="Y37" s="50" t="s">
        <v>46</v>
      </c>
      <c r="Z37" s="38" t="str">
        <f t="array" ref="Z37">IFERROR(xlookup(C:C,'Follow up.1'!A:A,'Follow up.1'!AF:AF),"-")</f>
        <v>07/26</v>
      </c>
      <c r="AA37" s="6"/>
      <c r="AB37" s="6"/>
      <c r="AC37" s="6"/>
      <c r="AD37" s="6"/>
      <c r="AE37" s="6"/>
      <c r="AF37" s="6"/>
      <c r="AG37" s="6"/>
      <c r="AH37" s="6"/>
      <c r="AI37" s="6"/>
      <c r="AJ37" s="51"/>
      <c r="AK37" s="6"/>
      <c r="AL37" s="6"/>
      <c r="AM37" s="6"/>
      <c r="AN37" s="39" t="str">
        <f t="array" ref="AN37">IF(LEFT(B37,1)="3","x",IFNA(LET(raw,XLOOKUP(C37,'Follow up.2'!B:B,'Follow up.2'!AF:AF),IF(OR(raw="",raw=0),"-",TEXT(MIN(--raw,DATE(2027,6,1)),"mm/yyyy"))),"-"))</f>
        <v>-</v>
      </c>
      <c r="AO37" s="6"/>
      <c r="AP37" s="3"/>
      <c r="AQ37" s="3"/>
      <c r="AR37" s="3"/>
      <c r="AS37" s="3"/>
      <c r="AT37" s="3"/>
      <c r="AU37" s="3"/>
      <c r="AV37" s="3"/>
      <c r="AW37" s="3"/>
      <c r="AX37" s="3"/>
      <c r="AY37" s="3"/>
      <c r="AZ37" s="3"/>
      <c r="BA37" s="3"/>
      <c r="BB37" s="3"/>
      <c r="BC37" s="3"/>
      <c r="BD37" s="3"/>
      <c r="BE37" s="3"/>
      <c r="BF37" s="3"/>
      <c r="BG37" s="3"/>
      <c r="BH37" s="3"/>
      <c r="BI37" s="3"/>
    </row>
    <row r="38" ht="14.25" customHeight="1">
      <c r="A38" s="1"/>
      <c r="B38" s="1">
        <f t="array" ref="B38">ifna(iferror(xlookup(C:C,'1000'!A:A,'1000'!D:D),iferror(xlookup(C:C,'2000'!A:A,'2000'!D:D),xlookup(C:C,'3000'!A:A,'3000'!D:D))),"-")</f>
        <v>2130</v>
      </c>
      <c r="C38" s="41">
        <v>1835.0</v>
      </c>
      <c r="D38" s="46" t="s">
        <v>274</v>
      </c>
      <c r="E38" s="46" t="s">
        <v>275</v>
      </c>
      <c r="F38" s="46" t="s">
        <v>38</v>
      </c>
      <c r="G38" s="46">
        <v>16.0</v>
      </c>
      <c r="H38" s="47" t="s">
        <v>235</v>
      </c>
      <c r="I38" s="90" t="s">
        <v>236</v>
      </c>
      <c r="J38" s="3"/>
      <c r="K38" s="5"/>
      <c r="L38" s="51" t="s">
        <v>276</v>
      </c>
      <c r="M38" s="51"/>
      <c r="N38" s="33" t="s">
        <v>277</v>
      </c>
      <c r="O38" s="99">
        <v>46204.0</v>
      </c>
      <c r="P38" s="50" t="s">
        <v>86</v>
      </c>
      <c r="Q38" s="50" t="s">
        <v>86</v>
      </c>
      <c r="R38" s="50" t="s">
        <v>86</v>
      </c>
      <c r="S38" s="50" t="s">
        <v>87</v>
      </c>
      <c r="T38" s="50" t="s">
        <v>86</v>
      </c>
      <c r="U38" s="50" t="s">
        <v>56</v>
      </c>
      <c r="V38" s="50" t="s">
        <v>86</v>
      </c>
      <c r="W38" s="50" t="s">
        <v>86</v>
      </c>
      <c r="X38" s="50" t="s">
        <v>68</v>
      </c>
      <c r="Y38" s="50" t="s">
        <v>46</v>
      </c>
      <c r="Z38" s="38" t="str">
        <f t="array" ref="Z38">IFERROR(xlookup(C:C,'Follow up.1'!A:A,'Follow up.1'!AF:AF),"-")</f>
        <v>07/26</v>
      </c>
      <c r="AA38" s="6"/>
      <c r="AC38" s="6"/>
      <c r="AE38" s="6"/>
      <c r="AF38" s="6"/>
      <c r="AG38" s="6"/>
      <c r="AH38" s="6"/>
      <c r="AI38" s="6"/>
      <c r="AJ38" s="6"/>
      <c r="AK38" s="6"/>
      <c r="AL38" s="6"/>
      <c r="AM38" s="6"/>
      <c r="AN38" s="39" t="str">
        <f t="array" ref="AN38">IF(LEFT(B38,1)="3","x",IFNA(LET(raw,XLOOKUP(C38,'Follow up.2'!B:B,'Follow up.2'!AF:AF),IF(OR(raw="",raw=0),"-",TEXT(MIN(--raw,DATE(2027,6,1)),"mm/yyyy"))),"-"))</f>
        <v>-</v>
      </c>
      <c r="AO38" s="6"/>
      <c r="AP38" s="3"/>
      <c r="AQ38" s="3"/>
      <c r="AR38" s="3"/>
      <c r="AS38" s="3"/>
      <c r="AT38" s="3"/>
      <c r="AU38" s="3"/>
      <c r="AV38" s="3"/>
      <c r="AW38" s="3"/>
      <c r="AX38" s="3"/>
      <c r="AY38" s="3"/>
      <c r="AZ38" s="3"/>
      <c r="BA38" s="3"/>
      <c r="BB38" s="3"/>
      <c r="BC38" s="3"/>
      <c r="BD38" s="3"/>
      <c r="BE38" s="3"/>
      <c r="BF38" s="3"/>
      <c r="BG38" s="3"/>
      <c r="BH38" s="3"/>
      <c r="BI38" s="3"/>
    </row>
    <row r="39" ht="14.25" customHeight="1">
      <c r="A39" s="1"/>
      <c r="B39" s="79">
        <f t="array" ref="B39">ifna(iferror(xlookup(C:C,'1000'!A:A,'1000'!D:D),iferror(xlookup(C:C,'2000'!A:A,'2000'!D:D),xlookup(C:C,'3000'!A:A,'3000'!D:D))),"-")</f>
        <v>1012</v>
      </c>
      <c r="C39" s="52">
        <v>169.0</v>
      </c>
      <c r="D39" s="53" t="s">
        <v>278</v>
      </c>
      <c r="E39" s="94" t="s">
        <v>279</v>
      </c>
      <c r="F39" s="103" t="s">
        <v>50</v>
      </c>
      <c r="G39" s="53"/>
      <c r="H39" s="43" t="s">
        <v>280</v>
      </c>
      <c r="I39" s="54"/>
      <c r="J39" s="53"/>
      <c r="K39" s="30"/>
      <c r="L39" s="31"/>
      <c r="M39" s="31"/>
      <c r="N39" s="33" t="s">
        <v>281</v>
      </c>
      <c r="O39" s="105">
        <v>46204.0</v>
      </c>
      <c r="P39" s="35" t="s">
        <v>46</v>
      </c>
      <c r="Q39" s="35" t="s">
        <v>46</v>
      </c>
      <c r="R39" s="35" t="s">
        <v>46</v>
      </c>
      <c r="S39" s="35" t="s">
        <v>46</v>
      </c>
      <c r="T39" s="35" t="s">
        <v>46</v>
      </c>
      <c r="U39" s="35" t="s">
        <v>46</v>
      </c>
      <c r="V39" s="35" t="s">
        <v>46</v>
      </c>
      <c r="W39" s="35" t="s">
        <v>46</v>
      </c>
      <c r="X39" s="35" t="s">
        <v>46</v>
      </c>
      <c r="Y39" s="35" t="s">
        <v>46</v>
      </c>
      <c r="Z39" s="38" t="str">
        <f t="array" ref="Z39">IFERROR(xlookup(C:C,'Follow up.1'!A:A,'Follow up.1'!AF:AF),"-")</f>
        <v> 10/24</v>
      </c>
      <c r="AA39" s="32" t="s">
        <v>106</v>
      </c>
      <c r="AB39" s="32" t="s">
        <v>106</v>
      </c>
      <c r="AC39" s="32" t="s">
        <v>106</v>
      </c>
      <c r="AD39" s="32" t="s">
        <v>106</v>
      </c>
      <c r="AE39" s="32"/>
      <c r="AF39" s="32" t="s">
        <v>86</v>
      </c>
      <c r="AG39" s="32" t="s">
        <v>57</v>
      </c>
      <c r="AH39" s="32"/>
      <c r="AI39" s="32" t="s">
        <v>86</v>
      </c>
      <c r="AJ39" s="32" t="s">
        <v>57</v>
      </c>
      <c r="AK39" s="32" t="s">
        <v>57</v>
      </c>
      <c r="AL39" s="32" t="s">
        <v>86</v>
      </c>
      <c r="AM39" s="32" t="s">
        <v>121</v>
      </c>
      <c r="AN39" s="39" t="str">
        <f t="array" ref="AN39">IF(LEFT(B39,1)="3","x",IFNA(LET(raw,XLOOKUP(C39,'Follow up.2'!B:B,'Follow up.2'!AF:AF),IF(OR(raw="",raw=0),"-",TEXT(MIN(--raw,DATE(2027,6,1)),"mm/yyyy"))),"-"))</f>
        <v>06/2026</v>
      </c>
      <c r="AO39" s="105">
        <v>46204.0</v>
      </c>
      <c r="AP39" s="30"/>
      <c r="AQ39" s="13"/>
      <c r="AR39" s="13"/>
      <c r="AS39" s="13"/>
      <c r="AT39" s="13"/>
      <c r="AU39" s="13"/>
      <c r="AV39" s="13"/>
      <c r="AW39" s="3"/>
      <c r="AX39" s="3"/>
      <c r="AY39" s="3"/>
      <c r="AZ39" s="3"/>
      <c r="BA39" s="3"/>
      <c r="BB39" s="3"/>
      <c r="BC39" s="3"/>
      <c r="BD39" s="3"/>
      <c r="BE39" s="3"/>
      <c r="BF39" s="3"/>
      <c r="BG39" s="3"/>
      <c r="BH39" s="3"/>
      <c r="BI39" s="3"/>
    </row>
    <row r="40" ht="14.25" customHeight="1">
      <c r="A40" s="1"/>
      <c r="B40" s="1">
        <f t="array" ref="B40">ifna(iferror(xlookup(C:C,'1000'!A:A,'1000'!D:D),iferror(xlookup(C:C,'2000'!A:A,'2000'!D:D),xlookup(C:C,'3000'!A:A,'3000'!D:D))),"-")</f>
        <v>1017</v>
      </c>
      <c r="C40" s="52">
        <v>115.0</v>
      </c>
      <c r="D40" s="53" t="s">
        <v>282</v>
      </c>
      <c r="E40" s="94" t="s">
        <v>283</v>
      </c>
      <c r="F40" s="94"/>
      <c r="G40" s="53"/>
      <c r="H40" s="28"/>
      <c r="I40" s="54" t="s">
        <v>111</v>
      </c>
      <c r="J40" s="53" t="s">
        <v>111</v>
      </c>
      <c r="K40" s="30"/>
      <c r="L40" s="31"/>
      <c r="M40" s="31"/>
      <c r="N40" s="33" t="s">
        <v>284</v>
      </c>
      <c r="O40" s="105">
        <v>46204.0</v>
      </c>
      <c r="P40" s="35" t="s">
        <v>45</v>
      </c>
      <c r="Q40" s="35" t="s">
        <v>76</v>
      </c>
      <c r="R40" s="35" t="s">
        <v>76</v>
      </c>
      <c r="S40" s="35" t="s">
        <v>76</v>
      </c>
      <c r="T40" s="35" t="s">
        <v>76</v>
      </c>
      <c r="U40" s="35" t="s">
        <v>76</v>
      </c>
      <c r="V40" s="35" t="s">
        <v>46</v>
      </c>
      <c r="W40" s="35" t="s">
        <v>46</v>
      </c>
      <c r="X40" s="35" t="s">
        <v>46</v>
      </c>
      <c r="Y40" s="35" t="s">
        <v>46</v>
      </c>
      <c r="Z40" s="38" t="str">
        <f t="array" ref="Z40">IFERROR(xlookup(C:C,'Follow up.1'!A:A,'Follow up.1'!AF:AF),"-")</f>
        <v> 2/25</v>
      </c>
      <c r="AA40" s="32" t="s">
        <v>46</v>
      </c>
      <c r="AB40" s="32" t="s">
        <v>46</v>
      </c>
      <c r="AC40" s="32" t="s">
        <v>46</v>
      </c>
      <c r="AD40" s="32" t="s">
        <v>46</v>
      </c>
      <c r="AE40" s="32"/>
      <c r="AF40" s="32" t="s">
        <v>57</v>
      </c>
      <c r="AG40" s="32" t="s">
        <v>86</v>
      </c>
      <c r="AH40" s="32"/>
      <c r="AI40" s="32" t="s">
        <v>45</v>
      </c>
      <c r="AJ40" s="32" t="s">
        <v>45</v>
      </c>
      <c r="AK40" s="32" t="s">
        <v>45</v>
      </c>
      <c r="AL40" s="32" t="s">
        <v>45</v>
      </c>
      <c r="AM40" s="32" t="s">
        <v>121</v>
      </c>
      <c r="AN40" s="39" t="str">
        <f t="array" ref="AN40">IF(LEFT(B40,1)="3","x",IFNA(LET(raw,XLOOKUP(C40,'Follow up.2'!B:B,'Follow up.2'!AF:AF),IF(OR(raw="",raw=0),"-",TEXT(MIN(--raw,DATE(2027,6,1)),"mm/yyyy"))),"-"))</f>
        <v>07/2026</v>
      </c>
      <c r="AO40" s="105">
        <v>46204.0</v>
      </c>
      <c r="AP40" s="30"/>
      <c r="AQ40" s="13"/>
      <c r="AR40" s="13"/>
      <c r="AS40" s="13"/>
      <c r="AT40" s="13"/>
      <c r="AU40" s="13"/>
      <c r="AV40" s="13"/>
      <c r="AW40" s="3"/>
      <c r="AX40" s="3"/>
      <c r="AY40" s="3"/>
      <c r="AZ40" s="3"/>
      <c r="BA40" s="3"/>
      <c r="BB40" s="3"/>
      <c r="BC40" s="3"/>
      <c r="BD40" s="3"/>
      <c r="BE40" s="3"/>
      <c r="BF40" s="3"/>
      <c r="BG40" s="3"/>
      <c r="BH40" s="3"/>
      <c r="BI40" s="3"/>
    </row>
    <row r="41" ht="14.25" customHeight="1">
      <c r="A41" s="1"/>
      <c r="B41" s="1">
        <f t="array" ref="B41">ifna(iferror(xlookup(C:C,'1000'!A:A,'1000'!D:D),iferror(xlookup(C:C,'2000'!A:A,'2000'!D:D),xlookup(C:C,'3000'!A:A,'3000'!D:D))),"-")</f>
        <v>1132</v>
      </c>
      <c r="C41" s="41">
        <v>1880.0</v>
      </c>
      <c r="D41" s="42" t="s">
        <v>285</v>
      </c>
      <c r="E41" s="42" t="s">
        <v>286</v>
      </c>
      <c r="F41" s="53" t="s">
        <v>287</v>
      </c>
      <c r="G41" s="42">
        <v>10.0</v>
      </c>
      <c r="H41" s="43" t="s">
        <v>288</v>
      </c>
      <c r="I41" s="44" t="s">
        <v>289</v>
      </c>
      <c r="J41" s="42" t="s">
        <v>290</v>
      </c>
      <c r="K41" s="30"/>
      <c r="L41" s="51" t="s">
        <v>291</v>
      </c>
      <c r="M41" s="51"/>
      <c r="N41" s="82" t="s">
        <v>292</v>
      </c>
      <c r="O41" s="99">
        <v>46207.0</v>
      </c>
      <c r="P41" s="37" t="s">
        <v>46</v>
      </c>
      <c r="Q41" s="50" t="s">
        <v>46</v>
      </c>
      <c r="R41" s="50" t="s">
        <v>46</v>
      </c>
      <c r="S41" s="50" t="s">
        <v>46</v>
      </c>
      <c r="T41" s="50" t="s">
        <v>46</v>
      </c>
      <c r="U41" s="50" t="s">
        <v>86</v>
      </c>
      <c r="V41" s="50" t="s">
        <v>128</v>
      </c>
      <c r="W41" s="50" t="s">
        <v>46</v>
      </c>
      <c r="X41" s="50" t="s">
        <v>57</v>
      </c>
      <c r="Y41" s="50" t="s">
        <v>46</v>
      </c>
      <c r="Z41" s="38" t="str">
        <f t="array" ref="Z41">IFERROR(xlookup(C:C,'Follow up.1'!A:A,'Follow up.1'!AF:AF),"-")</f>
        <v>07/26</v>
      </c>
      <c r="AA41" s="6"/>
      <c r="AB41" s="6"/>
      <c r="AC41" s="6"/>
      <c r="AD41" s="6"/>
      <c r="AE41" s="6"/>
      <c r="AF41" s="6"/>
      <c r="AG41" s="6"/>
      <c r="AH41" s="6"/>
      <c r="AI41" s="6"/>
      <c r="AJ41" s="6"/>
      <c r="AK41" s="6"/>
      <c r="AL41" s="6"/>
      <c r="AM41" s="32"/>
      <c r="AN41" s="39" t="str">
        <f t="array" ref="AN41">IF(LEFT(B41,1)="3","x",IFNA(LET(raw,XLOOKUP(C41,'Follow up.2'!B:B,'Follow up.2'!AF:AF),IF(OR(raw="",raw=0),"-",TEXT(MIN(--raw,DATE(2027,6,1)),"mm/yyyy"))),"-"))</f>
        <v>-</v>
      </c>
      <c r="AO41" s="6"/>
      <c r="AP41" s="3"/>
      <c r="AQ41" s="3"/>
      <c r="AR41" s="3"/>
      <c r="AS41" s="3"/>
      <c r="AT41" s="3"/>
      <c r="AU41" s="3"/>
      <c r="AV41" s="3"/>
      <c r="AW41" s="3"/>
      <c r="AX41" s="3"/>
      <c r="AY41" s="3"/>
      <c r="AZ41" s="3"/>
      <c r="BA41" s="3"/>
      <c r="BB41" s="3"/>
      <c r="BC41" s="3"/>
      <c r="BD41" s="3"/>
      <c r="BE41" s="3"/>
      <c r="BF41" s="3"/>
      <c r="BG41" s="3"/>
      <c r="BH41" s="3"/>
      <c r="BI41" s="3"/>
    </row>
    <row r="42" ht="14.25" customHeight="1">
      <c r="A42" s="1"/>
      <c r="B42" s="1">
        <f t="array" ref="B42">ifna(iferror(xlookup(C:C,'1000'!A:A,'1000'!D:D),iferror(xlookup(C:C,'2000'!A:A,'2000'!D:D),xlookup(C:C,'3000'!A:A,'3000'!D:D))),"-")</f>
        <v>2129</v>
      </c>
      <c r="C42" s="41">
        <v>1851.0</v>
      </c>
      <c r="D42" s="46" t="s">
        <v>293</v>
      </c>
      <c r="E42" s="46" t="s">
        <v>294</v>
      </c>
      <c r="F42" s="46" t="s">
        <v>38</v>
      </c>
      <c r="G42" s="46">
        <v>13.0</v>
      </c>
      <c r="H42" s="47" t="s">
        <v>295</v>
      </c>
      <c r="I42" s="48" t="s">
        <v>289</v>
      </c>
      <c r="J42" s="46" t="s">
        <v>289</v>
      </c>
      <c r="K42" s="49" t="s">
        <v>296</v>
      </c>
      <c r="L42" s="31" t="s">
        <v>42</v>
      </c>
      <c r="M42" s="31"/>
      <c r="N42" s="82" t="s">
        <v>297</v>
      </c>
      <c r="O42" s="99">
        <v>46207.0</v>
      </c>
      <c r="P42" s="115" t="s">
        <v>106</v>
      </c>
      <c r="Q42" s="50" t="s">
        <v>106</v>
      </c>
      <c r="R42" s="50" t="s">
        <v>46</v>
      </c>
      <c r="S42" s="50" t="s">
        <v>46</v>
      </c>
      <c r="T42" s="50" t="s">
        <v>46</v>
      </c>
      <c r="U42" s="50" t="s">
        <v>86</v>
      </c>
      <c r="V42" s="50" t="s">
        <v>128</v>
      </c>
      <c r="W42" s="50" t="s">
        <v>46</v>
      </c>
      <c r="X42" s="50" t="s">
        <v>57</v>
      </c>
      <c r="Y42" s="50" t="s">
        <v>46</v>
      </c>
      <c r="Z42" s="38" t="str">
        <f t="array" ref="Z42">IFERROR(xlookup(C:C,'Follow up.1'!A:A,'Follow up.1'!AF:AF),"-")</f>
        <v>07/26</v>
      </c>
      <c r="AA42" s="6"/>
      <c r="AB42" s="6"/>
      <c r="AC42" s="6"/>
      <c r="AD42" s="6"/>
      <c r="AE42" s="6"/>
      <c r="AF42" s="6"/>
      <c r="AG42" s="6"/>
      <c r="AH42" s="6"/>
      <c r="AI42" s="6"/>
      <c r="AJ42" s="6"/>
      <c r="AK42" s="6"/>
      <c r="AL42" s="6"/>
      <c r="AM42" s="6"/>
      <c r="AN42" s="39" t="str">
        <f t="array" ref="AN42">IF(LEFT(B42,1)="3","x",IFNA(LET(raw,XLOOKUP(C42,'Follow up.2'!B:B,'Follow up.2'!AF:AF),IF(OR(raw="",raw=0),"-",TEXT(MIN(--raw,DATE(2027,6,1)),"mm/yyyy"))),"-"))</f>
        <v>-</v>
      </c>
      <c r="AO42" s="6"/>
      <c r="AP42" s="3"/>
      <c r="AQ42" s="3"/>
      <c r="AR42" s="3"/>
      <c r="AS42" s="3"/>
      <c r="AT42" s="3"/>
      <c r="AU42" s="3"/>
      <c r="AV42" s="3"/>
      <c r="AW42" s="3"/>
      <c r="AX42" s="3"/>
      <c r="AY42" s="3"/>
      <c r="AZ42" s="3"/>
      <c r="BA42" s="3"/>
      <c r="BB42" s="3"/>
      <c r="BC42" s="3"/>
      <c r="BD42" s="3"/>
      <c r="BE42" s="3"/>
      <c r="BF42" s="3"/>
      <c r="BG42" s="3"/>
      <c r="BH42" s="3"/>
      <c r="BI42" s="3"/>
    </row>
    <row r="43" ht="14.25" customHeight="1">
      <c r="A43" s="1"/>
      <c r="B43" s="1">
        <f t="array" ref="B43">ifna(iferror(xlookup(C:C,'1000'!A:A,'1000'!D:D),iferror(xlookup(C:C,'2000'!A:A,'2000'!D:D),xlookup(C:C,'3000'!A:A,'3000'!D:D))),"-")</f>
        <v>2122</v>
      </c>
      <c r="C43" s="87">
        <v>1764.0</v>
      </c>
      <c r="D43" s="89" t="s">
        <v>298</v>
      </c>
      <c r="E43" s="89" t="s">
        <v>299</v>
      </c>
      <c r="F43" s="89" t="s">
        <v>38</v>
      </c>
      <c r="G43" s="89">
        <v>16.0</v>
      </c>
      <c r="H43" s="43" t="s">
        <v>300</v>
      </c>
      <c r="I43" s="90" t="s">
        <v>301</v>
      </c>
      <c r="J43" s="89" t="s">
        <v>302</v>
      </c>
      <c r="K43" s="91"/>
      <c r="L43" s="31" t="s">
        <v>42</v>
      </c>
      <c r="M43" s="31"/>
      <c r="N43" s="33" t="s">
        <v>303</v>
      </c>
      <c r="O43" s="99">
        <v>46208.0</v>
      </c>
      <c r="P43" s="50" t="s">
        <v>86</v>
      </c>
      <c r="Q43" s="50" t="s">
        <v>86</v>
      </c>
      <c r="R43" s="50" t="s">
        <v>44</v>
      </c>
      <c r="S43" s="50" t="s">
        <v>44</v>
      </c>
      <c r="T43" s="50" t="s">
        <v>57</v>
      </c>
      <c r="U43" s="50" t="s">
        <v>46</v>
      </c>
      <c r="V43" s="50" t="s">
        <v>57</v>
      </c>
      <c r="W43" s="50" t="s">
        <v>45</v>
      </c>
      <c r="X43" s="50" t="s">
        <v>57</v>
      </c>
      <c r="Y43" s="50" t="s">
        <v>56</v>
      </c>
      <c r="Z43" s="38" t="str">
        <f t="array" ref="Z43">IFERROR(xlookup(C:C,'Follow up.1'!A:A,'Follow up.1'!AF:AF),"-")</f>
        <v>07/26</v>
      </c>
      <c r="AA43" s="6"/>
      <c r="AB43" s="6"/>
      <c r="AC43" s="6"/>
      <c r="AD43" s="6"/>
      <c r="AE43" s="6"/>
      <c r="AF43" s="6"/>
      <c r="AG43" s="6"/>
      <c r="AH43" s="6"/>
      <c r="AI43" s="6"/>
      <c r="AJ43" s="6"/>
      <c r="AK43" s="6"/>
      <c r="AL43" s="6"/>
      <c r="AM43" s="6"/>
      <c r="AN43" s="39" t="str">
        <f t="array" ref="AN43">IF(LEFT(B43,1)="3","x",IFNA(LET(raw,XLOOKUP(C43,'Follow up.2'!B:B,'Follow up.2'!AF:AF),IF(OR(raw="",raw=0),"-",TEXT(MIN(--raw,DATE(2027,6,1)),"mm/yyyy"))),"-"))</f>
        <v>-</v>
      </c>
      <c r="AO43" s="6"/>
      <c r="AP43" s="3"/>
      <c r="AQ43" s="3"/>
      <c r="AR43" s="3"/>
      <c r="AS43" s="3"/>
      <c r="AT43" s="3"/>
      <c r="AU43" s="3"/>
      <c r="AV43" s="3"/>
      <c r="AW43" s="3"/>
      <c r="AX43" s="3"/>
      <c r="AY43" s="3"/>
      <c r="AZ43" s="3"/>
      <c r="BA43" s="3"/>
      <c r="BB43" s="3"/>
      <c r="BC43" s="3"/>
      <c r="BD43" s="3"/>
      <c r="BE43" s="3"/>
      <c r="BF43" s="3"/>
      <c r="BG43" s="3"/>
      <c r="BH43" s="3"/>
      <c r="BI43" s="3"/>
    </row>
    <row r="44" ht="14.25" customHeight="1">
      <c r="A44" s="1"/>
      <c r="B44" s="1">
        <f t="array" ref="B44">ifna(iferror(xlookup(C:C,'1000'!A:A,'1000'!D:D),iferror(xlookup(C:C,'2000'!A:A,'2000'!D:D),xlookup(C:C,'3000'!A:A,'3000'!D:D))),"-")</f>
        <v>1123</v>
      </c>
      <c r="C44" s="26">
        <v>1553.0</v>
      </c>
      <c r="D44" s="42" t="s">
        <v>304</v>
      </c>
      <c r="E44" s="27" t="s">
        <v>305</v>
      </c>
      <c r="F44" s="27" t="s">
        <v>38</v>
      </c>
      <c r="G44" s="27">
        <v>11.0</v>
      </c>
      <c r="H44" s="28" t="s">
        <v>306</v>
      </c>
      <c r="I44" s="29" t="s">
        <v>307</v>
      </c>
      <c r="J44" s="27" t="s">
        <v>308</v>
      </c>
      <c r="K44" s="30" t="s">
        <v>309</v>
      </c>
      <c r="L44" s="6" t="s">
        <v>309</v>
      </c>
      <c r="M44" s="51" t="s">
        <v>310</v>
      </c>
      <c r="N44" s="33" t="s">
        <v>281</v>
      </c>
      <c r="O44" s="34">
        <v>46213.0</v>
      </c>
      <c r="P44" s="65" t="s">
        <v>45</v>
      </c>
      <c r="Q44" s="65" t="s">
        <v>45</v>
      </c>
      <c r="R44" s="65" t="s">
        <v>45</v>
      </c>
      <c r="S44" s="65" t="s">
        <v>45</v>
      </c>
      <c r="T44" s="65" t="s">
        <v>106</v>
      </c>
      <c r="U44" s="65" t="s">
        <v>106</v>
      </c>
      <c r="V44" s="66" t="s">
        <v>56</v>
      </c>
      <c r="W44" s="65" t="s">
        <v>46</v>
      </c>
      <c r="X44" s="65" t="s">
        <v>46</v>
      </c>
      <c r="Y44" s="50" t="s">
        <v>56</v>
      </c>
      <c r="Z44" s="38" t="str">
        <f t="array" ref="Z44">IFERROR(xlookup(C:C,'Follow up.1'!A:A,'Follow up.1'!AF:AF),"-")</f>
        <v>-</v>
      </c>
      <c r="AA44" s="51" t="s">
        <v>57</v>
      </c>
      <c r="AB44" s="51" t="s">
        <v>57</v>
      </c>
      <c r="AC44" s="51" t="s">
        <v>57</v>
      </c>
      <c r="AD44" s="51" t="s">
        <v>57</v>
      </c>
      <c r="AE44" s="51"/>
      <c r="AF44" s="51" t="s">
        <v>47</v>
      </c>
      <c r="AG44" s="51" t="s">
        <v>47</v>
      </c>
      <c r="AH44" s="51"/>
      <c r="AI44" s="51" t="s">
        <v>89</v>
      </c>
      <c r="AJ44" s="51" t="s">
        <v>57</v>
      </c>
      <c r="AK44" s="51" t="s">
        <v>88</v>
      </c>
      <c r="AL44" s="51" t="s">
        <v>89</v>
      </c>
      <c r="AM44" s="51" t="s">
        <v>56</v>
      </c>
      <c r="AN44" s="39" t="str">
        <f t="array" ref="AN44">IF(LEFT(B44,1)="3","x",IFNA(LET(raw,XLOOKUP(C44,'Follow up.2'!B:B,'Follow up.2'!AF:AF),IF(OR(raw="",raw=0),"-",TEXT(MIN(--raw,DATE(2027,6,1)),"mm/yyyy"))),"-"))</f>
        <v>06/2027</v>
      </c>
      <c r="AO44" s="6"/>
      <c r="AP44" s="3"/>
      <c r="AQ44" s="3"/>
      <c r="AR44" s="3"/>
      <c r="AS44" s="3"/>
      <c r="AT44" s="3"/>
      <c r="AU44" s="3"/>
      <c r="AV44" s="3"/>
      <c r="AW44" s="40"/>
      <c r="AX44" s="40"/>
      <c r="AY44" s="40"/>
      <c r="AZ44" s="40"/>
      <c r="BA44" s="40"/>
      <c r="BB44" s="40"/>
      <c r="BC44" s="40"/>
      <c r="BD44" s="40"/>
      <c r="BE44" s="40"/>
      <c r="BF44" s="40"/>
      <c r="BG44" s="40"/>
      <c r="BH44" s="40"/>
      <c r="BI44" s="40"/>
    </row>
    <row r="45" ht="14.25" customHeight="1">
      <c r="A45" s="1"/>
      <c r="B45" s="1">
        <f t="array" ref="B45">ifna(iferror(xlookup(C:C,'1000'!A:A,'1000'!D:D),iferror(xlookup(C:C,'2000'!A:A,'2000'!D:D),xlookup(C:C,'3000'!A:A,'3000'!D:D))),"-")</f>
        <v>1081</v>
      </c>
      <c r="C45" s="26">
        <v>1498.0</v>
      </c>
      <c r="D45" s="116" t="s">
        <v>311</v>
      </c>
      <c r="E45" s="27" t="s">
        <v>312</v>
      </c>
      <c r="F45" s="27" t="s">
        <v>92</v>
      </c>
      <c r="G45" s="27">
        <v>9.0</v>
      </c>
      <c r="H45" s="28" t="s">
        <v>313</v>
      </c>
      <c r="I45" s="29" t="s">
        <v>314</v>
      </c>
      <c r="J45" s="27"/>
      <c r="K45" s="30" t="s">
        <v>206</v>
      </c>
      <c r="L45" s="6" t="s">
        <v>206</v>
      </c>
      <c r="M45" s="117" t="s">
        <v>315</v>
      </c>
      <c r="N45" s="92" t="s">
        <v>316</v>
      </c>
      <c r="O45" s="34">
        <v>46216.0</v>
      </c>
      <c r="P45" s="65" t="s">
        <v>44</v>
      </c>
      <c r="Q45" s="65" t="s">
        <v>46</v>
      </c>
      <c r="R45" s="65" t="s">
        <v>44</v>
      </c>
      <c r="S45" s="65" t="s">
        <v>44</v>
      </c>
      <c r="T45" s="65" t="s">
        <v>45</v>
      </c>
      <c r="U45" s="65" t="s">
        <v>56</v>
      </c>
      <c r="V45" s="66" t="s">
        <v>45</v>
      </c>
      <c r="W45" s="65" t="s">
        <v>46</v>
      </c>
      <c r="X45" s="65" t="s">
        <v>46</v>
      </c>
      <c r="Y45" s="65" t="s">
        <v>46</v>
      </c>
      <c r="Z45" s="38" t="str">
        <f t="array" ref="Z45">IFERROR(xlookup(C:C,'Follow up.1'!A:A,'Follow up.1'!AF:AF),"-")</f>
        <v>02/26</v>
      </c>
      <c r="AA45" s="51" t="s">
        <v>46</v>
      </c>
      <c r="AB45" s="51" t="s">
        <v>198</v>
      </c>
      <c r="AC45" s="51" t="s">
        <v>198</v>
      </c>
      <c r="AD45" s="51" t="s">
        <v>198</v>
      </c>
      <c r="AE45" s="51"/>
      <c r="AF45" s="51" t="s">
        <v>107</v>
      </c>
      <c r="AG45" s="51" t="s">
        <v>57</v>
      </c>
      <c r="AH45" s="51"/>
      <c r="AI45" s="51" t="s">
        <v>57</v>
      </c>
      <c r="AJ45" s="51"/>
      <c r="AK45" s="51"/>
      <c r="AL45" s="6"/>
      <c r="AM45" s="6"/>
      <c r="AN45" s="39" t="str">
        <f t="array" ref="AN45">IF(LEFT(B45,1)="3","x",IFNA(LET(raw,XLOOKUP(C45,'Follow up.2'!B:B,'Follow up.2'!AF:AF),IF(OR(raw="",raw=0),"-",TEXT(MIN(--raw,DATE(2027,6,1)),"mm/yyyy"))),"-"))</f>
        <v>-</v>
      </c>
      <c r="AO45" s="6"/>
      <c r="AP45" s="3"/>
      <c r="AQ45" s="3"/>
      <c r="AR45" s="3"/>
      <c r="AS45" s="3"/>
      <c r="AT45" s="3"/>
      <c r="AU45" s="3"/>
      <c r="AV45" s="3"/>
      <c r="AW45" s="3"/>
      <c r="AX45" s="3"/>
      <c r="AY45" s="3"/>
      <c r="AZ45" s="3"/>
      <c r="BA45" s="3"/>
      <c r="BB45" s="3"/>
      <c r="BC45" s="3"/>
      <c r="BD45" s="3"/>
      <c r="BE45" s="3"/>
      <c r="BF45" s="3"/>
      <c r="BG45" s="3"/>
      <c r="BH45" s="3"/>
      <c r="BI45" s="3"/>
    </row>
    <row r="46" ht="14.25" customHeight="1">
      <c r="A46" s="1"/>
      <c r="B46" s="1">
        <f t="array" ref="B46">ifna(iferror(xlookup(C:C,'1000'!A:A,'1000'!D:D),iferror(xlookup(C:C,'2000'!A:A,'2000'!D:D),xlookup(C:C,'3000'!A:A,'3000'!D:D))),"-")</f>
        <v>1014</v>
      </c>
      <c r="C46" s="52">
        <v>132.0</v>
      </c>
      <c r="D46" s="53" t="s">
        <v>317</v>
      </c>
      <c r="E46" s="94" t="s">
        <v>318</v>
      </c>
      <c r="F46" s="103" t="s">
        <v>117</v>
      </c>
      <c r="G46" s="93">
        <v>9.0</v>
      </c>
      <c r="H46" s="43" t="s">
        <v>319</v>
      </c>
      <c r="I46" s="54">
        <v>0.0</v>
      </c>
      <c r="J46" s="93" t="s">
        <v>320</v>
      </c>
      <c r="K46" s="30"/>
      <c r="L46" s="31"/>
      <c r="M46" s="31"/>
      <c r="N46" s="33" t="s">
        <v>321</v>
      </c>
      <c r="O46" s="105">
        <v>46226.0</v>
      </c>
      <c r="P46" s="35" t="s">
        <v>45</v>
      </c>
      <c r="Q46" s="35" t="s">
        <v>76</v>
      </c>
      <c r="R46" s="35" t="s">
        <v>76</v>
      </c>
      <c r="S46" s="35" t="s">
        <v>76</v>
      </c>
      <c r="T46" s="35" t="s">
        <v>76</v>
      </c>
      <c r="U46" s="35" t="s">
        <v>76</v>
      </c>
      <c r="V46" s="35" t="s">
        <v>46</v>
      </c>
      <c r="W46" s="35" t="s">
        <v>45</v>
      </c>
      <c r="X46" s="35" t="s">
        <v>45</v>
      </c>
      <c r="Y46" s="35" t="s">
        <v>45</v>
      </c>
      <c r="Z46" s="38" t="str">
        <f t="array" ref="Z46">IFERROR(xlookup(C:C,'Follow up.1'!A:A,'Follow up.1'!AF:AF),"-")</f>
        <v> 12/24</v>
      </c>
      <c r="AA46" s="32" t="s">
        <v>56</v>
      </c>
      <c r="AB46" s="32" t="s">
        <v>56</v>
      </c>
      <c r="AC46" s="32" t="s">
        <v>56</v>
      </c>
      <c r="AD46" s="32" t="s">
        <v>56</v>
      </c>
      <c r="AE46" s="32"/>
      <c r="AF46" s="32" t="s">
        <v>46</v>
      </c>
      <c r="AG46" s="32" t="s">
        <v>56</v>
      </c>
      <c r="AH46" s="32"/>
      <c r="AI46" s="32" t="s">
        <v>86</v>
      </c>
      <c r="AJ46" s="32" t="s">
        <v>57</v>
      </c>
      <c r="AK46" s="32" t="s">
        <v>57</v>
      </c>
      <c r="AL46" s="32" t="s">
        <v>57</v>
      </c>
      <c r="AM46" s="32" t="s">
        <v>121</v>
      </c>
      <c r="AN46" s="39" t="str">
        <f t="array" ref="AN46">IF(LEFT(B46,1)="3","x",IFNA(LET(raw,XLOOKUP(C46,'Follow up.2'!B:B,'Follow up.2'!AF:AF),IF(OR(raw="",raw=0),"-",TEXT(MIN(--raw,DATE(2027,6,1)),"mm/yyyy"))),"-"))</f>
        <v>07/2026</v>
      </c>
      <c r="AO46" s="105">
        <v>46226.0</v>
      </c>
      <c r="AP46" s="30"/>
      <c r="AQ46" s="13"/>
      <c r="AR46" s="13"/>
      <c r="AS46" s="13"/>
      <c r="AT46" s="13"/>
      <c r="AU46" s="13"/>
      <c r="AV46" s="13"/>
      <c r="AW46" s="3"/>
      <c r="AX46" s="3"/>
      <c r="AY46" s="3"/>
      <c r="AZ46" s="3"/>
      <c r="BA46" s="3"/>
      <c r="BB46" s="3"/>
      <c r="BC46" s="3"/>
      <c r="BD46" s="3"/>
      <c r="BE46" s="3"/>
      <c r="BF46" s="3"/>
      <c r="BG46" s="3"/>
      <c r="BH46" s="3"/>
      <c r="BI46" s="3"/>
    </row>
    <row r="47" ht="14.25" customHeight="1">
      <c r="A47" s="1"/>
      <c r="B47" s="1">
        <f t="array" ref="B47">ifna(iferror(xlookup(C:C,'1000'!A:A,'1000'!D:D),iferror(xlookup(C:C,'2000'!A:A,'2000'!D:D),xlookup(C:C,'3000'!A:A,'3000'!D:D))),"-")</f>
        <v>2114</v>
      </c>
      <c r="C47" s="87">
        <v>1782.0</v>
      </c>
      <c r="D47" s="89" t="s">
        <v>322</v>
      </c>
      <c r="E47" s="89" t="s">
        <v>323</v>
      </c>
      <c r="F47" s="89" t="s">
        <v>38</v>
      </c>
      <c r="G47" s="89">
        <v>16.0</v>
      </c>
      <c r="H47" s="43" t="s">
        <v>304</v>
      </c>
      <c r="I47" s="90" t="s">
        <v>324</v>
      </c>
      <c r="J47" s="89" t="s">
        <v>325</v>
      </c>
      <c r="K47" s="91"/>
      <c r="L47" s="31" t="s">
        <v>42</v>
      </c>
      <c r="M47" s="31"/>
      <c r="N47" s="33" t="s">
        <v>326</v>
      </c>
      <c r="O47" s="99">
        <v>46231.0</v>
      </c>
      <c r="P47" s="50" t="s">
        <v>44</v>
      </c>
      <c r="Q47" s="50" t="s">
        <v>86</v>
      </c>
      <c r="R47" s="50" t="s">
        <v>86</v>
      </c>
      <c r="S47" s="50" t="s">
        <v>44</v>
      </c>
      <c r="T47" s="50" t="s">
        <v>86</v>
      </c>
      <c r="U47" s="50" t="s">
        <v>87</v>
      </c>
      <c r="V47" s="50" t="s">
        <v>44</v>
      </c>
      <c r="W47" s="50" t="s">
        <v>57</v>
      </c>
      <c r="X47" s="50" t="s">
        <v>262</v>
      </c>
      <c r="Y47" s="50" t="s">
        <v>46</v>
      </c>
      <c r="Z47" s="38" t="str">
        <f t="array" ref="Z47">IFERROR(xlookup(C:C,'Follow up.1'!A:A,'Follow up.1'!AF:AF),"-")</f>
        <v>07/26</v>
      </c>
      <c r="AA47" s="6"/>
      <c r="AB47" s="6"/>
      <c r="AC47" s="6"/>
      <c r="AD47" s="6"/>
      <c r="AE47" s="6"/>
      <c r="AF47" s="6"/>
      <c r="AG47" s="6"/>
      <c r="AH47" s="6"/>
      <c r="AI47" s="6"/>
      <c r="AJ47" s="6"/>
      <c r="AK47" s="6"/>
      <c r="AL47" s="6"/>
      <c r="AM47" s="6"/>
      <c r="AN47" s="39" t="str">
        <f t="array" ref="AN47">IF(LEFT(B47,1)="3","x",IFNA(LET(raw,XLOOKUP(C47,'Follow up.2'!B:B,'Follow up.2'!AF:AF),IF(OR(raw="",raw=0),"-",TEXT(MIN(--raw,DATE(2027,6,1)),"mm/yyyy"))),"-"))</f>
        <v>-</v>
      </c>
      <c r="AO47" s="99">
        <v>46231.0</v>
      </c>
      <c r="AP47" s="3"/>
      <c r="AQ47" s="3"/>
      <c r="AR47" s="3"/>
      <c r="AS47" s="3"/>
      <c r="AT47" s="3"/>
      <c r="AU47" s="3"/>
      <c r="AV47" s="3"/>
      <c r="AW47" s="3"/>
      <c r="AX47" s="3"/>
      <c r="AY47" s="3"/>
      <c r="AZ47" s="3"/>
      <c r="BA47" s="3"/>
      <c r="BB47" s="3"/>
      <c r="BC47" s="3"/>
      <c r="BD47" s="3"/>
      <c r="BE47" s="3"/>
      <c r="BF47" s="3"/>
      <c r="BG47" s="3"/>
      <c r="BH47" s="3"/>
      <c r="BI47" s="3"/>
    </row>
    <row r="48" ht="14.25" customHeight="1">
      <c r="A48" s="1"/>
      <c r="B48" s="1">
        <f t="array" ref="B48">ifna(iferror(xlookup(C:C,'1000'!A:A,'1000'!D:D),iferror(xlookup(C:C,'2000'!A:A,'2000'!D:D),xlookup(C:C,'3000'!A:A,'3000'!D:D))),"-")</f>
        <v>1131</v>
      </c>
      <c r="C48" s="41">
        <v>1926.0</v>
      </c>
      <c r="D48" s="46" t="s">
        <v>327</v>
      </c>
      <c r="E48" s="46" t="s">
        <v>328</v>
      </c>
      <c r="F48" s="98" t="s">
        <v>38</v>
      </c>
      <c r="G48" s="46">
        <v>12.0</v>
      </c>
      <c r="H48" s="47" t="s">
        <v>329</v>
      </c>
      <c r="I48" s="48" t="s">
        <v>217</v>
      </c>
      <c r="J48" s="3"/>
      <c r="K48" s="5"/>
      <c r="L48" s="51" t="s">
        <v>218</v>
      </c>
      <c r="M48" s="51"/>
      <c r="N48" s="82" t="s">
        <v>330</v>
      </c>
      <c r="O48" s="99">
        <v>46234.0</v>
      </c>
      <c r="P48" s="50" t="s">
        <v>46</v>
      </c>
      <c r="Q48" s="50" t="s">
        <v>46</v>
      </c>
      <c r="R48" s="50" t="s">
        <v>87</v>
      </c>
      <c r="S48" s="50" t="s">
        <v>87</v>
      </c>
      <c r="T48" s="50" t="s">
        <v>331</v>
      </c>
      <c r="U48" s="50" t="s">
        <v>57</v>
      </c>
      <c r="V48" s="50" t="s">
        <v>56</v>
      </c>
      <c r="W48" s="50" t="s">
        <v>87</v>
      </c>
      <c r="X48" s="50" t="s">
        <v>87</v>
      </c>
      <c r="Y48" s="50" t="s">
        <v>57</v>
      </c>
      <c r="Z48" s="38" t="str">
        <f t="array" ref="Z48">IFERROR(xlookup(C:C,'Follow up.1'!A:A,'Follow up.1'!AF:AF),"-")</f>
        <v>07/26</v>
      </c>
      <c r="AA48" s="6"/>
      <c r="AC48" s="6"/>
      <c r="AE48" s="6"/>
      <c r="AF48" s="6"/>
      <c r="AG48" s="6"/>
      <c r="AH48" s="6"/>
      <c r="AI48" s="6"/>
      <c r="AJ48" s="6"/>
      <c r="AK48" s="6"/>
      <c r="AL48" s="6"/>
      <c r="AM48" s="6"/>
      <c r="AN48" s="39" t="str">
        <f t="array" ref="AN48">IF(LEFT(B48,1)="3","x",IFNA(LET(raw,XLOOKUP(C48,'Follow up.2'!B:B,'Follow up.2'!AF:AF),IF(OR(raw="",raw=0),"-",TEXT(MIN(--raw,DATE(2027,6,1)),"mm/yyyy"))),"-"))</f>
        <v>-</v>
      </c>
      <c r="AO48" s="6"/>
      <c r="AP48" s="3"/>
      <c r="AQ48" s="3"/>
      <c r="AR48" s="3"/>
      <c r="AS48" s="3"/>
      <c r="AT48" s="3"/>
      <c r="AU48" s="3"/>
      <c r="AV48" s="3"/>
      <c r="AW48" s="3"/>
      <c r="AX48" s="3"/>
      <c r="AY48" s="3"/>
      <c r="AZ48" s="3"/>
      <c r="BA48" s="3"/>
      <c r="BB48" s="3"/>
      <c r="BC48" s="3"/>
      <c r="BD48" s="3"/>
      <c r="BE48" s="3"/>
      <c r="BF48" s="3"/>
      <c r="BG48" s="3"/>
      <c r="BH48" s="3"/>
      <c r="BI48" s="3"/>
    </row>
    <row r="49" ht="14.25" customHeight="1">
      <c r="A49" s="1"/>
      <c r="B49" s="1">
        <f t="array" ref="B49">ifna(iferror(xlookup(C:C,'1000'!A:A,'1000'!D:D),iferror(xlookup(C:C,'2000'!A:A,'2000'!D:D),xlookup(C:C,'3000'!A:A,'3000'!D:D))),"-")</f>
        <v>2121</v>
      </c>
      <c r="C49" s="41">
        <v>1870.0</v>
      </c>
      <c r="D49" s="46" t="s">
        <v>332</v>
      </c>
      <c r="E49" s="46" t="s">
        <v>333</v>
      </c>
      <c r="F49" s="46" t="s">
        <v>92</v>
      </c>
      <c r="G49" s="46">
        <v>16.0</v>
      </c>
      <c r="H49" s="47" t="s">
        <v>334</v>
      </c>
      <c r="I49" s="48" t="s">
        <v>335</v>
      </c>
      <c r="J49" s="46" t="s">
        <v>336</v>
      </c>
      <c r="K49" s="49" t="s">
        <v>337</v>
      </c>
      <c r="L49" s="31" t="s">
        <v>42</v>
      </c>
      <c r="M49" s="31"/>
      <c r="N49" s="82" t="s">
        <v>338</v>
      </c>
      <c r="O49" s="99">
        <v>46234.0</v>
      </c>
      <c r="P49" s="50" t="s">
        <v>57</v>
      </c>
      <c r="Q49" s="50" t="s">
        <v>46</v>
      </c>
      <c r="R49" s="50" t="s">
        <v>56</v>
      </c>
      <c r="S49" s="50" t="s">
        <v>56</v>
      </c>
      <c r="T49" s="50" t="s">
        <v>46</v>
      </c>
      <c r="U49" s="50" t="s">
        <v>46</v>
      </c>
      <c r="V49" s="50" t="s">
        <v>46</v>
      </c>
      <c r="W49" s="50" t="s">
        <v>57</v>
      </c>
      <c r="X49" s="50" t="s">
        <v>57</v>
      </c>
      <c r="Y49" s="50" t="s">
        <v>57</v>
      </c>
      <c r="Z49" s="38" t="str">
        <f t="array" ref="Z49">IFERROR(xlookup(C:C,'Follow up.1'!A:A,'Follow up.1'!AF:AF),"-")</f>
        <v>07/26</v>
      </c>
      <c r="AA49" s="6"/>
      <c r="AB49" s="6"/>
      <c r="AC49" s="6"/>
      <c r="AD49" s="6"/>
      <c r="AE49" s="6"/>
      <c r="AF49" s="6"/>
      <c r="AG49" s="6"/>
      <c r="AH49" s="6"/>
      <c r="AI49" s="6"/>
      <c r="AJ49" s="6"/>
      <c r="AK49" s="6"/>
      <c r="AL49" s="6"/>
      <c r="AM49" s="6"/>
      <c r="AN49" s="39" t="str">
        <f t="array" ref="AN49">IF(LEFT(B49,1)="3","x",IFNA(LET(raw,XLOOKUP(C49,'Follow up.2'!B:B,'Follow up.2'!AF:AF),IF(OR(raw="",raw=0),"-",TEXT(MIN(--raw,DATE(2027,6,1)),"mm/yyyy"))),"-"))</f>
        <v>-</v>
      </c>
      <c r="AO49" s="99">
        <v>46234.0</v>
      </c>
      <c r="AP49" s="3"/>
      <c r="AQ49" s="3"/>
      <c r="AR49" s="3"/>
      <c r="AS49" s="3"/>
      <c r="AT49" s="3"/>
      <c r="AU49" s="3"/>
      <c r="AV49" s="3"/>
      <c r="AW49" s="3"/>
      <c r="AX49" s="3"/>
      <c r="AY49" s="3"/>
      <c r="AZ49" s="3"/>
      <c r="BA49" s="3"/>
      <c r="BB49" s="3"/>
      <c r="BC49" s="3"/>
      <c r="BD49" s="3"/>
      <c r="BE49" s="3"/>
      <c r="BF49" s="3"/>
      <c r="BG49" s="3"/>
      <c r="BH49" s="3"/>
      <c r="BI49" s="3"/>
    </row>
    <row r="50" ht="14.25" customHeight="1">
      <c r="A50" s="1"/>
      <c r="B50" s="1">
        <f t="array" ref="B50">ifna(iferror(xlookup(C:C,'1000'!A:A,'1000'!D:D),iferror(xlookup(C:C,'2000'!A:A,'2000'!D:D),xlookup(C:C,'3000'!A:A,'3000'!D:D))),"-")</f>
        <v>2128</v>
      </c>
      <c r="C50" s="106">
        <v>1908.0</v>
      </c>
      <c r="D50" s="107" t="s">
        <v>339</v>
      </c>
      <c r="E50" s="108" t="s">
        <v>340</v>
      </c>
      <c r="F50" s="98" t="s">
        <v>38</v>
      </c>
      <c r="G50" s="108">
        <v>13.0</v>
      </c>
      <c r="H50" s="109" t="s">
        <v>341</v>
      </c>
      <c r="I50" s="109">
        <v>8.479603911E9</v>
      </c>
      <c r="J50" s="107">
        <v>3.523568378E9</v>
      </c>
      <c r="K50" s="110"/>
      <c r="L50" s="111" t="s">
        <v>42</v>
      </c>
      <c r="M50" s="111"/>
      <c r="N50" s="82" t="s">
        <v>342</v>
      </c>
      <c r="O50" s="118">
        <v>46235.0</v>
      </c>
      <c r="P50" s="50" t="s">
        <v>68</v>
      </c>
      <c r="Q50" s="50" t="s">
        <v>45</v>
      </c>
      <c r="R50" s="50" t="s">
        <v>45</v>
      </c>
      <c r="S50" s="50" t="s">
        <v>45</v>
      </c>
      <c r="T50" s="50" t="s">
        <v>46</v>
      </c>
      <c r="U50" s="50" t="s">
        <v>46</v>
      </c>
      <c r="V50" s="50" t="s">
        <v>57</v>
      </c>
      <c r="W50" s="50" t="s">
        <v>57</v>
      </c>
      <c r="X50" s="50" t="s">
        <v>86</v>
      </c>
      <c r="Y50" s="50" t="s">
        <v>46</v>
      </c>
      <c r="Z50" s="38" t="str">
        <f t="array" ref="Z50">IFERROR(xlookup(C:C,'Follow up.1'!A:A,'Follow up.1'!AF:AF),"-")</f>
        <v>08/26</v>
      </c>
      <c r="AA50" s="6"/>
      <c r="AB50" s="6"/>
      <c r="AC50" s="6"/>
      <c r="AD50" s="6"/>
      <c r="AE50" s="6"/>
      <c r="AF50" s="6"/>
      <c r="AG50" s="6"/>
      <c r="AH50" s="6"/>
      <c r="AI50" s="6"/>
      <c r="AJ50" s="6"/>
      <c r="AK50" s="6"/>
      <c r="AL50" s="6"/>
      <c r="AM50" s="6"/>
      <c r="AN50" s="39" t="str">
        <f t="array" ref="AN50">IF(LEFT(B50,1)="3","x",IFNA(LET(raw,XLOOKUP(C50,'Follow up.2'!B:B,'Follow up.2'!AF:AF),IF(OR(raw="",raw=0),"-",TEXT(MIN(--raw,DATE(2027,6,1)),"mm/yyyy"))),"-"))</f>
        <v>-</v>
      </c>
      <c r="AO50" s="6"/>
      <c r="AP50" s="3"/>
      <c r="AQ50" s="3"/>
      <c r="AR50" s="3"/>
      <c r="AS50" s="3"/>
      <c r="AT50" s="3"/>
      <c r="AU50" s="3"/>
      <c r="AV50" s="3"/>
      <c r="AW50" s="3"/>
      <c r="AX50" s="3"/>
      <c r="AY50" s="3"/>
      <c r="AZ50" s="3"/>
      <c r="BA50" s="3"/>
      <c r="BB50" s="3"/>
      <c r="BC50" s="3"/>
      <c r="BD50" s="3"/>
      <c r="BE50" s="3"/>
      <c r="BF50" s="3"/>
      <c r="BG50" s="3"/>
      <c r="BH50" s="3"/>
      <c r="BI50" s="3"/>
    </row>
    <row r="51" ht="14.25" customHeight="1">
      <c r="A51" s="1"/>
      <c r="B51" s="1">
        <f t="array" ref="B51">ifna(iferror(xlookup(C:C,'1000'!A:A,'1000'!D:D),iferror(xlookup(C:C,'2000'!A:A,'2000'!D:D),xlookup(C:C,'3000'!A:A,'3000'!D:D))),"-")</f>
        <v>1008</v>
      </c>
      <c r="C51" s="52">
        <v>133.0</v>
      </c>
      <c r="D51" s="53" t="s">
        <v>343</v>
      </c>
      <c r="E51" s="94" t="s">
        <v>344</v>
      </c>
      <c r="F51" s="103" t="s">
        <v>117</v>
      </c>
      <c r="G51" s="53"/>
      <c r="H51" s="28"/>
      <c r="I51" s="54"/>
      <c r="J51" s="53"/>
      <c r="K51" s="30"/>
      <c r="L51" s="31"/>
      <c r="M51" s="31"/>
      <c r="N51" s="33" t="s">
        <v>345</v>
      </c>
      <c r="O51" s="105">
        <v>46235.0</v>
      </c>
      <c r="P51" s="35" t="s">
        <v>45</v>
      </c>
      <c r="Q51" s="35" t="s">
        <v>76</v>
      </c>
      <c r="R51" s="35" t="s">
        <v>76</v>
      </c>
      <c r="S51" s="35" t="s">
        <v>76</v>
      </c>
      <c r="T51" s="35" t="s">
        <v>76</v>
      </c>
      <c r="U51" s="35" t="s">
        <v>76</v>
      </c>
      <c r="V51" s="35" t="s">
        <v>46</v>
      </c>
      <c r="W51" s="35" t="s">
        <v>76</v>
      </c>
      <c r="X51" s="35" t="s">
        <v>76</v>
      </c>
      <c r="Y51" s="35" t="s">
        <v>76</v>
      </c>
      <c r="Z51" s="38" t="str">
        <f t="array" ref="Z51">IFERROR(xlookup(C:C,'Follow up.1'!A:A,'Follow up.1'!AF:AF),"-")</f>
        <v> 10/24</v>
      </c>
      <c r="AA51" s="32" t="s">
        <v>106</v>
      </c>
      <c r="AB51" s="32" t="s">
        <v>86</v>
      </c>
      <c r="AC51" s="32" t="s">
        <v>46</v>
      </c>
      <c r="AD51" s="32" t="s">
        <v>56</v>
      </c>
      <c r="AE51" s="32"/>
      <c r="AF51" s="32" t="s">
        <v>57</v>
      </c>
      <c r="AG51" s="32" t="s">
        <v>86</v>
      </c>
      <c r="AH51" s="32"/>
      <c r="AI51" s="32" t="s">
        <v>86</v>
      </c>
      <c r="AJ51" s="32" t="s">
        <v>57</v>
      </c>
      <c r="AK51" s="32" t="s">
        <v>57</v>
      </c>
      <c r="AL51" s="32" t="s">
        <v>46</v>
      </c>
      <c r="AM51" s="32" t="s">
        <v>121</v>
      </c>
      <c r="AN51" s="39" t="str">
        <f t="array" ref="AN51">IF(LEFT(B51,1)="3","x",IFNA(LET(raw,XLOOKUP(C51,'Follow up.2'!B:B,'Follow up.2'!AF:AF),IF(OR(raw="",raw=0),"-",TEXT(MIN(--raw,DATE(2027,6,1)),"mm/yyyy"))),"-"))</f>
        <v>08/2026</v>
      </c>
      <c r="AO51" s="31"/>
      <c r="AP51" s="30"/>
      <c r="AQ51" s="13"/>
      <c r="AR51" s="13"/>
      <c r="AS51" s="13"/>
      <c r="AT51" s="13"/>
      <c r="AU51" s="13"/>
      <c r="AV51" s="13"/>
      <c r="AW51" s="3"/>
      <c r="AX51" s="3"/>
      <c r="AY51" s="3"/>
      <c r="AZ51" s="3"/>
      <c r="BA51" s="3"/>
      <c r="BB51" s="3"/>
      <c r="BC51" s="3"/>
      <c r="BD51" s="3"/>
      <c r="BE51" s="3"/>
      <c r="BF51" s="3"/>
      <c r="BG51" s="3"/>
      <c r="BH51" s="3"/>
      <c r="BI51" s="3"/>
    </row>
    <row r="52" ht="14.25" customHeight="1">
      <c r="A52" s="1"/>
      <c r="B52" s="1">
        <f t="array" ref="B52">ifna(iferror(xlookup(C:C,'1000'!A:A,'1000'!D:D),iferror(xlookup(C:C,'2000'!A:A,'2000'!D:D),xlookup(C:C,'3000'!A:A,'3000'!D:D))),"-")</f>
        <v>2120</v>
      </c>
      <c r="C52" s="41">
        <v>1853.0</v>
      </c>
      <c r="D52" s="46" t="s">
        <v>346</v>
      </c>
      <c r="E52" s="46" t="s">
        <v>347</v>
      </c>
      <c r="F52" s="46" t="s">
        <v>38</v>
      </c>
      <c r="G52" s="46">
        <v>13.0</v>
      </c>
      <c r="H52" s="47" t="s">
        <v>348</v>
      </c>
      <c r="I52" s="48" t="s">
        <v>349</v>
      </c>
      <c r="J52" s="46" t="s">
        <v>349</v>
      </c>
      <c r="K52" s="49" t="s">
        <v>350</v>
      </c>
      <c r="L52" s="31" t="s">
        <v>42</v>
      </c>
      <c r="M52" s="31"/>
      <c r="N52" s="33" t="s">
        <v>351</v>
      </c>
      <c r="O52" s="99">
        <v>46237.0</v>
      </c>
      <c r="P52" s="50" t="s">
        <v>106</v>
      </c>
      <c r="Q52" s="50" t="s">
        <v>44</v>
      </c>
      <c r="R52" s="50" t="s">
        <v>44</v>
      </c>
      <c r="S52" s="50" t="s">
        <v>44</v>
      </c>
      <c r="T52" s="50" t="s">
        <v>128</v>
      </c>
      <c r="U52" s="50" t="s">
        <v>46</v>
      </c>
      <c r="V52" s="50" t="s">
        <v>46</v>
      </c>
      <c r="W52" s="50" t="s">
        <v>239</v>
      </c>
      <c r="X52" s="50" t="s">
        <v>77</v>
      </c>
      <c r="Y52" s="50" t="s">
        <v>57</v>
      </c>
      <c r="Z52" s="38" t="str">
        <f t="array" ref="Z52">IFERROR(xlookup(C:C,'Follow up.1'!A:A,'Follow up.1'!AF:AF),"-")</f>
        <v>08/26</v>
      </c>
      <c r="AA52" s="6"/>
      <c r="AB52" s="6"/>
      <c r="AC52" s="6"/>
      <c r="AD52" s="6"/>
      <c r="AE52" s="6"/>
      <c r="AF52" s="6"/>
      <c r="AG52" s="6"/>
      <c r="AH52" s="6"/>
      <c r="AI52" s="6"/>
      <c r="AJ52" s="6"/>
      <c r="AK52" s="6"/>
      <c r="AL52" s="6"/>
      <c r="AM52" s="6"/>
      <c r="AN52" s="39" t="str">
        <f t="array" ref="AN52">IF(LEFT(B52,1)="3","x",IFNA(LET(raw,XLOOKUP(C52,'Follow up.2'!B:B,'Follow up.2'!AF:AF),IF(OR(raw="",raw=0),"-",TEXT(MIN(--raw,DATE(2027,6,1)),"mm/yyyy"))),"-"))</f>
        <v>-</v>
      </c>
      <c r="AO52" s="99">
        <v>46237.0</v>
      </c>
      <c r="AP52" s="3"/>
      <c r="AQ52" s="3"/>
      <c r="AR52" s="3"/>
      <c r="AS52" s="3"/>
      <c r="AT52" s="3"/>
      <c r="AU52" s="3"/>
      <c r="AV52" s="3"/>
      <c r="AW52" s="3"/>
      <c r="AX52" s="3"/>
      <c r="AY52" s="3"/>
      <c r="AZ52" s="3"/>
      <c r="BA52" s="3"/>
      <c r="BB52" s="3"/>
      <c r="BC52" s="3"/>
      <c r="BD52" s="3"/>
      <c r="BE52" s="3"/>
      <c r="BF52" s="3"/>
      <c r="BG52" s="3"/>
      <c r="BH52" s="3"/>
      <c r="BI52" s="3"/>
    </row>
    <row r="53" ht="14.25" customHeight="1">
      <c r="A53" s="1"/>
      <c r="B53" s="1">
        <f t="array" ref="B53">ifna(iferror(xlookup(C:C,'1000'!A:A,'1000'!D:D),iferror(xlookup(C:C,'2000'!A:A,'2000'!D:D),xlookup(C:C,'3000'!A:A,'3000'!D:D))),"-")</f>
        <v>2124</v>
      </c>
      <c r="C53" s="41">
        <v>1845.0</v>
      </c>
      <c r="D53" s="46" t="s">
        <v>352</v>
      </c>
      <c r="E53" s="46" t="s">
        <v>353</v>
      </c>
      <c r="F53" s="46" t="s">
        <v>38</v>
      </c>
      <c r="G53" s="46">
        <v>17.0</v>
      </c>
      <c r="H53" s="47" t="s">
        <v>354</v>
      </c>
      <c r="I53" s="48" t="s">
        <v>355</v>
      </c>
      <c r="J53" s="46" t="s">
        <v>356</v>
      </c>
      <c r="K53" s="49" t="s">
        <v>357</v>
      </c>
      <c r="L53" s="31" t="s">
        <v>42</v>
      </c>
      <c r="M53" s="31"/>
      <c r="N53" s="33" t="s">
        <v>330</v>
      </c>
      <c r="O53" s="34">
        <v>46248.0</v>
      </c>
      <c r="P53" s="50" t="s">
        <v>44</v>
      </c>
      <c r="Q53" s="50" t="s">
        <v>87</v>
      </c>
      <c r="R53" s="50" t="s">
        <v>46</v>
      </c>
      <c r="S53" s="50" t="s">
        <v>46</v>
      </c>
      <c r="T53" s="50" t="s">
        <v>57</v>
      </c>
      <c r="U53" s="50" t="s">
        <v>46</v>
      </c>
      <c r="V53" s="50" t="s">
        <v>68</v>
      </c>
      <c r="W53" s="50" t="s">
        <v>86</v>
      </c>
      <c r="X53" s="50" t="s">
        <v>57</v>
      </c>
      <c r="Y53" s="50" t="s">
        <v>57</v>
      </c>
      <c r="Z53" s="38" t="str">
        <f t="array" ref="Z53">IFERROR(xlookup(C:C,'Follow up.1'!A:A,'Follow up.1'!AF:AF),"-")</f>
        <v>08/26</v>
      </c>
      <c r="AA53" s="6"/>
      <c r="AB53" s="6"/>
      <c r="AC53" s="6"/>
      <c r="AD53" s="6"/>
      <c r="AE53" s="6"/>
      <c r="AF53" s="6"/>
      <c r="AG53" s="6"/>
      <c r="AH53" s="6"/>
      <c r="AI53" s="6"/>
      <c r="AJ53" s="6"/>
      <c r="AK53" s="6"/>
      <c r="AL53" s="6"/>
      <c r="AM53" s="6"/>
      <c r="AN53" s="39" t="str">
        <f t="array" ref="AN53">IF(LEFT(B53,1)="3","x",IFNA(LET(raw,XLOOKUP(C53,'Follow up.2'!B:B,'Follow up.2'!AF:AF),IF(OR(raw="",raw=0),"-",TEXT(MIN(--raw,DATE(2027,6,1)),"mm/yyyy"))),"-"))</f>
        <v>-</v>
      </c>
      <c r="AO53" s="99">
        <v>46247.0</v>
      </c>
      <c r="AP53" s="3"/>
      <c r="AQ53" s="3"/>
      <c r="AR53" s="3"/>
      <c r="AS53" s="3"/>
      <c r="AT53" s="3"/>
      <c r="AU53" s="3"/>
      <c r="AV53" s="3"/>
      <c r="AW53" s="3"/>
      <c r="AX53" s="3"/>
      <c r="AY53" s="3"/>
      <c r="AZ53" s="3"/>
      <c r="BA53" s="3"/>
      <c r="BB53" s="3"/>
      <c r="BC53" s="3"/>
      <c r="BD53" s="3"/>
      <c r="BE53" s="3"/>
      <c r="BF53" s="3"/>
      <c r="BG53" s="3"/>
      <c r="BH53" s="3"/>
      <c r="BI53" s="3"/>
    </row>
    <row r="54" ht="14.25" customHeight="1">
      <c r="A54" s="1"/>
      <c r="B54" s="1">
        <f t="array" ref="B54">ifna(iferror(xlookup(C:C,'1000'!A:A,'1000'!D:D),iferror(xlookup(C:C,'2000'!A:A,'2000'!D:D),xlookup(C:C,'3000'!A:A,'3000'!D:D))),"-")</f>
        <v>1085</v>
      </c>
      <c r="C54" s="119">
        <v>1489.0</v>
      </c>
      <c r="D54" s="27" t="s">
        <v>317</v>
      </c>
      <c r="E54" s="27" t="s">
        <v>358</v>
      </c>
      <c r="F54" s="27" t="s">
        <v>124</v>
      </c>
      <c r="G54" s="27">
        <v>9.0</v>
      </c>
      <c r="H54" s="28" t="s">
        <v>359</v>
      </c>
      <c r="I54" s="44" t="s">
        <v>360</v>
      </c>
      <c r="J54" s="27"/>
      <c r="K54" s="30" t="s">
        <v>361</v>
      </c>
      <c r="L54" s="6" t="s">
        <v>361</v>
      </c>
      <c r="M54" s="51" t="s">
        <v>362</v>
      </c>
      <c r="N54" s="33" t="s">
        <v>363</v>
      </c>
      <c r="O54" s="34">
        <v>46266.0</v>
      </c>
      <c r="P54" s="65" t="s">
        <v>46</v>
      </c>
      <c r="Q54" s="65" t="s">
        <v>56</v>
      </c>
      <c r="R54" s="65" t="s">
        <v>56</v>
      </c>
      <c r="S54" s="65" t="s">
        <v>56</v>
      </c>
      <c r="T54" s="65" t="s">
        <v>46</v>
      </c>
      <c r="U54" s="65" t="s">
        <v>45</v>
      </c>
      <c r="V54" s="65" t="s">
        <v>45</v>
      </c>
      <c r="W54" s="65" t="s">
        <v>46</v>
      </c>
      <c r="X54" s="65" t="s">
        <v>46</v>
      </c>
      <c r="Y54" s="65" t="s">
        <v>88</v>
      </c>
      <c r="Z54" s="38" t="str">
        <f t="array" ref="Z54">IFERROR(xlookup(C:C,'Follow up.1'!A:A,'Follow up.1'!AF:AF),"-")</f>
        <v>1/26</v>
      </c>
      <c r="AA54" s="51" t="s">
        <v>364</v>
      </c>
      <c r="AB54" s="51" t="s">
        <v>88</v>
      </c>
      <c r="AC54" s="51" t="s">
        <v>46</v>
      </c>
      <c r="AD54" s="51" t="s">
        <v>128</v>
      </c>
      <c r="AE54" s="51"/>
      <c r="AF54" s="51" t="s">
        <v>56</v>
      </c>
      <c r="AG54" s="51" t="s">
        <v>128</v>
      </c>
      <c r="AH54" s="51"/>
      <c r="AI54" s="51" t="s">
        <v>365</v>
      </c>
      <c r="AJ54" s="51" t="s">
        <v>47</v>
      </c>
      <c r="AK54" s="6"/>
      <c r="AL54" s="51" t="s">
        <v>47</v>
      </c>
      <c r="AM54" s="6"/>
      <c r="AN54" s="39" t="str">
        <f t="array" ref="AN54">IF(LEFT(B54,1)="3","x",IFNA(LET(raw,XLOOKUP(C54,'Follow up.2'!B:B,'Follow up.2'!AF:AF),IF(OR(raw="",raw=0),"-",TEXT(MIN(--raw,DATE(2027,6,1)),"mm/yyyy"))),"-"))</f>
        <v>-</v>
      </c>
      <c r="AO54" s="6"/>
      <c r="AP54" s="3"/>
      <c r="AQ54" s="3"/>
      <c r="AR54" s="3"/>
      <c r="AS54" s="3"/>
      <c r="AT54" s="3"/>
      <c r="AU54" s="3"/>
      <c r="AV54" s="3"/>
      <c r="AW54" s="3"/>
      <c r="AX54" s="3"/>
      <c r="AY54" s="3"/>
      <c r="AZ54" s="3"/>
      <c r="BA54" s="3"/>
      <c r="BB54" s="3"/>
      <c r="BC54" s="3"/>
      <c r="BD54" s="3"/>
      <c r="BE54" s="3"/>
      <c r="BF54" s="3"/>
      <c r="BG54" s="3"/>
      <c r="BH54" s="3"/>
      <c r="BI54" s="3"/>
    </row>
    <row r="55" ht="14.25" customHeight="1">
      <c r="A55" s="1"/>
      <c r="B55" s="1">
        <f t="array" ref="B55">ifna(iferror(xlookup(C:C,'1000'!A:A,'1000'!D:D),iferror(xlookup(C:C,'2000'!A:A,'2000'!D:D),xlookup(C:C,'3000'!A:A,'3000'!D:D))),"-")</f>
        <v>2123</v>
      </c>
      <c r="C55" s="87">
        <v>1780.0</v>
      </c>
      <c r="D55" s="89" t="s">
        <v>366</v>
      </c>
      <c r="E55" s="89" t="s">
        <v>367</v>
      </c>
      <c r="F55" s="89" t="s">
        <v>38</v>
      </c>
      <c r="G55" s="89">
        <v>16.0</v>
      </c>
      <c r="H55" s="43" t="s">
        <v>368</v>
      </c>
      <c r="I55" s="90" t="s">
        <v>369</v>
      </c>
      <c r="J55" s="89" t="s">
        <v>370</v>
      </c>
      <c r="K55" s="91"/>
      <c r="L55" s="31" t="s">
        <v>42</v>
      </c>
      <c r="M55" s="31"/>
      <c r="N55" s="33" t="s">
        <v>371</v>
      </c>
      <c r="O55" s="99">
        <v>46266.0</v>
      </c>
      <c r="P55" s="50" t="s">
        <v>44</v>
      </c>
      <c r="Q55" s="50" t="s">
        <v>46</v>
      </c>
      <c r="R55" s="50" t="s">
        <v>46</v>
      </c>
      <c r="S55" s="50" t="s">
        <v>46</v>
      </c>
      <c r="T55" s="50" t="s">
        <v>57</v>
      </c>
      <c r="U55" s="50" t="s">
        <v>46</v>
      </c>
      <c r="V55" s="50" t="s">
        <v>372</v>
      </c>
      <c r="W55" s="50" t="s">
        <v>86</v>
      </c>
      <c r="X55" s="50" t="s">
        <v>89</v>
      </c>
      <c r="Y55" s="50" t="s">
        <v>68</v>
      </c>
      <c r="Z55" s="38" t="str">
        <f t="array" ref="Z55">IFERROR(xlookup(C:C,'Follow up.1'!A:A,'Follow up.1'!AF:AF),"-")</f>
        <v>09/26</v>
      </c>
      <c r="AA55" s="51"/>
      <c r="AC55" s="51"/>
      <c r="AD55" s="120"/>
      <c r="AE55" s="6"/>
      <c r="AF55" s="6"/>
      <c r="AG55" s="6"/>
      <c r="AH55" s="6"/>
      <c r="AI55" s="6"/>
      <c r="AJ55" s="6"/>
      <c r="AK55" s="6"/>
      <c r="AN55" s="39" t="str">
        <f t="array" ref="AN55">IF(LEFT(B55,1)="3","x",IFNA(LET(raw,XLOOKUP(C55,'Follow up.2'!B:B,'Follow up.2'!AF:AF),IF(OR(raw="",raw=0),"-",TEXT(MIN(--raw,DATE(2027,6,1)),"mm/yyyy"))),"-"))</f>
        <v>-</v>
      </c>
      <c r="AO55" s="6"/>
      <c r="AP55" s="3"/>
      <c r="AQ55" s="3"/>
      <c r="AR55" s="3"/>
      <c r="AS55" s="3"/>
      <c r="AT55" s="3"/>
      <c r="AU55" s="3"/>
      <c r="AV55" s="3"/>
      <c r="AW55" s="3"/>
      <c r="AX55" s="3"/>
      <c r="AY55" s="3"/>
      <c r="AZ55" s="3"/>
      <c r="BA55" s="3"/>
      <c r="BB55" s="3"/>
      <c r="BC55" s="3"/>
      <c r="BD55" s="3"/>
      <c r="BE55" s="3"/>
      <c r="BF55" s="3"/>
      <c r="BG55" s="3"/>
      <c r="BH55" s="3"/>
      <c r="BI55" s="3"/>
    </row>
    <row r="56" ht="14.25" customHeight="1">
      <c r="A56" s="1"/>
      <c r="B56" s="1">
        <f t="array" ref="B56">ifna(iferror(xlookup(C:C,'1000'!A:A,'1000'!D:D),iferror(xlookup(C:C,'2000'!A:A,'2000'!D:D),xlookup(C:C,'3000'!A:A,'3000'!D:D))),"-")</f>
        <v>1015</v>
      </c>
      <c r="C56" s="52">
        <v>155.0</v>
      </c>
      <c r="D56" s="53" t="s">
        <v>373</v>
      </c>
      <c r="E56" s="94" t="s">
        <v>374</v>
      </c>
      <c r="F56" s="103" t="s">
        <v>117</v>
      </c>
      <c r="G56" s="93">
        <v>9.0</v>
      </c>
      <c r="H56" s="43" t="s">
        <v>375</v>
      </c>
      <c r="I56" s="104" t="s">
        <v>376</v>
      </c>
      <c r="J56" s="53"/>
      <c r="K56" s="30"/>
      <c r="L56" s="31"/>
      <c r="M56" s="31"/>
      <c r="N56" s="33" t="s">
        <v>377</v>
      </c>
      <c r="O56" s="99">
        <v>46267.0</v>
      </c>
      <c r="P56" s="35" t="s">
        <v>45</v>
      </c>
      <c r="Q56" s="35" t="s">
        <v>45</v>
      </c>
      <c r="R56" s="35" t="s">
        <v>45</v>
      </c>
      <c r="S56" s="35" t="s">
        <v>45</v>
      </c>
      <c r="T56" s="35" t="s">
        <v>45</v>
      </c>
      <c r="U56" s="35" t="s">
        <v>45</v>
      </c>
      <c r="V56" s="35" t="s">
        <v>45</v>
      </c>
      <c r="W56" s="35" t="s">
        <v>45</v>
      </c>
      <c r="X56" s="35" t="s">
        <v>45</v>
      </c>
      <c r="Y56" s="35" t="s">
        <v>45</v>
      </c>
      <c r="Z56" s="38" t="str">
        <f t="array" ref="Z56">IFERROR(xlookup(C:C,'Follow up.1'!A:A,'Follow up.1'!AF:AF),"-")</f>
        <v> 11/24</v>
      </c>
      <c r="AA56" s="32" t="s">
        <v>56</v>
      </c>
      <c r="AB56" s="85" t="s">
        <v>56</v>
      </c>
      <c r="AC56" s="32" t="s">
        <v>56</v>
      </c>
      <c r="AD56" s="32" t="s">
        <v>56</v>
      </c>
      <c r="AE56" s="32"/>
      <c r="AF56" s="32" t="s">
        <v>56</v>
      </c>
      <c r="AG56" s="32" t="s">
        <v>86</v>
      </c>
      <c r="AH56" s="32"/>
      <c r="AI56" s="32" t="s">
        <v>57</v>
      </c>
      <c r="AJ56" s="32" t="s">
        <v>86</v>
      </c>
      <c r="AK56" s="32" t="s">
        <v>86</v>
      </c>
      <c r="AL56" s="32" t="s">
        <v>57</v>
      </c>
      <c r="AM56" s="32" t="s">
        <v>121</v>
      </c>
      <c r="AN56" s="39" t="str">
        <f t="array" ref="AN56">IF(LEFT(B56,1)="3","x",IFNA(LET(raw,XLOOKUP(C56,'Follow up.2'!B:B,'Follow up.2'!AF:AF),IF(OR(raw="",raw=0),"-",TEXT(MIN(--raw,DATE(2027,6,1)),"mm/yyyy"))),"-"))</f>
        <v>09/2026</v>
      </c>
      <c r="AO56" s="99">
        <v>46267.0</v>
      </c>
      <c r="AP56" s="30"/>
      <c r="AQ56" s="13"/>
      <c r="AR56" s="13"/>
      <c r="AS56" s="13"/>
      <c r="AT56" s="13"/>
      <c r="AU56" s="13"/>
      <c r="AV56" s="13"/>
      <c r="AW56" s="3"/>
      <c r="AX56" s="3"/>
      <c r="AY56" s="3"/>
      <c r="AZ56" s="3"/>
      <c r="BA56" s="3"/>
      <c r="BB56" s="3"/>
      <c r="BC56" s="3"/>
      <c r="BD56" s="3"/>
      <c r="BE56" s="3"/>
      <c r="BF56" s="3"/>
      <c r="BG56" s="3"/>
      <c r="BH56" s="3"/>
      <c r="BI56" s="3"/>
    </row>
    <row r="57" ht="14.25" customHeight="1">
      <c r="A57" s="1"/>
      <c r="B57" s="1">
        <f t="array" ref="B57">ifna(iferror(xlookup(C:C,'1000'!A:A,'1000'!D:D),iferror(xlookup(C:C,'2000'!A:A,'2000'!D:D),xlookup(C:C,'3000'!A:A,'3000'!D:D))),"-")</f>
        <v>2118</v>
      </c>
      <c r="C57" s="121">
        <v>1821.0</v>
      </c>
      <c r="D57" s="89" t="s">
        <v>378</v>
      </c>
      <c r="E57" s="89" t="s">
        <v>379</v>
      </c>
      <c r="F57" s="89" t="s">
        <v>92</v>
      </c>
      <c r="G57" s="89">
        <v>14.0</v>
      </c>
      <c r="H57" s="43" t="s">
        <v>380</v>
      </c>
      <c r="I57" s="90" t="s">
        <v>381</v>
      </c>
      <c r="J57" s="89" t="s">
        <v>381</v>
      </c>
      <c r="K57" s="91"/>
      <c r="L57" s="31" t="s">
        <v>42</v>
      </c>
      <c r="M57" s="31"/>
      <c r="N57" s="33" t="s">
        <v>330</v>
      </c>
      <c r="O57" s="99">
        <v>46282.0</v>
      </c>
      <c r="P57" s="50" t="s">
        <v>46</v>
      </c>
      <c r="Q57" s="50" t="s">
        <v>44</v>
      </c>
      <c r="R57" s="50" t="s">
        <v>44</v>
      </c>
      <c r="S57" s="50" t="s">
        <v>56</v>
      </c>
      <c r="T57" s="50" t="s">
        <v>56</v>
      </c>
      <c r="U57" s="50" t="s">
        <v>86</v>
      </c>
      <c r="V57" s="50" t="s">
        <v>56</v>
      </c>
      <c r="W57" s="50" t="s">
        <v>77</v>
      </c>
      <c r="X57" s="50" t="s">
        <v>68</v>
      </c>
      <c r="Y57" s="50" t="s">
        <v>57</v>
      </c>
      <c r="Z57" s="38" t="str">
        <f t="array" ref="Z57">IFERROR(xlookup(C:C,'Follow up.1'!A:A,'Follow up.1'!AF:AF),"-")</f>
        <v>09/26</v>
      </c>
      <c r="AA57" s="6"/>
      <c r="AB57" s="6"/>
      <c r="AC57" s="6"/>
      <c r="AD57" s="6"/>
      <c r="AE57" s="6"/>
      <c r="AF57" s="6"/>
      <c r="AG57" s="6"/>
      <c r="AH57" s="6"/>
      <c r="AI57" s="6"/>
      <c r="AJ57" s="6"/>
      <c r="AK57" s="6"/>
      <c r="AL57" s="6"/>
      <c r="AM57" s="6"/>
      <c r="AN57" s="39" t="str">
        <f t="array" ref="AN57">IF(LEFT(B57,1)="3","x",IFNA(LET(raw,XLOOKUP(C57,'Follow up.2'!B:B,'Follow up.2'!AF:AF),IF(OR(raw="",raw=0),"-",TEXT(MIN(--raw,DATE(2027,6,1)),"mm/yyyy"))),"-"))</f>
        <v>-</v>
      </c>
      <c r="AO57" s="6"/>
      <c r="AP57" s="3"/>
      <c r="AQ57" s="3"/>
      <c r="AR57" s="3"/>
      <c r="AS57" s="3"/>
      <c r="AT57" s="3"/>
      <c r="AU57" s="3"/>
      <c r="AV57" s="3"/>
      <c r="AW57" s="3"/>
      <c r="AX57" s="3"/>
      <c r="AY57" s="3"/>
      <c r="AZ57" s="3"/>
      <c r="BA57" s="3"/>
      <c r="BB57" s="3"/>
      <c r="BC57" s="3"/>
      <c r="BD57" s="3"/>
      <c r="BE57" s="3"/>
      <c r="BF57" s="3"/>
      <c r="BG57" s="3"/>
      <c r="BH57" s="3"/>
      <c r="BI57" s="3"/>
    </row>
    <row r="58" ht="14.25" customHeight="1">
      <c r="A58" s="1"/>
      <c r="B58" s="1">
        <f t="array" ref="B58">ifna(iferror(xlookup(C:C,'1000'!A:A,'1000'!D:D),iferror(xlookup(C:C,'2000'!A:A,'2000'!D:D),xlookup(C:C,'3000'!A:A,'3000'!D:D))),"-")</f>
        <v>1016</v>
      </c>
      <c r="C58" s="52">
        <v>180.0</v>
      </c>
      <c r="D58" s="53" t="s">
        <v>382</v>
      </c>
      <c r="E58" s="94" t="s">
        <v>383</v>
      </c>
      <c r="F58" s="103" t="s">
        <v>117</v>
      </c>
      <c r="G58" s="93">
        <v>10.0</v>
      </c>
      <c r="H58" s="28"/>
      <c r="I58" s="54"/>
      <c r="J58" s="53"/>
      <c r="K58" s="30"/>
      <c r="L58" s="31"/>
      <c r="M58" s="32" t="s">
        <v>384</v>
      </c>
      <c r="N58" s="33" t="s">
        <v>385</v>
      </c>
      <c r="O58" s="34">
        <v>46296.0</v>
      </c>
      <c r="P58" s="35" t="s">
        <v>46</v>
      </c>
      <c r="Q58" s="35" t="s">
        <v>46</v>
      </c>
      <c r="R58" s="35" t="s">
        <v>46</v>
      </c>
      <c r="S58" s="35" t="s">
        <v>46</v>
      </c>
      <c r="T58" s="35" t="s">
        <v>46</v>
      </c>
      <c r="U58" s="35" t="s">
        <v>76</v>
      </c>
      <c r="V58" s="35" t="s">
        <v>76</v>
      </c>
      <c r="W58" s="35" t="s">
        <v>76</v>
      </c>
      <c r="X58" s="35" t="s">
        <v>76</v>
      </c>
      <c r="Y58" s="35" t="s">
        <v>76</v>
      </c>
      <c r="Z58" s="38" t="str">
        <f t="array" ref="Z58">IFERROR(xlookup(C:C,'Follow up.1'!A:A,'Follow up.1'!AF:AF),"-")</f>
        <v> 2/25</v>
      </c>
      <c r="AA58" s="32" t="s">
        <v>68</v>
      </c>
      <c r="AB58" s="32" t="s">
        <v>46</v>
      </c>
      <c r="AC58" s="32" t="s">
        <v>46</v>
      </c>
      <c r="AD58" s="32" t="s">
        <v>46</v>
      </c>
      <c r="AE58" s="32"/>
      <c r="AF58" s="32" t="s">
        <v>56</v>
      </c>
      <c r="AG58" s="32" t="s">
        <v>68</v>
      </c>
      <c r="AH58" s="32"/>
      <c r="AI58" s="32" t="s">
        <v>46</v>
      </c>
      <c r="AJ58" s="32" t="s">
        <v>56</v>
      </c>
      <c r="AK58" s="32" t="s">
        <v>77</v>
      </c>
      <c r="AL58" s="32" t="s">
        <v>68</v>
      </c>
      <c r="AM58" s="32" t="s">
        <v>121</v>
      </c>
      <c r="AN58" s="39" t="str">
        <f t="array" ref="AN58">IF(LEFT(B58,1)="3","x",IFNA(LET(raw,XLOOKUP(C58,'Follow up.2'!B:B,'Follow up.2'!AF:AF),IF(OR(raw="",raw=0),"-",TEXT(MIN(--raw,DATE(2027,6,1)),"mm/yyyy"))),"-"))</f>
        <v>10/2026</v>
      </c>
      <c r="AO58" s="34">
        <v>46296.0</v>
      </c>
      <c r="AP58" s="30"/>
      <c r="AQ58" s="13"/>
      <c r="AR58" s="13"/>
      <c r="AS58" s="13"/>
      <c r="AT58" s="13"/>
      <c r="AU58" s="13"/>
      <c r="AV58" s="13"/>
      <c r="AW58" s="3"/>
      <c r="AX58" s="3"/>
      <c r="AY58" s="3"/>
      <c r="AZ58" s="3"/>
      <c r="BA58" s="3"/>
      <c r="BB58" s="3"/>
      <c r="BC58" s="3"/>
      <c r="BD58" s="3"/>
      <c r="BE58" s="3"/>
      <c r="BF58" s="3"/>
      <c r="BG58" s="3"/>
      <c r="BH58" s="3"/>
      <c r="BI58" s="3"/>
    </row>
    <row r="59" ht="14.25" customHeight="1">
      <c r="A59" s="1"/>
      <c r="B59" s="1">
        <f t="array" ref="B59">ifna(iferror(xlookup(C:C,'1000'!A:A,'1000'!D:D),iferror(xlookup(C:C,'2000'!A:A,'2000'!D:D),xlookup(C:C,'3000'!A:A,'3000'!D:D))),"-")</f>
        <v>2012</v>
      </c>
      <c r="C59" s="26">
        <v>527.0</v>
      </c>
      <c r="D59" s="27" t="s">
        <v>386</v>
      </c>
      <c r="E59" s="27" t="s">
        <v>387</v>
      </c>
      <c r="F59" s="27" t="s">
        <v>50</v>
      </c>
      <c r="G59" s="27" t="s">
        <v>388</v>
      </c>
      <c r="H59" s="28" t="s">
        <v>389</v>
      </c>
      <c r="I59" s="29" t="s">
        <v>390</v>
      </c>
      <c r="J59" s="27" t="s">
        <v>391</v>
      </c>
      <c r="K59" s="30" t="s">
        <v>392</v>
      </c>
      <c r="L59" s="31" t="s">
        <v>392</v>
      </c>
      <c r="M59" s="31"/>
      <c r="N59" s="33" t="s">
        <v>284</v>
      </c>
      <c r="O59" s="34">
        <v>46296.0</v>
      </c>
      <c r="P59" s="66" t="s">
        <v>45</v>
      </c>
      <c r="Q59" s="66" t="s">
        <v>45</v>
      </c>
      <c r="R59" s="66" t="s">
        <v>45</v>
      </c>
      <c r="S59" s="66" t="s">
        <v>45</v>
      </c>
      <c r="T59" s="66" t="s">
        <v>45</v>
      </c>
      <c r="U59" s="66" t="s">
        <v>45</v>
      </c>
      <c r="V59" s="66" t="s">
        <v>45</v>
      </c>
      <c r="W59" s="66" t="s">
        <v>45</v>
      </c>
      <c r="X59" s="66" t="s">
        <v>45</v>
      </c>
      <c r="Y59" s="66" t="s">
        <v>45</v>
      </c>
      <c r="Z59" s="38" t="str">
        <f t="array" ref="Z59">IFERROR(xlookup(C:C,'Follow up.1'!A:A,'Follow up.1'!AF:AF),"-")</f>
        <v>  5/25</v>
      </c>
      <c r="AA59" s="32" t="s">
        <v>77</v>
      </c>
      <c r="AB59" s="32" t="s">
        <v>393</v>
      </c>
      <c r="AC59" s="32" t="s">
        <v>46</v>
      </c>
      <c r="AD59" s="32" t="s">
        <v>56</v>
      </c>
      <c r="AE59" s="32"/>
      <c r="AF59" s="32" t="s">
        <v>68</v>
      </c>
      <c r="AG59" s="32" t="s">
        <v>77</v>
      </c>
      <c r="AH59" s="32"/>
      <c r="AI59" s="32" t="s">
        <v>56</v>
      </c>
      <c r="AJ59" s="32" t="s">
        <v>56</v>
      </c>
      <c r="AK59" s="32" t="s">
        <v>77</v>
      </c>
      <c r="AL59" s="32" t="s">
        <v>68</v>
      </c>
      <c r="AM59" s="32" t="s">
        <v>121</v>
      </c>
      <c r="AN59" s="39" t="str">
        <f t="array" ref="AN59">IF(LEFT(B59,1)="3","x",IFNA(LET(raw,XLOOKUP(C59,'Follow up.2'!B:B,'Follow up.2'!AF:AF),IF(OR(raw="",raw=0),"-",TEXT(MIN(--raw,DATE(2027,6,1)),"mm/yyyy"))),"-"))</f>
        <v>10/2026</v>
      </c>
      <c r="AO59" s="34">
        <v>46296.0</v>
      </c>
      <c r="AP59" s="27"/>
      <c r="AQ59" s="3"/>
      <c r="AR59" s="3"/>
      <c r="AS59" s="3"/>
      <c r="AT59" s="3"/>
      <c r="AU59" s="3"/>
      <c r="AV59" s="3"/>
      <c r="AW59" s="3"/>
      <c r="AX59" s="3"/>
      <c r="AY59" s="3"/>
      <c r="AZ59" s="3"/>
      <c r="BA59" s="3"/>
      <c r="BB59" s="3"/>
      <c r="BC59" s="3"/>
      <c r="BD59" s="3"/>
      <c r="BE59" s="3"/>
      <c r="BF59" s="3"/>
      <c r="BG59" s="3"/>
      <c r="BH59" s="3"/>
      <c r="BI59" s="3"/>
    </row>
    <row r="60" ht="14.25" customHeight="1">
      <c r="A60" s="1"/>
      <c r="B60" s="1">
        <f t="array" ref="B60">ifna(iferror(xlookup(C:C,'1000'!A:A,'1000'!D:D),iferror(xlookup(C:C,'2000'!A:A,'2000'!D:D),xlookup(C:C,'3000'!A:A,'3000'!D:D))),"-")</f>
        <v>2009</v>
      </c>
      <c r="C60" s="52">
        <v>170.0</v>
      </c>
      <c r="D60" s="53" t="s">
        <v>394</v>
      </c>
      <c r="E60" s="53" t="s">
        <v>279</v>
      </c>
      <c r="F60" s="53"/>
      <c r="G60" s="53"/>
      <c r="H60" s="28" t="s">
        <v>395</v>
      </c>
      <c r="I60" s="54">
        <v>0.0</v>
      </c>
      <c r="J60" s="53" t="s">
        <v>396</v>
      </c>
      <c r="K60" s="30"/>
      <c r="L60" s="31"/>
      <c r="M60" s="32" t="s">
        <v>397</v>
      </c>
      <c r="N60" s="33" t="s">
        <v>345</v>
      </c>
      <c r="O60" s="34">
        <v>46311.0</v>
      </c>
      <c r="P60" s="35" t="s">
        <v>45</v>
      </c>
      <c r="Q60" s="35" t="s">
        <v>45</v>
      </c>
      <c r="R60" s="35" t="s">
        <v>45</v>
      </c>
      <c r="S60" s="35" t="s">
        <v>45</v>
      </c>
      <c r="T60" s="35" t="s">
        <v>45</v>
      </c>
      <c r="U60" s="35" t="s">
        <v>45</v>
      </c>
      <c r="V60" s="35" t="s">
        <v>45</v>
      </c>
      <c r="W60" s="35" t="s">
        <v>45</v>
      </c>
      <c r="X60" s="35" t="s">
        <v>45</v>
      </c>
      <c r="Y60" s="35" t="s">
        <v>45</v>
      </c>
      <c r="Z60" s="38" t="str">
        <f t="array" ref="Z60">IFERROR(xlookup(C:C,'Follow up.1'!A:A,'Follow up.1'!AF:AF),"-")</f>
        <v> 4/25</v>
      </c>
      <c r="AA60" s="32" t="s">
        <v>46</v>
      </c>
      <c r="AB60" s="32" t="s">
        <v>86</v>
      </c>
      <c r="AC60" s="32" t="s">
        <v>86</v>
      </c>
      <c r="AD60" s="32" t="s">
        <v>86</v>
      </c>
      <c r="AE60" s="32"/>
      <c r="AF60" s="32" t="s">
        <v>57</v>
      </c>
      <c r="AG60" s="32" t="s">
        <v>77</v>
      </c>
      <c r="AH60" s="32"/>
      <c r="AI60" s="122" t="s">
        <v>46</v>
      </c>
      <c r="AJ60" s="122" t="s">
        <v>68</v>
      </c>
      <c r="AK60" s="122" t="s">
        <v>57</v>
      </c>
      <c r="AL60" s="122" t="s">
        <v>68</v>
      </c>
      <c r="AM60" s="32" t="s">
        <v>121</v>
      </c>
      <c r="AN60" s="39" t="str">
        <f t="array" ref="AN60">IF(LEFT(B60,1)="3","x",IFNA(LET(raw,XLOOKUP(C60,'Follow up.2'!B:B,'Follow up.2'!AF:AF),IF(OR(raw="",raw=0),"-",TEXT(MIN(--raw,DATE(2027,6,1)),"mm/yyyy"))),"-"))</f>
        <v>10/2026</v>
      </c>
      <c r="AO60" s="31"/>
      <c r="AP60" s="27"/>
      <c r="AQ60" s="3"/>
      <c r="AR60" s="3"/>
      <c r="AS60" s="3"/>
      <c r="AT60" s="3"/>
      <c r="AU60" s="3"/>
      <c r="AV60" s="3"/>
      <c r="AW60" s="13"/>
      <c r="AX60" s="13"/>
      <c r="AY60" s="13"/>
      <c r="AZ60" s="13"/>
      <c r="BA60" s="13"/>
      <c r="BB60" s="13"/>
      <c r="BC60" s="13"/>
      <c r="BD60" s="13"/>
      <c r="BE60" s="13"/>
      <c r="BF60" s="13"/>
      <c r="BG60" s="13"/>
      <c r="BH60" s="13"/>
      <c r="BI60" s="13"/>
    </row>
    <row r="61" ht="14.25" customHeight="1">
      <c r="A61" s="1"/>
      <c r="B61" s="1">
        <f t="array" ref="B61">ifna(iferror(xlookup(C:C,'1000'!A:A,'1000'!D:D),iferror(xlookup(C:C,'2000'!A:A,'2000'!D:D),xlookup(C:C,'3000'!A:A,'3000'!D:D))),"-")</f>
        <v>1019</v>
      </c>
      <c r="C61" s="52">
        <v>393.0</v>
      </c>
      <c r="D61" s="53" t="s">
        <v>398</v>
      </c>
      <c r="E61" s="94" t="s">
        <v>399</v>
      </c>
      <c r="F61" s="94"/>
      <c r="G61" s="53"/>
      <c r="H61" s="28"/>
      <c r="I61" s="54"/>
      <c r="J61" s="53"/>
      <c r="K61" s="30"/>
      <c r="L61" s="31"/>
      <c r="M61" s="31"/>
      <c r="N61" s="33" t="s">
        <v>281</v>
      </c>
      <c r="O61" s="76">
        <v>46312.0</v>
      </c>
      <c r="P61" s="37" t="s">
        <v>56</v>
      </c>
      <c r="Q61" s="37" t="s">
        <v>56</v>
      </c>
      <c r="R61" s="37" t="s">
        <v>56</v>
      </c>
      <c r="S61" s="37" t="s">
        <v>56</v>
      </c>
      <c r="T61" s="37" t="s">
        <v>56</v>
      </c>
      <c r="U61" s="37" t="s">
        <v>56</v>
      </c>
      <c r="V61" s="37" t="s">
        <v>56</v>
      </c>
      <c r="W61" s="37" t="s">
        <v>56</v>
      </c>
      <c r="X61" s="37" t="s">
        <v>56</v>
      </c>
      <c r="Y61" s="37" t="s">
        <v>56</v>
      </c>
      <c r="Z61" s="38" t="str">
        <f t="array" ref="Z61">IFERROR(xlookup(C:C,'Follow up.1'!A:A,'Follow up.1'!AF:AF),"-")</f>
        <v>3/25</v>
      </c>
      <c r="AA61" s="32" t="s">
        <v>106</v>
      </c>
      <c r="AB61" s="32" t="s">
        <v>57</v>
      </c>
      <c r="AC61" s="32" t="s">
        <v>45</v>
      </c>
      <c r="AD61" s="32" t="s">
        <v>400</v>
      </c>
      <c r="AE61" s="32"/>
      <c r="AF61" s="32" t="s">
        <v>56</v>
      </c>
      <c r="AG61" s="32" t="s">
        <v>47</v>
      </c>
      <c r="AH61" s="32"/>
      <c r="AI61" s="122" t="s">
        <v>57</v>
      </c>
      <c r="AJ61" s="122" t="s">
        <v>77</v>
      </c>
      <c r="AK61" s="122" t="s">
        <v>57</v>
      </c>
      <c r="AL61" s="122" t="s">
        <v>57</v>
      </c>
      <c r="AM61" s="32" t="s">
        <v>121</v>
      </c>
      <c r="AN61" s="39" t="str">
        <f t="array" ref="AN61">IF(LEFT(B61,1)="3","x",IFNA(LET(raw,XLOOKUP(C61,'Follow up.2'!B:B,'Follow up.2'!AF:AF),IF(OR(raw="",raw=0),"-",TEXT(MIN(--raw,DATE(2027,6,1)),"mm/yyyy"))),"-"))</f>
        <v>10/2026</v>
      </c>
      <c r="AO61" s="76">
        <v>46312.0</v>
      </c>
      <c r="AP61" s="30"/>
      <c r="AQ61" s="13"/>
      <c r="AR61" s="13"/>
      <c r="AS61" s="13"/>
      <c r="AT61" s="13"/>
      <c r="AU61" s="13"/>
      <c r="AV61" s="13"/>
      <c r="AW61" s="3"/>
      <c r="AX61" s="3"/>
      <c r="AY61" s="3"/>
      <c r="AZ61" s="3"/>
      <c r="BA61" s="3"/>
      <c r="BB61" s="3"/>
      <c r="BC61" s="3"/>
      <c r="BD61" s="3"/>
      <c r="BE61" s="3"/>
      <c r="BF61" s="3"/>
      <c r="BG61" s="3"/>
      <c r="BH61" s="3"/>
      <c r="BI61" s="3"/>
    </row>
    <row r="62" ht="14.25" customHeight="1">
      <c r="A62" s="1"/>
      <c r="B62" s="1">
        <f t="array" ref="B62">ifna(iferror(xlookup(C:C,'1000'!A:A,'1000'!D:D),iferror(xlookup(C:C,'2000'!A:A,'2000'!D:D),xlookup(C:C,'3000'!A:A,'3000'!D:D))),"-")</f>
        <v>1032</v>
      </c>
      <c r="C62" s="26">
        <v>774.0</v>
      </c>
      <c r="D62" s="27" t="s">
        <v>401</v>
      </c>
      <c r="E62" s="27" t="s">
        <v>402</v>
      </c>
      <c r="F62" s="27" t="s">
        <v>117</v>
      </c>
      <c r="G62" s="27" t="s">
        <v>403</v>
      </c>
      <c r="H62" s="28" t="s">
        <v>404</v>
      </c>
      <c r="I62" s="29">
        <v>0.0</v>
      </c>
      <c r="J62" s="27" t="s">
        <v>405</v>
      </c>
      <c r="K62" s="30" t="s">
        <v>42</v>
      </c>
      <c r="L62" s="31" t="s">
        <v>42</v>
      </c>
      <c r="M62" s="31"/>
      <c r="N62" s="33" t="s">
        <v>406</v>
      </c>
      <c r="O62" s="34">
        <v>46315.0</v>
      </c>
      <c r="P62" s="35" t="s">
        <v>46</v>
      </c>
      <c r="Q62" s="35" t="s">
        <v>46</v>
      </c>
      <c r="R62" s="35" t="s">
        <v>46</v>
      </c>
      <c r="S62" s="35" t="s">
        <v>46</v>
      </c>
      <c r="T62" s="35" t="s">
        <v>46</v>
      </c>
      <c r="U62" s="35" t="s">
        <v>46</v>
      </c>
      <c r="V62" s="65" t="s">
        <v>45</v>
      </c>
      <c r="W62" s="35" t="s">
        <v>46</v>
      </c>
      <c r="X62" s="35" t="s">
        <v>46</v>
      </c>
      <c r="Y62" s="35" t="s">
        <v>46</v>
      </c>
      <c r="Z62" s="38" t="str">
        <f t="array" ref="Z62">IFERROR(xlookup(C:C,'Follow up.1'!A:A,'Follow up.1'!AF:AF),"-")</f>
        <v> 7/25 </v>
      </c>
      <c r="AA62" s="32" t="s">
        <v>57</v>
      </c>
      <c r="AB62" s="32" t="s">
        <v>57</v>
      </c>
      <c r="AC62" s="32" t="s">
        <v>57</v>
      </c>
      <c r="AD62" s="32" t="s">
        <v>57</v>
      </c>
      <c r="AE62" s="32"/>
      <c r="AF62" s="32" t="s">
        <v>57</v>
      </c>
      <c r="AG62" s="32" t="s">
        <v>57</v>
      </c>
      <c r="AH62" s="32"/>
      <c r="AI62" s="32" t="s">
        <v>46</v>
      </c>
      <c r="AJ62" s="32" t="s">
        <v>46</v>
      </c>
      <c r="AK62" s="32" t="s">
        <v>46</v>
      </c>
      <c r="AL62" s="122" t="s">
        <v>57</v>
      </c>
      <c r="AM62" s="32" t="s">
        <v>121</v>
      </c>
      <c r="AN62" s="39" t="str">
        <f t="array" ref="AN62">IF(LEFT(B62,1)="3","x",IFNA(LET(raw,XLOOKUP(C62,'Follow up.2'!B:B,'Follow up.2'!AF:AF),IF(OR(raw="",raw=0),"-",TEXT(MIN(--raw,DATE(2027,6,1)),"mm/yyyy"))),"-"))</f>
        <v>10/2026</v>
      </c>
      <c r="AO62" s="34">
        <v>46315.0</v>
      </c>
      <c r="AP62" s="27"/>
      <c r="AQ62" s="3"/>
      <c r="AR62" s="3"/>
      <c r="AS62" s="3"/>
      <c r="AT62" s="3"/>
      <c r="AU62" s="3"/>
      <c r="AV62" s="3"/>
      <c r="AW62" s="13"/>
      <c r="AX62" s="13"/>
      <c r="AY62" s="13"/>
      <c r="AZ62" s="13"/>
      <c r="BA62" s="13"/>
      <c r="BB62" s="13"/>
      <c r="BC62" s="13"/>
      <c r="BD62" s="13"/>
      <c r="BE62" s="13"/>
      <c r="BF62" s="13"/>
      <c r="BG62" s="13"/>
      <c r="BH62" s="13"/>
      <c r="BI62" s="13"/>
    </row>
    <row r="63" ht="14.25" customHeight="1">
      <c r="A63" s="1"/>
      <c r="B63" s="1">
        <f t="array" ref="B63">ifna(iferror(xlookup(C:C,'1000'!A:A,'1000'!D:D),iferror(xlookup(C:C,'2000'!A:A,'2000'!D:D),xlookup(C:C,'3000'!A:A,'3000'!D:D))),"-")</f>
        <v>2020</v>
      </c>
      <c r="C63" s="26">
        <v>738.0</v>
      </c>
      <c r="D63" s="27" t="s">
        <v>407</v>
      </c>
      <c r="E63" s="27" t="s">
        <v>408</v>
      </c>
      <c r="F63" s="27" t="s">
        <v>50</v>
      </c>
      <c r="G63" s="27" t="s">
        <v>388</v>
      </c>
      <c r="H63" s="28" t="s">
        <v>409</v>
      </c>
      <c r="I63" s="29" t="s">
        <v>410</v>
      </c>
      <c r="J63" s="27">
        <v>8.562713698E9</v>
      </c>
      <c r="K63" s="30" t="s">
        <v>42</v>
      </c>
      <c r="L63" s="31" t="s">
        <v>42</v>
      </c>
      <c r="M63" s="31"/>
      <c r="N63" s="33" t="s">
        <v>281</v>
      </c>
      <c r="O63" s="34">
        <v>46317.0</v>
      </c>
      <c r="P63" s="35" t="s">
        <v>46</v>
      </c>
      <c r="Q63" s="35" t="s">
        <v>46</v>
      </c>
      <c r="R63" s="35" t="s">
        <v>46</v>
      </c>
      <c r="S63" s="35" t="s">
        <v>46</v>
      </c>
      <c r="T63" s="35" t="s">
        <v>46</v>
      </c>
      <c r="U63" s="35" t="s">
        <v>46</v>
      </c>
      <c r="V63" s="65" t="s">
        <v>45</v>
      </c>
      <c r="W63" s="35" t="s">
        <v>46</v>
      </c>
      <c r="X63" s="35" t="s">
        <v>46</v>
      </c>
      <c r="Y63" s="35" t="s">
        <v>46</v>
      </c>
      <c r="Z63" s="38" t="str">
        <f t="array" ref="Z63">IFERROR(xlookup(C:C,'Follow up.1'!A:A,'Follow up.1'!AF:AF),"-")</f>
        <v> 7/25</v>
      </c>
      <c r="AA63" s="32" t="s">
        <v>57</v>
      </c>
      <c r="AB63" s="32" t="s">
        <v>57</v>
      </c>
      <c r="AC63" s="32" t="s">
        <v>57</v>
      </c>
      <c r="AD63" s="32" t="s">
        <v>57</v>
      </c>
      <c r="AE63" s="32"/>
      <c r="AF63" s="32" t="s">
        <v>57</v>
      </c>
      <c r="AG63" s="32" t="s">
        <v>57</v>
      </c>
      <c r="AH63" s="32"/>
      <c r="AI63" s="32" t="s">
        <v>57</v>
      </c>
      <c r="AJ63" s="32" t="s">
        <v>46</v>
      </c>
      <c r="AK63" s="32" t="s">
        <v>86</v>
      </c>
      <c r="AL63" s="32" t="s">
        <v>86</v>
      </c>
      <c r="AM63" s="32" t="s">
        <v>121</v>
      </c>
      <c r="AN63" s="39" t="str">
        <f t="array" ref="AN63">IF(LEFT(B63,1)="3","x",IFNA(LET(raw,XLOOKUP(C63,'Follow up.2'!B:B,'Follow up.2'!AF:AF),IF(OR(raw="",raw=0),"-",TEXT(MIN(--raw,DATE(2027,6,1)),"mm/yyyy"))),"-"))</f>
        <v>10/2026</v>
      </c>
      <c r="AO63" s="34">
        <v>46317.0</v>
      </c>
      <c r="AP63" s="27"/>
      <c r="AQ63" s="3"/>
      <c r="AR63" s="3"/>
      <c r="AS63" s="3"/>
      <c r="AT63" s="3"/>
      <c r="AU63" s="3"/>
      <c r="AV63" s="3"/>
      <c r="AW63" s="13"/>
      <c r="AX63" s="13"/>
      <c r="AY63" s="13"/>
      <c r="AZ63" s="13"/>
      <c r="BA63" s="13"/>
      <c r="BB63" s="13"/>
      <c r="BC63" s="13"/>
      <c r="BD63" s="13"/>
      <c r="BE63" s="13"/>
      <c r="BF63" s="13"/>
      <c r="BG63" s="13"/>
      <c r="BH63" s="13"/>
      <c r="BI63" s="13"/>
    </row>
    <row r="64" ht="14.25" customHeight="1">
      <c r="A64" s="1"/>
      <c r="B64" s="1">
        <f t="array" ref="B64">ifna(iferror(xlookup(C:C,'1000'!A:A,'1000'!D:D),iferror(xlookup(C:C,'2000'!A:A,'2000'!D:D),xlookup(C:C,'3000'!A:A,'3000'!D:D))),"-")</f>
        <v>2046</v>
      </c>
      <c r="C64" s="26">
        <v>1078.0</v>
      </c>
      <c r="D64" s="27" t="s">
        <v>411</v>
      </c>
      <c r="E64" s="27" t="s">
        <v>412</v>
      </c>
      <c r="F64" s="27" t="s">
        <v>117</v>
      </c>
      <c r="G64" s="27" t="s">
        <v>413</v>
      </c>
      <c r="H64" s="28" t="s">
        <v>414</v>
      </c>
      <c r="I64" s="123" t="s">
        <v>415</v>
      </c>
      <c r="J64" s="27" t="s">
        <v>416</v>
      </c>
      <c r="K64" s="30" t="s">
        <v>42</v>
      </c>
      <c r="L64" s="31" t="s">
        <v>42</v>
      </c>
      <c r="M64" s="31"/>
      <c r="N64" s="78" t="s">
        <v>417</v>
      </c>
      <c r="O64" s="34">
        <v>46318.0</v>
      </c>
      <c r="P64" s="35" t="s">
        <v>76</v>
      </c>
      <c r="Q64" s="35" t="s">
        <v>56</v>
      </c>
      <c r="R64" s="35" t="s">
        <v>56</v>
      </c>
      <c r="S64" s="35" t="s">
        <v>56</v>
      </c>
      <c r="T64" s="35" t="s">
        <v>106</v>
      </c>
      <c r="U64" s="35" t="s">
        <v>45</v>
      </c>
      <c r="V64" s="35" t="s">
        <v>45</v>
      </c>
      <c r="W64" s="35" t="s">
        <v>45</v>
      </c>
      <c r="X64" s="35" t="s">
        <v>45</v>
      </c>
      <c r="Y64" s="35" t="s">
        <v>45</v>
      </c>
      <c r="Z64" s="38" t="str">
        <f t="array" ref="Z64">IFERROR(xlookup(C:C,'Follow up.1'!A:A,'Follow up.1'!AF:AF),"-")</f>
        <v> 10/25</v>
      </c>
      <c r="AA64" s="32" t="s">
        <v>106</v>
      </c>
      <c r="AB64" s="32" t="s">
        <v>56</v>
      </c>
      <c r="AC64" s="32" t="s">
        <v>56</v>
      </c>
      <c r="AD64" s="32" t="s">
        <v>56</v>
      </c>
      <c r="AE64" s="32"/>
      <c r="AF64" s="32" t="s">
        <v>68</v>
      </c>
      <c r="AG64" s="32" t="s">
        <v>57</v>
      </c>
      <c r="AH64" s="32"/>
      <c r="AI64" s="32" t="s">
        <v>87</v>
      </c>
      <c r="AJ64" s="32" t="s">
        <v>46</v>
      </c>
      <c r="AK64" s="32" t="s">
        <v>68</v>
      </c>
      <c r="AL64" s="32" t="s">
        <v>57</v>
      </c>
      <c r="AM64" s="32" t="s">
        <v>121</v>
      </c>
      <c r="AN64" s="39" t="str">
        <f t="array" ref="AN64">IF(LEFT(B64,1)="3","x",IFNA(LET(raw,XLOOKUP(C64,'Follow up.2'!B:B,'Follow up.2'!AF:AF),IF(OR(raw="",raw=0),"-",TEXT(MIN(--raw,DATE(2027,6,1)),"mm/yyyy"))),"-"))</f>
        <v>10/2026</v>
      </c>
      <c r="AO64" s="34">
        <v>46318.0</v>
      </c>
      <c r="AP64" s="27"/>
      <c r="AQ64" s="3"/>
      <c r="AR64" s="3"/>
      <c r="AS64" s="3"/>
      <c r="AT64" s="3"/>
      <c r="AU64" s="3"/>
      <c r="AV64" s="3"/>
      <c r="AW64" s="3"/>
      <c r="AX64" s="3"/>
      <c r="AY64" s="3"/>
      <c r="AZ64" s="3"/>
      <c r="BA64" s="3"/>
      <c r="BB64" s="3"/>
      <c r="BC64" s="3"/>
      <c r="BD64" s="3"/>
      <c r="BE64" s="3"/>
      <c r="BF64" s="3"/>
      <c r="BG64" s="3"/>
      <c r="BH64" s="3"/>
      <c r="BI64" s="3"/>
    </row>
    <row r="65" ht="14.25" customHeight="1">
      <c r="A65" s="1"/>
      <c r="B65" s="1">
        <f t="array" ref="B65">ifna(iferror(xlookup(C:C,'1000'!A:A,'1000'!D:D),iferror(xlookup(C:C,'2000'!A:A,'2000'!D:D),xlookup(C:C,'3000'!A:A,'3000'!D:D))),"-")</f>
        <v>2016</v>
      </c>
      <c r="C65" s="26">
        <v>679.0</v>
      </c>
      <c r="D65" s="27" t="s">
        <v>177</v>
      </c>
      <c r="E65" s="27" t="s">
        <v>418</v>
      </c>
      <c r="F65" s="27" t="s">
        <v>50</v>
      </c>
      <c r="G65" s="27" t="s">
        <v>419</v>
      </c>
      <c r="H65" s="28" t="s">
        <v>420</v>
      </c>
      <c r="I65" s="29" t="s">
        <v>421</v>
      </c>
      <c r="J65" s="27" t="s">
        <v>422</v>
      </c>
      <c r="K65" s="30" t="s">
        <v>423</v>
      </c>
      <c r="L65" s="31" t="s">
        <v>423</v>
      </c>
      <c r="M65" s="31"/>
      <c r="N65" s="33" t="s">
        <v>321</v>
      </c>
      <c r="O65" s="124">
        <v>46320.0</v>
      </c>
      <c r="P65" s="35" t="s">
        <v>46</v>
      </c>
      <c r="Q65" s="35" t="s">
        <v>46</v>
      </c>
      <c r="R65" s="35" t="s">
        <v>46</v>
      </c>
      <c r="S65" s="35" t="s">
        <v>46</v>
      </c>
      <c r="T65" s="35" t="s">
        <v>46</v>
      </c>
      <c r="U65" s="35" t="s">
        <v>46</v>
      </c>
      <c r="V65" s="65" t="s">
        <v>45</v>
      </c>
      <c r="W65" s="35" t="s">
        <v>46</v>
      </c>
      <c r="X65" s="35" t="s">
        <v>46</v>
      </c>
      <c r="Y65" s="35" t="s">
        <v>46</v>
      </c>
      <c r="Z65" s="38" t="str">
        <f t="array" ref="Z65">IFERROR(xlookup(C:C,'Follow up.1'!A:A,'Follow up.1'!AF:AF),"-")</f>
        <v> 6/25</v>
      </c>
      <c r="AA65" s="32" t="s">
        <v>57</v>
      </c>
      <c r="AB65" s="32" t="s">
        <v>86</v>
      </c>
      <c r="AC65" s="32" t="s">
        <v>86</v>
      </c>
      <c r="AD65" s="32" t="s">
        <v>86</v>
      </c>
      <c r="AE65" s="32"/>
      <c r="AF65" s="32" t="s">
        <v>57</v>
      </c>
      <c r="AG65" s="32" t="s">
        <v>68</v>
      </c>
      <c r="AH65" s="32"/>
      <c r="AI65" s="32" t="s">
        <v>68</v>
      </c>
      <c r="AJ65" s="32" t="s">
        <v>68</v>
      </c>
      <c r="AK65" s="32" t="s">
        <v>57</v>
      </c>
      <c r="AL65" s="32" t="s">
        <v>57</v>
      </c>
      <c r="AM65" s="32" t="s">
        <v>121</v>
      </c>
      <c r="AN65" s="39" t="str">
        <f t="array" ref="AN65">IF(LEFT(B65,1)="3","x",IFNA(LET(raw,XLOOKUP(C65,'Follow up.2'!B:B,'Follow up.2'!AF:AF),IF(OR(raw="",raw=0),"-",TEXT(MIN(--raw,DATE(2027,6,1)),"mm/yyyy"))),"-"))</f>
        <v>10/2026</v>
      </c>
      <c r="AO65" s="124">
        <v>46320.0</v>
      </c>
      <c r="AP65" s="27"/>
      <c r="AQ65" s="3"/>
      <c r="AR65" s="3"/>
      <c r="AS65" s="3"/>
      <c r="AT65" s="3"/>
      <c r="AU65" s="3"/>
      <c r="AV65" s="3"/>
      <c r="AW65" s="13"/>
      <c r="AX65" s="13"/>
      <c r="AY65" s="13"/>
      <c r="AZ65" s="13"/>
      <c r="BA65" s="13"/>
      <c r="BB65" s="13"/>
      <c r="BC65" s="13"/>
      <c r="BD65" s="13"/>
      <c r="BE65" s="13"/>
      <c r="BF65" s="13"/>
      <c r="BG65" s="13"/>
      <c r="BH65" s="13"/>
      <c r="BI65" s="13"/>
    </row>
    <row r="66" ht="14.25" customHeight="1">
      <c r="A66" s="1"/>
      <c r="B66" s="1">
        <f t="array" ref="B66">ifna(iferror(xlookup(C:C,'1000'!A:A,'1000'!D:D),iferror(xlookup(C:C,'2000'!A:A,'2000'!D:D),xlookup(C:C,'3000'!A:A,'3000'!D:D))),"-")</f>
        <v>2013</v>
      </c>
      <c r="C66" s="26">
        <v>529.0</v>
      </c>
      <c r="D66" s="27" t="s">
        <v>424</v>
      </c>
      <c r="E66" s="27" t="s">
        <v>425</v>
      </c>
      <c r="F66" s="27" t="s">
        <v>50</v>
      </c>
      <c r="G66" s="27" t="s">
        <v>426</v>
      </c>
      <c r="H66" s="28" t="s">
        <v>427</v>
      </c>
      <c r="I66" s="123" t="s">
        <v>428</v>
      </c>
      <c r="J66" s="27" t="s">
        <v>429</v>
      </c>
      <c r="K66" s="30" t="s">
        <v>392</v>
      </c>
      <c r="L66" s="31" t="s">
        <v>392</v>
      </c>
      <c r="M66" s="32" t="s">
        <v>430</v>
      </c>
      <c r="N66" s="33" t="s">
        <v>431</v>
      </c>
      <c r="O66" s="34">
        <v>46320.0</v>
      </c>
      <c r="P66" s="66" t="s">
        <v>45</v>
      </c>
      <c r="Q66" s="66" t="s">
        <v>45</v>
      </c>
      <c r="R66" s="66" t="s">
        <v>45</v>
      </c>
      <c r="S66" s="66" t="s">
        <v>45</v>
      </c>
      <c r="T66" s="66" t="s">
        <v>45</v>
      </c>
      <c r="U66" s="66" t="s">
        <v>45</v>
      </c>
      <c r="V66" s="66" t="s">
        <v>45</v>
      </c>
      <c r="W66" s="66" t="s">
        <v>45</v>
      </c>
      <c r="X66" s="66" t="s">
        <v>45</v>
      </c>
      <c r="Y66" s="66" t="s">
        <v>45</v>
      </c>
      <c r="Z66" s="38" t="str">
        <f t="array" ref="Z66">IFERROR(xlookup(C:C,'Follow up.1'!A:A,'Follow up.1'!AF:AF),"-")</f>
        <v>  5/25</v>
      </c>
      <c r="AA66" s="32" t="s">
        <v>57</v>
      </c>
      <c r="AB66" s="32" t="s">
        <v>86</v>
      </c>
      <c r="AC66" s="32" t="s">
        <v>86</v>
      </c>
      <c r="AD66" s="32" t="s">
        <v>86</v>
      </c>
      <c r="AE66" s="32"/>
      <c r="AF66" s="32" t="s">
        <v>56</v>
      </c>
      <c r="AG66" s="32" t="s">
        <v>77</v>
      </c>
      <c r="AH66" s="32"/>
      <c r="AI66" s="32" t="s">
        <v>57</v>
      </c>
      <c r="AJ66" s="32" t="s">
        <v>46</v>
      </c>
      <c r="AK66" s="32" t="s">
        <v>57</v>
      </c>
      <c r="AL66" s="32" t="s">
        <v>57</v>
      </c>
      <c r="AM66" s="32" t="s">
        <v>121</v>
      </c>
      <c r="AN66" s="39" t="str">
        <f t="array" ref="AN66">IF(LEFT(B66,1)="3","x",IFNA(LET(raw,XLOOKUP(C66,'Follow up.2'!B:B,'Follow up.2'!AF:AF),IF(OR(raw="",raw=0),"-",TEXT(MIN(--raw,DATE(2027,6,1)),"mm/yyyy"))),"-"))</f>
        <v>10/2026</v>
      </c>
      <c r="AO66" s="34">
        <v>46320.0</v>
      </c>
      <c r="AP66" s="27"/>
      <c r="AQ66" s="3"/>
      <c r="AR66" s="3"/>
      <c r="AS66" s="3"/>
      <c r="AT66" s="3"/>
      <c r="AU66" s="3"/>
      <c r="AV66" s="3"/>
      <c r="AW66" s="3"/>
      <c r="AX66" s="3"/>
      <c r="AY66" s="3"/>
      <c r="AZ66" s="3"/>
      <c r="BA66" s="3"/>
      <c r="BB66" s="3"/>
      <c r="BC66" s="3"/>
      <c r="BD66" s="3"/>
      <c r="BE66" s="3"/>
      <c r="BF66" s="3"/>
      <c r="BG66" s="3"/>
      <c r="BH66" s="3"/>
      <c r="BI66" s="3"/>
    </row>
    <row r="67" ht="14.25" customHeight="1">
      <c r="A67" s="1"/>
      <c r="B67" s="1">
        <f t="array" ref="B67">ifna(iferror(xlookup(C:C,'1000'!A:A,'1000'!D:D),iferror(xlookup(C:C,'2000'!A:A,'2000'!D:D),xlookup(C:C,'3000'!A:A,'3000'!D:D))),"-")</f>
        <v>1036</v>
      </c>
      <c r="C67" s="26">
        <v>773.0</v>
      </c>
      <c r="D67" s="27" t="s">
        <v>432</v>
      </c>
      <c r="E67" s="27" t="s">
        <v>433</v>
      </c>
      <c r="F67" s="27" t="s">
        <v>50</v>
      </c>
      <c r="G67" s="27" t="s">
        <v>434</v>
      </c>
      <c r="H67" s="28" t="s">
        <v>435</v>
      </c>
      <c r="I67" s="29">
        <v>0.0</v>
      </c>
      <c r="J67" s="27" t="s">
        <v>436</v>
      </c>
      <c r="K67" s="30" t="s">
        <v>42</v>
      </c>
      <c r="L67" s="31" t="s">
        <v>42</v>
      </c>
      <c r="M67" s="31"/>
      <c r="N67" s="33" t="s">
        <v>281</v>
      </c>
      <c r="O67" s="34">
        <v>46320.0</v>
      </c>
      <c r="P67" s="35" t="s">
        <v>46</v>
      </c>
      <c r="Q67" s="35" t="s">
        <v>46</v>
      </c>
      <c r="R67" s="35" t="s">
        <v>46</v>
      </c>
      <c r="S67" s="35" t="s">
        <v>46</v>
      </c>
      <c r="T67" s="35" t="s">
        <v>46</v>
      </c>
      <c r="U67" s="35" t="s">
        <v>46</v>
      </c>
      <c r="V67" s="65" t="s">
        <v>45</v>
      </c>
      <c r="W67" s="35" t="s">
        <v>46</v>
      </c>
      <c r="X67" s="35" t="s">
        <v>46</v>
      </c>
      <c r="Y67" s="35" t="s">
        <v>46</v>
      </c>
      <c r="Z67" s="38" t="str">
        <f t="array" ref="Z67">IFERROR(xlookup(C:C,'Follow up.1'!A:A,'Follow up.1'!AF:AF),"-")</f>
        <v> 7/25 </v>
      </c>
      <c r="AA67" s="32" t="s">
        <v>57</v>
      </c>
      <c r="AB67" s="32" t="s">
        <v>86</v>
      </c>
      <c r="AC67" s="32" t="s">
        <v>86</v>
      </c>
      <c r="AD67" s="32" t="s">
        <v>86</v>
      </c>
      <c r="AE67" s="32"/>
      <c r="AF67" s="32" t="s">
        <v>77</v>
      </c>
      <c r="AG67" s="32" t="s">
        <v>57</v>
      </c>
      <c r="AH67" s="32"/>
      <c r="AI67" s="32" t="s">
        <v>57</v>
      </c>
      <c r="AJ67" s="32" t="s">
        <v>86</v>
      </c>
      <c r="AK67" s="32" t="s">
        <v>68</v>
      </c>
      <c r="AL67" s="32" t="s">
        <v>57</v>
      </c>
      <c r="AM67" s="32" t="s">
        <v>121</v>
      </c>
      <c r="AN67" s="39" t="str">
        <f t="array" ref="AN67">IF(LEFT(B67,1)="3","x",IFNA(LET(raw,XLOOKUP(C67,'Follow up.2'!B:B,'Follow up.2'!AF:AF),IF(OR(raw="",raw=0),"-",TEXT(MIN(--raw,DATE(2027,6,1)),"mm/yyyy"))),"-"))</f>
        <v>10/2026</v>
      </c>
      <c r="AO67" s="34">
        <v>46320.0</v>
      </c>
      <c r="AP67" s="27"/>
      <c r="AQ67" s="3"/>
      <c r="AR67" s="3"/>
      <c r="AS67" s="3"/>
      <c r="AT67" s="3"/>
      <c r="AU67" s="3"/>
      <c r="AV67" s="3"/>
      <c r="AW67" s="13"/>
      <c r="AX67" s="13"/>
      <c r="AY67" s="13"/>
      <c r="AZ67" s="13"/>
      <c r="BA67" s="13"/>
      <c r="BB67" s="13"/>
      <c r="BC67" s="13"/>
      <c r="BD67" s="13"/>
      <c r="BE67" s="13"/>
      <c r="BF67" s="13"/>
      <c r="BG67" s="13"/>
      <c r="BH67" s="13"/>
      <c r="BI67" s="13"/>
    </row>
    <row r="68" ht="14.25" customHeight="1">
      <c r="A68" s="1"/>
      <c r="B68" s="1">
        <f t="array" ref="B68">ifna(iferror(xlookup(C:C,'1000'!A:A,'1000'!D:D),iferror(xlookup(C:C,'2000'!A:A,'2000'!D:D),xlookup(C:C,'3000'!A:A,'3000'!D:D))),"-")</f>
        <v>2011</v>
      </c>
      <c r="C68" s="26">
        <v>520.0</v>
      </c>
      <c r="D68" s="27" t="s">
        <v>437</v>
      </c>
      <c r="E68" s="27" t="s">
        <v>438</v>
      </c>
      <c r="F68" s="27" t="s">
        <v>50</v>
      </c>
      <c r="G68" s="27" t="s">
        <v>419</v>
      </c>
      <c r="H68" s="28" t="s">
        <v>439</v>
      </c>
      <c r="I68" s="29" t="s">
        <v>440</v>
      </c>
      <c r="J68" s="27" t="s">
        <v>441</v>
      </c>
      <c r="K68" s="30" t="s">
        <v>442</v>
      </c>
      <c r="L68" s="125" t="s">
        <v>442</v>
      </c>
      <c r="M68" s="32" t="s">
        <v>443</v>
      </c>
      <c r="N68" s="33" t="s">
        <v>431</v>
      </c>
      <c r="O68" s="34">
        <v>46324.0</v>
      </c>
      <c r="P68" s="66" t="s">
        <v>45</v>
      </c>
      <c r="Q68" s="66" t="s">
        <v>45</v>
      </c>
      <c r="R68" s="66" t="s">
        <v>45</v>
      </c>
      <c r="S68" s="66" t="s">
        <v>45</v>
      </c>
      <c r="T68" s="66" t="s">
        <v>45</v>
      </c>
      <c r="U68" s="66" t="s">
        <v>45</v>
      </c>
      <c r="V68" s="66" t="s">
        <v>45</v>
      </c>
      <c r="W68" s="66" t="s">
        <v>45</v>
      </c>
      <c r="X68" s="66" t="s">
        <v>45</v>
      </c>
      <c r="Y68" s="66" t="s">
        <v>45</v>
      </c>
      <c r="Z68" s="38" t="str">
        <f t="array" ref="Z68">IFERROR(xlookup(C:C,'Follow up.1'!A:A,'Follow up.1'!AF:AF),"-")</f>
        <v> 5/25</v>
      </c>
      <c r="AA68" s="32" t="s">
        <v>46</v>
      </c>
      <c r="AB68" s="32" t="s">
        <v>57</v>
      </c>
      <c r="AC68" s="32" t="s">
        <v>88</v>
      </c>
      <c r="AD68" s="32" t="s">
        <v>86</v>
      </c>
      <c r="AE68" s="32"/>
      <c r="AF68" s="32" t="s">
        <v>88</v>
      </c>
      <c r="AG68" s="32" t="s">
        <v>444</v>
      </c>
      <c r="AH68" s="32"/>
      <c r="AI68" s="32" t="s">
        <v>86</v>
      </c>
      <c r="AJ68" s="32" t="s">
        <v>57</v>
      </c>
      <c r="AK68" s="32" t="s">
        <v>86</v>
      </c>
      <c r="AL68" s="122" t="s">
        <v>57</v>
      </c>
      <c r="AM68" s="32" t="s">
        <v>121</v>
      </c>
      <c r="AN68" s="39" t="str">
        <f t="array" ref="AN68">IF(LEFT(B68,1)="3","x",IFNA(LET(raw,XLOOKUP(C68,'Follow up.2'!B:B,'Follow up.2'!AF:AF),IF(OR(raw="",raw=0),"-",TEXT(MIN(--raw,DATE(2027,6,1)),"mm/yyyy"))),"-"))</f>
        <v>10/2026</v>
      </c>
      <c r="AO68" s="34">
        <v>46324.0</v>
      </c>
      <c r="AP68" s="27"/>
      <c r="AQ68" s="3"/>
      <c r="AR68" s="3"/>
      <c r="AS68" s="3"/>
      <c r="AT68" s="3"/>
      <c r="AU68" s="3"/>
      <c r="AV68" s="3"/>
      <c r="AW68" s="13"/>
      <c r="AX68" s="13"/>
      <c r="AY68" s="13"/>
      <c r="AZ68" s="13"/>
      <c r="BA68" s="13"/>
      <c r="BB68" s="13"/>
      <c r="BC68" s="13"/>
      <c r="BD68" s="13"/>
      <c r="BE68" s="13"/>
      <c r="BF68" s="13"/>
      <c r="BG68" s="13"/>
      <c r="BH68" s="13"/>
      <c r="BI68" s="13"/>
    </row>
    <row r="69" ht="14.25" customHeight="1">
      <c r="A69" s="1"/>
      <c r="B69" s="1">
        <f t="array" ref="B69">ifna(iferror(xlookup(C:C,'1000'!A:A,'1000'!D:D),iferror(xlookup(C:C,'2000'!A:A,'2000'!D:D),xlookup(C:C,'3000'!A:A,'3000'!D:D))),"-")</f>
        <v>2131</v>
      </c>
      <c r="C69" s="26">
        <v>737.0</v>
      </c>
      <c r="D69" s="27" t="s">
        <v>445</v>
      </c>
      <c r="E69" s="27" t="s">
        <v>408</v>
      </c>
      <c r="F69" s="27" t="s">
        <v>117</v>
      </c>
      <c r="G69" s="27" t="s">
        <v>446</v>
      </c>
      <c r="H69" s="28" t="s">
        <v>409</v>
      </c>
      <c r="I69" s="29" t="s">
        <v>447</v>
      </c>
      <c r="J69" s="27" t="s">
        <v>447</v>
      </c>
      <c r="K69" s="30" t="s">
        <v>42</v>
      </c>
      <c r="L69" s="31" t="s">
        <v>42</v>
      </c>
      <c r="M69" s="31"/>
      <c r="N69" s="33" t="s">
        <v>431</v>
      </c>
      <c r="O69" s="34">
        <v>46331.0</v>
      </c>
      <c r="P69" s="35" t="s">
        <v>46</v>
      </c>
      <c r="Q69" s="35" t="s">
        <v>46</v>
      </c>
      <c r="R69" s="35" t="s">
        <v>46</v>
      </c>
      <c r="S69" s="35" t="s">
        <v>46</v>
      </c>
      <c r="T69" s="35" t="s">
        <v>46</v>
      </c>
      <c r="U69" s="35" t="s">
        <v>46</v>
      </c>
      <c r="V69" s="65" t="s">
        <v>45</v>
      </c>
      <c r="W69" s="35" t="s">
        <v>46</v>
      </c>
      <c r="X69" s="35" t="s">
        <v>46</v>
      </c>
      <c r="Y69" s="35" t="s">
        <v>46</v>
      </c>
      <c r="Z69" s="38" t="str">
        <f t="array" ref="Z69">IFERROR(xlookup(C:C,'Follow up.1'!A:A,'Follow up.1'!AF:AF),"-")</f>
        <v> 7/25</v>
      </c>
      <c r="AA69" s="32" t="s">
        <v>57</v>
      </c>
      <c r="AB69" s="32" t="s">
        <v>57</v>
      </c>
      <c r="AC69" s="32" t="s">
        <v>57</v>
      </c>
      <c r="AD69" s="32" t="s">
        <v>57</v>
      </c>
      <c r="AE69" s="32"/>
      <c r="AF69" s="32" t="s">
        <v>57</v>
      </c>
      <c r="AG69" s="120" t="s">
        <v>57</v>
      </c>
      <c r="AH69" s="120"/>
      <c r="AI69" s="32" t="s">
        <v>57</v>
      </c>
      <c r="AJ69" s="32" t="s">
        <v>77</v>
      </c>
      <c r="AK69" s="32" t="s">
        <v>57</v>
      </c>
      <c r="AL69" s="32" t="s">
        <v>57</v>
      </c>
      <c r="AM69" s="32" t="s">
        <v>121</v>
      </c>
      <c r="AN69" s="39" t="str">
        <f t="array" ref="AN69">IF(LEFT(B69,1)="3","x",IFNA(LET(raw,XLOOKUP(C69,'Follow up.2'!B:B,'Follow up.2'!AF:AF),IF(OR(raw="",raw=0),"-",TEXT(MIN(--raw,DATE(2027,6,1)),"mm/yyyy"))),"-"))</f>
        <v>11/2026</v>
      </c>
      <c r="AO69" s="34">
        <v>46331.0</v>
      </c>
      <c r="AP69" s="27"/>
      <c r="AQ69" s="3"/>
      <c r="AR69" s="3"/>
      <c r="AS69" s="3"/>
      <c r="AT69" s="3"/>
      <c r="AU69" s="3"/>
      <c r="AV69" s="3"/>
      <c r="AW69" s="13"/>
      <c r="AX69" s="13"/>
      <c r="AY69" s="13"/>
      <c r="AZ69" s="13"/>
      <c r="BA69" s="13"/>
      <c r="BB69" s="13"/>
      <c r="BC69" s="13"/>
      <c r="BD69" s="13"/>
      <c r="BE69" s="13"/>
      <c r="BF69" s="13"/>
      <c r="BG69" s="13"/>
      <c r="BH69" s="13"/>
      <c r="BI69" s="13"/>
    </row>
    <row r="70" ht="14.25" customHeight="1">
      <c r="A70" s="1"/>
      <c r="B70" s="1">
        <f t="array" ref="B70">ifna(iferror(xlookup(C:C,'1000'!A:A,'1000'!D:D),iferror(xlookup(C:C,'2000'!A:A,'2000'!D:D),xlookup(C:C,'3000'!A:A,'3000'!D:D))),"-")</f>
        <v>1035</v>
      </c>
      <c r="C70" s="26">
        <v>772.0</v>
      </c>
      <c r="D70" s="27" t="s">
        <v>448</v>
      </c>
      <c r="E70" s="27" t="s">
        <v>449</v>
      </c>
      <c r="F70" s="27" t="s">
        <v>50</v>
      </c>
      <c r="G70" s="42" t="s">
        <v>450</v>
      </c>
      <c r="H70" s="28" t="s">
        <v>451</v>
      </c>
      <c r="I70" s="29">
        <v>0.0</v>
      </c>
      <c r="J70" s="27" t="s">
        <v>452</v>
      </c>
      <c r="K70" s="30" t="s">
        <v>42</v>
      </c>
      <c r="L70" s="31" t="s">
        <v>42</v>
      </c>
      <c r="M70" s="31"/>
      <c r="N70" s="33" t="s">
        <v>453</v>
      </c>
      <c r="O70" s="34">
        <v>46333.0</v>
      </c>
      <c r="P70" s="35" t="s">
        <v>46</v>
      </c>
      <c r="Q70" s="35" t="s">
        <v>46</v>
      </c>
      <c r="R70" s="35" t="s">
        <v>46</v>
      </c>
      <c r="S70" s="35" t="s">
        <v>46</v>
      </c>
      <c r="T70" s="35" t="s">
        <v>46</v>
      </c>
      <c r="U70" s="35" t="s">
        <v>46</v>
      </c>
      <c r="V70" s="65" t="s">
        <v>45</v>
      </c>
      <c r="W70" s="35" t="s">
        <v>46</v>
      </c>
      <c r="X70" s="35" t="s">
        <v>46</v>
      </c>
      <c r="Y70" s="35" t="s">
        <v>46</v>
      </c>
      <c r="Z70" s="38" t="str">
        <f t="array" ref="Z70">IFERROR(xlookup(C:C,'Follow up.1'!A:A,'Follow up.1'!AF:AF),"-")</f>
        <v> 7/25 </v>
      </c>
      <c r="AA70" s="32" t="s">
        <v>57</v>
      </c>
      <c r="AB70" s="32" t="s">
        <v>86</v>
      </c>
      <c r="AC70" s="32" t="s">
        <v>47</v>
      </c>
      <c r="AD70" s="32" t="s">
        <v>47</v>
      </c>
      <c r="AE70" s="32"/>
      <c r="AF70" s="32" t="s">
        <v>57</v>
      </c>
      <c r="AG70" s="32" t="s">
        <v>57</v>
      </c>
      <c r="AH70" s="32"/>
      <c r="AI70" s="32" t="s">
        <v>57</v>
      </c>
      <c r="AJ70" s="32" t="s">
        <v>57</v>
      </c>
      <c r="AK70" s="32" t="s">
        <v>57</v>
      </c>
      <c r="AL70" s="32" t="s">
        <v>57</v>
      </c>
      <c r="AM70" s="32" t="s">
        <v>121</v>
      </c>
      <c r="AN70" s="39" t="str">
        <f t="array" ref="AN70">IF(LEFT(B70,1)="3","x",IFNA(LET(raw,XLOOKUP(C70,'Follow up.2'!B:B,'Follow up.2'!AF:AF),IF(OR(raw="",raw=0),"-",TEXT(MIN(--raw,DATE(2027,6,1)),"mm/yyyy"))),"-"))</f>
        <v>11/2026</v>
      </c>
      <c r="AO70" s="34">
        <v>46333.0</v>
      </c>
      <c r="AP70" s="27"/>
      <c r="AQ70" s="3"/>
      <c r="AR70" s="3"/>
      <c r="AS70" s="3"/>
      <c r="AT70" s="3"/>
      <c r="AU70" s="3"/>
      <c r="AV70" s="3"/>
      <c r="AW70" s="13"/>
      <c r="AX70" s="13"/>
      <c r="AY70" s="13"/>
      <c r="AZ70" s="13"/>
      <c r="BA70" s="13"/>
      <c r="BB70" s="13"/>
      <c r="BC70" s="13"/>
      <c r="BD70" s="13"/>
      <c r="BE70" s="13"/>
      <c r="BF70" s="13"/>
      <c r="BG70" s="13"/>
      <c r="BH70" s="13"/>
      <c r="BI70" s="13"/>
    </row>
    <row r="71" ht="14.25" customHeight="1">
      <c r="A71" s="1"/>
      <c r="B71" s="1">
        <f t="array" ref="B71">ifna(iferror(xlookup(C:C,'1000'!A:A,'1000'!D:D),iferror(xlookup(C:C,'2000'!A:A,'2000'!D:D),xlookup(C:C,'3000'!A:A,'3000'!D:D))),"-")</f>
        <v>2018</v>
      </c>
      <c r="C71" s="26">
        <v>701.0</v>
      </c>
      <c r="D71" s="27" t="s">
        <v>454</v>
      </c>
      <c r="E71" s="27" t="s">
        <v>241</v>
      </c>
      <c r="F71" s="27" t="s">
        <v>50</v>
      </c>
      <c r="G71" s="27" t="s">
        <v>455</v>
      </c>
      <c r="H71" s="28" t="s">
        <v>456</v>
      </c>
      <c r="I71" s="29" t="s">
        <v>457</v>
      </c>
      <c r="J71" s="27" t="s">
        <v>458</v>
      </c>
      <c r="K71" s="30" t="s">
        <v>459</v>
      </c>
      <c r="L71" s="31" t="s">
        <v>459</v>
      </c>
      <c r="M71" s="31"/>
      <c r="N71" s="33" t="s">
        <v>281</v>
      </c>
      <c r="O71" s="34">
        <v>46333.0</v>
      </c>
      <c r="P71" s="35" t="s">
        <v>46</v>
      </c>
      <c r="Q71" s="35" t="s">
        <v>46</v>
      </c>
      <c r="R71" s="35" t="s">
        <v>46</v>
      </c>
      <c r="S71" s="35" t="s">
        <v>46</v>
      </c>
      <c r="T71" s="35" t="s">
        <v>46</v>
      </c>
      <c r="U71" s="35" t="s">
        <v>46</v>
      </c>
      <c r="V71" s="65" t="s">
        <v>45</v>
      </c>
      <c r="W71" s="35" t="s">
        <v>46</v>
      </c>
      <c r="X71" s="35" t="s">
        <v>46</v>
      </c>
      <c r="Y71" s="35" t="s">
        <v>46</v>
      </c>
      <c r="Z71" s="38" t="str">
        <f t="array" ref="Z71">IFERROR(xlookup(C:C,'Follow up.1'!A:A,'Follow up.1'!AF:AF),"-")</f>
        <v> 6/25</v>
      </c>
      <c r="AA71" s="32" t="s">
        <v>57</v>
      </c>
      <c r="AB71" s="32" t="s">
        <v>56</v>
      </c>
      <c r="AC71" s="32" t="s">
        <v>56</v>
      </c>
      <c r="AD71" s="32" t="s">
        <v>56</v>
      </c>
      <c r="AE71" s="32"/>
      <c r="AF71" s="32" t="s">
        <v>57</v>
      </c>
      <c r="AG71" s="32" t="s">
        <v>57</v>
      </c>
      <c r="AH71" s="32"/>
      <c r="AI71" s="32" t="s">
        <v>57</v>
      </c>
      <c r="AJ71" s="32" t="s">
        <v>460</v>
      </c>
      <c r="AK71" s="32" t="s">
        <v>372</v>
      </c>
      <c r="AL71" s="32" t="s">
        <v>57</v>
      </c>
      <c r="AM71" s="32" t="s">
        <v>121</v>
      </c>
      <c r="AN71" s="39" t="str">
        <f t="array" ref="AN71">IF(LEFT(B71,1)="3","x",IFNA(LET(raw,XLOOKUP(C71,'Follow up.2'!B:B,'Follow up.2'!AF:AF),IF(OR(raw="",raw=0),"-",TEXT(MIN(--raw,DATE(2027,6,1)),"mm/yyyy"))),"-"))</f>
        <v>11/2026</v>
      </c>
      <c r="AO71" s="34">
        <v>46333.0</v>
      </c>
      <c r="AP71" s="27"/>
      <c r="AQ71" s="3"/>
      <c r="AR71" s="3"/>
      <c r="AS71" s="3"/>
      <c r="AT71" s="3"/>
      <c r="AU71" s="3"/>
      <c r="AV71" s="3"/>
      <c r="AW71" s="13"/>
      <c r="AX71" s="13"/>
      <c r="AY71" s="13"/>
      <c r="AZ71" s="13"/>
      <c r="BA71" s="13"/>
      <c r="BB71" s="13"/>
      <c r="BC71" s="13"/>
      <c r="BD71" s="13"/>
      <c r="BE71" s="13"/>
      <c r="BF71" s="13"/>
      <c r="BG71" s="13"/>
      <c r="BH71" s="13"/>
      <c r="BI71" s="13"/>
    </row>
    <row r="72" ht="14.25" customHeight="1">
      <c r="A72" s="1"/>
      <c r="B72" s="1">
        <f t="array" ref="B72">ifna(iferror(xlookup(C:C,'1000'!A:A,'1000'!D:D),iferror(xlookup(C:C,'2000'!A:A,'2000'!D:D),xlookup(C:C,'3000'!A:A,'3000'!D:D))),"-")</f>
        <v>2024</v>
      </c>
      <c r="C72" s="26">
        <v>779.0</v>
      </c>
      <c r="D72" s="27" t="s">
        <v>461</v>
      </c>
      <c r="E72" s="27" t="s">
        <v>462</v>
      </c>
      <c r="F72" s="27" t="s">
        <v>50</v>
      </c>
      <c r="G72" s="27" t="s">
        <v>463</v>
      </c>
      <c r="H72" s="28" t="s">
        <v>464</v>
      </c>
      <c r="I72" s="29" t="s">
        <v>465</v>
      </c>
      <c r="J72" s="27" t="s">
        <v>466</v>
      </c>
      <c r="K72" s="30" t="s">
        <v>42</v>
      </c>
      <c r="L72" s="27" t="s">
        <v>42</v>
      </c>
      <c r="M72" s="27"/>
      <c r="N72" s="33" t="s">
        <v>467</v>
      </c>
      <c r="O72" s="34">
        <v>46336.0</v>
      </c>
      <c r="P72" s="35" t="s">
        <v>46</v>
      </c>
      <c r="Q72" s="35" t="s">
        <v>46</v>
      </c>
      <c r="R72" s="35" t="s">
        <v>46</v>
      </c>
      <c r="S72" s="35" t="s">
        <v>46</v>
      </c>
      <c r="T72" s="35" t="s">
        <v>46</v>
      </c>
      <c r="U72" s="35" t="s">
        <v>46</v>
      </c>
      <c r="V72" s="65" t="s">
        <v>45</v>
      </c>
      <c r="W72" s="35" t="s">
        <v>46</v>
      </c>
      <c r="X72" s="35" t="s">
        <v>46</v>
      </c>
      <c r="Y72" s="35" t="s">
        <v>46</v>
      </c>
      <c r="Z72" s="38" t="str">
        <f t="array" ref="Z72">IFERROR(xlookup(C:C,'Follow up.1'!A:A,'Follow up.1'!AF:AF),"-")</f>
        <v> 7/25</v>
      </c>
      <c r="AA72" s="32" t="s">
        <v>46</v>
      </c>
      <c r="AB72" s="32" t="s">
        <v>86</v>
      </c>
      <c r="AC72" s="32" t="s">
        <v>86</v>
      </c>
      <c r="AD72" s="32" t="s">
        <v>86</v>
      </c>
      <c r="AE72" s="32"/>
      <c r="AF72" s="32" t="s">
        <v>68</v>
      </c>
      <c r="AG72" s="126" t="s">
        <v>68</v>
      </c>
      <c r="AH72" s="126"/>
      <c r="AI72" s="32" t="s">
        <v>68</v>
      </c>
      <c r="AJ72" s="32" t="s">
        <v>68</v>
      </c>
      <c r="AK72" s="32" t="s">
        <v>57</v>
      </c>
      <c r="AL72" s="32" t="s">
        <v>57</v>
      </c>
      <c r="AM72" s="32" t="s">
        <v>121</v>
      </c>
      <c r="AN72" s="39" t="str">
        <f t="array" ref="AN72">IF(LEFT(B72,1)="3","x",IFNA(LET(raw,XLOOKUP(C72,'Follow up.2'!B:B,'Follow up.2'!AF:AF),IF(OR(raw="",raw=0),"-",TEXT(MIN(--raw,DATE(2027,6,1)),"mm/yyyy"))),"-"))</f>
        <v>11/2026</v>
      </c>
      <c r="AO72" s="34">
        <v>46336.0</v>
      </c>
      <c r="AP72" s="27"/>
      <c r="AQ72" s="3"/>
      <c r="AR72" s="3"/>
      <c r="AS72" s="3"/>
      <c r="AT72" s="3"/>
      <c r="AU72" s="3"/>
      <c r="AV72" s="3"/>
      <c r="AW72" s="13"/>
      <c r="AX72" s="13"/>
      <c r="AY72" s="13"/>
      <c r="AZ72" s="13"/>
      <c r="BA72" s="13"/>
      <c r="BB72" s="13"/>
      <c r="BC72" s="13"/>
      <c r="BD72" s="13"/>
      <c r="BE72" s="13"/>
      <c r="BF72" s="13"/>
      <c r="BG72" s="13"/>
      <c r="BH72" s="13"/>
      <c r="BI72" s="13"/>
    </row>
    <row r="73" ht="14.25" customHeight="1">
      <c r="A73" s="1"/>
      <c r="B73" s="1">
        <f t="array" ref="B73">ifna(iferror(xlookup(C:C,'1000'!A:A,'1000'!D:D),iferror(xlookup(C:C,'2000'!A:A,'2000'!D:D),xlookup(C:C,'3000'!A:A,'3000'!D:D))),"-")</f>
        <v>2022</v>
      </c>
      <c r="C73" s="26">
        <v>658.0</v>
      </c>
      <c r="D73" s="27" t="s">
        <v>468</v>
      </c>
      <c r="E73" s="27" t="s">
        <v>469</v>
      </c>
      <c r="F73" s="27" t="s">
        <v>117</v>
      </c>
      <c r="G73" s="27" t="s">
        <v>131</v>
      </c>
      <c r="H73" s="28" t="s">
        <v>470</v>
      </c>
      <c r="I73" s="29" t="s">
        <v>471</v>
      </c>
      <c r="J73" s="27" t="s">
        <v>472</v>
      </c>
      <c r="K73" s="30" t="s">
        <v>473</v>
      </c>
      <c r="L73" s="31" t="s">
        <v>473</v>
      </c>
      <c r="M73" s="31"/>
      <c r="N73" s="33" t="s">
        <v>417</v>
      </c>
      <c r="O73" s="34">
        <v>46345.0</v>
      </c>
      <c r="P73" s="35" t="s">
        <v>46</v>
      </c>
      <c r="Q73" s="35" t="s">
        <v>46</v>
      </c>
      <c r="R73" s="35" t="s">
        <v>46</v>
      </c>
      <c r="S73" s="35" t="s">
        <v>46</v>
      </c>
      <c r="T73" s="35" t="s">
        <v>46</v>
      </c>
      <c r="U73" s="35" t="s">
        <v>46</v>
      </c>
      <c r="V73" s="65" t="s">
        <v>45</v>
      </c>
      <c r="W73" s="35" t="s">
        <v>46</v>
      </c>
      <c r="X73" s="35" t="s">
        <v>46</v>
      </c>
      <c r="Y73" s="35" t="s">
        <v>46</v>
      </c>
      <c r="Z73" s="38" t="str">
        <f t="array" ref="Z73">IFERROR(xlookup(C:C,'Follow up.1'!A:A,'Follow up.1'!AF:AF),"-")</f>
        <v> 7/25</v>
      </c>
      <c r="AA73" s="32" t="s">
        <v>57</v>
      </c>
      <c r="AB73" s="32" t="s">
        <v>86</v>
      </c>
      <c r="AC73" s="32" t="s">
        <v>86</v>
      </c>
      <c r="AD73" s="32" t="s">
        <v>372</v>
      </c>
      <c r="AE73" s="32"/>
      <c r="AF73" s="32" t="s">
        <v>68</v>
      </c>
      <c r="AG73" s="32" t="s">
        <v>77</v>
      </c>
      <c r="AH73" s="32"/>
      <c r="AI73" s="32" t="s">
        <v>107</v>
      </c>
      <c r="AJ73" s="32" t="s">
        <v>57</v>
      </c>
      <c r="AK73" s="32" t="s">
        <v>107</v>
      </c>
      <c r="AL73" s="32" t="s">
        <v>57</v>
      </c>
      <c r="AM73" s="32" t="s">
        <v>121</v>
      </c>
      <c r="AN73" s="39" t="str">
        <f t="array" ref="AN73">IF(LEFT(B73,1)="3","x",IFNA(LET(raw,XLOOKUP(C73,'Follow up.2'!B:B,'Follow up.2'!AF:AF),IF(OR(raw="",raw=0),"-",TEXT(MIN(--raw,DATE(2027,6,1)),"mm/yyyy"))),"-"))</f>
        <v>-</v>
      </c>
      <c r="AO73" s="34">
        <v>46345.0</v>
      </c>
      <c r="AP73" s="27"/>
      <c r="AQ73" s="3"/>
      <c r="AR73" s="3"/>
      <c r="AS73" s="3"/>
      <c r="AT73" s="3"/>
      <c r="AU73" s="3"/>
      <c r="AV73" s="3"/>
      <c r="AW73" s="13"/>
      <c r="AX73" s="13"/>
      <c r="AY73" s="13"/>
      <c r="AZ73" s="13"/>
      <c r="BA73" s="13"/>
      <c r="BB73" s="13"/>
      <c r="BC73" s="13"/>
      <c r="BD73" s="13"/>
      <c r="BE73" s="13"/>
      <c r="BF73" s="13"/>
      <c r="BG73" s="13"/>
      <c r="BH73" s="13"/>
      <c r="BI73" s="13"/>
    </row>
    <row r="74" ht="14.25" customHeight="1">
      <c r="A74" s="1"/>
      <c r="B74" s="1">
        <f t="array" ref="B74">ifna(iferror(xlookup(C:C,'1000'!A:A,'1000'!D:D),iferror(xlookup(C:C,'2000'!A:A,'2000'!D:D),xlookup(C:C,'3000'!A:A,'3000'!D:D))),"-")</f>
        <v>2029</v>
      </c>
      <c r="C74" s="26">
        <v>819.0</v>
      </c>
      <c r="D74" s="27" t="s">
        <v>474</v>
      </c>
      <c r="E74" s="27" t="s">
        <v>475</v>
      </c>
      <c r="F74" s="27" t="s">
        <v>117</v>
      </c>
      <c r="G74" s="27" t="s">
        <v>446</v>
      </c>
      <c r="H74" s="28" t="s">
        <v>476</v>
      </c>
      <c r="I74" s="29" t="s">
        <v>477</v>
      </c>
      <c r="J74" s="27" t="s">
        <v>477</v>
      </c>
      <c r="K74" s="30" t="s">
        <v>478</v>
      </c>
      <c r="L74" s="31" t="s">
        <v>478</v>
      </c>
      <c r="M74" s="31"/>
      <c r="N74" s="33" t="s">
        <v>431</v>
      </c>
      <c r="O74" s="34">
        <v>46348.0</v>
      </c>
      <c r="P74" s="35" t="s">
        <v>46</v>
      </c>
      <c r="Q74" s="35" t="s">
        <v>46</v>
      </c>
      <c r="R74" s="35" t="s">
        <v>46</v>
      </c>
      <c r="S74" s="35" t="s">
        <v>46</v>
      </c>
      <c r="T74" s="35" t="s">
        <v>46</v>
      </c>
      <c r="U74" s="35" t="s">
        <v>46</v>
      </c>
      <c r="V74" s="65" t="s">
        <v>45</v>
      </c>
      <c r="W74" s="35" t="s">
        <v>46</v>
      </c>
      <c r="X74" s="35" t="s">
        <v>46</v>
      </c>
      <c r="Y74" s="35" t="s">
        <v>46</v>
      </c>
      <c r="Z74" s="38" t="str">
        <f t="array" ref="Z74">IFERROR(xlookup(C:C,'Follow up.1'!A:A,'Follow up.1'!AF:AF),"-")</f>
        <v> 7/25</v>
      </c>
      <c r="AA74" s="32" t="s">
        <v>46</v>
      </c>
      <c r="AB74" s="32" t="s">
        <v>68</v>
      </c>
      <c r="AC74" s="32" t="s">
        <v>56</v>
      </c>
      <c r="AD74" s="32" t="s">
        <v>46</v>
      </c>
      <c r="AE74" s="32"/>
      <c r="AF74" s="32" t="s">
        <v>46</v>
      </c>
      <c r="AG74" s="32" t="s">
        <v>57</v>
      </c>
      <c r="AH74" s="32"/>
      <c r="AI74" s="32" t="s">
        <v>479</v>
      </c>
      <c r="AJ74" s="32" t="s">
        <v>107</v>
      </c>
      <c r="AK74" s="32" t="s">
        <v>68</v>
      </c>
      <c r="AL74" s="32" t="s">
        <v>57</v>
      </c>
      <c r="AM74" s="32" t="s">
        <v>121</v>
      </c>
      <c r="AN74" s="39" t="str">
        <f t="array" ref="AN74">IF(LEFT(B74,1)="3","x",IFNA(LET(raw,XLOOKUP(C74,'Follow up.2'!B:B,'Follow up.2'!AF:AF),IF(OR(raw="",raw=0),"-",TEXT(MIN(--raw,DATE(2027,6,1)),"mm/yyyy"))),"-"))</f>
        <v>11/2026</v>
      </c>
      <c r="AO74" s="34">
        <v>46348.0</v>
      </c>
      <c r="AP74" s="27"/>
      <c r="AQ74" s="3"/>
      <c r="AR74" s="3"/>
      <c r="AS74" s="3"/>
      <c r="AT74" s="3"/>
      <c r="AU74" s="3"/>
      <c r="AV74" s="3"/>
      <c r="AW74" s="13"/>
      <c r="AX74" s="13"/>
      <c r="AY74" s="13"/>
      <c r="AZ74" s="13"/>
      <c r="BA74" s="13"/>
      <c r="BB74" s="13"/>
      <c r="BC74" s="13"/>
      <c r="BD74" s="13"/>
      <c r="BE74" s="13"/>
      <c r="BF74" s="13"/>
      <c r="BG74" s="13"/>
      <c r="BH74" s="13"/>
      <c r="BI74" s="13"/>
    </row>
    <row r="75" ht="14.25" customHeight="1">
      <c r="A75" s="1"/>
      <c r="B75" s="1">
        <f t="array" ref="B75">ifna(iferror(xlookup(C:C,'1000'!A:A,'1000'!D:D),iferror(xlookup(C:C,'2000'!A:A,'2000'!D:D),xlookup(C:C,'3000'!A:A,'3000'!D:D))),"-")</f>
        <v>1038</v>
      </c>
      <c r="C75" s="41">
        <v>887.0</v>
      </c>
      <c r="D75" s="27" t="s">
        <v>480</v>
      </c>
      <c r="E75" s="27" t="s">
        <v>481</v>
      </c>
      <c r="F75" s="27" t="s">
        <v>50</v>
      </c>
      <c r="G75" s="27" t="s">
        <v>450</v>
      </c>
      <c r="H75" s="28" t="s">
        <v>482</v>
      </c>
      <c r="I75" s="29" t="s">
        <v>483</v>
      </c>
      <c r="J75" s="27" t="s">
        <v>484</v>
      </c>
      <c r="K75" s="30" t="s">
        <v>42</v>
      </c>
      <c r="L75" s="27" t="s">
        <v>42</v>
      </c>
      <c r="M75" s="27"/>
      <c r="N75" s="114" t="s">
        <v>485</v>
      </c>
      <c r="O75" s="34">
        <v>46356.0</v>
      </c>
      <c r="P75" s="35" t="s">
        <v>45</v>
      </c>
      <c r="Q75" s="35" t="s">
        <v>45</v>
      </c>
      <c r="R75" s="35" t="s">
        <v>45</v>
      </c>
      <c r="S75" s="35" t="s">
        <v>45</v>
      </c>
      <c r="T75" s="35" t="s">
        <v>45</v>
      </c>
      <c r="U75" s="35" t="s">
        <v>45</v>
      </c>
      <c r="V75" s="65" t="s">
        <v>45</v>
      </c>
      <c r="W75" s="35" t="s">
        <v>45</v>
      </c>
      <c r="X75" s="35" t="s">
        <v>45</v>
      </c>
      <c r="Y75" s="35" t="s">
        <v>45</v>
      </c>
      <c r="Z75" s="38" t="str">
        <f t="array" ref="Z75">IFERROR(xlookup(C:C,'Follow up.1'!A:A,'Follow up.1'!AF:AF),"-")</f>
        <v> 8/25</v>
      </c>
      <c r="AA75" s="32" t="s">
        <v>89</v>
      </c>
      <c r="AB75" s="32" t="s">
        <v>57</v>
      </c>
      <c r="AC75" s="32" t="s">
        <v>88</v>
      </c>
      <c r="AD75" s="32" t="s">
        <v>88</v>
      </c>
      <c r="AE75" s="32"/>
      <c r="AF75" s="32" t="s">
        <v>46</v>
      </c>
      <c r="AG75" s="32" t="s">
        <v>57</v>
      </c>
      <c r="AH75" s="32"/>
      <c r="AI75" s="32" t="s">
        <v>56</v>
      </c>
      <c r="AJ75" s="32" t="s">
        <v>86</v>
      </c>
      <c r="AK75" s="32" t="s">
        <v>46</v>
      </c>
      <c r="AL75" s="32" t="s">
        <v>57</v>
      </c>
      <c r="AM75" s="32" t="s">
        <v>121</v>
      </c>
      <c r="AN75" s="39" t="str">
        <f t="array" ref="AN75">IF(LEFT(B75,1)="3","x",IFNA(LET(raw,XLOOKUP(C75,'Follow up.2'!B:B,'Follow up.2'!AF:AF),IF(OR(raw="",raw=0),"-",TEXT(MIN(--raw,DATE(2027,6,1)),"mm/yyyy"))),"-"))</f>
        <v>11/2026</v>
      </c>
      <c r="AO75" s="31"/>
      <c r="AP75" s="27"/>
      <c r="AQ75" s="3"/>
      <c r="AR75" s="3"/>
      <c r="AS75" s="3"/>
      <c r="AT75" s="3"/>
      <c r="AU75" s="3"/>
      <c r="AV75" s="3"/>
      <c r="AW75" s="13"/>
      <c r="AX75" s="13"/>
      <c r="AY75" s="13"/>
      <c r="AZ75" s="13"/>
      <c r="BA75" s="13"/>
      <c r="BB75" s="13"/>
      <c r="BC75" s="13"/>
      <c r="BD75" s="13"/>
      <c r="BE75" s="13"/>
      <c r="BF75" s="13"/>
      <c r="BG75" s="13"/>
      <c r="BH75" s="13"/>
      <c r="BI75" s="13"/>
    </row>
    <row r="76" ht="14.25" customHeight="1">
      <c r="A76" s="1"/>
      <c r="B76" s="1">
        <f t="array" ref="B76">ifna(iferror(xlookup(C:C,'1000'!A:A,'1000'!D:D),iferror(xlookup(C:C,'2000'!A:A,'2000'!D:D),xlookup(C:C,'3000'!A:A,'3000'!D:D))),"-")</f>
        <v>2032</v>
      </c>
      <c r="C76" s="26">
        <v>884.0</v>
      </c>
      <c r="D76" s="27" t="s">
        <v>486</v>
      </c>
      <c r="E76" s="27" t="s">
        <v>481</v>
      </c>
      <c r="F76" s="27" t="s">
        <v>50</v>
      </c>
      <c r="G76" s="27" t="s">
        <v>463</v>
      </c>
      <c r="H76" s="28" t="s">
        <v>487</v>
      </c>
      <c r="I76" s="29" t="s">
        <v>488</v>
      </c>
      <c r="J76" s="27" t="s">
        <v>483</v>
      </c>
      <c r="K76" s="30" t="s">
        <v>42</v>
      </c>
      <c r="L76" s="27" t="s">
        <v>42</v>
      </c>
      <c r="M76" s="27"/>
      <c r="N76" s="33" t="s">
        <v>489</v>
      </c>
      <c r="O76" s="34">
        <v>46356.0</v>
      </c>
      <c r="P76" s="35" t="s">
        <v>45</v>
      </c>
      <c r="Q76" s="35" t="s">
        <v>45</v>
      </c>
      <c r="R76" s="35" t="s">
        <v>45</v>
      </c>
      <c r="S76" s="35" t="s">
        <v>45</v>
      </c>
      <c r="T76" s="35" t="s">
        <v>45</v>
      </c>
      <c r="U76" s="35" t="s">
        <v>45</v>
      </c>
      <c r="V76" s="65" t="s">
        <v>45</v>
      </c>
      <c r="W76" s="35" t="s">
        <v>45</v>
      </c>
      <c r="X76" s="35" t="s">
        <v>45</v>
      </c>
      <c r="Y76" s="35" t="s">
        <v>45</v>
      </c>
      <c r="Z76" s="38" t="str">
        <f t="array" ref="Z76">IFERROR(xlookup(C:C,'Follow up.1'!A:A,'Follow up.1'!AF:AF),"-")</f>
        <v> 8/25</v>
      </c>
      <c r="AA76" s="32" t="s">
        <v>89</v>
      </c>
      <c r="AB76" s="32" t="s">
        <v>331</v>
      </c>
      <c r="AC76" s="32" t="s">
        <v>88</v>
      </c>
      <c r="AD76" s="32" t="s">
        <v>88</v>
      </c>
      <c r="AE76" s="32"/>
      <c r="AF76" s="32" t="s">
        <v>46</v>
      </c>
      <c r="AG76" s="32" t="s">
        <v>57</v>
      </c>
      <c r="AH76" s="32"/>
      <c r="AI76" s="32" t="s">
        <v>86</v>
      </c>
      <c r="AJ76" s="32" t="s">
        <v>56</v>
      </c>
      <c r="AK76" s="32" t="s">
        <v>46</v>
      </c>
      <c r="AL76" s="32" t="s">
        <v>57</v>
      </c>
      <c r="AM76" s="32" t="s">
        <v>121</v>
      </c>
      <c r="AN76" s="39" t="str">
        <f t="array" ref="AN76">IF(LEFT(B76,1)="3","x",IFNA(LET(raw,XLOOKUP(C76,'Follow up.2'!B:B,'Follow up.2'!AF:AF),IF(OR(raw="",raw=0),"-",TEXT(MIN(--raw,DATE(2027,6,1)),"mm/yyyy"))),"-"))</f>
        <v>11/2026</v>
      </c>
      <c r="AO76" s="31"/>
      <c r="AP76" s="27"/>
      <c r="AQ76" s="3"/>
      <c r="AR76" s="3"/>
      <c r="AS76" s="3"/>
      <c r="AT76" s="3"/>
      <c r="AU76" s="3"/>
      <c r="AV76" s="3"/>
      <c r="AW76" s="13"/>
      <c r="AX76" s="13"/>
      <c r="AY76" s="13"/>
      <c r="AZ76" s="13"/>
      <c r="BA76" s="13"/>
      <c r="BB76" s="13"/>
      <c r="BC76" s="13"/>
      <c r="BD76" s="13"/>
      <c r="BE76" s="13"/>
      <c r="BF76" s="13"/>
      <c r="BG76" s="13"/>
      <c r="BH76" s="13"/>
      <c r="BI76" s="13"/>
    </row>
    <row r="77" ht="14.25" customHeight="1">
      <c r="A77" s="1"/>
      <c r="B77" s="1">
        <f t="array" ref="B77">ifna(iferror(xlookup(C:C,'1000'!A:A,'1000'!D:D),iferror(xlookup(C:C,'2000'!A:A,'2000'!D:D),xlookup(C:C,'3000'!A:A,'3000'!D:D))),"-")</f>
        <v>1037</v>
      </c>
      <c r="C77" s="26">
        <v>851.0</v>
      </c>
      <c r="D77" s="27" t="s">
        <v>490</v>
      </c>
      <c r="E77" s="27" t="s">
        <v>491</v>
      </c>
      <c r="F77" s="27" t="s">
        <v>50</v>
      </c>
      <c r="G77" s="27" t="s">
        <v>450</v>
      </c>
      <c r="H77" s="28" t="s">
        <v>492</v>
      </c>
      <c r="I77" s="29" t="s">
        <v>493</v>
      </c>
      <c r="J77" s="27" t="s">
        <v>484</v>
      </c>
      <c r="K77" s="30" t="s">
        <v>237</v>
      </c>
      <c r="L77" s="31" t="s">
        <v>237</v>
      </c>
      <c r="M77" s="31"/>
      <c r="N77" s="33" t="s">
        <v>284</v>
      </c>
      <c r="O77" s="34">
        <v>46357.0</v>
      </c>
      <c r="P77" s="35" t="s">
        <v>45</v>
      </c>
      <c r="Q77" s="35" t="s">
        <v>45</v>
      </c>
      <c r="R77" s="35" t="s">
        <v>45</v>
      </c>
      <c r="S77" s="35" t="s">
        <v>45</v>
      </c>
      <c r="T77" s="35" t="s">
        <v>45</v>
      </c>
      <c r="U77" s="35" t="s">
        <v>45</v>
      </c>
      <c r="V77" s="65" t="s">
        <v>45</v>
      </c>
      <c r="W77" s="35" t="s">
        <v>45</v>
      </c>
      <c r="X77" s="35" t="s">
        <v>45</v>
      </c>
      <c r="Y77" s="35" t="s">
        <v>45</v>
      </c>
      <c r="Z77" s="38" t="str">
        <f t="array" ref="Z77">IFERROR(xlookup(C:C,'Follow up.1'!A:A,'Follow up.1'!AF:AF),"-")</f>
        <v> 8/25</v>
      </c>
      <c r="AA77" s="32" t="s">
        <v>89</v>
      </c>
      <c r="AB77" s="32" t="s">
        <v>57</v>
      </c>
      <c r="AC77" s="32" t="s">
        <v>56</v>
      </c>
      <c r="AD77" s="32" t="s">
        <v>56</v>
      </c>
      <c r="AE77" s="32"/>
      <c r="AF77" s="32" t="s">
        <v>57</v>
      </c>
      <c r="AG77" s="32" t="s">
        <v>87</v>
      </c>
      <c r="AH77" s="32"/>
      <c r="AI77" s="32" t="s">
        <v>87</v>
      </c>
      <c r="AJ77" s="32" t="s">
        <v>77</v>
      </c>
      <c r="AK77" s="32" t="s">
        <v>87</v>
      </c>
      <c r="AL77" s="32" t="s">
        <v>87</v>
      </c>
      <c r="AM77" s="32" t="s">
        <v>121</v>
      </c>
      <c r="AN77" s="39" t="str">
        <f t="array" ref="AN77">IF(LEFT(B77,1)="3","x",IFNA(LET(raw,XLOOKUP(C77,'Follow up.2'!B:B,'Follow up.2'!AF:AF),IF(OR(raw="",raw=0),"-",TEXT(MIN(--raw,DATE(2027,6,1)),"mm/yyyy"))),"-"))</f>
        <v>12/2026</v>
      </c>
      <c r="AO77" s="34">
        <v>46357.0</v>
      </c>
      <c r="AP77" s="27"/>
      <c r="AQ77" s="3"/>
      <c r="AR77" s="3"/>
      <c r="AS77" s="3"/>
      <c r="AT77" s="3"/>
      <c r="AU77" s="3"/>
      <c r="AV77" s="3"/>
      <c r="AW77" s="13"/>
      <c r="AX77" s="13"/>
      <c r="AY77" s="13"/>
      <c r="AZ77" s="13"/>
      <c r="BA77" s="13"/>
      <c r="BB77" s="13"/>
      <c r="BC77" s="13"/>
      <c r="BD77" s="13"/>
      <c r="BE77" s="13"/>
      <c r="BF77" s="13"/>
      <c r="BG77" s="13"/>
      <c r="BH77" s="13"/>
      <c r="BI77" s="13"/>
    </row>
    <row r="78" ht="14.25" customHeight="1">
      <c r="A78" s="1"/>
      <c r="B78" s="1">
        <f t="array" ref="B78">ifna(iferror(xlookup(C:C,'1000'!A:A,'1000'!D:D),iferror(xlookup(C:C,'2000'!A:A,'2000'!D:D),xlookup(C:C,'3000'!A:A,'3000'!D:D))),"-")</f>
        <v>1039</v>
      </c>
      <c r="C78" s="41">
        <v>888.0</v>
      </c>
      <c r="D78" s="27" t="s">
        <v>494</v>
      </c>
      <c r="E78" s="27" t="s">
        <v>481</v>
      </c>
      <c r="F78" s="27" t="s">
        <v>50</v>
      </c>
      <c r="G78" s="27" t="s">
        <v>450</v>
      </c>
      <c r="H78" s="28" t="s">
        <v>482</v>
      </c>
      <c r="I78" s="29" t="s">
        <v>483</v>
      </c>
      <c r="J78" s="27" t="s">
        <v>484</v>
      </c>
      <c r="K78" s="30" t="s">
        <v>42</v>
      </c>
      <c r="L78" s="27" t="s">
        <v>42</v>
      </c>
      <c r="M78" s="27"/>
      <c r="N78" s="33" t="s">
        <v>281</v>
      </c>
      <c r="O78" s="34">
        <v>46357.0</v>
      </c>
      <c r="P78" s="35" t="s">
        <v>45</v>
      </c>
      <c r="Q78" s="35" t="s">
        <v>45</v>
      </c>
      <c r="R78" s="35" t="s">
        <v>45</v>
      </c>
      <c r="S78" s="35" t="s">
        <v>45</v>
      </c>
      <c r="T78" s="35" t="s">
        <v>45</v>
      </c>
      <c r="U78" s="35" t="s">
        <v>45</v>
      </c>
      <c r="V78" s="65" t="s">
        <v>45</v>
      </c>
      <c r="W78" s="35" t="s">
        <v>45</v>
      </c>
      <c r="X78" s="35" t="s">
        <v>45</v>
      </c>
      <c r="Y78" s="35" t="s">
        <v>45</v>
      </c>
      <c r="Z78" s="38" t="str">
        <f t="array" ref="Z78">IFERROR(xlookup(C:C,'Follow up.1'!A:A,'Follow up.1'!AF:AF),"-")</f>
        <v> 8/25</v>
      </c>
      <c r="AA78" s="32" t="s">
        <v>89</v>
      </c>
      <c r="AB78" s="32" t="s">
        <v>57</v>
      </c>
      <c r="AC78" s="32" t="s">
        <v>88</v>
      </c>
      <c r="AD78" s="32" t="s">
        <v>88</v>
      </c>
      <c r="AE78" s="32"/>
      <c r="AF78" s="32" t="s">
        <v>107</v>
      </c>
      <c r="AG78" s="32" t="s">
        <v>57</v>
      </c>
      <c r="AH78" s="32"/>
      <c r="AI78" s="32" t="s">
        <v>86</v>
      </c>
      <c r="AJ78" s="32" t="s">
        <v>57</v>
      </c>
      <c r="AK78" s="32" t="s">
        <v>86</v>
      </c>
      <c r="AL78" s="32" t="s">
        <v>57</v>
      </c>
      <c r="AM78" s="32" t="s">
        <v>121</v>
      </c>
      <c r="AN78" s="39" t="str">
        <f t="array" ref="AN78">IF(LEFT(B78,1)="3","x",IFNA(LET(raw,XLOOKUP(C78,'Follow up.2'!B:B,'Follow up.2'!AF:AF),IF(OR(raw="",raw=0),"-",TEXT(MIN(--raw,DATE(2027,6,1)),"mm/yyyy"))),"-"))</f>
        <v>12/2026</v>
      </c>
      <c r="AO78" s="34">
        <v>46357.0</v>
      </c>
      <c r="AP78" s="27"/>
      <c r="AQ78" s="3"/>
      <c r="AR78" s="3"/>
      <c r="AS78" s="3"/>
      <c r="AT78" s="3"/>
      <c r="AU78" s="3"/>
      <c r="AV78" s="3"/>
      <c r="AW78" s="13"/>
      <c r="AX78" s="13"/>
      <c r="AY78" s="13"/>
      <c r="AZ78" s="13"/>
      <c r="BA78" s="13"/>
      <c r="BB78" s="13"/>
      <c r="BC78" s="13"/>
      <c r="BD78" s="13"/>
      <c r="BE78" s="13"/>
      <c r="BF78" s="13"/>
      <c r="BG78" s="13"/>
      <c r="BH78" s="13"/>
      <c r="BI78" s="13"/>
    </row>
    <row r="79" ht="14.25" customHeight="1">
      <c r="A79" s="1"/>
      <c r="B79" s="1">
        <f t="array" ref="B79">ifna(iferror(xlookup(C:C,'1000'!A:A,'1000'!D:D),iferror(xlookup(C:C,'2000'!A:A,'2000'!D:D),xlookup(C:C,'3000'!A:A,'3000'!D:D))),"-")</f>
        <v>2026</v>
      </c>
      <c r="C79" s="26">
        <v>807.0</v>
      </c>
      <c r="D79" s="27" t="s">
        <v>495</v>
      </c>
      <c r="E79" s="27" t="s">
        <v>496</v>
      </c>
      <c r="F79" s="27" t="s">
        <v>117</v>
      </c>
      <c r="G79" s="27" t="s">
        <v>131</v>
      </c>
      <c r="H79" s="28" t="s">
        <v>497</v>
      </c>
      <c r="I79" s="27" t="s">
        <v>498</v>
      </c>
      <c r="J79" s="44" t="s">
        <v>499</v>
      </c>
      <c r="K79" s="30" t="s">
        <v>42</v>
      </c>
      <c r="L79" s="31" t="s">
        <v>42</v>
      </c>
      <c r="N79" s="33" t="s">
        <v>500</v>
      </c>
      <c r="O79" s="34">
        <v>46357.0</v>
      </c>
      <c r="P79" s="35" t="s">
        <v>46</v>
      </c>
      <c r="Q79" s="35" t="s">
        <v>46</v>
      </c>
      <c r="R79" s="35" t="s">
        <v>46</v>
      </c>
      <c r="S79" s="35" t="s">
        <v>46</v>
      </c>
      <c r="T79" s="35" t="s">
        <v>46</v>
      </c>
      <c r="U79" s="35" t="s">
        <v>46</v>
      </c>
      <c r="V79" s="65" t="s">
        <v>45</v>
      </c>
      <c r="W79" s="35" t="s">
        <v>46</v>
      </c>
      <c r="X79" s="35" t="s">
        <v>46</v>
      </c>
      <c r="Y79" s="35" t="s">
        <v>46</v>
      </c>
      <c r="Z79" s="38" t="str">
        <f t="array" ref="Z79">IFERROR(xlookup(C:C,'Follow up.1'!A:A,'Follow up.1'!AF:AF),"-")</f>
        <v> 7/25</v>
      </c>
      <c r="AA79" s="32" t="s">
        <v>46</v>
      </c>
      <c r="AB79" s="32" t="s">
        <v>86</v>
      </c>
      <c r="AC79" s="32" t="s">
        <v>86</v>
      </c>
      <c r="AD79" s="32" t="s">
        <v>86</v>
      </c>
      <c r="AE79" s="32"/>
      <c r="AF79" s="32" t="s">
        <v>57</v>
      </c>
      <c r="AG79" s="32" t="s">
        <v>57</v>
      </c>
      <c r="AH79" s="32"/>
      <c r="AI79" s="32" t="s">
        <v>57</v>
      </c>
      <c r="AJ79" s="32" t="s">
        <v>107</v>
      </c>
      <c r="AK79" s="32" t="s">
        <v>57</v>
      </c>
      <c r="AL79" s="32" t="s">
        <v>86</v>
      </c>
      <c r="AM79" s="32" t="s">
        <v>121</v>
      </c>
      <c r="AN79" s="39" t="str">
        <f t="array" ref="AN79">IF(LEFT(B79,1)="3","x",IFNA(LET(raw,XLOOKUP(C79,'Follow up.2'!B:B,'Follow up.2'!AF:AF),IF(OR(raw="",raw=0),"-",TEXT(MIN(--raw,DATE(2027,6,1)),"mm/yyyy"))),"-"))</f>
        <v>12/2026</v>
      </c>
      <c r="AO79" s="34">
        <v>46357.0</v>
      </c>
      <c r="AP79" s="27"/>
      <c r="AQ79" s="3"/>
      <c r="AR79" s="3"/>
      <c r="AS79" s="3"/>
      <c r="AT79" s="3"/>
      <c r="AU79" s="3"/>
      <c r="AV79" s="3"/>
      <c r="AW79" s="13"/>
      <c r="AX79" s="13"/>
      <c r="AY79" s="13"/>
      <c r="AZ79" s="13"/>
      <c r="BA79" s="13"/>
      <c r="BB79" s="13"/>
      <c r="BC79" s="13"/>
      <c r="BD79" s="13"/>
      <c r="BE79" s="13"/>
      <c r="BF79" s="13"/>
      <c r="BG79" s="13"/>
      <c r="BH79" s="13"/>
      <c r="BI79" s="13"/>
    </row>
    <row r="80" ht="14.25" customHeight="1">
      <c r="A80" s="1"/>
      <c r="B80" s="1">
        <f t="array" ref="B80">ifna(iferror(xlookup(C:C,'1000'!A:A,'1000'!D:D),iferror(xlookup(C:C,'2000'!A:A,'2000'!D:D),xlookup(C:C,'3000'!A:A,'3000'!D:D))),"-")</f>
        <v>2033</v>
      </c>
      <c r="C80" s="26">
        <v>867.0</v>
      </c>
      <c r="D80" s="27" t="s">
        <v>501</v>
      </c>
      <c r="E80" s="27" t="s">
        <v>502</v>
      </c>
      <c r="F80" s="27" t="s">
        <v>50</v>
      </c>
      <c r="G80" s="27" t="s">
        <v>503</v>
      </c>
      <c r="H80" s="28" t="s">
        <v>504</v>
      </c>
      <c r="I80" s="29" t="s">
        <v>505</v>
      </c>
      <c r="J80" s="27" t="s">
        <v>506</v>
      </c>
      <c r="K80" s="30" t="s">
        <v>42</v>
      </c>
      <c r="L80" s="27" t="s">
        <v>42</v>
      </c>
      <c r="M80" s="27"/>
      <c r="N80" s="33" t="s">
        <v>431</v>
      </c>
      <c r="O80" s="34">
        <v>46379.0</v>
      </c>
      <c r="P80" s="35" t="s">
        <v>45</v>
      </c>
      <c r="Q80" s="35" t="s">
        <v>45</v>
      </c>
      <c r="R80" s="35" t="s">
        <v>45</v>
      </c>
      <c r="S80" s="35" t="s">
        <v>45</v>
      </c>
      <c r="T80" s="35" t="s">
        <v>45</v>
      </c>
      <c r="U80" s="35" t="s">
        <v>45</v>
      </c>
      <c r="V80" s="65" t="s">
        <v>45</v>
      </c>
      <c r="W80" s="35" t="s">
        <v>45</v>
      </c>
      <c r="X80" s="35" t="s">
        <v>45</v>
      </c>
      <c r="Y80" s="35" t="s">
        <v>45</v>
      </c>
      <c r="Z80" s="38" t="str">
        <f t="array" ref="Z80">IFERROR(xlookup(C:C,'Follow up.1'!A:A,'Follow up.1'!AF:AF),"-")</f>
        <v> 8/25</v>
      </c>
      <c r="AA80" s="32" t="s">
        <v>89</v>
      </c>
      <c r="AB80" s="32" t="s">
        <v>121</v>
      </c>
      <c r="AC80" s="32" t="s">
        <v>121</v>
      </c>
      <c r="AD80" s="32" t="s">
        <v>56</v>
      </c>
      <c r="AE80" s="32"/>
      <c r="AF80" s="32" t="s">
        <v>57</v>
      </c>
      <c r="AG80" s="32" t="s">
        <v>107</v>
      </c>
      <c r="AH80" s="32"/>
      <c r="AI80" s="32" t="s">
        <v>107</v>
      </c>
      <c r="AJ80" s="32" t="s">
        <v>239</v>
      </c>
      <c r="AK80" s="32" t="s">
        <v>87</v>
      </c>
      <c r="AL80" s="32" t="s">
        <v>57</v>
      </c>
      <c r="AM80" s="32" t="s">
        <v>121</v>
      </c>
      <c r="AN80" s="39" t="str">
        <f t="array" ref="AN80">IF(LEFT(B80,1)="3","x",IFNA(LET(raw,XLOOKUP(C80,'Follow up.2'!B:B,'Follow up.2'!AF:AF),IF(OR(raw="",raw=0),"-",TEXT(MIN(--raw,DATE(2027,6,1)),"mm/yyyy"))),"-"))</f>
        <v>12/2026</v>
      </c>
      <c r="AO80" s="34">
        <v>46379.0</v>
      </c>
      <c r="AP80" s="27"/>
      <c r="AQ80" s="3"/>
      <c r="AR80" s="3"/>
      <c r="AS80" s="3"/>
      <c r="AT80" s="3"/>
      <c r="AU80" s="3"/>
      <c r="AV80" s="3"/>
      <c r="AW80" s="13"/>
      <c r="AX80" s="13"/>
      <c r="AY80" s="13"/>
      <c r="AZ80" s="13"/>
      <c r="BA80" s="13"/>
      <c r="BB80" s="13"/>
      <c r="BC80" s="13"/>
      <c r="BD80" s="13"/>
      <c r="BE80" s="13"/>
      <c r="BF80" s="13"/>
      <c r="BG80" s="13"/>
      <c r="BH80" s="13"/>
      <c r="BI80" s="13"/>
    </row>
    <row r="81" ht="14.25" customHeight="1">
      <c r="A81" s="1"/>
      <c r="B81" s="1">
        <f t="array" ref="B81">ifna(iferror(xlookup(C:C,'1000'!A:A,'1000'!D:D),iferror(xlookup(C:C,'2000'!A:A,'2000'!D:D),xlookup(C:C,'3000'!A:A,'3000'!D:D))),"-")</f>
        <v>1024</v>
      </c>
      <c r="C81" s="26">
        <v>509.0</v>
      </c>
      <c r="D81" s="27" t="s">
        <v>298</v>
      </c>
      <c r="E81" s="27" t="s">
        <v>507</v>
      </c>
      <c r="F81" s="27" t="s">
        <v>50</v>
      </c>
      <c r="G81" s="27" t="s">
        <v>508</v>
      </c>
      <c r="H81" s="28" t="s">
        <v>509</v>
      </c>
      <c r="I81" s="29" t="s">
        <v>510</v>
      </c>
      <c r="J81" s="27" t="s">
        <v>510</v>
      </c>
      <c r="K81" s="30" t="s">
        <v>511</v>
      </c>
      <c r="L81" s="31" t="s">
        <v>511</v>
      </c>
      <c r="M81" s="31"/>
      <c r="N81" s="33" t="s">
        <v>284</v>
      </c>
      <c r="O81" s="34">
        <v>46392.0</v>
      </c>
      <c r="P81" s="35" t="s">
        <v>45</v>
      </c>
      <c r="Q81" s="35" t="s">
        <v>45</v>
      </c>
      <c r="R81" s="35" t="s">
        <v>45</v>
      </c>
      <c r="S81" s="35" t="s">
        <v>45</v>
      </c>
      <c r="T81" s="35" t="s">
        <v>45</v>
      </c>
      <c r="U81" s="35" t="s">
        <v>45</v>
      </c>
      <c r="V81" s="66" t="s">
        <v>45</v>
      </c>
      <c r="W81" s="35" t="s">
        <v>45</v>
      </c>
      <c r="X81" s="35" t="s">
        <v>45</v>
      </c>
      <c r="Y81" s="35" t="s">
        <v>45</v>
      </c>
      <c r="Z81" s="38" t="str">
        <f t="array" ref="Z81">IFERROR(xlookup(C:C,'Follow up.1'!A:A,'Follow up.1'!AF:AF),"-")</f>
        <v> 5/25</v>
      </c>
      <c r="AA81" s="32" t="s">
        <v>45</v>
      </c>
      <c r="AB81" s="32" t="s">
        <v>45</v>
      </c>
      <c r="AC81" s="32" t="s">
        <v>45</v>
      </c>
      <c r="AD81" s="32" t="s">
        <v>106</v>
      </c>
      <c r="AE81" s="32"/>
      <c r="AF81" s="32" t="s">
        <v>57</v>
      </c>
      <c r="AG81" s="32" t="s">
        <v>46</v>
      </c>
      <c r="AH81" s="32"/>
      <c r="AI81" s="32" t="s">
        <v>57</v>
      </c>
      <c r="AJ81" s="32" t="s">
        <v>87</v>
      </c>
      <c r="AK81" s="32" t="s">
        <v>77</v>
      </c>
      <c r="AL81" s="32" t="s">
        <v>87</v>
      </c>
      <c r="AM81" s="32" t="s">
        <v>121</v>
      </c>
      <c r="AN81" s="39" t="str">
        <f t="array" ref="AN81">IF(LEFT(B81,1)="3","x",IFNA(LET(raw,XLOOKUP(C81,'Follow up.2'!B:B,'Follow up.2'!AF:AF),IF(OR(raw="",raw=0),"-",TEXT(MIN(--raw,DATE(2027,6,1)),"mm/yyyy"))),"-"))</f>
        <v>01/2027</v>
      </c>
      <c r="AO81" s="34">
        <v>46392.0</v>
      </c>
      <c r="AP81" s="27"/>
      <c r="AQ81" s="3"/>
      <c r="AR81" s="3"/>
      <c r="AS81" s="3"/>
      <c r="AT81" s="3"/>
      <c r="AU81" s="3"/>
      <c r="AV81" s="3"/>
      <c r="AW81" s="13"/>
      <c r="AX81" s="13"/>
      <c r="AY81" s="13"/>
      <c r="AZ81" s="13"/>
      <c r="BA81" s="13"/>
      <c r="BB81" s="13"/>
      <c r="BC81" s="13"/>
      <c r="BD81" s="13"/>
      <c r="BE81" s="13"/>
      <c r="BF81" s="13"/>
      <c r="BG81" s="13"/>
      <c r="BH81" s="13"/>
      <c r="BI81" s="13"/>
    </row>
    <row r="82" ht="14.25" customHeight="1">
      <c r="A82" s="1"/>
      <c r="B82" s="1">
        <f t="array" ref="B82">ifna(iferror(xlookup(C:C,'1000'!A:A,'1000'!D:D),iferror(xlookup(C:C,'2000'!A:A,'2000'!D:D),xlookup(C:C,'3000'!A:A,'3000'!D:D))),"-")</f>
        <v>1023</v>
      </c>
      <c r="C82" s="26">
        <v>508.0</v>
      </c>
      <c r="D82" s="27" t="s">
        <v>512</v>
      </c>
      <c r="E82" s="27" t="s">
        <v>513</v>
      </c>
      <c r="F82" s="27" t="s">
        <v>117</v>
      </c>
      <c r="G82" s="27" t="s">
        <v>514</v>
      </c>
      <c r="H82" s="28" t="s">
        <v>509</v>
      </c>
      <c r="I82" s="29" t="s">
        <v>510</v>
      </c>
      <c r="J82" s="27" t="s">
        <v>510</v>
      </c>
      <c r="K82" s="30" t="s">
        <v>511</v>
      </c>
      <c r="L82" s="31" t="s">
        <v>511</v>
      </c>
      <c r="M82" s="31"/>
      <c r="N82" s="33" t="s">
        <v>281</v>
      </c>
      <c r="O82" s="34">
        <v>46398.0</v>
      </c>
      <c r="P82" s="35" t="s">
        <v>45</v>
      </c>
      <c r="Q82" s="35" t="s">
        <v>45</v>
      </c>
      <c r="R82" s="35" t="s">
        <v>45</v>
      </c>
      <c r="S82" s="35" t="s">
        <v>45</v>
      </c>
      <c r="T82" s="35" t="s">
        <v>45</v>
      </c>
      <c r="U82" s="35" t="s">
        <v>45</v>
      </c>
      <c r="V82" s="66" t="s">
        <v>45</v>
      </c>
      <c r="W82" s="35" t="s">
        <v>45</v>
      </c>
      <c r="X82" s="35" t="s">
        <v>45</v>
      </c>
      <c r="Y82" s="35" t="s">
        <v>45</v>
      </c>
      <c r="Z82" s="38" t="str">
        <f t="array" ref="Z82">IFERROR(xlookup(C:C,'Follow up.1'!A:A,'Follow up.1'!AF:AF),"-")</f>
        <v> 5/25</v>
      </c>
      <c r="AA82" s="32" t="s">
        <v>45</v>
      </c>
      <c r="AB82" s="32" t="s">
        <v>45</v>
      </c>
      <c r="AC82" s="32" t="s">
        <v>45</v>
      </c>
      <c r="AD82" s="32" t="s">
        <v>239</v>
      </c>
      <c r="AE82" s="32"/>
      <c r="AF82" s="32" t="s">
        <v>57</v>
      </c>
      <c r="AG82" s="32" t="s">
        <v>46</v>
      </c>
      <c r="AH82" s="32"/>
      <c r="AI82" s="32" t="s">
        <v>87</v>
      </c>
      <c r="AJ82" s="32" t="s">
        <v>87</v>
      </c>
      <c r="AK82" s="32"/>
      <c r="AL82" s="31"/>
      <c r="AM82" s="31"/>
      <c r="AN82" s="39" t="str">
        <f t="array" ref="AN82">IF(LEFT(B82,1)="3","x",IFNA(LET(raw,XLOOKUP(C82,'Follow up.2'!B:B,'Follow up.2'!AF:AF),IF(OR(raw="",raw=0),"-",TEXT(MIN(--raw,DATE(2027,6,1)),"mm/yyyy"))),"-"))</f>
        <v>01/2027</v>
      </c>
      <c r="AO82" s="34">
        <v>46398.0</v>
      </c>
      <c r="AP82" s="27"/>
      <c r="AQ82" s="3"/>
      <c r="AR82" s="3"/>
      <c r="AS82" s="3"/>
      <c r="AT82" s="3"/>
      <c r="AU82" s="3"/>
      <c r="AV82" s="3"/>
      <c r="AW82" s="13"/>
      <c r="AX82" s="13"/>
      <c r="AY82" s="13"/>
      <c r="AZ82" s="13"/>
      <c r="BA82" s="13"/>
      <c r="BB82" s="13"/>
      <c r="BC82" s="13"/>
      <c r="BD82" s="13"/>
      <c r="BE82" s="13"/>
      <c r="BF82" s="13"/>
      <c r="BG82" s="13"/>
      <c r="BH82" s="13"/>
      <c r="BI82" s="13"/>
    </row>
    <row r="83" ht="14.25" customHeight="1">
      <c r="A83" s="1"/>
      <c r="B83" s="1">
        <f t="array" ref="B83">ifna(iferror(xlookup(C:C,'1000'!A:A,'1000'!D:D),iferror(xlookup(C:C,'2000'!A:A,'2000'!D:D),xlookup(C:C,'3000'!A:A,'3000'!D:D))),"-")</f>
        <v>2039</v>
      </c>
      <c r="C83" s="26">
        <v>963.0</v>
      </c>
      <c r="D83" s="27" t="s">
        <v>515</v>
      </c>
      <c r="E83" s="27" t="s">
        <v>516</v>
      </c>
      <c r="F83" s="27" t="s">
        <v>117</v>
      </c>
      <c r="G83" s="27" t="s">
        <v>154</v>
      </c>
      <c r="H83" s="28" t="s">
        <v>517</v>
      </c>
      <c r="I83" s="29" t="s">
        <v>518</v>
      </c>
      <c r="J83" s="27" t="s">
        <v>519</v>
      </c>
      <c r="K83" s="30" t="s">
        <v>42</v>
      </c>
      <c r="L83" s="31" t="s">
        <v>42</v>
      </c>
      <c r="M83" s="32" t="s">
        <v>520</v>
      </c>
      <c r="N83" s="33" t="s">
        <v>377</v>
      </c>
      <c r="O83" s="34">
        <v>46419.0</v>
      </c>
      <c r="P83" s="35" t="s">
        <v>46</v>
      </c>
      <c r="Q83" s="35" t="s">
        <v>46</v>
      </c>
      <c r="R83" s="35" t="s">
        <v>46</v>
      </c>
      <c r="S83" s="35" t="s">
        <v>46</v>
      </c>
      <c r="T83" s="35" t="s">
        <v>46</v>
      </c>
      <c r="U83" s="35" t="s">
        <v>46</v>
      </c>
      <c r="V83" s="65" t="s">
        <v>45</v>
      </c>
      <c r="W83" s="35" t="s">
        <v>46</v>
      </c>
      <c r="X83" s="35" t="s">
        <v>46</v>
      </c>
      <c r="Y83" s="35" t="s">
        <v>46</v>
      </c>
      <c r="Z83" s="38" t="str">
        <f t="array" ref="Z83">IFERROR(xlookup(C:C,'Follow up.1'!A:A,'Follow up.1'!AF:AF),"-")</f>
        <v> 9/25</v>
      </c>
      <c r="AA83" s="32" t="s">
        <v>47</v>
      </c>
      <c r="AB83" s="32" t="s">
        <v>86</v>
      </c>
      <c r="AC83" s="32" t="s">
        <v>86</v>
      </c>
      <c r="AD83" s="32" t="s">
        <v>88</v>
      </c>
      <c r="AE83" s="32"/>
      <c r="AF83" s="32" t="s">
        <v>56</v>
      </c>
      <c r="AG83" s="32" t="s">
        <v>89</v>
      </c>
      <c r="AH83" s="32"/>
      <c r="AI83" s="32" t="s">
        <v>87</v>
      </c>
      <c r="AJ83" s="32" t="s">
        <v>56</v>
      </c>
      <c r="AK83" s="32" t="s">
        <v>56</v>
      </c>
      <c r="AL83" s="32" t="s">
        <v>77</v>
      </c>
      <c r="AM83" s="32" t="s">
        <v>121</v>
      </c>
      <c r="AN83" s="39" t="str">
        <f t="array" ref="AN83">IF(LEFT(B83,1)="3","x",IFNA(LET(raw,XLOOKUP(C83,'Follow up.2'!B:B,'Follow up.2'!AF:AF),IF(OR(raw="",raw=0),"-",TEXT(MIN(--raw,DATE(2027,6,1)),"mm/yyyy"))),"-"))</f>
        <v>03/2027</v>
      </c>
      <c r="AO83" s="34">
        <v>46419.0</v>
      </c>
      <c r="AP83" s="27"/>
      <c r="AQ83" s="3"/>
      <c r="AR83" s="3"/>
      <c r="AS83" s="3"/>
      <c r="AT83" s="3"/>
      <c r="AU83" s="3"/>
      <c r="AV83" s="3"/>
      <c r="AW83" s="13"/>
      <c r="AX83" s="13"/>
      <c r="AY83" s="13"/>
      <c r="AZ83" s="13"/>
      <c r="BA83" s="13"/>
      <c r="BB83" s="13"/>
      <c r="BC83" s="13"/>
      <c r="BD83" s="13"/>
      <c r="BE83" s="13"/>
      <c r="BF83" s="13"/>
      <c r="BG83" s="13"/>
      <c r="BH83" s="13"/>
      <c r="BI83" s="13"/>
    </row>
    <row r="84" ht="14.25" customHeight="1">
      <c r="A84" s="1"/>
      <c r="B84" s="1">
        <f t="array" ref="B84">ifna(iferror(xlookup(C:C,'1000'!A:A,'1000'!D:D),iferror(xlookup(C:C,'2000'!A:A,'2000'!D:D),xlookup(C:C,'3000'!A:A,'3000'!D:D))),"-")</f>
        <v>1057</v>
      </c>
      <c r="C84" s="26">
        <v>1147.0</v>
      </c>
      <c r="D84" s="27" t="s">
        <v>521</v>
      </c>
      <c r="E84" s="27" t="s">
        <v>347</v>
      </c>
      <c r="F84" s="27" t="s">
        <v>117</v>
      </c>
      <c r="G84" s="27">
        <v>10.0</v>
      </c>
      <c r="H84" s="28" t="s">
        <v>522</v>
      </c>
      <c r="I84" s="29" t="s">
        <v>523</v>
      </c>
      <c r="J84" s="27"/>
      <c r="K84" s="30" t="s">
        <v>524</v>
      </c>
      <c r="L84" s="42" t="s">
        <v>525</v>
      </c>
      <c r="M84" s="27"/>
      <c r="N84" s="33" t="s">
        <v>453</v>
      </c>
      <c r="O84" s="34">
        <v>46420.0</v>
      </c>
      <c r="P84" s="35" t="s">
        <v>45</v>
      </c>
      <c r="Q84" s="35" t="s">
        <v>45</v>
      </c>
      <c r="R84" s="35" t="s">
        <v>106</v>
      </c>
      <c r="S84" s="35" t="s">
        <v>106</v>
      </c>
      <c r="T84" s="35" t="s">
        <v>56</v>
      </c>
      <c r="U84" s="35" t="s">
        <v>45</v>
      </c>
      <c r="V84" s="65" t="s">
        <v>45</v>
      </c>
      <c r="W84" s="35" t="s">
        <v>45</v>
      </c>
      <c r="X84" s="35" t="s">
        <v>45</v>
      </c>
      <c r="Y84" s="35" t="s">
        <v>45</v>
      </c>
      <c r="Z84" s="38" t="str">
        <f t="array" ref="Z84">IFERROR(xlookup(C:C,'Follow up.1'!A:A,'Follow up.1'!AF:AF),"-")</f>
        <v> 10/25</v>
      </c>
      <c r="AA84" s="32" t="s">
        <v>87</v>
      </c>
      <c r="AB84" s="32" t="s">
        <v>57</v>
      </c>
      <c r="AC84" s="32" t="s">
        <v>57</v>
      </c>
      <c r="AD84" s="32" t="s">
        <v>57</v>
      </c>
      <c r="AE84" s="32"/>
      <c r="AF84" s="32" t="s">
        <v>87</v>
      </c>
      <c r="AG84" s="32" t="s">
        <v>46</v>
      </c>
      <c r="AH84" s="32"/>
      <c r="AI84" s="31"/>
      <c r="AJ84" s="32" t="s">
        <v>77</v>
      </c>
      <c r="AK84" s="32" t="s">
        <v>47</v>
      </c>
      <c r="AL84" s="32" t="s">
        <v>77</v>
      </c>
      <c r="AM84" s="32" t="s">
        <v>121</v>
      </c>
      <c r="AN84" s="39" t="str">
        <f t="array" ref="AN84">IF(LEFT(B84,1)="3","x",IFNA(LET(raw,XLOOKUP(C84,'Follow up.2'!B:B,'Follow up.2'!AF:AF),IF(OR(raw="",raw=0),"-",TEXT(MIN(--raw,DATE(2027,6,1)),"mm/yyyy"))),"-"))</f>
        <v>02/2027</v>
      </c>
      <c r="AO84" s="34">
        <v>46420.0</v>
      </c>
      <c r="AP84" s="27"/>
      <c r="AQ84" s="3"/>
      <c r="AR84" s="3"/>
      <c r="AS84" s="3"/>
      <c r="AT84" s="3"/>
      <c r="AU84" s="3"/>
      <c r="AV84" s="3"/>
      <c r="AW84" s="13"/>
      <c r="AX84" s="13"/>
      <c r="AY84" s="13"/>
      <c r="AZ84" s="13"/>
      <c r="BA84" s="13"/>
      <c r="BB84" s="13"/>
      <c r="BC84" s="13"/>
      <c r="BD84" s="13"/>
      <c r="BE84" s="13"/>
      <c r="BF84" s="13"/>
      <c r="BG84" s="13"/>
      <c r="BH84" s="13"/>
      <c r="BI84" s="13"/>
    </row>
    <row r="85" ht="14.25" customHeight="1">
      <c r="A85" s="1"/>
      <c r="B85" s="1">
        <f t="array" ref="B85">ifna(iferror(xlookup(C:C,'1000'!A:A,'1000'!D:D),iferror(xlookup(C:C,'2000'!A:A,'2000'!D:D),xlookup(C:C,'3000'!A:A,'3000'!D:D))),"-")</f>
        <v>1051</v>
      </c>
      <c r="C85" s="26">
        <v>876.0</v>
      </c>
      <c r="D85" s="27" t="s">
        <v>526</v>
      </c>
      <c r="E85" s="27" t="s">
        <v>527</v>
      </c>
      <c r="F85" s="27" t="s">
        <v>50</v>
      </c>
      <c r="G85" s="27" t="s">
        <v>450</v>
      </c>
      <c r="H85" s="28" t="s">
        <v>528</v>
      </c>
      <c r="I85" s="29" t="s">
        <v>529</v>
      </c>
      <c r="J85" s="27" t="s">
        <v>529</v>
      </c>
      <c r="K85" s="30" t="s">
        <v>42</v>
      </c>
      <c r="L85" s="27" t="s">
        <v>42</v>
      </c>
      <c r="M85" s="42" t="s">
        <v>530</v>
      </c>
      <c r="N85" s="33" t="s">
        <v>281</v>
      </c>
      <c r="O85" s="34">
        <v>46424.0</v>
      </c>
      <c r="P85" s="35" t="s">
        <v>46</v>
      </c>
      <c r="Q85" s="35" t="s">
        <v>46</v>
      </c>
      <c r="R85" s="35" t="s">
        <v>76</v>
      </c>
      <c r="S85" s="35" t="s">
        <v>46</v>
      </c>
      <c r="T85" s="35" t="s">
        <v>46</v>
      </c>
      <c r="U85" s="66" t="s">
        <v>76</v>
      </c>
      <c r="V85" s="65" t="s">
        <v>45</v>
      </c>
      <c r="W85" s="66" t="s">
        <v>76</v>
      </c>
      <c r="X85" s="66" t="s">
        <v>76</v>
      </c>
      <c r="Y85" s="66" t="s">
        <v>56</v>
      </c>
      <c r="Z85" s="38" t="str">
        <f t="array" ref="Z85">IFERROR(xlookup(C:C,'Follow up.1'!A:A,'Follow up.1'!AF:AF),"-")</f>
        <v> 9/25</v>
      </c>
      <c r="AA85" s="42" t="s">
        <v>47</v>
      </c>
      <c r="AB85" s="42" t="s">
        <v>56</v>
      </c>
      <c r="AC85" s="42" t="s">
        <v>87</v>
      </c>
      <c r="AD85" s="42" t="s">
        <v>87</v>
      </c>
      <c r="AE85" s="42"/>
      <c r="AF85" s="42" t="s">
        <v>87</v>
      </c>
      <c r="AG85" s="42" t="s">
        <v>68</v>
      </c>
      <c r="AH85" s="42"/>
      <c r="AI85" s="42" t="s">
        <v>531</v>
      </c>
      <c r="AJ85" s="42" t="s">
        <v>86</v>
      </c>
      <c r="AK85" s="42" t="s">
        <v>531</v>
      </c>
      <c r="AL85" s="42" t="s">
        <v>56</v>
      </c>
      <c r="AM85" s="32" t="s">
        <v>121</v>
      </c>
      <c r="AN85" s="39" t="str">
        <f t="array" ref="AN85">IF(LEFT(B85,1)="3","x",IFNA(LET(raw,XLOOKUP(C85,'Follow up.2'!B:B,'Follow up.2'!AF:AF),IF(OR(raw="",raw=0),"-",TEXT(MIN(--raw,DATE(2027,6,1)),"mm/yyyy"))),"-"))</f>
        <v>02/2027</v>
      </c>
      <c r="AO85" s="34">
        <v>46424.0</v>
      </c>
      <c r="AP85" s="27"/>
      <c r="AQ85" s="3"/>
      <c r="AR85" s="3"/>
      <c r="AS85" s="3"/>
      <c r="AT85" s="3"/>
      <c r="AU85" s="3"/>
      <c r="AV85" s="3"/>
      <c r="AW85" s="13"/>
      <c r="AX85" s="13"/>
      <c r="AY85" s="13"/>
      <c r="AZ85" s="13"/>
      <c r="BA85" s="13"/>
      <c r="BB85" s="13"/>
      <c r="BC85" s="13"/>
      <c r="BD85" s="13"/>
      <c r="BE85" s="13"/>
      <c r="BF85" s="13"/>
      <c r="BG85" s="13"/>
      <c r="BH85" s="13"/>
      <c r="BI85" s="13"/>
    </row>
    <row r="86" ht="14.25" customHeight="1">
      <c r="A86" s="1"/>
      <c r="B86" s="1">
        <f t="array" ref="B86">ifna(iferror(xlookup(C:C,'1000'!A:A,'1000'!D:D),iferror(xlookup(C:C,'2000'!A:A,'2000'!D:D),xlookup(C:C,'3000'!A:A,'3000'!D:D))),"-")</f>
        <v>2048</v>
      </c>
      <c r="C86" s="26">
        <v>1110.0</v>
      </c>
      <c r="D86" s="42" t="s">
        <v>532</v>
      </c>
      <c r="E86" s="27" t="s">
        <v>533</v>
      </c>
      <c r="F86" s="27" t="s">
        <v>117</v>
      </c>
      <c r="G86" s="27" t="s">
        <v>446</v>
      </c>
      <c r="H86" s="28" t="s">
        <v>534</v>
      </c>
      <c r="I86" s="29" t="s">
        <v>535</v>
      </c>
      <c r="J86" s="27" t="s">
        <v>536</v>
      </c>
      <c r="K86" s="30" t="s">
        <v>42</v>
      </c>
      <c r="L86" s="31" t="s">
        <v>42</v>
      </c>
      <c r="M86" s="31"/>
      <c r="N86" s="33" t="s">
        <v>284</v>
      </c>
      <c r="O86" s="34">
        <v>46426.0</v>
      </c>
      <c r="P86" s="35" t="s">
        <v>56</v>
      </c>
      <c r="Q86" s="35" t="s">
        <v>45</v>
      </c>
      <c r="R86" s="35" t="s">
        <v>106</v>
      </c>
      <c r="S86" s="35" t="s">
        <v>106</v>
      </c>
      <c r="T86" s="35" t="s">
        <v>45</v>
      </c>
      <c r="U86" s="35" t="s">
        <v>45</v>
      </c>
      <c r="V86" s="65" t="s">
        <v>45</v>
      </c>
      <c r="W86" s="35" t="s">
        <v>76</v>
      </c>
      <c r="X86" s="35" t="s">
        <v>76</v>
      </c>
      <c r="Y86" s="35" t="s">
        <v>45</v>
      </c>
      <c r="Z86" s="38" t="str">
        <f t="array" ref="Z86">IFERROR(xlookup(C:C,'Follow up.1'!A:A,'Follow up.1'!AF:AF),"-")</f>
        <v> 10/25</v>
      </c>
      <c r="AA86" s="32" t="s">
        <v>87</v>
      </c>
      <c r="AB86" s="32" t="s">
        <v>86</v>
      </c>
      <c r="AC86" s="32" t="s">
        <v>46</v>
      </c>
      <c r="AD86" s="32" t="s">
        <v>46</v>
      </c>
      <c r="AE86" s="32"/>
      <c r="AF86" s="32" t="s">
        <v>46</v>
      </c>
      <c r="AG86" s="32" t="s">
        <v>537</v>
      </c>
      <c r="AH86" s="32"/>
      <c r="AI86" s="32" t="s">
        <v>46</v>
      </c>
      <c r="AJ86" s="32" t="s">
        <v>86</v>
      </c>
      <c r="AK86" s="32" t="s">
        <v>107</v>
      </c>
      <c r="AL86" s="32" t="s">
        <v>198</v>
      </c>
      <c r="AM86" s="32" t="s">
        <v>121</v>
      </c>
      <c r="AN86" s="39" t="str">
        <f t="array" ref="AN86">IF(LEFT(B86,1)="3","x",IFNA(LET(raw,XLOOKUP(C86,'Follow up.2'!B:B,'Follow up.2'!AF:AF),IF(OR(raw="",raw=0),"-",TEXT(MIN(--raw,DATE(2027,6,1)),"mm/yyyy"))),"-"))</f>
        <v>02/2027</v>
      </c>
      <c r="AO86" s="34">
        <v>46426.0</v>
      </c>
      <c r="AP86" s="27"/>
      <c r="AQ86" s="3"/>
      <c r="AR86" s="3"/>
      <c r="AS86" s="3"/>
      <c r="AT86" s="3"/>
      <c r="AU86" s="3"/>
      <c r="AV86" s="3"/>
      <c r="AW86" s="3"/>
      <c r="AX86" s="3"/>
      <c r="AY86" s="3"/>
      <c r="AZ86" s="3"/>
      <c r="BA86" s="3"/>
      <c r="BB86" s="3"/>
      <c r="BC86" s="3"/>
      <c r="BD86" s="3"/>
      <c r="BE86" s="3"/>
      <c r="BF86" s="3"/>
      <c r="BG86" s="3"/>
      <c r="BH86" s="3"/>
      <c r="BI86" s="3"/>
    </row>
    <row r="87" ht="14.25" customHeight="1">
      <c r="A87" s="1"/>
      <c r="B87" s="1">
        <f t="array" ref="B87">ifna(iferror(xlookup(C:C,'1000'!A:A,'1000'!D:D),iferror(xlookup(C:C,'2000'!A:A,'2000'!D:D),xlookup(C:C,'3000'!A:A,'3000'!D:D))),"-")</f>
        <v>1080</v>
      </c>
      <c r="C87" s="26">
        <v>1457.0</v>
      </c>
      <c r="D87" s="27" t="s">
        <v>199</v>
      </c>
      <c r="E87" s="27" t="s">
        <v>538</v>
      </c>
      <c r="F87" s="27" t="s">
        <v>124</v>
      </c>
      <c r="G87" s="27">
        <v>11.0</v>
      </c>
      <c r="H87" s="28" t="s">
        <v>539</v>
      </c>
      <c r="I87" s="29" t="s">
        <v>540</v>
      </c>
      <c r="J87" s="27" t="s">
        <v>541</v>
      </c>
      <c r="K87" s="30" t="s">
        <v>206</v>
      </c>
      <c r="L87" s="6" t="s">
        <v>206</v>
      </c>
      <c r="M87" s="6"/>
      <c r="N87" s="82" t="s">
        <v>542</v>
      </c>
      <c r="O87" s="34">
        <v>46428.0</v>
      </c>
      <c r="P87" s="65" t="s">
        <v>46</v>
      </c>
      <c r="Q87" s="65" t="s">
        <v>46</v>
      </c>
      <c r="R87" s="65" t="s">
        <v>106</v>
      </c>
      <c r="S87" s="65" t="s">
        <v>106</v>
      </c>
      <c r="T87" s="65" t="s">
        <v>106</v>
      </c>
      <c r="U87" s="65" t="s">
        <v>44</v>
      </c>
      <c r="V87" s="66" t="s">
        <v>45</v>
      </c>
      <c r="W87" s="65" t="s">
        <v>44</v>
      </c>
      <c r="X87" s="65" t="s">
        <v>44</v>
      </c>
      <c r="Y87" s="65" t="s">
        <v>44</v>
      </c>
      <c r="Z87" s="38" t="str">
        <f t="array" ref="Z87">IFERROR(xlookup(C:C,'Follow up.1'!A:A,'Follow up.1'!AF:AF),"-")</f>
        <v> 12/25</v>
      </c>
      <c r="AA87" s="51" t="s">
        <v>543</v>
      </c>
      <c r="AB87" s="51" t="s">
        <v>68</v>
      </c>
      <c r="AC87" s="51" t="s">
        <v>86</v>
      </c>
      <c r="AD87" s="51" t="s">
        <v>86</v>
      </c>
      <c r="AE87" s="51"/>
      <c r="AF87" s="51" t="s">
        <v>77</v>
      </c>
      <c r="AG87" s="51" t="s">
        <v>531</v>
      </c>
      <c r="AH87" s="51"/>
      <c r="AI87" s="51" t="s">
        <v>86</v>
      </c>
      <c r="AJ87" s="51" t="s">
        <v>77</v>
      </c>
      <c r="AK87" s="51" t="s">
        <v>544</v>
      </c>
      <c r="AL87" s="51" t="s">
        <v>198</v>
      </c>
      <c r="AM87" s="32" t="s">
        <v>121</v>
      </c>
      <c r="AN87" s="39" t="str">
        <f t="array" ref="AN87">IF(LEFT(B87,1)="3","x",IFNA(LET(raw,XLOOKUP(C87,'Follow up.2'!B:B,'Follow up.2'!AF:AF),IF(OR(raw="",raw=0),"-",TEXT(MIN(--raw,DATE(2027,6,1)),"mm/yyyy"))),"-"))</f>
        <v>02/2027</v>
      </c>
      <c r="AO87" s="34">
        <v>46428.0</v>
      </c>
      <c r="AP87" s="3"/>
      <c r="AQ87" s="3"/>
      <c r="AR87" s="3"/>
      <c r="AS87" s="3"/>
      <c r="AT87" s="3"/>
      <c r="AU87" s="3"/>
      <c r="AV87" s="3"/>
      <c r="AW87" s="3"/>
      <c r="AX87" s="3"/>
      <c r="AY87" s="3"/>
      <c r="AZ87" s="3"/>
      <c r="BA87" s="3"/>
      <c r="BB87" s="3"/>
      <c r="BC87" s="3"/>
      <c r="BD87" s="3"/>
      <c r="BE87" s="3"/>
      <c r="BF87" s="3"/>
      <c r="BG87" s="3"/>
      <c r="BH87" s="3"/>
      <c r="BI87" s="3"/>
    </row>
    <row r="88" ht="14.25" customHeight="1">
      <c r="A88" s="1"/>
      <c r="B88" s="1">
        <f t="array" ref="B88">ifna(iferror(xlookup(C:C,'1000'!A:A,'1000'!D:D),iferror(xlookup(C:C,'2000'!A:A,'2000'!D:D),xlookup(C:C,'3000'!A:A,'3000'!D:D))),"-")</f>
        <v>1022</v>
      </c>
      <c r="C88" s="26">
        <v>507.0</v>
      </c>
      <c r="D88" s="27" t="s">
        <v>545</v>
      </c>
      <c r="E88" s="27" t="s">
        <v>507</v>
      </c>
      <c r="F88" s="27" t="s">
        <v>50</v>
      </c>
      <c r="G88" s="27" t="s">
        <v>450</v>
      </c>
      <c r="H88" s="28" t="s">
        <v>509</v>
      </c>
      <c r="I88" s="29" t="s">
        <v>510</v>
      </c>
      <c r="J88" s="27" t="s">
        <v>510</v>
      </c>
      <c r="K88" s="30" t="s">
        <v>511</v>
      </c>
      <c r="L88" s="31" t="s">
        <v>511</v>
      </c>
      <c r="M88" s="31"/>
      <c r="N88" s="33" t="s">
        <v>453</v>
      </c>
      <c r="O88" s="34">
        <v>46428.0</v>
      </c>
      <c r="P88" s="35" t="s">
        <v>45</v>
      </c>
      <c r="Q88" s="35" t="s">
        <v>45</v>
      </c>
      <c r="R88" s="35" t="s">
        <v>45</v>
      </c>
      <c r="S88" s="35" t="s">
        <v>45</v>
      </c>
      <c r="T88" s="35" t="s">
        <v>45</v>
      </c>
      <c r="U88" s="35" t="s">
        <v>45</v>
      </c>
      <c r="V88" s="35" t="s">
        <v>45</v>
      </c>
      <c r="W88" s="35" t="s">
        <v>45</v>
      </c>
      <c r="X88" s="35" t="s">
        <v>45</v>
      </c>
      <c r="Y88" s="35" t="s">
        <v>45</v>
      </c>
      <c r="Z88" s="38" t="str">
        <f t="array" ref="Z88">IFERROR(xlookup(C:C,'Follow up.1'!A:A,'Follow up.1'!AF:AF),"-")</f>
        <v> 9/25</v>
      </c>
      <c r="AA88" s="32" t="s">
        <v>46</v>
      </c>
      <c r="AB88" s="32" t="s">
        <v>46</v>
      </c>
      <c r="AC88" s="32" t="s">
        <v>46</v>
      </c>
      <c r="AD88" s="32" t="s">
        <v>46</v>
      </c>
      <c r="AE88" s="32"/>
      <c r="AF88" s="32" t="s">
        <v>46</v>
      </c>
      <c r="AG88" s="32" t="s">
        <v>46</v>
      </c>
      <c r="AH88" s="32"/>
      <c r="AI88" s="32" t="s">
        <v>57</v>
      </c>
      <c r="AJ88" s="32" t="s">
        <v>87</v>
      </c>
      <c r="AK88" s="32" t="s">
        <v>87</v>
      </c>
      <c r="AL88" s="32" t="s">
        <v>77</v>
      </c>
      <c r="AM88" s="32" t="s">
        <v>121</v>
      </c>
      <c r="AN88" s="39" t="str">
        <f t="array" ref="AN88">IF(LEFT(B88,1)="3","x",IFNA(LET(raw,XLOOKUP(C88,'Follow up.2'!B:B,'Follow up.2'!AF:AF),IF(OR(raw="",raw=0),"-",TEXT(MIN(--raw,DATE(2027,6,1)),"mm/yyyy"))),"-"))</f>
        <v>02/2027</v>
      </c>
      <c r="AO88" s="34">
        <v>46428.0</v>
      </c>
      <c r="AP88" s="27"/>
      <c r="AQ88" s="3"/>
      <c r="AR88" s="3"/>
      <c r="AS88" s="3"/>
      <c r="AT88" s="3"/>
      <c r="AU88" s="3"/>
      <c r="AV88" s="3"/>
      <c r="AW88" s="3"/>
      <c r="AX88" s="3"/>
      <c r="AY88" s="3"/>
      <c r="AZ88" s="3"/>
      <c r="BA88" s="3"/>
      <c r="BB88" s="3"/>
      <c r="BC88" s="3"/>
      <c r="BD88" s="3"/>
      <c r="BE88" s="3"/>
      <c r="BF88" s="3"/>
      <c r="BG88" s="3"/>
      <c r="BH88" s="3"/>
      <c r="BI88" s="3"/>
    </row>
    <row r="89" ht="14.25" customHeight="1">
      <c r="A89" s="1"/>
      <c r="B89" s="1">
        <f t="array" ref="B89">ifna(iferror(xlookup(C:C,'1000'!A:A,'1000'!D:D),iferror(xlookup(C:C,'2000'!A:A,'2000'!D:D),xlookup(C:C,'3000'!A:A,'3000'!D:D))),"-")</f>
        <v>2040</v>
      </c>
      <c r="C89" s="26">
        <v>981.0</v>
      </c>
      <c r="D89" s="27" t="s">
        <v>546</v>
      </c>
      <c r="E89" s="27" t="s">
        <v>250</v>
      </c>
      <c r="F89" s="27" t="s">
        <v>50</v>
      </c>
      <c r="G89" s="27" t="s">
        <v>455</v>
      </c>
      <c r="H89" s="28" t="s">
        <v>547</v>
      </c>
      <c r="I89" s="29" t="s">
        <v>548</v>
      </c>
      <c r="J89" s="27" t="s">
        <v>549</v>
      </c>
      <c r="K89" s="30" t="s">
        <v>42</v>
      </c>
      <c r="L89" s="31" t="s">
        <v>42</v>
      </c>
      <c r="M89" s="31"/>
      <c r="N89" s="33" t="s">
        <v>453</v>
      </c>
      <c r="O89" s="34">
        <v>46428.0</v>
      </c>
      <c r="P89" s="35" t="s">
        <v>45</v>
      </c>
      <c r="Q89" s="35" t="s">
        <v>45</v>
      </c>
      <c r="R89" s="35" t="s">
        <v>45</v>
      </c>
      <c r="S89" s="35" t="s">
        <v>45</v>
      </c>
      <c r="T89" s="35" t="s">
        <v>45</v>
      </c>
      <c r="U89" s="35" t="s">
        <v>45</v>
      </c>
      <c r="V89" s="65" t="s">
        <v>45</v>
      </c>
      <c r="W89" s="35" t="s">
        <v>45</v>
      </c>
      <c r="X89" s="35" t="s">
        <v>45</v>
      </c>
      <c r="Y89" s="35" t="s">
        <v>46</v>
      </c>
      <c r="Z89" s="38" t="str">
        <f t="array" ref="Z89">IFERROR(xlookup(C:C,'Follow up.1'!A:A,'Follow up.1'!AF:AF),"-")</f>
        <v> 9/25</v>
      </c>
      <c r="AA89" s="32" t="s">
        <v>47</v>
      </c>
      <c r="AB89" s="32" t="s">
        <v>57</v>
      </c>
      <c r="AC89" s="32" t="s">
        <v>46</v>
      </c>
      <c r="AD89" s="32" t="s">
        <v>46</v>
      </c>
      <c r="AE89" s="32"/>
      <c r="AF89" s="32" t="s">
        <v>87</v>
      </c>
      <c r="AG89" s="32" t="s">
        <v>68</v>
      </c>
      <c r="AH89" s="32"/>
      <c r="AI89" s="32" t="s">
        <v>88</v>
      </c>
      <c r="AJ89" s="31"/>
      <c r="AK89" s="32" t="s">
        <v>57</v>
      </c>
      <c r="AL89" s="32" t="s">
        <v>89</v>
      </c>
      <c r="AM89" s="32" t="s">
        <v>121</v>
      </c>
      <c r="AN89" s="39" t="str">
        <f t="array" ref="AN89">IF(LEFT(B89,1)="3","x",IFNA(LET(raw,XLOOKUP(C89,'Follow up.2'!B:B,'Follow up.2'!AF:AF),IF(OR(raw="",raw=0),"-",TEXT(MIN(--raw,DATE(2027,6,1)),"mm/yyyy"))),"-"))</f>
        <v>02/2027</v>
      </c>
      <c r="AO89" s="34">
        <v>46428.0</v>
      </c>
      <c r="AP89" s="27"/>
      <c r="AQ89" s="3"/>
      <c r="AR89" s="3"/>
      <c r="AS89" s="3"/>
      <c r="AT89" s="3"/>
      <c r="AU89" s="3"/>
      <c r="AV89" s="3"/>
      <c r="AW89" s="13"/>
      <c r="AX89" s="13"/>
      <c r="AY89" s="13"/>
      <c r="AZ89" s="13"/>
      <c r="BA89" s="13"/>
      <c r="BB89" s="13"/>
      <c r="BC89" s="13"/>
      <c r="BD89" s="13"/>
      <c r="BE89" s="13"/>
      <c r="BF89" s="13"/>
      <c r="BG89" s="13"/>
      <c r="BH89" s="13"/>
      <c r="BI89" s="13"/>
    </row>
    <row r="90" ht="14.25" customHeight="1">
      <c r="A90" s="1"/>
      <c r="B90" s="1">
        <f t="array" ref="B90">ifna(iferror(xlookup(C:C,'1000'!A:A,'1000'!D:D),iferror(xlookup(C:C,'2000'!A:A,'2000'!D:D),xlookup(C:C,'3000'!A:A,'3000'!D:D))),"-")</f>
        <v>1053</v>
      </c>
      <c r="C90" s="26">
        <v>1116.0</v>
      </c>
      <c r="D90" s="27" t="s">
        <v>550</v>
      </c>
      <c r="E90" s="27" t="s">
        <v>551</v>
      </c>
      <c r="F90" s="27" t="s">
        <v>117</v>
      </c>
      <c r="G90" s="27" t="s">
        <v>514</v>
      </c>
      <c r="H90" s="28" t="s">
        <v>552</v>
      </c>
      <c r="I90" s="29" t="s">
        <v>553</v>
      </c>
      <c r="J90" s="27" t="s">
        <v>553</v>
      </c>
      <c r="K90" s="30" t="s">
        <v>42</v>
      </c>
      <c r="L90" s="31" t="s">
        <v>42</v>
      </c>
      <c r="M90" s="32" t="s">
        <v>554</v>
      </c>
      <c r="N90" s="33" t="s">
        <v>453</v>
      </c>
      <c r="O90" s="34">
        <v>46428.0</v>
      </c>
      <c r="P90" s="35" t="s">
        <v>555</v>
      </c>
      <c r="Q90" s="35" t="s">
        <v>45</v>
      </c>
      <c r="R90" s="35" t="s">
        <v>45</v>
      </c>
      <c r="S90" s="35" t="s">
        <v>45</v>
      </c>
      <c r="T90" s="35" t="s">
        <v>114</v>
      </c>
      <c r="U90" s="35" t="s">
        <v>46</v>
      </c>
      <c r="V90" s="65" t="s">
        <v>45</v>
      </c>
      <c r="W90" s="35" t="s">
        <v>106</v>
      </c>
      <c r="X90" s="35" t="s">
        <v>106</v>
      </c>
      <c r="Y90" s="35" t="s">
        <v>45</v>
      </c>
      <c r="Z90" s="38" t="str">
        <f t="array" ref="Z90">IFERROR(xlookup(C:C,'Follow up.1'!A:A,'Follow up.1'!AF:AF),"-")</f>
        <v> 10/25</v>
      </c>
      <c r="AA90" s="32" t="s">
        <v>87</v>
      </c>
      <c r="AB90" s="32" t="s">
        <v>57</v>
      </c>
      <c r="AC90" s="32" t="s">
        <v>87</v>
      </c>
      <c r="AD90" s="32" t="s">
        <v>87</v>
      </c>
      <c r="AE90" s="32"/>
      <c r="AF90" s="32" t="s">
        <v>87</v>
      </c>
      <c r="AG90" s="32" t="s">
        <v>68</v>
      </c>
      <c r="AH90" s="32"/>
      <c r="AI90" s="32" t="s">
        <v>56</v>
      </c>
      <c r="AJ90" s="32" t="s">
        <v>57</v>
      </c>
      <c r="AK90" s="31"/>
      <c r="AL90" s="32" t="s">
        <v>77</v>
      </c>
      <c r="AM90" s="32" t="s">
        <v>121</v>
      </c>
      <c r="AN90" s="39" t="str">
        <f t="array" ref="AN90">IF(LEFT(B90,1)="3","x",IFNA(LET(raw,XLOOKUP(C90,'Follow up.2'!B:B,'Follow up.2'!AF:AF),IF(OR(raw="",raw=0),"-",TEXT(MIN(--raw,DATE(2027,6,1)),"mm/yyyy"))),"-"))</f>
        <v>02/2027</v>
      </c>
      <c r="AO90" s="34">
        <v>46428.0</v>
      </c>
      <c r="AP90" s="27"/>
      <c r="AQ90" s="3"/>
      <c r="AR90" s="3"/>
      <c r="AS90" s="3"/>
      <c r="AT90" s="3"/>
      <c r="AU90" s="3"/>
      <c r="AV90" s="3"/>
      <c r="AW90" s="3"/>
      <c r="AX90" s="3"/>
      <c r="AY90" s="3"/>
      <c r="AZ90" s="3"/>
      <c r="BA90" s="3"/>
      <c r="BB90" s="3"/>
      <c r="BC90" s="3"/>
      <c r="BD90" s="3"/>
      <c r="BE90" s="3"/>
      <c r="BF90" s="3"/>
      <c r="BG90" s="3"/>
      <c r="BH90" s="3"/>
      <c r="BI90" s="3"/>
    </row>
    <row r="91" ht="14.25" customHeight="1">
      <c r="A91" s="1"/>
      <c r="B91" s="1">
        <f t="array" ref="B91">ifna(iferror(xlookup(C:C,'1000'!A:A,'1000'!D:D),iferror(xlookup(C:C,'2000'!A:A,'2000'!D:D),xlookup(C:C,'3000'!A:A,'3000'!D:D))),"-")</f>
        <v>1054</v>
      </c>
      <c r="C91" s="26">
        <v>1117.0</v>
      </c>
      <c r="D91" s="27" t="s">
        <v>556</v>
      </c>
      <c r="E91" s="27" t="s">
        <v>551</v>
      </c>
      <c r="F91" s="27" t="s">
        <v>117</v>
      </c>
      <c r="G91" s="27" t="s">
        <v>557</v>
      </c>
      <c r="H91" s="28" t="s">
        <v>558</v>
      </c>
      <c r="I91" s="29">
        <v>0.0</v>
      </c>
      <c r="J91" s="27" t="s">
        <v>553</v>
      </c>
      <c r="K91" s="30" t="s">
        <v>42</v>
      </c>
      <c r="L91" s="31" t="s">
        <v>42</v>
      </c>
      <c r="M91" s="32" t="s">
        <v>554</v>
      </c>
      <c r="N91" s="33" t="s">
        <v>281</v>
      </c>
      <c r="O91" s="34">
        <v>46428.0</v>
      </c>
      <c r="P91" s="35" t="s">
        <v>45</v>
      </c>
      <c r="Q91" s="35" t="s">
        <v>45</v>
      </c>
      <c r="R91" s="35" t="s">
        <v>45</v>
      </c>
      <c r="S91" s="35" t="s">
        <v>45</v>
      </c>
      <c r="T91" s="35" t="s">
        <v>114</v>
      </c>
      <c r="U91" s="35" t="s">
        <v>46</v>
      </c>
      <c r="V91" s="65" t="s">
        <v>45</v>
      </c>
      <c r="W91" s="35" t="s">
        <v>106</v>
      </c>
      <c r="X91" s="35" t="s">
        <v>106</v>
      </c>
      <c r="Y91" s="35" t="s">
        <v>45</v>
      </c>
      <c r="Z91" s="38" t="str">
        <f t="array" ref="Z91">IFERROR(xlookup(C:C,'Follow up.1'!A:A,'Follow up.1'!AF:AF),"-")</f>
        <v> 10/25</v>
      </c>
      <c r="AA91" s="32" t="s">
        <v>87</v>
      </c>
      <c r="AB91" s="32" t="s">
        <v>57</v>
      </c>
      <c r="AC91" s="32" t="s">
        <v>87</v>
      </c>
      <c r="AD91" s="32" t="s">
        <v>87</v>
      </c>
      <c r="AE91" s="32"/>
      <c r="AF91" s="32" t="s">
        <v>87</v>
      </c>
      <c r="AG91" s="32" t="s">
        <v>68</v>
      </c>
      <c r="AH91" s="32"/>
      <c r="AI91" s="32" t="s">
        <v>56</v>
      </c>
      <c r="AJ91" s="32" t="s">
        <v>57</v>
      </c>
      <c r="AK91" s="31"/>
      <c r="AL91" s="32" t="s">
        <v>77</v>
      </c>
      <c r="AM91" s="32" t="s">
        <v>121</v>
      </c>
      <c r="AN91" s="39" t="str">
        <f t="array" ref="AN91">IF(LEFT(B91,1)="3","x",IFNA(LET(raw,XLOOKUP(C91,'Follow up.2'!B:B,'Follow up.2'!AF:AF),IF(OR(raw="",raw=0),"-",TEXT(MIN(--raw,DATE(2027,6,1)),"mm/yyyy"))),"-"))</f>
        <v>02/2027</v>
      </c>
      <c r="AO91" s="34">
        <v>46428.0</v>
      </c>
      <c r="AP91" s="27"/>
      <c r="AQ91" s="3"/>
      <c r="AR91" s="3"/>
      <c r="AS91" s="3"/>
      <c r="AT91" s="3"/>
      <c r="AU91" s="3"/>
      <c r="AV91" s="3"/>
      <c r="AW91" s="3"/>
      <c r="AX91" s="3"/>
      <c r="AY91" s="3"/>
      <c r="AZ91" s="3"/>
      <c r="BA91" s="3"/>
      <c r="BB91" s="3"/>
      <c r="BC91" s="3"/>
      <c r="BD91" s="3"/>
      <c r="BE91" s="3"/>
      <c r="BF91" s="3"/>
      <c r="BG91" s="3"/>
      <c r="BH91" s="3"/>
      <c r="BI91" s="3"/>
    </row>
    <row r="92" ht="14.25" customHeight="1">
      <c r="A92" s="1"/>
      <c r="B92" s="1">
        <f t="array" ref="B92">ifna(iferror(xlookup(C:C,'1000'!A:A,'1000'!D:D),iferror(xlookup(C:C,'2000'!A:A,'2000'!D:D),xlookup(C:C,'3000'!A:A,'3000'!D:D))),"-")</f>
        <v>1065</v>
      </c>
      <c r="C92" s="26">
        <v>1210.0</v>
      </c>
      <c r="D92" s="27" t="s">
        <v>559</v>
      </c>
      <c r="E92" s="27" t="s">
        <v>560</v>
      </c>
      <c r="F92" s="27" t="s">
        <v>38</v>
      </c>
      <c r="G92" s="27" t="s">
        <v>450</v>
      </c>
      <c r="H92" s="28" t="s">
        <v>561</v>
      </c>
      <c r="I92" s="29" t="s">
        <v>562</v>
      </c>
      <c r="J92" s="27" t="s">
        <v>563</v>
      </c>
      <c r="K92" s="30" t="s">
        <v>42</v>
      </c>
      <c r="L92" s="31" t="s">
        <v>42</v>
      </c>
      <c r="M92" s="31"/>
      <c r="N92" s="33" t="s">
        <v>453</v>
      </c>
      <c r="O92" s="34">
        <v>46430.0</v>
      </c>
      <c r="P92" s="35" t="s">
        <v>106</v>
      </c>
      <c r="Q92" s="35" t="s">
        <v>45</v>
      </c>
      <c r="R92" s="35" t="s">
        <v>45</v>
      </c>
      <c r="S92" s="35" t="s">
        <v>45</v>
      </c>
      <c r="T92" s="35" t="s">
        <v>45</v>
      </c>
      <c r="U92" s="35" t="s">
        <v>45</v>
      </c>
      <c r="V92" s="65" t="s">
        <v>45</v>
      </c>
      <c r="W92" s="35" t="s">
        <v>106</v>
      </c>
      <c r="X92" s="35" t="s">
        <v>106</v>
      </c>
      <c r="Y92" s="35" t="s">
        <v>106</v>
      </c>
      <c r="Z92" s="38" t="str">
        <f t="array" ref="Z92">IFERROR(xlookup(C:C,'Follow up.1'!A:A,'Follow up.1'!AF:AF),"-")</f>
        <v> 10/25</v>
      </c>
      <c r="AA92" s="32" t="s">
        <v>87</v>
      </c>
      <c r="AB92" s="32" t="s">
        <v>57</v>
      </c>
      <c r="AC92" s="32" t="s">
        <v>86</v>
      </c>
      <c r="AD92" s="32" t="s">
        <v>86</v>
      </c>
      <c r="AE92" s="32"/>
      <c r="AF92" s="32" t="s">
        <v>56</v>
      </c>
      <c r="AG92" s="32" t="s">
        <v>57</v>
      </c>
      <c r="AH92" s="32"/>
      <c r="AI92" s="32" t="s">
        <v>543</v>
      </c>
      <c r="AJ92" s="32" t="s">
        <v>543</v>
      </c>
      <c r="AK92" s="32" t="s">
        <v>87</v>
      </c>
      <c r="AL92" s="32" t="s">
        <v>198</v>
      </c>
      <c r="AM92" s="32" t="s">
        <v>121</v>
      </c>
      <c r="AN92" s="39" t="str">
        <f t="array" ref="AN92">IF(LEFT(B92,1)="3","x",IFNA(LET(raw,XLOOKUP(C92,'Follow up.2'!B:B,'Follow up.2'!AF:AF),IF(OR(raw="",raw=0),"-",TEXT(MIN(--raw,DATE(2027,6,1)),"mm/yyyy"))),"-"))</f>
        <v>-</v>
      </c>
      <c r="AO92" s="34">
        <v>46430.0</v>
      </c>
      <c r="AP92" s="27"/>
      <c r="AQ92" s="3"/>
      <c r="AR92" s="3"/>
      <c r="AS92" s="3"/>
      <c r="AT92" s="3"/>
      <c r="AU92" s="3"/>
      <c r="AV92" s="3"/>
      <c r="AW92" s="13"/>
      <c r="AX92" s="13"/>
      <c r="AY92" s="13"/>
      <c r="AZ92" s="13"/>
      <c r="BA92" s="13"/>
      <c r="BB92" s="13"/>
      <c r="BC92" s="13"/>
      <c r="BD92" s="13"/>
      <c r="BE92" s="13"/>
      <c r="BF92" s="13"/>
      <c r="BG92" s="13"/>
      <c r="BH92" s="13"/>
      <c r="BI92" s="13"/>
    </row>
    <row r="93" ht="14.25" customHeight="1">
      <c r="A93" s="1"/>
      <c r="B93" s="1">
        <f t="array" ref="B93">ifna(iferror(xlookup(C:C,'1000'!A:A,'1000'!D:D),iferror(xlookup(C:C,'2000'!A:A,'2000'!D:D),xlookup(C:C,'3000'!A:A,'3000'!D:D))),"-")</f>
        <v>2049</v>
      </c>
      <c r="C93" s="119">
        <v>1165.0</v>
      </c>
      <c r="D93" s="42" t="s">
        <v>564</v>
      </c>
      <c r="E93" s="27" t="s">
        <v>565</v>
      </c>
      <c r="F93" s="27" t="s">
        <v>170</v>
      </c>
      <c r="G93" s="27">
        <v>16.0</v>
      </c>
      <c r="H93" s="28" t="s">
        <v>566</v>
      </c>
      <c r="I93" s="127" t="s">
        <v>567</v>
      </c>
      <c r="J93" s="128" t="s">
        <v>568</v>
      </c>
      <c r="K93" s="30" t="s">
        <v>569</v>
      </c>
      <c r="L93" s="31" t="s">
        <v>569</v>
      </c>
      <c r="M93" s="31"/>
      <c r="N93" s="33" t="s">
        <v>453</v>
      </c>
      <c r="O93" s="34">
        <v>46431.0</v>
      </c>
      <c r="P93" s="35" t="s">
        <v>45</v>
      </c>
      <c r="Q93" s="35" t="s">
        <v>45</v>
      </c>
      <c r="R93" s="35" t="s">
        <v>45</v>
      </c>
      <c r="S93" s="35" t="s">
        <v>45</v>
      </c>
      <c r="T93" s="35" t="s">
        <v>45</v>
      </c>
      <c r="U93" s="35" t="s">
        <v>45</v>
      </c>
      <c r="V93" s="65" t="s">
        <v>45</v>
      </c>
      <c r="W93" s="35" t="s">
        <v>45</v>
      </c>
      <c r="X93" s="35" t="s">
        <v>45</v>
      </c>
      <c r="Y93" s="35" t="s">
        <v>45</v>
      </c>
      <c r="Z93" s="38" t="str">
        <f t="array" ref="Z93">IFERROR(xlookup(C:C,'Follow up.1'!A:A,'Follow up.1'!AF:AF),"-")</f>
        <v> 10/25</v>
      </c>
      <c r="AA93" s="32" t="s">
        <v>87</v>
      </c>
      <c r="AB93" s="32" t="s">
        <v>86</v>
      </c>
      <c r="AC93" s="32" t="s">
        <v>86</v>
      </c>
      <c r="AD93" s="32" t="s">
        <v>86</v>
      </c>
      <c r="AE93" s="32"/>
      <c r="AF93" s="32" t="s">
        <v>531</v>
      </c>
      <c r="AG93" s="32" t="s">
        <v>570</v>
      </c>
      <c r="AH93" s="32"/>
      <c r="AI93" s="32" t="s">
        <v>86</v>
      </c>
      <c r="AJ93" s="32" t="s">
        <v>89</v>
      </c>
      <c r="AK93" s="129" t="s">
        <v>198</v>
      </c>
      <c r="AL93" s="32" t="s">
        <v>56</v>
      </c>
      <c r="AM93" s="32" t="s">
        <v>121</v>
      </c>
      <c r="AN93" s="39" t="str">
        <f t="array" ref="AN93">IF(LEFT(B93,1)="3","x",IFNA(LET(raw,XLOOKUP(C93,'Follow up.2'!B:B,'Follow up.2'!AF:AF),IF(OR(raw="",raw=0),"-",TEXT(MIN(--raw,DATE(2027,6,1)),"mm/yyyy"))),"-"))</f>
        <v>02/2027</v>
      </c>
      <c r="AO93" s="34">
        <v>46431.0</v>
      </c>
      <c r="AP93" s="27"/>
      <c r="AQ93" s="3"/>
      <c r="AR93" s="3"/>
      <c r="AS93" s="3"/>
      <c r="AT93" s="3"/>
      <c r="AU93" s="3"/>
      <c r="AV93" s="3"/>
      <c r="AW93" s="3"/>
      <c r="AX93" s="3"/>
      <c r="AY93" s="3"/>
      <c r="AZ93" s="3"/>
      <c r="BA93" s="3"/>
      <c r="BB93" s="3"/>
      <c r="BC93" s="3"/>
      <c r="BD93" s="3"/>
      <c r="BE93" s="3"/>
      <c r="BF93" s="3"/>
      <c r="BG93" s="3"/>
      <c r="BH93" s="3"/>
      <c r="BI93" s="3"/>
    </row>
    <row r="94" ht="14.25" customHeight="1">
      <c r="A94" s="1"/>
      <c r="B94" s="1">
        <f t="array" ref="B94">ifna(iferror(xlookup(C:C,'1000'!A:A,'1000'!D:D),iferror(xlookup(C:C,'2000'!A:A,'2000'!D:D),xlookup(C:C,'3000'!A:A,'3000'!D:D))),"-")</f>
        <v>1056</v>
      </c>
      <c r="C94" s="26">
        <v>1107.0</v>
      </c>
      <c r="D94" s="27" t="s">
        <v>571</v>
      </c>
      <c r="E94" s="27" t="s">
        <v>572</v>
      </c>
      <c r="F94" s="27" t="s">
        <v>117</v>
      </c>
      <c r="G94" s="27" t="s">
        <v>514</v>
      </c>
      <c r="H94" s="28" t="s">
        <v>573</v>
      </c>
      <c r="I94" s="29" t="s">
        <v>574</v>
      </c>
      <c r="J94" s="27"/>
      <c r="K94" s="30" t="s">
        <v>42</v>
      </c>
      <c r="L94" s="31" t="s">
        <v>42</v>
      </c>
      <c r="M94" s="32" t="s">
        <v>575</v>
      </c>
      <c r="N94" s="130" t="s">
        <v>576</v>
      </c>
      <c r="O94" s="34">
        <v>46431.0</v>
      </c>
      <c r="P94" s="35" t="s">
        <v>45</v>
      </c>
      <c r="Q94" s="35" t="s">
        <v>45</v>
      </c>
      <c r="R94" s="35" t="s">
        <v>45</v>
      </c>
      <c r="S94" s="35" t="s">
        <v>45</v>
      </c>
      <c r="T94" s="35" t="s">
        <v>45</v>
      </c>
      <c r="U94" s="35" t="s">
        <v>114</v>
      </c>
      <c r="V94" s="65" t="s">
        <v>45</v>
      </c>
      <c r="W94" s="35" t="s">
        <v>45</v>
      </c>
      <c r="X94" s="35" t="s">
        <v>45</v>
      </c>
      <c r="Y94" s="35" t="s">
        <v>45</v>
      </c>
      <c r="Z94" s="38" t="str">
        <f t="array" ref="Z94">IFERROR(xlookup(C:C,'Follow up.1'!A:A,'Follow up.1'!AF:AF),"-")</f>
        <v> 10/25</v>
      </c>
      <c r="AA94" s="32" t="s">
        <v>56</v>
      </c>
      <c r="AB94" s="32" t="s">
        <v>56</v>
      </c>
      <c r="AC94" s="32" t="s">
        <v>56</v>
      </c>
      <c r="AD94" s="32" t="s">
        <v>56</v>
      </c>
      <c r="AE94" s="32"/>
      <c r="AF94" s="32" t="s">
        <v>46</v>
      </c>
      <c r="AG94" s="32" t="s">
        <v>77</v>
      </c>
      <c r="AH94" s="32"/>
      <c r="AI94" s="31"/>
      <c r="AJ94" s="31"/>
      <c r="AK94" s="31"/>
      <c r="AL94" s="31"/>
      <c r="AM94" s="31"/>
      <c r="AN94" s="39" t="str">
        <f t="array" ref="AN94">IF(LEFT(B94,1)="3","x",IFNA(LET(raw,XLOOKUP(C94,'Follow up.2'!B:B,'Follow up.2'!AF:AF),IF(OR(raw="",raw=0),"-",TEXT(MIN(--raw,DATE(2027,6,1)),"mm/yyyy"))),"-"))</f>
        <v>02/2027</v>
      </c>
      <c r="AO94" s="31"/>
      <c r="AP94" s="27"/>
      <c r="AQ94" s="3"/>
      <c r="AR94" s="3"/>
      <c r="AS94" s="3"/>
      <c r="AT94" s="3"/>
      <c r="AU94" s="3"/>
      <c r="AV94" s="3"/>
      <c r="AW94" s="3"/>
      <c r="AX94" s="3"/>
      <c r="AY94" s="3"/>
      <c r="AZ94" s="3"/>
      <c r="BA94" s="3"/>
      <c r="BB94" s="3"/>
      <c r="BC94" s="3"/>
      <c r="BD94" s="3"/>
      <c r="BE94" s="3"/>
      <c r="BF94" s="3"/>
      <c r="BG94" s="3"/>
      <c r="BH94" s="3"/>
      <c r="BI94" s="3"/>
    </row>
    <row r="95" ht="14.25" customHeight="1">
      <c r="A95" s="1"/>
      <c r="B95" s="1">
        <f t="array" ref="B95">ifna(iferror(xlookup(C:C,'1000'!A:A,'1000'!D:D),iferror(xlookup(C:C,'2000'!A:A,'2000'!D:D),xlookup(C:C,'3000'!A:A,'3000'!D:D))),"-")</f>
        <v>2052</v>
      </c>
      <c r="C95" s="26">
        <v>1211.0</v>
      </c>
      <c r="D95" s="27" t="s">
        <v>577</v>
      </c>
      <c r="E95" s="27" t="s">
        <v>578</v>
      </c>
      <c r="F95" s="27" t="s">
        <v>38</v>
      </c>
      <c r="G95" s="27" t="s">
        <v>503</v>
      </c>
      <c r="H95" s="28" t="s">
        <v>579</v>
      </c>
      <c r="I95" s="54">
        <v>2.672409964E9</v>
      </c>
      <c r="J95" s="27" t="s">
        <v>580</v>
      </c>
      <c r="K95" s="30" t="s">
        <v>42</v>
      </c>
      <c r="L95" s="31" t="s">
        <v>42</v>
      </c>
      <c r="M95" s="31"/>
      <c r="N95" s="33" t="s">
        <v>453</v>
      </c>
      <c r="O95" s="34">
        <v>46435.0</v>
      </c>
      <c r="P95" s="35" t="s">
        <v>106</v>
      </c>
      <c r="Q95" s="35" t="s">
        <v>106</v>
      </c>
      <c r="R95" s="35" t="s">
        <v>45</v>
      </c>
      <c r="S95" s="35" t="s">
        <v>45</v>
      </c>
      <c r="T95" s="35" t="s">
        <v>76</v>
      </c>
      <c r="U95" s="35" t="s">
        <v>45</v>
      </c>
      <c r="V95" s="65" t="s">
        <v>45</v>
      </c>
      <c r="W95" s="35" t="s">
        <v>45</v>
      </c>
      <c r="X95" s="35" t="s">
        <v>45</v>
      </c>
      <c r="Y95" s="35" t="s">
        <v>45</v>
      </c>
      <c r="Z95" s="38" t="str">
        <f t="array" ref="Z95">IFERROR(xlookup(C:C,'Follow up.1'!A:A,'Follow up.1'!AF:AF),"-")</f>
        <v> 10/25</v>
      </c>
      <c r="AA95" s="32" t="s">
        <v>87</v>
      </c>
      <c r="AB95" s="32" t="s">
        <v>57</v>
      </c>
      <c r="AC95" s="32" t="s">
        <v>46</v>
      </c>
      <c r="AD95" s="32" t="s">
        <v>57</v>
      </c>
      <c r="AE95" s="32"/>
      <c r="AF95" s="32" t="s">
        <v>86</v>
      </c>
      <c r="AG95" s="32" t="s">
        <v>198</v>
      </c>
      <c r="AH95" s="32"/>
      <c r="AI95" s="32" t="s">
        <v>57</v>
      </c>
      <c r="AJ95" s="32" t="s">
        <v>56</v>
      </c>
      <c r="AK95" s="32" t="s">
        <v>86</v>
      </c>
      <c r="AL95" s="32" t="s">
        <v>198</v>
      </c>
      <c r="AM95" s="32" t="s">
        <v>121</v>
      </c>
      <c r="AN95" s="39" t="str">
        <f t="array" ref="AN95">IF(LEFT(B95,1)="3","x",IFNA(LET(raw,XLOOKUP(C95,'Follow up.2'!B:B,'Follow up.2'!AF:AF),IF(OR(raw="",raw=0),"-",TEXT(MIN(--raw,DATE(2027,6,1)),"mm/yyyy"))),"-"))</f>
        <v>02/2027</v>
      </c>
      <c r="AO95" s="34">
        <v>46435.0</v>
      </c>
      <c r="AP95" s="27"/>
      <c r="AQ95" s="3"/>
      <c r="AR95" s="3"/>
      <c r="AS95" s="3"/>
      <c r="AT95" s="3"/>
      <c r="AU95" s="3"/>
      <c r="AV95" s="3"/>
      <c r="AW95" s="3"/>
      <c r="AX95" s="3"/>
      <c r="AY95" s="3"/>
      <c r="AZ95" s="3"/>
      <c r="BA95" s="3"/>
      <c r="BB95" s="3"/>
      <c r="BC95" s="3"/>
      <c r="BD95" s="3"/>
      <c r="BE95" s="3"/>
      <c r="BF95" s="3"/>
      <c r="BG95" s="3"/>
      <c r="BH95" s="3"/>
      <c r="BI95" s="3"/>
    </row>
    <row r="96" ht="14.25" customHeight="1">
      <c r="A96" s="1"/>
      <c r="B96" s="1">
        <f t="array" ref="B96">ifna(iferror(xlookup(C:C,'1000'!A:A,'1000'!D:D),iferror(xlookup(C:C,'2000'!A:A,'2000'!D:D),xlookup(C:C,'3000'!A:A,'3000'!D:D))),"-")</f>
        <v>2047</v>
      </c>
      <c r="C96" s="26">
        <v>1109.0</v>
      </c>
      <c r="D96" s="27" t="s">
        <v>581</v>
      </c>
      <c r="E96" s="27" t="s">
        <v>582</v>
      </c>
      <c r="F96" s="27" t="s">
        <v>117</v>
      </c>
      <c r="G96" s="27" t="s">
        <v>446</v>
      </c>
      <c r="H96" s="28" t="s">
        <v>573</v>
      </c>
      <c r="I96" s="29" t="s">
        <v>574</v>
      </c>
      <c r="J96" s="27"/>
      <c r="K96" s="30" t="s">
        <v>42</v>
      </c>
      <c r="L96" s="31" t="s">
        <v>42</v>
      </c>
      <c r="M96" s="32" t="s">
        <v>583</v>
      </c>
      <c r="N96" s="33" t="s">
        <v>281</v>
      </c>
      <c r="O96" s="34">
        <v>46447.0</v>
      </c>
      <c r="P96" s="35" t="s">
        <v>45</v>
      </c>
      <c r="Q96" s="35" t="s">
        <v>45</v>
      </c>
      <c r="R96" s="35" t="s">
        <v>45</v>
      </c>
      <c r="S96" s="35" t="s">
        <v>45</v>
      </c>
      <c r="T96" s="35" t="s">
        <v>45</v>
      </c>
      <c r="U96" s="35" t="s">
        <v>114</v>
      </c>
      <c r="V96" s="65" t="s">
        <v>45</v>
      </c>
      <c r="W96" s="35" t="s">
        <v>106</v>
      </c>
      <c r="X96" s="35" t="s">
        <v>106</v>
      </c>
      <c r="Y96" s="35" t="s">
        <v>45</v>
      </c>
      <c r="Z96" s="38" t="str">
        <f t="array" ref="Z96">IFERROR(xlookup(C:C,'Follow up.1'!A:A,'Follow up.1'!AF:AF),"-")</f>
        <v> 10/25</v>
      </c>
      <c r="AA96" s="32" t="s">
        <v>56</v>
      </c>
      <c r="AB96" s="32" t="s">
        <v>56</v>
      </c>
      <c r="AC96" s="32" t="s">
        <v>86</v>
      </c>
      <c r="AD96" s="32" t="s">
        <v>86</v>
      </c>
      <c r="AE96" s="32"/>
      <c r="AF96" s="32" t="s">
        <v>544</v>
      </c>
      <c r="AG96" s="32" t="s">
        <v>57</v>
      </c>
      <c r="AH96" s="32"/>
      <c r="AI96" s="32" t="s">
        <v>46</v>
      </c>
      <c r="AJ96" s="32" t="s">
        <v>544</v>
      </c>
      <c r="AK96" s="32" t="s">
        <v>77</v>
      </c>
      <c r="AL96" s="32" t="s">
        <v>86</v>
      </c>
      <c r="AM96" s="32" t="s">
        <v>121</v>
      </c>
      <c r="AN96" s="39" t="str">
        <f t="array" ref="AN96">IF(LEFT(B96,1)="3","x",IFNA(LET(raw,XLOOKUP(C96,'Follow up.2'!B:B,'Follow up.2'!AF:AF),IF(OR(raw="",raw=0),"-",TEXT(MIN(--raw,DATE(2027,6,1)),"mm/yyyy"))),"-"))</f>
        <v>03/2027</v>
      </c>
      <c r="AO96" s="34">
        <v>46447.0</v>
      </c>
      <c r="AP96" s="27"/>
      <c r="AQ96" s="3"/>
      <c r="AR96" s="3"/>
      <c r="AS96" s="3"/>
      <c r="AT96" s="3"/>
      <c r="AU96" s="3"/>
      <c r="AV96" s="3"/>
      <c r="AW96" s="3"/>
      <c r="AX96" s="3"/>
      <c r="AY96" s="3"/>
      <c r="AZ96" s="3"/>
      <c r="BA96" s="3"/>
      <c r="BB96" s="3"/>
      <c r="BC96" s="3"/>
      <c r="BD96" s="3"/>
      <c r="BE96" s="3"/>
      <c r="BF96" s="3"/>
      <c r="BG96" s="3"/>
      <c r="BH96" s="3"/>
      <c r="BI96" s="3"/>
    </row>
    <row r="97" ht="14.25" customHeight="1">
      <c r="A97" s="1"/>
      <c r="B97" s="1">
        <f t="array" ref="B97">ifna(iferror(xlookup(C:C,'1000'!A:A,'1000'!D:D),iferror(xlookup(C:C,'2000'!A:A,'2000'!D:D),xlookup(C:C,'3000'!A:A,'3000'!D:D))),"-")</f>
        <v>2035</v>
      </c>
      <c r="C97" s="26">
        <v>869.0</v>
      </c>
      <c r="D97" s="27" t="s">
        <v>584</v>
      </c>
      <c r="E97" s="27" t="s">
        <v>367</v>
      </c>
      <c r="F97" s="27" t="s">
        <v>50</v>
      </c>
      <c r="G97" s="27" t="s">
        <v>463</v>
      </c>
      <c r="H97" s="28" t="s">
        <v>585</v>
      </c>
      <c r="I97" s="29" t="s">
        <v>586</v>
      </c>
      <c r="J97" s="27" t="s">
        <v>586</v>
      </c>
      <c r="K97" s="30" t="s">
        <v>42</v>
      </c>
      <c r="L97" s="27" t="s">
        <v>42</v>
      </c>
      <c r="M97" s="42" t="s">
        <v>587</v>
      </c>
      <c r="N97" s="33" t="s">
        <v>345</v>
      </c>
      <c r="O97" s="34">
        <v>46478.0</v>
      </c>
      <c r="P97" s="131" t="s">
        <v>45</v>
      </c>
      <c r="Q97" s="131" t="s">
        <v>45</v>
      </c>
      <c r="R97" s="35" t="s">
        <v>45</v>
      </c>
      <c r="S97" s="35" t="s">
        <v>45</v>
      </c>
      <c r="T97" s="35" t="s">
        <v>45</v>
      </c>
      <c r="U97" s="35" t="s">
        <v>45</v>
      </c>
      <c r="V97" s="65" t="s">
        <v>45</v>
      </c>
      <c r="W97" s="35" t="s">
        <v>45</v>
      </c>
      <c r="X97" s="35" t="s">
        <v>45</v>
      </c>
      <c r="Y97" s="35" t="s">
        <v>45</v>
      </c>
      <c r="Z97" s="38" t="str">
        <f t="array" ref="Z97">IFERROR(xlookup(C:C,'Follow up.1'!A:A,'Follow up.1'!AF:AF),"-")</f>
        <v> 8/25</v>
      </c>
      <c r="AA97" s="32" t="s">
        <v>89</v>
      </c>
      <c r="AB97" s="32" t="s">
        <v>128</v>
      </c>
      <c r="AC97" s="32" t="s">
        <v>46</v>
      </c>
      <c r="AD97" s="32" t="s">
        <v>46</v>
      </c>
      <c r="AE97" s="32"/>
      <c r="AF97" s="32" t="s">
        <v>239</v>
      </c>
      <c r="AG97" s="32" t="s">
        <v>239</v>
      </c>
      <c r="AH97" s="32"/>
      <c r="AI97" s="32" t="s">
        <v>239</v>
      </c>
      <c r="AJ97" s="32" t="s">
        <v>46</v>
      </c>
      <c r="AK97" s="32" t="s">
        <v>46</v>
      </c>
      <c r="AL97" s="32" t="s">
        <v>46</v>
      </c>
      <c r="AM97" s="32" t="s">
        <v>121</v>
      </c>
      <c r="AN97" s="39" t="str">
        <f t="array" ref="AN97">IF(LEFT(B97,1)="3","x",IFNA(LET(raw,XLOOKUP(C97,'Follow up.2'!B:B,'Follow up.2'!AF:AF),IF(OR(raw="",raw=0),"-",TEXT(MIN(--raw,DATE(2027,6,1)),"mm/yyyy"))),"-"))</f>
        <v>04/2027</v>
      </c>
      <c r="AO97" s="31"/>
      <c r="AP97" s="27"/>
      <c r="AQ97" s="3"/>
      <c r="AR97" s="3"/>
      <c r="AS97" s="3"/>
      <c r="AT97" s="3"/>
      <c r="AU97" s="3"/>
      <c r="AV97" s="3"/>
      <c r="AW97" s="13"/>
      <c r="AX97" s="13"/>
      <c r="AY97" s="13"/>
      <c r="AZ97" s="13"/>
      <c r="BA97" s="13"/>
      <c r="BB97" s="13"/>
      <c r="BC97" s="13"/>
      <c r="BD97" s="13"/>
      <c r="BE97" s="13"/>
      <c r="BF97" s="13"/>
      <c r="BG97" s="13"/>
      <c r="BH97" s="13"/>
      <c r="BI97" s="13"/>
    </row>
    <row r="98" ht="14.25" customHeight="1">
      <c r="A98" s="1"/>
      <c r="B98" s="1">
        <f t="array" ref="B98">ifna(iferror(xlookup(C:C,'1000'!A:A,'1000'!D:D),iferror(xlookup(C:C,'2000'!A:A,'2000'!D:D),xlookup(C:C,'3000'!A:A,'3000'!D:D))),"-")</f>
        <v>2045</v>
      </c>
      <c r="C98" s="26">
        <v>1093.0</v>
      </c>
      <c r="D98" s="27" t="s">
        <v>588</v>
      </c>
      <c r="E98" s="27" t="s">
        <v>589</v>
      </c>
      <c r="F98" s="27" t="s">
        <v>117</v>
      </c>
      <c r="G98" s="27" t="s">
        <v>446</v>
      </c>
      <c r="H98" s="28" t="s">
        <v>590</v>
      </c>
      <c r="I98" s="29" t="s">
        <v>591</v>
      </c>
      <c r="J98" s="27" t="s">
        <v>592</v>
      </c>
      <c r="K98" s="30" t="s">
        <v>42</v>
      </c>
      <c r="L98" s="31" t="s">
        <v>42</v>
      </c>
      <c r="M98" s="31"/>
      <c r="N98" s="33" t="s">
        <v>593</v>
      </c>
      <c r="O98" s="34">
        <v>46478.0</v>
      </c>
      <c r="P98" s="35" t="s">
        <v>106</v>
      </c>
      <c r="Q98" s="35" t="s">
        <v>45</v>
      </c>
      <c r="R98" s="35" t="s">
        <v>45</v>
      </c>
      <c r="S98" s="35" t="s">
        <v>45</v>
      </c>
      <c r="T98" s="35" t="s">
        <v>106</v>
      </c>
      <c r="U98" s="35" t="s">
        <v>76</v>
      </c>
      <c r="V98" s="65" t="s">
        <v>45</v>
      </c>
      <c r="W98" s="35" t="s">
        <v>76</v>
      </c>
      <c r="X98" s="35" t="s">
        <v>76</v>
      </c>
      <c r="Y98" s="35" t="s">
        <v>45</v>
      </c>
      <c r="Z98" s="38" t="str">
        <f t="array" ref="Z98">IFERROR(xlookup(C:C,'Follow up.1'!A:A,'Follow up.1'!AF:AF),"-")</f>
        <v> 10/25</v>
      </c>
      <c r="AA98" s="32" t="s">
        <v>87</v>
      </c>
      <c r="AB98" s="32" t="s">
        <v>86</v>
      </c>
      <c r="AC98" s="32" t="s">
        <v>262</v>
      </c>
      <c r="AD98" s="32" t="s">
        <v>77</v>
      </c>
      <c r="AE98" s="32"/>
      <c r="AF98" s="32" t="s">
        <v>106</v>
      </c>
      <c r="AG98" s="32" t="s">
        <v>57</v>
      </c>
      <c r="AH98" s="32"/>
      <c r="AI98" s="32" t="s">
        <v>77</v>
      </c>
      <c r="AJ98" s="32" t="s">
        <v>77</v>
      </c>
      <c r="AK98" s="32" t="s">
        <v>57</v>
      </c>
      <c r="AL98" s="32" t="s">
        <v>128</v>
      </c>
      <c r="AM98" s="32" t="s">
        <v>128</v>
      </c>
      <c r="AN98" s="39" t="str">
        <f t="array" ref="AN98">IF(LEFT(B98,1)="3","x",IFNA(LET(raw,XLOOKUP(C98,'Follow up.2'!B:B,'Follow up.2'!AF:AF),IF(OR(raw="",raw=0),"-",TEXT(MIN(--raw,DATE(2027,6,1)),"mm/yyyy"))),"-"))</f>
        <v>04/2027</v>
      </c>
      <c r="AO98" s="34">
        <v>46478.0</v>
      </c>
      <c r="AP98" s="27"/>
      <c r="AQ98" s="3"/>
      <c r="AR98" s="3"/>
      <c r="AS98" s="3"/>
      <c r="AT98" s="3"/>
      <c r="AU98" s="3"/>
      <c r="AV98" s="3"/>
      <c r="AW98" s="3"/>
      <c r="AX98" s="3"/>
      <c r="AY98" s="3"/>
      <c r="AZ98" s="3"/>
      <c r="BA98" s="3"/>
      <c r="BB98" s="3"/>
      <c r="BC98" s="3"/>
      <c r="BD98" s="3"/>
      <c r="BE98" s="3"/>
      <c r="BF98" s="3"/>
      <c r="BG98" s="3"/>
      <c r="BH98" s="3"/>
      <c r="BI98" s="3"/>
    </row>
    <row r="99" ht="14.25" customHeight="1">
      <c r="A99" s="1"/>
      <c r="B99" s="1">
        <f t="array" ref="B99">ifna(iferror(xlookup(C:C,'1000'!A:A,'1000'!D:D),iferror(xlookup(C:C,'2000'!A:A,'2000'!D:D),xlookup(C:C,'3000'!A:A,'3000'!D:D))),"-")</f>
        <v>1077</v>
      </c>
      <c r="C99" s="26">
        <v>1442.0</v>
      </c>
      <c r="D99" s="27" t="s">
        <v>594</v>
      </c>
      <c r="E99" s="27" t="s">
        <v>595</v>
      </c>
      <c r="F99" s="27" t="s">
        <v>117</v>
      </c>
      <c r="G99" s="27">
        <v>10.0</v>
      </c>
      <c r="H99" s="28" t="s">
        <v>596</v>
      </c>
      <c r="I99" s="29" t="s">
        <v>597</v>
      </c>
      <c r="J99" s="42" t="s">
        <v>598</v>
      </c>
      <c r="K99" s="30" t="s">
        <v>599</v>
      </c>
      <c r="L99" s="6" t="s">
        <v>599</v>
      </c>
      <c r="M99" s="6"/>
      <c r="N99" s="33" t="s">
        <v>600</v>
      </c>
      <c r="O99" s="34">
        <v>46492.0</v>
      </c>
      <c r="P99" s="65" t="s">
        <v>45</v>
      </c>
      <c r="Q99" s="65" t="s">
        <v>45</v>
      </c>
      <c r="R99" s="65" t="s">
        <v>45</v>
      </c>
      <c r="S99" s="65" t="s">
        <v>45</v>
      </c>
      <c r="T99" s="65" t="s">
        <v>106</v>
      </c>
      <c r="U99" s="65" t="s">
        <v>106</v>
      </c>
      <c r="V99" s="66" t="s">
        <v>45</v>
      </c>
      <c r="W99" s="65" t="s">
        <v>44</v>
      </c>
      <c r="X99" s="65" t="s">
        <v>44</v>
      </c>
      <c r="Y99" s="65" t="s">
        <v>44</v>
      </c>
      <c r="Z99" s="38" t="str">
        <f t="array" ref="Z99">IFERROR(xlookup(C:C,'Follow up.1'!A:A,'Follow up.1'!AF:AF),"-")</f>
        <v> 12/25</v>
      </c>
      <c r="AA99" s="51" t="s">
        <v>239</v>
      </c>
      <c r="AB99" s="51" t="s">
        <v>57</v>
      </c>
      <c r="AC99" s="51" t="s">
        <v>57</v>
      </c>
      <c r="AD99" s="51" t="s">
        <v>56</v>
      </c>
      <c r="AE99" s="51"/>
      <c r="AF99" s="51" t="s">
        <v>56</v>
      </c>
      <c r="AG99" s="51" t="s">
        <v>77</v>
      </c>
      <c r="AH99" s="51"/>
      <c r="AI99" s="51" t="s">
        <v>86</v>
      </c>
      <c r="AJ99" s="51" t="s">
        <v>531</v>
      </c>
      <c r="AK99" s="51" t="s">
        <v>531</v>
      </c>
      <c r="AL99" s="51" t="s">
        <v>56</v>
      </c>
      <c r="AM99" s="32" t="s">
        <v>121</v>
      </c>
      <c r="AN99" s="39" t="str">
        <f t="array" ref="AN99">IF(LEFT(B99,1)="3","x",IFNA(LET(raw,XLOOKUP(C99,'Follow up.2'!B:B,'Follow up.2'!AF:AF),IF(OR(raw="",raw=0),"-",TEXT(MIN(--raw,DATE(2027,6,1)),"mm/yyyy"))),"-"))</f>
        <v>04/2027</v>
      </c>
      <c r="AO99" s="34">
        <v>46492.0</v>
      </c>
      <c r="AP99" s="3"/>
      <c r="AQ99" s="3"/>
      <c r="AR99" s="3"/>
      <c r="AS99" s="3"/>
      <c r="AT99" s="3"/>
      <c r="AU99" s="3"/>
      <c r="AV99" s="3"/>
      <c r="AW99" s="3"/>
      <c r="AX99" s="3"/>
      <c r="AY99" s="3"/>
      <c r="AZ99" s="3"/>
      <c r="BA99" s="3"/>
      <c r="BB99" s="3"/>
      <c r="BC99" s="3"/>
      <c r="BD99" s="3"/>
      <c r="BE99" s="3"/>
      <c r="BF99" s="3"/>
      <c r="BG99" s="3"/>
      <c r="BH99" s="3"/>
      <c r="BI99" s="3"/>
    </row>
    <row r="100" ht="14.25" customHeight="1">
      <c r="A100" s="1"/>
      <c r="B100" s="1">
        <f t="array" ref="B100">ifna(iferror(xlookup(C:C,'1000'!A:A,'1000'!D:D),iferror(xlookup(C:C,'2000'!A:A,'2000'!D:D),xlookup(C:C,'3000'!A:A,'3000'!D:D))),"-")</f>
        <v>2062</v>
      </c>
      <c r="C100" s="26">
        <v>1280.0</v>
      </c>
      <c r="D100" s="27" t="s">
        <v>601</v>
      </c>
      <c r="E100" s="27" t="s">
        <v>602</v>
      </c>
      <c r="F100" s="27" t="s">
        <v>92</v>
      </c>
      <c r="G100" s="27">
        <v>16.0</v>
      </c>
      <c r="H100" s="28" t="s">
        <v>603</v>
      </c>
      <c r="I100" s="29" t="s">
        <v>604</v>
      </c>
      <c r="J100" s="27" t="s">
        <v>605</v>
      </c>
      <c r="K100" s="30" t="s">
        <v>42</v>
      </c>
      <c r="L100" s="31" t="s">
        <v>42</v>
      </c>
      <c r="M100" s="31"/>
      <c r="N100" s="33" t="s">
        <v>431</v>
      </c>
      <c r="O100" s="34">
        <v>46503.0</v>
      </c>
      <c r="P100" s="35" t="s">
        <v>106</v>
      </c>
      <c r="Q100" s="35" t="s">
        <v>106</v>
      </c>
      <c r="R100" s="35" t="s">
        <v>45</v>
      </c>
      <c r="S100" s="35" t="s">
        <v>45</v>
      </c>
      <c r="T100" s="35" t="s">
        <v>56</v>
      </c>
      <c r="U100" s="35" t="s">
        <v>106</v>
      </c>
      <c r="V100" s="65" t="s">
        <v>45</v>
      </c>
      <c r="W100" s="35" t="s">
        <v>45</v>
      </c>
      <c r="X100" s="35" t="s">
        <v>45</v>
      </c>
      <c r="Y100" s="35" t="s">
        <v>45</v>
      </c>
      <c r="Z100" s="38" t="str">
        <f t="array" ref="Z100">IFERROR(xlookup(C:C,'Follow up.1'!A:A,'Follow up.1'!AF:AF),"-")</f>
        <v>11/25</v>
      </c>
      <c r="AA100" s="32" t="s">
        <v>86</v>
      </c>
      <c r="AB100" s="32" t="s">
        <v>77</v>
      </c>
      <c r="AC100" s="32" t="s">
        <v>87</v>
      </c>
      <c r="AD100" s="32" t="s">
        <v>87</v>
      </c>
      <c r="AE100" s="32"/>
      <c r="AF100" s="32" t="s">
        <v>57</v>
      </c>
      <c r="AG100" s="32" t="s">
        <v>89</v>
      </c>
      <c r="AH100" s="32"/>
      <c r="AI100" s="31"/>
      <c r="AJ100" s="32" t="s">
        <v>57</v>
      </c>
      <c r="AK100" s="31"/>
      <c r="AL100" s="32" t="s">
        <v>57</v>
      </c>
      <c r="AM100" s="31"/>
      <c r="AN100" s="39" t="str">
        <f t="array" ref="AN100">IF(LEFT(B100,1)="3","x",IFNA(LET(raw,XLOOKUP(C100,'Follow up.2'!B:B,'Follow up.2'!AF:AF),IF(OR(raw="",raw=0),"-",TEXT(MIN(--raw,DATE(2027,6,1)),"mm/yyyy"))),"-"))</f>
        <v>04/2027</v>
      </c>
      <c r="AO100" s="34">
        <v>46503.0</v>
      </c>
      <c r="AP100" s="27"/>
      <c r="AQ100" s="3"/>
      <c r="AR100" s="3"/>
      <c r="AS100" s="3"/>
      <c r="AT100" s="3"/>
      <c r="AU100" s="3"/>
      <c r="AV100" s="3"/>
      <c r="AW100" s="3"/>
      <c r="AX100" s="3"/>
      <c r="AY100" s="3"/>
      <c r="AZ100" s="3"/>
      <c r="BA100" s="3"/>
      <c r="BB100" s="3"/>
      <c r="BC100" s="3"/>
      <c r="BD100" s="3"/>
      <c r="BE100" s="3"/>
      <c r="BF100" s="3"/>
      <c r="BG100" s="3"/>
      <c r="BH100" s="3"/>
      <c r="BI100" s="3"/>
    </row>
    <row r="101" ht="14.25" customHeight="1">
      <c r="A101" s="1"/>
      <c r="B101" s="1">
        <f t="array" ref="B101">ifna(iferror(xlookup(C:C,'1000'!A:A,'1000'!D:D),iferror(xlookup(C:C,'2000'!A:A,'2000'!D:D),xlookup(C:C,'3000'!A:A,'3000'!D:D))),"-")</f>
        <v>2075</v>
      </c>
      <c r="C101" s="26">
        <v>1428.0</v>
      </c>
      <c r="D101" s="27" t="s">
        <v>606</v>
      </c>
      <c r="E101" s="27" t="s">
        <v>607</v>
      </c>
      <c r="F101" s="27" t="s">
        <v>50</v>
      </c>
      <c r="G101" s="27">
        <v>17.0</v>
      </c>
      <c r="H101" s="28" t="s">
        <v>608</v>
      </c>
      <c r="I101" s="29">
        <v>2.158686381E9</v>
      </c>
      <c r="J101" s="132">
        <v>2.679773495E9</v>
      </c>
      <c r="K101" s="30" t="s">
        <v>609</v>
      </c>
      <c r="L101" s="31" t="s">
        <v>609</v>
      </c>
      <c r="M101" s="32" t="s">
        <v>610</v>
      </c>
      <c r="N101" s="33" t="s">
        <v>281</v>
      </c>
      <c r="O101" s="34">
        <v>46521.0</v>
      </c>
      <c r="P101" s="65" t="s">
        <v>106</v>
      </c>
      <c r="Q101" s="65" t="s">
        <v>106</v>
      </c>
      <c r="R101" s="65" t="s">
        <v>106</v>
      </c>
      <c r="S101" s="65" t="s">
        <v>45</v>
      </c>
      <c r="T101" s="65" t="s">
        <v>45</v>
      </c>
      <c r="U101" s="65" t="s">
        <v>56</v>
      </c>
      <c r="V101" s="66" t="s">
        <v>45</v>
      </c>
      <c r="W101" s="65" t="s">
        <v>106</v>
      </c>
      <c r="X101" s="65" t="s">
        <v>106</v>
      </c>
      <c r="Y101" s="65" t="s">
        <v>106</v>
      </c>
      <c r="Z101" s="38" t="str">
        <f t="array" ref="Z101">IFERROR(xlookup(C:C,'Follow up.1'!A:A,'Follow up.1'!AF:AF),"-")</f>
        <v>12/25</v>
      </c>
      <c r="AA101" s="51" t="s">
        <v>56</v>
      </c>
      <c r="AB101" s="51" t="s">
        <v>56</v>
      </c>
      <c r="AC101" s="51" t="s">
        <v>56</v>
      </c>
      <c r="AD101" s="51" t="s">
        <v>611</v>
      </c>
      <c r="AE101" s="51"/>
      <c r="AF101" s="51" t="s">
        <v>89</v>
      </c>
      <c r="AG101" s="51" t="s">
        <v>106</v>
      </c>
      <c r="AH101" s="51"/>
      <c r="AI101" s="51" t="s">
        <v>46</v>
      </c>
      <c r="AJ101" s="51" t="s">
        <v>57</v>
      </c>
      <c r="AK101" s="6"/>
      <c r="AL101" s="51" t="s">
        <v>89</v>
      </c>
      <c r="AM101" s="51" t="s">
        <v>56</v>
      </c>
      <c r="AN101" s="39" t="str">
        <f t="array" ref="AN101">IF(LEFT(B101,1)="3","x",IFNA(LET(raw,XLOOKUP(C101,'Follow up.2'!B:B,'Follow up.2'!AF:AF),IF(OR(raw="",raw=0),"-",TEXT(MIN(--raw,DATE(2027,6,1)),"mm/yyyy"))),"-"))</f>
        <v>05/2027</v>
      </c>
      <c r="AO101" s="34">
        <v>46521.0</v>
      </c>
      <c r="AP101" s="3"/>
      <c r="AQ101" s="3"/>
      <c r="AR101" s="3"/>
      <c r="AS101" s="3"/>
      <c r="AT101" s="3"/>
      <c r="AU101" s="3"/>
      <c r="AV101" s="3"/>
      <c r="AW101" s="3"/>
      <c r="AX101" s="3"/>
      <c r="AY101" s="3"/>
      <c r="AZ101" s="3"/>
      <c r="BA101" s="3"/>
      <c r="BB101" s="3"/>
      <c r="BC101" s="3"/>
      <c r="BD101" s="3"/>
      <c r="BE101" s="3"/>
      <c r="BF101" s="3"/>
      <c r="BG101" s="3"/>
      <c r="BH101" s="3"/>
      <c r="BI101" s="3"/>
    </row>
    <row r="102" ht="14.25" customHeight="1">
      <c r="A102" s="1"/>
      <c r="B102" s="1">
        <f t="array" ref="B102">ifna(iferror(xlookup(C:C,'1000'!A:A,'1000'!D:D),iferror(xlookup(C:C,'2000'!A:A,'2000'!D:D),xlookup(C:C,'3000'!A:A,'3000'!D:D))),"-")</f>
        <v>1069</v>
      </c>
      <c r="C102" s="26">
        <v>1377.0</v>
      </c>
      <c r="D102" s="27" t="s">
        <v>373</v>
      </c>
      <c r="E102" s="27" t="s">
        <v>612</v>
      </c>
      <c r="F102" s="27" t="s">
        <v>117</v>
      </c>
      <c r="G102" s="27">
        <v>11.0</v>
      </c>
      <c r="H102" s="28" t="s">
        <v>613</v>
      </c>
      <c r="I102" s="29" t="s">
        <v>614</v>
      </c>
      <c r="J102" s="27" t="s">
        <v>615</v>
      </c>
      <c r="K102" s="30" t="s">
        <v>616</v>
      </c>
      <c r="L102" s="6" t="s">
        <v>616</v>
      </c>
      <c r="M102" s="51" t="s">
        <v>617</v>
      </c>
      <c r="N102" s="33" t="s">
        <v>417</v>
      </c>
      <c r="O102" s="76">
        <v>46524.0</v>
      </c>
      <c r="P102" s="65" t="s">
        <v>106</v>
      </c>
      <c r="Q102" s="65" t="s">
        <v>106</v>
      </c>
      <c r="R102" s="65" t="s">
        <v>106</v>
      </c>
      <c r="S102" s="65" t="s">
        <v>106</v>
      </c>
      <c r="T102" s="65" t="s">
        <v>56</v>
      </c>
      <c r="U102" s="65" t="s">
        <v>106</v>
      </c>
      <c r="V102" s="65" t="s">
        <v>45</v>
      </c>
      <c r="W102" s="65" t="s">
        <v>106</v>
      </c>
      <c r="X102" s="65" t="s">
        <v>106</v>
      </c>
      <c r="Y102" s="65" t="s">
        <v>106</v>
      </c>
      <c r="Z102" s="38">
        <f t="array" ref="Z102">IFERROR(xlookup(C:C,'Follow up.1'!A:A,'Follow up.1'!AF:AF),"-")</f>
        <v>46016</v>
      </c>
      <c r="AA102" s="51" t="s">
        <v>56</v>
      </c>
      <c r="AB102" s="51" t="s">
        <v>56</v>
      </c>
      <c r="AC102" s="51" t="s">
        <v>46</v>
      </c>
      <c r="AD102" s="51" t="s">
        <v>46</v>
      </c>
      <c r="AE102" s="51"/>
      <c r="AF102" s="51" t="s">
        <v>88</v>
      </c>
      <c r="AG102" s="51" t="s">
        <v>57</v>
      </c>
      <c r="AH102" s="51"/>
      <c r="AI102" s="51" t="s">
        <v>531</v>
      </c>
      <c r="AJ102" s="51" t="s">
        <v>88</v>
      </c>
      <c r="AK102" s="51" t="s">
        <v>56</v>
      </c>
      <c r="AL102" s="32" t="s">
        <v>57</v>
      </c>
      <c r="AM102" s="51" t="s">
        <v>56</v>
      </c>
      <c r="AN102" s="39" t="str">
        <f t="array" ref="AN102">IF(LEFT(B102,1)="3","x",IFNA(LET(raw,XLOOKUP(C102,'Follow up.2'!B:B,'Follow up.2'!AF:AF),IF(OR(raw="",raw=0),"-",TEXT(MIN(--raw,DATE(2027,6,1)),"mm/yyyy"))),"-"))</f>
        <v>05/2027</v>
      </c>
      <c r="AO102" s="76">
        <v>46524.0</v>
      </c>
      <c r="AP102" s="3"/>
      <c r="AQ102" s="3"/>
      <c r="AR102" s="3"/>
      <c r="AS102" s="3"/>
      <c r="AT102" s="3"/>
      <c r="AU102" s="3"/>
      <c r="AV102" s="3"/>
      <c r="AW102" s="3"/>
      <c r="AX102" s="3"/>
      <c r="AY102" s="3"/>
      <c r="AZ102" s="3"/>
      <c r="BA102" s="3"/>
      <c r="BB102" s="3"/>
      <c r="BC102" s="3"/>
      <c r="BD102" s="3"/>
      <c r="BE102" s="3"/>
      <c r="BF102" s="3"/>
      <c r="BG102" s="3"/>
      <c r="BH102" s="3"/>
      <c r="BI102" s="3"/>
    </row>
    <row r="103" ht="14.25" customHeight="1">
      <c r="A103" s="1"/>
      <c r="B103" s="1">
        <f t="array" ref="B103">ifna(iferror(xlookup(C:C,'1000'!A:A,'1000'!D:D),iferror(xlookup(C:C,'2000'!A:A,'2000'!D:D),xlookup(C:C,'3000'!A:A,'3000'!D:D))),"-")</f>
        <v>2069</v>
      </c>
      <c r="C103" s="26">
        <v>1376.0</v>
      </c>
      <c r="D103" s="27" t="s">
        <v>618</v>
      </c>
      <c r="E103" s="27" t="s">
        <v>619</v>
      </c>
      <c r="F103" s="27" t="s">
        <v>117</v>
      </c>
      <c r="G103" s="27">
        <v>14.0</v>
      </c>
      <c r="H103" s="28" t="s">
        <v>613</v>
      </c>
      <c r="I103" s="29" t="s">
        <v>614</v>
      </c>
      <c r="J103" s="27" t="s">
        <v>620</v>
      </c>
      <c r="K103" s="30" t="s">
        <v>616</v>
      </c>
      <c r="L103" s="6" t="s">
        <v>616</v>
      </c>
      <c r="M103" s="51" t="s">
        <v>621</v>
      </c>
      <c r="N103" s="33" t="s">
        <v>281</v>
      </c>
      <c r="O103" s="76">
        <v>46524.0</v>
      </c>
      <c r="P103" s="65" t="s">
        <v>106</v>
      </c>
      <c r="Q103" s="65" t="s">
        <v>106</v>
      </c>
      <c r="R103" s="65" t="s">
        <v>106</v>
      </c>
      <c r="S103" s="65" t="s">
        <v>106</v>
      </c>
      <c r="T103" s="65" t="s">
        <v>56</v>
      </c>
      <c r="U103" s="65" t="s">
        <v>106</v>
      </c>
      <c r="V103" s="65" t="s">
        <v>45</v>
      </c>
      <c r="W103" s="65" t="s">
        <v>106</v>
      </c>
      <c r="X103" s="65" t="s">
        <v>106</v>
      </c>
      <c r="Y103" s="65" t="s">
        <v>106</v>
      </c>
      <c r="Z103" s="38" t="str">
        <f t="array" ref="Z103">IFERROR(xlookup(C:C,'Follow up.1'!A:A,'Follow up.1'!AF:AF),"-")</f>
        <v>12/25</v>
      </c>
      <c r="AA103" s="51" t="s">
        <v>56</v>
      </c>
      <c r="AB103" s="51" t="s">
        <v>56</v>
      </c>
      <c r="AC103" s="51" t="s">
        <v>46</v>
      </c>
      <c r="AD103" s="51" t="s">
        <v>46</v>
      </c>
      <c r="AE103" s="51"/>
      <c r="AF103" s="51" t="s">
        <v>88</v>
      </c>
      <c r="AG103" s="51" t="s">
        <v>87</v>
      </c>
      <c r="AH103" s="51"/>
      <c r="AI103" s="85" t="s">
        <v>531</v>
      </c>
      <c r="AJ103" s="51" t="s">
        <v>88</v>
      </c>
      <c r="AK103" s="51" t="s">
        <v>56</v>
      </c>
      <c r="AL103" s="32" t="s">
        <v>56</v>
      </c>
      <c r="AM103" s="51" t="s">
        <v>56</v>
      </c>
      <c r="AN103" s="39" t="str">
        <f t="array" ref="AN103">IF(LEFT(B103,1)="3","x",IFNA(LET(raw,XLOOKUP(C103,'Follow up.2'!B:B,'Follow up.2'!AF:AF),IF(OR(raw="",raw=0),"-",TEXT(MIN(--raw,DATE(2027,6,1)),"mm/yyyy"))),"-"))</f>
        <v>05/2027</v>
      </c>
      <c r="AO103" s="76">
        <v>46524.0</v>
      </c>
      <c r="AP103" s="3"/>
      <c r="AQ103" s="3"/>
      <c r="AR103" s="3"/>
      <c r="AS103" s="3"/>
      <c r="AT103" s="3"/>
      <c r="AU103" s="3"/>
      <c r="AV103" s="3"/>
      <c r="AW103" s="3"/>
      <c r="AX103" s="3"/>
      <c r="AY103" s="3"/>
      <c r="AZ103" s="3"/>
      <c r="BA103" s="3"/>
      <c r="BB103" s="3"/>
      <c r="BC103" s="3"/>
      <c r="BD103" s="3"/>
      <c r="BE103" s="3"/>
      <c r="BF103" s="3"/>
      <c r="BG103" s="3"/>
      <c r="BH103" s="3"/>
      <c r="BI103" s="3"/>
    </row>
    <row r="104" ht="14.25" customHeight="1">
      <c r="A104" s="1"/>
      <c r="B104" s="1">
        <f t="array" ref="B104">ifna(iferror(xlookup(C:C,'1000'!A:A,'1000'!D:D),iferror(xlookup(C:C,'2000'!A:A,'2000'!D:D),xlookup(C:C,'3000'!A:A,'3000'!D:D))),"-")</f>
        <v>1097</v>
      </c>
      <c r="C104" s="26">
        <v>1569.0</v>
      </c>
      <c r="D104" s="27" t="s">
        <v>622</v>
      </c>
      <c r="E104" s="27" t="s">
        <v>623</v>
      </c>
      <c r="F104" s="27" t="s">
        <v>124</v>
      </c>
      <c r="G104" s="27">
        <v>11.0</v>
      </c>
      <c r="H104" s="28" t="s">
        <v>624</v>
      </c>
      <c r="I104" s="29" t="s">
        <v>625</v>
      </c>
      <c r="J104" s="27" t="s">
        <v>626</v>
      </c>
      <c r="K104" s="30" t="s">
        <v>627</v>
      </c>
      <c r="L104" s="6" t="s">
        <v>627</v>
      </c>
      <c r="M104" s="51" t="s">
        <v>628</v>
      </c>
      <c r="N104" s="82" t="s">
        <v>629</v>
      </c>
      <c r="O104" s="34">
        <v>46540.0</v>
      </c>
      <c r="P104" s="65" t="s">
        <v>46</v>
      </c>
      <c r="Q104" s="65" t="s">
        <v>56</v>
      </c>
      <c r="R104" s="65" t="s">
        <v>106</v>
      </c>
      <c r="S104" s="65" t="s">
        <v>106</v>
      </c>
      <c r="T104" s="65" t="s">
        <v>56</v>
      </c>
      <c r="U104" s="65" t="s">
        <v>56</v>
      </c>
      <c r="V104" s="66" t="s">
        <v>45</v>
      </c>
      <c r="W104" s="65" t="s">
        <v>46</v>
      </c>
      <c r="X104" s="65" t="s">
        <v>46</v>
      </c>
      <c r="Y104" s="65" t="s">
        <v>46</v>
      </c>
      <c r="Z104" s="38" t="str">
        <f t="array" ref="Z104">IFERROR(xlookup(C:C,'Follow up.1'!A:A,'Follow up.1'!AF:AF),"-")</f>
        <v>02/26</v>
      </c>
      <c r="AA104" s="51" t="s">
        <v>46</v>
      </c>
      <c r="AB104" s="51" t="s">
        <v>198</v>
      </c>
      <c r="AC104" s="51" t="s">
        <v>198</v>
      </c>
      <c r="AD104" s="51" t="s">
        <v>46</v>
      </c>
      <c r="AE104" s="51"/>
      <c r="AF104" s="51" t="s">
        <v>46</v>
      </c>
      <c r="AG104" s="51" t="s">
        <v>57</v>
      </c>
      <c r="AH104" s="51"/>
      <c r="AI104" s="51" t="s">
        <v>46</v>
      </c>
      <c r="AJ104" s="51" t="s">
        <v>89</v>
      </c>
      <c r="AK104" s="51" t="s">
        <v>107</v>
      </c>
      <c r="AL104" s="51" t="s">
        <v>198</v>
      </c>
      <c r="AM104" s="51" t="s">
        <v>56</v>
      </c>
      <c r="AN104" s="39" t="str">
        <f t="array" ref="AN104">IF(LEFT(B104,1)="3","x",IFNA(LET(raw,XLOOKUP(C104,'Follow up.2'!B:B,'Follow up.2'!AF:AF),IF(OR(raw="",raw=0),"-",TEXT(MIN(--raw,DATE(2027,6,1)),"mm/yyyy"))),"-"))</f>
        <v>06/2027</v>
      </c>
      <c r="AO104" s="6"/>
      <c r="AP104" s="3"/>
      <c r="AQ104" s="3"/>
      <c r="AR104" s="3"/>
      <c r="AS104" s="3"/>
      <c r="AT104" s="3"/>
      <c r="AU104" s="3"/>
      <c r="AV104" s="3"/>
      <c r="AW104" s="3"/>
      <c r="AX104" s="3"/>
      <c r="AY104" s="3"/>
      <c r="AZ104" s="3"/>
      <c r="BA104" s="3"/>
      <c r="BB104" s="3"/>
      <c r="BC104" s="3"/>
      <c r="BD104" s="3"/>
      <c r="BE104" s="3"/>
      <c r="BF104" s="3"/>
      <c r="BG104" s="3"/>
      <c r="BH104" s="3"/>
      <c r="BI104" s="3"/>
    </row>
    <row r="105" ht="14.25" customHeight="1">
      <c r="A105" s="1"/>
      <c r="B105" s="1">
        <f t="array" ref="B105">ifna(iferror(xlookup(C:C,'1000'!A:A,'1000'!D:D),iferror(xlookup(C:C,'2000'!A:A,'2000'!D:D),xlookup(C:C,'3000'!A:A,'3000'!D:D))),"-")</f>
        <v>1074</v>
      </c>
      <c r="C105" s="26">
        <v>915.0</v>
      </c>
      <c r="D105" s="27" t="s">
        <v>630</v>
      </c>
      <c r="E105" s="27" t="s">
        <v>631</v>
      </c>
      <c r="F105" s="27" t="s">
        <v>50</v>
      </c>
      <c r="G105" s="27" t="s">
        <v>508</v>
      </c>
      <c r="H105" s="28" t="s">
        <v>632</v>
      </c>
      <c r="I105" s="29" t="s">
        <v>633</v>
      </c>
      <c r="J105" s="27" t="s">
        <v>634</v>
      </c>
      <c r="K105" s="30" t="s">
        <v>42</v>
      </c>
      <c r="L105" s="27" t="s">
        <v>42</v>
      </c>
      <c r="M105" s="27"/>
      <c r="N105" s="33" t="s">
        <v>284</v>
      </c>
      <c r="O105" s="34">
        <v>46541.0</v>
      </c>
      <c r="P105" s="35" t="s">
        <v>45</v>
      </c>
      <c r="Q105" s="66" t="s">
        <v>45</v>
      </c>
      <c r="R105" s="66" t="s">
        <v>76</v>
      </c>
      <c r="S105" s="66" t="s">
        <v>76</v>
      </c>
      <c r="T105" s="66" t="s">
        <v>106</v>
      </c>
      <c r="U105" s="66" t="s">
        <v>106</v>
      </c>
      <c r="V105" s="65" t="s">
        <v>46</v>
      </c>
      <c r="W105" s="66" t="s">
        <v>45</v>
      </c>
      <c r="X105" s="66" t="s">
        <v>45</v>
      </c>
      <c r="Y105" s="66" t="s">
        <v>45</v>
      </c>
      <c r="Z105" s="38" t="str">
        <f t="array" ref="Z105">IFERROR(xlookup(C:C,'Follow up.1'!A:A,'Follow up.1'!AF:AF),"-")</f>
        <v>03/26</v>
      </c>
      <c r="AA105" s="42" t="s">
        <v>57</v>
      </c>
      <c r="AB105" s="42" t="s">
        <v>57</v>
      </c>
      <c r="AC105" s="42" t="s">
        <v>57</v>
      </c>
      <c r="AD105" s="42" t="s">
        <v>57</v>
      </c>
      <c r="AE105" s="42"/>
      <c r="AF105" s="42" t="s">
        <v>198</v>
      </c>
      <c r="AG105" s="42" t="s">
        <v>47</v>
      </c>
      <c r="AH105" s="42"/>
      <c r="AI105" s="42" t="s">
        <v>57</v>
      </c>
      <c r="AJ105" s="27"/>
      <c r="AK105" s="27"/>
      <c r="AL105" s="27"/>
      <c r="AM105" s="27"/>
      <c r="AN105" s="39" t="str">
        <f t="array" ref="AN105">IF(LEFT(B105,1)="3","x",IFNA(LET(raw,XLOOKUP(C105,'Follow up.2'!B:B,'Follow up.2'!AF:AF),IF(OR(raw="",raw=0),"-",TEXT(MIN(--raw,DATE(2027,6,1)),"mm/yyyy"))),"-"))</f>
        <v>06/2027</v>
      </c>
      <c r="AO105" s="27"/>
      <c r="AP105" s="27"/>
      <c r="AQ105" s="3"/>
      <c r="AR105" s="3"/>
      <c r="AS105" s="3"/>
      <c r="AT105" s="3"/>
      <c r="AU105" s="3"/>
      <c r="AV105" s="3"/>
      <c r="AW105" s="3"/>
      <c r="AX105" s="3"/>
      <c r="AY105" s="3"/>
      <c r="AZ105" s="3"/>
      <c r="BA105" s="3"/>
      <c r="BB105" s="3"/>
      <c r="BC105" s="3"/>
      <c r="BD105" s="3"/>
      <c r="BE105" s="3"/>
      <c r="BF105" s="3"/>
      <c r="BG105" s="3"/>
      <c r="BH105" s="3"/>
      <c r="BI105" s="3"/>
    </row>
    <row r="106" ht="14.25" customHeight="1">
      <c r="A106" s="1"/>
      <c r="B106" s="1">
        <f t="array" ref="B106">ifna(iferror(xlookup(C:C,'1000'!A:A,'1000'!D:D),iferror(xlookup(C:C,'2000'!A:A,'2000'!D:D),xlookup(C:C,'3000'!A:A,'3000'!D:D))),"-")</f>
        <v>1067</v>
      </c>
      <c r="C106" s="26">
        <v>1199.0</v>
      </c>
      <c r="D106" s="27" t="s">
        <v>635</v>
      </c>
      <c r="E106" s="27" t="s">
        <v>636</v>
      </c>
      <c r="F106" s="27" t="s">
        <v>38</v>
      </c>
      <c r="G106" s="27">
        <v>11.0</v>
      </c>
      <c r="H106" s="28" t="s">
        <v>637</v>
      </c>
      <c r="I106" s="29" t="s">
        <v>638</v>
      </c>
      <c r="J106" s="27" t="s">
        <v>639</v>
      </c>
      <c r="K106" s="30" t="s">
        <v>42</v>
      </c>
      <c r="L106" s="31" t="s">
        <v>42</v>
      </c>
      <c r="M106" s="31"/>
      <c r="N106" s="82" t="s">
        <v>640</v>
      </c>
      <c r="O106" s="124">
        <v>46549.0</v>
      </c>
      <c r="P106" s="35" t="s">
        <v>88</v>
      </c>
      <c r="Q106" s="35" t="s">
        <v>88</v>
      </c>
      <c r="R106" s="35" t="s">
        <v>106</v>
      </c>
      <c r="S106" s="35" t="s">
        <v>106</v>
      </c>
      <c r="T106" s="35" t="s">
        <v>76</v>
      </c>
      <c r="U106" s="35" t="s">
        <v>45</v>
      </c>
      <c r="V106" s="65" t="s">
        <v>45</v>
      </c>
      <c r="W106" s="35" t="s">
        <v>106</v>
      </c>
      <c r="X106" s="35" t="s">
        <v>106</v>
      </c>
      <c r="Y106" s="35" t="s">
        <v>106</v>
      </c>
      <c r="Z106" s="38" t="str">
        <f t="array" ref="Z106">IFERROR(xlookup(C:C,'Follow up.1'!A:A,'Follow up.1'!AF:AF),"-")</f>
        <v> 11/25</v>
      </c>
      <c r="AA106" s="32" t="s">
        <v>86</v>
      </c>
      <c r="AB106" s="32" t="s">
        <v>198</v>
      </c>
      <c r="AC106" s="32" t="s">
        <v>198</v>
      </c>
      <c r="AD106" s="32" t="s">
        <v>641</v>
      </c>
      <c r="AE106" s="32"/>
      <c r="AF106" s="32" t="s">
        <v>87</v>
      </c>
      <c r="AG106" s="32" t="s">
        <v>87</v>
      </c>
      <c r="AH106" s="32"/>
      <c r="AI106" s="32" t="s">
        <v>198</v>
      </c>
      <c r="AJ106" s="32" t="s">
        <v>198</v>
      </c>
      <c r="AK106" s="32" t="s">
        <v>47</v>
      </c>
      <c r="AL106" s="32" t="s">
        <v>89</v>
      </c>
      <c r="AM106" s="32" t="s">
        <v>46</v>
      </c>
      <c r="AN106" s="39" t="str">
        <f t="array" ref="AN106">IF(LEFT(B106,1)="3","x",IFNA(LET(raw,XLOOKUP(C106,'Follow up.2'!B:B,'Follow up.2'!AF:AF),IF(OR(raw="",raw=0),"-",TEXT(MIN(--raw,DATE(2027,6,1)),"mm/yyyy"))),"-"))</f>
        <v>06/2027</v>
      </c>
      <c r="AO106" s="31"/>
      <c r="AP106" s="27"/>
      <c r="AQ106" s="3"/>
      <c r="AR106" s="3"/>
      <c r="AS106" s="3"/>
      <c r="AT106" s="3"/>
      <c r="AU106" s="3"/>
      <c r="AV106" s="3"/>
      <c r="AW106" s="3"/>
      <c r="AX106" s="3"/>
      <c r="AY106" s="3"/>
      <c r="AZ106" s="3"/>
      <c r="BA106" s="3"/>
      <c r="BB106" s="3"/>
      <c r="BC106" s="3"/>
      <c r="BD106" s="3"/>
      <c r="BE106" s="3"/>
      <c r="BF106" s="3"/>
      <c r="BG106" s="3"/>
      <c r="BH106" s="3"/>
      <c r="BI106" s="3"/>
    </row>
    <row r="107" ht="14.25" customHeight="1">
      <c r="A107" s="1"/>
      <c r="B107" s="1">
        <f t="array" ref="B107">ifna(iferror(xlookup(C:C,'1000'!A:A,'1000'!D:D),iferror(xlookup(C:C,'2000'!A:A,'2000'!D:D),xlookup(C:C,'3000'!A:A,'3000'!D:D))),"-")</f>
        <v>2050</v>
      </c>
      <c r="C107" s="26">
        <v>1194.0</v>
      </c>
      <c r="D107" s="27" t="s">
        <v>642</v>
      </c>
      <c r="E107" s="27" t="s">
        <v>123</v>
      </c>
      <c r="F107" s="27" t="s">
        <v>124</v>
      </c>
      <c r="G107" s="27">
        <v>13.0</v>
      </c>
      <c r="H107" s="77" t="s">
        <v>125</v>
      </c>
      <c r="I107" s="127" t="s">
        <v>643</v>
      </c>
      <c r="J107" s="127" t="s">
        <v>308</v>
      </c>
      <c r="K107" s="30" t="s">
        <v>42</v>
      </c>
      <c r="L107" s="31" t="s">
        <v>42</v>
      </c>
      <c r="M107" s="32" t="s">
        <v>644</v>
      </c>
      <c r="N107" s="82" t="s">
        <v>453</v>
      </c>
      <c r="O107" s="34">
        <v>46553.0</v>
      </c>
      <c r="P107" s="35" t="s">
        <v>45</v>
      </c>
      <c r="Q107" s="35" t="s">
        <v>45</v>
      </c>
      <c r="R107" s="35" t="s">
        <v>45</v>
      </c>
      <c r="S107" s="35" t="s">
        <v>45</v>
      </c>
      <c r="T107" s="35" t="s">
        <v>46</v>
      </c>
      <c r="U107" s="35" t="s">
        <v>45</v>
      </c>
      <c r="V107" s="65" t="s">
        <v>45</v>
      </c>
      <c r="W107" s="35" t="s">
        <v>45</v>
      </c>
      <c r="X107" s="35" t="s">
        <v>45</v>
      </c>
      <c r="Y107" s="35" t="s">
        <v>45</v>
      </c>
      <c r="Z107" s="38" t="str">
        <f t="array" ref="Z107">IFERROR(xlookup(C:C,'Follow up.1'!A:A,'Follow up.1'!AF:AF),"-")</f>
        <v> 10/25</v>
      </c>
      <c r="AA107" s="32" t="s">
        <v>87</v>
      </c>
      <c r="AB107" s="32" t="s">
        <v>106</v>
      </c>
      <c r="AC107" s="32" t="s">
        <v>135</v>
      </c>
      <c r="AD107" s="32" t="s">
        <v>56</v>
      </c>
      <c r="AE107" s="32"/>
      <c r="AF107" s="32" t="s">
        <v>56</v>
      </c>
      <c r="AG107" s="32" t="s">
        <v>87</v>
      </c>
      <c r="AH107" s="32"/>
      <c r="AI107" s="32" t="s">
        <v>136</v>
      </c>
      <c r="AJ107" s="32" t="s">
        <v>137</v>
      </c>
      <c r="AK107" s="32" t="s">
        <v>138</v>
      </c>
      <c r="AL107" s="32" t="s">
        <v>89</v>
      </c>
      <c r="AM107" s="32" t="s">
        <v>46</v>
      </c>
      <c r="AN107" s="39" t="str">
        <f t="array" ref="AN107">IF(LEFT(B107,1)="3","x",IFNA(LET(raw,XLOOKUP(C107,'Follow up.2'!B:B,'Follow up.2'!AF:AF),IF(OR(raw="",raw=0),"-",TEXT(MIN(--raw,DATE(2027,6,1)),"mm/yyyy"))),"-"))</f>
        <v>06/2027</v>
      </c>
      <c r="AO107" s="31"/>
      <c r="AP107" s="27"/>
      <c r="AQ107" s="3"/>
      <c r="AR107" s="3"/>
      <c r="AS107" s="3"/>
      <c r="AT107" s="3"/>
      <c r="AU107" s="3"/>
      <c r="AV107" s="3"/>
      <c r="AW107" s="3"/>
      <c r="AX107" s="3"/>
      <c r="AY107" s="3"/>
      <c r="AZ107" s="3"/>
      <c r="BA107" s="3"/>
      <c r="BB107" s="3"/>
      <c r="BC107" s="3"/>
      <c r="BD107" s="3"/>
      <c r="BE107" s="3"/>
      <c r="BF107" s="3"/>
      <c r="BG107" s="3"/>
      <c r="BH107" s="3"/>
      <c r="BI107" s="3"/>
    </row>
    <row r="108" ht="14.25" customHeight="1">
      <c r="A108" s="1"/>
      <c r="B108" s="1">
        <f t="array" ref="B108">ifna(iferror(xlookup(C:C,'1000'!A:A,'1000'!D:D),iferror(xlookup(C:C,'2000'!A:A,'2000'!D:D),xlookup(C:C,'3000'!A:A,'3000'!D:D))),"-")</f>
        <v>2081</v>
      </c>
      <c r="C108" s="26">
        <v>1453.0</v>
      </c>
      <c r="D108" s="27" t="s">
        <v>645</v>
      </c>
      <c r="E108" s="27" t="s">
        <v>646</v>
      </c>
      <c r="F108" s="27" t="s">
        <v>173</v>
      </c>
      <c r="G108" s="27">
        <v>16.0</v>
      </c>
      <c r="H108" s="28" t="s">
        <v>647</v>
      </c>
      <c r="I108" s="29" t="s">
        <v>648</v>
      </c>
      <c r="J108" s="27" t="s">
        <v>649</v>
      </c>
      <c r="K108" s="30" t="s">
        <v>650</v>
      </c>
      <c r="L108" s="6" t="s">
        <v>650</v>
      </c>
      <c r="M108" s="6"/>
      <c r="N108" s="82" t="s">
        <v>651</v>
      </c>
      <c r="O108" s="34">
        <v>46553.0</v>
      </c>
      <c r="P108" s="65" t="s">
        <v>45</v>
      </c>
      <c r="Q108" s="65" t="s">
        <v>45</v>
      </c>
      <c r="R108" s="65" t="s">
        <v>45</v>
      </c>
      <c r="S108" s="65" t="s">
        <v>45</v>
      </c>
      <c r="T108" s="65" t="s">
        <v>88</v>
      </c>
      <c r="U108" s="65" t="s">
        <v>106</v>
      </c>
      <c r="V108" s="66" t="s">
        <v>45</v>
      </c>
      <c r="W108" s="65" t="s">
        <v>168</v>
      </c>
      <c r="X108" s="65" t="s">
        <v>168</v>
      </c>
      <c r="Y108" s="65" t="s">
        <v>86</v>
      </c>
      <c r="Z108" s="38" t="str">
        <f t="array" ref="Z108">IFERROR(xlookup(C:C,'Follow up.1'!A:A,'Follow up.1'!AF:AF),"-")</f>
        <v>01/26</v>
      </c>
      <c r="AA108" s="51" t="s">
        <v>57</v>
      </c>
      <c r="AB108" s="51" t="s">
        <v>198</v>
      </c>
      <c r="AC108" s="51" t="s">
        <v>87</v>
      </c>
      <c r="AD108" s="51" t="s">
        <v>87</v>
      </c>
      <c r="AE108" s="51"/>
      <c r="AF108" s="51" t="s">
        <v>89</v>
      </c>
      <c r="AG108" s="51" t="s">
        <v>57</v>
      </c>
      <c r="AH108" s="51"/>
      <c r="AI108" s="51" t="s">
        <v>57</v>
      </c>
      <c r="AJ108" s="51" t="s">
        <v>198</v>
      </c>
      <c r="AK108" s="51" t="s">
        <v>128</v>
      </c>
      <c r="AL108" s="51" t="s">
        <v>56</v>
      </c>
      <c r="AM108" s="51" t="s">
        <v>47</v>
      </c>
      <c r="AN108" s="39" t="str">
        <f t="array" ref="AN108">IF(LEFT(B108,1)="3","x",IFNA(LET(raw,XLOOKUP(C108,'Follow up.2'!B:B,'Follow up.2'!AF:AF),IF(OR(raw="",raw=0),"-",TEXT(MIN(--raw,DATE(2027,6,1)),"mm/yyyy"))),"-"))</f>
        <v>06/2027</v>
      </c>
      <c r="AO108" s="6"/>
      <c r="AP108" s="3"/>
      <c r="AQ108" s="3"/>
      <c r="AR108" s="3"/>
      <c r="AS108" s="3"/>
      <c r="AT108" s="3"/>
      <c r="AU108" s="3"/>
      <c r="AV108" s="3"/>
      <c r="AW108" s="3"/>
      <c r="AX108" s="3"/>
      <c r="AY108" s="3"/>
      <c r="AZ108" s="3"/>
      <c r="BA108" s="3"/>
      <c r="BB108" s="3"/>
      <c r="BC108" s="3"/>
      <c r="BD108" s="3"/>
      <c r="BE108" s="3"/>
      <c r="BF108" s="3"/>
      <c r="BG108" s="3"/>
      <c r="BH108" s="3"/>
      <c r="BI108" s="3"/>
    </row>
    <row r="109" ht="14.25" customHeight="1">
      <c r="A109" s="1"/>
      <c r="B109" s="1">
        <f t="array" ref="B109">ifna(iferror(xlookup(C:C,'1000'!A:A,'1000'!D:D),iferror(xlookup(C:C,'2000'!A:A,'2000'!D:D),xlookup(C:C,'3000'!A:A,'3000'!D:D))),"-")</f>
        <v>2078</v>
      </c>
      <c r="C109" s="133">
        <v>1366.0</v>
      </c>
      <c r="D109" s="134" t="s">
        <v>652</v>
      </c>
      <c r="E109" s="134" t="s">
        <v>653</v>
      </c>
      <c r="F109" s="27" t="s">
        <v>50</v>
      </c>
      <c r="G109" s="134">
        <v>16.0</v>
      </c>
      <c r="H109" s="28" t="s">
        <v>531</v>
      </c>
      <c r="I109" s="135" t="s">
        <v>654</v>
      </c>
      <c r="J109" s="134">
        <v>2.159893427E9</v>
      </c>
      <c r="K109" s="30" t="s">
        <v>42</v>
      </c>
      <c r="L109" s="31" t="s">
        <v>42</v>
      </c>
      <c r="M109" s="32"/>
      <c r="N109" s="82" t="s">
        <v>655</v>
      </c>
      <c r="O109" s="34">
        <v>46553.0</v>
      </c>
      <c r="P109" s="65" t="s">
        <v>106</v>
      </c>
      <c r="Q109" s="65" t="s">
        <v>45</v>
      </c>
      <c r="R109" s="65" t="s">
        <v>106</v>
      </c>
      <c r="S109" s="65" t="s">
        <v>106</v>
      </c>
      <c r="T109" s="65" t="s">
        <v>106</v>
      </c>
      <c r="U109" s="65" t="s">
        <v>106</v>
      </c>
      <c r="V109" s="65" t="s">
        <v>656</v>
      </c>
      <c r="W109" s="65" t="s">
        <v>106</v>
      </c>
      <c r="X109" s="65" t="s">
        <v>106</v>
      </c>
      <c r="Y109" s="65" t="s">
        <v>106</v>
      </c>
      <c r="Z109" s="38" t="str">
        <f t="array" ref="Z109">IFERROR(xlookup(C:C,'Follow up.1'!A:A,'Follow up.1'!AF:AF),"-")</f>
        <v>12/25</v>
      </c>
      <c r="AA109" s="51" t="s">
        <v>46</v>
      </c>
      <c r="AB109" s="51" t="s">
        <v>198</v>
      </c>
      <c r="AC109" s="51" t="s">
        <v>198</v>
      </c>
      <c r="AD109" s="51" t="s">
        <v>198</v>
      </c>
      <c r="AE109" s="51"/>
      <c r="AF109" s="51" t="s">
        <v>56</v>
      </c>
      <c r="AG109" s="51" t="s">
        <v>198</v>
      </c>
      <c r="AH109" s="51"/>
      <c r="AI109" s="51" t="s">
        <v>198</v>
      </c>
      <c r="AJ109" s="51"/>
      <c r="AK109" s="51" t="s">
        <v>89</v>
      </c>
      <c r="AL109" s="51" t="s">
        <v>56</v>
      </c>
      <c r="AM109" s="51" t="s">
        <v>121</v>
      </c>
      <c r="AN109" s="39" t="str">
        <f t="array" ref="AN109">IF(LEFT(B109,1)="3","x",IFNA(LET(raw,XLOOKUP(C109,'Follow up.2'!B:B,'Follow up.2'!AF:AF),IF(OR(raw="",raw=0),"-",TEXT(MIN(--raw,DATE(2027,6,1)),"mm/yyyy"))),"-"))</f>
        <v>-</v>
      </c>
      <c r="AO109" s="6"/>
      <c r="AP109" s="3"/>
      <c r="AQ109" s="3"/>
      <c r="AR109" s="3"/>
      <c r="AS109" s="3"/>
      <c r="AT109" s="3"/>
      <c r="AU109" s="3"/>
      <c r="AV109" s="3"/>
      <c r="AW109" s="3"/>
      <c r="AX109" s="3"/>
      <c r="AY109" s="3"/>
      <c r="AZ109" s="3"/>
      <c r="BA109" s="46"/>
      <c r="BB109" s="3"/>
      <c r="BC109" s="3"/>
      <c r="BD109" s="3"/>
      <c r="BE109" s="3"/>
      <c r="BF109" s="3"/>
      <c r="BG109" s="3"/>
      <c r="BH109" s="3"/>
      <c r="BI109" s="3"/>
    </row>
    <row r="110" ht="14.25" customHeight="1">
      <c r="A110" s="1"/>
      <c r="B110" s="1">
        <f t="array" ref="B110">ifna(iferror(xlookup(C:C,'1000'!A:A,'1000'!D:D),iferror(xlookup(C:C,'2000'!A:A,'2000'!D:D),xlookup(C:C,'3000'!A:A,'3000'!D:D))),"-")</f>
        <v>1083</v>
      </c>
      <c r="C110" s="26">
        <v>1473.0</v>
      </c>
      <c r="D110" s="27" t="s">
        <v>657</v>
      </c>
      <c r="E110" s="27" t="s">
        <v>658</v>
      </c>
      <c r="F110" s="27" t="s">
        <v>170</v>
      </c>
      <c r="G110" s="27">
        <v>10.0</v>
      </c>
      <c r="H110" s="28" t="s">
        <v>659</v>
      </c>
      <c r="I110" s="29" t="s">
        <v>660</v>
      </c>
      <c r="J110" s="27"/>
      <c r="K110" s="30" t="s">
        <v>206</v>
      </c>
      <c r="L110" s="6" t="s">
        <v>206</v>
      </c>
      <c r="M110" s="6"/>
      <c r="N110" s="82" t="s">
        <v>281</v>
      </c>
      <c r="O110" s="34">
        <v>46558.0</v>
      </c>
      <c r="P110" s="65" t="s">
        <v>44</v>
      </c>
      <c r="Q110" s="65" t="s">
        <v>45</v>
      </c>
      <c r="R110" s="65" t="s">
        <v>45</v>
      </c>
      <c r="S110" s="65" t="s">
        <v>45</v>
      </c>
      <c r="T110" s="65" t="s">
        <v>45</v>
      </c>
      <c r="U110" s="65" t="s">
        <v>44</v>
      </c>
      <c r="V110" s="66" t="s">
        <v>45</v>
      </c>
      <c r="W110" s="65" t="s">
        <v>44</v>
      </c>
      <c r="X110" s="65" t="s">
        <v>44</v>
      </c>
      <c r="Y110" s="65" t="s">
        <v>56</v>
      </c>
      <c r="Z110" s="38" t="str">
        <f t="array" ref="Z110">IFERROR(xlookup(C:C,'Follow up.1'!A:A,'Follow up.1'!AF:AF),"-")</f>
        <v>02/26</v>
      </c>
      <c r="AA110" s="51" t="s">
        <v>531</v>
      </c>
      <c r="AB110" s="51" t="s">
        <v>531</v>
      </c>
      <c r="AC110" s="51" t="s">
        <v>531</v>
      </c>
      <c r="AD110" s="51" t="s">
        <v>56</v>
      </c>
      <c r="AE110" s="51"/>
      <c r="AF110" s="51" t="s">
        <v>47</v>
      </c>
      <c r="AG110" s="51" t="s">
        <v>89</v>
      </c>
      <c r="AH110" s="51"/>
      <c r="AI110" s="51" t="s">
        <v>198</v>
      </c>
      <c r="AJ110" s="51" t="s">
        <v>57</v>
      </c>
      <c r="AK110" s="51" t="s">
        <v>47</v>
      </c>
      <c r="AL110" s="51" t="s">
        <v>89</v>
      </c>
      <c r="AM110" s="51" t="s">
        <v>56</v>
      </c>
      <c r="AN110" s="39" t="str">
        <f t="array" ref="AN110">IF(LEFT(B110,1)="3","x",IFNA(LET(raw,XLOOKUP(C110,'Follow up.2'!B:B,'Follow up.2'!AF:AF),IF(OR(raw="",raw=0),"-",TEXT(MIN(--raw,DATE(2027,6,1)),"mm/yyyy"))),"-"))</f>
        <v>06/2027</v>
      </c>
      <c r="AO110" s="6"/>
      <c r="AP110" s="3"/>
      <c r="AQ110" s="3"/>
      <c r="AR110" s="3"/>
      <c r="AS110" s="3"/>
      <c r="AT110" s="3"/>
      <c r="AU110" s="3"/>
      <c r="AV110" s="3"/>
      <c r="AW110" s="3"/>
      <c r="AX110" s="3"/>
      <c r="AY110" s="3"/>
      <c r="AZ110" s="3"/>
      <c r="BA110" s="3"/>
      <c r="BB110" s="3"/>
      <c r="BC110" s="3"/>
      <c r="BD110" s="3"/>
      <c r="BE110" s="3"/>
      <c r="BF110" s="3"/>
      <c r="BG110" s="3"/>
      <c r="BH110" s="3"/>
      <c r="BI110" s="3"/>
    </row>
    <row r="111" ht="14.25" customHeight="1">
      <c r="A111" s="1"/>
      <c r="B111" s="1">
        <f t="array" ref="B111">ifna(iferror(xlookup(C:C,'1000'!A:A,'1000'!D:D),iferror(xlookup(C:C,'2000'!A:A,'2000'!D:D),xlookup(C:C,'3000'!A:A,'3000'!D:D))),"-")</f>
        <v>2090</v>
      </c>
      <c r="C111" s="26">
        <v>1546.0</v>
      </c>
      <c r="D111" s="27" t="s">
        <v>661</v>
      </c>
      <c r="E111" s="27" t="s">
        <v>662</v>
      </c>
      <c r="F111" s="27" t="s">
        <v>124</v>
      </c>
      <c r="G111" s="27">
        <v>13.0</v>
      </c>
      <c r="H111" s="28" t="s">
        <v>663</v>
      </c>
      <c r="I111" s="29" t="s">
        <v>664</v>
      </c>
      <c r="J111" s="27" t="s">
        <v>665</v>
      </c>
      <c r="K111" s="30" t="s">
        <v>666</v>
      </c>
      <c r="L111" s="6" t="s">
        <v>666</v>
      </c>
      <c r="M111" s="51" t="s">
        <v>667</v>
      </c>
      <c r="N111" s="102" t="s">
        <v>668</v>
      </c>
      <c r="O111" s="34">
        <v>46558.0</v>
      </c>
      <c r="P111" s="65" t="s">
        <v>46</v>
      </c>
      <c r="Q111" s="65" t="s">
        <v>106</v>
      </c>
      <c r="R111" s="65" t="s">
        <v>106</v>
      </c>
      <c r="S111" s="65" t="s">
        <v>106</v>
      </c>
      <c r="T111" s="65" t="s">
        <v>106</v>
      </c>
      <c r="U111" s="65" t="s">
        <v>106</v>
      </c>
      <c r="V111" s="66" t="s">
        <v>45</v>
      </c>
      <c r="W111" s="65" t="s">
        <v>46</v>
      </c>
      <c r="X111" s="65" t="s">
        <v>46</v>
      </c>
      <c r="Y111" s="65" t="s">
        <v>76</v>
      </c>
      <c r="Z111" s="38" t="str">
        <f t="array" ref="Z111">IFERROR(xlookup(C:C,'Follow up.1'!A:A,'Follow up.1'!AF:AF),"-")</f>
        <v>02/26</v>
      </c>
      <c r="AA111" s="51" t="s">
        <v>198</v>
      </c>
      <c r="AB111" s="51" t="s">
        <v>198</v>
      </c>
      <c r="AC111" s="51" t="s">
        <v>198</v>
      </c>
      <c r="AD111" s="51" t="s">
        <v>198</v>
      </c>
      <c r="AE111" s="51"/>
      <c r="AF111" s="51" t="s">
        <v>56</v>
      </c>
      <c r="AG111" s="51" t="s">
        <v>47</v>
      </c>
      <c r="AH111" s="51"/>
      <c r="AI111" s="51" t="s">
        <v>46</v>
      </c>
      <c r="AJ111" s="51" t="s">
        <v>57</v>
      </c>
      <c r="AK111" s="51" t="s">
        <v>88</v>
      </c>
      <c r="AL111" s="51" t="s">
        <v>106</v>
      </c>
      <c r="AM111" s="51" t="s">
        <v>56</v>
      </c>
      <c r="AN111" s="39" t="str">
        <f t="array" ref="AN111">IF(LEFT(B111,1)="3","x",IFNA(LET(raw,XLOOKUP(C111,'Follow up.2'!B:B,'Follow up.2'!AF:AF),IF(OR(raw="",raw=0),"-",TEXT(MIN(--raw,DATE(2027,6,1)),"mm/yyyy"))),"-"))</f>
        <v>06/2027</v>
      </c>
      <c r="AO111" s="6"/>
      <c r="AP111" s="3"/>
      <c r="AQ111" s="3"/>
      <c r="AR111" s="3"/>
      <c r="AS111" s="3"/>
      <c r="AT111" s="3"/>
      <c r="AU111" s="3"/>
      <c r="AV111" s="3"/>
      <c r="AW111" s="3"/>
      <c r="AX111" s="3"/>
      <c r="AY111" s="3"/>
      <c r="AZ111" s="3"/>
      <c r="BA111" s="3"/>
      <c r="BB111" s="3"/>
      <c r="BC111" s="3"/>
      <c r="BD111" s="3"/>
      <c r="BE111" s="3"/>
      <c r="BF111" s="3"/>
      <c r="BG111" s="3"/>
      <c r="BH111" s="3"/>
      <c r="BI111" s="3"/>
    </row>
    <row r="112" ht="14.25" customHeight="1">
      <c r="A112" s="1"/>
      <c r="B112" s="1">
        <f t="array" ref="B112">ifna(iferror(xlookup(C:C,'1000'!A:A,'1000'!D:D),iferror(xlookup(C:C,'2000'!A:A,'2000'!D:D),xlookup(C:C,'3000'!A:A,'3000'!D:D))),"-")</f>
        <v>2091</v>
      </c>
      <c r="C112" s="26">
        <v>1545.0</v>
      </c>
      <c r="D112" s="27" t="s">
        <v>669</v>
      </c>
      <c r="E112" s="27" t="s">
        <v>662</v>
      </c>
      <c r="F112" s="27" t="s">
        <v>124</v>
      </c>
      <c r="G112" s="27">
        <v>16.0</v>
      </c>
      <c r="H112" s="28" t="s">
        <v>670</v>
      </c>
      <c r="I112" s="29" t="s">
        <v>664</v>
      </c>
      <c r="J112" s="27" t="s">
        <v>671</v>
      </c>
      <c r="K112" s="30" t="s">
        <v>666</v>
      </c>
      <c r="L112" s="6" t="s">
        <v>666</v>
      </c>
      <c r="M112" s="51" t="s">
        <v>672</v>
      </c>
      <c r="N112" s="82" t="s">
        <v>406</v>
      </c>
      <c r="O112" s="34">
        <v>46558.0</v>
      </c>
      <c r="P112" s="65" t="s">
        <v>46</v>
      </c>
      <c r="Q112" s="65" t="s">
        <v>106</v>
      </c>
      <c r="R112" s="65" t="s">
        <v>106</v>
      </c>
      <c r="S112" s="65" t="s">
        <v>106</v>
      </c>
      <c r="T112" s="65" t="s">
        <v>106</v>
      </c>
      <c r="U112" s="65" t="s">
        <v>106</v>
      </c>
      <c r="V112" s="66" t="s">
        <v>45</v>
      </c>
      <c r="W112" s="65" t="s">
        <v>45</v>
      </c>
      <c r="X112" s="65" t="s">
        <v>45</v>
      </c>
      <c r="Y112" s="65" t="s">
        <v>76</v>
      </c>
      <c r="Z112" s="38" t="str">
        <f t="array" ref="Z112">IFERROR(xlookup(C:C,'Follow up.1'!A:A,'Follow up.1'!AF:AF),"-")</f>
        <v>02/26</v>
      </c>
      <c r="AA112" s="51" t="s">
        <v>198</v>
      </c>
      <c r="AB112" s="51" t="s">
        <v>198</v>
      </c>
      <c r="AC112" s="51" t="s">
        <v>198</v>
      </c>
      <c r="AD112" s="51" t="s">
        <v>198</v>
      </c>
      <c r="AE112" s="51"/>
      <c r="AF112" s="51" t="s">
        <v>56</v>
      </c>
      <c r="AG112" s="51" t="s">
        <v>47</v>
      </c>
      <c r="AH112" s="51"/>
      <c r="AI112" s="51" t="s">
        <v>57</v>
      </c>
      <c r="AJ112" s="51" t="s">
        <v>57</v>
      </c>
      <c r="AK112" s="51" t="s">
        <v>88</v>
      </c>
      <c r="AL112" s="51" t="s">
        <v>106</v>
      </c>
      <c r="AM112" s="51" t="s">
        <v>56</v>
      </c>
      <c r="AN112" s="39" t="str">
        <f t="array" ref="AN112">IF(LEFT(B112,1)="3","x",IFNA(LET(raw,XLOOKUP(C112,'Follow up.2'!B:B,'Follow up.2'!AF:AF),IF(OR(raw="",raw=0),"-",TEXT(MIN(--raw,DATE(2027,6,1)),"mm/yyyy"))),"-"))</f>
        <v>06/2027</v>
      </c>
      <c r="AO112" s="6"/>
      <c r="AP112" s="3"/>
      <c r="AQ112" s="3"/>
      <c r="AR112" s="3"/>
      <c r="AS112" s="3"/>
      <c r="AT112" s="3"/>
      <c r="AU112" s="3"/>
      <c r="AV112" s="3"/>
      <c r="AW112" s="3"/>
      <c r="AX112" s="3"/>
      <c r="AY112" s="3"/>
      <c r="AZ112" s="3"/>
      <c r="BA112" s="3"/>
      <c r="BB112" s="3"/>
      <c r="BC112" s="3"/>
      <c r="BD112" s="3"/>
      <c r="BE112" s="3"/>
      <c r="BF112" s="3"/>
      <c r="BG112" s="3"/>
      <c r="BH112" s="3"/>
      <c r="BI112" s="3"/>
    </row>
    <row r="113" ht="14.25" customHeight="1">
      <c r="A113" s="136"/>
      <c r="B113" s="136">
        <v>2084.0</v>
      </c>
      <c r="C113" s="41">
        <v>1425.0</v>
      </c>
      <c r="D113" s="27" t="s">
        <v>673</v>
      </c>
      <c r="E113" s="27" t="s">
        <v>674</v>
      </c>
      <c r="F113" s="27" t="s">
        <v>117</v>
      </c>
      <c r="G113" s="27">
        <v>14.0</v>
      </c>
      <c r="H113" s="137" t="s">
        <v>675</v>
      </c>
      <c r="I113" s="29" t="s">
        <v>676</v>
      </c>
      <c r="J113" s="27" t="s">
        <v>677</v>
      </c>
      <c r="K113" s="30" t="s">
        <v>609</v>
      </c>
      <c r="L113" s="6" t="s">
        <v>609</v>
      </c>
      <c r="M113" s="6"/>
      <c r="N113" s="33" t="s">
        <v>284</v>
      </c>
      <c r="O113" s="34">
        <v>46572.0</v>
      </c>
      <c r="P113" s="65" t="s">
        <v>106</v>
      </c>
      <c r="Q113" s="65" t="s">
        <v>45</v>
      </c>
      <c r="R113" s="65" t="s">
        <v>45</v>
      </c>
      <c r="S113" s="65" t="s">
        <v>45</v>
      </c>
      <c r="T113" s="65" t="s">
        <v>45</v>
      </c>
      <c r="U113" s="65" t="s">
        <v>44</v>
      </c>
      <c r="V113" s="65" t="s">
        <v>45</v>
      </c>
      <c r="W113" s="65" t="s">
        <v>46</v>
      </c>
      <c r="X113" s="65" t="s">
        <v>46</v>
      </c>
      <c r="Y113" s="65" t="s">
        <v>88</v>
      </c>
      <c r="Z113" s="38" t="str">
        <f t="array" ref="Z113">IFERROR(xlookup(C:C,'Follow up.1'!A:A,'Follow up.1'!AF:AF),"-")</f>
        <v>-</v>
      </c>
      <c r="AA113" s="51" t="s">
        <v>57</v>
      </c>
      <c r="AB113" s="51" t="s">
        <v>57</v>
      </c>
      <c r="AC113" s="51" t="s">
        <v>57</v>
      </c>
      <c r="AD113" s="51" t="s">
        <v>57</v>
      </c>
      <c r="AE113" s="51"/>
      <c r="AF113" s="51" t="s">
        <v>57</v>
      </c>
      <c r="AG113" s="51" t="s">
        <v>57</v>
      </c>
      <c r="AH113" s="51"/>
      <c r="AI113" s="51" t="s">
        <v>57</v>
      </c>
      <c r="AJ113" s="51" t="s">
        <v>198</v>
      </c>
      <c r="AK113" s="51" t="s">
        <v>89</v>
      </c>
      <c r="AL113" s="51" t="s">
        <v>89</v>
      </c>
      <c r="AM113" s="6"/>
      <c r="AN113" s="39" t="str">
        <f t="array" ref="AN113">IF(LEFT(B113,1)="3","x",IFNA(LET(raw,XLOOKUP(C113,'Follow up.2'!B:B,'Follow up.2'!AF:AF),IF(OR(raw="",raw=0),"-",TEXT(MIN(--raw,DATE(2027,6,1)),"mm/yyyy"))),"-"))</f>
        <v>-</v>
      </c>
      <c r="AO113" s="6"/>
      <c r="AP113" s="3"/>
      <c r="AQ113" s="3"/>
      <c r="AR113" s="3"/>
      <c r="AS113" s="3"/>
      <c r="AT113" s="3"/>
      <c r="AU113" s="3"/>
      <c r="AV113" s="3"/>
      <c r="AW113" s="3"/>
      <c r="AX113" s="3"/>
      <c r="AY113" s="3"/>
      <c r="AZ113" s="3"/>
      <c r="BA113" s="3"/>
      <c r="BB113" s="3"/>
      <c r="BC113" s="3"/>
      <c r="BD113" s="3"/>
      <c r="BE113" s="3"/>
      <c r="BF113" s="3"/>
      <c r="BG113" s="3"/>
      <c r="BH113" s="3"/>
      <c r="BI113" s="3"/>
    </row>
    <row r="114" ht="14.25" customHeight="1">
      <c r="A114" s="1"/>
      <c r="B114" s="1">
        <f t="array" ref="B114">ifna(iferror(xlookup(C:C,'1000'!A:A,'1000'!D:D),iferror(xlookup(C:C,'2000'!A:A,'2000'!D:D),xlookup(C:C,'3000'!A:A,'3000'!D:D))),"-")</f>
        <v>2059</v>
      </c>
      <c r="C114" s="26">
        <v>1141.0</v>
      </c>
      <c r="D114" s="27" t="s">
        <v>678</v>
      </c>
      <c r="E114" s="27" t="s">
        <v>679</v>
      </c>
      <c r="F114" s="27" t="s">
        <v>287</v>
      </c>
      <c r="G114" s="27">
        <v>15.0</v>
      </c>
      <c r="H114" s="28" t="s">
        <v>680</v>
      </c>
      <c r="I114" s="29" t="s">
        <v>681</v>
      </c>
      <c r="J114" s="27"/>
      <c r="K114" s="30" t="s">
        <v>42</v>
      </c>
      <c r="L114" s="31" t="s">
        <v>42</v>
      </c>
      <c r="M114" s="32" t="s">
        <v>682</v>
      </c>
      <c r="N114" s="33" t="s">
        <v>281</v>
      </c>
      <c r="O114" s="34">
        <v>46581.0</v>
      </c>
      <c r="P114" s="35" t="s">
        <v>76</v>
      </c>
      <c r="Q114" s="35" t="s">
        <v>45</v>
      </c>
      <c r="R114" s="35" t="s">
        <v>45</v>
      </c>
      <c r="S114" s="35" t="s">
        <v>46</v>
      </c>
      <c r="T114" s="35" t="s">
        <v>45</v>
      </c>
      <c r="U114" s="35" t="s">
        <v>45</v>
      </c>
      <c r="V114" s="65" t="s">
        <v>45</v>
      </c>
      <c r="W114" s="35" t="s">
        <v>56</v>
      </c>
      <c r="X114" s="35" t="s">
        <v>56</v>
      </c>
      <c r="Y114" s="35" t="s">
        <v>45</v>
      </c>
      <c r="Z114" s="38" t="str">
        <f t="array" ref="Z114">IFERROR(xlookup(C:C,'Follow up.1'!A:A,'Follow up.1'!AF:AF),"-")</f>
        <v>11/25</v>
      </c>
      <c r="AA114" s="32" t="s">
        <v>86</v>
      </c>
      <c r="AB114" s="32" t="s">
        <v>198</v>
      </c>
      <c r="AC114" s="32" t="s">
        <v>86</v>
      </c>
      <c r="AD114" s="32" t="s">
        <v>86</v>
      </c>
      <c r="AE114" s="32"/>
      <c r="AF114" s="32" t="s">
        <v>128</v>
      </c>
      <c r="AG114" s="32" t="s">
        <v>57</v>
      </c>
      <c r="AH114" s="32"/>
      <c r="AI114" s="32" t="s">
        <v>198</v>
      </c>
      <c r="AJ114" s="31"/>
      <c r="AK114" s="32" t="s">
        <v>89</v>
      </c>
      <c r="AL114" s="32" t="s">
        <v>89</v>
      </c>
      <c r="AM114" s="32" t="s">
        <v>56</v>
      </c>
      <c r="AN114" s="39" t="str">
        <f t="array" ref="AN114">IF(LEFT(B114,1)="3","x",IFNA(LET(raw,XLOOKUP(C114,'Follow up.2'!B:B,'Follow up.2'!AF:AF),IF(OR(raw="",raw=0),"-",TEXT(MIN(--raw,DATE(2027,6,1)),"mm/yyyy"))),"-"))</f>
        <v>06/2027</v>
      </c>
      <c r="AO114" s="31"/>
      <c r="AP114" s="27"/>
      <c r="AQ114" s="3"/>
      <c r="AR114" s="3"/>
      <c r="AS114" s="3"/>
      <c r="AT114" s="3"/>
      <c r="AU114" s="3"/>
      <c r="AV114" s="3"/>
      <c r="AW114" s="3"/>
      <c r="AX114" s="3"/>
      <c r="AY114" s="3"/>
      <c r="AZ114" s="3"/>
      <c r="BA114" s="3"/>
      <c r="BB114" s="3"/>
      <c r="BC114" s="3"/>
      <c r="BD114" s="3"/>
      <c r="BE114" s="3"/>
      <c r="BF114" s="3"/>
      <c r="BG114" s="3"/>
      <c r="BH114" s="3"/>
      <c r="BI114" s="3"/>
    </row>
    <row r="115" ht="14.25" customHeight="1">
      <c r="A115" s="1"/>
      <c r="B115" s="1">
        <f t="array" ref="B115">ifna(iferror(xlookup(C:C,'1000'!A:A,'1000'!D:D),iferror(xlookup(C:C,'2000'!A:A,'2000'!D:D),xlookup(C:C,'3000'!A:A,'3000'!D:D))),"-")</f>
        <v>2116</v>
      </c>
      <c r="C115" s="41">
        <v>1839.0</v>
      </c>
      <c r="D115" s="46" t="s">
        <v>683</v>
      </c>
      <c r="E115" s="46" t="s">
        <v>684</v>
      </c>
      <c r="F115" s="46" t="s">
        <v>38</v>
      </c>
      <c r="G115" s="46">
        <v>16.0</v>
      </c>
      <c r="H115" s="47" t="s">
        <v>685</v>
      </c>
      <c r="I115" s="48" t="s">
        <v>686</v>
      </c>
      <c r="J115" s="46" t="s">
        <v>687</v>
      </c>
      <c r="K115" s="49" t="s">
        <v>688</v>
      </c>
      <c r="L115" s="31" t="s">
        <v>42</v>
      </c>
      <c r="M115" s="31"/>
      <c r="N115" s="33" t="s">
        <v>453</v>
      </c>
      <c r="O115" s="34">
        <v>46600.0</v>
      </c>
      <c r="P115" s="50" t="s">
        <v>44</v>
      </c>
      <c r="Q115" s="50" t="s">
        <v>46</v>
      </c>
      <c r="R115" s="50" t="s">
        <v>86</v>
      </c>
      <c r="S115" s="50" t="s">
        <v>106</v>
      </c>
      <c r="T115" s="50" t="s">
        <v>46</v>
      </c>
      <c r="U115" s="50" t="s">
        <v>87</v>
      </c>
      <c r="V115" s="50" t="s">
        <v>46</v>
      </c>
      <c r="W115" s="50" t="s">
        <v>46</v>
      </c>
      <c r="X115" s="50" t="s">
        <v>128</v>
      </c>
      <c r="Y115" s="50" t="s">
        <v>57</v>
      </c>
      <c r="Z115" s="38" t="str">
        <f t="array" ref="Z115">IFERROR(xlookup(C:C,'Follow up.1'!A:A,'Follow up.1'!AF:AF),"-")</f>
        <v>05/26</v>
      </c>
      <c r="AA115" s="51" t="s">
        <v>47</v>
      </c>
      <c r="AB115" s="51" t="s">
        <v>47</v>
      </c>
      <c r="AC115" s="51" t="s">
        <v>47</v>
      </c>
      <c r="AD115" s="51" t="s">
        <v>47</v>
      </c>
      <c r="AE115" s="6"/>
      <c r="AF115" s="6"/>
      <c r="AG115" s="51" t="s">
        <v>47</v>
      </c>
      <c r="AH115" s="51" t="s">
        <v>47</v>
      </c>
      <c r="AI115" s="51" t="s">
        <v>47</v>
      </c>
      <c r="AJ115" s="51" t="s">
        <v>89</v>
      </c>
      <c r="AK115" s="6"/>
      <c r="AL115" s="51" t="s">
        <v>77</v>
      </c>
      <c r="AM115" s="6"/>
      <c r="AN115" s="39" t="str">
        <f t="array" ref="AN115">IF(LEFT(B115,1)="3","x",IFNA(LET(raw,XLOOKUP(C115,'Follow up.2'!B:B,'Follow up.2'!AF:AF),IF(OR(raw="",raw=0),"-",TEXT(MIN(--raw,DATE(2027,6,1)),"mm/yyyy"))),"-"))</f>
        <v>06/2027</v>
      </c>
      <c r="AO115" s="6"/>
      <c r="AP115" s="3"/>
      <c r="AQ115" s="3"/>
      <c r="AR115" s="3"/>
      <c r="AS115" s="3"/>
      <c r="AT115" s="3"/>
      <c r="AU115" s="3"/>
      <c r="AV115" s="3"/>
      <c r="AW115" s="3"/>
      <c r="AX115" s="3"/>
      <c r="AY115" s="3"/>
      <c r="AZ115" s="3"/>
      <c r="BA115" s="3"/>
      <c r="BB115" s="3"/>
      <c r="BC115" s="3"/>
      <c r="BD115" s="3"/>
      <c r="BE115" s="3"/>
      <c r="BF115" s="3"/>
      <c r="BG115" s="3"/>
      <c r="BH115" s="3"/>
      <c r="BI115" s="3"/>
    </row>
    <row r="116" ht="14.25" customHeight="1">
      <c r="A116" s="1"/>
      <c r="B116" s="1">
        <f t="array" ref="B116">ifna(iferror(xlookup(C:C,'1000'!A:A,'1000'!D:D),iferror(xlookup(C:C,'2000'!A:A,'2000'!D:D),xlookup(C:C,'3000'!A:A,'3000'!D:D))),"-")</f>
        <v>2105</v>
      </c>
      <c r="C116" s="52">
        <v>1624.0</v>
      </c>
      <c r="D116" s="53" t="s">
        <v>689</v>
      </c>
      <c r="E116" s="53" t="s">
        <v>582</v>
      </c>
      <c r="F116" s="53">
        <v>1.0</v>
      </c>
      <c r="G116" s="53">
        <v>14.0</v>
      </c>
      <c r="H116" s="28" t="s">
        <v>690</v>
      </c>
      <c r="I116" s="54" t="s">
        <v>691</v>
      </c>
      <c r="J116" s="53"/>
      <c r="K116" s="55" t="s">
        <v>42</v>
      </c>
      <c r="L116" s="53" t="s">
        <v>42</v>
      </c>
      <c r="M116" s="53"/>
      <c r="N116" s="33" t="s">
        <v>453</v>
      </c>
      <c r="O116" s="34">
        <v>46606.0</v>
      </c>
      <c r="P116" s="35" t="s">
        <v>86</v>
      </c>
      <c r="Q116" s="35" t="s">
        <v>56</v>
      </c>
      <c r="R116" s="35" t="s">
        <v>56</v>
      </c>
      <c r="S116" s="35" t="s">
        <v>45</v>
      </c>
      <c r="T116" s="35" t="s">
        <v>46</v>
      </c>
      <c r="U116" s="35" t="s">
        <v>46</v>
      </c>
      <c r="V116" s="35" t="s">
        <v>46</v>
      </c>
      <c r="W116" s="35" t="s">
        <v>46</v>
      </c>
      <c r="X116" s="35" t="s">
        <v>46</v>
      </c>
      <c r="Y116" s="35" t="s">
        <v>45</v>
      </c>
      <c r="Z116" s="38" t="str">
        <f t="array" ref="Z116">IFERROR(xlookup(C:C,'Follow up.1'!A:A,'Follow up.1'!AF:AF),"-")</f>
        <v>03/26</v>
      </c>
      <c r="AA116" s="57" t="s">
        <v>57</v>
      </c>
      <c r="AB116" s="57" t="s">
        <v>531</v>
      </c>
      <c r="AC116" s="57" t="s">
        <v>531</v>
      </c>
      <c r="AD116" s="57" t="s">
        <v>46</v>
      </c>
      <c r="AE116" s="57" t="s">
        <v>46</v>
      </c>
      <c r="AF116" s="57" t="s">
        <v>692</v>
      </c>
      <c r="AG116" s="57" t="s">
        <v>128</v>
      </c>
      <c r="AH116" s="57"/>
      <c r="AI116" s="57" t="s">
        <v>57</v>
      </c>
      <c r="AJ116" s="57" t="s">
        <v>47</v>
      </c>
      <c r="AK116" s="45"/>
      <c r="AL116" s="57" t="s">
        <v>56</v>
      </c>
      <c r="AM116" s="57" t="s">
        <v>56</v>
      </c>
      <c r="AN116" s="39" t="str">
        <f t="array" ref="AN116">IF(LEFT(B116,1)="3","x",IFNA(LET(raw,XLOOKUP(C116,'Follow up.2'!B:B,'Follow up.2'!AF:AF),IF(OR(raw="",raw=0),"-",TEXT(MIN(--raw,DATE(2027,6,1)),"mm/yyyy"))),"-"))</f>
        <v>06/2027</v>
      </c>
      <c r="AO116" s="45"/>
      <c r="AP116" s="55"/>
      <c r="AQ116" s="138"/>
      <c r="AR116" s="138"/>
      <c r="AS116" s="138"/>
      <c r="AT116" s="138"/>
      <c r="AU116" s="138"/>
      <c r="AV116" s="138"/>
      <c r="AW116" s="3"/>
      <c r="AX116" s="3"/>
      <c r="AY116" s="3"/>
      <c r="AZ116" s="3"/>
      <c r="BA116" s="3"/>
      <c r="BB116" s="3"/>
      <c r="BC116" s="3"/>
      <c r="BD116" s="3"/>
      <c r="BE116" s="3"/>
      <c r="BF116" s="3"/>
      <c r="BG116" s="3"/>
      <c r="BH116" s="3"/>
      <c r="BI116" s="3"/>
    </row>
    <row r="117" ht="14.25" customHeight="1">
      <c r="A117" s="1"/>
      <c r="B117" s="1">
        <f t="array" ref="B117">ifna(iferror(xlookup(C:C,'1000'!A:A,'1000'!D:D),iferror(xlookup(C:C,'2000'!A:A,'2000'!D:D),xlookup(C:C,'3000'!A:A,'3000'!D:D))),"-")</f>
        <v>2085</v>
      </c>
      <c r="C117" s="26">
        <v>1539.0</v>
      </c>
      <c r="D117" s="27" t="s">
        <v>693</v>
      </c>
      <c r="E117" s="27" t="s">
        <v>694</v>
      </c>
      <c r="F117" s="27" t="s">
        <v>170</v>
      </c>
      <c r="G117" s="27">
        <v>17.0</v>
      </c>
      <c r="H117" s="28" t="s">
        <v>695</v>
      </c>
      <c r="I117" s="29" t="s">
        <v>360</v>
      </c>
      <c r="J117" s="27" t="s">
        <v>696</v>
      </c>
      <c r="K117" s="30" t="s">
        <v>697</v>
      </c>
      <c r="L117" s="6" t="s">
        <v>697</v>
      </c>
      <c r="M117" s="51" t="s">
        <v>698</v>
      </c>
      <c r="N117" s="33" t="s">
        <v>699</v>
      </c>
      <c r="O117" s="34">
        <v>46610.0</v>
      </c>
      <c r="P117" s="65" t="s">
        <v>46</v>
      </c>
      <c r="Q117" s="65" t="s">
        <v>56</v>
      </c>
      <c r="R117" s="65" t="s">
        <v>56</v>
      </c>
      <c r="S117" s="65" t="s">
        <v>106</v>
      </c>
      <c r="T117" s="65" t="s">
        <v>46</v>
      </c>
      <c r="U117" s="65" t="s">
        <v>44</v>
      </c>
      <c r="V117" s="65" t="s">
        <v>45</v>
      </c>
      <c r="W117" s="65" t="s">
        <v>86</v>
      </c>
      <c r="X117" s="65" t="s">
        <v>86</v>
      </c>
      <c r="Y117" s="65" t="s">
        <v>88</v>
      </c>
      <c r="Z117" s="38" t="str">
        <f t="array" ref="Z117">IFERROR(xlookup(C:C,'Follow up.1'!A:A,'Follow up.1'!AF:AF),"-")</f>
        <v>02/26</v>
      </c>
      <c r="AA117" s="51" t="s">
        <v>198</v>
      </c>
      <c r="AB117" s="51" t="s">
        <v>198</v>
      </c>
      <c r="AC117" s="51" t="s">
        <v>198</v>
      </c>
      <c r="AD117" s="51" t="s">
        <v>198</v>
      </c>
      <c r="AE117" s="51"/>
      <c r="AF117" s="51" t="s">
        <v>128</v>
      </c>
      <c r="AG117" s="51" t="s">
        <v>128</v>
      </c>
      <c r="AH117" s="51"/>
      <c r="AI117" s="51" t="s">
        <v>365</v>
      </c>
      <c r="AJ117" s="51" t="s">
        <v>700</v>
      </c>
      <c r="AK117" s="6"/>
      <c r="AL117" s="51" t="s">
        <v>47</v>
      </c>
      <c r="AM117" s="6"/>
      <c r="AN117" s="39" t="str">
        <f t="array" ref="AN117">IF(LEFT(B117,1)="3","x",IFNA(LET(raw,XLOOKUP(C117,'Follow up.2'!B:B,'Follow up.2'!AF:AF),IF(OR(raw="",raw=0),"-",TEXT(MIN(--raw,DATE(2027,6,1)),"mm/yyyy"))),"-"))</f>
        <v>06/2027</v>
      </c>
      <c r="AO117" s="6"/>
      <c r="AP117" s="3"/>
      <c r="AQ117" s="3"/>
      <c r="AR117" s="3"/>
      <c r="AS117" s="3"/>
      <c r="AT117" s="3"/>
      <c r="AU117" s="3"/>
      <c r="AV117" s="3"/>
      <c r="AW117" s="3"/>
      <c r="AX117" s="3"/>
      <c r="AY117" s="3"/>
      <c r="AZ117" s="3"/>
      <c r="BA117" s="3"/>
      <c r="BB117" s="3"/>
      <c r="BC117" s="3"/>
      <c r="BD117" s="3"/>
      <c r="BE117" s="3"/>
      <c r="BF117" s="3"/>
      <c r="BG117" s="3"/>
      <c r="BH117" s="3"/>
      <c r="BI117" s="3"/>
    </row>
    <row r="118" ht="14.25" customHeight="1">
      <c r="A118" s="1"/>
      <c r="B118" s="1">
        <f t="array" ref="B118">ifna(iferror(xlookup(C:C,'1000'!A:A,'1000'!D:D),iferror(xlookup(C:C,'2000'!A:A,'2000'!D:D),xlookup(C:C,'3000'!A:A,'3000'!D:D))),"-")</f>
        <v>1103</v>
      </c>
      <c r="C118" s="26">
        <v>1484.0</v>
      </c>
      <c r="D118" s="27" t="s">
        <v>701</v>
      </c>
      <c r="E118" s="27" t="s">
        <v>702</v>
      </c>
      <c r="F118" s="27" t="s">
        <v>170</v>
      </c>
      <c r="G118" s="27">
        <v>7.0</v>
      </c>
      <c r="H118" s="28" t="s">
        <v>703</v>
      </c>
      <c r="I118" s="29" t="s">
        <v>704</v>
      </c>
      <c r="J118" s="27"/>
      <c r="K118" s="30" t="s">
        <v>705</v>
      </c>
      <c r="L118" s="6" t="s">
        <v>705</v>
      </c>
      <c r="M118" s="51" t="s">
        <v>706</v>
      </c>
      <c r="N118" s="82" t="s">
        <v>281</v>
      </c>
      <c r="O118" s="34">
        <v>46631.0</v>
      </c>
      <c r="P118" s="65" t="s">
        <v>46</v>
      </c>
      <c r="Q118" s="65" t="s">
        <v>56</v>
      </c>
      <c r="R118" s="65" t="s">
        <v>56</v>
      </c>
      <c r="S118" s="65" t="s">
        <v>86</v>
      </c>
      <c r="T118" s="65" t="s">
        <v>56</v>
      </c>
      <c r="U118" s="65" t="s">
        <v>86</v>
      </c>
      <c r="V118" s="66" t="s">
        <v>86</v>
      </c>
      <c r="W118" s="65" t="s">
        <v>45</v>
      </c>
      <c r="X118" s="65" t="s">
        <v>45</v>
      </c>
      <c r="Y118" s="65" t="s">
        <v>168</v>
      </c>
      <c r="Z118" s="139">
        <v>45742.0</v>
      </c>
      <c r="AA118" s="51" t="s">
        <v>57</v>
      </c>
      <c r="AB118" s="51" t="s">
        <v>57</v>
      </c>
      <c r="AC118" s="51" t="s">
        <v>57</v>
      </c>
      <c r="AD118" s="51" t="s">
        <v>57</v>
      </c>
      <c r="AE118" s="6"/>
      <c r="AF118" s="6"/>
      <c r="AG118" s="51" t="s">
        <v>47</v>
      </c>
      <c r="AH118" s="51"/>
      <c r="AI118" s="51" t="s">
        <v>128</v>
      </c>
      <c r="AJ118" s="51" t="s">
        <v>56</v>
      </c>
      <c r="AK118" s="51" t="s">
        <v>77</v>
      </c>
      <c r="AL118" s="51" t="s">
        <v>77</v>
      </c>
      <c r="AM118" s="6"/>
      <c r="AN118" s="39" t="str">
        <f t="array" ref="AN118">IF(LEFT(B118,1)="3","x",IFNA(LET(raw,XLOOKUP(C118,'Follow up.2'!B:B,'Follow up.2'!AF:AF),IF(OR(raw="",raw=0),"-",TEXT(MIN(--raw,DATE(2027,6,1)),"mm/yyyy"))),"-"))</f>
        <v>06/2027</v>
      </c>
      <c r="AO118" s="6"/>
      <c r="AP118" s="3"/>
      <c r="AQ118" s="3"/>
      <c r="AR118" s="3"/>
      <c r="AS118" s="3"/>
      <c r="AT118" s="3"/>
      <c r="AU118" s="3"/>
      <c r="AV118" s="3"/>
      <c r="AW118" s="3"/>
      <c r="AX118" s="3"/>
      <c r="AY118" s="3"/>
      <c r="AZ118" s="3"/>
      <c r="BA118" s="3"/>
      <c r="BB118" s="3"/>
      <c r="BC118" s="3"/>
      <c r="BD118" s="3"/>
      <c r="BE118" s="3"/>
      <c r="BF118" s="3"/>
      <c r="BG118" s="3"/>
      <c r="BH118" s="3"/>
      <c r="BI118" s="3"/>
    </row>
    <row r="119" ht="14.25" customHeight="1">
      <c r="A119" s="1"/>
      <c r="B119" s="1">
        <f t="array" ref="B119">ifna(iferror(xlookup(C:C,'1000'!A:A,'1000'!D:D),iferror(xlookup(C:C,'2000'!A:A,'2000'!D:D),xlookup(C:C,'3000'!A:A,'3000'!D:D))),"-")</f>
        <v>1122</v>
      </c>
      <c r="C119" s="26">
        <v>1634.0</v>
      </c>
      <c r="D119" s="27" t="s">
        <v>707</v>
      </c>
      <c r="E119" s="27" t="s">
        <v>185</v>
      </c>
      <c r="F119" s="27" t="s">
        <v>92</v>
      </c>
      <c r="G119" s="27">
        <v>8.0</v>
      </c>
      <c r="H119" s="28" t="s">
        <v>708</v>
      </c>
      <c r="I119" s="29" t="s">
        <v>175</v>
      </c>
      <c r="J119" s="27"/>
      <c r="K119" s="30" t="s">
        <v>42</v>
      </c>
      <c r="L119" s="31" t="s">
        <v>42</v>
      </c>
      <c r="M119" s="32" t="s">
        <v>709</v>
      </c>
      <c r="N119" s="33" t="s">
        <v>710</v>
      </c>
      <c r="O119" s="34">
        <v>46631.0</v>
      </c>
      <c r="P119" s="35" t="s">
        <v>86</v>
      </c>
      <c r="Q119" s="35" t="s">
        <v>56</v>
      </c>
      <c r="R119" s="35" t="s">
        <v>56</v>
      </c>
      <c r="S119" s="35" t="s">
        <v>86</v>
      </c>
      <c r="T119" s="65" t="s">
        <v>76</v>
      </c>
      <c r="U119" s="35" t="s">
        <v>46</v>
      </c>
      <c r="V119" s="35" t="s">
        <v>86</v>
      </c>
      <c r="W119" s="37" t="s">
        <v>56</v>
      </c>
      <c r="X119" s="37" t="s">
        <v>56</v>
      </c>
      <c r="Y119" s="37" t="s">
        <v>46</v>
      </c>
      <c r="Z119" s="38" t="str">
        <f t="array" ref="Z119">IFERROR(xlookup(C:C,'Follow up.1'!A:A,'Follow up.1'!AF:AF),"-")</f>
        <v>04/26</v>
      </c>
      <c r="AA119" s="32" t="s">
        <v>88</v>
      </c>
      <c r="AB119" s="32" t="s">
        <v>56</v>
      </c>
      <c r="AC119" s="32" t="s">
        <v>56</v>
      </c>
      <c r="AD119" s="31"/>
      <c r="AE119" s="32" t="s">
        <v>77</v>
      </c>
      <c r="AF119" s="32" t="s">
        <v>89</v>
      </c>
      <c r="AG119" s="32" t="s">
        <v>78</v>
      </c>
      <c r="AH119" s="32" t="s">
        <v>47</v>
      </c>
      <c r="AI119" s="31"/>
      <c r="AJ119" s="32" t="s">
        <v>77</v>
      </c>
      <c r="AK119" s="31"/>
      <c r="AL119" s="32" t="s">
        <v>700</v>
      </c>
      <c r="AM119" s="31"/>
      <c r="AN119" s="39" t="str">
        <f t="array" ref="AN119">IF(LEFT(B119,1)="3","x",IFNA(LET(raw,XLOOKUP(C119,'Follow up.2'!B:B,'Follow up.2'!AF:AF),IF(OR(raw="",raw=0),"-",TEXT(MIN(--raw,DATE(2027,6,1)),"mm/yyyy"))),"-"))</f>
        <v>06/2027</v>
      </c>
      <c r="AO119" s="31"/>
      <c r="AP119" s="30"/>
      <c r="AQ119" s="13"/>
      <c r="AR119" s="13"/>
      <c r="AS119" s="13"/>
      <c r="AT119" s="13"/>
      <c r="AU119" s="13"/>
      <c r="AV119" s="13"/>
      <c r="AW119" s="40"/>
      <c r="AX119" s="40"/>
      <c r="AY119" s="40"/>
      <c r="AZ119" s="40"/>
      <c r="BA119" s="40"/>
      <c r="BB119" s="40"/>
      <c r="BC119" s="40"/>
      <c r="BD119" s="40"/>
      <c r="BE119" s="40"/>
      <c r="BF119" s="40"/>
      <c r="BG119" s="40"/>
      <c r="BH119" s="40"/>
      <c r="BI119" s="40"/>
    </row>
    <row r="120" ht="14.25" customHeight="1">
      <c r="A120" s="1"/>
      <c r="B120" s="1">
        <f t="array" ref="B120">ifna(iferror(xlookup(C:C,'1000'!A:A,'1000'!D:D),iferror(xlookup(C:C,'2000'!A:A,'2000'!D:D),xlookup(C:C,'3000'!A:A,'3000'!D:D))),"-")</f>
        <v>2115</v>
      </c>
      <c r="C120" s="41">
        <v>1837.0</v>
      </c>
      <c r="D120" s="46" t="s">
        <v>711</v>
      </c>
      <c r="E120" s="46" t="s">
        <v>712</v>
      </c>
      <c r="F120" s="46" t="s">
        <v>92</v>
      </c>
      <c r="G120" s="46">
        <v>15.0</v>
      </c>
      <c r="H120" s="47" t="s">
        <v>713</v>
      </c>
      <c r="I120" s="48" t="s">
        <v>714</v>
      </c>
      <c r="J120" s="46" t="s">
        <v>715</v>
      </c>
      <c r="K120" s="49" t="s">
        <v>716</v>
      </c>
      <c r="L120" s="31" t="s">
        <v>42</v>
      </c>
      <c r="M120" s="31"/>
      <c r="N120" s="82" t="s">
        <v>489</v>
      </c>
      <c r="O120" s="34">
        <v>46631.0</v>
      </c>
      <c r="P120" s="50" t="s">
        <v>44</v>
      </c>
      <c r="Q120" s="50" t="s">
        <v>46</v>
      </c>
      <c r="R120" s="50" t="s">
        <v>46</v>
      </c>
      <c r="S120" s="50" t="s">
        <v>46</v>
      </c>
      <c r="T120" s="50" t="s">
        <v>46</v>
      </c>
      <c r="U120" s="50" t="s">
        <v>46</v>
      </c>
      <c r="V120" s="50" t="s">
        <v>46</v>
      </c>
      <c r="W120" s="50" t="s">
        <v>46</v>
      </c>
      <c r="X120" s="50" t="s">
        <v>45</v>
      </c>
      <c r="Y120" s="50" t="s">
        <v>87</v>
      </c>
      <c r="Z120" s="38" t="str">
        <f t="array" ref="Z120">IFERROR(xlookup(C:C,'Follow up.1'!A:A,'Follow up.1'!AF:AF),"-")</f>
        <v>05/26</v>
      </c>
      <c r="AA120" s="51" t="s">
        <v>47</v>
      </c>
      <c r="AB120" s="51" t="s">
        <v>56</v>
      </c>
      <c r="AC120" s="6"/>
      <c r="AD120" s="6"/>
      <c r="AE120" s="6"/>
      <c r="AF120" s="51" t="s">
        <v>128</v>
      </c>
      <c r="AG120" s="6"/>
      <c r="AH120" s="51" t="s">
        <v>78</v>
      </c>
      <c r="AI120" s="51" t="s">
        <v>59</v>
      </c>
      <c r="AJ120" s="51" t="s">
        <v>47</v>
      </c>
      <c r="AK120" s="51" t="s">
        <v>77</v>
      </c>
      <c r="AL120" s="51" t="s">
        <v>78</v>
      </c>
      <c r="AM120" s="6"/>
      <c r="AN120" s="39" t="str">
        <f t="array" ref="AN120">IF(LEFT(B120,1)="3","x",IFNA(LET(raw,XLOOKUP(C120,'Follow up.2'!B:B,'Follow up.2'!AF:AF),IF(OR(raw="",raw=0),"-",TEXT(MIN(--raw,DATE(2027,6,1)),"mm/yyyy"))),"-"))</f>
        <v>06/2027</v>
      </c>
      <c r="AO120" s="6"/>
      <c r="AP120" s="3"/>
      <c r="AQ120" s="3"/>
      <c r="AR120" s="3"/>
      <c r="AS120" s="3"/>
      <c r="AT120" s="3"/>
      <c r="AU120" s="3"/>
      <c r="AV120" s="3"/>
      <c r="AW120" s="3"/>
      <c r="AX120" s="3"/>
      <c r="AY120" s="3"/>
      <c r="AZ120" s="3"/>
      <c r="BA120" s="3"/>
      <c r="BB120" s="3"/>
      <c r="BC120" s="3"/>
      <c r="BD120" s="3"/>
      <c r="BE120" s="3"/>
      <c r="BF120" s="3"/>
      <c r="BG120" s="3"/>
      <c r="BH120" s="3"/>
      <c r="BI120" s="3"/>
    </row>
    <row r="121" ht="14.25" customHeight="1">
      <c r="A121" s="1"/>
      <c r="B121" s="1">
        <f t="array" ref="B121">ifna(iferror(xlookup(C:C,'1000'!A:A,'1000'!D:D),iferror(xlookup(C:C,'2000'!A:A,'2000'!D:D),xlookup(C:C,'3000'!A:A,'3000'!D:D))),"-")</f>
        <v>2077</v>
      </c>
      <c r="C121" s="133">
        <v>1403.0</v>
      </c>
      <c r="D121" s="140" t="s">
        <v>717</v>
      </c>
      <c r="E121" s="134" t="s">
        <v>718</v>
      </c>
      <c r="F121" s="94" t="s">
        <v>117</v>
      </c>
      <c r="G121" s="134">
        <v>14.0</v>
      </c>
      <c r="H121" s="28" t="s">
        <v>719</v>
      </c>
      <c r="I121" s="141">
        <v>2.672768502E9</v>
      </c>
      <c r="J121" s="134">
        <v>2.672763767E9</v>
      </c>
      <c r="K121" s="30" t="s">
        <v>609</v>
      </c>
      <c r="L121" s="31" t="s">
        <v>609</v>
      </c>
      <c r="M121" s="32" t="s">
        <v>720</v>
      </c>
      <c r="N121" s="33" t="s">
        <v>710</v>
      </c>
      <c r="O121" s="34">
        <v>46632.0</v>
      </c>
      <c r="P121" s="65" t="s">
        <v>106</v>
      </c>
      <c r="Q121" s="65" t="s">
        <v>46</v>
      </c>
      <c r="R121" s="65" t="s">
        <v>106</v>
      </c>
      <c r="S121" s="65" t="s">
        <v>106</v>
      </c>
      <c r="T121" s="65" t="s">
        <v>106</v>
      </c>
      <c r="U121" s="65" t="s">
        <v>106</v>
      </c>
      <c r="V121" s="66" t="s">
        <v>45</v>
      </c>
      <c r="W121" s="65" t="s">
        <v>45</v>
      </c>
      <c r="X121" s="65" t="s">
        <v>45</v>
      </c>
      <c r="Y121" s="65" t="s">
        <v>106</v>
      </c>
      <c r="Z121" s="38" t="str">
        <f t="array" ref="Z121">IFERROR(xlookup(C:C,'Follow up.1'!A:A,'Follow up.1'!AF:AF),"-")</f>
        <v>12/25</v>
      </c>
      <c r="AA121" s="51" t="s">
        <v>56</v>
      </c>
      <c r="AB121" s="51" t="s">
        <v>56</v>
      </c>
      <c r="AC121" s="51" t="s">
        <v>56</v>
      </c>
      <c r="AD121" s="51" t="s">
        <v>331</v>
      </c>
      <c r="AE121" s="51"/>
      <c r="AF121" s="51" t="s">
        <v>198</v>
      </c>
      <c r="AG121" s="51" t="s">
        <v>47</v>
      </c>
      <c r="AH121" s="51" t="s">
        <v>77</v>
      </c>
      <c r="AI121" s="6"/>
      <c r="AJ121" s="51" t="s">
        <v>78</v>
      </c>
      <c r="AK121" s="6"/>
      <c r="AL121" s="32" t="s">
        <v>89</v>
      </c>
      <c r="AM121" s="51"/>
      <c r="AN121" s="39" t="str">
        <f t="array" ref="AN121">IF(LEFT(B121,1)="3","x",IFNA(LET(raw,XLOOKUP(C121,'Follow up.2'!B:B,'Follow up.2'!AF:AF),IF(OR(raw="",raw=0),"-",TEXT(MIN(--raw,DATE(2027,6,1)),"mm/yyyy"))),"-"))</f>
        <v>06/2027</v>
      </c>
      <c r="AO121" s="6"/>
      <c r="AP121" s="3"/>
      <c r="AQ121" s="3"/>
      <c r="AR121" s="3"/>
      <c r="AS121" s="3"/>
      <c r="AT121" s="3"/>
      <c r="AU121" s="3"/>
      <c r="AV121" s="3"/>
      <c r="AW121" s="3"/>
      <c r="AX121" s="3"/>
      <c r="AY121" s="3"/>
      <c r="AZ121" s="3"/>
      <c r="BA121" s="3"/>
      <c r="BB121" s="3"/>
      <c r="BC121" s="3"/>
      <c r="BD121" s="3"/>
      <c r="BE121" s="3"/>
      <c r="BF121" s="3"/>
      <c r="BG121" s="3"/>
      <c r="BH121" s="3"/>
      <c r="BI121" s="3"/>
    </row>
    <row r="122" ht="14.25" customHeight="1">
      <c r="A122" s="1"/>
      <c r="B122" s="1">
        <f t="array" ref="B122">ifna(iferror(xlookup(C:C,'1000'!A:A,'1000'!D:D),iferror(xlookup(C:C,'2000'!A:A,'2000'!D:D),xlookup(C:C,'3000'!A:A,'3000'!D:D))),"-")</f>
        <v>2095</v>
      </c>
      <c r="C122" s="26">
        <v>1571.0</v>
      </c>
      <c r="D122" s="27" t="s">
        <v>721</v>
      </c>
      <c r="E122" s="27" t="s">
        <v>623</v>
      </c>
      <c r="F122" s="27" t="s">
        <v>124</v>
      </c>
      <c r="G122" s="27">
        <v>14.0</v>
      </c>
      <c r="H122" s="28" t="s">
        <v>722</v>
      </c>
      <c r="I122" s="29" t="s">
        <v>625</v>
      </c>
      <c r="J122" s="27" t="s">
        <v>626</v>
      </c>
      <c r="K122" s="30" t="s">
        <v>723</v>
      </c>
      <c r="L122" s="6" t="s">
        <v>723</v>
      </c>
      <c r="M122" s="51" t="s">
        <v>724</v>
      </c>
      <c r="N122" s="82" t="s">
        <v>725</v>
      </c>
      <c r="O122" s="86" t="s">
        <v>726</v>
      </c>
      <c r="P122" s="65" t="s">
        <v>46</v>
      </c>
      <c r="Q122" s="65" t="s">
        <v>56</v>
      </c>
      <c r="R122" s="65" t="s">
        <v>106</v>
      </c>
      <c r="S122" s="65" t="s">
        <v>106</v>
      </c>
      <c r="T122" s="65" t="s">
        <v>56</v>
      </c>
      <c r="U122" s="65" t="s">
        <v>56</v>
      </c>
      <c r="V122" s="66" t="s">
        <v>45</v>
      </c>
      <c r="W122" s="65" t="s">
        <v>46</v>
      </c>
      <c r="X122" s="65" t="s">
        <v>46</v>
      </c>
      <c r="Y122" s="65" t="s">
        <v>46</v>
      </c>
      <c r="Z122" s="38" t="str">
        <f t="array" ref="Z122">IFERROR(xlookup(C:C,'Follow up.1'!A:A,'Follow up.1'!AF:AF),"-")</f>
        <v>02/26</v>
      </c>
      <c r="AA122" s="51" t="s">
        <v>46</v>
      </c>
      <c r="AB122" s="51" t="s">
        <v>198</v>
      </c>
      <c r="AC122" s="51" t="s">
        <v>198</v>
      </c>
      <c r="AD122" s="51" t="s">
        <v>46</v>
      </c>
      <c r="AE122" s="51"/>
      <c r="AF122" s="51" t="s">
        <v>46</v>
      </c>
      <c r="AG122" s="51" t="s">
        <v>57</v>
      </c>
      <c r="AH122" s="51"/>
      <c r="AI122" s="51" t="s">
        <v>46</v>
      </c>
      <c r="AJ122" s="51" t="s">
        <v>89</v>
      </c>
      <c r="AK122" s="51" t="s">
        <v>107</v>
      </c>
      <c r="AL122" s="51" t="s">
        <v>47</v>
      </c>
      <c r="AM122" s="6"/>
      <c r="AN122" s="39" t="str">
        <f t="array" ref="AN122">IF(LEFT(B122,1)="3","x",IFNA(LET(raw,XLOOKUP(C122,'Follow up.2'!B:B,'Follow up.2'!AF:AF),IF(OR(raw="",raw=0),"-",TEXT(MIN(--raw,DATE(2027,6,1)),"mm/yyyy"))),"-"))</f>
        <v>06/2027</v>
      </c>
      <c r="AO122" s="6"/>
      <c r="AP122" s="3"/>
      <c r="AQ122" s="3"/>
      <c r="AR122" s="3"/>
      <c r="AS122" s="3"/>
      <c r="AT122" s="3"/>
      <c r="AU122" s="3"/>
      <c r="AV122" s="3"/>
      <c r="AW122" s="3"/>
      <c r="AX122" s="3"/>
      <c r="AY122" s="3"/>
      <c r="AZ122" s="3"/>
      <c r="BA122" s="3"/>
      <c r="BB122" s="3"/>
      <c r="BC122" s="3"/>
      <c r="BD122" s="3"/>
      <c r="BE122" s="3"/>
      <c r="BF122" s="3"/>
      <c r="BG122" s="3"/>
      <c r="BH122" s="3"/>
      <c r="BI122" s="3"/>
    </row>
    <row r="123" ht="14.25" customHeight="1">
      <c r="A123" s="1"/>
      <c r="B123" s="1">
        <f t="array" ref="B123">ifna(iferror(xlookup(C:C,'1000'!A:A,'1000'!D:D),iferror(xlookup(C:C,'2000'!A:A,'2000'!D:D),xlookup(C:C,'3000'!A:A,'3000'!D:D))),"-")</f>
        <v>2061</v>
      </c>
      <c r="C123" s="26">
        <v>1172.0</v>
      </c>
      <c r="D123" s="53" t="s">
        <v>727</v>
      </c>
      <c r="E123" s="53" t="s">
        <v>100</v>
      </c>
      <c r="F123" s="53" t="s">
        <v>38</v>
      </c>
      <c r="G123" s="53">
        <v>15.0</v>
      </c>
      <c r="H123" s="28" t="s">
        <v>101</v>
      </c>
      <c r="I123" s="54" t="s">
        <v>102</v>
      </c>
      <c r="K123" s="30" t="s">
        <v>42</v>
      </c>
      <c r="L123" s="31" t="s">
        <v>42</v>
      </c>
      <c r="M123" s="32" t="s">
        <v>728</v>
      </c>
      <c r="N123" s="33" t="s">
        <v>729</v>
      </c>
      <c r="O123" s="86" t="s">
        <v>654</v>
      </c>
      <c r="P123" s="35" t="s">
        <v>56</v>
      </c>
      <c r="Q123" s="35" t="s">
        <v>56</v>
      </c>
      <c r="R123" s="35" t="s">
        <v>76</v>
      </c>
      <c r="S123" s="35" t="s">
        <v>76</v>
      </c>
      <c r="T123" s="35" t="s">
        <v>114</v>
      </c>
      <c r="U123" s="35" t="s">
        <v>45</v>
      </c>
      <c r="V123" s="65" t="s">
        <v>45</v>
      </c>
      <c r="W123" s="35" t="s">
        <v>106</v>
      </c>
      <c r="X123" s="35" t="s">
        <v>106</v>
      </c>
      <c r="Y123" s="35" t="s">
        <v>106</v>
      </c>
      <c r="Z123" s="38" t="str">
        <f t="array" ref="Z123">IFERROR(xlookup(C:C,'Follow up.1'!A:A,'Follow up.1'!AF:AF),"-")</f>
        <v>11/25</v>
      </c>
      <c r="AA123" s="32" t="s">
        <v>86</v>
      </c>
      <c r="AB123" s="32" t="s">
        <v>198</v>
      </c>
      <c r="AC123" s="32" t="s">
        <v>68</v>
      </c>
      <c r="AD123" s="32" t="s">
        <v>68</v>
      </c>
      <c r="AE123" s="31"/>
      <c r="AF123" s="31"/>
      <c r="AG123" s="31"/>
      <c r="AH123" s="31"/>
      <c r="AI123" s="31"/>
      <c r="AJ123" s="31"/>
      <c r="AK123" s="31"/>
      <c r="AL123" s="31"/>
      <c r="AM123" s="31"/>
      <c r="AN123" s="39" t="str">
        <f t="array" ref="AN123">IF(LEFT(B123,1)="3","x",IFNA(LET(raw,XLOOKUP(C123,'Follow up.2'!B:B,'Follow up.2'!AF:AF),IF(OR(raw="",raw=0),"-",TEXT(MIN(--raw,DATE(2027,6,1)),"mm/yyyy"))),"-"))</f>
        <v>-</v>
      </c>
      <c r="AO123" s="31"/>
      <c r="AP123" s="27"/>
      <c r="AQ123" s="3"/>
      <c r="AR123" s="3"/>
      <c r="AS123" s="3"/>
      <c r="AT123" s="3"/>
      <c r="AU123" s="3"/>
      <c r="AV123" s="3"/>
      <c r="AW123" s="3"/>
      <c r="AX123" s="3"/>
      <c r="AY123" s="3"/>
      <c r="AZ123" s="3"/>
      <c r="BA123" s="3"/>
      <c r="BB123" s="3"/>
      <c r="BC123" s="3"/>
      <c r="BD123" s="3"/>
      <c r="BE123" s="3"/>
      <c r="BF123" s="3"/>
      <c r="BG123" s="3"/>
      <c r="BH123" s="3"/>
      <c r="BI123" s="3"/>
    </row>
    <row r="124" ht="14.25" customHeight="1">
      <c r="A124" s="1"/>
      <c r="B124" s="1">
        <f t="array" ref="B124">ifna(iferror(xlookup(C:C,'1000'!A:A,'1000'!D:D),iferror(xlookup(C:C,'2000'!A:A,'2000'!D:D),xlookup(C:C,'3000'!A:A,'3000'!D:D))),"-")</f>
        <v>2060</v>
      </c>
      <c r="C124" s="26">
        <v>1171.0</v>
      </c>
      <c r="D124" s="53" t="s">
        <v>730</v>
      </c>
      <c r="E124" s="53" t="s">
        <v>100</v>
      </c>
      <c r="F124" s="53" t="s">
        <v>38</v>
      </c>
      <c r="G124" s="53">
        <v>17.0</v>
      </c>
      <c r="H124" s="28" t="s">
        <v>731</v>
      </c>
      <c r="I124" s="54" t="s">
        <v>102</v>
      </c>
      <c r="J124" s="53" t="s">
        <v>732</v>
      </c>
      <c r="K124" s="30" t="s">
        <v>42</v>
      </c>
      <c r="L124" s="31" t="s">
        <v>42</v>
      </c>
      <c r="M124" s="32" t="s">
        <v>733</v>
      </c>
      <c r="N124" s="33" t="s">
        <v>729</v>
      </c>
      <c r="O124" s="86" t="s">
        <v>654</v>
      </c>
      <c r="P124" s="35" t="s">
        <v>56</v>
      </c>
      <c r="Q124" s="35" t="s">
        <v>56</v>
      </c>
      <c r="R124" s="35" t="s">
        <v>76</v>
      </c>
      <c r="S124" s="35" t="s">
        <v>76</v>
      </c>
      <c r="T124" s="35" t="s">
        <v>114</v>
      </c>
      <c r="U124" s="35" t="s">
        <v>45</v>
      </c>
      <c r="V124" s="65" t="s">
        <v>45</v>
      </c>
      <c r="W124" s="35" t="s">
        <v>106</v>
      </c>
      <c r="X124" s="35" t="s">
        <v>106</v>
      </c>
      <c r="Y124" s="35" t="s">
        <v>106</v>
      </c>
      <c r="Z124" s="38" t="str">
        <f t="array" ref="Z124">IFERROR(xlookup(C:C,'Follow up.1'!A:A,'Follow up.1'!AF:AF),"-")</f>
        <v>11/25</v>
      </c>
      <c r="AA124" s="32" t="s">
        <v>86</v>
      </c>
      <c r="AB124" s="32" t="s">
        <v>198</v>
      </c>
      <c r="AC124" s="32" t="s">
        <v>68</v>
      </c>
      <c r="AD124" s="32" t="s">
        <v>68</v>
      </c>
      <c r="AE124" s="31"/>
      <c r="AF124" s="31"/>
      <c r="AG124" s="31"/>
      <c r="AH124" s="31"/>
      <c r="AI124" s="31"/>
      <c r="AJ124" s="31"/>
      <c r="AK124" s="31"/>
      <c r="AL124" s="31"/>
      <c r="AM124" s="31"/>
      <c r="AN124" s="39" t="str">
        <f t="array" ref="AN124">IF(LEFT(B124,1)="3","x",IFNA(LET(raw,XLOOKUP(C124,'Follow up.2'!B:B,'Follow up.2'!AF:AF),IF(OR(raw="",raw=0),"-",TEXT(MIN(--raw,DATE(2027,6,1)),"mm/yyyy"))),"-"))</f>
        <v>-</v>
      </c>
      <c r="AO124" s="31"/>
      <c r="AP124" s="27"/>
      <c r="AQ124" s="3"/>
      <c r="AR124" s="3"/>
      <c r="AS124" s="3"/>
      <c r="AT124" s="3"/>
      <c r="AU124" s="3"/>
      <c r="AV124" s="3"/>
      <c r="AW124" s="3"/>
      <c r="AX124" s="3"/>
      <c r="AY124" s="3"/>
      <c r="AZ124" s="3"/>
      <c r="BA124" s="3"/>
      <c r="BB124" s="3"/>
      <c r="BC124" s="3"/>
      <c r="BD124" s="3"/>
      <c r="BE124" s="3"/>
      <c r="BF124" s="3"/>
      <c r="BG124" s="3"/>
      <c r="BH124" s="3"/>
      <c r="BI124" s="3"/>
    </row>
    <row r="125" ht="14.25" customHeight="1">
      <c r="A125" s="1"/>
      <c r="B125" s="1">
        <f t="array" ref="B125">ifna(iferror(xlookup(C:C,'1000'!A:A,'1000'!D:D),iferror(xlookup(C:C,'2000'!A:A,'2000'!D:D),xlookup(C:C,'3000'!A:A,'3000'!D:D))),"-")</f>
        <v>1050</v>
      </c>
      <c r="C125" s="26">
        <v>975.0</v>
      </c>
      <c r="D125" s="27" t="s">
        <v>734</v>
      </c>
      <c r="E125" s="27" t="s">
        <v>735</v>
      </c>
      <c r="F125" s="27" t="s">
        <v>50</v>
      </c>
      <c r="G125" s="27" t="s">
        <v>450</v>
      </c>
      <c r="H125" s="28" t="s">
        <v>736</v>
      </c>
      <c r="I125" s="29">
        <v>0.0</v>
      </c>
      <c r="J125" s="27" t="s">
        <v>737</v>
      </c>
      <c r="K125" s="30" t="s">
        <v>42</v>
      </c>
      <c r="L125" s="31" t="s">
        <v>42</v>
      </c>
      <c r="M125" s="32" t="s">
        <v>738</v>
      </c>
      <c r="N125" s="33" t="s">
        <v>453</v>
      </c>
      <c r="O125" s="86" t="s">
        <v>654</v>
      </c>
      <c r="P125" s="35" t="s">
        <v>46</v>
      </c>
      <c r="Q125" s="35" t="s">
        <v>46</v>
      </c>
      <c r="R125" s="35" t="s">
        <v>45</v>
      </c>
      <c r="S125" s="35" t="s">
        <v>46</v>
      </c>
      <c r="T125" s="35" t="s">
        <v>46</v>
      </c>
      <c r="U125" s="35" t="s">
        <v>46</v>
      </c>
      <c r="V125" s="65" t="s">
        <v>45</v>
      </c>
      <c r="W125" s="35" t="s">
        <v>106</v>
      </c>
      <c r="X125" s="35" t="s">
        <v>106</v>
      </c>
      <c r="Y125" s="35" t="s">
        <v>76</v>
      </c>
      <c r="Z125" s="38" t="str">
        <f t="array" ref="Z125">IFERROR(xlookup(C:C,'Follow up.1'!A:A,'Follow up.1'!AF:AF),"-")</f>
        <v> 9/25</v>
      </c>
      <c r="AA125" s="32" t="s">
        <v>739</v>
      </c>
      <c r="AB125" s="32" t="s">
        <v>87</v>
      </c>
      <c r="AC125" s="32" t="s">
        <v>88</v>
      </c>
      <c r="AD125" s="32" t="s">
        <v>88</v>
      </c>
      <c r="AE125" s="32"/>
      <c r="AF125" s="32" t="s">
        <v>56</v>
      </c>
      <c r="AG125" s="32" t="s">
        <v>87</v>
      </c>
      <c r="AH125" s="32"/>
      <c r="AI125" s="32" t="s">
        <v>543</v>
      </c>
      <c r="AJ125" s="32" t="s">
        <v>543</v>
      </c>
      <c r="AK125" s="32" t="s">
        <v>543</v>
      </c>
      <c r="AL125" s="32" t="s">
        <v>543</v>
      </c>
      <c r="AM125" s="32" t="s">
        <v>121</v>
      </c>
      <c r="AN125" s="39" t="str">
        <f t="array" ref="AN125">IF(LEFT(B125,1)="3","x",IFNA(LET(raw,XLOOKUP(C125,'Follow up.2'!B:B,'Follow up.2'!AF:AF),IF(OR(raw="",raw=0),"-",TEXT(MIN(--raw,DATE(2027,6,1)),"mm/yyyy"))),"-"))</f>
        <v>01/2027</v>
      </c>
      <c r="AO125" s="34">
        <v>46388.0</v>
      </c>
      <c r="AP125" s="27"/>
      <c r="AQ125" s="3"/>
      <c r="AR125" s="3"/>
      <c r="AS125" s="3"/>
      <c r="AT125" s="3"/>
      <c r="AU125" s="3"/>
      <c r="AV125" s="3"/>
      <c r="AW125" s="13"/>
      <c r="AX125" s="13"/>
      <c r="AY125" s="13"/>
      <c r="AZ125" s="13"/>
      <c r="BA125" s="13"/>
      <c r="BB125" s="13"/>
      <c r="BC125" s="13"/>
      <c r="BD125" s="13"/>
      <c r="BE125" s="13"/>
      <c r="BF125" s="13"/>
      <c r="BG125" s="13"/>
      <c r="BH125" s="13"/>
      <c r="BI125" s="13"/>
    </row>
    <row r="126" ht="14.25" customHeight="1">
      <c r="A126" s="1"/>
      <c r="B126" s="1">
        <f t="array" ref="B126">ifna(iferror(xlookup(C:C,'1000'!A:A,'1000'!D:D),iferror(xlookup(C:C,'2000'!A:A,'2000'!D:D),xlookup(C:C,'3000'!A:A,'3000'!D:D))),"-")</f>
        <v>2074</v>
      </c>
      <c r="C126" s="133">
        <v>1383.0</v>
      </c>
      <c r="D126" s="134" t="s">
        <v>740</v>
      </c>
      <c r="E126" s="134" t="s">
        <v>741</v>
      </c>
      <c r="F126" s="27" t="s">
        <v>50</v>
      </c>
      <c r="G126" s="134">
        <v>16.0</v>
      </c>
      <c r="H126" s="28"/>
      <c r="I126" s="141">
        <v>2.673562759E9</v>
      </c>
      <c r="J126" s="134">
        <v>2.679846704E9</v>
      </c>
      <c r="K126" s="30" t="s">
        <v>42</v>
      </c>
      <c r="L126" s="31" t="s">
        <v>42</v>
      </c>
      <c r="M126" s="31"/>
      <c r="N126" s="82" t="s">
        <v>742</v>
      </c>
      <c r="O126" s="86" t="s">
        <v>654</v>
      </c>
      <c r="P126" s="65" t="s">
        <v>46</v>
      </c>
      <c r="Q126" s="65" t="s">
        <v>45</v>
      </c>
      <c r="R126" s="65" t="s">
        <v>45</v>
      </c>
      <c r="S126" s="65" t="s">
        <v>45</v>
      </c>
      <c r="T126" s="65" t="s">
        <v>56</v>
      </c>
      <c r="U126" s="65" t="s">
        <v>106</v>
      </c>
      <c r="V126" s="65" t="s">
        <v>45</v>
      </c>
      <c r="W126" s="65" t="s">
        <v>106</v>
      </c>
      <c r="X126" s="65" t="s">
        <v>106</v>
      </c>
      <c r="Y126" s="65" t="s">
        <v>106</v>
      </c>
      <c r="Z126" s="38" t="str">
        <f t="array" ref="Z126">IFERROR(xlookup(C:C,'Follow up.1'!A:A,'Follow up.1'!AF:AF),"-")</f>
        <v>12/25</v>
      </c>
      <c r="AA126" s="51" t="s">
        <v>56</v>
      </c>
      <c r="AB126" s="51" t="s">
        <v>107</v>
      </c>
      <c r="AC126" s="51" t="s">
        <v>107</v>
      </c>
      <c r="AD126" s="51" t="s">
        <v>107</v>
      </c>
      <c r="AE126" s="51"/>
      <c r="AF126" s="51" t="s">
        <v>87</v>
      </c>
      <c r="AG126" s="51" t="s">
        <v>77</v>
      </c>
      <c r="AH126" s="51"/>
      <c r="AI126" s="6"/>
      <c r="AJ126" s="6"/>
      <c r="AK126" s="6"/>
      <c r="AL126" s="6"/>
      <c r="AM126" s="6"/>
      <c r="AN126" s="39" t="str">
        <f t="array" ref="AN126">IF(LEFT(B126,1)="3","x",IFNA(LET(raw,XLOOKUP(C126,'Follow up.2'!B:B,'Follow up.2'!AF:AF),IF(OR(raw="",raw=0),"-",TEXT(MIN(--raw,DATE(2027,6,1)),"mm/yyyy"))),"-"))</f>
        <v>03/2027</v>
      </c>
      <c r="AO126" s="6"/>
      <c r="AP126" s="3"/>
      <c r="AQ126" s="3"/>
      <c r="AR126" s="3"/>
      <c r="AS126" s="3"/>
      <c r="AT126" s="3"/>
      <c r="AU126" s="3"/>
      <c r="AV126" s="3"/>
      <c r="AW126" s="3"/>
      <c r="AX126" s="3"/>
      <c r="AY126" s="3"/>
      <c r="AZ126" s="3"/>
      <c r="BA126" s="3"/>
      <c r="BB126" s="3"/>
      <c r="BC126" s="3"/>
      <c r="BD126" s="3"/>
      <c r="BE126" s="3"/>
      <c r="BF126" s="3"/>
      <c r="BG126" s="3"/>
      <c r="BH126" s="3"/>
      <c r="BI126" s="3"/>
    </row>
    <row r="127" ht="14.25" customHeight="1">
      <c r="A127" s="1"/>
      <c r="B127" s="1">
        <f t="array" ref="B127">ifna(iferror(xlookup(C:C,'1000'!A:A,'1000'!D:D),iferror(xlookup(C:C,'2000'!A:A,'2000'!D:D),xlookup(C:C,'3000'!A:A,'3000'!D:D))),"-")</f>
        <v>1047</v>
      </c>
      <c r="C127" s="26">
        <v>968.0</v>
      </c>
      <c r="D127" s="27" t="s">
        <v>743</v>
      </c>
      <c r="E127" s="27" t="s">
        <v>744</v>
      </c>
      <c r="F127" s="27" t="s">
        <v>50</v>
      </c>
      <c r="G127" s="27" t="s">
        <v>745</v>
      </c>
      <c r="H127" s="28" t="s">
        <v>746</v>
      </c>
      <c r="I127" s="29">
        <v>0.0</v>
      </c>
      <c r="J127" s="27" t="s">
        <v>747</v>
      </c>
      <c r="K127" s="30" t="s">
        <v>42</v>
      </c>
      <c r="L127" s="31" t="s">
        <v>42</v>
      </c>
      <c r="M127" s="32" t="s">
        <v>748</v>
      </c>
      <c r="N127" s="33" t="s">
        <v>284</v>
      </c>
      <c r="O127" s="86" t="s">
        <v>654</v>
      </c>
      <c r="P127" s="35" t="s">
        <v>46</v>
      </c>
      <c r="Q127" s="35" t="s">
        <v>46</v>
      </c>
      <c r="R127" s="35" t="s">
        <v>46</v>
      </c>
      <c r="S127" s="35" t="s">
        <v>46</v>
      </c>
      <c r="T127" s="35" t="s">
        <v>46</v>
      </c>
      <c r="U127" s="35" t="s">
        <v>46</v>
      </c>
      <c r="V127" s="65" t="s">
        <v>45</v>
      </c>
      <c r="W127" s="35" t="s">
        <v>46</v>
      </c>
      <c r="X127" s="35" t="s">
        <v>46</v>
      </c>
      <c r="Y127" s="35" t="s">
        <v>46</v>
      </c>
      <c r="Z127" s="38" t="str">
        <f t="array" ref="Z127">IFERROR(xlookup(C:C,'Follow up.1'!A:A,'Follow up.1'!AF:AF),"-")</f>
        <v> 9/25</v>
      </c>
      <c r="AA127" s="32" t="s">
        <v>47</v>
      </c>
      <c r="AB127" s="32" t="s">
        <v>543</v>
      </c>
      <c r="AC127" s="32" t="s">
        <v>543</v>
      </c>
      <c r="AD127" s="32" t="s">
        <v>86</v>
      </c>
      <c r="AE127" s="32"/>
      <c r="AF127" s="32" t="s">
        <v>86</v>
      </c>
      <c r="AG127" s="32" t="s">
        <v>86</v>
      </c>
      <c r="AH127" s="32"/>
      <c r="AI127" s="32" t="s">
        <v>444</v>
      </c>
      <c r="AJ127" s="32" t="s">
        <v>749</v>
      </c>
      <c r="AK127" s="32" t="s">
        <v>107</v>
      </c>
      <c r="AL127" s="32" t="s">
        <v>77</v>
      </c>
      <c r="AM127" s="32" t="s">
        <v>121</v>
      </c>
      <c r="AN127" s="39" t="str">
        <f t="array" ref="AN127">IF(LEFT(B127,1)="3","x",IFNA(LET(raw,XLOOKUP(C127,'Follow up.2'!B:B,'Follow up.2'!AF:AF),IF(OR(raw="",raw=0),"-",TEXT(MIN(--raw,DATE(2027,6,1)),"mm/yyyy"))),"-"))</f>
        <v>03/2027</v>
      </c>
      <c r="AO127" s="34">
        <v>46447.0</v>
      </c>
      <c r="AP127" s="27"/>
      <c r="AQ127" s="3"/>
      <c r="AR127" s="3"/>
      <c r="AS127" s="3"/>
      <c r="AT127" s="3"/>
      <c r="AU127" s="3"/>
      <c r="AV127" s="3"/>
      <c r="AW127" s="13"/>
      <c r="AX127" s="13"/>
      <c r="AY127" s="13"/>
      <c r="AZ127" s="13"/>
      <c r="BA127" s="13"/>
      <c r="BB127" s="13"/>
      <c r="BC127" s="13"/>
      <c r="BD127" s="13"/>
      <c r="BE127" s="13"/>
      <c r="BF127" s="13"/>
      <c r="BG127" s="13"/>
      <c r="BH127" s="13"/>
      <c r="BI127" s="13"/>
    </row>
    <row r="128" ht="14.25" customHeight="1">
      <c r="A128" s="1"/>
      <c r="B128" s="1">
        <f t="array" ref="B128">ifna(iferror(xlookup(C:C,'1000'!A:A,'1000'!D:D),iferror(xlookup(C:C,'2000'!A:A,'2000'!D:D),xlookup(C:C,'3000'!A:A,'3000'!D:D))),"-")</f>
        <v>2019</v>
      </c>
      <c r="C128" s="26">
        <v>685.0</v>
      </c>
      <c r="D128" s="27" t="s">
        <v>750</v>
      </c>
      <c r="E128" s="27" t="s">
        <v>751</v>
      </c>
      <c r="F128" s="27" t="s">
        <v>50</v>
      </c>
      <c r="G128" s="42">
        <v>14.0</v>
      </c>
      <c r="H128" s="28" t="s">
        <v>752</v>
      </c>
      <c r="I128" s="29" t="s">
        <v>753</v>
      </c>
      <c r="J128" s="27" t="s">
        <v>754</v>
      </c>
      <c r="K128" s="30" t="s">
        <v>755</v>
      </c>
      <c r="L128" s="31" t="s">
        <v>755</v>
      </c>
      <c r="M128" s="32" t="s">
        <v>756</v>
      </c>
      <c r="N128" s="33" t="s">
        <v>281</v>
      </c>
      <c r="O128" s="86" t="s">
        <v>654</v>
      </c>
      <c r="P128" s="35" t="s">
        <v>46</v>
      </c>
      <c r="Q128" s="35" t="s">
        <v>46</v>
      </c>
      <c r="R128" s="35" t="s">
        <v>46</v>
      </c>
      <c r="S128" s="35" t="s">
        <v>46</v>
      </c>
      <c r="T128" s="35" t="s">
        <v>46</v>
      </c>
      <c r="U128" s="35" t="s">
        <v>46</v>
      </c>
      <c r="V128" s="65" t="s">
        <v>45</v>
      </c>
      <c r="W128" s="35" t="s">
        <v>46</v>
      </c>
      <c r="X128" s="35" t="s">
        <v>46</v>
      </c>
      <c r="Y128" s="35" t="s">
        <v>46</v>
      </c>
      <c r="Z128" s="38" t="str">
        <f t="array" ref="Z128">IFERROR(xlookup(C:C,'Follow up.1'!A:A,'Follow up.1'!AF:AF),"-")</f>
        <v> 7/25</v>
      </c>
      <c r="AA128" s="32" t="s">
        <v>57</v>
      </c>
      <c r="AB128" s="32" t="s">
        <v>46</v>
      </c>
      <c r="AC128" s="32" t="s">
        <v>46</v>
      </c>
      <c r="AD128" s="32" t="s">
        <v>46</v>
      </c>
      <c r="AE128" s="32"/>
      <c r="AF128" s="32" t="s">
        <v>57</v>
      </c>
      <c r="AG128" s="32" t="s">
        <v>57</v>
      </c>
      <c r="AH128" s="32"/>
      <c r="AI128" s="32" t="s">
        <v>57</v>
      </c>
      <c r="AJ128" s="32" t="s">
        <v>89</v>
      </c>
      <c r="AK128" s="32" t="s">
        <v>107</v>
      </c>
      <c r="AL128" s="32" t="s">
        <v>198</v>
      </c>
      <c r="AM128" s="32" t="s">
        <v>56</v>
      </c>
      <c r="AN128" s="39" t="str">
        <f t="array" ref="AN128">IF(LEFT(B128,1)="3","x",IFNA(LET(raw,XLOOKUP(C128,'Follow up.2'!B:B,'Follow up.2'!AF:AF),IF(OR(raw="",raw=0),"-",TEXT(MIN(--raw,DATE(2027,6,1)),"mm/yyyy"))),"-"))</f>
        <v>06/2027</v>
      </c>
      <c r="AO128" s="31"/>
      <c r="AP128" s="27"/>
      <c r="AQ128" s="3"/>
      <c r="AR128" s="3"/>
      <c r="AS128" s="3"/>
      <c r="AT128" s="3"/>
      <c r="AU128" s="3"/>
      <c r="AV128" s="3"/>
      <c r="AW128" s="13"/>
      <c r="AX128" s="13"/>
      <c r="AY128" s="13"/>
      <c r="AZ128" s="13"/>
      <c r="BA128" s="13"/>
      <c r="BB128" s="13"/>
      <c r="BC128" s="13"/>
      <c r="BD128" s="13"/>
      <c r="BE128" s="13"/>
      <c r="BF128" s="13"/>
      <c r="BG128" s="13"/>
      <c r="BH128" s="13"/>
      <c r="BI128" s="13"/>
    </row>
    <row r="129" ht="14.25" customHeight="1">
      <c r="A129" s="1"/>
      <c r="B129" s="1">
        <f t="array" ref="B129">ifna(iferror(xlookup(C:C,'1000'!A:A,'1000'!D:D),iferror(xlookup(C:C,'2000'!A:A,'2000'!D:D),xlookup(C:C,'3000'!A:A,'3000'!D:D))),"-")</f>
        <v>2108</v>
      </c>
      <c r="C129" s="26">
        <v>804.0</v>
      </c>
      <c r="D129" s="27" t="s">
        <v>757</v>
      </c>
      <c r="E129" s="27" t="s">
        <v>758</v>
      </c>
      <c r="F129" s="27" t="s">
        <v>50</v>
      </c>
      <c r="G129" s="27" t="s">
        <v>463</v>
      </c>
      <c r="H129" s="28" t="s">
        <v>759</v>
      </c>
      <c r="I129" s="29">
        <v>0.0</v>
      </c>
      <c r="J129" s="27" t="s">
        <v>760</v>
      </c>
      <c r="K129" s="30" t="s">
        <v>42</v>
      </c>
      <c r="L129" s="31" t="s">
        <v>42</v>
      </c>
      <c r="M129" s="32" t="s">
        <v>761</v>
      </c>
      <c r="N129" s="33" t="s">
        <v>453</v>
      </c>
      <c r="O129" s="86" t="s">
        <v>654</v>
      </c>
      <c r="P129" s="35" t="s">
        <v>56</v>
      </c>
      <c r="Q129" s="35" t="s">
        <v>56</v>
      </c>
      <c r="R129" s="35" t="s">
        <v>56</v>
      </c>
      <c r="S129" s="35" t="s">
        <v>56</v>
      </c>
      <c r="T129" s="35" t="s">
        <v>45</v>
      </c>
      <c r="U129" s="35" t="s">
        <v>56</v>
      </c>
      <c r="V129" s="35" t="s">
        <v>86</v>
      </c>
      <c r="W129" s="37" t="s">
        <v>45</v>
      </c>
      <c r="X129" s="37" t="s">
        <v>45</v>
      </c>
      <c r="Y129" s="37" t="s">
        <v>45</v>
      </c>
      <c r="Z129" s="38" t="str">
        <f t="array" ref="Z129">IFERROR(xlookup(C:C,'Follow up.1'!A:A,'Follow up.1'!AF:AF),"-")</f>
        <v>04/26</v>
      </c>
      <c r="AA129" s="32" t="s">
        <v>198</v>
      </c>
      <c r="AB129" s="32" t="s">
        <v>762</v>
      </c>
      <c r="AC129" s="32" t="s">
        <v>198</v>
      </c>
      <c r="AD129" s="32" t="s">
        <v>198</v>
      </c>
      <c r="AE129" s="32"/>
      <c r="AF129" s="32" t="s">
        <v>763</v>
      </c>
      <c r="AG129" s="32" t="s">
        <v>89</v>
      </c>
      <c r="AH129" s="32"/>
      <c r="AI129" s="32" t="s">
        <v>57</v>
      </c>
      <c r="AJ129" s="31"/>
      <c r="AK129" s="31"/>
      <c r="AL129" s="32" t="s">
        <v>89</v>
      </c>
      <c r="AM129" s="32" t="s">
        <v>56</v>
      </c>
      <c r="AN129" s="39" t="str">
        <f t="array" ref="AN129">IF(LEFT(B129,1)="3","x",IFNA(LET(raw,XLOOKUP(C129,'Follow up.2'!B:B,'Follow up.2'!AF:AF),IF(OR(raw="",raw=0),"-",TEXT(MIN(--raw,DATE(2027,6,1)),"mm/yyyy"))),"-"))</f>
        <v>06/2027</v>
      </c>
      <c r="AO129" s="31"/>
      <c r="AP129" s="27"/>
      <c r="AQ129" s="3"/>
      <c r="AR129" s="3"/>
      <c r="AS129" s="3"/>
      <c r="AT129" s="3"/>
      <c r="AU129" s="3"/>
      <c r="AV129" s="3"/>
      <c r="AW129" s="40"/>
      <c r="AX129" s="40"/>
      <c r="AY129" s="40"/>
      <c r="AZ129" s="40"/>
      <c r="BA129" s="40"/>
      <c r="BB129" s="40"/>
      <c r="BC129" s="40"/>
      <c r="BD129" s="40"/>
      <c r="BE129" s="40"/>
      <c r="BF129" s="40"/>
      <c r="BG129" s="40"/>
      <c r="BH129" s="40"/>
      <c r="BI129" s="40"/>
    </row>
    <row r="130" ht="14.25" customHeight="1">
      <c r="A130" s="1"/>
      <c r="B130" s="1">
        <f t="array" ref="B130">ifna(iferror(xlookup(C:C,'1000'!A:A,'1000'!D:D),iferror(xlookup(C:C,'2000'!A:A,'2000'!D:D),xlookup(C:C,'3000'!A:A,'3000'!D:D))),"-")</f>
        <v>1126</v>
      </c>
      <c r="C130" s="87">
        <v>1789.0</v>
      </c>
      <c r="D130" s="89" t="s">
        <v>764</v>
      </c>
      <c r="E130" s="89" t="s">
        <v>765</v>
      </c>
      <c r="F130" s="89" t="s">
        <v>92</v>
      </c>
      <c r="G130" s="89">
        <v>11.0</v>
      </c>
      <c r="H130" s="43" t="s">
        <v>766</v>
      </c>
      <c r="I130" s="90" t="s">
        <v>767</v>
      </c>
      <c r="J130" s="89" t="s">
        <v>767</v>
      </c>
      <c r="K130" s="91"/>
      <c r="L130" s="31" t="s">
        <v>42</v>
      </c>
      <c r="M130" s="31"/>
      <c r="N130" s="33" t="s">
        <v>768</v>
      </c>
      <c r="O130" s="142" t="s">
        <v>654</v>
      </c>
      <c r="P130" s="50" t="s">
        <v>44</v>
      </c>
      <c r="Q130" s="50" t="s">
        <v>46</v>
      </c>
      <c r="R130" s="50" t="s">
        <v>46</v>
      </c>
      <c r="S130" s="50" t="s">
        <v>46</v>
      </c>
      <c r="T130" s="50" t="s">
        <v>46</v>
      </c>
      <c r="U130" s="50" t="s">
        <v>45</v>
      </c>
      <c r="V130" s="50" t="s">
        <v>87</v>
      </c>
      <c r="W130" s="50" t="s">
        <v>87</v>
      </c>
      <c r="X130" s="50" t="s">
        <v>87</v>
      </c>
      <c r="Y130" s="50" t="s">
        <v>87</v>
      </c>
      <c r="Z130" s="38" t="str">
        <f t="array" ref="Z130">IFERROR(xlookup(C:C,'Follow up.1'!A:A,'Follow up.1'!AF:AF),"-")</f>
        <v>04/26</v>
      </c>
      <c r="AA130" s="51" t="s">
        <v>88</v>
      </c>
      <c r="AB130" s="51" t="s">
        <v>531</v>
      </c>
      <c r="AC130" s="51" t="s">
        <v>531</v>
      </c>
      <c r="AD130" s="51" t="s">
        <v>531</v>
      </c>
      <c r="AE130" s="51"/>
      <c r="AF130" s="51" t="s">
        <v>531</v>
      </c>
      <c r="AG130" s="51" t="s">
        <v>56</v>
      </c>
      <c r="AH130" s="51"/>
      <c r="AI130" s="6"/>
      <c r="AJ130" s="6"/>
      <c r="AK130" s="6"/>
      <c r="AL130" s="6"/>
      <c r="AM130" s="6"/>
      <c r="AN130" s="39" t="str">
        <f t="array" ref="AN130">IF(LEFT(B130,1)="3","x",IFNA(LET(raw,XLOOKUP(C130,'Follow up.2'!B:B,'Follow up.2'!AF:AF),IF(OR(raw="",raw=0),"-",TEXT(MIN(--raw,DATE(2027,6,1)),"mm/yyyy"))),"-"))</f>
        <v>-</v>
      </c>
      <c r="AO130" s="6"/>
      <c r="AP130" s="3"/>
      <c r="AQ130" s="3"/>
      <c r="AR130" s="3"/>
      <c r="AS130" s="3"/>
      <c r="AT130" s="3"/>
      <c r="AU130" s="3"/>
      <c r="AV130" s="3"/>
      <c r="AW130" s="3"/>
      <c r="AX130" s="3"/>
      <c r="AY130" s="3"/>
      <c r="AZ130" s="3"/>
      <c r="BA130" s="3"/>
      <c r="BB130" s="3"/>
      <c r="BC130" s="3"/>
      <c r="BD130" s="3"/>
      <c r="BE130" s="3"/>
      <c r="BF130" s="3"/>
      <c r="BG130" s="3"/>
      <c r="BH130" s="3"/>
      <c r="BI130" s="3"/>
    </row>
    <row r="131" ht="14.25" customHeight="1">
      <c r="A131" s="1"/>
      <c r="B131" s="1">
        <f t="array" ref="B131">ifna(iferror(xlookup(C:C,'1000'!A:A,'1000'!D:D),iferror(xlookup(C:C,'2000'!A:A,'2000'!D:D),xlookup(C:C,'3000'!A:A,'3000'!D:D))),"-")</f>
        <v>1079</v>
      </c>
      <c r="C131" s="26">
        <v>1440.0</v>
      </c>
      <c r="D131" s="27" t="s">
        <v>769</v>
      </c>
      <c r="E131" s="27" t="s">
        <v>595</v>
      </c>
      <c r="F131" s="27" t="s">
        <v>92</v>
      </c>
      <c r="G131" s="27">
        <v>12.0</v>
      </c>
      <c r="H131" s="28" t="s">
        <v>596</v>
      </c>
      <c r="I131" s="29" t="s">
        <v>597</v>
      </c>
      <c r="J131" s="27" t="s">
        <v>770</v>
      </c>
      <c r="K131" s="30" t="s">
        <v>42</v>
      </c>
      <c r="L131" s="6" t="s">
        <v>42</v>
      </c>
      <c r="M131" s="6"/>
      <c r="N131" s="33" t="s">
        <v>281</v>
      </c>
      <c r="O131" s="86" t="s">
        <v>654</v>
      </c>
      <c r="P131" s="65" t="s">
        <v>56</v>
      </c>
      <c r="Q131" s="65" t="s">
        <v>45</v>
      </c>
      <c r="R131" s="65" t="s">
        <v>45</v>
      </c>
      <c r="S131" s="65" t="s">
        <v>106</v>
      </c>
      <c r="T131" s="65" t="s">
        <v>106</v>
      </c>
      <c r="U131" s="65" t="s">
        <v>106</v>
      </c>
      <c r="V131" s="66" t="s">
        <v>45</v>
      </c>
      <c r="W131" s="65" t="s">
        <v>44</v>
      </c>
      <c r="X131" s="65" t="s">
        <v>44</v>
      </c>
      <c r="Y131" s="65" t="s">
        <v>44</v>
      </c>
      <c r="Z131" s="38" t="str">
        <f t="array" ref="Z131">IFERROR(xlookup(C:C,'Follow up.1'!A:A,'Follow up.1'!AF:AF),"-")</f>
        <v> 12/25</v>
      </c>
      <c r="AA131" s="51" t="s">
        <v>77</v>
      </c>
      <c r="AB131" s="51" t="s">
        <v>86</v>
      </c>
      <c r="AC131" s="51" t="s">
        <v>86</v>
      </c>
      <c r="AD131" s="51" t="s">
        <v>86</v>
      </c>
      <c r="AE131" s="51"/>
      <c r="AF131" s="51" t="s">
        <v>46</v>
      </c>
      <c r="AG131" s="51" t="s">
        <v>46</v>
      </c>
      <c r="AH131" s="51"/>
      <c r="AI131" s="51" t="s">
        <v>57</v>
      </c>
      <c r="AJ131" s="51" t="s">
        <v>198</v>
      </c>
      <c r="AK131" s="51"/>
      <c r="AL131" s="51" t="s">
        <v>47</v>
      </c>
      <c r="AM131" s="6"/>
      <c r="AN131" s="39" t="str">
        <f t="array" ref="AN131">IF(LEFT(B131,1)="3","x",IFNA(LET(raw,XLOOKUP(C131,'Follow up.2'!B:B,'Follow up.2'!AF:AF),IF(OR(raw="",raw=0),"-",TEXT(MIN(--raw,DATE(2027,6,1)),"mm/yyyy"))),"-"))</f>
        <v>06/2027</v>
      </c>
      <c r="AO131" s="6"/>
      <c r="AP131" s="3"/>
      <c r="AQ131" s="3"/>
      <c r="AR131" s="3"/>
      <c r="AS131" s="3"/>
      <c r="AT131" s="3"/>
      <c r="AU131" s="3"/>
      <c r="AV131" s="3"/>
      <c r="AW131" s="3"/>
      <c r="AX131" s="3"/>
      <c r="AY131" s="3"/>
      <c r="AZ131" s="3"/>
      <c r="BA131" s="3"/>
      <c r="BB131" s="3"/>
      <c r="BC131" s="3"/>
      <c r="BD131" s="3"/>
      <c r="BE131" s="3"/>
      <c r="BF131" s="3"/>
      <c r="BG131" s="3"/>
      <c r="BH131" s="3"/>
      <c r="BI131" s="3"/>
    </row>
    <row r="132" ht="14.25" customHeight="1">
      <c r="A132" s="1"/>
      <c r="B132" s="1">
        <f t="array" ref="B132">ifna(iferror(xlookup(C:C,'1000'!A:A,'1000'!D:D),iferror(xlookup(C:C,'2000'!A:A,'2000'!D:D),xlookup(C:C,'3000'!A:A,'3000'!D:D))),"-")</f>
        <v>1021</v>
      </c>
      <c r="C132" s="26">
        <v>339.0</v>
      </c>
      <c r="D132" s="27" t="s">
        <v>771</v>
      </c>
      <c r="E132" s="27" t="s">
        <v>772</v>
      </c>
      <c r="F132" s="27" t="s">
        <v>117</v>
      </c>
      <c r="G132" s="27" t="s">
        <v>557</v>
      </c>
      <c r="H132" s="28" t="s">
        <v>773</v>
      </c>
      <c r="I132" s="29" t="s">
        <v>774</v>
      </c>
      <c r="J132" s="27" t="s">
        <v>774</v>
      </c>
      <c r="K132" s="30"/>
      <c r="L132" s="31"/>
      <c r="M132" s="31"/>
      <c r="N132" s="33" t="s">
        <v>775</v>
      </c>
      <c r="O132" s="95" t="s">
        <v>654</v>
      </c>
      <c r="P132" s="35" t="s">
        <v>45</v>
      </c>
      <c r="Q132" s="35" t="s">
        <v>45</v>
      </c>
      <c r="R132" s="35" t="s">
        <v>45</v>
      </c>
      <c r="S132" s="35" t="s">
        <v>45</v>
      </c>
      <c r="T132" s="35" t="s">
        <v>45</v>
      </c>
      <c r="U132" s="35" t="s">
        <v>45</v>
      </c>
      <c r="V132" s="35" t="s">
        <v>45</v>
      </c>
      <c r="W132" s="35" t="s">
        <v>45</v>
      </c>
      <c r="X132" s="35" t="s">
        <v>45</v>
      </c>
      <c r="Y132" s="35" t="s">
        <v>45</v>
      </c>
      <c r="Z132" s="38" t="str">
        <f t="array" ref="Z132">IFERROR(xlookup(C:C,'Follow up.1'!A:A,'Follow up.1'!AF:AF),"-")</f>
        <v> 2/25</v>
      </c>
      <c r="AA132" s="32" t="s">
        <v>46</v>
      </c>
      <c r="AB132" s="32" t="s">
        <v>46</v>
      </c>
      <c r="AC132" s="32" t="s">
        <v>46</v>
      </c>
      <c r="AD132" s="32" t="s">
        <v>46</v>
      </c>
      <c r="AE132" s="32"/>
      <c r="AF132" s="32" t="s">
        <v>46</v>
      </c>
      <c r="AG132" s="32" t="s">
        <v>46</v>
      </c>
      <c r="AH132" s="32"/>
      <c r="AI132" s="32" t="s">
        <v>46</v>
      </c>
      <c r="AJ132" s="32" t="s">
        <v>68</v>
      </c>
      <c r="AK132" s="32" t="s">
        <v>57</v>
      </c>
      <c r="AL132" s="32" t="s">
        <v>46</v>
      </c>
      <c r="AM132" s="32" t="s">
        <v>121</v>
      </c>
      <c r="AN132" s="39" t="str">
        <f t="array" ref="AN132">IF(LEFT(B132,1)="3","x",IFNA(LET(raw,XLOOKUP(C132,'Follow up.2'!B:B,'Follow up.2'!AF:AF),IF(OR(raw="",raw=0),"-",TEXT(MIN(--raw,DATE(2027,6,1)),"mm/yyyy"))),"-"))</f>
        <v>07/2026</v>
      </c>
      <c r="AO132" s="105">
        <v>46204.0</v>
      </c>
      <c r="AP132" s="27"/>
      <c r="AQ132" s="3"/>
      <c r="AR132" s="3"/>
      <c r="AS132" s="3"/>
      <c r="AT132" s="3"/>
      <c r="AU132" s="3"/>
      <c r="AV132" s="3"/>
      <c r="AW132" s="3"/>
      <c r="AX132" s="3"/>
      <c r="AY132" s="3"/>
      <c r="AZ132" s="3"/>
      <c r="BA132" s="3"/>
      <c r="BB132" s="3"/>
      <c r="BC132" s="3"/>
      <c r="BD132" s="3"/>
      <c r="BE132" s="3"/>
      <c r="BF132" s="3"/>
      <c r="BG132" s="3"/>
      <c r="BH132" s="3"/>
      <c r="BI132" s="3"/>
    </row>
    <row r="133" ht="14.25" customHeight="1">
      <c r="A133" s="1"/>
      <c r="B133" s="1">
        <f t="array" ref="B133">ifna(iferror(xlookup(C:C,'1000'!A:A,'1000'!D:D),iferror(xlookup(C:C,'2000'!A:A,'2000'!D:D),xlookup(C:C,'3000'!A:A,'3000'!D:D))),"-")</f>
        <v>3026</v>
      </c>
      <c r="C133" s="52">
        <v>364.0</v>
      </c>
      <c r="D133" s="53" t="s">
        <v>480</v>
      </c>
      <c r="E133" s="53" t="s">
        <v>776</v>
      </c>
      <c r="F133" s="53"/>
      <c r="G133" s="53"/>
      <c r="H133" s="28">
        <v>0.0</v>
      </c>
      <c r="I133" s="54">
        <v>0.0</v>
      </c>
      <c r="J133" s="53" t="s">
        <v>777</v>
      </c>
      <c r="K133" s="30"/>
      <c r="L133" s="27"/>
      <c r="M133" s="27"/>
      <c r="N133" s="33" t="s">
        <v>775</v>
      </c>
      <c r="O133" s="86" t="s">
        <v>654</v>
      </c>
      <c r="P133" s="35" t="s">
        <v>45</v>
      </c>
      <c r="Q133" s="35" t="s">
        <v>45</v>
      </c>
      <c r="R133" s="35" t="s">
        <v>45</v>
      </c>
      <c r="S133" s="35" t="s">
        <v>45</v>
      </c>
      <c r="T133" s="35" t="s">
        <v>45</v>
      </c>
      <c r="U133" s="35" t="s">
        <v>45</v>
      </c>
      <c r="V133" s="35" t="s">
        <v>45</v>
      </c>
      <c r="W133" s="35" t="s">
        <v>45</v>
      </c>
      <c r="X133" s="35" t="s">
        <v>45</v>
      </c>
      <c r="Y133" s="35" t="s">
        <v>45</v>
      </c>
      <c r="Z133" s="38" t="str">
        <f t="array" ref="Z133">IFERROR(xlookup(C:C,'Follow up.1'!A:A,'Follow up.1'!AF:AF),"-")</f>
        <v> 2/25</v>
      </c>
      <c r="AA133" s="32" t="s">
        <v>46</v>
      </c>
      <c r="AB133" s="32" t="s">
        <v>86</v>
      </c>
      <c r="AC133" s="32" t="s">
        <v>106</v>
      </c>
      <c r="AD133" s="32" t="s">
        <v>106</v>
      </c>
      <c r="AE133" s="32"/>
      <c r="AF133" s="32" t="s">
        <v>57</v>
      </c>
      <c r="AG133" s="32" t="s">
        <v>106</v>
      </c>
      <c r="AH133" s="32"/>
      <c r="AI133" s="32" t="s">
        <v>46</v>
      </c>
      <c r="AJ133" s="32" t="s">
        <v>86</v>
      </c>
      <c r="AK133" s="32" t="s">
        <v>57</v>
      </c>
      <c r="AL133" s="32" t="s">
        <v>239</v>
      </c>
      <c r="AM133" s="32" t="s">
        <v>121</v>
      </c>
      <c r="AN133" s="39" t="str">
        <f t="array" ref="AN133">IF(LEFT(B133,1)="3","x",IFNA(LET(raw,XLOOKUP(C133,'Follow up.2'!B:B,'Follow up.2'!AF:AF),IF(OR(raw="",raw=0),"-",TEXT(MIN(--raw,DATE(2027,6,1)),"mm/yyyy"))),"-"))</f>
        <v>x</v>
      </c>
      <c r="AO133" s="34">
        <v>46204.0</v>
      </c>
      <c r="AP133" s="27"/>
      <c r="AQ133" s="3"/>
      <c r="AR133" s="3"/>
      <c r="AS133" s="3"/>
      <c r="AT133" s="3"/>
      <c r="AU133" s="3"/>
      <c r="AV133" s="3"/>
      <c r="AW133" s="3"/>
      <c r="AX133" s="3"/>
      <c r="AY133" s="3"/>
      <c r="AZ133" s="3"/>
      <c r="BA133" s="3"/>
      <c r="BB133" s="3"/>
      <c r="BC133" s="3"/>
      <c r="BD133" s="3"/>
      <c r="BE133" s="3"/>
      <c r="BF133" s="3"/>
      <c r="BG133" s="3"/>
      <c r="BH133" s="3"/>
      <c r="BI133" s="3"/>
    </row>
    <row r="134" ht="14.25" customHeight="1">
      <c r="A134" s="1"/>
      <c r="B134" s="1">
        <f t="array" ref="B134">ifna(iferror(xlookup(C:C,'1000'!A:A,'1000'!D:D),iferror(xlookup(C:C,'2000'!A:A,'2000'!D:D),xlookup(C:C,'3000'!A:A,'3000'!D:D))),"-")</f>
        <v>1003</v>
      </c>
      <c r="C134" s="52">
        <v>116.0</v>
      </c>
      <c r="D134" s="53" t="s">
        <v>778</v>
      </c>
      <c r="E134" s="94" t="s">
        <v>283</v>
      </c>
      <c r="F134" s="94"/>
      <c r="G134" s="53"/>
      <c r="H134" s="28"/>
      <c r="I134" s="54" t="s">
        <v>779</v>
      </c>
      <c r="J134" s="53" t="s">
        <v>779</v>
      </c>
      <c r="K134" s="30"/>
      <c r="L134" s="31"/>
      <c r="M134" s="31"/>
      <c r="N134" s="33" t="s">
        <v>780</v>
      </c>
      <c r="O134" s="95" t="s">
        <v>654</v>
      </c>
      <c r="P134" s="35" t="s">
        <v>45</v>
      </c>
      <c r="Q134" s="35" t="s">
        <v>45</v>
      </c>
      <c r="R134" s="35" t="s">
        <v>45</v>
      </c>
      <c r="S134" s="35" t="s">
        <v>45</v>
      </c>
      <c r="T134" s="35" t="s">
        <v>45</v>
      </c>
      <c r="U134" s="35" t="s">
        <v>45</v>
      </c>
      <c r="V134" s="35" t="s">
        <v>46</v>
      </c>
      <c r="W134" s="35" t="s">
        <v>45</v>
      </c>
      <c r="X134" s="35" t="s">
        <v>45</v>
      </c>
      <c r="Y134" s="35" t="s">
        <v>45</v>
      </c>
      <c r="Z134" s="38" t="str">
        <f t="array" ref="Z134">IFERROR(xlookup(C:C,'Follow up.1'!A:A,'Follow up.1'!AF:AF),"-")</f>
        <v> 10/24</v>
      </c>
      <c r="AA134" s="32" t="s">
        <v>106</v>
      </c>
      <c r="AB134" s="32" t="s">
        <v>46</v>
      </c>
      <c r="AC134" s="32" t="s">
        <v>46</v>
      </c>
      <c r="AD134" s="32" t="s">
        <v>46</v>
      </c>
      <c r="AE134" s="32"/>
      <c r="AF134" s="32" t="s">
        <v>57</v>
      </c>
      <c r="AG134" s="32" t="s">
        <v>86</v>
      </c>
      <c r="AH134" s="32"/>
      <c r="AI134" s="122" t="s">
        <v>781</v>
      </c>
      <c r="AJ134" s="122" t="s">
        <v>782</v>
      </c>
      <c r="AK134" s="122" t="s">
        <v>57</v>
      </c>
      <c r="AL134" s="122" t="s">
        <v>57</v>
      </c>
      <c r="AM134" s="32" t="s">
        <v>121</v>
      </c>
      <c r="AN134" s="39" t="str">
        <f t="array" ref="AN134">IF(LEFT(B134,1)="3","x",IFNA(LET(raw,XLOOKUP(C134,'Follow up.2'!B:B,'Follow up.2'!AF:AF),IF(OR(raw="",raw=0),"-",TEXT(MIN(--raw,DATE(2027,6,1)),"mm/yyyy"))),"-"))</f>
        <v>10/2026</v>
      </c>
      <c r="AO134" s="31"/>
      <c r="AP134" s="30"/>
      <c r="AQ134" s="13"/>
      <c r="AR134" s="13"/>
      <c r="AS134" s="13"/>
      <c r="AT134" s="13"/>
      <c r="AU134" s="13"/>
      <c r="AV134" s="13"/>
      <c r="AW134" s="3"/>
      <c r="AX134" s="3"/>
      <c r="AY134" s="3"/>
      <c r="AZ134" s="3"/>
      <c r="BA134" s="3"/>
      <c r="BB134" s="3"/>
      <c r="BC134" s="3"/>
      <c r="BD134" s="3"/>
      <c r="BE134" s="3"/>
      <c r="BF134" s="3"/>
      <c r="BG134" s="3"/>
      <c r="BH134" s="3"/>
      <c r="BI134" s="3"/>
    </row>
    <row r="135" ht="14.25" customHeight="1">
      <c r="A135" s="1"/>
      <c r="B135" s="1">
        <f t="array" ref="B135">ifna(iferror(xlookup(C:C,'1000'!A:A,'1000'!D:D),iferror(xlookup(C:C,'2000'!A:A,'2000'!D:D),xlookup(C:C,'3000'!A:A,'3000'!D:D))),"-")</f>
        <v>1020</v>
      </c>
      <c r="C135" s="26">
        <v>395.0</v>
      </c>
      <c r="D135" s="27" t="s">
        <v>783</v>
      </c>
      <c r="E135" s="27" t="s">
        <v>784</v>
      </c>
      <c r="F135" s="27" t="s">
        <v>50</v>
      </c>
      <c r="G135" s="27" t="s">
        <v>785</v>
      </c>
      <c r="H135" s="28" t="s">
        <v>786</v>
      </c>
      <c r="I135" s="29">
        <v>0.0</v>
      </c>
      <c r="J135" s="27" t="s">
        <v>787</v>
      </c>
      <c r="K135" s="30"/>
      <c r="L135" s="31"/>
      <c r="M135" s="31"/>
      <c r="N135" s="33" t="s">
        <v>788</v>
      </c>
      <c r="O135" s="95" t="s">
        <v>654</v>
      </c>
      <c r="P135" s="35" t="s">
        <v>45</v>
      </c>
      <c r="Q135" s="35" t="s">
        <v>45</v>
      </c>
      <c r="R135" s="35" t="s">
        <v>45</v>
      </c>
      <c r="S135" s="35" t="s">
        <v>45</v>
      </c>
      <c r="T135" s="35" t="s">
        <v>45</v>
      </c>
      <c r="U135" s="35" t="s">
        <v>45</v>
      </c>
      <c r="V135" s="35" t="s">
        <v>45</v>
      </c>
      <c r="W135" s="35" t="s">
        <v>45</v>
      </c>
      <c r="X135" s="35" t="s">
        <v>45</v>
      </c>
      <c r="Y135" s="35" t="s">
        <v>45</v>
      </c>
      <c r="Z135" s="38" t="str">
        <f t="array" ref="Z135">IFERROR(xlookup(C:C,'Follow up.1'!A:A,'Follow up.1'!AF:AF),"-")</f>
        <v>3/25</v>
      </c>
      <c r="AA135" s="32" t="s">
        <v>46</v>
      </c>
      <c r="AB135" s="32" t="s">
        <v>57</v>
      </c>
      <c r="AC135" s="32" t="s">
        <v>57</v>
      </c>
      <c r="AD135" s="32" t="s">
        <v>57</v>
      </c>
      <c r="AE135" s="32"/>
      <c r="AF135" s="32" t="s">
        <v>46</v>
      </c>
      <c r="AG135" s="32" t="s">
        <v>46</v>
      </c>
      <c r="AH135" s="32"/>
      <c r="AI135" s="32" t="s">
        <v>46</v>
      </c>
      <c r="AJ135" s="32" t="s">
        <v>393</v>
      </c>
      <c r="AK135" s="32" t="s">
        <v>789</v>
      </c>
      <c r="AL135" s="32" t="s">
        <v>57</v>
      </c>
      <c r="AM135" s="32" t="s">
        <v>121</v>
      </c>
      <c r="AN135" s="39" t="str">
        <f t="array" ref="AN135">IF(LEFT(B135,1)="3","x",IFNA(LET(raw,XLOOKUP(C135,'Follow up.2'!B:B,'Follow up.2'!AF:AF),IF(OR(raw="",raw=0),"-",TEXT(MIN(--raw,DATE(2027,6,1)),"mm/yyyy"))),"-"))</f>
        <v>07/2026</v>
      </c>
      <c r="AO135" s="105">
        <v>46234.0</v>
      </c>
      <c r="AP135" s="27"/>
      <c r="AQ135" s="3"/>
      <c r="AR135" s="3"/>
      <c r="AS135" s="3"/>
      <c r="AT135" s="3"/>
      <c r="AU135" s="3"/>
      <c r="AV135" s="3"/>
      <c r="AW135" s="3"/>
      <c r="AX135" s="3"/>
      <c r="AY135" s="3"/>
      <c r="AZ135" s="3"/>
      <c r="BA135" s="3"/>
      <c r="BB135" s="3"/>
      <c r="BC135" s="3"/>
      <c r="BD135" s="3"/>
      <c r="BE135" s="3"/>
      <c r="BF135" s="3"/>
      <c r="BG135" s="3"/>
      <c r="BH135" s="3"/>
      <c r="BI135" s="3"/>
    </row>
    <row r="136" ht="14.25" customHeight="1">
      <c r="A136" s="1"/>
      <c r="B136" s="1">
        <f t="array" ref="B136">ifna(iferror(xlookup(C:C,'1000'!A:A,'1000'!D:D),iferror(xlookup(C:C,'2000'!A:A,'2000'!D:D),xlookup(C:C,'3000'!A:A,'3000'!D:D))),"-")</f>
        <v>1018</v>
      </c>
      <c r="C136" s="52">
        <v>75.0</v>
      </c>
      <c r="D136" s="53" t="s">
        <v>790</v>
      </c>
      <c r="E136" s="94" t="s">
        <v>241</v>
      </c>
      <c r="F136" s="103" t="s">
        <v>50</v>
      </c>
      <c r="G136" s="93">
        <v>7.0</v>
      </c>
      <c r="H136" s="43" t="s">
        <v>791</v>
      </c>
      <c r="I136" s="104" t="s">
        <v>243</v>
      </c>
      <c r="J136" s="53"/>
      <c r="K136" s="30"/>
      <c r="L136" s="31"/>
      <c r="M136" s="31"/>
      <c r="N136" s="33" t="s">
        <v>792</v>
      </c>
      <c r="O136" s="95" t="s">
        <v>654</v>
      </c>
      <c r="P136" s="35" t="s">
        <v>45</v>
      </c>
      <c r="Q136" s="35" t="s">
        <v>45</v>
      </c>
      <c r="R136" s="35" t="s">
        <v>45</v>
      </c>
      <c r="S136" s="35" t="s">
        <v>45</v>
      </c>
      <c r="T136" s="35" t="s">
        <v>45</v>
      </c>
      <c r="U136" s="35" t="s">
        <v>45</v>
      </c>
      <c r="V136" s="35" t="s">
        <v>46</v>
      </c>
      <c r="W136" s="35" t="s">
        <v>45</v>
      </c>
      <c r="X136" s="35" t="s">
        <v>45</v>
      </c>
      <c r="Y136" s="35" t="s">
        <v>45</v>
      </c>
      <c r="Z136" s="38" t="str">
        <f t="array" ref="Z136">IFERROR(xlookup(C:C,'Follow up.1'!A:A,'Follow up.1'!AF:AF),"-")</f>
        <v> 4/25</v>
      </c>
      <c r="AA136" s="32" t="s">
        <v>46</v>
      </c>
      <c r="AB136" s="32" t="s">
        <v>57</v>
      </c>
      <c r="AC136" s="32" t="s">
        <v>45</v>
      </c>
      <c r="AD136" s="32" t="s">
        <v>45</v>
      </c>
      <c r="AE136" s="32"/>
      <c r="AF136" s="32" t="s">
        <v>45</v>
      </c>
      <c r="AG136" s="120" t="s">
        <v>44</v>
      </c>
      <c r="AH136" s="120"/>
      <c r="AI136" s="32" t="s">
        <v>57</v>
      </c>
      <c r="AJ136" s="32" t="s">
        <v>46</v>
      </c>
      <c r="AK136" s="32" t="s">
        <v>46</v>
      </c>
      <c r="AL136" s="32" t="s">
        <v>46</v>
      </c>
      <c r="AM136" s="32" t="s">
        <v>121</v>
      </c>
      <c r="AN136" s="39" t="str">
        <f t="array" ref="AN136">IF(LEFT(B136,1)="3","x",IFNA(LET(raw,XLOOKUP(C136,'Follow up.2'!B:B,'Follow up.2'!AF:AF),IF(OR(raw="",raw=0),"-",TEXT(MIN(--raw,DATE(2027,6,1)),"mm/yyyy"))),"-"))</f>
        <v>08/2026</v>
      </c>
      <c r="AO136" s="105">
        <v>46235.0</v>
      </c>
      <c r="AP136" s="30"/>
      <c r="AQ136" s="13"/>
      <c r="AR136" s="13"/>
      <c r="AS136" s="13"/>
      <c r="AT136" s="13"/>
      <c r="AU136" s="13"/>
      <c r="AV136" s="13"/>
      <c r="AW136" s="3"/>
      <c r="AX136" s="3"/>
      <c r="AY136" s="3"/>
      <c r="AZ136" s="3"/>
      <c r="BA136" s="3"/>
      <c r="BB136" s="3"/>
      <c r="BC136" s="3"/>
      <c r="BD136" s="3"/>
      <c r="BE136" s="3"/>
      <c r="BF136" s="3"/>
      <c r="BG136" s="3"/>
      <c r="BH136" s="3"/>
      <c r="BI136" s="3"/>
    </row>
    <row r="137" ht="14.25" customHeight="1">
      <c r="A137" s="1"/>
      <c r="B137" s="1">
        <f t="array" ref="B137">ifna(iferror(xlookup(C:C,'1000'!A:A,'1000'!D:D),iferror(xlookup(C:C,'2000'!A:A,'2000'!D:D),xlookup(C:C,'3000'!A:A,'3000'!D:D))),"-")</f>
        <v>1006</v>
      </c>
      <c r="C137" s="52">
        <v>63.0</v>
      </c>
      <c r="D137" s="53" t="s">
        <v>793</v>
      </c>
      <c r="E137" s="53" t="s">
        <v>794</v>
      </c>
      <c r="F137" s="53" t="s">
        <v>50</v>
      </c>
      <c r="G137" s="53">
        <v>8.0</v>
      </c>
      <c r="H137" s="28"/>
      <c r="I137" s="54" t="s">
        <v>795</v>
      </c>
      <c r="J137" s="53" t="s">
        <v>795</v>
      </c>
      <c r="K137" s="30"/>
      <c r="L137" s="31"/>
      <c r="M137" s="31"/>
      <c r="N137" s="33" t="s">
        <v>796</v>
      </c>
      <c r="O137" s="86" t="s">
        <v>654</v>
      </c>
      <c r="P137" s="35" t="s">
        <v>45</v>
      </c>
      <c r="Q137" s="35" t="s">
        <v>45</v>
      </c>
      <c r="R137" s="35" t="s">
        <v>45</v>
      </c>
      <c r="S137" s="35" t="s">
        <v>45</v>
      </c>
      <c r="T137" s="35" t="s">
        <v>45</v>
      </c>
      <c r="U137" s="35" t="s">
        <v>45</v>
      </c>
      <c r="V137" s="35" t="s">
        <v>45</v>
      </c>
      <c r="W137" s="35" t="s">
        <v>45</v>
      </c>
      <c r="X137" s="35" t="s">
        <v>45</v>
      </c>
      <c r="Y137" s="35" t="s">
        <v>45</v>
      </c>
      <c r="Z137" s="38" t="str">
        <f t="array" ref="Z137">IFERROR(xlookup(C:C,'Follow up.1'!A:A,'Follow up.1'!AF:AF),"-")</f>
        <v> 11/24</v>
      </c>
      <c r="AA137" s="31" t="s">
        <v>168</v>
      </c>
      <c r="AB137" s="31" t="s">
        <v>45</v>
      </c>
      <c r="AC137" s="31" t="s">
        <v>45</v>
      </c>
      <c r="AD137" s="32" t="s">
        <v>46</v>
      </c>
      <c r="AE137" s="32"/>
      <c r="AF137" s="32" t="s">
        <v>57</v>
      </c>
      <c r="AG137" s="32" t="s">
        <v>106</v>
      </c>
      <c r="AH137" s="32"/>
      <c r="AI137" s="32" t="s">
        <v>77</v>
      </c>
      <c r="AJ137" s="32" t="s">
        <v>57</v>
      </c>
      <c r="AK137" s="32" t="s">
        <v>57</v>
      </c>
      <c r="AL137" s="32" t="s">
        <v>57</v>
      </c>
      <c r="AM137" s="32" t="s">
        <v>121</v>
      </c>
      <c r="AN137" s="39" t="str">
        <f t="array" ref="AN137">IF(LEFT(B137,1)="3","x",IFNA(LET(raw,XLOOKUP(C137,'Follow up.2'!B:B,'Follow up.2'!AF:AF),IF(OR(raw="",raw=0),"-",TEXT(MIN(--raw,DATE(2027,6,1)),"mm/yyyy"))),"-"))</f>
        <v>09/2026</v>
      </c>
      <c r="AO137" s="99">
        <v>46282.0</v>
      </c>
      <c r="AP137" s="30"/>
      <c r="AQ137" s="13"/>
      <c r="AR137" s="13"/>
      <c r="AS137" s="13"/>
      <c r="AT137" s="13"/>
      <c r="AU137" s="13"/>
      <c r="AV137" s="13"/>
      <c r="AW137" s="3"/>
      <c r="AX137" s="3"/>
      <c r="AY137" s="3"/>
      <c r="AZ137" s="3"/>
      <c r="BA137" s="3"/>
      <c r="BB137" s="3"/>
      <c r="BC137" s="3"/>
      <c r="BD137" s="3"/>
      <c r="BE137" s="3"/>
      <c r="BF137" s="3"/>
      <c r="BG137" s="3"/>
      <c r="BH137" s="3"/>
      <c r="BI137" s="3"/>
    </row>
    <row r="138" ht="14.25" customHeight="1">
      <c r="A138" s="1"/>
      <c r="B138" s="1">
        <f t="array" ref="B138">ifna(iferror(xlookup(C:C,'1000'!A:A,'1000'!D:D),iferror(xlookup(C:C,'2000'!A:A,'2000'!D:D),xlookup(C:C,'3000'!A:A,'3000'!D:D))),"-")</f>
        <v>1029</v>
      </c>
      <c r="C138" s="26">
        <v>688.0</v>
      </c>
      <c r="D138" s="27" t="s">
        <v>797</v>
      </c>
      <c r="E138" s="27" t="s">
        <v>798</v>
      </c>
      <c r="F138" s="27" t="s">
        <v>50</v>
      </c>
      <c r="G138" s="27" t="s">
        <v>785</v>
      </c>
      <c r="H138" s="28" t="s">
        <v>799</v>
      </c>
      <c r="I138" s="29" t="s">
        <v>800</v>
      </c>
      <c r="J138" s="27" t="s">
        <v>800</v>
      </c>
      <c r="K138" s="30" t="s">
        <v>206</v>
      </c>
      <c r="L138" s="31" t="s">
        <v>206</v>
      </c>
      <c r="M138" s="31"/>
      <c r="N138" s="33" t="s">
        <v>796</v>
      </c>
      <c r="O138" s="86" t="s">
        <v>654</v>
      </c>
      <c r="P138" s="35" t="s">
        <v>46</v>
      </c>
      <c r="Q138" s="35" t="s">
        <v>46</v>
      </c>
      <c r="R138" s="35" t="s">
        <v>46</v>
      </c>
      <c r="S138" s="35" t="s">
        <v>46</v>
      </c>
      <c r="T138" s="35" t="s">
        <v>46</v>
      </c>
      <c r="U138" s="35" t="s">
        <v>46</v>
      </c>
      <c r="V138" s="65" t="s">
        <v>45</v>
      </c>
      <c r="W138" s="35" t="s">
        <v>46</v>
      </c>
      <c r="X138" s="35" t="s">
        <v>46</v>
      </c>
      <c r="Y138" s="35" t="s">
        <v>46</v>
      </c>
      <c r="Z138" s="38" t="str">
        <f t="array" ref="Z138">IFERROR(xlookup(C:C,'Follow up.1'!A:A,'Follow up.1'!AF:AF),"-")</f>
        <v> 6/25</v>
      </c>
      <c r="AA138" s="32" t="s">
        <v>57</v>
      </c>
      <c r="AB138" s="32" t="s">
        <v>86</v>
      </c>
      <c r="AC138" s="32" t="s">
        <v>86</v>
      </c>
      <c r="AD138" s="32" t="s">
        <v>86</v>
      </c>
      <c r="AE138" s="32"/>
      <c r="AF138" s="32" t="s">
        <v>88</v>
      </c>
      <c r="AG138" s="32" t="s">
        <v>68</v>
      </c>
      <c r="AH138" s="32"/>
      <c r="AI138" s="32" t="s">
        <v>86</v>
      </c>
      <c r="AJ138" s="32" t="s">
        <v>57</v>
      </c>
      <c r="AK138" s="32" t="s">
        <v>77</v>
      </c>
      <c r="AL138" s="32" t="s">
        <v>86</v>
      </c>
      <c r="AM138" s="32" t="s">
        <v>121</v>
      </c>
      <c r="AN138" s="39" t="str">
        <f t="array" ref="AN138">IF(LEFT(B138,1)="3","x",IFNA(LET(raw,XLOOKUP(C138,'Follow up.2'!B:B,'Follow up.2'!AF:AF),IF(OR(raw="",raw=0),"-",TEXT(MIN(--raw,DATE(2027,6,1)),"mm/yyyy"))),"-"))</f>
        <v>11/2026</v>
      </c>
      <c r="AO138" s="34">
        <v>46327.0</v>
      </c>
      <c r="AP138" s="27"/>
      <c r="AQ138" s="3"/>
      <c r="AR138" s="3"/>
      <c r="AS138" s="3"/>
      <c r="AT138" s="3"/>
      <c r="AU138" s="3"/>
      <c r="AV138" s="3"/>
      <c r="AW138" s="13"/>
      <c r="AX138" s="13"/>
      <c r="AY138" s="13"/>
      <c r="AZ138" s="13"/>
      <c r="BA138" s="13"/>
      <c r="BB138" s="13"/>
      <c r="BC138" s="13"/>
      <c r="BD138" s="13"/>
      <c r="BE138" s="13"/>
      <c r="BF138" s="13"/>
      <c r="BG138" s="13"/>
      <c r="BH138" s="13"/>
      <c r="BI138" s="13"/>
    </row>
    <row r="139" ht="14.25" customHeight="1">
      <c r="A139" s="1"/>
      <c r="B139" s="1">
        <f t="array" ref="B139">ifna(iferror(xlookup(C:C,'1000'!A:A,'1000'!D:D),iferror(xlookup(C:C,'2000'!A:A,'2000'!D:D),xlookup(C:C,'3000'!A:A,'3000'!D:D))),"-")</f>
        <v>1030</v>
      </c>
      <c r="C139" s="26">
        <v>689.0</v>
      </c>
      <c r="D139" s="27" t="s">
        <v>801</v>
      </c>
      <c r="E139" s="27" t="s">
        <v>802</v>
      </c>
      <c r="F139" s="27" t="s">
        <v>117</v>
      </c>
      <c r="G139" s="27" t="s">
        <v>803</v>
      </c>
      <c r="H139" s="28" t="s">
        <v>799</v>
      </c>
      <c r="I139" s="29" t="s">
        <v>800</v>
      </c>
      <c r="J139" s="27" t="s">
        <v>800</v>
      </c>
      <c r="K139" s="30" t="s">
        <v>206</v>
      </c>
      <c r="L139" s="31" t="s">
        <v>206</v>
      </c>
      <c r="M139" s="31"/>
      <c r="N139" s="33" t="s">
        <v>804</v>
      </c>
      <c r="O139" s="86" t="s">
        <v>654</v>
      </c>
      <c r="P139" s="35" t="s">
        <v>46</v>
      </c>
      <c r="Q139" s="35" t="s">
        <v>46</v>
      </c>
      <c r="R139" s="35" t="s">
        <v>46</v>
      </c>
      <c r="S139" s="35" t="s">
        <v>46</v>
      </c>
      <c r="T139" s="35" t="s">
        <v>46</v>
      </c>
      <c r="U139" s="35" t="s">
        <v>46</v>
      </c>
      <c r="V139" s="65" t="s">
        <v>45</v>
      </c>
      <c r="W139" s="35" t="s">
        <v>46</v>
      </c>
      <c r="X139" s="35" t="s">
        <v>46</v>
      </c>
      <c r="Y139" s="35" t="s">
        <v>46</v>
      </c>
      <c r="Z139" s="38" t="str">
        <f t="array" ref="Z139">IFERROR(xlookup(C:C,'Follow up.1'!A:A,'Follow up.1'!AF:AF),"-")</f>
        <v> 7/25</v>
      </c>
      <c r="AA139" s="32" t="s">
        <v>198</v>
      </c>
      <c r="AB139" s="32" t="s">
        <v>86</v>
      </c>
      <c r="AC139" s="32" t="s">
        <v>86</v>
      </c>
      <c r="AD139" s="32" t="s">
        <v>86</v>
      </c>
      <c r="AE139" s="32"/>
      <c r="AF139" s="32" t="s">
        <v>88</v>
      </c>
      <c r="AG139" s="32" t="s">
        <v>68</v>
      </c>
      <c r="AH139" s="32"/>
      <c r="AI139" s="32" t="s">
        <v>86</v>
      </c>
      <c r="AJ139" s="32" t="s">
        <v>46</v>
      </c>
      <c r="AK139" s="32" t="s">
        <v>77</v>
      </c>
      <c r="AL139" s="122" t="s">
        <v>86</v>
      </c>
      <c r="AM139" s="32" t="s">
        <v>121</v>
      </c>
      <c r="AN139" s="39" t="str">
        <f t="array" ref="AN139">IF(LEFT(B139,1)="3","x",IFNA(LET(raw,XLOOKUP(C139,'Follow up.2'!B:B,'Follow up.2'!AF:AF),IF(OR(raw="",raw=0),"-",TEXT(MIN(--raw,DATE(2027,6,1)),"mm/yyyy"))),"-"))</f>
        <v>11/2026</v>
      </c>
      <c r="AO139" s="34">
        <v>46327.0</v>
      </c>
      <c r="AP139" s="27"/>
      <c r="AQ139" s="3"/>
      <c r="AR139" s="3"/>
      <c r="AS139" s="3"/>
      <c r="AT139" s="3"/>
      <c r="AU139" s="3"/>
      <c r="AV139" s="3"/>
      <c r="AW139" s="13"/>
      <c r="AX139" s="13"/>
      <c r="AY139" s="13"/>
      <c r="AZ139" s="13"/>
      <c r="BA139" s="13"/>
      <c r="BB139" s="13"/>
      <c r="BC139" s="13"/>
      <c r="BD139" s="13"/>
      <c r="BE139" s="13"/>
      <c r="BF139" s="13"/>
      <c r="BG139" s="13"/>
      <c r="BH139" s="13"/>
      <c r="BI139" s="13"/>
    </row>
    <row r="140" ht="14.25" customHeight="1">
      <c r="A140" s="1"/>
      <c r="B140" s="1">
        <f t="array" ref="B140">ifna(iferror(xlookup(C:C,'1000'!A:A,'1000'!D:D),iferror(xlookup(C:C,'2000'!A:A,'2000'!D:D),xlookup(C:C,'3000'!A:A,'3000'!D:D))),"-")</f>
        <v>2027</v>
      </c>
      <c r="C140" s="26">
        <v>793.0</v>
      </c>
      <c r="D140" s="27" t="s">
        <v>805</v>
      </c>
      <c r="E140" s="27" t="s">
        <v>806</v>
      </c>
      <c r="F140" s="27" t="s">
        <v>50</v>
      </c>
      <c r="G140" s="27" t="s">
        <v>463</v>
      </c>
      <c r="H140" s="28" t="s">
        <v>807</v>
      </c>
      <c r="I140" s="29" t="s">
        <v>808</v>
      </c>
      <c r="J140" s="27" t="s">
        <v>484</v>
      </c>
      <c r="K140" s="30" t="s">
        <v>42</v>
      </c>
      <c r="L140" s="31" t="s">
        <v>42</v>
      </c>
      <c r="M140" s="32" t="s">
        <v>809</v>
      </c>
      <c r="N140" s="33" t="s">
        <v>788</v>
      </c>
      <c r="O140" s="86" t="s">
        <v>654</v>
      </c>
      <c r="P140" s="35" t="s">
        <v>46</v>
      </c>
      <c r="Q140" s="35" t="s">
        <v>46</v>
      </c>
      <c r="R140" s="35" t="s">
        <v>46</v>
      </c>
      <c r="S140" s="35" t="s">
        <v>46</v>
      </c>
      <c r="T140" s="35" t="s">
        <v>46</v>
      </c>
      <c r="U140" s="35" t="s">
        <v>46</v>
      </c>
      <c r="V140" s="65" t="s">
        <v>45</v>
      </c>
      <c r="W140" s="35" t="s">
        <v>46</v>
      </c>
      <c r="X140" s="35" t="s">
        <v>46</v>
      </c>
      <c r="Y140" s="35" t="s">
        <v>46</v>
      </c>
      <c r="Z140" s="38" t="str">
        <f t="array" ref="Z140">IFERROR(xlookup(C:C,'Follow up.1'!A:A,'Follow up.1'!AF:AF),"-")</f>
        <v> 7/25</v>
      </c>
      <c r="AA140" s="32" t="s">
        <v>86</v>
      </c>
      <c r="AB140" s="32" t="s">
        <v>86</v>
      </c>
      <c r="AC140" s="32" t="s">
        <v>86</v>
      </c>
      <c r="AD140" s="32" t="s">
        <v>86</v>
      </c>
      <c r="AE140" s="32"/>
      <c r="AF140" s="32" t="s">
        <v>77</v>
      </c>
      <c r="AG140" s="32" t="s">
        <v>57</v>
      </c>
      <c r="AH140" s="32"/>
      <c r="AI140" s="32" t="s">
        <v>57</v>
      </c>
      <c r="AJ140" s="32" t="s">
        <v>77</v>
      </c>
      <c r="AK140" s="32" t="s">
        <v>57</v>
      </c>
      <c r="AL140" s="32" t="s">
        <v>57</v>
      </c>
      <c r="AM140" s="32" t="s">
        <v>121</v>
      </c>
      <c r="AN140" s="39" t="str">
        <f t="array" ref="AN140">IF(LEFT(B140,1)="3","x",IFNA(LET(raw,XLOOKUP(C140,'Follow up.2'!B:B,'Follow up.2'!AF:AF),IF(OR(raw="",raw=0),"-",TEXT(MIN(--raw,DATE(2027,6,1)),"mm/yyyy"))),"-"))</f>
        <v>11/2026</v>
      </c>
      <c r="AO140" s="34">
        <v>46334.0</v>
      </c>
      <c r="AP140" s="27"/>
      <c r="AQ140" s="3"/>
      <c r="AR140" s="3"/>
      <c r="AS140" s="3"/>
      <c r="AT140" s="3"/>
      <c r="AU140" s="3"/>
      <c r="AV140" s="3"/>
      <c r="AW140" s="13"/>
      <c r="AX140" s="13"/>
      <c r="AY140" s="13"/>
      <c r="AZ140" s="13"/>
      <c r="BA140" s="13"/>
      <c r="BB140" s="13"/>
      <c r="BC140" s="13"/>
      <c r="BD140" s="13"/>
      <c r="BE140" s="13"/>
      <c r="BF140" s="13"/>
      <c r="BG140" s="13"/>
      <c r="BH140" s="13"/>
      <c r="BI140" s="13"/>
    </row>
    <row r="141" ht="14.25" customHeight="1">
      <c r="A141" s="1"/>
      <c r="B141" s="1">
        <f t="array" ref="B141">ifna(iferror(xlookup(C:C,'1000'!A:A,'1000'!D:D),iferror(xlookup(C:C,'2000'!A:A,'2000'!D:D),xlookup(C:C,'3000'!A:A,'3000'!D:D))),"-")</f>
        <v>2028</v>
      </c>
      <c r="C141" s="26">
        <v>795.0</v>
      </c>
      <c r="D141" s="27" t="s">
        <v>810</v>
      </c>
      <c r="E141" s="27" t="s">
        <v>811</v>
      </c>
      <c r="F141" s="27" t="s">
        <v>117</v>
      </c>
      <c r="G141" s="27" t="s">
        <v>413</v>
      </c>
      <c r="H141" s="28" t="s">
        <v>812</v>
      </c>
      <c r="I141" s="29" t="s">
        <v>808</v>
      </c>
      <c r="J141" s="27" t="s">
        <v>484</v>
      </c>
      <c r="K141" s="30" t="s">
        <v>42</v>
      </c>
      <c r="L141" s="31" t="s">
        <v>42</v>
      </c>
      <c r="M141" s="32" t="s">
        <v>813</v>
      </c>
      <c r="N141" s="33" t="s">
        <v>792</v>
      </c>
      <c r="O141" s="86" t="s">
        <v>654</v>
      </c>
      <c r="P141" s="35" t="s">
        <v>46</v>
      </c>
      <c r="Q141" s="35" t="s">
        <v>46</v>
      </c>
      <c r="R141" s="35" t="s">
        <v>46</v>
      </c>
      <c r="S141" s="35" t="s">
        <v>46</v>
      </c>
      <c r="T141" s="35" t="s">
        <v>46</v>
      </c>
      <c r="U141" s="35" t="s">
        <v>46</v>
      </c>
      <c r="V141" s="65" t="s">
        <v>45</v>
      </c>
      <c r="W141" s="35" t="s">
        <v>46</v>
      </c>
      <c r="X141" s="35" t="s">
        <v>46</v>
      </c>
      <c r="Y141" s="35" t="s">
        <v>46</v>
      </c>
      <c r="Z141" s="38" t="str">
        <f t="array" ref="Z141">IFERROR(xlookup(C:C,'Follow up.1'!A:A,'Follow up.1'!AF:AF),"-")</f>
        <v> 7/25</v>
      </c>
      <c r="AA141" s="32" t="s">
        <v>86</v>
      </c>
      <c r="AB141" s="32" t="s">
        <v>86</v>
      </c>
      <c r="AC141" s="32" t="s">
        <v>86</v>
      </c>
      <c r="AD141" s="32" t="s">
        <v>86</v>
      </c>
      <c r="AE141" s="32"/>
      <c r="AF141" s="32" t="s">
        <v>77</v>
      </c>
      <c r="AG141" s="32" t="s">
        <v>57</v>
      </c>
      <c r="AH141" s="32"/>
      <c r="AI141" s="32" t="s">
        <v>479</v>
      </c>
      <c r="AJ141" s="32" t="s">
        <v>77</v>
      </c>
      <c r="AK141" s="32" t="s">
        <v>107</v>
      </c>
      <c r="AL141" s="32" t="s">
        <v>57</v>
      </c>
      <c r="AM141" s="32" t="s">
        <v>121</v>
      </c>
      <c r="AN141" s="39" t="str">
        <f t="array" ref="AN141">IF(LEFT(B141,1)="3","x",IFNA(LET(raw,XLOOKUP(C141,'Follow up.2'!B:B,'Follow up.2'!AF:AF),IF(OR(raw="",raw=0),"-",TEXT(MIN(--raw,DATE(2027,6,1)),"mm/yyyy"))),"-"))</f>
        <v>11/2026</v>
      </c>
      <c r="AO141" s="34">
        <v>46345.0</v>
      </c>
      <c r="AP141" s="27"/>
      <c r="AQ141" s="3"/>
      <c r="AR141" s="3"/>
      <c r="AS141" s="3"/>
      <c r="AT141" s="3"/>
      <c r="AU141" s="3"/>
      <c r="AV141" s="3"/>
      <c r="AW141" s="13"/>
      <c r="AX141" s="13"/>
      <c r="AY141" s="13"/>
      <c r="AZ141" s="13"/>
      <c r="BA141" s="13"/>
      <c r="BB141" s="13"/>
      <c r="BC141" s="13"/>
      <c r="BD141" s="13"/>
      <c r="BE141" s="13"/>
      <c r="BF141" s="13"/>
      <c r="BG141" s="13"/>
      <c r="BH141" s="13"/>
      <c r="BI141" s="13"/>
    </row>
    <row r="142" ht="14.25" customHeight="1">
      <c r="A142" s="1"/>
      <c r="B142" s="1">
        <f t="array" ref="B142">ifna(iferror(xlookup(C:C,'1000'!A:A,'1000'!D:D),iferror(xlookup(C:C,'2000'!A:A,'2000'!D:D),xlookup(C:C,'3000'!A:A,'3000'!D:D))),"-")</f>
        <v>1048</v>
      </c>
      <c r="C142" s="26">
        <v>923.0</v>
      </c>
      <c r="D142" s="27" t="s">
        <v>678</v>
      </c>
      <c r="E142" s="27" t="s">
        <v>814</v>
      </c>
      <c r="F142" s="27" t="s">
        <v>50</v>
      </c>
      <c r="G142" s="27" t="s">
        <v>815</v>
      </c>
      <c r="H142" s="28" t="s">
        <v>816</v>
      </c>
      <c r="I142" s="29">
        <v>0.0</v>
      </c>
      <c r="J142" s="27" t="s">
        <v>817</v>
      </c>
      <c r="K142" s="30" t="s">
        <v>42</v>
      </c>
      <c r="L142" s="27" t="s">
        <v>42</v>
      </c>
      <c r="M142" s="27"/>
      <c r="N142" s="33" t="s">
        <v>796</v>
      </c>
      <c r="O142" s="86" t="s">
        <v>654</v>
      </c>
      <c r="P142" s="35" t="s">
        <v>46</v>
      </c>
      <c r="Q142" s="35" t="s">
        <v>46</v>
      </c>
      <c r="R142" s="35" t="s">
        <v>46</v>
      </c>
      <c r="S142" s="35" t="s">
        <v>46</v>
      </c>
      <c r="T142" s="35" t="s">
        <v>46</v>
      </c>
      <c r="U142" s="35" t="s">
        <v>46</v>
      </c>
      <c r="V142" s="65" t="s">
        <v>45</v>
      </c>
      <c r="W142" s="35" t="s">
        <v>46</v>
      </c>
      <c r="X142" s="35" t="s">
        <v>46</v>
      </c>
      <c r="Y142" s="35" t="s">
        <v>46</v>
      </c>
      <c r="Z142" s="38" t="str">
        <f t="array" ref="Z142">IFERROR(xlookup(C:C,'Follow up.1'!A:A,'Follow up.1'!AF:AF),"-")</f>
        <v> 9/25</v>
      </c>
      <c r="AA142" s="32" t="s">
        <v>47</v>
      </c>
      <c r="AB142" s="32" t="s">
        <v>56</v>
      </c>
      <c r="AC142" s="32" t="s">
        <v>56</v>
      </c>
      <c r="AD142" s="32" t="s">
        <v>56</v>
      </c>
      <c r="AE142" s="32"/>
      <c r="AF142" s="32" t="s">
        <v>87</v>
      </c>
      <c r="AG142" s="32" t="s">
        <v>57</v>
      </c>
      <c r="AH142" s="32"/>
      <c r="AI142" s="32" t="s">
        <v>87</v>
      </c>
      <c r="AJ142" s="32" t="s">
        <v>77</v>
      </c>
      <c r="AK142" s="32" t="s">
        <v>77</v>
      </c>
      <c r="AL142" s="32" t="s">
        <v>86</v>
      </c>
      <c r="AM142" s="32" t="s">
        <v>121</v>
      </c>
      <c r="AN142" s="39" t="str">
        <f t="array" ref="AN142">IF(LEFT(B142,1)="3","x",IFNA(LET(raw,XLOOKUP(C142,'Follow up.2'!B:B,'Follow up.2'!AF:AF),IF(OR(raw="",raw=0),"-",TEXT(MIN(--raw,DATE(2027,6,1)),"mm/yyyy"))),"-"))</f>
        <v>01/2027</v>
      </c>
      <c r="AO142" s="34">
        <v>46391.0</v>
      </c>
      <c r="AP142" s="27"/>
      <c r="AQ142" s="3"/>
      <c r="AR142" s="3"/>
      <c r="AS142" s="3"/>
      <c r="AT142" s="3"/>
      <c r="AU142" s="3"/>
      <c r="AV142" s="3"/>
      <c r="AW142" s="13"/>
      <c r="AX142" s="13"/>
      <c r="AY142" s="13"/>
      <c r="AZ142" s="13"/>
      <c r="BA142" s="13"/>
      <c r="BB142" s="13"/>
      <c r="BC142" s="13"/>
      <c r="BD142" s="13"/>
      <c r="BE142" s="13"/>
      <c r="BF142" s="13"/>
      <c r="BG142" s="13"/>
      <c r="BH142" s="13"/>
      <c r="BI142" s="13"/>
    </row>
    <row r="143" ht="14.25" customHeight="1">
      <c r="A143" s="1"/>
      <c r="B143" s="1">
        <f t="array" ref="B143">ifna(iferror(xlookup(C:C,'1000'!A:A,'1000'!D:D),iferror(xlookup(C:C,'2000'!A:A,'2000'!D:D),xlookup(C:C,'3000'!A:A,'3000'!D:D))),"-")</f>
        <v>1044</v>
      </c>
      <c r="C143" s="26">
        <v>935.0</v>
      </c>
      <c r="D143" s="27" t="s">
        <v>818</v>
      </c>
      <c r="E143" s="27" t="s">
        <v>819</v>
      </c>
      <c r="F143" s="27" t="s">
        <v>117</v>
      </c>
      <c r="G143" s="27" t="s">
        <v>557</v>
      </c>
      <c r="H143" s="28" t="s">
        <v>820</v>
      </c>
      <c r="I143" s="29" t="s">
        <v>821</v>
      </c>
      <c r="J143" s="27" t="s">
        <v>484</v>
      </c>
      <c r="K143" s="30" t="s">
        <v>822</v>
      </c>
      <c r="L143" s="31" t="s">
        <v>822</v>
      </c>
      <c r="M143" s="32" t="s">
        <v>823</v>
      </c>
      <c r="N143" s="33" t="s">
        <v>796</v>
      </c>
      <c r="O143" s="86" t="s">
        <v>654</v>
      </c>
      <c r="P143" s="35" t="s">
        <v>46</v>
      </c>
      <c r="Q143" s="35" t="s">
        <v>46</v>
      </c>
      <c r="R143" s="35" t="s">
        <v>46</v>
      </c>
      <c r="S143" s="35" t="s">
        <v>46</v>
      </c>
      <c r="T143" s="35" t="s">
        <v>46</v>
      </c>
      <c r="U143" s="35" t="s">
        <v>46</v>
      </c>
      <c r="V143" s="65" t="s">
        <v>45</v>
      </c>
      <c r="W143" s="35" t="s">
        <v>46</v>
      </c>
      <c r="X143" s="35" t="s">
        <v>46</v>
      </c>
      <c r="Y143" s="35" t="s">
        <v>46</v>
      </c>
      <c r="Z143" s="38" t="str">
        <f t="array" ref="Z143">IFERROR(xlookup(C:C,'Follow up.1'!A:A,'Follow up.1'!AF:AF),"-")</f>
        <v> 9/25</v>
      </c>
      <c r="AA143" s="32" t="s">
        <v>47</v>
      </c>
      <c r="AB143" s="32" t="s">
        <v>56</v>
      </c>
      <c r="AC143" s="32" t="s">
        <v>87</v>
      </c>
      <c r="AD143" s="32" t="s">
        <v>87</v>
      </c>
      <c r="AE143" s="32"/>
      <c r="AF143" s="32" t="s">
        <v>68</v>
      </c>
      <c r="AG143" s="32" t="s">
        <v>56</v>
      </c>
      <c r="AH143" s="32"/>
      <c r="AI143" s="32" t="s">
        <v>87</v>
      </c>
      <c r="AJ143" s="32" t="s">
        <v>77</v>
      </c>
      <c r="AK143" s="32" t="s">
        <v>77</v>
      </c>
      <c r="AL143" s="32" t="s">
        <v>262</v>
      </c>
      <c r="AM143" s="32" t="s">
        <v>121</v>
      </c>
      <c r="AN143" s="39" t="str">
        <f t="array" ref="AN143">IF(LEFT(B143,1)="3","x",IFNA(LET(raw,XLOOKUP(C143,'Follow up.2'!B:B,'Follow up.2'!AF:AF),IF(OR(raw="",raw=0),"-",TEXT(MIN(--raw,DATE(2027,6,1)),"mm/yyyy"))),"-"))</f>
        <v>01/2027</v>
      </c>
      <c r="AO143" s="34">
        <v>46391.0</v>
      </c>
      <c r="AP143" s="27"/>
      <c r="AQ143" s="3"/>
      <c r="AR143" s="3"/>
      <c r="AS143" s="3"/>
      <c r="AT143" s="3"/>
      <c r="AU143" s="3"/>
      <c r="AV143" s="3"/>
      <c r="AW143" s="13"/>
      <c r="AX143" s="13"/>
      <c r="AY143" s="13"/>
      <c r="AZ143" s="13"/>
      <c r="BA143" s="13"/>
      <c r="BB143" s="13"/>
      <c r="BC143" s="13"/>
      <c r="BD143" s="13"/>
      <c r="BE143" s="13"/>
      <c r="BF143" s="13"/>
      <c r="BG143" s="13"/>
      <c r="BH143" s="13"/>
      <c r="BI143" s="13"/>
    </row>
    <row r="144" ht="14.25" customHeight="1">
      <c r="A144" s="1"/>
      <c r="B144" s="1">
        <f t="array" ref="B144">ifna(iferror(xlookup(C:C,'1000'!A:A,'1000'!D:D),iferror(xlookup(C:C,'2000'!A:A,'2000'!D:D),xlookup(C:C,'3000'!A:A,'3000'!D:D))),"-")</f>
        <v>1025</v>
      </c>
      <c r="C144" s="26">
        <v>510.0</v>
      </c>
      <c r="D144" s="27" t="s">
        <v>824</v>
      </c>
      <c r="E144" s="27" t="s">
        <v>507</v>
      </c>
      <c r="F144" s="27" t="s">
        <v>50</v>
      </c>
      <c r="G144" s="27" t="s">
        <v>815</v>
      </c>
      <c r="H144" s="28" t="s">
        <v>509</v>
      </c>
      <c r="I144" s="29" t="s">
        <v>510</v>
      </c>
      <c r="J144" s="27" t="s">
        <v>510</v>
      </c>
      <c r="K144" s="30" t="s">
        <v>511</v>
      </c>
      <c r="L144" s="31" t="s">
        <v>511</v>
      </c>
      <c r="M144" s="31"/>
      <c r="N144" s="33" t="s">
        <v>825</v>
      </c>
      <c r="O144" s="86" t="s">
        <v>654</v>
      </c>
      <c r="P144" s="35" t="s">
        <v>45</v>
      </c>
      <c r="Q144" s="35" t="s">
        <v>45</v>
      </c>
      <c r="R144" s="35" t="s">
        <v>45</v>
      </c>
      <c r="S144" s="35" t="s">
        <v>45</v>
      </c>
      <c r="T144" s="35" t="s">
        <v>45</v>
      </c>
      <c r="U144" s="35" t="s">
        <v>45</v>
      </c>
      <c r="V144" s="66" t="s">
        <v>45</v>
      </c>
      <c r="W144" s="35" t="s">
        <v>45</v>
      </c>
      <c r="X144" s="35" t="s">
        <v>45</v>
      </c>
      <c r="Y144" s="35" t="s">
        <v>45</v>
      </c>
      <c r="Z144" s="38" t="str">
        <f t="array" ref="Z144">IFERROR(xlookup(C:C,'Follow up.1'!A:A,'Follow up.1'!AF:AF),"-")</f>
        <v> 4/25</v>
      </c>
      <c r="AA144" s="32" t="s">
        <v>45</v>
      </c>
      <c r="AB144" s="32" t="s">
        <v>45</v>
      </c>
      <c r="AC144" s="32" t="s">
        <v>45</v>
      </c>
      <c r="AD144" s="32" t="s">
        <v>106</v>
      </c>
      <c r="AE144" s="32"/>
      <c r="AF144" s="32" t="s">
        <v>57</v>
      </c>
      <c r="AG144" s="32" t="s">
        <v>46</v>
      </c>
      <c r="AH144" s="32"/>
      <c r="AI144" s="32" t="s">
        <v>57</v>
      </c>
      <c r="AJ144" s="32" t="s">
        <v>87</v>
      </c>
      <c r="AK144" s="32" t="s">
        <v>77</v>
      </c>
      <c r="AL144" s="32" t="s">
        <v>87</v>
      </c>
      <c r="AM144" s="32" t="s">
        <v>121</v>
      </c>
      <c r="AN144" s="39" t="str">
        <f t="array" ref="AN144">IF(LEFT(B144,1)="3","x",IFNA(LET(raw,XLOOKUP(C144,'Follow up.2'!B:B,'Follow up.2'!AF:AF),IF(OR(raw="",raw=0),"-",TEXT(MIN(--raw,DATE(2027,6,1)),"mm/yyyy"))),"-"))</f>
        <v>01/2027</v>
      </c>
      <c r="AO144" s="34">
        <v>46392.0</v>
      </c>
      <c r="AP144" s="27"/>
      <c r="AQ144" s="3"/>
      <c r="AR144" s="3"/>
      <c r="AS144" s="3"/>
      <c r="AT144" s="3"/>
      <c r="AU144" s="3"/>
      <c r="AV144" s="3"/>
      <c r="AW144" s="3"/>
      <c r="AX144" s="3"/>
      <c r="AY144" s="3"/>
      <c r="AZ144" s="3"/>
      <c r="BA144" s="3"/>
      <c r="BB144" s="3"/>
      <c r="BC144" s="3"/>
      <c r="BD144" s="3"/>
      <c r="BE144" s="3"/>
      <c r="BF144" s="3"/>
      <c r="BG144" s="3"/>
      <c r="BH144" s="3"/>
      <c r="BI144" s="3"/>
    </row>
    <row r="145" ht="14.25" customHeight="1">
      <c r="A145" s="1"/>
      <c r="B145" s="1">
        <f t="array" ref="B145">ifna(iferror(xlookup(C:C,'1000'!A:A,'1000'!D:D),iferror(xlookup(C:C,'2000'!A:A,'2000'!D:D),xlookup(C:C,'3000'!A:A,'3000'!D:D))),"-")</f>
        <v>1026</v>
      </c>
      <c r="C145" s="26">
        <v>511.0</v>
      </c>
      <c r="D145" s="27" t="s">
        <v>826</v>
      </c>
      <c r="E145" s="27" t="s">
        <v>507</v>
      </c>
      <c r="F145" s="27" t="s">
        <v>117</v>
      </c>
      <c r="G145" s="27" t="s">
        <v>803</v>
      </c>
      <c r="H145" s="28" t="s">
        <v>509</v>
      </c>
      <c r="I145" s="29" t="s">
        <v>510</v>
      </c>
      <c r="J145" s="27" t="s">
        <v>510</v>
      </c>
      <c r="K145" s="30" t="s">
        <v>511</v>
      </c>
      <c r="L145" s="31" t="s">
        <v>511</v>
      </c>
      <c r="M145" s="31"/>
      <c r="N145" s="33" t="s">
        <v>827</v>
      </c>
      <c r="O145" s="86" t="s">
        <v>654</v>
      </c>
      <c r="P145" s="35" t="s">
        <v>45</v>
      </c>
      <c r="Q145" s="35" t="s">
        <v>45</v>
      </c>
      <c r="R145" s="35" t="s">
        <v>45</v>
      </c>
      <c r="S145" s="35" t="s">
        <v>45</v>
      </c>
      <c r="T145" s="35" t="s">
        <v>45</v>
      </c>
      <c r="U145" s="35" t="s">
        <v>45</v>
      </c>
      <c r="V145" s="66" t="s">
        <v>45</v>
      </c>
      <c r="W145" s="35" t="s">
        <v>45</v>
      </c>
      <c r="X145" s="35" t="s">
        <v>45</v>
      </c>
      <c r="Y145" s="35" t="s">
        <v>45</v>
      </c>
      <c r="Z145" s="38" t="str">
        <f t="array" ref="Z145">IFERROR(xlookup(C:C,'Follow up.1'!A:A,'Follow up.1'!AF:AF),"-")</f>
        <v> 4/25</v>
      </c>
      <c r="AA145" s="32" t="s">
        <v>45</v>
      </c>
      <c r="AB145" s="32" t="s">
        <v>45</v>
      </c>
      <c r="AC145" s="32" t="s">
        <v>45</v>
      </c>
      <c r="AD145" s="32" t="s">
        <v>239</v>
      </c>
      <c r="AE145" s="32"/>
      <c r="AF145" s="32" t="s">
        <v>57</v>
      </c>
      <c r="AG145" s="32" t="s">
        <v>46</v>
      </c>
      <c r="AH145" s="32"/>
      <c r="AI145" s="32" t="s">
        <v>87</v>
      </c>
      <c r="AJ145" s="32" t="s">
        <v>87</v>
      </c>
      <c r="AK145" s="32"/>
      <c r="AL145" s="31"/>
      <c r="AM145" s="31"/>
      <c r="AN145" s="39" t="str">
        <f t="array" ref="AN145">IF(LEFT(B145,1)="3","x",IFNA(LET(raw,XLOOKUP(C145,'Follow up.2'!B:B,'Follow up.2'!AF:AF),IF(OR(raw="",raw=0),"-",TEXT(MIN(--raw,DATE(2027,6,1)),"mm/yyyy"))),"-"))</f>
        <v>01/2027</v>
      </c>
      <c r="AO145" s="34">
        <v>46398.0</v>
      </c>
      <c r="AP145" s="27"/>
      <c r="AQ145" s="3"/>
      <c r="AR145" s="3"/>
      <c r="AS145" s="3"/>
      <c r="AT145" s="3"/>
      <c r="AU145" s="3"/>
      <c r="AV145" s="3"/>
      <c r="AW145" s="3"/>
      <c r="AX145" s="3"/>
      <c r="AY145" s="3"/>
      <c r="AZ145" s="3"/>
      <c r="BA145" s="3"/>
      <c r="BB145" s="3"/>
      <c r="BC145" s="3"/>
      <c r="BD145" s="3"/>
      <c r="BE145" s="3"/>
      <c r="BF145" s="3"/>
      <c r="BG145" s="3"/>
      <c r="BH145" s="3"/>
      <c r="BI145" s="3"/>
    </row>
    <row r="146" ht="14.25" customHeight="1">
      <c r="A146" s="1"/>
      <c r="B146" s="1">
        <f t="array" ref="B146">ifna(iferror(xlookup(C:C,'1000'!A:A,'1000'!D:D),iferror(xlookup(C:C,'2000'!A:A,'2000'!D:D),xlookup(C:C,'3000'!A:A,'3000'!D:D))),"-")</f>
        <v>1060</v>
      </c>
      <c r="C146" s="26">
        <v>1121.0</v>
      </c>
      <c r="D146" s="27" t="s">
        <v>828</v>
      </c>
      <c r="E146" s="27" t="s">
        <v>829</v>
      </c>
      <c r="F146" s="42" t="s">
        <v>50</v>
      </c>
      <c r="G146" s="27">
        <v>9.0</v>
      </c>
      <c r="H146" s="28" t="s">
        <v>830</v>
      </c>
      <c r="I146" s="143" t="s">
        <v>831</v>
      </c>
      <c r="J146" s="27"/>
      <c r="K146" s="30" t="s">
        <v>42</v>
      </c>
      <c r="L146" s="31" t="s">
        <v>42</v>
      </c>
      <c r="M146" s="31"/>
      <c r="N146" s="33" t="s">
        <v>832</v>
      </c>
      <c r="O146" s="86" t="s">
        <v>654</v>
      </c>
      <c r="P146" s="35" t="s">
        <v>76</v>
      </c>
      <c r="Q146" s="35" t="s">
        <v>45</v>
      </c>
      <c r="R146" s="35" t="s">
        <v>76</v>
      </c>
      <c r="S146" s="35" t="s">
        <v>106</v>
      </c>
      <c r="T146" s="35" t="s">
        <v>106</v>
      </c>
      <c r="U146" s="35" t="s">
        <v>106</v>
      </c>
      <c r="V146" s="65" t="s">
        <v>45</v>
      </c>
      <c r="W146" s="35" t="s">
        <v>106</v>
      </c>
      <c r="X146" s="35" t="s">
        <v>106</v>
      </c>
      <c r="Y146" s="35" t="s">
        <v>106</v>
      </c>
      <c r="Z146" s="38" t="str">
        <f t="array" ref="Z146">IFERROR(xlookup(C:C,'Follow up.1'!A:A,'Follow up.1'!AF:AF),"-")</f>
        <v> 10/25</v>
      </c>
      <c r="AA146" s="32" t="s">
        <v>46</v>
      </c>
      <c r="AB146" s="32" t="s">
        <v>86</v>
      </c>
      <c r="AC146" s="32" t="s">
        <v>86</v>
      </c>
      <c r="AD146" s="32" t="s">
        <v>86</v>
      </c>
      <c r="AE146" s="32"/>
      <c r="AF146" s="32" t="s">
        <v>77</v>
      </c>
      <c r="AG146" s="32" t="s">
        <v>57</v>
      </c>
      <c r="AH146" s="32"/>
      <c r="AI146" s="32" t="s">
        <v>86</v>
      </c>
      <c r="AJ146" s="32" t="s">
        <v>77</v>
      </c>
      <c r="AK146" s="31"/>
      <c r="AL146" s="32" t="s">
        <v>198</v>
      </c>
      <c r="AM146" s="32" t="s">
        <v>121</v>
      </c>
      <c r="AN146" s="39" t="str">
        <f t="array" ref="AN146">IF(LEFT(B146,1)="3","x",IFNA(LET(raw,XLOOKUP(C146,'Follow up.2'!B:B,'Follow up.2'!AF:AF),IF(OR(raw="",raw=0),"-",TEXT(MIN(--raw,DATE(2027,6,1)),"mm/yyyy"))),"-"))</f>
        <v>02/2027</v>
      </c>
      <c r="AO146" s="34">
        <v>46428.0</v>
      </c>
      <c r="AP146" s="27"/>
      <c r="AQ146" s="3"/>
      <c r="AR146" s="3"/>
      <c r="AS146" s="3"/>
      <c r="AT146" s="3"/>
      <c r="AU146" s="3"/>
      <c r="AV146" s="3"/>
      <c r="AW146" s="3"/>
      <c r="AX146" s="3"/>
      <c r="AY146" s="3"/>
      <c r="AZ146" s="3"/>
      <c r="BA146" s="3"/>
      <c r="BB146" s="3"/>
      <c r="BC146" s="3"/>
      <c r="BD146" s="3"/>
      <c r="BE146" s="3"/>
      <c r="BF146" s="3"/>
      <c r="BG146" s="3"/>
      <c r="BH146" s="3"/>
      <c r="BI146" s="3"/>
    </row>
    <row r="147" ht="14.25" customHeight="1">
      <c r="A147" s="1"/>
      <c r="B147" s="1">
        <f t="array" ref="B147">ifna(iferror(xlookup(C:C,'1000'!A:A,'1000'!D:D),iferror(xlookup(C:C,'2000'!A:A,'2000'!D:D),xlookup(C:C,'3000'!A:A,'3000'!D:D))),"-")</f>
        <v>1062</v>
      </c>
      <c r="C147" s="26">
        <v>1146.0</v>
      </c>
      <c r="D147" s="27" t="s">
        <v>833</v>
      </c>
      <c r="E147" s="27" t="s">
        <v>834</v>
      </c>
      <c r="F147" s="27" t="s">
        <v>50</v>
      </c>
      <c r="G147" s="27">
        <v>8.0</v>
      </c>
      <c r="H147" s="28" t="s">
        <v>835</v>
      </c>
      <c r="I147" s="29" t="s">
        <v>836</v>
      </c>
      <c r="J147" s="27">
        <v>0.0</v>
      </c>
      <c r="K147" s="30" t="s">
        <v>42</v>
      </c>
      <c r="L147" s="27" t="s">
        <v>42</v>
      </c>
      <c r="M147" s="42" t="s">
        <v>837</v>
      </c>
      <c r="N147" s="33" t="s">
        <v>838</v>
      </c>
      <c r="O147" s="86" t="s">
        <v>654</v>
      </c>
      <c r="P147" s="35" t="s">
        <v>45</v>
      </c>
      <c r="Q147" s="35" t="s">
        <v>106</v>
      </c>
      <c r="R147" s="35" t="s">
        <v>106</v>
      </c>
      <c r="S147" s="35" t="s">
        <v>106</v>
      </c>
      <c r="T147" s="35" t="s">
        <v>45</v>
      </c>
      <c r="U147" s="35" t="s">
        <v>106</v>
      </c>
      <c r="V147" s="65" t="s">
        <v>45</v>
      </c>
      <c r="W147" s="35" t="s">
        <v>106</v>
      </c>
      <c r="X147" s="35" t="s">
        <v>106</v>
      </c>
      <c r="Y147" s="35" t="s">
        <v>106</v>
      </c>
      <c r="Z147" s="38" t="str">
        <f t="array" ref="Z147">IFERROR(xlookup(C:C,'Follow up.1'!A:A,'Follow up.1'!AF:AF),"-")</f>
        <v> 10/25</v>
      </c>
      <c r="AA147" s="32" t="s">
        <v>87</v>
      </c>
      <c r="AB147" s="32" t="s">
        <v>56</v>
      </c>
      <c r="AC147" s="32" t="s">
        <v>56</v>
      </c>
      <c r="AD147" s="32" t="s">
        <v>56</v>
      </c>
      <c r="AE147" s="32"/>
      <c r="AF147" s="32" t="s">
        <v>57</v>
      </c>
      <c r="AG147" s="32" t="s">
        <v>46</v>
      </c>
      <c r="AH147" s="32"/>
      <c r="AI147" s="32" t="s">
        <v>46</v>
      </c>
      <c r="AJ147" s="32" t="s">
        <v>46</v>
      </c>
      <c r="AK147" s="32" t="s">
        <v>46</v>
      </c>
      <c r="AL147" s="32" t="s">
        <v>87</v>
      </c>
      <c r="AM147" s="32" t="s">
        <v>121</v>
      </c>
      <c r="AN147" s="39" t="str">
        <f t="array" ref="AN147">IF(LEFT(B147,1)="3","x",IFNA(LET(raw,XLOOKUP(C147,'Follow up.2'!B:B,'Follow up.2'!AF:AF),IF(OR(raw="",raw=0),"-",TEXT(MIN(--raw,DATE(2027,6,1)),"mm/yyyy"))),"-"))</f>
        <v>02/2027</v>
      </c>
      <c r="AO147" s="34">
        <v>46429.0</v>
      </c>
      <c r="AP147" s="27"/>
      <c r="AQ147" s="3"/>
      <c r="AR147" s="3"/>
      <c r="AS147" s="3"/>
      <c r="AT147" s="3"/>
      <c r="AU147" s="3"/>
      <c r="AV147" s="3"/>
      <c r="AW147" s="13"/>
      <c r="AX147" s="13"/>
      <c r="AY147" s="13"/>
      <c r="AZ147" s="13"/>
      <c r="BA147" s="13"/>
      <c r="BB147" s="13"/>
      <c r="BC147" s="13"/>
      <c r="BD147" s="13"/>
      <c r="BE147" s="13"/>
      <c r="BF147" s="13"/>
      <c r="BG147" s="13"/>
      <c r="BH147" s="13"/>
      <c r="BI147" s="13"/>
    </row>
    <row r="148" ht="14.25" customHeight="1">
      <c r="A148" s="1"/>
      <c r="B148" s="1">
        <f t="array" ref="B148">ifna(iferror(xlookup(C:C,'1000'!A:A,'1000'!D:D),iferror(xlookup(C:C,'2000'!A:A,'2000'!D:D),xlookup(C:C,'3000'!A:A,'3000'!D:D))),"-")</f>
        <v>1059</v>
      </c>
      <c r="C148" s="119">
        <v>1135.0</v>
      </c>
      <c r="D148" s="27" t="s">
        <v>839</v>
      </c>
      <c r="E148" s="27" t="s">
        <v>565</v>
      </c>
      <c r="F148" s="27" t="s">
        <v>71</v>
      </c>
      <c r="G148" s="27">
        <v>9.0</v>
      </c>
      <c r="H148" s="28" t="s">
        <v>566</v>
      </c>
      <c r="I148" s="29" t="s">
        <v>567</v>
      </c>
      <c r="J148" s="27" t="s">
        <v>567</v>
      </c>
      <c r="K148" s="30" t="s">
        <v>569</v>
      </c>
      <c r="L148" s="31" t="s">
        <v>569</v>
      </c>
      <c r="M148" s="31"/>
      <c r="N148" s="33" t="s">
        <v>840</v>
      </c>
      <c r="O148" s="86" t="s">
        <v>654</v>
      </c>
      <c r="P148" s="35" t="s">
        <v>76</v>
      </c>
      <c r="Q148" s="35" t="s">
        <v>76</v>
      </c>
      <c r="R148" s="35" t="s">
        <v>45</v>
      </c>
      <c r="S148" s="35" t="s">
        <v>45</v>
      </c>
      <c r="T148" s="35" t="s">
        <v>45</v>
      </c>
      <c r="U148" s="35" t="s">
        <v>45</v>
      </c>
      <c r="V148" s="65" t="s">
        <v>45</v>
      </c>
      <c r="W148" s="35" t="s">
        <v>45</v>
      </c>
      <c r="X148" s="35" t="s">
        <v>45</v>
      </c>
      <c r="Y148" s="35" t="s">
        <v>106</v>
      </c>
      <c r="Z148" s="38" t="str">
        <f t="array" ref="Z148">IFERROR(xlookup(C:C,'Follow up.1'!A:A,'Follow up.1'!AF:AF),"-")</f>
        <v> 10/25</v>
      </c>
      <c r="AA148" s="32" t="s">
        <v>87</v>
      </c>
      <c r="AB148" s="32" t="s">
        <v>86</v>
      </c>
      <c r="AC148" s="32" t="s">
        <v>86</v>
      </c>
      <c r="AD148" s="32" t="s">
        <v>86</v>
      </c>
      <c r="AE148" s="32"/>
      <c r="AF148" s="32" t="s">
        <v>531</v>
      </c>
      <c r="AG148" s="32" t="s">
        <v>841</v>
      </c>
      <c r="AH148" s="32"/>
      <c r="AI148" s="32" t="s">
        <v>262</v>
      </c>
      <c r="AJ148" s="32" t="s">
        <v>89</v>
      </c>
      <c r="AK148" s="32" t="s">
        <v>68</v>
      </c>
      <c r="AL148" s="32" t="s">
        <v>56</v>
      </c>
      <c r="AM148" s="32" t="s">
        <v>121</v>
      </c>
      <c r="AN148" s="39" t="str">
        <f t="array" ref="AN148">IF(LEFT(B148,1)="3","x",IFNA(LET(raw,XLOOKUP(C148,'Follow up.2'!B:B,'Follow up.2'!AF:AF),IF(OR(raw="",raw=0),"-",TEXT(MIN(--raw,DATE(2027,6,1)),"mm/yyyy"))),"-"))</f>
        <v>02/2027</v>
      </c>
      <c r="AO148" s="34">
        <v>46431.0</v>
      </c>
      <c r="AP148" s="27"/>
      <c r="AQ148" s="3"/>
      <c r="AR148" s="3"/>
      <c r="AS148" s="3"/>
      <c r="AT148" s="3"/>
      <c r="AU148" s="3"/>
      <c r="AV148" s="3"/>
      <c r="AW148" s="3"/>
      <c r="AX148" s="3"/>
      <c r="AY148" s="3"/>
      <c r="AZ148" s="3"/>
      <c r="BA148" s="3"/>
      <c r="BB148" s="3"/>
      <c r="BC148" s="3"/>
      <c r="BD148" s="3"/>
      <c r="BE148" s="3"/>
      <c r="BF148" s="3"/>
      <c r="BG148" s="3"/>
      <c r="BH148" s="3"/>
      <c r="BI148" s="3"/>
    </row>
    <row r="149" ht="14.25" customHeight="1">
      <c r="A149" s="1"/>
      <c r="B149" s="1">
        <f t="array" ref="B149">ifna(iferror(xlookup(C:C,'1000'!A:A,'1000'!D:D),iferror(xlookup(C:C,'2000'!A:A,'2000'!D:D),xlookup(C:C,'3000'!A:A,'3000'!D:D))),"-")</f>
        <v>1094</v>
      </c>
      <c r="C149" s="26">
        <v>1565.0</v>
      </c>
      <c r="D149" s="27" t="s">
        <v>842</v>
      </c>
      <c r="E149" s="27" t="s">
        <v>843</v>
      </c>
      <c r="F149" s="27" t="s">
        <v>844</v>
      </c>
      <c r="G149" s="27">
        <v>9.0</v>
      </c>
      <c r="H149" s="28" t="s">
        <v>845</v>
      </c>
      <c r="I149" s="29" t="s">
        <v>846</v>
      </c>
      <c r="J149" s="27" t="s">
        <v>847</v>
      </c>
      <c r="K149" s="30" t="s">
        <v>206</v>
      </c>
      <c r="L149" s="6" t="s">
        <v>206</v>
      </c>
      <c r="M149" s="6"/>
      <c r="N149" s="33" t="s">
        <v>838</v>
      </c>
      <c r="O149" s="86" t="s">
        <v>654</v>
      </c>
      <c r="P149" s="65" t="s">
        <v>46</v>
      </c>
      <c r="Q149" s="65" t="s">
        <v>56</v>
      </c>
      <c r="R149" s="65" t="s">
        <v>56</v>
      </c>
      <c r="S149" s="65" t="s">
        <v>56</v>
      </c>
      <c r="T149" s="65" t="s">
        <v>44</v>
      </c>
      <c r="U149" s="65" t="s">
        <v>44</v>
      </c>
      <c r="V149" s="66" t="s">
        <v>45</v>
      </c>
      <c r="W149" s="65" t="s">
        <v>106</v>
      </c>
      <c r="X149" s="65" t="s">
        <v>106</v>
      </c>
      <c r="Y149" s="65" t="s">
        <v>106</v>
      </c>
      <c r="Z149" s="38" t="str">
        <f t="array" ref="Z149">IFERROR(xlookup(C:C,'Follow up.1'!A:A,'Follow up.1'!AF:AF),"-")</f>
        <v>01/26</v>
      </c>
      <c r="AA149" s="51" t="s">
        <v>537</v>
      </c>
      <c r="AB149" s="51" t="s">
        <v>68</v>
      </c>
      <c r="AC149" s="51" t="s">
        <v>88</v>
      </c>
      <c r="AD149" s="51" t="s">
        <v>88</v>
      </c>
      <c r="AE149" s="51"/>
      <c r="AF149" s="51" t="s">
        <v>87</v>
      </c>
      <c r="AG149" s="51" t="s">
        <v>86</v>
      </c>
      <c r="AH149" s="51"/>
      <c r="AI149" s="51" t="s">
        <v>88</v>
      </c>
      <c r="AJ149" s="51" t="s">
        <v>749</v>
      </c>
      <c r="AK149" s="51" t="s">
        <v>88</v>
      </c>
      <c r="AL149" s="51" t="s">
        <v>86</v>
      </c>
      <c r="AM149" s="32" t="s">
        <v>121</v>
      </c>
      <c r="AN149" s="39" t="str">
        <f t="array" ref="AN149">IF(LEFT(B149,1)="3","x",IFNA(LET(raw,XLOOKUP(C149,'Follow up.2'!B:B,'Follow up.2'!AF:AF),IF(OR(raw="",raw=0),"-",TEXT(MIN(--raw,DATE(2027,6,1)),"mm/yyyy"))),"-"))</f>
        <v>03/2027</v>
      </c>
      <c r="AO149" s="6"/>
      <c r="AP149" s="3"/>
      <c r="AQ149" s="3"/>
      <c r="AR149" s="3"/>
      <c r="AS149" s="3"/>
      <c r="AT149" s="3"/>
      <c r="AU149" s="3"/>
      <c r="AV149" s="3"/>
      <c r="AW149" s="3"/>
      <c r="AX149" s="3"/>
      <c r="AY149" s="3"/>
      <c r="AZ149" s="3"/>
      <c r="BA149" s="3"/>
      <c r="BB149" s="3"/>
      <c r="BC149" s="3"/>
      <c r="BD149" s="3"/>
      <c r="BE149" s="3"/>
      <c r="BF149" s="3"/>
      <c r="BG149" s="3"/>
      <c r="BH149" s="3"/>
      <c r="BI149" s="3"/>
    </row>
    <row r="150" ht="14.25" customHeight="1">
      <c r="A150" s="1"/>
      <c r="B150" s="1">
        <f t="array" ref="B150">ifna(iferror(xlookup(C:C,'1000'!A:A,'1000'!D:D),iferror(xlookup(C:C,'2000'!A:A,'2000'!D:D),xlookup(C:C,'3000'!A:A,'3000'!D:D))),"-")</f>
        <v>1078</v>
      </c>
      <c r="C150" s="133">
        <v>1386.0</v>
      </c>
      <c r="D150" s="134" t="s">
        <v>848</v>
      </c>
      <c r="E150" s="134" t="s">
        <v>849</v>
      </c>
      <c r="F150" s="27" t="s">
        <v>117</v>
      </c>
      <c r="G150" s="134">
        <v>9.0</v>
      </c>
      <c r="H150" s="28" t="s">
        <v>850</v>
      </c>
      <c r="I150" s="141">
        <v>4.847168187E9</v>
      </c>
      <c r="J150" s="134"/>
      <c r="K150" s="30" t="s">
        <v>42</v>
      </c>
      <c r="L150" s="31" t="s">
        <v>42</v>
      </c>
      <c r="M150" s="31"/>
      <c r="N150" s="33" t="s">
        <v>851</v>
      </c>
      <c r="O150" s="95" t="s">
        <v>654</v>
      </c>
      <c r="P150" s="65" t="s">
        <v>106</v>
      </c>
      <c r="Q150" s="65" t="s">
        <v>56</v>
      </c>
      <c r="R150" s="65" t="s">
        <v>56</v>
      </c>
      <c r="S150" s="65" t="s">
        <v>56</v>
      </c>
      <c r="T150" s="65" t="s">
        <v>106</v>
      </c>
      <c r="U150" s="65" t="s">
        <v>106</v>
      </c>
      <c r="V150" s="66" t="s">
        <v>45</v>
      </c>
      <c r="W150" s="65" t="s">
        <v>106</v>
      </c>
      <c r="X150" s="65" t="s">
        <v>106</v>
      </c>
      <c r="Y150" s="65" t="s">
        <v>106</v>
      </c>
      <c r="Z150" s="38" t="str">
        <f t="array" ref="Z150">IFERROR(xlookup(C:C,'Follow up.1'!A:A,'Follow up.1'!AF:AF),"-")</f>
        <v> 12/25</v>
      </c>
      <c r="AA150" s="51" t="s">
        <v>88</v>
      </c>
      <c r="AB150" s="51" t="s">
        <v>86</v>
      </c>
      <c r="AC150" s="51" t="s">
        <v>47</v>
      </c>
      <c r="AD150" s="51" t="s">
        <v>47</v>
      </c>
      <c r="AE150" s="51"/>
      <c r="AF150" s="51" t="s">
        <v>46</v>
      </c>
      <c r="AG150" s="51" t="s">
        <v>46</v>
      </c>
      <c r="AH150" s="51"/>
      <c r="AI150" s="51" t="s">
        <v>46</v>
      </c>
      <c r="AJ150" s="51" t="s">
        <v>88</v>
      </c>
      <c r="AK150" s="51" t="s">
        <v>56</v>
      </c>
      <c r="AL150" s="51" t="s">
        <v>57</v>
      </c>
      <c r="AM150" s="51" t="s">
        <v>56</v>
      </c>
      <c r="AN150" s="39" t="str">
        <f t="array" ref="AN150">IF(LEFT(B150,1)="3","x",IFNA(LET(raw,XLOOKUP(C150,'Follow up.2'!B:B,'Follow up.2'!AF:AF),IF(OR(raw="",raw=0),"-",TEXT(MIN(--raw,DATE(2027,6,1)),"mm/yyyy"))),"-"))</f>
        <v>-</v>
      </c>
      <c r="AO150" s="76">
        <v>46527.0</v>
      </c>
      <c r="AP150" s="3"/>
      <c r="AQ150" s="3"/>
      <c r="AR150" s="3"/>
      <c r="AS150" s="3"/>
      <c r="AT150" s="3"/>
      <c r="AU150" s="3"/>
      <c r="AV150" s="3"/>
      <c r="AW150" s="3"/>
      <c r="AX150" s="3"/>
      <c r="AY150" s="3"/>
      <c r="AZ150" s="3"/>
      <c r="BA150" s="3"/>
      <c r="BB150" s="3"/>
      <c r="BC150" s="3"/>
      <c r="BD150" s="3"/>
      <c r="BE150" s="3"/>
      <c r="BF150" s="3"/>
      <c r="BG150" s="3"/>
      <c r="BH150" s="3"/>
      <c r="BI150" s="3"/>
    </row>
    <row r="151" ht="14.25" customHeight="1">
      <c r="A151" s="1"/>
      <c r="B151" s="1">
        <f t="array" ref="B151">ifna(iferror(xlookup(C:C,'1000'!A:A,'1000'!D:D),iferror(xlookup(C:C,'2000'!A:A,'2000'!D:D),xlookup(C:C,'3000'!A:A,'3000'!D:D))),"-")</f>
        <v>1082</v>
      </c>
      <c r="C151" s="26">
        <v>1567.0</v>
      </c>
      <c r="D151" s="144" t="s">
        <v>852</v>
      </c>
      <c r="E151" s="27" t="s">
        <v>853</v>
      </c>
      <c r="F151" s="27" t="s">
        <v>844</v>
      </c>
      <c r="G151" s="27">
        <v>8.0</v>
      </c>
      <c r="H151" s="28" t="s">
        <v>854</v>
      </c>
      <c r="I151" s="29" t="s">
        <v>855</v>
      </c>
      <c r="J151" s="27"/>
      <c r="K151" s="30" t="s">
        <v>206</v>
      </c>
      <c r="L151" s="6" t="s">
        <v>206</v>
      </c>
      <c r="M151" s="6"/>
      <c r="N151" s="82" t="s">
        <v>856</v>
      </c>
      <c r="O151" s="86" t="s">
        <v>654</v>
      </c>
      <c r="P151" s="65" t="s">
        <v>46</v>
      </c>
      <c r="Q151" s="65" t="s">
        <v>45</v>
      </c>
      <c r="R151" s="65" t="s">
        <v>106</v>
      </c>
      <c r="S151" s="65" t="s">
        <v>106</v>
      </c>
      <c r="T151" s="65" t="s">
        <v>106</v>
      </c>
      <c r="U151" s="65" t="s">
        <v>106</v>
      </c>
      <c r="V151" s="66" t="s">
        <v>45</v>
      </c>
      <c r="W151" s="65" t="s">
        <v>106</v>
      </c>
      <c r="X151" s="65" t="s">
        <v>106</v>
      </c>
      <c r="Y151" s="65" t="s">
        <v>46</v>
      </c>
      <c r="Z151" s="38" t="str">
        <f t="array" ref="Z151">IFERROR(xlookup(C:C,'Follow up.1'!A:A,'Follow up.1'!AF:AF),"-")</f>
        <v> 12/25</v>
      </c>
      <c r="AA151" s="51" t="s">
        <v>56</v>
      </c>
      <c r="AB151" s="51" t="s">
        <v>46</v>
      </c>
      <c r="AC151" s="51" t="s">
        <v>46</v>
      </c>
      <c r="AD151" s="51" t="s">
        <v>46</v>
      </c>
      <c r="AE151" s="51"/>
      <c r="AF151" s="51" t="s">
        <v>89</v>
      </c>
      <c r="AG151" s="51" t="s">
        <v>46</v>
      </c>
      <c r="AH151" s="51"/>
      <c r="AI151" s="51" t="s">
        <v>198</v>
      </c>
      <c r="AJ151" s="51" t="s">
        <v>56</v>
      </c>
      <c r="AK151" s="51" t="s">
        <v>57</v>
      </c>
      <c r="AL151" s="51" t="s">
        <v>128</v>
      </c>
      <c r="AM151" s="6"/>
      <c r="AN151" s="39" t="str">
        <f t="array" ref="AN151">IF(LEFT(B151,1)="3","x",IFNA(LET(raw,XLOOKUP(C151,'Follow up.2'!B:B,'Follow up.2'!AF:AF),IF(OR(raw="",raw=0),"-",TEXT(MIN(--raw,DATE(2027,6,1)),"mm/yyyy"))),"-"))</f>
        <v>06/2027</v>
      </c>
      <c r="AO151" s="34">
        <v>46551.0</v>
      </c>
      <c r="AP151" s="3"/>
      <c r="AQ151" s="3"/>
      <c r="AR151" s="3"/>
      <c r="AS151" s="3"/>
      <c r="AT151" s="3"/>
      <c r="AU151" s="3"/>
      <c r="AV151" s="3"/>
      <c r="AW151" s="3"/>
      <c r="AX151" s="3"/>
      <c r="AY151" s="3"/>
      <c r="AZ151" s="3"/>
      <c r="BA151" s="3"/>
      <c r="BB151" s="3"/>
      <c r="BC151" s="3"/>
      <c r="BD151" s="3"/>
      <c r="BE151" s="3"/>
      <c r="BF151" s="3"/>
      <c r="BG151" s="3"/>
      <c r="BH151" s="3"/>
      <c r="BI151" s="3"/>
    </row>
    <row r="152" ht="14.25" customHeight="1">
      <c r="A152" s="1"/>
      <c r="B152" s="1">
        <f t="array" ref="B152">ifna(iferror(xlookup(C:C,'1000'!A:A,'1000'!D:D),iferror(xlookup(C:C,'2000'!A:A,'2000'!D:D),xlookup(C:C,'3000'!A:A,'3000'!D:D))),"-")</f>
        <v>1084</v>
      </c>
      <c r="C152" s="26">
        <v>1474.0</v>
      </c>
      <c r="D152" s="27" t="s">
        <v>857</v>
      </c>
      <c r="E152" s="27" t="s">
        <v>658</v>
      </c>
      <c r="F152" s="27" t="s">
        <v>124</v>
      </c>
      <c r="G152" s="27">
        <v>7.0</v>
      </c>
      <c r="H152" s="28" t="s">
        <v>659</v>
      </c>
      <c r="I152" s="29" t="s">
        <v>660</v>
      </c>
      <c r="J152" s="27"/>
      <c r="K152" s="30" t="s">
        <v>206</v>
      </c>
      <c r="L152" s="6" t="s">
        <v>206</v>
      </c>
      <c r="M152" s="6"/>
      <c r="N152" s="82" t="s">
        <v>796</v>
      </c>
      <c r="O152" s="86" t="s">
        <v>654</v>
      </c>
      <c r="P152" s="65" t="s">
        <v>46</v>
      </c>
      <c r="Q152" s="65" t="s">
        <v>45</v>
      </c>
      <c r="R152" s="65" t="s">
        <v>45</v>
      </c>
      <c r="S152" s="65" t="s">
        <v>45</v>
      </c>
      <c r="T152" s="65" t="s">
        <v>45</v>
      </c>
      <c r="U152" s="65" t="s">
        <v>44</v>
      </c>
      <c r="V152" s="66" t="s">
        <v>45</v>
      </c>
      <c r="W152" s="65" t="s">
        <v>44</v>
      </c>
      <c r="X152" s="65" t="s">
        <v>44</v>
      </c>
      <c r="Y152" s="65" t="s">
        <v>56</v>
      </c>
      <c r="Z152" s="38" t="str">
        <f t="array" ref="Z152">IFERROR(xlookup(C:C,'Follow up.1'!A:A,'Follow up.1'!AF:AF),"-")</f>
        <v>02/26</v>
      </c>
      <c r="AA152" s="51" t="s">
        <v>531</v>
      </c>
      <c r="AB152" s="51" t="s">
        <v>531</v>
      </c>
      <c r="AC152" s="51" t="s">
        <v>531</v>
      </c>
      <c r="AD152" s="51" t="s">
        <v>56</v>
      </c>
      <c r="AE152" s="51"/>
      <c r="AF152" s="51" t="s">
        <v>47</v>
      </c>
      <c r="AG152" s="51" t="s">
        <v>89</v>
      </c>
      <c r="AH152" s="51"/>
      <c r="AI152" s="51" t="s">
        <v>858</v>
      </c>
      <c r="AJ152" s="51" t="s">
        <v>57</v>
      </c>
      <c r="AK152" s="51" t="s">
        <v>47</v>
      </c>
      <c r="AL152" s="51" t="s">
        <v>89</v>
      </c>
      <c r="AM152" s="51" t="s">
        <v>56</v>
      </c>
      <c r="AN152" s="39" t="str">
        <f t="array" ref="AN152">IF(LEFT(B152,1)="3","x",IFNA(LET(raw,XLOOKUP(C152,'Follow up.2'!B:B,'Follow up.2'!AF:AF),IF(OR(raw="",raw=0),"-",TEXT(MIN(--raw,DATE(2027,6,1)),"mm/yyyy"))),"-"))</f>
        <v>06/2027</v>
      </c>
      <c r="AO152" s="6"/>
      <c r="AP152" s="3"/>
      <c r="AQ152" s="3"/>
      <c r="AR152" s="3"/>
      <c r="AS152" s="3"/>
      <c r="AT152" s="3"/>
      <c r="AU152" s="3"/>
      <c r="AV152" s="3"/>
      <c r="AW152" s="3"/>
      <c r="AX152" s="3"/>
      <c r="AY152" s="3"/>
      <c r="AZ152" s="3"/>
      <c r="BA152" s="3"/>
      <c r="BB152" s="3"/>
      <c r="BC152" s="3"/>
      <c r="BD152" s="3"/>
      <c r="BE152" s="3"/>
      <c r="BF152" s="3"/>
      <c r="BG152" s="3"/>
      <c r="BH152" s="3"/>
      <c r="BI152" s="3"/>
    </row>
    <row r="153" ht="14.25" customHeight="1">
      <c r="A153" s="1"/>
      <c r="B153" s="1">
        <f t="array" ref="B153">ifna(iferror(xlookup(C:C,'1000'!A:A,'1000'!D:D),iferror(xlookup(C:C,'2000'!A:A,'2000'!D:D),xlookup(C:C,'3000'!A:A,'3000'!D:D))),"-")</f>
        <v>1068</v>
      </c>
      <c r="C153" s="26">
        <v>1180.0</v>
      </c>
      <c r="D153" s="53" t="s">
        <v>859</v>
      </c>
      <c r="E153" s="53"/>
      <c r="F153" s="53" t="s">
        <v>92</v>
      </c>
      <c r="G153" s="53">
        <v>7.0</v>
      </c>
      <c r="H153" s="28" t="s">
        <v>860</v>
      </c>
      <c r="I153" s="54" t="s">
        <v>861</v>
      </c>
      <c r="J153" s="53"/>
      <c r="K153" s="30" t="s">
        <v>42</v>
      </c>
      <c r="L153" s="31" t="s">
        <v>42</v>
      </c>
      <c r="M153" s="32" t="s">
        <v>862</v>
      </c>
      <c r="N153" s="33" t="s">
        <v>825</v>
      </c>
      <c r="O153" s="86" t="s">
        <v>654</v>
      </c>
      <c r="P153" s="35" t="s">
        <v>56</v>
      </c>
      <c r="Q153" s="35" t="s">
        <v>56</v>
      </c>
      <c r="R153" s="35" t="s">
        <v>56</v>
      </c>
      <c r="S153" s="35" t="s">
        <v>56</v>
      </c>
      <c r="T153" s="35" t="s">
        <v>56</v>
      </c>
      <c r="U153" s="35" t="s">
        <v>106</v>
      </c>
      <c r="V153" s="65" t="s">
        <v>45</v>
      </c>
      <c r="W153" s="35" t="s">
        <v>106</v>
      </c>
      <c r="X153" s="35" t="s">
        <v>106</v>
      </c>
      <c r="Y153" s="35" t="s">
        <v>106</v>
      </c>
      <c r="Z153" s="38" t="str">
        <f t="array" ref="Z153">IFERROR(xlookup(C:C,'Follow up.1'!A:A,'Follow up.1'!AF:AF),"-")</f>
        <v> 11/25</v>
      </c>
      <c r="AA153" s="32" t="s">
        <v>86</v>
      </c>
      <c r="AB153" s="32" t="s">
        <v>86</v>
      </c>
      <c r="AC153" s="32" t="s">
        <v>107</v>
      </c>
      <c r="AD153" s="32" t="s">
        <v>863</v>
      </c>
      <c r="AE153" s="32"/>
      <c r="AF153" s="32" t="s">
        <v>57</v>
      </c>
      <c r="AG153" s="32" t="s">
        <v>77</v>
      </c>
      <c r="AH153" s="32"/>
      <c r="AI153" s="32" t="s">
        <v>864</v>
      </c>
      <c r="AJ153" s="32" t="s">
        <v>56</v>
      </c>
      <c r="AK153" s="32" t="s">
        <v>57</v>
      </c>
      <c r="AL153" s="31"/>
      <c r="AM153" s="31"/>
      <c r="AN153" s="39" t="str">
        <f t="array" ref="AN153">IF(LEFT(B153,1)="3","x",IFNA(LET(raw,XLOOKUP(C153,'Follow up.2'!B:B,'Follow up.2'!AF:AF),IF(OR(raw="",raw=0),"-",TEXT(MIN(--raw,DATE(2027,6,1)),"mm/yyyy"))),"-"))</f>
        <v>06/2027</v>
      </c>
      <c r="AO153" s="31"/>
      <c r="AP153" s="27"/>
      <c r="AQ153" s="3"/>
      <c r="AR153" s="3"/>
      <c r="AS153" s="3"/>
      <c r="AT153" s="3"/>
      <c r="AU153" s="3"/>
      <c r="AV153" s="3"/>
      <c r="AW153" s="13"/>
      <c r="AX153" s="13"/>
      <c r="AY153" s="13"/>
      <c r="AZ153" s="13"/>
      <c r="BA153" s="13"/>
      <c r="BB153" s="13"/>
      <c r="BC153" s="13"/>
      <c r="BD153" s="13"/>
      <c r="BE153" s="13"/>
      <c r="BF153" s="13"/>
      <c r="BG153" s="13"/>
      <c r="BH153" s="13"/>
      <c r="BI153" s="13"/>
    </row>
    <row r="154" ht="14.25" customHeight="1">
      <c r="A154" s="1"/>
      <c r="B154" s="1">
        <f t="array" ref="B154">ifna(iferror(xlookup(C:C,'1000'!A:A,'1000'!D:D),iferror(xlookup(C:C,'2000'!A:A,'2000'!D:D),xlookup(C:C,'3000'!A:A,'3000'!D:D))),"-")</f>
        <v>1096</v>
      </c>
      <c r="C154" s="26">
        <v>1554.0</v>
      </c>
      <c r="D154" s="27" t="s">
        <v>865</v>
      </c>
      <c r="E154" s="27" t="s">
        <v>866</v>
      </c>
      <c r="F154" s="27" t="s">
        <v>844</v>
      </c>
      <c r="G154" s="27">
        <v>7.0</v>
      </c>
      <c r="H154" s="28" t="s">
        <v>867</v>
      </c>
      <c r="I154" s="29" t="s">
        <v>868</v>
      </c>
      <c r="J154" s="27" t="s">
        <v>869</v>
      </c>
      <c r="K154" s="30" t="s">
        <v>195</v>
      </c>
      <c r="L154" s="6" t="s">
        <v>195</v>
      </c>
      <c r="M154" s="51" t="s">
        <v>870</v>
      </c>
      <c r="N154" s="33" t="s">
        <v>851</v>
      </c>
      <c r="O154" s="86" t="s">
        <v>654</v>
      </c>
      <c r="P154" s="65" t="s">
        <v>106</v>
      </c>
      <c r="Q154" s="65" t="s">
        <v>106</v>
      </c>
      <c r="R154" s="65" t="s">
        <v>106</v>
      </c>
      <c r="S154" s="65" t="s">
        <v>106</v>
      </c>
      <c r="T154" s="65" t="s">
        <v>168</v>
      </c>
      <c r="U154" s="65" t="s">
        <v>106</v>
      </c>
      <c r="V154" s="65" t="s">
        <v>45</v>
      </c>
      <c r="W154" s="65" t="s">
        <v>46</v>
      </c>
      <c r="X154" s="65" t="s">
        <v>46</v>
      </c>
      <c r="Y154" s="65" t="s">
        <v>168</v>
      </c>
      <c r="Z154" s="38" t="str">
        <f t="array" ref="Z154">IFERROR(xlookup(C:C,'Follow up.1'!A:A,'Follow up.1'!AF:AF),"-")</f>
        <v>01/26</v>
      </c>
      <c r="AA154" s="51" t="s">
        <v>46</v>
      </c>
      <c r="AB154" s="51" t="s">
        <v>46</v>
      </c>
      <c r="AC154" s="51" t="s">
        <v>46</v>
      </c>
      <c r="AD154" s="51" t="s">
        <v>57</v>
      </c>
      <c r="AE154" s="51" t="s">
        <v>46</v>
      </c>
      <c r="AF154" s="51" t="s">
        <v>46</v>
      </c>
      <c r="AG154" s="51" t="s">
        <v>198</v>
      </c>
      <c r="AH154" s="51"/>
      <c r="AI154" s="51" t="s">
        <v>46</v>
      </c>
      <c r="AJ154" s="51" t="s">
        <v>198</v>
      </c>
      <c r="AK154" s="51" t="s">
        <v>89</v>
      </c>
      <c r="AL154" s="51" t="s">
        <v>198</v>
      </c>
      <c r="AM154" s="51" t="s">
        <v>56</v>
      </c>
      <c r="AN154" s="39" t="str">
        <f t="array" ref="AN154">IF(LEFT(B154,1)="3","x",IFNA(LET(raw,XLOOKUP(C154,'Follow up.2'!B:B,'Follow up.2'!AF:AF),IF(OR(raw="",raw=0),"-",TEXT(MIN(--raw,DATE(2027,6,1)),"mm/yyyy"))),"-"))</f>
        <v>06/2027</v>
      </c>
      <c r="AO154" s="6"/>
      <c r="AP154" s="3"/>
      <c r="AQ154" s="3"/>
      <c r="AR154" s="3"/>
      <c r="AS154" s="3"/>
      <c r="AT154" s="3"/>
      <c r="AU154" s="3"/>
      <c r="AV154" s="3"/>
      <c r="AW154" s="3"/>
      <c r="AX154" s="3"/>
      <c r="AY154" s="3"/>
      <c r="AZ154" s="3"/>
      <c r="BA154" s="3"/>
      <c r="BB154" s="3"/>
      <c r="BC154" s="3"/>
      <c r="BD154" s="3"/>
      <c r="BE154" s="3"/>
      <c r="BF154" s="3"/>
      <c r="BG154" s="3"/>
      <c r="BH154" s="3"/>
      <c r="BI154" s="3"/>
    </row>
    <row r="155" ht="14.25" customHeight="1">
      <c r="A155" s="1"/>
      <c r="B155" s="1">
        <f t="array" ref="B155">ifna(iferror(xlookup(C:C,'1000'!A:A,'1000'!D:D),iferror(xlookup(C:C,'2000'!A:A,'2000'!D:D),xlookup(C:C,'3000'!A:A,'3000'!D:D))),"-")</f>
        <v>1055</v>
      </c>
      <c r="C155" s="26">
        <v>1083.0</v>
      </c>
      <c r="D155" s="27" t="s">
        <v>871</v>
      </c>
      <c r="E155" s="27" t="s">
        <v>872</v>
      </c>
      <c r="F155" s="27" t="s">
        <v>50</v>
      </c>
      <c r="G155" s="27" t="s">
        <v>434</v>
      </c>
      <c r="H155" s="28" t="s">
        <v>873</v>
      </c>
      <c r="I155" s="29" t="s">
        <v>498</v>
      </c>
      <c r="J155" s="27" t="s">
        <v>874</v>
      </c>
      <c r="K155" s="30" t="s">
        <v>42</v>
      </c>
      <c r="L155" s="31" t="s">
        <v>42</v>
      </c>
      <c r="M155" s="32" t="s">
        <v>875</v>
      </c>
      <c r="N155" s="82" t="s">
        <v>640</v>
      </c>
      <c r="O155" s="86" t="s">
        <v>654</v>
      </c>
      <c r="P155" s="35" t="s">
        <v>76</v>
      </c>
      <c r="Q155" s="35" t="s">
        <v>56</v>
      </c>
      <c r="R155" s="35" t="s">
        <v>56</v>
      </c>
      <c r="S155" s="35" t="s">
        <v>56</v>
      </c>
      <c r="T155" s="35" t="s">
        <v>45</v>
      </c>
      <c r="U155" s="35" t="s">
        <v>45</v>
      </c>
      <c r="V155" s="65" t="s">
        <v>45</v>
      </c>
      <c r="W155" s="35" t="s">
        <v>76</v>
      </c>
      <c r="X155" s="35" t="s">
        <v>76</v>
      </c>
      <c r="Y155" s="35" t="s">
        <v>45</v>
      </c>
      <c r="Z155" s="38" t="str">
        <f t="array" ref="Z155">IFERROR(xlookup(C:C,'Follow up.1'!A:A,'Follow up.1'!AF:AF),"-")</f>
        <v> 10/25</v>
      </c>
      <c r="AA155" s="32" t="s">
        <v>56</v>
      </c>
      <c r="AB155" s="32" t="s">
        <v>107</v>
      </c>
      <c r="AC155" s="32" t="s">
        <v>107</v>
      </c>
      <c r="AD155" s="32" t="s">
        <v>107</v>
      </c>
      <c r="AE155" s="32"/>
      <c r="AF155" s="32" t="s">
        <v>107</v>
      </c>
      <c r="AG155" s="32" t="s">
        <v>68</v>
      </c>
      <c r="AH155" s="32"/>
      <c r="AI155" s="32" t="s">
        <v>56</v>
      </c>
      <c r="AJ155" s="32" t="s">
        <v>47</v>
      </c>
      <c r="AK155" s="32" t="s">
        <v>77</v>
      </c>
      <c r="AL155" s="32" t="s">
        <v>77</v>
      </c>
      <c r="AM155" s="31"/>
      <c r="AN155" s="39" t="str">
        <f t="array" ref="AN155">IF(LEFT(B155,1)="3","x",IFNA(LET(raw,XLOOKUP(C155,'Follow up.2'!B:B,'Follow up.2'!AF:AF),IF(OR(raw="",raw=0),"-",TEXT(MIN(--raw,DATE(2027,6,1)),"mm/yyyy"))),"-"))</f>
        <v>06/2027</v>
      </c>
      <c r="AO155" s="32"/>
      <c r="AP155" s="27"/>
      <c r="AQ155" s="3"/>
      <c r="AR155" s="3"/>
      <c r="AS155" s="3"/>
      <c r="AT155" s="3"/>
      <c r="AU155" s="3"/>
      <c r="AV155" s="3"/>
      <c r="AW155" s="3"/>
      <c r="AX155" s="3"/>
      <c r="AY155" s="3"/>
      <c r="AZ155" s="3"/>
      <c r="BA155" s="3"/>
      <c r="BB155" s="3"/>
      <c r="BC155" s="3"/>
      <c r="BD155" s="3"/>
      <c r="BE155" s="3"/>
      <c r="BF155" s="3"/>
      <c r="BG155" s="3"/>
      <c r="BH155" s="3"/>
      <c r="BI155" s="3"/>
    </row>
    <row r="156" ht="14.25" customHeight="1">
      <c r="A156" s="1"/>
      <c r="B156" s="1">
        <f t="array" ref="B156">ifna(iferror(xlookup(C:C,'1000'!A:A,'1000'!D:D),iferror(xlookup(C:C,'2000'!A:A,'2000'!D:D),xlookup(C:C,'3000'!A:A,'3000'!D:D))),"-")</f>
        <v>1052</v>
      </c>
      <c r="C156" s="26">
        <v>1089.0</v>
      </c>
      <c r="D156" s="27" t="s">
        <v>818</v>
      </c>
      <c r="E156" s="27" t="s">
        <v>496</v>
      </c>
      <c r="F156" s="27" t="s">
        <v>117</v>
      </c>
      <c r="G156" s="27" t="s">
        <v>557</v>
      </c>
      <c r="H156" s="43" t="s">
        <v>873</v>
      </c>
      <c r="I156" s="29" t="s">
        <v>498</v>
      </c>
      <c r="J156" s="85" t="s">
        <v>876</v>
      </c>
      <c r="K156" s="30" t="s">
        <v>42</v>
      </c>
      <c r="L156" s="31" t="s">
        <v>42</v>
      </c>
      <c r="M156" s="32" t="s">
        <v>877</v>
      </c>
      <c r="N156" s="82" t="s">
        <v>640</v>
      </c>
      <c r="O156" s="86" t="s">
        <v>654</v>
      </c>
      <c r="P156" s="35" t="s">
        <v>56</v>
      </c>
      <c r="Q156" s="35" t="s">
        <v>56</v>
      </c>
      <c r="R156" s="35" t="s">
        <v>56</v>
      </c>
      <c r="S156" s="35" t="s">
        <v>56</v>
      </c>
      <c r="T156" s="35" t="s">
        <v>56</v>
      </c>
      <c r="U156" s="35" t="s">
        <v>45</v>
      </c>
      <c r="V156" s="65" t="s">
        <v>45</v>
      </c>
      <c r="W156" s="35" t="s">
        <v>76</v>
      </c>
      <c r="X156" s="35" t="s">
        <v>76</v>
      </c>
      <c r="Y156" s="35" t="s">
        <v>45</v>
      </c>
      <c r="Z156" s="38" t="str">
        <f t="array" ref="Z156">IFERROR(xlookup(C:C,'Follow up.1'!A:A,'Follow up.1'!AF:AF),"-")</f>
        <v> 10/25</v>
      </c>
      <c r="AA156" s="32" t="s">
        <v>56</v>
      </c>
      <c r="AB156" s="32" t="s">
        <v>107</v>
      </c>
      <c r="AC156" s="32" t="s">
        <v>107</v>
      </c>
      <c r="AD156" s="32" t="s">
        <v>107</v>
      </c>
      <c r="AE156" s="32"/>
      <c r="AF156" s="32" t="s">
        <v>107</v>
      </c>
      <c r="AG156" s="32" t="s">
        <v>68</v>
      </c>
      <c r="AH156" s="32"/>
      <c r="AI156" s="32" t="s">
        <v>56</v>
      </c>
      <c r="AJ156" s="32" t="s">
        <v>47</v>
      </c>
      <c r="AK156" s="32" t="s">
        <v>77</v>
      </c>
      <c r="AL156" s="32" t="s">
        <v>77</v>
      </c>
      <c r="AM156" s="31"/>
      <c r="AN156" s="39" t="str">
        <f t="array" ref="AN156">IF(LEFT(B156,1)="3","x",IFNA(LET(raw,XLOOKUP(C156,'Follow up.2'!B:B,'Follow up.2'!AF:AF),IF(OR(raw="",raw=0),"-",TEXT(MIN(--raw,DATE(2027,6,1)),"mm/yyyy"))),"-"))</f>
        <v>06/2027</v>
      </c>
      <c r="AO156" s="31"/>
      <c r="AP156" s="27"/>
      <c r="AQ156" s="3"/>
      <c r="AR156" s="3"/>
      <c r="AS156" s="3"/>
      <c r="AT156" s="3"/>
      <c r="AU156" s="3"/>
      <c r="AV156" s="3"/>
      <c r="AW156" s="3"/>
      <c r="AX156" s="3"/>
      <c r="AY156" s="3"/>
      <c r="AZ156" s="3"/>
      <c r="BA156" s="3"/>
      <c r="BB156" s="3"/>
      <c r="BC156" s="3"/>
      <c r="BD156" s="3"/>
      <c r="BE156" s="3"/>
      <c r="BF156" s="3"/>
      <c r="BG156" s="3"/>
      <c r="BH156" s="3"/>
      <c r="BI156" s="3"/>
    </row>
    <row r="157" ht="14.25" customHeight="1">
      <c r="A157" s="1"/>
      <c r="B157" s="1">
        <f t="array" ref="B157">ifna(iferror(xlookup(C:C,'1000'!A:A,'1000'!D:D),iferror(xlookup(C:C,'2000'!A:A,'2000'!D:D),xlookup(C:C,'3000'!A:A,'3000'!D:D))),"-")</f>
        <v>1100</v>
      </c>
      <c r="C157" s="26">
        <v>1493.0</v>
      </c>
      <c r="D157" s="27" t="s">
        <v>878</v>
      </c>
      <c r="E157" s="27" t="s">
        <v>879</v>
      </c>
      <c r="F157" s="27" t="s">
        <v>170</v>
      </c>
      <c r="G157" s="27">
        <v>11.0</v>
      </c>
      <c r="H157" s="28" t="s">
        <v>880</v>
      </c>
      <c r="I157" s="29" t="s">
        <v>881</v>
      </c>
      <c r="J157" s="42" t="s">
        <v>882</v>
      </c>
      <c r="K157" s="30" t="s">
        <v>206</v>
      </c>
      <c r="L157" s="6" t="s">
        <v>206</v>
      </c>
      <c r="M157" s="51" t="s">
        <v>883</v>
      </c>
      <c r="N157" s="33" t="s">
        <v>884</v>
      </c>
      <c r="O157" s="86" t="s">
        <v>654</v>
      </c>
      <c r="P157" s="65" t="s">
        <v>46</v>
      </c>
      <c r="Q157" s="65" t="s">
        <v>45</v>
      </c>
      <c r="R157" s="65" t="s">
        <v>106</v>
      </c>
      <c r="S157" s="65" t="s">
        <v>106</v>
      </c>
      <c r="T157" s="65" t="s">
        <v>76</v>
      </c>
      <c r="U157" s="65" t="s">
        <v>86</v>
      </c>
      <c r="V157" s="36" t="s">
        <v>56</v>
      </c>
      <c r="W157" s="50" t="s">
        <v>45</v>
      </c>
      <c r="X157" s="50" t="s">
        <v>45</v>
      </c>
      <c r="Y157" s="50" t="s">
        <v>45</v>
      </c>
      <c r="Z157" s="38" t="str">
        <f t="array" ref="Z157">IFERROR(xlookup(C:C,'Follow up.1'!A:A,'Follow up.1'!AF:AF),"-")</f>
        <v>04/26</v>
      </c>
      <c r="AA157" s="51" t="s">
        <v>198</v>
      </c>
      <c r="AB157" s="51" t="s">
        <v>198</v>
      </c>
      <c r="AC157" s="51" t="s">
        <v>107</v>
      </c>
      <c r="AD157" s="51" t="s">
        <v>198</v>
      </c>
      <c r="AE157" s="51" t="s">
        <v>107</v>
      </c>
      <c r="AF157" s="51" t="s">
        <v>47</v>
      </c>
      <c r="AG157" s="6"/>
      <c r="AH157" s="6"/>
      <c r="AI157" s="6"/>
      <c r="AJ157" s="6"/>
      <c r="AK157" s="6"/>
      <c r="AL157" s="6"/>
      <c r="AM157" s="6"/>
      <c r="AN157" s="39" t="str">
        <f t="array" ref="AN157">IF(LEFT(B157,1)="3","x",IFNA(LET(raw,XLOOKUP(C157,'Follow up.2'!B:B,'Follow up.2'!AF:AF),IF(OR(raw="",raw=0),"-",TEXT(MIN(--raw,DATE(2027,6,1)),"mm/yyyy"))),"-"))</f>
        <v>-</v>
      </c>
      <c r="AO157" s="6"/>
      <c r="AP157" s="3"/>
      <c r="AQ157" s="3"/>
      <c r="AR157" s="3"/>
      <c r="AS157" s="3"/>
      <c r="AT157" s="3"/>
      <c r="AU157" s="3"/>
      <c r="AV157" s="3"/>
      <c r="AW157" s="3"/>
      <c r="AX157" s="3"/>
      <c r="AY157" s="3"/>
      <c r="AZ157" s="3"/>
      <c r="BA157" s="3"/>
      <c r="BB157" s="3"/>
      <c r="BC157" s="3"/>
      <c r="BD157" s="3"/>
      <c r="BE157" s="3"/>
      <c r="BF157" s="3"/>
      <c r="BG157" s="3"/>
      <c r="BH157" s="3"/>
      <c r="BI157" s="3"/>
    </row>
    <row r="158" ht="14.25" customHeight="1">
      <c r="A158" s="1"/>
      <c r="B158" s="1">
        <f t="array" ref="B158">ifna(iferror(xlookup(C:C,'1000'!A:A,'1000'!D:D),iferror(xlookup(C:C,'2000'!A:A,'2000'!D:D),xlookup(C:C,'3000'!A:A,'3000'!D:D))),"-")</f>
        <v>2092</v>
      </c>
      <c r="C158" s="26">
        <v>1558.0</v>
      </c>
      <c r="D158" s="27" t="s">
        <v>885</v>
      </c>
      <c r="E158" s="27" t="s">
        <v>886</v>
      </c>
      <c r="F158" s="27" t="s">
        <v>844</v>
      </c>
      <c r="G158" s="27">
        <v>13.0</v>
      </c>
      <c r="H158" s="28" t="s">
        <v>887</v>
      </c>
      <c r="I158" s="44" t="s">
        <v>888</v>
      </c>
      <c r="J158" s="27" t="s">
        <v>889</v>
      </c>
      <c r="K158" s="30" t="s">
        <v>609</v>
      </c>
      <c r="L158" s="6" t="s">
        <v>609</v>
      </c>
      <c r="M158" s="6"/>
      <c r="N158" s="82" t="s">
        <v>890</v>
      </c>
      <c r="O158" s="86" t="s">
        <v>654</v>
      </c>
      <c r="P158" s="65" t="s">
        <v>106</v>
      </c>
      <c r="Q158" s="65" t="s">
        <v>44</v>
      </c>
      <c r="R158" s="65" t="s">
        <v>44</v>
      </c>
      <c r="S158" s="65" t="s">
        <v>44</v>
      </c>
      <c r="T158" s="65" t="s">
        <v>106</v>
      </c>
      <c r="U158" s="65" t="s">
        <v>106</v>
      </c>
      <c r="V158" s="66" t="s">
        <v>45</v>
      </c>
      <c r="W158" s="65" t="s">
        <v>46</v>
      </c>
      <c r="X158" s="65" t="s">
        <v>46</v>
      </c>
      <c r="Y158" s="50" t="s">
        <v>56</v>
      </c>
      <c r="Z158" s="38" t="str">
        <f t="array" ref="Z158">IFERROR(xlookup(C:C,'Follow up.1'!A:A,'Follow up.1'!AF:AF),"-")</f>
        <v>04/26</v>
      </c>
      <c r="AA158" s="51" t="s">
        <v>198</v>
      </c>
      <c r="AB158" s="51" t="s">
        <v>46</v>
      </c>
      <c r="AC158" s="51" t="s">
        <v>89</v>
      </c>
      <c r="AD158" s="51" t="s">
        <v>89</v>
      </c>
      <c r="AE158" s="6"/>
      <c r="AF158" s="6"/>
      <c r="AG158" s="6"/>
      <c r="AH158" s="6"/>
      <c r="AI158" s="6"/>
      <c r="AJ158" s="6"/>
      <c r="AK158" s="6"/>
      <c r="AL158" s="6"/>
      <c r="AM158" s="6"/>
      <c r="AN158" s="39" t="str">
        <f t="array" ref="AN158">IF(LEFT(B158,1)="3","x",IFNA(LET(raw,XLOOKUP(C158,'Follow up.2'!B:B,'Follow up.2'!AF:AF),IF(OR(raw="",raw=0),"-",TEXT(MIN(--raw,DATE(2027,6,1)),"mm/yyyy"))),"-"))</f>
        <v>-</v>
      </c>
      <c r="AO158" s="6"/>
      <c r="AP158" s="3"/>
      <c r="AQ158" s="3"/>
      <c r="AR158" s="3"/>
      <c r="AS158" s="3"/>
      <c r="AT158" s="3"/>
      <c r="AU158" s="3"/>
      <c r="AV158" s="3"/>
      <c r="AW158" s="40"/>
      <c r="AX158" s="40"/>
      <c r="AY158" s="40"/>
      <c r="AZ158" s="40"/>
      <c r="BA158" s="40"/>
      <c r="BB158" s="40"/>
      <c r="BC158" s="40"/>
      <c r="BD158" s="40"/>
      <c r="BE158" s="40"/>
      <c r="BF158" s="40"/>
      <c r="BG158" s="40"/>
      <c r="BH158" s="40"/>
      <c r="BI158" s="40"/>
    </row>
    <row r="159" ht="14.25" customHeight="1">
      <c r="A159" s="1"/>
      <c r="B159" s="1" t="str">
        <f t="array" ref="B159">ifna(iferror(xlookup(C:C,'1000'!A:A,'1000'!D:D),iferror(xlookup(C:C,'2000'!A:A,'2000'!D:D),xlookup(C:C,'3000'!A:A,'3000'!D:D))),"-")</f>
        <v>-</v>
      </c>
      <c r="C159" s="87">
        <v>1718.0</v>
      </c>
      <c r="D159" s="89" t="s">
        <v>891</v>
      </c>
      <c r="E159" s="89" t="s">
        <v>892</v>
      </c>
      <c r="F159" s="89" t="s">
        <v>38</v>
      </c>
      <c r="G159" s="89">
        <v>0.0</v>
      </c>
      <c r="H159" s="28"/>
      <c r="I159" s="90" t="s">
        <v>893</v>
      </c>
      <c r="J159" s="89" t="s">
        <v>894</v>
      </c>
      <c r="K159" s="91"/>
      <c r="L159" s="31" t="s">
        <v>42</v>
      </c>
      <c r="M159" s="51" t="s">
        <v>895</v>
      </c>
      <c r="N159" s="33" t="s">
        <v>654</v>
      </c>
      <c r="O159" s="145" t="s">
        <v>654</v>
      </c>
      <c r="P159" s="35"/>
      <c r="Q159" s="35"/>
      <c r="R159" s="35"/>
      <c r="S159" s="35"/>
      <c r="T159" s="35"/>
      <c r="U159" s="35"/>
      <c r="V159" s="35"/>
      <c r="W159" s="35"/>
      <c r="X159" s="35"/>
      <c r="Y159" s="35"/>
      <c r="Z159" s="38" t="str">
        <f t="array" ref="Z159">IFERROR(xlookup(C:C,'Follow up.1'!A:A,'Follow up.1'!AF:AF),"-")</f>
        <v>-</v>
      </c>
      <c r="AA159" s="31"/>
      <c r="AB159" s="31"/>
      <c r="AC159" s="31"/>
      <c r="AD159" s="31"/>
      <c r="AE159" s="31"/>
      <c r="AF159" s="31"/>
      <c r="AG159" s="31"/>
      <c r="AH159" s="31"/>
      <c r="AI159" s="31"/>
      <c r="AJ159" s="31"/>
      <c r="AK159" s="31"/>
      <c r="AL159" s="31"/>
      <c r="AM159" s="31"/>
      <c r="AN159" s="39" t="str">
        <f t="array" ref="AN159">IF(LEFT(B159,1)="3","x",IFNA(LET(raw,XLOOKUP(C159,'Follow up.2'!B:B,'Follow up.2'!AF:AF),IF(OR(raw="",raw=0),"-",TEXT(MIN(--raw,DATE(2027,6,1)),"mm/yyyy"))),"-"))</f>
        <v>-</v>
      </c>
      <c r="AO159" s="31"/>
      <c r="AP159" s="30"/>
      <c r="AQ159" s="13"/>
      <c r="AR159" s="13"/>
      <c r="AS159" s="13"/>
      <c r="AT159" s="13"/>
      <c r="AU159" s="13"/>
      <c r="AV159" s="13"/>
      <c r="AW159" s="3"/>
      <c r="AX159" s="3"/>
      <c r="AY159" s="3"/>
      <c r="AZ159" s="3"/>
      <c r="BA159" s="3"/>
      <c r="BB159" s="3"/>
      <c r="BC159" s="3"/>
      <c r="BD159" s="3"/>
      <c r="BE159" s="3"/>
      <c r="BF159" s="3"/>
      <c r="BG159" s="3"/>
      <c r="BH159" s="3"/>
      <c r="BI159" s="3"/>
    </row>
    <row r="160" ht="14.25" customHeight="1">
      <c r="A160" s="1"/>
      <c r="B160" s="1" t="str">
        <f t="array" ref="B160">ifna(iferror(xlookup(C:C,'1000'!A:A,'1000'!D:D),iferror(xlookup(C:C,'2000'!A:A,'2000'!D:D),xlookup(C:C,'3000'!A:A,'3000'!D:D))),"-")</f>
        <v>-</v>
      </c>
      <c r="C160" s="106">
        <v>1892.0</v>
      </c>
      <c r="D160" s="107" t="s">
        <v>896</v>
      </c>
      <c r="E160" s="108" t="s">
        <v>897</v>
      </c>
      <c r="F160" s="98" t="s">
        <v>92</v>
      </c>
      <c r="G160" s="108">
        <v>0.0</v>
      </c>
      <c r="H160" s="109" t="s">
        <v>898</v>
      </c>
      <c r="I160" s="109">
        <v>2.67591981E9</v>
      </c>
      <c r="J160" s="107">
        <v>2.67591981E9</v>
      </c>
      <c r="K160" s="110"/>
      <c r="L160" s="111" t="s">
        <v>42</v>
      </c>
      <c r="M160" s="51" t="s">
        <v>895</v>
      </c>
      <c r="N160" s="82" t="s">
        <v>654</v>
      </c>
      <c r="O160" s="145" t="s">
        <v>654</v>
      </c>
      <c r="P160" s="50" t="s">
        <v>68</v>
      </c>
      <c r="Q160" s="65"/>
      <c r="R160" s="65"/>
      <c r="S160" s="65"/>
      <c r="T160" s="65"/>
      <c r="U160" s="65"/>
      <c r="V160" s="65"/>
      <c r="W160" s="65"/>
      <c r="X160" s="65"/>
      <c r="Y160" s="65"/>
      <c r="Z160" s="38" t="str">
        <f t="array" ref="Z160">IFERROR(xlookup(C:C,'Follow up.1'!A:A,'Follow up.1'!AF:AF),"-")</f>
        <v>-</v>
      </c>
      <c r="AA160" s="6"/>
      <c r="AB160" s="6"/>
      <c r="AC160" s="6"/>
      <c r="AD160" s="6"/>
      <c r="AE160" s="6"/>
      <c r="AF160" s="6"/>
      <c r="AG160" s="6"/>
      <c r="AH160" s="6"/>
      <c r="AI160" s="6"/>
      <c r="AJ160" s="6"/>
      <c r="AK160" s="6"/>
      <c r="AL160" s="6"/>
      <c r="AM160" s="6"/>
      <c r="AN160" s="39" t="str">
        <f t="array" ref="AN160">IF(LEFT(B160,1)="3","x",IFNA(LET(raw,XLOOKUP(C160,'Follow up.2'!B:B,'Follow up.2'!AF:AF),IF(OR(raw="",raw=0),"-",TEXT(MIN(--raw,DATE(2027,6,1)),"mm/yyyy"))),"-"))</f>
        <v>-</v>
      </c>
      <c r="AO160" s="6"/>
      <c r="AP160" s="3"/>
      <c r="AQ160" s="3"/>
      <c r="AR160" s="3"/>
      <c r="AS160" s="3"/>
      <c r="AT160" s="3"/>
      <c r="AU160" s="3"/>
      <c r="AV160" s="3"/>
      <c r="AW160" s="3"/>
      <c r="AX160" s="3"/>
      <c r="AY160" s="3"/>
      <c r="AZ160" s="3"/>
      <c r="BA160" s="3"/>
      <c r="BB160" s="3"/>
      <c r="BC160" s="3"/>
      <c r="BD160" s="3"/>
      <c r="BE160" s="3"/>
      <c r="BF160" s="3"/>
      <c r="BG160" s="3"/>
      <c r="BH160" s="3"/>
      <c r="BI160" s="3"/>
    </row>
    <row r="161" ht="14.25" customHeight="1">
      <c r="A161" s="1"/>
      <c r="B161" s="1" t="str">
        <f t="array" ref="B161">ifna(iferror(xlookup(C:C,'1000'!A:A,'1000'!D:D),iferror(xlookup(C:C,'2000'!A:A,'2000'!D:D),xlookup(C:C,'3000'!A:A,'3000'!D:D))),"-")</f>
        <v>-</v>
      </c>
      <c r="C161" s="119">
        <v>1639.0</v>
      </c>
      <c r="D161" s="29" t="s">
        <v>899</v>
      </c>
      <c r="E161" s="29" t="s">
        <v>900</v>
      </c>
      <c r="F161" s="29" t="s">
        <v>38</v>
      </c>
      <c r="G161" s="29">
        <v>5.0</v>
      </c>
      <c r="H161" s="28" t="s">
        <v>901</v>
      </c>
      <c r="I161" s="29" t="s">
        <v>902</v>
      </c>
      <c r="J161" s="29" t="s">
        <v>308</v>
      </c>
      <c r="K161" s="146" t="s">
        <v>42</v>
      </c>
      <c r="L161" s="147" t="s">
        <v>42</v>
      </c>
      <c r="M161" s="51" t="s">
        <v>895</v>
      </c>
      <c r="N161" s="148" t="s">
        <v>58</v>
      </c>
      <c r="O161" s="149" t="s">
        <v>58</v>
      </c>
      <c r="P161" s="150"/>
      <c r="Q161" s="150"/>
      <c r="R161" s="150"/>
      <c r="S161" s="150"/>
      <c r="T161" s="150"/>
      <c r="U161" s="150"/>
      <c r="V161" s="150"/>
      <c r="W161" s="150"/>
      <c r="X161" s="150"/>
      <c r="Y161" s="150"/>
      <c r="Z161" s="151" t="str">
        <f t="array" ref="Z161">IFERROR(xlookup(C:C,'Follow up.1'!A:A,'Follow up.1'!AF:AF),"-")</f>
        <v>-</v>
      </c>
      <c r="AA161" s="147"/>
      <c r="AB161" s="147"/>
      <c r="AC161" s="147"/>
      <c r="AD161" s="147"/>
      <c r="AE161" s="147"/>
      <c r="AF161" s="147"/>
      <c r="AG161" s="147"/>
      <c r="AH161" s="147"/>
      <c r="AI161" s="147"/>
      <c r="AJ161" s="147"/>
      <c r="AK161" s="147"/>
      <c r="AL161" s="147"/>
      <c r="AM161" s="147"/>
      <c r="AN161" s="39" t="str">
        <f t="array" ref="AN161">IF(LEFT(B161,1)="3","x",IFNA(LET(raw,XLOOKUP(C161,'Follow up.2'!B:B,'Follow up.2'!AF:AF),IF(OR(raw="",raw=0),"-",TEXT(MIN(--raw,DATE(2027,6,1)),"mm/yyyy"))),"-"))</f>
        <v>-</v>
      </c>
      <c r="AO161" s="147"/>
      <c r="AP161" s="146"/>
      <c r="AQ161" s="152"/>
      <c r="AR161" s="152"/>
      <c r="AS161" s="152"/>
      <c r="AT161" s="152"/>
      <c r="AU161" s="152"/>
      <c r="AV161" s="152"/>
      <c r="AW161" s="152"/>
      <c r="AX161" s="152"/>
      <c r="AY161" s="152"/>
      <c r="AZ161" s="152"/>
      <c r="BA161" s="152"/>
      <c r="BB161" s="152"/>
      <c r="BC161" s="152"/>
      <c r="BD161" s="152"/>
      <c r="BE161" s="152"/>
      <c r="BF161" s="152"/>
      <c r="BG161" s="152"/>
      <c r="BH161" s="152"/>
      <c r="BI161" s="152"/>
    </row>
    <row r="162" ht="14.25" customHeight="1">
      <c r="A162" s="1"/>
      <c r="B162" s="1" t="str">
        <f t="array" ref="B162">ifna(iferror(xlookup(C:C,'1000'!A:A,'1000'!D:D),iferror(xlookup(C:C,'2000'!A:A,'2000'!D:D),xlookup(C:C,'3000'!A:A,'3000'!D:D))),"-")</f>
        <v>-</v>
      </c>
      <c r="C162" s="87">
        <v>1787.0</v>
      </c>
      <c r="D162" s="89" t="s">
        <v>903</v>
      </c>
      <c r="E162" s="89" t="s">
        <v>904</v>
      </c>
      <c r="F162" s="89" t="s">
        <v>92</v>
      </c>
      <c r="G162" s="89">
        <v>5.0</v>
      </c>
      <c r="H162" s="43" t="s">
        <v>905</v>
      </c>
      <c r="I162" s="90" t="s">
        <v>906</v>
      </c>
      <c r="J162" s="89" t="s">
        <v>906</v>
      </c>
      <c r="K162" s="91"/>
      <c r="L162" s="31" t="s">
        <v>42</v>
      </c>
      <c r="M162" s="51" t="s">
        <v>895</v>
      </c>
      <c r="N162" s="33" t="s">
        <v>654</v>
      </c>
      <c r="O162" s="145" t="s">
        <v>654</v>
      </c>
      <c r="P162" s="65"/>
      <c r="Q162" s="65"/>
      <c r="R162" s="65"/>
      <c r="S162" s="65"/>
      <c r="T162" s="65"/>
      <c r="U162" s="65"/>
      <c r="V162" s="65"/>
      <c r="W162" s="65"/>
      <c r="X162" s="65"/>
      <c r="Y162" s="65"/>
      <c r="Z162" s="38" t="str">
        <f t="array" ref="Z162">IFERROR(xlookup(C:C,'Follow up.1'!A:A,'Follow up.1'!AF:AF),"-")</f>
        <v>-</v>
      </c>
      <c r="AA162" s="6"/>
      <c r="AB162" s="6"/>
      <c r="AC162" s="6"/>
      <c r="AD162" s="6"/>
      <c r="AE162" s="6"/>
      <c r="AF162" s="6"/>
      <c r="AG162" s="6"/>
      <c r="AH162" s="6"/>
      <c r="AI162" s="6"/>
      <c r="AJ162" s="6"/>
      <c r="AK162" s="6"/>
      <c r="AL162" s="6"/>
      <c r="AM162" s="6"/>
      <c r="AN162" s="39" t="str">
        <f t="array" ref="AN162">IF(LEFT(B162,1)="3","x",IFNA(LET(raw,XLOOKUP(C162,'Follow up.2'!B:B,'Follow up.2'!AF:AF),IF(OR(raw="",raw=0),"-",TEXT(MIN(--raw,DATE(2027,6,1)),"mm/yyyy"))),"-"))</f>
        <v>-</v>
      </c>
      <c r="AO162" s="6"/>
      <c r="AP162" s="3"/>
      <c r="AQ162" s="3"/>
      <c r="AR162" s="3"/>
      <c r="AS162" s="3"/>
      <c r="AT162" s="3"/>
      <c r="AU162" s="3"/>
      <c r="AV162" s="3"/>
      <c r="AW162" s="3"/>
      <c r="AX162" s="3"/>
      <c r="AY162" s="3"/>
      <c r="AZ162" s="3"/>
      <c r="BA162" s="3"/>
      <c r="BB162" s="3"/>
      <c r="BC162" s="3"/>
      <c r="BD162" s="3"/>
      <c r="BE162" s="3"/>
      <c r="BF162" s="3"/>
      <c r="BG162" s="3"/>
      <c r="BH162" s="3"/>
      <c r="BI162" s="3"/>
    </row>
    <row r="163" ht="14.25" customHeight="1">
      <c r="A163" s="1"/>
      <c r="B163" s="1" t="str">
        <f t="array" ref="B163">ifna(iferror(xlookup(C:C,'1000'!A:A,'1000'!D:D),iferror(xlookup(C:C,'2000'!A:A,'2000'!D:D),xlookup(C:C,'3000'!A:A,'3000'!D:D))),"-")</f>
        <v>-</v>
      </c>
      <c r="C163" s="87">
        <v>1798.0</v>
      </c>
      <c r="D163" s="89" t="s">
        <v>907</v>
      </c>
      <c r="E163" s="89" t="s">
        <v>908</v>
      </c>
      <c r="F163" s="89" t="s">
        <v>38</v>
      </c>
      <c r="G163" s="89">
        <v>5.0</v>
      </c>
      <c r="H163" s="43" t="s">
        <v>907</v>
      </c>
      <c r="I163" s="90" t="s">
        <v>909</v>
      </c>
      <c r="J163" s="89" t="s">
        <v>909</v>
      </c>
      <c r="K163" s="91"/>
      <c r="L163" s="31" t="s">
        <v>42</v>
      </c>
      <c r="M163" s="51" t="s">
        <v>895</v>
      </c>
      <c r="N163" s="33" t="s">
        <v>654</v>
      </c>
      <c r="O163" s="145" t="s">
        <v>654</v>
      </c>
      <c r="P163" s="65"/>
      <c r="Q163" s="65"/>
      <c r="R163" s="65"/>
      <c r="S163" s="65"/>
      <c r="T163" s="65"/>
      <c r="U163" s="65"/>
      <c r="V163" s="65"/>
      <c r="W163" s="65"/>
      <c r="X163" s="65"/>
      <c r="Y163" s="65"/>
      <c r="Z163" s="38" t="str">
        <f t="array" ref="Z163">IFERROR(xlookup(C:C,'Follow up.1'!A:A,'Follow up.1'!AF:AF),"-")</f>
        <v>-</v>
      </c>
      <c r="AA163" s="6"/>
      <c r="AB163" s="6"/>
      <c r="AC163" s="6"/>
      <c r="AD163" s="6"/>
      <c r="AE163" s="6"/>
      <c r="AF163" s="6"/>
      <c r="AG163" s="6"/>
      <c r="AH163" s="6"/>
      <c r="AI163" s="6"/>
      <c r="AJ163" s="6"/>
      <c r="AK163" s="6"/>
      <c r="AL163" s="6"/>
      <c r="AM163" s="6"/>
      <c r="AN163" s="39" t="str">
        <f t="array" ref="AN163">IF(LEFT(B163,1)="3","x",IFNA(LET(raw,XLOOKUP(C163,'Follow up.2'!B:B,'Follow up.2'!AF:AF),IF(OR(raw="",raw=0),"-",TEXT(MIN(--raw,DATE(2027,6,1)),"mm/yyyy"))),"-"))</f>
        <v>-</v>
      </c>
      <c r="AO163" s="6"/>
      <c r="AP163" s="3"/>
      <c r="AQ163" s="3"/>
      <c r="AR163" s="3"/>
      <c r="AS163" s="3"/>
      <c r="AT163" s="3"/>
      <c r="AU163" s="3"/>
      <c r="AV163" s="3"/>
      <c r="AW163" s="3"/>
      <c r="AX163" s="3"/>
      <c r="AY163" s="3"/>
      <c r="AZ163" s="3"/>
      <c r="BA163" s="3"/>
      <c r="BB163" s="3"/>
      <c r="BC163" s="3"/>
      <c r="BD163" s="3"/>
      <c r="BE163" s="3"/>
      <c r="BF163" s="3"/>
      <c r="BG163" s="3"/>
      <c r="BH163" s="3"/>
      <c r="BI163" s="3"/>
    </row>
    <row r="164" ht="14.25" customHeight="1">
      <c r="A164" s="1"/>
      <c r="B164" s="1" t="str">
        <f t="array" ref="B164">ifna(iferror(xlookup(C:C,'1000'!A:A,'1000'!D:D),iferror(xlookup(C:C,'2000'!A:A,'2000'!D:D),xlookup(C:C,'3000'!A:A,'3000'!D:D))),"-")</f>
        <v>-</v>
      </c>
      <c r="C164" s="106">
        <v>1905.0</v>
      </c>
      <c r="D164" s="107" t="s">
        <v>910</v>
      </c>
      <c r="E164" s="108" t="s">
        <v>911</v>
      </c>
      <c r="F164" s="98" t="s">
        <v>38</v>
      </c>
      <c r="G164" s="108">
        <v>5.0</v>
      </c>
      <c r="H164" s="109" t="s">
        <v>912</v>
      </c>
      <c r="I164" s="109">
        <v>2.152983526E9</v>
      </c>
      <c r="J164" s="107">
        <v>2.152983526E9</v>
      </c>
      <c r="K164" s="110"/>
      <c r="L164" s="111" t="s">
        <v>42</v>
      </c>
      <c r="M164" s="51" t="s">
        <v>895</v>
      </c>
      <c r="N164" s="82" t="s">
        <v>654</v>
      </c>
      <c r="O164" s="145" t="s">
        <v>654</v>
      </c>
      <c r="P164" s="65"/>
      <c r="Q164" s="65"/>
      <c r="R164" s="65"/>
      <c r="S164" s="65"/>
      <c r="T164" s="65"/>
      <c r="U164" s="65"/>
      <c r="V164" s="65"/>
      <c r="W164" s="65"/>
      <c r="X164" s="65"/>
      <c r="Y164" s="65"/>
      <c r="Z164" s="38" t="str">
        <f t="array" ref="Z164">IFERROR(xlookup(C:C,'Follow up.1'!A:A,'Follow up.1'!AF:AF),"-")</f>
        <v>-</v>
      </c>
      <c r="AA164" s="6"/>
      <c r="AB164" s="6"/>
      <c r="AC164" s="6"/>
      <c r="AD164" s="6"/>
      <c r="AE164" s="6"/>
      <c r="AF164" s="6"/>
      <c r="AG164" s="6"/>
      <c r="AH164" s="6"/>
      <c r="AI164" s="6"/>
      <c r="AJ164" s="6"/>
      <c r="AK164" s="6"/>
      <c r="AL164" s="6"/>
      <c r="AM164" s="6"/>
      <c r="AN164" s="39" t="str">
        <f t="array" ref="AN164">IF(LEFT(B164,1)="3","x",IFNA(LET(raw,XLOOKUP(C164,'Follow up.2'!B:B,'Follow up.2'!AF:AF),IF(OR(raw="",raw=0),"-",TEXT(MIN(--raw,DATE(2027,6,1)),"mm/yyyy"))),"-"))</f>
        <v>-</v>
      </c>
      <c r="AO164" s="6"/>
      <c r="AP164" s="3"/>
      <c r="AQ164" s="3"/>
      <c r="AR164" s="3"/>
      <c r="AS164" s="3"/>
      <c r="AT164" s="3"/>
      <c r="AU164" s="3"/>
      <c r="AV164" s="3"/>
      <c r="AW164" s="3"/>
      <c r="AX164" s="3"/>
      <c r="AY164" s="3"/>
      <c r="AZ164" s="3"/>
      <c r="BA164" s="3"/>
      <c r="BB164" s="3"/>
      <c r="BC164" s="3"/>
      <c r="BD164" s="3"/>
      <c r="BE164" s="3"/>
      <c r="BF164" s="3"/>
      <c r="BG164" s="3"/>
      <c r="BH164" s="3"/>
      <c r="BI164" s="3"/>
    </row>
    <row r="165" ht="14.25" customHeight="1">
      <c r="A165" s="1"/>
      <c r="B165" s="1" t="str">
        <f t="array" ref="B165">ifna(iferror(xlookup(C:C,'1000'!A:A,'1000'!D:D),iferror(xlookup(C:C,'2000'!A:A,'2000'!D:D),xlookup(C:C,'3000'!A:A,'3000'!D:D))),"-")</f>
        <v>-</v>
      </c>
      <c r="C165" s="133">
        <v>1385.0</v>
      </c>
      <c r="D165" s="134" t="s">
        <v>913</v>
      </c>
      <c r="E165" s="134" t="s">
        <v>367</v>
      </c>
      <c r="F165" s="27" t="s">
        <v>50</v>
      </c>
      <c r="G165" s="134">
        <v>6.0</v>
      </c>
      <c r="H165" s="28" t="s">
        <v>914</v>
      </c>
      <c r="I165" s="141">
        <v>2.67253798E9</v>
      </c>
      <c r="J165" s="134"/>
      <c r="K165" s="30" t="s">
        <v>42</v>
      </c>
      <c r="L165" s="31" t="s">
        <v>42</v>
      </c>
      <c r="M165" s="51" t="s">
        <v>895</v>
      </c>
      <c r="N165" s="153" t="s">
        <v>58</v>
      </c>
      <c r="O165" s="149" t="s">
        <v>58</v>
      </c>
      <c r="P165" s="65" t="s">
        <v>106</v>
      </c>
      <c r="Q165" s="65"/>
      <c r="R165" s="65"/>
      <c r="S165" s="65"/>
      <c r="T165" s="65"/>
      <c r="U165" s="65"/>
      <c r="V165" s="65"/>
      <c r="W165" s="65"/>
      <c r="X165" s="65"/>
      <c r="Y165" s="65"/>
      <c r="Z165" s="38" t="str">
        <f t="array" ref="Z165">IFERROR(xlookup(C:C,'Follow up.1'!A:A,'Follow up.1'!AF:AF),"-")</f>
        <v>-</v>
      </c>
      <c r="AA165" s="6"/>
      <c r="AB165" s="6"/>
      <c r="AC165" s="6"/>
      <c r="AD165" s="6"/>
      <c r="AE165" s="6"/>
      <c r="AF165" s="6"/>
      <c r="AG165" s="6"/>
      <c r="AH165" s="6"/>
      <c r="AI165" s="6"/>
      <c r="AJ165" s="6"/>
      <c r="AK165" s="6"/>
      <c r="AL165" s="6"/>
      <c r="AM165" s="6"/>
      <c r="AN165" s="39" t="str">
        <f t="array" ref="AN165">IF(LEFT(B165,1)="3","x",IFNA(LET(raw,XLOOKUP(C165,'Follow up.2'!B:B,'Follow up.2'!AF:AF),IF(OR(raw="",raw=0),"-",TEXT(MIN(--raw,DATE(2027,6,1)),"mm/yyyy"))),"-"))</f>
        <v>-</v>
      </c>
      <c r="AO165" s="6"/>
      <c r="AP165" s="3"/>
      <c r="AQ165" s="3"/>
      <c r="AR165" s="3"/>
      <c r="AS165" s="3"/>
      <c r="AT165" s="3"/>
      <c r="AU165" s="3"/>
      <c r="AV165" s="3"/>
      <c r="AW165" s="3"/>
      <c r="AX165" s="3"/>
      <c r="AY165" s="3"/>
      <c r="AZ165" s="3"/>
      <c r="BA165" s="3"/>
      <c r="BB165" s="3"/>
      <c r="BC165" s="3"/>
      <c r="BD165" s="3"/>
      <c r="BE165" s="3"/>
      <c r="BF165" s="3"/>
      <c r="BG165" s="3"/>
      <c r="BH165" s="3"/>
      <c r="BI165" s="3"/>
    </row>
    <row r="166" ht="14.25" customHeight="1">
      <c r="A166" s="1"/>
      <c r="B166" s="1">
        <f t="array" ref="B166">ifna(iferror(xlookup(C:C,'1000'!A:A,'1000'!D:D),iferror(xlookup(C:C,'2000'!A:A,'2000'!D:D),xlookup(C:C,'3000'!A:A,'3000'!D:D))),"-")</f>
        <v>1115</v>
      </c>
      <c r="C166" s="52">
        <v>1661.0</v>
      </c>
      <c r="D166" s="53" t="s">
        <v>171</v>
      </c>
      <c r="E166" s="53" t="s">
        <v>915</v>
      </c>
      <c r="F166" s="53" t="s">
        <v>287</v>
      </c>
      <c r="G166" s="53">
        <v>7.0</v>
      </c>
      <c r="H166" s="28" t="s">
        <v>916</v>
      </c>
      <c r="I166" s="54" t="s">
        <v>917</v>
      </c>
      <c r="J166" s="53"/>
      <c r="K166" s="55" t="s">
        <v>42</v>
      </c>
      <c r="L166" s="40" t="s">
        <v>42</v>
      </c>
      <c r="M166" s="40"/>
      <c r="N166" s="82" t="s">
        <v>918</v>
      </c>
      <c r="O166" s="86" t="s">
        <v>654</v>
      </c>
      <c r="P166" s="35" t="s">
        <v>45</v>
      </c>
      <c r="Q166" s="35" t="s">
        <v>45</v>
      </c>
      <c r="R166" s="35" t="s">
        <v>45</v>
      </c>
      <c r="S166" s="35" t="s">
        <v>45</v>
      </c>
      <c r="T166" s="35" t="s">
        <v>45</v>
      </c>
      <c r="U166" s="35" t="s">
        <v>86</v>
      </c>
      <c r="V166" s="35" t="s">
        <v>46</v>
      </c>
      <c r="W166" s="35" t="s">
        <v>46</v>
      </c>
      <c r="X166" s="35" t="s">
        <v>46</v>
      </c>
      <c r="Y166" s="37" t="s">
        <v>45</v>
      </c>
      <c r="Z166" s="38" t="str">
        <f t="array" ref="Z166">IFERROR(xlookup(C:C,'Follow up.1'!A:A,'Follow up.1'!AF:AF),"-")</f>
        <v>04/26</v>
      </c>
      <c r="AA166" s="57" t="s">
        <v>88</v>
      </c>
      <c r="AB166" s="45"/>
      <c r="AC166" s="45"/>
      <c r="AD166" s="45"/>
      <c r="AE166" s="45"/>
      <c r="AF166" s="45"/>
      <c r="AG166" s="45"/>
      <c r="AH166" s="45"/>
      <c r="AI166" s="45"/>
      <c r="AJ166" s="45"/>
      <c r="AK166" s="45"/>
      <c r="AL166" s="45"/>
      <c r="AM166" s="45"/>
      <c r="AN166" s="39" t="str">
        <f t="array" ref="AN166">IF(LEFT(B166,1)="3","x",IFNA(LET(raw,XLOOKUP(C166,'Follow up.2'!B:B,'Follow up.2'!AF:AF),IF(OR(raw="",raw=0),"-",TEXT(MIN(--raw,DATE(2027,6,1)),"mm/yyyy"))),"-"))</f>
        <v>-</v>
      </c>
      <c r="AO166" s="45"/>
      <c r="AP166" s="55"/>
      <c r="AW166" s="3"/>
      <c r="AX166" s="3"/>
      <c r="AY166" s="3"/>
      <c r="AZ166" s="3"/>
      <c r="BA166" s="3"/>
      <c r="BB166" s="3"/>
      <c r="BC166" s="3"/>
      <c r="BD166" s="3"/>
      <c r="BE166" s="3"/>
      <c r="BF166" s="3"/>
      <c r="BG166" s="3"/>
      <c r="BH166" s="3"/>
      <c r="BI166" s="3"/>
    </row>
    <row r="167" ht="14.25" customHeight="1">
      <c r="A167" s="1"/>
      <c r="B167" s="1">
        <f t="array" ref="B167">ifna(iferror(xlookup(C:C,'1000'!A:A,'1000'!D:D),iferror(xlookup(C:C,'2000'!A:A,'2000'!D:D),xlookup(C:C,'3000'!A:A,'3000'!D:D))),"-")</f>
        <v>1101</v>
      </c>
      <c r="C167" s="26">
        <v>1598.0</v>
      </c>
      <c r="D167" s="27" t="s">
        <v>919</v>
      </c>
      <c r="E167" s="27" t="s">
        <v>920</v>
      </c>
      <c r="F167" s="27" t="s">
        <v>844</v>
      </c>
      <c r="G167" s="27">
        <v>7.0</v>
      </c>
      <c r="H167" s="28" t="s">
        <v>921</v>
      </c>
      <c r="I167" s="29" t="s">
        <v>922</v>
      </c>
      <c r="J167" s="27"/>
      <c r="K167" s="30" t="s">
        <v>195</v>
      </c>
      <c r="L167" s="31" t="s">
        <v>195</v>
      </c>
      <c r="M167" s="32" t="s">
        <v>923</v>
      </c>
      <c r="N167" s="154" t="s">
        <v>924</v>
      </c>
      <c r="O167" s="86" t="s">
        <v>654</v>
      </c>
      <c r="P167" s="35" t="s">
        <v>106</v>
      </c>
      <c r="Q167" s="35" t="s">
        <v>168</v>
      </c>
      <c r="R167" s="35" t="s">
        <v>56</v>
      </c>
      <c r="S167" s="35" t="s">
        <v>106</v>
      </c>
      <c r="T167" s="35" t="s">
        <v>56</v>
      </c>
      <c r="U167" s="35" t="s">
        <v>45</v>
      </c>
      <c r="V167" s="66" t="s">
        <v>45</v>
      </c>
      <c r="W167" s="35" t="s">
        <v>86</v>
      </c>
      <c r="X167" s="35" t="s">
        <v>86</v>
      </c>
      <c r="Y167" s="35" t="s">
        <v>45</v>
      </c>
      <c r="Z167" s="38" t="str">
        <f t="array" ref="Z167">IFERROR(xlookup(C:C,'Follow up.1'!A:A,'Follow up.1'!AF:AF),"-")</f>
        <v>02/26</v>
      </c>
      <c r="AA167" s="32" t="s">
        <v>198</v>
      </c>
      <c r="AB167" s="32" t="s">
        <v>198</v>
      </c>
      <c r="AC167" s="32" t="s">
        <v>198</v>
      </c>
      <c r="AD167" s="32" t="s">
        <v>198</v>
      </c>
      <c r="AE167" s="31"/>
      <c r="AF167" s="31"/>
      <c r="AG167" s="31"/>
      <c r="AH167" s="31"/>
      <c r="AI167" s="31"/>
      <c r="AJ167" s="31"/>
      <c r="AK167" s="31"/>
      <c r="AL167" s="31"/>
      <c r="AM167" s="31"/>
      <c r="AN167" s="39" t="str">
        <f t="array" ref="AN167">IF(LEFT(B167,1)="3","x",IFNA(LET(raw,XLOOKUP(C167,'Follow up.2'!B:B,'Follow up.2'!AF:AF),IF(OR(raw="",raw=0),"-",TEXT(MIN(--raw,DATE(2027,6,1)),"mm/yyyy"))),"-"))</f>
        <v>-</v>
      </c>
      <c r="AO167" s="31"/>
      <c r="AP167" s="30"/>
      <c r="AQ167" s="13"/>
      <c r="AR167" s="13"/>
      <c r="AS167" s="13"/>
      <c r="AT167" s="13"/>
      <c r="AU167" s="13"/>
      <c r="AV167" s="13"/>
      <c r="AW167" s="3"/>
      <c r="AX167" s="3"/>
      <c r="AY167" s="3"/>
      <c r="AZ167" s="3"/>
      <c r="BA167" s="3"/>
      <c r="BB167" s="3"/>
      <c r="BC167" s="3"/>
      <c r="BD167" s="3"/>
      <c r="BE167" s="3"/>
      <c r="BF167" s="3"/>
      <c r="BG167" s="3"/>
      <c r="BH167" s="3"/>
      <c r="BI167" s="3"/>
    </row>
    <row r="168" ht="14.25" customHeight="1">
      <c r="A168" s="1"/>
      <c r="B168" s="1" t="str">
        <f t="array" ref="B168">ifna(iferror(xlookup(C:C,'1000'!A:A,'1000'!D:D),iferror(xlookup(C:C,'2000'!A:A,'2000'!D:D),xlookup(C:C,'3000'!A:A,'3000'!D:D))),"-")</f>
        <v>-</v>
      </c>
      <c r="C168" s="26">
        <v>1443.0</v>
      </c>
      <c r="D168" s="27" t="s">
        <v>925</v>
      </c>
      <c r="E168" s="27" t="s">
        <v>185</v>
      </c>
      <c r="F168" s="27" t="s">
        <v>50</v>
      </c>
      <c r="G168" s="27">
        <v>7.0</v>
      </c>
      <c r="H168" s="28" t="s">
        <v>926</v>
      </c>
      <c r="I168" s="29" t="s">
        <v>927</v>
      </c>
      <c r="J168" s="27" t="s">
        <v>928</v>
      </c>
      <c r="K168" s="30" t="s">
        <v>929</v>
      </c>
      <c r="L168" s="6" t="s">
        <v>929</v>
      </c>
      <c r="M168" s="51" t="s">
        <v>930</v>
      </c>
      <c r="N168" s="82" t="s">
        <v>654</v>
      </c>
      <c r="O168" s="145" t="s">
        <v>654</v>
      </c>
      <c r="P168" s="65" t="s">
        <v>56</v>
      </c>
      <c r="Q168" s="65" t="s">
        <v>56</v>
      </c>
      <c r="R168" s="65" t="s">
        <v>56</v>
      </c>
      <c r="S168" s="65" t="s">
        <v>56</v>
      </c>
      <c r="T168" s="65" t="s">
        <v>56</v>
      </c>
      <c r="U168" s="65" t="s">
        <v>56</v>
      </c>
      <c r="V168" s="66" t="s">
        <v>45</v>
      </c>
      <c r="W168" s="65" t="s">
        <v>45</v>
      </c>
      <c r="X168" s="65" t="s">
        <v>45</v>
      </c>
      <c r="Y168" s="65" t="s">
        <v>106</v>
      </c>
      <c r="Z168" s="38" t="str">
        <f t="array" ref="Z168">IFERROR(xlookup(C:C,'Follow up.1'!A:A,'Follow up.1'!AF:AF),"-")</f>
        <v> 12/25</v>
      </c>
      <c r="AA168" s="6"/>
      <c r="AB168" s="6"/>
      <c r="AC168" s="6"/>
      <c r="AD168" s="6"/>
      <c r="AE168" s="6"/>
      <c r="AF168" s="6"/>
      <c r="AG168" s="6"/>
      <c r="AH168" s="6"/>
      <c r="AI168" s="6"/>
      <c r="AJ168" s="6"/>
      <c r="AK168" s="6"/>
      <c r="AL168" s="6"/>
      <c r="AM168" s="6"/>
      <c r="AN168" s="39" t="str">
        <f t="array" ref="AN168">IF(LEFT(B168,1)="3","x",IFNA(LET(raw,XLOOKUP(C168,'Follow up.2'!B:B,'Follow up.2'!AF:AF),IF(OR(raw="",raw=0),"-",TEXT(MIN(--raw,DATE(2027,6,1)),"mm/yyyy"))),"-"))</f>
        <v>-</v>
      </c>
      <c r="AO168" s="6"/>
      <c r="AP168" s="3"/>
      <c r="AQ168" s="3"/>
      <c r="AR168" s="3"/>
      <c r="AS168" s="3"/>
      <c r="AT168" s="3"/>
      <c r="AU168" s="3"/>
      <c r="AV168" s="3"/>
      <c r="AW168" s="3"/>
      <c r="AX168" s="3"/>
      <c r="AY168" s="3"/>
      <c r="AZ168" s="3"/>
      <c r="BA168" s="3"/>
      <c r="BB168" s="3"/>
      <c r="BC168" s="3"/>
      <c r="BD168" s="3"/>
      <c r="BE168" s="3"/>
      <c r="BF168" s="3"/>
      <c r="BG168" s="3"/>
      <c r="BH168" s="3"/>
      <c r="BI168" s="3"/>
    </row>
    <row r="169" ht="14.25" customHeight="1">
      <c r="A169" s="1"/>
      <c r="B169" s="1">
        <f t="array" ref="B169">ifna(iferror(xlookup(C:C,'1000'!A:A,'1000'!D:D),iferror(xlookup(C:C,'2000'!A:A,'2000'!D:D),xlookup(C:C,'3000'!A:A,'3000'!D:D))),"-")</f>
        <v>1112</v>
      </c>
      <c r="C169" s="26">
        <v>1462.0</v>
      </c>
      <c r="D169" s="27" t="s">
        <v>931</v>
      </c>
      <c r="E169" s="27" t="s">
        <v>932</v>
      </c>
      <c r="F169" s="27" t="s">
        <v>173</v>
      </c>
      <c r="G169" s="27">
        <v>7.0</v>
      </c>
      <c r="H169" s="28" t="s">
        <v>933</v>
      </c>
      <c r="I169" s="29" t="s">
        <v>934</v>
      </c>
      <c r="J169" s="155" t="s">
        <v>308</v>
      </c>
      <c r="K169" s="30" t="s">
        <v>935</v>
      </c>
      <c r="L169" s="6" t="s">
        <v>935</v>
      </c>
      <c r="M169" s="6"/>
      <c r="N169" s="33" t="s">
        <v>654</v>
      </c>
      <c r="O169" s="86" t="s">
        <v>654</v>
      </c>
      <c r="P169" s="65" t="s">
        <v>46</v>
      </c>
      <c r="Q169" s="65" t="s">
        <v>46</v>
      </c>
      <c r="R169" s="65" t="s">
        <v>106</v>
      </c>
      <c r="S169" s="65" t="s">
        <v>45</v>
      </c>
      <c r="T169" s="65" t="s">
        <v>56</v>
      </c>
      <c r="U169" s="65" t="s">
        <v>86</v>
      </c>
      <c r="V169" s="66" t="s">
        <v>45</v>
      </c>
      <c r="W169" s="65" t="s">
        <v>45</v>
      </c>
      <c r="X169" s="65" t="s">
        <v>45</v>
      </c>
      <c r="Y169" s="65" t="s">
        <v>86</v>
      </c>
      <c r="Z169" s="38" t="str">
        <f t="array" ref="Z169">IFERROR(xlookup(C:C,'Follow up.1'!A:A,'Follow up.1'!AF:AF),"-")</f>
        <v>-</v>
      </c>
      <c r="AA169" s="6"/>
      <c r="AB169" s="6"/>
      <c r="AC169" s="6"/>
      <c r="AD169" s="6"/>
      <c r="AE169" s="6"/>
      <c r="AF169" s="6"/>
      <c r="AG169" s="6"/>
      <c r="AH169" s="6"/>
      <c r="AI169" s="6"/>
      <c r="AJ169" s="6"/>
      <c r="AK169" s="6"/>
      <c r="AL169" s="6"/>
      <c r="AM169" s="6"/>
      <c r="AN169" s="39" t="str">
        <f t="array" ref="AN169">IF(LEFT(B169,1)="3","x",IFNA(LET(raw,XLOOKUP(C169,'Follow up.2'!B:B,'Follow up.2'!AF:AF),IF(OR(raw="",raw=0),"-",TEXT(MIN(--raw,DATE(2027,6,1)),"mm/yyyy"))),"-"))</f>
        <v>-</v>
      </c>
      <c r="AO169" s="6"/>
      <c r="AP169" s="3"/>
      <c r="AQ169" s="3"/>
      <c r="AR169" s="3"/>
      <c r="AS169" s="3"/>
      <c r="AT169" s="3"/>
      <c r="AU169" s="3"/>
      <c r="AV169" s="3"/>
      <c r="AW169" s="3"/>
      <c r="AX169" s="3"/>
      <c r="AY169" s="3"/>
      <c r="AZ169" s="3"/>
      <c r="BA169" s="3"/>
      <c r="BB169" s="3"/>
      <c r="BC169" s="3"/>
      <c r="BD169" s="3"/>
      <c r="BE169" s="3"/>
      <c r="BF169" s="3"/>
      <c r="BG169" s="3"/>
      <c r="BH169" s="3"/>
      <c r="BI169" s="3"/>
    </row>
    <row r="170" ht="14.25" customHeight="1">
      <c r="A170" s="1"/>
      <c r="B170" s="1">
        <f t="array" ref="B170">ifna(iferror(xlookup(C:C,'1000'!A:A,'1000'!D:D),iferror(xlookup(C:C,'2000'!A:A,'2000'!D:D),xlookup(C:C,'3000'!A:A,'3000'!D:D))),"-")</f>
        <v>1120</v>
      </c>
      <c r="C170" s="26">
        <v>1513.0</v>
      </c>
      <c r="D170" s="27" t="s">
        <v>936</v>
      </c>
      <c r="E170" s="27" t="s">
        <v>937</v>
      </c>
      <c r="F170" s="27" t="s">
        <v>92</v>
      </c>
      <c r="G170" s="27">
        <v>7.0</v>
      </c>
      <c r="H170" s="28" t="s">
        <v>938</v>
      </c>
      <c r="I170" s="29" t="s">
        <v>939</v>
      </c>
      <c r="J170" s="27"/>
      <c r="K170" s="30" t="s">
        <v>206</v>
      </c>
      <c r="L170" s="6" t="s">
        <v>206</v>
      </c>
      <c r="M170" s="51" t="s">
        <v>895</v>
      </c>
      <c r="N170" s="82" t="s">
        <v>654</v>
      </c>
      <c r="O170" s="86" t="s">
        <v>654</v>
      </c>
      <c r="P170" s="65" t="s">
        <v>44</v>
      </c>
      <c r="Q170" s="65" t="s">
        <v>45</v>
      </c>
      <c r="R170" s="65" t="s">
        <v>45</v>
      </c>
      <c r="S170" s="65" t="s">
        <v>45</v>
      </c>
      <c r="T170" s="65" t="s">
        <v>76</v>
      </c>
      <c r="U170" s="65" t="s">
        <v>76</v>
      </c>
      <c r="V170" s="36"/>
      <c r="W170" s="50"/>
      <c r="X170" s="50"/>
      <c r="Y170" s="65"/>
      <c r="Z170" s="38" t="str">
        <f t="array" ref="Z170">IFERROR(xlookup(C:C,'Follow up.1'!A:A,'Follow up.1'!AF:AF),"-")</f>
        <v>-</v>
      </c>
      <c r="AA170" s="6"/>
      <c r="AB170" s="6"/>
      <c r="AC170" s="6"/>
      <c r="AD170" s="6"/>
      <c r="AE170" s="6"/>
      <c r="AF170" s="6"/>
      <c r="AG170" s="6"/>
      <c r="AH170" s="6"/>
      <c r="AI170" s="6"/>
      <c r="AJ170" s="6"/>
      <c r="AK170" s="6"/>
      <c r="AL170" s="6"/>
      <c r="AM170" s="6"/>
      <c r="AN170" s="39" t="str">
        <f t="array" ref="AN170">IF(LEFT(B170,1)="3","x",IFNA(LET(raw,XLOOKUP(C170,'Follow up.2'!B:B,'Follow up.2'!AF:AF),IF(OR(raw="",raw=0),"-",TEXT(MIN(--raw,DATE(2027,6,1)),"mm/yyyy"))),"-"))</f>
        <v>-</v>
      </c>
      <c r="AO170" s="6"/>
      <c r="AP170" s="3"/>
      <c r="AQ170" s="3"/>
      <c r="AR170" s="3"/>
      <c r="AS170" s="3"/>
      <c r="AT170" s="3"/>
      <c r="AU170" s="3"/>
      <c r="AV170" s="3"/>
      <c r="AW170" s="3"/>
      <c r="AX170" s="3"/>
      <c r="AY170" s="3"/>
      <c r="AZ170" s="3"/>
      <c r="BA170" s="3"/>
      <c r="BB170" s="3"/>
      <c r="BC170" s="3"/>
      <c r="BD170" s="3"/>
      <c r="BE170" s="3"/>
      <c r="BF170" s="3"/>
      <c r="BG170" s="3"/>
      <c r="BH170" s="3"/>
      <c r="BI170" s="3"/>
    </row>
    <row r="171" ht="14.25" customHeight="1">
      <c r="A171" s="1"/>
      <c r="B171" s="1" t="str">
        <f t="array" ref="B171">ifna(iferror(xlookup(C:C,'1000'!A:A,'1000'!D:D),iferror(xlookup(C:C,'2000'!A:A,'2000'!D:D),xlookup(C:C,'3000'!A:A,'3000'!D:D))),"-")</f>
        <v>-</v>
      </c>
      <c r="C171" s="26">
        <v>1467.0</v>
      </c>
      <c r="D171" s="27" t="s">
        <v>940</v>
      </c>
      <c r="E171" s="27" t="s">
        <v>215</v>
      </c>
      <c r="F171" s="27" t="s">
        <v>173</v>
      </c>
      <c r="G171" s="27">
        <v>7.0</v>
      </c>
      <c r="H171" s="28" t="s">
        <v>941</v>
      </c>
      <c r="I171" s="29" t="s">
        <v>942</v>
      </c>
      <c r="J171" s="27" t="s">
        <v>942</v>
      </c>
      <c r="K171" s="30" t="s">
        <v>206</v>
      </c>
      <c r="L171" s="6" t="s">
        <v>206</v>
      </c>
      <c r="M171" s="51" t="s">
        <v>895</v>
      </c>
      <c r="N171" s="153" t="s">
        <v>58</v>
      </c>
      <c r="O171" s="149" t="s">
        <v>58</v>
      </c>
      <c r="P171" s="65" t="s">
        <v>46</v>
      </c>
      <c r="Q171" s="65" t="s">
        <v>56</v>
      </c>
      <c r="R171" s="65" t="s">
        <v>56</v>
      </c>
      <c r="S171" s="65" t="s">
        <v>45</v>
      </c>
      <c r="T171" s="65" t="s">
        <v>88</v>
      </c>
      <c r="U171" s="65"/>
      <c r="V171" s="66"/>
      <c r="W171" s="65"/>
      <c r="X171" s="65"/>
      <c r="Y171" s="65"/>
      <c r="Z171" s="38" t="str">
        <f t="array" ref="Z171">IFERROR(xlookup(C:C,'Follow up.1'!A:A,'Follow up.1'!AF:AF),"-")</f>
        <v>-</v>
      </c>
      <c r="AA171" s="6"/>
      <c r="AB171" s="6"/>
      <c r="AC171" s="6"/>
      <c r="AD171" s="6"/>
      <c r="AE171" s="6"/>
      <c r="AF171" s="6"/>
      <c r="AG171" s="6"/>
      <c r="AH171" s="6"/>
      <c r="AI171" s="6"/>
      <c r="AJ171" s="6"/>
      <c r="AK171" s="6"/>
      <c r="AL171" s="6"/>
      <c r="AM171" s="6"/>
      <c r="AN171" s="39" t="str">
        <f t="array" ref="AN171">IF(LEFT(B171,1)="3","x",IFNA(LET(raw,XLOOKUP(C171,'Follow up.2'!B:B,'Follow up.2'!AF:AF),IF(OR(raw="",raw=0),"-",TEXT(MIN(--raw,DATE(2027,6,1)),"mm/yyyy"))),"-"))</f>
        <v>-</v>
      </c>
      <c r="AO171" s="6"/>
      <c r="AP171" s="3"/>
      <c r="AQ171" s="3"/>
      <c r="AR171" s="3"/>
      <c r="AS171" s="3"/>
      <c r="AT171" s="3"/>
      <c r="AU171" s="3"/>
      <c r="AV171" s="3"/>
      <c r="AW171" s="3"/>
      <c r="AX171" s="3"/>
      <c r="AY171" s="3"/>
      <c r="AZ171" s="3"/>
      <c r="BA171" s="3"/>
      <c r="BB171" s="3"/>
      <c r="BC171" s="3"/>
      <c r="BD171" s="3"/>
      <c r="BE171" s="3"/>
      <c r="BF171" s="3"/>
      <c r="BG171" s="3"/>
      <c r="BH171" s="3"/>
      <c r="BI171" s="3"/>
    </row>
    <row r="172" ht="14.25" customHeight="1">
      <c r="A172" s="1"/>
      <c r="B172" s="1" t="str">
        <f t="array" ref="B172">ifna(iferror(xlookup(C:C,'1000'!A:A,'1000'!D:D),iferror(xlookup(C:C,'2000'!A:A,'2000'!D:D),xlookup(C:C,'3000'!A:A,'3000'!D:D))),"-")</f>
        <v>-</v>
      </c>
      <c r="C172" s="26">
        <v>1475.0</v>
      </c>
      <c r="D172" s="27" t="s">
        <v>943</v>
      </c>
      <c r="E172" s="27" t="s">
        <v>944</v>
      </c>
      <c r="F172" s="27" t="s">
        <v>124</v>
      </c>
      <c r="G172" s="27">
        <v>7.0</v>
      </c>
      <c r="H172" s="28" t="s">
        <v>945</v>
      </c>
      <c r="I172" s="29" t="s">
        <v>946</v>
      </c>
      <c r="J172" s="27"/>
      <c r="K172" s="30" t="s">
        <v>206</v>
      </c>
      <c r="L172" s="6" t="s">
        <v>206</v>
      </c>
      <c r="M172" s="51" t="s">
        <v>895</v>
      </c>
      <c r="N172" s="153" t="s">
        <v>58</v>
      </c>
      <c r="O172" s="149" t="s">
        <v>58</v>
      </c>
      <c r="P172" s="65" t="s">
        <v>46</v>
      </c>
      <c r="Q172" s="65"/>
      <c r="R172" s="65"/>
      <c r="S172" s="65"/>
      <c r="T172" s="65"/>
      <c r="U172" s="65"/>
      <c r="V172" s="65"/>
      <c r="W172" s="65"/>
      <c r="X172" s="65"/>
      <c r="Y172" s="65"/>
      <c r="Z172" s="38" t="str">
        <f t="array" ref="Z172">IFERROR(xlookup(C:C,'Follow up.1'!A:A,'Follow up.1'!AF:AF),"-")</f>
        <v>-</v>
      </c>
      <c r="AA172" s="6"/>
      <c r="AB172" s="6"/>
      <c r="AC172" s="6"/>
      <c r="AD172" s="6"/>
      <c r="AE172" s="6"/>
      <c r="AF172" s="6"/>
      <c r="AG172" s="6"/>
      <c r="AH172" s="6"/>
      <c r="AI172" s="6"/>
      <c r="AJ172" s="6"/>
      <c r="AK172" s="6"/>
      <c r="AL172" s="6"/>
      <c r="AM172" s="6"/>
      <c r="AN172" s="39" t="str">
        <f t="array" ref="AN172">IF(LEFT(B172,1)="3","x",IFNA(LET(raw,XLOOKUP(C172,'Follow up.2'!B:B,'Follow up.2'!AF:AF),IF(OR(raw="",raw=0),"-",TEXT(MIN(--raw,DATE(2027,6,1)),"mm/yyyy"))),"-"))</f>
        <v>-</v>
      </c>
      <c r="AO172" s="6"/>
      <c r="AP172" s="3"/>
      <c r="AQ172" s="3"/>
      <c r="AR172" s="3"/>
      <c r="AS172" s="3"/>
      <c r="AT172" s="3"/>
      <c r="AU172" s="3"/>
      <c r="AV172" s="3"/>
      <c r="AW172" s="3"/>
      <c r="AX172" s="3"/>
      <c r="AY172" s="3"/>
      <c r="AZ172" s="3"/>
      <c r="BA172" s="3"/>
      <c r="BB172" s="3"/>
      <c r="BC172" s="3"/>
      <c r="BD172" s="3"/>
      <c r="BE172" s="3"/>
      <c r="BF172" s="3"/>
      <c r="BG172" s="3"/>
      <c r="BH172" s="3"/>
      <c r="BI172" s="3"/>
    </row>
    <row r="173" ht="14.25" customHeight="1">
      <c r="A173" s="1"/>
      <c r="B173" s="1" t="str">
        <f t="array" ref="B173">ifna(iferror(xlookup(C:C,'1000'!A:A,'1000'!D:D),iferror(xlookup(C:C,'2000'!A:A,'2000'!D:D),xlookup(C:C,'3000'!A:A,'3000'!D:D))),"-")</f>
        <v>-</v>
      </c>
      <c r="C173" s="26">
        <v>1479.0</v>
      </c>
      <c r="D173" s="27" t="s">
        <v>572</v>
      </c>
      <c r="E173" s="27" t="s">
        <v>758</v>
      </c>
      <c r="F173" s="27" t="s">
        <v>81</v>
      </c>
      <c r="G173" s="27">
        <v>7.0</v>
      </c>
      <c r="H173" s="28" t="s">
        <v>947</v>
      </c>
      <c r="I173" s="29" t="s">
        <v>948</v>
      </c>
      <c r="J173" s="27"/>
      <c r="K173" s="30" t="s">
        <v>949</v>
      </c>
      <c r="L173" s="6" t="s">
        <v>949</v>
      </c>
      <c r="M173" s="6"/>
      <c r="N173" s="153" t="s">
        <v>58</v>
      </c>
      <c r="O173" s="149" t="s">
        <v>58</v>
      </c>
      <c r="P173" s="65" t="s">
        <v>46</v>
      </c>
      <c r="Q173" s="65" t="s">
        <v>45</v>
      </c>
      <c r="R173" s="65" t="s">
        <v>56</v>
      </c>
      <c r="S173" s="65"/>
      <c r="T173" s="65"/>
      <c r="U173" s="65"/>
      <c r="V173" s="65"/>
      <c r="W173" s="65"/>
      <c r="X173" s="65"/>
      <c r="Y173" s="65"/>
      <c r="Z173" s="38" t="str">
        <f t="array" ref="Z173">IFERROR(xlookup(C:C,'Follow up.1'!A:A,'Follow up.1'!AF:AF),"-")</f>
        <v>-</v>
      </c>
      <c r="AA173" s="6"/>
      <c r="AB173" s="6"/>
      <c r="AC173" s="6"/>
      <c r="AD173" s="6"/>
      <c r="AE173" s="6"/>
      <c r="AF173" s="6"/>
      <c r="AG173" s="6"/>
      <c r="AH173" s="6"/>
      <c r="AI173" s="6"/>
      <c r="AJ173" s="6"/>
      <c r="AK173" s="6"/>
      <c r="AL173" s="6"/>
      <c r="AM173" s="6"/>
      <c r="AN173" s="39" t="str">
        <f t="array" ref="AN173">IF(LEFT(B173,1)="3","x",IFNA(LET(raw,XLOOKUP(C173,'Follow up.2'!B:B,'Follow up.2'!AF:AF),IF(OR(raw="",raw=0),"-",TEXT(MIN(--raw,DATE(2027,6,1)),"mm/yyyy"))),"-"))</f>
        <v>-</v>
      </c>
      <c r="AO173" s="6"/>
      <c r="AP173" s="3"/>
      <c r="AQ173" s="3"/>
      <c r="AR173" s="3"/>
      <c r="AS173" s="3"/>
      <c r="AT173" s="3"/>
      <c r="AU173" s="3"/>
      <c r="AV173" s="3"/>
      <c r="AW173" s="3"/>
      <c r="AX173" s="3"/>
      <c r="AY173" s="3"/>
      <c r="AZ173" s="3"/>
      <c r="BA173" s="3"/>
      <c r="BB173" s="3"/>
      <c r="BC173" s="3"/>
      <c r="BD173" s="3"/>
      <c r="BE173" s="3"/>
      <c r="BF173" s="3"/>
      <c r="BG173" s="3"/>
      <c r="BH173" s="3"/>
      <c r="BI173" s="3"/>
    </row>
    <row r="174" ht="14.25" customHeight="1">
      <c r="A174" s="1"/>
      <c r="B174" s="1" t="str">
        <f t="array" ref="B174">ifna(iferror(xlookup(C:C,'1000'!A:A,'1000'!D:D),iferror(xlookup(C:C,'2000'!A:A,'2000'!D:D),xlookup(C:C,'3000'!A:A,'3000'!D:D))),"-")</f>
        <v>-</v>
      </c>
      <c r="C174" s="26">
        <v>1480.0</v>
      </c>
      <c r="D174" s="27" t="s">
        <v>950</v>
      </c>
      <c r="E174" s="27" t="s">
        <v>951</v>
      </c>
      <c r="F174" s="27" t="s">
        <v>170</v>
      </c>
      <c r="G174" s="27">
        <v>7.0</v>
      </c>
      <c r="H174" s="28" t="s">
        <v>952</v>
      </c>
      <c r="I174" s="29" t="s">
        <v>953</v>
      </c>
      <c r="J174" s="27"/>
      <c r="K174" s="30" t="s">
        <v>206</v>
      </c>
      <c r="L174" s="6" t="s">
        <v>206</v>
      </c>
      <c r="M174" s="51" t="s">
        <v>895</v>
      </c>
      <c r="N174" s="153" t="s">
        <v>58</v>
      </c>
      <c r="O174" s="149" t="s">
        <v>58</v>
      </c>
      <c r="P174" s="65" t="s">
        <v>46</v>
      </c>
      <c r="Q174" s="65"/>
      <c r="R174" s="65"/>
      <c r="S174" s="65"/>
      <c r="T174" s="65"/>
      <c r="U174" s="65"/>
      <c r="V174" s="65"/>
      <c r="W174" s="65"/>
      <c r="X174" s="65"/>
      <c r="Y174" s="65"/>
      <c r="Z174" s="38" t="str">
        <f t="array" ref="Z174">IFERROR(xlookup(C:C,'Follow up.1'!A:A,'Follow up.1'!AF:AF),"-")</f>
        <v>-</v>
      </c>
      <c r="AA174" s="6"/>
      <c r="AB174" s="6"/>
      <c r="AC174" s="6"/>
      <c r="AD174" s="6"/>
      <c r="AE174" s="6"/>
      <c r="AF174" s="6"/>
      <c r="AG174" s="6"/>
      <c r="AH174" s="6"/>
      <c r="AI174" s="6"/>
      <c r="AJ174" s="6"/>
      <c r="AK174" s="6"/>
      <c r="AL174" s="6"/>
      <c r="AM174" s="6"/>
      <c r="AN174" s="39" t="str">
        <f t="array" ref="AN174">IF(LEFT(B174,1)="3","x",IFNA(LET(raw,XLOOKUP(C174,'Follow up.2'!B:B,'Follow up.2'!AF:AF),IF(OR(raw="",raw=0),"-",TEXT(MIN(--raw,DATE(2027,6,1)),"mm/yyyy"))),"-"))</f>
        <v>-</v>
      </c>
      <c r="AO174" s="6"/>
      <c r="AP174" s="3"/>
      <c r="AQ174" s="3"/>
      <c r="AR174" s="3"/>
      <c r="AS174" s="3"/>
      <c r="AT174" s="3"/>
      <c r="AU174" s="3"/>
      <c r="AV174" s="3"/>
      <c r="AW174" s="3"/>
      <c r="AX174" s="3"/>
      <c r="AY174" s="3"/>
      <c r="AZ174" s="3"/>
      <c r="BA174" s="3"/>
      <c r="BB174" s="3"/>
      <c r="BC174" s="3"/>
      <c r="BD174" s="3"/>
      <c r="BE174" s="3"/>
      <c r="BF174" s="3"/>
      <c r="BG174" s="3"/>
      <c r="BH174" s="3"/>
      <c r="BI174" s="3"/>
    </row>
    <row r="175" ht="14.25" customHeight="1">
      <c r="A175" s="1"/>
      <c r="B175" s="1" t="str">
        <f t="array" ref="B175">ifna(iferror(xlookup(C:C,'1000'!A:A,'1000'!D:D),iferror(xlookup(C:C,'2000'!A:A,'2000'!D:D),xlookup(C:C,'3000'!A:A,'3000'!D:D))),"-")</f>
        <v>-</v>
      </c>
      <c r="C175" s="26">
        <v>1492.0</v>
      </c>
      <c r="D175" s="27" t="s">
        <v>954</v>
      </c>
      <c r="E175" s="27" t="s">
        <v>955</v>
      </c>
      <c r="F175" s="27" t="s">
        <v>124</v>
      </c>
      <c r="G175" s="27">
        <v>7.0</v>
      </c>
      <c r="H175" s="28" t="s">
        <v>956</v>
      </c>
      <c r="I175" s="29" t="s">
        <v>957</v>
      </c>
      <c r="J175" s="27"/>
      <c r="K175" s="30" t="s">
        <v>206</v>
      </c>
      <c r="L175" s="6" t="s">
        <v>206</v>
      </c>
      <c r="M175" s="51" t="s">
        <v>895</v>
      </c>
      <c r="N175" s="153" t="s">
        <v>58</v>
      </c>
      <c r="O175" s="149" t="s">
        <v>58</v>
      </c>
      <c r="P175" s="65" t="s">
        <v>46</v>
      </c>
      <c r="Q175" s="65" t="s">
        <v>106</v>
      </c>
      <c r="R175" s="65"/>
      <c r="S175" s="65"/>
      <c r="T175" s="65"/>
      <c r="U175" s="65"/>
      <c r="V175" s="65"/>
      <c r="W175" s="65"/>
      <c r="X175" s="65"/>
      <c r="Y175" s="65"/>
      <c r="Z175" s="38" t="str">
        <f t="array" ref="Z175">IFERROR(xlookup(C:C,'Follow up.1'!A:A,'Follow up.1'!AF:AF),"-")</f>
        <v>-</v>
      </c>
      <c r="AA175" s="6"/>
      <c r="AB175" s="6"/>
      <c r="AC175" s="6"/>
      <c r="AD175" s="6"/>
      <c r="AE175" s="6"/>
      <c r="AF175" s="6"/>
      <c r="AG175" s="6"/>
      <c r="AH175" s="6"/>
      <c r="AI175" s="6"/>
      <c r="AJ175" s="6"/>
      <c r="AK175" s="6"/>
      <c r="AL175" s="6"/>
      <c r="AM175" s="6"/>
      <c r="AN175" s="39" t="str">
        <f t="array" ref="AN175">IFNA(TEXT(XLOOKUP(C:C,'Follow up.2'!B:B,'Follow up.2'!AF:AF), "mm/yyyy"), "-")</f>
        <v>-</v>
      </c>
      <c r="AO175" s="6"/>
      <c r="AP175" s="3"/>
      <c r="AQ175" s="3"/>
      <c r="AR175" s="3"/>
      <c r="AS175" s="3"/>
      <c r="AT175" s="3"/>
      <c r="AU175" s="3"/>
      <c r="AV175" s="3"/>
      <c r="AW175" s="3"/>
      <c r="AX175" s="3"/>
      <c r="AY175" s="3"/>
      <c r="AZ175" s="3"/>
      <c r="BA175" s="3"/>
      <c r="BB175" s="3"/>
      <c r="BC175" s="3"/>
      <c r="BD175" s="3"/>
      <c r="BE175" s="3"/>
      <c r="BF175" s="3"/>
      <c r="BG175" s="3"/>
      <c r="BH175" s="3"/>
      <c r="BI175" s="3"/>
    </row>
    <row r="176" ht="14.25" customHeight="1">
      <c r="A176" s="1"/>
      <c r="B176" s="1" t="str">
        <f t="array" ref="B176">ifna(iferror(xlookup(C:C,'1000'!A:A,'1000'!D:D),iferror(xlookup(C:C,'2000'!A:A,'2000'!D:D),xlookup(C:C,'3000'!A:A,'3000'!D:D))),"-")</f>
        <v>-</v>
      </c>
      <c r="C176" s="26">
        <v>1504.0</v>
      </c>
      <c r="D176" s="27" t="s">
        <v>958</v>
      </c>
      <c r="E176" s="27" t="s">
        <v>959</v>
      </c>
      <c r="F176" s="27" t="s">
        <v>124</v>
      </c>
      <c r="G176" s="27">
        <v>7.0</v>
      </c>
      <c r="H176" s="28" t="s">
        <v>960</v>
      </c>
      <c r="I176" s="29" t="s">
        <v>961</v>
      </c>
      <c r="J176" s="27"/>
      <c r="K176" s="30" t="s">
        <v>206</v>
      </c>
      <c r="L176" s="6" t="s">
        <v>206</v>
      </c>
      <c r="M176" s="51" t="s">
        <v>895</v>
      </c>
      <c r="N176" s="153" t="s">
        <v>58</v>
      </c>
      <c r="O176" s="149" t="s">
        <v>58</v>
      </c>
      <c r="P176" s="65" t="s">
        <v>46</v>
      </c>
      <c r="Q176" s="65" t="s">
        <v>45</v>
      </c>
      <c r="R176" s="65" t="s">
        <v>45</v>
      </c>
      <c r="S176" s="65" t="s">
        <v>45</v>
      </c>
      <c r="T176" s="65" t="s">
        <v>45</v>
      </c>
      <c r="U176" s="65"/>
      <c r="V176" s="65"/>
      <c r="W176" s="65"/>
      <c r="X176" s="65"/>
      <c r="Y176" s="65"/>
      <c r="Z176" s="38" t="str">
        <f t="array" ref="Z176">IFERROR(xlookup(C:C,'Follow up.1'!A:A,'Follow up.1'!AF:AF),"-")</f>
        <v>-</v>
      </c>
      <c r="AA176" s="6"/>
      <c r="AB176" s="6"/>
      <c r="AC176" s="6"/>
      <c r="AD176" s="6"/>
      <c r="AE176" s="6"/>
      <c r="AF176" s="6"/>
      <c r="AG176" s="6"/>
      <c r="AH176" s="6"/>
      <c r="AI176" s="6"/>
      <c r="AJ176" s="6"/>
      <c r="AK176" s="6"/>
      <c r="AL176" s="6"/>
      <c r="AM176" s="6"/>
      <c r="AN176" s="39" t="str">
        <f t="array" ref="AN176">IFNA(TEXT(XLOOKUP(C:C,'Follow up.2'!B:B,'Follow up.2'!AF:AF), "mm/yyyy"), "-")</f>
        <v>-</v>
      </c>
      <c r="AO176" s="6"/>
      <c r="AP176" s="3"/>
      <c r="AQ176" s="3"/>
      <c r="AR176" s="3"/>
      <c r="AS176" s="3"/>
      <c r="AT176" s="3"/>
      <c r="AU176" s="3"/>
      <c r="AV176" s="3"/>
      <c r="AW176" s="3"/>
      <c r="AX176" s="3"/>
      <c r="AY176" s="3"/>
      <c r="AZ176" s="3"/>
      <c r="BA176" s="3"/>
      <c r="BB176" s="3"/>
      <c r="BC176" s="3"/>
      <c r="BD176" s="3"/>
      <c r="BE176" s="3"/>
      <c r="BF176" s="3"/>
      <c r="BG176" s="3"/>
      <c r="BH176" s="3"/>
      <c r="BI176" s="3"/>
    </row>
    <row r="177" ht="14.25" customHeight="1">
      <c r="A177" s="1"/>
      <c r="B177" s="1" t="str">
        <f t="array" ref="B177">ifna(iferror(xlookup(C:C,'1000'!A:A,'1000'!D:D),iferror(xlookup(C:C,'2000'!A:A,'2000'!D:D),xlookup(C:C,'3000'!A:A,'3000'!D:D))),"-")</f>
        <v>-</v>
      </c>
      <c r="C177" s="26">
        <v>1540.0</v>
      </c>
      <c r="D177" s="27" t="s">
        <v>962</v>
      </c>
      <c r="E177" s="27" t="s">
        <v>963</v>
      </c>
      <c r="F177" s="27" t="s">
        <v>124</v>
      </c>
      <c r="G177" s="27">
        <v>7.0</v>
      </c>
      <c r="H177" s="28" t="s">
        <v>964</v>
      </c>
      <c r="I177" s="29" t="s">
        <v>965</v>
      </c>
      <c r="J177" s="27" t="s">
        <v>966</v>
      </c>
      <c r="K177" s="30" t="s">
        <v>967</v>
      </c>
      <c r="L177" s="6" t="s">
        <v>967</v>
      </c>
      <c r="M177" s="6"/>
      <c r="N177" s="153" t="s">
        <v>58</v>
      </c>
      <c r="O177" s="149" t="s">
        <v>58</v>
      </c>
      <c r="P177" s="65" t="s">
        <v>46</v>
      </c>
      <c r="Q177" s="65" t="s">
        <v>56</v>
      </c>
      <c r="R177" s="65" t="s">
        <v>56</v>
      </c>
      <c r="S177" s="65" t="s">
        <v>56</v>
      </c>
      <c r="T177" s="65"/>
      <c r="U177" s="65"/>
      <c r="V177" s="65"/>
      <c r="W177" s="65"/>
      <c r="X177" s="65"/>
      <c r="Y177" s="65"/>
      <c r="Z177" s="38" t="str">
        <f t="array" ref="Z177">IFERROR(xlookup(C:C,'Follow up.1'!A:A,'Follow up.1'!AF:AF),"-")</f>
        <v>-</v>
      </c>
      <c r="AA177" s="6"/>
      <c r="AB177" s="6"/>
      <c r="AC177" s="6"/>
      <c r="AD177" s="6"/>
      <c r="AE177" s="6"/>
      <c r="AF177" s="6"/>
      <c r="AG177" s="6"/>
      <c r="AH177" s="6"/>
      <c r="AI177" s="6"/>
      <c r="AJ177" s="6"/>
      <c r="AK177" s="6"/>
      <c r="AL177" s="6"/>
      <c r="AM177" s="6"/>
      <c r="AN177" s="39" t="str">
        <f t="array" ref="AN177">IFNA(TEXT(XLOOKUP(C:C,'Follow up.2'!B:B,'Follow up.2'!AF:AF), "mm/yyyy"), "-")</f>
        <v>-</v>
      </c>
      <c r="AO177" s="6"/>
      <c r="AP177" s="3"/>
      <c r="AQ177" s="3"/>
      <c r="AR177" s="3"/>
      <c r="AS177" s="3"/>
      <c r="AT177" s="3"/>
      <c r="AU177" s="3"/>
      <c r="AV177" s="3"/>
      <c r="AW177" s="156"/>
      <c r="AX177" s="156"/>
      <c r="AY177" s="156"/>
      <c r="AZ177" s="156"/>
      <c r="BA177" s="156"/>
      <c r="BB177" s="156"/>
      <c r="BC177" s="156"/>
      <c r="BD177" s="156"/>
      <c r="BE177" s="156"/>
      <c r="BF177" s="156"/>
      <c r="BG177" s="156"/>
      <c r="BH177" s="156"/>
      <c r="BI177" s="156"/>
    </row>
    <row r="178" ht="14.25" customHeight="1">
      <c r="A178" s="1"/>
      <c r="B178" s="1" t="str">
        <f t="array" ref="B178">ifna(iferror(xlookup(C:C,'1000'!A:A,'1000'!D:D),iferror(xlookup(C:C,'2000'!A:A,'2000'!D:D),xlookup(C:C,'3000'!A:A,'3000'!D:D))),"-")</f>
        <v>-</v>
      </c>
      <c r="C178" s="26">
        <v>1544.0</v>
      </c>
      <c r="D178" s="27" t="s">
        <v>968</v>
      </c>
      <c r="E178" s="27" t="s">
        <v>969</v>
      </c>
      <c r="F178" s="27" t="s">
        <v>124</v>
      </c>
      <c r="G178" s="27">
        <v>7.0</v>
      </c>
      <c r="H178" s="28" t="s">
        <v>970</v>
      </c>
      <c r="I178" s="29" t="s">
        <v>971</v>
      </c>
      <c r="J178" s="27"/>
      <c r="K178" s="30" t="s">
        <v>195</v>
      </c>
      <c r="L178" s="6" t="s">
        <v>195</v>
      </c>
      <c r="M178" s="51" t="s">
        <v>895</v>
      </c>
      <c r="N178" s="153" t="s">
        <v>58</v>
      </c>
      <c r="O178" s="149" t="s">
        <v>58</v>
      </c>
      <c r="P178" s="65" t="s">
        <v>46</v>
      </c>
      <c r="Q178" s="65" t="s">
        <v>106</v>
      </c>
      <c r="R178" s="65" t="s">
        <v>106</v>
      </c>
      <c r="S178" s="65" t="s">
        <v>106</v>
      </c>
      <c r="T178" s="65" t="s">
        <v>106</v>
      </c>
      <c r="U178" s="65" t="s">
        <v>45</v>
      </c>
      <c r="V178" s="65"/>
      <c r="W178" s="65"/>
      <c r="X178" s="65"/>
      <c r="Y178" s="65"/>
      <c r="Z178" s="38" t="str">
        <f t="array" ref="Z178">IFERROR(xlookup(C:C,'Follow up.1'!A:A,'Follow up.1'!AF:AF),"-")</f>
        <v>-</v>
      </c>
      <c r="AA178" s="6"/>
      <c r="AB178" s="6"/>
      <c r="AC178" s="6"/>
      <c r="AD178" s="6"/>
      <c r="AE178" s="6"/>
      <c r="AF178" s="6"/>
      <c r="AG178" s="6"/>
      <c r="AH178" s="6"/>
      <c r="AI178" s="6"/>
      <c r="AJ178" s="6"/>
      <c r="AK178" s="6"/>
      <c r="AL178" s="6"/>
      <c r="AM178" s="6"/>
      <c r="AN178" s="39" t="str">
        <f t="array" ref="AN178">IFNA(TEXT(XLOOKUP(C:C,'Follow up.2'!B:B,'Follow up.2'!AF:AF), "mm/yyyy"), "-")</f>
        <v>-</v>
      </c>
      <c r="AO178" s="6"/>
      <c r="AP178" s="3"/>
      <c r="AQ178" s="3"/>
      <c r="AR178" s="3"/>
      <c r="AS178" s="3"/>
      <c r="AT178" s="3"/>
      <c r="AU178" s="3"/>
      <c r="AV178" s="3"/>
      <c r="AW178" s="3"/>
      <c r="AX178" s="3"/>
      <c r="AY178" s="3"/>
      <c r="AZ178" s="3"/>
      <c r="BA178" s="3"/>
      <c r="BB178" s="3"/>
      <c r="BC178" s="3"/>
      <c r="BD178" s="3"/>
      <c r="BE178" s="3"/>
      <c r="BF178" s="3"/>
      <c r="BG178" s="3"/>
      <c r="BH178" s="3"/>
      <c r="BI178" s="3"/>
    </row>
    <row r="179" ht="14.25" customHeight="1">
      <c r="A179" s="1"/>
      <c r="B179" s="1" t="str">
        <f t="array" ref="B179">ifna(iferror(xlookup(C:C,'1000'!A:A,'1000'!D:D),iferror(xlookup(C:C,'2000'!A:A,'2000'!D:D),xlookup(C:C,'3000'!A:A,'3000'!D:D))),"-")</f>
        <v>-</v>
      </c>
      <c r="C179" s="26">
        <v>1544.0</v>
      </c>
      <c r="D179" s="27" t="s">
        <v>968</v>
      </c>
      <c r="E179" s="27" t="s">
        <v>969</v>
      </c>
      <c r="F179" s="27" t="s">
        <v>124</v>
      </c>
      <c r="G179" s="27">
        <v>7.0</v>
      </c>
      <c r="H179" s="28" t="s">
        <v>970</v>
      </c>
      <c r="I179" s="29" t="s">
        <v>971</v>
      </c>
      <c r="J179" s="27"/>
      <c r="K179" s="30" t="s">
        <v>206</v>
      </c>
      <c r="L179" s="6" t="s">
        <v>206</v>
      </c>
      <c r="M179" s="51" t="s">
        <v>895</v>
      </c>
      <c r="N179" s="153" t="s">
        <v>58</v>
      </c>
      <c r="O179" s="149" t="s">
        <v>58</v>
      </c>
      <c r="P179" s="65" t="s">
        <v>46</v>
      </c>
      <c r="Q179" s="65" t="s">
        <v>45</v>
      </c>
      <c r="R179" s="65" t="s">
        <v>45</v>
      </c>
      <c r="S179" s="65" t="s">
        <v>45</v>
      </c>
      <c r="T179" s="65" t="s">
        <v>45</v>
      </c>
      <c r="U179" s="65" t="s">
        <v>44</v>
      </c>
      <c r="V179" s="65"/>
      <c r="W179" s="65"/>
      <c r="X179" s="65"/>
      <c r="Y179" s="65"/>
      <c r="Z179" s="38" t="str">
        <f t="array" ref="Z179">IFERROR(xlookup(C:C,'Follow up.1'!A:A,'Follow up.1'!AF:AF),"-")</f>
        <v>-</v>
      </c>
      <c r="AA179" s="6"/>
      <c r="AB179" s="6"/>
      <c r="AC179" s="6"/>
      <c r="AD179" s="6"/>
      <c r="AE179" s="6"/>
      <c r="AF179" s="6"/>
      <c r="AG179" s="6"/>
      <c r="AH179" s="6"/>
      <c r="AI179" s="6"/>
      <c r="AJ179" s="6"/>
      <c r="AK179" s="6"/>
      <c r="AL179" s="6"/>
      <c r="AM179" s="6"/>
      <c r="AN179" s="39" t="str">
        <f t="array" ref="AN179">IFNA(TEXT(XLOOKUP(C:C,'Follow up.2'!B:B,'Follow up.2'!AF:AF), "mm/yyyy"), "-")</f>
        <v>-</v>
      </c>
      <c r="AO179" s="6"/>
      <c r="AP179" s="3"/>
      <c r="AQ179" s="3"/>
      <c r="AR179" s="3"/>
      <c r="AS179" s="3"/>
      <c r="AT179" s="3"/>
      <c r="AU179" s="3"/>
      <c r="AV179" s="3"/>
      <c r="AW179" s="3"/>
      <c r="AX179" s="3"/>
      <c r="AY179" s="3"/>
      <c r="AZ179" s="3"/>
      <c r="BA179" s="3"/>
      <c r="BB179" s="3"/>
      <c r="BC179" s="3"/>
      <c r="BD179" s="3"/>
      <c r="BE179" s="3"/>
      <c r="BF179" s="3"/>
      <c r="BG179" s="3"/>
      <c r="BH179" s="3"/>
      <c r="BI179" s="3"/>
    </row>
    <row r="180" ht="14.25" customHeight="1">
      <c r="A180" s="1"/>
      <c r="B180" s="1" t="str">
        <f t="array" ref="B180">ifna(iferror(xlookup(C:C,'1000'!A:A,'1000'!D:D),iferror(xlookup(C:C,'2000'!A:A,'2000'!D:D),xlookup(C:C,'3000'!A:A,'3000'!D:D))),"-")</f>
        <v>-</v>
      </c>
      <c r="C180" s="26">
        <v>1562.0</v>
      </c>
      <c r="D180" s="27" t="s">
        <v>972</v>
      </c>
      <c r="E180" s="27" t="s">
        <v>973</v>
      </c>
      <c r="F180" s="27" t="s">
        <v>844</v>
      </c>
      <c r="G180" s="27">
        <v>7.0</v>
      </c>
      <c r="H180" s="137" t="s">
        <v>974</v>
      </c>
      <c r="I180" s="29" t="s">
        <v>975</v>
      </c>
      <c r="J180" s="27"/>
      <c r="K180" s="30" t="s">
        <v>609</v>
      </c>
      <c r="L180" s="6" t="s">
        <v>609</v>
      </c>
      <c r="M180" s="51" t="s">
        <v>895</v>
      </c>
      <c r="N180" s="153" t="s">
        <v>58</v>
      </c>
      <c r="O180" s="149" t="s">
        <v>58</v>
      </c>
      <c r="P180" s="65" t="s">
        <v>106</v>
      </c>
      <c r="Q180" s="65" t="s">
        <v>45</v>
      </c>
      <c r="R180" s="65" t="s">
        <v>45</v>
      </c>
      <c r="S180" s="65" t="s">
        <v>106</v>
      </c>
      <c r="T180" s="65"/>
      <c r="U180" s="65"/>
      <c r="V180" s="66"/>
      <c r="W180" s="65"/>
      <c r="X180" s="65"/>
      <c r="Y180" s="65"/>
      <c r="Z180" s="38" t="str">
        <f t="array" ref="Z180">IFERROR(xlookup(C:C,'Follow up.1'!A:A,'Follow up.1'!AF:AF),"-")</f>
        <v>-</v>
      </c>
      <c r="AA180" s="6"/>
      <c r="AB180" s="6"/>
      <c r="AC180" s="6"/>
      <c r="AD180" s="6"/>
      <c r="AE180" s="6"/>
      <c r="AF180" s="6"/>
      <c r="AG180" s="6"/>
      <c r="AH180" s="6"/>
      <c r="AI180" s="6"/>
      <c r="AJ180" s="6"/>
      <c r="AK180" s="6"/>
      <c r="AL180" s="6"/>
      <c r="AM180" s="6"/>
      <c r="AN180" s="39" t="str">
        <f t="array" ref="AN180">IFNA(TEXT(XLOOKUP(C:C,'Follow up.2'!B:B,'Follow up.2'!AF:AF), "mm/yyyy"), "-")</f>
        <v>-</v>
      </c>
      <c r="AO180" s="6"/>
      <c r="AP180" s="3"/>
      <c r="AQ180" s="3"/>
      <c r="AR180" s="3"/>
      <c r="AS180" s="3"/>
      <c r="AT180" s="3"/>
      <c r="AU180" s="3"/>
      <c r="AV180" s="3"/>
      <c r="AW180" s="3"/>
      <c r="AX180" s="3"/>
      <c r="AY180" s="3"/>
      <c r="AZ180" s="3"/>
      <c r="BA180" s="3"/>
      <c r="BB180" s="3"/>
      <c r="BC180" s="3"/>
      <c r="BD180" s="3"/>
      <c r="BE180" s="3"/>
      <c r="BF180" s="3"/>
      <c r="BG180" s="3"/>
      <c r="BH180" s="3"/>
      <c r="BI180" s="3"/>
    </row>
    <row r="181" ht="14.25" customHeight="1">
      <c r="A181" s="1"/>
      <c r="B181" s="1" t="str">
        <f t="array" ref="B181">ifna(iferror(xlookup(C:C,'1000'!A:A,'1000'!D:D),iferror(xlookup(C:C,'2000'!A:A,'2000'!D:D),xlookup(C:C,'3000'!A:A,'3000'!D:D))),"-")</f>
        <v>-</v>
      </c>
      <c r="C181" s="119">
        <v>1568.0</v>
      </c>
      <c r="D181" s="27" t="s">
        <v>976</v>
      </c>
      <c r="E181" s="27" t="s">
        <v>977</v>
      </c>
      <c r="F181" s="27" t="s">
        <v>170</v>
      </c>
      <c r="G181" s="27">
        <v>7.0</v>
      </c>
      <c r="H181" s="28" t="s">
        <v>978</v>
      </c>
      <c r="I181" s="29" t="s">
        <v>979</v>
      </c>
      <c r="J181" s="27"/>
      <c r="K181" s="30" t="s">
        <v>980</v>
      </c>
      <c r="L181" s="6" t="s">
        <v>980</v>
      </c>
      <c r="M181" s="6"/>
      <c r="N181" s="153" t="s">
        <v>58</v>
      </c>
      <c r="O181" s="149" t="s">
        <v>58</v>
      </c>
      <c r="P181" s="65" t="s">
        <v>46</v>
      </c>
      <c r="Q181" s="65"/>
      <c r="R181" s="65"/>
      <c r="S181" s="65"/>
      <c r="T181" s="65"/>
      <c r="U181" s="65"/>
      <c r="V181" s="65"/>
      <c r="W181" s="65"/>
      <c r="X181" s="65"/>
      <c r="Y181" s="65"/>
      <c r="Z181" s="38" t="str">
        <f t="array" ref="Z181">IFERROR(xlookup(C:C,'Follow up.1'!A:A,'Follow up.1'!AF:AF),"-")</f>
        <v>-</v>
      </c>
      <c r="AA181" s="6"/>
      <c r="AB181" s="6"/>
      <c r="AC181" s="6"/>
      <c r="AD181" s="6"/>
      <c r="AE181" s="6"/>
      <c r="AF181" s="6"/>
      <c r="AG181" s="6"/>
      <c r="AH181" s="6"/>
      <c r="AI181" s="6"/>
      <c r="AJ181" s="6"/>
      <c r="AK181" s="6"/>
      <c r="AL181" s="6"/>
      <c r="AM181" s="6"/>
      <c r="AN181" s="39" t="str">
        <f t="array" ref="AN181">IFNA(TEXT(XLOOKUP(C:C,'Follow up.2'!B:B,'Follow up.2'!AF:AF), "mm/yyyy"), "-")</f>
        <v>-</v>
      </c>
      <c r="AO181" s="6"/>
      <c r="AP181" s="3"/>
      <c r="AQ181" s="3"/>
      <c r="AR181" s="3"/>
      <c r="AS181" s="3"/>
      <c r="AT181" s="3"/>
      <c r="AU181" s="3"/>
      <c r="AV181" s="3"/>
      <c r="AW181" s="3"/>
      <c r="AX181" s="3"/>
      <c r="AY181" s="3"/>
      <c r="AZ181" s="3"/>
      <c r="BA181" s="3"/>
      <c r="BB181" s="3"/>
      <c r="BC181" s="3"/>
      <c r="BD181" s="3"/>
      <c r="BE181" s="3"/>
      <c r="BF181" s="3"/>
      <c r="BG181" s="3"/>
      <c r="BH181" s="3"/>
      <c r="BI181" s="3"/>
    </row>
    <row r="182" ht="14.25" customHeight="1">
      <c r="A182" s="1"/>
      <c r="B182" s="1" t="str">
        <f t="array" ref="B182">ifna(iferror(xlookup(C:C,'1000'!A:A,'1000'!D:D),iferror(xlookup(C:C,'2000'!A:A,'2000'!D:D),xlookup(C:C,'3000'!A:A,'3000'!D:D))),"-")</f>
        <v>-</v>
      </c>
      <c r="C182" s="26">
        <v>1573.0</v>
      </c>
      <c r="D182" s="27" t="s">
        <v>981</v>
      </c>
      <c r="E182" s="27" t="s">
        <v>982</v>
      </c>
      <c r="F182" s="27" t="s">
        <v>124</v>
      </c>
      <c r="G182" s="27">
        <v>7.0</v>
      </c>
      <c r="H182" s="28" t="s">
        <v>983</v>
      </c>
      <c r="I182" s="29" t="s">
        <v>984</v>
      </c>
      <c r="J182" s="27"/>
      <c r="K182" s="30" t="s">
        <v>206</v>
      </c>
      <c r="L182" s="6" t="s">
        <v>206</v>
      </c>
      <c r="M182" s="51" t="s">
        <v>895</v>
      </c>
      <c r="N182" s="153" t="s">
        <v>58</v>
      </c>
      <c r="O182" s="149" t="s">
        <v>654</v>
      </c>
      <c r="P182" s="65" t="s">
        <v>46</v>
      </c>
      <c r="Q182" s="65" t="s">
        <v>985</v>
      </c>
      <c r="R182" s="65"/>
      <c r="S182" s="65"/>
      <c r="T182" s="65"/>
      <c r="U182" s="65"/>
      <c r="V182" s="65"/>
      <c r="W182" s="65"/>
      <c r="X182" s="65"/>
      <c r="Y182" s="65"/>
      <c r="Z182" s="38" t="str">
        <f t="array" ref="Z182">IFERROR(xlookup(C:C,'Follow up.1'!A:A,'Follow up.1'!AF:AF),"-")</f>
        <v>-</v>
      </c>
      <c r="AA182" s="6"/>
      <c r="AB182" s="6"/>
      <c r="AC182" s="6"/>
      <c r="AD182" s="6"/>
      <c r="AE182" s="6"/>
      <c r="AF182" s="6"/>
      <c r="AG182" s="6"/>
      <c r="AH182" s="6"/>
      <c r="AI182" s="6"/>
      <c r="AJ182" s="6"/>
      <c r="AK182" s="6"/>
      <c r="AL182" s="6"/>
      <c r="AM182" s="6"/>
      <c r="AN182" s="39" t="str">
        <f t="array" ref="AN182">IFNA(TEXT(XLOOKUP(C:C,'Follow up.2'!B:B,'Follow up.2'!AF:AF), "mm/yyyy"), "-")</f>
        <v>-</v>
      </c>
      <c r="AO182" s="6"/>
      <c r="AP182" s="3"/>
      <c r="AQ182" s="3"/>
      <c r="AR182" s="3"/>
      <c r="AS182" s="3"/>
      <c r="AT182" s="3"/>
      <c r="AU182" s="3"/>
      <c r="AV182" s="3"/>
      <c r="AW182" s="3"/>
      <c r="AX182" s="3"/>
      <c r="AY182" s="3"/>
      <c r="AZ182" s="3"/>
      <c r="BA182" s="3"/>
      <c r="BB182" s="3"/>
      <c r="BC182" s="3"/>
      <c r="BD182" s="3"/>
      <c r="BE182" s="3"/>
      <c r="BF182" s="3"/>
      <c r="BG182" s="3"/>
      <c r="BH182" s="3"/>
      <c r="BI182" s="3"/>
    </row>
    <row r="183" ht="14.25" customHeight="1">
      <c r="A183" s="1"/>
      <c r="B183" s="1" t="str">
        <f t="array" ref="B183">ifna(iferror(xlookup(C:C,'1000'!A:A,'1000'!D:D),iferror(xlookup(C:C,'2000'!A:A,'2000'!D:D),xlookup(C:C,'3000'!A:A,'3000'!D:D))),"-")</f>
        <v>-</v>
      </c>
      <c r="C183" s="26">
        <v>1582.0</v>
      </c>
      <c r="D183" s="27" t="s">
        <v>311</v>
      </c>
      <c r="E183" s="27" t="s">
        <v>986</v>
      </c>
      <c r="F183" s="27" t="s">
        <v>124</v>
      </c>
      <c r="G183" s="27">
        <v>7.0</v>
      </c>
      <c r="H183" s="28" t="s">
        <v>987</v>
      </c>
      <c r="I183" s="29" t="s">
        <v>988</v>
      </c>
      <c r="J183" s="27"/>
      <c r="K183" s="30" t="s">
        <v>989</v>
      </c>
      <c r="L183" s="31" t="s">
        <v>989</v>
      </c>
      <c r="M183" s="51" t="s">
        <v>895</v>
      </c>
      <c r="N183" s="153" t="s">
        <v>58</v>
      </c>
      <c r="O183" s="149" t="s">
        <v>58</v>
      </c>
      <c r="P183" s="35" t="s">
        <v>46</v>
      </c>
      <c r="Q183" s="35"/>
      <c r="R183" s="35"/>
      <c r="S183" s="35"/>
      <c r="T183" s="35"/>
      <c r="U183" s="35"/>
      <c r="V183" s="35"/>
      <c r="W183" s="35"/>
      <c r="X183" s="35"/>
      <c r="Y183" s="35"/>
      <c r="Z183" s="38" t="str">
        <f t="array" ref="Z183">IFERROR(xlookup(C:C,'Follow up.1'!A:A,'Follow up.1'!AF:AF),"-")</f>
        <v>-</v>
      </c>
      <c r="AA183" s="31"/>
      <c r="AB183" s="31"/>
      <c r="AC183" s="31"/>
      <c r="AD183" s="31"/>
      <c r="AE183" s="31"/>
      <c r="AF183" s="31"/>
      <c r="AG183" s="31"/>
      <c r="AH183" s="31"/>
      <c r="AI183" s="31"/>
      <c r="AJ183" s="31"/>
      <c r="AK183" s="31"/>
      <c r="AL183" s="31"/>
      <c r="AM183" s="31"/>
      <c r="AN183" s="39" t="str">
        <f t="array" ref="AN183">IFNA(TEXT(XLOOKUP(C:C,'Follow up.2'!B:B,'Follow up.2'!AF:AF), "mm/yyyy"), "-")</f>
        <v>-</v>
      </c>
      <c r="AO183" s="31"/>
      <c r="AP183" s="30"/>
      <c r="AQ183" s="13"/>
      <c r="AR183" s="13"/>
      <c r="AS183" s="13"/>
      <c r="AT183" s="13"/>
      <c r="AU183" s="13"/>
      <c r="AV183" s="13"/>
      <c r="AW183" s="3"/>
      <c r="AX183" s="3"/>
      <c r="AY183" s="3"/>
      <c r="AZ183" s="3"/>
      <c r="BA183" s="3"/>
      <c r="BB183" s="3"/>
      <c r="BC183" s="3"/>
      <c r="BD183" s="3"/>
      <c r="BE183" s="3"/>
      <c r="BF183" s="3"/>
      <c r="BG183" s="3"/>
      <c r="BH183" s="3"/>
      <c r="BI183" s="3"/>
    </row>
    <row r="184" ht="14.25" customHeight="1">
      <c r="A184" s="1"/>
      <c r="B184" s="1" t="str">
        <f t="array" ref="B184">ifna(iferror(xlookup(C:C,'1000'!A:A,'1000'!D:D),iferror(xlookup(C:C,'2000'!A:A,'2000'!D:D),xlookup(C:C,'3000'!A:A,'3000'!D:D))),"-")</f>
        <v>-</v>
      </c>
      <c r="C184" s="26">
        <v>1591.0</v>
      </c>
      <c r="D184" s="27" t="s">
        <v>990</v>
      </c>
      <c r="E184" s="27" t="s">
        <v>991</v>
      </c>
      <c r="F184" s="27" t="s">
        <v>170</v>
      </c>
      <c r="G184" s="27">
        <v>7.0</v>
      </c>
      <c r="H184" s="28" t="s">
        <v>992</v>
      </c>
      <c r="I184" s="29" t="s">
        <v>993</v>
      </c>
      <c r="J184" s="27"/>
      <c r="K184" s="30" t="s">
        <v>994</v>
      </c>
      <c r="L184" s="31" t="s">
        <v>994</v>
      </c>
      <c r="M184" s="51" t="s">
        <v>895</v>
      </c>
      <c r="N184" s="153" t="s">
        <v>58</v>
      </c>
      <c r="O184" s="149" t="s">
        <v>58</v>
      </c>
      <c r="P184" s="35" t="s">
        <v>46</v>
      </c>
      <c r="Q184" s="35"/>
      <c r="R184" s="35"/>
      <c r="S184" s="35"/>
      <c r="T184" s="35"/>
      <c r="U184" s="35"/>
      <c r="V184" s="35"/>
      <c r="W184" s="35"/>
      <c r="X184" s="35"/>
      <c r="Y184" s="35"/>
      <c r="Z184" s="38" t="str">
        <f t="array" ref="Z184">IFERROR(xlookup(C:C,'Follow up.1'!A:A,'Follow up.1'!AF:AF),"-")</f>
        <v>-</v>
      </c>
      <c r="AA184" s="31"/>
      <c r="AB184" s="31"/>
      <c r="AC184" s="31"/>
      <c r="AD184" s="31"/>
      <c r="AE184" s="31"/>
      <c r="AF184" s="31"/>
      <c r="AG184" s="31"/>
      <c r="AH184" s="31"/>
      <c r="AI184" s="31"/>
      <c r="AJ184" s="31"/>
      <c r="AK184" s="31"/>
      <c r="AL184" s="31"/>
      <c r="AM184" s="31"/>
      <c r="AN184" s="39" t="str">
        <f t="array" ref="AN184">IFNA(TEXT(XLOOKUP(C:C,'Follow up.2'!B:B,'Follow up.2'!AF:AF), "mm/yyyy"), "-")</f>
        <v>-</v>
      </c>
      <c r="AO184" s="31"/>
      <c r="AP184" s="30"/>
      <c r="AQ184" s="13"/>
      <c r="AR184" s="13"/>
      <c r="AS184" s="13"/>
      <c r="AT184" s="13"/>
      <c r="AU184" s="13"/>
      <c r="AV184" s="13"/>
      <c r="AW184" s="3"/>
      <c r="AX184" s="3"/>
      <c r="AY184" s="3"/>
      <c r="AZ184" s="3"/>
      <c r="BA184" s="3"/>
      <c r="BB184" s="3"/>
      <c r="BC184" s="3"/>
      <c r="BD184" s="3"/>
      <c r="BE184" s="3"/>
      <c r="BF184" s="3"/>
      <c r="BG184" s="3"/>
      <c r="BH184" s="3"/>
      <c r="BI184" s="3"/>
    </row>
    <row r="185" ht="14.25" customHeight="1">
      <c r="A185" s="1"/>
      <c r="B185" s="1" t="str">
        <f t="array" ref="B185">ifna(iferror(xlookup(C:C,'1000'!A:A,'1000'!D:D),iferror(xlookup(C:C,'2000'!A:A,'2000'!D:D),xlookup(C:C,'3000'!A:A,'3000'!D:D))),"-")</f>
        <v>-</v>
      </c>
      <c r="C185" s="26">
        <v>1593.0</v>
      </c>
      <c r="D185" s="27" t="s">
        <v>69</v>
      </c>
      <c r="E185" s="27" t="s">
        <v>995</v>
      </c>
      <c r="F185" s="27" t="s">
        <v>81</v>
      </c>
      <c r="G185" s="27">
        <v>7.0</v>
      </c>
      <c r="H185" s="28" t="s">
        <v>996</v>
      </c>
      <c r="I185" s="29" t="s">
        <v>997</v>
      </c>
      <c r="J185" s="27"/>
      <c r="K185" s="30" t="s">
        <v>998</v>
      </c>
      <c r="L185" s="31" t="s">
        <v>998</v>
      </c>
      <c r="M185" s="51" t="s">
        <v>895</v>
      </c>
      <c r="N185" s="153" t="s">
        <v>58</v>
      </c>
      <c r="O185" s="149" t="s">
        <v>58</v>
      </c>
      <c r="P185" s="35" t="s">
        <v>106</v>
      </c>
      <c r="Q185" s="35"/>
      <c r="R185" s="35"/>
      <c r="S185" s="35"/>
      <c r="T185" s="35"/>
      <c r="U185" s="35"/>
      <c r="V185" s="35"/>
      <c r="W185" s="35"/>
      <c r="X185" s="35"/>
      <c r="Y185" s="35"/>
      <c r="Z185" s="38" t="str">
        <f t="array" ref="Z185">IFERROR(xlookup(C:C,'Follow up.1'!A:A,'Follow up.1'!AF:AF),"-")</f>
        <v>-</v>
      </c>
      <c r="AA185" s="31"/>
      <c r="AB185" s="31"/>
      <c r="AC185" s="31"/>
      <c r="AD185" s="31"/>
      <c r="AE185" s="31"/>
      <c r="AF185" s="31"/>
      <c r="AG185" s="31"/>
      <c r="AH185" s="31"/>
      <c r="AI185" s="31"/>
      <c r="AJ185" s="31"/>
      <c r="AK185" s="31"/>
      <c r="AL185" s="31"/>
      <c r="AM185" s="31"/>
      <c r="AN185" s="39" t="str">
        <f t="array" ref="AN185">IFNA(TEXT(XLOOKUP(C:C,'Follow up.2'!B:B,'Follow up.2'!AF:AF), "mm/yyyy"), "-")</f>
        <v>-</v>
      </c>
      <c r="AO185" s="31"/>
      <c r="AP185" s="30"/>
      <c r="AQ185" s="13"/>
      <c r="AR185" s="13"/>
      <c r="AS185" s="13"/>
      <c r="AT185" s="13"/>
      <c r="AU185" s="13"/>
      <c r="AV185" s="13"/>
      <c r="AW185" s="3"/>
      <c r="AX185" s="3"/>
      <c r="AY185" s="3"/>
      <c r="AZ185" s="3"/>
      <c r="BA185" s="3"/>
      <c r="BB185" s="3"/>
      <c r="BC185" s="3"/>
      <c r="BD185" s="3"/>
      <c r="BE185" s="3"/>
      <c r="BF185" s="3"/>
      <c r="BG185" s="3"/>
      <c r="BH185" s="3"/>
      <c r="BI185" s="3"/>
    </row>
    <row r="186" ht="14.25" customHeight="1">
      <c r="A186" s="1"/>
      <c r="B186" s="1" t="str">
        <f t="array" ref="B186">ifna(iferror(xlookup(C:C,'1000'!A:A,'1000'!D:D),iferror(xlookup(C:C,'2000'!A:A,'2000'!D:D),xlookup(C:C,'3000'!A:A,'3000'!D:D))),"-")</f>
        <v>-</v>
      </c>
      <c r="C186" s="26">
        <v>1605.0</v>
      </c>
      <c r="D186" s="27" t="s">
        <v>999</v>
      </c>
      <c r="E186" s="27" t="s">
        <v>1000</v>
      </c>
      <c r="F186" s="27" t="s">
        <v>173</v>
      </c>
      <c r="G186" s="27">
        <v>7.0</v>
      </c>
      <c r="H186" s="28" t="s">
        <v>1001</v>
      </c>
      <c r="I186" s="29" t="s">
        <v>1002</v>
      </c>
      <c r="J186" s="27"/>
      <c r="K186" s="30" t="s">
        <v>1003</v>
      </c>
      <c r="L186" s="31" t="s">
        <v>1003</v>
      </c>
      <c r="M186" s="51" t="s">
        <v>895</v>
      </c>
      <c r="N186" s="153" t="s">
        <v>58</v>
      </c>
      <c r="O186" s="149" t="s">
        <v>58</v>
      </c>
      <c r="P186" s="35" t="s">
        <v>44</v>
      </c>
      <c r="Q186" s="35"/>
      <c r="R186" s="35"/>
      <c r="S186" s="35"/>
      <c r="T186" s="35"/>
      <c r="U186" s="35"/>
      <c r="V186" s="35"/>
      <c r="W186" s="35"/>
      <c r="X186" s="35"/>
      <c r="Y186" s="35"/>
      <c r="Z186" s="38" t="str">
        <f t="array" ref="Z186">IFERROR(xlookup(C:C,'Follow up.1'!A:A,'Follow up.1'!AF:AF),"-")</f>
        <v>-</v>
      </c>
      <c r="AA186" s="31"/>
      <c r="AB186" s="31"/>
      <c r="AC186" s="31"/>
      <c r="AD186" s="31"/>
      <c r="AE186" s="31"/>
      <c r="AF186" s="31"/>
      <c r="AG186" s="31"/>
      <c r="AH186" s="31"/>
      <c r="AI186" s="31"/>
      <c r="AJ186" s="31"/>
      <c r="AK186" s="31"/>
      <c r="AL186" s="31"/>
      <c r="AM186" s="31"/>
      <c r="AN186" s="39" t="str">
        <f t="array" ref="AN186">IFNA(TEXT(XLOOKUP(C:C,'Follow up.2'!B:B,'Follow up.2'!AF:AF), "mm/yyyy"), "-")</f>
        <v>-</v>
      </c>
      <c r="AO186" s="31"/>
      <c r="AP186" s="30"/>
      <c r="AQ186" s="13"/>
      <c r="AR186" s="13"/>
      <c r="AS186" s="13"/>
      <c r="AT186" s="13"/>
      <c r="AU186" s="13"/>
      <c r="AV186" s="13"/>
      <c r="AW186" s="3"/>
      <c r="AX186" s="3"/>
      <c r="AY186" s="3"/>
      <c r="AZ186" s="3"/>
      <c r="BA186" s="3"/>
      <c r="BB186" s="3"/>
      <c r="BC186" s="3"/>
      <c r="BD186" s="3"/>
      <c r="BE186" s="3"/>
      <c r="BF186" s="3"/>
      <c r="BG186" s="3"/>
      <c r="BH186" s="3"/>
      <c r="BI186" s="3"/>
    </row>
    <row r="187" ht="14.25" customHeight="1">
      <c r="A187" s="1"/>
      <c r="B187" s="1" t="str">
        <f t="array" ref="B187">ifna(iferror(xlookup(C:C,'1000'!A:A,'1000'!D:D),iferror(xlookup(C:C,'2000'!A:A,'2000'!D:D),xlookup(C:C,'3000'!A:A,'3000'!D:D))),"-")</f>
        <v>-</v>
      </c>
      <c r="C187" s="26">
        <v>1608.0</v>
      </c>
      <c r="D187" s="27" t="s">
        <v>1004</v>
      </c>
      <c r="E187" s="27" t="s">
        <v>1005</v>
      </c>
      <c r="F187" s="27" t="s">
        <v>81</v>
      </c>
      <c r="G187" s="27">
        <v>7.0</v>
      </c>
      <c r="H187" s="28" t="s">
        <v>1006</v>
      </c>
      <c r="I187" s="29" t="s">
        <v>1007</v>
      </c>
      <c r="J187" s="27"/>
      <c r="K187" s="30" t="s">
        <v>1008</v>
      </c>
      <c r="L187" s="31" t="s">
        <v>1008</v>
      </c>
      <c r="M187" s="51" t="s">
        <v>895</v>
      </c>
      <c r="N187" s="153" t="s">
        <v>58</v>
      </c>
      <c r="O187" s="149" t="s">
        <v>58</v>
      </c>
      <c r="P187" s="35" t="s">
        <v>44</v>
      </c>
      <c r="Q187" s="35"/>
      <c r="R187" s="35"/>
      <c r="S187" s="35"/>
      <c r="T187" s="35"/>
      <c r="U187" s="35"/>
      <c r="V187" s="35"/>
      <c r="W187" s="35"/>
      <c r="X187" s="35"/>
      <c r="Y187" s="35"/>
      <c r="Z187" s="38" t="str">
        <f t="array" ref="Z187">IFERROR(xlookup(C:C,'Follow up.1'!A:A,'Follow up.1'!AF:AF),"-")</f>
        <v>-</v>
      </c>
      <c r="AA187" s="31"/>
      <c r="AB187" s="31"/>
      <c r="AC187" s="31"/>
      <c r="AD187" s="31"/>
      <c r="AE187" s="31"/>
      <c r="AF187" s="31"/>
      <c r="AG187" s="31"/>
      <c r="AH187" s="31"/>
      <c r="AI187" s="31"/>
      <c r="AJ187" s="31"/>
      <c r="AK187" s="31"/>
      <c r="AL187" s="31"/>
      <c r="AM187" s="31"/>
      <c r="AN187" s="39" t="str">
        <f t="array" ref="AN187">IFNA(TEXT(XLOOKUP(C:C,'Follow up.2'!B:B,'Follow up.2'!AF:AF), "mm/yyyy"), "-")</f>
        <v>-</v>
      </c>
      <c r="AO187" s="31"/>
      <c r="AP187" s="30"/>
      <c r="AQ187" s="13"/>
      <c r="AR187" s="13"/>
      <c r="AS187" s="13"/>
      <c r="AT187" s="13"/>
      <c r="AU187" s="13"/>
      <c r="AV187" s="13"/>
      <c r="AW187" s="3"/>
      <c r="AX187" s="3"/>
      <c r="AY187" s="3"/>
      <c r="AZ187" s="3"/>
      <c r="BA187" s="3"/>
      <c r="BB187" s="3"/>
      <c r="BC187" s="3"/>
      <c r="BD187" s="3"/>
      <c r="BE187" s="3"/>
      <c r="BF187" s="3"/>
      <c r="BG187" s="3"/>
      <c r="BH187" s="3"/>
      <c r="BI187" s="3"/>
    </row>
    <row r="188" ht="14.25" customHeight="1">
      <c r="A188" s="1"/>
      <c r="B188" s="1" t="str">
        <f t="array" ref="B188">ifna(iferror(xlookup(C:C,'1000'!A:A,'1000'!D:D),iferror(xlookup(C:C,'2000'!A:A,'2000'!D:D),xlookup(C:C,'3000'!A:A,'3000'!D:D))),"-")</f>
        <v>-</v>
      </c>
      <c r="C188" s="87">
        <v>1715.0</v>
      </c>
      <c r="D188" s="89" t="s">
        <v>1009</v>
      </c>
      <c r="E188" s="89" t="s">
        <v>1010</v>
      </c>
      <c r="F188" s="89" t="s">
        <v>38</v>
      </c>
      <c r="G188" s="89">
        <v>7.0</v>
      </c>
      <c r="H188" s="43" t="s">
        <v>1011</v>
      </c>
      <c r="I188" s="90" t="s">
        <v>1012</v>
      </c>
      <c r="J188" s="89" t="s">
        <v>1012</v>
      </c>
      <c r="K188" s="91"/>
      <c r="L188" s="31" t="s">
        <v>42</v>
      </c>
      <c r="M188" s="51" t="s">
        <v>895</v>
      </c>
      <c r="N188" s="33" t="s">
        <v>654</v>
      </c>
      <c r="O188" s="145" t="s">
        <v>654</v>
      </c>
      <c r="P188" s="35"/>
      <c r="Q188" s="35"/>
      <c r="R188" s="35"/>
      <c r="S188" s="35"/>
      <c r="T188" s="35"/>
      <c r="U188" s="35"/>
      <c r="V188" s="35"/>
      <c r="W188" s="35"/>
      <c r="X188" s="35"/>
      <c r="Y188" s="35"/>
      <c r="Z188" s="38" t="str">
        <f t="array" ref="Z188">IFERROR(xlookup(C:C,'Follow up.1'!A:A,'Follow up.1'!AF:AF),"-")</f>
        <v>-</v>
      </c>
      <c r="AA188" s="31"/>
      <c r="AB188" s="31"/>
      <c r="AC188" s="31"/>
      <c r="AD188" s="31"/>
      <c r="AE188" s="31"/>
      <c r="AF188" s="31"/>
      <c r="AG188" s="31"/>
      <c r="AH188" s="31"/>
      <c r="AI188" s="31"/>
      <c r="AJ188" s="31"/>
      <c r="AK188" s="31"/>
      <c r="AL188" s="31"/>
      <c r="AM188" s="31"/>
      <c r="AN188" s="39" t="str">
        <f t="array" ref="AN188">IFNA(TEXT(XLOOKUP(C:C,'Follow up.2'!B:B,'Follow up.2'!AF:AF), "mm/yyyy"), "-")</f>
        <v>-</v>
      </c>
      <c r="AO188" s="31"/>
      <c r="AP188" s="30"/>
      <c r="AQ188" s="13"/>
      <c r="AR188" s="13"/>
      <c r="AS188" s="13"/>
      <c r="AT188" s="13"/>
      <c r="AU188" s="13"/>
      <c r="AV188" s="13"/>
      <c r="AW188" s="3"/>
      <c r="AX188" s="3"/>
      <c r="AY188" s="3"/>
      <c r="AZ188" s="3"/>
      <c r="BA188" s="3"/>
      <c r="BB188" s="3"/>
      <c r="BC188" s="3"/>
      <c r="BD188" s="3"/>
      <c r="BE188" s="3"/>
      <c r="BF188" s="3"/>
      <c r="BG188" s="3"/>
      <c r="BH188" s="3"/>
      <c r="BI188" s="3"/>
    </row>
    <row r="189" ht="14.25" customHeight="1">
      <c r="A189" s="1"/>
      <c r="B189" s="1" t="str">
        <f t="array" ref="B189">ifna(iferror(xlookup(C:C,'1000'!A:A,'1000'!D:D),iferror(xlookup(C:C,'2000'!A:A,'2000'!D:D),xlookup(C:C,'3000'!A:A,'3000'!D:D))),"-")</f>
        <v>-</v>
      </c>
      <c r="C189" s="87">
        <v>1727.0</v>
      </c>
      <c r="D189" s="89" t="s">
        <v>1013</v>
      </c>
      <c r="E189" s="89" t="s">
        <v>496</v>
      </c>
      <c r="F189" s="89" t="s">
        <v>38</v>
      </c>
      <c r="G189" s="89">
        <v>7.0</v>
      </c>
      <c r="H189" s="43" t="s">
        <v>1014</v>
      </c>
      <c r="I189" s="90" t="s">
        <v>1015</v>
      </c>
      <c r="J189" s="89" t="s">
        <v>1016</v>
      </c>
      <c r="K189" s="91"/>
      <c r="L189" s="31" t="s">
        <v>42</v>
      </c>
      <c r="M189" s="51" t="s">
        <v>895</v>
      </c>
      <c r="N189" s="33" t="s">
        <v>654</v>
      </c>
      <c r="O189" s="145" t="s">
        <v>654</v>
      </c>
      <c r="P189" s="65"/>
      <c r="Q189" s="65"/>
      <c r="R189" s="65"/>
      <c r="S189" s="65"/>
      <c r="T189" s="65"/>
      <c r="U189" s="65"/>
      <c r="V189" s="65"/>
      <c r="W189" s="65"/>
      <c r="X189" s="65"/>
      <c r="Y189" s="65"/>
      <c r="Z189" s="38" t="str">
        <f t="array" ref="Z189">IFERROR(xlookup(C:C,'Follow up.1'!A:A,'Follow up.1'!AF:AF),"-")</f>
        <v>-</v>
      </c>
      <c r="AA189" s="6"/>
      <c r="AB189" s="6"/>
      <c r="AC189" s="6"/>
      <c r="AD189" s="6"/>
      <c r="AE189" s="6"/>
      <c r="AF189" s="6"/>
      <c r="AG189" s="6"/>
      <c r="AH189" s="6"/>
      <c r="AI189" s="6"/>
      <c r="AJ189" s="6"/>
      <c r="AK189" s="6"/>
      <c r="AL189" s="6"/>
      <c r="AM189" s="6"/>
      <c r="AN189" s="39" t="str">
        <f t="array" ref="AN189">IFNA(TEXT(XLOOKUP(C:C,'Follow up.2'!B:B,'Follow up.2'!AF:AF), "mm/yyyy"), "-")</f>
        <v>-</v>
      </c>
      <c r="AO189" s="6"/>
      <c r="AP189" s="3"/>
      <c r="AQ189" s="3"/>
      <c r="AR189" s="3"/>
      <c r="AS189" s="3"/>
      <c r="AT189" s="3"/>
      <c r="AU189" s="3"/>
      <c r="AV189" s="3"/>
      <c r="AW189" s="3"/>
      <c r="AX189" s="3"/>
      <c r="AY189" s="3"/>
      <c r="AZ189" s="3"/>
      <c r="BA189" s="3"/>
      <c r="BB189" s="3"/>
      <c r="BC189" s="3"/>
      <c r="BD189" s="3"/>
      <c r="BE189" s="3"/>
      <c r="BF189" s="3"/>
      <c r="BG189" s="3"/>
      <c r="BH189" s="3"/>
      <c r="BI189" s="3"/>
    </row>
    <row r="190" ht="14.25" customHeight="1">
      <c r="A190" s="1"/>
      <c r="B190" s="1" t="str">
        <f t="array" ref="B190">ifna(iferror(xlookup(C:C,'1000'!A:A,'1000'!D:D),iferror(xlookup(C:C,'2000'!A:A,'2000'!D:D),xlookup(C:C,'3000'!A:A,'3000'!D:D))),"-")</f>
        <v>-</v>
      </c>
      <c r="C190" s="87">
        <v>1771.0</v>
      </c>
      <c r="D190" s="89" t="s">
        <v>1017</v>
      </c>
      <c r="E190" s="89" t="s">
        <v>1018</v>
      </c>
      <c r="F190" s="89" t="s">
        <v>38</v>
      </c>
      <c r="G190" s="89">
        <v>7.0</v>
      </c>
      <c r="H190" s="43" t="s">
        <v>1019</v>
      </c>
      <c r="I190" s="90" t="s">
        <v>1020</v>
      </c>
      <c r="J190" s="89" t="s">
        <v>1021</v>
      </c>
      <c r="K190" s="91"/>
      <c r="L190" s="31" t="s">
        <v>42</v>
      </c>
      <c r="M190" s="51" t="s">
        <v>895</v>
      </c>
      <c r="N190" s="33" t="s">
        <v>654</v>
      </c>
      <c r="O190" s="145" t="s">
        <v>654</v>
      </c>
      <c r="P190" s="65"/>
      <c r="Q190" s="65"/>
      <c r="R190" s="65"/>
      <c r="S190" s="65"/>
      <c r="T190" s="65"/>
      <c r="U190" s="65"/>
      <c r="V190" s="65"/>
      <c r="W190" s="65"/>
      <c r="X190" s="65"/>
      <c r="Y190" s="65"/>
      <c r="Z190" s="38" t="str">
        <f t="array" ref="Z190">IFERROR(xlookup(C:C,'Follow up.1'!A:A,'Follow up.1'!AF:AF),"-")</f>
        <v>-</v>
      </c>
      <c r="AA190" s="6"/>
      <c r="AB190" s="6"/>
      <c r="AC190" s="6"/>
      <c r="AD190" s="6"/>
      <c r="AE190" s="6"/>
      <c r="AF190" s="6"/>
      <c r="AG190" s="6"/>
      <c r="AH190" s="6"/>
      <c r="AI190" s="6"/>
      <c r="AJ190" s="6"/>
      <c r="AK190" s="6"/>
      <c r="AL190" s="6"/>
      <c r="AM190" s="6"/>
      <c r="AN190" s="39" t="str">
        <f t="array" ref="AN190">IFNA(TEXT(XLOOKUP(C:C,'Follow up.2'!B:B,'Follow up.2'!AF:AF), "mm/yyyy"), "-")</f>
        <v>-</v>
      </c>
      <c r="AO190" s="6"/>
      <c r="AP190" s="3"/>
      <c r="AQ190" s="3"/>
      <c r="AR190" s="3"/>
      <c r="AS190" s="3"/>
      <c r="AT190" s="3"/>
      <c r="AU190" s="3"/>
      <c r="AV190" s="3"/>
      <c r="AW190" s="3"/>
      <c r="AX190" s="3"/>
      <c r="AY190" s="3"/>
      <c r="AZ190" s="3"/>
      <c r="BA190" s="3"/>
      <c r="BB190" s="3"/>
      <c r="BC190" s="3"/>
      <c r="BD190" s="3"/>
      <c r="BE190" s="3"/>
      <c r="BF190" s="3"/>
      <c r="BG190" s="3"/>
      <c r="BH190" s="3"/>
      <c r="BI190" s="3"/>
    </row>
    <row r="191" ht="14.25" customHeight="1">
      <c r="A191" s="1"/>
      <c r="B191" s="1" t="str">
        <f t="array" ref="B191">ifna(iferror(xlookup(C:C,'1000'!A:A,'1000'!D:D),iferror(xlookup(C:C,'2000'!A:A,'2000'!D:D),xlookup(C:C,'3000'!A:A,'3000'!D:D))),"-")</f>
        <v>-</v>
      </c>
      <c r="C191" s="87">
        <v>1779.0</v>
      </c>
      <c r="D191" s="89" t="s">
        <v>1022</v>
      </c>
      <c r="E191" s="89" t="s">
        <v>981</v>
      </c>
      <c r="F191" s="89" t="s">
        <v>92</v>
      </c>
      <c r="G191" s="89">
        <v>7.0</v>
      </c>
      <c r="H191" s="43" t="s">
        <v>1023</v>
      </c>
      <c r="I191" s="90" t="s">
        <v>1024</v>
      </c>
      <c r="J191" s="89" t="s">
        <v>1024</v>
      </c>
      <c r="K191" s="91"/>
      <c r="L191" s="31" t="s">
        <v>42</v>
      </c>
      <c r="M191" s="51" t="s">
        <v>895</v>
      </c>
      <c r="N191" s="33" t="s">
        <v>654</v>
      </c>
      <c r="O191" s="145" t="s">
        <v>654</v>
      </c>
      <c r="P191" s="65"/>
      <c r="Q191" s="65"/>
      <c r="R191" s="65"/>
      <c r="S191" s="65"/>
      <c r="T191" s="65"/>
      <c r="U191" s="65"/>
      <c r="V191" s="65"/>
      <c r="W191" s="65"/>
      <c r="X191" s="65"/>
      <c r="Y191" s="65"/>
      <c r="Z191" s="38" t="str">
        <f t="array" ref="Z191">IFERROR(xlookup(C:C,'Follow up.1'!A:A,'Follow up.1'!AF:AF),"-")</f>
        <v>-</v>
      </c>
      <c r="AA191" s="6"/>
      <c r="AB191" s="6"/>
      <c r="AC191" s="6"/>
      <c r="AD191" s="6"/>
      <c r="AE191" s="6"/>
      <c r="AF191" s="6"/>
      <c r="AG191" s="6"/>
      <c r="AH191" s="6"/>
      <c r="AI191" s="6"/>
      <c r="AJ191" s="6"/>
      <c r="AK191" s="6"/>
      <c r="AL191" s="6"/>
      <c r="AM191" s="6"/>
      <c r="AN191" s="39" t="str">
        <f t="array" ref="AN191">IFNA(TEXT(XLOOKUP(C:C,'Follow up.2'!B:B,'Follow up.2'!AF:AF), "mm/yyyy"), "-")</f>
        <v>-</v>
      </c>
      <c r="AO191" s="6"/>
      <c r="AP191" s="3"/>
      <c r="AQ191" s="3"/>
      <c r="AR191" s="3"/>
      <c r="AS191" s="3"/>
      <c r="AT191" s="3"/>
      <c r="AU191" s="3"/>
      <c r="AV191" s="3"/>
      <c r="AW191" s="3"/>
      <c r="AX191" s="3"/>
      <c r="AY191" s="3"/>
      <c r="AZ191" s="3"/>
      <c r="BA191" s="3"/>
      <c r="BB191" s="3"/>
      <c r="BC191" s="3"/>
      <c r="BD191" s="3"/>
      <c r="BE191" s="3"/>
      <c r="BF191" s="3"/>
      <c r="BG191" s="3"/>
      <c r="BH191" s="3"/>
      <c r="BI191" s="3"/>
    </row>
    <row r="192" ht="14.25" customHeight="1">
      <c r="A192" s="1"/>
      <c r="B192" s="1" t="str">
        <f t="array" ref="B192">ifna(iferror(xlookup(C:C,'1000'!A:A,'1000'!D:D),iferror(xlookup(C:C,'2000'!A:A,'2000'!D:D),xlookup(C:C,'3000'!A:A,'3000'!D:D))),"-")</f>
        <v>-</v>
      </c>
      <c r="C192" s="87">
        <v>1797.0</v>
      </c>
      <c r="D192" s="89" t="s">
        <v>1025</v>
      </c>
      <c r="E192" s="89" t="s">
        <v>1026</v>
      </c>
      <c r="F192" s="89" t="s">
        <v>38</v>
      </c>
      <c r="G192" s="89">
        <v>7.0</v>
      </c>
      <c r="H192" s="43" t="s">
        <v>1027</v>
      </c>
      <c r="I192" s="90" t="s">
        <v>1028</v>
      </c>
      <c r="J192" s="89" t="s">
        <v>1029</v>
      </c>
      <c r="K192" s="91"/>
      <c r="L192" s="32" t="s">
        <v>654</v>
      </c>
      <c r="M192" s="32"/>
      <c r="N192" s="33" t="s">
        <v>654</v>
      </c>
      <c r="O192" s="145" t="s">
        <v>654</v>
      </c>
      <c r="P192" s="65"/>
      <c r="Q192" s="65"/>
      <c r="R192" s="65"/>
      <c r="S192" s="65"/>
      <c r="T192" s="65"/>
      <c r="U192" s="65"/>
      <c r="V192" s="65"/>
      <c r="W192" s="65"/>
      <c r="X192" s="65"/>
      <c r="Y192" s="65"/>
      <c r="Z192" s="38" t="str">
        <f t="array" ref="Z192">IFERROR(xlookup(C:C,'Follow up.1'!A:A,'Follow up.1'!AF:AF),"-")</f>
        <v>-</v>
      </c>
      <c r="AA192" s="6"/>
      <c r="AB192" s="6"/>
      <c r="AC192" s="6"/>
      <c r="AD192" s="6"/>
      <c r="AE192" s="6"/>
      <c r="AF192" s="6"/>
      <c r="AG192" s="6"/>
      <c r="AH192" s="6"/>
      <c r="AI192" s="6"/>
      <c r="AJ192" s="6"/>
      <c r="AK192" s="6"/>
      <c r="AL192" s="6"/>
      <c r="AM192" s="6"/>
      <c r="AN192" s="39" t="str">
        <f t="array" ref="AN192">IFNA(TEXT(XLOOKUP(C:C,'Follow up.2'!B:B,'Follow up.2'!AF:AF), "mm/yyyy"), "-")</f>
        <v>-</v>
      </c>
      <c r="AO192" s="6"/>
      <c r="AP192" s="3"/>
      <c r="AQ192" s="3"/>
      <c r="AR192" s="3"/>
      <c r="AS192" s="3"/>
      <c r="AT192" s="3"/>
      <c r="AU192" s="3"/>
      <c r="AV192" s="3"/>
      <c r="AW192" s="3"/>
      <c r="AX192" s="3"/>
      <c r="AY192" s="3"/>
      <c r="AZ192" s="3"/>
      <c r="BA192" s="3"/>
      <c r="BB192" s="3"/>
      <c r="BC192" s="3"/>
      <c r="BD192" s="3"/>
      <c r="BE192" s="3"/>
      <c r="BF192" s="3"/>
      <c r="BG192" s="3"/>
      <c r="BH192" s="3"/>
      <c r="BI192" s="3"/>
    </row>
    <row r="193" ht="14.25" customHeight="1">
      <c r="A193" s="1"/>
      <c r="B193" s="1" t="str">
        <f t="array" ref="B193">ifna(iferror(xlookup(C:C,'1000'!A:A,'1000'!D:D),iferror(xlookup(C:C,'2000'!A:A,'2000'!D:D),xlookup(C:C,'3000'!A:A,'3000'!D:D))),"-")</f>
        <v>-</v>
      </c>
      <c r="C193" s="87">
        <v>1799.0</v>
      </c>
      <c r="D193" s="89" t="s">
        <v>1030</v>
      </c>
      <c r="E193" s="89" t="s">
        <v>1031</v>
      </c>
      <c r="F193" s="89" t="s">
        <v>92</v>
      </c>
      <c r="G193" s="89">
        <v>7.0</v>
      </c>
      <c r="H193" s="43" t="s">
        <v>1032</v>
      </c>
      <c r="I193" s="90" t="s">
        <v>1033</v>
      </c>
      <c r="J193" s="89" t="s">
        <v>1034</v>
      </c>
      <c r="K193" s="91"/>
      <c r="L193" s="31" t="s">
        <v>42</v>
      </c>
      <c r="M193" s="51" t="s">
        <v>895</v>
      </c>
      <c r="N193" s="33" t="s">
        <v>654</v>
      </c>
      <c r="O193" s="145" t="s">
        <v>654</v>
      </c>
      <c r="P193" s="65"/>
      <c r="Q193" s="65"/>
      <c r="R193" s="65"/>
      <c r="S193" s="65"/>
      <c r="T193" s="65"/>
      <c r="U193" s="65"/>
      <c r="V193" s="65"/>
      <c r="W193" s="65"/>
      <c r="X193" s="65"/>
      <c r="Y193" s="65"/>
      <c r="Z193" s="38" t="str">
        <f t="array" ref="Z193">IFERROR(xlookup(C:C,'Follow up.1'!A:A,'Follow up.1'!AF:AF),"-")</f>
        <v>-</v>
      </c>
      <c r="AA193" s="6"/>
      <c r="AB193" s="6"/>
      <c r="AC193" s="6"/>
      <c r="AD193" s="6"/>
      <c r="AE193" s="6"/>
      <c r="AF193" s="6"/>
      <c r="AG193" s="6"/>
      <c r="AH193" s="6"/>
      <c r="AI193" s="6"/>
      <c r="AJ193" s="6"/>
      <c r="AK193" s="6"/>
      <c r="AL193" s="6"/>
      <c r="AM193" s="6"/>
      <c r="AN193" s="39" t="str">
        <f t="array" ref="AN193">IFNA(TEXT(XLOOKUP(C:C,'Follow up.2'!B:B,'Follow up.2'!AF:AF), "mm/yyyy"), "-")</f>
        <v>-</v>
      </c>
      <c r="AO193" s="6"/>
      <c r="AP193" s="3"/>
      <c r="AQ193" s="3"/>
      <c r="AR193" s="3"/>
      <c r="AS193" s="3"/>
      <c r="AT193" s="3"/>
      <c r="AU193" s="3"/>
      <c r="AV193" s="3"/>
      <c r="AW193" s="3"/>
      <c r="AX193" s="3"/>
      <c r="AY193" s="3"/>
      <c r="AZ193" s="3"/>
      <c r="BA193" s="3"/>
      <c r="BB193" s="3"/>
      <c r="BC193" s="3"/>
      <c r="BD193" s="3"/>
      <c r="BE193" s="3"/>
      <c r="BF193" s="3"/>
      <c r="BG193" s="3"/>
      <c r="BH193" s="3"/>
      <c r="BI193" s="3"/>
    </row>
    <row r="194" ht="14.25" customHeight="1">
      <c r="A194" s="1"/>
      <c r="B194" s="1" t="str">
        <f t="array" ref="B194">ifna(iferror(xlookup(C:C,'1000'!A:A,'1000'!D:D),iferror(xlookup(C:C,'2000'!A:A,'2000'!D:D),xlookup(C:C,'3000'!A:A,'3000'!D:D))),"-")</f>
        <v>-</v>
      </c>
      <c r="C194" s="41">
        <v>1928.0</v>
      </c>
      <c r="D194" s="46" t="s">
        <v>1035</v>
      </c>
      <c r="E194" s="46" t="s">
        <v>1036</v>
      </c>
      <c r="F194" s="98" t="s">
        <v>38</v>
      </c>
      <c r="G194" s="46">
        <v>7.0</v>
      </c>
      <c r="H194" s="47" t="s">
        <v>1037</v>
      </c>
      <c r="I194" s="48" t="s">
        <v>1038</v>
      </c>
      <c r="J194" s="3"/>
      <c r="K194" s="5"/>
      <c r="L194" s="51" t="s">
        <v>195</v>
      </c>
      <c r="M194" s="51" t="s">
        <v>895</v>
      </c>
      <c r="N194" s="82" t="s">
        <v>654</v>
      </c>
      <c r="O194" s="145" t="s">
        <v>654</v>
      </c>
      <c r="P194" s="65"/>
      <c r="Q194" s="65"/>
      <c r="R194" s="65"/>
      <c r="S194" s="65"/>
      <c r="T194" s="65"/>
      <c r="U194" s="65"/>
      <c r="V194" s="65"/>
      <c r="W194" s="65"/>
      <c r="X194" s="65"/>
      <c r="Y194" s="65"/>
      <c r="Z194" s="38" t="str">
        <f t="array" ref="Z194">IFERROR(xlookup(C:C,'Follow up.1'!A:A,'Follow up.1'!AF:AF),"-")</f>
        <v>-</v>
      </c>
      <c r="AA194" s="6"/>
      <c r="AB194" s="6"/>
      <c r="AC194" s="6"/>
      <c r="AD194" s="6"/>
      <c r="AE194" s="6"/>
      <c r="AF194" s="6"/>
      <c r="AG194" s="6"/>
      <c r="AH194" s="6"/>
      <c r="AI194" s="6"/>
      <c r="AJ194" s="6"/>
      <c r="AK194" s="6"/>
      <c r="AL194" s="6"/>
      <c r="AM194" s="6"/>
      <c r="AN194" s="39" t="str">
        <f t="array" ref="AN194">IFNA(TEXT(XLOOKUP(C:C,'Follow up.2'!B:B,'Follow up.2'!AF:AF), "mm/yyyy"), "-")</f>
        <v>-</v>
      </c>
      <c r="AO194" s="6"/>
      <c r="AP194" s="3"/>
      <c r="AQ194" s="3"/>
      <c r="AR194" s="3"/>
      <c r="AS194" s="3"/>
      <c r="AT194" s="3"/>
      <c r="AU194" s="3"/>
      <c r="AV194" s="3"/>
      <c r="AW194" s="3"/>
      <c r="AX194" s="3"/>
      <c r="AY194" s="3"/>
      <c r="AZ194" s="3"/>
      <c r="BA194" s="3"/>
      <c r="BB194" s="3"/>
      <c r="BC194" s="3"/>
      <c r="BD194" s="3"/>
      <c r="BE194" s="3"/>
      <c r="BF194" s="3"/>
      <c r="BG194" s="3"/>
      <c r="BH194" s="3"/>
      <c r="BI194" s="3"/>
    </row>
    <row r="195" ht="14.25" customHeight="1">
      <c r="A195" s="1"/>
      <c r="B195" s="1"/>
      <c r="C195" s="41">
        <v>1826.0</v>
      </c>
      <c r="D195" s="46" t="s">
        <v>1039</v>
      </c>
      <c r="E195" s="46" t="s">
        <v>1040</v>
      </c>
      <c r="F195" s="46" t="s">
        <v>38</v>
      </c>
      <c r="G195" s="46">
        <v>7.0</v>
      </c>
      <c r="H195" s="47" t="s">
        <v>1041</v>
      </c>
      <c r="I195" s="48" t="s">
        <v>1042</v>
      </c>
      <c r="J195" s="46" t="s">
        <v>1043</v>
      </c>
      <c r="K195" s="5"/>
      <c r="L195" s="31" t="s">
        <v>42</v>
      </c>
      <c r="M195" s="51" t="s">
        <v>895</v>
      </c>
      <c r="N195" s="33" t="s">
        <v>654</v>
      </c>
      <c r="O195" s="145" t="s">
        <v>654</v>
      </c>
      <c r="P195" s="65"/>
      <c r="Q195" s="65"/>
      <c r="R195" s="65"/>
      <c r="S195" s="65"/>
      <c r="T195" s="65"/>
      <c r="U195" s="65"/>
      <c r="V195" s="65"/>
      <c r="W195" s="65"/>
      <c r="X195" s="65"/>
      <c r="Y195" s="65"/>
      <c r="Z195" s="38" t="str">
        <f t="array" ref="Z195">IFERROR(xlookup(C:C,'Follow up.1'!A:A,'Follow up.1'!AF:AF),"-")</f>
        <v>-</v>
      </c>
      <c r="AA195" s="6"/>
      <c r="AB195" s="6"/>
      <c r="AC195" s="6"/>
      <c r="AD195" s="6"/>
      <c r="AE195" s="6"/>
      <c r="AF195" s="6"/>
      <c r="AG195" s="6"/>
      <c r="AH195" s="6"/>
      <c r="AI195" s="6"/>
      <c r="AJ195" s="6"/>
      <c r="AK195" s="6"/>
      <c r="AL195" s="6"/>
      <c r="AM195" s="6"/>
      <c r="AN195" s="39" t="str">
        <f t="array" ref="AN195">IFNA(TEXT(XLOOKUP(C:C,'Follow up.2'!B:B,'Follow up.2'!AF:AF), "mm/yyyy"), "-")</f>
        <v>-</v>
      </c>
      <c r="AO195" s="6"/>
      <c r="AP195" s="3"/>
      <c r="AQ195" s="3"/>
      <c r="AR195" s="3"/>
      <c r="AS195" s="3"/>
      <c r="AT195" s="3"/>
      <c r="AU195" s="3"/>
      <c r="AV195" s="3"/>
      <c r="AW195" s="3"/>
      <c r="AX195" s="3"/>
      <c r="AY195" s="3"/>
      <c r="AZ195" s="3"/>
      <c r="BA195" s="3"/>
      <c r="BB195" s="3"/>
      <c r="BC195" s="3"/>
      <c r="BD195" s="3"/>
      <c r="BE195" s="3"/>
      <c r="BF195" s="3"/>
      <c r="BG195" s="3"/>
      <c r="BH195" s="3"/>
      <c r="BI195" s="3"/>
    </row>
    <row r="196" ht="14.25" customHeight="1">
      <c r="A196" s="1"/>
      <c r="B196" s="1"/>
      <c r="C196" s="41">
        <v>1832.0</v>
      </c>
      <c r="D196" s="46" t="s">
        <v>1044</v>
      </c>
      <c r="E196" s="46" t="s">
        <v>1045</v>
      </c>
      <c r="F196" s="46" t="s">
        <v>38</v>
      </c>
      <c r="G196" s="46">
        <v>7.0</v>
      </c>
      <c r="H196" s="47" t="s">
        <v>1046</v>
      </c>
      <c r="I196" s="48" t="s">
        <v>1047</v>
      </c>
      <c r="J196" s="3"/>
      <c r="K196" s="5"/>
      <c r="L196" s="51" t="s">
        <v>206</v>
      </c>
      <c r="M196" s="51" t="s">
        <v>895</v>
      </c>
      <c r="N196" s="82" t="s">
        <v>654</v>
      </c>
      <c r="O196" s="145" t="s">
        <v>654</v>
      </c>
      <c r="P196" s="65"/>
      <c r="Q196" s="65"/>
      <c r="R196" s="65"/>
      <c r="S196" s="65"/>
      <c r="T196" s="65"/>
      <c r="U196" s="65"/>
      <c r="V196" s="65"/>
      <c r="W196" s="65"/>
      <c r="X196" s="65"/>
      <c r="Y196" s="65"/>
      <c r="Z196" s="38" t="str">
        <f t="array" ref="Z196">IFERROR(xlookup(C:C,'Follow up.1'!A:A,'Follow up.1'!AF:AF),"-")</f>
        <v>-</v>
      </c>
      <c r="AA196" s="6"/>
      <c r="AB196" s="6"/>
      <c r="AC196" s="6"/>
      <c r="AD196" s="6"/>
      <c r="AE196" s="6"/>
      <c r="AF196" s="6"/>
      <c r="AG196" s="6"/>
      <c r="AH196" s="6"/>
      <c r="AI196" s="6"/>
      <c r="AJ196" s="6"/>
      <c r="AK196" s="6"/>
      <c r="AL196" s="6"/>
      <c r="AM196" s="6"/>
      <c r="AN196" s="39" t="str">
        <f t="array" ref="AN196">IFNA(TEXT(XLOOKUP(C:C,'Follow up.2'!B:B,'Follow up.2'!AF:AF), "mm/yyyy"), "-")</f>
        <v>-</v>
      </c>
      <c r="AO196" s="6"/>
      <c r="AP196" s="3"/>
      <c r="AQ196" s="3"/>
      <c r="AR196" s="3"/>
      <c r="AS196" s="3"/>
      <c r="AT196" s="3"/>
      <c r="AU196" s="3"/>
      <c r="AV196" s="3"/>
      <c r="AW196" s="3"/>
      <c r="AX196" s="3"/>
      <c r="AY196" s="3"/>
      <c r="AZ196" s="3"/>
      <c r="BA196" s="3"/>
      <c r="BB196" s="3"/>
      <c r="BC196" s="3"/>
      <c r="BD196" s="3"/>
      <c r="BE196" s="3"/>
      <c r="BF196" s="3"/>
      <c r="BG196" s="3"/>
      <c r="BH196" s="3"/>
      <c r="BI196" s="3"/>
    </row>
    <row r="197" ht="14.25" customHeight="1">
      <c r="A197" s="1"/>
      <c r="B197" s="1">
        <f t="array" ref="B197">ifna(iferror(xlookup(C:C,'1000'!A:A,'1000'!D:D),iferror(xlookup(C:C,'2000'!A:A,'2000'!D:D),xlookup(C:C,'3000'!A:A,'3000'!D:D))),"-")</f>
        <v>1086</v>
      </c>
      <c r="C197" s="26">
        <v>1485.0</v>
      </c>
      <c r="D197" s="27" t="s">
        <v>1048</v>
      </c>
      <c r="E197" s="27" t="s">
        <v>1049</v>
      </c>
      <c r="F197" s="27" t="s">
        <v>170</v>
      </c>
      <c r="G197" s="27">
        <v>8.0</v>
      </c>
      <c r="H197" s="28" t="s">
        <v>1050</v>
      </c>
      <c r="I197" s="29" t="s">
        <v>1051</v>
      </c>
      <c r="J197" s="27"/>
      <c r="K197" s="30" t="s">
        <v>206</v>
      </c>
      <c r="L197" s="6" t="s">
        <v>206</v>
      </c>
      <c r="M197" s="6"/>
      <c r="N197" s="82" t="s">
        <v>1052</v>
      </c>
      <c r="O197" s="86" t="s">
        <v>654</v>
      </c>
      <c r="P197" s="65" t="s">
        <v>46</v>
      </c>
      <c r="Q197" s="65" t="s">
        <v>45</v>
      </c>
      <c r="R197" s="65" t="s">
        <v>106</v>
      </c>
      <c r="S197" s="65" t="s">
        <v>106</v>
      </c>
      <c r="T197" s="65" t="s">
        <v>106</v>
      </c>
      <c r="U197" s="65" t="s">
        <v>44</v>
      </c>
      <c r="V197" s="66" t="s">
        <v>45</v>
      </c>
      <c r="W197" s="65" t="s">
        <v>45</v>
      </c>
      <c r="X197" s="65" t="s">
        <v>45</v>
      </c>
      <c r="Y197" s="65" t="s">
        <v>46</v>
      </c>
      <c r="Z197" s="38" t="str">
        <f t="array" ref="Z197">IFERROR(xlookup(C:C,'Follow up.1'!A:A,'Follow up.1'!AF:AF),"-")</f>
        <v>02/26</v>
      </c>
      <c r="AA197" s="51" t="s">
        <v>46</v>
      </c>
      <c r="AB197" s="51" t="s">
        <v>198</v>
      </c>
      <c r="AC197" s="51" t="s">
        <v>89</v>
      </c>
      <c r="AD197" s="51" t="s">
        <v>89</v>
      </c>
      <c r="AE197" s="51"/>
      <c r="AF197" s="51" t="s">
        <v>1053</v>
      </c>
      <c r="AG197" s="6"/>
      <c r="AH197" s="6"/>
      <c r="AI197" s="6"/>
      <c r="AJ197" s="6"/>
      <c r="AK197" s="6"/>
      <c r="AL197" s="6"/>
      <c r="AM197" s="6"/>
      <c r="AN197" s="39" t="str">
        <f t="array" ref="AN197">IFNA(TEXT(XLOOKUP(C:C,'Follow up.2'!B:B,'Follow up.2'!AF:AF),if(left(B197,1)="3","x", "mm/yyyy")), "-")</f>
        <v/>
      </c>
      <c r="AO197" s="6"/>
      <c r="AP197" s="46"/>
      <c r="AQ197" s="46"/>
      <c r="AR197" s="3"/>
      <c r="AS197" s="3"/>
      <c r="AT197" s="3"/>
      <c r="AU197" s="3"/>
      <c r="AV197" s="3"/>
      <c r="AW197" s="3"/>
      <c r="AX197" s="3"/>
      <c r="AY197" s="3"/>
      <c r="AZ197" s="3"/>
      <c r="BA197" s="3"/>
      <c r="BB197" s="3"/>
      <c r="BC197" s="3"/>
      <c r="BD197" s="3"/>
      <c r="BE197" s="3"/>
      <c r="BF197" s="3"/>
      <c r="BG197" s="3"/>
      <c r="BH197" s="3"/>
      <c r="BI197" s="3"/>
    </row>
    <row r="198" ht="14.25" customHeight="1">
      <c r="A198" s="157"/>
      <c r="B198" s="157">
        <f t="array" ref="B198">ifna(iferror(xlookup(C:C,'1000'!A:A,'1000'!D:D),iferror(xlookup(C:C,'2000'!A:A,'2000'!D:D),xlookup(C:C,'3000'!A:A,'3000'!D:D))),"-")</f>
        <v>1072</v>
      </c>
      <c r="C198" s="26">
        <v>1253.0</v>
      </c>
      <c r="D198" s="27" t="s">
        <v>1054</v>
      </c>
      <c r="E198" s="27" t="s">
        <v>1055</v>
      </c>
      <c r="F198" s="27" t="s">
        <v>81</v>
      </c>
      <c r="G198" s="27">
        <v>8.0</v>
      </c>
      <c r="H198" s="28" t="s">
        <v>1056</v>
      </c>
      <c r="I198" s="54">
        <v>7.323711199E9</v>
      </c>
      <c r="J198" s="27"/>
      <c r="K198" s="30" t="s">
        <v>609</v>
      </c>
      <c r="L198" s="31" t="s">
        <v>609</v>
      </c>
      <c r="M198" s="158" t="s">
        <v>1057</v>
      </c>
      <c r="N198" s="33" t="s">
        <v>654</v>
      </c>
      <c r="O198" s="86" t="s">
        <v>654</v>
      </c>
      <c r="P198" s="35" t="s">
        <v>106</v>
      </c>
      <c r="Q198" s="35" t="s">
        <v>45</v>
      </c>
      <c r="R198" s="35" t="s">
        <v>1058</v>
      </c>
      <c r="S198" s="35" t="s">
        <v>45</v>
      </c>
      <c r="T198" s="35" t="s">
        <v>106</v>
      </c>
      <c r="U198" s="35" t="s">
        <v>106</v>
      </c>
      <c r="V198" s="66" t="s">
        <v>45</v>
      </c>
      <c r="W198" s="35" t="s">
        <v>44</v>
      </c>
      <c r="X198" s="35" t="s">
        <v>44</v>
      </c>
      <c r="Y198" s="35" t="s">
        <v>46</v>
      </c>
      <c r="Z198" s="38" t="str">
        <f t="array" ref="Z198">IFERROR(xlookup(C:C,'Follow up.1'!A:A,'Follow up.1'!AF:AF),"-")</f>
        <v>03/26</v>
      </c>
      <c r="AA198" s="32" t="s">
        <v>57</v>
      </c>
      <c r="AB198" s="32" t="s">
        <v>47</v>
      </c>
      <c r="AC198" s="32" t="s">
        <v>531</v>
      </c>
      <c r="AD198" s="32" t="s">
        <v>89</v>
      </c>
      <c r="AE198" s="32" t="s">
        <v>531</v>
      </c>
      <c r="AF198" s="32" t="s">
        <v>531</v>
      </c>
      <c r="AG198" s="32" t="s">
        <v>531</v>
      </c>
      <c r="AH198" s="32"/>
      <c r="AI198" s="31"/>
      <c r="AJ198" s="31"/>
      <c r="AK198" s="31"/>
      <c r="AL198" s="31"/>
      <c r="AM198" s="31"/>
      <c r="AN198" s="39" t="str">
        <f t="array" ref="AN198">IFNA(TEXT(XLOOKUP(C:C,'Follow up.2'!B:B,'Follow up.2'!AF:AF),if(left(B198,1)="3","x", "mm/yyyy")), "-")</f>
        <v/>
      </c>
      <c r="AO198" s="31"/>
      <c r="AP198" s="27"/>
      <c r="AQ198" s="3"/>
      <c r="AR198" s="3"/>
      <c r="AS198" s="3"/>
      <c r="AT198" s="3"/>
      <c r="AU198" s="3"/>
      <c r="AV198" s="3"/>
      <c r="AW198" s="3"/>
      <c r="AX198" s="3"/>
      <c r="AY198" s="3"/>
      <c r="AZ198" s="3"/>
      <c r="BA198" s="3"/>
      <c r="BB198" s="3"/>
      <c r="BC198" s="3"/>
      <c r="BD198" s="3"/>
      <c r="BE198" s="3"/>
      <c r="BF198" s="3"/>
      <c r="BG198" s="3"/>
      <c r="BH198" s="3"/>
      <c r="BI198" s="3"/>
    </row>
    <row r="199" ht="14.25" customHeight="1">
      <c r="A199" s="1"/>
      <c r="B199" s="1" t="str">
        <f t="array" ref="B199">ifna(iferror(xlookup(C:C,'1000'!A:A,'1000'!D:D),iferror(xlookup(C:C,'2000'!A:A,'2000'!D:D),xlookup(C:C,'3000'!A:A,'3000'!D:D))),"-")</f>
        <v>-</v>
      </c>
      <c r="C199" s="26">
        <v>1132.0</v>
      </c>
      <c r="D199" s="27" t="s">
        <v>1059</v>
      </c>
      <c r="E199" s="27" t="s">
        <v>1060</v>
      </c>
      <c r="F199" s="27" t="s">
        <v>71</v>
      </c>
      <c r="G199" s="27">
        <v>8.0</v>
      </c>
      <c r="H199" s="28" t="s">
        <v>1061</v>
      </c>
      <c r="I199" s="29" t="s">
        <v>1062</v>
      </c>
      <c r="J199" s="27"/>
      <c r="K199" s="30" t="s">
        <v>42</v>
      </c>
      <c r="L199" s="27" t="s">
        <v>42</v>
      </c>
      <c r="M199" s="51" t="s">
        <v>895</v>
      </c>
      <c r="N199" s="153" t="s">
        <v>58</v>
      </c>
      <c r="O199" s="149" t="s">
        <v>58</v>
      </c>
      <c r="P199" s="35" t="s">
        <v>555</v>
      </c>
      <c r="Q199" s="35"/>
      <c r="R199" s="35"/>
      <c r="S199" s="35"/>
      <c r="T199" s="35"/>
      <c r="U199" s="35"/>
      <c r="V199" s="35"/>
      <c r="W199" s="35"/>
      <c r="X199" s="35"/>
      <c r="Y199" s="35"/>
      <c r="Z199" s="38" t="str">
        <f t="array" ref="Z199">IFERROR(xlookup(C:C,'Follow up.1'!A:A,'Follow up.1'!AF:AF),"-")</f>
        <v>-</v>
      </c>
      <c r="AA199" s="31"/>
      <c r="AB199" s="31"/>
      <c r="AC199" s="31"/>
      <c r="AD199" s="31"/>
      <c r="AE199" s="31"/>
      <c r="AF199" s="31"/>
      <c r="AG199" s="31"/>
      <c r="AH199" s="31"/>
      <c r="AI199" s="31"/>
      <c r="AJ199" s="31"/>
      <c r="AK199" s="31"/>
      <c r="AL199" s="31"/>
      <c r="AM199" s="31"/>
      <c r="AN199" s="39" t="str">
        <f t="array" ref="AN199">IFNA(TEXT(XLOOKUP(C:C,'Follow up.2'!B:B,'Follow up.2'!AF:AF), "mm/yyyy"), "-")</f>
        <v>-</v>
      </c>
      <c r="AO199" s="31"/>
      <c r="AP199" s="27"/>
      <c r="AQ199" s="3"/>
      <c r="AR199" s="3"/>
      <c r="AS199" s="3"/>
      <c r="AT199" s="3"/>
      <c r="AU199" s="3"/>
      <c r="AV199" s="3"/>
      <c r="AW199" s="3"/>
      <c r="AX199" s="3"/>
      <c r="AY199" s="3"/>
      <c r="AZ199" s="3"/>
      <c r="BA199" s="3"/>
      <c r="BB199" s="3"/>
      <c r="BC199" s="3"/>
      <c r="BD199" s="3"/>
      <c r="BE199" s="3"/>
      <c r="BF199" s="3"/>
      <c r="BG199" s="3"/>
      <c r="BH199" s="3"/>
      <c r="BI199" s="3"/>
    </row>
    <row r="200" ht="14.25" customHeight="1">
      <c r="A200" s="1"/>
      <c r="B200" s="1" t="str">
        <f t="array" ref="B200">ifna(iferror(xlookup(C:C,'1000'!A:A,'1000'!D:D),iferror(xlookup(C:C,'2000'!A:A,'2000'!D:D),xlookup(C:C,'3000'!A:A,'3000'!D:D))),"-")</f>
        <v>-</v>
      </c>
      <c r="C200" s="26">
        <v>1250.0</v>
      </c>
      <c r="D200" s="27" t="s">
        <v>1054</v>
      </c>
      <c r="E200" s="27" t="s">
        <v>1063</v>
      </c>
      <c r="F200" s="27" t="s">
        <v>81</v>
      </c>
      <c r="G200" s="27">
        <v>8.0</v>
      </c>
      <c r="H200" s="28" t="s">
        <v>1064</v>
      </c>
      <c r="I200" s="54">
        <v>7.576190061E9</v>
      </c>
      <c r="J200" s="27"/>
      <c r="K200" s="30" t="s">
        <v>609</v>
      </c>
      <c r="L200" s="31" t="s">
        <v>609</v>
      </c>
      <c r="M200" s="51" t="s">
        <v>895</v>
      </c>
      <c r="N200" s="153" t="s">
        <v>58</v>
      </c>
      <c r="O200" s="149" t="s">
        <v>58</v>
      </c>
      <c r="P200" s="35" t="s">
        <v>106</v>
      </c>
      <c r="Q200" s="35" t="s">
        <v>46</v>
      </c>
      <c r="R200" s="35" t="s">
        <v>106</v>
      </c>
      <c r="S200" s="35"/>
      <c r="T200" s="35"/>
      <c r="U200" s="35"/>
      <c r="V200" s="35"/>
      <c r="W200" s="35"/>
      <c r="X200" s="35"/>
      <c r="Y200" s="35"/>
      <c r="Z200" s="38" t="str">
        <f t="array" ref="Z200">IFERROR(xlookup(C:C,'Follow up.1'!A:A,'Follow up.1'!AF:AF),"-")</f>
        <v>-</v>
      </c>
      <c r="AA200" s="31"/>
      <c r="AB200" s="31"/>
      <c r="AC200" s="31"/>
      <c r="AD200" s="31"/>
      <c r="AE200" s="31"/>
      <c r="AF200" s="31"/>
      <c r="AG200" s="31"/>
      <c r="AH200" s="31"/>
      <c r="AI200" s="31"/>
      <c r="AJ200" s="31"/>
      <c r="AK200" s="31"/>
      <c r="AL200" s="31"/>
      <c r="AM200" s="31"/>
      <c r="AN200" s="39" t="str">
        <f t="array" ref="AN200">IFNA(TEXT(XLOOKUP(C:C,'Follow up.2'!B:B,'Follow up.2'!AF:AF), "mm/yyyy"), "-")</f>
        <v>-</v>
      </c>
      <c r="AO200" s="31"/>
      <c r="AP200" s="27"/>
      <c r="AQ200" s="3"/>
      <c r="AR200" s="3"/>
      <c r="AS200" s="3"/>
      <c r="AT200" s="3"/>
      <c r="AU200" s="3"/>
      <c r="AV200" s="3"/>
      <c r="AW200" s="3"/>
      <c r="AX200" s="3"/>
      <c r="AY200" s="3"/>
      <c r="AZ200" s="3"/>
      <c r="BA200" s="3"/>
      <c r="BB200" s="3"/>
      <c r="BC200" s="3"/>
      <c r="BD200" s="3"/>
      <c r="BE200" s="3"/>
      <c r="BF200" s="3"/>
      <c r="BG200" s="3"/>
      <c r="BH200" s="3"/>
      <c r="BI200" s="3"/>
    </row>
    <row r="201" ht="14.25" customHeight="1">
      <c r="A201" s="1"/>
      <c r="B201" s="1" t="str">
        <f t="array" ref="B201">ifna(iferror(xlookup(C:C,'1000'!A:A,'1000'!D:D),iferror(xlookup(C:C,'2000'!A:A,'2000'!D:D),xlookup(C:C,'3000'!A:A,'3000'!D:D))),"-")</f>
        <v>-</v>
      </c>
      <c r="C201" s="26">
        <v>1372.0</v>
      </c>
      <c r="D201" s="27" t="s">
        <v>1065</v>
      </c>
      <c r="E201" s="27" t="s">
        <v>1066</v>
      </c>
      <c r="F201" s="27" t="s">
        <v>50</v>
      </c>
      <c r="G201" s="27">
        <v>8.0</v>
      </c>
      <c r="H201" s="137" t="s">
        <v>1067</v>
      </c>
      <c r="I201" s="29" t="s">
        <v>1068</v>
      </c>
      <c r="J201" s="27"/>
      <c r="K201" s="30" t="s">
        <v>42</v>
      </c>
      <c r="L201" s="31" t="s">
        <v>42</v>
      </c>
      <c r="M201" s="51" t="s">
        <v>895</v>
      </c>
      <c r="N201" s="153" t="s">
        <v>58</v>
      </c>
      <c r="O201" s="149" t="s">
        <v>58</v>
      </c>
      <c r="P201" s="65" t="s">
        <v>44</v>
      </c>
      <c r="Q201" s="65"/>
      <c r="R201" s="65"/>
      <c r="S201" s="65"/>
      <c r="T201" s="65"/>
      <c r="U201" s="65"/>
      <c r="V201" s="65"/>
      <c r="W201" s="65"/>
      <c r="X201" s="65"/>
      <c r="Y201" s="65"/>
      <c r="Z201" s="38" t="str">
        <f t="array" ref="Z201">IFERROR(xlookup(C:C,'Follow up.1'!A:A,'Follow up.1'!AF:AF),"-")</f>
        <v>-</v>
      </c>
      <c r="AA201" s="6"/>
      <c r="AB201" s="6"/>
      <c r="AC201" s="6"/>
      <c r="AD201" s="6"/>
      <c r="AE201" s="6"/>
      <c r="AF201" s="6"/>
      <c r="AG201" s="6"/>
      <c r="AH201" s="6"/>
      <c r="AI201" s="6"/>
      <c r="AJ201" s="6"/>
      <c r="AK201" s="6"/>
      <c r="AL201" s="6"/>
      <c r="AM201" s="6"/>
      <c r="AN201" s="39" t="str">
        <f t="array" ref="AN201">IFNA(TEXT(XLOOKUP(C:C,'Follow up.2'!B:B,'Follow up.2'!AF:AF), "mm/yyyy"), "-")</f>
        <v>-</v>
      </c>
      <c r="AO201" s="6"/>
      <c r="AP201" s="3"/>
      <c r="AQ201" s="3"/>
      <c r="AR201" s="3"/>
      <c r="AS201" s="3"/>
      <c r="AT201" s="3"/>
      <c r="AU201" s="3"/>
      <c r="AV201" s="3"/>
      <c r="AW201" s="3"/>
      <c r="AX201" s="3"/>
      <c r="AY201" s="3"/>
      <c r="AZ201" s="3"/>
      <c r="BA201" s="3"/>
      <c r="BB201" s="3"/>
      <c r="BC201" s="3"/>
      <c r="BD201" s="3"/>
      <c r="BE201" s="3"/>
      <c r="BF201" s="3"/>
      <c r="BG201" s="3"/>
      <c r="BH201" s="3"/>
      <c r="BI201" s="3"/>
    </row>
    <row r="202" ht="14.25" customHeight="1">
      <c r="A202" s="1"/>
      <c r="B202" s="1" t="str">
        <f t="array" ref="B202">ifna(iferror(xlookup(C:C,'1000'!A:A,'1000'!D:D),iferror(xlookup(C:C,'2000'!A:A,'2000'!D:D),xlookup(C:C,'3000'!A:A,'3000'!D:D))),"-")</f>
        <v>-</v>
      </c>
      <c r="C202" s="133">
        <v>1405.0</v>
      </c>
      <c r="D202" s="140" t="s">
        <v>1069</v>
      </c>
      <c r="E202" s="134" t="s">
        <v>1070</v>
      </c>
      <c r="F202" s="94" t="s">
        <v>50</v>
      </c>
      <c r="G202" s="134">
        <v>8.0</v>
      </c>
      <c r="H202" s="28" t="s">
        <v>1071</v>
      </c>
      <c r="I202" s="141">
        <v>5.706177834E9</v>
      </c>
      <c r="J202" s="134"/>
      <c r="K202" s="30" t="s">
        <v>609</v>
      </c>
      <c r="L202" s="31" t="s">
        <v>609</v>
      </c>
      <c r="M202" s="51" t="s">
        <v>895</v>
      </c>
      <c r="N202" s="153" t="s">
        <v>58</v>
      </c>
      <c r="O202" s="149" t="s">
        <v>58</v>
      </c>
      <c r="P202" s="65" t="s">
        <v>46</v>
      </c>
      <c r="Q202" s="65"/>
      <c r="R202" s="65"/>
      <c r="S202" s="65"/>
      <c r="T202" s="65"/>
      <c r="U202" s="65"/>
      <c r="V202" s="65"/>
      <c r="W202" s="65"/>
      <c r="X202" s="65"/>
      <c r="Y202" s="65"/>
      <c r="Z202" s="38" t="str">
        <f t="array" ref="Z202">IFERROR(xlookup(C:C,'Follow up.1'!A:A,'Follow up.1'!AF:AF),"-")</f>
        <v>-</v>
      </c>
      <c r="AA202" s="6"/>
      <c r="AB202" s="6"/>
      <c r="AC202" s="6"/>
      <c r="AD202" s="6"/>
      <c r="AE202" s="6"/>
      <c r="AF202" s="6"/>
      <c r="AG202" s="6"/>
      <c r="AH202" s="6"/>
      <c r="AI202" s="6"/>
      <c r="AJ202" s="6"/>
      <c r="AK202" s="6"/>
      <c r="AL202" s="6"/>
      <c r="AM202" s="6"/>
      <c r="AN202" s="39" t="str">
        <f t="array" ref="AN202">IFNA(TEXT(XLOOKUP(C:C,'Follow up.2'!B:B,'Follow up.2'!AF:AF), "mm/yyyy"), "-")</f>
        <v>-</v>
      </c>
      <c r="AO202" s="6"/>
      <c r="AP202" s="3"/>
      <c r="AQ202" s="3"/>
      <c r="AR202" s="3"/>
      <c r="AS202" s="3"/>
      <c r="AT202" s="3"/>
      <c r="AU202" s="3"/>
      <c r="AV202" s="3"/>
      <c r="AW202" s="3"/>
      <c r="AX202" s="3"/>
      <c r="AY202" s="3"/>
      <c r="AZ202" s="3"/>
      <c r="BA202" s="3"/>
      <c r="BB202" s="3"/>
      <c r="BC202" s="3"/>
      <c r="BD202" s="3"/>
      <c r="BE202" s="3"/>
      <c r="BF202" s="3"/>
      <c r="BG202" s="3"/>
      <c r="BH202" s="3"/>
      <c r="BI202" s="3"/>
    </row>
    <row r="203" ht="14.25" customHeight="1">
      <c r="A203" s="1"/>
      <c r="B203" s="1" t="str">
        <f t="array" ref="B203">ifna(iferror(xlookup(C:C,'1000'!A:A,'1000'!D:D),iferror(xlookup(C:C,'2000'!A:A,'2000'!D:D),xlookup(C:C,'3000'!A:A,'3000'!D:D))),"-")</f>
        <v>-</v>
      </c>
      <c r="C203" s="26">
        <v>1503.0</v>
      </c>
      <c r="D203" s="27" t="s">
        <v>1072</v>
      </c>
      <c r="E203" s="27" t="s">
        <v>1073</v>
      </c>
      <c r="F203" s="27" t="s">
        <v>124</v>
      </c>
      <c r="G203" s="27">
        <v>8.0</v>
      </c>
      <c r="H203" s="28" t="s">
        <v>1074</v>
      </c>
      <c r="I203" s="29" t="s">
        <v>1075</v>
      </c>
      <c r="J203" s="27"/>
      <c r="K203" s="30" t="s">
        <v>206</v>
      </c>
      <c r="L203" s="6" t="s">
        <v>206</v>
      </c>
      <c r="M203" s="51" t="s">
        <v>895</v>
      </c>
      <c r="N203" s="153" t="s">
        <v>58</v>
      </c>
      <c r="O203" s="149" t="s">
        <v>58</v>
      </c>
      <c r="P203" s="65" t="s">
        <v>46</v>
      </c>
      <c r="Q203" s="65" t="s">
        <v>45</v>
      </c>
      <c r="R203" s="65"/>
      <c r="S203" s="65"/>
      <c r="T203" s="65"/>
      <c r="U203" s="65"/>
      <c r="V203" s="65"/>
      <c r="W203" s="65"/>
      <c r="X203" s="65"/>
      <c r="Y203" s="65"/>
      <c r="Z203" s="38" t="str">
        <f t="array" ref="Z203">IFERROR(xlookup(C:C,'Follow up.1'!A:A,'Follow up.1'!AF:AF),"-")</f>
        <v>-</v>
      </c>
      <c r="AA203" s="6"/>
      <c r="AB203" s="6"/>
      <c r="AC203" s="6"/>
      <c r="AD203" s="6"/>
      <c r="AE203" s="6"/>
      <c r="AF203" s="6"/>
      <c r="AG203" s="6"/>
      <c r="AH203" s="6"/>
      <c r="AI203" s="6"/>
      <c r="AJ203" s="6"/>
      <c r="AK203" s="6"/>
      <c r="AL203" s="6"/>
      <c r="AM203" s="6"/>
      <c r="AN203" s="39" t="str">
        <f t="array" ref="AN203">IFNA(TEXT(XLOOKUP(C:C,'Follow up.2'!B:B,'Follow up.2'!AF:AF), "mm/yyyy"), "-")</f>
        <v>-</v>
      </c>
      <c r="AO203" s="6"/>
      <c r="AP203" s="3"/>
      <c r="AQ203" s="3"/>
      <c r="AR203" s="3"/>
      <c r="AS203" s="3"/>
      <c r="AT203" s="3"/>
      <c r="AU203" s="3"/>
      <c r="AV203" s="3"/>
      <c r="AW203" s="3"/>
      <c r="AX203" s="3"/>
      <c r="AY203" s="3"/>
      <c r="AZ203" s="3"/>
      <c r="BA203" s="3"/>
      <c r="BB203" s="3"/>
      <c r="BC203" s="3"/>
      <c r="BD203" s="3"/>
      <c r="BE203" s="3"/>
      <c r="BF203" s="3"/>
      <c r="BG203" s="3"/>
      <c r="BH203" s="3"/>
      <c r="BI203" s="3"/>
    </row>
    <row r="204" ht="14.25" customHeight="1">
      <c r="A204" s="1"/>
      <c r="B204" s="1" t="str">
        <f t="array" ref="B204">ifna(iferror(xlookup(C:C,'1000'!A:A,'1000'!D:D),iferror(xlookup(C:C,'2000'!A:A,'2000'!D:D),xlookup(C:C,'3000'!A:A,'3000'!D:D))),"-")</f>
        <v>-</v>
      </c>
      <c r="C204" s="26">
        <v>1524.0</v>
      </c>
      <c r="D204" s="27" t="s">
        <v>1076</v>
      </c>
      <c r="E204" s="27" t="s">
        <v>1077</v>
      </c>
      <c r="F204" s="27" t="s">
        <v>92</v>
      </c>
      <c r="G204" s="27">
        <v>8.0</v>
      </c>
      <c r="H204" s="28" t="s">
        <v>1078</v>
      </c>
      <c r="I204" s="29" t="s">
        <v>1079</v>
      </c>
      <c r="J204" s="27" t="s">
        <v>1079</v>
      </c>
      <c r="K204" s="30" t="s">
        <v>206</v>
      </c>
      <c r="L204" s="6" t="s">
        <v>206</v>
      </c>
      <c r="M204" s="51" t="s">
        <v>895</v>
      </c>
      <c r="N204" s="153" t="s">
        <v>58</v>
      </c>
      <c r="O204" s="149" t="s">
        <v>58</v>
      </c>
      <c r="P204" s="65" t="s">
        <v>45</v>
      </c>
      <c r="Q204" s="65" t="s">
        <v>45</v>
      </c>
      <c r="R204" s="65" t="s">
        <v>45</v>
      </c>
      <c r="S204" s="65" t="s">
        <v>56</v>
      </c>
      <c r="T204" s="65"/>
      <c r="U204" s="65"/>
      <c r="V204" s="65"/>
      <c r="W204" s="65"/>
      <c r="X204" s="65"/>
      <c r="Y204" s="65"/>
      <c r="Z204" s="38" t="str">
        <f t="array" ref="Z204">IFERROR(xlookup(C:C,'Follow up.1'!A:A,'Follow up.1'!AF:AF),"-")</f>
        <v>-</v>
      </c>
      <c r="AA204" s="6"/>
      <c r="AB204" s="6"/>
      <c r="AC204" s="6"/>
      <c r="AD204" s="6"/>
      <c r="AE204" s="6"/>
      <c r="AF204" s="6"/>
      <c r="AG204" s="6"/>
      <c r="AH204" s="6"/>
      <c r="AI204" s="6"/>
      <c r="AJ204" s="6"/>
      <c r="AK204" s="6"/>
      <c r="AL204" s="6"/>
      <c r="AM204" s="6"/>
      <c r="AN204" s="39" t="str">
        <f t="array" ref="AN204">IFNA(TEXT(XLOOKUP(C:C,'Follow up.2'!B:B,'Follow up.2'!AF:AF), "mm/yyyy"), "-")</f>
        <v>-</v>
      </c>
      <c r="AO204" s="6"/>
      <c r="AP204" s="3"/>
      <c r="AQ204" s="3"/>
      <c r="AR204" s="3"/>
      <c r="AS204" s="3"/>
      <c r="AT204" s="3"/>
      <c r="AU204" s="3"/>
      <c r="AV204" s="3"/>
      <c r="AW204" s="3"/>
      <c r="AX204" s="3"/>
      <c r="AY204" s="3"/>
      <c r="AZ204" s="3"/>
      <c r="BA204" s="3"/>
      <c r="BB204" s="3"/>
      <c r="BC204" s="3"/>
      <c r="BD204" s="3"/>
      <c r="BE204" s="3"/>
      <c r="BF204" s="3"/>
      <c r="BG204" s="3"/>
      <c r="BH204" s="3"/>
      <c r="BI204" s="3"/>
    </row>
    <row r="205" ht="14.25" customHeight="1">
      <c r="A205" s="1"/>
      <c r="B205" s="1" t="str">
        <f t="array" ref="B205">ifna(iferror(xlookup(C:C,'1000'!A:A,'1000'!D:D),iferror(xlookup(C:C,'2000'!A:A,'2000'!D:D),xlookup(C:C,'3000'!A:A,'3000'!D:D))),"-")</f>
        <v>-</v>
      </c>
      <c r="C205" s="26">
        <v>1543.0</v>
      </c>
      <c r="D205" s="27" t="s">
        <v>1080</v>
      </c>
      <c r="E205" s="27" t="s">
        <v>1081</v>
      </c>
      <c r="F205" s="27" t="s">
        <v>124</v>
      </c>
      <c r="G205" s="27">
        <v>8.0</v>
      </c>
      <c r="H205" s="28" t="s">
        <v>1082</v>
      </c>
      <c r="I205" s="29" t="s">
        <v>1083</v>
      </c>
      <c r="J205" s="27"/>
      <c r="K205" s="30" t="s">
        <v>1084</v>
      </c>
      <c r="L205" s="6" t="s">
        <v>1084</v>
      </c>
      <c r="M205" s="6"/>
      <c r="N205" s="153" t="s">
        <v>58</v>
      </c>
      <c r="O205" s="149" t="s">
        <v>58</v>
      </c>
      <c r="P205" s="65" t="s">
        <v>46</v>
      </c>
      <c r="Q205" s="65" t="s">
        <v>46</v>
      </c>
      <c r="R205" s="65" t="s">
        <v>45</v>
      </c>
      <c r="S205" s="65"/>
      <c r="T205" s="65"/>
      <c r="U205" s="65"/>
      <c r="V205" s="65"/>
      <c r="W205" s="65"/>
      <c r="X205" s="65"/>
      <c r="Y205" s="65"/>
      <c r="Z205" s="38" t="str">
        <f t="array" ref="Z205">IFERROR(xlookup(C:C,'Follow up.1'!A:A,'Follow up.1'!AF:AF),"-")</f>
        <v>-</v>
      </c>
      <c r="AA205" s="6"/>
      <c r="AB205" s="6"/>
      <c r="AC205" s="6"/>
      <c r="AD205" s="6"/>
      <c r="AE205" s="6"/>
      <c r="AF205" s="6"/>
      <c r="AG205" s="6"/>
      <c r="AH205" s="6"/>
      <c r="AI205" s="6"/>
      <c r="AJ205" s="6"/>
      <c r="AK205" s="6"/>
      <c r="AL205" s="6"/>
      <c r="AM205" s="6"/>
      <c r="AN205" s="39" t="str">
        <f t="array" ref="AN205">IFNA(TEXT(XLOOKUP(C:C,'Follow up.2'!B:B,'Follow up.2'!AF:AF), "mm/yyyy"), "-")</f>
        <v>-</v>
      </c>
      <c r="AO205" s="6"/>
      <c r="AP205" s="3"/>
      <c r="AQ205" s="3"/>
      <c r="AR205" s="3"/>
      <c r="AS205" s="3"/>
      <c r="AT205" s="3"/>
      <c r="AU205" s="3"/>
      <c r="AV205" s="3"/>
      <c r="AW205" s="3"/>
      <c r="AX205" s="3"/>
      <c r="AY205" s="3"/>
      <c r="AZ205" s="3"/>
      <c r="BA205" s="3"/>
      <c r="BB205" s="3"/>
      <c r="BC205" s="3"/>
      <c r="BD205" s="3"/>
      <c r="BE205" s="3"/>
      <c r="BF205" s="3"/>
      <c r="BG205" s="3"/>
      <c r="BH205" s="3"/>
      <c r="BI205" s="3"/>
    </row>
    <row r="206" ht="14.25" customHeight="1">
      <c r="A206" s="1"/>
      <c r="B206" s="1" t="str">
        <f t="array" ref="B206">ifna(iferror(xlookup(C:C,'1000'!A:A,'1000'!D:D),iferror(xlookup(C:C,'2000'!A:A,'2000'!D:D),xlookup(C:C,'3000'!A:A,'3000'!D:D))),"-")</f>
        <v>-</v>
      </c>
      <c r="C206" s="52">
        <v>1625.0</v>
      </c>
      <c r="D206" s="53" t="s">
        <v>1085</v>
      </c>
      <c r="E206" s="53" t="s">
        <v>1086</v>
      </c>
      <c r="F206" s="53">
        <v>1.0</v>
      </c>
      <c r="G206" s="53">
        <v>8.0</v>
      </c>
      <c r="H206" s="28" t="s">
        <v>1087</v>
      </c>
      <c r="I206" s="54" t="s">
        <v>1088</v>
      </c>
      <c r="J206" s="53"/>
      <c r="K206" s="55" t="s">
        <v>42</v>
      </c>
      <c r="L206" s="53" t="s">
        <v>42</v>
      </c>
      <c r="M206" s="51" t="s">
        <v>895</v>
      </c>
      <c r="N206" s="153" t="s">
        <v>58</v>
      </c>
      <c r="O206" s="149" t="s">
        <v>58</v>
      </c>
      <c r="P206" s="35" t="s">
        <v>86</v>
      </c>
      <c r="Q206" s="35"/>
      <c r="R206" s="35"/>
      <c r="S206" s="35"/>
      <c r="T206" s="35"/>
      <c r="U206" s="35"/>
      <c r="V206" s="35"/>
      <c r="W206" s="35"/>
      <c r="X206" s="35"/>
      <c r="Y206" s="35"/>
      <c r="Z206" s="38" t="str">
        <f t="array" ref="Z206">IFERROR(xlookup(C:C,'Follow up.1'!A:A,'Follow up.1'!AF:AF),"-")</f>
        <v>-</v>
      </c>
      <c r="AA206" s="45"/>
      <c r="AB206" s="45"/>
      <c r="AC206" s="45"/>
      <c r="AD206" s="45"/>
      <c r="AE206" s="45"/>
      <c r="AF206" s="45"/>
      <c r="AG206" s="45"/>
      <c r="AH206" s="45"/>
      <c r="AI206" s="45"/>
      <c r="AJ206" s="45"/>
      <c r="AK206" s="45"/>
      <c r="AL206" s="45"/>
      <c r="AM206" s="45"/>
      <c r="AN206" s="39" t="str">
        <f t="array" ref="AN206">IFNA(TEXT(XLOOKUP(C:C,'Follow up.2'!B:B,'Follow up.2'!AF:AF), "mm/yyyy"), "-")</f>
        <v>-</v>
      </c>
      <c r="AO206" s="45"/>
      <c r="AP206" s="55"/>
      <c r="AQ206" s="138"/>
      <c r="AR206" s="138"/>
      <c r="AS206" s="138"/>
      <c r="AT206" s="138"/>
      <c r="AU206" s="138"/>
      <c r="AV206" s="138"/>
      <c r="AW206" s="3"/>
      <c r="AX206" s="3"/>
      <c r="AY206" s="3"/>
      <c r="AZ206" s="3"/>
      <c r="BA206" s="3"/>
      <c r="BB206" s="3"/>
      <c r="BC206" s="3"/>
      <c r="BD206" s="3"/>
      <c r="BE206" s="3"/>
      <c r="BF206" s="3"/>
      <c r="BG206" s="3"/>
      <c r="BH206" s="3"/>
      <c r="BI206" s="3"/>
    </row>
    <row r="207" ht="14.25" customHeight="1">
      <c r="A207" s="1"/>
      <c r="B207" s="1" t="str">
        <f t="array" ref="B207">ifna(iferror(xlookup(C:C,'1000'!A:A,'1000'!D:D),iferror(xlookup(C:C,'2000'!A:A,'2000'!D:D),xlookup(C:C,'3000'!A:A,'3000'!D:D))),"-")</f>
        <v>-</v>
      </c>
      <c r="C207" s="159">
        <v>1629.0</v>
      </c>
      <c r="D207" s="54" t="s">
        <v>1089</v>
      </c>
      <c r="E207" s="54" t="s">
        <v>1090</v>
      </c>
      <c r="F207" s="54">
        <v>1.0</v>
      </c>
      <c r="G207" s="54">
        <v>8.0</v>
      </c>
      <c r="H207" s="28" t="s">
        <v>1091</v>
      </c>
      <c r="I207" s="54" t="s">
        <v>1092</v>
      </c>
      <c r="J207" s="54" t="s">
        <v>1093</v>
      </c>
      <c r="K207" s="160" t="s">
        <v>42</v>
      </c>
      <c r="L207" s="54" t="s">
        <v>42</v>
      </c>
      <c r="M207" s="51" t="s">
        <v>895</v>
      </c>
      <c r="N207" s="148" t="s">
        <v>58</v>
      </c>
      <c r="O207" s="149" t="s">
        <v>58</v>
      </c>
      <c r="P207" s="150" t="s">
        <v>86</v>
      </c>
      <c r="Q207" s="150"/>
      <c r="R207" s="150"/>
      <c r="S207" s="150"/>
      <c r="T207" s="150"/>
      <c r="U207" s="150"/>
      <c r="V207" s="150"/>
      <c r="W207" s="150"/>
      <c r="X207" s="150"/>
      <c r="Y207" s="150"/>
      <c r="Z207" s="151" t="str">
        <f t="array" ref="Z207">IFERROR(xlookup(C:C,'Follow up.1'!A:A,'Follow up.1'!AF:AF),"-")</f>
        <v>-</v>
      </c>
      <c r="AA207" s="161"/>
      <c r="AB207" s="161"/>
      <c r="AC207" s="161"/>
      <c r="AD207" s="161"/>
      <c r="AE207" s="161"/>
      <c r="AF207" s="161"/>
      <c r="AG207" s="161"/>
      <c r="AH207" s="161"/>
      <c r="AI207" s="161"/>
      <c r="AJ207" s="161"/>
      <c r="AK207" s="161"/>
      <c r="AL207" s="161"/>
      <c r="AM207" s="161"/>
      <c r="AN207" s="161" t="str">
        <f t="array" ref="AN207">IFNA(TEXT(XLOOKUP(C:C,'Follow up.2'!B:B,'Follow up.2'!AF:AF), "mm/yyyy"), "-")</f>
        <v>-</v>
      </c>
      <c r="AO207" s="161"/>
      <c r="AP207" s="160"/>
      <c r="AQ207" s="162"/>
      <c r="AR207" s="162"/>
      <c r="AS207" s="162"/>
      <c r="AT207" s="162"/>
      <c r="AU207" s="162"/>
      <c r="AV207" s="162"/>
      <c r="AW207" s="163"/>
      <c r="AX207" s="163"/>
      <c r="AY207" s="163"/>
      <c r="AZ207" s="163"/>
      <c r="BA207" s="163"/>
      <c r="BB207" s="163"/>
      <c r="BC207" s="163"/>
      <c r="BD207" s="163"/>
      <c r="BE207" s="163"/>
      <c r="BF207" s="163"/>
      <c r="BG207" s="163"/>
      <c r="BH207" s="163"/>
      <c r="BI207" s="163"/>
    </row>
    <row r="208" ht="14.25" customHeight="1">
      <c r="A208" s="1"/>
      <c r="B208" s="1" t="str">
        <f t="array" ref="B208">ifna(iferror(xlookup(C:C,'1000'!A:A,'1000'!D:D),iferror(xlookup(C:C,'2000'!A:A,'2000'!D:D),xlookup(C:C,'3000'!A:A,'3000'!D:D))),"-")</f>
        <v>-</v>
      </c>
      <c r="C208" s="52">
        <v>1648.0</v>
      </c>
      <c r="D208" s="53" t="s">
        <v>707</v>
      </c>
      <c r="E208" s="53" t="s">
        <v>185</v>
      </c>
      <c r="F208" s="53" t="s">
        <v>71</v>
      </c>
      <c r="G208" s="53">
        <v>8.0</v>
      </c>
      <c r="H208" s="28" t="s">
        <v>708</v>
      </c>
      <c r="I208" s="54" t="s">
        <v>175</v>
      </c>
      <c r="J208" s="53" t="s">
        <v>175</v>
      </c>
      <c r="K208" s="55" t="s">
        <v>42</v>
      </c>
      <c r="L208" s="40" t="s">
        <v>42</v>
      </c>
      <c r="M208" s="51" t="s">
        <v>895</v>
      </c>
      <c r="N208" s="153" t="s">
        <v>58</v>
      </c>
      <c r="O208" s="149" t="s">
        <v>58</v>
      </c>
      <c r="P208" s="164" t="s">
        <v>45</v>
      </c>
      <c r="Q208" s="35"/>
      <c r="R208" s="35"/>
      <c r="S208" s="35"/>
      <c r="T208" s="35"/>
      <c r="U208" s="35"/>
      <c r="V208" s="35"/>
      <c r="W208" s="35"/>
      <c r="X208" s="35"/>
      <c r="Y208" s="35"/>
      <c r="Z208" s="38" t="str">
        <f t="array" ref="Z208">IFERROR(xlookup(C:C,'Follow up.1'!A:A,'Follow up.1'!AF:AF),"-")</f>
        <v>-</v>
      </c>
      <c r="AA208" s="45"/>
      <c r="AB208" s="45"/>
      <c r="AC208" s="45"/>
      <c r="AD208" s="45"/>
      <c r="AE208" s="45"/>
      <c r="AF208" s="45"/>
      <c r="AG208" s="45"/>
      <c r="AH208" s="45"/>
      <c r="AI208" s="45"/>
      <c r="AJ208" s="45"/>
      <c r="AK208" s="45"/>
      <c r="AL208" s="45"/>
      <c r="AM208" s="45"/>
      <c r="AN208" s="39" t="str">
        <f t="array" ref="AN208">IFNA(TEXT(XLOOKUP(C:C,'Follow up.2'!B:B,'Follow up.2'!AF:AF), "mm/yyyy"), "-")</f>
        <v>-</v>
      </c>
      <c r="AO208" s="45"/>
      <c r="AP208" s="55"/>
      <c r="AW208" s="3"/>
      <c r="AX208" s="3"/>
      <c r="AY208" s="3"/>
      <c r="AZ208" s="3"/>
      <c r="BA208" s="3"/>
      <c r="BB208" s="3"/>
      <c r="BC208" s="3"/>
      <c r="BD208" s="3"/>
      <c r="BE208" s="3"/>
      <c r="BF208" s="3"/>
      <c r="BG208" s="3"/>
      <c r="BH208" s="3"/>
      <c r="BI208" s="3"/>
    </row>
    <row r="209" ht="14.25" customHeight="1">
      <c r="A209" s="1"/>
      <c r="B209" s="1" t="str">
        <f t="array" ref="B209">ifna(iferror(xlookup(C:C,'1000'!A:A,'1000'!D:D),iferror(xlookup(C:C,'2000'!A:A,'2000'!D:D),xlookup(C:C,'3000'!A:A,'3000'!D:D))),"-")</f>
        <v>-</v>
      </c>
      <c r="C209" s="52">
        <v>1662.0</v>
      </c>
      <c r="D209" s="53" t="s">
        <v>1094</v>
      </c>
      <c r="E209" s="53" t="s">
        <v>1095</v>
      </c>
      <c r="F209" s="53" t="s">
        <v>287</v>
      </c>
      <c r="G209" s="53">
        <v>8.0</v>
      </c>
      <c r="H209" s="28" t="s">
        <v>1096</v>
      </c>
      <c r="I209" s="54" t="s">
        <v>1097</v>
      </c>
      <c r="J209" s="53" t="s">
        <v>1097</v>
      </c>
      <c r="K209" s="55" t="s">
        <v>42</v>
      </c>
      <c r="L209" s="40" t="s">
        <v>42</v>
      </c>
      <c r="M209" s="51" t="s">
        <v>895</v>
      </c>
      <c r="N209" s="153" t="s">
        <v>58</v>
      </c>
      <c r="O209" s="149" t="s">
        <v>58</v>
      </c>
      <c r="P209" s="35" t="s">
        <v>45</v>
      </c>
      <c r="Q209" s="35"/>
      <c r="R209" s="35"/>
      <c r="S209" s="35"/>
      <c r="T209" s="35"/>
      <c r="U209" s="35"/>
      <c r="V209" s="35"/>
      <c r="W209" s="35"/>
      <c r="X209" s="35"/>
      <c r="Y209" s="35"/>
      <c r="Z209" s="38" t="str">
        <f t="array" ref="Z209">IFERROR(xlookup(C:C,'Follow up.1'!A:A,'Follow up.1'!AF:AF),"-")</f>
        <v>-</v>
      </c>
      <c r="AA209" s="45"/>
      <c r="AB209" s="45"/>
      <c r="AC209" s="45"/>
      <c r="AD209" s="45"/>
      <c r="AE209" s="45"/>
      <c r="AF209" s="45"/>
      <c r="AG209" s="45"/>
      <c r="AH209" s="45"/>
      <c r="AI209" s="45"/>
      <c r="AJ209" s="45"/>
      <c r="AK209" s="45"/>
      <c r="AL209" s="45"/>
      <c r="AM209" s="45"/>
      <c r="AN209" s="39" t="str">
        <f t="array" ref="AN209">IFNA(TEXT(XLOOKUP(C:C,'Follow up.2'!B:B,'Follow up.2'!AF:AF), "mm/yyyy"), "-")</f>
        <v>-</v>
      </c>
      <c r="AO209" s="45"/>
      <c r="AP209" s="55"/>
      <c r="AW209" s="3"/>
      <c r="AX209" s="3"/>
      <c r="AY209" s="3"/>
      <c r="AZ209" s="3"/>
      <c r="BA209" s="3"/>
      <c r="BB209" s="3"/>
      <c r="BC209" s="3"/>
      <c r="BD209" s="3"/>
      <c r="BE209" s="3"/>
      <c r="BF209" s="3"/>
      <c r="BG209" s="3"/>
      <c r="BH209" s="3"/>
      <c r="BI209" s="3"/>
    </row>
    <row r="210" ht="14.25" customHeight="1">
      <c r="A210" s="1"/>
      <c r="B210" s="1" t="str">
        <f t="array" ref="B210">ifna(iferror(xlookup(C:C,'1000'!A:A,'1000'!D:D),iferror(xlookup(C:C,'2000'!A:A,'2000'!D:D),xlookup(C:C,'3000'!A:A,'3000'!D:D))),"-")</f>
        <v>-</v>
      </c>
      <c r="C210" s="26">
        <v>1663.0</v>
      </c>
      <c r="D210" s="27" t="s">
        <v>1098</v>
      </c>
      <c r="E210" s="27"/>
      <c r="F210" s="27" t="s">
        <v>38</v>
      </c>
      <c r="G210" s="27">
        <v>8.0</v>
      </c>
      <c r="H210" s="28" t="s">
        <v>1099</v>
      </c>
      <c r="I210" s="29" t="s">
        <v>1100</v>
      </c>
      <c r="J210" s="53" t="s">
        <v>1100</v>
      </c>
      <c r="K210" s="30" t="s">
        <v>42</v>
      </c>
      <c r="L210" s="27" t="s">
        <v>42</v>
      </c>
      <c r="M210" s="51" t="s">
        <v>895</v>
      </c>
      <c r="N210" s="153" t="s">
        <v>58</v>
      </c>
      <c r="O210" s="149" t="s">
        <v>58</v>
      </c>
      <c r="P210" s="35" t="s">
        <v>88</v>
      </c>
      <c r="Q210" s="35"/>
      <c r="R210" s="35"/>
      <c r="S210" s="35"/>
      <c r="T210" s="35"/>
      <c r="U210" s="35"/>
      <c r="V210" s="35"/>
      <c r="W210" s="35"/>
      <c r="X210" s="35"/>
      <c r="Y210" s="35"/>
      <c r="Z210" s="38" t="str">
        <f t="array" ref="Z210">IFERROR(xlookup(C:C,'Follow up.1'!A:A,'Follow up.1'!AF:AF),"-")</f>
        <v>-</v>
      </c>
      <c r="AA210" s="31"/>
      <c r="AB210" s="31"/>
      <c r="AC210" s="31"/>
      <c r="AD210" s="31"/>
      <c r="AE210" s="31"/>
      <c r="AF210" s="31"/>
      <c r="AG210" s="31"/>
      <c r="AH210" s="31"/>
      <c r="AI210" s="31"/>
      <c r="AJ210" s="31"/>
      <c r="AK210" s="31"/>
      <c r="AL210" s="31"/>
      <c r="AM210" s="31"/>
      <c r="AN210" s="39" t="str">
        <f t="array" ref="AN210">IFNA(TEXT(XLOOKUP(C:C,'Follow up.2'!B:B,'Follow up.2'!AF:AF), "mm/yyyy"), "-")</f>
        <v>-</v>
      </c>
      <c r="AO210" s="31"/>
      <c r="AP210" s="30"/>
      <c r="AQ210" s="13"/>
      <c r="AR210" s="13"/>
      <c r="AS210" s="13"/>
      <c r="AT210" s="13"/>
      <c r="AU210" s="13"/>
      <c r="AV210" s="13"/>
      <c r="AW210" s="3"/>
      <c r="AX210" s="3"/>
      <c r="AY210" s="3"/>
      <c r="AZ210" s="3"/>
      <c r="BA210" s="3"/>
      <c r="BB210" s="3"/>
      <c r="BC210" s="3"/>
      <c r="BD210" s="3"/>
      <c r="BE210" s="3"/>
      <c r="BF210" s="3"/>
      <c r="BG210" s="3"/>
      <c r="BH210" s="3"/>
      <c r="BI210" s="3"/>
    </row>
    <row r="211" ht="14.25" customHeight="1">
      <c r="A211" s="1"/>
      <c r="B211" s="1" t="str">
        <f t="array" ref="B211">ifna(iferror(xlookup(C:C,'1000'!A:A,'1000'!D:D),iferror(xlookup(C:C,'2000'!A:A,'2000'!D:D),xlookup(C:C,'3000'!A:A,'3000'!D:D))),"-")</f>
        <v>-</v>
      </c>
      <c r="C211" s="87">
        <v>1730.0</v>
      </c>
      <c r="D211" s="89" t="s">
        <v>1101</v>
      </c>
      <c r="E211" s="89" t="s">
        <v>1102</v>
      </c>
      <c r="F211" s="89" t="s">
        <v>38</v>
      </c>
      <c r="G211" s="89">
        <v>8.0</v>
      </c>
      <c r="H211" s="43" t="s">
        <v>1103</v>
      </c>
      <c r="I211" s="90" t="s">
        <v>1104</v>
      </c>
      <c r="J211" s="89" t="s">
        <v>1104</v>
      </c>
      <c r="K211" s="91"/>
      <c r="L211" s="31" t="s">
        <v>42</v>
      </c>
      <c r="M211" s="51" t="s">
        <v>895</v>
      </c>
      <c r="N211" s="33" t="s">
        <v>654</v>
      </c>
      <c r="O211" s="145" t="s">
        <v>654</v>
      </c>
      <c r="P211" s="65"/>
      <c r="Q211" s="65"/>
      <c r="R211" s="65"/>
      <c r="S211" s="65"/>
      <c r="T211" s="65"/>
      <c r="U211" s="65"/>
      <c r="V211" s="65"/>
      <c r="W211" s="65"/>
      <c r="X211" s="65"/>
      <c r="Y211" s="65"/>
      <c r="Z211" s="38" t="str">
        <f t="array" ref="Z211">IFERROR(xlookup(C:C,'Follow up.1'!A:A,'Follow up.1'!AF:AF),"-")</f>
        <v>-</v>
      </c>
      <c r="AA211" s="6"/>
      <c r="AB211" s="6"/>
      <c r="AC211" s="6"/>
      <c r="AD211" s="6"/>
      <c r="AE211" s="6"/>
      <c r="AF211" s="6"/>
      <c r="AG211" s="6"/>
      <c r="AH211" s="6"/>
      <c r="AI211" s="6"/>
      <c r="AJ211" s="6"/>
      <c r="AK211" s="6"/>
      <c r="AL211" s="6"/>
      <c r="AM211" s="6"/>
      <c r="AN211" s="39" t="str">
        <f t="array" ref="AN211">IFNA(TEXT(XLOOKUP(C:C,'Follow up.2'!B:B,'Follow up.2'!AF:AF), "mm/yyyy"), "-")</f>
        <v>-</v>
      </c>
      <c r="AO211" s="6"/>
      <c r="AP211" s="3"/>
      <c r="AQ211" s="3"/>
      <c r="AR211" s="3"/>
      <c r="AS211" s="3"/>
      <c r="AT211" s="3"/>
      <c r="AU211" s="3"/>
      <c r="AV211" s="3"/>
      <c r="AW211" s="3"/>
      <c r="AX211" s="3"/>
      <c r="AY211" s="3"/>
      <c r="AZ211" s="3"/>
      <c r="BA211" s="3"/>
      <c r="BB211" s="3"/>
      <c r="BC211" s="3"/>
      <c r="BD211" s="3"/>
      <c r="BE211" s="3"/>
      <c r="BF211" s="3"/>
      <c r="BG211" s="3"/>
      <c r="BH211" s="3"/>
      <c r="BI211" s="3"/>
    </row>
    <row r="212" ht="14.25" customHeight="1">
      <c r="A212" s="1"/>
      <c r="B212" s="1" t="str">
        <f t="array" ref="B212">ifna(iferror(xlookup(C:C,'1000'!A:A,'1000'!D:D),iferror(xlookup(C:C,'2000'!A:A,'2000'!D:D),xlookup(C:C,'3000'!A:A,'3000'!D:D))),"-")</f>
        <v>-</v>
      </c>
      <c r="C212" s="87">
        <v>1736.0</v>
      </c>
      <c r="D212" s="89" t="s">
        <v>1105</v>
      </c>
      <c r="E212" s="89" t="s">
        <v>1106</v>
      </c>
      <c r="F212" s="89" t="s">
        <v>38</v>
      </c>
      <c r="G212" s="89">
        <v>8.0</v>
      </c>
      <c r="H212" s="43" t="s">
        <v>1107</v>
      </c>
      <c r="I212" s="90" t="s">
        <v>1108</v>
      </c>
      <c r="J212" s="89" t="s">
        <v>1108</v>
      </c>
      <c r="K212" s="91"/>
      <c r="L212" s="31" t="s">
        <v>42</v>
      </c>
      <c r="M212" s="51" t="s">
        <v>895</v>
      </c>
      <c r="N212" s="33" t="s">
        <v>654</v>
      </c>
      <c r="O212" s="145" t="s">
        <v>654</v>
      </c>
      <c r="P212" s="65"/>
      <c r="Q212" s="65"/>
      <c r="R212" s="65"/>
      <c r="S212" s="65"/>
      <c r="T212" s="65"/>
      <c r="U212" s="65"/>
      <c r="V212" s="65"/>
      <c r="W212" s="65"/>
      <c r="X212" s="65"/>
      <c r="Y212" s="65"/>
      <c r="Z212" s="38" t="str">
        <f t="array" ref="Z212">IFERROR(xlookup(C:C,'Follow up.1'!A:A,'Follow up.1'!AF:AF),"-")</f>
        <v>-</v>
      </c>
      <c r="AA212" s="6"/>
      <c r="AB212" s="6"/>
      <c r="AC212" s="6"/>
      <c r="AD212" s="6"/>
      <c r="AE212" s="6"/>
      <c r="AF212" s="6"/>
      <c r="AG212" s="6"/>
      <c r="AH212" s="6"/>
      <c r="AI212" s="6"/>
      <c r="AJ212" s="6"/>
      <c r="AK212" s="6"/>
      <c r="AL212" s="6"/>
      <c r="AM212" s="6"/>
      <c r="AN212" s="39" t="str">
        <f t="array" ref="AN212">IFNA(TEXT(XLOOKUP(C:C,'Follow up.2'!B:B,'Follow up.2'!AF:AF), "mm/yyyy"), "-")</f>
        <v>-</v>
      </c>
      <c r="AO212" s="6"/>
      <c r="AP212" s="3"/>
      <c r="AQ212" s="3"/>
      <c r="AR212" s="3"/>
      <c r="AS212" s="3"/>
      <c r="AT212" s="3"/>
      <c r="AU212" s="3"/>
      <c r="AV212" s="3"/>
      <c r="AW212" s="3"/>
      <c r="AX212" s="3"/>
      <c r="AY212" s="3"/>
      <c r="AZ212" s="3"/>
      <c r="BA212" s="3"/>
      <c r="BB212" s="3"/>
      <c r="BC212" s="3"/>
      <c r="BD212" s="3"/>
      <c r="BE212" s="3"/>
      <c r="BF212" s="3"/>
      <c r="BG212" s="3"/>
      <c r="BH212" s="3"/>
      <c r="BI212" s="3"/>
    </row>
    <row r="213" ht="14.25" customHeight="1">
      <c r="A213" s="1"/>
      <c r="B213" s="1" t="str">
        <f t="array" ref="B213">ifna(iferror(xlookup(C:C,'1000'!A:A,'1000'!D:D),iferror(xlookup(C:C,'2000'!A:A,'2000'!D:D),xlookup(C:C,'3000'!A:A,'3000'!D:D))),"-")</f>
        <v>-</v>
      </c>
      <c r="C213" s="87">
        <v>1753.0</v>
      </c>
      <c r="D213" s="89" t="s">
        <v>1109</v>
      </c>
      <c r="E213" s="89" t="s">
        <v>1110</v>
      </c>
      <c r="F213" s="89" t="s">
        <v>92</v>
      </c>
      <c r="G213" s="89">
        <v>8.0</v>
      </c>
      <c r="H213" s="43" t="s">
        <v>1111</v>
      </c>
      <c r="I213" s="90" t="s">
        <v>1112</v>
      </c>
      <c r="J213" s="89" t="s">
        <v>1112</v>
      </c>
      <c r="K213" s="91"/>
      <c r="L213" s="31" t="s">
        <v>42</v>
      </c>
      <c r="M213" s="51" t="s">
        <v>895</v>
      </c>
      <c r="N213" s="33" t="s">
        <v>654</v>
      </c>
      <c r="O213" s="145" t="s">
        <v>654</v>
      </c>
      <c r="P213" s="65"/>
      <c r="Q213" s="65"/>
      <c r="R213" s="65"/>
      <c r="S213" s="65"/>
      <c r="T213" s="65"/>
      <c r="U213" s="65"/>
      <c r="V213" s="65"/>
      <c r="W213" s="65"/>
      <c r="X213" s="65"/>
      <c r="Y213" s="65"/>
      <c r="Z213" s="38" t="str">
        <f t="array" ref="Z213">IFERROR(xlookup(C:C,'Follow up.1'!A:A,'Follow up.1'!AF:AF),"-")</f>
        <v>-</v>
      </c>
      <c r="AA213" s="6"/>
      <c r="AB213" s="6"/>
      <c r="AC213" s="6"/>
      <c r="AD213" s="6"/>
      <c r="AE213" s="6"/>
      <c r="AF213" s="6"/>
      <c r="AG213" s="6"/>
      <c r="AH213" s="6"/>
      <c r="AI213" s="6"/>
      <c r="AJ213" s="6"/>
      <c r="AK213" s="6"/>
      <c r="AL213" s="6"/>
      <c r="AM213" s="6"/>
      <c r="AN213" s="39" t="str">
        <f t="array" ref="AN213">IFNA(TEXT(XLOOKUP(C:C,'Follow up.2'!B:B,'Follow up.2'!AF:AF), "mm/yyyy"), "-")</f>
        <v>-</v>
      </c>
      <c r="AO213" s="6"/>
      <c r="AP213" s="3"/>
      <c r="AQ213" s="3"/>
      <c r="AR213" s="3"/>
      <c r="AS213" s="3"/>
      <c r="AT213" s="3"/>
      <c r="AU213" s="3"/>
      <c r="AV213" s="3"/>
      <c r="AW213" s="3"/>
      <c r="AX213" s="3"/>
      <c r="AY213" s="3"/>
      <c r="AZ213" s="3"/>
      <c r="BA213" s="3"/>
      <c r="BB213" s="3"/>
      <c r="BC213" s="3"/>
      <c r="BD213" s="3"/>
      <c r="BE213" s="3"/>
      <c r="BF213" s="3"/>
      <c r="BG213" s="3"/>
      <c r="BH213" s="3"/>
      <c r="BI213" s="3"/>
    </row>
    <row r="214" ht="14.25" customHeight="1">
      <c r="A214" s="1"/>
      <c r="B214" s="1" t="str">
        <f t="array" ref="B214">ifna(iferror(xlookup(C:C,'1000'!A:A,'1000'!D:D),iferror(xlookup(C:C,'2000'!A:A,'2000'!D:D),xlookup(C:C,'3000'!A:A,'3000'!D:D))),"-")</f>
        <v>-</v>
      </c>
      <c r="C214" s="87">
        <v>1763.0</v>
      </c>
      <c r="D214" s="89" t="s">
        <v>1113</v>
      </c>
      <c r="E214" s="89" t="s">
        <v>1114</v>
      </c>
      <c r="F214" s="89" t="s">
        <v>38</v>
      </c>
      <c r="G214" s="89">
        <v>8.0</v>
      </c>
      <c r="H214" s="43" t="s">
        <v>1115</v>
      </c>
      <c r="I214" s="90" t="s">
        <v>1116</v>
      </c>
      <c r="J214" s="89" t="s">
        <v>1116</v>
      </c>
      <c r="K214" s="91"/>
      <c r="L214" s="31" t="s">
        <v>42</v>
      </c>
      <c r="M214" s="51" t="s">
        <v>895</v>
      </c>
      <c r="N214" s="33" t="s">
        <v>654</v>
      </c>
      <c r="O214" s="145" t="s">
        <v>654</v>
      </c>
      <c r="P214" s="65"/>
      <c r="Q214" s="65"/>
      <c r="R214" s="65"/>
      <c r="S214" s="65"/>
      <c r="T214" s="65"/>
      <c r="U214" s="65"/>
      <c r="V214" s="65"/>
      <c r="W214" s="65"/>
      <c r="X214" s="65"/>
      <c r="Y214" s="65"/>
      <c r="Z214" s="38" t="str">
        <f t="array" ref="Z214">IFERROR(xlookup(C:C,'Follow up.1'!A:A,'Follow up.1'!AF:AF),"-")</f>
        <v>-</v>
      </c>
      <c r="AA214" s="6"/>
      <c r="AB214" s="6"/>
      <c r="AC214" s="6"/>
      <c r="AD214" s="6"/>
      <c r="AE214" s="6"/>
      <c r="AF214" s="6"/>
      <c r="AG214" s="6"/>
      <c r="AH214" s="6"/>
      <c r="AI214" s="6"/>
      <c r="AJ214" s="6"/>
      <c r="AK214" s="6"/>
      <c r="AL214" s="6"/>
      <c r="AM214" s="6"/>
      <c r="AN214" s="39" t="str">
        <f t="array" ref="AN214">IFNA(TEXT(XLOOKUP(C:C,'Follow up.2'!B:B,'Follow up.2'!AF:AF), "mm/yyyy"), "-")</f>
        <v>-</v>
      </c>
      <c r="AO214" s="6"/>
      <c r="AP214" s="3"/>
      <c r="AQ214" s="3"/>
      <c r="AR214" s="3"/>
      <c r="AS214" s="3"/>
      <c r="AT214" s="3"/>
      <c r="AU214" s="3"/>
      <c r="AV214" s="3"/>
      <c r="AW214" s="3"/>
      <c r="AX214" s="3"/>
      <c r="AY214" s="3"/>
      <c r="AZ214" s="3"/>
      <c r="BA214" s="3"/>
      <c r="BB214" s="3"/>
      <c r="BC214" s="3"/>
      <c r="BD214" s="3"/>
      <c r="BE214" s="3"/>
      <c r="BF214" s="3"/>
      <c r="BG214" s="3"/>
      <c r="BH214" s="3"/>
      <c r="BI214" s="3"/>
    </row>
    <row r="215" ht="14.25" customHeight="1">
      <c r="A215" s="1"/>
      <c r="B215" s="1" t="str">
        <f t="array" ref="B215">ifna(iferror(xlookup(C:C,'1000'!A:A,'1000'!D:D),iferror(xlookup(C:C,'2000'!A:A,'2000'!D:D),xlookup(C:C,'3000'!A:A,'3000'!D:D))),"-")</f>
        <v>-</v>
      </c>
      <c r="C215" s="87">
        <v>1793.0</v>
      </c>
      <c r="D215" s="89" t="s">
        <v>496</v>
      </c>
      <c r="E215" s="89" t="s">
        <v>1117</v>
      </c>
      <c r="F215" s="89" t="s">
        <v>38</v>
      </c>
      <c r="G215" s="89">
        <v>8.0</v>
      </c>
      <c r="H215" s="43" t="s">
        <v>1118</v>
      </c>
      <c r="I215" s="90" t="s">
        <v>1119</v>
      </c>
      <c r="J215" s="89" t="s">
        <v>1119</v>
      </c>
      <c r="K215" s="91"/>
      <c r="L215" s="31" t="s">
        <v>42</v>
      </c>
      <c r="M215" s="51" t="s">
        <v>895</v>
      </c>
      <c r="N215" s="33" t="s">
        <v>654</v>
      </c>
      <c r="O215" s="145" t="s">
        <v>654</v>
      </c>
      <c r="P215" s="65"/>
      <c r="Q215" s="65"/>
      <c r="R215" s="65"/>
      <c r="S215" s="65"/>
      <c r="T215" s="65"/>
      <c r="U215" s="65"/>
      <c r="V215" s="65"/>
      <c r="W215" s="65"/>
      <c r="X215" s="65"/>
      <c r="Y215" s="65"/>
      <c r="Z215" s="38" t="str">
        <f t="array" ref="Z215">IFERROR(xlookup(C:C,'Follow up.1'!A:A,'Follow up.1'!AF:AF),"-")</f>
        <v>-</v>
      </c>
      <c r="AA215" s="6"/>
      <c r="AB215" s="6"/>
      <c r="AC215" s="6"/>
      <c r="AD215" s="6"/>
      <c r="AE215" s="6"/>
      <c r="AF215" s="6"/>
      <c r="AG215" s="6"/>
      <c r="AH215" s="6"/>
      <c r="AI215" s="6"/>
      <c r="AJ215" s="6"/>
      <c r="AK215" s="6"/>
      <c r="AL215" s="6"/>
      <c r="AM215" s="6"/>
      <c r="AN215" s="39" t="str">
        <f t="array" ref="AN215">IFNA(TEXT(XLOOKUP(C:C,'Follow up.2'!B:B,'Follow up.2'!AF:AF), "mm/yyyy"), "-")</f>
        <v>-</v>
      </c>
      <c r="AO215" s="6"/>
      <c r="AP215" s="3"/>
      <c r="AQ215" s="3"/>
      <c r="AR215" s="3"/>
      <c r="AS215" s="3"/>
      <c r="AT215" s="3"/>
      <c r="AU215" s="3"/>
      <c r="AV215" s="3"/>
      <c r="AW215" s="3"/>
      <c r="AX215" s="3"/>
      <c r="AY215" s="3"/>
      <c r="AZ215" s="3"/>
      <c r="BA215" s="3"/>
      <c r="BB215" s="3"/>
      <c r="BC215" s="3"/>
      <c r="BD215" s="3"/>
      <c r="BE215" s="3"/>
      <c r="BF215" s="3"/>
      <c r="BG215" s="3"/>
      <c r="BH215" s="3"/>
      <c r="BI215" s="3"/>
    </row>
    <row r="216" ht="14.25" customHeight="1">
      <c r="A216" s="1"/>
      <c r="B216" s="1" t="str">
        <f t="array" ref="B216">ifna(iferror(xlookup(C:C,'1000'!A:A,'1000'!D:D),iferror(xlookup(C:C,'2000'!A:A,'2000'!D:D),xlookup(C:C,'3000'!A:A,'3000'!D:D))),"-")</f>
        <v>-</v>
      </c>
      <c r="C216" s="106">
        <v>1902.0</v>
      </c>
      <c r="D216" s="107" t="s">
        <v>1120</v>
      </c>
      <c r="E216" s="108" t="s">
        <v>1121</v>
      </c>
      <c r="F216" s="98" t="s">
        <v>38</v>
      </c>
      <c r="G216" s="108">
        <v>8.0</v>
      </c>
      <c r="H216" s="109" t="s">
        <v>1122</v>
      </c>
      <c r="I216" s="109">
        <v>2.152539613E9</v>
      </c>
      <c r="J216" s="107">
        <v>2.25313003E9</v>
      </c>
      <c r="K216" s="110"/>
      <c r="L216" s="111" t="s">
        <v>42</v>
      </c>
      <c r="M216" s="51" t="s">
        <v>895</v>
      </c>
      <c r="N216" s="82" t="s">
        <v>654</v>
      </c>
      <c r="O216" s="145" t="s">
        <v>654</v>
      </c>
      <c r="P216" s="65"/>
      <c r="Q216" s="65"/>
      <c r="R216" s="65"/>
      <c r="S216" s="65"/>
      <c r="T216" s="65"/>
      <c r="U216" s="65"/>
      <c r="V216" s="65"/>
      <c r="W216" s="65"/>
      <c r="X216" s="65"/>
      <c r="Y216" s="65"/>
      <c r="Z216" s="38" t="str">
        <f t="array" ref="Z216">IFERROR(xlookup(C:C,'Follow up.1'!A:A,'Follow up.1'!AF:AF),"-")</f>
        <v>-</v>
      </c>
      <c r="AA216" s="6"/>
      <c r="AB216" s="6"/>
      <c r="AC216" s="6"/>
      <c r="AD216" s="6"/>
      <c r="AE216" s="6"/>
      <c r="AF216" s="6"/>
      <c r="AG216" s="6"/>
      <c r="AH216" s="6"/>
      <c r="AI216" s="6"/>
      <c r="AJ216" s="6"/>
      <c r="AK216" s="6"/>
      <c r="AL216" s="6"/>
      <c r="AM216" s="6"/>
      <c r="AN216" s="39" t="str">
        <f t="array" ref="AN216">IFNA(TEXT(XLOOKUP(C:C,'Follow up.2'!B:B,'Follow up.2'!AF:AF), "mm/yyyy"), "-")</f>
        <v>-</v>
      </c>
      <c r="AO216" s="6"/>
      <c r="AP216" s="3"/>
      <c r="AQ216" s="3"/>
      <c r="AR216" s="3"/>
      <c r="AS216" s="3"/>
      <c r="AT216" s="3"/>
      <c r="AU216" s="3"/>
      <c r="AV216" s="3"/>
      <c r="AW216" s="3"/>
      <c r="AX216" s="3"/>
      <c r="AY216" s="3"/>
      <c r="AZ216" s="3"/>
      <c r="BA216" s="3"/>
      <c r="BB216" s="3"/>
      <c r="BC216" s="3"/>
      <c r="BD216" s="3"/>
      <c r="BE216" s="3"/>
      <c r="BF216" s="3"/>
      <c r="BG216" s="3"/>
      <c r="BH216" s="3"/>
      <c r="BI216" s="3"/>
    </row>
    <row r="217" ht="14.25" customHeight="1">
      <c r="A217" s="1"/>
      <c r="B217" s="1" t="str">
        <f t="array" ref="B217">ifna(iferror(xlookup(C:C,'1000'!A:A,'1000'!D:D),iferror(xlookup(C:C,'2000'!A:A,'2000'!D:D),xlookup(C:C,'3000'!A:A,'3000'!D:D))),"-")</f>
        <v>-</v>
      </c>
      <c r="C217" s="106">
        <v>1924.0</v>
      </c>
      <c r="D217" s="107" t="s">
        <v>1123</v>
      </c>
      <c r="E217" s="108" t="s">
        <v>1124</v>
      </c>
      <c r="F217" s="98" t="s">
        <v>92</v>
      </c>
      <c r="G217" s="108">
        <v>8.0</v>
      </c>
      <c r="H217" s="109" t="s">
        <v>1125</v>
      </c>
      <c r="I217" s="109">
        <v>2.6785854E9</v>
      </c>
      <c r="J217" s="107">
        <v>2.6785854E9</v>
      </c>
      <c r="K217" s="110"/>
      <c r="L217" s="111" t="s">
        <v>42</v>
      </c>
      <c r="M217" s="51" t="s">
        <v>895</v>
      </c>
      <c r="N217" s="82" t="s">
        <v>654</v>
      </c>
      <c r="O217" s="145" t="s">
        <v>654</v>
      </c>
      <c r="P217" s="65"/>
      <c r="Q217" s="65"/>
      <c r="R217" s="65"/>
      <c r="S217" s="65"/>
      <c r="T217" s="65"/>
      <c r="U217" s="65"/>
      <c r="V217" s="65"/>
      <c r="W217" s="65"/>
      <c r="X217" s="65"/>
      <c r="Y217" s="65"/>
      <c r="Z217" s="38" t="str">
        <f t="array" ref="Z217">IFERROR(xlookup(C:C,'Follow up.1'!A:A,'Follow up.1'!AF:AF),"-")</f>
        <v>-</v>
      </c>
      <c r="AA217" s="6"/>
      <c r="AB217" s="6"/>
      <c r="AC217" s="6"/>
      <c r="AD217" s="6"/>
      <c r="AE217" s="6"/>
      <c r="AF217" s="6"/>
      <c r="AG217" s="6"/>
      <c r="AH217" s="6"/>
      <c r="AI217" s="6"/>
      <c r="AJ217" s="6"/>
      <c r="AK217" s="6"/>
      <c r="AL217" s="6"/>
      <c r="AM217" s="6"/>
      <c r="AN217" s="39" t="str">
        <f t="array" ref="AN217">IFNA(TEXT(XLOOKUP(C:C,'Follow up.2'!B:B,'Follow up.2'!AF:AF), "mm/yyyy"), "-")</f>
        <v>-</v>
      </c>
      <c r="AO217" s="6"/>
      <c r="AP217" s="3"/>
      <c r="AQ217" s="3"/>
      <c r="AR217" s="3"/>
      <c r="AS217" s="3"/>
      <c r="AT217" s="3"/>
      <c r="AU217" s="3"/>
      <c r="AV217" s="3"/>
      <c r="AW217" s="3"/>
      <c r="AX217" s="3"/>
      <c r="AY217" s="3"/>
      <c r="AZ217" s="3"/>
      <c r="BA217" s="3"/>
      <c r="BB217" s="3"/>
      <c r="BC217" s="3"/>
      <c r="BD217" s="3"/>
      <c r="BE217" s="3"/>
      <c r="BF217" s="3"/>
      <c r="BG217" s="3"/>
      <c r="BH217" s="3"/>
      <c r="BI217" s="3"/>
    </row>
    <row r="218" ht="14.25" customHeight="1">
      <c r="A218" s="1"/>
      <c r="B218" s="1">
        <f t="array" ref="B218">ifna(iferror(xlookup(C:C,'1000'!A:A,'1000'!D:D),iferror(xlookup(C:C,'2000'!A:A,'2000'!D:D),xlookup(C:C,'3000'!A:A,'3000'!D:D))),"-")</f>
        <v>1092</v>
      </c>
      <c r="C218" s="26">
        <v>1525.0</v>
      </c>
      <c r="D218" s="27" t="s">
        <v>1126</v>
      </c>
      <c r="E218" s="27" t="s">
        <v>1127</v>
      </c>
      <c r="F218" s="27" t="s">
        <v>287</v>
      </c>
      <c r="G218" s="27">
        <v>9.0</v>
      </c>
      <c r="H218" s="28" t="s">
        <v>1128</v>
      </c>
      <c r="I218" s="29" t="s">
        <v>1129</v>
      </c>
      <c r="J218" s="27" t="s">
        <v>1130</v>
      </c>
      <c r="K218" s="30" t="s">
        <v>206</v>
      </c>
      <c r="L218" s="6" t="s">
        <v>206</v>
      </c>
      <c r="M218" s="6"/>
      <c r="N218" s="33" t="s">
        <v>654</v>
      </c>
      <c r="O218" s="86" t="s">
        <v>654</v>
      </c>
      <c r="P218" s="65" t="s">
        <v>45</v>
      </c>
      <c r="Q218" s="65" t="s">
        <v>45</v>
      </c>
      <c r="R218" s="65" t="s">
        <v>45</v>
      </c>
      <c r="S218" s="65" t="s">
        <v>45</v>
      </c>
      <c r="T218" s="65" t="s">
        <v>106</v>
      </c>
      <c r="U218" s="65" t="s">
        <v>106</v>
      </c>
      <c r="V218" s="66" t="s">
        <v>45</v>
      </c>
      <c r="W218" s="65" t="s">
        <v>46</v>
      </c>
      <c r="X218" s="65" t="s">
        <v>46</v>
      </c>
      <c r="Y218" s="65" t="s">
        <v>45</v>
      </c>
      <c r="Z218" s="38" t="str">
        <f t="array" ref="Z218">IFERROR(xlookup(C:C,'Follow up.1'!A:A,'Follow up.1'!AF:AF),"-")</f>
        <v>02/26</v>
      </c>
      <c r="AA218" s="51" t="s">
        <v>198</v>
      </c>
      <c r="AB218" s="6"/>
      <c r="AC218" s="6"/>
      <c r="AD218" s="6"/>
      <c r="AE218" s="6"/>
      <c r="AF218" s="6"/>
      <c r="AG218" s="6"/>
      <c r="AH218" s="6"/>
      <c r="AI218" s="6"/>
      <c r="AJ218" s="6"/>
      <c r="AK218" s="6"/>
      <c r="AL218" s="6"/>
      <c r="AM218" s="6"/>
      <c r="AN218" s="39" t="str">
        <f t="array" ref="AN218">IFNA(TEXT(XLOOKUP(C:C,'Follow up.2'!B:B,'Follow up.2'!AF:AF),if(left(B218,1)="3","x", "mm/yyyy")), "-")</f>
        <v/>
      </c>
      <c r="AO218" s="6"/>
      <c r="AP218" s="3"/>
      <c r="AQ218" s="3"/>
      <c r="AR218" s="3"/>
      <c r="AS218" s="3"/>
      <c r="AT218" s="3"/>
      <c r="AU218" s="3"/>
      <c r="AV218" s="3"/>
      <c r="AW218" s="3"/>
      <c r="AX218" s="3"/>
      <c r="AY218" s="3"/>
      <c r="AZ218" s="3"/>
      <c r="BA218" s="3"/>
      <c r="BB218" s="3"/>
      <c r="BC218" s="3"/>
      <c r="BD218" s="3"/>
      <c r="BE218" s="3"/>
      <c r="BF218" s="3"/>
      <c r="BG218" s="3"/>
      <c r="BH218" s="3"/>
      <c r="BI218" s="3"/>
    </row>
    <row r="219" ht="14.25" customHeight="1">
      <c r="A219" s="1"/>
      <c r="B219" s="1">
        <f t="array" ref="B219">ifna(iferror(xlookup(C:C,'1000'!A:A,'1000'!D:D),iferror(xlookup(C:C,'2000'!A:A,'2000'!D:D),xlookup(C:C,'3000'!A:A,'3000'!D:D))),"-")</f>
        <v>1106</v>
      </c>
      <c r="C219" s="26">
        <v>1556.0</v>
      </c>
      <c r="D219" s="27" t="s">
        <v>1131</v>
      </c>
      <c r="E219" s="27" t="s">
        <v>1132</v>
      </c>
      <c r="F219" s="27" t="s">
        <v>81</v>
      </c>
      <c r="G219" s="27">
        <v>9.0</v>
      </c>
      <c r="H219" s="28" t="s">
        <v>1133</v>
      </c>
      <c r="I219" s="29" t="s">
        <v>1134</v>
      </c>
      <c r="J219" s="27"/>
      <c r="K219" s="30" t="s">
        <v>1135</v>
      </c>
      <c r="L219" s="6" t="s">
        <v>1135</v>
      </c>
      <c r="M219" s="51" t="s">
        <v>1136</v>
      </c>
      <c r="N219" s="82" t="s">
        <v>654</v>
      </c>
      <c r="O219" s="86" t="s">
        <v>654</v>
      </c>
      <c r="P219" s="65" t="s">
        <v>106</v>
      </c>
      <c r="Q219" s="35" t="s">
        <v>45</v>
      </c>
      <c r="R219" s="65" t="s">
        <v>106</v>
      </c>
      <c r="S219" s="65" t="s">
        <v>106</v>
      </c>
      <c r="T219" s="65" t="s">
        <v>45</v>
      </c>
      <c r="U219" s="65" t="s">
        <v>45</v>
      </c>
      <c r="V219" s="66" t="s">
        <v>46</v>
      </c>
      <c r="W219" s="50" t="s">
        <v>56</v>
      </c>
      <c r="X219" s="50" t="s">
        <v>56</v>
      </c>
      <c r="Y219" s="50" t="s">
        <v>56</v>
      </c>
      <c r="Z219" s="38" t="str">
        <f t="array" ref="Z219">IFERROR(xlookup(C:C,'Follow up.1'!A:A,'Follow up.1'!AF:AF),"-")</f>
        <v>-</v>
      </c>
      <c r="AA219" s="51" t="s">
        <v>57</v>
      </c>
      <c r="AB219" s="6"/>
      <c r="AC219" s="6"/>
      <c r="AD219" s="6"/>
      <c r="AE219" s="6"/>
      <c r="AF219" s="6"/>
      <c r="AG219" s="6"/>
      <c r="AH219" s="6"/>
      <c r="AI219" s="6"/>
      <c r="AJ219" s="6"/>
      <c r="AK219" s="6"/>
      <c r="AL219" s="6"/>
      <c r="AM219" s="6"/>
      <c r="AN219" s="39" t="str">
        <f t="array" ref="AN219">IFNA(TEXT(XLOOKUP(C:C,'Follow up.2'!B:B,'Follow up.2'!AF:AF),if(left(B219,1)="3","x", "mm/yyyy")), "-")</f>
        <v/>
      </c>
      <c r="AO219" s="6"/>
      <c r="AP219" s="3"/>
      <c r="AQ219" s="3"/>
      <c r="AR219" s="3"/>
      <c r="AS219" s="3"/>
      <c r="AT219" s="3"/>
      <c r="AU219" s="3"/>
      <c r="AV219" s="3"/>
      <c r="AW219" s="3"/>
      <c r="AX219" s="3"/>
      <c r="AY219" s="3"/>
      <c r="AZ219" s="3"/>
      <c r="BA219" s="3"/>
      <c r="BB219" s="3"/>
      <c r="BC219" s="3"/>
      <c r="BD219" s="3"/>
      <c r="BE219" s="3"/>
      <c r="BF219" s="3"/>
      <c r="BG219" s="3"/>
      <c r="BH219" s="3"/>
      <c r="BI219" s="3"/>
    </row>
    <row r="220" ht="14.25" customHeight="1">
      <c r="A220" s="1"/>
      <c r="B220" s="1">
        <f t="array" ref="B220">ifna(iferror(xlookup(C:C,'1000'!A:A,'1000'!D:D),iferror(xlookup(C:C,'2000'!A:A,'2000'!D:D),xlookup(C:C,'3000'!A:A,'3000'!D:D))),"-")</f>
        <v>1109</v>
      </c>
      <c r="C220" s="52">
        <v>1631.0</v>
      </c>
      <c r="D220" s="53" t="s">
        <v>1137</v>
      </c>
      <c r="E220" s="53" t="s">
        <v>215</v>
      </c>
      <c r="F220" s="27" t="s">
        <v>81</v>
      </c>
      <c r="G220" s="53">
        <v>9.0</v>
      </c>
      <c r="H220" s="28" t="s">
        <v>1138</v>
      </c>
      <c r="I220" s="54" t="s">
        <v>1139</v>
      </c>
      <c r="J220" s="53"/>
      <c r="K220" s="160" t="s">
        <v>1140</v>
      </c>
      <c r="L220" s="165" t="s">
        <v>1140</v>
      </c>
      <c r="M220" s="166" t="s">
        <v>1141</v>
      </c>
      <c r="N220" s="33" t="s">
        <v>654</v>
      </c>
      <c r="O220" s="86" t="s">
        <v>654</v>
      </c>
      <c r="P220" s="35" t="s">
        <v>76</v>
      </c>
      <c r="Q220" s="35" t="s">
        <v>76</v>
      </c>
      <c r="R220" s="35" t="s">
        <v>76</v>
      </c>
      <c r="S220" s="35" t="s">
        <v>76</v>
      </c>
      <c r="T220" s="35" t="s">
        <v>45</v>
      </c>
      <c r="U220" s="35" t="s">
        <v>45</v>
      </c>
      <c r="V220" s="35" t="s">
        <v>45</v>
      </c>
      <c r="W220" s="35" t="s">
        <v>45</v>
      </c>
      <c r="X220" s="35" t="s">
        <v>45</v>
      </c>
      <c r="Y220" s="35" t="s">
        <v>45</v>
      </c>
      <c r="Z220" s="38" t="str">
        <f t="array" ref="Z220">IFERROR(xlookup(C:C,'Follow up.1'!A:A,'Follow up.1'!AF:AF),"-")</f>
        <v>02/26</v>
      </c>
      <c r="AA220" s="57" t="s">
        <v>198</v>
      </c>
      <c r="AB220" s="45"/>
      <c r="AC220" s="45"/>
      <c r="AD220" s="45"/>
      <c r="AE220" s="45"/>
      <c r="AF220" s="45"/>
      <c r="AG220" s="45"/>
      <c r="AH220" s="45"/>
      <c r="AI220" s="45"/>
      <c r="AJ220" s="45"/>
      <c r="AK220" s="45"/>
      <c r="AL220" s="45"/>
      <c r="AM220" s="45"/>
      <c r="AN220" s="39" t="str">
        <f t="array" ref="AN220">IFNA(TEXT(XLOOKUP(C:C,'Follow up.2'!B:B,'Follow up.2'!AF:AF),if(left(B220,1)="3","x", "mm/yyyy")), "-")</f>
        <v/>
      </c>
      <c r="AO220" s="6"/>
      <c r="AP220" s="55"/>
      <c r="AQ220" s="138"/>
      <c r="AR220" s="138"/>
      <c r="AS220" s="138"/>
      <c r="AT220" s="138"/>
      <c r="AU220" s="138"/>
      <c r="AV220" s="138"/>
      <c r="AW220" s="3"/>
      <c r="AX220" s="3"/>
      <c r="AY220" s="3"/>
      <c r="AZ220" s="3"/>
      <c r="BA220" s="3"/>
      <c r="BB220" s="3"/>
      <c r="BC220" s="3"/>
      <c r="BD220" s="3"/>
      <c r="BE220" s="3"/>
      <c r="BF220" s="3"/>
      <c r="BG220" s="3"/>
      <c r="BH220" s="3"/>
      <c r="BI220" s="3"/>
    </row>
    <row r="221" ht="14.25" customHeight="1">
      <c r="A221" s="1"/>
      <c r="B221" s="1">
        <f t="array" ref="B221">ifna(iferror(xlookup(C:C,'1000'!A:A,'1000'!D:D),iferror(xlookup(C:C,'2000'!A:A,'2000'!D:D),xlookup(C:C,'3000'!A:A,'3000'!D:D))),"-")</f>
        <v>1093</v>
      </c>
      <c r="C221" s="26">
        <v>1572.0</v>
      </c>
      <c r="D221" s="27" t="s">
        <v>1142</v>
      </c>
      <c r="E221" s="27" t="s">
        <v>1143</v>
      </c>
      <c r="F221" s="27" t="s">
        <v>170</v>
      </c>
      <c r="G221" s="27">
        <v>9.0</v>
      </c>
      <c r="H221" s="28" t="s">
        <v>1144</v>
      </c>
      <c r="I221" s="29" t="s">
        <v>1145</v>
      </c>
      <c r="J221" s="27"/>
      <c r="K221" s="30" t="s">
        <v>755</v>
      </c>
      <c r="L221" s="6" t="s">
        <v>755</v>
      </c>
      <c r="M221" s="93" t="s">
        <v>1146</v>
      </c>
      <c r="N221" s="82" t="s">
        <v>654</v>
      </c>
      <c r="O221" s="95" t="s">
        <v>654</v>
      </c>
      <c r="P221" s="65" t="s">
        <v>46</v>
      </c>
      <c r="Q221" s="65" t="s">
        <v>56</v>
      </c>
      <c r="R221" s="65" t="s">
        <v>56</v>
      </c>
      <c r="S221" s="65" t="s">
        <v>56</v>
      </c>
      <c r="T221" s="65" t="s">
        <v>106</v>
      </c>
      <c r="U221" s="65" t="s">
        <v>106</v>
      </c>
      <c r="V221" s="66" t="s">
        <v>45</v>
      </c>
      <c r="W221" s="65" t="s">
        <v>121</v>
      </c>
      <c r="X221" s="65" t="s">
        <v>121</v>
      </c>
      <c r="Y221" s="65" t="s">
        <v>56</v>
      </c>
      <c r="Z221" s="38" t="str">
        <f t="array" ref="Z221">IFERROR(xlookup(C:C,'Follow up.1'!A:A,'Follow up.1'!AF:AF),"-")</f>
        <v>02/26</v>
      </c>
      <c r="AA221" s="6"/>
      <c r="AB221" s="6"/>
      <c r="AC221" s="6"/>
      <c r="AD221" s="6"/>
      <c r="AE221" s="6"/>
      <c r="AF221" s="6"/>
      <c r="AG221" s="6"/>
      <c r="AH221" s="6"/>
      <c r="AI221" s="6"/>
      <c r="AJ221" s="6"/>
      <c r="AK221" s="6"/>
      <c r="AL221" s="6"/>
      <c r="AM221" s="6"/>
      <c r="AN221" s="39" t="str">
        <f t="array" ref="AN221">IFNA(TEXT(XLOOKUP(C:C,'Follow up.2'!B:B,'Follow up.2'!AF:AF), "mm/yyyy"), "-")</f>
        <v/>
      </c>
      <c r="AO221" s="6"/>
      <c r="AP221" s="3"/>
      <c r="AQ221" s="3"/>
      <c r="AR221" s="3"/>
      <c r="AS221" s="3"/>
      <c r="AT221" s="3"/>
      <c r="AU221" s="3"/>
      <c r="AV221" s="3"/>
      <c r="AW221" s="3"/>
      <c r="AX221" s="3"/>
      <c r="AY221" s="3"/>
      <c r="AZ221" s="3"/>
      <c r="BA221" s="3"/>
      <c r="BB221" s="3"/>
      <c r="BC221" s="3"/>
      <c r="BD221" s="3"/>
      <c r="BE221" s="3"/>
      <c r="BF221" s="3"/>
      <c r="BG221" s="3"/>
      <c r="BH221" s="3"/>
      <c r="BI221" s="3"/>
    </row>
    <row r="222" ht="14.25" customHeight="1">
      <c r="A222" s="1"/>
      <c r="B222" s="1">
        <f t="array" ref="B222">ifna(iferror(xlookup(C:C,'1000'!A:A,'1000'!D:D),iferror(xlookup(C:C,'2000'!A:A,'2000'!D:D),xlookup(C:C,'3000'!A:A,'3000'!D:D))),"-")</f>
        <v>1116</v>
      </c>
      <c r="C222" s="26">
        <v>1616.0</v>
      </c>
      <c r="D222" s="27" t="s">
        <v>1147</v>
      </c>
      <c r="E222" s="27" t="s">
        <v>185</v>
      </c>
      <c r="F222" s="27" t="s">
        <v>81</v>
      </c>
      <c r="G222" s="27">
        <v>9.0</v>
      </c>
      <c r="H222" s="28" t="s">
        <v>1148</v>
      </c>
      <c r="I222" s="29" t="s">
        <v>1149</v>
      </c>
      <c r="J222" s="27" t="s">
        <v>1149</v>
      </c>
      <c r="K222" s="55" t="s">
        <v>42</v>
      </c>
      <c r="L222" s="40" t="s">
        <v>42</v>
      </c>
      <c r="M222" s="40"/>
      <c r="N222" s="56" t="s">
        <v>654</v>
      </c>
      <c r="O222" s="145" t="s">
        <v>654</v>
      </c>
      <c r="P222" s="35" t="s">
        <v>44</v>
      </c>
      <c r="Q222" s="35" t="s">
        <v>86</v>
      </c>
      <c r="R222" s="35" t="s">
        <v>56</v>
      </c>
      <c r="S222" s="35" t="s">
        <v>45</v>
      </c>
      <c r="T222" s="35" t="s">
        <v>86</v>
      </c>
      <c r="U222" s="35" t="s">
        <v>46</v>
      </c>
      <c r="V222" s="35"/>
      <c r="W222" s="35"/>
      <c r="X222" s="35"/>
      <c r="Y222" s="35"/>
      <c r="Z222" s="38" t="str">
        <f t="array" ref="Z222">IFERROR(xlookup(C:C,'Follow up.1'!A:A,'Follow up.1'!AF:AF),"-")</f>
        <v/>
      </c>
      <c r="AA222" s="31"/>
      <c r="AB222" s="31"/>
      <c r="AC222" s="31"/>
      <c r="AD222" s="31"/>
      <c r="AE222" s="31"/>
      <c r="AF222" s="31"/>
      <c r="AG222" s="31"/>
      <c r="AH222" s="31"/>
      <c r="AI222" s="31"/>
      <c r="AJ222" s="31"/>
      <c r="AK222" s="31"/>
      <c r="AL222" s="31"/>
      <c r="AM222" s="31"/>
      <c r="AN222" s="39" t="str">
        <f t="array" ref="AN222">IFNA(TEXT(XLOOKUP(C:C,'Follow up.2'!B:B,'Follow up.2'!AF:AF), "mm/yyyy"), "-")</f>
        <v/>
      </c>
      <c r="AO222" s="31"/>
      <c r="AP222" s="30"/>
      <c r="AQ222" s="13"/>
      <c r="AR222" s="13"/>
      <c r="AS222" s="13"/>
      <c r="AT222" s="13"/>
      <c r="AU222" s="13"/>
      <c r="AV222" s="13"/>
      <c r="AW222" s="3"/>
      <c r="AX222" s="3"/>
      <c r="AY222" s="3"/>
      <c r="AZ222" s="3"/>
      <c r="BA222" s="3"/>
      <c r="BB222" s="3"/>
      <c r="BC222" s="3"/>
      <c r="BD222" s="3"/>
      <c r="BE222" s="3"/>
      <c r="BF222" s="3"/>
      <c r="BG222" s="3"/>
      <c r="BH222" s="3"/>
      <c r="BI222" s="3"/>
    </row>
    <row r="223" ht="14.25" customHeight="1">
      <c r="A223" s="1"/>
      <c r="B223" s="1">
        <f t="array" ref="B223">ifna(iferror(xlookup(C:C,'1000'!A:A,'1000'!D:D),iferror(xlookup(C:C,'2000'!A:A,'2000'!D:D),xlookup(C:C,'3000'!A:A,'3000'!D:D))),"-")</f>
        <v>1121</v>
      </c>
      <c r="C223" s="26">
        <v>1512.0</v>
      </c>
      <c r="D223" s="27" t="s">
        <v>1150</v>
      </c>
      <c r="E223" s="27" t="s">
        <v>937</v>
      </c>
      <c r="F223" s="27" t="s">
        <v>124</v>
      </c>
      <c r="G223" s="27">
        <v>9.0</v>
      </c>
      <c r="H223" s="28" t="s">
        <v>938</v>
      </c>
      <c r="I223" s="29" t="s">
        <v>1151</v>
      </c>
      <c r="J223" s="27"/>
      <c r="K223" s="30" t="s">
        <v>1152</v>
      </c>
      <c r="L223" s="6" t="s">
        <v>1152</v>
      </c>
      <c r="M223" s="51" t="s">
        <v>895</v>
      </c>
      <c r="N223" s="82" t="s">
        <v>654</v>
      </c>
      <c r="O223" s="86" t="s">
        <v>654</v>
      </c>
      <c r="P223" s="65" t="s">
        <v>46</v>
      </c>
      <c r="Q223" s="65" t="s">
        <v>45</v>
      </c>
      <c r="R223" s="65" t="s">
        <v>45</v>
      </c>
      <c r="S223" s="65" t="s">
        <v>45</v>
      </c>
      <c r="T223" s="65" t="s">
        <v>76</v>
      </c>
      <c r="U223" s="65" t="s">
        <v>76</v>
      </c>
      <c r="V223" s="36"/>
      <c r="W223" s="50"/>
      <c r="X223" s="50"/>
      <c r="Y223" s="65"/>
      <c r="Z223" s="38" t="str">
        <f t="array" ref="Z223">IFERROR(xlookup(C:C,'Follow up.1'!A:A,'Follow up.1'!AF:AF),"-")</f>
        <v>-</v>
      </c>
      <c r="AA223" s="6"/>
      <c r="AB223" s="6"/>
      <c r="AC223" s="6"/>
      <c r="AD223" s="6"/>
      <c r="AE223" s="6"/>
      <c r="AF223" s="6"/>
      <c r="AG223" s="6"/>
      <c r="AH223" s="6"/>
      <c r="AI223" s="6"/>
      <c r="AJ223" s="6"/>
      <c r="AK223" s="6"/>
      <c r="AL223" s="6"/>
      <c r="AM223" s="6"/>
      <c r="AN223" s="39" t="str">
        <f t="array" ref="AN223">IFNA(TEXT(XLOOKUP(C:C,'Follow up.2'!B:B,'Follow up.2'!AF:AF), "mm/yyyy"), "-")</f>
        <v/>
      </c>
      <c r="AO223" s="6"/>
      <c r="AP223" s="3"/>
      <c r="AQ223" s="3"/>
      <c r="AR223" s="3"/>
      <c r="AS223" s="3"/>
      <c r="AT223" s="3"/>
      <c r="AU223" s="3"/>
      <c r="AV223" s="3"/>
      <c r="AW223" s="3"/>
      <c r="AX223" s="3"/>
      <c r="AY223" s="3"/>
      <c r="AZ223" s="3"/>
      <c r="BA223" s="3"/>
      <c r="BB223" s="3"/>
      <c r="BC223" s="3"/>
      <c r="BD223" s="3"/>
      <c r="BE223" s="3"/>
      <c r="BF223" s="3"/>
      <c r="BG223" s="3"/>
      <c r="BH223" s="3"/>
      <c r="BI223" s="3"/>
    </row>
    <row r="224" ht="14.25" customHeight="1">
      <c r="A224" s="1"/>
      <c r="B224" s="1" t="str">
        <f t="array" ref="B224">ifna(iferror(xlookup(C:C,'1000'!A:A,'1000'!D:D),iferror(xlookup(C:C,'2000'!A:A,'2000'!D:D),xlookup(C:C,'3000'!A:A,'3000'!D:D))),"-")</f>
        <v>-</v>
      </c>
      <c r="C224" s="133">
        <v>1384.0</v>
      </c>
      <c r="D224" s="134" t="s">
        <v>1153</v>
      </c>
      <c r="E224" s="134" t="s">
        <v>1154</v>
      </c>
      <c r="F224" s="27" t="s">
        <v>117</v>
      </c>
      <c r="G224" s="134">
        <v>9.0</v>
      </c>
      <c r="H224" s="28" t="s">
        <v>1155</v>
      </c>
      <c r="I224" s="141">
        <v>2.156261718E9</v>
      </c>
      <c r="J224" s="134"/>
      <c r="K224" s="30" t="s">
        <v>42</v>
      </c>
      <c r="L224" s="31" t="s">
        <v>42</v>
      </c>
      <c r="M224" s="51" t="s">
        <v>895</v>
      </c>
      <c r="N224" s="153" t="s">
        <v>58</v>
      </c>
      <c r="O224" s="149" t="s">
        <v>58</v>
      </c>
      <c r="P224" s="65" t="s">
        <v>106</v>
      </c>
      <c r="Q224" s="65"/>
      <c r="R224" s="65"/>
      <c r="S224" s="65"/>
      <c r="T224" s="65"/>
      <c r="U224" s="65"/>
      <c r="V224" s="65"/>
      <c r="W224" s="65"/>
      <c r="X224" s="65"/>
      <c r="Y224" s="65"/>
      <c r="Z224" s="38" t="str">
        <f t="array" ref="Z224">IFERROR(xlookup(C:C,'Follow up.1'!A:A,'Follow up.1'!AF:AF),"-")</f>
        <v>-</v>
      </c>
      <c r="AA224" s="6"/>
      <c r="AB224" s="6"/>
      <c r="AC224" s="6"/>
      <c r="AD224" s="6"/>
      <c r="AE224" s="6"/>
      <c r="AF224" s="6"/>
      <c r="AG224" s="6"/>
      <c r="AH224" s="6"/>
      <c r="AI224" s="6"/>
      <c r="AJ224" s="6"/>
      <c r="AK224" s="6"/>
      <c r="AL224" s="6"/>
      <c r="AM224" s="6"/>
      <c r="AN224" s="39" t="str">
        <f t="array" ref="AN224">IFNA(TEXT(XLOOKUP(C:C,'Follow up.2'!B:B,'Follow up.2'!AF:AF), "mm/yyyy"), "-")</f>
        <v>-</v>
      </c>
      <c r="AO224" s="6"/>
      <c r="AP224" s="3"/>
      <c r="AQ224" s="3"/>
      <c r="AR224" s="3"/>
      <c r="AS224" s="3"/>
      <c r="AT224" s="3"/>
      <c r="AU224" s="3"/>
      <c r="AV224" s="3"/>
      <c r="AW224" s="3"/>
      <c r="AX224" s="3"/>
      <c r="AY224" s="3"/>
      <c r="AZ224" s="3"/>
      <c r="BA224" s="3"/>
      <c r="BB224" s="3"/>
      <c r="BC224" s="3"/>
      <c r="BD224" s="3"/>
      <c r="BE224" s="3"/>
      <c r="BF224" s="3"/>
      <c r="BG224" s="3"/>
      <c r="BH224" s="3"/>
      <c r="BI224" s="3"/>
    </row>
    <row r="225" ht="14.25" customHeight="1">
      <c r="A225" s="1"/>
      <c r="B225" s="1" t="str">
        <f t="array" ref="B225">ifna(iferror(xlookup(C:C,'1000'!A:A,'1000'!D:D),iferror(xlookup(C:C,'2000'!A:A,'2000'!D:D),xlookup(C:C,'3000'!A:A,'3000'!D:D))),"-")</f>
        <v>-</v>
      </c>
      <c r="C225" s="133">
        <v>1411.0</v>
      </c>
      <c r="D225" s="140" t="s">
        <v>1156</v>
      </c>
      <c r="E225" s="134" t="s">
        <v>1157</v>
      </c>
      <c r="F225" s="94" t="s">
        <v>50</v>
      </c>
      <c r="G225" s="134">
        <v>9.0</v>
      </c>
      <c r="H225" s="28" t="s">
        <v>1158</v>
      </c>
      <c r="I225" s="141">
        <v>2.67234852E9</v>
      </c>
      <c r="J225" s="134"/>
      <c r="K225" s="30" t="s">
        <v>609</v>
      </c>
      <c r="L225" s="31" t="s">
        <v>609</v>
      </c>
      <c r="M225" s="51" t="s">
        <v>895</v>
      </c>
      <c r="N225" s="153" t="s">
        <v>58</v>
      </c>
      <c r="O225" s="149" t="s">
        <v>58</v>
      </c>
      <c r="P225" s="65" t="s">
        <v>106</v>
      </c>
      <c r="Q225" s="65" t="s">
        <v>106</v>
      </c>
      <c r="R225" s="65" t="s">
        <v>106</v>
      </c>
      <c r="S225" s="65" t="s">
        <v>56</v>
      </c>
      <c r="T225" s="65"/>
      <c r="U225" s="65"/>
      <c r="V225" s="65"/>
      <c r="W225" s="65"/>
      <c r="X225" s="65"/>
      <c r="Y225" s="65"/>
      <c r="Z225" s="38" t="str">
        <f t="array" ref="Z225">IFERROR(xlookup(C:C,'Follow up.1'!A:A,'Follow up.1'!AF:AF),"-")</f>
        <v>-</v>
      </c>
      <c r="AA225" s="6"/>
      <c r="AB225" s="6"/>
      <c r="AC225" s="6"/>
      <c r="AD225" s="6"/>
      <c r="AE225" s="6"/>
      <c r="AF225" s="6"/>
      <c r="AG225" s="6"/>
      <c r="AH225" s="6"/>
      <c r="AI225" s="6"/>
      <c r="AJ225" s="6"/>
      <c r="AK225" s="6"/>
      <c r="AL225" s="6"/>
      <c r="AM225" s="6"/>
      <c r="AN225" s="39" t="str">
        <f t="array" ref="AN225">IFNA(TEXT(XLOOKUP(C:C,'Follow up.2'!B:B,'Follow up.2'!AF:AF), "mm/yyyy"), "-")</f>
        <v>-</v>
      </c>
      <c r="AO225" s="6"/>
      <c r="AP225" s="3"/>
      <c r="AQ225" s="3"/>
      <c r="AR225" s="3"/>
      <c r="AS225" s="3"/>
      <c r="AT225" s="3"/>
      <c r="AU225" s="3"/>
      <c r="AV225" s="3"/>
      <c r="AW225" s="3"/>
      <c r="AX225" s="3"/>
      <c r="AY225" s="3"/>
      <c r="AZ225" s="3"/>
      <c r="BA225" s="3"/>
      <c r="BB225" s="3"/>
      <c r="BC225" s="3"/>
      <c r="BD225" s="3"/>
      <c r="BE225" s="3"/>
      <c r="BF225" s="3"/>
      <c r="BG225" s="3"/>
      <c r="BH225" s="3"/>
      <c r="BI225" s="3"/>
    </row>
    <row r="226" ht="14.25" customHeight="1">
      <c r="A226" s="1"/>
      <c r="B226" s="1" t="str">
        <f t="array" ref="B226">ifna(iferror(xlookup(C:C,'1000'!A:A,'1000'!D:D),iferror(xlookup(C:C,'2000'!A:A,'2000'!D:D),xlookup(C:C,'3000'!A:A,'3000'!D:D))),"-")</f>
        <v>-</v>
      </c>
      <c r="C226" s="26">
        <v>1439.0</v>
      </c>
      <c r="D226" s="27" t="s">
        <v>1159</v>
      </c>
      <c r="E226" s="27" t="s">
        <v>1160</v>
      </c>
      <c r="F226" s="27" t="s">
        <v>117</v>
      </c>
      <c r="G226" s="27">
        <v>9.0</v>
      </c>
      <c r="H226" s="28" t="s">
        <v>1161</v>
      </c>
      <c r="I226" s="29" t="s">
        <v>1162</v>
      </c>
      <c r="J226" s="27" t="s">
        <v>1163</v>
      </c>
      <c r="K226" s="30" t="s">
        <v>609</v>
      </c>
      <c r="L226" s="6" t="s">
        <v>609</v>
      </c>
      <c r="M226" s="51" t="s">
        <v>895</v>
      </c>
      <c r="N226" s="153" t="s">
        <v>58</v>
      </c>
      <c r="O226" s="149" t="s">
        <v>58</v>
      </c>
      <c r="P226" s="65" t="s">
        <v>106</v>
      </c>
      <c r="Q226" s="65"/>
      <c r="R226" s="65"/>
      <c r="S226" s="65"/>
      <c r="T226" s="65"/>
      <c r="U226" s="65"/>
      <c r="V226" s="65"/>
      <c r="W226" s="65"/>
      <c r="X226" s="65"/>
      <c r="Y226" s="65"/>
      <c r="Z226" s="38" t="str">
        <f t="array" ref="Z226">IFERROR(xlookup(C:C,'Follow up.1'!A:A,'Follow up.1'!AF:AF),"-")</f>
        <v>-</v>
      </c>
      <c r="AA226" s="6"/>
      <c r="AB226" s="6"/>
      <c r="AC226" s="6"/>
      <c r="AD226" s="6"/>
      <c r="AE226" s="6"/>
      <c r="AF226" s="6"/>
      <c r="AG226" s="6"/>
      <c r="AH226" s="6"/>
      <c r="AI226" s="6"/>
      <c r="AJ226" s="6"/>
      <c r="AK226" s="6"/>
      <c r="AL226" s="6"/>
      <c r="AM226" s="6"/>
      <c r="AN226" s="39" t="str">
        <f t="array" ref="AN226">IFNA(TEXT(XLOOKUP(C:C,'Follow up.2'!B:B,'Follow up.2'!AF:AF), "mm/yyyy"), "-")</f>
        <v>-</v>
      </c>
      <c r="AO226" s="6"/>
      <c r="AP226" s="3"/>
      <c r="AQ226" s="3"/>
      <c r="AR226" s="3"/>
      <c r="AS226" s="3"/>
      <c r="AT226" s="3"/>
      <c r="AU226" s="3"/>
      <c r="AV226" s="3"/>
      <c r="AW226" s="3"/>
      <c r="AX226" s="3"/>
      <c r="AY226" s="3"/>
      <c r="AZ226" s="3"/>
      <c r="BA226" s="3"/>
      <c r="BB226" s="3"/>
      <c r="BC226" s="3"/>
      <c r="BD226" s="3"/>
      <c r="BE226" s="3"/>
      <c r="BF226" s="3"/>
      <c r="BG226" s="3"/>
      <c r="BH226" s="3"/>
      <c r="BI226" s="3"/>
    </row>
    <row r="227" ht="14.25" customHeight="1">
      <c r="A227" s="1"/>
      <c r="B227" s="1" t="str">
        <f t="array" ref="B227">ifna(iferror(xlookup(C:C,'1000'!A:A,'1000'!D:D),iferror(xlookup(C:C,'2000'!A:A,'2000'!D:D),xlookup(C:C,'3000'!A:A,'3000'!D:D))),"-")</f>
        <v>-</v>
      </c>
      <c r="C227" s="26">
        <v>1555.0</v>
      </c>
      <c r="D227" s="27" t="s">
        <v>1164</v>
      </c>
      <c r="E227" s="27" t="s">
        <v>1165</v>
      </c>
      <c r="F227" s="27" t="s">
        <v>844</v>
      </c>
      <c r="G227" s="27">
        <v>9.0</v>
      </c>
      <c r="H227" s="28" t="s">
        <v>1166</v>
      </c>
      <c r="I227" s="29" t="s">
        <v>1167</v>
      </c>
      <c r="J227" s="27"/>
      <c r="K227" s="30" t="s">
        <v>195</v>
      </c>
      <c r="L227" s="6" t="s">
        <v>195</v>
      </c>
      <c r="M227" s="51" t="s">
        <v>895</v>
      </c>
      <c r="N227" s="153" t="s">
        <v>58</v>
      </c>
      <c r="O227" s="149" t="s">
        <v>58</v>
      </c>
      <c r="P227" s="65" t="s">
        <v>106</v>
      </c>
      <c r="Q227" s="65"/>
      <c r="R227" s="65"/>
      <c r="S227" s="65"/>
      <c r="T227" s="65"/>
      <c r="U227" s="65"/>
      <c r="V227" s="65"/>
      <c r="W227" s="65"/>
      <c r="X227" s="65"/>
      <c r="Y227" s="65"/>
      <c r="Z227" s="38" t="str">
        <f t="array" ref="Z227">IFERROR(xlookup(C:C,'Follow up.1'!A:A,'Follow up.1'!AF:AF),"-")</f>
        <v>-</v>
      </c>
      <c r="AA227" s="6"/>
      <c r="AB227" s="6"/>
      <c r="AC227" s="6"/>
      <c r="AD227" s="6"/>
      <c r="AE227" s="6"/>
      <c r="AF227" s="6"/>
      <c r="AG227" s="6"/>
      <c r="AH227" s="6"/>
      <c r="AI227" s="6"/>
      <c r="AJ227" s="6"/>
      <c r="AK227" s="6"/>
      <c r="AL227" s="6"/>
      <c r="AM227" s="6"/>
      <c r="AN227" s="39" t="str">
        <f t="array" ref="AN227">IFNA(TEXT(XLOOKUP(C:C,'Follow up.2'!B:B,'Follow up.2'!AF:AF), "mm/yyyy"), "-")</f>
        <v>-</v>
      </c>
      <c r="AO227" s="6"/>
      <c r="AP227" s="3"/>
      <c r="AQ227" s="3"/>
      <c r="AR227" s="3"/>
      <c r="AS227" s="3"/>
      <c r="AT227" s="3"/>
      <c r="AU227" s="3"/>
      <c r="AV227" s="3"/>
      <c r="AW227" s="3"/>
      <c r="AX227" s="3"/>
      <c r="AY227" s="3"/>
      <c r="AZ227" s="3"/>
      <c r="BA227" s="3"/>
      <c r="BB227" s="3"/>
      <c r="BC227" s="3"/>
      <c r="BD227" s="3"/>
      <c r="BE227" s="3"/>
      <c r="BF227" s="3"/>
      <c r="BG227" s="3"/>
      <c r="BH227" s="3"/>
      <c r="BI227" s="3"/>
    </row>
    <row r="228" ht="14.25" customHeight="1">
      <c r="A228" s="1"/>
      <c r="B228" s="1" t="str">
        <f t="array" ref="B228">ifna(iferror(xlookup(C:C,'1000'!A:A,'1000'!D:D),iferror(xlookup(C:C,'2000'!A:A,'2000'!D:D),xlookup(C:C,'3000'!A:A,'3000'!D:D))),"-")</f>
        <v>-</v>
      </c>
      <c r="C228" s="52">
        <v>1621.0</v>
      </c>
      <c r="D228" s="53" t="s">
        <v>1168</v>
      </c>
      <c r="E228" s="53"/>
      <c r="F228" s="27" t="s">
        <v>38</v>
      </c>
      <c r="G228" s="53">
        <v>9.0</v>
      </c>
      <c r="H228" s="28" t="s">
        <v>1169</v>
      </c>
      <c r="I228" s="54" t="s">
        <v>1170</v>
      </c>
      <c r="J228" s="53" t="s">
        <v>1171</v>
      </c>
      <c r="K228" s="55" t="s">
        <v>42</v>
      </c>
      <c r="L228" s="53" t="s">
        <v>42</v>
      </c>
      <c r="M228" s="51" t="s">
        <v>895</v>
      </c>
      <c r="N228" s="153" t="s">
        <v>58</v>
      </c>
      <c r="O228" s="149" t="s">
        <v>58</v>
      </c>
      <c r="P228" s="35" t="s">
        <v>86</v>
      </c>
      <c r="Q228" s="35"/>
      <c r="R228" s="35"/>
      <c r="S228" s="35"/>
      <c r="T228" s="35"/>
      <c r="U228" s="35"/>
      <c r="V228" s="35"/>
      <c r="W228" s="35"/>
      <c r="X228" s="35"/>
      <c r="Y228" s="35"/>
      <c r="Z228" s="38" t="str">
        <f t="array" ref="Z228">IFERROR(xlookup(C:C,'Follow up.1'!A:A,'Follow up.1'!AF:AF),"-")</f>
        <v>-</v>
      </c>
      <c r="AA228" s="45"/>
      <c r="AB228" s="45"/>
      <c r="AC228" s="45"/>
      <c r="AD228" s="45"/>
      <c r="AE228" s="45"/>
      <c r="AF228" s="45"/>
      <c r="AG228" s="45"/>
      <c r="AH228" s="45"/>
      <c r="AI228" s="45"/>
      <c r="AJ228" s="45"/>
      <c r="AK228" s="45"/>
      <c r="AL228" s="45"/>
      <c r="AM228" s="45"/>
      <c r="AN228" s="39" t="str">
        <f t="array" ref="AN228">IFNA(TEXT(XLOOKUP(C:C,'Follow up.2'!B:B,'Follow up.2'!AF:AF), "mm/yyyy"), "-")</f>
        <v>-</v>
      </c>
      <c r="AO228" s="45"/>
      <c r="AP228" s="55"/>
      <c r="AQ228" s="138"/>
      <c r="AR228" s="138"/>
      <c r="AS228" s="138"/>
      <c r="AT228" s="138"/>
      <c r="AU228" s="138"/>
      <c r="AV228" s="138"/>
      <c r="AW228" s="3"/>
      <c r="AX228" s="3"/>
      <c r="AY228" s="3"/>
      <c r="AZ228" s="3"/>
      <c r="BA228" s="3"/>
      <c r="BB228" s="3"/>
      <c r="BC228" s="3"/>
      <c r="BD228" s="3"/>
      <c r="BE228" s="3"/>
      <c r="BF228" s="3"/>
      <c r="BG228" s="3"/>
      <c r="BH228" s="3"/>
      <c r="BI228" s="3"/>
    </row>
    <row r="229" ht="14.25" customHeight="1">
      <c r="A229" s="1"/>
      <c r="B229" s="1" t="str">
        <f t="array" ref="B229">ifna(iferror(xlookup(C:C,'1000'!A:A,'1000'!D:D),iferror(xlookup(C:C,'2000'!A:A,'2000'!D:D),xlookup(C:C,'3000'!A:A,'3000'!D:D))),"-")</f>
        <v>-</v>
      </c>
      <c r="C229" s="159">
        <v>1628.0</v>
      </c>
      <c r="D229" s="54" t="s">
        <v>1172</v>
      </c>
      <c r="E229" s="54" t="s">
        <v>1173</v>
      </c>
      <c r="F229" s="54">
        <v>1.0</v>
      </c>
      <c r="G229" s="54">
        <v>9.0</v>
      </c>
      <c r="H229" s="28" t="s">
        <v>1174</v>
      </c>
      <c r="I229" s="54" t="s">
        <v>1175</v>
      </c>
      <c r="J229" s="54" t="s">
        <v>1176</v>
      </c>
      <c r="K229" s="160" t="s">
        <v>42</v>
      </c>
      <c r="L229" s="54" t="s">
        <v>42</v>
      </c>
      <c r="M229" s="51" t="s">
        <v>895</v>
      </c>
      <c r="N229" s="148" t="s">
        <v>58</v>
      </c>
      <c r="O229" s="149" t="s">
        <v>58</v>
      </c>
      <c r="P229" s="150" t="s">
        <v>86</v>
      </c>
      <c r="Q229" s="150"/>
      <c r="R229" s="150"/>
      <c r="S229" s="150"/>
      <c r="T229" s="150"/>
      <c r="U229" s="150"/>
      <c r="V229" s="150"/>
      <c r="W229" s="150"/>
      <c r="X229" s="150"/>
      <c r="Y229" s="150"/>
      <c r="Z229" s="151" t="str">
        <f t="array" ref="Z229">IFERROR(xlookup(C:C,'Follow up.1'!A:A,'Follow up.1'!AF:AF),"-")</f>
        <v>-</v>
      </c>
      <c r="AA229" s="161"/>
      <c r="AB229" s="161"/>
      <c r="AC229" s="161"/>
      <c r="AD229" s="161"/>
      <c r="AE229" s="161"/>
      <c r="AF229" s="161"/>
      <c r="AG229" s="161"/>
      <c r="AH229" s="161"/>
      <c r="AI229" s="161"/>
      <c r="AJ229" s="161"/>
      <c r="AK229" s="161"/>
      <c r="AL229" s="161"/>
      <c r="AM229" s="161"/>
      <c r="AN229" s="161" t="str">
        <f t="array" ref="AN229">IFNA(TEXT(XLOOKUP(C:C,'Follow up.2'!B:B,'Follow up.2'!AF:AF), "mm/yyyy"), "-")</f>
        <v>-</v>
      </c>
      <c r="AO229" s="161"/>
      <c r="AP229" s="160"/>
      <c r="AQ229" s="162"/>
      <c r="AR229" s="162"/>
      <c r="AS229" s="162"/>
      <c r="AT229" s="162"/>
      <c r="AU229" s="162"/>
      <c r="AV229" s="162"/>
      <c r="AW229" s="163"/>
      <c r="AX229" s="163"/>
      <c r="AY229" s="163"/>
      <c r="AZ229" s="163"/>
      <c r="BA229" s="163"/>
      <c r="BB229" s="163"/>
      <c r="BC229" s="163"/>
      <c r="BD229" s="163"/>
      <c r="BE229" s="163"/>
      <c r="BF229" s="163"/>
      <c r="BG229" s="163"/>
      <c r="BH229" s="163"/>
      <c r="BI229" s="163"/>
    </row>
    <row r="230" ht="14.25" customHeight="1">
      <c r="A230" s="1"/>
      <c r="B230" s="1" t="str">
        <f t="array" ref="B230">ifna(iferror(xlookup(C:C,'1000'!A:A,'1000'!D:D),iferror(xlookup(C:C,'2000'!A:A,'2000'!D:D),xlookup(C:C,'3000'!A:A,'3000'!D:D))),"-")</f>
        <v>-</v>
      </c>
      <c r="C230" s="167">
        <v>1649.0</v>
      </c>
      <c r="D230" s="53" t="s">
        <v>1177</v>
      </c>
      <c r="E230" s="53" t="s">
        <v>1178</v>
      </c>
      <c r="F230" s="53" t="s">
        <v>287</v>
      </c>
      <c r="G230" s="53">
        <v>9.0</v>
      </c>
      <c r="H230" s="28" t="s">
        <v>1179</v>
      </c>
      <c r="I230" s="54" t="s">
        <v>1180</v>
      </c>
      <c r="J230" s="53" t="s">
        <v>1181</v>
      </c>
      <c r="K230" s="55" t="s">
        <v>42</v>
      </c>
      <c r="L230" s="40" t="s">
        <v>42</v>
      </c>
      <c r="M230" s="51" t="s">
        <v>895</v>
      </c>
      <c r="N230" s="56" t="s">
        <v>58</v>
      </c>
      <c r="O230" s="145" t="s">
        <v>58</v>
      </c>
      <c r="P230" s="35" t="s">
        <v>45</v>
      </c>
      <c r="Q230" s="35"/>
      <c r="R230" s="35"/>
      <c r="S230" s="35"/>
      <c r="T230" s="35"/>
      <c r="U230" s="35"/>
      <c r="V230" s="35"/>
      <c r="W230" s="35"/>
      <c r="X230" s="35"/>
      <c r="Y230" s="35"/>
      <c r="Z230" s="38" t="str">
        <f t="array" ref="Z230">IFERROR(xlookup(C:C,'Follow up.1'!A:A,'Follow up.1'!AF:AF),"-")</f>
        <v>-</v>
      </c>
      <c r="AA230" s="45"/>
      <c r="AB230" s="45"/>
      <c r="AC230" s="45"/>
      <c r="AD230" s="45"/>
      <c r="AE230" s="45"/>
      <c r="AF230" s="45"/>
      <c r="AG230" s="45"/>
      <c r="AH230" s="45"/>
      <c r="AI230" s="45"/>
      <c r="AJ230" s="45"/>
      <c r="AK230" s="45"/>
      <c r="AL230" s="45"/>
      <c r="AM230" s="45"/>
      <c r="AN230" s="39" t="str">
        <f t="array" ref="AN230">IFNA(TEXT(XLOOKUP(C:C,'Follow up.2'!B:B,'Follow up.2'!AF:AF), "mm/yyyy"), "-")</f>
        <v>-</v>
      </c>
      <c r="AO230" s="45"/>
      <c r="AP230" s="55"/>
      <c r="AW230" s="3"/>
      <c r="AX230" s="3"/>
      <c r="AY230" s="3"/>
      <c r="AZ230" s="3"/>
      <c r="BA230" s="3"/>
      <c r="BB230" s="3"/>
      <c r="BC230" s="3"/>
      <c r="BD230" s="3"/>
      <c r="BE230" s="3"/>
      <c r="BF230" s="3"/>
      <c r="BG230" s="3"/>
      <c r="BH230" s="3"/>
      <c r="BI230" s="3"/>
    </row>
    <row r="231" ht="14.25" customHeight="1">
      <c r="A231" s="1"/>
      <c r="B231" s="1" t="str">
        <f t="array" ref="B231">ifna(iferror(xlookup(C:C,'1000'!A:A,'1000'!D:D),iferror(xlookup(C:C,'2000'!A:A,'2000'!D:D),xlookup(C:C,'3000'!A:A,'3000'!D:D))),"-")</f>
        <v>-</v>
      </c>
      <c r="C231" s="87">
        <v>1723.0</v>
      </c>
      <c r="D231" s="89" t="s">
        <v>317</v>
      </c>
      <c r="E231" s="89" t="s">
        <v>1182</v>
      </c>
      <c r="F231" s="89" t="s">
        <v>92</v>
      </c>
      <c r="G231" s="89">
        <v>9.0</v>
      </c>
      <c r="H231" s="43" t="s">
        <v>1183</v>
      </c>
      <c r="I231" s="90" t="s">
        <v>1184</v>
      </c>
      <c r="J231" s="89" t="s">
        <v>1184</v>
      </c>
      <c r="K231" s="91"/>
      <c r="L231" s="31" t="s">
        <v>42</v>
      </c>
      <c r="M231" s="51" t="s">
        <v>895</v>
      </c>
      <c r="N231" s="33" t="s">
        <v>654</v>
      </c>
      <c r="O231" s="145" t="s">
        <v>654</v>
      </c>
      <c r="P231" s="50" t="s">
        <v>46</v>
      </c>
      <c r="Q231" s="65"/>
      <c r="R231" s="65"/>
      <c r="S231" s="65"/>
      <c r="T231" s="65"/>
      <c r="U231" s="65"/>
      <c r="V231" s="65"/>
      <c r="W231" s="65"/>
      <c r="X231" s="65"/>
      <c r="Y231" s="65"/>
      <c r="Z231" s="38" t="str">
        <f t="array" ref="Z231">IFERROR(xlookup(C:C,'Follow up.1'!A:A,'Follow up.1'!AF:AF),"-")</f>
        <v>-</v>
      </c>
      <c r="AA231" s="6"/>
      <c r="AB231" s="6"/>
      <c r="AC231" s="6"/>
      <c r="AD231" s="6"/>
      <c r="AE231" s="6"/>
      <c r="AF231" s="6"/>
      <c r="AG231" s="6"/>
      <c r="AH231" s="6"/>
      <c r="AI231" s="6"/>
      <c r="AJ231" s="6"/>
      <c r="AK231" s="6"/>
      <c r="AL231" s="6"/>
      <c r="AM231" s="6"/>
      <c r="AN231" s="39" t="str">
        <f t="array" ref="AN231">IFNA(TEXT(XLOOKUP(C:C,'Follow up.2'!B:B,'Follow up.2'!AF:AF), "mm/yyyy"), "-")</f>
        <v>-</v>
      </c>
      <c r="AO231" s="6"/>
      <c r="AP231" s="3"/>
      <c r="AQ231" s="3"/>
      <c r="AR231" s="3"/>
      <c r="AS231" s="3"/>
      <c r="AT231" s="3"/>
      <c r="AU231" s="3"/>
      <c r="AV231" s="3"/>
      <c r="AW231" s="3"/>
      <c r="AX231" s="3"/>
      <c r="AY231" s="3"/>
      <c r="AZ231" s="3"/>
      <c r="BA231" s="3"/>
      <c r="BB231" s="3"/>
      <c r="BC231" s="3"/>
      <c r="BD231" s="3"/>
      <c r="BE231" s="3"/>
      <c r="BF231" s="3"/>
      <c r="BG231" s="3"/>
      <c r="BH231" s="3"/>
      <c r="BI231" s="3"/>
    </row>
    <row r="232" ht="14.25" customHeight="1">
      <c r="A232" s="1"/>
      <c r="B232" s="1" t="str">
        <f t="array" ref="B232">ifna(iferror(xlookup(C:C,'1000'!A:A,'1000'!D:D),iferror(xlookup(C:C,'2000'!A:A,'2000'!D:D),xlookup(C:C,'3000'!A:A,'3000'!D:D))),"-")</f>
        <v>-</v>
      </c>
      <c r="C232" s="87">
        <v>1724.0</v>
      </c>
      <c r="D232" s="89" t="s">
        <v>828</v>
      </c>
      <c r="E232" s="89" t="s">
        <v>829</v>
      </c>
      <c r="F232" s="89" t="s">
        <v>38</v>
      </c>
      <c r="G232" s="89">
        <v>9.0</v>
      </c>
      <c r="H232" s="43" t="s">
        <v>1185</v>
      </c>
      <c r="I232" s="90" t="s">
        <v>831</v>
      </c>
      <c r="J232" s="89" t="s">
        <v>1186</v>
      </c>
      <c r="K232" s="91"/>
      <c r="L232" s="31" t="s">
        <v>42</v>
      </c>
      <c r="M232" s="51" t="s">
        <v>895</v>
      </c>
      <c r="N232" s="33" t="s">
        <v>654</v>
      </c>
      <c r="O232" s="145" t="s">
        <v>654</v>
      </c>
      <c r="P232" s="50" t="s">
        <v>46</v>
      </c>
      <c r="Q232" s="65"/>
      <c r="R232" s="65"/>
      <c r="S232" s="65"/>
      <c r="T232" s="65"/>
      <c r="U232" s="65"/>
      <c r="V232" s="65"/>
      <c r="W232" s="65"/>
      <c r="X232" s="65"/>
      <c r="Y232" s="65"/>
      <c r="Z232" s="38" t="str">
        <f t="array" ref="Z232">IFERROR(xlookup(C:C,'Follow up.1'!A:A,'Follow up.1'!AF:AF),"-")</f>
        <v>-</v>
      </c>
      <c r="AA232" s="6"/>
      <c r="AB232" s="6"/>
      <c r="AC232" s="6"/>
      <c r="AD232" s="6"/>
      <c r="AE232" s="6"/>
      <c r="AF232" s="6"/>
      <c r="AG232" s="6"/>
      <c r="AH232" s="6"/>
      <c r="AI232" s="6"/>
      <c r="AJ232" s="6"/>
      <c r="AK232" s="6"/>
      <c r="AL232" s="6"/>
      <c r="AM232" s="6"/>
      <c r="AN232" s="39" t="str">
        <f t="array" ref="AN232">IFNA(TEXT(XLOOKUP(C:C,'Follow up.2'!B:B,'Follow up.2'!AF:AF), "mm/yyyy"), "-")</f>
        <v>-</v>
      </c>
      <c r="AO232" s="6"/>
      <c r="AP232" s="3"/>
      <c r="AQ232" s="3"/>
      <c r="AR232" s="3"/>
      <c r="AS232" s="3"/>
      <c r="AT232" s="3"/>
      <c r="AU232" s="3"/>
      <c r="AV232" s="3"/>
      <c r="AW232" s="3"/>
      <c r="AX232" s="3"/>
      <c r="AY232" s="3"/>
      <c r="AZ232" s="3"/>
      <c r="BA232" s="3"/>
      <c r="BB232" s="3"/>
      <c r="BC232" s="3"/>
      <c r="BD232" s="3"/>
      <c r="BE232" s="3"/>
      <c r="BF232" s="3"/>
      <c r="BG232" s="3"/>
      <c r="BH232" s="3"/>
      <c r="BI232" s="3"/>
    </row>
    <row r="233" ht="14.25" customHeight="1">
      <c r="A233" s="1"/>
      <c r="B233" s="1" t="str">
        <f t="array" ref="B233">ifna(iferror(xlookup(C:C,'1000'!A:A,'1000'!D:D),iferror(xlookup(C:C,'2000'!A:A,'2000'!D:D),xlookup(C:C,'3000'!A:A,'3000'!D:D))),"-")</f>
        <v>-</v>
      </c>
      <c r="C233" s="87">
        <v>1737.0</v>
      </c>
      <c r="D233" s="89" t="s">
        <v>1187</v>
      </c>
      <c r="E233" s="89" t="s">
        <v>1188</v>
      </c>
      <c r="F233" s="89" t="s">
        <v>92</v>
      </c>
      <c r="G233" s="89">
        <v>9.0</v>
      </c>
      <c r="H233" s="43" t="s">
        <v>1189</v>
      </c>
      <c r="I233" s="90" t="s">
        <v>1190</v>
      </c>
      <c r="J233" s="89" t="s">
        <v>1190</v>
      </c>
      <c r="K233" s="91"/>
      <c r="L233" s="31" t="s">
        <v>42</v>
      </c>
      <c r="M233" s="51" t="s">
        <v>895</v>
      </c>
      <c r="N233" s="33" t="s">
        <v>58</v>
      </c>
      <c r="O233" s="145" t="s">
        <v>654</v>
      </c>
      <c r="P233" s="65"/>
      <c r="Q233" s="65"/>
      <c r="R233" s="65"/>
      <c r="S233" s="65"/>
      <c r="T233" s="65"/>
      <c r="U233" s="65"/>
      <c r="V233" s="65"/>
      <c r="W233" s="65"/>
      <c r="X233" s="65"/>
      <c r="Y233" s="65"/>
      <c r="Z233" s="38" t="str">
        <f t="array" ref="Z233">IFERROR(xlookup(C:C,'Follow up.1'!A:A,'Follow up.1'!AF:AF),"-")</f>
        <v>-</v>
      </c>
      <c r="AA233" s="6"/>
      <c r="AB233" s="6"/>
      <c r="AC233" s="6"/>
      <c r="AD233" s="6"/>
      <c r="AE233" s="6"/>
      <c r="AF233" s="6"/>
      <c r="AG233" s="6"/>
      <c r="AH233" s="6"/>
      <c r="AI233" s="6"/>
      <c r="AJ233" s="6"/>
      <c r="AK233" s="6"/>
      <c r="AL233" s="6"/>
      <c r="AM233" s="6"/>
      <c r="AN233" s="39" t="str">
        <f t="array" ref="AN233">IFNA(TEXT(XLOOKUP(C:C,'Follow up.2'!B:B,'Follow up.2'!AF:AF), "mm/yyyy"), "-")</f>
        <v>-</v>
      </c>
      <c r="AO233" s="6"/>
      <c r="AP233" s="3"/>
      <c r="AQ233" s="3"/>
      <c r="AR233" s="3"/>
      <c r="AS233" s="3"/>
      <c r="AT233" s="3"/>
      <c r="AU233" s="3"/>
      <c r="AV233" s="3"/>
      <c r="AW233" s="3"/>
      <c r="AX233" s="3"/>
      <c r="AY233" s="3"/>
      <c r="AZ233" s="3"/>
      <c r="BA233" s="3"/>
      <c r="BB233" s="3"/>
      <c r="BC233" s="3"/>
      <c r="BD233" s="3"/>
      <c r="BE233" s="3"/>
      <c r="BF233" s="3"/>
      <c r="BG233" s="3"/>
      <c r="BH233" s="3"/>
      <c r="BI233" s="3"/>
    </row>
    <row r="234" ht="14.25" customHeight="1">
      <c r="A234" s="1"/>
      <c r="B234" s="1" t="str">
        <f t="array" ref="B234">ifna(iferror(xlookup(C:C,'1000'!A:A,'1000'!D:D),iferror(xlookup(C:C,'2000'!A:A,'2000'!D:D),xlookup(C:C,'3000'!A:A,'3000'!D:D))),"-")</f>
        <v>-</v>
      </c>
      <c r="C234" s="87">
        <v>1784.0</v>
      </c>
      <c r="D234" s="89" t="s">
        <v>1191</v>
      </c>
      <c r="E234" s="89" t="s">
        <v>1192</v>
      </c>
      <c r="F234" s="89" t="s">
        <v>38</v>
      </c>
      <c r="G234" s="89">
        <v>9.0</v>
      </c>
      <c r="H234" s="43" t="s">
        <v>1193</v>
      </c>
      <c r="I234" s="90" t="s">
        <v>1194</v>
      </c>
      <c r="J234" s="89" t="s">
        <v>1194</v>
      </c>
      <c r="K234" s="91"/>
      <c r="L234" s="31" t="s">
        <v>42</v>
      </c>
      <c r="M234" s="51" t="s">
        <v>895</v>
      </c>
      <c r="N234" s="33" t="s">
        <v>654</v>
      </c>
      <c r="O234" s="145" t="s">
        <v>654</v>
      </c>
      <c r="P234" s="50" t="s">
        <v>46</v>
      </c>
      <c r="Q234" s="65"/>
      <c r="R234" s="65"/>
      <c r="S234" s="65"/>
      <c r="T234" s="65"/>
      <c r="U234" s="65"/>
      <c r="V234" s="65"/>
      <c r="W234" s="65"/>
      <c r="X234" s="65"/>
      <c r="Y234" s="65"/>
      <c r="Z234" s="38" t="str">
        <f t="array" ref="Z234">IFERROR(xlookup(C:C,'Follow up.1'!A:A,'Follow up.1'!AF:AF),"-")</f>
        <v>-</v>
      </c>
      <c r="AA234" s="6"/>
      <c r="AB234" s="6"/>
      <c r="AC234" s="6"/>
      <c r="AD234" s="6"/>
      <c r="AE234" s="6"/>
      <c r="AF234" s="6"/>
      <c r="AG234" s="6"/>
      <c r="AH234" s="6"/>
      <c r="AI234" s="6"/>
      <c r="AJ234" s="6"/>
      <c r="AK234" s="6"/>
      <c r="AL234" s="6"/>
      <c r="AM234" s="6"/>
      <c r="AN234" s="39" t="str">
        <f t="array" ref="AN234">IFNA(TEXT(XLOOKUP(C:C,'Follow up.2'!B:B,'Follow up.2'!AF:AF), "mm/yyyy"), "-")</f>
        <v>-</v>
      </c>
      <c r="AO234" s="6"/>
      <c r="AP234" s="3"/>
      <c r="AQ234" s="3"/>
      <c r="AR234" s="3"/>
      <c r="AS234" s="3"/>
      <c r="AT234" s="3"/>
      <c r="AU234" s="3"/>
      <c r="AV234" s="3"/>
      <c r="AW234" s="3"/>
      <c r="AX234" s="3"/>
      <c r="AY234" s="3"/>
      <c r="AZ234" s="3"/>
      <c r="BA234" s="3"/>
      <c r="BB234" s="3"/>
      <c r="BC234" s="3"/>
      <c r="BD234" s="3"/>
      <c r="BE234" s="3"/>
      <c r="BF234" s="3"/>
      <c r="BG234" s="3"/>
      <c r="BH234" s="3"/>
      <c r="BI234" s="3"/>
    </row>
    <row r="235" ht="14.25" customHeight="1">
      <c r="A235" s="1"/>
      <c r="B235" s="1" t="str">
        <f t="array" ref="B235">ifna(iferror(xlookup(C:C,'1000'!A:A,'1000'!D:D),iferror(xlookup(C:C,'2000'!A:A,'2000'!D:D),xlookup(C:C,'3000'!A:A,'3000'!D:D))),"-")</f>
        <v>-</v>
      </c>
      <c r="C235" s="87">
        <v>1815.0</v>
      </c>
      <c r="D235" s="89" t="s">
        <v>1195</v>
      </c>
      <c r="E235" s="89" t="s">
        <v>1196</v>
      </c>
      <c r="F235" s="89" t="s">
        <v>38</v>
      </c>
      <c r="G235" s="89">
        <v>9.0</v>
      </c>
      <c r="H235" s="43" t="s">
        <v>1197</v>
      </c>
      <c r="I235" s="90" t="s">
        <v>1198</v>
      </c>
      <c r="J235" s="89" t="s">
        <v>1198</v>
      </c>
      <c r="K235" s="91"/>
      <c r="L235" s="31" t="s">
        <v>42</v>
      </c>
      <c r="M235" s="51" t="s">
        <v>895</v>
      </c>
      <c r="N235" s="33" t="s">
        <v>58</v>
      </c>
      <c r="O235" s="145" t="s">
        <v>654</v>
      </c>
      <c r="P235" s="65"/>
      <c r="Q235" s="65"/>
      <c r="R235" s="65"/>
      <c r="S235" s="65"/>
      <c r="T235" s="65"/>
      <c r="U235" s="65"/>
      <c r="V235" s="65"/>
      <c r="W235" s="65"/>
      <c r="X235" s="65"/>
      <c r="Y235" s="65"/>
      <c r="Z235" s="38" t="str">
        <f t="array" ref="Z235">IFERROR(xlookup(C:C,'Follow up.1'!A:A,'Follow up.1'!AF:AF),"-")</f>
        <v>-</v>
      </c>
      <c r="AA235" s="6"/>
      <c r="AB235" s="6"/>
      <c r="AC235" s="6"/>
      <c r="AD235" s="6"/>
      <c r="AE235" s="6"/>
      <c r="AF235" s="6"/>
      <c r="AG235" s="6"/>
      <c r="AH235" s="6"/>
      <c r="AI235" s="6"/>
      <c r="AJ235" s="6"/>
      <c r="AK235" s="6"/>
      <c r="AL235" s="6"/>
      <c r="AM235" s="6"/>
      <c r="AN235" s="39" t="str">
        <f t="array" ref="AN235">IFNA(TEXT(XLOOKUP(C:C,'Follow up.2'!B:B,'Follow up.2'!AF:AF), "mm/yyyy"), "-")</f>
        <v>-</v>
      </c>
      <c r="AO235" s="6"/>
      <c r="AP235" s="3"/>
      <c r="AQ235" s="3"/>
      <c r="AR235" s="3"/>
      <c r="AS235" s="3"/>
      <c r="AT235" s="3"/>
      <c r="AU235" s="3"/>
      <c r="AV235" s="3"/>
      <c r="AW235" s="3"/>
      <c r="AX235" s="3"/>
      <c r="AY235" s="3"/>
      <c r="AZ235" s="3"/>
      <c r="BA235" s="3"/>
      <c r="BB235" s="3"/>
      <c r="BC235" s="3"/>
      <c r="BD235" s="3"/>
      <c r="BE235" s="3"/>
      <c r="BF235" s="3"/>
      <c r="BG235" s="3"/>
      <c r="BH235" s="3"/>
      <c r="BI235" s="3"/>
    </row>
    <row r="236" ht="14.25" customHeight="1">
      <c r="A236" s="1"/>
      <c r="B236" s="1" t="str">
        <f t="array" ref="B236">ifna(iferror(xlookup(C:C,'1000'!A:A,'1000'!D:D),iferror(xlookup(C:C,'2000'!A:A,'2000'!D:D),xlookup(C:C,'3000'!A:A,'3000'!D:D))),"-")</f>
        <v>-</v>
      </c>
      <c r="C236" s="106">
        <v>1887.0</v>
      </c>
      <c r="D236" s="107" t="s">
        <v>1199</v>
      </c>
      <c r="E236" s="108" t="s">
        <v>1200</v>
      </c>
      <c r="F236" s="98" t="s">
        <v>92</v>
      </c>
      <c r="G236" s="108">
        <v>9.0</v>
      </c>
      <c r="H236" s="109" t="s">
        <v>1201</v>
      </c>
      <c r="I236" s="109">
        <v>2.678107262E9</v>
      </c>
      <c r="J236" s="107">
        <v>2.678107262E9</v>
      </c>
      <c r="K236" s="110"/>
      <c r="L236" s="111" t="s">
        <v>42</v>
      </c>
      <c r="M236" s="51" t="s">
        <v>895</v>
      </c>
      <c r="N236" s="82" t="s">
        <v>654</v>
      </c>
      <c r="O236" s="145" t="s">
        <v>654</v>
      </c>
      <c r="P236" s="65"/>
      <c r="Q236" s="65"/>
      <c r="R236" s="65"/>
      <c r="S236" s="65"/>
      <c r="T236" s="65"/>
      <c r="U236" s="65"/>
      <c r="V236" s="65"/>
      <c r="W236" s="65"/>
      <c r="X236" s="65"/>
      <c r="Y236" s="65"/>
      <c r="Z236" s="38" t="str">
        <f t="array" ref="Z236">IFERROR(xlookup(C:C,'Follow up.1'!A:A,'Follow up.1'!AF:AF),"-")</f>
        <v>-</v>
      </c>
      <c r="AA236" s="6"/>
      <c r="AB236" s="6"/>
      <c r="AC236" s="6"/>
      <c r="AD236" s="6"/>
      <c r="AE236" s="6"/>
      <c r="AF236" s="6"/>
      <c r="AG236" s="6"/>
      <c r="AH236" s="6"/>
      <c r="AI236" s="6"/>
      <c r="AJ236" s="6"/>
      <c r="AK236" s="6"/>
      <c r="AL236" s="6"/>
      <c r="AM236" s="6"/>
      <c r="AN236" s="39" t="str">
        <f t="array" ref="AN236">IFNA(TEXT(XLOOKUP(C:C,'Follow up.2'!B:B,'Follow up.2'!AF:AF), "mm/yyyy"), "-")</f>
        <v>-</v>
      </c>
      <c r="AO236" s="6"/>
      <c r="AP236" s="3"/>
      <c r="AQ236" s="3"/>
      <c r="AR236" s="3"/>
      <c r="AS236" s="3"/>
      <c r="AT236" s="3"/>
      <c r="AU236" s="3"/>
      <c r="AV236" s="3"/>
      <c r="AW236" s="3"/>
      <c r="AX236" s="3"/>
      <c r="AY236" s="3"/>
      <c r="AZ236" s="3"/>
      <c r="BA236" s="3"/>
      <c r="BB236" s="3"/>
      <c r="BC236" s="3"/>
      <c r="BD236" s="3"/>
      <c r="BE236" s="3"/>
      <c r="BF236" s="3"/>
      <c r="BG236" s="3"/>
      <c r="BH236" s="3"/>
      <c r="BI236" s="3"/>
    </row>
    <row r="237" ht="14.25" customHeight="1">
      <c r="A237" s="1"/>
      <c r="B237" s="1" t="str">
        <f t="array" ref="B237">ifna(iferror(xlookup(C:C,'1000'!A:A,'1000'!D:D),iferror(xlookup(C:C,'2000'!A:A,'2000'!D:D),xlookup(C:C,'3000'!A:A,'3000'!D:D))),"-")</f>
        <v>-</v>
      </c>
      <c r="C237" s="106">
        <v>1920.0</v>
      </c>
      <c r="D237" s="107" t="s">
        <v>1202</v>
      </c>
      <c r="E237" s="108" t="s">
        <v>1203</v>
      </c>
      <c r="F237" s="98" t="s">
        <v>92</v>
      </c>
      <c r="G237" s="108">
        <v>9.0</v>
      </c>
      <c r="H237" s="109" t="s">
        <v>1204</v>
      </c>
      <c r="I237" s="109">
        <v>2.672886968E9</v>
      </c>
      <c r="J237" s="107">
        <v>2.672556968E9</v>
      </c>
      <c r="K237" s="110"/>
      <c r="L237" s="111" t="s">
        <v>42</v>
      </c>
      <c r="M237" s="51" t="s">
        <v>895</v>
      </c>
      <c r="N237" s="82" t="s">
        <v>654</v>
      </c>
      <c r="O237" s="145" t="s">
        <v>654</v>
      </c>
      <c r="P237" s="50" t="s">
        <v>86</v>
      </c>
      <c r="Q237" s="65"/>
      <c r="R237" s="65"/>
      <c r="S237" s="65"/>
      <c r="T237" s="65"/>
      <c r="U237" s="65"/>
      <c r="V237" s="65"/>
      <c r="W237" s="65"/>
      <c r="X237" s="65"/>
      <c r="Y237" s="65"/>
      <c r="Z237" s="38" t="str">
        <f t="array" ref="Z237">IFERROR(xlookup(C:C,'Follow up.1'!A:A,'Follow up.1'!AF:AF),"-")</f>
        <v>-</v>
      </c>
      <c r="AA237" s="6"/>
      <c r="AB237" s="6"/>
      <c r="AC237" s="6"/>
      <c r="AD237" s="6"/>
      <c r="AE237" s="6"/>
      <c r="AF237" s="6"/>
      <c r="AG237" s="6"/>
      <c r="AH237" s="6"/>
      <c r="AI237" s="6"/>
      <c r="AJ237" s="6"/>
      <c r="AK237" s="6"/>
      <c r="AL237" s="6"/>
      <c r="AM237" s="6"/>
      <c r="AN237" s="39" t="str">
        <f t="array" ref="AN237">IFNA(TEXT(XLOOKUP(C:C,'Follow up.2'!B:B,'Follow up.2'!AF:AF), "mm/yyyy"), "-")</f>
        <v>-</v>
      </c>
      <c r="AO237" s="6"/>
      <c r="AP237" s="3"/>
      <c r="AQ237" s="3"/>
      <c r="AR237" s="3"/>
      <c r="AS237" s="3"/>
      <c r="AT237" s="3"/>
      <c r="AU237" s="3"/>
      <c r="AV237" s="3"/>
      <c r="AW237" s="3"/>
      <c r="AX237" s="3"/>
      <c r="AY237" s="3"/>
      <c r="AZ237" s="3"/>
      <c r="BA237" s="3"/>
      <c r="BB237" s="3"/>
      <c r="BC237" s="3"/>
      <c r="BD237" s="3"/>
      <c r="BE237" s="3"/>
      <c r="BF237" s="3"/>
      <c r="BG237" s="3"/>
      <c r="BH237" s="3"/>
      <c r="BI237" s="3"/>
    </row>
    <row r="238" ht="14.25" customHeight="1">
      <c r="A238" s="1"/>
      <c r="B238" s="1"/>
      <c r="C238" s="41">
        <v>1827.0</v>
      </c>
      <c r="D238" s="46" t="s">
        <v>1205</v>
      </c>
      <c r="E238" s="46" t="s">
        <v>1206</v>
      </c>
      <c r="F238" s="46" t="s">
        <v>92</v>
      </c>
      <c r="G238" s="46">
        <v>9.0</v>
      </c>
      <c r="H238" s="47" t="s">
        <v>1207</v>
      </c>
      <c r="I238" s="48" t="s">
        <v>1208</v>
      </c>
      <c r="J238" s="46" t="s">
        <v>1209</v>
      </c>
      <c r="K238" s="5"/>
      <c r="L238" s="31" t="s">
        <v>42</v>
      </c>
      <c r="M238" s="51" t="s">
        <v>895</v>
      </c>
      <c r="N238" s="33" t="s">
        <v>654</v>
      </c>
      <c r="O238" s="145" t="s">
        <v>654</v>
      </c>
      <c r="P238" s="50" t="s">
        <v>46</v>
      </c>
      <c r="Q238" s="65"/>
      <c r="R238" s="65"/>
      <c r="S238" s="65"/>
      <c r="T238" s="65"/>
      <c r="U238" s="65"/>
      <c r="V238" s="65"/>
      <c r="W238" s="65"/>
      <c r="X238" s="65"/>
      <c r="Y238" s="65"/>
      <c r="Z238" s="38" t="str">
        <f t="array" ref="Z238">IFERROR(xlookup(C:C,'Follow up.1'!A:A,'Follow up.1'!AF:AF),"-")</f>
        <v>-</v>
      </c>
      <c r="AA238" s="6"/>
      <c r="AB238" s="6"/>
      <c r="AC238" s="6"/>
      <c r="AD238" s="6"/>
      <c r="AE238" s="6"/>
      <c r="AF238" s="6"/>
      <c r="AG238" s="6"/>
      <c r="AH238" s="6"/>
      <c r="AI238" s="6"/>
      <c r="AJ238" s="6"/>
      <c r="AK238" s="6"/>
      <c r="AL238" s="6"/>
      <c r="AM238" s="6"/>
      <c r="AN238" s="39" t="str">
        <f t="array" ref="AN238">IFNA(TEXT(XLOOKUP(C:C,'Follow up.2'!B:B,'Follow up.2'!AF:AF), "mm/yyyy"), "-")</f>
        <v>-</v>
      </c>
      <c r="AO238" s="6"/>
      <c r="AP238" s="3"/>
      <c r="AQ238" s="3"/>
      <c r="AR238" s="3"/>
      <c r="AS238" s="3"/>
      <c r="AT238" s="3"/>
      <c r="AU238" s="3"/>
      <c r="AV238" s="3"/>
      <c r="AW238" s="3"/>
      <c r="AX238" s="3"/>
      <c r="AY238" s="3"/>
      <c r="AZ238" s="3"/>
      <c r="BA238" s="3"/>
      <c r="BB238" s="3"/>
      <c r="BC238" s="3"/>
      <c r="BD238" s="3"/>
      <c r="BE238" s="3"/>
      <c r="BF238" s="3"/>
      <c r="BG238" s="3"/>
      <c r="BH238" s="3"/>
      <c r="BI238" s="3"/>
    </row>
    <row r="239" ht="14.25" customHeight="1">
      <c r="A239" s="1"/>
      <c r="B239" s="1">
        <f t="array" ref="B239">ifna(iferror(xlookup(C:C,'1000'!A:A,'1000'!D:D),iferror(xlookup(C:C,'2000'!A:A,'2000'!D:D),xlookup(C:C,'3000'!A:A,'3000'!D:D))),"-")</f>
        <v>1073</v>
      </c>
      <c r="C239" s="26">
        <v>1264.0</v>
      </c>
      <c r="D239" s="27" t="s">
        <v>1210</v>
      </c>
      <c r="E239" s="27" t="s">
        <v>1055</v>
      </c>
      <c r="F239" s="27" t="s">
        <v>38</v>
      </c>
      <c r="G239" s="27">
        <v>10.0</v>
      </c>
      <c r="H239" s="28" t="s">
        <v>1056</v>
      </c>
      <c r="I239" s="54">
        <v>7.323711199E9</v>
      </c>
      <c r="J239" s="27"/>
      <c r="K239" s="30" t="s">
        <v>609</v>
      </c>
      <c r="L239" s="31" t="s">
        <v>609</v>
      </c>
      <c r="M239" s="158" t="s">
        <v>1057</v>
      </c>
      <c r="N239" s="33" t="s">
        <v>654</v>
      </c>
      <c r="O239" s="86" t="s">
        <v>654</v>
      </c>
      <c r="P239" s="35" t="s">
        <v>106</v>
      </c>
      <c r="Q239" s="35" t="s">
        <v>45</v>
      </c>
      <c r="R239" s="35" t="s">
        <v>1058</v>
      </c>
      <c r="S239" s="35" t="s">
        <v>45</v>
      </c>
      <c r="T239" s="35" t="s">
        <v>106</v>
      </c>
      <c r="U239" s="35" t="s">
        <v>106</v>
      </c>
      <c r="V239" s="66" t="s">
        <v>45</v>
      </c>
      <c r="W239" s="35" t="s">
        <v>44</v>
      </c>
      <c r="X239" s="35" t="s">
        <v>44</v>
      </c>
      <c r="Y239" s="35" t="s">
        <v>46</v>
      </c>
      <c r="Z239" s="38" t="str">
        <f t="array" ref="Z239">IFERROR(xlookup(C:C,'Follow up.1'!A:A,'Follow up.1'!AF:AF),"-")</f>
        <v>03/26</v>
      </c>
      <c r="AA239" s="32" t="s">
        <v>57</v>
      </c>
      <c r="AB239" s="32" t="s">
        <v>47</v>
      </c>
      <c r="AC239" s="31"/>
      <c r="AD239" s="32" t="s">
        <v>89</v>
      </c>
      <c r="AE239" s="31"/>
      <c r="AF239" s="31"/>
      <c r="AG239" s="31"/>
      <c r="AH239" s="31"/>
      <c r="AI239" s="31"/>
      <c r="AJ239" s="31"/>
      <c r="AK239" s="31"/>
      <c r="AL239" s="31"/>
      <c r="AM239" s="31"/>
      <c r="AN239" s="39" t="str">
        <f t="array" ref="AN239">IFNA(TEXT(XLOOKUP(C:C,'Follow up.2'!B:B,'Follow up.2'!AF:AF),if(left(B239,1)="3","x", "mm/yyyy")), "-")</f>
        <v/>
      </c>
      <c r="AO239" s="31"/>
      <c r="AP239" s="27"/>
      <c r="AQ239" s="3"/>
      <c r="AR239" s="3"/>
      <c r="AS239" s="3"/>
      <c r="AT239" s="3"/>
      <c r="AU239" s="3"/>
      <c r="AV239" s="3"/>
      <c r="AW239" s="3"/>
      <c r="AX239" s="3"/>
      <c r="AY239" s="3"/>
      <c r="AZ239" s="3"/>
      <c r="BA239" s="3"/>
      <c r="BB239" s="3"/>
      <c r="BC239" s="3"/>
      <c r="BD239" s="3"/>
      <c r="BE239" s="3"/>
      <c r="BF239" s="3"/>
      <c r="BG239" s="3"/>
      <c r="BH239" s="3"/>
      <c r="BI239" s="3"/>
    </row>
    <row r="240" ht="14.25" customHeight="1">
      <c r="A240" s="1"/>
      <c r="B240" s="1">
        <f t="array" ref="B240">ifna(iferror(xlookup(C:C,'1000'!A:A,'1000'!D:D),iferror(xlookup(C:C,'2000'!A:A,'2000'!D:D),xlookup(C:C,'3000'!A:A,'3000'!D:D))),"-")</f>
        <v>1108</v>
      </c>
      <c r="C240" s="52">
        <v>1620.0</v>
      </c>
      <c r="D240" s="53" t="s">
        <v>1211</v>
      </c>
      <c r="E240" s="53" t="s">
        <v>215</v>
      </c>
      <c r="F240" s="27" t="s">
        <v>81</v>
      </c>
      <c r="G240" s="53">
        <v>10.0</v>
      </c>
      <c r="H240" s="28" t="s">
        <v>1138</v>
      </c>
      <c r="I240" s="54" t="s">
        <v>1139</v>
      </c>
      <c r="J240" s="53" t="s">
        <v>1212</v>
      </c>
      <c r="K240" s="55" t="s">
        <v>42</v>
      </c>
      <c r="L240" s="53" t="s">
        <v>42</v>
      </c>
      <c r="M240" s="53"/>
      <c r="N240" s="33" t="s">
        <v>654</v>
      </c>
      <c r="O240" s="86" t="s">
        <v>654</v>
      </c>
      <c r="P240" s="35" t="s">
        <v>86</v>
      </c>
      <c r="Q240" s="35" t="s">
        <v>86</v>
      </c>
      <c r="R240" s="35" t="s">
        <v>76</v>
      </c>
      <c r="S240" s="35" t="s">
        <v>76</v>
      </c>
      <c r="T240" s="35" t="s">
        <v>45</v>
      </c>
      <c r="U240" s="35" t="s">
        <v>45</v>
      </c>
      <c r="V240" s="35" t="s">
        <v>45</v>
      </c>
      <c r="W240" s="35" t="s">
        <v>45</v>
      </c>
      <c r="X240" s="35" t="s">
        <v>45</v>
      </c>
      <c r="Y240" s="35" t="s">
        <v>45</v>
      </c>
      <c r="Z240" s="38" t="str">
        <f t="array" ref="Z240">IFERROR(xlookup(C:C,'Follow up.1'!A:A,'Follow up.1'!AF:AF),"-")</f>
        <v>02/26</v>
      </c>
      <c r="AA240" s="57" t="s">
        <v>198</v>
      </c>
      <c r="AB240" s="45"/>
      <c r="AC240" s="45"/>
      <c r="AD240" s="45"/>
      <c r="AE240" s="45"/>
      <c r="AF240" s="45"/>
      <c r="AG240" s="45"/>
      <c r="AH240" s="45"/>
      <c r="AI240" s="45"/>
      <c r="AJ240" s="45"/>
      <c r="AK240" s="45"/>
      <c r="AL240" s="45"/>
      <c r="AM240" s="45"/>
      <c r="AN240" s="39" t="str">
        <f t="array" ref="AN240">IFNA(TEXT(XLOOKUP(C:C,'Follow up.2'!B:B,'Follow up.2'!AF:AF),if(left(B240,1)="3","x", "mm/yyyy")), "-")</f>
        <v/>
      </c>
      <c r="AO240" s="45"/>
      <c r="AP240" s="55"/>
      <c r="AQ240" s="138"/>
      <c r="AR240" s="138"/>
      <c r="AS240" s="138"/>
      <c r="AT240" s="138"/>
      <c r="AU240" s="138"/>
      <c r="AV240" s="138"/>
      <c r="AW240" s="3"/>
      <c r="AX240" s="3"/>
      <c r="AY240" s="3"/>
      <c r="AZ240" s="3"/>
      <c r="BA240" s="3"/>
      <c r="BB240" s="3"/>
      <c r="BC240" s="3"/>
      <c r="BD240" s="3"/>
      <c r="BE240" s="3"/>
      <c r="BF240" s="3"/>
      <c r="BG240" s="3"/>
      <c r="BH240" s="3"/>
      <c r="BI240" s="3"/>
    </row>
    <row r="241" ht="14.25" customHeight="1">
      <c r="A241" s="1"/>
      <c r="B241" s="1">
        <f t="array" ref="B241">ifna(iferror(xlookup(C:C,'1000'!A:A,'1000'!D:D),iferror(xlookup(C:C,'2000'!A:A,'2000'!D:D),xlookup(C:C,'3000'!A:A,'3000'!D:D))),"-")</f>
        <v>1075</v>
      </c>
      <c r="C241" s="26">
        <v>1434.0</v>
      </c>
      <c r="D241" s="27" t="s">
        <v>1213</v>
      </c>
      <c r="E241" s="27" t="s">
        <v>185</v>
      </c>
      <c r="F241" s="27" t="s">
        <v>50</v>
      </c>
      <c r="G241" s="27">
        <v>10.0</v>
      </c>
      <c r="H241" s="137" t="s">
        <v>926</v>
      </c>
      <c r="I241" s="29" t="s">
        <v>1042</v>
      </c>
      <c r="J241" s="27" t="s">
        <v>927</v>
      </c>
      <c r="K241" s="30" t="s">
        <v>609</v>
      </c>
      <c r="L241" s="31" t="s">
        <v>609</v>
      </c>
      <c r="M241" s="32" t="s">
        <v>1214</v>
      </c>
      <c r="N241" s="33" t="s">
        <v>654</v>
      </c>
      <c r="O241" s="86" t="s">
        <v>654</v>
      </c>
      <c r="P241" s="65" t="s">
        <v>46</v>
      </c>
      <c r="Q241" s="65" t="s">
        <v>45</v>
      </c>
      <c r="R241" s="65" t="s">
        <v>56</v>
      </c>
      <c r="S241" s="65" t="s">
        <v>56</v>
      </c>
      <c r="T241" s="65" t="s">
        <v>56</v>
      </c>
      <c r="U241" s="65" t="s">
        <v>56</v>
      </c>
      <c r="V241" s="66" t="s">
        <v>45</v>
      </c>
      <c r="W241" s="65" t="s">
        <v>45</v>
      </c>
      <c r="X241" s="65" t="s">
        <v>45</v>
      </c>
      <c r="Y241" s="65" t="s">
        <v>44</v>
      </c>
      <c r="Z241" s="38" t="str">
        <f t="array" ref="Z241">IFERROR(xlookup(C:C,'Follow up.1'!A:A,'Follow up.1'!AF:AF),"-")</f>
        <v> 12/25</v>
      </c>
      <c r="AA241" s="51" t="s">
        <v>56</v>
      </c>
      <c r="AB241" s="51"/>
      <c r="AC241" s="6"/>
      <c r="AD241" s="6"/>
      <c r="AE241" s="6"/>
      <c r="AF241" s="6"/>
      <c r="AG241" s="51"/>
      <c r="AH241" s="51"/>
      <c r="AI241" s="6"/>
      <c r="AJ241" s="6"/>
      <c r="AK241" s="6"/>
      <c r="AL241" s="31"/>
      <c r="AM241" s="6"/>
      <c r="AN241" s="39" t="str">
        <f t="array" ref="AN241">IFNA(TEXT(XLOOKUP(C:C,'Follow up.2'!B:B,'Follow up.2'!AF:AF),if(left(B241,1)="3","x", "mm/yyyy")), "-")</f>
        <v/>
      </c>
      <c r="AO241" s="6"/>
      <c r="AP241" s="3"/>
      <c r="AQ241" s="3"/>
      <c r="AR241" s="3"/>
      <c r="AS241" s="3"/>
      <c r="AT241" s="3"/>
      <c r="AU241" s="3"/>
      <c r="AV241" s="3"/>
      <c r="AW241" s="3"/>
      <c r="AX241" s="3"/>
      <c r="AY241" s="3"/>
      <c r="AZ241" s="3"/>
      <c r="BA241" s="3"/>
      <c r="BB241" s="3"/>
      <c r="BC241" s="3"/>
      <c r="BD241" s="3"/>
      <c r="BE241" s="3"/>
      <c r="BF241" s="3"/>
      <c r="BG241" s="3"/>
      <c r="BH241" s="3"/>
      <c r="BI241" s="3"/>
    </row>
    <row r="242" ht="14.25" customHeight="1">
      <c r="A242" s="1"/>
      <c r="B242" s="1">
        <f t="array" ref="B242">ifna(iferror(xlookup(C:C,'1000'!A:A,'1000'!D:D),iferror(xlookup(C:C,'2000'!A:A,'2000'!D:D),xlookup(C:C,'3000'!A:A,'3000'!D:D))),"-")</f>
        <v>1061</v>
      </c>
      <c r="C242" s="119">
        <v>1126.0</v>
      </c>
      <c r="D242" s="29" t="s">
        <v>1215</v>
      </c>
      <c r="E242" s="29" t="s">
        <v>1216</v>
      </c>
      <c r="F242" s="27" t="s">
        <v>38</v>
      </c>
      <c r="G242" s="29">
        <v>10.0</v>
      </c>
      <c r="H242" s="28" t="s">
        <v>1217</v>
      </c>
      <c r="I242" s="127" t="s">
        <v>1218</v>
      </c>
      <c r="J242" s="127" t="s">
        <v>1218</v>
      </c>
      <c r="K242" s="146" t="s">
        <v>42</v>
      </c>
      <c r="L242" s="168" t="s">
        <v>42</v>
      </c>
      <c r="M242" s="169" t="s">
        <v>1219</v>
      </c>
      <c r="N242" s="33" t="s">
        <v>654</v>
      </c>
      <c r="O242" s="86" t="s">
        <v>654</v>
      </c>
      <c r="P242" s="170" t="s">
        <v>76</v>
      </c>
      <c r="Q242" s="170" t="s">
        <v>76</v>
      </c>
      <c r="R242" s="170" t="s">
        <v>76</v>
      </c>
      <c r="S242" s="170" t="s">
        <v>76</v>
      </c>
      <c r="T242" s="171" t="s">
        <v>45</v>
      </c>
      <c r="U242" s="170" t="s">
        <v>45</v>
      </c>
      <c r="V242" s="65" t="s">
        <v>45</v>
      </c>
      <c r="W242" s="170" t="s">
        <v>45</v>
      </c>
      <c r="X242" s="170" t="s">
        <v>45</v>
      </c>
      <c r="Y242" s="170" t="s">
        <v>45</v>
      </c>
      <c r="Z242" s="38" t="str">
        <f t="array" ref="Z242">IFERROR(xlookup(C:C,'Follow up.1'!A:A,'Follow up.1'!AF:AF),"-")</f>
        <v> 10/25</v>
      </c>
      <c r="AA242" s="169" t="s">
        <v>87</v>
      </c>
      <c r="AB242" s="168"/>
      <c r="AC242" s="168"/>
      <c r="AD242" s="168"/>
      <c r="AE242" s="168"/>
      <c r="AF242" s="168"/>
      <c r="AG242" s="168"/>
      <c r="AH242" s="168"/>
      <c r="AI242" s="168"/>
      <c r="AJ242" s="168"/>
      <c r="AK242" s="168"/>
      <c r="AL242" s="168"/>
      <c r="AM242" s="168"/>
      <c r="AN242" s="39" t="str">
        <f t="array" ref="AN242">IFNA(TEXT(XLOOKUP(C:C,'Follow up.2'!B:B,'Follow up.2'!AF:AF), "mm/yyyy"), "-")</f>
        <v/>
      </c>
      <c r="AO242" s="168"/>
      <c r="AP242" s="172"/>
      <c r="AQ242" s="156"/>
      <c r="AR242" s="156"/>
      <c r="AS242" s="156"/>
      <c r="AT242" s="156"/>
      <c r="AU242" s="156"/>
      <c r="AV242" s="156"/>
      <c r="AW242" s="3"/>
      <c r="AX242" s="3"/>
      <c r="AY242" s="3"/>
      <c r="AZ242" s="3"/>
      <c r="BA242" s="3"/>
      <c r="BB242" s="3"/>
      <c r="BC242" s="3"/>
      <c r="BD242" s="3"/>
      <c r="BE242" s="3"/>
      <c r="BF242" s="3"/>
      <c r="BG242" s="3"/>
      <c r="BH242" s="3"/>
      <c r="BI242" s="3"/>
    </row>
    <row r="243" ht="14.25" customHeight="1">
      <c r="A243" s="1"/>
      <c r="B243" s="1">
        <f t="array" ref="B243">ifna(iferror(xlookup(C:C,'1000'!A:A,'1000'!D:D),iferror(xlookup(C:C,'2000'!A:A,'2000'!D:D),xlookup(C:C,'3000'!A:A,'3000'!D:D))),"-")</f>
        <v>1071</v>
      </c>
      <c r="C243" s="26">
        <v>1393.0</v>
      </c>
      <c r="D243" s="27" t="s">
        <v>1220</v>
      </c>
      <c r="E243" s="27" t="s">
        <v>1221</v>
      </c>
      <c r="F243" s="42" t="s">
        <v>117</v>
      </c>
      <c r="G243" s="27">
        <v>10.0</v>
      </c>
      <c r="H243" s="137" t="s">
        <v>1222</v>
      </c>
      <c r="I243" s="173">
        <v>2.155969459E9</v>
      </c>
      <c r="J243" s="27"/>
      <c r="K243" s="30" t="s">
        <v>42</v>
      </c>
      <c r="L243" s="31" t="s">
        <v>42</v>
      </c>
      <c r="M243" s="32" t="s">
        <v>1223</v>
      </c>
      <c r="N243" s="33" t="s">
        <v>654</v>
      </c>
      <c r="O243" s="86" t="s">
        <v>654</v>
      </c>
      <c r="P243" s="65" t="s">
        <v>106</v>
      </c>
      <c r="Q243" s="65" t="s">
        <v>45</v>
      </c>
      <c r="R243" s="65" t="s">
        <v>45</v>
      </c>
      <c r="S243" s="65" t="s">
        <v>45</v>
      </c>
      <c r="T243" s="65" t="s">
        <v>106</v>
      </c>
      <c r="U243" s="65" t="s">
        <v>106</v>
      </c>
      <c r="V243" s="65" t="s">
        <v>45</v>
      </c>
      <c r="W243" s="65" t="s">
        <v>106</v>
      </c>
      <c r="X243" s="65" t="s">
        <v>106</v>
      </c>
      <c r="Y243" s="65" t="s">
        <v>106</v>
      </c>
      <c r="Z243" s="38" t="str">
        <f t="array" ref="Z243">IFERROR(xlookup(C:C,'Follow up.1'!A:A,'Follow up.1'!AF:AF),"-")</f>
        <v> 12/25</v>
      </c>
      <c r="AA243" s="6"/>
      <c r="AB243" s="6"/>
      <c r="AC243" s="6"/>
      <c r="AD243" s="6"/>
      <c r="AE243" s="6"/>
      <c r="AF243" s="6"/>
      <c r="AG243" s="6"/>
      <c r="AH243" s="6"/>
      <c r="AI243" s="6"/>
      <c r="AJ243" s="6"/>
      <c r="AK243" s="6"/>
      <c r="AL243" s="6"/>
      <c r="AM243" s="6"/>
      <c r="AN243" s="39" t="str">
        <f t="array" ref="AN243">IFNA(TEXT(XLOOKUP(C:C,'Follow up.2'!B:B,'Follow up.2'!AF:AF), "mm/yyyy"), "-")</f>
        <v/>
      </c>
      <c r="AO243" s="6"/>
      <c r="AP243" s="3"/>
      <c r="AQ243" s="3"/>
      <c r="AR243" s="3"/>
      <c r="AS243" s="3"/>
      <c r="AT243" s="3"/>
      <c r="AU243" s="3"/>
      <c r="AV243" s="3"/>
      <c r="AW243" s="3"/>
      <c r="AX243" s="3"/>
      <c r="AY243" s="3"/>
      <c r="AZ243" s="3"/>
      <c r="BA243" s="3"/>
      <c r="BB243" s="3"/>
      <c r="BC243" s="3"/>
      <c r="BD243" s="3"/>
      <c r="BE243" s="3"/>
      <c r="BF243" s="3"/>
      <c r="BG243" s="3"/>
      <c r="BH243" s="3"/>
      <c r="BI243" s="3"/>
    </row>
    <row r="244" ht="14.25" customHeight="1">
      <c r="A244" s="1"/>
      <c r="B244" s="1">
        <f t="array" ref="B244">ifna(iferror(xlookup(C:C,'1000'!A:A,'1000'!D:D),iferror(xlookup(C:C,'2000'!A:A,'2000'!D:D),xlookup(C:C,'3000'!A:A,'3000'!D:D))),"-")</f>
        <v>1090</v>
      </c>
      <c r="C244" s="26">
        <v>1497.0</v>
      </c>
      <c r="D244" s="27" t="s">
        <v>1120</v>
      </c>
      <c r="E244" s="27" t="s">
        <v>1224</v>
      </c>
      <c r="F244" s="27" t="s">
        <v>170</v>
      </c>
      <c r="G244" s="27">
        <v>10.0</v>
      </c>
      <c r="H244" s="28" t="s">
        <v>1225</v>
      </c>
      <c r="I244" s="29" t="s">
        <v>1226</v>
      </c>
      <c r="J244" s="27"/>
      <c r="K244" s="30" t="s">
        <v>206</v>
      </c>
      <c r="L244" s="6" t="s">
        <v>206</v>
      </c>
      <c r="M244" s="51" t="s">
        <v>895</v>
      </c>
      <c r="N244" s="153" t="s">
        <v>58</v>
      </c>
      <c r="O244" s="149" t="s">
        <v>58</v>
      </c>
      <c r="P244" s="65" t="s">
        <v>46</v>
      </c>
      <c r="Q244" s="65" t="s">
        <v>46</v>
      </c>
      <c r="R244" s="65" t="s">
        <v>45</v>
      </c>
      <c r="S244" s="65" t="s">
        <v>45</v>
      </c>
      <c r="T244" s="65" t="s">
        <v>106</v>
      </c>
      <c r="U244" s="65" t="s">
        <v>106</v>
      </c>
      <c r="V244" s="66" t="s">
        <v>45</v>
      </c>
      <c r="W244" s="65" t="s">
        <v>121</v>
      </c>
      <c r="X244" s="65" t="s">
        <v>121</v>
      </c>
      <c r="Y244" s="65"/>
      <c r="Z244" s="38" t="str">
        <f t="array" ref="Z244">IFERROR(xlookup(C:C,'Follow up.1'!A:A,'Follow up.1'!AF:AF),"-")</f>
        <v>-</v>
      </c>
      <c r="AA244" s="6"/>
      <c r="AB244" s="6"/>
      <c r="AC244" s="6"/>
      <c r="AD244" s="6"/>
      <c r="AE244" s="6"/>
      <c r="AF244" s="6"/>
      <c r="AG244" s="6"/>
      <c r="AH244" s="6"/>
      <c r="AI244" s="6"/>
      <c r="AJ244" s="6"/>
      <c r="AK244" s="6"/>
      <c r="AL244" s="6"/>
      <c r="AM244" s="6"/>
      <c r="AN244" s="39" t="str">
        <f t="array" ref="AN244">IFNA(TEXT(XLOOKUP(C:C,'Follow up.2'!B:B,'Follow up.2'!AF:AF), "mm/yyyy"), "-")</f>
        <v>-</v>
      </c>
      <c r="AO244" s="6"/>
      <c r="AP244" s="3"/>
      <c r="AQ244" s="3"/>
      <c r="AR244" s="3"/>
      <c r="AS244" s="3"/>
      <c r="AT244" s="3"/>
      <c r="AU244" s="3"/>
      <c r="AV244" s="3"/>
      <c r="AW244" s="3"/>
      <c r="AX244" s="3"/>
      <c r="AY244" s="3"/>
      <c r="AZ244" s="3"/>
      <c r="BA244" s="3"/>
      <c r="BB244" s="3"/>
      <c r="BC244" s="3"/>
      <c r="BD244" s="3"/>
      <c r="BE244" s="3"/>
      <c r="BF244" s="3"/>
      <c r="BG244" s="3"/>
      <c r="BH244" s="3"/>
      <c r="BI244" s="3"/>
    </row>
    <row r="245" ht="14.25" customHeight="1">
      <c r="A245" s="1"/>
      <c r="B245" s="1">
        <f t="array" ref="B245">ifna(iferror(xlookup(C:C,'1000'!A:A,'1000'!D:D),iferror(xlookup(C:C,'2000'!A:A,'2000'!D:D),xlookup(C:C,'3000'!A:A,'3000'!D:D))),"-")</f>
        <v>1099</v>
      </c>
      <c r="C245" s="26">
        <v>1463.0</v>
      </c>
      <c r="D245" s="27" t="s">
        <v>1227</v>
      </c>
      <c r="E245" s="27" t="s">
        <v>1216</v>
      </c>
      <c r="F245" s="27" t="s">
        <v>170</v>
      </c>
      <c r="G245" s="27">
        <v>10.0</v>
      </c>
      <c r="H245" s="28" t="s">
        <v>1228</v>
      </c>
      <c r="I245" s="29" t="s">
        <v>1229</v>
      </c>
      <c r="J245" s="27" t="s">
        <v>1229</v>
      </c>
      <c r="K245" s="30" t="s">
        <v>206</v>
      </c>
      <c r="L245" s="6" t="s">
        <v>206</v>
      </c>
      <c r="M245" s="6"/>
      <c r="N245" s="33" t="s">
        <v>654</v>
      </c>
      <c r="O245" s="86" t="s">
        <v>654</v>
      </c>
      <c r="P245" s="65" t="s">
        <v>46</v>
      </c>
      <c r="Q245" s="65" t="s">
        <v>106</v>
      </c>
      <c r="R245" s="65" t="s">
        <v>106</v>
      </c>
      <c r="S245" s="65" t="s">
        <v>106</v>
      </c>
      <c r="T245" s="65" t="s">
        <v>168</v>
      </c>
      <c r="U245" s="65" t="s">
        <v>45</v>
      </c>
      <c r="V245" s="66" t="s">
        <v>45</v>
      </c>
      <c r="W245" s="65" t="s">
        <v>121</v>
      </c>
      <c r="X245" s="65" t="s">
        <v>121</v>
      </c>
      <c r="Y245" s="65" t="s">
        <v>76</v>
      </c>
      <c r="Z245" s="38" t="str">
        <f t="array" ref="Z245">IFERROR(xlookup(C:C,'Follow up.1'!A:A,'Follow up.1'!AF:AF),"-")</f>
        <v>02/26</v>
      </c>
      <c r="AA245" s="6"/>
      <c r="AB245" s="6"/>
      <c r="AC245" s="6"/>
      <c r="AD245" s="6"/>
      <c r="AE245" s="6"/>
      <c r="AF245" s="6"/>
      <c r="AG245" s="6"/>
      <c r="AH245" s="6"/>
      <c r="AI245" s="6"/>
      <c r="AJ245" s="6"/>
      <c r="AK245" s="6"/>
      <c r="AL245" s="6"/>
      <c r="AM245" s="6"/>
      <c r="AN245" s="39" t="str">
        <f t="array" ref="AN245">IFNA(TEXT(XLOOKUP(C:C,'Follow up.2'!B:B,'Follow up.2'!AF:AF),if(left(B245,1)="3","x", "mm/yyyy")), "-")</f>
        <v/>
      </c>
      <c r="AO245" s="6"/>
      <c r="AP245" s="3"/>
      <c r="AQ245" s="3"/>
      <c r="AR245" s="3"/>
      <c r="AS245" s="3"/>
      <c r="AT245" s="3"/>
      <c r="AU245" s="3"/>
      <c r="AV245" s="3"/>
      <c r="AW245" s="3"/>
      <c r="AX245" s="3"/>
      <c r="AY245" s="3"/>
      <c r="AZ245" s="3"/>
      <c r="BA245" s="3"/>
      <c r="BB245" s="3"/>
      <c r="BC245" s="3"/>
      <c r="BD245" s="3"/>
      <c r="BE245" s="3"/>
      <c r="BF245" s="3"/>
      <c r="BG245" s="3"/>
      <c r="BH245" s="3"/>
      <c r="BI245" s="3"/>
    </row>
    <row r="246" ht="14.25" customHeight="1">
      <c r="A246" s="1"/>
      <c r="B246" s="1" t="str">
        <f t="array" ref="B246">ifna(iferror(xlookup(C:C,'1000'!A:A,'1000'!D:D),iferror(xlookup(C:C,'2000'!A:A,'2000'!D:D),xlookup(C:C,'3000'!A:A,'3000'!D:D))),"-")</f>
        <v>-</v>
      </c>
      <c r="C246" s="26">
        <v>1202.0</v>
      </c>
      <c r="D246" s="27" t="s">
        <v>1230</v>
      </c>
      <c r="E246" s="27" t="s">
        <v>1231</v>
      </c>
      <c r="F246" s="27" t="s">
        <v>92</v>
      </c>
      <c r="G246" s="27">
        <v>10.0</v>
      </c>
      <c r="H246" s="28" t="s">
        <v>1232</v>
      </c>
      <c r="I246" s="29" t="s">
        <v>1233</v>
      </c>
      <c r="J246" s="27"/>
      <c r="K246" s="30" t="s">
        <v>42</v>
      </c>
      <c r="L246" s="31" t="s">
        <v>42</v>
      </c>
      <c r="M246" s="51" t="s">
        <v>895</v>
      </c>
      <c r="N246" s="153" t="s">
        <v>58</v>
      </c>
      <c r="O246" s="149" t="s">
        <v>58</v>
      </c>
      <c r="P246" s="66" t="s">
        <v>56</v>
      </c>
      <c r="Q246" s="66"/>
      <c r="R246" s="66"/>
      <c r="S246" s="35"/>
      <c r="T246" s="35"/>
      <c r="U246" s="35"/>
      <c r="V246" s="35"/>
      <c r="W246" s="35"/>
      <c r="X246" s="35"/>
      <c r="Y246" s="35"/>
      <c r="Z246" s="38" t="str">
        <f t="array" ref="Z246">IFERROR(xlookup(C:C,'Follow up.1'!A:A,'Follow up.1'!AF:AF),"-")</f>
        <v>-</v>
      </c>
      <c r="AA246" s="31"/>
      <c r="AB246" s="31"/>
      <c r="AC246" s="31"/>
      <c r="AD246" s="31"/>
      <c r="AE246" s="31"/>
      <c r="AF246" s="31"/>
      <c r="AG246" s="31"/>
      <c r="AH246" s="31"/>
      <c r="AI246" s="31"/>
      <c r="AJ246" s="31"/>
      <c r="AK246" s="31"/>
      <c r="AL246" s="31"/>
      <c r="AM246" s="31"/>
      <c r="AN246" s="39" t="str">
        <f t="array" ref="AN246">IFNA(TEXT(XLOOKUP(C:C,'Follow up.2'!B:B,'Follow up.2'!AF:AF), "mm/yyyy"), "-")</f>
        <v>-</v>
      </c>
      <c r="AO246" s="31"/>
      <c r="AP246" s="27"/>
      <c r="AQ246" s="3"/>
      <c r="AR246" s="3"/>
      <c r="AS246" s="3"/>
      <c r="AT246" s="3"/>
      <c r="AU246" s="3"/>
      <c r="AV246" s="3"/>
      <c r="AW246" s="3"/>
      <c r="AX246" s="3"/>
      <c r="AY246" s="3"/>
      <c r="AZ246" s="3"/>
      <c r="BA246" s="3"/>
      <c r="BB246" s="3"/>
      <c r="BC246" s="3"/>
      <c r="BD246" s="3"/>
      <c r="BE246" s="3"/>
      <c r="BF246" s="3"/>
      <c r="BG246" s="3"/>
      <c r="BH246" s="3"/>
      <c r="BI246" s="3"/>
    </row>
    <row r="247" ht="14.25" customHeight="1">
      <c r="A247" s="1"/>
      <c r="B247" s="1" t="str">
        <f t="array" ref="B247">ifna(iferror(xlookup(C:C,'1000'!A:A,'1000'!D:D),iferror(xlookup(C:C,'2000'!A:A,'2000'!D:D),xlookup(C:C,'3000'!A:A,'3000'!D:D))),"-")</f>
        <v>-</v>
      </c>
      <c r="C247" s="26">
        <v>1218.0</v>
      </c>
      <c r="D247" s="144" t="s">
        <v>1234</v>
      </c>
      <c r="E247" s="144" t="s">
        <v>1235</v>
      </c>
      <c r="F247" s="144" t="s">
        <v>287</v>
      </c>
      <c r="G247" s="144">
        <v>10.0</v>
      </c>
      <c r="H247" s="77" t="s">
        <v>1236</v>
      </c>
      <c r="I247" s="174" t="s">
        <v>1237</v>
      </c>
      <c r="J247" s="144" t="s">
        <v>1238</v>
      </c>
      <c r="K247" s="30" t="s">
        <v>42</v>
      </c>
      <c r="L247" s="31" t="s">
        <v>42</v>
      </c>
      <c r="M247" s="51" t="s">
        <v>895</v>
      </c>
      <c r="N247" s="153" t="s">
        <v>58</v>
      </c>
      <c r="O247" s="149" t="s">
        <v>58</v>
      </c>
      <c r="P247" s="35" t="s">
        <v>76</v>
      </c>
      <c r="Q247" s="35" t="s">
        <v>45</v>
      </c>
      <c r="R247" s="35" t="s">
        <v>45</v>
      </c>
      <c r="S247" s="35"/>
      <c r="T247" s="35"/>
      <c r="U247" s="35"/>
      <c r="V247" s="35"/>
      <c r="W247" s="35"/>
      <c r="X247" s="35"/>
      <c r="Y247" s="35"/>
      <c r="Z247" s="38" t="str">
        <f t="array" ref="Z247">IFERROR(xlookup(C:C,'Follow up.1'!A:A,'Follow up.1'!AF:AF),"-")</f>
        <v>-</v>
      </c>
      <c r="AA247" s="31"/>
      <c r="AB247" s="31"/>
      <c r="AC247" s="31"/>
      <c r="AD247" s="31"/>
      <c r="AE247" s="31"/>
      <c r="AF247" s="31"/>
      <c r="AG247" s="31"/>
      <c r="AH247" s="31"/>
      <c r="AI247" s="31"/>
      <c r="AJ247" s="31"/>
      <c r="AK247" s="31"/>
      <c r="AL247" s="31"/>
      <c r="AM247" s="31"/>
      <c r="AN247" s="39" t="str">
        <f t="array" ref="AN247">IFNA(TEXT(XLOOKUP(C:C,'Follow up.2'!B:B,'Follow up.2'!AF:AF), "mm/yyyy"), "-")</f>
        <v>-</v>
      </c>
      <c r="AO247" s="31"/>
      <c r="AP247" s="27"/>
      <c r="AQ247" s="3"/>
      <c r="AR247" s="3"/>
      <c r="AS247" s="3"/>
      <c r="AT247" s="3"/>
      <c r="AU247" s="3"/>
      <c r="AV247" s="3"/>
      <c r="AW247" s="3"/>
      <c r="AX247" s="3"/>
      <c r="AY247" s="3"/>
      <c r="AZ247" s="3"/>
      <c r="BA247" s="3"/>
      <c r="BB247" s="3"/>
      <c r="BC247" s="3"/>
      <c r="BD247" s="3"/>
      <c r="BE247" s="3"/>
      <c r="BF247" s="3"/>
      <c r="BG247" s="3"/>
      <c r="BH247" s="3"/>
      <c r="BI247" s="3"/>
    </row>
    <row r="248" ht="14.25" customHeight="1">
      <c r="A248" s="1"/>
      <c r="B248" s="1" t="str">
        <f t="array" ref="B248">ifna(iferror(xlookup(C:C,'1000'!A:A,'1000'!D:D),iferror(xlookup(C:C,'2000'!A:A,'2000'!D:D),xlookup(C:C,'3000'!A:A,'3000'!D:D))),"-")</f>
        <v>-</v>
      </c>
      <c r="C248" s="26">
        <v>1249.0</v>
      </c>
      <c r="D248" s="27" t="s">
        <v>1239</v>
      </c>
      <c r="E248" s="27" t="s">
        <v>1063</v>
      </c>
      <c r="F248" s="27" t="s">
        <v>81</v>
      </c>
      <c r="G248" s="27">
        <v>10.0</v>
      </c>
      <c r="H248" s="28" t="s">
        <v>1064</v>
      </c>
      <c r="I248" s="54">
        <v>7.576190061E9</v>
      </c>
      <c r="J248" s="27"/>
      <c r="K248" s="30" t="s">
        <v>609</v>
      </c>
      <c r="L248" s="31" t="s">
        <v>609</v>
      </c>
      <c r="M248" s="51" t="s">
        <v>895</v>
      </c>
      <c r="N248" s="153" t="s">
        <v>58</v>
      </c>
      <c r="O248" s="149" t="s">
        <v>58</v>
      </c>
      <c r="P248" s="35" t="s">
        <v>106</v>
      </c>
      <c r="Q248" s="35" t="s">
        <v>46</v>
      </c>
      <c r="R248" s="35" t="s">
        <v>106</v>
      </c>
      <c r="S248" s="35"/>
      <c r="T248" s="35"/>
      <c r="U248" s="35"/>
      <c r="V248" s="35"/>
      <c r="W248" s="35"/>
      <c r="X248" s="35"/>
      <c r="Y248" s="35"/>
      <c r="Z248" s="38" t="str">
        <f t="array" ref="Z248">IFERROR(xlookup(C:C,'Follow up.1'!A:A,'Follow up.1'!AF:AF),"-")</f>
        <v>-</v>
      </c>
      <c r="AA248" s="31"/>
      <c r="AB248" s="31"/>
      <c r="AC248" s="31"/>
      <c r="AD248" s="31"/>
      <c r="AE248" s="31"/>
      <c r="AF248" s="31"/>
      <c r="AG248" s="31"/>
      <c r="AH248" s="31"/>
      <c r="AI248" s="31"/>
      <c r="AJ248" s="31"/>
      <c r="AK248" s="31"/>
      <c r="AL248" s="31"/>
      <c r="AM248" s="31"/>
      <c r="AN248" s="39" t="str">
        <f t="array" ref="AN248">IFNA(TEXT(XLOOKUP(C:C,'Follow up.2'!B:B,'Follow up.2'!AF:AF), "mm/yyyy"), "-")</f>
        <v>-</v>
      </c>
      <c r="AO248" s="31"/>
      <c r="AP248" s="27"/>
      <c r="AQ248" s="3"/>
      <c r="AR248" s="3"/>
      <c r="AS248" s="3"/>
      <c r="AT248" s="3"/>
      <c r="AU248" s="3"/>
      <c r="AV248" s="3"/>
      <c r="AW248" s="3"/>
      <c r="AX248" s="3"/>
      <c r="AY248" s="3"/>
      <c r="AZ248" s="3"/>
      <c r="BA248" s="3"/>
      <c r="BB248" s="3"/>
      <c r="BC248" s="3"/>
      <c r="BD248" s="3"/>
      <c r="BE248" s="3"/>
      <c r="BF248" s="3"/>
      <c r="BG248" s="3"/>
      <c r="BH248" s="3"/>
      <c r="BI248" s="3"/>
    </row>
    <row r="249" ht="14.25" customHeight="1">
      <c r="A249" s="1"/>
      <c r="B249" s="1" t="str">
        <f t="array" ref="B249">ifna(iferror(xlookup(C:C,'1000'!A:A,'1000'!D:D),iferror(xlookup(C:C,'2000'!A:A,'2000'!D:D),xlookup(C:C,'3000'!A:A,'3000'!D:D))),"-")</f>
        <v>-</v>
      </c>
      <c r="C249" s="26">
        <v>1284.0</v>
      </c>
      <c r="D249" s="27" t="s">
        <v>1240</v>
      </c>
      <c r="E249" s="27"/>
      <c r="F249" s="27" t="s">
        <v>38</v>
      </c>
      <c r="G249" s="27">
        <v>10.0</v>
      </c>
      <c r="H249" s="28" t="s">
        <v>1241</v>
      </c>
      <c r="I249" s="29" t="s">
        <v>1242</v>
      </c>
      <c r="J249" s="27"/>
      <c r="K249" s="30" t="s">
        <v>42</v>
      </c>
      <c r="L249" s="31" t="s">
        <v>42</v>
      </c>
      <c r="M249" s="51" t="s">
        <v>895</v>
      </c>
      <c r="N249" s="153" t="s">
        <v>58</v>
      </c>
      <c r="O249" s="149" t="s">
        <v>58</v>
      </c>
      <c r="P249" s="35" t="s">
        <v>106</v>
      </c>
      <c r="Q249" s="35"/>
      <c r="R249" s="35"/>
      <c r="S249" s="35"/>
      <c r="T249" s="35"/>
      <c r="U249" s="35"/>
      <c r="V249" s="35"/>
      <c r="W249" s="35"/>
      <c r="X249" s="35"/>
      <c r="Y249" s="35"/>
      <c r="Z249" s="38" t="str">
        <f t="array" ref="Z249">IFERROR(xlookup(C:C,'Follow up.1'!A:A,'Follow up.1'!AF:AF),"-")</f>
        <v>-</v>
      </c>
      <c r="AA249" s="31"/>
      <c r="AB249" s="31"/>
      <c r="AC249" s="31"/>
      <c r="AD249" s="31"/>
      <c r="AE249" s="31"/>
      <c r="AF249" s="31"/>
      <c r="AG249" s="31"/>
      <c r="AH249" s="31"/>
      <c r="AI249" s="31"/>
      <c r="AJ249" s="31"/>
      <c r="AK249" s="31"/>
      <c r="AL249" s="31"/>
      <c r="AM249" s="31"/>
      <c r="AN249" s="39" t="str">
        <f t="array" ref="AN249">IFNA(TEXT(XLOOKUP(C:C,'Follow up.2'!B:B,'Follow up.2'!AF:AF), "mm/yyyy"), "-")</f>
        <v>-</v>
      </c>
      <c r="AO249" s="31"/>
      <c r="AP249" s="27"/>
      <c r="AQ249" s="3"/>
      <c r="AR249" s="3"/>
      <c r="AS249" s="3"/>
      <c r="AT249" s="3"/>
      <c r="AU249" s="3"/>
      <c r="AV249" s="3"/>
      <c r="AW249" s="3"/>
      <c r="AX249" s="3"/>
      <c r="AY249" s="3"/>
      <c r="AZ249" s="3"/>
      <c r="BA249" s="3"/>
      <c r="BB249" s="3"/>
      <c r="BC249" s="3"/>
      <c r="BD249" s="3"/>
      <c r="BE249" s="3"/>
      <c r="BF249" s="3"/>
      <c r="BG249" s="3"/>
      <c r="BH249" s="3"/>
      <c r="BI249" s="3"/>
    </row>
    <row r="250" ht="14.25" customHeight="1">
      <c r="A250" s="1"/>
      <c r="B250" s="1" t="str">
        <f t="array" ref="B250">ifna(iferror(xlookup(C:C,'1000'!A:A,'1000'!D:D),iferror(xlookup(C:C,'2000'!A:A,'2000'!D:D),xlookup(C:C,'3000'!A:A,'3000'!D:D))),"-")</f>
        <v>-</v>
      </c>
      <c r="C250" s="133">
        <v>1406.0</v>
      </c>
      <c r="D250" s="140" t="s">
        <v>192</v>
      </c>
      <c r="E250" s="134" t="s">
        <v>1243</v>
      </c>
      <c r="F250" s="94" t="s">
        <v>117</v>
      </c>
      <c r="G250" s="134">
        <v>10.0</v>
      </c>
      <c r="H250" s="28" t="s">
        <v>1244</v>
      </c>
      <c r="I250" s="141">
        <v>2.1555274E9</v>
      </c>
      <c r="J250" s="134">
        <v>2.15789505E9</v>
      </c>
      <c r="K250" s="30" t="s">
        <v>609</v>
      </c>
      <c r="L250" s="31" t="s">
        <v>609</v>
      </c>
      <c r="M250" s="51" t="s">
        <v>895</v>
      </c>
      <c r="N250" s="153" t="s">
        <v>58</v>
      </c>
      <c r="O250" s="149" t="s">
        <v>58</v>
      </c>
      <c r="P250" s="65" t="s">
        <v>46</v>
      </c>
      <c r="Q250" s="65"/>
      <c r="R250" s="65"/>
      <c r="S250" s="65"/>
      <c r="T250" s="65"/>
      <c r="U250" s="65"/>
      <c r="V250" s="65"/>
      <c r="W250" s="65"/>
      <c r="X250" s="65"/>
      <c r="Y250" s="65"/>
      <c r="Z250" s="38" t="str">
        <f t="array" ref="Z250">IFERROR(xlookup(C:C,'Follow up.1'!A:A,'Follow up.1'!AF:AF),"-")</f>
        <v>-</v>
      </c>
      <c r="AA250" s="6"/>
      <c r="AB250" s="6"/>
      <c r="AC250" s="6"/>
      <c r="AD250" s="6"/>
      <c r="AE250" s="6"/>
      <c r="AF250" s="6"/>
      <c r="AG250" s="6"/>
      <c r="AH250" s="6"/>
      <c r="AI250" s="6"/>
      <c r="AJ250" s="6"/>
      <c r="AK250" s="6"/>
      <c r="AL250" s="6"/>
      <c r="AM250" s="6"/>
      <c r="AN250" s="39" t="str">
        <f t="array" ref="AN250">IFNA(TEXT(XLOOKUP(C:C,'Follow up.2'!B:B,'Follow up.2'!AF:AF), "mm/yyyy"), "-")</f>
        <v>-</v>
      </c>
      <c r="AO250" s="6"/>
      <c r="AP250" s="3"/>
      <c r="AQ250" s="3"/>
      <c r="AR250" s="3"/>
      <c r="AS250" s="3"/>
      <c r="AT250" s="3"/>
      <c r="AU250" s="3"/>
      <c r="AV250" s="3"/>
      <c r="AW250" s="3"/>
      <c r="AX250" s="3"/>
      <c r="AY250" s="3"/>
      <c r="AZ250" s="3"/>
      <c r="BA250" s="3"/>
      <c r="BB250" s="3"/>
      <c r="BC250" s="3"/>
      <c r="BD250" s="3"/>
      <c r="BE250" s="3"/>
      <c r="BF250" s="3"/>
      <c r="BG250" s="3"/>
      <c r="BH250" s="3"/>
      <c r="BI250" s="3"/>
    </row>
    <row r="251" ht="14.25" customHeight="1">
      <c r="A251" s="1"/>
      <c r="B251" s="1" t="str">
        <f t="array" ref="B251">ifna(iferror(xlookup(C:C,'1000'!A:A,'1000'!D:D),iferror(xlookup(C:C,'2000'!A:A,'2000'!D:D),xlookup(C:C,'3000'!A:A,'3000'!D:D))),"-")</f>
        <v>-</v>
      </c>
      <c r="C251" s="26">
        <v>1429.0</v>
      </c>
      <c r="D251" s="132" t="s">
        <v>571</v>
      </c>
      <c r="E251" s="132" t="s">
        <v>1245</v>
      </c>
      <c r="F251" s="27" t="s">
        <v>117</v>
      </c>
      <c r="G251" s="27">
        <v>10.0</v>
      </c>
      <c r="H251" s="28" t="s">
        <v>1246</v>
      </c>
      <c r="I251" s="175">
        <v>2.153013599E9</v>
      </c>
      <c r="J251" s="27"/>
      <c r="K251" s="30" t="s">
        <v>609</v>
      </c>
      <c r="L251" s="31" t="s">
        <v>609</v>
      </c>
      <c r="M251" s="51" t="s">
        <v>895</v>
      </c>
      <c r="N251" s="153" t="s">
        <v>58</v>
      </c>
      <c r="O251" s="149" t="s">
        <v>58</v>
      </c>
      <c r="P251" s="65" t="s">
        <v>106</v>
      </c>
      <c r="Q251" s="65"/>
      <c r="R251" s="65"/>
      <c r="S251" s="65"/>
      <c r="T251" s="65"/>
      <c r="U251" s="65"/>
      <c r="V251" s="65"/>
      <c r="W251" s="65"/>
      <c r="X251" s="65"/>
      <c r="Y251" s="65"/>
      <c r="Z251" s="38" t="str">
        <f t="array" ref="Z251">IFERROR(xlookup(C:C,'Follow up.1'!A:A,'Follow up.1'!AF:AF),"-")</f>
        <v>-</v>
      </c>
      <c r="AA251" s="6"/>
      <c r="AB251" s="6"/>
      <c r="AC251" s="6"/>
      <c r="AD251" s="6"/>
      <c r="AE251" s="6"/>
      <c r="AF251" s="6"/>
      <c r="AG251" s="6"/>
      <c r="AH251" s="6"/>
      <c r="AI251" s="6"/>
      <c r="AJ251" s="6"/>
      <c r="AK251" s="6"/>
      <c r="AL251" s="6"/>
      <c r="AM251" s="6"/>
      <c r="AN251" s="39" t="str">
        <f t="array" ref="AN251">IFNA(TEXT(XLOOKUP(C:C,'Follow up.2'!B:B,'Follow up.2'!AF:AF), "mm/yyyy"), "-")</f>
        <v>-</v>
      </c>
      <c r="AO251" s="6"/>
      <c r="AP251" s="3"/>
      <c r="AQ251" s="3"/>
      <c r="AR251" s="3"/>
      <c r="AS251" s="3"/>
      <c r="AT251" s="3"/>
      <c r="AU251" s="3"/>
      <c r="AV251" s="3"/>
      <c r="AW251" s="3"/>
      <c r="AX251" s="3"/>
      <c r="AY251" s="3"/>
      <c r="AZ251" s="3"/>
      <c r="BA251" s="3"/>
      <c r="BB251" s="3"/>
      <c r="BC251" s="3"/>
      <c r="BD251" s="3"/>
      <c r="BE251" s="3"/>
      <c r="BF251" s="3"/>
      <c r="BG251" s="3"/>
      <c r="BH251" s="3"/>
      <c r="BI251" s="3"/>
    </row>
    <row r="252" ht="14.25" customHeight="1">
      <c r="A252" s="1"/>
      <c r="B252" s="1" t="str">
        <f t="array" ref="B252">ifna(iferror(xlookup(C:C,'1000'!A:A,'1000'!D:D),iferror(xlookup(C:C,'2000'!A:A,'2000'!D:D),xlookup(C:C,'3000'!A:A,'3000'!D:D))),"-")</f>
        <v>-</v>
      </c>
      <c r="C252" s="26">
        <v>1433.0</v>
      </c>
      <c r="D252" s="27" t="s">
        <v>1072</v>
      </c>
      <c r="E252" s="27" t="s">
        <v>250</v>
      </c>
      <c r="F252" s="27" t="s">
        <v>117</v>
      </c>
      <c r="G252" s="27">
        <v>10.0</v>
      </c>
      <c r="H252" s="28" t="s">
        <v>1247</v>
      </c>
      <c r="I252" s="29" t="s">
        <v>1248</v>
      </c>
      <c r="J252" s="27" t="s">
        <v>1249</v>
      </c>
      <c r="K252" s="30" t="s">
        <v>609</v>
      </c>
      <c r="L252" s="31" t="s">
        <v>609</v>
      </c>
      <c r="M252" s="51" t="s">
        <v>895</v>
      </c>
      <c r="N252" s="153" t="s">
        <v>58</v>
      </c>
      <c r="O252" s="149" t="s">
        <v>58</v>
      </c>
      <c r="P252" s="65" t="s">
        <v>46</v>
      </c>
      <c r="Q252" s="65"/>
      <c r="R252" s="65"/>
      <c r="S252" s="65"/>
      <c r="T252" s="65"/>
      <c r="U252" s="65"/>
      <c r="V252" s="65"/>
      <c r="W252" s="65"/>
      <c r="X252" s="65"/>
      <c r="Y252" s="65"/>
      <c r="Z252" s="38" t="str">
        <f t="array" ref="Z252">IFERROR(xlookup(C:C,'Follow up.1'!A:A,'Follow up.1'!AF:AF),"-")</f>
        <v>-</v>
      </c>
      <c r="AA252" s="6"/>
      <c r="AB252" s="6"/>
      <c r="AC252" s="6"/>
      <c r="AD252" s="6"/>
      <c r="AE252" s="6"/>
      <c r="AF252" s="6"/>
      <c r="AG252" s="6"/>
      <c r="AH252" s="6"/>
      <c r="AI252" s="6"/>
      <c r="AJ252" s="6"/>
      <c r="AK252" s="6"/>
      <c r="AL252" s="6"/>
      <c r="AM252" s="6"/>
      <c r="AN252" s="39" t="str">
        <f t="array" ref="AN252">IFNA(TEXT(XLOOKUP(C:C,'Follow up.2'!B:B,'Follow up.2'!AF:AF), "mm/yyyy"), "-")</f>
        <v>-</v>
      </c>
      <c r="AO252" s="6"/>
      <c r="AP252" s="3"/>
      <c r="AQ252" s="3"/>
      <c r="AR252" s="3"/>
      <c r="AS252" s="3"/>
      <c r="AT252" s="3"/>
      <c r="AU252" s="3"/>
      <c r="AV252" s="3"/>
      <c r="AW252" s="3"/>
      <c r="AX252" s="3"/>
      <c r="AY252" s="3"/>
      <c r="AZ252" s="3"/>
      <c r="BA252" s="3"/>
      <c r="BB252" s="3"/>
      <c r="BC252" s="3"/>
      <c r="BD252" s="3"/>
      <c r="BE252" s="3"/>
      <c r="BF252" s="3"/>
      <c r="BG252" s="3"/>
      <c r="BH252" s="3"/>
      <c r="BI252" s="3"/>
    </row>
    <row r="253" ht="14.25" customHeight="1">
      <c r="A253" s="1"/>
      <c r="B253" s="1" t="str">
        <f t="array" ref="B253">ifna(iferror(xlookup(C:C,'1000'!A:A,'1000'!D:D),iferror(xlookup(C:C,'2000'!A:A,'2000'!D:D),xlookup(C:C,'3000'!A:A,'3000'!D:D))),"-")</f>
        <v>-</v>
      </c>
      <c r="C253" s="119">
        <v>1459.0</v>
      </c>
      <c r="D253" s="27" t="s">
        <v>642</v>
      </c>
      <c r="E253" s="27" t="s">
        <v>1250</v>
      </c>
      <c r="F253" s="27" t="s">
        <v>81</v>
      </c>
      <c r="G253" s="27">
        <v>10.0</v>
      </c>
      <c r="H253" s="28" t="s">
        <v>1251</v>
      </c>
      <c r="I253" s="29" t="s">
        <v>1252</v>
      </c>
      <c r="J253" s="27"/>
      <c r="K253" s="30" t="s">
        <v>206</v>
      </c>
      <c r="L253" s="6" t="s">
        <v>206</v>
      </c>
      <c r="M253" s="51" t="s">
        <v>895</v>
      </c>
      <c r="N253" s="153" t="s">
        <v>58</v>
      </c>
      <c r="O253" s="149" t="s">
        <v>58</v>
      </c>
      <c r="P253" s="65" t="s">
        <v>46</v>
      </c>
      <c r="Q253" s="65" t="s">
        <v>46</v>
      </c>
      <c r="R253" s="65" t="s">
        <v>106</v>
      </c>
      <c r="S253" s="65"/>
      <c r="T253" s="65"/>
      <c r="U253" s="65"/>
      <c r="V253" s="65"/>
      <c r="W253" s="65"/>
      <c r="X253" s="65"/>
      <c r="Y253" s="65"/>
      <c r="Z253" s="38" t="str">
        <f t="array" ref="Z253">IFERROR(xlookup(C:C,'Follow up.1'!A:A,'Follow up.1'!AF:AF),"-")</f>
        <v>-</v>
      </c>
      <c r="AA253" s="6"/>
      <c r="AB253" s="6"/>
      <c r="AC253" s="6"/>
      <c r="AD253" s="6"/>
      <c r="AE253" s="6"/>
      <c r="AF253" s="6"/>
      <c r="AG253" s="6"/>
      <c r="AH253" s="6"/>
      <c r="AI253" s="6"/>
      <c r="AJ253" s="6"/>
      <c r="AK253" s="6"/>
      <c r="AL253" s="6"/>
      <c r="AM253" s="6"/>
      <c r="AN253" s="39" t="str">
        <f t="array" ref="AN253">IFNA(TEXT(XLOOKUP(C:C,'Follow up.2'!B:B,'Follow up.2'!AF:AF), "mm/yyyy"), "-")</f>
        <v>-</v>
      </c>
      <c r="AO253" s="6"/>
      <c r="AP253" s="3"/>
      <c r="AQ253" s="3"/>
      <c r="AR253" s="3"/>
      <c r="AS253" s="3"/>
      <c r="AT253" s="3"/>
      <c r="AU253" s="3"/>
      <c r="AV253" s="3"/>
      <c r="AW253" s="3"/>
      <c r="AX253" s="3"/>
      <c r="AY253" s="3"/>
      <c r="AZ253" s="3"/>
      <c r="BA253" s="3"/>
      <c r="BB253" s="3"/>
      <c r="BC253" s="3"/>
      <c r="BD253" s="3"/>
      <c r="BE253" s="3"/>
      <c r="BF253" s="3"/>
      <c r="BG253" s="3"/>
      <c r="BH253" s="3"/>
      <c r="BI253" s="3"/>
    </row>
    <row r="254" ht="14.25" customHeight="1">
      <c r="A254" s="1"/>
      <c r="B254" s="1" t="str">
        <f t="array" ref="B254">ifna(iferror(xlookup(C:C,'1000'!A:A,'1000'!D:D),iferror(xlookup(C:C,'2000'!A:A,'2000'!D:D),xlookup(C:C,'3000'!A:A,'3000'!D:D))),"-")</f>
        <v>-</v>
      </c>
      <c r="C254" s="26">
        <v>1500.0</v>
      </c>
      <c r="D254" s="27" t="s">
        <v>1253</v>
      </c>
      <c r="E254" s="27" t="s">
        <v>1254</v>
      </c>
      <c r="F254" s="27" t="s">
        <v>170</v>
      </c>
      <c r="G254" s="27">
        <v>10.0</v>
      </c>
      <c r="H254" s="28" t="s">
        <v>1255</v>
      </c>
      <c r="I254" s="29" t="s">
        <v>961</v>
      </c>
      <c r="J254" s="27"/>
      <c r="K254" s="30" t="s">
        <v>206</v>
      </c>
      <c r="L254" s="6" t="s">
        <v>206</v>
      </c>
      <c r="M254" s="51" t="s">
        <v>895</v>
      </c>
      <c r="N254" s="153" t="s">
        <v>58</v>
      </c>
      <c r="O254" s="149" t="s">
        <v>58</v>
      </c>
      <c r="P254" s="65" t="s">
        <v>46</v>
      </c>
      <c r="Q254" s="65"/>
      <c r="R254" s="65"/>
      <c r="S254" s="65"/>
      <c r="T254" s="65"/>
      <c r="U254" s="65"/>
      <c r="V254" s="65"/>
      <c r="W254" s="65"/>
      <c r="X254" s="65"/>
      <c r="Y254" s="65"/>
      <c r="Z254" s="38" t="str">
        <f t="array" ref="Z254">IFERROR(xlookup(C:C,'Follow up.1'!A:A,'Follow up.1'!AF:AF),"-")</f>
        <v>-</v>
      </c>
      <c r="AA254" s="6"/>
      <c r="AB254" s="6"/>
      <c r="AC254" s="6"/>
      <c r="AD254" s="6"/>
      <c r="AE254" s="6"/>
      <c r="AF254" s="6"/>
      <c r="AG254" s="6"/>
      <c r="AH254" s="6"/>
      <c r="AI254" s="6"/>
      <c r="AJ254" s="6"/>
      <c r="AK254" s="6"/>
      <c r="AL254" s="6"/>
      <c r="AM254" s="6"/>
      <c r="AN254" s="39" t="str">
        <f t="array" ref="AN254">IFNA(TEXT(XLOOKUP(C:C,'Follow up.2'!B:B,'Follow up.2'!AF:AF), "mm/yyyy"), "-")</f>
        <v>-</v>
      </c>
      <c r="AO254" s="6"/>
      <c r="AP254" s="3"/>
      <c r="AQ254" s="3"/>
      <c r="AR254" s="3"/>
      <c r="AS254" s="3"/>
      <c r="AT254" s="3"/>
      <c r="AU254" s="3"/>
      <c r="AV254" s="3"/>
      <c r="AW254" s="3"/>
      <c r="AX254" s="3"/>
      <c r="AY254" s="3"/>
      <c r="AZ254" s="3"/>
      <c r="BA254" s="3"/>
      <c r="BB254" s="3"/>
      <c r="BC254" s="3"/>
      <c r="BD254" s="3"/>
      <c r="BE254" s="3"/>
      <c r="BF254" s="3"/>
      <c r="BG254" s="3"/>
      <c r="BH254" s="3"/>
      <c r="BI254" s="3"/>
    </row>
    <row r="255" ht="14.25" customHeight="1">
      <c r="A255" s="1"/>
      <c r="B255" s="1" t="str">
        <f t="array" ref="B255">ifna(iferror(xlookup(C:C,'1000'!A:A,'1000'!D:D),iferror(xlookup(C:C,'2000'!A:A,'2000'!D:D),xlookup(C:C,'3000'!A:A,'3000'!D:D))),"-")</f>
        <v>-</v>
      </c>
      <c r="C255" s="26">
        <v>1516.0</v>
      </c>
      <c r="D255" s="27" t="s">
        <v>1256</v>
      </c>
      <c r="E255" s="27" t="s">
        <v>1257</v>
      </c>
      <c r="F255" s="27" t="s">
        <v>170</v>
      </c>
      <c r="G255" s="27">
        <v>10.0</v>
      </c>
      <c r="H255" s="28" t="s">
        <v>1258</v>
      </c>
      <c r="I255" s="29" t="s">
        <v>1259</v>
      </c>
      <c r="J255" s="27"/>
      <c r="K255" s="30" t="s">
        <v>1260</v>
      </c>
      <c r="L255" s="6" t="s">
        <v>1260</v>
      </c>
      <c r="M255" s="51" t="s">
        <v>895</v>
      </c>
      <c r="N255" s="153" t="s">
        <v>58</v>
      </c>
      <c r="O255" s="149" t="s">
        <v>58</v>
      </c>
      <c r="P255" s="65" t="s">
        <v>46</v>
      </c>
      <c r="Q255" s="65"/>
      <c r="R255" s="65"/>
      <c r="S255" s="65"/>
      <c r="T255" s="65"/>
      <c r="U255" s="65"/>
      <c r="V255" s="65"/>
      <c r="W255" s="65"/>
      <c r="X255" s="65"/>
      <c r="Y255" s="65"/>
      <c r="Z255" s="38" t="str">
        <f t="array" ref="Z255">IFERROR(xlookup(C:C,'Follow up.1'!A:A,'Follow up.1'!AF:AF),"-")</f>
        <v>-</v>
      </c>
      <c r="AA255" s="6"/>
      <c r="AB255" s="6"/>
      <c r="AC255" s="6"/>
      <c r="AD255" s="6"/>
      <c r="AE255" s="6"/>
      <c r="AF255" s="6"/>
      <c r="AG255" s="6"/>
      <c r="AH255" s="6"/>
      <c r="AI255" s="6"/>
      <c r="AJ255" s="6"/>
      <c r="AK255" s="6"/>
      <c r="AL255" s="6"/>
      <c r="AM255" s="6"/>
      <c r="AN255" s="39" t="str">
        <f t="array" ref="AN255">IFNA(TEXT(XLOOKUP(C:C,'Follow up.2'!B:B,'Follow up.2'!AF:AF), "mm/yyyy"), "-")</f>
        <v>-</v>
      </c>
      <c r="AO255" s="6"/>
      <c r="AP255" s="3"/>
      <c r="AQ255" s="3"/>
      <c r="AR255" s="3"/>
      <c r="AS255" s="3"/>
      <c r="AT255" s="3"/>
      <c r="AU255" s="3"/>
      <c r="AV255" s="3"/>
      <c r="AW255" s="3"/>
      <c r="AX255" s="3"/>
      <c r="AY255" s="3"/>
      <c r="AZ255" s="3"/>
      <c r="BA255" s="3"/>
      <c r="BB255" s="3"/>
      <c r="BC255" s="3"/>
      <c r="BD255" s="3"/>
      <c r="BE255" s="3"/>
      <c r="BF255" s="3"/>
      <c r="BG255" s="3"/>
      <c r="BH255" s="3"/>
      <c r="BI255" s="3"/>
    </row>
    <row r="256" ht="14.25" customHeight="1">
      <c r="A256" s="1"/>
      <c r="B256" s="1" t="str">
        <f t="array" ref="B256">ifna(iferror(xlookup(C:C,'1000'!A:A,'1000'!D:D),iferror(xlookup(C:C,'2000'!A:A,'2000'!D:D),xlookup(C:C,'3000'!A:A,'3000'!D:D))),"-")</f>
        <v>-</v>
      </c>
      <c r="C256" s="26">
        <v>1520.0</v>
      </c>
      <c r="D256" s="27" t="s">
        <v>322</v>
      </c>
      <c r="E256" s="27" t="s">
        <v>1261</v>
      </c>
      <c r="F256" s="27" t="s">
        <v>38</v>
      </c>
      <c r="G256" s="27">
        <v>10.0</v>
      </c>
      <c r="H256" s="28" t="s">
        <v>1262</v>
      </c>
      <c r="I256" s="29" t="s">
        <v>1263</v>
      </c>
      <c r="J256" s="27"/>
      <c r="K256" s="30" t="s">
        <v>206</v>
      </c>
      <c r="L256" s="6" t="s">
        <v>206</v>
      </c>
      <c r="M256" s="51" t="s">
        <v>895</v>
      </c>
      <c r="N256" s="153" t="s">
        <v>58</v>
      </c>
      <c r="O256" s="149" t="s">
        <v>58</v>
      </c>
      <c r="P256" s="65" t="s">
        <v>44</v>
      </c>
      <c r="Q256" s="65"/>
      <c r="R256" s="65"/>
      <c r="S256" s="65"/>
      <c r="T256" s="65"/>
      <c r="U256" s="65"/>
      <c r="V256" s="65"/>
      <c r="W256" s="65"/>
      <c r="X256" s="65"/>
      <c r="Y256" s="65"/>
      <c r="Z256" s="38" t="str">
        <f t="array" ref="Z256">IFERROR(xlookup(C:C,'Follow up.1'!A:A,'Follow up.1'!AF:AF),"-")</f>
        <v>-</v>
      </c>
      <c r="AA256" s="6"/>
      <c r="AB256" s="6"/>
      <c r="AC256" s="6"/>
      <c r="AD256" s="6"/>
      <c r="AE256" s="6"/>
      <c r="AF256" s="6"/>
      <c r="AG256" s="6"/>
      <c r="AH256" s="6"/>
      <c r="AI256" s="6"/>
      <c r="AJ256" s="6"/>
      <c r="AK256" s="6"/>
      <c r="AL256" s="6"/>
      <c r="AM256" s="6"/>
      <c r="AN256" s="39" t="str">
        <f t="array" ref="AN256">IFNA(TEXT(XLOOKUP(C:C,'Follow up.2'!B:B,'Follow up.2'!AF:AF), "mm/yyyy"), "-")</f>
        <v>-</v>
      </c>
      <c r="AO256" s="6"/>
      <c r="AP256" s="3"/>
      <c r="AQ256" s="3"/>
      <c r="AR256" s="3"/>
      <c r="AS256" s="3"/>
      <c r="AT256" s="3"/>
      <c r="AU256" s="3"/>
      <c r="AV256" s="3"/>
      <c r="AW256" s="3"/>
      <c r="AX256" s="3"/>
      <c r="AY256" s="3"/>
      <c r="AZ256" s="3"/>
      <c r="BA256" s="3"/>
      <c r="BB256" s="3"/>
      <c r="BC256" s="3"/>
      <c r="BD256" s="3"/>
      <c r="BE256" s="3"/>
      <c r="BF256" s="3"/>
      <c r="BG256" s="3"/>
      <c r="BH256" s="3"/>
      <c r="BI256" s="3"/>
    </row>
    <row r="257" ht="14.25" customHeight="1">
      <c r="A257" s="1"/>
      <c r="B257" s="1" t="str">
        <f t="array" ref="B257">ifna(iferror(xlookup(C:C,'1000'!A:A,'1000'!D:D),iferror(xlookup(C:C,'2000'!A:A,'2000'!D:D),xlookup(C:C,'3000'!A:A,'3000'!D:D))),"-")</f>
        <v>-</v>
      </c>
      <c r="C257" s="26">
        <v>1550.0</v>
      </c>
      <c r="D257" s="27" t="s">
        <v>1264</v>
      </c>
      <c r="E257" s="27" t="s">
        <v>1265</v>
      </c>
      <c r="F257" s="27" t="s">
        <v>92</v>
      </c>
      <c r="G257" s="27">
        <v>10.0</v>
      </c>
      <c r="H257" s="28" t="s">
        <v>1266</v>
      </c>
      <c r="I257" s="29" t="s">
        <v>1267</v>
      </c>
      <c r="J257" s="27" t="s">
        <v>1268</v>
      </c>
      <c r="K257" s="30" t="s">
        <v>1269</v>
      </c>
      <c r="L257" s="6" t="s">
        <v>1269</v>
      </c>
      <c r="M257" s="51" t="s">
        <v>895</v>
      </c>
      <c r="N257" s="153" t="s">
        <v>58</v>
      </c>
      <c r="O257" s="149" t="s">
        <v>58</v>
      </c>
      <c r="P257" s="65" t="s">
        <v>56</v>
      </c>
      <c r="Q257" s="65" t="s">
        <v>45</v>
      </c>
      <c r="R257" s="65" t="s">
        <v>45</v>
      </c>
      <c r="S257" s="65"/>
      <c r="T257" s="65"/>
      <c r="U257" s="65"/>
      <c r="V257" s="65"/>
      <c r="W257" s="65"/>
      <c r="X257" s="65"/>
      <c r="Y257" s="65"/>
      <c r="Z257" s="38" t="str">
        <f t="array" ref="Z257">IFERROR(xlookup(C:C,'Follow up.1'!A:A,'Follow up.1'!AF:AF),"-")</f>
        <v>-</v>
      </c>
      <c r="AA257" s="6"/>
      <c r="AB257" s="6"/>
      <c r="AC257" s="6"/>
      <c r="AD257" s="6"/>
      <c r="AE257" s="6"/>
      <c r="AF257" s="6"/>
      <c r="AG257" s="6"/>
      <c r="AH257" s="6"/>
      <c r="AI257" s="6"/>
      <c r="AJ257" s="6"/>
      <c r="AK257" s="6"/>
      <c r="AL257" s="6"/>
      <c r="AM257" s="6"/>
      <c r="AN257" s="39" t="str">
        <f t="array" ref="AN257">IFNA(TEXT(XLOOKUP(C:C,'Follow up.2'!B:B,'Follow up.2'!AF:AF), "mm/yyyy"), "-")</f>
        <v>-</v>
      </c>
      <c r="AO257" s="6"/>
      <c r="AP257" s="3"/>
      <c r="AQ257" s="3"/>
      <c r="AR257" s="3"/>
      <c r="AS257" s="3"/>
      <c r="AT257" s="3"/>
      <c r="AU257" s="3"/>
      <c r="AV257" s="3"/>
      <c r="AW257" s="3"/>
      <c r="AX257" s="3"/>
      <c r="AY257" s="3"/>
      <c r="AZ257" s="3"/>
      <c r="BA257" s="3"/>
      <c r="BB257" s="3"/>
      <c r="BC257" s="3"/>
      <c r="BD257" s="3"/>
      <c r="BE257" s="3"/>
      <c r="BF257" s="3"/>
      <c r="BG257" s="3"/>
      <c r="BH257" s="3"/>
      <c r="BI257" s="3"/>
    </row>
    <row r="258" ht="14.25" customHeight="1">
      <c r="A258" s="1"/>
      <c r="B258" s="1" t="str">
        <f t="array" ref="B258">ifna(iferror(xlookup(C:C,'1000'!A:A,'1000'!D:D),iferror(xlookup(C:C,'2000'!A:A,'2000'!D:D),xlookup(C:C,'3000'!A:A,'3000'!D:D))),"-")</f>
        <v>-</v>
      </c>
      <c r="C258" s="26">
        <v>1557.0</v>
      </c>
      <c r="D258" s="27" t="s">
        <v>958</v>
      </c>
      <c r="E258" s="27" t="s">
        <v>1270</v>
      </c>
      <c r="F258" s="27" t="s">
        <v>81</v>
      </c>
      <c r="G258" s="27">
        <v>10.0</v>
      </c>
      <c r="H258" s="28" t="s">
        <v>1271</v>
      </c>
      <c r="I258" s="29" t="s">
        <v>1272</v>
      </c>
      <c r="J258" s="27"/>
      <c r="K258" s="30" t="s">
        <v>609</v>
      </c>
      <c r="L258" s="6" t="s">
        <v>609</v>
      </c>
      <c r="M258" s="51" t="s">
        <v>895</v>
      </c>
      <c r="N258" s="153" t="s">
        <v>58</v>
      </c>
      <c r="O258" s="149" t="s">
        <v>58</v>
      </c>
      <c r="P258" s="65" t="s">
        <v>106</v>
      </c>
      <c r="Q258" s="65"/>
      <c r="R258" s="65"/>
      <c r="S258" s="65"/>
      <c r="T258" s="65"/>
      <c r="U258" s="65"/>
      <c r="V258" s="65"/>
      <c r="W258" s="65"/>
      <c r="X258" s="65"/>
      <c r="Y258" s="65"/>
      <c r="Z258" s="38" t="str">
        <f t="array" ref="Z258">IFERROR(xlookup(C:C,'Follow up.1'!A:A,'Follow up.1'!AF:AF),"-")</f>
        <v>-</v>
      </c>
      <c r="AA258" s="6"/>
      <c r="AB258" s="6"/>
      <c r="AC258" s="6"/>
      <c r="AD258" s="6"/>
      <c r="AE258" s="6"/>
      <c r="AF258" s="6"/>
      <c r="AG258" s="6"/>
      <c r="AH258" s="6"/>
      <c r="AI258" s="6"/>
      <c r="AJ258" s="6"/>
      <c r="AK258" s="6"/>
      <c r="AL258" s="6"/>
      <c r="AM258" s="6"/>
      <c r="AN258" s="39" t="str">
        <f t="array" ref="AN258">IFNA(TEXT(XLOOKUP(C:C,'Follow up.2'!B:B,'Follow up.2'!AF:AF), "mm/yyyy"), "-")</f>
        <v>-</v>
      </c>
      <c r="AO258" s="6"/>
      <c r="AP258" s="3"/>
      <c r="AQ258" s="3"/>
      <c r="AR258" s="3"/>
      <c r="AS258" s="3"/>
      <c r="AT258" s="3"/>
      <c r="AU258" s="3"/>
      <c r="AV258" s="3"/>
      <c r="AW258" s="3"/>
      <c r="AX258" s="3"/>
      <c r="AY258" s="3"/>
      <c r="AZ258" s="3"/>
      <c r="BA258" s="3"/>
      <c r="BB258" s="3"/>
      <c r="BC258" s="3"/>
      <c r="BD258" s="3"/>
      <c r="BE258" s="3"/>
      <c r="BF258" s="3"/>
      <c r="BG258" s="3"/>
      <c r="BH258" s="3"/>
      <c r="BI258" s="3"/>
    </row>
    <row r="259" ht="14.25" customHeight="1">
      <c r="A259" s="1"/>
      <c r="B259" s="1" t="str">
        <f t="array" ref="B259">ifna(iferror(xlookup(C:C,'1000'!A:A,'1000'!D:D),iferror(xlookup(C:C,'2000'!A:A,'2000'!D:D),xlookup(C:C,'3000'!A:A,'3000'!D:D))),"-")</f>
        <v>-</v>
      </c>
      <c r="C259" s="26">
        <v>1564.0</v>
      </c>
      <c r="D259" s="27" t="s">
        <v>669</v>
      </c>
      <c r="E259" s="27" t="s">
        <v>1273</v>
      </c>
      <c r="F259" s="27" t="s">
        <v>81</v>
      </c>
      <c r="G259" s="27">
        <v>10.0</v>
      </c>
      <c r="H259" s="28" t="s">
        <v>1274</v>
      </c>
      <c r="I259" s="29" t="s">
        <v>1275</v>
      </c>
      <c r="J259" s="27"/>
      <c r="K259" s="30" t="s">
        <v>206</v>
      </c>
      <c r="L259" s="6" t="s">
        <v>206</v>
      </c>
      <c r="M259" s="51" t="s">
        <v>895</v>
      </c>
      <c r="N259" s="153" t="s">
        <v>58</v>
      </c>
      <c r="O259" s="149" t="s">
        <v>58</v>
      </c>
      <c r="P259" s="65" t="s">
        <v>46</v>
      </c>
      <c r="Q259" s="65" t="s">
        <v>168</v>
      </c>
      <c r="R259" s="65" t="s">
        <v>56</v>
      </c>
      <c r="S259" s="65"/>
      <c r="T259" s="65"/>
      <c r="U259" s="65"/>
      <c r="V259" s="65"/>
      <c r="W259" s="65"/>
      <c r="X259" s="65"/>
      <c r="Y259" s="65"/>
      <c r="Z259" s="38" t="str">
        <f t="array" ref="Z259">IFERROR(xlookup(C:C,'Follow up.1'!A:A,'Follow up.1'!AF:AF),"-")</f>
        <v>-</v>
      </c>
      <c r="AA259" s="6"/>
      <c r="AB259" s="6"/>
      <c r="AC259" s="6"/>
      <c r="AD259" s="6"/>
      <c r="AE259" s="6"/>
      <c r="AF259" s="6"/>
      <c r="AG259" s="6"/>
      <c r="AH259" s="6"/>
      <c r="AI259" s="6"/>
      <c r="AJ259" s="6"/>
      <c r="AK259" s="6"/>
      <c r="AL259" s="6"/>
      <c r="AM259" s="6"/>
      <c r="AN259" s="39" t="str">
        <f t="array" ref="AN259">IFNA(TEXT(XLOOKUP(C:C,'Follow up.2'!B:B,'Follow up.2'!AF:AF), "mm/yyyy"), "-")</f>
        <v>-</v>
      </c>
      <c r="AO259" s="6"/>
      <c r="AP259" s="3"/>
      <c r="AQ259" s="3"/>
      <c r="AR259" s="3"/>
      <c r="AS259" s="3"/>
      <c r="AT259" s="3"/>
      <c r="AU259" s="3"/>
      <c r="AV259" s="3"/>
      <c r="AW259" s="3"/>
      <c r="AX259" s="3"/>
      <c r="AY259" s="3"/>
      <c r="AZ259" s="3"/>
      <c r="BA259" s="3"/>
      <c r="BB259" s="3"/>
      <c r="BC259" s="3"/>
      <c r="BD259" s="3"/>
      <c r="BE259" s="3"/>
      <c r="BF259" s="3"/>
      <c r="BG259" s="3"/>
      <c r="BH259" s="3"/>
      <c r="BI259" s="3"/>
    </row>
    <row r="260" ht="14.25" customHeight="1">
      <c r="A260" s="1"/>
      <c r="B260" s="1" t="str">
        <f t="array" ref="B260">ifna(iferror(xlookup(C:C,'1000'!A:A,'1000'!D:D),iferror(xlookup(C:C,'2000'!A:A,'2000'!D:D),xlookup(C:C,'3000'!A:A,'3000'!D:D))),"-")</f>
        <v>-</v>
      </c>
      <c r="C260" s="119">
        <v>1633.0</v>
      </c>
      <c r="D260" s="29" t="s">
        <v>1276</v>
      </c>
      <c r="E260" s="29" t="s">
        <v>1277</v>
      </c>
      <c r="F260" s="29" t="s">
        <v>92</v>
      </c>
      <c r="G260" s="29">
        <v>10.0</v>
      </c>
      <c r="H260" s="28" t="s">
        <v>1278</v>
      </c>
      <c r="I260" s="29" t="s">
        <v>1279</v>
      </c>
      <c r="J260" s="29"/>
      <c r="K260" s="146" t="s">
        <v>42</v>
      </c>
      <c r="L260" s="147" t="s">
        <v>42</v>
      </c>
      <c r="M260" s="51" t="s">
        <v>895</v>
      </c>
      <c r="N260" s="176" t="s">
        <v>58</v>
      </c>
      <c r="O260" s="145" t="s">
        <v>58</v>
      </c>
      <c r="P260" s="150" t="s">
        <v>86</v>
      </c>
      <c r="Q260" s="150"/>
      <c r="R260" s="150"/>
      <c r="S260" s="150"/>
      <c r="T260" s="150"/>
      <c r="U260" s="150"/>
      <c r="V260" s="150"/>
      <c r="W260" s="150"/>
      <c r="X260" s="150"/>
      <c r="Y260" s="150"/>
      <c r="Z260" s="151" t="str">
        <f t="array" ref="Z260">IFERROR(xlookup(C:C,'Follow up.1'!A:A,'Follow up.1'!AF:AF),"-")</f>
        <v>-</v>
      </c>
      <c r="AA260" s="147"/>
      <c r="AB260" s="147"/>
      <c r="AC260" s="147"/>
      <c r="AD260" s="147"/>
      <c r="AE260" s="147"/>
      <c r="AF260" s="147"/>
      <c r="AG260" s="147"/>
      <c r="AH260" s="147"/>
      <c r="AI260" s="147"/>
      <c r="AJ260" s="147"/>
      <c r="AK260" s="147"/>
      <c r="AL260" s="147"/>
      <c r="AM260" s="147"/>
      <c r="AN260" s="161" t="str">
        <f t="array" ref="AN260">IFNA(TEXT(XLOOKUP(C:C,'Follow up.2'!B:B,'Follow up.2'!AF:AF), "mm/yyyy"), "-")</f>
        <v>-</v>
      </c>
      <c r="AO260" s="147"/>
      <c r="AP260" s="146"/>
      <c r="AQ260" s="152"/>
      <c r="AR260" s="152"/>
      <c r="AS260" s="152"/>
      <c r="AT260" s="152"/>
      <c r="AU260" s="152"/>
      <c r="AV260" s="152"/>
      <c r="AW260" s="163"/>
      <c r="AX260" s="163"/>
      <c r="AY260" s="163"/>
      <c r="AZ260" s="163"/>
      <c r="BA260" s="163"/>
      <c r="BB260" s="163"/>
      <c r="BC260" s="163"/>
      <c r="BD260" s="163"/>
      <c r="BE260" s="163"/>
      <c r="BF260" s="163"/>
      <c r="BG260" s="163"/>
      <c r="BH260" s="163"/>
      <c r="BI260" s="163"/>
    </row>
    <row r="261" ht="14.25" customHeight="1">
      <c r="A261" s="1"/>
      <c r="B261" s="1" t="str">
        <f t="array" ref="B261">ifna(iferror(xlookup(C:C,'1000'!A:A,'1000'!D:D),iferror(xlookup(C:C,'2000'!A:A,'2000'!D:D),xlookup(C:C,'3000'!A:A,'3000'!D:D))),"-")</f>
        <v>-</v>
      </c>
      <c r="C261" s="52">
        <v>1646.0</v>
      </c>
      <c r="D261" s="53" t="s">
        <v>1280</v>
      </c>
      <c r="E261" s="53" t="s">
        <v>1281</v>
      </c>
      <c r="F261" s="53" t="s">
        <v>71</v>
      </c>
      <c r="G261" s="53">
        <v>10.0</v>
      </c>
      <c r="H261" s="28" t="s">
        <v>1282</v>
      </c>
      <c r="I261" s="54" t="s">
        <v>1283</v>
      </c>
      <c r="J261" s="53" t="s">
        <v>1284</v>
      </c>
      <c r="K261" s="55" t="s">
        <v>1285</v>
      </c>
      <c r="L261" s="40" t="s">
        <v>1285</v>
      </c>
      <c r="M261" s="51" t="s">
        <v>895</v>
      </c>
      <c r="N261" s="153" t="s">
        <v>58</v>
      </c>
      <c r="O261" s="149" t="s">
        <v>58</v>
      </c>
      <c r="P261" s="35" t="s">
        <v>45</v>
      </c>
      <c r="Q261" s="35" t="s">
        <v>45</v>
      </c>
      <c r="R261" s="35" t="s">
        <v>45</v>
      </c>
      <c r="S261" s="35"/>
      <c r="T261" s="35"/>
      <c r="U261" s="35"/>
      <c r="V261" s="35"/>
      <c r="W261" s="35"/>
      <c r="X261" s="35"/>
      <c r="Y261" s="35"/>
      <c r="Z261" s="38" t="str">
        <f t="array" ref="Z261">IFERROR(xlookup(C:C,'Follow up.1'!A:A,'Follow up.1'!AF:AF),"-")</f>
        <v>-</v>
      </c>
      <c r="AA261" s="45"/>
      <c r="AB261" s="45"/>
      <c r="AC261" s="45"/>
      <c r="AD261" s="45"/>
      <c r="AE261" s="45"/>
      <c r="AF261" s="45"/>
      <c r="AG261" s="45"/>
      <c r="AH261" s="45"/>
      <c r="AI261" s="45"/>
      <c r="AJ261" s="45"/>
      <c r="AK261" s="45"/>
      <c r="AL261" s="45"/>
      <c r="AM261" s="45"/>
      <c r="AN261" s="39" t="str">
        <f t="array" ref="AN261">IFNA(TEXT(XLOOKUP(C:C,'Follow up.2'!B:B,'Follow up.2'!AF:AF), "mm/yyyy"), "-")</f>
        <v>-</v>
      </c>
      <c r="AO261" s="45"/>
      <c r="AP261" s="55"/>
      <c r="AW261" s="3"/>
      <c r="AX261" s="3"/>
      <c r="AY261" s="3"/>
      <c r="AZ261" s="3"/>
      <c r="BA261" s="3"/>
      <c r="BB261" s="3"/>
      <c r="BC261" s="3"/>
      <c r="BD261" s="3"/>
      <c r="BE261" s="3"/>
      <c r="BF261" s="3"/>
      <c r="BG261" s="3"/>
      <c r="BH261" s="3"/>
      <c r="BI261" s="3"/>
    </row>
    <row r="262" ht="14.25" customHeight="1">
      <c r="A262" s="1"/>
      <c r="B262" s="1" t="str">
        <f t="array" ref="B262">ifna(iferror(xlookup(C:C,'1000'!A:A,'1000'!D:D),iferror(xlookup(C:C,'2000'!A:A,'2000'!D:D),xlookup(C:C,'3000'!A:A,'3000'!D:D))),"-")</f>
        <v>-</v>
      </c>
      <c r="C262" s="52">
        <v>1650.0</v>
      </c>
      <c r="D262" s="53" t="s">
        <v>1276</v>
      </c>
      <c r="E262" s="53" t="s">
        <v>1277</v>
      </c>
      <c r="F262" s="53" t="s">
        <v>71</v>
      </c>
      <c r="G262" s="53">
        <v>10.0</v>
      </c>
      <c r="H262" s="28" t="s">
        <v>1278</v>
      </c>
      <c r="I262" s="54" t="s">
        <v>1279</v>
      </c>
      <c r="J262" s="53"/>
      <c r="K262" s="55" t="s">
        <v>42</v>
      </c>
      <c r="L262" s="40" t="s">
        <v>42</v>
      </c>
      <c r="M262" s="51" t="s">
        <v>895</v>
      </c>
      <c r="N262" s="153" t="s">
        <v>58</v>
      </c>
      <c r="O262" s="149" t="s">
        <v>58</v>
      </c>
      <c r="P262" s="164" t="s">
        <v>45</v>
      </c>
      <c r="Q262" s="35"/>
      <c r="R262" s="35"/>
      <c r="S262" s="35"/>
      <c r="T262" s="35"/>
      <c r="U262" s="35"/>
      <c r="V262" s="35"/>
      <c r="W262" s="35"/>
      <c r="X262" s="35"/>
      <c r="Y262" s="35"/>
      <c r="Z262" s="38" t="str">
        <f t="array" ref="Z262">IFERROR(xlookup(C:C,'Follow up.1'!A:A,'Follow up.1'!AF:AF),"-")</f>
        <v>-</v>
      </c>
      <c r="AA262" s="45"/>
      <c r="AB262" s="45"/>
      <c r="AC262" s="45"/>
      <c r="AD262" s="45"/>
      <c r="AE262" s="45"/>
      <c r="AF262" s="45"/>
      <c r="AG262" s="45"/>
      <c r="AH262" s="45"/>
      <c r="AI262" s="45"/>
      <c r="AJ262" s="45"/>
      <c r="AK262" s="45"/>
      <c r="AL262" s="45"/>
      <c r="AM262" s="45"/>
      <c r="AN262" s="39" t="str">
        <f t="array" ref="AN262">IFNA(TEXT(XLOOKUP(C:C,'Follow up.2'!B:B,'Follow up.2'!AF:AF), "mm/yyyy"), "-")</f>
        <v>-</v>
      </c>
      <c r="AO262" s="45"/>
      <c r="AP262" s="55"/>
      <c r="AW262" s="3"/>
      <c r="AX262" s="3"/>
      <c r="AY262" s="3"/>
      <c r="AZ262" s="3"/>
      <c r="BA262" s="3"/>
      <c r="BB262" s="3"/>
      <c r="BC262" s="3"/>
      <c r="BD262" s="3"/>
      <c r="BE262" s="3"/>
      <c r="BF262" s="3"/>
      <c r="BG262" s="3"/>
      <c r="BH262" s="3"/>
      <c r="BI262" s="3"/>
    </row>
    <row r="263" ht="14.25" customHeight="1">
      <c r="A263" s="1"/>
      <c r="B263" s="1" t="str">
        <f t="array" ref="B263">ifna(iferror(xlookup(C:C,'1000'!A:A,'1000'!D:D),iferror(xlookup(C:C,'2000'!A:A,'2000'!D:D),xlookup(C:C,'3000'!A:A,'3000'!D:D))),"-")</f>
        <v>-</v>
      </c>
      <c r="C263" s="87">
        <v>1712.0</v>
      </c>
      <c r="D263" s="89" t="s">
        <v>1286</v>
      </c>
      <c r="E263" s="89" t="s">
        <v>1287</v>
      </c>
      <c r="F263" s="89" t="s">
        <v>92</v>
      </c>
      <c r="G263" s="89">
        <v>10.0</v>
      </c>
      <c r="H263" s="43" t="s">
        <v>1288</v>
      </c>
      <c r="I263" s="90" t="s">
        <v>1289</v>
      </c>
      <c r="J263" s="89" t="s">
        <v>1290</v>
      </c>
      <c r="K263" s="91"/>
      <c r="L263" s="31" t="s">
        <v>42</v>
      </c>
      <c r="M263" s="51" t="s">
        <v>895</v>
      </c>
      <c r="N263" s="33" t="s">
        <v>654</v>
      </c>
      <c r="O263" s="145" t="s">
        <v>654</v>
      </c>
      <c r="P263" s="37" t="s">
        <v>46</v>
      </c>
      <c r="Q263" s="35"/>
      <c r="R263" s="35"/>
      <c r="S263" s="35"/>
      <c r="T263" s="35"/>
      <c r="U263" s="35"/>
      <c r="V263" s="35"/>
      <c r="W263" s="35"/>
      <c r="X263" s="35"/>
      <c r="Y263" s="35"/>
      <c r="Z263" s="38" t="str">
        <f t="array" ref="Z263">IFERROR(xlookup(C:C,'Follow up.1'!A:A,'Follow up.1'!AF:AF),"-")</f>
        <v>-</v>
      </c>
      <c r="AA263" s="31"/>
      <c r="AB263" s="31"/>
      <c r="AC263" s="31"/>
      <c r="AD263" s="31"/>
      <c r="AE263" s="31"/>
      <c r="AF263" s="31"/>
      <c r="AG263" s="31"/>
      <c r="AH263" s="31"/>
      <c r="AI263" s="31"/>
      <c r="AJ263" s="31"/>
      <c r="AK263" s="31"/>
      <c r="AL263" s="31"/>
      <c r="AM263" s="31"/>
      <c r="AN263" s="39" t="str">
        <f t="array" ref="AN263">IFNA(TEXT(XLOOKUP(C:C,'Follow up.2'!B:B,'Follow up.2'!AF:AF), "mm/yyyy"), "-")</f>
        <v>-</v>
      </c>
      <c r="AO263" s="31"/>
      <c r="AP263" s="30"/>
      <c r="AQ263" s="13"/>
      <c r="AR263" s="13"/>
      <c r="AS263" s="13"/>
      <c r="AT263" s="13"/>
      <c r="AU263" s="13"/>
      <c r="AV263" s="13"/>
      <c r="AW263" s="3"/>
      <c r="AX263" s="3"/>
      <c r="AY263" s="3"/>
      <c r="AZ263" s="3"/>
      <c r="BA263" s="3"/>
      <c r="BB263" s="3"/>
      <c r="BC263" s="3"/>
      <c r="BD263" s="3"/>
      <c r="BE263" s="3"/>
      <c r="BF263" s="3"/>
      <c r="BG263" s="3"/>
      <c r="BH263" s="3"/>
      <c r="BI263" s="3"/>
    </row>
    <row r="264" ht="14.25" customHeight="1">
      <c r="A264" s="1"/>
      <c r="B264" s="1" t="str">
        <f t="array" ref="B264">ifna(iferror(xlookup(C:C,'1000'!A:A,'1000'!D:D),iferror(xlookup(C:C,'2000'!A:A,'2000'!D:D),xlookup(C:C,'3000'!A:A,'3000'!D:D))),"-")</f>
        <v>-</v>
      </c>
      <c r="C264" s="87">
        <v>1726.0</v>
      </c>
      <c r="D264" s="89" t="s">
        <v>1291</v>
      </c>
      <c r="E264" s="89" t="s">
        <v>1292</v>
      </c>
      <c r="F264" s="89" t="s">
        <v>38</v>
      </c>
      <c r="G264" s="89">
        <v>10.0</v>
      </c>
      <c r="H264" s="43" t="s">
        <v>1293</v>
      </c>
      <c r="I264" s="90" t="s">
        <v>1294</v>
      </c>
      <c r="J264" s="89" t="s">
        <v>1294</v>
      </c>
      <c r="K264" s="91"/>
      <c r="L264" s="31" t="s">
        <v>42</v>
      </c>
      <c r="M264" s="51" t="s">
        <v>895</v>
      </c>
      <c r="N264" s="33" t="s">
        <v>654</v>
      </c>
      <c r="O264" s="145" t="s">
        <v>654</v>
      </c>
      <c r="P264" s="50" t="s">
        <v>86</v>
      </c>
      <c r="Q264" s="50" t="s">
        <v>46</v>
      </c>
      <c r="R264" s="65"/>
      <c r="S264" s="65"/>
      <c r="T264" s="65"/>
      <c r="U264" s="65"/>
      <c r="V264" s="65"/>
      <c r="W264" s="65"/>
      <c r="X264" s="65"/>
      <c r="Y264" s="65"/>
      <c r="Z264" s="38" t="str">
        <f t="array" ref="Z264">IFERROR(xlookup(C:C,'Follow up.1'!A:A,'Follow up.1'!AF:AF),"-")</f>
        <v>-</v>
      </c>
      <c r="AA264" s="6"/>
      <c r="AB264" s="6"/>
      <c r="AC264" s="6"/>
      <c r="AD264" s="6"/>
      <c r="AE264" s="6"/>
      <c r="AF264" s="6"/>
      <c r="AG264" s="6"/>
      <c r="AH264" s="6"/>
      <c r="AI264" s="6"/>
      <c r="AJ264" s="6"/>
      <c r="AK264" s="6"/>
      <c r="AL264" s="6"/>
      <c r="AM264" s="6"/>
      <c r="AN264" s="39" t="str">
        <f t="array" ref="AN264">IFNA(TEXT(XLOOKUP(C:C,'Follow up.2'!B:B,'Follow up.2'!AF:AF), "mm/yyyy"), "-")</f>
        <v>-</v>
      </c>
      <c r="AO264" s="6"/>
      <c r="AP264" s="3"/>
      <c r="AQ264" s="3"/>
      <c r="AR264" s="3"/>
      <c r="AS264" s="3"/>
      <c r="AT264" s="3"/>
      <c r="AU264" s="3"/>
      <c r="AV264" s="3"/>
      <c r="AW264" s="3"/>
      <c r="AX264" s="3"/>
      <c r="AY264" s="3"/>
      <c r="AZ264" s="3"/>
      <c r="BA264" s="3"/>
      <c r="BB264" s="3"/>
      <c r="BC264" s="3"/>
      <c r="BD264" s="3"/>
      <c r="BE264" s="3"/>
      <c r="BF264" s="3"/>
      <c r="BG264" s="3"/>
      <c r="BH264" s="3"/>
      <c r="BI264" s="3"/>
    </row>
    <row r="265" ht="14.25" customHeight="1">
      <c r="A265" s="1"/>
      <c r="B265" s="1" t="str">
        <f t="array" ref="B265">ifna(iferror(xlookup(C:C,'1000'!A:A,'1000'!D:D),iferror(xlookup(C:C,'2000'!A:A,'2000'!D:D),xlookup(C:C,'3000'!A:A,'3000'!D:D))),"-")</f>
        <v>-</v>
      </c>
      <c r="C265" s="87">
        <v>1731.0</v>
      </c>
      <c r="D265" s="89" t="s">
        <v>1295</v>
      </c>
      <c r="E265" s="89" t="s">
        <v>1008</v>
      </c>
      <c r="F265" s="89" t="s">
        <v>38</v>
      </c>
      <c r="G265" s="89">
        <v>10.0</v>
      </c>
      <c r="H265" s="43" t="s">
        <v>1296</v>
      </c>
      <c r="I265" s="90" t="s">
        <v>1297</v>
      </c>
      <c r="J265" s="89" t="s">
        <v>1297</v>
      </c>
      <c r="K265" s="91"/>
      <c r="L265" s="31" t="s">
        <v>42</v>
      </c>
      <c r="M265" s="51" t="s">
        <v>895</v>
      </c>
      <c r="N265" s="33" t="s">
        <v>654</v>
      </c>
      <c r="O265" s="145" t="s">
        <v>654</v>
      </c>
      <c r="P265" s="50" t="s">
        <v>46</v>
      </c>
      <c r="Q265" s="65"/>
      <c r="R265" s="65"/>
      <c r="S265" s="65"/>
      <c r="T265" s="65"/>
      <c r="U265" s="65"/>
      <c r="V265" s="65"/>
      <c r="W265" s="65"/>
      <c r="X265" s="65"/>
      <c r="Y265" s="65"/>
      <c r="Z265" s="38" t="str">
        <f t="array" ref="Z265">IFERROR(xlookup(C:C,'Follow up.1'!A:A,'Follow up.1'!AF:AF),"-")</f>
        <v>-</v>
      </c>
      <c r="AA265" s="6"/>
      <c r="AB265" s="6"/>
      <c r="AC265" s="6"/>
      <c r="AD265" s="6"/>
      <c r="AE265" s="6"/>
      <c r="AF265" s="6"/>
      <c r="AG265" s="6"/>
      <c r="AH265" s="6"/>
      <c r="AI265" s="6"/>
      <c r="AJ265" s="6"/>
      <c r="AK265" s="6"/>
      <c r="AL265" s="6"/>
      <c r="AM265" s="6"/>
      <c r="AN265" s="39" t="str">
        <f t="array" ref="AN265">IFNA(TEXT(XLOOKUP(C:C,'Follow up.2'!B:B,'Follow up.2'!AF:AF), "mm/yyyy"), "-")</f>
        <v>-</v>
      </c>
      <c r="AO265" s="6"/>
      <c r="AP265" s="3"/>
      <c r="AQ265" s="3"/>
      <c r="AR265" s="3"/>
      <c r="AS265" s="3"/>
      <c r="AT265" s="3"/>
      <c r="AU265" s="3"/>
      <c r="AV265" s="3"/>
      <c r="AW265" s="3"/>
      <c r="AX265" s="3"/>
      <c r="AY265" s="3"/>
      <c r="AZ265" s="3"/>
      <c r="BA265" s="3"/>
      <c r="BB265" s="3"/>
      <c r="BC265" s="3"/>
      <c r="BD265" s="3"/>
      <c r="BE265" s="3"/>
      <c r="BF265" s="3"/>
      <c r="BG265" s="3"/>
      <c r="BH265" s="3"/>
      <c r="BI265" s="3"/>
    </row>
    <row r="266" ht="14.25" customHeight="1">
      <c r="A266" s="1"/>
      <c r="B266" s="1" t="str">
        <f t="array" ref="B266">ifna(iferror(xlookup(C:C,'1000'!A:A,'1000'!D:D),iferror(xlookup(C:C,'2000'!A:A,'2000'!D:D),xlookup(C:C,'3000'!A:A,'3000'!D:D))),"-")</f>
        <v>-</v>
      </c>
      <c r="C266" s="87">
        <v>1741.0</v>
      </c>
      <c r="D266" s="89" t="s">
        <v>1298</v>
      </c>
      <c r="E266" s="89" t="s">
        <v>1299</v>
      </c>
      <c r="F266" s="89" t="s">
        <v>92</v>
      </c>
      <c r="G266" s="89">
        <v>10.0</v>
      </c>
      <c r="H266" s="43" t="s">
        <v>1300</v>
      </c>
      <c r="I266" s="90" t="s">
        <v>1301</v>
      </c>
      <c r="J266" s="89" t="s">
        <v>1301</v>
      </c>
      <c r="K266" s="91"/>
      <c r="L266" s="31" t="s">
        <v>42</v>
      </c>
      <c r="M266" s="51" t="s">
        <v>895</v>
      </c>
      <c r="N266" s="33" t="s">
        <v>654</v>
      </c>
      <c r="O266" s="145" t="s">
        <v>654</v>
      </c>
      <c r="P266" s="50" t="s">
        <v>46</v>
      </c>
      <c r="Q266" s="65"/>
      <c r="R266" s="65"/>
      <c r="S266" s="65"/>
      <c r="T266" s="65"/>
      <c r="U266" s="65"/>
      <c r="V266" s="65"/>
      <c r="W266" s="65"/>
      <c r="X266" s="65"/>
      <c r="Y266" s="65"/>
      <c r="Z266" s="38" t="str">
        <f t="array" ref="Z266">IFERROR(xlookup(C:C,'Follow up.1'!A:A,'Follow up.1'!AF:AF),"-")</f>
        <v>-</v>
      </c>
      <c r="AA266" s="6"/>
      <c r="AB266" s="6"/>
      <c r="AC266" s="6"/>
      <c r="AD266" s="6"/>
      <c r="AE266" s="6"/>
      <c r="AF266" s="6"/>
      <c r="AG266" s="6"/>
      <c r="AH266" s="6"/>
      <c r="AI266" s="6"/>
      <c r="AJ266" s="6"/>
      <c r="AK266" s="6"/>
      <c r="AL266" s="6"/>
      <c r="AM266" s="6"/>
      <c r="AN266" s="39" t="str">
        <f t="array" ref="AN266">IFNA(TEXT(XLOOKUP(C:C,'Follow up.2'!B:B,'Follow up.2'!AF:AF), "mm/yyyy"), "-")</f>
        <v>-</v>
      </c>
      <c r="AO266" s="6"/>
      <c r="AP266" s="3"/>
      <c r="AQ266" s="3"/>
      <c r="AR266" s="3"/>
      <c r="AS266" s="3"/>
      <c r="AT266" s="3"/>
      <c r="AU266" s="3"/>
      <c r="AV266" s="3"/>
      <c r="AW266" s="3"/>
      <c r="AX266" s="3"/>
      <c r="AY266" s="3"/>
      <c r="AZ266" s="3"/>
      <c r="BA266" s="3"/>
      <c r="BB266" s="3"/>
      <c r="BC266" s="3"/>
      <c r="BD266" s="3"/>
      <c r="BE266" s="3"/>
      <c r="BF266" s="3"/>
      <c r="BG266" s="3"/>
      <c r="BH266" s="3"/>
      <c r="BI266" s="3"/>
    </row>
    <row r="267" ht="14.25" customHeight="1">
      <c r="A267" s="1"/>
      <c r="B267" s="1" t="str">
        <f t="array" ref="B267">ifna(iferror(xlookup(C:C,'1000'!A:A,'1000'!D:D),iferror(xlookup(C:C,'2000'!A:A,'2000'!D:D),xlookup(C:C,'3000'!A:A,'3000'!D:D))),"-")</f>
        <v>-</v>
      </c>
      <c r="C267" s="87">
        <v>1750.0</v>
      </c>
      <c r="D267" s="89" t="s">
        <v>1302</v>
      </c>
      <c r="E267" s="89" t="s">
        <v>1303</v>
      </c>
      <c r="F267" s="89" t="s">
        <v>38</v>
      </c>
      <c r="G267" s="89">
        <v>10.0</v>
      </c>
      <c r="H267" s="43" t="s">
        <v>1304</v>
      </c>
      <c r="I267" s="90" t="s">
        <v>1305</v>
      </c>
      <c r="J267" s="89" t="s">
        <v>1305</v>
      </c>
      <c r="K267" s="91"/>
      <c r="L267" s="31" t="s">
        <v>42</v>
      </c>
      <c r="M267" s="51" t="s">
        <v>895</v>
      </c>
      <c r="N267" s="33" t="s">
        <v>654</v>
      </c>
      <c r="O267" s="145" t="s">
        <v>654</v>
      </c>
      <c r="P267" s="50" t="s">
        <v>44</v>
      </c>
      <c r="Q267" s="50" t="s">
        <v>46</v>
      </c>
      <c r="R267" s="50" t="s">
        <v>46</v>
      </c>
      <c r="S267" s="65"/>
      <c r="T267" s="65"/>
      <c r="U267" s="65"/>
      <c r="V267" s="65"/>
      <c r="W267" s="65"/>
      <c r="X267" s="65"/>
      <c r="Y267" s="65"/>
      <c r="Z267" s="38" t="str">
        <f t="array" ref="Z267">IFERROR(xlookup(C:C,'Follow up.1'!A:A,'Follow up.1'!AF:AF),"-")</f>
        <v>-</v>
      </c>
      <c r="AA267" s="6"/>
      <c r="AB267" s="6"/>
      <c r="AC267" s="6"/>
      <c r="AD267" s="6"/>
      <c r="AE267" s="6"/>
      <c r="AF267" s="6"/>
      <c r="AG267" s="6"/>
      <c r="AH267" s="6"/>
      <c r="AI267" s="6"/>
      <c r="AJ267" s="6"/>
      <c r="AK267" s="6"/>
      <c r="AL267" s="6"/>
      <c r="AM267" s="6"/>
      <c r="AN267" s="39" t="str">
        <f t="array" ref="AN267">IFNA(TEXT(XLOOKUP(C:C,'Follow up.2'!B:B,'Follow up.2'!AF:AF), "mm/yyyy"), "-")</f>
        <v>-</v>
      </c>
      <c r="AO267" s="6"/>
      <c r="AP267" s="3"/>
      <c r="AQ267" s="3"/>
      <c r="AR267" s="3"/>
      <c r="AS267" s="3"/>
      <c r="AT267" s="3"/>
      <c r="AU267" s="3"/>
      <c r="AV267" s="3"/>
      <c r="AW267" s="3"/>
      <c r="AX267" s="3"/>
      <c r="AY267" s="3"/>
      <c r="AZ267" s="3"/>
      <c r="BA267" s="3"/>
      <c r="BB267" s="3"/>
      <c r="BC267" s="3"/>
      <c r="BD267" s="3"/>
      <c r="BE267" s="3"/>
      <c r="BF267" s="3"/>
      <c r="BG267" s="3"/>
      <c r="BH267" s="3"/>
      <c r="BI267" s="3"/>
    </row>
    <row r="268" ht="14.25" customHeight="1">
      <c r="A268" s="1"/>
      <c r="B268" s="1" t="str">
        <f t="array" ref="B268">ifna(iferror(xlookup(C:C,'1000'!A:A,'1000'!D:D),iferror(xlookup(C:C,'2000'!A:A,'2000'!D:D),xlookup(C:C,'3000'!A:A,'3000'!D:D))),"-")</f>
        <v>-</v>
      </c>
      <c r="C268" s="87">
        <v>1758.0</v>
      </c>
      <c r="D268" s="89" t="s">
        <v>1306</v>
      </c>
      <c r="E268" s="89" t="s">
        <v>1307</v>
      </c>
      <c r="F268" s="89" t="s">
        <v>92</v>
      </c>
      <c r="G268" s="89">
        <v>10.0</v>
      </c>
      <c r="H268" s="43" t="s">
        <v>1308</v>
      </c>
      <c r="I268" s="90" t="s">
        <v>1309</v>
      </c>
      <c r="J268" s="89" t="s">
        <v>1309</v>
      </c>
      <c r="K268" s="91"/>
      <c r="L268" s="31" t="s">
        <v>42</v>
      </c>
      <c r="M268" s="51" t="s">
        <v>895</v>
      </c>
      <c r="N268" s="33" t="s">
        <v>654</v>
      </c>
      <c r="O268" s="145" t="s">
        <v>654</v>
      </c>
      <c r="P268" s="50" t="s">
        <v>46</v>
      </c>
      <c r="Q268" s="65"/>
      <c r="R268" s="65"/>
      <c r="S268" s="65"/>
      <c r="T268" s="65"/>
      <c r="U268" s="65"/>
      <c r="V268" s="65"/>
      <c r="W268" s="65"/>
      <c r="X268" s="65"/>
      <c r="Y268" s="65"/>
      <c r="Z268" s="38" t="str">
        <f t="array" ref="Z268">IFERROR(xlookup(C:C,'Follow up.1'!A:A,'Follow up.1'!AF:AF),"-")</f>
        <v>-</v>
      </c>
      <c r="AA268" s="6"/>
      <c r="AB268" s="6"/>
      <c r="AC268" s="6"/>
      <c r="AD268" s="6"/>
      <c r="AE268" s="6"/>
      <c r="AF268" s="6"/>
      <c r="AG268" s="6"/>
      <c r="AH268" s="6"/>
      <c r="AI268" s="6"/>
      <c r="AJ268" s="6"/>
      <c r="AK268" s="6"/>
      <c r="AL268" s="6"/>
      <c r="AM268" s="6"/>
      <c r="AN268" s="39" t="str">
        <f t="array" ref="AN268">IFNA(TEXT(XLOOKUP(C:C,'Follow up.2'!B:B,'Follow up.2'!AF:AF), "mm/yyyy"), "-")</f>
        <v>-</v>
      </c>
      <c r="AO268" s="6"/>
      <c r="AP268" s="3"/>
      <c r="AQ268" s="3"/>
      <c r="AR268" s="3"/>
      <c r="AS268" s="3"/>
      <c r="AT268" s="3"/>
      <c r="AU268" s="3"/>
      <c r="AV268" s="3"/>
      <c r="AW268" s="3"/>
      <c r="AX268" s="3"/>
      <c r="AY268" s="3"/>
      <c r="AZ268" s="3"/>
      <c r="BA268" s="3"/>
      <c r="BB268" s="3"/>
      <c r="BC268" s="3"/>
      <c r="BD268" s="3"/>
      <c r="BE268" s="3"/>
      <c r="BF268" s="3"/>
      <c r="BG268" s="3"/>
      <c r="BH268" s="3"/>
      <c r="BI268" s="3"/>
    </row>
    <row r="269" ht="14.25" customHeight="1">
      <c r="A269" s="1"/>
      <c r="B269" s="1" t="str">
        <f t="array" ref="B269">ifna(iferror(xlookup(C:C,'1000'!A:A,'1000'!D:D),iferror(xlookup(C:C,'2000'!A:A,'2000'!D:D),xlookup(C:C,'3000'!A:A,'3000'!D:D))),"-")</f>
        <v>-</v>
      </c>
      <c r="C269" s="87">
        <v>1795.0</v>
      </c>
      <c r="D269" s="89" t="s">
        <v>1310</v>
      </c>
      <c r="E269" s="89" t="s">
        <v>1311</v>
      </c>
      <c r="F269" s="89" t="s">
        <v>38</v>
      </c>
      <c r="G269" s="89">
        <v>10.0</v>
      </c>
      <c r="H269" s="43" t="s">
        <v>1312</v>
      </c>
      <c r="I269" s="90" t="s">
        <v>1313</v>
      </c>
      <c r="J269" s="89" t="s">
        <v>1313</v>
      </c>
      <c r="K269" s="91"/>
      <c r="L269" s="31" t="s">
        <v>42</v>
      </c>
      <c r="M269" s="51" t="s">
        <v>895</v>
      </c>
      <c r="N269" s="33" t="s">
        <v>58</v>
      </c>
      <c r="O269" s="145" t="s">
        <v>58</v>
      </c>
      <c r="P269" s="50" t="s">
        <v>46</v>
      </c>
      <c r="Q269" s="50" t="s">
        <v>44</v>
      </c>
      <c r="R269" s="65"/>
      <c r="S269" s="65"/>
      <c r="T269" s="65"/>
      <c r="U269" s="65"/>
      <c r="V269" s="65"/>
      <c r="W269" s="65"/>
      <c r="X269" s="65"/>
      <c r="Y269" s="65"/>
      <c r="Z269" s="38" t="str">
        <f t="array" ref="Z269">IFERROR(xlookup(C:C,'Follow up.1'!A:A,'Follow up.1'!AF:AF),"-")</f>
        <v>-</v>
      </c>
      <c r="AA269" s="6"/>
      <c r="AB269" s="6"/>
      <c r="AC269" s="6"/>
      <c r="AD269" s="6"/>
      <c r="AE269" s="6"/>
      <c r="AF269" s="6"/>
      <c r="AG269" s="6"/>
      <c r="AH269" s="6"/>
      <c r="AI269" s="6"/>
      <c r="AJ269" s="6"/>
      <c r="AK269" s="6"/>
      <c r="AL269" s="6"/>
      <c r="AM269" s="6"/>
      <c r="AN269" s="39" t="str">
        <f t="array" ref="AN269">IFNA(TEXT(XLOOKUP(C:C,'Follow up.2'!B:B,'Follow up.2'!AF:AF), "mm/yyyy"), "-")</f>
        <v>-</v>
      </c>
      <c r="AO269" s="6"/>
      <c r="AP269" s="3"/>
      <c r="AQ269" s="3"/>
      <c r="AR269" s="3"/>
      <c r="AS269" s="3"/>
      <c r="AT269" s="3"/>
      <c r="AU269" s="3"/>
      <c r="AV269" s="3"/>
      <c r="AW269" s="3"/>
      <c r="AX269" s="3"/>
      <c r="AY269" s="3"/>
      <c r="AZ269" s="3"/>
      <c r="BA269" s="3"/>
      <c r="BB269" s="3"/>
      <c r="BC269" s="3"/>
      <c r="BD269" s="3"/>
      <c r="BE269" s="3"/>
      <c r="BF269" s="3"/>
      <c r="BG269" s="3"/>
      <c r="BH269" s="3"/>
      <c r="BI269" s="3"/>
    </row>
    <row r="270" ht="14.25" customHeight="1">
      <c r="A270" s="1"/>
      <c r="B270" s="1" t="str">
        <f t="array" ref="B270">ifna(iferror(xlookup(C:C,'1000'!A:A,'1000'!D:D),iferror(xlookup(C:C,'2000'!A:A,'2000'!D:D),xlookup(C:C,'3000'!A:A,'3000'!D:D))),"-")</f>
        <v>-</v>
      </c>
      <c r="C270" s="87">
        <v>1808.0</v>
      </c>
      <c r="D270" s="89" t="s">
        <v>571</v>
      </c>
      <c r="E270" s="89" t="s">
        <v>1314</v>
      </c>
      <c r="F270" s="89" t="s">
        <v>92</v>
      </c>
      <c r="G270" s="89">
        <v>10.0</v>
      </c>
      <c r="H270" s="43" t="s">
        <v>1315</v>
      </c>
      <c r="I270" s="90" t="s">
        <v>1316</v>
      </c>
      <c r="J270" s="89" t="s">
        <v>1316</v>
      </c>
      <c r="K270" s="91"/>
      <c r="L270" s="31" t="s">
        <v>42</v>
      </c>
      <c r="M270" s="51" t="s">
        <v>895</v>
      </c>
      <c r="N270" s="33" t="s">
        <v>654</v>
      </c>
      <c r="O270" s="145" t="s">
        <v>654</v>
      </c>
      <c r="P270" s="50" t="s">
        <v>44</v>
      </c>
      <c r="Q270" s="65"/>
      <c r="R270" s="65"/>
      <c r="S270" s="65"/>
      <c r="T270" s="65"/>
      <c r="U270" s="65"/>
      <c r="V270" s="65"/>
      <c r="W270" s="65"/>
      <c r="X270" s="65"/>
      <c r="Y270" s="65"/>
      <c r="Z270" s="38" t="str">
        <f t="array" ref="Z270">IFERROR(xlookup(C:C,'Follow up.1'!A:A,'Follow up.1'!AF:AF),"-")</f>
        <v>-</v>
      </c>
      <c r="AA270" s="6"/>
      <c r="AB270" s="6"/>
      <c r="AC270" s="6"/>
      <c r="AD270" s="6"/>
      <c r="AE270" s="6"/>
      <c r="AF270" s="6"/>
      <c r="AG270" s="6"/>
      <c r="AH270" s="6"/>
      <c r="AI270" s="6"/>
      <c r="AJ270" s="6"/>
      <c r="AK270" s="6"/>
      <c r="AL270" s="6"/>
      <c r="AM270" s="6"/>
      <c r="AN270" s="39" t="str">
        <f t="array" ref="AN270">IFNA(TEXT(XLOOKUP(C:C,'Follow up.2'!B:B,'Follow up.2'!AF:AF), "mm/yyyy"), "-")</f>
        <v>-</v>
      </c>
      <c r="AO270" s="6"/>
      <c r="AP270" s="3"/>
      <c r="AQ270" s="3"/>
      <c r="AR270" s="3"/>
      <c r="AS270" s="3"/>
      <c r="AT270" s="3"/>
      <c r="AU270" s="3"/>
      <c r="AV270" s="3"/>
      <c r="AW270" s="3"/>
      <c r="AX270" s="3"/>
      <c r="AY270" s="3"/>
      <c r="AZ270" s="3"/>
      <c r="BA270" s="3"/>
      <c r="BB270" s="3"/>
      <c r="BC270" s="3"/>
      <c r="BD270" s="3"/>
      <c r="BE270" s="3"/>
      <c r="BF270" s="3"/>
      <c r="BG270" s="3"/>
      <c r="BH270" s="3"/>
      <c r="BI270" s="3"/>
    </row>
    <row r="271" ht="14.25" customHeight="1">
      <c r="A271" s="1"/>
      <c r="B271" s="1" t="str">
        <f t="array" ref="B271">ifna(iferror(xlookup(C:C,'1000'!A:A,'1000'!D:D),iferror(xlookup(C:C,'2000'!A:A,'2000'!D:D),xlookup(C:C,'3000'!A:A,'3000'!D:D))),"-")</f>
        <v>-</v>
      </c>
      <c r="C271" s="41">
        <v>1864.0</v>
      </c>
      <c r="D271" s="46" t="s">
        <v>1317</v>
      </c>
      <c r="E271" s="46" t="s">
        <v>1318</v>
      </c>
      <c r="F271" s="46" t="s">
        <v>38</v>
      </c>
      <c r="G271" s="46">
        <v>10.0</v>
      </c>
      <c r="H271" s="47" t="s">
        <v>1319</v>
      </c>
      <c r="I271" s="48" t="s">
        <v>1320</v>
      </c>
      <c r="J271" s="46" t="s">
        <v>1321</v>
      </c>
      <c r="K271" s="49" t="s">
        <v>1322</v>
      </c>
      <c r="L271" s="31" t="s">
        <v>42</v>
      </c>
      <c r="M271" s="51" t="s">
        <v>895</v>
      </c>
      <c r="N271" s="82" t="s">
        <v>654</v>
      </c>
      <c r="O271" s="145" t="s">
        <v>654</v>
      </c>
      <c r="P271" s="50" t="s">
        <v>57</v>
      </c>
      <c r="Q271" s="65"/>
      <c r="R271" s="65"/>
      <c r="S271" s="65"/>
      <c r="T271" s="65"/>
      <c r="U271" s="65"/>
      <c r="V271" s="65"/>
      <c r="W271" s="65"/>
      <c r="X271" s="65"/>
      <c r="Y271" s="65"/>
      <c r="Z271" s="38" t="str">
        <f t="array" ref="Z271">IFERROR(xlookup(C:C,'Follow up.1'!A:A,'Follow up.1'!AF:AF),"-")</f>
        <v>-</v>
      </c>
      <c r="AA271" s="6"/>
      <c r="AB271" s="6"/>
      <c r="AC271" s="6"/>
      <c r="AD271" s="6"/>
      <c r="AE271" s="6"/>
      <c r="AF271" s="6"/>
      <c r="AG271" s="6"/>
      <c r="AH271" s="6"/>
      <c r="AI271" s="6"/>
      <c r="AJ271" s="6"/>
      <c r="AK271" s="6"/>
      <c r="AL271" s="6"/>
      <c r="AM271" s="6"/>
      <c r="AN271" s="39" t="str">
        <f t="array" ref="AN271">IFNA(TEXT(XLOOKUP(C:C,'Follow up.2'!B:B,'Follow up.2'!AF:AF), "mm/yyyy"), "-")</f>
        <v>-</v>
      </c>
      <c r="AO271" s="6"/>
      <c r="AP271" s="3"/>
      <c r="AQ271" s="3"/>
      <c r="AR271" s="3"/>
      <c r="AS271" s="3"/>
      <c r="AT271" s="3"/>
      <c r="AU271" s="3"/>
      <c r="AV271" s="3"/>
      <c r="AW271" s="3"/>
      <c r="AX271" s="3"/>
      <c r="AY271" s="3"/>
      <c r="AZ271" s="3"/>
      <c r="BA271" s="3"/>
      <c r="BB271" s="3"/>
      <c r="BC271" s="3"/>
      <c r="BD271" s="3"/>
      <c r="BE271" s="3"/>
      <c r="BF271" s="3"/>
      <c r="BG271" s="3"/>
      <c r="BH271" s="3"/>
      <c r="BI271" s="3"/>
    </row>
    <row r="272" ht="14.25" customHeight="1">
      <c r="A272" s="1"/>
      <c r="B272" s="1" t="str">
        <f t="array" ref="B272">ifna(iferror(xlookup(C:C,'1000'!A:A,'1000'!D:D),iferror(xlookup(C:C,'2000'!A:A,'2000'!D:D),xlookup(C:C,'3000'!A:A,'3000'!D:D))),"-")</f>
        <v>-</v>
      </c>
      <c r="C272" s="41">
        <v>1872.0</v>
      </c>
      <c r="D272" s="46" t="s">
        <v>1323</v>
      </c>
      <c r="E272" s="46" t="s">
        <v>1324</v>
      </c>
      <c r="F272" s="46" t="s">
        <v>92</v>
      </c>
      <c r="G272" s="46">
        <v>10.0</v>
      </c>
      <c r="H272" s="47" t="s">
        <v>1325</v>
      </c>
      <c r="I272" s="48" t="s">
        <v>1326</v>
      </c>
      <c r="J272" s="46" t="s">
        <v>1326</v>
      </c>
      <c r="K272" s="49" t="s">
        <v>1327</v>
      </c>
      <c r="L272" s="31" t="s">
        <v>42</v>
      </c>
      <c r="M272" s="51" t="s">
        <v>895</v>
      </c>
      <c r="N272" s="82" t="s">
        <v>654</v>
      </c>
      <c r="O272" s="145" t="s">
        <v>654</v>
      </c>
      <c r="P272" s="50" t="s">
        <v>46</v>
      </c>
      <c r="Q272" s="50" t="s">
        <v>45</v>
      </c>
      <c r="R272" s="50" t="s">
        <v>45</v>
      </c>
      <c r="S272" s="50" t="s">
        <v>45</v>
      </c>
      <c r="T272" s="50" t="s">
        <v>106</v>
      </c>
      <c r="U272" s="50"/>
      <c r="V272" s="65"/>
      <c r="W272" s="65"/>
      <c r="X272" s="65"/>
      <c r="Y272" s="65"/>
      <c r="Z272" s="38" t="str">
        <f t="array" ref="Z272">IFERROR(xlookup(C:C,'Follow up.1'!A:A,'Follow up.1'!AF:AF),"-")</f>
        <v>-</v>
      </c>
      <c r="AA272" s="6"/>
      <c r="AB272" s="6"/>
      <c r="AC272" s="6"/>
      <c r="AD272" s="6"/>
      <c r="AE272" s="6"/>
      <c r="AF272" s="6"/>
      <c r="AG272" s="6"/>
      <c r="AH272" s="6"/>
      <c r="AI272" s="6"/>
      <c r="AJ272" s="6"/>
      <c r="AK272" s="6"/>
      <c r="AL272" s="6"/>
      <c r="AM272" s="6"/>
      <c r="AN272" s="39" t="str">
        <f t="array" ref="AN272">IFNA(TEXT(XLOOKUP(C:C,'Follow up.2'!B:B,'Follow up.2'!AF:AF), "mm/yyyy"), "-")</f>
        <v>-</v>
      </c>
      <c r="AO272" s="6"/>
      <c r="AP272" s="3"/>
      <c r="AQ272" s="3"/>
      <c r="AR272" s="3"/>
      <c r="AS272" s="3"/>
      <c r="AT272" s="3"/>
      <c r="AU272" s="3"/>
      <c r="AV272" s="3"/>
      <c r="AW272" s="3"/>
      <c r="AX272" s="3"/>
      <c r="AY272" s="3"/>
      <c r="AZ272" s="3"/>
      <c r="BA272" s="3"/>
      <c r="BB272" s="3"/>
      <c r="BC272" s="3"/>
      <c r="BD272" s="3"/>
      <c r="BE272" s="3"/>
      <c r="BF272" s="3"/>
      <c r="BG272" s="3"/>
      <c r="BH272" s="3"/>
      <c r="BI272" s="3"/>
    </row>
    <row r="273" ht="14.25" customHeight="1">
      <c r="A273" s="1"/>
      <c r="B273" s="1">
        <f t="array" ref="B273">ifna(iferror(xlookup(C:C,'1000'!A:A,'1000'!D:D),iferror(xlookup(C:C,'2000'!A:A,'2000'!D:D),xlookup(C:C,'3000'!A:A,'3000'!D:D))),"-")</f>
        <v>1098</v>
      </c>
      <c r="C273" s="26">
        <v>1456.0</v>
      </c>
      <c r="D273" s="27" t="s">
        <v>1328</v>
      </c>
      <c r="E273" s="27" t="s">
        <v>1329</v>
      </c>
      <c r="F273" s="27" t="s">
        <v>124</v>
      </c>
      <c r="G273" s="27">
        <v>10.0</v>
      </c>
      <c r="H273" s="28" t="s">
        <v>1330</v>
      </c>
      <c r="I273" s="29" t="s">
        <v>1331</v>
      </c>
      <c r="J273" s="27"/>
      <c r="K273" s="30" t="s">
        <v>1332</v>
      </c>
      <c r="L273" s="6" t="s">
        <v>1332</v>
      </c>
      <c r="M273" s="177" t="s">
        <v>1333</v>
      </c>
      <c r="N273" s="33" t="s">
        <v>1334</v>
      </c>
      <c r="O273" s="86" t="s">
        <v>654</v>
      </c>
      <c r="P273" s="65" t="s">
        <v>46</v>
      </c>
      <c r="Q273" s="65" t="s">
        <v>44</v>
      </c>
      <c r="R273" s="65" t="s">
        <v>46</v>
      </c>
      <c r="S273" s="65" t="s">
        <v>46</v>
      </c>
      <c r="T273" s="65" t="s">
        <v>88</v>
      </c>
      <c r="U273" s="65" t="s">
        <v>76</v>
      </c>
      <c r="V273" s="66" t="s">
        <v>45</v>
      </c>
      <c r="W273" s="65" t="s">
        <v>46</v>
      </c>
      <c r="X273" s="65" t="s">
        <v>46</v>
      </c>
      <c r="Y273" s="65" t="s">
        <v>46</v>
      </c>
      <c r="Z273" s="38" t="str">
        <f t="array" ref="Z273">IFERROR(xlookup(C:C,'Follow up.1'!A:A,'Follow up.1'!AF:AF),"-")</f>
        <v>02/26</v>
      </c>
      <c r="AA273" s="51" t="s">
        <v>46</v>
      </c>
      <c r="AB273" s="51" t="s">
        <v>46</v>
      </c>
      <c r="AC273" s="6"/>
      <c r="AD273" s="6"/>
      <c r="AE273" s="6"/>
      <c r="AF273" s="6"/>
      <c r="AG273" s="6"/>
      <c r="AH273" s="6"/>
      <c r="AI273" s="51" t="s">
        <v>543</v>
      </c>
      <c r="AJ273" s="51" t="s">
        <v>543</v>
      </c>
      <c r="AK273" s="51" t="s">
        <v>543</v>
      </c>
      <c r="AL273" s="51" t="s">
        <v>543</v>
      </c>
      <c r="AM273" s="6"/>
      <c r="AN273" s="39" t="str">
        <f t="array" ref="AN273">IFNA(TEXT(XLOOKUP(C:C,'Follow up.2'!B:B,'Follow up.2'!AF:AF),if(left(B273,1)="3","x", "mm/yyyy")), "-")</f>
        <v/>
      </c>
      <c r="AO273" s="6"/>
      <c r="AP273" s="3"/>
      <c r="AQ273" s="3"/>
      <c r="AR273" s="3"/>
      <c r="AS273" s="3"/>
      <c r="AT273" s="3"/>
      <c r="AU273" s="3"/>
      <c r="AV273" s="3"/>
      <c r="AW273" s="3"/>
      <c r="AX273" s="3"/>
      <c r="AY273" s="3"/>
      <c r="AZ273" s="3"/>
      <c r="BA273" s="3"/>
      <c r="BB273" s="3"/>
      <c r="BC273" s="3"/>
      <c r="BD273" s="3"/>
      <c r="BE273" s="3"/>
      <c r="BF273" s="3"/>
      <c r="BG273" s="3"/>
      <c r="BH273" s="3"/>
      <c r="BI273" s="3"/>
    </row>
    <row r="274" ht="14.25" customHeight="1">
      <c r="A274" s="178"/>
      <c r="B274" s="178">
        <f t="array" ref="B274">ifna(iferror(xlookup(C:C,'1000'!A:A,'1000'!D:D),iferror(xlookup(C:C,'2000'!A:A,'2000'!D:D),xlookup(C:C,'3000'!A:A,'3000'!D:D))),"-")</f>
        <v>1110</v>
      </c>
      <c r="C274" s="179">
        <v>1611.0</v>
      </c>
      <c r="D274" s="180" t="s">
        <v>1335</v>
      </c>
      <c r="E274" s="180" t="s">
        <v>744</v>
      </c>
      <c r="F274" s="180" t="s">
        <v>81</v>
      </c>
      <c r="G274" s="180">
        <v>11.0</v>
      </c>
      <c r="H274" s="181" t="s">
        <v>746</v>
      </c>
      <c r="I274" s="180" t="s">
        <v>747</v>
      </c>
      <c r="J274" s="180" t="s">
        <v>1336</v>
      </c>
      <c r="K274" s="182" t="s">
        <v>42</v>
      </c>
      <c r="L274" s="183" t="s">
        <v>42</v>
      </c>
      <c r="M274" s="183"/>
      <c r="N274" s="184" t="s">
        <v>1337</v>
      </c>
      <c r="O274" s="185" t="s">
        <v>654</v>
      </c>
      <c r="P274" s="186" t="s">
        <v>44</v>
      </c>
      <c r="Q274" s="186" t="s">
        <v>44</v>
      </c>
      <c r="R274" s="186" t="s">
        <v>56</v>
      </c>
      <c r="S274" s="186" t="s">
        <v>56</v>
      </c>
      <c r="T274" s="186" t="s">
        <v>88</v>
      </c>
      <c r="U274" s="186" t="s">
        <v>45</v>
      </c>
      <c r="V274" s="186" t="s">
        <v>46</v>
      </c>
      <c r="W274" s="186" t="s">
        <v>45</v>
      </c>
      <c r="X274" s="186" t="s">
        <v>45</v>
      </c>
      <c r="Y274" s="186" t="s">
        <v>46</v>
      </c>
      <c r="Z274" s="187" t="str">
        <f t="array" ref="Z274">IFERROR(xlookup(C:C,'Follow up.1'!A:A,'Follow up.1'!AF:AF),"-")</f>
        <v>03/26</v>
      </c>
      <c r="AA274" s="188" t="s">
        <v>57</v>
      </c>
      <c r="AB274" s="188" t="s">
        <v>106</v>
      </c>
      <c r="AC274" s="188" t="s">
        <v>89</v>
      </c>
      <c r="AD274" s="188" t="s">
        <v>89</v>
      </c>
      <c r="AE274" s="188"/>
      <c r="AF274" s="188" t="s">
        <v>1053</v>
      </c>
      <c r="AG274" s="188" t="s">
        <v>89</v>
      </c>
      <c r="AH274" s="188"/>
      <c r="AI274" s="188" t="s">
        <v>198</v>
      </c>
      <c r="AJ274" s="188"/>
      <c r="AK274" s="188"/>
      <c r="AL274" s="183"/>
      <c r="AM274" s="183"/>
      <c r="AN274" s="189" t="str">
        <f t="array" ref="AN274">IFNA(TEXT(XLOOKUP(C:C,'Follow up.2'!B:B,'Follow up.2'!AF:AF),if(left(B274,1)="3","x", "mm/yyyy")), "-")</f>
        <v/>
      </c>
      <c r="AO274" s="183"/>
      <c r="AP274" s="182"/>
      <c r="AQ274" s="190"/>
      <c r="AR274" s="190"/>
      <c r="AS274" s="190"/>
      <c r="AT274" s="190"/>
      <c r="AU274" s="190"/>
      <c r="AV274" s="190"/>
      <c r="AW274" s="191"/>
      <c r="AX274" s="191"/>
      <c r="AY274" s="191"/>
      <c r="AZ274" s="191"/>
      <c r="BA274" s="191"/>
      <c r="BB274" s="191"/>
      <c r="BC274" s="191"/>
      <c r="BD274" s="191"/>
      <c r="BE274" s="191"/>
      <c r="BF274" s="191"/>
      <c r="BG274" s="191"/>
      <c r="BH274" s="191"/>
      <c r="BI274" s="191"/>
    </row>
    <row r="275" ht="14.25" customHeight="1">
      <c r="A275" s="1"/>
      <c r="B275" s="1">
        <f t="array" ref="B275">ifna(iferror(xlookup(C:C,'1000'!A:A,'1000'!D:D),iferror(xlookup(C:C,'2000'!A:A,'2000'!D:D),xlookup(C:C,'3000'!A:A,'3000'!D:D))),"-")</f>
        <v>1088</v>
      </c>
      <c r="C275" s="26">
        <v>1491.0</v>
      </c>
      <c r="D275" s="27" t="s">
        <v>1338</v>
      </c>
      <c r="E275" s="116" t="s">
        <v>241</v>
      </c>
      <c r="F275" s="116" t="s">
        <v>38</v>
      </c>
      <c r="G275" s="116">
        <v>11.0</v>
      </c>
      <c r="H275" s="77" t="s">
        <v>1339</v>
      </c>
      <c r="I275" s="116" t="s">
        <v>1340</v>
      </c>
      <c r="J275" s="27"/>
      <c r="K275" s="30" t="s">
        <v>206</v>
      </c>
      <c r="L275" s="6" t="s">
        <v>206</v>
      </c>
      <c r="M275" s="51" t="s">
        <v>1341</v>
      </c>
      <c r="N275" s="33" t="s">
        <v>654</v>
      </c>
      <c r="O275" s="86" t="s">
        <v>654</v>
      </c>
      <c r="P275" s="65" t="s">
        <v>44</v>
      </c>
      <c r="Q275" s="65" t="s">
        <v>45</v>
      </c>
      <c r="R275" s="65" t="s">
        <v>45</v>
      </c>
      <c r="S275" s="65" t="s">
        <v>45</v>
      </c>
      <c r="T275" s="65" t="s">
        <v>106</v>
      </c>
      <c r="U275" s="65" t="s">
        <v>44</v>
      </c>
      <c r="V275" s="66" t="s">
        <v>45</v>
      </c>
      <c r="W275" s="65" t="s">
        <v>168</v>
      </c>
      <c r="X275" s="65" t="s">
        <v>168</v>
      </c>
      <c r="Y275" s="65" t="s">
        <v>106</v>
      </c>
      <c r="Z275" s="38" t="str">
        <f t="array" ref="Z275">IFERROR(xlookup(C:C,'Follow up.1'!A:A,'Follow up.1'!AF:AF),"-")</f>
        <v>1/26</v>
      </c>
      <c r="AA275" s="51" t="s">
        <v>57</v>
      </c>
      <c r="AB275" s="51" t="s">
        <v>57</v>
      </c>
      <c r="AC275" s="51" t="s">
        <v>198</v>
      </c>
      <c r="AD275" s="51" t="s">
        <v>198</v>
      </c>
      <c r="AE275" s="51"/>
      <c r="AF275" s="51" t="s">
        <v>47</v>
      </c>
      <c r="AG275" s="51" t="s">
        <v>57</v>
      </c>
      <c r="AH275" s="51"/>
      <c r="AI275" s="6"/>
      <c r="AJ275" s="6"/>
      <c r="AK275" s="6"/>
      <c r="AL275" s="31"/>
      <c r="AM275" s="6"/>
      <c r="AN275" s="39" t="str">
        <f t="array" ref="AN275">IFNA(TEXT(XLOOKUP(C:C,'Follow up.2'!B:B,'Follow up.2'!AF:AF),if(left(B275,1)="3","x", "mm/yyyy")), "-")</f>
        <v/>
      </c>
      <c r="AO275" s="6"/>
      <c r="AP275" s="3"/>
      <c r="AQ275" s="3"/>
      <c r="AR275" s="3"/>
      <c r="AS275" s="3"/>
      <c r="AT275" s="3"/>
      <c r="AU275" s="3"/>
      <c r="AV275" s="3"/>
      <c r="AW275" s="3"/>
      <c r="AX275" s="3"/>
      <c r="AY275" s="3"/>
      <c r="AZ275" s="3"/>
      <c r="BA275" s="3"/>
      <c r="BB275" s="3"/>
      <c r="BC275" s="3"/>
      <c r="BD275" s="3"/>
      <c r="BE275" s="3"/>
      <c r="BF275" s="3"/>
      <c r="BG275" s="3"/>
      <c r="BH275" s="3"/>
      <c r="BI275" s="3"/>
    </row>
    <row r="276" ht="14.25" customHeight="1">
      <c r="A276" s="1"/>
      <c r="B276" s="1">
        <f t="array" ref="B276">ifna(iferror(xlookup(C:C,'1000'!A:A,'1000'!D:D),iferror(xlookup(C:C,'2000'!A:A,'2000'!D:D),xlookup(C:C,'3000'!A:A,'3000'!D:D))),"-")</f>
        <v>1087</v>
      </c>
      <c r="C276" s="26">
        <v>1518.0</v>
      </c>
      <c r="D276" s="27" t="s">
        <v>1017</v>
      </c>
      <c r="E276" s="27" t="s">
        <v>1342</v>
      </c>
      <c r="F276" s="27" t="s">
        <v>170</v>
      </c>
      <c r="G276" s="27">
        <v>11.0</v>
      </c>
      <c r="H276" s="28" t="s">
        <v>1343</v>
      </c>
      <c r="I276" s="29" t="s">
        <v>1344</v>
      </c>
      <c r="J276" s="27"/>
      <c r="K276" s="30" t="s">
        <v>206</v>
      </c>
      <c r="L276" s="6" t="s">
        <v>206</v>
      </c>
      <c r="M276" s="6"/>
      <c r="N276" s="33" t="s">
        <v>654</v>
      </c>
      <c r="O276" s="86" t="s">
        <v>654</v>
      </c>
      <c r="P276" s="65" t="s">
        <v>46</v>
      </c>
      <c r="Q276" s="65" t="s">
        <v>45</v>
      </c>
      <c r="R276" s="65" t="s">
        <v>44</v>
      </c>
      <c r="S276" s="65" t="s">
        <v>44</v>
      </c>
      <c r="T276" s="65" t="s">
        <v>44</v>
      </c>
      <c r="U276" s="65" t="s">
        <v>45</v>
      </c>
      <c r="V276" s="66" t="s">
        <v>45</v>
      </c>
      <c r="W276" s="65" t="s">
        <v>46</v>
      </c>
      <c r="X276" s="65" t="s">
        <v>46</v>
      </c>
      <c r="Y276" s="65" t="s">
        <v>44</v>
      </c>
      <c r="Z276" s="38" t="str">
        <f t="array" ref="Z276">IFERROR(xlookup(C:C,'Follow up.1'!A:A,'Follow up.1'!AF:AF),"-")</f>
        <v>01/26</v>
      </c>
      <c r="AA276" s="51" t="s">
        <v>47</v>
      </c>
      <c r="AB276" s="51" t="s">
        <v>47</v>
      </c>
      <c r="AC276" s="51" t="s">
        <v>198</v>
      </c>
      <c r="AD276" s="51"/>
      <c r="AE276" s="51"/>
      <c r="AF276" s="51"/>
      <c r="AG276" s="6"/>
      <c r="AH276" s="6"/>
      <c r="AI276" s="6"/>
      <c r="AJ276" s="6"/>
      <c r="AK276" s="6"/>
      <c r="AL276" s="6"/>
      <c r="AM276" s="6"/>
      <c r="AN276" s="39" t="str">
        <f t="array" ref="AN276">IFNA(TEXT(XLOOKUP(C:C,'Follow up.2'!B:B,'Follow up.2'!AF:AF),if(left(B276,1)="3","x", "mm/yyyy")), "-")</f>
        <v/>
      </c>
      <c r="AO276" s="6"/>
      <c r="AP276" s="3"/>
      <c r="AQ276" s="3"/>
      <c r="AR276" s="3"/>
      <c r="AS276" s="3"/>
      <c r="AT276" s="3"/>
      <c r="AU276" s="3"/>
      <c r="AV276" s="3"/>
      <c r="AW276" s="3"/>
      <c r="AX276" s="3"/>
      <c r="AY276" s="3"/>
      <c r="AZ276" s="3"/>
      <c r="BA276" s="3"/>
      <c r="BB276" s="3"/>
      <c r="BC276" s="3"/>
      <c r="BD276" s="3"/>
      <c r="BE276" s="3"/>
      <c r="BF276" s="3"/>
      <c r="BG276" s="3"/>
      <c r="BH276" s="3"/>
      <c r="BI276" s="3"/>
    </row>
    <row r="277" ht="14.25" customHeight="1">
      <c r="A277" s="1"/>
      <c r="B277" s="1">
        <f t="array" ref="B277">ifna(iferror(xlookup(C:C,'1000'!A:A,'1000'!D:D),iferror(xlookup(C:C,'2000'!A:A,'2000'!D:D),xlookup(C:C,'3000'!A:A,'3000'!D:D))),"-")</f>
        <v>1091</v>
      </c>
      <c r="C277" s="119">
        <v>1496.0</v>
      </c>
      <c r="D277" s="27" t="s">
        <v>764</v>
      </c>
      <c r="E277" s="27" t="s">
        <v>1345</v>
      </c>
      <c r="F277" s="27" t="s">
        <v>124</v>
      </c>
      <c r="G277" s="27">
        <v>11.0</v>
      </c>
      <c r="H277" s="28" t="s">
        <v>1225</v>
      </c>
      <c r="I277" s="29" t="s">
        <v>1226</v>
      </c>
      <c r="J277" s="27"/>
      <c r="K277" s="30" t="s">
        <v>206</v>
      </c>
      <c r="L277" s="6" t="s">
        <v>206</v>
      </c>
      <c r="M277" s="51" t="s">
        <v>1346</v>
      </c>
      <c r="N277" s="33" t="s">
        <v>654</v>
      </c>
      <c r="O277" s="95" t="s">
        <v>654</v>
      </c>
      <c r="P277" s="65" t="s">
        <v>46</v>
      </c>
      <c r="Q277" s="65" t="s">
        <v>46</v>
      </c>
      <c r="R277" s="65" t="s">
        <v>45</v>
      </c>
      <c r="S277" s="65" t="s">
        <v>45</v>
      </c>
      <c r="T277" s="65" t="s">
        <v>106</v>
      </c>
      <c r="U277" s="65" t="s">
        <v>106</v>
      </c>
      <c r="V277" s="66" t="s">
        <v>45</v>
      </c>
      <c r="W277" s="65" t="s">
        <v>168</v>
      </c>
      <c r="X277" s="65" t="s">
        <v>168</v>
      </c>
      <c r="Y277" s="65" t="s">
        <v>56</v>
      </c>
      <c r="Z277" s="38" t="str">
        <f t="array" ref="Z277">IFERROR(xlookup(C:C,'Follow up.1'!A:A,'Follow up.1'!AF:AF),"-")</f>
        <v>02/26</v>
      </c>
      <c r="AA277" s="6"/>
      <c r="AB277" s="6"/>
      <c r="AC277" s="6"/>
      <c r="AD277" s="6"/>
      <c r="AE277" s="6"/>
      <c r="AF277" s="6"/>
      <c r="AG277" s="6"/>
      <c r="AH277" s="6"/>
      <c r="AI277" s="6"/>
      <c r="AJ277" s="6"/>
      <c r="AK277" s="6"/>
      <c r="AL277" s="6"/>
      <c r="AM277" s="6"/>
      <c r="AN277" s="39" t="str">
        <f t="array" ref="AN277">IFNA(TEXT(XLOOKUP(C:C,'Follow up.2'!B:B,'Follow up.2'!AF:AF), "mm/yyyy"), "-")</f>
        <v/>
      </c>
      <c r="AO277" s="6"/>
      <c r="AP277" s="3"/>
      <c r="AQ277" s="3"/>
      <c r="AR277" s="3"/>
      <c r="AS277" s="3"/>
      <c r="AT277" s="3"/>
      <c r="AU277" s="3"/>
      <c r="AV277" s="3"/>
      <c r="AW277" s="3"/>
      <c r="AX277" s="3"/>
      <c r="AY277" s="3"/>
      <c r="AZ277" s="3"/>
      <c r="BA277" s="3"/>
      <c r="BB277" s="3"/>
      <c r="BC277" s="3"/>
      <c r="BD277" s="3"/>
      <c r="BE277" s="3"/>
      <c r="BF277" s="3"/>
      <c r="BG277" s="3"/>
      <c r="BH277" s="3"/>
      <c r="BI277" s="3"/>
    </row>
    <row r="278" ht="14.25" customHeight="1">
      <c r="A278" s="1"/>
      <c r="B278" s="1">
        <f t="array" ref="B278">ifna(iferror(xlookup(C:C,'1000'!A:A,'1000'!D:D),iferror(xlookup(C:C,'2000'!A:A,'2000'!D:D),xlookup(C:C,'3000'!A:A,'3000'!D:D))),"-")</f>
        <v>1095</v>
      </c>
      <c r="C278" s="26">
        <v>1477.0</v>
      </c>
      <c r="D278" s="27" t="s">
        <v>1347</v>
      </c>
      <c r="E278" s="27" t="s">
        <v>1348</v>
      </c>
      <c r="F278" s="27" t="s">
        <v>38</v>
      </c>
      <c r="G278" s="27">
        <v>11.0</v>
      </c>
      <c r="H278" s="28" t="s">
        <v>1349</v>
      </c>
      <c r="I278" s="29" t="s">
        <v>1350</v>
      </c>
      <c r="J278" s="27" t="s">
        <v>1351</v>
      </c>
      <c r="K278" s="30" t="s">
        <v>206</v>
      </c>
      <c r="L278" s="6" t="s">
        <v>206</v>
      </c>
      <c r="M278" s="51" t="s">
        <v>1352</v>
      </c>
      <c r="N278" s="82" t="s">
        <v>654</v>
      </c>
      <c r="O278" s="86" t="s">
        <v>654</v>
      </c>
      <c r="P278" s="65" t="s">
        <v>44</v>
      </c>
      <c r="Q278" s="65" t="s">
        <v>44</v>
      </c>
      <c r="R278" s="65" t="s">
        <v>45</v>
      </c>
      <c r="S278" s="65" t="s">
        <v>45</v>
      </c>
      <c r="T278" s="65" t="s">
        <v>88</v>
      </c>
      <c r="U278" s="65" t="s">
        <v>106</v>
      </c>
      <c r="V278" s="66" t="s">
        <v>45</v>
      </c>
      <c r="W278" s="65" t="s">
        <v>44</v>
      </c>
      <c r="X278" s="65" t="s">
        <v>44</v>
      </c>
      <c r="Y278" s="65" t="s">
        <v>56</v>
      </c>
      <c r="Z278" s="38" t="str">
        <f t="array" ref="Z278">IFERROR(xlookup(C:C,'Follow up.1'!A:A,'Follow up.1'!AF:AF),"-")</f>
        <v>02/26</v>
      </c>
      <c r="AA278" s="6"/>
      <c r="AB278" s="6"/>
      <c r="AC278" s="6"/>
      <c r="AD278" s="6"/>
      <c r="AE278" s="6"/>
      <c r="AF278" s="6"/>
      <c r="AG278" s="6"/>
      <c r="AH278" s="6"/>
      <c r="AI278" s="6"/>
      <c r="AJ278" s="6"/>
      <c r="AK278" s="6"/>
      <c r="AL278" s="6"/>
      <c r="AM278" s="6"/>
      <c r="AN278" s="39" t="str">
        <f t="array" ref="AN278">IFNA(TEXT(XLOOKUP(C:C,'Follow up.2'!B:B,'Follow up.2'!AF:AF), "mm/yyyy"), "-")</f>
        <v/>
      </c>
      <c r="AO278" s="6"/>
      <c r="AP278" s="3"/>
      <c r="AQ278" s="3"/>
      <c r="AR278" s="3"/>
      <c r="AS278" s="3"/>
      <c r="AT278" s="3"/>
      <c r="AU278" s="3"/>
      <c r="AV278" s="3"/>
      <c r="AW278" s="3"/>
      <c r="AX278" s="3"/>
      <c r="AY278" s="3"/>
      <c r="AZ278" s="3"/>
      <c r="BA278" s="3"/>
      <c r="BB278" s="3"/>
      <c r="BC278" s="3"/>
      <c r="BD278" s="3"/>
      <c r="BE278" s="3"/>
      <c r="BF278" s="3"/>
      <c r="BG278" s="3"/>
      <c r="BH278" s="3"/>
      <c r="BI278" s="3"/>
    </row>
    <row r="279" ht="14.25" customHeight="1">
      <c r="A279" s="1"/>
      <c r="B279" s="1">
        <f t="array" ref="B279">ifna(iferror(xlookup(C:C,'1000'!A:A,'1000'!D:D),iferror(xlookup(C:C,'2000'!A:A,'2000'!D:D),xlookup(C:C,'3000'!A:A,'3000'!D:D))),"-")</f>
        <v>1118</v>
      </c>
      <c r="C279" s="26">
        <v>1671.0</v>
      </c>
      <c r="D279" s="27" t="s">
        <v>1353</v>
      </c>
      <c r="E279" s="27" t="s">
        <v>1354</v>
      </c>
      <c r="F279" s="27" t="s">
        <v>92</v>
      </c>
      <c r="G279" s="27">
        <v>11.0</v>
      </c>
      <c r="H279" s="28" t="s">
        <v>1355</v>
      </c>
      <c r="I279" s="29" t="s">
        <v>1356</v>
      </c>
      <c r="J279" s="53"/>
      <c r="K279" s="30" t="s">
        <v>42</v>
      </c>
      <c r="L279" s="27" t="s">
        <v>42</v>
      </c>
      <c r="M279" s="42" t="s">
        <v>1357</v>
      </c>
      <c r="N279" s="33" t="s">
        <v>654</v>
      </c>
      <c r="O279" s="86" t="s">
        <v>654</v>
      </c>
      <c r="P279" s="35" t="s">
        <v>45</v>
      </c>
      <c r="Q279" s="35" t="s">
        <v>45</v>
      </c>
      <c r="R279" s="35" t="s">
        <v>45</v>
      </c>
      <c r="S279" s="35" t="s">
        <v>45</v>
      </c>
      <c r="T279" s="65" t="s">
        <v>76</v>
      </c>
      <c r="U279" s="35" t="s">
        <v>46</v>
      </c>
      <c r="V279" s="37" t="s">
        <v>86</v>
      </c>
      <c r="W279" s="37" t="s">
        <v>86</v>
      </c>
      <c r="X279" s="37" t="s">
        <v>86</v>
      </c>
      <c r="Y279" s="37" t="s">
        <v>46</v>
      </c>
      <c r="Z279" s="38" t="str">
        <f t="array" ref="Z279">IFERROR(xlookup(C:C,'Follow up.1'!A:A,'Follow up.1'!AF:AF),"-")</f>
        <v>05/26</v>
      </c>
      <c r="AA279" s="31"/>
      <c r="AB279" s="31"/>
      <c r="AC279" s="31"/>
      <c r="AD279" s="31"/>
      <c r="AE279" s="31"/>
      <c r="AF279" s="31"/>
      <c r="AG279" s="31"/>
      <c r="AH279" s="31"/>
      <c r="AI279" s="31"/>
      <c r="AJ279" s="31"/>
      <c r="AK279" s="31"/>
      <c r="AL279" s="31"/>
      <c r="AM279" s="31"/>
      <c r="AN279" s="39" t="str">
        <f t="array" ref="AN279">IFNA(TEXT(XLOOKUP(C:C,'Follow up.2'!B:B,'Follow up.2'!AF:AF), "mm/yyyy"), "-")</f>
        <v/>
      </c>
      <c r="AO279" s="31"/>
      <c r="AP279" s="30"/>
      <c r="AQ279" s="13"/>
      <c r="AR279" s="13"/>
      <c r="AS279" s="13"/>
      <c r="AT279" s="13"/>
      <c r="AU279" s="13"/>
      <c r="AV279" s="13"/>
      <c r="AW279" s="40"/>
      <c r="AX279" s="40"/>
      <c r="AY279" s="40"/>
      <c r="AZ279" s="40"/>
      <c r="BA279" s="40"/>
      <c r="BB279" s="40"/>
      <c r="BC279" s="40"/>
      <c r="BD279" s="40"/>
      <c r="BE279" s="40"/>
      <c r="BF279" s="40"/>
      <c r="BG279" s="40"/>
      <c r="BH279" s="40"/>
      <c r="BI279" s="40"/>
    </row>
    <row r="280" ht="14.25" customHeight="1">
      <c r="A280" s="1"/>
      <c r="B280" s="1" t="str">
        <f t="array" ref="B280">ifna(iferror(xlookup(C:C,'1000'!A:A,'1000'!D:D),iferror(xlookup(C:C,'2000'!A:A,'2000'!D:D),xlookup(C:C,'3000'!A:A,'3000'!D:D))),"-")</f>
        <v>-</v>
      </c>
      <c r="C280" s="26">
        <v>1204.0</v>
      </c>
      <c r="D280" s="27" t="s">
        <v>1358</v>
      </c>
      <c r="E280" s="27" t="s">
        <v>1359</v>
      </c>
      <c r="F280" s="27" t="s">
        <v>92</v>
      </c>
      <c r="G280" s="27">
        <v>11.0</v>
      </c>
      <c r="H280" s="28" t="s">
        <v>1258</v>
      </c>
      <c r="I280" s="29" t="s">
        <v>1259</v>
      </c>
      <c r="J280" s="27" t="s">
        <v>1360</v>
      </c>
      <c r="K280" s="30" t="s">
        <v>42</v>
      </c>
      <c r="L280" s="31" t="s">
        <v>42</v>
      </c>
      <c r="M280" s="51" t="s">
        <v>895</v>
      </c>
      <c r="N280" s="153" t="s">
        <v>58</v>
      </c>
      <c r="O280" s="149" t="s">
        <v>58</v>
      </c>
      <c r="P280" s="66" t="s">
        <v>56</v>
      </c>
      <c r="Q280" s="66" t="s">
        <v>56</v>
      </c>
      <c r="R280" s="66" t="s">
        <v>106</v>
      </c>
      <c r="S280" s="35" t="s">
        <v>88</v>
      </c>
      <c r="T280" s="35" t="s">
        <v>45</v>
      </c>
      <c r="U280" s="35" t="s">
        <v>45</v>
      </c>
      <c r="V280" s="35"/>
      <c r="W280" s="35"/>
      <c r="X280" s="35"/>
      <c r="Y280" s="35"/>
      <c r="Z280" s="38" t="str">
        <f t="array" ref="Z280">IFERROR(xlookup(C:C,'Follow up.1'!A:A,'Follow up.1'!AF:AF),"-")</f>
        <v>-</v>
      </c>
      <c r="AA280" s="31"/>
      <c r="AB280" s="31"/>
      <c r="AC280" s="31"/>
      <c r="AD280" s="31"/>
      <c r="AE280" s="31"/>
      <c r="AF280" s="31"/>
      <c r="AG280" s="31"/>
      <c r="AH280" s="31"/>
      <c r="AI280" s="31"/>
      <c r="AJ280" s="31"/>
      <c r="AK280" s="31"/>
      <c r="AL280" s="31"/>
      <c r="AM280" s="31"/>
      <c r="AN280" s="39" t="str">
        <f t="array" ref="AN280">IFNA(TEXT(XLOOKUP(C:C,'Follow up.2'!B:B,'Follow up.2'!AF:AF), "mm/yyyy"), "-")</f>
        <v>-</v>
      </c>
      <c r="AO280" s="31"/>
      <c r="AP280" s="27"/>
      <c r="AQ280" s="3"/>
      <c r="AR280" s="3"/>
      <c r="AS280" s="3"/>
      <c r="AT280" s="3"/>
      <c r="AU280" s="3"/>
      <c r="AV280" s="3"/>
      <c r="AW280" s="3"/>
      <c r="AX280" s="3"/>
      <c r="AY280" s="3"/>
      <c r="AZ280" s="3"/>
      <c r="BA280" s="3"/>
      <c r="BB280" s="3"/>
      <c r="BC280" s="3"/>
      <c r="BD280" s="3"/>
      <c r="BE280" s="3"/>
      <c r="BF280" s="3"/>
      <c r="BG280" s="3"/>
      <c r="BH280" s="3"/>
      <c r="BI280" s="3"/>
    </row>
    <row r="281" ht="14.25" customHeight="1">
      <c r="A281" s="1"/>
      <c r="B281" s="1" t="str">
        <f t="array" ref="B281">ifna(iferror(xlookup(C:C,'1000'!A:A,'1000'!D:D),iferror(xlookup(C:C,'2000'!A:A,'2000'!D:D),xlookup(C:C,'3000'!A:A,'3000'!D:D))),"-")</f>
        <v>-</v>
      </c>
      <c r="C281" s="26">
        <v>1246.0</v>
      </c>
      <c r="D281" s="27" t="s">
        <v>1361</v>
      </c>
      <c r="E281" s="27" t="s">
        <v>1362</v>
      </c>
      <c r="F281" s="27" t="s">
        <v>81</v>
      </c>
      <c r="G281" s="27">
        <v>11.0</v>
      </c>
      <c r="H281" s="28" t="s">
        <v>1363</v>
      </c>
      <c r="I281" s="54">
        <v>2.125414577E9</v>
      </c>
      <c r="J281" s="27"/>
      <c r="K281" s="30" t="s">
        <v>609</v>
      </c>
      <c r="L281" s="31" t="s">
        <v>609</v>
      </c>
      <c r="M281" s="51" t="s">
        <v>895</v>
      </c>
      <c r="N281" s="153" t="s">
        <v>58</v>
      </c>
      <c r="O281" s="149" t="s">
        <v>58</v>
      </c>
      <c r="P281" s="35" t="s">
        <v>106</v>
      </c>
      <c r="Q281" s="35"/>
      <c r="R281" s="35"/>
      <c r="S281" s="35"/>
      <c r="T281" s="35"/>
      <c r="U281" s="35"/>
      <c r="V281" s="35"/>
      <c r="W281" s="35"/>
      <c r="X281" s="35"/>
      <c r="Y281" s="35"/>
      <c r="Z281" s="38" t="str">
        <f t="array" ref="Z281">IFERROR(xlookup(C:C,'Follow up.1'!A:A,'Follow up.1'!AF:AF),"-")</f>
        <v>-</v>
      </c>
      <c r="AA281" s="31"/>
      <c r="AB281" s="31"/>
      <c r="AC281" s="31"/>
      <c r="AD281" s="31"/>
      <c r="AE281" s="31"/>
      <c r="AF281" s="31"/>
      <c r="AG281" s="31"/>
      <c r="AH281" s="31"/>
      <c r="AI281" s="31"/>
      <c r="AJ281" s="31"/>
      <c r="AK281" s="31"/>
      <c r="AL281" s="31"/>
      <c r="AM281" s="31"/>
      <c r="AN281" s="39" t="str">
        <f t="array" ref="AN281">IFNA(TEXT(XLOOKUP(C:C,'Follow up.2'!B:B,'Follow up.2'!AF:AF), "mm/yyyy"), "-")</f>
        <v>-</v>
      </c>
      <c r="AO281" s="31"/>
      <c r="AP281" s="27"/>
      <c r="AQ281" s="3"/>
      <c r="AR281" s="3"/>
      <c r="AS281" s="3"/>
      <c r="AT281" s="3"/>
      <c r="AU281" s="3"/>
      <c r="AV281" s="3"/>
      <c r="AW281" s="3"/>
      <c r="AX281" s="3"/>
      <c r="AY281" s="3"/>
      <c r="AZ281" s="3"/>
      <c r="BA281" s="3"/>
      <c r="BB281" s="3"/>
      <c r="BC281" s="3"/>
      <c r="BD281" s="3"/>
      <c r="BE281" s="3"/>
      <c r="BF281" s="3"/>
      <c r="BG281" s="3"/>
      <c r="BH281" s="3"/>
      <c r="BI281" s="3"/>
    </row>
    <row r="282" ht="14.25" customHeight="1">
      <c r="A282" s="1"/>
      <c r="B282" s="1" t="str">
        <f t="array" ref="B282">ifna(iferror(xlookup(C:C,'1000'!A:A,'1000'!D:D),iferror(xlookup(C:C,'2000'!A:A,'2000'!D:D),xlookup(C:C,'3000'!A:A,'3000'!D:D))),"-")</f>
        <v>-</v>
      </c>
      <c r="C282" s="26">
        <v>1274.0</v>
      </c>
      <c r="D282" s="27" t="s">
        <v>1364</v>
      </c>
      <c r="E282" s="27"/>
      <c r="F282" s="27" t="s">
        <v>92</v>
      </c>
      <c r="G282" s="27">
        <v>11.0</v>
      </c>
      <c r="H282" s="28" t="s">
        <v>1365</v>
      </c>
      <c r="I282" s="29"/>
      <c r="J282" s="27" t="s">
        <v>1366</v>
      </c>
      <c r="K282" s="30" t="s">
        <v>42</v>
      </c>
      <c r="L282" s="31" t="s">
        <v>42</v>
      </c>
      <c r="M282" s="51" t="s">
        <v>895</v>
      </c>
      <c r="N282" s="153" t="s">
        <v>58</v>
      </c>
      <c r="O282" s="149" t="s">
        <v>58</v>
      </c>
      <c r="P282" s="35" t="s">
        <v>106</v>
      </c>
      <c r="Q282" s="35" t="s">
        <v>56</v>
      </c>
      <c r="R282" s="35"/>
      <c r="S282" s="35"/>
      <c r="T282" s="35"/>
      <c r="U282" s="35"/>
      <c r="V282" s="35"/>
      <c r="W282" s="35"/>
      <c r="X282" s="35"/>
      <c r="Y282" s="35"/>
      <c r="Z282" s="38" t="str">
        <f t="array" ref="Z282">IFERROR(xlookup(C:C,'Follow up.1'!A:A,'Follow up.1'!AF:AF),"-")</f>
        <v>-</v>
      </c>
      <c r="AA282" s="31"/>
      <c r="AB282" s="31"/>
      <c r="AC282" s="31"/>
      <c r="AD282" s="31"/>
      <c r="AE282" s="31"/>
      <c r="AF282" s="31"/>
      <c r="AG282" s="31"/>
      <c r="AH282" s="31"/>
      <c r="AI282" s="31"/>
      <c r="AJ282" s="31"/>
      <c r="AK282" s="31"/>
      <c r="AL282" s="31"/>
      <c r="AM282" s="31"/>
      <c r="AN282" s="39" t="str">
        <f t="array" ref="AN282">IFNA(TEXT(XLOOKUP(C:C,'Follow up.2'!B:B,'Follow up.2'!AF:AF), "mm/yyyy"), "-")</f>
        <v>-</v>
      </c>
      <c r="AO282" s="31"/>
      <c r="AP282" s="27"/>
      <c r="AQ282" s="3"/>
      <c r="AR282" s="3"/>
      <c r="AS282" s="3"/>
      <c r="AT282" s="3"/>
      <c r="AU282" s="3"/>
      <c r="AV282" s="3"/>
      <c r="AW282" s="3"/>
      <c r="AX282" s="3"/>
      <c r="AY282" s="3"/>
      <c r="AZ282" s="3"/>
      <c r="BA282" s="3"/>
      <c r="BB282" s="3"/>
      <c r="BC282" s="3"/>
      <c r="BD282" s="3"/>
      <c r="BE282" s="3"/>
      <c r="BF282" s="3"/>
      <c r="BG282" s="3"/>
      <c r="BH282" s="3"/>
      <c r="BI282" s="3"/>
    </row>
    <row r="283" ht="14.25" customHeight="1">
      <c r="A283" s="1"/>
      <c r="B283" s="1" t="str">
        <f t="array" ref="B283">ifna(iferror(xlookup(C:C,'1000'!A:A,'1000'!D:D),iferror(xlookup(C:C,'2000'!A:A,'2000'!D:D),xlookup(C:C,'3000'!A:A,'3000'!D:D))),"-")</f>
        <v>-</v>
      </c>
      <c r="C283" s="133">
        <v>1404.0</v>
      </c>
      <c r="D283" s="140" t="s">
        <v>1367</v>
      </c>
      <c r="E283" s="134" t="s">
        <v>1070</v>
      </c>
      <c r="F283" s="94" t="s">
        <v>50</v>
      </c>
      <c r="G283" s="134">
        <v>11.0</v>
      </c>
      <c r="H283" s="28" t="s">
        <v>1368</v>
      </c>
      <c r="I283" s="141">
        <v>5.706177834E9</v>
      </c>
      <c r="J283" s="134">
        <v>4.843668784E9</v>
      </c>
      <c r="K283" s="30" t="s">
        <v>609</v>
      </c>
      <c r="L283" s="31" t="s">
        <v>609</v>
      </c>
      <c r="M283" s="51" t="s">
        <v>895</v>
      </c>
      <c r="N283" s="153" t="s">
        <v>58</v>
      </c>
      <c r="O283" s="149" t="s">
        <v>58</v>
      </c>
      <c r="P283" s="65" t="s">
        <v>46</v>
      </c>
      <c r="Q283" s="65"/>
      <c r="R283" s="65"/>
      <c r="S283" s="65"/>
      <c r="T283" s="65"/>
      <c r="U283" s="65"/>
      <c r="V283" s="65"/>
      <c r="W283" s="65"/>
      <c r="X283" s="65"/>
      <c r="Y283" s="65"/>
      <c r="Z283" s="38" t="str">
        <f t="array" ref="Z283">IFERROR(xlookup(C:C,'Follow up.1'!A:A,'Follow up.1'!AF:AF),"-")</f>
        <v>-</v>
      </c>
      <c r="AA283" s="6"/>
      <c r="AB283" s="6"/>
      <c r="AC283" s="6"/>
      <c r="AD283" s="6"/>
      <c r="AE283" s="6"/>
      <c r="AF283" s="6"/>
      <c r="AG283" s="6"/>
      <c r="AH283" s="6"/>
      <c r="AI283" s="6"/>
      <c r="AJ283" s="6"/>
      <c r="AK283" s="6"/>
      <c r="AL283" s="6"/>
      <c r="AM283" s="6"/>
      <c r="AN283" s="39" t="str">
        <f t="array" ref="AN283">IFNA(TEXT(XLOOKUP(C:C,'Follow up.2'!B:B,'Follow up.2'!AF:AF), "mm/yyyy"), "-")</f>
        <v>-</v>
      </c>
      <c r="AO283" s="6"/>
      <c r="AP283" s="3"/>
      <c r="AQ283" s="3"/>
      <c r="AR283" s="3"/>
      <c r="AS283" s="3"/>
      <c r="AT283" s="3"/>
      <c r="AU283" s="3"/>
      <c r="AV283" s="3"/>
      <c r="AW283" s="3"/>
      <c r="AX283" s="3"/>
      <c r="AY283" s="3"/>
      <c r="AZ283" s="3"/>
      <c r="BA283" s="3"/>
      <c r="BB283" s="3"/>
      <c r="BC283" s="3"/>
      <c r="BD283" s="3"/>
      <c r="BE283" s="3"/>
      <c r="BF283" s="3"/>
      <c r="BG283" s="3"/>
      <c r="BH283" s="3"/>
      <c r="BI283" s="3"/>
    </row>
    <row r="284" ht="14.25" customHeight="1">
      <c r="A284" s="1"/>
      <c r="B284" s="1" t="str">
        <f t="array" ref="B284">ifna(iferror(xlookup(C:C,'1000'!A:A,'1000'!D:D),iferror(xlookup(C:C,'2000'!A:A,'2000'!D:D),xlookup(C:C,'3000'!A:A,'3000'!D:D))),"-")</f>
        <v>-</v>
      </c>
      <c r="C284" s="26">
        <v>1425.0</v>
      </c>
      <c r="D284" s="134" t="s">
        <v>1369</v>
      </c>
      <c r="E284" s="192" t="s">
        <v>1370</v>
      </c>
      <c r="F284" s="27" t="s">
        <v>50</v>
      </c>
      <c r="G284" s="27">
        <v>11.0</v>
      </c>
      <c r="H284" s="193" t="s">
        <v>1371</v>
      </c>
      <c r="I284" s="194">
        <v>2.155098406E9</v>
      </c>
      <c r="J284" s="140"/>
      <c r="K284" s="30" t="s">
        <v>609</v>
      </c>
      <c r="L284" s="31" t="s">
        <v>609</v>
      </c>
      <c r="M284" s="51" t="s">
        <v>895</v>
      </c>
      <c r="N284" s="153" t="s">
        <v>58</v>
      </c>
      <c r="O284" s="149" t="s">
        <v>58</v>
      </c>
      <c r="P284" s="65" t="s">
        <v>106</v>
      </c>
      <c r="Q284" s="65"/>
      <c r="R284" s="65"/>
      <c r="S284" s="65"/>
      <c r="T284" s="65"/>
      <c r="U284" s="65"/>
      <c r="V284" s="65"/>
      <c r="W284" s="65"/>
      <c r="X284" s="65"/>
      <c r="Y284" s="65"/>
      <c r="Z284" s="38" t="str">
        <f t="array" ref="Z284">IFERROR(xlookup(C:C,'Follow up.1'!A:A,'Follow up.1'!AF:AF),"-")</f>
        <v>-</v>
      </c>
      <c r="AA284" s="6"/>
      <c r="AB284" s="6"/>
      <c r="AC284" s="6"/>
      <c r="AD284" s="6"/>
      <c r="AE284" s="6"/>
      <c r="AF284" s="6"/>
      <c r="AG284" s="6"/>
      <c r="AH284" s="6"/>
      <c r="AI284" s="6"/>
      <c r="AJ284" s="6"/>
      <c r="AK284" s="6"/>
      <c r="AL284" s="6"/>
      <c r="AM284" s="6"/>
      <c r="AN284" s="39" t="str">
        <f t="array" ref="AN284">IFNA(TEXT(XLOOKUP(C:C,'Follow up.2'!B:B,'Follow up.2'!AF:AF), "mm/yyyy"), "-")</f>
        <v>-</v>
      </c>
      <c r="AO284" s="6"/>
      <c r="AP284" s="3"/>
      <c r="AQ284" s="3"/>
      <c r="AR284" s="3"/>
      <c r="AS284" s="3"/>
      <c r="AT284" s="3"/>
      <c r="AU284" s="3"/>
      <c r="AV284" s="3"/>
      <c r="AW284" s="3"/>
      <c r="AX284" s="3"/>
      <c r="AY284" s="3"/>
      <c r="AZ284" s="3"/>
      <c r="BA284" s="3"/>
      <c r="BB284" s="3"/>
      <c r="BC284" s="3"/>
      <c r="BD284" s="3"/>
      <c r="BE284" s="3"/>
      <c r="BF284" s="3"/>
      <c r="BG284" s="3"/>
      <c r="BH284" s="3"/>
      <c r="BI284" s="3"/>
    </row>
    <row r="285" ht="14.25" customHeight="1">
      <c r="A285" s="1"/>
      <c r="B285" s="1" t="str">
        <f t="array" ref="B285">ifna(iferror(xlookup(C:C,'1000'!A:A,'1000'!D:D),iferror(xlookup(C:C,'2000'!A:A,'2000'!D:D),xlookup(C:C,'3000'!A:A,'3000'!D:D))),"-")</f>
        <v>-</v>
      </c>
      <c r="C285" s="26">
        <v>1508.0</v>
      </c>
      <c r="D285" s="27" t="s">
        <v>1372</v>
      </c>
      <c r="E285" s="27" t="s">
        <v>1373</v>
      </c>
      <c r="F285" s="27" t="s">
        <v>170</v>
      </c>
      <c r="G285" s="27">
        <v>11.0</v>
      </c>
      <c r="H285" s="28" t="s">
        <v>1374</v>
      </c>
      <c r="I285" s="29" t="s">
        <v>1375</v>
      </c>
      <c r="J285" s="27"/>
      <c r="K285" s="30" t="s">
        <v>1376</v>
      </c>
      <c r="L285" s="6" t="s">
        <v>1376</v>
      </c>
      <c r="M285" s="51" t="s">
        <v>895</v>
      </c>
      <c r="N285" s="153" t="s">
        <v>58</v>
      </c>
      <c r="O285" s="149" t="s">
        <v>58</v>
      </c>
      <c r="P285" s="65" t="s">
        <v>46</v>
      </c>
      <c r="Q285" s="65"/>
      <c r="R285" s="65"/>
      <c r="S285" s="65"/>
      <c r="T285" s="65"/>
      <c r="U285" s="65"/>
      <c r="V285" s="65"/>
      <c r="W285" s="65"/>
      <c r="X285" s="65"/>
      <c r="Y285" s="65"/>
      <c r="Z285" s="38" t="str">
        <f t="array" ref="Z285">IFERROR(xlookup(C:C,'Follow up.1'!A:A,'Follow up.1'!AF:AF),"-")</f>
        <v>-</v>
      </c>
      <c r="AA285" s="6"/>
      <c r="AB285" s="6"/>
      <c r="AC285" s="6"/>
      <c r="AD285" s="6"/>
      <c r="AE285" s="6"/>
      <c r="AF285" s="6"/>
      <c r="AG285" s="6"/>
      <c r="AH285" s="6"/>
      <c r="AI285" s="6"/>
      <c r="AJ285" s="6"/>
      <c r="AK285" s="6"/>
      <c r="AL285" s="6"/>
      <c r="AM285" s="6"/>
      <c r="AN285" s="39" t="str">
        <f t="array" ref="AN285">IFNA(TEXT(XLOOKUP(C:C,'Follow up.2'!B:B,'Follow up.2'!AF:AF), "mm/yyyy"), "-")</f>
        <v>-</v>
      </c>
      <c r="AO285" s="6"/>
      <c r="AP285" s="3"/>
      <c r="AQ285" s="3"/>
      <c r="AR285" s="3"/>
      <c r="AS285" s="3"/>
      <c r="AT285" s="3"/>
      <c r="AU285" s="3"/>
      <c r="AV285" s="3"/>
      <c r="AW285" s="3"/>
      <c r="AX285" s="3"/>
      <c r="AY285" s="3"/>
      <c r="AZ285" s="3"/>
      <c r="BA285" s="3"/>
      <c r="BB285" s="3"/>
      <c r="BC285" s="3"/>
      <c r="BD285" s="3"/>
      <c r="BE285" s="3"/>
      <c r="BF285" s="3"/>
      <c r="BG285" s="3"/>
      <c r="BH285" s="3"/>
      <c r="BI285" s="3"/>
    </row>
    <row r="286" ht="14.25" customHeight="1">
      <c r="A286" s="1"/>
      <c r="B286" s="1" t="str">
        <f t="array" ref="B286">ifna(iferror(xlookup(C:C,'1000'!A:A,'1000'!D:D),iferror(xlookup(C:C,'2000'!A:A,'2000'!D:D),xlookup(C:C,'3000'!A:A,'3000'!D:D))),"-")</f>
        <v>-</v>
      </c>
      <c r="C286" s="119">
        <v>1514.0</v>
      </c>
      <c r="D286" s="27" t="s">
        <v>1017</v>
      </c>
      <c r="E286" s="27" t="s">
        <v>1377</v>
      </c>
      <c r="F286" s="27" t="s">
        <v>170</v>
      </c>
      <c r="G286" s="27">
        <v>11.0</v>
      </c>
      <c r="H286" s="28" t="s">
        <v>1378</v>
      </c>
      <c r="I286" s="29" t="s">
        <v>1379</v>
      </c>
      <c r="J286" s="27"/>
      <c r="K286" s="30" t="s">
        <v>1380</v>
      </c>
      <c r="L286" s="6" t="s">
        <v>1380</v>
      </c>
      <c r="M286" s="51" t="s">
        <v>895</v>
      </c>
      <c r="N286" s="153" t="s">
        <v>58</v>
      </c>
      <c r="O286" s="149" t="s">
        <v>58</v>
      </c>
      <c r="P286" s="65" t="s">
        <v>46</v>
      </c>
      <c r="Q286" s="65" t="s">
        <v>45</v>
      </c>
      <c r="R286" s="65" t="s">
        <v>106</v>
      </c>
      <c r="S286" s="65"/>
      <c r="T286" s="65"/>
      <c r="U286" s="65"/>
      <c r="V286" s="65"/>
      <c r="W286" s="65"/>
      <c r="X286" s="65"/>
      <c r="Y286" s="65"/>
      <c r="Z286" s="38" t="str">
        <f t="array" ref="Z286">IFERROR(xlookup(C:C,'Follow up.1'!A:A,'Follow up.1'!AF:AF),"-")</f>
        <v>-</v>
      </c>
      <c r="AA286" s="6"/>
      <c r="AB286" s="6"/>
      <c r="AC286" s="6"/>
      <c r="AD286" s="6"/>
      <c r="AE286" s="6"/>
      <c r="AF286" s="6"/>
      <c r="AG286" s="6"/>
      <c r="AH286" s="6"/>
      <c r="AI286" s="6"/>
      <c r="AJ286" s="6"/>
      <c r="AK286" s="6"/>
      <c r="AL286" s="6"/>
      <c r="AM286" s="6"/>
      <c r="AN286" s="39" t="str">
        <f t="array" ref="AN286">IFNA(TEXT(XLOOKUP(C:C,'Follow up.2'!B:B,'Follow up.2'!AF:AF), "mm/yyyy"), "-")</f>
        <v>-</v>
      </c>
      <c r="AO286" s="6"/>
      <c r="AP286" s="3"/>
      <c r="AQ286" s="3"/>
      <c r="AR286" s="3"/>
      <c r="AS286" s="3"/>
      <c r="AT286" s="3"/>
      <c r="AU286" s="3"/>
      <c r="AV286" s="3"/>
      <c r="AW286" s="3"/>
      <c r="AX286" s="3"/>
      <c r="AY286" s="3"/>
      <c r="AZ286" s="3"/>
      <c r="BA286" s="3"/>
      <c r="BB286" s="3"/>
      <c r="BC286" s="3"/>
      <c r="BD286" s="3"/>
      <c r="BE286" s="3"/>
      <c r="BF286" s="3"/>
      <c r="BG286" s="3"/>
      <c r="BH286" s="3"/>
      <c r="BI286" s="3"/>
    </row>
    <row r="287" ht="14.25" customHeight="1">
      <c r="A287" s="1"/>
      <c r="B287" s="1" t="str">
        <f t="array" ref="B287">ifna(iferror(xlookup(C:C,'1000'!A:A,'1000'!D:D),iferror(xlookup(C:C,'2000'!A:A,'2000'!D:D),xlookup(C:C,'3000'!A:A,'3000'!D:D))),"-")</f>
        <v>-</v>
      </c>
      <c r="C287" s="119">
        <v>1515.0</v>
      </c>
      <c r="D287" s="27" t="s">
        <v>1381</v>
      </c>
      <c r="E287" s="27" t="s">
        <v>1377</v>
      </c>
      <c r="F287" s="27" t="s">
        <v>124</v>
      </c>
      <c r="G287" s="27">
        <v>11.0</v>
      </c>
      <c r="H287" s="28" t="s">
        <v>1378</v>
      </c>
      <c r="I287" s="29" t="s">
        <v>1379</v>
      </c>
      <c r="J287" s="27"/>
      <c r="K287" s="30" t="s">
        <v>1382</v>
      </c>
      <c r="L287" s="6" t="s">
        <v>1382</v>
      </c>
      <c r="M287" s="51" t="s">
        <v>895</v>
      </c>
      <c r="N287" s="153" t="s">
        <v>58</v>
      </c>
      <c r="O287" s="149" t="s">
        <v>58</v>
      </c>
      <c r="P287" s="65" t="s">
        <v>46</v>
      </c>
      <c r="Q287" s="65" t="s">
        <v>45</v>
      </c>
      <c r="R287" s="65" t="s">
        <v>106</v>
      </c>
      <c r="S287" s="65"/>
      <c r="T287" s="65"/>
      <c r="U287" s="65"/>
      <c r="V287" s="65"/>
      <c r="W287" s="65"/>
      <c r="X287" s="65"/>
      <c r="Y287" s="65"/>
      <c r="Z287" s="38" t="str">
        <f t="array" ref="Z287">IFERROR(xlookup(C:C,'Follow up.1'!A:A,'Follow up.1'!AF:AF),"-")</f>
        <v>-</v>
      </c>
      <c r="AA287" s="6"/>
      <c r="AB287" s="6"/>
      <c r="AC287" s="6"/>
      <c r="AD287" s="6"/>
      <c r="AE287" s="6"/>
      <c r="AF287" s="6"/>
      <c r="AG287" s="6"/>
      <c r="AH287" s="6"/>
      <c r="AI287" s="6"/>
      <c r="AJ287" s="6"/>
      <c r="AK287" s="6"/>
      <c r="AL287" s="6"/>
      <c r="AM287" s="6"/>
      <c r="AN287" s="39" t="str">
        <f t="array" ref="AN287">IFNA(TEXT(XLOOKUP(C:C,'Follow up.2'!B:B,'Follow up.2'!AF:AF), "mm/yyyy"), "-")</f>
        <v>-</v>
      </c>
      <c r="AO287" s="6"/>
      <c r="AP287" s="3"/>
      <c r="AQ287" s="3"/>
      <c r="AR287" s="3"/>
      <c r="AS287" s="3"/>
      <c r="AT287" s="3"/>
      <c r="AU287" s="3"/>
      <c r="AV287" s="3"/>
      <c r="AW287" s="3"/>
      <c r="AX287" s="3"/>
      <c r="AY287" s="3"/>
      <c r="AZ287" s="3"/>
      <c r="BA287" s="3"/>
      <c r="BB287" s="3"/>
      <c r="BC287" s="3"/>
      <c r="BD287" s="3"/>
      <c r="BE287" s="3"/>
      <c r="BF287" s="3"/>
      <c r="BG287" s="3"/>
      <c r="BH287" s="3"/>
      <c r="BI287" s="3"/>
    </row>
    <row r="288" ht="14.25" customHeight="1">
      <c r="A288" s="1"/>
      <c r="B288" s="1" t="str">
        <f t="array" ref="B288">ifna(iferror(xlookup(C:C,'1000'!A:A,'1000'!D:D),iferror(xlookup(C:C,'2000'!A:A,'2000'!D:D),xlookup(C:C,'3000'!A:A,'3000'!D:D))),"-")</f>
        <v>-</v>
      </c>
      <c r="C288" s="26">
        <v>1533.0</v>
      </c>
      <c r="D288" s="27" t="s">
        <v>1383</v>
      </c>
      <c r="E288" s="27" t="s">
        <v>1384</v>
      </c>
      <c r="F288" s="27" t="s">
        <v>92</v>
      </c>
      <c r="G288" s="27">
        <v>11.0</v>
      </c>
      <c r="H288" s="28" t="s">
        <v>1385</v>
      </c>
      <c r="I288" s="29" t="s">
        <v>1386</v>
      </c>
      <c r="J288" s="27" t="s">
        <v>1387</v>
      </c>
      <c r="K288" s="30" t="s">
        <v>206</v>
      </c>
      <c r="L288" s="6" t="s">
        <v>206</v>
      </c>
      <c r="M288" s="51" t="s">
        <v>895</v>
      </c>
      <c r="N288" s="153" t="s">
        <v>58</v>
      </c>
      <c r="O288" s="149" t="s">
        <v>58</v>
      </c>
      <c r="P288" s="65" t="s">
        <v>44</v>
      </c>
      <c r="Q288" s="65"/>
      <c r="R288" s="65"/>
      <c r="S288" s="65"/>
      <c r="T288" s="65"/>
      <c r="U288" s="65"/>
      <c r="V288" s="65"/>
      <c r="W288" s="65"/>
      <c r="X288" s="65"/>
      <c r="Y288" s="65"/>
      <c r="Z288" s="38" t="str">
        <f t="array" ref="Z288">IFERROR(xlookup(C:C,'Follow up.1'!A:A,'Follow up.1'!AF:AF),"-")</f>
        <v>-</v>
      </c>
      <c r="AA288" s="6"/>
      <c r="AB288" s="6"/>
      <c r="AC288" s="6"/>
      <c r="AD288" s="6"/>
      <c r="AE288" s="6"/>
      <c r="AF288" s="6"/>
      <c r="AG288" s="6"/>
      <c r="AH288" s="6"/>
      <c r="AI288" s="6"/>
      <c r="AJ288" s="6"/>
      <c r="AK288" s="6"/>
      <c r="AL288" s="6"/>
      <c r="AM288" s="6"/>
      <c r="AN288" s="39" t="str">
        <f t="array" ref="AN288">IFNA(TEXT(XLOOKUP(C:C,'Follow up.2'!B:B,'Follow up.2'!AF:AF), "mm/yyyy"), "-")</f>
        <v>-</v>
      </c>
      <c r="AO288" s="6"/>
      <c r="AP288" s="3"/>
      <c r="AQ288" s="3"/>
      <c r="AR288" s="3"/>
      <c r="AS288" s="3"/>
      <c r="AT288" s="3"/>
      <c r="AU288" s="3"/>
      <c r="AV288" s="3"/>
      <c r="AW288" s="156"/>
      <c r="AX288" s="156"/>
      <c r="AY288" s="156"/>
      <c r="AZ288" s="156"/>
      <c r="BA288" s="156"/>
      <c r="BB288" s="156"/>
      <c r="BC288" s="156"/>
      <c r="BD288" s="156"/>
      <c r="BE288" s="156"/>
      <c r="BF288" s="156"/>
      <c r="BG288" s="156"/>
      <c r="BH288" s="156"/>
      <c r="BI288" s="156"/>
    </row>
    <row r="289" ht="14.25" customHeight="1">
      <c r="A289" s="1"/>
      <c r="B289" s="1" t="str">
        <f t="array" ref="B289">ifna(iferror(xlookup(C:C,'1000'!A:A,'1000'!D:D),iferror(xlookup(C:C,'2000'!A:A,'2000'!D:D),xlookup(C:C,'3000'!A:A,'3000'!D:D))),"-")</f>
        <v>-</v>
      </c>
      <c r="C289" s="26">
        <v>1589.0</v>
      </c>
      <c r="D289" s="27" t="s">
        <v>1388</v>
      </c>
      <c r="E289" s="27" t="s">
        <v>1389</v>
      </c>
      <c r="F289" s="27" t="s">
        <v>170</v>
      </c>
      <c r="G289" s="27">
        <v>11.0</v>
      </c>
      <c r="H289" s="28" t="s">
        <v>1390</v>
      </c>
      <c r="I289" s="29" t="s">
        <v>1391</v>
      </c>
      <c r="J289" s="27" t="s">
        <v>1392</v>
      </c>
      <c r="K289" s="30" t="s">
        <v>1393</v>
      </c>
      <c r="L289" s="31" t="s">
        <v>1393</v>
      </c>
      <c r="M289" s="51" t="s">
        <v>895</v>
      </c>
      <c r="N289" s="153" t="s">
        <v>58</v>
      </c>
      <c r="O289" s="149" t="s">
        <v>58</v>
      </c>
      <c r="P289" s="35" t="s">
        <v>46</v>
      </c>
      <c r="Q289" s="35"/>
      <c r="R289" s="35"/>
      <c r="S289" s="35"/>
      <c r="T289" s="35"/>
      <c r="U289" s="35"/>
      <c r="V289" s="35"/>
      <c r="W289" s="35"/>
      <c r="X289" s="35"/>
      <c r="Y289" s="35"/>
      <c r="Z289" s="38" t="str">
        <f t="array" ref="Z289">IFERROR(xlookup(C:C,'Follow up.1'!A:A,'Follow up.1'!AF:AF),"-")</f>
        <v>-</v>
      </c>
      <c r="AA289" s="31"/>
      <c r="AB289" s="31"/>
      <c r="AC289" s="31"/>
      <c r="AD289" s="31"/>
      <c r="AE289" s="31"/>
      <c r="AF289" s="31"/>
      <c r="AG289" s="31"/>
      <c r="AH289" s="31"/>
      <c r="AI289" s="31"/>
      <c r="AJ289" s="31"/>
      <c r="AK289" s="31"/>
      <c r="AL289" s="31"/>
      <c r="AM289" s="31"/>
      <c r="AN289" s="39" t="str">
        <f t="array" ref="AN289">IFNA(TEXT(XLOOKUP(C:C,'Follow up.2'!B:B,'Follow up.2'!AF:AF), "mm/yyyy"), "-")</f>
        <v>-</v>
      </c>
      <c r="AO289" s="31"/>
      <c r="AP289" s="30"/>
      <c r="AQ289" s="13"/>
      <c r="AR289" s="13"/>
      <c r="AS289" s="13"/>
      <c r="AT289" s="13"/>
      <c r="AU289" s="13"/>
      <c r="AV289" s="13"/>
      <c r="AW289" s="3"/>
      <c r="AX289" s="3"/>
      <c r="AY289" s="3"/>
      <c r="AZ289" s="3"/>
      <c r="BA289" s="3"/>
      <c r="BB289" s="3"/>
      <c r="BC289" s="3"/>
      <c r="BD289" s="3"/>
      <c r="BE289" s="3"/>
      <c r="BF289" s="3"/>
      <c r="BG289" s="3"/>
      <c r="BH289" s="3"/>
      <c r="BI289" s="3"/>
    </row>
    <row r="290" ht="14.25" customHeight="1">
      <c r="A290" s="1"/>
      <c r="B290" s="1" t="str">
        <f t="array" ref="B290">ifna(iferror(xlookup(C:C,'1000'!A:A,'1000'!D:D),iferror(xlookup(C:C,'2000'!A:A,'2000'!D:D),xlookup(C:C,'3000'!A:A,'3000'!D:D))),"-")</f>
        <v>-</v>
      </c>
      <c r="C290" s="26">
        <v>1642.0</v>
      </c>
      <c r="D290" s="27" t="s">
        <v>1394</v>
      </c>
      <c r="E290" s="27" t="s">
        <v>1395</v>
      </c>
      <c r="F290" s="27" t="s">
        <v>38</v>
      </c>
      <c r="G290" s="27">
        <v>11.0</v>
      </c>
      <c r="H290" s="28" t="s">
        <v>1396</v>
      </c>
      <c r="I290" s="29" t="s">
        <v>1397</v>
      </c>
      <c r="J290" s="27" t="s">
        <v>1398</v>
      </c>
      <c r="K290" s="30" t="s">
        <v>42</v>
      </c>
      <c r="L290" s="31" t="s">
        <v>42</v>
      </c>
      <c r="M290" s="51" t="s">
        <v>895</v>
      </c>
      <c r="N290" s="33" t="s">
        <v>58</v>
      </c>
      <c r="O290" s="145" t="s">
        <v>58</v>
      </c>
      <c r="P290" s="35" t="s">
        <v>86</v>
      </c>
      <c r="Q290" s="35" t="s">
        <v>45</v>
      </c>
      <c r="R290" s="35" t="s">
        <v>45</v>
      </c>
      <c r="S290" s="35" t="s">
        <v>86</v>
      </c>
      <c r="T290" s="35" t="s">
        <v>46</v>
      </c>
      <c r="U290" s="35"/>
      <c r="V290" s="35"/>
      <c r="W290" s="35"/>
      <c r="X290" s="35"/>
      <c r="Y290" s="35"/>
      <c r="Z290" s="38" t="str">
        <f t="array" ref="Z290">IFERROR(xlookup(C:C,'Follow up.1'!A:A,'Follow up.1'!AF:AF),"-")</f>
        <v>-</v>
      </c>
      <c r="AA290" s="31"/>
      <c r="AB290" s="31"/>
      <c r="AC290" s="31"/>
      <c r="AD290" s="31"/>
      <c r="AE290" s="31"/>
      <c r="AF290" s="31"/>
      <c r="AG290" s="31"/>
      <c r="AH290" s="31"/>
      <c r="AI290" s="31"/>
      <c r="AJ290" s="31"/>
      <c r="AK290" s="31"/>
      <c r="AL290" s="31"/>
      <c r="AM290" s="31"/>
      <c r="AN290" s="39" t="str">
        <f t="array" ref="AN290">IFNA(TEXT(XLOOKUP(C:C,'Follow up.2'!B:B,'Follow up.2'!AF:AF), "mm/yyyy"), "-")</f>
        <v>-</v>
      </c>
      <c r="AO290" s="31"/>
      <c r="AP290" s="30"/>
      <c r="AQ290" s="13"/>
      <c r="AR290" s="13"/>
      <c r="AS290" s="13"/>
      <c r="AT290" s="13"/>
      <c r="AU290" s="13"/>
      <c r="AV290" s="13"/>
      <c r="AW290" s="40"/>
      <c r="AX290" s="40"/>
      <c r="AY290" s="40"/>
      <c r="AZ290" s="40"/>
      <c r="BA290" s="40"/>
      <c r="BB290" s="40"/>
      <c r="BC290" s="40"/>
      <c r="BD290" s="40"/>
      <c r="BE290" s="40"/>
      <c r="BF290" s="40"/>
      <c r="BG290" s="40"/>
      <c r="BH290" s="40"/>
      <c r="BI290" s="40"/>
    </row>
    <row r="291" ht="14.25" customHeight="1">
      <c r="A291" s="1"/>
      <c r="B291" s="1" t="str">
        <f t="array" ref="B291">ifna(iferror(xlookup(C:C,'1000'!A:A,'1000'!D:D),iferror(xlookup(C:C,'2000'!A:A,'2000'!D:D),xlookup(C:C,'3000'!A:A,'3000'!D:D))),"-")</f>
        <v>-</v>
      </c>
      <c r="C291" s="87">
        <v>1728.0</v>
      </c>
      <c r="D291" s="89" t="s">
        <v>1399</v>
      </c>
      <c r="E291" s="89" t="s">
        <v>1400</v>
      </c>
      <c r="F291" s="89" t="s">
        <v>92</v>
      </c>
      <c r="G291" s="89">
        <v>11.0</v>
      </c>
      <c r="H291" s="43" t="s">
        <v>1401</v>
      </c>
      <c r="I291" s="90" t="s">
        <v>1402</v>
      </c>
      <c r="J291" s="89" t="s">
        <v>1403</v>
      </c>
      <c r="K291" s="91"/>
      <c r="L291" s="31" t="s">
        <v>42</v>
      </c>
      <c r="M291" s="51" t="s">
        <v>895</v>
      </c>
      <c r="N291" s="33" t="s">
        <v>654</v>
      </c>
      <c r="O291" s="145" t="s">
        <v>654</v>
      </c>
      <c r="P291" s="50" t="s">
        <v>46</v>
      </c>
      <c r="Q291" s="65"/>
      <c r="R291" s="65"/>
      <c r="S291" s="65"/>
      <c r="T291" s="65"/>
      <c r="U291" s="65"/>
      <c r="V291" s="65"/>
      <c r="W291" s="65"/>
      <c r="X291" s="65"/>
      <c r="Y291" s="65"/>
      <c r="Z291" s="38" t="str">
        <f t="array" ref="Z291">IFERROR(xlookup(C:C,'Follow up.1'!A:A,'Follow up.1'!AF:AF),"-")</f>
        <v>-</v>
      </c>
      <c r="AA291" s="6"/>
      <c r="AB291" s="6"/>
      <c r="AC291" s="6"/>
      <c r="AD291" s="6"/>
      <c r="AE291" s="6"/>
      <c r="AF291" s="6"/>
      <c r="AG291" s="6"/>
      <c r="AH291" s="6"/>
      <c r="AI291" s="6"/>
      <c r="AJ291" s="6"/>
      <c r="AK291" s="6"/>
      <c r="AL291" s="6"/>
      <c r="AM291" s="6"/>
      <c r="AN291" s="39" t="str">
        <f t="array" ref="AN291">IFNA(TEXT(XLOOKUP(C:C,'Follow up.2'!B:B,'Follow up.2'!AF:AF), "mm/yyyy"), "-")</f>
        <v>-</v>
      </c>
      <c r="AO291" s="6"/>
      <c r="AP291" s="3"/>
      <c r="AQ291" s="3"/>
      <c r="AR291" s="3"/>
      <c r="AS291" s="3"/>
      <c r="AT291" s="3"/>
      <c r="AU291" s="3"/>
      <c r="AV291" s="3"/>
      <c r="AW291" s="3"/>
      <c r="AX291" s="3"/>
      <c r="AY291" s="3"/>
      <c r="AZ291" s="3"/>
      <c r="BA291" s="3"/>
      <c r="BB291" s="3"/>
      <c r="BC291" s="3"/>
      <c r="BD291" s="3"/>
      <c r="BE291" s="3"/>
      <c r="BF291" s="3"/>
      <c r="BG291" s="3"/>
      <c r="BH291" s="3"/>
      <c r="BI291" s="3"/>
    </row>
    <row r="292" ht="14.25" customHeight="1">
      <c r="A292" s="1"/>
      <c r="B292" s="1" t="str">
        <f t="array" ref="B292">ifna(iferror(xlookup(C:C,'1000'!A:A,'1000'!D:D),iferror(xlookup(C:C,'2000'!A:A,'2000'!D:D),xlookup(C:C,'3000'!A:A,'3000'!D:D))),"-")</f>
        <v>-</v>
      </c>
      <c r="C292" s="87">
        <v>1790.0</v>
      </c>
      <c r="D292" s="89" t="s">
        <v>160</v>
      </c>
      <c r="E292" s="89" t="s">
        <v>250</v>
      </c>
      <c r="F292" s="89" t="s">
        <v>92</v>
      </c>
      <c r="G292" s="89">
        <v>11.0</v>
      </c>
      <c r="H292" s="43" t="s">
        <v>1404</v>
      </c>
      <c r="I292" s="90" t="s">
        <v>1405</v>
      </c>
      <c r="J292" s="89" t="s">
        <v>1405</v>
      </c>
      <c r="K292" s="91"/>
      <c r="L292" s="31" t="s">
        <v>42</v>
      </c>
      <c r="M292" s="51" t="s">
        <v>895</v>
      </c>
      <c r="N292" s="33" t="s">
        <v>654</v>
      </c>
      <c r="O292" s="145" t="s">
        <v>654</v>
      </c>
      <c r="P292" s="50" t="s">
        <v>46</v>
      </c>
      <c r="Q292" s="65"/>
      <c r="R292" s="65"/>
      <c r="S292" s="65"/>
      <c r="T292" s="65"/>
      <c r="U292" s="65"/>
      <c r="V292" s="65"/>
      <c r="W292" s="65"/>
      <c r="X292" s="65"/>
      <c r="Y292" s="65"/>
      <c r="Z292" s="38" t="str">
        <f t="array" ref="Z292">IFERROR(xlookup(C:C,'Follow up.1'!A:A,'Follow up.1'!AF:AF),"-")</f>
        <v>-</v>
      </c>
      <c r="AA292" s="6"/>
      <c r="AB292" s="6"/>
      <c r="AC292" s="6"/>
      <c r="AD292" s="6"/>
      <c r="AE292" s="6"/>
      <c r="AF292" s="6"/>
      <c r="AG292" s="6"/>
      <c r="AH292" s="6"/>
      <c r="AI292" s="6"/>
      <c r="AJ292" s="6"/>
      <c r="AK292" s="6"/>
      <c r="AL292" s="6"/>
      <c r="AM292" s="6"/>
      <c r="AN292" s="39" t="str">
        <f t="array" ref="AN292">IFNA(TEXT(XLOOKUP(C:C,'Follow up.2'!B:B,'Follow up.2'!AF:AF), "mm/yyyy"), "-")</f>
        <v>-</v>
      </c>
      <c r="AO292" s="6"/>
      <c r="AP292" s="3"/>
      <c r="AQ292" s="3"/>
      <c r="AR292" s="3"/>
      <c r="AS292" s="3"/>
      <c r="AT292" s="3"/>
      <c r="AU292" s="3"/>
      <c r="AV292" s="3"/>
      <c r="AW292" s="3"/>
      <c r="AX292" s="3"/>
      <c r="AY292" s="3"/>
      <c r="AZ292" s="3"/>
      <c r="BA292" s="3"/>
      <c r="BB292" s="3"/>
      <c r="BC292" s="3"/>
      <c r="BD292" s="3"/>
      <c r="BE292" s="3"/>
      <c r="BF292" s="3"/>
      <c r="BG292" s="3"/>
      <c r="BH292" s="3"/>
      <c r="BI292" s="3"/>
    </row>
    <row r="293" ht="14.25" customHeight="1">
      <c r="A293" s="1"/>
      <c r="B293" s="1" t="str">
        <f t="array" ref="B293">ifna(iferror(xlookup(C:C,'1000'!A:A,'1000'!D:D),iferror(xlookup(C:C,'2000'!A:A,'2000'!D:D),xlookup(C:C,'3000'!A:A,'3000'!D:D))),"-")</f>
        <v>-</v>
      </c>
      <c r="C293" s="121">
        <v>1816.0</v>
      </c>
      <c r="D293" s="89" t="s">
        <v>1369</v>
      </c>
      <c r="E293" s="89" t="s">
        <v>1370</v>
      </c>
      <c r="F293" s="89" t="s">
        <v>38</v>
      </c>
      <c r="G293" s="89">
        <v>11.0</v>
      </c>
      <c r="H293" s="43" t="s">
        <v>1406</v>
      </c>
      <c r="I293" s="90" t="s">
        <v>1407</v>
      </c>
      <c r="J293" s="89" t="s">
        <v>1408</v>
      </c>
      <c r="K293" s="91"/>
      <c r="L293" s="31" t="s">
        <v>42</v>
      </c>
      <c r="M293" s="51" t="s">
        <v>895</v>
      </c>
      <c r="N293" s="33" t="s">
        <v>654</v>
      </c>
      <c r="O293" s="145" t="s">
        <v>654</v>
      </c>
      <c r="P293" s="50" t="s">
        <v>46</v>
      </c>
      <c r="Q293" s="65"/>
      <c r="R293" s="65"/>
      <c r="S293" s="65"/>
      <c r="T293" s="65"/>
      <c r="U293" s="65"/>
      <c r="V293" s="65"/>
      <c r="W293" s="65"/>
      <c r="X293" s="65"/>
      <c r="Y293" s="65"/>
      <c r="Z293" s="38" t="str">
        <f t="array" ref="Z293">IFERROR(xlookup(C:C,'Follow up.1'!A:A,'Follow up.1'!AF:AF),"-")</f>
        <v>-</v>
      </c>
      <c r="AA293" s="6"/>
      <c r="AB293" s="6"/>
      <c r="AC293" s="6"/>
      <c r="AD293" s="6"/>
      <c r="AE293" s="6"/>
      <c r="AF293" s="6"/>
      <c r="AG293" s="6"/>
      <c r="AH293" s="6"/>
      <c r="AI293" s="6"/>
      <c r="AJ293" s="6"/>
      <c r="AK293" s="6"/>
      <c r="AL293" s="6"/>
      <c r="AM293" s="6"/>
      <c r="AN293" s="39" t="str">
        <f t="array" ref="AN293">IFNA(TEXT(XLOOKUP(C:C,'Follow up.2'!B:B,'Follow up.2'!AF:AF), "mm/yyyy"), "-")</f>
        <v>-</v>
      </c>
      <c r="AO293" s="6"/>
      <c r="AP293" s="3"/>
      <c r="AQ293" s="3"/>
      <c r="AR293" s="3"/>
      <c r="AS293" s="3"/>
      <c r="AT293" s="3"/>
      <c r="AU293" s="3"/>
      <c r="AV293" s="3"/>
      <c r="AW293" s="3"/>
      <c r="AX293" s="3"/>
      <c r="AY293" s="3"/>
      <c r="AZ293" s="3"/>
      <c r="BA293" s="3"/>
      <c r="BB293" s="3"/>
      <c r="BC293" s="3"/>
      <c r="BD293" s="3"/>
      <c r="BE293" s="3"/>
      <c r="BF293" s="3"/>
      <c r="BG293" s="3"/>
      <c r="BH293" s="3"/>
      <c r="BI293" s="3"/>
    </row>
    <row r="294" ht="14.25" customHeight="1">
      <c r="A294" s="1"/>
      <c r="B294" s="1" t="str">
        <f t="array" ref="B294">ifna(iferror(xlookup(C:C,'1000'!A:A,'1000'!D:D),iferror(xlookup(C:C,'2000'!A:A,'2000'!D:D),xlookup(C:C,'3000'!A:A,'3000'!D:D))),"-")</f>
        <v>-</v>
      </c>
      <c r="C294" s="41">
        <v>1838.0</v>
      </c>
      <c r="D294" s="46" t="s">
        <v>1409</v>
      </c>
      <c r="E294" s="46" t="s">
        <v>1410</v>
      </c>
      <c r="F294" s="46" t="s">
        <v>92</v>
      </c>
      <c r="G294" s="46">
        <v>11.0</v>
      </c>
      <c r="H294" s="47" t="s">
        <v>1411</v>
      </c>
      <c r="I294" s="48" t="s">
        <v>1412</v>
      </c>
      <c r="J294" s="46" t="s">
        <v>1413</v>
      </c>
      <c r="K294" s="49" t="s">
        <v>1414</v>
      </c>
      <c r="L294" s="31" t="s">
        <v>42</v>
      </c>
      <c r="M294" s="51" t="s">
        <v>895</v>
      </c>
      <c r="N294" s="82" t="s">
        <v>654</v>
      </c>
      <c r="O294" s="145" t="s">
        <v>654</v>
      </c>
      <c r="P294" s="50" t="s">
        <v>44</v>
      </c>
      <c r="Q294" s="50" t="s">
        <v>57</v>
      </c>
      <c r="R294" s="65"/>
      <c r="S294" s="65"/>
      <c r="T294" s="65"/>
      <c r="U294" s="65"/>
      <c r="V294" s="65"/>
      <c r="W294" s="65"/>
      <c r="X294" s="65"/>
      <c r="Y294" s="65"/>
      <c r="Z294" s="38" t="str">
        <f t="array" ref="Z294">IFERROR(xlookup(C:C,'Follow up.1'!A:A,'Follow up.1'!AF:AF),"-")</f>
        <v>-</v>
      </c>
      <c r="AA294" s="6"/>
      <c r="AB294" s="6"/>
      <c r="AC294" s="6"/>
      <c r="AD294" s="6"/>
      <c r="AE294" s="6"/>
      <c r="AF294" s="6"/>
      <c r="AG294" s="6"/>
      <c r="AH294" s="6"/>
      <c r="AI294" s="6"/>
      <c r="AJ294" s="6"/>
      <c r="AK294" s="6"/>
      <c r="AL294" s="6"/>
      <c r="AM294" s="6"/>
      <c r="AN294" s="39" t="str">
        <f t="array" ref="AN294">IFNA(TEXT(XLOOKUP(C:C,'Follow up.2'!B:B,'Follow up.2'!AF:AF), "mm/yyyy"), "-")</f>
        <v>-</v>
      </c>
      <c r="AO294" s="6"/>
      <c r="AP294" s="3"/>
      <c r="AQ294" s="3"/>
      <c r="AR294" s="3"/>
      <c r="AS294" s="3"/>
      <c r="AT294" s="3"/>
      <c r="AU294" s="3"/>
      <c r="AV294" s="3"/>
      <c r="AW294" s="3"/>
      <c r="AX294" s="3"/>
      <c r="AY294" s="3"/>
      <c r="AZ294" s="3"/>
      <c r="BA294" s="3"/>
      <c r="BB294" s="3"/>
      <c r="BC294" s="3"/>
      <c r="BD294" s="3"/>
      <c r="BE294" s="3"/>
      <c r="BF294" s="3"/>
      <c r="BG294" s="3"/>
      <c r="BH294" s="3"/>
      <c r="BI294" s="3"/>
    </row>
    <row r="295" ht="14.25" customHeight="1">
      <c r="A295" s="1"/>
      <c r="B295" s="1" t="str">
        <f t="array" ref="B295">ifna(iferror(xlookup(C:C,'1000'!A:A,'1000'!D:D),iferror(xlookup(C:C,'2000'!A:A,'2000'!D:D),xlookup(C:C,'3000'!A:A,'3000'!D:D))),"-")</f>
        <v>-</v>
      </c>
      <c r="C295" s="41">
        <v>1841.0</v>
      </c>
      <c r="D295" s="46" t="s">
        <v>1415</v>
      </c>
      <c r="E295" s="46" t="s">
        <v>1416</v>
      </c>
      <c r="F295" s="46" t="s">
        <v>38</v>
      </c>
      <c r="G295" s="46">
        <v>11.0</v>
      </c>
      <c r="H295" s="47" t="s">
        <v>1417</v>
      </c>
      <c r="I295" s="48" t="s">
        <v>1418</v>
      </c>
      <c r="J295" s="46" t="s">
        <v>1418</v>
      </c>
      <c r="K295" s="49" t="s">
        <v>1419</v>
      </c>
      <c r="L295" s="31" t="s">
        <v>42</v>
      </c>
      <c r="M295" s="51" t="s">
        <v>895</v>
      </c>
      <c r="N295" s="82" t="s">
        <v>58</v>
      </c>
      <c r="O295" s="145" t="s">
        <v>58</v>
      </c>
      <c r="P295" s="50" t="s">
        <v>44</v>
      </c>
      <c r="Q295" s="50" t="s">
        <v>87</v>
      </c>
      <c r="R295" s="50" t="s">
        <v>87</v>
      </c>
      <c r="S295" s="50" t="s">
        <v>56</v>
      </c>
      <c r="T295" s="50" t="s">
        <v>57</v>
      </c>
      <c r="U295" s="65"/>
      <c r="V295" s="50"/>
      <c r="W295" s="65"/>
      <c r="X295" s="65"/>
      <c r="Y295" s="65"/>
      <c r="Z295" s="38" t="str">
        <f t="array" ref="Z295">IFERROR(xlookup(C:C,'Follow up.1'!A:A,'Follow up.1'!AF:AF),"-")</f>
        <v>-</v>
      </c>
      <c r="AA295" s="6"/>
      <c r="AB295" s="6"/>
      <c r="AC295" s="6"/>
      <c r="AD295" s="6"/>
      <c r="AE295" s="6"/>
      <c r="AF295" s="6"/>
      <c r="AG295" s="6"/>
      <c r="AH295" s="6"/>
      <c r="AI295" s="6"/>
      <c r="AJ295" s="6"/>
      <c r="AK295" s="6"/>
      <c r="AL295" s="6"/>
      <c r="AM295" s="6"/>
      <c r="AN295" s="39" t="str">
        <f t="array" ref="AN295">IFNA(TEXT(XLOOKUP(C:C,'Follow up.2'!B:B,'Follow up.2'!AF:AF), "mm/yyyy"), "-")</f>
        <v>-</v>
      </c>
      <c r="AO295" s="6"/>
      <c r="AP295" s="3"/>
      <c r="AQ295" s="3"/>
      <c r="AR295" s="3"/>
      <c r="AS295" s="3"/>
      <c r="AT295" s="3"/>
      <c r="AU295" s="3"/>
      <c r="AV295" s="3"/>
      <c r="AW295" s="3"/>
      <c r="AX295" s="3"/>
      <c r="AY295" s="3"/>
      <c r="AZ295" s="3"/>
      <c r="BA295" s="3"/>
      <c r="BB295" s="3"/>
      <c r="BC295" s="3"/>
      <c r="BD295" s="3"/>
      <c r="BE295" s="3"/>
      <c r="BF295" s="3"/>
      <c r="BG295" s="3"/>
      <c r="BH295" s="3"/>
      <c r="BI295" s="3"/>
    </row>
    <row r="296" ht="14.25" customHeight="1">
      <c r="A296" s="1"/>
      <c r="B296" s="1" t="str">
        <f t="array" ref="B296">ifna(iferror(xlookup(C:C,'1000'!A:A,'1000'!D:D),iferror(xlookup(C:C,'2000'!A:A,'2000'!D:D),xlookup(C:C,'3000'!A:A,'3000'!D:D))),"-")</f>
        <v>-</v>
      </c>
      <c r="C296" s="41">
        <v>1863.0</v>
      </c>
      <c r="D296" s="46" t="s">
        <v>1420</v>
      </c>
      <c r="E296" s="46" t="s">
        <v>1421</v>
      </c>
      <c r="F296" s="46" t="s">
        <v>92</v>
      </c>
      <c r="G296" s="46">
        <v>11.0</v>
      </c>
      <c r="H296" s="47" t="s">
        <v>1422</v>
      </c>
      <c r="I296" s="48" t="s">
        <v>1423</v>
      </c>
      <c r="J296" s="46" t="s">
        <v>1423</v>
      </c>
      <c r="K296" s="49" t="s">
        <v>1424</v>
      </c>
      <c r="L296" s="31" t="s">
        <v>42</v>
      </c>
      <c r="M296" s="51" t="s">
        <v>895</v>
      </c>
      <c r="N296" s="82" t="s">
        <v>654</v>
      </c>
      <c r="O296" s="145" t="s">
        <v>654</v>
      </c>
      <c r="P296" s="50" t="s">
        <v>57</v>
      </c>
      <c r="Q296" s="50" t="s">
        <v>86</v>
      </c>
      <c r="R296" s="50"/>
      <c r="S296" s="50"/>
      <c r="T296" s="65"/>
      <c r="U296" s="65"/>
      <c r="V296" s="65"/>
      <c r="W296" s="65"/>
      <c r="X296" s="65"/>
      <c r="Y296" s="65"/>
      <c r="Z296" s="38" t="str">
        <f t="array" ref="Z296">IFERROR(xlookup(C:C,'Follow up.1'!A:A,'Follow up.1'!AF:AF),"-")</f>
        <v>-</v>
      </c>
      <c r="AA296" s="6"/>
      <c r="AB296" s="6"/>
      <c r="AC296" s="6"/>
      <c r="AD296" s="6"/>
      <c r="AE296" s="6"/>
      <c r="AF296" s="6"/>
      <c r="AG296" s="6"/>
      <c r="AH296" s="6"/>
      <c r="AI296" s="6"/>
      <c r="AJ296" s="6"/>
      <c r="AK296" s="6"/>
      <c r="AL296" s="6"/>
      <c r="AM296" s="6"/>
      <c r="AN296" s="39" t="str">
        <f t="array" ref="AN296">IFNA(TEXT(XLOOKUP(C:C,'Follow up.2'!B:B,'Follow up.2'!AF:AF), "mm/yyyy"), "-")</f>
        <v>-</v>
      </c>
      <c r="AO296" s="6"/>
      <c r="AP296" s="3"/>
      <c r="AQ296" s="3"/>
      <c r="AR296" s="3"/>
      <c r="AS296" s="3"/>
      <c r="AT296" s="3"/>
      <c r="AU296" s="3"/>
      <c r="AV296" s="3"/>
      <c r="AW296" s="3"/>
      <c r="AX296" s="3"/>
      <c r="AY296" s="3"/>
      <c r="AZ296" s="3"/>
      <c r="BA296" s="3"/>
      <c r="BB296" s="3"/>
      <c r="BC296" s="3"/>
      <c r="BD296" s="3"/>
      <c r="BE296" s="3"/>
      <c r="BF296" s="3"/>
      <c r="BG296" s="3"/>
      <c r="BH296" s="3"/>
      <c r="BI296" s="3"/>
    </row>
    <row r="297" ht="14.25" customHeight="1">
      <c r="A297" s="1"/>
      <c r="B297" s="1" t="str">
        <f t="array" ref="B297">ifna(iferror(xlookup(C:C,'1000'!A:A,'1000'!D:D),iferror(xlookup(C:C,'2000'!A:A,'2000'!D:D),xlookup(C:C,'3000'!A:A,'3000'!D:D))),"-")</f>
        <v>-</v>
      </c>
      <c r="C297" s="106">
        <v>1901.0</v>
      </c>
      <c r="D297" s="107" t="s">
        <v>1425</v>
      </c>
      <c r="E297" s="108" t="s">
        <v>1426</v>
      </c>
      <c r="F297" s="98" t="s">
        <v>38</v>
      </c>
      <c r="G297" s="108">
        <v>11.0</v>
      </c>
      <c r="H297" s="109" t="s">
        <v>1427</v>
      </c>
      <c r="I297" s="109">
        <v>2.15509403E9</v>
      </c>
      <c r="J297" s="107">
        <v>2.15509403E9</v>
      </c>
      <c r="K297" s="110"/>
      <c r="L297" s="111" t="s">
        <v>42</v>
      </c>
      <c r="M297" s="51" t="s">
        <v>895</v>
      </c>
      <c r="N297" s="82" t="s">
        <v>654</v>
      </c>
      <c r="O297" s="145" t="s">
        <v>58</v>
      </c>
      <c r="P297" s="50" t="s">
        <v>68</v>
      </c>
      <c r="Q297" s="65"/>
      <c r="R297" s="65"/>
      <c r="S297" s="65"/>
      <c r="T297" s="65"/>
      <c r="U297" s="65"/>
      <c r="V297" s="65"/>
      <c r="W297" s="65"/>
      <c r="X297" s="65"/>
      <c r="Y297" s="65"/>
      <c r="Z297" s="38" t="str">
        <f t="array" ref="Z297">IFERROR(xlookup(C:C,'Follow up.1'!A:A,'Follow up.1'!AF:AF),"-")</f>
        <v>-</v>
      </c>
      <c r="AA297" s="6"/>
      <c r="AB297" s="6"/>
      <c r="AC297" s="6"/>
      <c r="AD297" s="6"/>
      <c r="AE297" s="6"/>
      <c r="AF297" s="6"/>
      <c r="AG297" s="6"/>
      <c r="AH297" s="6"/>
      <c r="AI297" s="6"/>
      <c r="AJ297" s="6"/>
      <c r="AK297" s="6"/>
      <c r="AL297" s="6"/>
      <c r="AM297" s="6"/>
      <c r="AN297" s="39" t="str">
        <f t="array" ref="AN297">IFNA(TEXT(XLOOKUP(C:C,'Follow up.2'!B:B,'Follow up.2'!AF:AF), "mm/yyyy"), "-")</f>
        <v>-</v>
      </c>
      <c r="AO297" s="6"/>
      <c r="AP297" s="3"/>
      <c r="AQ297" s="3"/>
      <c r="AR297" s="3"/>
      <c r="AS297" s="3"/>
      <c r="AT297" s="3"/>
      <c r="AU297" s="3"/>
      <c r="AV297" s="3"/>
      <c r="AW297" s="3"/>
      <c r="AX297" s="3"/>
      <c r="AY297" s="3"/>
      <c r="AZ297" s="3"/>
      <c r="BA297" s="3"/>
      <c r="BB297" s="3"/>
      <c r="BC297" s="3"/>
      <c r="BD297" s="3"/>
      <c r="BE297" s="3"/>
      <c r="BF297" s="3"/>
      <c r="BG297" s="3"/>
      <c r="BH297" s="3"/>
      <c r="BI297" s="3"/>
    </row>
    <row r="298" ht="14.25" customHeight="1">
      <c r="A298" s="1"/>
      <c r="B298" s="1" t="str">
        <f t="array" ref="B298">ifna(iferror(xlookup(C:C,'1000'!A:A,'1000'!D:D),iferror(xlookup(C:C,'2000'!A:A,'2000'!D:D),xlookup(C:C,'3000'!A:A,'3000'!D:D))),"-")</f>
        <v>-</v>
      </c>
      <c r="C298" s="41">
        <v>1869.0</v>
      </c>
      <c r="D298" s="46" t="s">
        <v>1428</v>
      </c>
      <c r="E298" s="46" t="s">
        <v>636</v>
      </c>
      <c r="F298" s="46" t="s">
        <v>38</v>
      </c>
      <c r="G298" s="46">
        <v>11.0</v>
      </c>
      <c r="H298" s="47" t="s">
        <v>1428</v>
      </c>
      <c r="I298" s="48" t="s">
        <v>1429</v>
      </c>
      <c r="J298" s="46" t="s">
        <v>1429</v>
      </c>
      <c r="K298" s="49" t="s">
        <v>1430</v>
      </c>
      <c r="L298" s="31" t="s">
        <v>42</v>
      </c>
      <c r="M298" s="51" t="s">
        <v>895</v>
      </c>
      <c r="N298" s="82" t="s">
        <v>1431</v>
      </c>
      <c r="O298" s="145" t="s">
        <v>654</v>
      </c>
      <c r="P298" s="50" t="s">
        <v>57</v>
      </c>
      <c r="Q298" s="65"/>
      <c r="R298" s="65"/>
      <c r="S298" s="65"/>
      <c r="T298" s="65"/>
      <c r="U298" s="65"/>
      <c r="V298" s="65"/>
      <c r="W298" s="65"/>
      <c r="X298" s="65"/>
      <c r="Y298" s="65"/>
      <c r="Z298" s="38" t="str">
        <f t="array" ref="Z298">IFERROR(xlookup(C:C,'Follow up.1'!A:A,'Follow up.1'!AF:AF),"-")</f>
        <v>-</v>
      </c>
      <c r="AA298" s="6"/>
      <c r="AB298" s="6"/>
      <c r="AC298" s="6"/>
      <c r="AD298" s="6"/>
      <c r="AE298" s="6"/>
      <c r="AF298" s="6"/>
      <c r="AG298" s="6"/>
      <c r="AH298" s="6"/>
      <c r="AI298" s="6"/>
      <c r="AJ298" s="6"/>
      <c r="AK298" s="6"/>
      <c r="AL298" s="6"/>
      <c r="AM298" s="6"/>
      <c r="AN298" s="39" t="str">
        <f t="array" ref="AN298">IFNA(TEXT(XLOOKUP(C:C,'Follow up.2'!B:B,'Follow up.2'!AF:AF), "mm/yyyy"), "-")</f>
        <v>-</v>
      </c>
      <c r="AO298" s="6"/>
      <c r="AP298" s="3"/>
      <c r="AQ298" s="3"/>
      <c r="AR298" s="3"/>
      <c r="AS298" s="3"/>
      <c r="AT298" s="3"/>
      <c r="AU298" s="3"/>
      <c r="AV298" s="3"/>
      <c r="AW298" s="3"/>
      <c r="AX298" s="3"/>
      <c r="AY298" s="3"/>
      <c r="AZ298" s="3"/>
      <c r="BA298" s="3"/>
      <c r="BB298" s="3"/>
      <c r="BC298" s="3"/>
      <c r="BD298" s="3"/>
      <c r="BE298" s="3"/>
      <c r="BF298" s="3"/>
      <c r="BG298" s="3"/>
      <c r="BH298" s="3"/>
      <c r="BI298" s="3"/>
    </row>
    <row r="299" ht="14.25" customHeight="1">
      <c r="A299" s="1"/>
      <c r="B299" s="1">
        <f t="array" ref="B299">ifna(iferror(xlookup(C:C,'1000'!A:A,'1000'!D:D),iferror(xlookup(C:C,'2000'!A:A,'2000'!D:D),xlookup(C:C,'3000'!A:A,'3000'!D:D))),"-")</f>
        <v>1125</v>
      </c>
      <c r="C299" s="26">
        <v>1577.0</v>
      </c>
      <c r="D299" s="27" t="s">
        <v>1432</v>
      </c>
      <c r="E299" s="27" t="s">
        <v>1433</v>
      </c>
      <c r="F299" s="27" t="s">
        <v>170</v>
      </c>
      <c r="G299" s="27">
        <v>12.0</v>
      </c>
      <c r="H299" s="28" t="s">
        <v>1434</v>
      </c>
      <c r="I299" s="29" t="s">
        <v>1435</v>
      </c>
      <c r="J299" s="27"/>
      <c r="K299" s="30" t="s">
        <v>1436</v>
      </c>
      <c r="L299" s="6" t="s">
        <v>1436</v>
      </c>
      <c r="M299" s="51" t="s">
        <v>1437</v>
      </c>
      <c r="N299" s="82" t="s">
        <v>1438</v>
      </c>
      <c r="O299" s="86" t="s">
        <v>654</v>
      </c>
      <c r="P299" s="65" t="s">
        <v>46</v>
      </c>
      <c r="Q299" s="65" t="s">
        <v>106</v>
      </c>
      <c r="R299" s="65" t="s">
        <v>106</v>
      </c>
      <c r="S299" s="65" t="s">
        <v>106</v>
      </c>
      <c r="T299" s="65" t="s">
        <v>168</v>
      </c>
      <c r="U299" s="65" t="s">
        <v>45</v>
      </c>
      <c r="V299" s="65" t="s">
        <v>45</v>
      </c>
      <c r="W299" s="50" t="s">
        <v>56</v>
      </c>
      <c r="X299" s="50" t="s">
        <v>56</v>
      </c>
      <c r="Y299" s="50" t="s">
        <v>45</v>
      </c>
      <c r="Z299" s="38" t="str">
        <f t="array" ref="Z299">IFERROR(xlookup(C:C,'Follow up.1'!A:A,'Follow up.1'!AF:AF),"-")</f>
        <v>04/26</v>
      </c>
      <c r="AA299" s="51" t="s">
        <v>88</v>
      </c>
      <c r="AB299" s="6"/>
      <c r="AC299" s="6"/>
      <c r="AD299" s="6"/>
      <c r="AE299" s="6"/>
      <c r="AF299" s="6"/>
      <c r="AI299" s="6"/>
      <c r="AJ299" s="6"/>
      <c r="AK299" s="6"/>
      <c r="AL299" s="6"/>
      <c r="AM299" s="6"/>
      <c r="AN299" s="39" t="str">
        <f t="array" ref="AN299">IFNA(TEXT(XLOOKUP(C:C,'Follow up.2'!B:B,'Follow up.2'!AF:AF),if(left(B299,1)="3","x", "mm/yyyy")), "-")</f>
        <v/>
      </c>
      <c r="AO299" s="6"/>
      <c r="AP299" s="3"/>
      <c r="AQ299" s="3"/>
      <c r="AR299" s="3"/>
      <c r="AS299" s="3"/>
      <c r="AT299" s="3"/>
      <c r="AU299" s="3"/>
      <c r="AV299" s="3"/>
      <c r="AW299" s="3"/>
      <c r="AX299" s="3"/>
      <c r="AY299" s="3"/>
      <c r="AZ299" s="3"/>
      <c r="BA299" s="3"/>
      <c r="BB299" s="3"/>
      <c r="BC299" s="3"/>
      <c r="BD299" s="3"/>
      <c r="BE299" s="3"/>
      <c r="BF299" s="3"/>
      <c r="BG299" s="3"/>
      <c r="BH299" s="3"/>
      <c r="BI299" s="3"/>
    </row>
    <row r="300" ht="14.25" customHeight="1">
      <c r="A300" s="1"/>
      <c r="B300" s="1">
        <f t="array" ref="B300">ifna(iferror(xlookup(C:C,'1000'!A:A,'1000'!D:D),iferror(xlookup(C:C,'2000'!A:A,'2000'!D:D),xlookup(C:C,'3000'!A:A,'3000'!D:D))),"-")</f>
        <v>1107</v>
      </c>
      <c r="C300" s="26">
        <v>1560.0</v>
      </c>
      <c r="D300" s="27" t="s">
        <v>140</v>
      </c>
      <c r="E300" s="27" t="s">
        <v>1132</v>
      </c>
      <c r="F300" s="27" t="s">
        <v>844</v>
      </c>
      <c r="G300" s="27">
        <v>12.0</v>
      </c>
      <c r="H300" s="28" t="s">
        <v>1133</v>
      </c>
      <c r="I300" s="29" t="s">
        <v>1134</v>
      </c>
      <c r="J300" s="27"/>
      <c r="K300" s="30" t="s">
        <v>1439</v>
      </c>
      <c r="L300" s="6" t="s">
        <v>1439</v>
      </c>
      <c r="M300" s="51" t="s">
        <v>1136</v>
      </c>
      <c r="N300" s="82" t="s">
        <v>654</v>
      </c>
      <c r="O300" s="86" t="s">
        <v>654</v>
      </c>
      <c r="P300" s="65" t="s">
        <v>106</v>
      </c>
      <c r="Q300" s="65" t="s">
        <v>45</v>
      </c>
      <c r="R300" s="65" t="s">
        <v>106</v>
      </c>
      <c r="S300" s="65" t="s">
        <v>106</v>
      </c>
      <c r="T300" s="65" t="s">
        <v>45</v>
      </c>
      <c r="U300" s="65" t="s">
        <v>45</v>
      </c>
      <c r="V300" s="66" t="s">
        <v>46</v>
      </c>
      <c r="W300" s="50" t="s">
        <v>56</v>
      </c>
      <c r="X300" s="50" t="s">
        <v>56</v>
      </c>
      <c r="Y300" s="50" t="s">
        <v>56</v>
      </c>
      <c r="Z300" s="38" t="str">
        <f t="array" ref="Z300">IFERROR(xlookup(C:C,'Follow up.1'!A:A,'Follow up.1'!AF:AF),"-")</f>
        <v>-</v>
      </c>
      <c r="AA300" s="6"/>
      <c r="AB300" s="6"/>
      <c r="AC300" s="6"/>
      <c r="AD300" s="6"/>
      <c r="AE300" s="6"/>
      <c r="AF300" s="6"/>
      <c r="AG300" s="6"/>
      <c r="AH300" s="6"/>
      <c r="AI300" s="6"/>
      <c r="AJ300" s="6"/>
      <c r="AK300" s="6"/>
      <c r="AL300" s="6"/>
      <c r="AM300" s="6"/>
      <c r="AN300" s="39" t="str">
        <f t="array" ref="AN300">IFNA(TEXT(XLOOKUP(C:C,'Follow up.2'!B:B,'Follow up.2'!AF:AF),if(left(B300,1)="3","x", "mm/yyyy")), "-")</f>
        <v/>
      </c>
      <c r="AO300" s="6"/>
      <c r="AP300" s="3"/>
      <c r="AQ300" s="3"/>
      <c r="AR300" s="3"/>
      <c r="AS300" s="3"/>
      <c r="AT300" s="3"/>
      <c r="AU300" s="3"/>
      <c r="AV300" s="3"/>
      <c r="AW300" s="40"/>
      <c r="AX300" s="40"/>
      <c r="AY300" s="40"/>
      <c r="AZ300" s="40"/>
      <c r="BA300" s="40"/>
      <c r="BB300" s="40"/>
      <c r="BC300" s="40"/>
      <c r="BD300" s="40"/>
      <c r="BE300" s="40"/>
      <c r="BF300" s="40"/>
      <c r="BG300" s="40"/>
      <c r="BH300" s="40"/>
      <c r="BI300" s="40"/>
    </row>
    <row r="301" ht="14.25" customHeight="1">
      <c r="A301" s="1"/>
      <c r="B301" s="1">
        <f t="array" ref="B301">ifna(iferror(xlookup(C:C,'1000'!A:A,'1000'!D:D),iferror(xlookup(C:C,'2000'!A:A,'2000'!D:D),xlookup(C:C,'3000'!A:A,'3000'!D:D))),"-")</f>
        <v>1111</v>
      </c>
      <c r="C301" s="26">
        <v>1632.0</v>
      </c>
      <c r="D301" s="27" t="s">
        <v>1440</v>
      </c>
      <c r="E301" s="27" t="s">
        <v>1441</v>
      </c>
      <c r="F301" s="27" t="s">
        <v>124</v>
      </c>
      <c r="G301" s="27">
        <v>12.0</v>
      </c>
      <c r="H301" s="28" t="s">
        <v>1442</v>
      </c>
      <c r="I301" s="29" t="s">
        <v>1443</v>
      </c>
      <c r="J301" s="27"/>
      <c r="K301" s="30" t="s">
        <v>1444</v>
      </c>
      <c r="L301" s="31" t="s">
        <v>1444</v>
      </c>
      <c r="M301" s="32" t="s">
        <v>1445</v>
      </c>
      <c r="N301" s="33" t="s">
        <v>654</v>
      </c>
      <c r="O301" s="86" t="s">
        <v>654</v>
      </c>
      <c r="P301" s="35" t="s">
        <v>56</v>
      </c>
      <c r="Q301" s="35" t="s">
        <v>1446</v>
      </c>
      <c r="R301" s="35" t="s">
        <v>56</v>
      </c>
      <c r="S301" s="35" t="s">
        <v>56</v>
      </c>
      <c r="T301" s="35" t="s">
        <v>56</v>
      </c>
      <c r="U301" s="35" t="s">
        <v>56</v>
      </c>
      <c r="V301" s="35" t="s">
        <v>45</v>
      </c>
      <c r="W301" s="35" t="s">
        <v>86</v>
      </c>
      <c r="X301" s="35" t="s">
        <v>86</v>
      </c>
      <c r="Y301" s="35" t="s">
        <v>86</v>
      </c>
      <c r="Z301" s="38" t="str">
        <f t="array" ref="Z301">IFERROR(xlookup(C:C,'Follow up.1'!A:A,'Follow up.1'!AF:AF),"-")</f>
        <v>02/26</v>
      </c>
      <c r="AA301" s="32" t="s">
        <v>198</v>
      </c>
      <c r="AB301" s="31"/>
      <c r="AC301" s="31"/>
      <c r="AD301" s="31"/>
      <c r="AE301" s="31"/>
      <c r="AF301" s="31"/>
      <c r="AG301" s="31"/>
      <c r="AH301" s="31"/>
      <c r="AI301" s="31"/>
      <c r="AJ301" s="31"/>
      <c r="AK301" s="31"/>
      <c r="AL301" s="31"/>
      <c r="AM301" s="31"/>
      <c r="AN301" s="39" t="str">
        <f t="array" ref="AN301">IFNA(TEXT(XLOOKUP(C:C,'Follow up.2'!B:B,'Follow up.2'!AF:AF),if(left(B301,1)="3","x", "mm/yyyy")), "-")</f>
        <v/>
      </c>
      <c r="AO301" s="31"/>
      <c r="AP301" s="30"/>
      <c r="AQ301" s="13"/>
      <c r="AR301" s="13"/>
      <c r="AS301" s="13"/>
      <c r="AT301" s="13"/>
      <c r="AU301" s="13"/>
      <c r="AV301" s="13"/>
      <c r="AW301" s="3"/>
      <c r="AX301" s="3"/>
      <c r="AY301" s="3"/>
      <c r="AZ301" s="3"/>
      <c r="BA301" s="3"/>
      <c r="BB301" s="3"/>
      <c r="BC301" s="3"/>
      <c r="BD301" s="3"/>
      <c r="BE301" s="3"/>
      <c r="BF301" s="3"/>
      <c r="BG301" s="3"/>
      <c r="BH301" s="3"/>
      <c r="BI301" s="3"/>
    </row>
    <row r="302" ht="14.25" customHeight="1">
      <c r="A302" s="1"/>
      <c r="B302" s="1">
        <f t="array" ref="B302">ifna(iferror(xlookup(C:C,'1000'!A:A,'1000'!D:D),iferror(xlookup(C:C,'2000'!A:A,'2000'!D:D),xlookup(C:C,'3000'!A:A,'3000'!D:D))),"-")</f>
        <v>1104</v>
      </c>
      <c r="C302" s="26">
        <v>1610.0</v>
      </c>
      <c r="D302" s="27" t="s">
        <v>1447</v>
      </c>
      <c r="E302" s="27" t="s">
        <v>1448</v>
      </c>
      <c r="F302" s="27" t="s">
        <v>81</v>
      </c>
      <c r="G302" s="27">
        <v>12.0</v>
      </c>
      <c r="H302" s="28" t="s">
        <v>1449</v>
      </c>
      <c r="I302" s="29" t="s">
        <v>1450</v>
      </c>
      <c r="J302" s="27" t="s">
        <v>1450</v>
      </c>
      <c r="K302" s="30" t="s">
        <v>42</v>
      </c>
      <c r="L302" s="31" t="s">
        <v>42</v>
      </c>
      <c r="M302" s="31"/>
      <c r="N302" s="33" t="s">
        <v>654</v>
      </c>
      <c r="O302" s="86" t="s">
        <v>654</v>
      </c>
      <c r="P302" s="35" t="s">
        <v>44</v>
      </c>
      <c r="Q302" s="35" t="s">
        <v>45</v>
      </c>
      <c r="R302" s="37" t="s">
        <v>45</v>
      </c>
      <c r="S302" s="35" t="s">
        <v>45</v>
      </c>
      <c r="T302" s="35" t="s">
        <v>45</v>
      </c>
      <c r="U302" s="35" t="s">
        <v>45</v>
      </c>
      <c r="V302" s="35" t="s">
        <v>56</v>
      </c>
      <c r="W302" s="35" t="s">
        <v>45</v>
      </c>
      <c r="X302" s="35" t="s">
        <v>45</v>
      </c>
      <c r="Y302" s="35" t="s">
        <v>86</v>
      </c>
      <c r="Z302" s="38" t="str">
        <f t="array" ref="Z302">IFERROR(xlookup(C:C,'Follow up.1'!A:A,'Follow up.1'!AF:AF),"-")</f>
        <v>02/26</v>
      </c>
      <c r="AA302" s="32" t="s">
        <v>198</v>
      </c>
      <c r="AB302" s="31"/>
      <c r="AC302" s="31"/>
      <c r="AD302" s="31"/>
      <c r="AE302" s="31"/>
      <c r="AF302" s="31"/>
      <c r="AG302" s="31"/>
      <c r="AH302" s="31"/>
      <c r="AI302" s="31"/>
      <c r="AJ302" s="31"/>
      <c r="AK302" s="31"/>
      <c r="AL302" s="31"/>
      <c r="AM302" s="31"/>
      <c r="AN302" s="39" t="str">
        <f t="array" ref="AN302">IFNA(TEXT(XLOOKUP(C:C,'Follow up.2'!B:B,'Follow up.2'!AF:AF),if(left(B302,1)="3","x", "mm/yyyy")), "-")</f>
        <v/>
      </c>
      <c r="AO302" s="31"/>
      <c r="AP302" s="30"/>
      <c r="AQ302" s="13"/>
      <c r="AR302" s="13"/>
      <c r="AS302" s="13"/>
      <c r="AT302" s="13"/>
      <c r="AU302" s="13"/>
      <c r="AV302" s="13"/>
      <c r="AW302" s="3"/>
      <c r="AX302" s="3"/>
      <c r="AY302" s="3"/>
      <c r="AZ302" s="3"/>
      <c r="BA302" s="3"/>
      <c r="BB302" s="3"/>
      <c r="BC302" s="3"/>
      <c r="BD302" s="3"/>
      <c r="BE302" s="3"/>
      <c r="BF302" s="3"/>
      <c r="BG302" s="3"/>
      <c r="BH302" s="3"/>
      <c r="BI302" s="3"/>
    </row>
    <row r="303" ht="14.25" customHeight="1">
      <c r="A303" s="1"/>
      <c r="B303" s="1">
        <f t="array" ref="B303">ifna(iferror(xlookup(C:C,'1000'!A:A,'1000'!D:D),iferror(xlookup(C:C,'2000'!A:A,'2000'!D:D),xlookup(C:C,'3000'!A:A,'3000'!D:D))),"-")</f>
        <v>1004</v>
      </c>
      <c r="C303" s="52">
        <v>153.0</v>
      </c>
      <c r="D303" s="53" t="s">
        <v>778</v>
      </c>
      <c r="E303" s="94" t="s">
        <v>496</v>
      </c>
      <c r="F303" s="103" t="s">
        <v>117</v>
      </c>
      <c r="G303" s="93">
        <v>12.0</v>
      </c>
      <c r="H303" s="43" t="s">
        <v>1451</v>
      </c>
      <c r="I303" s="54"/>
      <c r="J303" s="53"/>
      <c r="K303" s="30"/>
      <c r="L303" s="31"/>
      <c r="M303" s="31"/>
      <c r="N303" s="33" t="s">
        <v>654</v>
      </c>
      <c r="O303" s="145" t="s">
        <v>654</v>
      </c>
      <c r="P303" s="35" t="s">
        <v>45</v>
      </c>
      <c r="Q303" s="35" t="s">
        <v>45</v>
      </c>
      <c r="R303" s="35" t="s">
        <v>45</v>
      </c>
      <c r="S303" s="35" t="s">
        <v>45</v>
      </c>
      <c r="T303" s="35" t="s">
        <v>45</v>
      </c>
      <c r="U303" s="35" t="s">
        <v>45</v>
      </c>
      <c r="V303" s="35" t="s">
        <v>45</v>
      </c>
      <c r="W303" s="35" t="s">
        <v>45</v>
      </c>
      <c r="X303" s="35" t="s">
        <v>45</v>
      </c>
      <c r="Y303" s="35" t="s">
        <v>45</v>
      </c>
      <c r="Z303" s="38" t="str">
        <f t="array" ref="Z303">IFERROR(xlookup(C:C,'Follow up.1'!A:A,'Follow up.1'!AF:AF),"-")</f>
        <v> 11/24</v>
      </c>
      <c r="AA303" s="32" t="s">
        <v>56</v>
      </c>
      <c r="AC303" s="31"/>
      <c r="AD303" s="31"/>
      <c r="AE303" s="31"/>
      <c r="AF303" s="31"/>
      <c r="AG303" s="31"/>
      <c r="AH303" s="31"/>
      <c r="AI303" s="31"/>
      <c r="AJ303" s="31"/>
      <c r="AK303" s="31"/>
      <c r="AL303" s="31"/>
      <c r="AM303" s="31"/>
      <c r="AN303" s="39" t="str">
        <f t="array" ref="AN303">IFNA(TEXT(XLOOKUP(C:C,'Follow up.2'!B:B,'Follow up.2'!AF:AF),if(left(B303,1)="3","x", "mm/yyyy")), "-")</f>
        <v/>
      </c>
      <c r="AO303" s="31"/>
      <c r="AP303" s="30"/>
      <c r="AQ303" s="13"/>
      <c r="AR303" s="13"/>
      <c r="AS303" s="13"/>
      <c r="AT303" s="13"/>
      <c r="AU303" s="13"/>
      <c r="AV303" s="13"/>
      <c r="AW303" s="3"/>
      <c r="AX303" s="3"/>
      <c r="AY303" s="3"/>
      <c r="AZ303" s="3"/>
      <c r="BA303" s="3"/>
      <c r="BB303" s="3"/>
      <c r="BC303" s="3"/>
      <c r="BD303" s="3"/>
      <c r="BE303" s="3"/>
      <c r="BF303" s="3"/>
      <c r="BG303" s="3"/>
      <c r="BH303" s="3"/>
      <c r="BI303" s="3"/>
    </row>
    <row r="304" ht="14.25" customHeight="1">
      <c r="A304" s="1"/>
      <c r="B304" s="1">
        <f t="array" ref="B304">ifna(iferror(xlookup(C:C,'1000'!A:A,'1000'!D:D),iferror(xlookup(C:C,'2000'!A:A,'2000'!D:D),xlookup(C:C,'3000'!A:A,'3000'!D:D))),"-")</f>
        <v>1119</v>
      </c>
      <c r="C304" s="119">
        <v>1511.0</v>
      </c>
      <c r="D304" s="27" t="s">
        <v>1452</v>
      </c>
      <c r="E304" s="27" t="s">
        <v>937</v>
      </c>
      <c r="F304" s="27" t="s">
        <v>124</v>
      </c>
      <c r="G304" s="27">
        <v>12.0</v>
      </c>
      <c r="H304" s="28" t="s">
        <v>1453</v>
      </c>
      <c r="I304" s="29" t="s">
        <v>939</v>
      </c>
      <c r="J304" s="27"/>
      <c r="K304" s="30" t="s">
        <v>206</v>
      </c>
      <c r="L304" s="6" t="s">
        <v>206</v>
      </c>
      <c r="M304" s="51" t="s">
        <v>895</v>
      </c>
      <c r="N304" s="82" t="s">
        <v>654</v>
      </c>
      <c r="O304" s="86" t="s">
        <v>654</v>
      </c>
      <c r="P304" s="65" t="s">
        <v>46</v>
      </c>
      <c r="Q304" s="65" t="s">
        <v>45</v>
      </c>
      <c r="R304" s="65" t="s">
        <v>45</v>
      </c>
      <c r="S304" s="65" t="s">
        <v>45</v>
      </c>
      <c r="T304" s="65" t="s">
        <v>76</v>
      </c>
      <c r="U304" s="65" t="s">
        <v>46</v>
      </c>
      <c r="V304" s="36"/>
      <c r="W304" s="50"/>
      <c r="X304" s="50"/>
      <c r="Y304" s="65"/>
      <c r="Z304" s="38" t="str">
        <f t="array" ref="Z304">IFERROR(xlookup(C:C,'Follow up.1'!A:A,'Follow up.1'!AF:AF),"-")</f>
        <v>-</v>
      </c>
      <c r="AA304" s="6"/>
      <c r="AB304" s="6"/>
      <c r="AC304" s="6"/>
      <c r="AD304" s="6"/>
      <c r="AE304" s="6"/>
      <c r="AF304" s="6"/>
      <c r="AG304" s="6"/>
      <c r="AH304" s="6"/>
      <c r="AI304" s="6"/>
      <c r="AJ304" s="6"/>
      <c r="AK304" s="6"/>
      <c r="AL304" s="6"/>
      <c r="AM304" s="6"/>
      <c r="AN304" s="39" t="str">
        <f t="array" ref="AN304">IFNA(TEXT(XLOOKUP(C:C,'Follow up.2'!B:B,'Follow up.2'!AF:AF), "mm/yyyy"), "-")</f>
        <v/>
      </c>
      <c r="AO304" s="6"/>
      <c r="AP304" s="3"/>
      <c r="AQ304" s="3"/>
      <c r="AR304" s="3"/>
      <c r="AS304" s="3"/>
      <c r="AT304" s="3"/>
      <c r="AU304" s="3"/>
      <c r="AV304" s="3"/>
      <c r="AW304" s="3"/>
      <c r="AX304" s="3"/>
      <c r="AY304" s="3"/>
      <c r="AZ304" s="3"/>
      <c r="BA304" s="3"/>
      <c r="BB304" s="3"/>
      <c r="BC304" s="3"/>
      <c r="BD304" s="3"/>
      <c r="BE304" s="3"/>
      <c r="BF304" s="3"/>
      <c r="BG304" s="3"/>
      <c r="BH304" s="3"/>
      <c r="BI304" s="3"/>
    </row>
    <row r="305" ht="14.25" customHeight="1">
      <c r="A305" s="1"/>
      <c r="B305" s="1" t="str">
        <f t="array" ref="B305">ifna(iferror(xlookup(C:C,'1000'!A:A,'1000'!D:D),iferror(xlookup(C:C,'2000'!A:A,'2000'!D:D),xlookup(C:C,'3000'!A:A,'3000'!D:D))),"-")</f>
        <v>-</v>
      </c>
      <c r="C305" s="26">
        <v>748.0</v>
      </c>
      <c r="D305" s="27" t="s">
        <v>1117</v>
      </c>
      <c r="E305" s="27" t="s">
        <v>1454</v>
      </c>
      <c r="F305" s="27">
        <v>1.0</v>
      </c>
      <c r="G305" s="27">
        <v>12.0</v>
      </c>
      <c r="H305" s="28" t="s">
        <v>1455</v>
      </c>
      <c r="I305" s="29">
        <v>0.0</v>
      </c>
      <c r="J305" s="27" t="s">
        <v>1456</v>
      </c>
      <c r="K305" s="30" t="s">
        <v>42</v>
      </c>
      <c r="L305" s="31" t="s">
        <v>42</v>
      </c>
      <c r="M305" s="51" t="s">
        <v>895</v>
      </c>
      <c r="N305" s="153" t="s">
        <v>58</v>
      </c>
      <c r="O305" s="149" t="s">
        <v>58</v>
      </c>
      <c r="P305" s="35"/>
      <c r="Q305" s="35"/>
      <c r="R305" s="35"/>
      <c r="S305" s="35"/>
      <c r="T305" s="35"/>
      <c r="U305" s="35"/>
      <c r="V305" s="35"/>
      <c r="W305" s="35"/>
      <c r="X305" s="35"/>
      <c r="Y305" s="35"/>
      <c r="Z305" s="38" t="str">
        <f t="array" ref="Z305">IFERROR(xlookup(C:C,'Follow up.1'!A:A,'Follow up.1'!AF:AF),"-")</f>
        <v>-</v>
      </c>
      <c r="AA305" s="31"/>
      <c r="AB305" s="31"/>
      <c r="AC305" s="31"/>
      <c r="AD305" s="31"/>
      <c r="AE305" s="31"/>
      <c r="AF305" s="31"/>
      <c r="AG305" s="31"/>
      <c r="AH305" s="31"/>
      <c r="AI305" s="31"/>
      <c r="AJ305" s="31"/>
      <c r="AK305" s="31"/>
      <c r="AL305" s="31"/>
      <c r="AM305" s="31"/>
      <c r="AN305" s="39" t="str">
        <f t="array" ref="AN305">IFNA(TEXT(XLOOKUP(C:C,'Follow up.2'!B:B,'Follow up.2'!AF:AF),if(left(B305,1)="3","x", "mm/yyyy")), "-")</f>
        <v>-</v>
      </c>
      <c r="AO305" s="31"/>
      <c r="AP305" s="27"/>
      <c r="AQ305" s="3"/>
      <c r="AR305" s="3"/>
      <c r="AS305" s="3"/>
      <c r="AT305" s="3"/>
      <c r="AU305" s="3"/>
      <c r="AV305" s="3"/>
      <c r="AW305" s="3"/>
      <c r="AX305" s="3"/>
      <c r="AY305" s="3"/>
      <c r="AZ305" s="3"/>
      <c r="BA305" s="3"/>
      <c r="BB305" s="3"/>
      <c r="BC305" s="3"/>
      <c r="BD305" s="3"/>
      <c r="BE305" s="3"/>
      <c r="BF305" s="3"/>
      <c r="BG305" s="3"/>
      <c r="BH305" s="3"/>
      <c r="BI305" s="3"/>
    </row>
    <row r="306" ht="14.25" customHeight="1">
      <c r="A306" s="1"/>
      <c r="B306" s="1" t="str">
        <f t="array" ref="B306">ifna(iferror(xlookup(C:C,'1000'!A:A,'1000'!D:D),iferror(xlookup(C:C,'2000'!A:A,'2000'!D:D),xlookup(C:C,'3000'!A:A,'3000'!D:D))),"-")</f>
        <v>-</v>
      </c>
      <c r="C306" s="26">
        <v>1125.0</v>
      </c>
      <c r="D306" s="27" t="s">
        <v>1457</v>
      </c>
      <c r="E306" s="27" t="s">
        <v>1458</v>
      </c>
      <c r="F306" s="27" t="s">
        <v>38</v>
      </c>
      <c r="G306" s="27">
        <v>12.0</v>
      </c>
      <c r="H306" s="28" t="s">
        <v>1459</v>
      </c>
      <c r="I306" s="143" t="s">
        <v>1375</v>
      </c>
      <c r="J306" s="27"/>
      <c r="K306" s="30" t="s">
        <v>42</v>
      </c>
      <c r="L306" s="31" t="s">
        <v>42</v>
      </c>
      <c r="M306" s="51" t="s">
        <v>895</v>
      </c>
      <c r="N306" s="153" t="s">
        <v>58</v>
      </c>
      <c r="O306" s="149" t="s">
        <v>58</v>
      </c>
      <c r="P306" s="35" t="s">
        <v>76</v>
      </c>
      <c r="Q306" s="35"/>
      <c r="R306" s="35"/>
      <c r="S306" s="35"/>
      <c r="T306" s="35"/>
      <c r="U306" s="35"/>
      <c r="V306" s="35"/>
      <c r="W306" s="35"/>
      <c r="X306" s="35"/>
      <c r="Y306" s="35"/>
      <c r="Z306" s="38" t="str">
        <f t="array" ref="Z306">IFERROR(xlookup(C:C,'Follow up.1'!A:A,'Follow up.1'!AF:AF),"-")</f>
        <v>-</v>
      </c>
      <c r="AA306" s="31"/>
      <c r="AB306" s="31"/>
      <c r="AC306" s="31"/>
      <c r="AD306" s="31"/>
      <c r="AE306" s="31"/>
      <c r="AF306" s="31"/>
      <c r="AG306" s="31"/>
      <c r="AH306" s="31"/>
      <c r="AI306" s="31"/>
      <c r="AJ306" s="31"/>
      <c r="AK306" s="31"/>
      <c r="AL306" s="31"/>
      <c r="AM306" s="31"/>
      <c r="AN306" s="39" t="str">
        <f t="array" ref="AN306">IFNA(TEXT(XLOOKUP(C:C,'Follow up.2'!B:B,'Follow up.2'!AF:AF), "mm/yyyy"), "-")</f>
        <v>-</v>
      </c>
      <c r="AO306" s="31"/>
      <c r="AP306" s="27"/>
      <c r="AQ306" s="3"/>
      <c r="AR306" s="3"/>
      <c r="AS306" s="3"/>
      <c r="AT306" s="3"/>
      <c r="AU306" s="3"/>
      <c r="AV306" s="3"/>
      <c r="AW306" s="3"/>
      <c r="AX306" s="3"/>
      <c r="AY306" s="3"/>
      <c r="AZ306" s="3"/>
      <c r="BA306" s="3"/>
      <c r="BB306" s="3"/>
      <c r="BC306" s="3"/>
      <c r="BD306" s="3"/>
      <c r="BE306" s="3"/>
      <c r="BF306" s="3"/>
      <c r="BG306" s="3"/>
      <c r="BH306" s="3"/>
      <c r="BI306" s="3"/>
    </row>
    <row r="307" ht="14.25" customHeight="1">
      <c r="A307" s="1"/>
      <c r="B307" s="1" t="str">
        <f t="array" ref="B307">ifna(iferror(xlookup(C:C,'1000'!A:A,'1000'!D:D),iferror(xlookup(C:C,'2000'!A:A,'2000'!D:D),xlookup(C:C,'3000'!A:A,'3000'!D:D))),"-")</f>
        <v>-</v>
      </c>
      <c r="C307" s="26">
        <v>1163.0</v>
      </c>
      <c r="D307" s="128" t="s">
        <v>1460</v>
      </c>
      <c r="E307" s="128" t="s">
        <v>1461</v>
      </c>
      <c r="F307" s="128" t="s">
        <v>287</v>
      </c>
      <c r="G307" s="128">
        <v>12.0</v>
      </c>
      <c r="H307" s="77" t="s">
        <v>1462</v>
      </c>
      <c r="I307" s="127" t="s">
        <v>1463</v>
      </c>
      <c r="J307" s="128" t="s">
        <v>1464</v>
      </c>
      <c r="K307" s="30" t="s">
        <v>42</v>
      </c>
      <c r="L307" s="31" t="s">
        <v>42</v>
      </c>
      <c r="M307" s="51" t="s">
        <v>895</v>
      </c>
      <c r="N307" s="153" t="s">
        <v>58</v>
      </c>
      <c r="O307" s="149" t="s">
        <v>58</v>
      </c>
      <c r="P307" s="35" t="s">
        <v>76</v>
      </c>
      <c r="Q307" s="35" t="s">
        <v>45</v>
      </c>
      <c r="R307" s="35" t="s">
        <v>106</v>
      </c>
      <c r="S307" s="35"/>
      <c r="T307" s="35"/>
      <c r="U307" s="35"/>
      <c r="V307" s="35"/>
      <c r="W307" s="35"/>
      <c r="X307" s="35"/>
      <c r="Y307" s="35"/>
      <c r="Z307" s="38" t="str">
        <f t="array" ref="Z307">IFERROR(xlookup(C:C,'Follow up.1'!A:A,'Follow up.1'!AF:AF),"-")</f>
        <v>-</v>
      </c>
      <c r="AA307" s="31"/>
      <c r="AB307" s="31"/>
      <c r="AC307" s="31"/>
      <c r="AD307" s="31"/>
      <c r="AE307" s="31"/>
      <c r="AF307" s="31"/>
      <c r="AG307" s="31"/>
      <c r="AH307" s="31"/>
      <c r="AI307" s="31"/>
      <c r="AJ307" s="31"/>
      <c r="AK307" s="31"/>
      <c r="AL307" s="31"/>
      <c r="AM307" s="31"/>
      <c r="AN307" s="39" t="str">
        <f t="array" ref="AN307">IFNA(TEXT(XLOOKUP(C:C,'Follow up.2'!B:B,'Follow up.2'!AF:AF), "mm/yyyy"), "-")</f>
        <v>-</v>
      </c>
      <c r="AO307" s="31"/>
      <c r="AP307" s="27"/>
      <c r="AQ307" s="3"/>
      <c r="AR307" s="3"/>
      <c r="AS307" s="3"/>
      <c r="AT307" s="3"/>
      <c r="AU307" s="3"/>
      <c r="AV307" s="3"/>
      <c r="AW307" s="3"/>
      <c r="AX307" s="3"/>
      <c r="AY307" s="3"/>
      <c r="AZ307" s="3"/>
      <c r="BA307" s="3"/>
      <c r="BB307" s="3"/>
      <c r="BC307" s="3"/>
      <c r="BD307" s="3"/>
      <c r="BE307" s="3"/>
      <c r="BF307" s="3"/>
      <c r="BG307" s="3"/>
      <c r="BH307" s="3"/>
      <c r="BI307" s="3"/>
    </row>
    <row r="308" ht="14.25" customHeight="1">
      <c r="A308" s="1"/>
      <c r="B308" s="1" t="str">
        <f t="array" ref="B308">ifna(iferror(xlookup(C:C,'1000'!A:A,'1000'!D:D),iferror(xlookup(C:C,'2000'!A:A,'2000'!D:D),xlookup(C:C,'3000'!A:A,'3000'!D:D))),"-")</f>
        <v>-</v>
      </c>
      <c r="C308" s="26">
        <v>1176.0</v>
      </c>
      <c r="D308" s="53" t="s">
        <v>1465</v>
      </c>
      <c r="E308" s="53" t="s">
        <v>1466</v>
      </c>
      <c r="F308" s="53" t="s">
        <v>92</v>
      </c>
      <c r="G308" s="53">
        <v>12.0</v>
      </c>
      <c r="H308" s="28" t="s">
        <v>1467</v>
      </c>
      <c r="I308" s="54" t="s">
        <v>1468</v>
      </c>
      <c r="J308" s="53"/>
      <c r="K308" s="30" t="s">
        <v>42</v>
      </c>
      <c r="L308" s="31" t="s">
        <v>42</v>
      </c>
      <c r="M308" s="51" t="s">
        <v>895</v>
      </c>
      <c r="N308" s="153" t="s">
        <v>58</v>
      </c>
      <c r="O308" s="149" t="s">
        <v>58</v>
      </c>
      <c r="P308" s="35" t="s">
        <v>56</v>
      </c>
      <c r="Q308" s="35"/>
      <c r="R308" s="35"/>
      <c r="S308" s="35"/>
      <c r="T308" s="35"/>
      <c r="U308" s="35"/>
      <c r="V308" s="35"/>
      <c r="W308" s="35"/>
      <c r="X308" s="35"/>
      <c r="Y308" s="35"/>
      <c r="Z308" s="38" t="str">
        <f t="array" ref="Z308">IFERROR(xlookup(C:C,'Follow up.1'!A:A,'Follow up.1'!AF:AF),"-")</f>
        <v>-</v>
      </c>
      <c r="AA308" s="31"/>
      <c r="AB308" s="31"/>
      <c r="AC308" s="31"/>
      <c r="AD308" s="31"/>
      <c r="AE308" s="31"/>
      <c r="AF308" s="31"/>
      <c r="AG308" s="31"/>
      <c r="AH308" s="31"/>
      <c r="AI308" s="31"/>
      <c r="AJ308" s="31"/>
      <c r="AK308" s="31"/>
      <c r="AL308" s="31"/>
      <c r="AM308" s="31"/>
      <c r="AN308" s="39" t="str">
        <f t="array" ref="AN308">IFNA(TEXT(XLOOKUP(C:C,'Follow up.2'!B:B,'Follow up.2'!AF:AF), "mm/yyyy"), "-")</f>
        <v>-</v>
      </c>
      <c r="AO308" s="31"/>
      <c r="AP308" s="27"/>
      <c r="AQ308" s="3"/>
      <c r="AR308" s="3"/>
      <c r="AS308" s="3"/>
      <c r="AT308" s="3"/>
      <c r="AU308" s="3"/>
      <c r="AV308" s="3"/>
      <c r="AW308" s="3"/>
      <c r="AX308" s="3"/>
      <c r="AY308" s="3"/>
      <c r="AZ308" s="3"/>
      <c r="BA308" s="3"/>
      <c r="BB308" s="3"/>
      <c r="BC308" s="3"/>
      <c r="BD308" s="3"/>
      <c r="BE308" s="3"/>
      <c r="BF308" s="3"/>
      <c r="BG308" s="3"/>
      <c r="BH308" s="3"/>
      <c r="BI308" s="3"/>
    </row>
    <row r="309" ht="14.25" customHeight="1">
      <c r="A309" s="1"/>
      <c r="B309" s="1" t="str">
        <f t="array" ref="B309">ifna(iferror(xlookup(C:C,'1000'!A:A,'1000'!D:D),iferror(xlookup(C:C,'2000'!A:A,'2000'!D:D),xlookup(C:C,'3000'!A:A,'3000'!D:D))),"-")</f>
        <v>-</v>
      </c>
      <c r="C309" s="26">
        <v>1257.0</v>
      </c>
      <c r="D309" s="144" t="s">
        <v>1469</v>
      </c>
      <c r="E309" s="144" t="s">
        <v>1470</v>
      </c>
      <c r="F309" s="144" t="s">
        <v>71</v>
      </c>
      <c r="G309" s="144">
        <v>12.0</v>
      </c>
      <c r="H309" s="77" t="s">
        <v>1471</v>
      </c>
      <c r="I309" s="174" t="s">
        <v>1472</v>
      </c>
      <c r="J309" s="144"/>
      <c r="K309" s="30" t="s">
        <v>609</v>
      </c>
      <c r="L309" s="31" t="s">
        <v>609</v>
      </c>
      <c r="M309" s="51" t="s">
        <v>895</v>
      </c>
      <c r="N309" s="153" t="s">
        <v>58</v>
      </c>
      <c r="O309" s="149" t="s">
        <v>58</v>
      </c>
      <c r="P309" s="35" t="s">
        <v>76</v>
      </c>
      <c r="Q309" s="35" t="s">
        <v>45</v>
      </c>
      <c r="R309" s="35" t="s">
        <v>45</v>
      </c>
      <c r="S309" s="35" t="s">
        <v>45</v>
      </c>
      <c r="T309" s="35"/>
      <c r="U309" s="35"/>
      <c r="V309" s="35"/>
      <c r="W309" s="35"/>
      <c r="X309" s="35"/>
      <c r="Y309" s="35"/>
      <c r="Z309" s="38" t="str">
        <f t="array" ref="Z309">IFERROR(xlookup(C:C,'Follow up.1'!A:A,'Follow up.1'!AF:AF),"-")</f>
        <v>-</v>
      </c>
      <c r="AA309" s="31"/>
      <c r="AB309" s="31"/>
      <c r="AC309" s="31"/>
      <c r="AD309" s="31"/>
      <c r="AE309" s="31"/>
      <c r="AF309" s="31"/>
      <c r="AG309" s="31"/>
      <c r="AH309" s="31"/>
      <c r="AI309" s="31"/>
      <c r="AJ309" s="31"/>
      <c r="AK309" s="31"/>
      <c r="AL309" s="31"/>
      <c r="AM309" s="31"/>
      <c r="AN309" s="39" t="str">
        <f t="array" ref="AN309">IFNA(TEXT(XLOOKUP(C:C,'Follow up.2'!B:B,'Follow up.2'!AF:AF), "mm/yyyy"), "-")</f>
        <v>-</v>
      </c>
      <c r="AO309" s="31"/>
      <c r="AP309" s="27"/>
      <c r="AQ309" s="3"/>
      <c r="AR309" s="3"/>
      <c r="AS309" s="3"/>
      <c r="AT309" s="3"/>
      <c r="AU309" s="3"/>
      <c r="AV309" s="3"/>
      <c r="AW309" s="3"/>
      <c r="AX309" s="3"/>
      <c r="AY309" s="3"/>
      <c r="AZ309" s="3"/>
      <c r="BA309" s="3"/>
      <c r="BB309" s="3"/>
      <c r="BC309" s="3"/>
      <c r="BD309" s="3"/>
      <c r="BE309" s="3"/>
      <c r="BF309" s="3"/>
      <c r="BG309" s="3"/>
      <c r="BH309" s="3"/>
      <c r="BI309" s="3"/>
    </row>
    <row r="310" ht="14.25" customHeight="1">
      <c r="A310" s="1"/>
      <c r="B310" s="1" t="str">
        <f t="array" ref="B310">ifna(iferror(xlookup(C:C,'1000'!A:A,'1000'!D:D),iferror(xlookup(C:C,'2000'!A:A,'2000'!D:D),xlookup(C:C,'3000'!A:A,'3000'!D:D))),"-")</f>
        <v>-</v>
      </c>
      <c r="C310" s="26">
        <v>1329.0</v>
      </c>
      <c r="D310" s="27" t="s">
        <v>1473</v>
      </c>
      <c r="E310" s="27" t="s">
        <v>1474</v>
      </c>
      <c r="F310" s="27" t="s">
        <v>844</v>
      </c>
      <c r="G310" s="27">
        <v>12.0</v>
      </c>
      <c r="H310" s="28" t="s">
        <v>1475</v>
      </c>
      <c r="I310" s="29">
        <v>4.847169973E9</v>
      </c>
      <c r="J310" s="195">
        <v>8.186209727E9</v>
      </c>
      <c r="K310" s="30" t="s">
        <v>609</v>
      </c>
      <c r="L310" s="31" t="s">
        <v>609</v>
      </c>
      <c r="M310" s="51" t="s">
        <v>895</v>
      </c>
      <c r="N310" s="153" t="s">
        <v>58</v>
      </c>
      <c r="O310" s="149" t="s">
        <v>58</v>
      </c>
      <c r="P310" s="196" t="s">
        <v>106</v>
      </c>
      <c r="Q310" s="65"/>
      <c r="R310" s="65"/>
      <c r="S310" s="65"/>
      <c r="T310" s="65"/>
      <c r="U310" s="65"/>
      <c r="V310" s="65"/>
      <c r="W310" s="65"/>
      <c r="X310" s="65"/>
      <c r="Y310" s="65"/>
      <c r="Z310" s="38" t="str">
        <f t="array" ref="Z310">IFERROR(xlookup(C:C,'Follow up.1'!A:A,'Follow up.1'!AF:AF),"-")</f>
        <v>-</v>
      </c>
      <c r="AA310" s="6"/>
      <c r="AB310" s="6"/>
      <c r="AC310" s="6"/>
      <c r="AD310" s="6"/>
      <c r="AE310" s="6"/>
      <c r="AF310" s="6"/>
      <c r="AG310" s="6"/>
      <c r="AH310" s="6"/>
      <c r="AI310" s="6"/>
      <c r="AJ310" s="6"/>
      <c r="AK310" s="6"/>
      <c r="AL310" s="6"/>
      <c r="AM310" s="6"/>
      <c r="AN310" s="39" t="str">
        <f t="array" ref="AN310">IFNA(TEXT(XLOOKUP(C:C,'Follow up.2'!B:B,'Follow up.2'!AF:AF), "mm/yyyy"), "-")</f>
        <v>-</v>
      </c>
      <c r="AO310" s="6"/>
      <c r="AP310" s="3"/>
      <c r="AQ310" s="3"/>
      <c r="AR310" s="3"/>
      <c r="AS310" s="3"/>
      <c r="AT310" s="3"/>
      <c r="AU310" s="3"/>
      <c r="AV310" s="3"/>
      <c r="AW310" s="3"/>
      <c r="AX310" s="3"/>
      <c r="AY310" s="3"/>
      <c r="AZ310" s="3"/>
      <c r="BA310" s="3"/>
      <c r="BB310" s="3"/>
      <c r="BC310" s="3"/>
      <c r="BD310" s="3"/>
      <c r="BE310" s="3"/>
      <c r="BF310" s="3"/>
      <c r="BG310" s="3"/>
      <c r="BH310" s="3"/>
      <c r="BI310" s="3"/>
    </row>
    <row r="311" ht="14.25" customHeight="1">
      <c r="A311" s="1"/>
      <c r="B311" s="1" t="str">
        <f t="array" ref="B311">ifna(iferror(xlookup(C:C,'1000'!A:A,'1000'!D:D),iferror(xlookup(C:C,'2000'!A:A,'2000'!D:D),xlookup(C:C,'3000'!A:A,'3000'!D:D))),"-")</f>
        <v>-</v>
      </c>
      <c r="C311" s="26">
        <v>1332.0</v>
      </c>
      <c r="D311" s="27" t="s">
        <v>1476</v>
      </c>
      <c r="E311" s="27" t="s">
        <v>185</v>
      </c>
      <c r="F311" s="27" t="s">
        <v>38</v>
      </c>
      <c r="G311" s="27">
        <v>12.0</v>
      </c>
      <c r="H311" s="28" t="s">
        <v>1477</v>
      </c>
      <c r="I311" s="29" t="s">
        <v>1478</v>
      </c>
      <c r="J311" s="27" t="s">
        <v>1478</v>
      </c>
      <c r="K311" s="30" t="s">
        <v>609</v>
      </c>
      <c r="L311" s="31" t="s">
        <v>609</v>
      </c>
      <c r="M311" s="51" t="s">
        <v>895</v>
      </c>
      <c r="N311" s="153" t="s">
        <v>58</v>
      </c>
      <c r="O311" s="149" t="s">
        <v>58</v>
      </c>
      <c r="P311" s="65" t="s">
        <v>46</v>
      </c>
      <c r="Q311" s="65"/>
      <c r="R311" s="65"/>
      <c r="S311" s="65"/>
      <c r="T311" s="65"/>
      <c r="U311" s="65"/>
      <c r="V311" s="65"/>
      <c r="W311" s="65"/>
      <c r="X311" s="65"/>
      <c r="Y311" s="65"/>
      <c r="Z311" s="38" t="str">
        <f t="array" ref="Z311">IFERROR(xlookup(C:C,'Follow up.1'!A:A,'Follow up.1'!AF:AF),"-")</f>
        <v>-</v>
      </c>
      <c r="AA311" s="6"/>
      <c r="AB311" s="6"/>
      <c r="AC311" s="6"/>
      <c r="AD311" s="6"/>
      <c r="AE311" s="6"/>
      <c r="AF311" s="6"/>
      <c r="AG311" s="6"/>
      <c r="AH311" s="6"/>
      <c r="AI311" s="6"/>
      <c r="AJ311" s="6"/>
      <c r="AK311" s="6"/>
      <c r="AL311" s="6"/>
      <c r="AM311" s="6"/>
      <c r="AN311" s="39" t="str">
        <f t="array" ref="AN311">IFNA(TEXT(XLOOKUP(C:C,'Follow up.2'!B:B,'Follow up.2'!AF:AF), "mm/yyyy"), "-")</f>
        <v>-</v>
      </c>
      <c r="AO311" s="6"/>
      <c r="AP311" s="3"/>
      <c r="AQ311" s="3"/>
      <c r="AR311" s="3"/>
      <c r="AS311" s="3"/>
      <c r="AT311" s="3"/>
      <c r="AU311" s="3"/>
      <c r="AV311" s="3"/>
      <c r="AW311" s="3"/>
      <c r="AX311" s="3"/>
      <c r="AY311" s="3"/>
      <c r="AZ311" s="3"/>
      <c r="BA311" s="3"/>
      <c r="BB311" s="3"/>
      <c r="BC311" s="3"/>
      <c r="BD311" s="3"/>
      <c r="BE311" s="3"/>
      <c r="BF311" s="3"/>
      <c r="BG311" s="3"/>
      <c r="BH311" s="3"/>
      <c r="BI311" s="3"/>
    </row>
    <row r="312" ht="14.25" customHeight="1">
      <c r="A312" s="1"/>
      <c r="B312" s="1" t="str">
        <f t="array" ref="B312">ifna(iferror(xlookup(C:C,'1000'!A:A,'1000'!D:D),iferror(xlookup(C:C,'2000'!A:A,'2000'!D:D),xlookup(C:C,'3000'!A:A,'3000'!D:D))),"-")</f>
        <v>-</v>
      </c>
      <c r="C312" s="26">
        <v>1400.0</v>
      </c>
      <c r="D312" s="27" t="s">
        <v>1479</v>
      </c>
      <c r="E312" s="27" t="s">
        <v>1480</v>
      </c>
      <c r="F312" s="27" t="s">
        <v>117</v>
      </c>
      <c r="G312" s="27">
        <v>12.0</v>
      </c>
      <c r="H312" s="28" t="s">
        <v>1481</v>
      </c>
      <c r="I312" s="173">
        <v>2.679688787E9</v>
      </c>
      <c r="J312" s="27"/>
      <c r="K312" s="30" t="s">
        <v>42</v>
      </c>
      <c r="L312" s="31" t="s">
        <v>42</v>
      </c>
      <c r="M312" s="51" t="s">
        <v>895</v>
      </c>
      <c r="N312" s="153" t="s">
        <v>58</v>
      </c>
      <c r="O312" s="149" t="s">
        <v>58</v>
      </c>
      <c r="P312" s="65" t="s">
        <v>88</v>
      </c>
      <c r="Q312" s="65"/>
      <c r="R312" s="65"/>
      <c r="S312" s="65"/>
      <c r="T312" s="65"/>
      <c r="U312" s="65"/>
      <c r="V312" s="65"/>
      <c r="W312" s="65"/>
      <c r="X312" s="65"/>
      <c r="Y312" s="65"/>
      <c r="Z312" s="38" t="str">
        <f t="array" ref="Z312">IFERROR(xlookup(C:C,'Follow up.1'!A:A,'Follow up.1'!AF:AF),"-")</f>
        <v>-</v>
      </c>
      <c r="AA312" s="6"/>
      <c r="AB312" s="6"/>
      <c r="AC312" s="6"/>
      <c r="AD312" s="6"/>
      <c r="AE312" s="6"/>
      <c r="AF312" s="6"/>
      <c r="AG312" s="6"/>
      <c r="AH312" s="6"/>
      <c r="AI312" s="6"/>
      <c r="AJ312" s="6"/>
      <c r="AK312" s="6"/>
      <c r="AL312" s="6"/>
      <c r="AM312" s="6"/>
      <c r="AN312" s="39" t="str">
        <f t="array" ref="AN312">IFNA(TEXT(XLOOKUP(C:C,'Follow up.2'!B:B,'Follow up.2'!AF:AF), "mm/yyyy"), "-")</f>
        <v>-</v>
      </c>
      <c r="AO312" s="6"/>
      <c r="AP312" s="3"/>
      <c r="AQ312" s="3"/>
      <c r="AR312" s="3"/>
      <c r="AS312" s="3"/>
      <c r="AT312" s="3"/>
      <c r="AU312" s="3"/>
      <c r="AV312" s="3"/>
      <c r="AW312" s="3"/>
      <c r="AX312" s="3"/>
      <c r="AY312" s="3"/>
      <c r="AZ312" s="3"/>
      <c r="BA312" s="3"/>
      <c r="BB312" s="3"/>
      <c r="BC312" s="3"/>
      <c r="BD312" s="3"/>
      <c r="BE312" s="3"/>
      <c r="BF312" s="3"/>
      <c r="BG312" s="3"/>
      <c r="BH312" s="3"/>
      <c r="BI312" s="3"/>
    </row>
    <row r="313" ht="14.25" customHeight="1">
      <c r="A313" s="1"/>
      <c r="B313" s="1" t="str">
        <f t="array" ref="B313">ifna(iferror(xlookup(C:C,'1000'!A:A,'1000'!D:D),iferror(xlookup(C:C,'2000'!A:A,'2000'!D:D),xlookup(C:C,'3000'!A:A,'3000'!D:D))),"-")</f>
        <v>-</v>
      </c>
      <c r="C313" s="26">
        <v>1432.0</v>
      </c>
      <c r="D313" s="27" t="s">
        <v>1482</v>
      </c>
      <c r="E313" s="27" t="s">
        <v>1483</v>
      </c>
      <c r="F313" s="27" t="s">
        <v>50</v>
      </c>
      <c r="G313" s="27">
        <v>12.0</v>
      </c>
      <c r="H313" s="28" t="s">
        <v>531</v>
      </c>
      <c r="I313" s="29" t="s">
        <v>1484</v>
      </c>
      <c r="J313" s="27"/>
      <c r="K313" s="30" t="s">
        <v>609</v>
      </c>
      <c r="L313" s="31" t="s">
        <v>609</v>
      </c>
      <c r="M313" s="51" t="s">
        <v>895</v>
      </c>
      <c r="N313" s="153" t="s">
        <v>58</v>
      </c>
      <c r="O313" s="149" t="s">
        <v>58</v>
      </c>
      <c r="P313" s="65" t="s">
        <v>46</v>
      </c>
      <c r="Q313" s="65"/>
      <c r="R313" s="65"/>
      <c r="S313" s="65"/>
      <c r="T313" s="65"/>
      <c r="U313" s="65"/>
      <c r="V313" s="65"/>
      <c r="W313" s="65"/>
      <c r="X313" s="65"/>
      <c r="Y313" s="65"/>
      <c r="Z313" s="38" t="str">
        <f t="array" ref="Z313">IFERROR(xlookup(C:C,'Follow up.1'!A:A,'Follow up.1'!AF:AF),"-")</f>
        <v>-</v>
      </c>
      <c r="AA313" s="6"/>
      <c r="AB313" s="6"/>
      <c r="AC313" s="6"/>
      <c r="AD313" s="6"/>
      <c r="AE313" s="6"/>
      <c r="AF313" s="6"/>
      <c r="AG313" s="6"/>
      <c r="AH313" s="6"/>
      <c r="AI313" s="6"/>
      <c r="AJ313" s="6"/>
      <c r="AK313" s="6"/>
      <c r="AL313" s="6"/>
      <c r="AM313" s="6"/>
      <c r="AN313" s="39" t="str">
        <f t="array" ref="AN313">IFNA(TEXT(XLOOKUP(C:C,'Follow up.2'!B:B,'Follow up.2'!AF:AF), "mm/yyyy"), "-")</f>
        <v>-</v>
      </c>
      <c r="AO313" s="6"/>
      <c r="AP313" s="3"/>
      <c r="AQ313" s="3"/>
      <c r="AR313" s="3"/>
      <c r="AS313" s="3"/>
      <c r="AT313" s="3"/>
      <c r="AU313" s="3"/>
      <c r="AV313" s="3"/>
      <c r="AW313" s="3"/>
      <c r="AX313" s="3"/>
      <c r="AY313" s="3"/>
      <c r="AZ313" s="3"/>
      <c r="BA313" s="3"/>
      <c r="BB313" s="3"/>
      <c r="BC313" s="3"/>
      <c r="BD313" s="3"/>
      <c r="BE313" s="3"/>
      <c r="BF313" s="3"/>
      <c r="BG313" s="3"/>
      <c r="BH313" s="3"/>
      <c r="BI313" s="3"/>
    </row>
    <row r="314" ht="14.25" customHeight="1">
      <c r="A314" s="1"/>
      <c r="B314" s="1" t="str">
        <f t="array" ref="B314">ifna(iferror(xlookup(C:C,'1000'!A:A,'1000'!D:D),iferror(xlookup(C:C,'2000'!A:A,'2000'!D:D),xlookup(C:C,'3000'!A:A,'3000'!D:D))),"-")</f>
        <v>-</v>
      </c>
      <c r="C314" s="26">
        <v>1458.0</v>
      </c>
      <c r="D314" s="27" t="s">
        <v>1485</v>
      </c>
      <c r="E314" s="27" t="s">
        <v>1486</v>
      </c>
      <c r="F314" s="27" t="s">
        <v>124</v>
      </c>
      <c r="G314" s="27">
        <v>12.0</v>
      </c>
      <c r="H314" s="28" t="s">
        <v>1487</v>
      </c>
      <c r="I314" s="29" t="s">
        <v>1488</v>
      </c>
      <c r="J314" s="27" t="s">
        <v>1489</v>
      </c>
      <c r="K314" s="30" t="s">
        <v>206</v>
      </c>
      <c r="L314" s="6" t="s">
        <v>206</v>
      </c>
      <c r="M314" s="51" t="s">
        <v>895</v>
      </c>
      <c r="N314" s="153" t="s">
        <v>58</v>
      </c>
      <c r="O314" s="149" t="s">
        <v>58</v>
      </c>
      <c r="P314" s="65" t="s">
        <v>44</v>
      </c>
      <c r="Q314" s="65"/>
      <c r="R314" s="65"/>
      <c r="S314" s="65"/>
      <c r="T314" s="65"/>
      <c r="U314" s="65"/>
      <c r="V314" s="65"/>
      <c r="W314" s="65"/>
      <c r="X314" s="65"/>
      <c r="Y314" s="65"/>
      <c r="Z314" s="38" t="str">
        <f t="array" ref="Z314">IFERROR(xlookup(C:C,'Follow up.1'!A:A,'Follow up.1'!AF:AF),"-")</f>
        <v>-</v>
      </c>
      <c r="AA314" s="6"/>
      <c r="AB314" s="6"/>
      <c r="AC314" s="6"/>
      <c r="AD314" s="6"/>
      <c r="AE314" s="6"/>
      <c r="AF314" s="6"/>
      <c r="AG314" s="6"/>
      <c r="AH314" s="6"/>
      <c r="AI314" s="6"/>
      <c r="AJ314" s="6"/>
      <c r="AK314" s="6"/>
      <c r="AL314" s="6"/>
      <c r="AM314" s="6"/>
      <c r="AN314" s="39" t="str">
        <f t="array" ref="AN314">IFNA(TEXT(XLOOKUP(C:C,'Follow up.2'!B:B,'Follow up.2'!AF:AF), "mm/yyyy"), "-")</f>
        <v>-</v>
      </c>
      <c r="AO314" s="6"/>
      <c r="AP314" s="3"/>
      <c r="AQ314" s="3"/>
      <c r="AR314" s="3"/>
      <c r="AS314" s="3"/>
      <c r="AT314" s="3"/>
      <c r="AU314" s="3"/>
      <c r="AV314" s="3"/>
      <c r="AW314" s="3"/>
      <c r="AX314" s="3"/>
      <c r="AY314" s="3"/>
      <c r="AZ314" s="3"/>
      <c r="BA314" s="3"/>
      <c r="BB314" s="3"/>
      <c r="BC314" s="3"/>
      <c r="BD314" s="3"/>
      <c r="BE314" s="3"/>
      <c r="BF314" s="3"/>
      <c r="BG314" s="3"/>
      <c r="BH314" s="3"/>
      <c r="BI314" s="3"/>
    </row>
    <row r="315" ht="14.25" customHeight="1">
      <c r="A315" s="1"/>
      <c r="B315" s="1" t="str">
        <f t="array" ref="B315">ifna(iferror(xlookup(C:C,'1000'!A:A,'1000'!D:D),iferror(xlookup(C:C,'2000'!A:A,'2000'!D:D),xlookup(C:C,'3000'!A:A,'3000'!D:D))),"-")</f>
        <v>-</v>
      </c>
      <c r="C315" s="26">
        <v>1502.0</v>
      </c>
      <c r="D315" s="27" t="s">
        <v>642</v>
      </c>
      <c r="E315" s="27" t="s">
        <v>1490</v>
      </c>
      <c r="F315" s="27" t="s">
        <v>124</v>
      </c>
      <c r="G315" s="27">
        <v>12.0</v>
      </c>
      <c r="H315" s="28" t="s">
        <v>1491</v>
      </c>
      <c r="I315" s="29" t="s">
        <v>1492</v>
      </c>
      <c r="J315" s="27" t="s">
        <v>1493</v>
      </c>
      <c r="K315" s="30" t="s">
        <v>206</v>
      </c>
      <c r="L315" s="6" t="s">
        <v>206</v>
      </c>
      <c r="M315" s="51" t="s">
        <v>895</v>
      </c>
      <c r="N315" s="153" t="s">
        <v>58</v>
      </c>
      <c r="O315" s="149" t="s">
        <v>58</v>
      </c>
      <c r="P315" s="65" t="s">
        <v>46</v>
      </c>
      <c r="Q315" s="65" t="s">
        <v>46</v>
      </c>
      <c r="R315" s="65"/>
      <c r="S315" s="65"/>
      <c r="T315" s="65"/>
      <c r="U315" s="65"/>
      <c r="V315" s="65"/>
      <c r="W315" s="65"/>
      <c r="X315" s="65"/>
      <c r="Y315" s="65"/>
      <c r="Z315" s="38" t="str">
        <f t="array" ref="Z315">IFERROR(xlookup(C:C,'Follow up.1'!A:A,'Follow up.1'!AF:AF),"-")</f>
        <v>-</v>
      </c>
      <c r="AA315" s="6"/>
      <c r="AB315" s="6"/>
      <c r="AC315" s="6"/>
      <c r="AD315" s="6"/>
      <c r="AE315" s="6"/>
      <c r="AF315" s="6"/>
      <c r="AG315" s="6"/>
      <c r="AH315" s="6"/>
      <c r="AI315" s="6"/>
      <c r="AJ315" s="6"/>
      <c r="AK315" s="6"/>
      <c r="AL315" s="6"/>
      <c r="AM315" s="6"/>
      <c r="AN315" s="39" t="str">
        <f t="array" ref="AN315">IFNA(TEXT(XLOOKUP(C:C,'Follow up.2'!B:B,'Follow up.2'!AF:AF), "mm/yyyy"), "-")</f>
        <v>-</v>
      </c>
      <c r="AO315" s="6"/>
      <c r="AP315" s="3"/>
      <c r="AQ315" s="3"/>
      <c r="AR315" s="3"/>
      <c r="AS315" s="3"/>
      <c r="AT315" s="3"/>
      <c r="AU315" s="3"/>
      <c r="AV315" s="3"/>
      <c r="AW315" s="3"/>
      <c r="AX315" s="3"/>
      <c r="AY315" s="3"/>
      <c r="AZ315" s="3"/>
      <c r="BA315" s="3"/>
      <c r="BB315" s="3"/>
      <c r="BC315" s="3"/>
      <c r="BD315" s="3"/>
      <c r="BE315" s="3"/>
      <c r="BF315" s="3"/>
      <c r="BG315" s="3"/>
      <c r="BH315" s="3"/>
      <c r="BI315" s="3"/>
    </row>
    <row r="316" ht="14.25" customHeight="1">
      <c r="A316" s="1"/>
      <c r="B316" s="1" t="str">
        <f t="array" ref="B316">ifna(iferror(xlookup(C:C,'1000'!A:A,'1000'!D:D),iferror(xlookup(C:C,'2000'!A:A,'2000'!D:D),xlookup(C:C,'3000'!A:A,'3000'!D:D))),"-")</f>
        <v>-</v>
      </c>
      <c r="C316" s="26">
        <v>1506.0</v>
      </c>
      <c r="D316" s="27" t="s">
        <v>1494</v>
      </c>
      <c r="E316" s="27" t="s">
        <v>1495</v>
      </c>
      <c r="F316" s="27" t="s">
        <v>38</v>
      </c>
      <c r="G316" s="27">
        <v>12.0</v>
      </c>
      <c r="H316" s="28" t="s">
        <v>1496</v>
      </c>
      <c r="I316" s="29" t="s">
        <v>1497</v>
      </c>
      <c r="J316" s="27"/>
      <c r="K316" s="30" t="s">
        <v>1498</v>
      </c>
      <c r="L316" s="6" t="s">
        <v>1498</v>
      </c>
      <c r="M316" s="51" t="s">
        <v>895</v>
      </c>
      <c r="N316" s="153" t="s">
        <v>58</v>
      </c>
      <c r="O316" s="149" t="s">
        <v>58</v>
      </c>
      <c r="P316" s="65" t="s">
        <v>44</v>
      </c>
      <c r="Q316" s="65"/>
      <c r="R316" s="65"/>
      <c r="S316" s="65"/>
      <c r="T316" s="65"/>
      <c r="U316" s="65"/>
      <c r="V316" s="65"/>
      <c r="W316" s="65"/>
      <c r="X316" s="65"/>
      <c r="Y316" s="65"/>
      <c r="Z316" s="38" t="str">
        <f t="array" ref="Z316">IFERROR(xlookup(C:C,'Follow up.1'!A:A,'Follow up.1'!AF:AF),"-")</f>
        <v>-</v>
      </c>
      <c r="AA316" s="6"/>
      <c r="AB316" s="6"/>
      <c r="AC316" s="6"/>
      <c r="AD316" s="6"/>
      <c r="AE316" s="6"/>
      <c r="AF316" s="6"/>
      <c r="AG316" s="6"/>
      <c r="AH316" s="6"/>
      <c r="AI316" s="6"/>
      <c r="AJ316" s="6"/>
      <c r="AK316" s="6"/>
      <c r="AL316" s="6"/>
      <c r="AM316" s="6"/>
      <c r="AN316" s="39" t="str">
        <f t="array" ref="AN316">IFNA(TEXT(XLOOKUP(C:C,'Follow up.2'!B:B,'Follow up.2'!AF:AF), "mm/yyyy"), "-")</f>
        <v>-</v>
      </c>
      <c r="AO316" s="6"/>
      <c r="AP316" s="3"/>
      <c r="AQ316" s="3"/>
      <c r="AR316" s="3"/>
      <c r="AS316" s="3"/>
      <c r="AT316" s="3"/>
      <c r="AU316" s="3"/>
      <c r="AV316" s="3"/>
      <c r="AW316" s="3"/>
      <c r="AX316" s="3"/>
      <c r="AY316" s="3"/>
      <c r="AZ316" s="3"/>
      <c r="BA316" s="3"/>
      <c r="BB316" s="3"/>
      <c r="BC316" s="3"/>
      <c r="BD316" s="3"/>
      <c r="BE316" s="3"/>
      <c r="BF316" s="3"/>
      <c r="BG316" s="3"/>
      <c r="BH316" s="3"/>
      <c r="BI316" s="3"/>
    </row>
    <row r="317" ht="14.25" customHeight="1">
      <c r="A317" s="1"/>
      <c r="B317" s="1" t="str">
        <f t="array" ref="B317">ifna(iferror(xlookup(C:C,'1000'!A:A,'1000'!D:D),iferror(xlookup(C:C,'2000'!A:A,'2000'!D:D),xlookup(C:C,'3000'!A:A,'3000'!D:D))),"-")</f>
        <v>-</v>
      </c>
      <c r="C317" s="52">
        <v>1627.0</v>
      </c>
      <c r="D317" s="53" t="s">
        <v>1499</v>
      </c>
      <c r="E317" s="53" t="s">
        <v>1500</v>
      </c>
      <c r="F317" s="53">
        <v>1.0</v>
      </c>
      <c r="G317" s="53">
        <v>12.0</v>
      </c>
      <c r="H317" s="28" t="s">
        <v>1501</v>
      </c>
      <c r="I317" s="54" t="s">
        <v>1502</v>
      </c>
      <c r="J317" s="53" t="s">
        <v>1503</v>
      </c>
      <c r="K317" s="55" t="s">
        <v>42</v>
      </c>
      <c r="L317" s="53" t="s">
        <v>42</v>
      </c>
      <c r="M317" s="51" t="s">
        <v>895</v>
      </c>
      <c r="N317" s="153" t="s">
        <v>58</v>
      </c>
      <c r="O317" s="149" t="s">
        <v>58</v>
      </c>
      <c r="P317" s="35" t="s">
        <v>86</v>
      </c>
      <c r="Q317" s="35" t="s">
        <v>86</v>
      </c>
      <c r="R317" s="35" t="s">
        <v>1058</v>
      </c>
      <c r="S317" s="35" t="s">
        <v>45</v>
      </c>
      <c r="T317" s="35" t="s">
        <v>88</v>
      </c>
      <c r="U317" s="35"/>
      <c r="V317" s="35"/>
      <c r="W317" s="35"/>
      <c r="X317" s="35"/>
      <c r="Y317" s="35"/>
      <c r="Z317" s="38" t="str">
        <f t="array" ref="Z317">IFERROR(xlookup(C:C,'Follow up.1'!A:A,'Follow up.1'!AF:AF),"-")</f>
        <v>-</v>
      </c>
      <c r="AA317" s="45"/>
      <c r="AB317" s="45"/>
      <c r="AC317" s="45"/>
      <c r="AD317" s="45"/>
      <c r="AE317" s="45"/>
      <c r="AF317" s="45"/>
      <c r="AG317" s="45"/>
      <c r="AH317" s="45"/>
      <c r="AI317" s="45"/>
      <c r="AJ317" s="45"/>
      <c r="AK317" s="45"/>
      <c r="AL317" s="45"/>
      <c r="AM317" s="45"/>
      <c r="AN317" s="39" t="str">
        <f t="array" ref="AN317">IFNA(TEXT(XLOOKUP(C:C,'Follow up.2'!B:B,'Follow up.2'!AF:AF), "mm/yyyy"), "-")</f>
        <v>-</v>
      </c>
      <c r="AO317" s="45"/>
      <c r="AP317" s="55"/>
      <c r="AQ317" s="138"/>
      <c r="AR317" s="138"/>
      <c r="AS317" s="138"/>
      <c r="AT317" s="138"/>
      <c r="AU317" s="138"/>
      <c r="AV317" s="138"/>
      <c r="AW317" s="3"/>
      <c r="AX317" s="3"/>
      <c r="AY317" s="3"/>
      <c r="AZ317" s="3"/>
      <c r="BA317" s="3"/>
      <c r="BB317" s="3"/>
      <c r="BC317" s="3"/>
      <c r="BD317" s="3"/>
      <c r="BE317" s="3"/>
      <c r="BF317" s="3"/>
      <c r="BG317" s="3"/>
      <c r="BH317" s="3"/>
      <c r="BI317" s="3"/>
    </row>
    <row r="318" ht="14.25" customHeight="1">
      <c r="A318" s="1"/>
      <c r="B318" s="1" t="str">
        <f t="array" ref="B318">ifna(iferror(xlookup(C:C,'1000'!A:A,'1000'!D:D),iferror(xlookup(C:C,'2000'!A:A,'2000'!D:D),xlookup(C:C,'3000'!A:A,'3000'!D:D))),"-")</f>
        <v>-</v>
      </c>
      <c r="C318" s="119">
        <v>1635.0</v>
      </c>
      <c r="D318" s="29" t="s">
        <v>1504</v>
      </c>
      <c r="E318" s="29" t="s">
        <v>1505</v>
      </c>
      <c r="F318" s="29" t="s">
        <v>38</v>
      </c>
      <c r="G318" s="29">
        <v>12.0</v>
      </c>
      <c r="H318" s="28" t="s">
        <v>1506</v>
      </c>
      <c r="I318" s="29" t="s">
        <v>1507</v>
      </c>
      <c r="J318" s="29" t="s">
        <v>308</v>
      </c>
      <c r="K318" s="146" t="s">
        <v>42</v>
      </c>
      <c r="L318" s="147" t="s">
        <v>42</v>
      </c>
      <c r="M318" s="51" t="s">
        <v>895</v>
      </c>
      <c r="N318" s="148" t="s">
        <v>58</v>
      </c>
      <c r="O318" s="149" t="s">
        <v>58</v>
      </c>
      <c r="P318" s="150" t="s">
        <v>86</v>
      </c>
      <c r="Q318" s="150" t="s">
        <v>45</v>
      </c>
      <c r="R318" s="150" t="s">
        <v>1058</v>
      </c>
      <c r="S318" s="150" t="s">
        <v>168</v>
      </c>
      <c r="T318" s="150"/>
      <c r="U318" s="150"/>
      <c r="V318" s="150"/>
      <c r="W318" s="150"/>
      <c r="X318" s="150"/>
      <c r="Y318" s="150"/>
      <c r="Z318" s="151" t="str">
        <f t="array" ref="Z318">IFERROR(xlookup(C:C,'Follow up.1'!A:A,'Follow up.1'!AF:AF),"-")</f>
        <v>-</v>
      </c>
      <c r="AA318" s="147"/>
      <c r="AB318" s="147"/>
      <c r="AC318" s="147"/>
      <c r="AD318" s="147"/>
      <c r="AE318" s="147"/>
      <c r="AF318" s="147"/>
      <c r="AG318" s="147"/>
      <c r="AH318" s="147"/>
      <c r="AI318" s="147"/>
      <c r="AJ318" s="147"/>
      <c r="AK318" s="147"/>
      <c r="AL318" s="147"/>
      <c r="AM318" s="147"/>
      <c r="AN318" s="161" t="str">
        <f t="array" ref="AN318">IFNA(TEXT(XLOOKUP(C:C,'Follow up.2'!B:B,'Follow up.2'!AF:AF), "mm/yyyy"), "-")</f>
        <v>-</v>
      </c>
      <c r="AO318" s="147"/>
      <c r="AP318" s="146"/>
      <c r="AQ318" s="152"/>
      <c r="AR318" s="152"/>
      <c r="AS318" s="152"/>
      <c r="AT318" s="152"/>
      <c r="AU318" s="152"/>
      <c r="AV318" s="152"/>
      <c r="AW318" s="163"/>
      <c r="AX318" s="163"/>
      <c r="AY318" s="163"/>
      <c r="AZ318" s="163"/>
      <c r="BA318" s="163"/>
      <c r="BB318" s="163"/>
      <c r="BC318" s="163"/>
      <c r="BD318" s="163"/>
      <c r="BE318" s="163"/>
      <c r="BF318" s="163"/>
      <c r="BG318" s="163"/>
      <c r="BH318" s="163"/>
      <c r="BI318" s="163"/>
    </row>
    <row r="319" ht="14.25" customHeight="1">
      <c r="A319" s="1"/>
      <c r="B319" s="1" t="str">
        <f t="array" ref="B319">ifna(iferror(xlookup(C:C,'1000'!A:A,'1000'!D:D),iferror(xlookup(C:C,'2000'!A:A,'2000'!D:D),xlookup(C:C,'3000'!A:A,'3000'!D:D))),"-")</f>
        <v>-</v>
      </c>
      <c r="C319" s="119">
        <v>1636.0</v>
      </c>
      <c r="D319" s="29" t="s">
        <v>642</v>
      </c>
      <c r="E319" s="29" t="s">
        <v>897</v>
      </c>
      <c r="F319" s="29" t="s">
        <v>92</v>
      </c>
      <c r="G319" s="29">
        <v>12.0</v>
      </c>
      <c r="H319" s="28" t="s">
        <v>1508</v>
      </c>
      <c r="I319" s="29" t="s">
        <v>1509</v>
      </c>
      <c r="J319" s="29"/>
      <c r="K319" s="146" t="s">
        <v>42</v>
      </c>
      <c r="L319" s="147" t="s">
        <v>42</v>
      </c>
      <c r="M319" s="51" t="s">
        <v>895</v>
      </c>
      <c r="N319" s="148" t="s">
        <v>58</v>
      </c>
      <c r="O319" s="149" t="s">
        <v>58</v>
      </c>
      <c r="P319" s="150" t="s">
        <v>86</v>
      </c>
      <c r="Q319" s="150"/>
      <c r="R319" s="150"/>
      <c r="S319" s="150"/>
      <c r="T319" s="150"/>
      <c r="U319" s="150"/>
      <c r="V319" s="150"/>
      <c r="W319" s="150"/>
      <c r="X319" s="150"/>
      <c r="Y319" s="150"/>
      <c r="Z319" s="151" t="str">
        <f t="array" ref="Z319">IFERROR(xlookup(C:C,'Follow up.1'!A:A,'Follow up.1'!AF:AF),"-")</f>
        <v>-</v>
      </c>
      <c r="AA319" s="147"/>
      <c r="AB319" s="147"/>
      <c r="AC319" s="147"/>
      <c r="AD319" s="147"/>
      <c r="AE319" s="147"/>
      <c r="AF319" s="147"/>
      <c r="AG319" s="147"/>
      <c r="AH319" s="147"/>
      <c r="AI319" s="147"/>
      <c r="AJ319" s="147"/>
      <c r="AK319" s="147"/>
      <c r="AL319" s="147"/>
      <c r="AM319" s="147"/>
      <c r="AN319" s="161" t="str">
        <f t="array" ref="AN319">IFNA(TEXT(XLOOKUP(C:C,'Follow up.2'!B:B,'Follow up.2'!AF:AF), "mm/yyyy"), "-")</f>
        <v>-</v>
      </c>
      <c r="AO319" s="147"/>
      <c r="AP319" s="146"/>
      <c r="AQ319" s="152"/>
      <c r="AR319" s="152"/>
      <c r="AS319" s="152"/>
      <c r="AT319" s="152"/>
      <c r="AU319" s="152"/>
      <c r="AV319" s="152"/>
      <c r="AW319" s="163"/>
      <c r="AX319" s="163"/>
      <c r="AY319" s="163"/>
      <c r="AZ319" s="163"/>
      <c r="BA319" s="163"/>
      <c r="BB319" s="163"/>
      <c r="BC319" s="163"/>
      <c r="BD319" s="163"/>
      <c r="BE319" s="163"/>
      <c r="BF319" s="163"/>
      <c r="BG319" s="163"/>
      <c r="BH319" s="163"/>
      <c r="BI319" s="163"/>
    </row>
    <row r="320" ht="14.25" customHeight="1">
      <c r="A320" s="1"/>
      <c r="B320" s="1" t="str">
        <f t="array" ref="B320">ifna(iferror(xlookup(C:C,'1000'!A:A,'1000'!D:D),iferror(xlookup(C:C,'2000'!A:A,'2000'!D:D),xlookup(C:C,'3000'!A:A,'3000'!D:D))),"-")</f>
        <v>-</v>
      </c>
      <c r="C320" s="119">
        <v>1638.0</v>
      </c>
      <c r="D320" s="29" t="s">
        <v>571</v>
      </c>
      <c r="E320" s="29" t="s">
        <v>572</v>
      </c>
      <c r="F320" s="29" t="s">
        <v>92</v>
      </c>
      <c r="G320" s="29">
        <v>12.0</v>
      </c>
      <c r="H320" s="28" t="s">
        <v>573</v>
      </c>
      <c r="I320" s="29" t="s">
        <v>574</v>
      </c>
      <c r="J320" s="29"/>
      <c r="K320" s="146" t="s">
        <v>42</v>
      </c>
      <c r="L320" s="147" t="s">
        <v>42</v>
      </c>
      <c r="M320" s="51" t="s">
        <v>895</v>
      </c>
      <c r="N320" s="148" t="s">
        <v>58</v>
      </c>
      <c r="O320" s="149" t="s">
        <v>58</v>
      </c>
      <c r="P320" s="150"/>
      <c r="Q320" s="150"/>
      <c r="R320" s="150"/>
      <c r="S320" s="150"/>
      <c r="T320" s="150"/>
      <c r="U320" s="150"/>
      <c r="V320" s="150"/>
      <c r="W320" s="150"/>
      <c r="X320" s="150"/>
      <c r="Y320" s="150"/>
      <c r="Z320" s="151" t="str">
        <f t="array" ref="Z320">IFERROR(xlookup(C:C,'Follow up.1'!A:A,'Follow up.1'!AF:AF),"-")</f>
        <v>-</v>
      </c>
      <c r="AA320" s="147"/>
      <c r="AB320" s="147"/>
      <c r="AC320" s="147"/>
      <c r="AD320" s="147"/>
      <c r="AE320" s="147"/>
      <c r="AF320" s="147"/>
      <c r="AG320" s="147"/>
      <c r="AH320" s="147"/>
      <c r="AI320" s="147"/>
      <c r="AJ320" s="147"/>
      <c r="AK320" s="147"/>
      <c r="AL320" s="147"/>
      <c r="AM320" s="147"/>
      <c r="AN320" s="161" t="str">
        <f t="array" ref="AN320">IFNA(TEXT(XLOOKUP(C:C,'Follow up.2'!B:B,'Follow up.2'!AF:AF), "mm/yyyy"), "-")</f>
        <v>-</v>
      </c>
      <c r="AO320" s="147"/>
      <c r="AP320" s="146"/>
      <c r="AQ320" s="152"/>
      <c r="AR320" s="152"/>
      <c r="AS320" s="152"/>
      <c r="AT320" s="152"/>
      <c r="AU320" s="152"/>
      <c r="AV320" s="152"/>
      <c r="AW320" s="163"/>
      <c r="AX320" s="163"/>
      <c r="AY320" s="163"/>
      <c r="AZ320" s="163"/>
      <c r="BA320" s="163"/>
      <c r="BB320" s="163"/>
      <c r="BC320" s="163"/>
      <c r="BD320" s="163"/>
      <c r="BE320" s="163"/>
      <c r="BF320" s="163"/>
      <c r="BG320" s="163"/>
      <c r="BH320" s="163"/>
      <c r="BI320" s="163"/>
    </row>
    <row r="321" ht="14.25" customHeight="1">
      <c r="A321" s="1"/>
      <c r="B321" s="1" t="str">
        <f t="array" ref="B321">ifna(iferror(xlookup(C:C,'1000'!A:A,'1000'!D:D),iferror(xlookup(C:C,'2000'!A:A,'2000'!D:D),xlookup(C:C,'3000'!A:A,'3000'!D:D))),"-")</f>
        <v>-</v>
      </c>
      <c r="C321" s="26">
        <v>1641.0</v>
      </c>
      <c r="D321" s="27" t="s">
        <v>1476</v>
      </c>
      <c r="E321" s="27" t="s">
        <v>1510</v>
      </c>
      <c r="F321" s="27" t="s">
        <v>38</v>
      </c>
      <c r="G321" s="27">
        <v>12.0</v>
      </c>
      <c r="H321" s="28" t="s">
        <v>1511</v>
      </c>
      <c r="I321" s="29" t="s">
        <v>1512</v>
      </c>
      <c r="J321" s="27" t="s">
        <v>1513</v>
      </c>
      <c r="K321" s="30" t="s">
        <v>42</v>
      </c>
      <c r="L321" s="31" t="s">
        <v>42</v>
      </c>
      <c r="M321" s="51" t="s">
        <v>895</v>
      </c>
      <c r="N321" s="33" t="s">
        <v>58</v>
      </c>
      <c r="O321" s="145" t="s">
        <v>58</v>
      </c>
      <c r="P321" s="35" t="s">
        <v>86</v>
      </c>
      <c r="Q321" s="35" t="s">
        <v>46</v>
      </c>
      <c r="R321" s="35" t="s">
        <v>168</v>
      </c>
      <c r="S321" s="35" t="s">
        <v>168</v>
      </c>
      <c r="T321" s="35" t="s">
        <v>46</v>
      </c>
      <c r="U321" s="35"/>
      <c r="V321" s="35"/>
      <c r="W321" s="35"/>
      <c r="X321" s="35"/>
      <c r="Y321" s="35"/>
      <c r="Z321" s="38" t="str">
        <f t="array" ref="Z321">IFERROR(xlookup(C:C,'Follow up.1'!A:A,'Follow up.1'!AF:AF),"-")</f>
        <v>-</v>
      </c>
      <c r="AA321" s="31"/>
      <c r="AB321" s="31"/>
      <c r="AC321" s="31"/>
      <c r="AD321" s="31"/>
      <c r="AE321" s="31"/>
      <c r="AF321" s="31"/>
      <c r="AG321" s="31"/>
      <c r="AH321" s="31"/>
      <c r="AI321" s="31"/>
      <c r="AJ321" s="31"/>
      <c r="AK321" s="31"/>
      <c r="AL321" s="31"/>
      <c r="AM321" s="31"/>
      <c r="AN321" s="39" t="str">
        <f t="array" ref="AN321">IFNA(TEXT(XLOOKUP(C:C,'Follow up.2'!B:B,'Follow up.2'!AF:AF), "mm/yyyy"), "-")</f>
        <v>-</v>
      </c>
      <c r="AO321" s="31"/>
      <c r="AP321" s="30"/>
      <c r="AQ321" s="13"/>
      <c r="AR321" s="13"/>
      <c r="AS321" s="13"/>
      <c r="AT321" s="13"/>
      <c r="AU321" s="13"/>
      <c r="AV321" s="13"/>
      <c r="AW321" s="3"/>
      <c r="AX321" s="3"/>
      <c r="AY321" s="3"/>
      <c r="AZ321" s="3"/>
      <c r="BA321" s="3"/>
      <c r="BB321" s="3"/>
      <c r="BC321" s="3"/>
      <c r="BD321" s="3"/>
      <c r="BE321" s="3"/>
      <c r="BF321" s="3"/>
      <c r="BG321" s="3"/>
      <c r="BH321" s="3"/>
      <c r="BI321" s="3"/>
    </row>
    <row r="322" ht="14.25" customHeight="1">
      <c r="A322" s="1"/>
      <c r="B322" s="1" t="str">
        <f t="array" ref="B322">ifna(iferror(xlookup(C:C,'1000'!A:A,'1000'!D:D),iferror(xlookup(C:C,'2000'!A:A,'2000'!D:D),xlookup(C:C,'3000'!A:A,'3000'!D:D))),"-")</f>
        <v>-</v>
      </c>
      <c r="C322" s="52">
        <v>1651.0</v>
      </c>
      <c r="D322" s="53" t="s">
        <v>1514</v>
      </c>
      <c r="E322" s="53" t="s">
        <v>1515</v>
      </c>
      <c r="F322" s="53" t="s">
        <v>287</v>
      </c>
      <c r="G322" s="53">
        <v>12.0</v>
      </c>
      <c r="H322" s="28" t="s">
        <v>1516</v>
      </c>
      <c r="I322" s="54" t="s">
        <v>1517</v>
      </c>
      <c r="J322" s="53" t="s">
        <v>1517</v>
      </c>
      <c r="K322" s="55" t="s">
        <v>42</v>
      </c>
      <c r="L322" s="40" t="s">
        <v>42</v>
      </c>
      <c r="M322" s="51" t="s">
        <v>895</v>
      </c>
      <c r="N322" s="56" t="s">
        <v>58</v>
      </c>
      <c r="O322" s="145" t="s">
        <v>58</v>
      </c>
      <c r="P322" s="35" t="s">
        <v>45</v>
      </c>
      <c r="Q322" s="35" t="s">
        <v>45</v>
      </c>
      <c r="R322" s="35"/>
      <c r="S322" s="35"/>
      <c r="T322" s="35"/>
      <c r="U322" s="35"/>
      <c r="V322" s="35"/>
      <c r="W322" s="35"/>
      <c r="X322" s="35"/>
      <c r="Y322" s="35"/>
      <c r="Z322" s="38" t="str">
        <f t="array" ref="Z322">IFERROR(xlookup(C:C,'Follow up.1'!A:A,'Follow up.1'!AF:AF),"-")</f>
        <v>-</v>
      </c>
      <c r="AA322" s="45"/>
      <c r="AB322" s="45"/>
      <c r="AC322" s="45"/>
      <c r="AD322" s="45"/>
      <c r="AE322" s="45"/>
      <c r="AF322" s="45"/>
      <c r="AG322" s="45"/>
      <c r="AH322" s="45"/>
      <c r="AI322" s="45"/>
      <c r="AJ322" s="45"/>
      <c r="AK322" s="45"/>
      <c r="AL322" s="45"/>
      <c r="AM322" s="45"/>
      <c r="AN322" s="39" t="str">
        <f t="array" ref="AN322">IFNA(TEXT(XLOOKUP(C:C,'Follow up.2'!B:B,'Follow up.2'!AF:AF), "mm/yyyy"), "-")</f>
        <v>-</v>
      </c>
      <c r="AO322" s="45"/>
      <c r="AP322" s="55"/>
      <c r="AW322" s="3"/>
      <c r="AX322" s="3"/>
      <c r="AY322" s="3"/>
      <c r="AZ322" s="3"/>
      <c r="BA322" s="3"/>
      <c r="BB322" s="3"/>
      <c r="BC322" s="3"/>
      <c r="BD322" s="3"/>
      <c r="BE322" s="3"/>
      <c r="BF322" s="3"/>
      <c r="BG322" s="3"/>
      <c r="BH322" s="3"/>
      <c r="BI322" s="3"/>
    </row>
    <row r="323" ht="14.25" customHeight="1">
      <c r="A323" s="1"/>
      <c r="B323" s="1" t="str">
        <f t="array" ref="B323">ifna(iferror(xlookup(C:C,'1000'!A:A,'1000'!D:D),iferror(xlookup(C:C,'2000'!A:A,'2000'!D:D),xlookup(C:C,'3000'!A:A,'3000'!D:D))),"-")</f>
        <v>-</v>
      </c>
      <c r="C323" s="52">
        <v>1656.0</v>
      </c>
      <c r="D323" s="53" t="s">
        <v>1518</v>
      </c>
      <c r="E323" s="53"/>
      <c r="F323" s="53" t="s">
        <v>287</v>
      </c>
      <c r="G323" s="53">
        <v>12.0</v>
      </c>
      <c r="H323" s="28" t="s">
        <v>1519</v>
      </c>
      <c r="I323" s="54" t="s">
        <v>1520</v>
      </c>
      <c r="J323" s="53" t="s">
        <v>1521</v>
      </c>
      <c r="K323" s="55" t="s">
        <v>42</v>
      </c>
      <c r="L323" s="40" t="s">
        <v>42</v>
      </c>
      <c r="M323" s="51" t="s">
        <v>895</v>
      </c>
      <c r="N323" s="153" t="s">
        <v>58</v>
      </c>
      <c r="O323" s="149" t="s">
        <v>58</v>
      </c>
      <c r="P323" s="35" t="s">
        <v>45</v>
      </c>
      <c r="Q323" s="35" t="s">
        <v>45</v>
      </c>
      <c r="R323" s="35" t="s">
        <v>45</v>
      </c>
      <c r="S323" s="35"/>
      <c r="T323" s="35"/>
      <c r="U323" s="35"/>
      <c r="V323" s="35"/>
      <c r="W323" s="35"/>
      <c r="X323" s="35"/>
      <c r="Y323" s="35"/>
      <c r="Z323" s="38" t="str">
        <f t="array" ref="Z323">IFERROR(xlookup(C:C,'Follow up.1'!A:A,'Follow up.1'!AF:AF),"-")</f>
        <v>-</v>
      </c>
      <c r="AA323" s="45"/>
      <c r="AB323" s="45"/>
      <c r="AC323" s="45"/>
      <c r="AD323" s="45"/>
      <c r="AE323" s="45"/>
      <c r="AF323" s="45"/>
      <c r="AG323" s="45"/>
      <c r="AH323" s="45"/>
      <c r="AI323" s="45"/>
      <c r="AJ323" s="45"/>
      <c r="AK323" s="45"/>
      <c r="AL323" s="45"/>
      <c r="AM323" s="45"/>
      <c r="AN323" s="39" t="str">
        <f t="array" ref="AN323">IFNA(TEXT(XLOOKUP(C:C,'Follow up.2'!B:B,'Follow up.2'!AF:AF), "mm/yyyy"), "-")</f>
        <v>-</v>
      </c>
      <c r="AO323" s="45"/>
      <c r="AP323" s="55"/>
      <c r="AW323" s="3"/>
      <c r="AX323" s="3"/>
      <c r="AY323" s="3"/>
      <c r="AZ323" s="3"/>
      <c r="BA323" s="3"/>
      <c r="BB323" s="3"/>
      <c r="BC323" s="3"/>
      <c r="BD323" s="3"/>
      <c r="BE323" s="3"/>
      <c r="BF323" s="3"/>
      <c r="BG323" s="3"/>
      <c r="BH323" s="3"/>
      <c r="BI323" s="3"/>
    </row>
    <row r="324" ht="14.25" customHeight="1">
      <c r="A324" s="1"/>
      <c r="B324" s="1" t="str">
        <f t="array" ref="B324">ifna(iferror(xlookup(C:C,'1000'!A:A,'1000'!D:D),iferror(xlookup(C:C,'2000'!A:A,'2000'!D:D),xlookup(C:C,'3000'!A:A,'3000'!D:D))),"-")</f>
        <v>-</v>
      </c>
      <c r="C324" s="87">
        <v>1755.0</v>
      </c>
      <c r="D324" s="89" t="s">
        <v>1522</v>
      </c>
      <c r="E324" s="89" t="s">
        <v>1523</v>
      </c>
      <c r="F324" s="89" t="s">
        <v>92</v>
      </c>
      <c r="G324" s="89">
        <v>12.0</v>
      </c>
      <c r="H324" s="28"/>
      <c r="I324" s="90" t="s">
        <v>1524</v>
      </c>
      <c r="J324" s="89" t="s">
        <v>1525</v>
      </c>
      <c r="K324" s="91"/>
      <c r="L324" s="31" t="s">
        <v>42</v>
      </c>
      <c r="M324" s="51" t="s">
        <v>895</v>
      </c>
      <c r="N324" s="33" t="s">
        <v>654</v>
      </c>
      <c r="O324" s="145" t="s">
        <v>654</v>
      </c>
      <c r="P324" s="50" t="s">
        <v>86</v>
      </c>
      <c r="Q324" s="50" t="s">
        <v>86</v>
      </c>
      <c r="R324" s="65"/>
      <c r="S324" s="65"/>
      <c r="T324" s="65"/>
      <c r="U324" s="65"/>
      <c r="V324" s="65"/>
      <c r="W324" s="65"/>
      <c r="X324" s="65"/>
      <c r="Y324" s="65"/>
      <c r="Z324" s="38" t="str">
        <f t="array" ref="Z324">IFERROR(xlookup(C:C,'Follow up.1'!A:A,'Follow up.1'!AF:AF),"-")</f>
        <v>-</v>
      </c>
      <c r="AA324" s="6"/>
      <c r="AB324" s="6"/>
      <c r="AC324" s="6"/>
      <c r="AD324" s="6"/>
      <c r="AE324" s="6"/>
      <c r="AF324" s="6"/>
      <c r="AG324" s="6"/>
      <c r="AH324" s="6"/>
      <c r="AI324" s="6"/>
      <c r="AJ324" s="6"/>
      <c r="AK324" s="6"/>
      <c r="AL324" s="6"/>
      <c r="AM324" s="6"/>
      <c r="AN324" s="39" t="str">
        <f t="array" ref="AN324">IFNA(TEXT(XLOOKUP(C:C,'Follow up.2'!B:B,'Follow up.2'!AF:AF), "mm/yyyy"), "-")</f>
        <v>-</v>
      </c>
      <c r="AO324" s="6"/>
      <c r="AP324" s="3"/>
      <c r="AQ324" s="3"/>
      <c r="AR324" s="3"/>
      <c r="AS324" s="3"/>
      <c r="AT324" s="3"/>
      <c r="AU324" s="3"/>
      <c r="AV324" s="3"/>
      <c r="AW324" s="3"/>
      <c r="AX324" s="3"/>
      <c r="AY324" s="3"/>
      <c r="AZ324" s="3"/>
      <c r="BA324" s="3"/>
      <c r="BB324" s="3"/>
      <c r="BC324" s="3"/>
      <c r="BD324" s="3"/>
      <c r="BE324" s="3"/>
      <c r="BF324" s="3"/>
      <c r="BG324" s="3"/>
      <c r="BH324" s="3"/>
      <c r="BI324" s="3"/>
    </row>
    <row r="325" ht="14.25" customHeight="1">
      <c r="A325" s="1"/>
      <c r="B325" s="1" t="str">
        <f t="array" ref="B325">ifna(iferror(xlookup(C:C,'1000'!A:A,'1000'!D:D),iferror(xlookup(C:C,'2000'!A:A,'2000'!D:D),xlookup(C:C,'3000'!A:A,'3000'!D:D))),"-")</f>
        <v>-</v>
      </c>
      <c r="C325" s="87">
        <v>1769.0</v>
      </c>
      <c r="D325" s="89" t="s">
        <v>1526</v>
      </c>
      <c r="E325" s="89" t="s">
        <v>886</v>
      </c>
      <c r="F325" s="89" t="s">
        <v>38</v>
      </c>
      <c r="G325" s="89">
        <v>12.0</v>
      </c>
      <c r="H325" s="43" t="s">
        <v>1527</v>
      </c>
      <c r="I325" s="90" t="s">
        <v>1528</v>
      </c>
      <c r="J325" s="89" t="s">
        <v>1529</v>
      </c>
      <c r="K325" s="91"/>
      <c r="L325" s="32" t="s">
        <v>58</v>
      </c>
      <c r="M325" s="32"/>
      <c r="N325" s="197" t="s">
        <v>58</v>
      </c>
      <c r="O325" s="145" t="s">
        <v>654</v>
      </c>
      <c r="P325" s="65"/>
      <c r="Q325" s="65"/>
      <c r="R325" s="65"/>
      <c r="S325" s="65"/>
      <c r="T325" s="65"/>
      <c r="U325" s="65"/>
      <c r="V325" s="65"/>
      <c r="W325" s="65"/>
      <c r="X325" s="65"/>
      <c r="Y325" s="65"/>
      <c r="Z325" s="57" t="str">
        <f t="array" ref="Z325">IFERROR(xlookup(C:C,'Follow up.1'!A:A,'Follow up.1'!AF:AF),"-")</f>
        <v>-</v>
      </c>
      <c r="AA325" s="6"/>
      <c r="AB325" s="6"/>
      <c r="AC325" s="6"/>
      <c r="AD325" s="6"/>
      <c r="AE325" s="6"/>
      <c r="AF325" s="6"/>
      <c r="AG325" s="6"/>
      <c r="AH325" s="6"/>
      <c r="AI325" s="6"/>
      <c r="AJ325" s="6"/>
      <c r="AK325" s="6"/>
      <c r="AL325" s="6"/>
      <c r="AM325" s="6"/>
      <c r="AN325" s="45" t="str">
        <f t="array" ref="AN325">IFNA(TEXT(XLOOKUP(C:C,'Follow up.2'!B:B,'Follow up.2'!AF:AF), "mm/yyyy"), "-")</f>
        <v>-</v>
      </c>
      <c r="AO325" s="6"/>
      <c r="AP325" s="3"/>
      <c r="AQ325" s="3"/>
      <c r="AR325" s="3"/>
      <c r="AS325" s="3"/>
      <c r="AT325" s="3"/>
      <c r="AU325" s="3"/>
      <c r="AV325" s="3"/>
      <c r="AW325" s="3"/>
      <c r="AX325" s="3"/>
      <c r="AY325" s="3"/>
      <c r="AZ325" s="3"/>
      <c r="BA325" s="3"/>
      <c r="BB325" s="3"/>
      <c r="BC325" s="3"/>
      <c r="BD325" s="3"/>
      <c r="BE325" s="3"/>
      <c r="BF325" s="3"/>
      <c r="BG325" s="3"/>
      <c r="BH325" s="3"/>
      <c r="BI325" s="3"/>
    </row>
    <row r="326" ht="14.25" customHeight="1">
      <c r="A326" s="1"/>
      <c r="B326" s="1" t="str">
        <f t="array" ref="B326">ifna(iferror(xlookup(C:C,'1000'!A:A,'1000'!D:D),iferror(xlookup(C:C,'2000'!A:A,'2000'!D:D),xlookup(C:C,'3000'!A:A,'3000'!D:D))),"-")</f>
        <v>-</v>
      </c>
      <c r="C326" s="87">
        <v>1783.0</v>
      </c>
      <c r="D326" s="89" t="s">
        <v>1530</v>
      </c>
      <c r="E326" s="89" t="s">
        <v>1531</v>
      </c>
      <c r="F326" s="89" t="s">
        <v>92</v>
      </c>
      <c r="G326" s="89">
        <v>12.0</v>
      </c>
      <c r="H326" s="43" t="s">
        <v>1532</v>
      </c>
      <c r="I326" s="90" t="s">
        <v>1533</v>
      </c>
      <c r="J326" s="89" t="s">
        <v>1534</v>
      </c>
      <c r="K326" s="91"/>
      <c r="L326" s="31" t="s">
        <v>42</v>
      </c>
      <c r="M326" s="51" t="s">
        <v>895</v>
      </c>
      <c r="N326" s="33" t="s">
        <v>654</v>
      </c>
      <c r="O326" s="145" t="s">
        <v>654</v>
      </c>
      <c r="P326" s="50" t="s">
        <v>46</v>
      </c>
      <c r="Q326" s="65"/>
      <c r="R326" s="65"/>
      <c r="S326" s="65"/>
      <c r="T326" s="65"/>
      <c r="U326" s="65"/>
      <c r="V326" s="65"/>
      <c r="W326" s="65"/>
      <c r="X326" s="65"/>
      <c r="Y326" s="65"/>
      <c r="Z326" s="38" t="str">
        <f t="array" ref="Z326">IFERROR(xlookup(C:C,'Follow up.1'!A:A,'Follow up.1'!AF:AF),"-")</f>
        <v>-</v>
      </c>
      <c r="AA326" s="6"/>
      <c r="AB326" s="6"/>
      <c r="AC326" s="6"/>
      <c r="AD326" s="6"/>
      <c r="AE326" s="6"/>
      <c r="AF326" s="6"/>
      <c r="AG326" s="6"/>
      <c r="AH326" s="6"/>
      <c r="AI326" s="6"/>
      <c r="AJ326" s="6"/>
      <c r="AK326" s="6"/>
      <c r="AL326" s="6"/>
      <c r="AM326" s="6"/>
      <c r="AN326" s="39" t="str">
        <f t="array" ref="AN326">IFNA(TEXT(XLOOKUP(C:C,'Follow up.2'!B:B,'Follow up.2'!AF:AF), "mm/yyyy"), "-")</f>
        <v>-</v>
      </c>
      <c r="AO326" s="6"/>
      <c r="AP326" s="3"/>
      <c r="AQ326" s="3"/>
      <c r="AR326" s="3"/>
      <c r="AS326" s="3"/>
      <c r="AT326" s="3"/>
      <c r="AU326" s="3"/>
      <c r="AV326" s="3"/>
      <c r="AW326" s="3"/>
      <c r="AX326" s="3"/>
      <c r="AY326" s="3"/>
      <c r="AZ326" s="3"/>
      <c r="BA326" s="3"/>
      <c r="BB326" s="3"/>
      <c r="BC326" s="3"/>
      <c r="BD326" s="3"/>
      <c r="BE326" s="3"/>
      <c r="BF326" s="3"/>
      <c r="BG326" s="3"/>
      <c r="BH326" s="3"/>
      <c r="BI326" s="3"/>
    </row>
    <row r="327" ht="14.25" customHeight="1">
      <c r="A327" s="1"/>
      <c r="B327" s="1" t="str">
        <f t="array" ref="B327">ifna(iferror(xlookup(C:C,'1000'!A:A,'1000'!D:D),iferror(xlookup(C:C,'2000'!A:A,'2000'!D:D),xlookup(C:C,'3000'!A:A,'3000'!D:D))),"-")</f>
        <v>-</v>
      </c>
      <c r="C327" s="87">
        <v>1796.0</v>
      </c>
      <c r="D327" s="89" t="s">
        <v>1535</v>
      </c>
      <c r="E327" s="89" t="s">
        <v>1536</v>
      </c>
      <c r="F327" s="89" t="s">
        <v>92</v>
      </c>
      <c r="G327" s="89">
        <v>12.0</v>
      </c>
      <c r="H327" s="43" t="s">
        <v>1537</v>
      </c>
      <c r="I327" s="90" t="s">
        <v>1538</v>
      </c>
      <c r="J327" s="89" t="s">
        <v>1539</v>
      </c>
      <c r="K327" s="91"/>
      <c r="L327" s="31" t="s">
        <v>42</v>
      </c>
      <c r="M327" s="51" t="s">
        <v>895</v>
      </c>
      <c r="N327" s="33" t="s">
        <v>654</v>
      </c>
      <c r="O327" s="145" t="s">
        <v>654</v>
      </c>
      <c r="P327" s="50" t="s">
        <v>44</v>
      </c>
      <c r="Q327" s="50" t="s">
        <v>46</v>
      </c>
      <c r="R327" s="50" t="s">
        <v>46</v>
      </c>
      <c r="S327" s="50" t="s">
        <v>46</v>
      </c>
      <c r="T327" s="65"/>
      <c r="U327" s="65"/>
      <c r="V327" s="65"/>
      <c r="W327" s="65"/>
      <c r="X327" s="65"/>
      <c r="Y327" s="65"/>
      <c r="Z327" s="38" t="str">
        <f t="array" ref="Z327">IFERROR(xlookup(C:C,'Follow up.1'!A:A,'Follow up.1'!AF:AF),"-")</f>
        <v>-</v>
      </c>
      <c r="AA327" s="6"/>
      <c r="AB327" s="6"/>
      <c r="AC327" s="6"/>
      <c r="AD327" s="6"/>
      <c r="AE327" s="6"/>
      <c r="AF327" s="6"/>
      <c r="AG327" s="6"/>
      <c r="AH327" s="6"/>
      <c r="AI327" s="6"/>
      <c r="AJ327" s="6"/>
      <c r="AK327" s="6"/>
      <c r="AL327" s="6"/>
      <c r="AM327" s="6"/>
      <c r="AN327" s="39" t="str">
        <f t="array" ref="AN327">IFNA(TEXT(XLOOKUP(C:C,'Follow up.2'!B:B,'Follow up.2'!AF:AF), "mm/yyyy"), "-")</f>
        <v>-</v>
      </c>
      <c r="AO327" s="6"/>
      <c r="AP327" s="3"/>
      <c r="AQ327" s="3"/>
      <c r="AR327" s="3"/>
      <c r="AS327" s="3"/>
      <c r="AT327" s="3"/>
      <c r="AU327" s="3"/>
      <c r="AV327" s="3"/>
      <c r="AW327" s="3"/>
      <c r="AX327" s="3"/>
      <c r="AY327" s="3"/>
      <c r="AZ327" s="3"/>
      <c r="BA327" s="3"/>
      <c r="BB327" s="3"/>
      <c r="BC327" s="3"/>
      <c r="BD327" s="3"/>
      <c r="BE327" s="3"/>
      <c r="BF327" s="3"/>
      <c r="BG327" s="3"/>
      <c r="BH327" s="3"/>
      <c r="BI327" s="3"/>
    </row>
    <row r="328" ht="14.25" customHeight="1">
      <c r="A328" s="1"/>
      <c r="B328" s="1" t="str">
        <f t="array" ref="B328">ifna(iferror(xlookup(C:C,'1000'!A:A,'1000'!D:D),iferror(xlookup(C:C,'2000'!A:A,'2000'!D:D),xlookup(C:C,'3000'!A:A,'3000'!D:D))),"-")</f>
        <v>-</v>
      </c>
      <c r="C328" s="41">
        <v>1848.0</v>
      </c>
      <c r="D328" s="46" t="s">
        <v>1540</v>
      </c>
      <c r="E328" s="3"/>
      <c r="F328" s="46" t="s">
        <v>38</v>
      </c>
      <c r="G328" s="46">
        <v>12.0</v>
      </c>
      <c r="H328" s="47" t="s">
        <v>1541</v>
      </c>
      <c r="I328" s="48" t="s">
        <v>1542</v>
      </c>
      <c r="J328" s="46" t="s">
        <v>1543</v>
      </c>
      <c r="K328" s="49" t="s">
        <v>1544</v>
      </c>
      <c r="L328" s="31" t="s">
        <v>42</v>
      </c>
      <c r="M328" s="51" t="s">
        <v>895</v>
      </c>
      <c r="N328" s="82" t="s">
        <v>654</v>
      </c>
      <c r="O328" s="145" t="s">
        <v>654</v>
      </c>
      <c r="P328" s="50" t="s">
        <v>68</v>
      </c>
      <c r="Q328" s="50" t="s">
        <v>57</v>
      </c>
      <c r="R328" s="65"/>
      <c r="S328" s="65"/>
      <c r="T328" s="65"/>
      <c r="U328" s="65"/>
      <c r="V328" s="65"/>
      <c r="W328" s="65"/>
      <c r="X328" s="65"/>
      <c r="Y328" s="65"/>
      <c r="Z328" s="38" t="str">
        <f t="array" ref="Z328">IFERROR(xlookup(C:C,'Follow up.1'!A:A,'Follow up.1'!AF:AF),"-")</f>
        <v>-</v>
      </c>
      <c r="AA328" s="6"/>
      <c r="AB328" s="6"/>
      <c r="AC328" s="6"/>
      <c r="AD328" s="6"/>
      <c r="AE328" s="6"/>
      <c r="AF328" s="6"/>
      <c r="AG328" s="6"/>
      <c r="AH328" s="6"/>
      <c r="AI328" s="6"/>
      <c r="AJ328" s="6"/>
      <c r="AK328" s="6"/>
      <c r="AL328" s="6"/>
      <c r="AM328" s="6"/>
      <c r="AN328" s="39" t="str">
        <f t="array" ref="AN328">IFNA(TEXT(XLOOKUP(C:C,'Follow up.2'!B:B,'Follow up.2'!AF:AF), "mm/yyyy"), "-")</f>
        <v>-</v>
      </c>
      <c r="AO328" s="6"/>
      <c r="AP328" s="3"/>
      <c r="AQ328" s="3"/>
      <c r="AR328" s="3"/>
      <c r="AS328" s="3"/>
      <c r="AT328" s="3"/>
      <c r="AU328" s="3"/>
      <c r="AV328" s="3"/>
      <c r="AW328" s="3"/>
      <c r="AX328" s="3"/>
      <c r="AY328" s="3"/>
      <c r="AZ328" s="3"/>
      <c r="BA328" s="3"/>
      <c r="BB328" s="3"/>
      <c r="BC328" s="3"/>
      <c r="BD328" s="3"/>
      <c r="BE328" s="3"/>
      <c r="BF328" s="3"/>
      <c r="BG328" s="3"/>
      <c r="BH328" s="3"/>
      <c r="BI328" s="3"/>
    </row>
    <row r="329" ht="14.25" customHeight="1">
      <c r="A329" s="1"/>
      <c r="B329" s="1" t="str">
        <f t="array" ref="B329">ifna(iferror(xlookup(C:C,'1000'!A:A,'1000'!D:D),iferror(xlookup(C:C,'2000'!A:A,'2000'!D:D),xlookup(C:C,'3000'!A:A,'3000'!D:D))),"-")</f>
        <v>-</v>
      </c>
      <c r="C329" s="41">
        <v>1852.0</v>
      </c>
      <c r="D329" s="46" t="s">
        <v>1545</v>
      </c>
      <c r="E329" s="46" t="s">
        <v>1546</v>
      </c>
      <c r="F329" s="46" t="s">
        <v>38</v>
      </c>
      <c r="G329" s="46">
        <v>12.0</v>
      </c>
      <c r="H329" s="47" t="s">
        <v>1547</v>
      </c>
      <c r="I329" s="48" t="s">
        <v>1548</v>
      </c>
      <c r="J329" s="46" t="s">
        <v>1548</v>
      </c>
      <c r="K329" s="49" t="s">
        <v>1549</v>
      </c>
      <c r="L329" s="31" t="s">
        <v>42</v>
      </c>
      <c r="M329" s="51" t="s">
        <v>895</v>
      </c>
      <c r="N329" s="82" t="s">
        <v>654</v>
      </c>
      <c r="O329" s="145" t="s">
        <v>654</v>
      </c>
      <c r="P329" s="50" t="s">
        <v>106</v>
      </c>
      <c r="Q329" s="50" t="s">
        <v>46</v>
      </c>
      <c r="R329" s="50" t="s">
        <v>46</v>
      </c>
      <c r="S329" s="50"/>
      <c r="T329" s="65"/>
      <c r="U329" s="65"/>
      <c r="V329" s="65"/>
      <c r="W329" s="65"/>
      <c r="X329" s="65"/>
      <c r="Y329" s="65"/>
      <c r="Z329" s="38" t="str">
        <f t="array" ref="Z329">IFERROR(xlookup(C:C,'Follow up.1'!A:A,'Follow up.1'!AF:AF),"-")</f>
        <v>-</v>
      </c>
      <c r="AA329" s="6"/>
      <c r="AB329" s="6"/>
      <c r="AC329" s="6"/>
      <c r="AD329" s="6"/>
      <c r="AE329" s="6"/>
      <c r="AF329" s="6"/>
      <c r="AG329" s="6"/>
      <c r="AH329" s="6"/>
      <c r="AI329" s="6"/>
      <c r="AJ329" s="6"/>
      <c r="AK329" s="6"/>
      <c r="AL329" s="6"/>
      <c r="AM329" s="6"/>
      <c r="AN329" s="39" t="str">
        <f t="array" ref="AN329">IFNA(TEXT(XLOOKUP(C:C,'Follow up.2'!B:B,'Follow up.2'!AF:AF), "mm/yyyy"), "-")</f>
        <v>-</v>
      </c>
      <c r="AO329" s="6"/>
      <c r="AP329" s="3"/>
      <c r="AQ329" s="3"/>
      <c r="AR329" s="3"/>
      <c r="AS329" s="3"/>
      <c r="AT329" s="3"/>
      <c r="AU329" s="3"/>
      <c r="AV329" s="3"/>
      <c r="AW329" s="3"/>
      <c r="AX329" s="3"/>
      <c r="AY329" s="3"/>
      <c r="AZ329" s="3"/>
      <c r="BA329" s="3"/>
      <c r="BB329" s="3"/>
      <c r="BC329" s="3"/>
      <c r="BD329" s="3"/>
      <c r="BE329" s="3"/>
      <c r="BF329" s="3"/>
      <c r="BG329" s="3"/>
      <c r="BH329" s="3"/>
      <c r="BI329" s="3"/>
    </row>
    <row r="330" ht="14.25" customHeight="1">
      <c r="A330" s="1"/>
      <c r="B330" s="1" t="str">
        <f t="array" ref="B330">ifna(iferror(xlookup(C:C,'1000'!A:A,'1000'!D:D),iferror(xlookup(C:C,'2000'!A:A,'2000'!D:D),xlookup(C:C,'3000'!A:A,'3000'!D:D))),"-")</f>
        <v>-</v>
      </c>
      <c r="C330" s="106">
        <v>1906.0</v>
      </c>
      <c r="D330" s="107" t="s">
        <v>1522</v>
      </c>
      <c r="E330" s="108" t="s">
        <v>1523</v>
      </c>
      <c r="F330" s="98" t="s">
        <v>92</v>
      </c>
      <c r="G330" s="108">
        <v>12.0</v>
      </c>
      <c r="H330" s="109" t="s">
        <v>1550</v>
      </c>
      <c r="I330" s="109">
        <v>2.672582447E9</v>
      </c>
      <c r="J330" s="107">
        <v>2.678880727E9</v>
      </c>
      <c r="K330" s="110"/>
      <c r="L330" s="111" t="s">
        <v>42</v>
      </c>
      <c r="M330" s="51" t="s">
        <v>895</v>
      </c>
      <c r="N330" s="82" t="s">
        <v>654</v>
      </c>
      <c r="O330" s="145" t="s">
        <v>654</v>
      </c>
      <c r="P330" s="65"/>
      <c r="Q330" s="65"/>
      <c r="R330" s="65"/>
      <c r="S330" s="65"/>
      <c r="T330" s="65"/>
      <c r="U330" s="65"/>
      <c r="V330" s="65"/>
      <c r="W330" s="65"/>
      <c r="X330" s="65"/>
      <c r="Y330" s="65"/>
      <c r="Z330" s="38" t="str">
        <f t="array" ref="Z330">IFERROR(xlookup(C:C,'Follow up.1'!A:A,'Follow up.1'!AF:AF),"-")</f>
        <v>-</v>
      </c>
      <c r="AA330" s="6"/>
      <c r="AB330" s="6"/>
      <c r="AC330" s="6"/>
      <c r="AD330" s="6"/>
      <c r="AE330" s="6"/>
      <c r="AF330" s="6"/>
      <c r="AG330" s="6"/>
      <c r="AH330" s="6"/>
      <c r="AI330" s="6"/>
      <c r="AJ330" s="6"/>
      <c r="AK330" s="6"/>
      <c r="AL330" s="6"/>
      <c r="AM330" s="6"/>
      <c r="AN330" s="39" t="str">
        <f t="array" ref="AN330">IFNA(TEXT(XLOOKUP(C:C,'Follow up.2'!B:B,'Follow up.2'!AF:AF), "mm/yyyy"), "-")</f>
        <v>-</v>
      </c>
      <c r="AO330" s="6"/>
      <c r="AP330" s="3"/>
      <c r="AQ330" s="3"/>
      <c r="AR330" s="3"/>
      <c r="AS330" s="3"/>
      <c r="AT330" s="3"/>
      <c r="AU330" s="3"/>
      <c r="AV330" s="3"/>
      <c r="AW330" s="3"/>
      <c r="AX330" s="3"/>
      <c r="AY330" s="3"/>
      <c r="AZ330" s="3"/>
      <c r="BA330" s="3"/>
      <c r="BB330" s="3"/>
      <c r="BC330" s="3"/>
      <c r="BD330" s="3"/>
      <c r="BE330" s="3"/>
      <c r="BF330" s="3"/>
      <c r="BG330" s="3"/>
      <c r="BH330" s="3"/>
      <c r="BI330" s="3"/>
    </row>
    <row r="331" ht="14.25" customHeight="1">
      <c r="A331" s="1"/>
      <c r="B331" s="1">
        <f t="array" ref="B331">ifna(iferror(xlookup(C:C,'1000'!A:A,'1000'!D:D),iferror(xlookup(C:C,'2000'!A:A,'2000'!D:D),xlookup(C:C,'3000'!A:A,'3000'!D:D))),"-")</f>
        <v>2093</v>
      </c>
      <c r="C331" s="119">
        <v>1494.0</v>
      </c>
      <c r="D331" s="27" t="s">
        <v>1551</v>
      </c>
      <c r="E331" s="27" t="s">
        <v>1552</v>
      </c>
      <c r="F331" s="27" t="s">
        <v>170</v>
      </c>
      <c r="G331" s="27">
        <v>13.0</v>
      </c>
      <c r="H331" s="28" t="s">
        <v>1553</v>
      </c>
      <c r="I331" s="29" t="s">
        <v>1554</v>
      </c>
      <c r="J331" s="27" t="s">
        <v>1555</v>
      </c>
      <c r="K331" s="30" t="s">
        <v>206</v>
      </c>
      <c r="L331" s="6" t="s">
        <v>206</v>
      </c>
      <c r="M331" s="51" t="s">
        <v>1556</v>
      </c>
      <c r="N331" s="82" t="s">
        <v>654</v>
      </c>
      <c r="O331" s="86" t="s">
        <v>654</v>
      </c>
      <c r="P331" s="65" t="s">
        <v>46</v>
      </c>
      <c r="Q331" s="65" t="s">
        <v>56</v>
      </c>
      <c r="R331" s="65" t="s">
        <v>56</v>
      </c>
      <c r="S331" s="65" t="s">
        <v>56</v>
      </c>
      <c r="T331" s="65" t="s">
        <v>106</v>
      </c>
      <c r="U331" s="65" t="s">
        <v>44</v>
      </c>
      <c r="V331" s="66" t="s">
        <v>45</v>
      </c>
      <c r="W331" s="65" t="s">
        <v>56</v>
      </c>
      <c r="X331" s="65" t="s">
        <v>56</v>
      </c>
      <c r="Y331" s="65" t="s">
        <v>86</v>
      </c>
      <c r="Z331" s="38" t="str">
        <f t="array" ref="Z331">IFERROR(xlookup(C:C,'Follow up.1'!A:A,'Follow up.1'!AF:AF),"-")</f>
        <v>02/26</v>
      </c>
      <c r="AA331" s="51" t="s">
        <v>46</v>
      </c>
      <c r="AB331" s="51" t="s">
        <v>128</v>
      </c>
      <c r="AC331" s="51" t="s">
        <v>128</v>
      </c>
      <c r="AD331" s="51" t="s">
        <v>107</v>
      </c>
      <c r="AE331" s="51"/>
      <c r="AF331" s="51" t="s">
        <v>107</v>
      </c>
      <c r="AG331" s="51" t="s">
        <v>107</v>
      </c>
      <c r="AH331" s="51"/>
      <c r="AI331" s="51" t="s">
        <v>107</v>
      </c>
      <c r="AJ331" s="51" t="s">
        <v>198</v>
      </c>
      <c r="AK331" s="6"/>
      <c r="AL331" s="6"/>
      <c r="AM331" s="6"/>
      <c r="AN331" s="39" t="str">
        <f t="array" ref="AN331">IFNA(TEXT(XLOOKUP(C:C,'Follow up.2'!B:B,'Follow up.2'!AF:AF),if(left(B331,1)="3","x", "mm/yyyy")), "-")</f>
        <v/>
      </c>
      <c r="AO331" s="6"/>
      <c r="AP331" s="3"/>
      <c r="AQ331" s="3"/>
      <c r="AR331" s="3"/>
      <c r="AS331" s="3"/>
      <c r="AT331" s="3"/>
      <c r="AU331" s="3"/>
      <c r="AV331" s="3"/>
      <c r="AW331" s="3"/>
      <c r="AX331" s="3"/>
      <c r="AY331" s="3"/>
      <c r="AZ331" s="3"/>
      <c r="BA331" s="3"/>
      <c r="BB331" s="3"/>
      <c r="BC331" s="3"/>
      <c r="BD331" s="3"/>
      <c r="BE331" s="3"/>
      <c r="BF331" s="3"/>
      <c r="BG331" s="3"/>
      <c r="BH331" s="3"/>
      <c r="BI331" s="3"/>
    </row>
    <row r="332" ht="14.25" customHeight="1">
      <c r="A332" s="1"/>
      <c r="B332" s="1">
        <f t="array" ref="B332">ifna(iferror(xlookup(C:C,'1000'!A:A,'1000'!D:D),iferror(xlookup(C:C,'2000'!A:A,'2000'!D:D),xlookup(C:C,'3000'!A:A,'3000'!D:D))),"-")</f>
        <v>2053</v>
      </c>
      <c r="C332" s="26">
        <v>1203.0</v>
      </c>
      <c r="D332" s="27" t="s">
        <v>1557</v>
      </c>
      <c r="E332" s="27" t="s">
        <v>185</v>
      </c>
      <c r="F332" s="27" t="s">
        <v>38</v>
      </c>
      <c r="G332" s="27">
        <v>13.0</v>
      </c>
      <c r="H332" s="28" t="s">
        <v>1558</v>
      </c>
      <c r="I332" s="29" t="s">
        <v>1559</v>
      </c>
      <c r="J332" s="27" t="s">
        <v>1560</v>
      </c>
      <c r="K332" s="30" t="s">
        <v>42</v>
      </c>
      <c r="L332" s="31" t="s">
        <v>42</v>
      </c>
      <c r="M332" s="32" t="s">
        <v>1561</v>
      </c>
      <c r="N332" s="33" t="s">
        <v>654</v>
      </c>
      <c r="O332" s="86" t="s">
        <v>654</v>
      </c>
      <c r="P332" s="66" t="s">
        <v>56</v>
      </c>
      <c r="Q332" s="66" t="s">
        <v>56</v>
      </c>
      <c r="R332" s="66" t="s">
        <v>106</v>
      </c>
      <c r="S332" s="35" t="s">
        <v>106</v>
      </c>
      <c r="T332" s="35" t="s">
        <v>76</v>
      </c>
      <c r="U332" s="35" t="s">
        <v>106</v>
      </c>
      <c r="V332" s="65" t="s">
        <v>45</v>
      </c>
      <c r="W332" s="35" t="s">
        <v>106</v>
      </c>
      <c r="X332" s="35" t="s">
        <v>106</v>
      </c>
      <c r="Y332" s="35" t="s">
        <v>106</v>
      </c>
      <c r="Z332" s="38" t="str">
        <f t="array" ref="Z332">IFERROR(xlookup(C:C,'Follow up.1'!A:A,'Follow up.1'!AF:AF),"-")</f>
        <v> 11/25</v>
      </c>
      <c r="AA332" s="32" t="s">
        <v>86</v>
      </c>
      <c r="AB332" s="32" t="s">
        <v>128</v>
      </c>
      <c r="AC332" s="32" t="s">
        <v>87</v>
      </c>
      <c r="AD332" s="32" t="s">
        <v>87</v>
      </c>
      <c r="AE332" s="32"/>
      <c r="AF332" s="32" t="s">
        <v>77</v>
      </c>
      <c r="AG332" s="31"/>
      <c r="AH332" s="31"/>
      <c r="AI332" s="31"/>
      <c r="AJ332" s="31"/>
      <c r="AK332" s="31"/>
      <c r="AL332" s="31"/>
      <c r="AM332" s="31"/>
      <c r="AN332" s="39" t="str">
        <f t="array" ref="AN332">IFNA(TEXT(XLOOKUP(C:C,'Follow up.2'!B:B,'Follow up.2'!AF:AF), "mm/yyyy"), "-")</f>
        <v/>
      </c>
      <c r="AO332" s="31"/>
      <c r="AP332" s="27"/>
      <c r="AQ332" s="3"/>
      <c r="AR332" s="3"/>
      <c r="AS332" s="3"/>
      <c r="AT332" s="3"/>
      <c r="AU332" s="3"/>
      <c r="AV332" s="3"/>
      <c r="AW332" s="3"/>
      <c r="AX332" s="3"/>
      <c r="AY332" s="3"/>
      <c r="AZ332" s="3"/>
      <c r="BA332" s="3"/>
      <c r="BB332" s="3"/>
      <c r="BC332" s="3"/>
      <c r="BD332" s="3"/>
      <c r="BE332" s="3"/>
      <c r="BF332" s="3"/>
      <c r="BG332" s="3"/>
      <c r="BH332" s="3"/>
      <c r="BI332" s="3"/>
    </row>
    <row r="333" ht="14.25" customHeight="1">
      <c r="A333" s="1"/>
      <c r="B333" s="1">
        <f t="array" ref="B333">ifna(iferror(xlookup(C:C,'1000'!A:A,'1000'!D:D),iferror(xlookup(C:C,'2000'!A:A,'2000'!D:D),xlookup(C:C,'3000'!A:A,'3000'!D:D))),"-")</f>
        <v>2057</v>
      </c>
      <c r="C333" s="26">
        <v>1201.0</v>
      </c>
      <c r="D333" s="27" t="s">
        <v>764</v>
      </c>
      <c r="E333" s="27" t="s">
        <v>1562</v>
      </c>
      <c r="F333" s="27" t="s">
        <v>92</v>
      </c>
      <c r="G333" s="27">
        <v>13.0</v>
      </c>
      <c r="H333" s="28" t="s">
        <v>1563</v>
      </c>
      <c r="I333" s="29" t="s">
        <v>1564</v>
      </c>
      <c r="J333" s="27" t="s">
        <v>1565</v>
      </c>
      <c r="K333" s="30" t="s">
        <v>42</v>
      </c>
      <c r="L333" s="31" t="s">
        <v>42</v>
      </c>
      <c r="M333" s="42" t="s">
        <v>1566</v>
      </c>
      <c r="N333" s="33" t="s">
        <v>654</v>
      </c>
      <c r="O333" s="86" t="s">
        <v>654</v>
      </c>
      <c r="P333" s="66" t="s">
        <v>56</v>
      </c>
      <c r="Q333" s="66" t="s">
        <v>56</v>
      </c>
      <c r="R333" s="66" t="s">
        <v>56</v>
      </c>
      <c r="S333" s="35" t="s">
        <v>555</v>
      </c>
      <c r="T333" s="35" t="s">
        <v>45</v>
      </c>
      <c r="U333" s="35" t="s">
        <v>45</v>
      </c>
      <c r="V333" s="65" t="s">
        <v>45</v>
      </c>
      <c r="W333" s="35" t="s">
        <v>106</v>
      </c>
      <c r="X333" s="35" t="s">
        <v>106</v>
      </c>
      <c r="Y333" s="35" t="s">
        <v>106</v>
      </c>
      <c r="Z333" s="38" t="str">
        <f t="array" ref="Z333">IFERROR(xlookup(C:C,'Follow up.1'!A:A,'Follow up.1'!AF:AF),"-")</f>
        <v>11/25</v>
      </c>
      <c r="AA333" s="32" t="s">
        <v>89</v>
      </c>
      <c r="AB333" s="32"/>
      <c r="AC333" s="31"/>
      <c r="AD333" s="31"/>
      <c r="AE333" s="31"/>
      <c r="AF333" s="31"/>
      <c r="AG333" s="31"/>
      <c r="AH333" s="31"/>
      <c r="AI333" s="31"/>
      <c r="AJ333" s="31"/>
      <c r="AK333" s="31"/>
      <c r="AL333" s="31"/>
      <c r="AM333" s="31"/>
      <c r="AN333" s="39" t="str">
        <f t="array" ref="AN333">IFNA(TEXT(XLOOKUP(C:C,'Follow up.2'!B:B,'Follow up.2'!AF:AF), "mm/yyyy"), "-")</f>
        <v/>
      </c>
      <c r="AO333" s="31"/>
      <c r="AP333" s="27"/>
      <c r="AQ333" s="3"/>
      <c r="AR333" s="3"/>
      <c r="AS333" s="3"/>
      <c r="AT333" s="3"/>
      <c r="AU333" s="3"/>
      <c r="AV333" s="3"/>
      <c r="AW333" s="3"/>
      <c r="AX333" s="3"/>
      <c r="AY333" s="3"/>
      <c r="AZ333" s="3"/>
      <c r="BA333" s="3"/>
      <c r="BB333" s="3"/>
      <c r="BC333" s="3"/>
      <c r="BD333" s="3"/>
      <c r="BE333" s="3"/>
      <c r="BF333" s="3"/>
      <c r="BG333" s="3"/>
      <c r="BH333" s="3"/>
      <c r="BI333" s="3"/>
    </row>
    <row r="334" ht="14.25" customHeight="1">
      <c r="A334" s="1"/>
      <c r="B334" s="1">
        <f t="array" ref="B334">ifna(iferror(xlookup(C:C,'1000'!A:A,'1000'!D:D),iferror(xlookup(C:C,'2000'!A:A,'2000'!D:D),xlookup(C:C,'3000'!A:A,'3000'!D:D))),"-")</f>
        <v>2076</v>
      </c>
      <c r="C334" s="133">
        <v>1390.0</v>
      </c>
      <c r="D334" s="134" t="s">
        <v>1567</v>
      </c>
      <c r="E334" s="134" t="s">
        <v>1568</v>
      </c>
      <c r="F334" s="27" t="s">
        <v>117</v>
      </c>
      <c r="G334" s="134">
        <v>13.0</v>
      </c>
      <c r="H334" s="28" t="s">
        <v>1569</v>
      </c>
      <c r="I334" s="141">
        <v>2.157714447E9</v>
      </c>
      <c r="J334" s="134">
        <v>2.155823644E9</v>
      </c>
      <c r="K334" s="30" t="s">
        <v>42</v>
      </c>
      <c r="L334" s="31" t="s">
        <v>42</v>
      </c>
      <c r="M334" s="31"/>
      <c r="N334" s="82" t="s">
        <v>654</v>
      </c>
      <c r="O334" s="86" t="s">
        <v>654</v>
      </c>
      <c r="P334" s="65" t="s">
        <v>106</v>
      </c>
      <c r="Q334" s="65" t="s">
        <v>88</v>
      </c>
      <c r="R334" s="65" t="s">
        <v>45</v>
      </c>
      <c r="S334" s="65" t="s">
        <v>45</v>
      </c>
      <c r="T334" s="65" t="s">
        <v>106</v>
      </c>
      <c r="U334" s="65" t="s">
        <v>106</v>
      </c>
      <c r="V334" s="65" t="s">
        <v>45</v>
      </c>
      <c r="W334" s="65" t="s">
        <v>106</v>
      </c>
      <c r="X334" s="65" t="s">
        <v>106</v>
      </c>
      <c r="Y334" s="65" t="s">
        <v>106</v>
      </c>
      <c r="Z334" s="38" t="str">
        <f t="array" ref="Z334">IFERROR(xlookup(C:C,'Follow up.1'!A:A,'Follow up.1'!AF:AF),"-")</f>
        <v>12/25</v>
      </c>
      <c r="AA334" s="6"/>
      <c r="AB334" s="6"/>
      <c r="AC334" s="6"/>
      <c r="AD334" s="6"/>
      <c r="AE334" s="6"/>
      <c r="AF334" s="6"/>
      <c r="AG334" s="6"/>
      <c r="AH334" s="6"/>
      <c r="AI334" s="6"/>
      <c r="AJ334" s="6"/>
      <c r="AK334" s="6"/>
      <c r="AL334" s="6"/>
      <c r="AM334" s="6"/>
      <c r="AN334" s="39" t="str">
        <f t="array" ref="AN334">IFNA(TEXT(XLOOKUP(C:C,'Follow up.2'!B:B,'Follow up.2'!AF:AF), "mm/yyyy"), "-")</f>
        <v/>
      </c>
      <c r="AO334" s="6"/>
      <c r="AP334" s="3"/>
      <c r="AQ334" s="3"/>
      <c r="AR334" s="3"/>
      <c r="AS334" s="3"/>
      <c r="AT334" s="3"/>
      <c r="AU334" s="3"/>
      <c r="AV334" s="3"/>
      <c r="AW334" s="3"/>
      <c r="AX334" s="3"/>
      <c r="AY334" s="3"/>
      <c r="AZ334" s="3"/>
      <c r="BA334" s="3"/>
      <c r="BB334" s="3"/>
      <c r="BC334" s="3"/>
      <c r="BD334" s="3"/>
      <c r="BE334" s="3"/>
      <c r="BF334" s="3"/>
      <c r="BG334" s="3"/>
      <c r="BH334" s="3"/>
      <c r="BI334" s="3"/>
    </row>
    <row r="335" ht="14.25" customHeight="1">
      <c r="A335" s="1"/>
      <c r="B335" s="1">
        <f t="array" ref="B335">ifna(iferror(xlookup(C:C,'1000'!A:A,'1000'!D:D),iferror(xlookup(C:C,'2000'!A:A,'2000'!D:D),xlookup(C:C,'3000'!A:A,'3000'!D:D))),"-")</f>
        <v>2089</v>
      </c>
      <c r="C335" s="119">
        <v>1495.0</v>
      </c>
      <c r="D335" s="27" t="s">
        <v>1570</v>
      </c>
      <c r="E335" s="27" t="s">
        <v>1571</v>
      </c>
      <c r="F335" s="27" t="s">
        <v>124</v>
      </c>
      <c r="G335" s="27">
        <v>13.0</v>
      </c>
      <c r="H335" s="28" t="s">
        <v>1225</v>
      </c>
      <c r="I335" s="29" t="s">
        <v>1226</v>
      </c>
      <c r="J335" s="27"/>
      <c r="K335" s="30" t="s">
        <v>206</v>
      </c>
      <c r="L335" s="6" t="s">
        <v>206</v>
      </c>
      <c r="M335" s="51" t="s">
        <v>1572</v>
      </c>
      <c r="N335" s="82" t="s">
        <v>654</v>
      </c>
      <c r="O335" s="95" t="s">
        <v>654</v>
      </c>
      <c r="P335" s="65" t="s">
        <v>46</v>
      </c>
      <c r="Q335" s="65" t="s">
        <v>46</v>
      </c>
      <c r="R335" s="65" t="s">
        <v>45</v>
      </c>
      <c r="S335" s="65" t="s">
        <v>45</v>
      </c>
      <c r="T335" s="65" t="s">
        <v>106</v>
      </c>
      <c r="U335" s="65" t="s">
        <v>106</v>
      </c>
      <c r="V335" s="66" t="s">
        <v>45</v>
      </c>
      <c r="W335" s="65" t="s">
        <v>45</v>
      </c>
      <c r="X335" s="65" t="s">
        <v>45</v>
      </c>
      <c r="Y335" s="65" t="s">
        <v>45</v>
      </c>
      <c r="Z335" s="38" t="str">
        <f t="array" ref="Z335">IFERROR(xlookup(C:C,'Follow up.1'!A:A,'Follow up.1'!AF:AF),"-")</f>
        <v>01/26</v>
      </c>
      <c r="AA335" s="6"/>
      <c r="AB335" s="6"/>
      <c r="AC335" s="6"/>
      <c r="AD335" s="6"/>
      <c r="AE335" s="6"/>
      <c r="AF335" s="6"/>
      <c r="AG335" s="6"/>
      <c r="AH335" s="6"/>
      <c r="AI335" s="6"/>
      <c r="AJ335" s="6"/>
      <c r="AK335" s="6"/>
      <c r="AL335" s="6"/>
      <c r="AM335" s="6"/>
      <c r="AN335" s="39" t="str">
        <f t="array" ref="AN335">IFNA(TEXT(XLOOKUP(C:C,'Follow up.2'!B:B,'Follow up.2'!AF:AF), "mm/yyyy"), "-")</f>
        <v/>
      </c>
      <c r="AO335" s="6"/>
      <c r="AP335" s="3"/>
      <c r="AQ335" s="3"/>
      <c r="AR335" s="3"/>
      <c r="AS335" s="3"/>
      <c r="AT335" s="3"/>
      <c r="AU335" s="3"/>
      <c r="AV335" s="3"/>
      <c r="AW335" s="3"/>
      <c r="AX335" s="3"/>
      <c r="AY335" s="3"/>
      <c r="AZ335" s="3"/>
      <c r="BA335" s="3"/>
      <c r="BB335" s="3"/>
      <c r="BC335" s="3"/>
      <c r="BD335" s="3"/>
      <c r="BE335" s="3"/>
      <c r="BF335" s="3"/>
      <c r="BG335" s="3"/>
      <c r="BH335" s="3"/>
      <c r="BI335" s="3"/>
    </row>
    <row r="336" ht="14.25" customHeight="1">
      <c r="A336" s="1"/>
      <c r="B336" s="1" t="str">
        <f t="array" ref="B336">ifna(iferror(xlookup(C:C,'1000'!A:A,'1000'!D:D),iferror(xlookup(C:C,'2000'!A:A,'2000'!D:D),xlookup(C:C,'3000'!A:A,'3000'!D:D))),"-")</f>
        <v>-</v>
      </c>
      <c r="C336" s="26">
        <v>1152.0</v>
      </c>
      <c r="D336" s="128" t="s">
        <v>1573</v>
      </c>
      <c r="E336" s="128" t="s">
        <v>1574</v>
      </c>
      <c r="F336" s="128" t="s">
        <v>117</v>
      </c>
      <c r="G336" s="128">
        <v>13.0</v>
      </c>
      <c r="H336" s="28" t="s">
        <v>1575</v>
      </c>
      <c r="I336" s="29" t="s">
        <v>1576</v>
      </c>
      <c r="J336" s="198" t="s">
        <v>1577</v>
      </c>
      <c r="K336" s="30" t="s">
        <v>1578</v>
      </c>
      <c r="L336" s="31" t="s">
        <v>1578</v>
      </c>
      <c r="M336" s="51" t="s">
        <v>895</v>
      </c>
      <c r="N336" s="153" t="s">
        <v>58</v>
      </c>
      <c r="O336" s="149" t="s">
        <v>58</v>
      </c>
      <c r="P336" s="35" t="s">
        <v>56</v>
      </c>
      <c r="Q336" s="35" t="s">
        <v>56</v>
      </c>
      <c r="R336" s="35" t="s">
        <v>56</v>
      </c>
      <c r="S336" s="35" t="s">
        <v>56</v>
      </c>
      <c r="T336" s="35" t="s">
        <v>45</v>
      </c>
      <c r="U336" s="35"/>
      <c r="V336" s="35"/>
      <c r="W336" s="35"/>
      <c r="X336" s="35"/>
      <c r="Y336" s="35"/>
      <c r="Z336" s="38" t="str">
        <f t="array" ref="Z336">IFERROR(xlookup(C:C,'Follow up.1'!A:A,'Follow up.1'!AF:AF),"-")</f>
        <v>-</v>
      </c>
      <c r="AA336" s="31"/>
      <c r="AB336" s="31"/>
      <c r="AC336" s="31"/>
      <c r="AD336" s="31"/>
      <c r="AE336" s="31"/>
      <c r="AF336" s="31"/>
      <c r="AG336" s="31"/>
      <c r="AH336" s="31"/>
      <c r="AI336" s="31"/>
      <c r="AJ336" s="31"/>
      <c r="AK336" s="31"/>
      <c r="AL336" s="31"/>
      <c r="AM336" s="31"/>
      <c r="AN336" s="39" t="str">
        <f t="array" ref="AN336">IFNA(TEXT(XLOOKUP(C:C,'Follow up.2'!B:B,'Follow up.2'!AF:AF), "mm/yyyy"), "-")</f>
        <v>-</v>
      </c>
      <c r="AO336" s="31"/>
      <c r="AP336" s="27"/>
      <c r="AQ336" s="3"/>
      <c r="AR336" s="3"/>
      <c r="AS336" s="3"/>
      <c r="AT336" s="3"/>
      <c r="AU336" s="3"/>
      <c r="AV336" s="3"/>
      <c r="AW336" s="3"/>
      <c r="AX336" s="3"/>
      <c r="AY336" s="3"/>
      <c r="AZ336" s="3"/>
      <c r="BA336" s="3"/>
      <c r="BB336" s="3"/>
      <c r="BC336" s="3"/>
      <c r="BD336" s="3"/>
      <c r="BE336" s="3"/>
      <c r="BF336" s="3"/>
      <c r="BG336" s="3"/>
      <c r="BH336" s="3"/>
      <c r="BI336" s="3"/>
    </row>
    <row r="337" ht="14.25" customHeight="1">
      <c r="A337" s="1"/>
      <c r="B337" s="1" t="str">
        <f t="array" ref="B337">ifna(iferror(xlookup(C:C,'1000'!A:A,'1000'!D:D),iferror(xlookup(C:C,'2000'!A:A,'2000'!D:D),xlookup(C:C,'3000'!A:A,'3000'!D:D))),"-")</f>
        <v>-</v>
      </c>
      <c r="C337" s="26">
        <v>1159.0</v>
      </c>
      <c r="D337" s="128" t="s">
        <v>1579</v>
      </c>
      <c r="E337" s="128" t="s">
        <v>1580</v>
      </c>
      <c r="F337" s="128" t="s">
        <v>287</v>
      </c>
      <c r="G337" s="128">
        <v>13.0</v>
      </c>
      <c r="H337" s="77" t="s">
        <v>1581</v>
      </c>
      <c r="I337" s="127" t="s">
        <v>1582</v>
      </c>
      <c r="J337" s="128" t="s">
        <v>1583</v>
      </c>
      <c r="K337" s="30" t="s">
        <v>42</v>
      </c>
      <c r="L337" s="31" t="s">
        <v>42</v>
      </c>
      <c r="M337" s="51" t="s">
        <v>895</v>
      </c>
      <c r="N337" s="153" t="s">
        <v>58</v>
      </c>
      <c r="O337" s="149" t="s">
        <v>58</v>
      </c>
      <c r="P337" s="35" t="s">
        <v>76</v>
      </c>
      <c r="Q337" s="35"/>
      <c r="R337" s="35"/>
      <c r="S337" s="35"/>
      <c r="T337" s="35"/>
      <c r="U337" s="35"/>
      <c r="V337" s="35"/>
      <c r="W337" s="35"/>
      <c r="X337" s="35"/>
      <c r="Y337" s="35"/>
      <c r="Z337" s="38" t="str">
        <f t="array" ref="Z337">IFERROR(xlookup(C:C,'Follow up.1'!A:A,'Follow up.1'!AF:AF),"-")</f>
        <v>-</v>
      </c>
      <c r="AA337" s="31"/>
      <c r="AB337" s="31"/>
      <c r="AC337" s="31"/>
      <c r="AD337" s="31"/>
      <c r="AE337" s="31"/>
      <c r="AF337" s="31"/>
      <c r="AG337" s="31"/>
      <c r="AH337" s="31"/>
      <c r="AI337" s="31"/>
      <c r="AJ337" s="31"/>
      <c r="AK337" s="31"/>
      <c r="AL337" s="31"/>
      <c r="AM337" s="31"/>
      <c r="AN337" s="39" t="str">
        <f t="array" ref="AN337">IFNA(TEXT(XLOOKUP(C:C,'Follow up.2'!B:B,'Follow up.2'!AF:AF), "mm/yyyy"), "-")</f>
        <v>-</v>
      </c>
      <c r="AO337" s="31"/>
      <c r="AP337" s="27"/>
      <c r="AQ337" s="3"/>
      <c r="AR337" s="3"/>
      <c r="AS337" s="3"/>
      <c r="AT337" s="3"/>
      <c r="AU337" s="3"/>
      <c r="AV337" s="3"/>
      <c r="AW337" s="3"/>
      <c r="AX337" s="3"/>
      <c r="AY337" s="3"/>
      <c r="AZ337" s="3"/>
      <c r="BA337" s="3"/>
      <c r="BB337" s="3"/>
      <c r="BC337" s="3"/>
      <c r="BD337" s="3"/>
      <c r="BE337" s="3"/>
      <c r="BF337" s="3"/>
      <c r="BG337" s="3"/>
      <c r="BH337" s="3"/>
      <c r="BI337" s="3"/>
    </row>
    <row r="338" ht="14.25" customHeight="1">
      <c r="A338" s="1"/>
      <c r="B338" s="1" t="str">
        <f t="array" ref="B338">ifna(iferror(xlookup(C:C,'1000'!A:A,'1000'!D:D),iferror(xlookup(C:C,'2000'!A:A,'2000'!D:D),xlookup(C:C,'3000'!A:A,'3000'!D:D))),"-")</f>
        <v>-</v>
      </c>
      <c r="C338" s="26">
        <v>1173.0</v>
      </c>
      <c r="D338" s="53" t="s">
        <v>1584</v>
      </c>
      <c r="E338" s="53" t="s">
        <v>1585</v>
      </c>
      <c r="F338" s="53" t="s">
        <v>38</v>
      </c>
      <c r="G338" s="53">
        <v>13.0</v>
      </c>
      <c r="H338" s="28" t="s">
        <v>1584</v>
      </c>
      <c r="I338" s="54" t="s">
        <v>1586</v>
      </c>
      <c r="J338" s="53" t="s">
        <v>1587</v>
      </c>
      <c r="K338" s="30" t="s">
        <v>42</v>
      </c>
      <c r="L338" s="31" t="s">
        <v>42</v>
      </c>
      <c r="M338" s="51" t="s">
        <v>895</v>
      </c>
      <c r="N338" s="153" t="s">
        <v>58</v>
      </c>
      <c r="O338" s="149" t="s">
        <v>58</v>
      </c>
      <c r="P338" s="35" t="s">
        <v>56</v>
      </c>
      <c r="Q338" s="35"/>
      <c r="R338" s="35"/>
      <c r="S338" s="35"/>
      <c r="T338" s="35"/>
      <c r="U338" s="35"/>
      <c r="V338" s="35"/>
      <c r="W338" s="35"/>
      <c r="X338" s="35"/>
      <c r="Y338" s="35"/>
      <c r="Z338" s="38" t="str">
        <f t="array" ref="Z338">IFERROR(xlookup(C:C,'Follow up.1'!A:A,'Follow up.1'!AF:AF),"-")</f>
        <v>-</v>
      </c>
      <c r="AA338" s="31"/>
      <c r="AB338" s="31"/>
      <c r="AC338" s="31"/>
      <c r="AD338" s="31"/>
      <c r="AE338" s="31"/>
      <c r="AF338" s="31"/>
      <c r="AG338" s="31"/>
      <c r="AH338" s="31"/>
      <c r="AI338" s="31"/>
      <c r="AJ338" s="31"/>
      <c r="AK338" s="31"/>
      <c r="AL338" s="31"/>
      <c r="AM338" s="31"/>
      <c r="AN338" s="39" t="str">
        <f t="array" ref="AN338">IFNA(TEXT(XLOOKUP(C:C,'Follow up.2'!B:B,'Follow up.2'!AF:AF), "mm/yyyy"), "-")</f>
        <v>-</v>
      </c>
      <c r="AO338" s="31"/>
      <c r="AP338" s="27"/>
      <c r="AQ338" s="3"/>
      <c r="AR338" s="3"/>
      <c r="AS338" s="3"/>
      <c r="AT338" s="3"/>
      <c r="AU338" s="3"/>
      <c r="AV338" s="3"/>
      <c r="AW338" s="3"/>
      <c r="AX338" s="3"/>
      <c r="AY338" s="3"/>
      <c r="AZ338" s="3"/>
      <c r="BA338" s="3"/>
      <c r="BB338" s="3"/>
      <c r="BC338" s="3"/>
      <c r="BD338" s="3"/>
      <c r="BE338" s="3"/>
      <c r="BF338" s="3"/>
      <c r="BG338" s="3"/>
      <c r="BH338" s="3"/>
      <c r="BI338" s="3"/>
    </row>
    <row r="339" ht="14.25" customHeight="1">
      <c r="A339" s="1"/>
      <c r="B339" s="1" t="str">
        <f t="array" ref="B339">ifna(iferror(xlookup(C:C,'1000'!A:A,'1000'!D:D),iferror(xlookup(C:C,'2000'!A:A,'2000'!D:D),xlookup(C:C,'3000'!A:A,'3000'!D:D))),"-")</f>
        <v>-</v>
      </c>
      <c r="C339" s="26">
        <v>1175.0</v>
      </c>
      <c r="D339" s="53" t="s">
        <v>1588</v>
      </c>
      <c r="E339" s="53" t="s">
        <v>1589</v>
      </c>
      <c r="F339" s="53" t="s">
        <v>38</v>
      </c>
      <c r="G339" s="53">
        <v>13.0</v>
      </c>
      <c r="H339" s="28" t="s">
        <v>1590</v>
      </c>
      <c r="I339" s="54" t="s">
        <v>1591</v>
      </c>
      <c r="J339" s="53" t="s">
        <v>531</v>
      </c>
      <c r="K339" s="30" t="s">
        <v>42</v>
      </c>
      <c r="L339" s="31" t="s">
        <v>42</v>
      </c>
      <c r="M339" s="51" t="s">
        <v>895</v>
      </c>
      <c r="N339" s="153" t="s">
        <v>58</v>
      </c>
      <c r="O339" s="149" t="s">
        <v>58</v>
      </c>
      <c r="P339" s="35" t="s">
        <v>56</v>
      </c>
      <c r="Q339" s="35" t="s">
        <v>45</v>
      </c>
      <c r="R339" s="35"/>
      <c r="S339" s="35"/>
      <c r="T339" s="35"/>
      <c r="U339" s="35"/>
      <c r="V339" s="35"/>
      <c r="W339" s="35"/>
      <c r="X339" s="35"/>
      <c r="Y339" s="35"/>
      <c r="Z339" s="38" t="str">
        <f t="array" ref="Z339">IFERROR(xlookup(C:C,'Follow up.1'!A:A,'Follow up.1'!AF:AF),"-")</f>
        <v>-</v>
      </c>
      <c r="AA339" s="31"/>
      <c r="AB339" s="31"/>
      <c r="AC339" s="31"/>
      <c r="AD339" s="31"/>
      <c r="AE339" s="31"/>
      <c r="AF339" s="31"/>
      <c r="AG339" s="31"/>
      <c r="AH339" s="31"/>
      <c r="AI339" s="31"/>
      <c r="AJ339" s="31"/>
      <c r="AK339" s="31"/>
      <c r="AL339" s="31"/>
      <c r="AM339" s="31"/>
      <c r="AN339" s="39" t="str">
        <f t="array" ref="AN339">IFNA(TEXT(XLOOKUP(C:C,'Follow up.2'!B:B,'Follow up.2'!AF:AF), "mm/yyyy"), "-")</f>
        <v>-</v>
      </c>
      <c r="AO339" s="31"/>
      <c r="AP339" s="27"/>
      <c r="AQ339" s="3"/>
      <c r="AR339" s="3"/>
      <c r="AS339" s="3"/>
      <c r="AT339" s="3"/>
      <c r="AU339" s="3"/>
      <c r="AV339" s="3"/>
      <c r="AW339" s="3"/>
      <c r="AX339" s="3"/>
      <c r="AY339" s="3"/>
      <c r="AZ339" s="3"/>
      <c r="BA339" s="3"/>
      <c r="BB339" s="3"/>
      <c r="BC339" s="3"/>
      <c r="BD339" s="3"/>
      <c r="BE339" s="3"/>
      <c r="BF339" s="3"/>
      <c r="BG339" s="3"/>
      <c r="BH339" s="3"/>
      <c r="BI339" s="3"/>
    </row>
    <row r="340" ht="14.25" customHeight="1">
      <c r="A340" s="1"/>
      <c r="B340" s="1" t="str">
        <f t="array" ref="B340">ifna(iferror(xlookup(C:C,'1000'!A:A,'1000'!D:D),iferror(xlookup(C:C,'2000'!A:A,'2000'!D:D),xlookup(C:C,'3000'!A:A,'3000'!D:D))),"-")</f>
        <v>-</v>
      </c>
      <c r="C340" s="26">
        <v>1181.0</v>
      </c>
      <c r="D340" s="53" t="s">
        <v>1592</v>
      </c>
      <c r="E340" s="53" t="s">
        <v>1531</v>
      </c>
      <c r="F340" s="53" t="s">
        <v>92</v>
      </c>
      <c r="G340" s="53">
        <v>13.0</v>
      </c>
      <c r="H340" s="28" t="s">
        <v>1593</v>
      </c>
      <c r="I340" s="54" t="s">
        <v>1594</v>
      </c>
      <c r="J340" s="53"/>
      <c r="K340" s="30" t="s">
        <v>42</v>
      </c>
      <c r="L340" s="31" t="s">
        <v>42</v>
      </c>
      <c r="M340" s="51" t="s">
        <v>895</v>
      </c>
      <c r="N340" s="153" t="s">
        <v>58</v>
      </c>
      <c r="O340" s="149" t="s">
        <v>58</v>
      </c>
      <c r="P340" s="35" t="s">
        <v>56</v>
      </c>
      <c r="Q340" s="35"/>
      <c r="R340" s="35"/>
      <c r="S340" s="35"/>
      <c r="T340" s="35"/>
      <c r="U340" s="35"/>
      <c r="V340" s="35"/>
      <c r="W340" s="35"/>
      <c r="X340" s="35"/>
      <c r="Y340" s="35"/>
      <c r="Z340" s="38" t="str">
        <f t="array" ref="Z340">IFERROR(xlookup(C:C,'Follow up.1'!A:A,'Follow up.1'!AF:AF),"-")</f>
        <v>-</v>
      </c>
      <c r="AA340" s="31"/>
      <c r="AB340" s="31"/>
      <c r="AC340" s="31"/>
      <c r="AD340" s="31"/>
      <c r="AE340" s="31"/>
      <c r="AF340" s="31"/>
      <c r="AG340" s="31"/>
      <c r="AH340" s="31"/>
      <c r="AI340" s="31"/>
      <c r="AJ340" s="31"/>
      <c r="AK340" s="31"/>
      <c r="AL340" s="31"/>
      <c r="AM340" s="31"/>
      <c r="AN340" s="39" t="str">
        <f t="array" ref="AN340">IFNA(TEXT(XLOOKUP(C:C,'Follow up.2'!B:B,'Follow up.2'!AF:AF), "mm/yyyy"), "-")</f>
        <v>-</v>
      </c>
      <c r="AO340" s="31"/>
      <c r="AP340" s="27"/>
      <c r="AQ340" s="3"/>
      <c r="AR340" s="3"/>
      <c r="AS340" s="3"/>
      <c r="AT340" s="3"/>
      <c r="AU340" s="3"/>
      <c r="AV340" s="3"/>
      <c r="AW340" s="3"/>
      <c r="AX340" s="3"/>
      <c r="AY340" s="3"/>
      <c r="AZ340" s="3"/>
      <c r="BA340" s="3"/>
      <c r="BB340" s="3"/>
      <c r="BC340" s="3"/>
      <c r="BD340" s="3"/>
      <c r="BE340" s="3"/>
      <c r="BF340" s="3"/>
      <c r="BG340" s="3"/>
      <c r="BH340" s="3"/>
      <c r="BI340" s="3"/>
    </row>
    <row r="341" ht="14.25" customHeight="1">
      <c r="A341" s="1"/>
      <c r="B341" s="1" t="str">
        <f t="array" ref="B341">ifna(iferror(xlookup(C:C,'1000'!A:A,'1000'!D:D),iferror(xlookup(C:C,'2000'!A:A,'2000'!D:D),xlookup(C:C,'3000'!A:A,'3000'!D:D))),"-")</f>
        <v>-</v>
      </c>
      <c r="C341" s="26">
        <v>1185.0</v>
      </c>
      <c r="D341" s="53" t="s">
        <v>1353</v>
      </c>
      <c r="E341" s="53" t="s">
        <v>1595</v>
      </c>
      <c r="F341" s="53" t="s">
        <v>92</v>
      </c>
      <c r="G341" s="53">
        <v>13.0</v>
      </c>
      <c r="H341" s="28" t="s">
        <v>1596</v>
      </c>
      <c r="I341" s="54" t="s">
        <v>1597</v>
      </c>
      <c r="J341" s="53" t="s">
        <v>1598</v>
      </c>
      <c r="K341" s="30" t="s">
        <v>42</v>
      </c>
      <c r="L341" s="31" t="s">
        <v>42</v>
      </c>
      <c r="M341" s="51" t="s">
        <v>895</v>
      </c>
      <c r="N341" s="153" t="s">
        <v>58</v>
      </c>
      <c r="O341" s="149" t="s">
        <v>58</v>
      </c>
      <c r="P341" s="35" t="s">
        <v>56</v>
      </c>
      <c r="Q341" s="35"/>
      <c r="R341" s="35"/>
      <c r="S341" s="35"/>
      <c r="T341" s="35"/>
      <c r="U341" s="35"/>
      <c r="V341" s="35"/>
      <c r="W341" s="35"/>
      <c r="X341" s="35"/>
      <c r="Y341" s="35"/>
      <c r="Z341" s="38" t="str">
        <f t="array" ref="Z341">IFERROR(xlookup(C:C,'Follow up.1'!A:A,'Follow up.1'!AF:AF),"-")</f>
        <v>-</v>
      </c>
      <c r="AA341" s="31"/>
      <c r="AB341" s="31"/>
      <c r="AC341" s="31"/>
      <c r="AD341" s="31"/>
      <c r="AE341" s="31"/>
      <c r="AF341" s="31"/>
      <c r="AG341" s="31"/>
      <c r="AH341" s="31"/>
      <c r="AI341" s="31"/>
      <c r="AJ341" s="31"/>
      <c r="AK341" s="31"/>
      <c r="AL341" s="31"/>
      <c r="AM341" s="31"/>
      <c r="AN341" s="39" t="str">
        <f t="array" ref="AN341">IFNA(TEXT(XLOOKUP(C:C,'Follow up.2'!B:B,'Follow up.2'!AF:AF), "mm/yyyy"), "-")</f>
        <v>-</v>
      </c>
      <c r="AO341" s="31"/>
      <c r="AP341" s="27"/>
      <c r="AQ341" s="3"/>
      <c r="AR341" s="3"/>
      <c r="AS341" s="3"/>
      <c r="AT341" s="3"/>
      <c r="AU341" s="3"/>
      <c r="AV341" s="3"/>
      <c r="AW341" s="3"/>
      <c r="AX341" s="3"/>
      <c r="AY341" s="3"/>
      <c r="AZ341" s="3"/>
      <c r="BA341" s="3"/>
      <c r="BB341" s="3"/>
      <c r="BC341" s="3"/>
      <c r="BD341" s="3"/>
      <c r="BE341" s="3"/>
      <c r="BF341" s="3"/>
      <c r="BG341" s="3"/>
      <c r="BH341" s="3"/>
      <c r="BI341" s="3"/>
    </row>
    <row r="342" ht="14.25" customHeight="1">
      <c r="A342" s="1"/>
      <c r="B342" s="1" t="str">
        <f t="array" ref="B342">ifna(iferror(xlookup(C:C,'1000'!A:A,'1000'!D:D),iferror(xlookup(C:C,'2000'!A:A,'2000'!D:D),xlookup(C:C,'3000'!A:A,'3000'!D:D))),"-")</f>
        <v>-</v>
      </c>
      <c r="C342" s="26">
        <v>1323.0</v>
      </c>
      <c r="D342" s="27" t="s">
        <v>1599</v>
      </c>
      <c r="E342" s="27" t="s">
        <v>1600</v>
      </c>
      <c r="F342" s="27" t="s">
        <v>81</v>
      </c>
      <c r="G342" s="27">
        <v>13.0</v>
      </c>
      <c r="H342" s="28" t="s">
        <v>1601</v>
      </c>
      <c r="I342" s="29" t="s">
        <v>1602</v>
      </c>
      <c r="J342" s="27" t="s">
        <v>1603</v>
      </c>
      <c r="K342" s="30" t="s">
        <v>609</v>
      </c>
      <c r="L342" s="31" t="s">
        <v>609</v>
      </c>
      <c r="M342" s="51" t="s">
        <v>895</v>
      </c>
      <c r="N342" s="153" t="s">
        <v>58</v>
      </c>
      <c r="O342" s="149" t="s">
        <v>58</v>
      </c>
      <c r="P342" s="199" t="s">
        <v>106</v>
      </c>
      <c r="Q342" s="65"/>
      <c r="R342" s="65"/>
      <c r="S342" s="65"/>
      <c r="T342" s="65"/>
      <c r="U342" s="65"/>
      <c r="V342" s="65"/>
      <c r="W342" s="65"/>
      <c r="X342" s="65"/>
      <c r="Y342" s="65"/>
      <c r="Z342" s="38" t="str">
        <f t="array" ref="Z342">IFERROR(xlookup(C:C,'Follow up.1'!A:A,'Follow up.1'!AF:AF),"-")</f>
        <v>-</v>
      </c>
      <c r="AA342" s="6"/>
      <c r="AB342" s="6"/>
      <c r="AC342" s="6"/>
      <c r="AD342" s="6"/>
      <c r="AE342" s="6"/>
      <c r="AF342" s="6"/>
      <c r="AG342" s="6"/>
      <c r="AH342" s="6"/>
      <c r="AI342" s="6"/>
      <c r="AJ342" s="6"/>
      <c r="AK342" s="6"/>
      <c r="AL342" s="6"/>
      <c r="AM342" s="6"/>
      <c r="AN342" s="39" t="str">
        <f t="array" ref="AN342">IFNA(TEXT(XLOOKUP(C:C,'Follow up.2'!B:B,'Follow up.2'!AF:AF), "mm/yyyy"), "-")</f>
        <v>-</v>
      </c>
      <c r="AO342" s="6"/>
      <c r="AP342" s="3"/>
      <c r="AQ342" s="3"/>
      <c r="AR342" s="3"/>
      <c r="AS342" s="3"/>
      <c r="AT342" s="3"/>
      <c r="AU342" s="3"/>
      <c r="AV342" s="3"/>
      <c r="AW342" s="3"/>
      <c r="AX342" s="3"/>
      <c r="AY342" s="3"/>
      <c r="AZ342" s="3"/>
      <c r="BA342" s="3"/>
      <c r="BB342" s="3"/>
      <c r="BC342" s="3"/>
      <c r="BD342" s="3"/>
      <c r="BE342" s="3"/>
      <c r="BF342" s="3"/>
      <c r="BG342" s="3"/>
      <c r="BH342" s="3"/>
      <c r="BI342" s="3"/>
    </row>
    <row r="343" ht="14.25" customHeight="1">
      <c r="A343" s="1"/>
      <c r="B343" s="1" t="str">
        <f t="array" ref="B343">ifna(iferror(xlookup(C:C,'1000'!A:A,'1000'!D:D),iferror(xlookup(C:C,'2000'!A:A,'2000'!D:D),xlookup(C:C,'3000'!A:A,'3000'!D:D))),"-")</f>
        <v>-</v>
      </c>
      <c r="C343" s="26">
        <v>1396.0</v>
      </c>
      <c r="D343" s="27" t="s">
        <v>1604</v>
      </c>
      <c r="E343" s="27" t="s">
        <v>1605</v>
      </c>
      <c r="F343" s="27" t="s">
        <v>50</v>
      </c>
      <c r="G343" s="27">
        <v>13.0</v>
      </c>
      <c r="H343" s="28" t="s">
        <v>531</v>
      </c>
      <c r="I343" s="29"/>
      <c r="J343" s="132">
        <v>2.154570836E9</v>
      </c>
      <c r="K343" s="30" t="s">
        <v>42</v>
      </c>
      <c r="L343" s="31" t="s">
        <v>42</v>
      </c>
      <c r="M343" s="51" t="s">
        <v>895</v>
      </c>
      <c r="N343" s="153" t="s">
        <v>58</v>
      </c>
      <c r="O343" s="149" t="s">
        <v>58</v>
      </c>
      <c r="P343" s="65" t="s">
        <v>106</v>
      </c>
      <c r="Q343" s="65"/>
      <c r="R343" s="65"/>
      <c r="S343" s="65"/>
      <c r="T343" s="65"/>
      <c r="U343" s="65"/>
      <c r="V343" s="65"/>
      <c r="W343" s="65"/>
      <c r="X343" s="65"/>
      <c r="Y343" s="65"/>
      <c r="Z343" s="38" t="str">
        <f t="array" ref="Z343">IFERROR(xlookup(C:C,'Follow up.1'!A:A,'Follow up.1'!AF:AF),"-")</f>
        <v>-</v>
      </c>
      <c r="AA343" s="6"/>
      <c r="AB343" s="6"/>
      <c r="AC343" s="6"/>
      <c r="AD343" s="6"/>
      <c r="AE343" s="6"/>
      <c r="AF343" s="6"/>
      <c r="AG343" s="6"/>
      <c r="AH343" s="6"/>
      <c r="AI343" s="6"/>
      <c r="AJ343" s="6"/>
      <c r="AK343" s="6"/>
      <c r="AL343" s="6"/>
      <c r="AM343" s="6"/>
      <c r="AN343" s="39" t="str">
        <f t="array" ref="AN343">IFNA(TEXT(XLOOKUP(C:C,'Follow up.2'!B:B,'Follow up.2'!AF:AF), "mm/yyyy"), "-")</f>
        <v>-</v>
      </c>
      <c r="AO343" s="6"/>
      <c r="AP343" s="3"/>
      <c r="AQ343" s="3"/>
      <c r="AR343" s="3"/>
      <c r="AS343" s="3"/>
      <c r="AT343" s="3"/>
      <c r="AU343" s="3"/>
      <c r="AV343" s="3"/>
      <c r="AW343" s="3"/>
      <c r="AX343" s="3"/>
      <c r="AY343" s="3"/>
      <c r="AZ343" s="3"/>
      <c r="BA343" s="3"/>
      <c r="BB343" s="3"/>
      <c r="BC343" s="3"/>
      <c r="BD343" s="3"/>
      <c r="BE343" s="3"/>
      <c r="BF343" s="3"/>
      <c r="BG343" s="3"/>
      <c r="BH343" s="3"/>
      <c r="BI343" s="3"/>
    </row>
    <row r="344" ht="14.25" customHeight="1">
      <c r="A344" s="1"/>
      <c r="B344" s="1" t="str">
        <f t="array" ref="B344">ifna(iferror(xlookup(C:C,'1000'!A:A,'1000'!D:D),iferror(xlookup(C:C,'2000'!A:A,'2000'!D:D),xlookup(C:C,'3000'!A:A,'3000'!D:D))),"-")</f>
        <v>-</v>
      </c>
      <c r="C344" s="133">
        <v>1410.0</v>
      </c>
      <c r="D344" s="140" t="s">
        <v>1606</v>
      </c>
      <c r="E344" s="134" t="s">
        <v>1607</v>
      </c>
      <c r="F344" s="94" t="s">
        <v>50</v>
      </c>
      <c r="G344" s="134">
        <v>13.0</v>
      </c>
      <c r="H344" s="28"/>
      <c r="I344" s="141"/>
      <c r="J344" s="134">
        <v>2.674651449E9</v>
      </c>
      <c r="K344" s="30" t="s">
        <v>609</v>
      </c>
      <c r="L344" s="31" t="s">
        <v>609</v>
      </c>
      <c r="M344" s="51" t="s">
        <v>895</v>
      </c>
      <c r="N344" s="153" t="s">
        <v>58</v>
      </c>
      <c r="O344" s="149" t="s">
        <v>58</v>
      </c>
      <c r="P344" s="65" t="s">
        <v>106</v>
      </c>
      <c r="Q344" s="65"/>
      <c r="R344" s="65"/>
      <c r="S344" s="65"/>
      <c r="T344" s="65"/>
      <c r="U344" s="65"/>
      <c r="V344" s="65"/>
      <c r="W344" s="65"/>
      <c r="X344" s="65"/>
      <c r="Y344" s="65"/>
      <c r="Z344" s="38" t="str">
        <f t="array" ref="Z344">IFERROR(xlookup(C:C,'Follow up.1'!A:A,'Follow up.1'!AF:AF),"-")</f>
        <v>-</v>
      </c>
      <c r="AA344" s="6"/>
      <c r="AB344" s="6"/>
      <c r="AC344" s="6"/>
      <c r="AD344" s="6"/>
      <c r="AE344" s="6"/>
      <c r="AF344" s="6"/>
      <c r="AG344" s="6"/>
      <c r="AH344" s="6"/>
      <c r="AI344" s="6"/>
      <c r="AJ344" s="6"/>
      <c r="AK344" s="6"/>
      <c r="AL344" s="6"/>
      <c r="AM344" s="6"/>
      <c r="AN344" s="39" t="str">
        <f t="array" ref="AN344">IFNA(TEXT(XLOOKUP(C:C,'Follow up.2'!B:B,'Follow up.2'!AF:AF), "mm/yyyy"), "-")</f>
        <v>-</v>
      </c>
      <c r="AO344" s="6"/>
      <c r="AP344" s="3"/>
      <c r="AQ344" s="3"/>
      <c r="AR344" s="3"/>
      <c r="AS344" s="3"/>
      <c r="AT344" s="3"/>
      <c r="AU344" s="3"/>
      <c r="AV344" s="3"/>
      <c r="AW344" s="3"/>
      <c r="AX344" s="3"/>
      <c r="AY344" s="3"/>
      <c r="AZ344" s="3"/>
      <c r="BA344" s="3"/>
      <c r="BB344" s="3"/>
      <c r="BC344" s="3"/>
      <c r="BD344" s="3"/>
      <c r="BE344" s="3"/>
      <c r="BF344" s="3"/>
      <c r="BG344" s="3"/>
      <c r="BH344" s="3"/>
      <c r="BI344" s="3"/>
    </row>
    <row r="345" ht="14.25" customHeight="1">
      <c r="A345" s="1"/>
      <c r="B345" s="1" t="str">
        <f t="array" ref="B345">ifna(iferror(xlookup(C:C,'1000'!A:A,'1000'!D:D),iferror(xlookup(C:C,'2000'!A:A,'2000'!D:D),xlookup(C:C,'3000'!A:A,'3000'!D:D))),"-")</f>
        <v>-</v>
      </c>
      <c r="C345" s="26">
        <v>1417.0</v>
      </c>
      <c r="D345" s="27" t="s">
        <v>1608</v>
      </c>
      <c r="E345" s="27" t="s">
        <v>1609</v>
      </c>
      <c r="F345" s="27" t="s">
        <v>50</v>
      </c>
      <c r="G345" s="27">
        <v>13.0</v>
      </c>
      <c r="H345" s="137" t="s">
        <v>1610</v>
      </c>
      <c r="I345" s="29" t="s">
        <v>1611</v>
      </c>
      <c r="J345" s="27"/>
      <c r="K345" s="30" t="s">
        <v>609</v>
      </c>
      <c r="L345" s="31" t="s">
        <v>609</v>
      </c>
      <c r="M345" s="51" t="s">
        <v>895</v>
      </c>
      <c r="N345" s="153" t="s">
        <v>58</v>
      </c>
      <c r="O345" s="149" t="s">
        <v>58</v>
      </c>
      <c r="P345" s="65" t="s">
        <v>106</v>
      </c>
      <c r="Q345" s="65" t="s">
        <v>45</v>
      </c>
      <c r="R345" s="65" t="s">
        <v>45</v>
      </c>
      <c r="S345" s="65" t="s">
        <v>45</v>
      </c>
      <c r="T345" s="65"/>
      <c r="U345" s="65"/>
      <c r="V345" s="65"/>
      <c r="W345" s="65"/>
      <c r="X345" s="65"/>
      <c r="Y345" s="65"/>
      <c r="Z345" s="38" t="str">
        <f t="array" ref="Z345">IFERROR(xlookup(C:C,'Follow up.1'!A:A,'Follow up.1'!AF:AF),"-")</f>
        <v>-</v>
      </c>
      <c r="AA345" s="6"/>
      <c r="AB345" s="6"/>
      <c r="AC345" s="6"/>
      <c r="AD345" s="6"/>
      <c r="AE345" s="6"/>
      <c r="AF345" s="6"/>
      <c r="AG345" s="6"/>
      <c r="AH345" s="6"/>
      <c r="AI345" s="6"/>
      <c r="AJ345" s="6"/>
      <c r="AK345" s="6"/>
      <c r="AL345" s="6"/>
      <c r="AM345" s="6"/>
      <c r="AN345" s="39" t="str">
        <f t="array" ref="AN345">IFNA(TEXT(XLOOKUP(C:C,'Follow up.2'!B:B,'Follow up.2'!AF:AF), "mm/yyyy"), "-")</f>
        <v>-</v>
      </c>
      <c r="AO345" s="6"/>
      <c r="AP345" s="3"/>
      <c r="AQ345" s="3"/>
      <c r="AR345" s="3"/>
      <c r="AS345" s="3"/>
      <c r="AT345" s="3"/>
      <c r="AU345" s="3"/>
      <c r="AV345" s="3"/>
      <c r="AW345" s="3"/>
      <c r="AX345" s="3"/>
      <c r="AY345" s="3"/>
      <c r="AZ345" s="3"/>
      <c r="BA345" s="3"/>
      <c r="BB345" s="3"/>
      <c r="BC345" s="3"/>
      <c r="BD345" s="3"/>
      <c r="BE345" s="3"/>
      <c r="BF345" s="3"/>
      <c r="BG345" s="3"/>
      <c r="BH345" s="3"/>
      <c r="BI345" s="3"/>
    </row>
    <row r="346" ht="14.25" customHeight="1">
      <c r="A346" s="1"/>
      <c r="B346" s="1" t="str">
        <f t="array" ref="B346">ifna(iferror(xlookup(C:C,'1000'!A:A,'1000'!D:D),iferror(xlookup(C:C,'2000'!A:A,'2000'!D:D),xlookup(C:C,'3000'!A:A,'3000'!D:D))),"-")</f>
        <v>-</v>
      </c>
      <c r="C346" s="26">
        <v>1446.0</v>
      </c>
      <c r="D346" s="27" t="s">
        <v>1612</v>
      </c>
      <c r="E346" s="27" t="s">
        <v>1613</v>
      </c>
      <c r="F346" s="27" t="s">
        <v>50</v>
      </c>
      <c r="G346" s="27">
        <v>13.0</v>
      </c>
      <c r="H346" s="137" t="s">
        <v>1614</v>
      </c>
      <c r="I346" s="29" t="s">
        <v>1615</v>
      </c>
      <c r="J346" s="27" t="s">
        <v>1616</v>
      </c>
      <c r="K346" s="30" t="s">
        <v>609</v>
      </c>
      <c r="L346" s="6" t="s">
        <v>609</v>
      </c>
      <c r="M346" s="51" t="s">
        <v>895</v>
      </c>
      <c r="N346" s="153" t="s">
        <v>58</v>
      </c>
      <c r="O346" s="149" t="s">
        <v>58</v>
      </c>
      <c r="P346" s="65" t="s">
        <v>106</v>
      </c>
      <c r="Q346" s="65"/>
      <c r="R346" s="65"/>
      <c r="S346" s="65"/>
      <c r="T346" s="65"/>
      <c r="U346" s="65"/>
      <c r="V346" s="65"/>
      <c r="W346" s="65"/>
      <c r="X346" s="65"/>
      <c r="Y346" s="65"/>
      <c r="Z346" s="38" t="str">
        <f t="array" ref="Z346">IFERROR(xlookup(C:C,'Follow up.1'!A:A,'Follow up.1'!AF:AF),"-")</f>
        <v>-</v>
      </c>
      <c r="AA346" s="6"/>
      <c r="AB346" s="6"/>
      <c r="AC346" s="6"/>
      <c r="AD346" s="6"/>
      <c r="AE346" s="6"/>
      <c r="AF346" s="6"/>
      <c r="AG346" s="6"/>
      <c r="AH346" s="6"/>
      <c r="AI346" s="6"/>
      <c r="AJ346" s="6"/>
      <c r="AK346" s="6"/>
      <c r="AL346" s="6"/>
      <c r="AM346" s="6"/>
      <c r="AN346" s="39" t="str">
        <f t="array" ref="AN346">IFNA(TEXT(XLOOKUP(C:C,'Follow up.2'!B:B,'Follow up.2'!AF:AF), "mm/yyyy"), "-")</f>
        <v>-</v>
      </c>
      <c r="AO346" s="6"/>
      <c r="AP346" s="3"/>
      <c r="AQ346" s="3"/>
      <c r="AR346" s="3"/>
      <c r="AS346" s="3"/>
      <c r="AT346" s="3"/>
      <c r="AU346" s="3"/>
      <c r="AV346" s="3"/>
      <c r="AW346" s="3"/>
      <c r="AX346" s="3"/>
      <c r="AY346" s="3"/>
      <c r="AZ346" s="3"/>
      <c r="BA346" s="3"/>
      <c r="BB346" s="3"/>
      <c r="BC346" s="3"/>
      <c r="BD346" s="3"/>
      <c r="BE346" s="3"/>
      <c r="BF346" s="3"/>
      <c r="BG346" s="3"/>
      <c r="BH346" s="3"/>
      <c r="BI346" s="3"/>
    </row>
    <row r="347" ht="14.25" customHeight="1">
      <c r="A347" s="1"/>
      <c r="B347" s="1" t="str">
        <f t="array" ref="B347">ifna(iferror(xlookup(C:C,'1000'!A:A,'1000'!D:D),iferror(xlookup(C:C,'2000'!A:A,'2000'!D:D),xlookup(C:C,'3000'!A:A,'3000'!D:D))),"-")</f>
        <v>-</v>
      </c>
      <c r="C347" s="26">
        <v>1451.0</v>
      </c>
      <c r="D347" s="132" t="s">
        <v>1617</v>
      </c>
      <c r="E347" s="132" t="s">
        <v>1618</v>
      </c>
      <c r="F347" s="27" t="s">
        <v>50</v>
      </c>
      <c r="G347" s="27">
        <v>13.0</v>
      </c>
      <c r="H347" s="137" t="s">
        <v>1619</v>
      </c>
      <c r="I347" s="29">
        <v>2.157839916E9</v>
      </c>
      <c r="J347" s="27"/>
      <c r="K347" s="30" t="s">
        <v>1620</v>
      </c>
      <c r="L347" s="31" t="s">
        <v>1620</v>
      </c>
      <c r="M347" s="51" t="s">
        <v>895</v>
      </c>
      <c r="N347" s="153" t="s">
        <v>58</v>
      </c>
      <c r="O347" s="149" t="s">
        <v>58</v>
      </c>
      <c r="P347" s="65" t="s">
        <v>106</v>
      </c>
      <c r="Q347" s="65"/>
      <c r="R347" s="65"/>
      <c r="S347" s="65"/>
      <c r="T347" s="65"/>
      <c r="U347" s="65"/>
      <c r="V347" s="65"/>
      <c r="W347" s="65"/>
      <c r="X347" s="65"/>
      <c r="Y347" s="65"/>
      <c r="Z347" s="38" t="str">
        <f t="array" ref="Z347">IFERROR(xlookup(C:C,'Follow up.1'!A:A,'Follow up.1'!AF:AF),"-")</f>
        <v>-</v>
      </c>
      <c r="AA347" s="6"/>
      <c r="AB347" s="6"/>
      <c r="AC347" s="6"/>
      <c r="AD347" s="6"/>
      <c r="AE347" s="6"/>
      <c r="AF347" s="6"/>
      <c r="AG347" s="6"/>
      <c r="AH347" s="6"/>
      <c r="AI347" s="6"/>
      <c r="AJ347" s="6"/>
      <c r="AK347" s="6"/>
      <c r="AL347" s="6"/>
      <c r="AM347" s="6"/>
      <c r="AN347" s="39" t="str">
        <f t="array" ref="AN347">IFNA(TEXT(XLOOKUP(C:C,'Follow up.2'!B:B,'Follow up.2'!AF:AF), "mm/yyyy"), "-")</f>
        <v>-</v>
      </c>
      <c r="AO347" s="6"/>
      <c r="AP347" s="3"/>
      <c r="AQ347" s="3"/>
      <c r="AR347" s="3"/>
      <c r="AS347" s="3"/>
      <c r="AT347" s="3"/>
      <c r="AU347" s="3"/>
      <c r="AV347" s="3"/>
      <c r="AW347" s="3"/>
      <c r="AX347" s="3"/>
      <c r="AY347" s="3"/>
      <c r="AZ347" s="3"/>
      <c r="BA347" s="3"/>
      <c r="BB347" s="3"/>
      <c r="BC347" s="3"/>
      <c r="BD347" s="3"/>
      <c r="BE347" s="3"/>
      <c r="BF347" s="3"/>
      <c r="BG347" s="3"/>
      <c r="BH347" s="3"/>
      <c r="BI347" s="3"/>
    </row>
    <row r="348" ht="14.25" customHeight="1">
      <c r="A348" s="1"/>
      <c r="B348" s="1" t="str">
        <f t="array" ref="B348">ifna(iferror(xlookup(C:C,'1000'!A:A,'1000'!D:D),iferror(xlookup(C:C,'2000'!A:A,'2000'!D:D),xlookup(C:C,'3000'!A:A,'3000'!D:D))),"-")</f>
        <v>-</v>
      </c>
      <c r="C348" s="26">
        <v>1476.0</v>
      </c>
      <c r="D348" s="27" t="s">
        <v>184</v>
      </c>
      <c r="E348" s="27" t="s">
        <v>1621</v>
      </c>
      <c r="F348" s="27" t="s">
        <v>170</v>
      </c>
      <c r="G348" s="27">
        <v>13.0</v>
      </c>
      <c r="H348" s="28" t="s">
        <v>1622</v>
      </c>
      <c r="I348" s="29" t="s">
        <v>1623</v>
      </c>
      <c r="J348" s="27" t="s">
        <v>1623</v>
      </c>
      <c r="K348" s="30" t="s">
        <v>1624</v>
      </c>
      <c r="L348" s="6" t="s">
        <v>1624</v>
      </c>
      <c r="M348" s="6"/>
      <c r="N348" s="153" t="s">
        <v>58</v>
      </c>
      <c r="O348" s="149" t="s">
        <v>58</v>
      </c>
      <c r="P348" s="65" t="s">
        <v>46</v>
      </c>
      <c r="Q348" s="65"/>
      <c r="R348" s="65"/>
      <c r="S348" s="65"/>
      <c r="T348" s="65"/>
      <c r="U348" s="65"/>
      <c r="V348" s="65"/>
      <c r="W348" s="65"/>
      <c r="X348" s="65"/>
      <c r="Y348" s="65"/>
      <c r="Z348" s="38" t="str">
        <f t="array" ref="Z348">IFERROR(xlookup(C:C,'Follow up.1'!A:A,'Follow up.1'!AF:AF),"-")</f>
        <v>-</v>
      </c>
      <c r="AA348" s="6"/>
      <c r="AB348" s="6"/>
      <c r="AC348" s="6"/>
      <c r="AD348" s="6"/>
      <c r="AE348" s="6"/>
      <c r="AF348" s="6"/>
      <c r="AG348" s="6"/>
      <c r="AH348" s="6"/>
      <c r="AI348" s="6"/>
      <c r="AJ348" s="6"/>
      <c r="AK348" s="6"/>
      <c r="AL348" s="6"/>
      <c r="AM348" s="6"/>
      <c r="AN348" s="39" t="str">
        <f t="array" ref="AN348">IFNA(TEXT(XLOOKUP(C:C,'Follow up.2'!B:B,'Follow up.2'!AF:AF), "mm/yyyy"), "-")</f>
        <v>-</v>
      </c>
      <c r="AO348" s="6"/>
      <c r="AP348" s="3"/>
      <c r="AQ348" s="3"/>
      <c r="AR348" s="3"/>
      <c r="AS348" s="3"/>
      <c r="AT348" s="3"/>
      <c r="AU348" s="3"/>
      <c r="AV348" s="3"/>
      <c r="AW348" s="3"/>
      <c r="AX348" s="3"/>
      <c r="AY348" s="3"/>
      <c r="AZ348" s="3"/>
      <c r="BA348" s="3"/>
      <c r="BB348" s="3"/>
      <c r="BC348" s="3"/>
      <c r="BD348" s="3"/>
      <c r="BE348" s="3"/>
      <c r="BF348" s="3"/>
      <c r="BG348" s="3"/>
      <c r="BH348" s="3"/>
      <c r="BI348" s="3"/>
    </row>
    <row r="349" ht="14.25" customHeight="1">
      <c r="A349" s="1"/>
      <c r="B349" s="1" t="str">
        <f t="array" ref="B349">ifna(iferror(xlookup(C:C,'1000'!A:A,'1000'!D:D),iferror(xlookup(C:C,'2000'!A:A,'2000'!D:D),xlookup(C:C,'3000'!A:A,'3000'!D:D))),"-")</f>
        <v>-</v>
      </c>
      <c r="C349" s="26">
        <v>1517.0</v>
      </c>
      <c r="D349" s="27" t="s">
        <v>1625</v>
      </c>
      <c r="E349" s="27" t="s">
        <v>1626</v>
      </c>
      <c r="F349" s="27" t="s">
        <v>124</v>
      </c>
      <c r="G349" s="27">
        <v>13.0</v>
      </c>
      <c r="H349" s="28" t="s">
        <v>1627</v>
      </c>
      <c r="I349" s="29" t="s">
        <v>1628</v>
      </c>
      <c r="J349" s="27"/>
      <c r="K349" s="30" t="s">
        <v>1629</v>
      </c>
      <c r="L349" s="6" t="s">
        <v>1629</v>
      </c>
      <c r="M349" s="6"/>
      <c r="N349" s="153" t="s">
        <v>58</v>
      </c>
      <c r="O349" s="149" t="s">
        <v>58</v>
      </c>
      <c r="P349" s="65" t="s">
        <v>46</v>
      </c>
      <c r="Q349" s="65"/>
      <c r="R349" s="65"/>
      <c r="S349" s="65"/>
      <c r="T349" s="65"/>
      <c r="U349" s="65"/>
      <c r="V349" s="65"/>
      <c r="W349" s="65"/>
      <c r="X349" s="65"/>
      <c r="Y349" s="65"/>
      <c r="Z349" s="38" t="str">
        <f t="array" ref="Z349">IFERROR(xlookup(C:C,'Follow up.1'!A:A,'Follow up.1'!AF:AF),"-")</f>
        <v>-</v>
      </c>
      <c r="AA349" s="6"/>
      <c r="AB349" s="6"/>
      <c r="AC349" s="6"/>
      <c r="AD349" s="6"/>
      <c r="AE349" s="6"/>
      <c r="AF349" s="6"/>
      <c r="AG349" s="6"/>
      <c r="AH349" s="6"/>
      <c r="AI349" s="6"/>
      <c r="AJ349" s="6"/>
      <c r="AK349" s="6"/>
      <c r="AL349" s="6"/>
      <c r="AM349" s="6"/>
      <c r="AN349" s="39" t="str">
        <f t="array" ref="AN349">IFNA(TEXT(XLOOKUP(C:C,'Follow up.2'!B:B,'Follow up.2'!AF:AF), "mm/yyyy"), "-")</f>
        <v>-</v>
      </c>
      <c r="AO349" s="6"/>
      <c r="AP349" s="3"/>
      <c r="AQ349" s="3"/>
      <c r="AR349" s="3"/>
      <c r="AS349" s="3"/>
      <c r="AT349" s="3"/>
      <c r="AU349" s="3"/>
      <c r="AV349" s="3"/>
      <c r="AW349" s="3"/>
      <c r="AX349" s="3"/>
      <c r="AY349" s="3"/>
      <c r="AZ349" s="3"/>
      <c r="BA349" s="3"/>
      <c r="BB349" s="3"/>
      <c r="BC349" s="3"/>
      <c r="BD349" s="3"/>
      <c r="BE349" s="3"/>
      <c r="BF349" s="3"/>
      <c r="BG349" s="3"/>
      <c r="BH349" s="3"/>
      <c r="BI349" s="3"/>
    </row>
    <row r="350" ht="14.25" customHeight="1">
      <c r="A350" s="1"/>
      <c r="B350" s="1" t="str">
        <f t="array" ref="B350">ifna(iferror(xlookup(C:C,'1000'!A:A,'1000'!D:D),iferror(xlookup(C:C,'2000'!A:A,'2000'!D:D),xlookup(C:C,'3000'!A:A,'3000'!D:D))),"-")</f>
        <v>-</v>
      </c>
      <c r="C350" s="26">
        <v>1561.0</v>
      </c>
      <c r="D350" s="27" t="s">
        <v>1630</v>
      </c>
      <c r="E350" s="27" t="s">
        <v>1631</v>
      </c>
      <c r="F350" s="27" t="s">
        <v>81</v>
      </c>
      <c r="G350" s="27">
        <v>13.0</v>
      </c>
      <c r="H350" s="28" t="s">
        <v>1632</v>
      </c>
      <c r="I350" s="29" t="s">
        <v>1633</v>
      </c>
      <c r="J350" s="27" t="s">
        <v>1634</v>
      </c>
      <c r="K350" s="30" t="s">
        <v>1635</v>
      </c>
      <c r="L350" s="6" t="s">
        <v>1635</v>
      </c>
      <c r="M350" s="6"/>
      <c r="N350" s="153" t="s">
        <v>58</v>
      </c>
      <c r="O350" s="149" t="s">
        <v>58</v>
      </c>
      <c r="P350" s="65" t="s">
        <v>106</v>
      </c>
      <c r="Q350" s="65" t="s">
        <v>44</v>
      </c>
      <c r="R350" s="65" t="s">
        <v>56</v>
      </c>
      <c r="S350" s="65"/>
      <c r="T350" s="65"/>
      <c r="U350" s="65"/>
      <c r="V350" s="65"/>
      <c r="W350" s="65"/>
      <c r="X350" s="65"/>
      <c r="Y350" s="65"/>
      <c r="Z350" s="38" t="str">
        <f t="array" ref="Z350">IFERROR(xlookup(C:C,'Follow up.1'!A:A,'Follow up.1'!AF:AF),"-")</f>
        <v>-</v>
      </c>
      <c r="AA350" s="6"/>
      <c r="AB350" s="6"/>
      <c r="AC350" s="6"/>
      <c r="AD350" s="6"/>
      <c r="AE350" s="6"/>
      <c r="AF350" s="6"/>
      <c r="AG350" s="6"/>
      <c r="AH350" s="6"/>
      <c r="AI350" s="6"/>
      <c r="AJ350" s="6"/>
      <c r="AK350" s="6"/>
      <c r="AL350" s="6"/>
      <c r="AM350" s="6"/>
      <c r="AN350" s="39" t="str">
        <f t="array" ref="AN350">IFNA(TEXT(XLOOKUP(C:C,'Follow up.2'!B:B,'Follow up.2'!AF:AF), "mm/yyyy"), "-")</f>
        <v>-</v>
      </c>
      <c r="AO350" s="6"/>
      <c r="AP350" s="3"/>
      <c r="AQ350" s="3"/>
      <c r="AR350" s="3"/>
      <c r="AS350" s="3"/>
      <c r="AT350" s="3"/>
      <c r="AU350" s="3"/>
      <c r="AV350" s="3"/>
      <c r="AW350" s="3"/>
      <c r="AX350" s="3"/>
      <c r="AY350" s="3"/>
      <c r="AZ350" s="3"/>
      <c r="BA350" s="3"/>
      <c r="BB350" s="3"/>
      <c r="BC350" s="3"/>
      <c r="BD350" s="3"/>
      <c r="BE350" s="3"/>
      <c r="BF350" s="3"/>
      <c r="BG350" s="3"/>
      <c r="BH350" s="3"/>
      <c r="BI350" s="3"/>
    </row>
    <row r="351" ht="14.25" customHeight="1">
      <c r="A351" s="1"/>
      <c r="B351" s="1" t="str">
        <f t="array" ref="B351">ifna(iferror(xlookup(C:C,'1000'!A:A,'1000'!D:D),iferror(xlookup(C:C,'2000'!A:A,'2000'!D:D),xlookup(C:C,'3000'!A:A,'3000'!D:D))),"-")</f>
        <v>-</v>
      </c>
      <c r="C351" s="26">
        <v>1606.0</v>
      </c>
      <c r="D351" s="27" t="s">
        <v>1636</v>
      </c>
      <c r="E351" s="27" t="s">
        <v>1637</v>
      </c>
      <c r="F351" s="27" t="s">
        <v>173</v>
      </c>
      <c r="G351" s="27">
        <v>13.0</v>
      </c>
      <c r="H351" s="28" t="s">
        <v>1638</v>
      </c>
      <c r="I351" s="29" t="s">
        <v>1639</v>
      </c>
      <c r="J351" s="27" t="s">
        <v>1639</v>
      </c>
      <c r="K351" s="30" t="s">
        <v>195</v>
      </c>
      <c r="L351" s="31" t="s">
        <v>195</v>
      </c>
      <c r="M351" s="51" t="s">
        <v>895</v>
      </c>
      <c r="N351" s="153" t="s">
        <v>58</v>
      </c>
      <c r="O351" s="149" t="s">
        <v>58</v>
      </c>
      <c r="P351" s="35" t="s">
        <v>44</v>
      </c>
      <c r="Q351" s="35"/>
      <c r="R351" s="35"/>
      <c r="S351" s="35"/>
      <c r="T351" s="35"/>
      <c r="U351" s="35"/>
      <c r="V351" s="35"/>
      <c r="W351" s="35"/>
      <c r="X351" s="35"/>
      <c r="Y351" s="35"/>
      <c r="Z351" s="38" t="str">
        <f t="array" ref="Z351">IFERROR(xlookup(C:C,'Follow up.1'!A:A,'Follow up.1'!AF:AF),"-")</f>
        <v>-</v>
      </c>
      <c r="AA351" s="31"/>
      <c r="AB351" s="31"/>
      <c r="AC351" s="31"/>
      <c r="AD351" s="31"/>
      <c r="AE351" s="31"/>
      <c r="AF351" s="31"/>
      <c r="AG351" s="31"/>
      <c r="AH351" s="31"/>
      <c r="AI351" s="31"/>
      <c r="AJ351" s="31"/>
      <c r="AK351" s="31"/>
      <c r="AL351" s="31"/>
      <c r="AM351" s="31"/>
      <c r="AN351" s="39" t="str">
        <f t="array" ref="AN351">IFNA(TEXT(XLOOKUP(C:C,'Follow up.2'!B:B,'Follow up.2'!AF:AF), "mm/yyyy"), "-")</f>
        <v>-</v>
      </c>
      <c r="AO351" s="31"/>
      <c r="AP351" s="30"/>
      <c r="AQ351" s="13"/>
      <c r="AR351" s="13"/>
      <c r="AS351" s="13"/>
      <c r="AT351" s="13"/>
      <c r="AU351" s="13"/>
      <c r="AV351" s="13"/>
      <c r="AW351" s="3"/>
      <c r="AX351" s="3"/>
      <c r="AY351" s="3"/>
      <c r="AZ351" s="3"/>
      <c r="BA351" s="3"/>
      <c r="BB351" s="3"/>
      <c r="BC351" s="3"/>
      <c r="BD351" s="3"/>
      <c r="BE351" s="3"/>
      <c r="BF351" s="3"/>
      <c r="BG351" s="3"/>
      <c r="BH351" s="3"/>
      <c r="BI351" s="3"/>
    </row>
    <row r="352" ht="14.25" customHeight="1">
      <c r="A352" s="1"/>
      <c r="B352" s="1" t="str">
        <f t="array" ref="B352">ifna(iferror(xlookup(C:C,'1000'!A:A,'1000'!D:D),iferror(xlookup(C:C,'2000'!A:A,'2000'!D:D),xlookup(C:C,'3000'!A:A,'3000'!D:D))),"-")</f>
        <v>-</v>
      </c>
      <c r="C352" s="52">
        <v>1655.0</v>
      </c>
      <c r="D352" s="53" t="s">
        <v>1640</v>
      </c>
      <c r="E352" s="53" t="s">
        <v>1641</v>
      </c>
      <c r="F352" s="53" t="s">
        <v>287</v>
      </c>
      <c r="G352" s="53">
        <v>13.0</v>
      </c>
      <c r="H352" s="28" t="s">
        <v>1642</v>
      </c>
      <c r="I352" s="54" t="s">
        <v>1643</v>
      </c>
      <c r="J352" s="53" t="s">
        <v>1643</v>
      </c>
      <c r="K352" s="55" t="s">
        <v>42</v>
      </c>
      <c r="L352" s="40" t="s">
        <v>42</v>
      </c>
      <c r="M352" s="51" t="s">
        <v>895</v>
      </c>
      <c r="N352" s="153" t="s">
        <v>58</v>
      </c>
      <c r="O352" s="149" t="s">
        <v>58</v>
      </c>
      <c r="P352" s="164" t="s">
        <v>45</v>
      </c>
      <c r="Q352" s="164" t="s">
        <v>45</v>
      </c>
      <c r="R352" s="35" t="s">
        <v>46</v>
      </c>
      <c r="S352" s="35"/>
      <c r="T352" s="35"/>
      <c r="U352" s="35"/>
      <c r="V352" s="35"/>
      <c r="W352" s="35"/>
      <c r="X352" s="35"/>
      <c r="Y352" s="35"/>
      <c r="Z352" s="38" t="str">
        <f t="array" ref="Z352">IFERROR(xlookup(C:C,'Follow up.1'!A:A,'Follow up.1'!AF:AF),"-")</f>
        <v>-</v>
      </c>
      <c r="AA352" s="45"/>
      <c r="AB352" s="45"/>
      <c r="AC352" s="45"/>
      <c r="AD352" s="45"/>
      <c r="AE352" s="45"/>
      <c r="AF352" s="45"/>
      <c r="AG352" s="45"/>
      <c r="AH352" s="45"/>
      <c r="AI352" s="45"/>
      <c r="AJ352" s="45"/>
      <c r="AK352" s="45"/>
      <c r="AL352" s="45"/>
      <c r="AM352" s="45"/>
      <c r="AN352" s="39" t="str">
        <f t="array" ref="AN352">IFNA(TEXT(XLOOKUP(C:C,'Follow up.2'!B:B,'Follow up.2'!AF:AF), "mm/yyyy"), "-")</f>
        <v>-</v>
      </c>
      <c r="AO352" s="45"/>
      <c r="AP352" s="55"/>
      <c r="AW352" s="3"/>
      <c r="AX352" s="3"/>
      <c r="AY352" s="3"/>
      <c r="AZ352" s="3"/>
      <c r="BA352" s="3"/>
      <c r="BB352" s="3"/>
      <c r="BC352" s="3"/>
      <c r="BD352" s="3"/>
      <c r="BE352" s="3"/>
      <c r="BF352" s="3"/>
      <c r="BG352" s="3"/>
      <c r="BH352" s="3"/>
      <c r="BI352" s="3"/>
    </row>
    <row r="353" ht="14.25" customHeight="1">
      <c r="A353" s="1"/>
      <c r="B353" s="1" t="str">
        <f t="array" ref="B353">ifna(iferror(xlookup(C:C,'1000'!A:A,'1000'!D:D),iferror(xlookup(C:C,'2000'!A:A,'2000'!D:D),xlookup(C:C,'3000'!A:A,'3000'!D:D))),"-")</f>
        <v>-</v>
      </c>
      <c r="C353" s="52">
        <v>1659.0</v>
      </c>
      <c r="D353" s="53" t="s">
        <v>1644</v>
      </c>
      <c r="E353" s="53" t="s">
        <v>1281</v>
      </c>
      <c r="F353" s="53" t="s">
        <v>287</v>
      </c>
      <c r="G353" s="53">
        <v>13.0</v>
      </c>
      <c r="H353" s="28" t="s">
        <v>1282</v>
      </c>
      <c r="I353" s="54" t="s">
        <v>1283</v>
      </c>
      <c r="J353" s="53" t="s">
        <v>1645</v>
      </c>
      <c r="K353" s="55" t="s">
        <v>1646</v>
      </c>
      <c r="L353" s="40" t="s">
        <v>1646</v>
      </c>
      <c r="M353" s="40"/>
      <c r="N353" s="153" t="s">
        <v>58</v>
      </c>
      <c r="O353" s="149" t="s">
        <v>58</v>
      </c>
      <c r="P353" s="35" t="s">
        <v>45</v>
      </c>
      <c r="Q353" s="35" t="s">
        <v>45</v>
      </c>
      <c r="R353" s="35" t="s">
        <v>45</v>
      </c>
      <c r="S353" s="35"/>
      <c r="T353" s="35"/>
      <c r="U353" s="35"/>
      <c r="V353" s="35"/>
      <c r="W353" s="35"/>
      <c r="X353" s="35"/>
      <c r="Y353" s="35"/>
      <c r="Z353" s="38" t="str">
        <f t="array" ref="Z353">IFERROR(xlookup(C:C,'Follow up.1'!A:A,'Follow up.1'!AF:AF),"-")</f>
        <v>-</v>
      </c>
      <c r="AA353" s="45"/>
      <c r="AB353" s="45"/>
      <c r="AC353" s="45"/>
      <c r="AD353" s="45"/>
      <c r="AE353" s="45"/>
      <c r="AF353" s="45"/>
      <c r="AG353" s="45"/>
      <c r="AH353" s="45"/>
      <c r="AI353" s="45"/>
      <c r="AJ353" s="45"/>
      <c r="AK353" s="45"/>
      <c r="AL353" s="45"/>
      <c r="AM353" s="45"/>
      <c r="AN353" s="39" t="str">
        <f t="array" ref="AN353">IFNA(TEXT(XLOOKUP(C:C,'Follow up.2'!B:B,'Follow up.2'!AF:AF), "mm/yyyy"), "-")</f>
        <v>-</v>
      </c>
      <c r="AO353" s="45"/>
      <c r="AP353" s="55"/>
      <c r="AW353" s="3"/>
      <c r="AX353" s="3"/>
      <c r="AY353" s="3"/>
      <c r="AZ353" s="3"/>
      <c r="BA353" s="3"/>
      <c r="BB353" s="3"/>
      <c r="BC353" s="3"/>
      <c r="BD353" s="3"/>
      <c r="BE353" s="3"/>
      <c r="BF353" s="3"/>
      <c r="BG353" s="3"/>
      <c r="BH353" s="3"/>
      <c r="BI353" s="3"/>
    </row>
    <row r="354" ht="14.25" customHeight="1">
      <c r="A354" s="1"/>
      <c r="B354" s="1" t="str">
        <f t="array" ref="B354">ifna(iferror(xlookup(C:C,'1000'!A:A,'1000'!D:D),iferror(xlookup(C:C,'2000'!A:A,'2000'!D:D),xlookup(C:C,'3000'!A:A,'3000'!D:D))),"-")</f>
        <v>-</v>
      </c>
      <c r="C354" s="87">
        <v>1717.0</v>
      </c>
      <c r="D354" s="89" t="s">
        <v>1647</v>
      </c>
      <c r="E354" s="200"/>
      <c r="F354" s="89" t="s">
        <v>92</v>
      </c>
      <c r="G354" s="89">
        <v>13.0</v>
      </c>
      <c r="H354" s="43" t="s">
        <v>1648</v>
      </c>
      <c r="I354" s="90" t="s">
        <v>1649</v>
      </c>
      <c r="J354" s="89" t="s">
        <v>1650</v>
      </c>
      <c r="K354" s="91"/>
      <c r="L354" s="31" t="s">
        <v>42</v>
      </c>
      <c r="M354" s="51" t="s">
        <v>895</v>
      </c>
      <c r="N354" s="33" t="s">
        <v>654</v>
      </c>
      <c r="O354" s="145" t="s">
        <v>654</v>
      </c>
      <c r="P354" s="37" t="s">
        <v>44</v>
      </c>
      <c r="Q354" s="35"/>
      <c r="R354" s="35"/>
      <c r="S354" s="35"/>
      <c r="T354" s="35"/>
      <c r="U354" s="35"/>
      <c r="V354" s="35"/>
      <c r="W354" s="35"/>
      <c r="X354" s="35"/>
      <c r="Y354" s="35"/>
      <c r="Z354" s="38" t="str">
        <f t="array" ref="Z354">IFERROR(xlookup(C:C,'Follow up.1'!A:A,'Follow up.1'!AF:AF),"-")</f>
        <v>-</v>
      </c>
      <c r="AA354" s="31"/>
      <c r="AB354" s="31"/>
      <c r="AC354" s="31"/>
      <c r="AD354" s="31"/>
      <c r="AE354" s="31"/>
      <c r="AF354" s="31"/>
      <c r="AG354" s="31"/>
      <c r="AH354" s="31"/>
      <c r="AI354" s="31"/>
      <c r="AJ354" s="31"/>
      <c r="AK354" s="31"/>
      <c r="AL354" s="31"/>
      <c r="AM354" s="31"/>
      <c r="AN354" s="39" t="str">
        <f t="array" ref="AN354">IFNA(TEXT(XLOOKUP(C:C,'Follow up.2'!B:B,'Follow up.2'!AF:AF), "mm/yyyy"), "-")</f>
        <v>-</v>
      </c>
      <c r="AO354" s="31"/>
      <c r="AP354" s="30"/>
      <c r="AQ354" s="13"/>
      <c r="AR354" s="13"/>
      <c r="AS354" s="13"/>
      <c r="AT354" s="13"/>
      <c r="AU354" s="13"/>
      <c r="AV354" s="13"/>
      <c r="AW354" s="3"/>
      <c r="AX354" s="3"/>
      <c r="AY354" s="3"/>
      <c r="AZ354" s="3"/>
      <c r="BA354" s="3"/>
      <c r="BB354" s="3"/>
      <c r="BC354" s="3"/>
      <c r="BD354" s="3"/>
      <c r="BE354" s="3"/>
      <c r="BF354" s="3"/>
      <c r="BG354" s="3"/>
      <c r="BH354" s="3"/>
      <c r="BI354" s="3"/>
    </row>
    <row r="355" ht="14.25" customHeight="1">
      <c r="A355" s="1"/>
      <c r="B355" s="1" t="str">
        <f t="array" ref="B355">ifna(iferror(xlookup(C:C,'1000'!A:A,'1000'!D:D),iferror(xlookup(C:C,'2000'!A:A,'2000'!D:D),xlookup(C:C,'3000'!A:A,'3000'!D:D))),"-")</f>
        <v>-</v>
      </c>
      <c r="C355" s="87">
        <v>1800.0</v>
      </c>
      <c r="D355" s="89" t="s">
        <v>1651</v>
      </c>
      <c r="E355" s="89" t="s">
        <v>1652</v>
      </c>
      <c r="F355" s="89" t="s">
        <v>92</v>
      </c>
      <c r="G355" s="89">
        <v>13.0</v>
      </c>
      <c r="H355" s="43" t="s">
        <v>1653</v>
      </c>
      <c r="I355" s="90" t="s">
        <v>1654</v>
      </c>
      <c r="J355" s="89" t="s">
        <v>1655</v>
      </c>
      <c r="K355" s="91"/>
      <c r="L355" s="31" t="s">
        <v>42</v>
      </c>
      <c r="M355" s="51" t="s">
        <v>895</v>
      </c>
      <c r="N355" s="33" t="s">
        <v>654</v>
      </c>
      <c r="O355" s="145" t="s">
        <v>654</v>
      </c>
      <c r="P355" s="50" t="s">
        <v>46</v>
      </c>
      <c r="Q355" s="50" t="s">
        <v>86</v>
      </c>
      <c r="R355" s="50" t="s">
        <v>86</v>
      </c>
      <c r="S355" s="50" t="s">
        <v>87</v>
      </c>
      <c r="T355" s="50" t="s">
        <v>128</v>
      </c>
      <c r="U355" s="65"/>
      <c r="V355" s="65"/>
      <c r="W355" s="65"/>
      <c r="X355" s="65"/>
      <c r="Y355" s="65"/>
      <c r="Z355" s="38" t="str">
        <f t="array" ref="Z355">IFERROR(xlookup(C:C,'Follow up.1'!A:A,'Follow up.1'!AF:AF),"-")</f>
        <v>-</v>
      </c>
      <c r="AA355" s="6"/>
      <c r="AB355" s="6"/>
      <c r="AC355" s="6"/>
      <c r="AD355" s="6"/>
      <c r="AE355" s="6"/>
      <c r="AF355" s="6"/>
      <c r="AG355" s="6"/>
      <c r="AH355" s="6"/>
      <c r="AI355" s="6"/>
      <c r="AJ355" s="6"/>
      <c r="AK355" s="6"/>
      <c r="AL355" s="6"/>
      <c r="AM355" s="6"/>
      <c r="AN355" s="39" t="str">
        <f t="array" ref="AN355">IFNA(TEXT(XLOOKUP(C:C,'Follow up.2'!B:B,'Follow up.2'!AF:AF), "mm/yyyy"), "-")</f>
        <v>-</v>
      </c>
      <c r="AO355" s="6"/>
      <c r="AP355" s="3"/>
      <c r="AQ355" s="3"/>
      <c r="AR355" s="3"/>
      <c r="AS355" s="3"/>
      <c r="AT355" s="3"/>
      <c r="AU355" s="3"/>
      <c r="AV355" s="3"/>
      <c r="AW355" s="3"/>
      <c r="AX355" s="3"/>
      <c r="AY355" s="3"/>
      <c r="AZ355" s="3"/>
      <c r="BA355" s="3"/>
      <c r="BB355" s="3"/>
      <c r="BC355" s="3"/>
      <c r="BD355" s="3"/>
      <c r="BE355" s="3"/>
      <c r="BF355" s="3"/>
      <c r="BG355" s="3"/>
      <c r="BH355" s="3"/>
      <c r="BI355" s="3"/>
    </row>
    <row r="356" ht="14.25" customHeight="1">
      <c r="A356" s="1"/>
      <c r="B356" s="1" t="str">
        <f t="array" ref="B356">ifna(iferror(xlookup(C:C,'1000'!A:A,'1000'!D:D),iferror(xlookup(C:C,'2000'!A:A,'2000'!D:D),xlookup(C:C,'3000'!A:A,'3000'!D:D))),"-")</f>
        <v>-</v>
      </c>
      <c r="C356" s="87">
        <v>1805.0</v>
      </c>
      <c r="D356" s="89" t="s">
        <v>1656</v>
      </c>
      <c r="E356" s="89" t="s">
        <v>1657</v>
      </c>
      <c r="F356" s="89" t="s">
        <v>38</v>
      </c>
      <c r="G356" s="89">
        <v>13.0</v>
      </c>
      <c r="H356" s="43" t="s">
        <v>1658</v>
      </c>
      <c r="I356" s="90" t="s">
        <v>1659</v>
      </c>
      <c r="J356" s="89" t="s">
        <v>1660</v>
      </c>
      <c r="K356" s="91"/>
      <c r="L356" s="31" t="s">
        <v>42</v>
      </c>
      <c r="M356" s="51" t="s">
        <v>895</v>
      </c>
      <c r="N356" s="33" t="s">
        <v>654</v>
      </c>
      <c r="O356" s="145" t="s">
        <v>654</v>
      </c>
      <c r="P356" s="50" t="s">
        <v>86</v>
      </c>
      <c r="Q356" s="50" t="s">
        <v>46</v>
      </c>
      <c r="R356" s="65"/>
      <c r="S356" s="65"/>
      <c r="T356" s="65"/>
      <c r="U356" s="65"/>
      <c r="V356" s="65"/>
      <c r="W356" s="65"/>
      <c r="X356" s="65"/>
      <c r="Y356" s="65"/>
      <c r="Z356" s="38" t="str">
        <f t="array" ref="Z356">IFERROR(xlookup(C:C,'Follow up.1'!A:A,'Follow up.1'!AF:AF),"-")</f>
        <v>-</v>
      </c>
      <c r="AA356" s="6"/>
      <c r="AB356" s="6"/>
      <c r="AC356" s="6"/>
      <c r="AD356" s="6"/>
      <c r="AE356" s="6"/>
      <c r="AF356" s="6"/>
      <c r="AG356" s="6"/>
      <c r="AH356" s="6"/>
      <c r="AI356" s="6"/>
      <c r="AJ356" s="6"/>
      <c r="AK356" s="6"/>
      <c r="AL356" s="6"/>
      <c r="AM356" s="6"/>
      <c r="AN356" s="39" t="str">
        <f t="array" ref="AN356">IFNA(TEXT(XLOOKUP(C:C,'Follow up.2'!B:B,'Follow up.2'!AF:AF), "mm/yyyy"), "-")</f>
        <v>-</v>
      </c>
      <c r="AO356" s="6"/>
      <c r="AP356" s="3"/>
      <c r="AQ356" s="3"/>
      <c r="AR356" s="3"/>
      <c r="AS356" s="3"/>
      <c r="AT356" s="3"/>
      <c r="AU356" s="3"/>
      <c r="AV356" s="3"/>
      <c r="AW356" s="3"/>
      <c r="AX356" s="3"/>
      <c r="AY356" s="3"/>
      <c r="AZ356" s="3"/>
      <c r="BA356" s="3"/>
      <c r="BB356" s="3"/>
      <c r="BC356" s="3"/>
      <c r="BD356" s="3"/>
      <c r="BE356" s="3"/>
      <c r="BF356" s="3"/>
      <c r="BG356" s="3"/>
      <c r="BH356" s="3"/>
      <c r="BI356" s="3"/>
    </row>
    <row r="357" ht="14.25" customHeight="1">
      <c r="A357" s="1"/>
      <c r="B357" s="1" t="str">
        <f t="array" ref="B357">ifna(iferror(xlookup(C:C,'1000'!A:A,'1000'!D:D),iferror(xlookup(C:C,'2000'!A:A,'2000'!D:D),xlookup(C:C,'3000'!A:A,'3000'!D:D))),"-")</f>
        <v>-</v>
      </c>
      <c r="C357" s="87">
        <v>1807.0</v>
      </c>
      <c r="D357" s="89" t="s">
        <v>184</v>
      </c>
      <c r="E357" s="89" t="s">
        <v>1621</v>
      </c>
      <c r="F357" s="89" t="s">
        <v>38</v>
      </c>
      <c r="G357" s="89">
        <v>13.0</v>
      </c>
      <c r="H357" s="43" t="s">
        <v>1661</v>
      </c>
      <c r="I357" s="90" t="s">
        <v>1623</v>
      </c>
      <c r="J357" s="89" t="s">
        <v>1662</v>
      </c>
      <c r="K357" s="91"/>
      <c r="L357" s="31" t="s">
        <v>42</v>
      </c>
      <c r="M357" s="51" t="s">
        <v>895</v>
      </c>
      <c r="N357" s="33" t="s">
        <v>654</v>
      </c>
      <c r="O357" s="145" t="s">
        <v>654</v>
      </c>
      <c r="P357" s="50" t="s">
        <v>46</v>
      </c>
      <c r="Q357" s="65"/>
      <c r="R357" s="65"/>
      <c r="S357" s="65"/>
      <c r="T357" s="65"/>
      <c r="U357" s="65"/>
      <c r="V357" s="65"/>
      <c r="W357" s="65"/>
      <c r="X357" s="65"/>
      <c r="Y357" s="65"/>
      <c r="Z357" s="38" t="str">
        <f t="array" ref="Z357">IFERROR(xlookup(C:C,'Follow up.1'!A:A,'Follow up.1'!AF:AF),"-")</f>
        <v>-</v>
      </c>
      <c r="AA357" s="6"/>
      <c r="AB357" s="6"/>
      <c r="AC357" s="6"/>
      <c r="AD357" s="6"/>
      <c r="AE357" s="6"/>
      <c r="AF357" s="6"/>
      <c r="AG357" s="6"/>
      <c r="AH357" s="6"/>
      <c r="AI357" s="6"/>
      <c r="AJ357" s="6"/>
      <c r="AK357" s="6"/>
      <c r="AL357" s="6"/>
      <c r="AM357" s="6"/>
      <c r="AN357" s="39" t="str">
        <f t="array" ref="AN357">IFNA(TEXT(XLOOKUP(C:C,'Follow up.2'!B:B,'Follow up.2'!AF:AF), "mm/yyyy"), "-")</f>
        <v>-</v>
      </c>
      <c r="AO357" s="6"/>
      <c r="AP357" s="3"/>
      <c r="AQ357" s="3"/>
      <c r="AR357" s="3"/>
      <c r="AS357" s="3"/>
      <c r="AT357" s="3"/>
      <c r="AU357" s="3"/>
      <c r="AV357" s="3"/>
      <c r="AW357" s="3"/>
      <c r="AX357" s="3"/>
      <c r="AY357" s="3"/>
      <c r="AZ357" s="3"/>
      <c r="BA357" s="3"/>
      <c r="BB357" s="3"/>
      <c r="BC357" s="3"/>
      <c r="BD357" s="3"/>
      <c r="BE357" s="3"/>
      <c r="BF357" s="3"/>
      <c r="BG357" s="3"/>
      <c r="BH357" s="3"/>
      <c r="BI357" s="3"/>
    </row>
    <row r="358" ht="14.25" customHeight="1">
      <c r="A358" s="1"/>
      <c r="B358" s="1" t="str">
        <f t="array" ref="B358">ifna(iferror(xlookup(C:C,'1000'!A:A,'1000'!D:D),iferror(xlookup(C:C,'2000'!A:A,'2000'!D:D),xlookup(C:C,'3000'!A:A,'3000'!D:D))),"-")</f>
        <v>-</v>
      </c>
      <c r="C358" s="201">
        <v>1817.0</v>
      </c>
      <c r="D358" s="89" t="s">
        <v>1663</v>
      </c>
      <c r="E358" s="200"/>
      <c r="F358" s="89" t="s">
        <v>38</v>
      </c>
      <c r="G358" s="89">
        <v>13.0</v>
      </c>
      <c r="H358" s="43" t="s">
        <v>1664</v>
      </c>
      <c r="I358" s="90" t="s">
        <v>1665</v>
      </c>
      <c r="J358" s="89" t="s">
        <v>1666</v>
      </c>
      <c r="K358" s="91"/>
      <c r="L358" s="31" t="s">
        <v>42</v>
      </c>
      <c r="M358" s="51" t="s">
        <v>895</v>
      </c>
      <c r="N358" s="33" t="s">
        <v>654</v>
      </c>
      <c r="O358" s="145" t="s">
        <v>654</v>
      </c>
      <c r="P358" s="50" t="s">
        <v>44</v>
      </c>
      <c r="Q358" s="50" t="s">
        <v>86</v>
      </c>
      <c r="R358" s="50"/>
      <c r="S358" s="65"/>
      <c r="T358" s="65"/>
      <c r="U358" s="65"/>
      <c r="V358" s="65"/>
      <c r="W358" s="65"/>
      <c r="X358" s="65"/>
      <c r="Y358" s="65"/>
      <c r="Z358" s="38" t="str">
        <f t="array" ref="Z358">IFERROR(xlookup(C:C,'Follow up.1'!A:A,'Follow up.1'!AF:AF),"-")</f>
        <v>-</v>
      </c>
      <c r="AA358" s="6"/>
      <c r="AB358" s="6"/>
      <c r="AC358" s="6"/>
      <c r="AD358" s="6"/>
      <c r="AE358" s="6"/>
      <c r="AF358" s="6"/>
      <c r="AG358" s="6"/>
      <c r="AH358" s="6"/>
      <c r="AI358" s="6"/>
      <c r="AJ358" s="6"/>
      <c r="AK358" s="6"/>
      <c r="AL358" s="6"/>
      <c r="AM358" s="6"/>
      <c r="AN358" s="39" t="str">
        <f t="array" ref="AN358">IFNA(TEXT(XLOOKUP(C:C,'Follow up.2'!B:B,'Follow up.2'!AF:AF), "mm/yyyy"), "-")</f>
        <v>-</v>
      </c>
      <c r="AO358" s="6"/>
      <c r="AP358" s="3"/>
      <c r="AQ358" s="3"/>
      <c r="AR358" s="3"/>
      <c r="AS358" s="3"/>
      <c r="AT358" s="3"/>
      <c r="AU358" s="3"/>
      <c r="AV358" s="3"/>
      <c r="AW358" s="3"/>
      <c r="AX358" s="3"/>
      <c r="AY358" s="3"/>
      <c r="AZ358" s="3"/>
      <c r="BA358" s="3"/>
      <c r="BB358" s="3"/>
      <c r="BC358" s="3"/>
      <c r="BD358" s="3"/>
      <c r="BE358" s="3"/>
      <c r="BF358" s="3"/>
      <c r="BG358" s="3"/>
      <c r="BH358" s="3"/>
      <c r="BI358" s="3"/>
    </row>
    <row r="359" ht="14.25" customHeight="1">
      <c r="A359" s="1"/>
      <c r="B359" s="1" t="str">
        <f t="array" ref="B359">ifna(iferror(xlookup(C:C,'1000'!A:A,'1000'!D:D),iferror(xlookup(C:C,'2000'!A:A,'2000'!D:D),xlookup(C:C,'3000'!A:A,'3000'!D:D))),"-")</f>
        <v>-</v>
      </c>
      <c r="C359" s="41">
        <v>1842.0</v>
      </c>
      <c r="D359" s="46" t="s">
        <v>1667</v>
      </c>
      <c r="E359" s="46" t="s">
        <v>1668</v>
      </c>
      <c r="F359" s="46" t="s">
        <v>38</v>
      </c>
      <c r="G359" s="46">
        <v>13.0</v>
      </c>
      <c r="H359" s="47" t="s">
        <v>1667</v>
      </c>
      <c r="I359" s="48" t="s">
        <v>1669</v>
      </c>
      <c r="J359" s="46" t="s">
        <v>1670</v>
      </c>
      <c r="K359" s="49" t="s">
        <v>1671</v>
      </c>
      <c r="L359" s="31" t="s">
        <v>42</v>
      </c>
      <c r="M359" s="51" t="s">
        <v>895</v>
      </c>
      <c r="N359" s="82" t="s">
        <v>654</v>
      </c>
      <c r="O359" s="145" t="s">
        <v>654</v>
      </c>
      <c r="P359" s="50" t="s">
        <v>44</v>
      </c>
      <c r="Q359" s="65"/>
      <c r="R359" s="65"/>
      <c r="S359" s="65"/>
      <c r="T359" s="65"/>
      <c r="U359" s="65"/>
      <c r="V359" s="65"/>
      <c r="W359" s="65"/>
      <c r="X359" s="65"/>
      <c r="Y359" s="65"/>
      <c r="Z359" s="38" t="str">
        <f t="array" ref="Z359">IFERROR(xlookup(C:C,'Follow up.1'!A:A,'Follow up.1'!AF:AF),"-")</f>
        <v>-</v>
      </c>
      <c r="AA359" s="6"/>
      <c r="AB359" s="6"/>
      <c r="AC359" s="6"/>
      <c r="AD359" s="6"/>
      <c r="AE359" s="6"/>
      <c r="AF359" s="6"/>
      <c r="AG359" s="6"/>
      <c r="AH359" s="6"/>
      <c r="AI359" s="6"/>
      <c r="AJ359" s="6"/>
      <c r="AK359" s="6"/>
      <c r="AL359" s="6"/>
      <c r="AM359" s="6"/>
      <c r="AN359" s="39" t="str">
        <f t="array" ref="AN359">IFNA(TEXT(XLOOKUP(C:C,'Follow up.2'!B:B,'Follow up.2'!AF:AF), "mm/yyyy"), "-")</f>
        <v>-</v>
      </c>
      <c r="AO359" s="6"/>
      <c r="AP359" s="3"/>
      <c r="AQ359" s="3"/>
      <c r="AR359" s="3"/>
      <c r="AS359" s="3"/>
      <c r="AT359" s="3"/>
      <c r="AU359" s="3"/>
      <c r="AV359" s="3"/>
      <c r="AW359" s="3"/>
      <c r="AX359" s="3"/>
      <c r="AY359" s="3"/>
      <c r="AZ359" s="3"/>
      <c r="BA359" s="3"/>
      <c r="BB359" s="3"/>
      <c r="BC359" s="3"/>
      <c r="BD359" s="3"/>
      <c r="BE359" s="3"/>
      <c r="BF359" s="3"/>
      <c r="BG359" s="3"/>
      <c r="BH359" s="3"/>
      <c r="BI359" s="3"/>
    </row>
    <row r="360" ht="14.25" customHeight="1">
      <c r="A360" s="1"/>
      <c r="B360" s="1" t="str">
        <f t="array" ref="B360">ifna(iferror(xlookup(C:C,'1000'!A:A,'1000'!D:D),iferror(xlookup(C:C,'2000'!A:A,'2000'!D:D),xlookup(C:C,'3000'!A:A,'3000'!D:D))),"-")</f>
        <v>-</v>
      </c>
      <c r="C360" s="41">
        <v>1854.0</v>
      </c>
      <c r="D360" s="46" t="s">
        <v>1672</v>
      </c>
      <c r="E360" s="46" t="s">
        <v>1673</v>
      </c>
      <c r="F360" s="46" t="s">
        <v>92</v>
      </c>
      <c r="G360" s="46">
        <v>13.0</v>
      </c>
      <c r="H360" s="47" t="s">
        <v>1674</v>
      </c>
      <c r="I360" s="48" t="s">
        <v>1675</v>
      </c>
      <c r="J360" s="46" t="s">
        <v>1676</v>
      </c>
      <c r="K360" s="49" t="s">
        <v>1677</v>
      </c>
      <c r="L360" s="31" t="s">
        <v>42</v>
      </c>
      <c r="M360" s="51" t="s">
        <v>895</v>
      </c>
      <c r="N360" s="82" t="s">
        <v>654</v>
      </c>
      <c r="O360" s="145" t="s">
        <v>654</v>
      </c>
      <c r="P360" s="50" t="s">
        <v>46</v>
      </c>
      <c r="Q360" s="65"/>
      <c r="R360" s="65"/>
      <c r="S360" s="65"/>
      <c r="T360" s="65"/>
      <c r="U360" s="65"/>
      <c r="V360" s="65"/>
      <c r="W360" s="65"/>
      <c r="X360" s="65"/>
      <c r="Y360" s="65"/>
      <c r="Z360" s="38" t="str">
        <f t="array" ref="Z360">IFERROR(xlookup(C:C,'Follow up.1'!A:A,'Follow up.1'!AF:AF),"-")</f>
        <v>-</v>
      </c>
      <c r="AA360" s="6"/>
      <c r="AB360" s="6"/>
      <c r="AC360" s="6"/>
      <c r="AD360" s="6"/>
      <c r="AE360" s="6"/>
      <c r="AF360" s="6"/>
      <c r="AG360" s="6"/>
      <c r="AH360" s="6"/>
      <c r="AI360" s="6"/>
      <c r="AJ360" s="6"/>
      <c r="AK360" s="6"/>
      <c r="AL360" s="6"/>
      <c r="AM360" s="6"/>
      <c r="AN360" s="39" t="str">
        <f t="array" ref="AN360">IFNA(TEXT(XLOOKUP(C:C,'Follow up.2'!B:B,'Follow up.2'!AF:AF), "mm/yyyy"), "-")</f>
        <v>-</v>
      </c>
      <c r="AO360" s="6"/>
      <c r="AP360" s="3"/>
      <c r="AQ360" s="3"/>
      <c r="AR360" s="3"/>
      <c r="AS360" s="3"/>
      <c r="AT360" s="3"/>
      <c r="AU360" s="3"/>
      <c r="AV360" s="3"/>
      <c r="AW360" s="3"/>
      <c r="AX360" s="3"/>
      <c r="AY360" s="3"/>
      <c r="AZ360" s="3"/>
      <c r="BA360" s="3"/>
      <c r="BB360" s="3"/>
      <c r="BC360" s="3"/>
      <c r="BD360" s="3"/>
      <c r="BE360" s="3"/>
      <c r="BF360" s="3"/>
      <c r="BG360" s="3"/>
      <c r="BH360" s="3"/>
      <c r="BI360" s="3"/>
    </row>
    <row r="361" ht="14.25" customHeight="1">
      <c r="A361" s="1"/>
      <c r="B361" s="1" t="str">
        <f t="array" ref="B361">ifna(iferror(xlookup(C:C,'1000'!A:A,'1000'!D:D),iferror(xlookup(C:C,'2000'!A:A,'2000'!D:D),xlookup(C:C,'3000'!A:A,'3000'!D:D))),"-")</f>
        <v>-</v>
      </c>
      <c r="C361" s="41">
        <v>1865.0</v>
      </c>
      <c r="D361" s="46" t="s">
        <v>1678</v>
      </c>
      <c r="E361" s="46" t="s">
        <v>1679</v>
      </c>
      <c r="F361" s="46" t="s">
        <v>92</v>
      </c>
      <c r="G361" s="46">
        <v>13.0</v>
      </c>
      <c r="H361" s="47" t="s">
        <v>1680</v>
      </c>
      <c r="I361" s="48" t="s">
        <v>1681</v>
      </c>
      <c r="J361" s="46" t="s">
        <v>1681</v>
      </c>
      <c r="K361" s="49" t="s">
        <v>1682</v>
      </c>
      <c r="L361" s="31" t="s">
        <v>42</v>
      </c>
      <c r="M361" s="51" t="s">
        <v>895</v>
      </c>
      <c r="N361" s="82" t="s">
        <v>654</v>
      </c>
      <c r="O361" s="145" t="s">
        <v>654</v>
      </c>
      <c r="P361" s="50" t="s">
        <v>57</v>
      </c>
      <c r="Q361" s="65"/>
      <c r="R361" s="65"/>
      <c r="S361" s="65"/>
      <c r="T361" s="65"/>
      <c r="U361" s="65"/>
      <c r="V361" s="65"/>
      <c r="W361" s="65"/>
      <c r="X361" s="65"/>
      <c r="Y361" s="65"/>
      <c r="Z361" s="38" t="str">
        <f t="array" ref="Z361">IFERROR(xlookup(C:C,'Follow up.1'!A:A,'Follow up.1'!AF:AF),"-")</f>
        <v>-</v>
      </c>
      <c r="AA361" s="6"/>
      <c r="AB361" s="6"/>
      <c r="AC361" s="6"/>
      <c r="AD361" s="6"/>
      <c r="AE361" s="6"/>
      <c r="AF361" s="6"/>
      <c r="AG361" s="6"/>
      <c r="AH361" s="6"/>
      <c r="AI361" s="6"/>
      <c r="AJ361" s="6"/>
      <c r="AK361" s="6"/>
      <c r="AL361" s="6"/>
      <c r="AM361" s="6"/>
      <c r="AN361" s="39" t="str">
        <f t="array" ref="AN361">IFNA(TEXT(XLOOKUP(C:C,'Follow up.2'!B:B,'Follow up.2'!AF:AF), "mm/yyyy"), "-")</f>
        <v>-</v>
      </c>
      <c r="AO361" s="6"/>
      <c r="AP361" s="3"/>
      <c r="AQ361" s="3"/>
      <c r="AR361" s="3"/>
      <c r="AS361" s="3"/>
      <c r="AT361" s="3"/>
      <c r="AU361" s="3"/>
      <c r="AV361" s="3"/>
      <c r="AW361" s="3"/>
      <c r="AX361" s="3"/>
      <c r="AY361" s="3"/>
      <c r="AZ361" s="3"/>
      <c r="BA361" s="3"/>
      <c r="BB361" s="3"/>
      <c r="BC361" s="3"/>
      <c r="BD361" s="3"/>
      <c r="BE361" s="3"/>
      <c r="BF361" s="3"/>
      <c r="BG361" s="3"/>
      <c r="BH361" s="3"/>
      <c r="BI361" s="3"/>
    </row>
    <row r="362" ht="14.25" customHeight="1">
      <c r="A362" s="1"/>
      <c r="B362" s="1" t="str">
        <f t="array" ref="B362">ifna(iferror(xlookup(C:C,'1000'!A:A,'1000'!D:D),iferror(xlookup(C:C,'2000'!A:A,'2000'!D:D),xlookup(C:C,'3000'!A:A,'3000'!D:D))),"-")</f>
        <v>-</v>
      </c>
      <c r="C362" s="41">
        <v>1874.0</v>
      </c>
      <c r="D362" s="46" t="s">
        <v>1683</v>
      </c>
      <c r="E362" s="46" t="s">
        <v>1684</v>
      </c>
      <c r="F362" s="46" t="s">
        <v>92</v>
      </c>
      <c r="G362" s="46">
        <v>13.0</v>
      </c>
      <c r="H362" s="47" t="s">
        <v>1685</v>
      </c>
      <c r="I362" s="48" t="s">
        <v>1686</v>
      </c>
      <c r="J362" s="46" t="s">
        <v>1687</v>
      </c>
      <c r="K362" s="49" t="s">
        <v>1688</v>
      </c>
      <c r="L362" s="31" t="s">
        <v>42</v>
      </c>
      <c r="M362" s="51" t="s">
        <v>895</v>
      </c>
      <c r="N362" s="82" t="s">
        <v>654</v>
      </c>
      <c r="O362" s="145" t="s">
        <v>654</v>
      </c>
      <c r="P362" s="50" t="s">
        <v>57</v>
      </c>
      <c r="Q362" s="65"/>
      <c r="R362" s="65"/>
      <c r="S362" s="65"/>
      <c r="T362" s="65"/>
      <c r="U362" s="65"/>
      <c r="V362" s="65"/>
      <c r="W362" s="65"/>
      <c r="X362" s="65"/>
      <c r="Y362" s="65"/>
      <c r="Z362" s="38" t="str">
        <f t="array" ref="Z362">IFERROR(xlookup(C:C,'Follow up.1'!A:A,'Follow up.1'!AF:AF),"-")</f>
        <v>-</v>
      </c>
      <c r="AA362" s="6"/>
      <c r="AB362" s="6"/>
      <c r="AC362" s="6"/>
      <c r="AD362" s="6"/>
      <c r="AE362" s="6"/>
      <c r="AF362" s="6"/>
      <c r="AG362" s="6"/>
      <c r="AH362" s="6"/>
      <c r="AI362" s="6"/>
      <c r="AJ362" s="6"/>
      <c r="AK362" s="6"/>
      <c r="AL362" s="6"/>
      <c r="AM362" s="6"/>
      <c r="AN362" s="39" t="str">
        <f t="array" ref="AN362">IFNA(TEXT(XLOOKUP(C:C,'Follow up.2'!B:B,'Follow up.2'!AF:AF), "mm/yyyy"), "-")</f>
        <v>-</v>
      </c>
      <c r="AO362" s="6"/>
      <c r="AP362" s="3"/>
      <c r="AQ362" s="3"/>
      <c r="AR362" s="3"/>
      <c r="AS362" s="3"/>
      <c r="AT362" s="3"/>
      <c r="AU362" s="3"/>
      <c r="AV362" s="3"/>
      <c r="AW362" s="3"/>
      <c r="AX362" s="3"/>
      <c r="AY362" s="3"/>
      <c r="AZ362" s="3"/>
      <c r="BA362" s="3"/>
      <c r="BB362" s="3"/>
      <c r="BC362" s="3"/>
      <c r="BD362" s="3"/>
      <c r="BE362" s="3"/>
      <c r="BF362" s="3"/>
      <c r="BG362" s="3"/>
      <c r="BH362" s="3"/>
      <c r="BI362" s="3"/>
    </row>
    <row r="363" ht="14.25" customHeight="1">
      <c r="A363" s="1"/>
      <c r="B363" s="1" t="str">
        <f t="array" ref="B363">ifna(iferror(xlookup(C:C,'1000'!A:A,'1000'!D:D),iferror(xlookup(C:C,'2000'!A:A,'2000'!D:D),xlookup(C:C,'3000'!A:A,'3000'!D:D))),"-")</f>
        <v>-</v>
      </c>
      <c r="C363" s="41">
        <v>1875.0</v>
      </c>
      <c r="D363" s="46" t="s">
        <v>1689</v>
      </c>
      <c r="E363" s="46" t="s">
        <v>1690</v>
      </c>
      <c r="F363" s="46" t="s">
        <v>92</v>
      </c>
      <c r="G363" s="46">
        <v>13.0</v>
      </c>
      <c r="H363" s="47" t="s">
        <v>1691</v>
      </c>
      <c r="I363" s="48" t="s">
        <v>1692</v>
      </c>
      <c r="J363" s="46" t="s">
        <v>1692</v>
      </c>
      <c r="K363" s="49" t="s">
        <v>1693</v>
      </c>
      <c r="L363" s="31" t="s">
        <v>42</v>
      </c>
      <c r="M363" s="51" t="s">
        <v>895</v>
      </c>
      <c r="N363" s="82" t="s">
        <v>654</v>
      </c>
      <c r="O363" s="145" t="s">
        <v>654</v>
      </c>
      <c r="P363" s="50" t="s">
        <v>57</v>
      </c>
      <c r="Q363" s="65"/>
      <c r="R363" s="65"/>
      <c r="S363" s="65"/>
      <c r="T363" s="65"/>
      <c r="U363" s="65"/>
      <c r="V363" s="65"/>
      <c r="W363" s="65"/>
      <c r="X363" s="65"/>
      <c r="Y363" s="65"/>
      <c r="Z363" s="38" t="str">
        <f t="array" ref="Z363">IFERROR(xlookup(C:C,'Follow up.1'!A:A,'Follow up.1'!AF:AF),"-")</f>
        <v>-</v>
      </c>
      <c r="AA363" s="6"/>
      <c r="AB363" s="6"/>
      <c r="AC363" s="6"/>
      <c r="AD363" s="6"/>
      <c r="AE363" s="6"/>
      <c r="AF363" s="6"/>
      <c r="AG363" s="6"/>
      <c r="AH363" s="6"/>
      <c r="AI363" s="6"/>
      <c r="AJ363" s="6"/>
      <c r="AK363" s="6"/>
      <c r="AL363" s="6"/>
      <c r="AM363" s="6"/>
      <c r="AN363" s="39" t="str">
        <f t="array" ref="AN363">IFNA(TEXT(XLOOKUP(C:C,'Follow up.2'!B:B,'Follow up.2'!AF:AF), "mm/yyyy"), "-")</f>
        <v>-</v>
      </c>
      <c r="AO363" s="6"/>
      <c r="AP363" s="3"/>
      <c r="AQ363" s="3"/>
      <c r="AR363" s="3"/>
      <c r="AS363" s="3"/>
      <c r="AT363" s="3"/>
      <c r="AU363" s="3"/>
      <c r="AV363" s="3"/>
      <c r="AW363" s="3"/>
      <c r="AX363" s="3"/>
      <c r="AY363" s="3"/>
      <c r="AZ363" s="3"/>
      <c r="BA363" s="3"/>
      <c r="BB363" s="3"/>
      <c r="BC363" s="3"/>
      <c r="BD363" s="3"/>
      <c r="BE363" s="3"/>
      <c r="BF363" s="3"/>
      <c r="BG363" s="3"/>
      <c r="BH363" s="3"/>
      <c r="BI363" s="3"/>
    </row>
    <row r="364" ht="14.25" customHeight="1">
      <c r="A364" s="1"/>
      <c r="B364" s="1" t="str">
        <f t="array" ref="B364">ifna(iferror(xlookup(C:C,'1000'!A:A,'1000'!D:D),iferror(xlookup(C:C,'2000'!A:A,'2000'!D:D),xlookup(C:C,'3000'!A:A,'3000'!D:D))),"-")</f>
        <v>-</v>
      </c>
      <c r="C364" s="106">
        <v>1897.0</v>
      </c>
      <c r="D364" s="107" t="s">
        <v>1694</v>
      </c>
      <c r="E364" s="108" t="s">
        <v>1695</v>
      </c>
      <c r="F364" s="98" t="s">
        <v>92</v>
      </c>
      <c r="G364" s="108">
        <v>13.0</v>
      </c>
      <c r="H364" s="109" t="s">
        <v>329</v>
      </c>
      <c r="I364" s="109">
        <v>2.676288662E9</v>
      </c>
      <c r="J364" s="107">
        <v>2.676288662E9</v>
      </c>
      <c r="K364" s="110"/>
      <c r="L364" s="111" t="s">
        <v>42</v>
      </c>
      <c r="M364" s="51" t="s">
        <v>895</v>
      </c>
      <c r="N364" s="82" t="s">
        <v>58</v>
      </c>
      <c r="O364" s="145" t="s">
        <v>58</v>
      </c>
      <c r="P364" s="50" t="s">
        <v>68</v>
      </c>
      <c r="Q364" s="50" t="s">
        <v>86</v>
      </c>
      <c r="R364" s="50" t="s">
        <v>86</v>
      </c>
      <c r="S364" s="65"/>
      <c r="T364" s="65"/>
      <c r="U364" s="65"/>
      <c r="V364" s="65"/>
      <c r="W364" s="65"/>
      <c r="X364" s="65"/>
      <c r="Y364" s="65"/>
      <c r="Z364" s="38" t="str">
        <f t="array" ref="Z364">IFERROR(xlookup(C:C,'Follow up.1'!A:A,'Follow up.1'!AF:AF),"-")</f>
        <v>-</v>
      </c>
      <c r="AA364" s="6"/>
      <c r="AB364" s="6"/>
      <c r="AC364" s="6"/>
      <c r="AD364" s="6"/>
      <c r="AE364" s="6"/>
      <c r="AF364" s="6"/>
      <c r="AG364" s="6"/>
      <c r="AH364" s="6"/>
      <c r="AI364" s="6"/>
      <c r="AJ364" s="6"/>
      <c r="AK364" s="6"/>
      <c r="AL364" s="6"/>
      <c r="AM364" s="6"/>
      <c r="AN364" s="39" t="str">
        <f t="array" ref="AN364">IFNA(TEXT(XLOOKUP(C:C,'Follow up.2'!B:B,'Follow up.2'!AF:AF), "mm/yyyy"), "-")</f>
        <v>-</v>
      </c>
      <c r="AO364" s="6"/>
      <c r="AP364" s="3"/>
      <c r="AQ364" s="3"/>
      <c r="AR364" s="3"/>
      <c r="AS364" s="3"/>
      <c r="AT364" s="3"/>
      <c r="AU364" s="3"/>
      <c r="AV364" s="3"/>
      <c r="AW364" s="3"/>
      <c r="AX364" s="3"/>
      <c r="AY364" s="3"/>
      <c r="AZ364" s="3"/>
      <c r="BA364" s="3"/>
      <c r="BB364" s="3"/>
      <c r="BC364" s="3"/>
      <c r="BD364" s="3"/>
      <c r="BE364" s="3"/>
      <c r="BF364" s="3"/>
      <c r="BG364" s="3"/>
      <c r="BH364" s="3"/>
      <c r="BI364" s="3"/>
    </row>
    <row r="365" ht="14.25" customHeight="1">
      <c r="A365" s="1"/>
      <c r="B365" s="1" t="str">
        <f t="array" ref="B365">ifna(iferror(xlookup(C:C,'1000'!A:A,'1000'!D:D),iferror(xlookup(C:C,'2000'!A:A,'2000'!D:D),xlookup(C:C,'3000'!A:A,'3000'!D:D))),"-")</f>
        <v>-</v>
      </c>
      <c r="C365" s="106">
        <v>1912.0</v>
      </c>
      <c r="D365" s="107" t="s">
        <v>1696</v>
      </c>
      <c r="E365" s="108" t="s">
        <v>1697</v>
      </c>
      <c r="F365" s="98" t="s">
        <v>92</v>
      </c>
      <c r="G365" s="108">
        <v>13.0</v>
      </c>
      <c r="H365" s="109" t="s">
        <v>1698</v>
      </c>
      <c r="I365" s="109">
        <v>2.676658407E9</v>
      </c>
      <c r="J365" s="107">
        <v>3.02580424E9</v>
      </c>
      <c r="K365" s="110"/>
      <c r="L365" s="111" t="s">
        <v>42</v>
      </c>
      <c r="M365" s="51" t="s">
        <v>895</v>
      </c>
      <c r="N365" s="82" t="s">
        <v>654</v>
      </c>
      <c r="O365" s="145" t="s">
        <v>654</v>
      </c>
      <c r="P365" s="50" t="s">
        <v>68</v>
      </c>
      <c r="Q365" s="50" t="s">
        <v>45</v>
      </c>
      <c r="R365" s="50" t="s">
        <v>45</v>
      </c>
      <c r="S365" s="50" t="s">
        <v>45</v>
      </c>
      <c r="T365" s="65"/>
      <c r="U365" s="65"/>
      <c r="V365" s="65"/>
      <c r="W365" s="65"/>
      <c r="X365" s="65"/>
      <c r="Y365" s="65"/>
      <c r="Z365" s="38" t="str">
        <f t="array" ref="Z365">IFERROR(xlookup(C:C,'Follow up.1'!A:A,'Follow up.1'!AF:AF),"-")</f>
        <v>-</v>
      </c>
      <c r="AA365" s="6"/>
      <c r="AB365" s="6"/>
      <c r="AC365" s="6"/>
      <c r="AD365" s="6"/>
      <c r="AE365" s="6"/>
      <c r="AF365" s="6"/>
      <c r="AG365" s="6"/>
      <c r="AH365" s="6"/>
      <c r="AI365" s="6"/>
      <c r="AJ365" s="6"/>
      <c r="AK365" s="6"/>
      <c r="AL365" s="6"/>
      <c r="AM365" s="6"/>
      <c r="AN365" s="39" t="str">
        <f t="array" ref="AN365">IFNA(TEXT(XLOOKUP(C:C,'Follow up.2'!B:B,'Follow up.2'!AF:AF), "mm/yyyy"), "-")</f>
        <v>-</v>
      </c>
      <c r="AO365" s="6"/>
      <c r="AP365" s="3"/>
      <c r="AQ365" s="3"/>
      <c r="AR365" s="3"/>
      <c r="AS365" s="3"/>
      <c r="AT365" s="3"/>
      <c r="AU365" s="3"/>
      <c r="AV365" s="3"/>
      <c r="AW365" s="3"/>
      <c r="AX365" s="3"/>
      <c r="AY365" s="3"/>
      <c r="AZ365" s="3"/>
      <c r="BA365" s="3"/>
      <c r="BB365" s="3"/>
      <c r="BC365" s="3"/>
      <c r="BD365" s="3"/>
      <c r="BE365" s="3"/>
      <c r="BF365" s="3"/>
      <c r="BG365" s="3"/>
      <c r="BH365" s="3"/>
      <c r="BI365" s="3"/>
    </row>
    <row r="366" ht="14.25" customHeight="1">
      <c r="A366" s="1"/>
      <c r="B366" s="1"/>
      <c r="C366" s="41">
        <v>1929.0</v>
      </c>
      <c r="D366" s="46" t="s">
        <v>1699</v>
      </c>
      <c r="E366" s="46" t="s">
        <v>1700</v>
      </c>
      <c r="F366" s="98" t="s">
        <v>38</v>
      </c>
      <c r="G366" s="46">
        <v>13.0</v>
      </c>
      <c r="H366" s="47" t="s">
        <v>1701</v>
      </c>
      <c r="I366" s="48" t="s">
        <v>1702</v>
      </c>
      <c r="J366" s="46" t="s">
        <v>1703</v>
      </c>
      <c r="K366" s="5"/>
      <c r="L366" s="111" t="s">
        <v>42</v>
      </c>
      <c r="M366" s="51" t="s">
        <v>895</v>
      </c>
      <c r="N366" s="82" t="s">
        <v>654</v>
      </c>
      <c r="O366" s="86" t="s">
        <v>654</v>
      </c>
      <c r="P366" s="50" t="s">
        <v>56</v>
      </c>
      <c r="Q366" s="50" t="s">
        <v>56</v>
      </c>
      <c r="R366" s="50" t="s">
        <v>56</v>
      </c>
      <c r="S366" s="50"/>
      <c r="T366" s="50"/>
      <c r="U366" s="65"/>
      <c r="V366" s="65"/>
      <c r="W366" s="65"/>
      <c r="X366" s="65"/>
      <c r="Y366" s="65"/>
      <c r="Z366" s="38" t="str">
        <f t="array" ref="Z366">IFERROR(xlookup(C:C,'Follow up.1'!A:A,'Follow up.1'!AF:AF),"-")</f>
        <v>-</v>
      </c>
      <c r="AA366" s="6"/>
      <c r="AB366" s="6"/>
      <c r="AC366" s="6"/>
      <c r="AD366" s="6"/>
      <c r="AE366" s="6"/>
      <c r="AF366" s="6"/>
      <c r="AG366" s="6"/>
      <c r="AH366" s="6"/>
      <c r="AI366" s="6"/>
      <c r="AJ366" s="6"/>
      <c r="AK366" s="6"/>
      <c r="AL366" s="6"/>
      <c r="AM366" s="6"/>
      <c r="AN366" s="39" t="str">
        <f t="array" ref="AN366">IFNA(TEXT(XLOOKUP(C:C,'Follow up.2'!B:B,'Follow up.2'!AF:AF), "mm/yyyy"), "-")</f>
        <v>-</v>
      </c>
      <c r="AO366" s="6"/>
      <c r="AP366" s="3"/>
      <c r="AQ366" s="3"/>
      <c r="AR366" s="3"/>
      <c r="AS366" s="3"/>
      <c r="AT366" s="3"/>
      <c r="AU366" s="3"/>
      <c r="AV366" s="3"/>
      <c r="AW366" s="3"/>
      <c r="AX366" s="3"/>
      <c r="AY366" s="3"/>
      <c r="AZ366" s="3"/>
      <c r="BA366" s="3"/>
      <c r="BB366" s="3"/>
      <c r="BC366" s="3"/>
      <c r="BD366" s="3"/>
      <c r="BE366" s="3"/>
      <c r="BF366" s="3"/>
      <c r="BG366" s="3"/>
      <c r="BH366" s="3"/>
      <c r="BI366" s="3"/>
    </row>
    <row r="367" ht="14.25" customHeight="1">
      <c r="A367" s="1"/>
      <c r="B367" s="1" t="str">
        <f t="array" ref="B367">ifna(iferror(xlookup(C:C,'1000'!A:A,'1000'!D:D),iferror(xlookup(C:C,'2000'!A:A,'2000'!D:D),xlookup(C:C,'3000'!A:A,'3000'!D:D))),"-")</f>
        <v>-</v>
      </c>
      <c r="C367" s="106">
        <v>1907.0</v>
      </c>
      <c r="D367" s="107" t="s">
        <v>1704</v>
      </c>
      <c r="E367" s="108" t="s">
        <v>1705</v>
      </c>
      <c r="F367" s="98" t="s">
        <v>92</v>
      </c>
      <c r="G367" s="108">
        <v>13.0</v>
      </c>
      <c r="H367" s="109" t="s">
        <v>1706</v>
      </c>
      <c r="I367" s="109">
        <v>2.159109273E9</v>
      </c>
      <c r="J367" s="107">
        <v>2.159109273E9</v>
      </c>
      <c r="K367" s="110"/>
      <c r="L367" s="111" t="s">
        <v>42</v>
      </c>
      <c r="M367" s="51" t="s">
        <v>895</v>
      </c>
      <c r="N367" s="82" t="s">
        <v>1707</v>
      </c>
      <c r="O367" s="145" t="s">
        <v>654</v>
      </c>
      <c r="P367" s="50" t="s">
        <v>68</v>
      </c>
      <c r="Q367" s="50" t="s">
        <v>46</v>
      </c>
      <c r="R367" s="50" t="s">
        <v>46</v>
      </c>
      <c r="S367" s="65"/>
      <c r="T367" s="65"/>
      <c r="U367" s="65"/>
      <c r="V367" s="65"/>
      <c r="W367" s="65"/>
      <c r="X367" s="65"/>
      <c r="Y367" s="65"/>
      <c r="Z367" s="38" t="str">
        <f t="array" ref="Z367">IFERROR(xlookup(C:C,'Follow up.1'!A:A,'Follow up.1'!AF:AF),"-")</f>
        <v>-</v>
      </c>
      <c r="AA367" s="6"/>
      <c r="AB367" s="6"/>
      <c r="AC367" s="6"/>
      <c r="AD367" s="6"/>
      <c r="AE367" s="6"/>
      <c r="AF367" s="6"/>
      <c r="AG367" s="6"/>
      <c r="AH367" s="6"/>
      <c r="AI367" s="6"/>
      <c r="AJ367" s="6"/>
      <c r="AK367" s="6"/>
      <c r="AL367" s="6"/>
      <c r="AM367" s="6"/>
      <c r="AN367" s="39" t="str">
        <f t="array" ref="AN367">IFNA(TEXT(XLOOKUP(C:C,'Follow up.2'!B:B,'Follow up.2'!AF:AF), "mm/yyyy"), "-")</f>
        <v>-</v>
      </c>
      <c r="AO367" s="6"/>
      <c r="AP367" s="3"/>
      <c r="AQ367" s="3"/>
      <c r="AR367" s="3"/>
      <c r="AS367" s="3"/>
      <c r="AT367" s="3"/>
      <c r="AU367" s="3"/>
      <c r="AV367" s="3"/>
      <c r="AW367" s="3"/>
      <c r="AX367" s="3"/>
      <c r="AY367" s="3"/>
      <c r="AZ367" s="3"/>
      <c r="BA367" s="3"/>
      <c r="BB367" s="3"/>
      <c r="BC367" s="3"/>
      <c r="BD367" s="3"/>
      <c r="BE367" s="3"/>
      <c r="BF367" s="3"/>
      <c r="BG367" s="3"/>
      <c r="BH367" s="3"/>
      <c r="BI367" s="3"/>
    </row>
    <row r="368" ht="14.25" customHeight="1">
      <c r="A368" s="1"/>
      <c r="B368" s="1">
        <f t="array" ref="B368">ifna(iferror(xlookup(C:C,'1000'!A:A,'1000'!D:D),iferror(xlookup(C:C,'2000'!A:A,'2000'!D:D),xlookup(C:C,'3000'!A:A,'3000'!D:D))),"-")</f>
        <v>2102</v>
      </c>
      <c r="C368" s="52">
        <v>1622.0</v>
      </c>
      <c r="D368" s="53" t="s">
        <v>1708</v>
      </c>
      <c r="E368" s="53" t="s">
        <v>1441</v>
      </c>
      <c r="F368" s="27" t="s">
        <v>38</v>
      </c>
      <c r="G368" s="53">
        <v>14.0</v>
      </c>
      <c r="H368" s="28" t="s">
        <v>1442</v>
      </c>
      <c r="I368" s="54" t="s">
        <v>1443</v>
      </c>
      <c r="J368" s="53"/>
      <c r="K368" s="55" t="s">
        <v>42</v>
      </c>
      <c r="L368" s="53" t="s">
        <v>42</v>
      </c>
      <c r="M368" s="93" t="s">
        <v>1709</v>
      </c>
      <c r="N368" s="33" t="s">
        <v>654</v>
      </c>
      <c r="O368" s="86" t="s">
        <v>654</v>
      </c>
      <c r="P368" s="35" t="s">
        <v>86</v>
      </c>
      <c r="Q368" s="35" t="s">
        <v>56</v>
      </c>
      <c r="R368" s="35" t="s">
        <v>56</v>
      </c>
      <c r="S368" s="35" t="s">
        <v>56</v>
      </c>
      <c r="T368" s="35" t="s">
        <v>56</v>
      </c>
      <c r="U368" s="35" t="s">
        <v>56</v>
      </c>
      <c r="V368" s="35" t="s">
        <v>45</v>
      </c>
      <c r="W368" s="35" t="s">
        <v>86</v>
      </c>
      <c r="X368" s="35" t="s">
        <v>86</v>
      </c>
      <c r="Y368" s="35" t="s">
        <v>86</v>
      </c>
      <c r="Z368" s="38" t="str">
        <f t="array" ref="Z368">IFERROR(xlookup(C:C,'Follow up.1'!A:A,'Follow up.1'!AF:AF),"-")</f>
        <v>02/26</v>
      </c>
      <c r="AA368" s="57" t="s">
        <v>198</v>
      </c>
      <c r="AB368" s="45"/>
      <c r="AC368" s="45"/>
      <c r="AD368" s="45"/>
      <c r="AE368" s="45"/>
      <c r="AF368" s="45"/>
      <c r="AG368" s="45"/>
      <c r="AH368" s="45"/>
      <c r="AI368" s="45"/>
      <c r="AJ368" s="45"/>
      <c r="AK368" s="45"/>
      <c r="AL368" s="45"/>
      <c r="AM368" s="45"/>
      <c r="AN368" s="39" t="str">
        <f t="array" ref="AN368">IFNA(TEXT(XLOOKUP(C:C,'Follow up.2'!B:B,'Follow up.2'!AF:AF),if(left(B368,1)="3","x", "mm/yyyy")), "-")</f>
        <v/>
      </c>
      <c r="AO368" s="45"/>
      <c r="AP368" s="55"/>
      <c r="AQ368" s="138"/>
      <c r="AR368" s="138"/>
      <c r="AS368" s="138"/>
      <c r="AT368" s="138"/>
      <c r="AU368" s="138"/>
      <c r="AV368" s="138"/>
      <c r="AW368" s="3"/>
      <c r="AX368" s="3"/>
      <c r="AY368" s="3"/>
      <c r="AZ368" s="3"/>
      <c r="BA368" s="3"/>
      <c r="BB368" s="3"/>
      <c r="BC368" s="3"/>
      <c r="BD368" s="3"/>
      <c r="BE368" s="3"/>
      <c r="BF368" s="3"/>
      <c r="BG368" s="3"/>
      <c r="BH368" s="3"/>
      <c r="BI368" s="3"/>
    </row>
    <row r="369" ht="14.25" customHeight="1">
      <c r="A369" s="1"/>
      <c r="B369" s="1">
        <f t="array" ref="B369">ifna(iferror(xlookup(C:C,'1000'!A:A,'1000'!D:D),iferror(xlookup(C:C,'2000'!A:A,'2000'!D:D),xlookup(C:C,'3000'!A:A,'3000'!D:D))),"-")</f>
        <v>2071</v>
      </c>
      <c r="C369" s="26">
        <v>1394.0</v>
      </c>
      <c r="D369" s="27" t="s">
        <v>1710</v>
      </c>
      <c r="E369" s="27" t="s">
        <v>1711</v>
      </c>
      <c r="F369" s="27" t="s">
        <v>50</v>
      </c>
      <c r="G369" s="27">
        <v>14.0</v>
      </c>
      <c r="H369" s="137" t="s">
        <v>1222</v>
      </c>
      <c r="I369" s="173">
        <v>2.155969459E9</v>
      </c>
      <c r="J369" s="27"/>
      <c r="K369" s="30" t="s">
        <v>42</v>
      </c>
      <c r="L369" s="31" t="s">
        <v>42</v>
      </c>
      <c r="M369" s="32" t="s">
        <v>1712</v>
      </c>
      <c r="N369" s="82" t="s">
        <v>654</v>
      </c>
      <c r="O369" s="86" t="s">
        <v>654</v>
      </c>
      <c r="P369" s="65" t="s">
        <v>106</v>
      </c>
      <c r="Q369" s="65" t="s">
        <v>45</v>
      </c>
      <c r="R369" s="65" t="s">
        <v>45</v>
      </c>
      <c r="S369" s="65" t="s">
        <v>45</v>
      </c>
      <c r="T369" s="65" t="s">
        <v>106</v>
      </c>
      <c r="U369" s="65" t="s">
        <v>106</v>
      </c>
      <c r="V369" s="65" t="s">
        <v>45</v>
      </c>
      <c r="W369" s="65" t="s">
        <v>56</v>
      </c>
      <c r="X369" s="65" t="s">
        <v>56</v>
      </c>
      <c r="Y369" s="65" t="s">
        <v>106</v>
      </c>
      <c r="Z369" s="38" t="str">
        <f t="array" ref="Z369">IFERROR(xlookup(C:C,'Follow up.1'!A:A,'Follow up.1'!AF:AF),"-")</f>
        <v>12/25</v>
      </c>
      <c r="AA369" s="6"/>
      <c r="AB369" s="6"/>
      <c r="AC369" s="6"/>
      <c r="AD369" s="6"/>
      <c r="AE369" s="6"/>
      <c r="AF369" s="6"/>
      <c r="AG369" s="6"/>
      <c r="AH369" s="6"/>
      <c r="AI369" s="6"/>
      <c r="AJ369" s="6"/>
      <c r="AK369" s="6"/>
      <c r="AL369" s="6"/>
      <c r="AM369" s="6"/>
      <c r="AN369" s="39" t="str">
        <f t="array" ref="AN369">IFNA(TEXT(XLOOKUP(C:C,'Follow up.2'!B:B,'Follow up.2'!AF:AF), "mm/yyyy"), "-")</f>
        <v/>
      </c>
      <c r="AO369" s="6"/>
      <c r="AP369" s="3"/>
      <c r="AQ369" s="3"/>
      <c r="AR369" s="3"/>
      <c r="AS369" s="3"/>
      <c r="AT369" s="3"/>
      <c r="AU369" s="3"/>
      <c r="AV369" s="3"/>
      <c r="AW369" s="3"/>
      <c r="AX369" s="3"/>
      <c r="AY369" s="3"/>
      <c r="AZ369" s="3"/>
      <c r="BA369" s="3"/>
      <c r="BB369" s="3"/>
      <c r="BC369" s="3"/>
      <c r="BD369" s="3"/>
      <c r="BE369" s="3"/>
      <c r="BF369" s="3"/>
      <c r="BG369" s="3"/>
      <c r="BH369" s="3"/>
      <c r="BI369" s="3"/>
    </row>
    <row r="370" ht="14.25" customHeight="1">
      <c r="A370" s="1"/>
      <c r="B370" s="1">
        <f t="array" ref="B370">ifna(iferror(xlookup(C:C,'1000'!A:A,'1000'!D:D),iferror(xlookup(C:C,'2000'!A:A,'2000'!D:D),xlookup(C:C,'3000'!A:A,'3000'!D:D))),"-")</f>
        <v>2104</v>
      </c>
      <c r="C370" s="26">
        <v>1666.0</v>
      </c>
      <c r="D370" s="27" t="s">
        <v>1476</v>
      </c>
      <c r="E370" s="27" t="s">
        <v>1354</v>
      </c>
      <c r="F370" s="27" t="s">
        <v>38</v>
      </c>
      <c r="G370" s="27">
        <v>14.0</v>
      </c>
      <c r="H370" s="28" t="s">
        <v>1355</v>
      </c>
      <c r="I370" s="29" t="s">
        <v>1356</v>
      </c>
      <c r="J370" s="53" t="s">
        <v>1713</v>
      </c>
      <c r="K370" s="30" t="s">
        <v>42</v>
      </c>
      <c r="L370" s="27" t="s">
        <v>42</v>
      </c>
      <c r="M370" s="42" t="s">
        <v>1714</v>
      </c>
      <c r="N370" s="33" t="s">
        <v>654</v>
      </c>
      <c r="O370" s="86" t="s">
        <v>654</v>
      </c>
      <c r="P370" s="35" t="s">
        <v>88</v>
      </c>
      <c r="Q370" s="35" t="s">
        <v>45</v>
      </c>
      <c r="R370" s="35" t="s">
        <v>45</v>
      </c>
      <c r="S370" s="35" t="s">
        <v>45</v>
      </c>
      <c r="T370" s="65" t="s">
        <v>76</v>
      </c>
      <c r="U370" s="35" t="s">
        <v>46</v>
      </c>
      <c r="V370" s="37" t="s">
        <v>86</v>
      </c>
      <c r="W370" s="37" t="s">
        <v>86</v>
      </c>
      <c r="X370" s="37" t="s">
        <v>46</v>
      </c>
      <c r="Y370" s="37" t="s">
        <v>46</v>
      </c>
      <c r="Z370" s="38" t="str">
        <f t="array" ref="Z370">IFERROR(xlookup(C:C,'Follow up.1'!A:A,'Follow up.1'!AF:AF),"-")</f>
        <v>05/26</v>
      </c>
      <c r="AA370" s="31"/>
      <c r="AB370" s="31"/>
      <c r="AC370" s="31"/>
      <c r="AD370" s="31"/>
      <c r="AE370" s="31"/>
      <c r="AF370" s="31"/>
      <c r="AG370" s="31"/>
      <c r="AH370" s="31"/>
      <c r="AI370" s="31"/>
      <c r="AJ370" s="31"/>
      <c r="AK370" s="31"/>
      <c r="AL370" s="31"/>
      <c r="AM370" s="31"/>
      <c r="AN370" s="39" t="str">
        <f t="array" ref="AN370">IFNA(TEXT(XLOOKUP(C:C,'Follow up.2'!B:B,'Follow up.2'!AF:AF), "mm/yyyy"), "-")</f>
        <v/>
      </c>
      <c r="AO370" s="31"/>
      <c r="AP370" s="30"/>
      <c r="AQ370" s="13"/>
      <c r="AR370" s="13"/>
      <c r="AS370" s="13"/>
      <c r="AT370" s="13"/>
      <c r="AU370" s="13"/>
      <c r="AV370" s="13"/>
      <c r="AW370" s="40"/>
      <c r="AX370" s="40"/>
      <c r="AY370" s="40"/>
      <c r="AZ370" s="40"/>
      <c r="BA370" s="40"/>
      <c r="BB370" s="40"/>
      <c r="BC370" s="40"/>
      <c r="BD370" s="40"/>
      <c r="BE370" s="40"/>
      <c r="BF370" s="40"/>
      <c r="BG370" s="40"/>
      <c r="BH370" s="40"/>
      <c r="BI370" s="40"/>
    </row>
    <row r="371" ht="14.25" customHeight="1">
      <c r="A371" s="1"/>
      <c r="B371" s="1">
        <f t="array" ref="B371">ifna(iferror(xlookup(C:C,'1000'!A:A,'1000'!D:D),iferror(xlookup(C:C,'2000'!A:A,'2000'!D:D),xlookup(C:C,'3000'!A:A,'3000'!D:D))),"-")</f>
        <v>2110</v>
      </c>
      <c r="C371" s="87">
        <v>1708.0</v>
      </c>
      <c r="D371" s="89" t="s">
        <v>1715</v>
      </c>
      <c r="E371" s="89" t="s">
        <v>1716</v>
      </c>
      <c r="F371" s="89" t="s">
        <v>38</v>
      </c>
      <c r="G371" s="89">
        <v>14.0</v>
      </c>
      <c r="H371" s="43" t="s">
        <v>1717</v>
      </c>
      <c r="I371" s="90" t="s">
        <v>1718</v>
      </c>
      <c r="J371" s="89" t="s">
        <v>1718</v>
      </c>
      <c r="K371" s="202" t="s">
        <v>1719</v>
      </c>
      <c r="L371" s="203" t="s">
        <v>1720</v>
      </c>
      <c r="M371" s="203"/>
      <c r="N371" s="33" t="s">
        <v>654</v>
      </c>
      <c r="O371" s="145" t="s">
        <v>654</v>
      </c>
      <c r="P371" s="37" t="s">
        <v>56</v>
      </c>
      <c r="Q371" s="37" t="s">
        <v>56</v>
      </c>
      <c r="R371" s="37" t="s">
        <v>56</v>
      </c>
      <c r="S371" s="37" t="s">
        <v>56</v>
      </c>
      <c r="T371" s="37" t="s">
        <v>56</v>
      </c>
      <c r="U371" s="37" t="s">
        <v>86</v>
      </c>
      <c r="V371" s="37" t="s">
        <v>87</v>
      </c>
      <c r="W371" s="37" t="s">
        <v>46</v>
      </c>
      <c r="X371" s="37" t="s">
        <v>46</v>
      </c>
      <c r="Y371" s="35"/>
      <c r="Z371" s="38" t="str">
        <f t="array" ref="Z371">IFERROR(xlookup(C:C,'Follow up.1'!A:A,'Follow up.1'!AF:AF),"-")</f>
        <v/>
      </c>
      <c r="AA371" s="31"/>
      <c r="AB371" s="31"/>
      <c r="AC371" s="31"/>
      <c r="AD371" s="31"/>
      <c r="AE371" s="31"/>
      <c r="AF371" s="31"/>
      <c r="AG371" s="31"/>
      <c r="AH371" s="31"/>
      <c r="AI371" s="31"/>
      <c r="AJ371" s="31"/>
      <c r="AK371" s="31"/>
      <c r="AL371" s="31"/>
      <c r="AM371" s="31"/>
      <c r="AN371" s="39" t="str">
        <f t="array" ref="AN371">IFNA(TEXT(XLOOKUP(C:C,'Follow up.2'!B:B,'Follow up.2'!AF:AF), "mm/yyyy"), "-")</f>
        <v/>
      </c>
      <c r="AO371" s="31"/>
      <c r="AP371" s="30"/>
      <c r="AQ371" s="13"/>
      <c r="AR371" s="13"/>
      <c r="AS371" s="13"/>
      <c r="AT371" s="13"/>
      <c r="AU371" s="13"/>
      <c r="AV371" s="13"/>
      <c r="AW371" s="3"/>
      <c r="AX371" s="3"/>
      <c r="AY371" s="3"/>
      <c r="AZ371" s="3"/>
      <c r="BA371" s="3"/>
      <c r="BB371" s="3"/>
      <c r="BC371" s="3"/>
      <c r="BD371" s="3"/>
      <c r="BE371" s="3"/>
      <c r="BF371" s="3"/>
      <c r="BG371" s="3"/>
      <c r="BH371" s="3"/>
      <c r="BI371" s="3"/>
    </row>
    <row r="372" ht="14.25" customHeight="1">
      <c r="A372" s="1"/>
      <c r="B372" s="1" t="str">
        <f t="array" ref="B372">ifna(iferror(xlookup(C:C,'1000'!A:A,'1000'!D:D),iferror(xlookup(C:C,'2000'!A:A,'2000'!D:D),xlookup(C:C,'3000'!A:A,'3000'!D:D))),"-")</f>
        <v>-</v>
      </c>
      <c r="C372" s="26">
        <v>1174.0</v>
      </c>
      <c r="D372" s="53" t="s">
        <v>1647</v>
      </c>
      <c r="E372" s="53" t="s">
        <v>1721</v>
      </c>
      <c r="F372" s="53" t="s">
        <v>92</v>
      </c>
      <c r="G372" s="53">
        <v>14.0</v>
      </c>
      <c r="H372" s="28" t="s">
        <v>1722</v>
      </c>
      <c r="I372" s="54" t="s">
        <v>1723</v>
      </c>
      <c r="J372" s="53"/>
      <c r="K372" s="30" t="s">
        <v>42</v>
      </c>
      <c r="L372" s="31" t="s">
        <v>42</v>
      </c>
      <c r="M372" s="51" t="s">
        <v>895</v>
      </c>
      <c r="N372" s="153" t="s">
        <v>58</v>
      </c>
      <c r="O372" s="149" t="s">
        <v>58</v>
      </c>
      <c r="P372" s="35" t="s">
        <v>56</v>
      </c>
      <c r="Q372" s="35"/>
      <c r="R372" s="35"/>
      <c r="S372" s="35"/>
      <c r="T372" s="35"/>
      <c r="U372" s="35"/>
      <c r="V372" s="35"/>
      <c r="W372" s="35"/>
      <c r="X372" s="35"/>
      <c r="Y372" s="35"/>
      <c r="Z372" s="38" t="str">
        <f t="array" ref="Z372">IFERROR(xlookup(C:C,'Follow up.1'!A:A,'Follow up.1'!AF:AF),"-")</f>
        <v>-</v>
      </c>
      <c r="AA372" s="31"/>
      <c r="AB372" s="31"/>
      <c r="AC372" s="31"/>
      <c r="AD372" s="31"/>
      <c r="AE372" s="31"/>
      <c r="AF372" s="31"/>
      <c r="AG372" s="31"/>
      <c r="AH372" s="31"/>
      <c r="AI372" s="31"/>
      <c r="AJ372" s="31"/>
      <c r="AK372" s="31"/>
      <c r="AL372" s="31"/>
      <c r="AM372" s="31"/>
      <c r="AN372" s="39" t="str">
        <f t="array" ref="AN372">IFNA(TEXT(XLOOKUP(C:C,'Follow up.2'!B:B,'Follow up.2'!AF:AF), "mm/yyyy"), "-")</f>
        <v>-</v>
      </c>
      <c r="AO372" s="31"/>
      <c r="AP372" s="27"/>
      <c r="AQ372" s="3"/>
      <c r="AR372" s="3"/>
      <c r="AS372" s="3"/>
      <c r="AT372" s="3"/>
      <c r="AU372" s="3"/>
      <c r="AV372" s="3"/>
      <c r="AW372" s="3"/>
      <c r="AX372" s="3"/>
      <c r="AY372" s="3"/>
      <c r="AZ372" s="3"/>
      <c r="BA372" s="3"/>
      <c r="BB372" s="3"/>
      <c r="BC372" s="3"/>
      <c r="BD372" s="3"/>
      <c r="BE372" s="3"/>
      <c r="BF372" s="3"/>
      <c r="BG372" s="3"/>
      <c r="BH372" s="3"/>
      <c r="BI372" s="3"/>
    </row>
    <row r="373" ht="14.25" customHeight="1">
      <c r="A373" s="1"/>
      <c r="B373" s="1" t="str">
        <f t="array" ref="B373">ifna(iferror(xlookup(C:C,'1000'!A:A,'1000'!D:D),iferror(xlookup(C:C,'2000'!A:A,'2000'!D:D),xlookup(C:C,'3000'!A:A,'3000'!D:D))),"-")</f>
        <v>-</v>
      </c>
      <c r="C373" s="26">
        <v>1217.0</v>
      </c>
      <c r="D373" s="27" t="s">
        <v>1724</v>
      </c>
      <c r="E373" s="27" t="s">
        <v>1725</v>
      </c>
      <c r="F373" s="27" t="s">
        <v>38</v>
      </c>
      <c r="G373" s="27">
        <v>14.0</v>
      </c>
      <c r="H373" s="28" t="s">
        <v>1726</v>
      </c>
      <c r="I373" s="29" t="s">
        <v>1727</v>
      </c>
      <c r="J373" s="27" t="s">
        <v>1728</v>
      </c>
      <c r="K373" s="30" t="s">
        <v>42</v>
      </c>
      <c r="L373" s="31" t="s">
        <v>42</v>
      </c>
      <c r="M373" s="51" t="s">
        <v>895</v>
      </c>
      <c r="N373" s="153" t="s">
        <v>58</v>
      </c>
      <c r="O373" s="149" t="s">
        <v>58</v>
      </c>
      <c r="P373" s="35" t="s">
        <v>88</v>
      </c>
      <c r="Q373" s="35"/>
      <c r="R373" s="35"/>
      <c r="S373" s="35"/>
      <c r="T373" s="35"/>
      <c r="U373" s="35"/>
      <c r="V373" s="35"/>
      <c r="W373" s="35"/>
      <c r="X373" s="35"/>
      <c r="Y373" s="35"/>
      <c r="Z373" s="38" t="str">
        <f t="array" ref="Z373">IFERROR(xlookup(C:C,'Follow up.1'!A:A,'Follow up.1'!AF:AF),"-")</f>
        <v>-</v>
      </c>
      <c r="AA373" s="31"/>
      <c r="AB373" s="31"/>
      <c r="AC373" s="31"/>
      <c r="AD373" s="31"/>
      <c r="AE373" s="31"/>
      <c r="AF373" s="31"/>
      <c r="AG373" s="31"/>
      <c r="AH373" s="31"/>
      <c r="AI373" s="31"/>
      <c r="AJ373" s="31"/>
      <c r="AK373" s="31"/>
      <c r="AL373" s="31"/>
      <c r="AM373" s="31"/>
      <c r="AN373" s="39" t="str">
        <f t="array" ref="AN373">IFNA(TEXT(XLOOKUP(C:C,'Follow up.2'!B:B,'Follow up.2'!AF:AF), "mm/yyyy"), "-")</f>
        <v>-</v>
      </c>
      <c r="AO373" s="31"/>
      <c r="AP373" s="27"/>
      <c r="AQ373" s="3"/>
      <c r="AR373" s="3"/>
      <c r="AS373" s="3"/>
      <c r="AT373" s="3"/>
      <c r="AU373" s="3"/>
      <c r="AV373" s="3"/>
      <c r="AW373" s="3"/>
      <c r="AX373" s="3"/>
      <c r="AY373" s="3"/>
      <c r="AZ373" s="3"/>
      <c r="BA373" s="3"/>
      <c r="BB373" s="3"/>
      <c r="BC373" s="3"/>
      <c r="BD373" s="3"/>
      <c r="BE373" s="3"/>
      <c r="BF373" s="3"/>
      <c r="BG373" s="3"/>
      <c r="BH373" s="3"/>
      <c r="BI373" s="3"/>
    </row>
    <row r="374" ht="14.25" customHeight="1">
      <c r="A374" s="1"/>
      <c r="B374" s="1" t="str">
        <f t="array" ref="B374">ifna(iferror(xlookup(C:C,'1000'!A:A,'1000'!D:D),iferror(xlookup(C:C,'2000'!A:A,'2000'!D:D),xlookup(C:C,'3000'!A:A,'3000'!D:D))),"-")</f>
        <v>-</v>
      </c>
      <c r="C374" s="26">
        <v>1245.0</v>
      </c>
      <c r="D374" s="27" t="s">
        <v>1729</v>
      </c>
      <c r="E374" s="27" t="s">
        <v>1730</v>
      </c>
      <c r="F374" s="27" t="s">
        <v>81</v>
      </c>
      <c r="G374" s="27">
        <v>14.0</v>
      </c>
      <c r="H374" s="28" t="s">
        <v>1731</v>
      </c>
      <c r="I374" s="54">
        <v>2.125414577E9</v>
      </c>
      <c r="J374" s="27">
        <v>9.089008688E9</v>
      </c>
      <c r="K374" s="30" t="s">
        <v>609</v>
      </c>
      <c r="L374" s="31" t="s">
        <v>609</v>
      </c>
      <c r="M374" s="51" t="s">
        <v>895</v>
      </c>
      <c r="N374" s="74"/>
      <c r="O374" s="149" t="s">
        <v>58</v>
      </c>
      <c r="P374" s="35" t="s">
        <v>106</v>
      </c>
      <c r="Q374" s="35"/>
      <c r="R374" s="35"/>
      <c r="S374" s="35"/>
      <c r="T374" s="35"/>
      <c r="U374" s="35"/>
      <c r="V374" s="35"/>
      <c r="W374" s="35"/>
      <c r="X374" s="35"/>
      <c r="Y374" s="35"/>
      <c r="Z374" s="38" t="str">
        <f t="array" ref="Z374">IFERROR(xlookup(C:C,'Follow up.1'!A:A,'Follow up.1'!AF:AF),"-")</f>
        <v>-</v>
      </c>
      <c r="AA374" s="31"/>
      <c r="AB374" s="31"/>
      <c r="AC374" s="31"/>
      <c r="AD374" s="31"/>
      <c r="AE374" s="31"/>
      <c r="AF374" s="31"/>
      <c r="AG374" s="31"/>
      <c r="AH374" s="31"/>
      <c r="AI374" s="31"/>
      <c r="AJ374" s="31"/>
      <c r="AK374" s="31"/>
      <c r="AL374" s="31"/>
      <c r="AM374" s="31"/>
      <c r="AN374" s="39" t="str">
        <f t="array" ref="AN374">IFNA(TEXT(XLOOKUP(C:C,'Follow up.2'!B:B,'Follow up.2'!AF:AF), "mm/yyyy"), "-")</f>
        <v>-</v>
      </c>
      <c r="AO374" s="31"/>
      <c r="AP374" s="27"/>
      <c r="AQ374" s="3"/>
      <c r="AR374" s="3"/>
      <c r="AS374" s="3"/>
      <c r="AT374" s="3"/>
      <c r="AU374" s="3"/>
      <c r="AV374" s="3"/>
      <c r="AW374" s="3"/>
      <c r="AX374" s="3"/>
      <c r="AY374" s="3"/>
      <c r="AZ374" s="3"/>
      <c r="BA374" s="3"/>
      <c r="BB374" s="3"/>
      <c r="BC374" s="3"/>
      <c r="BD374" s="3"/>
      <c r="BE374" s="3"/>
      <c r="BF374" s="3"/>
      <c r="BG374" s="3"/>
      <c r="BH374" s="3"/>
      <c r="BI374" s="3"/>
    </row>
    <row r="375" ht="14.25" customHeight="1">
      <c r="A375" s="1"/>
      <c r="B375" s="1" t="str">
        <f t="array" ref="B375">ifna(iferror(xlookup(C:C,'1000'!A:A,'1000'!D:D),iferror(xlookup(C:C,'2000'!A:A,'2000'!D:D),xlookup(C:C,'3000'!A:A,'3000'!D:D))),"-")</f>
        <v>-</v>
      </c>
      <c r="C375" s="26">
        <v>1269.0</v>
      </c>
      <c r="D375" s="27" t="s">
        <v>1732</v>
      </c>
      <c r="E375" s="27" t="s">
        <v>185</v>
      </c>
      <c r="F375" s="27" t="s">
        <v>92</v>
      </c>
      <c r="G375" s="27">
        <v>14.0</v>
      </c>
      <c r="H375" s="28" t="s">
        <v>1733</v>
      </c>
      <c r="I375" s="29" t="s">
        <v>1734</v>
      </c>
      <c r="J375" s="27" t="s">
        <v>1735</v>
      </c>
      <c r="K375" s="30" t="s">
        <v>42</v>
      </c>
      <c r="L375" s="31" t="s">
        <v>42</v>
      </c>
      <c r="M375" s="51" t="s">
        <v>895</v>
      </c>
      <c r="N375" s="153" t="s">
        <v>58</v>
      </c>
      <c r="O375" s="149" t="s">
        <v>58</v>
      </c>
      <c r="P375" s="35" t="s">
        <v>106</v>
      </c>
      <c r="Q375" s="35"/>
      <c r="R375" s="35"/>
      <c r="S375" s="35"/>
      <c r="T375" s="35"/>
      <c r="U375" s="35"/>
      <c r="V375" s="35"/>
      <c r="W375" s="35"/>
      <c r="X375" s="35"/>
      <c r="Y375" s="35"/>
      <c r="Z375" s="38" t="str">
        <f t="array" ref="Z375">IFERROR(xlookup(C:C,'Follow up.1'!A:A,'Follow up.1'!AF:AF),"-")</f>
        <v>-</v>
      </c>
      <c r="AA375" s="31"/>
      <c r="AB375" s="31"/>
      <c r="AC375" s="31"/>
      <c r="AD375" s="31"/>
      <c r="AE375" s="31"/>
      <c r="AF375" s="31"/>
      <c r="AG375" s="31"/>
      <c r="AH375" s="31"/>
      <c r="AI375" s="31"/>
      <c r="AJ375" s="31"/>
      <c r="AK375" s="31"/>
      <c r="AL375" s="31"/>
      <c r="AM375" s="31"/>
      <c r="AN375" s="39" t="str">
        <f t="array" ref="AN375">IFNA(TEXT(XLOOKUP(C:C,'Follow up.2'!B:B,'Follow up.2'!AF:AF), "mm/yyyy"), "-")</f>
        <v>-</v>
      </c>
      <c r="AO375" s="31"/>
      <c r="AP375" s="27"/>
      <c r="AQ375" s="3"/>
      <c r="AR375" s="3"/>
      <c r="AS375" s="3"/>
      <c r="AT375" s="3"/>
      <c r="AU375" s="3"/>
      <c r="AV375" s="3"/>
      <c r="AW375" s="3"/>
      <c r="AX375" s="3"/>
      <c r="AY375" s="3"/>
      <c r="AZ375" s="3"/>
      <c r="BA375" s="3"/>
      <c r="BB375" s="3"/>
      <c r="BC375" s="3"/>
      <c r="BD375" s="3"/>
      <c r="BE375" s="3"/>
      <c r="BF375" s="3"/>
      <c r="BG375" s="3"/>
      <c r="BH375" s="3"/>
      <c r="BI375" s="3"/>
    </row>
    <row r="376" ht="14.25" customHeight="1">
      <c r="A376" s="1"/>
      <c r="B376" s="1" t="str">
        <f t="array" ref="B376">ifna(iferror(xlookup(C:C,'1000'!A:A,'1000'!D:D),iferror(xlookup(C:C,'2000'!A:A,'2000'!D:D),xlookup(C:C,'3000'!A:A,'3000'!D:D))),"-")</f>
        <v>-</v>
      </c>
      <c r="C376" s="26">
        <v>1283.0</v>
      </c>
      <c r="D376" s="27" t="s">
        <v>1736</v>
      </c>
      <c r="E376" s="27" t="s">
        <v>1737</v>
      </c>
      <c r="F376" s="27" t="s">
        <v>92</v>
      </c>
      <c r="G376" s="27">
        <v>14.0</v>
      </c>
      <c r="H376" s="28" t="s">
        <v>1738</v>
      </c>
      <c r="I376" s="29" t="s">
        <v>1739</v>
      </c>
      <c r="J376" s="27"/>
      <c r="K376" s="30" t="s">
        <v>42</v>
      </c>
      <c r="L376" s="31" t="s">
        <v>42</v>
      </c>
      <c r="M376" s="51" t="s">
        <v>895</v>
      </c>
      <c r="N376" s="153" t="s">
        <v>58</v>
      </c>
      <c r="O376" s="149" t="s">
        <v>58</v>
      </c>
      <c r="P376" s="35" t="s">
        <v>106</v>
      </c>
      <c r="Q376" s="35" t="s">
        <v>106</v>
      </c>
      <c r="R376" s="35" t="s">
        <v>106</v>
      </c>
      <c r="S376" s="35" t="s">
        <v>106</v>
      </c>
      <c r="T376" s="35" t="s">
        <v>106</v>
      </c>
      <c r="U376" s="35"/>
      <c r="V376" s="35"/>
      <c r="W376" s="35"/>
      <c r="X376" s="35"/>
      <c r="Y376" s="35"/>
      <c r="Z376" s="38" t="str">
        <f t="array" ref="Z376">IFERROR(xlookup(C:C,'Follow up.1'!A:A,'Follow up.1'!AF:AF),"-")</f>
        <v>-</v>
      </c>
      <c r="AA376" s="31"/>
      <c r="AB376" s="31"/>
      <c r="AC376" s="31"/>
      <c r="AD376" s="31"/>
      <c r="AE376" s="31"/>
      <c r="AF376" s="31"/>
      <c r="AG376" s="31"/>
      <c r="AH376" s="31"/>
      <c r="AI376" s="31"/>
      <c r="AJ376" s="31"/>
      <c r="AK376" s="31"/>
      <c r="AL376" s="31"/>
      <c r="AM376" s="31"/>
      <c r="AN376" s="39" t="str">
        <f t="array" ref="AN376">IFNA(TEXT(XLOOKUP(C:C,'Follow up.2'!B:B,'Follow up.2'!AF:AF), "mm/yyyy"), "-")</f>
        <v>-</v>
      </c>
      <c r="AO376" s="31"/>
      <c r="AP376" s="27"/>
      <c r="AQ376" s="3"/>
      <c r="AR376" s="3"/>
      <c r="AS376" s="3"/>
      <c r="AT376" s="3"/>
      <c r="AU376" s="3"/>
      <c r="AV376" s="3"/>
      <c r="AW376" s="3"/>
      <c r="AX376" s="3"/>
      <c r="AY376" s="3"/>
      <c r="AZ376" s="3"/>
      <c r="BA376" s="3"/>
      <c r="BB376" s="3"/>
      <c r="BC376" s="3"/>
      <c r="BD376" s="3"/>
      <c r="BE376" s="3"/>
      <c r="BF376" s="3"/>
      <c r="BG376" s="3"/>
      <c r="BH376" s="3"/>
      <c r="BI376" s="3"/>
    </row>
    <row r="377" ht="14.25" customHeight="1">
      <c r="A377" s="1"/>
      <c r="B377" s="1" t="str">
        <f t="array" ref="B377">ifna(iferror(xlookup(C:C,'1000'!A:A,'1000'!D:D),iferror(xlookup(C:C,'2000'!A:A,'2000'!D:D),xlookup(C:C,'3000'!A:A,'3000'!D:D))),"-")</f>
        <v>-</v>
      </c>
      <c r="C377" s="26">
        <v>1285.0</v>
      </c>
      <c r="D377" s="27" t="s">
        <v>1740</v>
      </c>
      <c r="E377" s="27" t="s">
        <v>959</v>
      </c>
      <c r="F377" s="27" t="s">
        <v>38</v>
      </c>
      <c r="G377" s="27">
        <v>14.0</v>
      </c>
      <c r="H377" s="28" t="s">
        <v>531</v>
      </c>
      <c r="I377" s="29" t="s">
        <v>531</v>
      </c>
      <c r="J377" s="27" t="s">
        <v>1741</v>
      </c>
      <c r="K377" s="30" t="s">
        <v>42</v>
      </c>
      <c r="L377" s="31" t="s">
        <v>42</v>
      </c>
      <c r="M377" s="51" t="s">
        <v>895</v>
      </c>
      <c r="N377" s="153" t="s">
        <v>58</v>
      </c>
      <c r="O377" s="149" t="s">
        <v>58</v>
      </c>
      <c r="P377" s="35" t="s">
        <v>106</v>
      </c>
      <c r="Q377" s="35"/>
      <c r="R377" s="35"/>
      <c r="S377" s="35"/>
      <c r="T377" s="35"/>
      <c r="U377" s="35"/>
      <c r="V377" s="35"/>
      <c r="W377" s="35"/>
      <c r="X377" s="35"/>
      <c r="Y377" s="35"/>
      <c r="Z377" s="38" t="str">
        <f t="array" ref="Z377">IFERROR(xlookup(C:C,'Follow up.1'!A:A,'Follow up.1'!AF:AF),"-")</f>
        <v>-</v>
      </c>
      <c r="AA377" s="31"/>
      <c r="AB377" s="31"/>
      <c r="AC377" s="31"/>
      <c r="AD377" s="31"/>
      <c r="AE377" s="31"/>
      <c r="AF377" s="31"/>
      <c r="AG377" s="31"/>
      <c r="AH377" s="31"/>
      <c r="AI377" s="31"/>
      <c r="AJ377" s="31"/>
      <c r="AK377" s="31"/>
      <c r="AL377" s="31"/>
      <c r="AM377" s="31"/>
      <c r="AN377" s="39" t="str">
        <f t="array" ref="AN377">IFNA(TEXT(XLOOKUP(C:C,'Follow up.2'!B:B,'Follow up.2'!AF:AF), "mm/yyyy"), "-")</f>
        <v>-</v>
      </c>
      <c r="AO377" s="31"/>
      <c r="AP377" s="27"/>
      <c r="AQ377" s="3"/>
      <c r="AR377" s="3"/>
      <c r="AS377" s="3"/>
      <c r="AT377" s="3"/>
      <c r="AU377" s="3"/>
      <c r="AV377" s="3"/>
      <c r="AW377" s="3"/>
      <c r="AX377" s="3"/>
      <c r="AY377" s="3"/>
      <c r="AZ377" s="3"/>
      <c r="BA377" s="3"/>
      <c r="BB377" s="3"/>
      <c r="BC377" s="3"/>
      <c r="BD377" s="3"/>
      <c r="BE377" s="3"/>
      <c r="BF377" s="3"/>
      <c r="BG377" s="3"/>
      <c r="BH377" s="3"/>
      <c r="BI377" s="3"/>
    </row>
    <row r="378" ht="14.25" customHeight="1">
      <c r="A378" s="1"/>
      <c r="B378" s="1" t="str">
        <f t="array" ref="B378">ifna(iferror(xlookup(C:C,'1000'!A:A,'1000'!D:D),iferror(xlookup(C:C,'2000'!A:A,'2000'!D:D),xlookup(C:C,'3000'!A:A,'3000'!D:D))),"-")</f>
        <v>-</v>
      </c>
      <c r="C378" s="26">
        <v>1289.0</v>
      </c>
      <c r="D378" s="27" t="s">
        <v>1742</v>
      </c>
      <c r="E378" s="27" t="s">
        <v>1743</v>
      </c>
      <c r="F378" s="27" t="s">
        <v>92</v>
      </c>
      <c r="G378" s="27">
        <v>14.0</v>
      </c>
      <c r="H378" s="28" t="s">
        <v>1744</v>
      </c>
      <c r="I378" s="29" t="s">
        <v>1745</v>
      </c>
      <c r="J378" s="27"/>
      <c r="K378" s="30" t="s">
        <v>42</v>
      </c>
      <c r="L378" s="31" t="s">
        <v>42</v>
      </c>
      <c r="M378" s="51" t="s">
        <v>895</v>
      </c>
      <c r="N378" s="153" t="s">
        <v>58</v>
      </c>
      <c r="O378" s="149" t="s">
        <v>58</v>
      </c>
      <c r="P378" s="35" t="s">
        <v>106</v>
      </c>
      <c r="Q378" s="35" t="s">
        <v>45</v>
      </c>
      <c r="R378" s="35" t="s">
        <v>56</v>
      </c>
      <c r="S378" s="35" t="s">
        <v>45</v>
      </c>
      <c r="T378" s="35" t="s">
        <v>106</v>
      </c>
      <c r="U378" s="35"/>
      <c r="V378" s="35"/>
      <c r="W378" s="35"/>
      <c r="X378" s="35"/>
      <c r="Y378" s="35"/>
      <c r="Z378" s="38" t="str">
        <f t="array" ref="Z378">IFERROR(xlookup(C:C,'Follow up.1'!A:A,'Follow up.1'!AF:AF),"-")</f>
        <v>-</v>
      </c>
      <c r="AA378" s="31"/>
      <c r="AB378" s="31"/>
      <c r="AC378" s="31"/>
      <c r="AD378" s="31"/>
      <c r="AE378" s="31"/>
      <c r="AF378" s="31"/>
      <c r="AG378" s="31"/>
      <c r="AH378" s="31"/>
      <c r="AI378" s="31"/>
      <c r="AJ378" s="31"/>
      <c r="AK378" s="31"/>
      <c r="AL378" s="31"/>
      <c r="AM378" s="31"/>
      <c r="AN378" s="39" t="str">
        <f t="array" ref="AN378">IFNA(TEXT(XLOOKUP(C:C,'Follow up.2'!B:B,'Follow up.2'!AF:AF), "mm/yyyy"), "-")</f>
        <v>-</v>
      </c>
      <c r="AO378" s="31"/>
      <c r="AP378" s="27"/>
      <c r="AQ378" s="3"/>
      <c r="AR378" s="3"/>
      <c r="AS378" s="3"/>
      <c r="AT378" s="3"/>
      <c r="AU378" s="3"/>
      <c r="AV378" s="3"/>
      <c r="AW378" s="3"/>
      <c r="AX378" s="3"/>
      <c r="AY378" s="3"/>
      <c r="AZ378" s="3"/>
      <c r="BA378" s="3"/>
      <c r="BB378" s="3"/>
      <c r="BC378" s="3"/>
      <c r="BD378" s="3"/>
      <c r="BE378" s="3"/>
      <c r="BF378" s="3"/>
      <c r="BG378" s="3"/>
      <c r="BH378" s="3"/>
      <c r="BI378" s="3"/>
    </row>
    <row r="379" ht="14.25" customHeight="1">
      <c r="A379" s="1"/>
      <c r="B379" s="1" t="str">
        <f t="array" ref="B379">ifna(iferror(xlookup(C:C,'1000'!A:A,'1000'!D:D),iferror(xlookup(C:C,'2000'!A:A,'2000'!D:D),xlookup(C:C,'3000'!A:A,'3000'!D:D))),"-")</f>
        <v>-</v>
      </c>
      <c r="C379" s="26">
        <v>1294.0</v>
      </c>
      <c r="D379" s="27" t="s">
        <v>1746</v>
      </c>
      <c r="E379" s="27" t="s">
        <v>1747</v>
      </c>
      <c r="F379" s="27" t="s">
        <v>38</v>
      </c>
      <c r="G379" s="27">
        <v>14.0</v>
      </c>
      <c r="H379" s="28" t="s">
        <v>1748</v>
      </c>
      <c r="I379" s="29" t="s">
        <v>1749</v>
      </c>
      <c r="J379" s="27"/>
      <c r="K379" s="30" t="s">
        <v>42</v>
      </c>
      <c r="L379" s="31" t="s">
        <v>42</v>
      </c>
      <c r="M379" s="51" t="s">
        <v>895</v>
      </c>
      <c r="N379" s="153" t="s">
        <v>58</v>
      </c>
      <c r="O379" s="149" t="s">
        <v>58</v>
      </c>
      <c r="P379" s="35" t="s">
        <v>106</v>
      </c>
      <c r="Q379" s="35" t="s">
        <v>106</v>
      </c>
      <c r="R379" s="35" t="s">
        <v>106</v>
      </c>
      <c r="S379" s="35"/>
      <c r="T379" s="35"/>
      <c r="U379" s="35"/>
      <c r="V379" s="35"/>
      <c r="W379" s="35"/>
      <c r="X379" s="35"/>
      <c r="Y379" s="35"/>
      <c r="Z379" s="38" t="str">
        <f t="array" ref="Z379">IFERROR(xlookup(C:C,'Follow up.1'!A:A,'Follow up.1'!AF:AF),"-")</f>
        <v>-</v>
      </c>
      <c r="AA379" s="31"/>
      <c r="AB379" s="31"/>
      <c r="AC379" s="31"/>
      <c r="AD379" s="31"/>
      <c r="AE379" s="31"/>
      <c r="AF379" s="31"/>
      <c r="AG379" s="31"/>
      <c r="AH379" s="31"/>
      <c r="AI379" s="31"/>
      <c r="AJ379" s="31"/>
      <c r="AK379" s="31"/>
      <c r="AL379" s="31"/>
      <c r="AM379" s="31"/>
      <c r="AN379" s="39" t="str">
        <f t="array" ref="AN379">IFNA(TEXT(XLOOKUP(C:C,'Follow up.2'!B:B,'Follow up.2'!AF:AF), "mm/yyyy"), "-")</f>
        <v>-</v>
      </c>
      <c r="AO379" s="31"/>
      <c r="AP379" s="27"/>
      <c r="AQ379" s="3"/>
      <c r="AR379" s="3"/>
      <c r="AS379" s="3"/>
      <c r="AT379" s="3"/>
      <c r="AU379" s="3"/>
      <c r="AV379" s="3"/>
      <c r="AW379" s="3"/>
      <c r="AX379" s="3"/>
      <c r="AY379" s="3"/>
      <c r="AZ379" s="3"/>
      <c r="BA379" s="3"/>
      <c r="BB379" s="3"/>
      <c r="BC379" s="3"/>
      <c r="BD379" s="3"/>
      <c r="BE379" s="3"/>
      <c r="BF379" s="3"/>
      <c r="BG379" s="3"/>
      <c r="BH379" s="3"/>
      <c r="BI379" s="3"/>
    </row>
    <row r="380" ht="14.25" customHeight="1">
      <c r="A380" s="1"/>
      <c r="B380" s="1" t="str">
        <f t="array" ref="B380">ifna(iferror(xlookup(C:C,'1000'!A:A,'1000'!D:D),iferror(xlookup(C:C,'2000'!A:A,'2000'!D:D),xlookup(C:C,'3000'!A:A,'3000'!D:D))),"-")</f>
        <v>-</v>
      </c>
      <c r="C380" s="26">
        <v>1295.0</v>
      </c>
      <c r="D380" s="27" t="s">
        <v>1750</v>
      </c>
      <c r="E380" s="27" t="s">
        <v>1737</v>
      </c>
      <c r="F380" s="27" t="s">
        <v>92</v>
      </c>
      <c r="G380" s="27">
        <v>14.0</v>
      </c>
      <c r="H380" s="28" t="s">
        <v>1738</v>
      </c>
      <c r="I380" s="29" t="s">
        <v>1739</v>
      </c>
      <c r="J380" s="27"/>
      <c r="K380" s="30" t="s">
        <v>42</v>
      </c>
      <c r="L380" s="31" t="s">
        <v>42</v>
      </c>
      <c r="M380" s="51" t="s">
        <v>895</v>
      </c>
      <c r="N380" s="153" t="s">
        <v>58</v>
      </c>
      <c r="O380" s="149" t="s">
        <v>58</v>
      </c>
      <c r="P380" s="35" t="s">
        <v>106</v>
      </c>
      <c r="Q380" s="35" t="s">
        <v>106</v>
      </c>
      <c r="R380" s="35" t="s">
        <v>106</v>
      </c>
      <c r="S380" s="35" t="s">
        <v>106</v>
      </c>
      <c r="T380" s="35" t="s">
        <v>106</v>
      </c>
      <c r="U380" s="35"/>
      <c r="V380" s="35"/>
      <c r="W380" s="35"/>
      <c r="X380" s="35"/>
      <c r="Y380" s="35"/>
      <c r="Z380" s="38" t="str">
        <f t="array" ref="Z380">IFERROR(xlookup(C:C,'Follow up.1'!A:A,'Follow up.1'!AF:AF),"-")</f>
        <v>-</v>
      </c>
      <c r="AA380" s="31"/>
      <c r="AB380" s="31"/>
      <c r="AC380" s="31"/>
      <c r="AD380" s="31"/>
      <c r="AE380" s="31"/>
      <c r="AF380" s="31"/>
      <c r="AG380" s="31"/>
      <c r="AH380" s="31"/>
      <c r="AI380" s="31"/>
      <c r="AJ380" s="31"/>
      <c r="AK380" s="31"/>
      <c r="AL380" s="31"/>
      <c r="AM380" s="31"/>
      <c r="AN380" s="39" t="str">
        <f t="array" ref="AN380">IFNA(TEXT(XLOOKUP(C:C,'Follow up.2'!B:B,'Follow up.2'!AF:AF), "mm/yyyy"), "-")</f>
        <v>-</v>
      </c>
      <c r="AO380" s="31"/>
      <c r="AP380" s="27"/>
      <c r="AQ380" s="3"/>
      <c r="AR380" s="3"/>
      <c r="AS380" s="3"/>
      <c r="AT380" s="3"/>
      <c r="AU380" s="3"/>
      <c r="AV380" s="3"/>
      <c r="AW380" s="3"/>
      <c r="AX380" s="3"/>
      <c r="AY380" s="3"/>
      <c r="AZ380" s="3"/>
      <c r="BA380" s="3"/>
      <c r="BB380" s="3"/>
      <c r="BC380" s="3"/>
      <c r="BD380" s="3"/>
      <c r="BE380" s="3"/>
      <c r="BF380" s="3"/>
      <c r="BG380" s="3"/>
      <c r="BH380" s="3"/>
      <c r="BI380" s="3"/>
    </row>
    <row r="381" ht="14.25" customHeight="1">
      <c r="A381" s="1"/>
      <c r="B381" s="1" t="str">
        <f t="array" ref="B381">ifna(iferror(xlookup(C:C,'1000'!A:A,'1000'!D:D),iferror(xlookup(C:C,'2000'!A:A,'2000'!D:D),xlookup(C:C,'3000'!A:A,'3000'!D:D))),"-")</f>
        <v>-</v>
      </c>
      <c r="C381" s="26">
        <v>1326.0</v>
      </c>
      <c r="D381" s="27" t="s">
        <v>1751</v>
      </c>
      <c r="E381" s="27" t="s">
        <v>1752</v>
      </c>
      <c r="F381" s="27" t="s">
        <v>81</v>
      </c>
      <c r="G381" s="27">
        <v>14.0</v>
      </c>
      <c r="H381" s="28" t="s">
        <v>1753</v>
      </c>
      <c r="I381" s="175">
        <v>2.672267393E9</v>
      </c>
      <c r="J381" s="27"/>
      <c r="K381" s="30" t="s">
        <v>609</v>
      </c>
      <c r="L381" s="31" t="s">
        <v>609</v>
      </c>
      <c r="M381" s="51" t="s">
        <v>895</v>
      </c>
      <c r="N381" s="204" t="s">
        <v>58</v>
      </c>
      <c r="O381" s="149" t="s">
        <v>58</v>
      </c>
      <c r="P381" s="199" t="s">
        <v>106</v>
      </c>
      <c r="Q381" s="65"/>
      <c r="R381" s="65"/>
      <c r="S381" s="65"/>
      <c r="T381" s="65"/>
      <c r="U381" s="65"/>
      <c r="V381" s="65"/>
      <c r="W381" s="65"/>
      <c r="X381" s="65"/>
      <c r="Y381" s="65"/>
      <c r="Z381" s="38" t="str">
        <f t="array" ref="Z381">IFERROR(xlookup(C:C,'Follow up.1'!A:A,'Follow up.1'!AF:AF),"-")</f>
        <v>-</v>
      </c>
      <c r="AA381" s="6"/>
      <c r="AB381" s="6"/>
      <c r="AC381" s="6"/>
      <c r="AD381" s="6"/>
      <c r="AE381" s="6"/>
      <c r="AF381" s="6"/>
      <c r="AG381" s="6"/>
      <c r="AH381" s="6"/>
      <c r="AI381" s="6"/>
      <c r="AJ381" s="6"/>
      <c r="AK381" s="6"/>
      <c r="AL381" s="6"/>
      <c r="AM381" s="6"/>
      <c r="AN381" s="39" t="str">
        <f t="array" ref="AN381">IFNA(TEXT(XLOOKUP(C:C,'Follow up.2'!B:B,'Follow up.2'!AF:AF), "mm/yyyy"), "-")</f>
        <v>-</v>
      </c>
      <c r="AO381" s="6"/>
      <c r="AP381" s="3"/>
      <c r="AQ381" s="3"/>
      <c r="AR381" s="3"/>
      <c r="AS381" s="3"/>
      <c r="AT381" s="3"/>
      <c r="AU381" s="3"/>
      <c r="AV381" s="3"/>
      <c r="AW381" s="3"/>
      <c r="AX381" s="3"/>
      <c r="AY381" s="3"/>
      <c r="AZ381" s="3"/>
      <c r="BA381" s="3"/>
      <c r="BB381" s="3"/>
      <c r="BC381" s="3"/>
      <c r="BD381" s="3"/>
      <c r="BE381" s="3"/>
      <c r="BF381" s="3"/>
      <c r="BG381" s="3"/>
      <c r="BH381" s="3"/>
      <c r="BI381" s="3"/>
    </row>
    <row r="382" ht="14.25" customHeight="1">
      <c r="A382" s="1"/>
      <c r="B382" s="1" t="str">
        <f t="array" ref="B382">ifna(iferror(xlookup(C:C,'1000'!A:A,'1000'!D:D),iferror(xlookup(C:C,'2000'!A:A,'2000'!D:D),xlookup(C:C,'3000'!A:A,'3000'!D:D))),"-")</f>
        <v>-</v>
      </c>
      <c r="C382" s="26">
        <v>1334.0</v>
      </c>
      <c r="D382" s="27" t="s">
        <v>1754</v>
      </c>
      <c r="E382" s="27" t="s">
        <v>1755</v>
      </c>
      <c r="F382" s="27" t="s">
        <v>92</v>
      </c>
      <c r="G382" s="27">
        <v>14.0</v>
      </c>
      <c r="H382" s="28" t="s">
        <v>711</v>
      </c>
      <c r="I382" s="29" t="s">
        <v>714</v>
      </c>
      <c r="J382" s="27" t="s">
        <v>714</v>
      </c>
      <c r="K382" s="30" t="s">
        <v>609</v>
      </c>
      <c r="L382" s="31" t="s">
        <v>609</v>
      </c>
      <c r="M382" s="51" t="s">
        <v>895</v>
      </c>
      <c r="N382" s="153" t="s">
        <v>58</v>
      </c>
      <c r="O382" s="149" t="s">
        <v>58</v>
      </c>
      <c r="P382" s="65" t="s">
        <v>46</v>
      </c>
      <c r="Q382" s="65"/>
      <c r="R382" s="65"/>
      <c r="S382" s="65"/>
      <c r="T382" s="65"/>
      <c r="U382" s="65"/>
      <c r="V382" s="65"/>
      <c r="W382" s="65"/>
      <c r="X382" s="65"/>
      <c r="Y382" s="65"/>
      <c r="Z382" s="38" t="str">
        <f t="array" ref="Z382">IFERROR(xlookup(C:C,'Follow up.1'!A:A,'Follow up.1'!AF:AF),"-")</f>
        <v>-</v>
      </c>
      <c r="AA382" s="6"/>
      <c r="AB382" s="6"/>
      <c r="AC382" s="6"/>
      <c r="AD382" s="6"/>
      <c r="AE382" s="6"/>
      <c r="AF382" s="6"/>
      <c r="AG382" s="6"/>
      <c r="AH382" s="6"/>
      <c r="AI382" s="6"/>
      <c r="AJ382" s="6"/>
      <c r="AK382" s="6"/>
      <c r="AL382" s="6"/>
      <c r="AM382" s="6"/>
      <c r="AN382" s="39" t="str">
        <f t="array" ref="AN382">IFNA(TEXT(XLOOKUP(C:C,'Follow up.2'!B:B,'Follow up.2'!AF:AF), "mm/yyyy"), "-")</f>
        <v>-</v>
      </c>
      <c r="AO382" s="6"/>
      <c r="AP382" s="3"/>
      <c r="AQ382" s="3"/>
      <c r="AR382" s="3"/>
      <c r="AS382" s="3"/>
      <c r="AT382" s="3"/>
      <c r="AU382" s="3"/>
      <c r="AV382" s="3"/>
      <c r="AW382" s="3"/>
      <c r="AX382" s="3"/>
      <c r="AY382" s="3"/>
      <c r="AZ382" s="3"/>
      <c r="BA382" s="3"/>
      <c r="BB382" s="3"/>
      <c r="BC382" s="3"/>
      <c r="BD382" s="3"/>
      <c r="BE382" s="3"/>
      <c r="BF382" s="3"/>
      <c r="BG382" s="3"/>
      <c r="BH382" s="3"/>
      <c r="BI382" s="3"/>
    </row>
    <row r="383" ht="14.25" customHeight="1">
      <c r="A383" s="1"/>
      <c r="B383" s="1" t="str">
        <f t="array" ref="B383">ifna(iferror(xlookup(C:C,'1000'!A:A,'1000'!D:D),iferror(xlookup(C:C,'2000'!A:A,'2000'!D:D),xlookup(C:C,'3000'!A:A,'3000'!D:D))),"-")</f>
        <v>-</v>
      </c>
      <c r="C383" s="26">
        <v>1339.0</v>
      </c>
      <c r="D383" s="27" t="s">
        <v>1756</v>
      </c>
      <c r="E383" s="27"/>
      <c r="F383" s="27" t="s">
        <v>92</v>
      </c>
      <c r="G383" s="27">
        <v>14.0</v>
      </c>
      <c r="H383" s="28" t="s">
        <v>1757</v>
      </c>
      <c r="I383" s="29" t="s">
        <v>1758</v>
      </c>
      <c r="J383" s="27" t="s">
        <v>1758</v>
      </c>
      <c r="K383" s="30" t="s">
        <v>609</v>
      </c>
      <c r="L383" s="31" t="s">
        <v>609</v>
      </c>
      <c r="M383" s="51" t="s">
        <v>895</v>
      </c>
      <c r="N383" s="153" t="s">
        <v>58</v>
      </c>
      <c r="O383" s="149" t="s">
        <v>58</v>
      </c>
      <c r="P383" s="65" t="s">
        <v>46</v>
      </c>
      <c r="Q383" s="65"/>
      <c r="R383" s="65"/>
      <c r="S383" s="65"/>
      <c r="T383" s="65"/>
      <c r="U383" s="65"/>
      <c r="V383" s="65"/>
      <c r="W383" s="65"/>
      <c r="X383" s="65"/>
      <c r="Y383" s="65"/>
      <c r="Z383" s="38" t="str">
        <f t="array" ref="Z383">IFERROR(xlookup(C:C,'Follow up.1'!A:A,'Follow up.1'!AF:AF),"-")</f>
        <v>-</v>
      </c>
      <c r="AA383" s="6"/>
      <c r="AB383" s="6"/>
      <c r="AC383" s="6"/>
      <c r="AD383" s="6"/>
      <c r="AE383" s="6"/>
      <c r="AF383" s="6"/>
      <c r="AG383" s="6"/>
      <c r="AH383" s="6"/>
      <c r="AI383" s="6"/>
      <c r="AJ383" s="6"/>
      <c r="AK383" s="6"/>
      <c r="AL383" s="6"/>
      <c r="AM383" s="6"/>
      <c r="AN383" s="39" t="str">
        <f t="array" ref="AN383">IFNA(TEXT(XLOOKUP(C:C,'Follow up.2'!B:B,'Follow up.2'!AF:AF), "mm/yyyy"), "-")</f>
        <v>-</v>
      </c>
      <c r="AO383" s="6"/>
      <c r="AP383" s="3"/>
      <c r="AQ383" s="3"/>
      <c r="AR383" s="3"/>
      <c r="AS383" s="3"/>
      <c r="AT383" s="3"/>
      <c r="AU383" s="3"/>
      <c r="AV383" s="3"/>
      <c r="AW383" s="3"/>
      <c r="AX383" s="3"/>
      <c r="AY383" s="3"/>
      <c r="AZ383" s="3"/>
      <c r="BA383" s="3"/>
      <c r="BB383" s="3"/>
      <c r="BC383" s="3"/>
      <c r="BD383" s="3"/>
      <c r="BE383" s="3"/>
      <c r="BF383" s="3"/>
      <c r="BG383" s="3"/>
      <c r="BH383" s="3"/>
      <c r="BI383" s="3"/>
    </row>
    <row r="384" ht="14.25" customHeight="1">
      <c r="A384" s="1"/>
      <c r="B384" s="1" t="str">
        <f t="array" ref="B384">ifna(iferror(xlookup(C:C,'1000'!A:A,'1000'!D:D),iferror(xlookup(C:C,'2000'!A:A,'2000'!D:D),xlookup(C:C,'3000'!A:A,'3000'!D:D))),"-")</f>
        <v>-</v>
      </c>
      <c r="C384" s="26">
        <v>1373.0</v>
      </c>
      <c r="D384" s="27" t="s">
        <v>1759</v>
      </c>
      <c r="E384" s="27" t="s">
        <v>1760</v>
      </c>
      <c r="F384" s="27" t="s">
        <v>50</v>
      </c>
      <c r="G384" s="27">
        <v>14.0</v>
      </c>
      <c r="H384" s="28"/>
      <c r="I384" s="29"/>
      <c r="J384" s="27" t="s">
        <v>1761</v>
      </c>
      <c r="K384" s="30" t="s">
        <v>42</v>
      </c>
      <c r="L384" s="31" t="s">
        <v>42</v>
      </c>
      <c r="M384" s="51" t="s">
        <v>895</v>
      </c>
      <c r="N384" s="153" t="s">
        <v>58</v>
      </c>
      <c r="O384" s="149" t="s">
        <v>58</v>
      </c>
      <c r="P384" s="65" t="s">
        <v>44</v>
      </c>
      <c r="Q384" s="65" t="s">
        <v>44</v>
      </c>
      <c r="R384" s="65"/>
      <c r="S384" s="65"/>
      <c r="T384" s="65"/>
      <c r="U384" s="65"/>
      <c r="V384" s="65"/>
      <c r="W384" s="65"/>
      <c r="X384" s="65"/>
      <c r="Y384" s="65"/>
      <c r="Z384" s="38" t="str">
        <f t="array" ref="Z384">IFERROR(xlookup(C:C,'Follow up.1'!A:A,'Follow up.1'!AF:AF),"-")</f>
        <v>-</v>
      </c>
      <c r="AA384" s="6"/>
      <c r="AB384" s="6"/>
      <c r="AC384" s="6"/>
      <c r="AD384" s="6"/>
      <c r="AE384" s="6"/>
      <c r="AF384" s="6"/>
      <c r="AG384" s="6"/>
      <c r="AH384" s="6"/>
      <c r="AI384" s="6"/>
      <c r="AJ384" s="6"/>
      <c r="AK384" s="6"/>
      <c r="AL384" s="6"/>
      <c r="AM384" s="6"/>
      <c r="AN384" s="39" t="str">
        <f t="array" ref="AN384">IFNA(TEXT(XLOOKUP(C:C,'Follow up.2'!B:B,'Follow up.2'!AF:AF), "mm/yyyy"), "-")</f>
        <v>-</v>
      </c>
      <c r="AO384" s="6"/>
      <c r="AP384" s="3"/>
      <c r="AQ384" s="3"/>
      <c r="AR384" s="3"/>
      <c r="AS384" s="3"/>
      <c r="AT384" s="3"/>
      <c r="AU384" s="3"/>
      <c r="AV384" s="3"/>
      <c r="AW384" s="3"/>
      <c r="AX384" s="3"/>
      <c r="AY384" s="3"/>
      <c r="AZ384" s="3"/>
      <c r="BA384" s="3"/>
      <c r="BB384" s="3"/>
      <c r="BC384" s="3"/>
      <c r="BD384" s="3"/>
      <c r="BE384" s="3"/>
      <c r="BF384" s="3"/>
      <c r="BG384" s="3"/>
      <c r="BH384" s="3"/>
      <c r="BI384" s="3"/>
    </row>
    <row r="385" ht="14.25" customHeight="1">
      <c r="A385" s="1"/>
      <c r="B385" s="1" t="str">
        <f t="array" ref="B385">ifna(iferror(xlookup(C:C,'1000'!A:A,'1000'!D:D),iferror(xlookup(C:C,'2000'!A:A,'2000'!D:D),xlookup(C:C,'3000'!A:A,'3000'!D:D))),"-")</f>
        <v>-</v>
      </c>
      <c r="C385" s="133">
        <v>1382.0</v>
      </c>
      <c r="D385" s="134" t="s">
        <v>1762</v>
      </c>
      <c r="E385" s="134" t="s">
        <v>1763</v>
      </c>
      <c r="F385" s="27" t="s">
        <v>117</v>
      </c>
      <c r="G385" s="134">
        <v>14.0</v>
      </c>
      <c r="H385" s="28" t="s">
        <v>1764</v>
      </c>
      <c r="I385" s="141">
        <v>2.154326783E9</v>
      </c>
      <c r="J385" s="134">
        <v>6.093041689E9</v>
      </c>
      <c r="K385" s="30" t="s">
        <v>42</v>
      </c>
      <c r="L385" s="31" t="s">
        <v>42</v>
      </c>
      <c r="M385" s="51" t="s">
        <v>895</v>
      </c>
      <c r="N385" s="153" t="s">
        <v>58</v>
      </c>
      <c r="O385" s="149" t="s">
        <v>58</v>
      </c>
      <c r="P385" s="65" t="s">
        <v>46</v>
      </c>
      <c r="Q385" s="65" t="s">
        <v>106</v>
      </c>
      <c r="R385" s="65" t="s">
        <v>106</v>
      </c>
      <c r="S385" s="65" t="s">
        <v>106</v>
      </c>
      <c r="T385" s="65"/>
      <c r="U385" s="65"/>
      <c r="V385" s="65"/>
      <c r="W385" s="65"/>
      <c r="X385" s="65"/>
      <c r="Y385" s="65"/>
      <c r="Z385" s="38" t="str">
        <f t="array" ref="Z385">IFERROR(xlookup(C:C,'Follow up.1'!A:A,'Follow up.1'!AF:AF),"-")</f>
        <v>-</v>
      </c>
      <c r="AA385" s="6"/>
      <c r="AB385" s="6"/>
      <c r="AC385" s="6"/>
      <c r="AD385" s="6"/>
      <c r="AE385" s="6"/>
      <c r="AF385" s="6"/>
      <c r="AG385" s="6"/>
      <c r="AH385" s="6"/>
      <c r="AI385" s="6"/>
      <c r="AJ385" s="6"/>
      <c r="AK385" s="6"/>
      <c r="AL385" s="6"/>
      <c r="AM385" s="6"/>
      <c r="AN385" s="39" t="str">
        <f t="array" ref="AN385">IFNA(TEXT(XLOOKUP(C:C,'Follow up.2'!B:B,'Follow up.2'!AF:AF), "mm/yyyy"), "-")</f>
        <v>-</v>
      </c>
      <c r="AO385" s="6"/>
      <c r="AP385" s="3"/>
      <c r="AQ385" s="3"/>
      <c r="AR385" s="3"/>
      <c r="AS385" s="3"/>
      <c r="AT385" s="3"/>
      <c r="AU385" s="3"/>
      <c r="AV385" s="3"/>
      <c r="AW385" s="3"/>
      <c r="AX385" s="3"/>
      <c r="AY385" s="3"/>
      <c r="AZ385" s="3"/>
      <c r="BA385" s="3"/>
      <c r="BB385" s="3"/>
      <c r="BC385" s="3"/>
      <c r="BD385" s="3"/>
      <c r="BE385" s="3"/>
      <c r="BF385" s="3"/>
      <c r="BG385" s="3"/>
      <c r="BH385" s="3"/>
      <c r="BI385" s="3"/>
    </row>
    <row r="386" ht="14.25" customHeight="1">
      <c r="A386" s="1"/>
      <c r="B386" s="1" t="str">
        <f t="array" ref="B386">ifna(iferror(xlookup(C:C,'1000'!A:A,'1000'!D:D),iferror(xlookup(C:C,'2000'!A:A,'2000'!D:D),xlookup(C:C,'3000'!A:A,'3000'!D:D))),"-")</f>
        <v>-</v>
      </c>
      <c r="C386" s="26">
        <v>1422.0</v>
      </c>
      <c r="D386" s="134" t="s">
        <v>1765</v>
      </c>
      <c r="E386" s="192"/>
      <c r="F386" s="27" t="s">
        <v>50</v>
      </c>
      <c r="G386" s="27">
        <v>14.0</v>
      </c>
      <c r="H386" s="193" t="s">
        <v>1766</v>
      </c>
      <c r="I386" s="194">
        <v>8.564840546E9</v>
      </c>
      <c r="J386" s="140"/>
      <c r="K386" s="30" t="s">
        <v>609</v>
      </c>
      <c r="L386" s="31" t="s">
        <v>609</v>
      </c>
      <c r="M386" s="51" t="s">
        <v>895</v>
      </c>
      <c r="N386" s="153" t="s">
        <v>58</v>
      </c>
      <c r="O386" s="149" t="s">
        <v>58</v>
      </c>
      <c r="P386" s="65" t="s">
        <v>106</v>
      </c>
      <c r="Q386" s="65" t="s">
        <v>45</v>
      </c>
      <c r="R386" s="65" t="s">
        <v>106</v>
      </c>
      <c r="S386" s="65"/>
      <c r="T386" s="65"/>
      <c r="U386" s="65"/>
      <c r="V386" s="65"/>
      <c r="W386" s="65"/>
      <c r="X386" s="65"/>
      <c r="Y386" s="65"/>
      <c r="Z386" s="38" t="str">
        <f t="array" ref="Z386">IFERROR(xlookup(C:C,'Follow up.1'!A:A,'Follow up.1'!AF:AF),"-")</f>
        <v>-</v>
      </c>
      <c r="AA386" s="6"/>
      <c r="AB386" s="6"/>
      <c r="AC386" s="6"/>
      <c r="AD386" s="6"/>
      <c r="AE386" s="6"/>
      <c r="AF386" s="6"/>
      <c r="AG386" s="6"/>
      <c r="AH386" s="6"/>
      <c r="AI386" s="6"/>
      <c r="AJ386" s="6"/>
      <c r="AK386" s="6"/>
      <c r="AL386" s="6"/>
      <c r="AM386" s="6"/>
      <c r="AN386" s="39" t="str">
        <f t="array" ref="AN386">IFNA(TEXT(XLOOKUP(C:C,'Follow up.2'!B:B,'Follow up.2'!AF:AF), "mm/yyyy"), "-")</f>
        <v>-</v>
      </c>
      <c r="AO386" s="6"/>
      <c r="AP386" s="3"/>
      <c r="AQ386" s="3"/>
      <c r="AR386" s="3"/>
      <c r="AS386" s="3"/>
      <c r="AT386" s="3"/>
      <c r="AU386" s="3"/>
      <c r="AV386" s="3"/>
      <c r="AW386" s="3"/>
      <c r="AX386" s="3"/>
      <c r="AY386" s="3"/>
      <c r="AZ386" s="3"/>
      <c r="BA386" s="3"/>
      <c r="BB386" s="3"/>
      <c r="BC386" s="3"/>
      <c r="BD386" s="3"/>
      <c r="BE386" s="3"/>
      <c r="BF386" s="3"/>
      <c r="BG386" s="3"/>
      <c r="BH386" s="3"/>
      <c r="BI386" s="3"/>
    </row>
    <row r="387" ht="14.25" customHeight="1">
      <c r="A387" s="1"/>
      <c r="B387" s="1" t="str">
        <f t="array" ref="B387">ifna(iferror(xlookup(C:C,'1000'!A:A,'1000'!D:D),iferror(xlookup(C:C,'2000'!A:A,'2000'!D:D),xlookup(C:C,'3000'!A:A,'3000'!D:D))),"-")</f>
        <v>-</v>
      </c>
      <c r="C387" s="26">
        <v>1441.0</v>
      </c>
      <c r="D387" s="144" t="s">
        <v>1767</v>
      </c>
      <c r="E387" s="144" t="s">
        <v>1768</v>
      </c>
      <c r="F387" s="144" t="s">
        <v>50</v>
      </c>
      <c r="G387" s="144">
        <v>14.0</v>
      </c>
      <c r="H387" s="77" t="s">
        <v>1769</v>
      </c>
      <c r="I387" s="174" t="s">
        <v>1770</v>
      </c>
      <c r="J387" s="144"/>
      <c r="K387" s="30" t="s">
        <v>609</v>
      </c>
      <c r="L387" s="31" t="s">
        <v>609</v>
      </c>
      <c r="M387" s="51" t="s">
        <v>895</v>
      </c>
      <c r="N387" s="153" t="s">
        <v>58</v>
      </c>
      <c r="O387" s="149" t="s">
        <v>58</v>
      </c>
      <c r="P387" s="35" t="s">
        <v>106</v>
      </c>
      <c r="Q387" s="35"/>
      <c r="R387" s="35"/>
      <c r="S387" s="35"/>
      <c r="T387" s="35"/>
      <c r="U387" s="35"/>
      <c r="V387" s="65"/>
      <c r="W387" s="35"/>
      <c r="X387" s="35"/>
      <c r="Y387" s="35"/>
      <c r="Z387" s="38" t="str">
        <f t="array" ref="Z387">IFERROR(xlookup(C:C,'Follow up.1'!A:A,'Follow up.1'!AF:AF),"-")</f>
        <v>-</v>
      </c>
      <c r="AA387" s="31"/>
      <c r="AB387" s="31"/>
      <c r="AC387" s="31"/>
      <c r="AD387" s="31"/>
      <c r="AE387" s="31"/>
      <c r="AF387" s="31"/>
      <c r="AG387" s="31"/>
      <c r="AH387" s="31"/>
      <c r="AI387" s="31"/>
      <c r="AJ387" s="31"/>
      <c r="AK387" s="31"/>
      <c r="AL387" s="31"/>
      <c r="AM387" s="31"/>
      <c r="AN387" s="39" t="str">
        <f t="array" ref="AN387">IFNA(TEXT(XLOOKUP(C:C,'Follow up.2'!B:B,'Follow up.2'!AF:AF), "mm/yyyy"), "-")</f>
        <v>-</v>
      </c>
      <c r="AO387" s="31"/>
      <c r="AP387" s="27"/>
      <c r="AQ387" s="3"/>
      <c r="AR387" s="3"/>
      <c r="AS387" s="3"/>
      <c r="AT387" s="3"/>
      <c r="AU387" s="3"/>
      <c r="AV387" s="3"/>
      <c r="AW387" s="3"/>
      <c r="AX387" s="3"/>
      <c r="AY387" s="3"/>
      <c r="AZ387" s="3"/>
      <c r="BA387" s="3"/>
      <c r="BB387" s="3"/>
      <c r="BC387" s="3"/>
      <c r="BD387" s="3"/>
      <c r="BE387" s="3"/>
      <c r="BF387" s="3"/>
      <c r="BG387" s="3"/>
      <c r="BH387" s="3"/>
      <c r="BI387" s="3"/>
    </row>
    <row r="388" ht="14.25" customHeight="1">
      <c r="A388" s="1"/>
      <c r="B388" s="1" t="str">
        <f t="array" ref="B388">ifna(iferror(xlookup(C:C,'1000'!A:A,'1000'!D:D),iferror(xlookup(C:C,'2000'!A:A,'2000'!D:D),xlookup(C:C,'3000'!A:A,'3000'!D:D))),"-")</f>
        <v>-</v>
      </c>
      <c r="C388" s="26">
        <v>1460.0</v>
      </c>
      <c r="D388" s="27" t="s">
        <v>1771</v>
      </c>
      <c r="E388" s="27" t="s">
        <v>1772</v>
      </c>
      <c r="F388" s="27" t="s">
        <v>173</v>
      </c>
      <c r="G388" s="27">
        <v>14.0</v>
      </c>
      <c r="H388" s="28" t="s">
        <v>1773</v>
      </c>
      <c r="I388" s="29" t="s">
        <v>1774</v>
      </c>
      <c r="J388" s="27" t="s">
        <v>1775</v>
      </c>
      <c r="K388" s="30" t="s">
        <v>206</v>
      </c>
      <c r="L388" s="6" t="s">
        <v>206</v>
      </c>
      <c r="M388" s="51" t="s">
        <v>895</v>
      </c>
      <c r="N388" s="153" t="s">
        <v>58</v>
      </c>
      <c r="O388" s="149" t="s">
        <v>58</v>
      </c>
      <c r="P388" s="65" t="s">
        <v>46</v>
      </c>
      <c r="Q388" s="65" t="s">
        <v>44</v>
      </c>
      <c r="R388" s="65"/>
      <c r="S388" s="65"/>
      <c r="T388" s="65"/>
      <c r="U388" s="65"/>
      <c r="V388" s="65"/>
      <c r="W388" s="65"/>
      <c r="X388" s="65"/>
      <c r="Y388" s="65"/>
      <c r="Z388" s="38" t="str">
        <f t="array" ref="Z388">IFERROR(xlookup(C:C,'Follow up.1'!A:A,'Follow up.1'!AF:AF),"-")</f>
        <v>-</v>
      </c>
      <c r="AA388" s="6"/>
      <c r="AB388" s="6"/>
      <c r="AC388" s="6"/>
      <c r="AD388" s="6"/>
      <c r="AE388" s="6"/>
      <c r="AF388" s="6"/>
      <c r="AG388" s="6"/>
      <c r="AH388" s="6"/>
      <c r="AI388" s="6"/>
      <c r="AJ388" s="6"/>
      <c r="AK388" s="6"/>
      <c r="AL388" s="6"/>
      <c r="AM388" s="6"/>
      <c r="AN388" s="39" t="str">
        <f t="array" ref="AN388">IFNA(TEXT(XLOOKUP(C:C,'Follow up.2'!B:B,'Follow up.2'!AF:AF), "mm/yyyy"), "-")</f>
        <v>-</v>
      </c>
      <c r="AO388" s="6"/>
      <c r="AP388" s="3"/>
      <c r="AQ388" s="3"/>
      <c r="AR388" s="3"/>
      <c r="AS388" s="3"/>
      <c r="AT388" s="3"/>
      <c r="AU388" s="3"/>
      <c r="AV388" s="3"/>
      <c r="AW388" s="3"/>
      <c r="AX388" s="3"/>
      <c r="AY388" s="3"/>
      <c r="AZ388" s="3"/>
      <c r="BA388" s="3"/>
      <c r="BB388" s="3"/>
      <c r="BC388" s="3"/>
      <c r="BD388" s="3"/>
      <c r="BE388" s="3"/>
      <c r="BF388" s="3"/>
      <c r="BG388" s="3"/>
      <c r="BH388" s="3"/>
      <c r="BI388" s="3"/>
    </row>
    <row r="389" ht="14.25" customHeight="1">
      <c r="A389" s="1"/>
      <c r="B389" s="1" t="str">
        <f t="array" ref="B389">ifna(iferror(xlookup(C:C,'1000'!A:A,'1000'!D:D),iferror(xlookup(C:C,'2000'!A:A,'2000'!D:D),xlookup(C:C,'3000'!A:A,'3000'!D:D))),"-")</f>
        <v>-</v>
      </c>
      <c r="C389" s="26">
        <v>1527.0</v>
      </c>
      <c r="D389" s="27" t="s">
        <v>1776</v>
      </c>
      <c r="E389" s="27" t="s">
        <v>1777</v>
      </c>
      <c r="F389" s="27" t="s">
        <v>1778</v>
      </c>
      <c r="G389" s="27">
        <v>14.0</v>
      </c>
      <c r="H389" s="28"/>
      <c r="I389" s="29"/>
      <c r="J389" s="27" t="s">
        <v>1779</v>
      </c>
      <c r="K389" s="30" t="s">
        <v>609</v>
      </c>
      <c r="L389" s="6" t="s">
        <v>609</v>
      </c>
      <c r="M389" s="51" t="s">
        <v>895</v>
      </c>
      <c r="N389" s="153" t="s">
        <v>58</v>
      </c>
      <c r="O389" s="149" t="s">
        <v>58</v>
      </c>
      <c r="P389" s="65" t="s">
        <v>106</v>
      </c>
      <c r="Q389" s="65" t="s">
        <v>44</v>
      </c>
      <c r="R389" s="65" t="s">
        <v>44</v>
      </c>
      <c r="S389" s="65"/>
      <c r="T389" s="65"/>
      <c r="U389" s="65"/>
      <c r="V389" s="65"/>
      <c r="W389" s="65"/>
      <c r="X389" s="65"/>
      <c r="Y389" s="65"/>
      <c r="Z389" s="38" t="str">
        <f t="array" ref="Z389">IFERROR(xlookup(C:C,'Follow up.1'!A:A,'Follow up.1'!AF:AF),"-")</f>
        <v>-</v>
      </c>
      <c r="AA389" s="6"/>
      <c r="AB389" s="6"/>
      <c r="AC389" s="6"/>
      <c r="AD389" s="6"/>
      <c r="AE389" s="6"/>
      <c r="AF389" s="6"/>
      <c r="AG389" s="6"/>
      <c r="AH389" s="6"/>
      <c r="AI389" s="6"/>
      <c r="AJ389" s="6"/>
      <c r="AK389" s="6"/>
      <c r="AL389" s="6"/>
      <c r="AM389" s="6"/>
      <c r="AN389" s="39" t="str">
        <f t="array" ref="AN389">IFNA(TEXT(XLOOKUP(C:C,'Follow up.2'!B:B,'Follow up.2'!AF:AF), "mm/yyyy"), "-")</f>
        <v>-</v>
      </c>
      <c r="AO389" s="6"/>
      <c r="AP389" s="3"/>
      <c r="AQ389" s="3"/>
      <c r="AR389" s="3"/>
      <c r="AS389" s="3"/>
      <c r="AT389" s="3"/>
      <c r="AU389" s="3"/>
      <c r="AV389" s="3"/>
      <c r="AW389" s="3"/>
      <c r="AX389" s="3"/>
      <c r="AY389" s="3"/>
      <c r="AZ389" s="3"/>
      <c r="BA389" s="3"/>
      <c r="BB389" s="3"/>
      <c r="BC389" s="3"/>
      <c r="BD389" s="3"/>
      <c r="BE389" s="3"/>
      <c r="BF389" s="3"/>
      <c r="BG389" s="3"/>
      <c r="BH389" s="3"/>
      <c r="BI389" s="3"/>
    </row>
    <row r="390" ht="14.25" customHeight="1">
      <c r="A390" s="1"/>
      <c r="B390" s="1" t="str">
        <f t="array" ref="B390">ifna(iferror(xlookup(C:C,'1000'!A:A,'1000'!D:D),iferror(xlookup(C:C,'2000'!A:A,'2000'!D:D),xlookup(C:C,'3000'!A:A,'3000'!D:D))),"-")</f>
        <v>-</v>
      </c>
      <c r="C390" s="26">
        <v>1590.0</v>
      </c>
      <c r="D390" s="27" t="s">
        <v>1780</v>
      </c>
      <c r="E390" s="27" t="s">
        <v>250</v>
      </c>
      <c r="F390" s="27" t="s">
        <v>170</v>
      </c>
      <c r="G390" s="27">
        <v>14.0</v>
      </c>
      <c r="H390" s="28"/>
      <c r="I390" s="29"/>
      <c r="J390" s="27" t="s">
        <v>1781</v>
      </c>
      <c r="K390" s="30" t="s">
        <v>1782</v>
      </c>
      <c r="L390" s="31" t="s">
        <v>1782</v>
      </c>
      <c r="M390" s="51" t="s">
        <v>895</v>
      </c>
      <c r="N390" s="153" t="s">
        <v>58</v>
      </c>
      <c r="O390" s="149" t="s">
        <v>58</v>
      </c>
      <c r="P390" s="35" t="s">
        <v>46</v>
      </c>
      <c r="Q390" s="35"/>
      <c r="R390" s="35"/>
      <c r="S390" s="35"/>
      <c r="T390" s="35"/>
      <c r="U390" s="35"/>
      <c r="V390" s="35"/>
      <c r="W390" s="35"/>
      <c r="X390" s="35"/>
      <c r="Y390" s="35"/>
      <c r="Z390" s="38" t="str">
        <f t="array" ref="Z390">IFERROR(xlookup(C:C,'Follow up.1'!A:A,'Follow up.1'!AF:AF),"-")</f>
        <v>-</v>
      </c>
      <c r="AA390" s="31"/>
      <c r="AB390" s="31"/>
      <c r="AC390" s="31"/>
      <c r="AD390" s="31"/>
      <c r="AE390" s="31"/>
      <c r="AF390" s="31"/>
      <c r="AG390" s="31"/>
      <c r="AH390" s="31"/>
      <c r="AI390" s="31"/>
      <c r="AJ390" s="31"/>
      <c r="AK390" s="31"/>
      <c r="AL390" s="31"/>
      <c r="AM390" s="31"/>
      <c r="AN390" s="39" t="str">
        <f t="array" ref="AN390">IFNA(TEXT(XLOOKUP(C:C,'Follow up.2'!B:B,'Follow up.2'!AF:AF), "mm/yyyy"), "-")</f>
        <v>-</v>
      </c>
      <c r="AO390" s="31"/>
      <c r="AP390" s="30"/>
      <c r="AQ390" s="13"/>
      <c r="AR390" s="13"/>
      <c r="AS390" s="13"/>
      <c r="AT390" s="13"/>
      <c r="AU390" s="13"/>
      <c r="AV390" s="13"/>
      <c r="AW390" s="3"/>
      <c r="AX390" s="3"/>
      <c r="AY390" s="3"/>
      <c r="AZ390" s="3"/>
      <c r="BA390" s="3"/>
      <c r="BB390" s="3"/>
      <c r="BC390" s="3"/>
      <c r="BD390" s="3"/>
      <c r="BE390" s="3"/>
      <c r="BF390" s="3"/>
      <c r="BG390" s="3"/>
      <c r="BH390" s="3"/>
      <c r="BI390" s="3"/>
    </row>
    <row r="391" ht="14.25" customHeight="1">
      <c r="A391" s="1"/>
      <c r="B391" s="1" t="str">
        <f t="array" ref="B391">ifna(iferror(xlookup(C:C,'1000'!A:A,'1000'!D:D),iferror(xlookup(C:C,'2000'!A:A,'2000'!D:D),xlookup(C:C,'3000'!A:A,'3000'!D:D))),"-")</f>
        <v>-</v>
      </c>
      <c r="C391" s="60">
        <v>1612.0</v>
      </c>
      <c r="D391" s="61" t="s">
        <v>1783</v>
      </c>
      <c r="E391" s="61" t="s">
        <v>1784</v>
      </c>
      <c r="F391" s="27" t="s">
        <v>81</v>
      </c>
      <c r="G391" s="61">
        <v>14.0</v>
      </c>
      <c r="H391" s="62" t="s">
        <v>1785</v>
      </c>
      <c r="I391" s="63" t="s">
        <v>1786</v>
      </c>
      <c r="J391" s="61" t="s">
        <v>1787</v>
      </c>
      <c r="K391" s="64" t="s">
        <v>42</v>
      </c>
      <c r="L391" s="205" t="s">
        <v>42</v>
      </c>
      <c r="M391" s="51" t="s">
        <v>895</v>
      </c>
      <c r="N391" s="153" t="s">
        <v>58</v>
      </c>
      <c r="O391" s="149" t="s">
        <v>58</v>
      </c>
      <c r="P391" s="206" t="s">
        <v>44</v>
      </c>
      <c r="Q391" s="206"/>
      <c r="R391" s="206"/>
      <c r="S391" s="206"/>
      <c r="T391" s="206"/>
      <c r="U391" s="206"/>
      <c r="V391" s="206"/>
      <c r="W391" s="206"/>
      <c r="X391" s="206"/>
      <c r="Y391" s="206"/>
      <c r="Z391" s="38" t="str">
        <f t="array" ref="Z391">IFERROR(xlookup(C:C,'Follow up.1'!A:A,'Follow up.1'!AF:AF),"-")</f>
        <v>-</v>
      </c>
      <c r="AA391" s="205"/>
      <c r="AB391" s="205"/>
      <c r="AC391" s="205"/>
      <c r="AD391" s="205"/>
      <c r="AE391" s="205"/>
      <c r="AF391" s="205"/>
      <c r="AG391" s="205"/>
      <c r="AH391" s="205"/>
      <c r="AI391" s="205"/>
      <c r="AJ391" s="205"/>
      <c r="AK391" s="205"/>
      <c r="AL391" s="205"/>
      <c r="AM391" s="31"/>
      <c r="AN391" s="39" t="str">
        <f t="array" ref="AN391">IFNA(TEXT(XLOOKUP(C:C,'Follow up.2'!B:B,'Follow up.2'!AF:AF), "mm/yyyy"), "-")</f>
        <v>-</v>
      </c>
      <c r="AO391" s="205"/>
      <c r="AP391" s="64"/>
      <c r="AQ391" s="207"/>
      <c r="AR391" s="207"/>
      <c r="AS391" s="207"/>
      <c r="AT391" s="208"/>
      <c r="AU391" s="13"/>
      <c r="AV391" s="13"/>
      <c r="AW391" s="3"/>
      <c r="AX391" s="3"/>
      <c r="AY391" s="3"/>
      <c r="AZ391" s="3"/>
      <c r="BA391" s="3"/>
      <c r="BB391" s="3"/>
      <c r="BC391" s="3"/>
      <c r="BD391" s="3"/>
      <c r="BE391" s="3"/>
      <c r="BF391" s="3"/>
      <c r="BG391" s="3"/>
      <c r="BH391" s="3"/>
      <c r="BI391" s="3"/>
    </row>
    <row r="392" ht="14.25" customHeight="1">
      <c r="A392" s="1"/>
      <c r="B392" s="1" t="str">
        <f t="array" ref="B392">ifna(iferror(xlookup(C:C,'1000'!A:A,'1000'!D:D),iferror(xlookup(C:C,'2000'!A:A,'2000'!D:D),xlookup(C:C,'3000'!A:A,'3000'!D:D))),"-")</f>
        <v>-</v>
      </c>
      <c r="C392" s="52">
        <v>1618.0</v>
      </c>
      <c r="D392" s="53" t="s">
        <v>757</v>
      </c>
      <c r="E392" s="53" t="s">
        <v>758</v>
      </c>
      <c r="F392" s="27" t="s">
        <v>38</v>
      </c>
      <c r="G392" s="53">
        <v>14.0</v>
      </c>
      <c r="H392" s="28" t="s">
        <v>1788</v>
      </c>
      <c r="I392" s="54" t="s">
        <v>1789</v>
      </c>
      <c r="J392" s="53" t="s">
        <v>1790</v>
      </c>
      <c r="K392" s="55" t="s">
        <v>42</v>
      </c>
      <c r="L392" s="53" t="s">
        <v>42</v>
      </c>
      <c r="M392" s="51" t="s">
        <v>895</v>
      </c>
      <c r="N392" s="153" t="s">
        <v>58</v>
      </c>
      <c r="O392" s="149" t="s">
        <v>58</v>
      </c>
      <c r="P392" s="35" t="s">
        <v>86</v>
      </c>
      <c r="Q392" s="35" t="s">
        <v>86</v>
      </c>
      <c r="R392" s="35"/>
      <c r="S392" s="35"/>
      <c r="T392" s="35"/>
      <c r="U392" s="35"/>
      <c r="V392" s="35"/>
      <c r="W392" s="35"/>
      <c r="X392" s="35"/>
      <c r="Y392" s="35"/>
      <c r="Z392" s="38" t="str">
        <f t="array" ref="Z392">IFERROR(xlookup(C:C,'Follow up.1'!A:A,'Follow up.1'!AF:AF),"-")</f>
        <v>-</v>
      </c>
      <c r="AA392" s="45"/>
      <c r="AB392" s="45"/>
      <c r="AC392" s="45"/>
      <c r="AD392" s="45"/>
      <c r="AE392" s="45"/>
      <c r="AF392" s="45"/>
      <c r="AG392" s="45"/>
      <c r="AH392" s="45"/>
      <c r="AI392" s="45"/>
      <c r="AJ392" s="45"/>
      <c r="AK392" s="45"/>
      <c r="AL392" s="45"/>
      <c r="AM392" s="45"/>
      <c r="AN392" s="39" t="str">
        <f t="array" ref="AN392">IFNA(TEXT(XLOOKUP(C:C,'Follow up.2'!B:B,'Follow up.2'!AF:AF), "mm/yyyy"), "-")</f>
        <v>-</v>
      </c>
      <c r="AO392" s="45"/>
      <c r="AP392" s="55"/>
      <c r="AQ392" s="138"/>
      <c r="AR392" s="138"/>
      <c r="AS392" s="138"/>
      <c r="AT392" s="138"/>
      <c r="AU392" s="138"/>
      <c r="AV392" s="138"/>
      <c r="AW392" s="3"/>
      <c r="AX392" s="3"/>
      <c r="AY392" s="3"/>
      <c r="AZ392" s="3"/>
      <c r="BA392" s="3"/>
      <c r="BB392" s="3"/>
      <c r="BC392" s="3"/>
      <c r="BD392" s="3"/>
      <c r="BE392" s="3"/>
      <c r="BF392" s="3"/>
      <c r="BG392" s="3"/>
      <c r="BH392" s="3"/>
      <c r="BI392" s="3"/>
    </row>
    <row r="393" ht="14.25" customHeight="1">
      <c r="A393" s="1"/>
      <c r="B393" s="1" t="str">
        <f t="array" ref="B393">ifna(iferror(xlookup(C:C,'1000'!A:A,'1000'!D:D),iferror(xlookup(C:C,'2000'!A:A,'2000'!D:D),xlookup(C:C,'3000'!A:A,'3000'!D:D))),"-")</f>
        <v>-</v>
      </c>
      <c r="C393" s="87">
        <v>1760.0</v>
      </c>
      <c r="D393" s="89" t="s">
        <v>1791</v>
      </c>
      <c r="E393" s="89" t="s">
        <v>1324</v>
      </c>
      <c r="F393" s="89" t="s">
        <v>92</v>
      </c>
      <c r="G393" s="89">
        <v>14.0</v>
      </c>
      <c r="H393" s="43" t="s">
        <v>1792</v>
      </c>
      <c r="I393" s="90" t="s">
        <v>1793</v>
      </c>
      <c r="J393" s="89" t="s">
        <v>1793</v>
      </c>
      <c r="K393" s="91"/>
      <c r="L393" s="31" t="s">
        <v>42</v>
      </c>
      <c r="M393" s="51" t="s">
        <v>895</v>
      </c>
      <c r="N393" s="33" t="s">
        <v>654</v>
      </c>
      <c r="O393" s="145" t="s">
        <v>654</v>
      </c>
      <c r="P393" s="50" t="s">
        <v>44</v>
      </c>
      <c r="Q393" s="65"/>
      <c r="R393" s="65"/>
      <c r="S393" s="65"/>
      <c r="T393" s="65"/>
      <c r="U393" s="65"/>
      <c r="V393" s="65"/>
      <c r="W393" s="65"/>
      <c r="X393" s="65"/>
      <c r="Y393" s="65"/>
      <c r="Z393" s="38" t="str">
        <f t="array" ref="Z393">IFERROR(xlookup(C:C,'Follow up.1'!A:A,'Follow up.1'!AF:AF),"-")</f>
        <v>-</v>
      </c>
      <c r="AA393" s="6"/>
      <c r="AB393" s="6"/>
      <c r="AC393" s="6"/>
      <c r="AD393" s="6"/>
      <c r="AE393" s="6"/>
      <c r="AF393" s="6"/>
      <c r="AG393" s="6"/>
      <c r="AH393" s="6"/>
      <c r="AI393" s="6"/>
      <c r="AJ393" s="6"/>
      <c r="AK393" s="6"/>
      <c r="AL393" s="6"/>
      <c r="AM393" s="6"/>
      <c r="AN393" s="39" t="str">
        <f t="array" ref="AN393">IFNA(TEXT(XLOOKUP(C:C,'Follow up.2'!B:B,'Follow up.2'!AF:AF), "mm/yyyy"), "-")</f>
        <v>-</v>
      </c>
      <c r="AO393" s="6"/>
      <c r="AP393" s="3"/>
      <c r="AQ393" s="3"/>
      <c r="AR393" s="3"/>
      <c r="AS393" s="3"/>
      <c r="AT393" s="3"/>
      <c r="AU393" s="3"/>
      <c r="AV393" s="3"/>
      <c r="AW393" s="3"/>
      <c r="AX393" s="3"/>
      <c r="AY393" s="3"/>
      <c r="AZ393" s="3"/>
      <c r="BA393" s="3"/>
      <c r="BB393" s="3"/>
      <c r="BC393" s="3"/>
      <c r="BD393" s="3"/>
      <c r="BE393" s="3"/>
      <c r="BF393" s="3"/>
      <c r="BG393" s="3"/>
      <c r="BH393" s="3"/>
      <c r="BI393" s="3"/>
    </row>
    <row r="394" ht="14.25" customHeight="1">
      <c r="A394" s="1"/>
      <c r="B394" s="1" t="str">
        <f t="array" ref="B394">ifna(iferror(xlookup(C:C,'1000'!A:A,'1000'!D:D),iferror(xlookup(C:C,'2000'!A:A,'2000'!D:D),xlookup(C:C,'3000'!A:A,'3000'!D:D))),"-")</f>
        <v>-</v>
      </c>
      <c r="C394" s="87">
        <v>1767.0</v>
      </c>
      <c r="D394" s="89" t="s">
        <v>1794</v>
      </c>
      <c r="E394" s="89" t="s">
        <v>1795</v>
      </c>
      <c r="F394" s="89" t="s">
        <v>92</v>
      </c>
      <c r="G394" s="89">
        <v>14.0</v>
      </c>
      <c r="H394" s="43" t="s">
        <v>1796</v>
      </c>
      <c r="I394" s="90" t="s">
        <v>1797</v>
      </c>
      <c r="J394" s="89" t="s">
        <v>1797</v>
      </c>
      <c r="K394" s="91"/>
      <c r="L394" s="31" t="s">
        <v>42</v>
      </c>
      <c r="M394" s="51" t="s">
        <v>895</v>
      </c>
      <c r="N394" s="33" t="s">
        <v>654</v>
      </c>
      <c r="O394" s="145" t="s">
        <v>654</v>
      </c>
      <c r="P394" s="50" t="s">
        <v>86</v>
      </c>
      <c r="Q394" s="65"/>
      <c r="R394" s="65"/>
      <c r="S394" s="65"/>
      <c r="T394" s="65"/>
      <c r="U394" s="65"/>
      <c r="V394" s="65"/>
      <c r="W394" s="65"/>
      <c r="X394" s="65"/>
      <c r="Y394" s="65"/>
      <c r="Z394" s="38" t="str">
        <f t="array" ref="Z394">IFERROR(xlookup(C:C,'Follow up.1'!A:A,'Follow up.1'!AF:AF),"-")</f>
        <v>-</v>
      </c>
      <c r="AA394" s="6"/>
      <c r="AB394" s="6"/>
      <c r="AC394" s="6"/>
      <c r="AD394" s="6"/>
      <c r="AE394" s="6"/>
      <c r="AF394" s="6"/>
      <c r="AG394" s="6"/>
      <c r="AH394" s="6"/>
      <c r="AI394" s="6"/>
      <c r="AJ394" s="6"/>
      <c r="AK394" s="6"/>
      <c r="AL394" s="6"/>
      <c r="AM394" s="6"/>
      <c r="AN394" s="39" t="str">
        <f t="array" ref="AN394">IFNA(TEXT(XLOOKUP(C:C,'Follow up.2'!B:B,'Follow up.2'!AF:AF), "mm/yyyy"), "-")</f>
        <v>-</v>
      </c>
      <c r="AO394" s="6"/>
      <c r="AP394" s="3"/>
      <c r="AQ394" s="3"/>
      <c r="AR394" s="3"/>
      <c r="AS394" s="3"/>
      <c r="AT394" s="3"/>
      <c r="AU394" s="3"/>
      <c r="AV394" s="3"/>
      <c r="AW394" s="3"/>
      <c r="AX394" s="3"/>
      <c r="AY394" s="3"/>
      <c r="AZ394" s="3"/>
      <c r="BA394" s="3"/>
      <c r="BB394" s="3"/>
      <c r="BC394" s="3"/>
      <c r="BD394" s="3"/>
      <c r="BE394" s="3"/>
      <c r="BF394" s="3"/>
      <c r="BG394" s="3"/>
      <c r="BH394" s="3"/>
      <c r="BI394" s="3"/>
    </row>
    <row r="395" ht="14.25" customHeight="1">
      <c r="A395" s="1"/>
      <c r="B395" s="1" t="str">
        <f t="array" ref="B395">ifna(iferror(xlookup(C:C,'1000'!A:A,'1000'!D:D),iferror(xlookup(C:C,'2000'!A:A,'2000'!D:D),xlookup(C:C,'3000'!A:A,'3000'!D:D))),"-")</f>
        <v>-</v>
      </c>
      <c r="C395" s="87">
        <v>1768.0</v>
      </c>
      <c r="D395" s="89" t="s">
        <v>1798</v>
      </c>
      <c r="E395" s="89" t="s">
        <v>1799</v>
      </c>
      <c r="F395" s="89" t="s">
        <v>38</v>
      </c>
      <c r="G395" s="89">
        <v>14.0</v>
      </c>
      <c r="H395" s="43" t="s">
        <v>1800</v>
      </c>
      <c r="I395" s="90" t="s">
        <v>1801</v>
      </c>
      <c r="J395" s="89" t="s">
        <v>1802</v>
      </c>
      <c r="K395" s="91"/>
      <c r="L395" s="31" t="s">
        <v>42</v>
      </c>
      <c r="M395" s="51" t="s">
        <v>895</v>
      </c>
      <c r="N395" s="33" t="s">
        <v>654</v>
      </c>
      <c r="O395" s="145" t="s">
        <v>654</v>
      </c>
      <c r="P395" s="50" t="s">
        <v>46</v>
      </c>
      <c r="Q395" s="65"/>
      <c r="R395" s="65"/>
      <c r="S395" s="65"/>
      <c r="T395" s="65"/>
      <c r="U395" s="65"/>
      <c r="V395" s="65"/>
      <c r="W395" s="65"/>
      <c r="X395" s="65"/>
      <c r="Y395" s="65"/>
      <c r="Z395" s="38" t="str">
        <f t="array" ref="Z395">IFERROR(xlookup(C:C,'Follow up.1'!A:A,'Follow up.1'!AF:AF),"-")</f>
        <v>-</v>
      </c>
      <c r="AA395" s="6"/>
      <c r="AB395" s="6"/>
      <c r="AC395" s="6"/>
      <c r="AD395" s="6"/>
      <c r="AE395" s="6"/>
      <c r="AF395" s="6"/>
      <c r="AG395" s="6"/>
      <c r="AH395" s="6"/>
      <c r="AI395" s="6"/>
      <c r="AJ395" s="6"/>
      <c r="AK395" s="6"/>
      <c r="AL395" s="6"/>
      <c r="AM395" s="6"/>
      <c r="AN395" s="39" t="str">
        <f t="array" ref="AN395">IFNA(TEXT(XLOOKUP(C:C,'Follow up.2'!B:B,'Follow up.2'!AF:AF), "mm/yyyy"), "-")</f>
        <v>-</v>
      </c>
      <c r="AO395" s="6"/>
      <c r="AP395" s="3"/>
      <c r="AQ395" s="3"/>
      <c r="AR395" s="3"/>
      <c r="AS395" s="3"/>
      <c r="AT395" s="3"/>
      <c r="AU395" s="3"/>
      <c r="AV395" s="3"/>
      <c r="AW395" s="3"/>
      <c r="AX395" s="3"/>
      <c r="AY395" s="3"/>
      <c r="AZ395" s="3"/>
      <c r="BA395" s="3"/>
      <c r="BB395" s="3"/>
      <c r="BC395" s="3"/>
      <c r="BD395" s="3"/>
      <c r="BE395" s="3"/>
      <c r="BF395" s="3"/>
      <c r="BG395" s="3"/>
      <c r="BH395" s="3"/>
      <c r="BI395" s="3"/>
    </row>
    <row r="396" ht="14.25" customHeight="1">
      <c r="A396" s="1"/>
      <c r="B396" s="1" t="str">
        <f t="array" ref="B396">ifna(iferror(xlookup(C:C,'1000'!A:A,'1000'!D:D),iferror(xlookup(C:C,'2000'!A:A,'2000'!D:D),xlookup(C:C,'3000'!A:A,'3000'!D:D))),"-")</f>
        <v>-</v>
      </c>
      <c r="C396" s="87">
        <v>1770.0</v>
      </c>
      <c r="D396" s="89" t="s">
        <v>1803</v>
      </c>
      <c r="E396" s="89" t="s">
        <v>496</v>
      </c>
      <c r="F396" s="89" t="s">
        <v>38</v>
      </c>
      <c r="G396" s="89">
        <v>14.0</v>
      </c>
      <c r="H396" s="43" t="s">
        <v>1804</v>
      </c>
      <c r="I396" s="90" t="s">
        <v>1805</v>
      </c>
      <c r="J396" s="89" t="s">
        <v>1805</v>
      </c>
      <c r="K396" s="91"/>
      <c r="L396" s="31" t="s">
        <v>42</v>
      </c>
      <c r="M396" s="51" t="s">
        <v>895</v>
      </c>
      <c r="N396" s="33" t="s">
        <v>654</v>
      </c>
      <c r="O396" s="145" t="s">
        <v>654</v>
      </c>
      <c r="P396" s="50" t="s">
        <v>46</v>
      </c>
      <c r="Q396" s="65"/>
      <c r="R396" s="65"/>
      <c r="S396" s="65"/>
      <c r="T396" s="65"/>
      <c r="U396" s="65"/>
      <c r="V396" s="65"/>
      <c r="W396" s="65"/>
      <c r="X396" s="65"/>
      <c r="Y396" s="65"/>
      <c r="Z396" s="38" t="str">
        <f t="array" ref="Z396">IFERROR(xlookup(C:C,'Follow up.1'!A:A,'Follow up.1'!AF:AF),"-")</f>
        <v>-</v>
      </c>
      <c r="AA396" s="6"/>
      <c r="AB396" s="6"/>
      <c r="AC396" s="6"/>
      <c r="AD396" s="6"/>
      <c r="AE396" s="6"/>
      <c r="AF396" s="6"/>
      <c r="AG396" s="6"/>
      <c r="AH396" s="6"/>
      <c r="AI396" s="6"/>
      <c r="AJ396" s="6"/>
      <c r="AK396" s="6"/>
      <c r="AL396" s="6"/>
      <c r="AM396" s="6"/>
      <c r="AN396" s="39" t="str">
        <f t="array" ref="AN396">IFNA(TEXT(XLOOKUP(C:C,'Follow up.2'!B:B,'Follow up.2'!AF:AF), "mm/yyyy"), "-")</f>
        <v>-</v>
      </c>
      <c r="AO396" s="6"/>
      <c r="AP396" s="3"/>
      <c r="AQ396" s="3"/>
      <c r="AR396" s="3"/>
      <c r="AS396" s="3"/>
      <c r="AT396" s="3"/>
      <c r="AU396" s="3"/>
      <c r="AV396" s="3"/>
      <c r="AW396" s="3"/>
      <c r="AX396" s="3"/>
      <c r="AY396" s="3"/>
      <c r="AZ396" s="3"/>
      <c r="BA396" s="3"/>
      <c r="BB396" s="3"/>
      <c r="BC396" s="3"/>
      <c r="BD396" s="3"/>
      <c r="BE396" s="3"/>
      <c r="BF396" s="3"/>
      <c r="BG396" s="3"/>
      <c r="BH396" s="3"/>
      <c r="BI396" s="3"/>
    </row>
    <row r="397" ht="14.25" customHeight="1">
      <c r="A397" s="1"/>
      <c r="B397" s="1" t="str">
        <f t="array" ref="B397">ifna(iferror(xlookup(C:C,'1000'!A:A,'1000'!D:D),iferror(xlookup(C:C,'2000'!A:A,'2000'!D:D),xlookup(C:C,'3000'!A:A,'3000'!D:D))),"-")</f>
        <v>-</v>
      </c>
      <c r="C397" s="121">
        <v>1813.0</v>
      </c>
      <c r="D397" s="89" t="s">
        <v>1806</v>
      </c>
      <c r="E397" s="89" t="s">
        <v>718</v>
      </c>
      <c r="F397" s="89" t="s">
        <v>92</v>
      </c>
      <c r="G397" s="89">
        <v>14.0</v>
      </c>
      <c r="H397" s="43" t="s">
        <v>1807</v>
      </c>
      <c r="I397" s="90" t="s">
        <v>1808</v>
      </c>
      <c r="J397" s="89" t="s">
        <v>1808</v>
      </c>
      <c r="K397" s="91"/>
      <c r="L397" s="31" t="s">
        <v>42</v>
      </c>
      <c r="M397" s="51" t="s">
        <v>895</v>
      </c>
      <c r="N397" s="33" t="s">
        <v>654</v>
      </c>
      <c r="O397" s="145" t="s">
        <v>654</v>
      </c>
      <c r="P397" s="50" t="s">
        <v>46</v>
      </c>
      <c r="Q397" s="50" t="s">
        <v>86</v>
      </c>
      <c r="R397" s="65"/>
      <c r="S397" s="65"/>
      <c r="T397" s="65"/>
      <c r="U397" s="65"/>
      <c r="V397" s="65"/>
      <c r="W397" s="65"/>
      <c r="X397" s="65"/>
      <c r="Y397" s="65"/>
      <c r="Z397" s="38" t="str">
        <f t="array" ref="Z397">IFERROR(xlookup(C:C,'Follow up.1'!A:A,'Follow up.1'!AF:AF),"-")</f>
        <v>-</v>
      </c>
      <c r="AA397" s="6"/>
      <c r="AB397" s="6"/>
      <c r="AC397" s="6"/>
      <c r="AD397" s="6"/>
      <c r="AE397" s="6"/>
      <c r="AF397" s="6"/>
      <c r="AG397" s="6"/>
      <c r="AH397" s="6"/>
      <c r="AI397" s="6"/>
      <c r="AJ397" s="6"/>
      <c r="AK397" s="6"/>
      <c r="AL397" s="6"/>
      <c r="AM397" s="6"/>
      <c r="AN397" s="39" t="str">
        <f t="array" ref="AN397">IFNA(TEXT(XLOOKUP(C:C,'Follow up.2'!B:B,'Follow up.2'!AF:AF), "mm/yyyy"), "-")</f>
        <v>-</v>
      </c>
      <c r="AO397" s="6"/>
      <c r="AP397" s="3"/>
      <c r="AQ397" s="3"/>
      <c r="AR397" s="3"/>
      <c r="AS397" s="3"/>
      <c r="AT397" s="3"/>
      <c r="AU397" s="3"/>
      <c r="AV397" s="3"/>
      <c r="AW397" s="3"/>
      <c r="AX397" s="3"/>
      <c r="AY397" s="3"/>
      <c r="AZ397" s="3"/>
      <c r="BA397" s="3"/>
      <c r="BB397" s="3"/>
      <c r="BC397" s="3"/>
      <c r="BD397" s="3"/>
      <c r="BE397" s="3"/>
      <c r="BF397" s="3"/>
      <c r="BG397" s="3"/>
      <c r="BH397" s="3"/>
      <c r="BI397" s="3"/>
    </row>
    <row r="398" ht="14.25" customHeight="1">
      <c r="A398" s="1"/>
      <c r="B398" s="1" t="str">
        <f t="array" ref="B398">ifna(iferror(xlookup(C:C,'1000'!A:A,'1000'!D:D),iferror(xlookup(C:C,'2000'!A:A,'2000'!D:D),xlookup(C:C,'3000'!A:A,'3000'!D:D))),"-")</f>
        <v>-</v>
      </c>
      <c r="C398" s="41">
        <v>1844.0</v>
      </c>
      <c r="D398" s="46" t="s">
        <v>1809</v>
      </c>
      <c r="E398" s="46" t="s">
        <v>1810</v>
      </c>
      <c r="F398" s="46" t="s">
        <v>38</v>
      </c>
      <c r="G398" s="46">
        <v>14.0</v>
      </c>
      <c r="H398" s="47" t="s">
        <v>1811</v>
      </c>
      <c r="I398" s="48" t="s">
        <v>1812</v>
      </c>
      <c r="J398" s="46" t="s">
        <v>1812</v>
      </c>
      <c r="K398" s="49" t="s">
        <v>1813</v>
      </c>
      <c r="L398" s="31" t="s">
        <v>42</v>
      </c>
      <c r="M398" s="51" t="s">
        <v>895</v>
      </c>
      <c r="N398" s="82" t="s">
        <v>654</v>
      </c>
      <c r="O398" s="145" t="s">
        <v>654</v>
      </c>
      <c r="P398" s="50" t="s">
        <v>44</v>
      </c>
      <c r="Q398" s="65"/>
      <c r="R398" s="65"/>
      <c r="S398" s="65"/>
      <c r="T398" s="65"/>
      <c r="U398" s="65"/>
      <c r="V398" s="65"/>
      <c r="W398" s="65"/>
      <c r="X398" s="65"/>
      <c r="Y398" s="65"/>
      <c r="Z398" s="38" t="str">
        <f t="array" ref="Z398">IFERROR(xlookup(C:C,'Follow up.1'!A:A,'Follow up.1'!AF:AF),"-")</f>
        <v>-</v>
      </c>
      <c r="AA398" s="6"/>
      <c r="AB398" s="6"/>
      <c r="AC398" s="6"/>
      <c r="AD398" s="6"/>
      <c r="AE398" s="6"/>
      <c r="AF398" s="6"/>
      <c r="AG398" s="6"/>
      <c r="AH398" s="6"/>
      <c r="AI398" s="6"/>
      <c r="AJ398" s="6"/>
      <c r="AK398" s="6"/>
      <c r="AL398" s="6"/>
      <c r="AM398" s="6"/>
      <c r="AN398" s="39" t="str">
        <f t="array" ref="AN398">IFNA(TEXT(XLOOKUP(C:C,'Follow up.2'!B:B,'Follow up.2'!AF:AF), "mm/yyyy"), "-")</f>
        <v>-</v>
      </c>
      <c r="AO398" s="6"/>
      <c r="AP398" s="3"/>
      <c r="AQ398" s="3"/>
      <c r="AR398" s="3"/>
      <c r="AS398" s="3"/>
      <c r="AT398" s="3"/>
      <c r="AU398" s="3"/>
      <c r="AV398" s="3"/>
      <c r="AW398" s="3"/>
      <c r="AX398" s="3"/>
      <c r="AY398" s="3"/>
      <c r="AZ398" s="3"/>
      <c r="BA398" s="3"/>
      <c r="BB398" s="3"/>
      <c r="BC398" s="3"/>
      <c r="BD398" s="3"/>
      <c r="BE398" s="3"/>
      <c r="BF398" s="3"/>
      <c r="BG398" s="3"/>
      <c r="BH398" s="3"/>
      <c r="BI398" s="3"/>
    </row>
    <row r="399" ht="14.25" customHeight="1">
      <c r="A399" s="1"/>
      <c r="B399" s="1" t="str">
        <f t="array" ref="B399">ifna(iferror(xlookup(C:C,'1000'!A:A,'1000'!D:D),iferror(xlookup(C:C,'2000'!A:A,'2000'!D:D),xlookup(C:C,'3000'!A:A,'3000'!D:D))),"-")</f>
        <v>-</v>
      </c>
      <c r="C399" s="41">
        <v>1846.0</v>
      </c>
      <c r="D399" s="46" t="s">
        <v>1814</v>
      </c>
      <c r="E399" s="46" t="s">
        <v>806</v>
      </c>
      <c r="F399" s="46" t="s">
        <v>38</v>
      </c>
      <c r="G399" s="46">
        <v>14.0</v>
      </c>
      <c r="H399" s="47" t="s">
        <v>807</v>
      </c>
      <c r="I399" s="48" t="s">
        <v>808</v>
      </c>
      <c r="J399" s="46" t="s">
        <v>1815</v>
      </c>
      <c r="K399" s="49" t="s">
        <v>1816</v>
      </c>
      <c r="L399" s="31" t="s">
        <v>42</v>
      </c>
      <c r="M399" s="51" t="s">
        <v>895</v>
      </c>
      <c r="N399" s="82" t="s">
        <v>654</v>
      </c>
      <c r="O399" s="145" t="s">
        <v>654</v>
      </c>
      <c r="P399" s="65"/>
      <c r="Q399" s="65"/>
      <c r="R399" s="65"/>
      <c r="S399" s="65"/>
      <c r="T399" s="65"/>
      <c r="U399" s="65"/>
      <c r="V399" s="65"/>
      <c r="W399" s="65"/>
      <c r="X399" s="65"/>
      <c r="Y399" s="65"/>
      <c r="Z399" s="38" t="str">
        <f t="array" ref="Z399">IFERROR(xlookup(C:C,'Follow up.1'!A:A,'Follow up.1'!AF:AF),"-")</f>
        <v>-</v>
      </c>
      <c r="AA399" s="6"/>
      <c r="AB399" s="6"/>
      <c r="AC399" s="6"/>
      <c r="AD399" s="6"/>
      <c r="AE399" s="6"/>
      <c r="AF399" s="6"/>
      <c r="AG399" s="6"/>
      <c r="AH399" s="6"/>
      <c r="AI399" s="6"/>
      <c r="AJ399" s="6"/>
      <c r="AK399" s="6"/>
      <c r="AL399" s="6"/>
      <c r="AM399" s="6"/>
      <c r="AN399" s="39" t="str">
        <f t="array" ref="AN399">IFNA(TEXT(XLOOKUP(C:C,'Follow up.2'!B:B,'Follow up.2'!AF:AF), "mm/yyyy"), "-")</f>
        <v>-</v>
      </c>
      <c r="AO399" s="6"/>
      <c r="AP399" s="3"/>
      <c r="AQ399" s="3"/>
      <c r="AR399" s="3"/>
      <c r="AS399" s="3"/>
      <c r="AT399" s="3"/>
      <c r="AU399" s="3"/>
      <c r="AV399" s="3"/>
      <c r="AW399" s="3"/>
      <c r="AX399" s="3"/>
      <c r="AY399" s="3"/>
      <c r="AZ399" s="3"/>
      <c r="BA399" s="3"/>
      <c r="BB399" s="3"/>
      <c r="BC399" s="3"/>
      <c r="BD399" s="3"/>
      <c r="BE399" s="3"/>
      <c r="BF399" s="3"/>
      <c r="BG399" s="3"/>
      <c r="BH399" s="3"/>
      <c r="BI399" s="3"/>
    </row>
    <row r="400" ht="14.25" customHeight="1">
      <c r="A400" s="1"/>
      <c r="B400" s="1" t="str">
        <f t="array" ref="B400">ifna(iferror(xlookup(C:C,'1000'!A:A,'1000'!D:D),iferror(xlookup(C:C,'2000'!A:A,'2000'!D:D),xlookup(C:C,'3000'!A:A,'3000'!D:D))),"-")</f>
        <v>-</v>
      </c>
      <c r="C400" s="41">
        <v>1849.0</v>
      </c>
      <c r="D400" s="46" t="s">
        <v>1817</v>
      </c>
      <c r="E400" s="46" t="s">
        <v>1818</v>
      </c>
      <c r="F400" s="46" t="s">
        <v>38</v>
      </c>
      <c r="G400" s="46">
        <v>14.0</v>
      </c>
      <c r="H400" s="47" t="s">
        <v>1819</v>
      </c>
      <c r="I400" s="48" t="s">
        <v>1820</v>
      </c>
      <c r="J400" s="46" t="s">
        <v>1820</v>
      </c>
      <c r="K400" s="49" t="s">
        <v>1821</v>
      </c>
      <c r="L400" s="31" t="s">
        <v>42</v>
      </c>
      <c r="M400" s="51" t="s">
        <v>895</v>
      </c>
      <c r="N400" s="82" t="s">
        <v>58</v>
      </c>
      <c r="O400" s="145" t="s">
        <v>58</v>
      </c>
      <c r="P400" s="50" t="s">
        <v>106</v>
      </c>
      <c r="Q400" s="50" t="s">
        <v>106</v>
      </c>
      <c r="R400" s="50" t="s">
        <v>45</v>
      </c>
      <c r="S400" s="50" t="s">
        <v>46</v>
      </c>
      <c r="T400" s="50" t="s">
        <v>57</v>
      </c>
      <c r="U400" s="65"/>
      <c r="V400" s="65"/>
      <c r="W400" s="65"/>
      <c r="X400" s="65"/>
      <c r="Y400" s="65"/>
      <c r="Z400" s="38" t="str">
        <f t="array" ref="Z400">IFERROR(xlookup(C:C,'Follow up.1'!A:A,'Follow up.1'!AF:AF),"-")</f>
        <v>-</v>
      </c>
      <c r="AA400" s="6"/>
      <c r="AB400" s="6"/>
      <c r="AC400" s="6"/>
      <c r="AD400" s="6"/>
      <c r="AE400" s="6"/>
      <c r="AF400" s="6"/>
      <c r="AG400" s="6"/>
      <c r="AH400" s="6"/>
      <c r="AI400" s="6"/>
      <c r="AJ400" s="6"/>
      <c r="AK400" s="6"/>
      <c r="AL400" s="6"/>
      <c r="AM400" s="6"/>
      <c r="AN400" s="39" t="str">
        <f t="array" ref="AN400">IFNA(TEXT(XLOOKUP(C:C,'Follow up.2'!B:B,'Follow up.2'!AF:AF), "mm/yyyy"), "-")</f>
        <v>-</v>
      </c>
      <c r="AO400" s="6"/>
      <c r="AP400" s="3"/>
      <c r="AQ400" s="3"/>
      <c r="AR400" s="3"/>
      <c r="AS400" s="3"/>
      <c r="AT400" s="3"/>
      <c r="AU400" s="3"/>
      <c r="AV400" s="3"/>
      <c r="AW400" s="3"/>
      <c r="AX400" s="3"/>
      <c r="AY400" s="3"/>
      <c r="AZ400" s="3"/>
      <c r="BA400" s="3"/>
      <c r="BB400" s="3"/>
      <c r="BC400" s="3"/>
      <c r="BD400" s="3"/>
      <c r="BE400" s="3"/>
      <c r="BF400" s="3"/>
      <c r="BG400" s="3"/>
      <c r="BH400" s="3"/>
      <c r="BI400" s="3"/>
    </row>
    <row r="401" ht="14.25" customHeight="1">
      <c r="A401" s="1"/>
      <c r="B401" s="1" t="str">
        <f t="array" ref="B401">ifna(iferror(xlookup(C:C,'1000'!A:A,'1000'!D:D),iferror(xlookup(C:C,'2000'!A:A,'2000'!D:D),xlookup(C:C,'3000'!A:A,'3000'!D:D))),"-")</f>
        <v>-</v>
      </c>
      <c r="C401" s="41">
        <v>1866.0</v>
      </c>
      <c r="D401" s="46" t="s">
        <v>1822</v>
      </c>
      <c r="E401" s="46" t="s">
        <v>1823</v>
      </c>
      <c r="F401" s="46" t="s">
        <v>92</v>
      </c>
      <c r="G401" s="46">
        <v>14.0</v>
      </c>
      <c r="H401" s="47" t="s">
        <v>1824</v>
      </c>
      <c r="I401" s="48" t="s">
        <v>1825</v>
      </c>
      <c r="J401" s="46" t="s">
        <v>1825</v>
      </c>
      <c r="K401" s="49" t="s">
        <v>1826</v>
      </c>
      <c r="L401" s="31" t="s">
        <v>42</v>
      </c>
      <c r="M401" s="51" t="s">
        <v>895</v>
      </c>
      <c r="N401" s="82" t="s">
        <v>654</v>
      </c>
      <c r="O401" s="145" t="s">
        <v>654</v>
      </c>
      <c r="P401" s="50" t="s">
        <v>57</v>
      </c>
      <c r="Q401" s="65"/>
      <c r="R401" s="65"/>
      <c r="S401" s="50"/>
      <c r="T401" s="65"/>
      <c r="U401" s="65"/>
      <c r="V401" s="65"/>
      <c r="W401" s="65"/>
      <c r="X401" s="65"/>
      <c r="Y401" s="65"/>
      <c r="Z401" s="38" t="str">
        <f t="array" ref="Z401">IFERROR(xlookup(C:C,'Follow up.1'!A:A,'Follow up.1'!AF:AF),"-")</f>
        <v>-</v>
      </c>
      <c r="AA401" s="6"/>
      <c r="AB401" s="6"/>
      <c r="AC401" s="6"/>
      <c r="AD401" s="6"/>
      <c r="AE401" s="6"/>
      <c r="AF401" s="6"/>
      <c r="AG401" s="6"/>
      <c r="AH401" s="6"/>
      <c r="AI401" s="6"/>
      <c r="AJ401" s="6"/>
      <c r="AK401" s="6"/>
      <c r="AL401" s="6"/>
      <c r="AM401" s="6"/>
      <c r="AN401" s="39" t="str">
        <f t="array" ref="AN401">IFNA(TEXT(XLOOKUP(C:C,'Follow up.2'!B:B,'Follow up.2'!AF:AF), "mm/yyyy"), "-")</f>
        <v>-</v>
      </c>
      <c r="AO401" s="6"/>
      <c r="AP401" s="3"/>
      <c r="AQ401" s="3"/>
      <c r="AR401" s="3"/>
      <c r="AS401" s="3"/>
      <c r="AT401" s="3"/>
      <c r="AU401" s="3"/>
      <c r="AV401" s="3"/>
      <c r="AW401" s="3"/>
      <c r="AX401" s="3"/>
      <c r="AY401" s="3"/>
      <c r="AZ401" s="3"/>
      <c r="BA401" s="3"/>
      <c r="BB401" s="3"/>
      <c r="BC401" s="3"/>
      <c r="BD401" s="3"/>
      <c r="BE401" s="3"/>
      <c r="BF401" s="3"/>
      <c r="BG401" s="3"/>
      <c r="BH401" s="3"/>
      <c r="BI401" s="3"/>
    </row>
    <row r="402" ht="14.25" customHeight="1">
      <c r="A402" s="1"/>
      <c r="B402" s="1" t="str">
        <f t="array" ref="B402">ifna(iferror(xlookup(C:C,'1000'!A:A,'1000'!D:D),iferror(xlookup(C:C,'2000'!A:A,'2000'!D:D),xlookup(C:C,'3000'!A:A,'3000'!D:D))),"-")</f>
        <v>-</v>
      </c>
      <c r="C402" s="106">
        <v>1903.0</v>
      </c>
      <c r="D402" s="107" t="s">
        <v>1827</v>
      </c>
      <c r="E402" s="108" t="s">
        <v>986</v>
      </c>
      <c r="F402" s="98" t="s">
        <v>92</v>
      </c>
      <c r="G402" s="108">
        <v>14.0</v>
      </c>
      <c r="H402" s="109" t="s">
        <v>1828</v>
      </c>
      <c r="I402" s="109">
        <v>2.159394765E9</v>
      </c>
      <c r="J402" s="107">
        <v>2.159394765E9</v>
      </c>
      <c r="K402" s="110"/>
      <c r="L402" s="111" t="s">
        <v>42</v>
      </c>
      <c r="M402" s="51" t="s">
        <v>895</v>
      </c>
      <c r="N402" s="82" t="s">
        <v>654</v>
      </c>
      <c r="O402" s="145" t="s">
        <v>654</v>
      </c>
      <c r="P402" s="50" t="s">
        <v>68</v>
      </c>
      <c r="Q402" s="65"/>
      <c r="R402" s="65"/>
      <c r="S402" s="65"/>
      <c r="T402" s="65"/>
      <c r="U402" s="65"/>
      <c r="V402" s="65"/>
      <c r="W402" s="65"/>
      <c r="X402" s="65"/>
      <c r="Y402" s="65"/>
      <c r="Z402" s="38" t="str">
        <f t="array" ref="Z402">IFERROR(xlookup(C:C,'Follow up.1'!A:A,'Follow up.1'!AF:AF),"-")</f>
        <v>-</v>
      </c>
      <c r="AA402" s="6"/>
      <c r="AB402" s="6"/>
      <c r="AC402" s="6"/>
      <c r="AD402" s="6"/>
      <c r="AE402" s="6"/>
      <c r="AF402" s="6"/>
      <c r="AG402" s="6"/>
      <c r="AH402" s="6"/>
      <c r="AI402" s="6"/>
      <c r="AJ402" s="6"/>
      <c r="AK402" s="6"/>
      <c r="AL402" s="6"/>
      <c r="AM402" s="6"/>
      <c r="AN402" s="39" t="str">
        <f t="array" ref="AN402">IFNA(TEXT(XLOOKUP(C:C,'Follow up.2'!B:B,'Follow up.2'!AF:AF), "mm/yyyy"), "-")</f>
        <v>-</v>
      </c>
      <c r="AO402" s="6"/>
      <c r="AP402" s="3"/>
      <c r="AQ402" s="3"/>
      <c r="AR402" s="3"/>
      <c r="AS402" s="3"/>
      <c r="AT402" s="3"/>
      <c r="AU402" s="3"/>
      <c r="AV402" s="3"/>
      <c r="AW402" s="3"/>
      <c r="AX402" s="3"/>
      <c r="AY402" s="3"/>
      <c r="AZ402" s="3"/>
      <c r="BA402" s="3"/>
      <c r="BB402" s="3"/>
      <c r="BC402" s="3"/>
      <c r="BD402" s="3"/>
      <c r="BE402" s="3"/>
      <c r="BF402" s="3"/>
      <c r="BG402" s="3"/>
      <c r="BH402" s="3"/>
      <c r="BI402" s="3"/>
    </row>
    <row r="403" ht="14.25" customHeight="1">
      <c r="A403" s="1"/>
      <c r="B403" s="1" t="str">
        <f t="array" ref="B403">ifna(iferror(xlookup(C:C,'1000'!A:A,'1000'!D:D),iferror(xlookup(C:C,'2000'!A:A,'2000'!D:D),xlookup(C:C,'3000'!A:A,'3000'!D:D))),"-")</f>
        <v>-</v>
      </c>
      <c r="C403" s="106">
        <v>1904.0</v>
      </c>
      <c r="D403" s="107" t="s">
        <v>1829</v>
      </c>
      <c r="E403" s="108" t="s">
        <v>1073</v>
      </c>
      <c r="F403" s="98" t="s">
        <v>38</v>
      </c>
      <c r="G403" s="108">
        <v>14.0</v>
      </c>
      <c r="H403" s="109" t="s">
        <v>1830</v>
      </c>
      <c r="I403" s="109">
        <v>5.702360953E9</v>
      </c>
      <c r="J403" s="107">
        <v>5.702360953E9</v>
      </c>
      <c r="K403" s="110"/>
      <c r="L403" s="111" t="s">
        <v>42</v>
      </c>
      <c r="M403" s="51" t="s">
        <v>895</v>
      </c>
      <c r="N403" s="82" t="s">
        <v>654</v>
      </c>
      <c r="O403" s="145" t="s">
        <v>654</v>
      </c>
      <c r="P403" s="50" t="s">
        <v>46</v>
      </c>
      <c r="Q403" s="65"/>
      <c r="R403" s="65"/>
      <c r="S403" s="65"/>
      <c r="T403" s="65"/>
      <c r="U403" s="65"/>
      <c r="V403" s="65"/>
      <c r="W403" s="65"/>
      <c r="X403" s="65"/>
      <c r="Y403" s="65"/>
      <c r="Z403" s="38" t="str">
        <f t="array" ref="Z403">IFERROR(xlookup(C:C,'Follow up.1'!A:A,'Follow up.1'!AF:AF),"-")</f>
        <v>-</v>
      </c>
      <c r="AA403" s="6"/>
      <c r="AB403" s="6"/>
      <c r="AC403" s="6"/>
      <c r="AD403" s="6"/>
      <c r="AE403" s="6"/>
      <c r="AF403" s="6"/>
      <c r="AG403" s="6"/>
      <c r="AH403" s="6"/>
      <c r="AI403" s="6"/>
      <c r="AJ403" s="6"/>
      <c r="AK403" s="6"/>
      <c r="AL403" s="6"/>
      <c r="AM403" s="6"/>
      <c r="AN403" s="39" t="str">
        <f t="array" ref="AN403">IFNA(TEXT(XLOOKUP(C:C,'Follow up.2'!B:B,'Follow up.2'!AF:AF), "mm/yyyy"), "-")</f>
        <v>-</v>
      </c>
      <c r="AO403" s="6"/>
      <c r="AP403" s="3"/>
      <c r="AQ403" s="3"/>
      <c r="AR403" s="3"/>
      <c r="AS403" s="3"/>
      <c r="AT403" s="3"/>
      <c r="AU403" s="3"/>
      <c r="AV403" s="3"/>
      <c r="AW403" s="3"/>
      <c r="AX403" s="3"/>
      <c r="AY403" s="3"/>
      <c r="AZ403" s="3"/>
      <c r="BA403" s="3"/>
      <c r="BB403" s="3"/>
      <c r="BC403" s="3"/>
      <c r="BD403" s="3"/>
      <c r="BE403" s="3"/>
      <c r="BF403" s="3"/>
      <c r="BG403" s="3"/>
      <c r="BH403" s="3"/>
      <c r="BI403" s="3"/>
    </row>
    <row r="404" ht="14.25" customHeight="1">
      <c r="A404" s="1"/>
      <c r="B404" s="1" t="str">
        <f t="array" ref="B404">ifna(iferror(xlookup(C:C,'1000'!A:A,'1000'!D:D),iferror(xlookup(C:C,'2000'!A:A,'2000'!D:D),xlookup(C:C,'3000'!A:A,'3000'!D:D))),"-")</f>
        <v>-</v>
      </c>
      <c r="C404" s="106">
        <v>1910.0</v>
      </c>
      <c r="D404" s="107" t="s">
        <v>1831</v>
      </c>
      <c r="E404" s="108" t="s">
        <v>1832</v>
      </c>
      <c r="F404" s="98" t="s">
        <v>38</v>
      </c>
      <c r="G404" s="108">
        <v>14.0</v>
      </c>
      <c r="H404" s="109" t="s">
        <v>1833</v>
      </c>
      <c r="I404" s="109">
        <v>2.679975363E9</v>
      </c>
      <c r="J404" s="107">
        <v>2.679975363E9</v>
      </c>
      <c r="K404" s="110"/>
      <c r="L404" s="111" t="s">
        <v>42</v>
      </c>
      <c r="M404" s="51" t="s">
        <v>895</v>
      </c>
      <c r="N404" s="82" t="s">
        <v>654</v>
      </c>
      <c r="O404" s="145" t="s">
        <v>654</v>
      </c>
      <c r="P404" s="50" t="s">
        <v>68</v>
      </c>
      <c r="Q404" s="65"/>
      <c r="R404" s="65"/>
      <c r="S404" s="65"/>
      <c r="T404" s="65"/>
      <c r="U404" s="65"/>
      <c r="V404" s="65"/>
      <c r="W404" s="65"/>
      <c r="X404" s="65"/>
      <c r="Y404" s="65"/>
      <c r="Z404" s="38" t="str">
        <f t="array" ref="Z404">IFERROR(xlookup(C:C,'Follow up.1'!A:A,'Follow up.1'!AF:AF),"-")</f>
        <v>-</v>
      </c>
      <c r="AA404" s="6"/>
      <c r="AB404" s="6"/>
      <c r="AC404" s="6"/>
      <c r="AD404" s="6"/>
      <c r="AE404" s="6"/>
      <c r="AF404" s="6"/>
      <c r="AG404" s="6"/>
      <c r="AH404" s="6"/>
      <c r="AI404" s="6"/>
      <c r="AJ404" s="6"/>
      <c r="AK404" s="6"/>
      <c r="AL404" s="6"/>
      <c r="AM404" s="6"/>
      <c r="AN404" s="39" t="str">
        <f t="array" ref="AN404">IFNA(TEXT(XLOOKUP(C:C,'Follow up.2'!B:B,'Follow up.2'!AF:AF), "mm/yyyy"), "-")</f>
        <v>-</v>
      </c>
      <c r="AO404" s="6"/>
      <c r="AP404" s="3"/>
      <c r="AQ404" s="3"/>
      <c r="AR404" s="3"/>
      <c r="AS404" s="3"/>
      <c r="AT404" s="3"/>
      <c r="AU404" s="3"/>
      <c r="AV404" s="3"/>
      <c r="AW404" s="3"/>
      <c r="AX404" s="3"/>
      <c r="AY404" s="3"/>
      <c r="AZ404" s="3"/>
      <c r="BA404" s="3"/>
      <c r="BB404" s="3"/>
      <c r="BC404" s="3"/>
      <c r="BD404" s="3"/>
      <c r="BE404" s="3"/>
      <c r="BF404" s="3"/>
      <c r="BG404" s="3"/>
      <c r="BH404" s="3"/>
      <c r="BI404" s="3"/>
    </row>
    <row r="405" ht="14.25" customHeight="1">
      <c r="A405" s="1"/>
      <c r="B405" s="1" t="str">
        <f t="array" ref="B405">ifna(iferror(xlookup(C:C,'1000'!A:A,'1000'!D:D),iferror(xlookup(C:C,'2000'!A:A,'2000'!D:D),xlookup(C:C,'3000'!A:A,'3000'!D:D))),"-")</f>
        <v>-</v>
      </c>
      <c r="C405" s="106">
        <v>1911.0</v>
      </c>
      <c r="D405" s="107" t="s">
        <v>1834</v>
      </c>
      <c r="E405" s="108" t="s">
        <v>1835</v>
      </c>
      <c r="F405" s="98" t="s">
        <v>92</v>
      </c>
      <c r="G405" s="108">
        <v>14.0</v>
      </c>
      <c r="H405" s="109" t="s">
        <v>1836</v>
      </c>
      <c r="I405" s="109">
        <v>4.452161177E9</v>
      </c>
      <c r="J405" s="107">
        <v>2.1579603E9</v>
      </c>
      <c r="K405" s="110"/>
      <c r="L405" s="111" t="s">
        <v>42</v>
      </c>
      <c r="M405" s="51" t="s">
        <v>895</v>
      </c>
      <c r="N405" s="82" t="s">
        <v>654</v>
      </c>
      <c r="O405" s="86" t="s">
        <v>654</v>
      </c>
      <c r="P405" s="50" t="s">
        <v>68</v>
      </c>
      <c r="Q405" s="50" t="s">
        <v>56</v>
      </c>
      <c r="R405" s="50" t="s">
        <v>56</v>
      </c>
      <c r="S405" s="50"/>
      <c r="T405" s="50"/>
      <c r="U405" s="65"/>
      <c r="V405" s="65"/>
      <c r="W405" s="65"/>
      <c r="X405" s="65"/>
      <c r="Y405" s="65"/>
      <c r="Z405" s="38" t="str">
        <f t="array" ref="Z405">IFERROR(xlookup(C:C,'Follow up.1'!A:A,'Follow up.1'!AF:AF),"-")</f>
        <v>-</v>
      </c>
      <c r="AA405" s="6"/>
      <c r="AB405" s="6"/>
      <c r="AC405" s="6"/>
      <c r="AD405" s="6"/>
      <c r="AE405" s="6"/>
      <c r="AF405" s="6"/>
      <c r="AG405" s="6"/>
      <c r="AH405" s="6"/>
      <c r="AI405" s="6"/>
      <c r="AJ405" s="6"/>
      <c r="AK405" s="6"/>
      <c r="AL405" s="6"/>
      <c r="AM405" s="6"/>
      <c r="AN405" s="39" t="str">
        <f t="array" ref="AN405">IFNA(TEXT(XLOOKUP(C:C,'Follow up.2'!B:B,'Follow up.2'!AF:AF), "mm/yyyy"), "-")</f>
        <v>-</v>
      </c>
      <c r="AO405" s="6"/>
      <c r="AP405" s="3"/>
      <c r="AQ405" s="3"/>
      <c r="AR405" s="3"/>
      <c r="AS405" s="3"/>
      <c r="AT405" s="3"/>
      <c r="AU405" s="3"/>
      <c r="AV405" s="3"/>
      <c r="AW405" s="3"/>
      <c r="AX405" s="3"/>
      <c r="AY405" s="3"/>
      <c r="AZ405" s="3"/>
      <c r="BA405" s="3"/>
      <c r="BB405" s="3"/>
      <c r="BC405" s="3"/>
      <c r="BD405" s="3"/>
      <c r="BE405" s="3"/>
      <c r="BF405" s="3"/>
      <c r="BG405" s="3"/>
      <c r="BH405" s="3"/>
      <c r="BI405" s="3"/>
    </row>
    <row r="406" ht="14.25" customHeight="1">
      <c r="A406" s="1"/>
      <c r="B406" s="1" t="str">
        <f t="array" ref="B406">ifna(iferror(xlookup(C:C,'1000'!A:A,'1000'!D:D),iferror(xlookup(C:C,'2000'!A:A,'2000'!D:D),xlookup(C:C,'3000'!A:A,'3000'!D:D))),"-")</f>
        <v>-</v>
      </c>
      <c r="C406" s="106">
        <v>1919.0</v>
      </c>
      <c r="D406" s="107" t="s">
        <v>1837</v>
      </c>
      <c r="E406" s="209"/>
      <c r="F406" s="98" t="s">
        <v>92</v>
      </c>
      <c r="G406" s="108">
        <v>14.0</v>
      </c>
      <c r="H406" s="109" t="s">
        <v>1838</v>
      </c>
      <c r="I406" s="109">
        <v>2.672462826E9</v>
      </c>
      <c r="J406" s="107">
        <v>2.678950486E9</v>
      </c>
      <c r="K406" s="110"/>
      <c r="L406" s="111" t="s">
        <v>42</v>
      </c>
      <c r="M406" s="51" t="s">
        <v>895</v>
      </c>
      <c r="N406" s="82" t="s">
        <v>58</v>
      </c>
      <c r="O406" s="145" t="s">
        <v>58</v>
      </c>
      <c r="P406" s="50" t="s">
        <v>46</v>
      </c>
      <c r="Q406" s="50" t="s">
        <v>45</v>
      </c>
      <c r="R406" s="50" t="s">
        <v>45</v>
      </c>
      <c r="S406" s="65"/>
      <c r="T406" s="65"/>
      <c r="U406" s="65"/>
      <c r="V406" s="65"/>
      <c r="W406" s="65"/>
      <c r="X406" s="65"/>
      <c r="Y406" s="65"/>
      <c r="Z406" s="38" t="str">
        <f t="array" ref="Z406">IFERROR(xlookup(C:C,'Follow up.1'!A:A,'Follow up.1'!AF:AF),"-")</f>
        <v>-</v>
      </c>
      <c r="AA406" s="6"/>
      <c r="AB406" s="6"/>
      <c r="AC406" s="6"/>
      <c r="AD406" s="6"/>
      <c r="AE406" s="6"/>
      <c r="AF406" s="6"/>
      <c r="AG406" s="6"/>
      <c r="AH406" s="6"/>
      <c r="AI406" s="6"/>
      <c r="AJ406" s="6"/>
      <c r="AK406" s="6"/>
      <c r="AL406" s="6"/>
      <c r="AM406" s="6"/>
      <c r="AN406" s="39" t="str">
        <f t="array" ref="AN406">IFNA(TEXT(XLOOKUP(C:C,'Follow up.2'!B:B,'Follow up.2'!AF:AF), "mm/yyyy"), "-")</f>
        <v>-</v>
      </c>
      <c r="AO406" s="6"/>
      <c r="AP406" s="3"/>
      <c r="AQ406" s="3"/>
      <c r="AR406" s="3"/>
      <c r="AS406" s="3"/>
      <c r="AT406" s="3"/>
      <c r="AU406" s="3"/>
      <c r="AV406" s="3"/>
      <c r="AW406" s="3"/>
      <c r="AX406" s="3"/>
      <c r="AY406" s="3"/>
      <c r="AZ406" s="3"/>
      <c r="BA406" s="3"/>
      <c r="BB406" s="3"/>
      <c r="BC406" s="3"/>
      <c r="BD406" s="3"/>
      <c r="BE406" s="3"/>
      <c r="BF406" s="3"/>
      <c r="BG406" s="3"/>
      <c r="BH406" s="3"/>
      <c r="BI406" s="3"/>
    </row>
    <row r="407" ht="14.25" customHeight="1">
      <c r="A407" s="1"/>
      <c r="B407" s="1" t="str">
        <f t="array" ref="B407">ifna(iferror(xlookup(C:C,'1000'!A:A,'1000'!D:D),iferror(xlookup(C:C,'2000'!A:A,'2000'!D:D),xlookup(C:C,'3000'!A:A,'3000'!D:D))),"-")</f>
        <v>-</v>
      </c>
      <c r="C407" s="41">
        <v>1847.0</v>
      </c>
      <c r="D407" s="46" t="s">
        <v>1724</v>
      </c>
      <c r="E407" s="46" t="s">
        <v>1839</v>
      </c>
      <c r="F407" s="46" t="s">
        <v>38</v>
      </c>
      <c r="G407" s="46">
        <v>14.0</v>
      </c>
      <c r="H407" s="47" t="s">
        <v>1840</v>
      </c>
      <c r="I407" s="48" t="s">
        <v>1727</v>
      </c>
      <c r="J407" s="46" t="s">
        <v>1728</v>
      </c>
      <c r="K407" s="49" t="s">
        <v>1841</v>
      </c>
      <c r="L407" s="31" t="s">
        <v>42</v>
      </c>
      <c r="M407" s="51" t="s">
        <v>895</v>
      </c>
      <c r="N407" s="82" t="s">
        <v>1842</v>
      </c>
      <c r="O407" s="145" t="s">
        <v>58</v>
      </c>
      <c r="P407" s="50" t="s">
        <v>87</v>
      </c>
      <c r="Q407" s="65"/>
      <c r="R407" s="65"/>
      <c r="S407" s="65"/>
      <c r="T407" s="65"/>
      <c r="U407" s="65"/>
      <c r="V407" s="65"/>
      <c r="W407" s="65"/>
      <c r="X407" s="65"/>
      <c r="Y407" s="65"/>
      <c r="Z407" s="38" t="str">
        <f t="array" ref="Z407">IFERROR(xlookup(C:C,'Follow up.1'!A:A,'Follow up.1'!AF:AF),"-")</f>
        <v>-</v>
      </c>
      <c r="AA407" s="6"/>
      <c r="AB407" s="6"/>
      <c r="AC407" s="6"/>
      <c r="AD407" s="6"/>
      <c r="AE407" s="6"/>
      <c r="AF407" s="6"/>
      <c r="AG407" s="6"/>
      <c r="AH407" s="6"/>
      <c r="AI407" s="6"/>
      <c r="AJ407" s="6"/>
      <c r="AK407" s="6"/>
      <c r="AL407" s="6"/>
      <c r="AM407" s="6"/>
      <c r="AN407" s="39" t="str">
        <f t="array" ref="AN407">IFNA(TEXT(XLOOKUP(C:C,'Follow up.2'!B:B,'Follow up.2'!AF:AF), "mm/yyyy"), "-")</f>
        <v>-</v>
      </c>
      <c r="AO407" s="6"/>
      <c r="AP407" s="3"/>
      <c r="AQ407" s="3"/>
      <c r="AR407" s="3"/>
      <c r="AS407" s="3"/>
      <c r="AT407" s="3"/>
      <c r="AU407" s="3"/>
      <c r="AV407" s="3"/>
      <c r="AW407" s="3"/>
      <c r="AX407" s="3"/>
      <c r="AY407" s="3"/>
      <c r="AZ407" s="3"/>
      <c r="BA407" s="3"/>
      <c r="BB407" s="3"/>
      <c r="BC407" s="3"/>
      <c r="BD407" s="3"/>
      <c r="BE407" s="3"/>
      <c r="BF407" s="3"/>
      <c r="BG407" s="3"/>
      <c r="BH407" s="3"/>
      <c r="BI407" s="3"/>
    </row>
    <row r="408" ht="14.25" customHeight="1">
      <c r="A408" s="1"/>
      <c r="B408" s="1">
        <f t="array" ref="B408">ifna(iferror(xlookup(C:C,'1000'!A:A,'1000'!D:D),iferror(xlookup(C:C,'2000'!A:A,'2000'!D:D),xlookup(C:C,'3000'!A:A,'3000'!D:D))),"-")</f>
        <v>2066</v>
      </c>
      <c r="C408" s="26">
        <v>1247.0</v>
      </c>
      <c r="D408" s="27" t="s">
        <v>1843</v>
      </c>
      <c r="E408" s="27" t="s">
        <v>1844</v>
      </c>
      <c r="F408" s="27" t="s">
        <v>844</v>
      </c>
      <c r="G408" s="27">
        <v>15.0</v>
      </c>
      <c r="H408" s="43" t="s">
        <v>1845</v>
      </c>
      <c r="I408" s="93" t="s">
        <v>1603</v>
      </c>
      <c r="J408" s="210" t="s">
        <v>1846</v>
      </c>
      <c r="K408" s="30" t="s">
        <v>609</v>
      </c>
      <c r="L408" s="31" t="s">
        <v>609</v>
      </c>
      <c r="M408" s="32" t="s">
        <v>1847</v>
      </c>
      <c r="N408" s="82" t="s">
        <v>1848</v>
      </c>
      <c r="O408" s="86" t="s">
        <v>654</v>
      </c>
      <c r="P408" s="35" t="s">
        <v>106</v>
      </c>
      <c r="Q408" s="35" t="s">
        <v>45</v>
      </c>
      <c r="R408" s="35" t="s">
        <v>45</v>
      </c>
      <c r="S408" s="35" t="s">
        <v>56</v>
      </c>
      <c r="T408" s="35" t="s">
        <v>106</v>
      </c>
      <c r="U408" s="35" t="s">
        <v>45</v>
      </c>
      <c r="V408" s="65" t="s">
        <v>45</v>
      </c>
      <c r="W408" s="35" t="s">
        <v>106</v>
      </c>
      <c r="X408" s="35" t="s">
        <v>106</v>
      </c>
      <c r="Y408" s="35" t="s">
        <v>106</v>
      </c>
      <c r="Z408" s="38" t="str">
        <f t="array" ref="Z408">IFERROR(xlookup(C:C,'Follow up.1'!A:A,'Follow up.1'!AF:AF),"-")</f>
        <v>12/25</v>
      </c>
      <c r="AA408" s="51" t="s">
        <v>56</v>
      </c>
      <c r="AB408" s="31"/>
      <c r="AC408" s="31"/>
      <c r="AD408" s="31"/>
      <c r="AE408" s="32"/>
      <c r="AF408" s="32"/>
      <c r="AG408" s="31"/>
      <c r="AH408" s="31"/>
      <c r="AI408" s="31"/>
      <c r="AJ408" s="31"/>
      <c r="AK408" s="31"/>
      <c r="AL408" s="31"/>
      <c r="AM408" s="31"/>
      <c r="AN408" s="39" t="str">
        <f t="array" ref="AN408">IFNA(TEXT(XLOOKUP(C:C,'Follow up.2'!B:B,'Follow up.2'!AF:AF),if(left(B408,1)="3","x", "mm/yyyy")), "-")</f>
        <v/>
      </c>
      <c r="AO408" s="31"/>
      <c r="AP408" s="27"/>
      <c r="AQ408" s="3"/>
      <c r="AR408" s="3"/>
      <c r="AS408" s="3"/>
      <c r="AT408" s="3"/>
      <c r="AU408" s="3"/>
      <c r="AV408" s="3"/>
      <c r="AW408" s="3"/>
      <c r="AX408" s="3"/>
      <c r="AY408" s="3"/>
      <c r="AZ408" s="3"/>
      <c r="BA408" s="3"/>
      <c r="BB408" s="3"/>
      <c r="BC408" s="3"/>
      <c r="BD408" s="3"/>
      <c r="BE408" s="3"/>
      <c r="BF408" s="3"/>
      <c r="BG408" s="3"/>
      <c r="BH408" s="3"/>
      <c r="BI408" s="3"/>
    </row>
    <row r="409" ht="14.25" customHeight="1">
      <c r="A409" s="1"/>
      <c r="B409" s="1">
        <f t="array" ref="B409">ifna(iferror(xlookup(C:C,'1000'!A:A,'1000'!D:D),iferror(xlookup(C:C,'2000'!A:A,'2000'!D:D),xlookup(C:C,'3000'!A:A,'3000'!D:D))),"-")</f>
        <v>2001</v>
      </c>
      <c r="C409" s="52">
        <v>18.0</v>
      </c>
      <c r="D409" s="53" t="s">
        <v>1849</v>
      </c>
      <c r="E409" s="53" t="s">
        <v>1850</v>
      </c>
      <c r="F409" s="53" t="s">
        <v>50</v>
      </c>
      <c r="G409" s="53">
        <v>15.0</v>
      </c>
      <c r="H409" s="28" t="s">
        <v>1851</v>
      </c>
      <c r="I409" s="54" t="s">
        <v>1852</v>
      </c>
      <c r="J409" s="53" t="s">
        <v>1853</v>
      </c>
      <c r="K409" s="30"/>
      <c r="M409" s="51" t="s">
        <v>1854</v>
      </c>
      <c r="N409" s="33" t="s">
        <v>654</v>
      </c>
      <c r="O409" s="145" t="s">
        <v>654</v>
      </c>
      <c r="P409" s="35" t="s">
        <v>45</v>
      </c>
      <c r="Q409" s="35" t="s">
        <v>45</v>
      </c>
      <c r="R409" s="35" t="s">
        <v>45</v>
      </c>
      <c r="S409" s="35" t="s">
        <v>45</v>
      </c>
      <c r="T409" s="35" t="s">
        <v>45</v>
      </c>
      <c r="U409" s="35" t="s">
        <v>45</v>
      </c>
      <c r="V409" s="35" t="s">
        <v>45</v>
      </c>
      <c r="W409" s="35" t="s">
        <v>45</v>
      </c>
      <c r="X409" s="35" t="s">
        <v>45</v>
      </c>
      <c r="Y409" s="35" t="s">
        <v>45</v>
      </c>
      <c r="Z409" s="38" t="str">
        <f t="array" ref="Z409">IFERROR(xlookup(C:C,'Follow up.1'!A:A,'Follow up.1'!AF:AF),"-")</f>
        <v> 10/24</v>
      </c>
      <c r="AA409" s="31" t="s">
        <v>86</v>
      </c>
      <c r="AB409" s="31"/>
      <c r="AC409" s="31"/>
      <c r="AD409" s="31"/>
      <c r="AE409" s="31"/>
      <c r="AF409" s="31"/>
      <c r="AG409" s="31"/>
      <c r="AH409" s="31"/>
      <c r="AI409" s="31"/>
      <c r="AJ409" s="31"/>
      <c r="AK409" s="31"/>
      <c r="AL409" s="31"/>
      <c r="AM409" s="31"/>
      <c r="AN409" s="39" t="str">
        <f t="array" ref="AN409">IFNA(TEXT(XLOOKUP(C:C,'Follow up.2'!B:B,'Follow up.2'!AF:AF),if(left(B409,1)="3","x", "mm/yyyy")), "-")</f>
        <v/>
      </c>
      <c r="AO409" s="31"/>
      <c r="AP409" s="27"/>
      <c r="AQ409" s="3"/>
      <c r="AR409" s="3"/>
      <c r="AS409" s="3"/>
      <c r="AT409" s="3"/>
      <c r="AU409" s="3"/>
      <c r="AV409" s="3"/>
      <c r="AW409" s="3"/>
      <c r="AX409" s="3"/>
      <c r="AY409" s="3"/>
      <c r="AZ409" s="3"/>
      <c r="BA409" s="3"/>
      <c r="BB409" s="3"/>
      <c r="BC409" s="3"/>
      <c r="BD409" s="3"/>
      <c r="BE409" s="3"/>
      <c r="BF409" s="3"/>
      <c r="BG409" s="3"/>
      <c r="BH409" s="3"/>
      <c r="BI409" s="3"/>
    </row>
    <row r="410" ht="14.25" customHeight="1">
      <c r="A410" s="1"/>
      <c r="B410" s="1">
        <f t="array" ref="B410">ifna(iferror(xlookup(C:C,'1000'!A:A,'1000'!D:D),iferror(xlookup(C:C,'2000'!A:A,'2000'!D:D),xlookup(C:C,'3000'!A:A,'3000'!D:D))),"-")</f>
        <v>2054</v>
      </c>
      <c r="C410" s="26">
        <v>1205.0</v>
      </c>
      <c r="D410" s="27" t="s">
        <v>1855</v>
      </c>
      <c r="E410" s="27" t="s">
        <v>1856</v>
      </c>
      <c r="F410" s="27" t="s">
        <v>38</v>
      </c>
      <c r="G410" s="27">
        <v>15.0</v>
      </c>
      <c r="H410" s="28" t="s">
        <v>1857</v>
      </c>
      <c r="I410" s="29" t="s">
        <v>1858</v>
      </c>
      <c r="J410" s="27" t="s">
        <v>1859</v>
      </c>
      <c r="K410" s="30" t="s">
        <v>42</v>
      </c>
      <c r="L410" s="31" t="s">
        <v>42</v>
      </c>
      <c r="M410" s="32" t="s">
        <v>1860</v>
      </c>
      <c r="N410" s="33" t="s">
        <v>654</v>
      </c>
      <c r="O410" s="86" t="s">
        <v>654</v>
      </c>
      <c r="P410" s="66" t="s">
        <v>88</v>
      </c>
      <c r="Q410" s="66" t="s">
        <v>45</v>
      </c>
      <c r="R410" s="66" t="s">
        <v>45</v>
      </c>
      <c r="S410" s="35" t="s">
        <v>45</v>
      </c>
      <c r="T410" s="35" t="s">
        <v>76</v>
      </c>
      <c r="U410" s="35" t="s">
        <v>45</v>
      </c>
      <c r="V410" s="65" t="s">
        <v>45</v>
      </c>
      <c r="W410" s="35" t="s">
        <v>46</v>
      </c>
      <c r="X410" s="35" t="s">
        <v>46</v>
      </c>
      <c r="Y410" s="35" t="s">
        <v>45</v>
      </c>
      <c r="Z410" s="38" t="str">
        <f t="array" ref="Z410">IFERROR(xlookup(C:C,'Follow up.1'!A:A,'Follow up.1'!AF:AF),"-")</f>
        <v> 11/25</v>
      </c>
      <c r="AA410" s="32" t="s">
        <v>89</v>
      </c>
      <c r="AB410" s="32"/>
      <c r="AC410" s="31"/>
      <c r="AD410" s="31"/>
      <c r="AE410" s="31"/>
      <c r="AF410" s="31"/>
      <c r="AG410" s="31"/>
      <c r="AH410" s="31"/>
      <c r="AI410" s="31"/>
      <c r="AJ410" s="31"/>
      <c r="AK410" s="31"/>
      <c r="AL410" s="31"/>
      <c r="AM410" s="31"/>
      <c r="AN410" s="39" t="str">
        <f t="array" ref="AN410">IFNA(TEXT(XLOOKUP(C:C,'Follow up.2'!B:B,'Follow up.2'!AF:AF), "mm/yyyy"), "-")</f>
        <v/>
      </c>
      <c r="AO410" s="31"/>
      <c r="AP410" s="27"/>
      <c r="AQ410" s="3"/>
      <c r="AR410" s="3"/>
      <c r="AS410" s="3"/>
      <c r="AT410" s="3"/>
      <c r="AU410" s="3"/>
      <c r="AV410" s="3"/>
      <c r="AW410" s="13"/>
      <c r="AX410" s="13"/>
      <c r="AY410" s="13"/>
      <c r="AZ410" s="13"/>
      <c r="BA410" s="13"/>
      <c r="BB410" s="13"/>
      <c r="BC410" s="13"/>
      <c r="BD410" s="13"/>
      <c r="BE410" s="13"/>
      <c r="BF410" s="13"/>
      <c r="BG410" s="13"/>
      <c r="BH410" s="13"/>
      <c r="BI410" s="13"/>
    </row>
    <row r="411" ht="14.25" customHeight="1">
      <c r="A411" s="1"/>
      <c r="B411" s="1">
        <f t="array" ref="B411">ifna(iferror(xlookup(C:C,'1000'!A:A,'1000'!D:D),iferror(xlookup(C:C,'2000'!A:A,'2000'!D:D),xlookup(C:C,'3000'!A:A,'3000'!D:D))),"-")</f>
        <v>2058</v>
      </c>
      <c r="C411" s="26">
        <v>1261.0</v>
      </c>
      <c r="D411" s="27" t="s">
        <v>1861</v>
      </c>
      <c r="E411" s="27" t="s">
        <v>1862</v>
      </c>
      <c r="F411" s="27" t="s">
        <v>170</v>
      </c>
      <c r="G411" s="27">
        <v>15.0</v>
      </c>
      <c r="H411" s="28" t="s">
        <v>1863</v>
      </c>
      <c r="I411" s="29" t="s">
        <v>1864</v>
      </c>
      <c r="J411" s="27" t="s">
        <v>1865</v>
      </c>
      <c r="K411" s="30" t="s">
        <v>609</v>
      </c>
      <c r="L411" s="31" t="s">
        <v>609</v>
      </c>
      <c r="M411" s="32" t="s">
        <v>1866</v>
      </c>
      <c r="N411" s="33" t="s">
        <v>654</v>
      </c>
      <c r="O411" s="86" t="s">
        <v>654</v>
      </c>
      <c r="P411" s="35" t="s">
        <v>76</v>
      </c>
      <c r="Q411" s="35" t="s">
        <v>106</v>
      </c>
      <c r="R411" s="35" t="s">
        <v>106</v>
      </c>
      <c r="S411" s="35" t="s">
        <v>106</v>
      </c>
      <c r="T411" s="35" t="s">
        <v>45</v>
      </c>
      <c r="U411" s="35" t="s">
        <v>45</v>
      </c>
      <c r="V411" s="65" t="s">
        <v>45</v>
      </c>
      <c r="W411" s="35" t="s">
        <v>46</v>
      </c>
      <c r="X411" s="35" t="s">
        <v>46</v>
      </c>
      <c r="Y411" s="35" t="s">
        <v>45</v>
      </c>
      <c r="Z411" s="38" t="str">
        <f t="array" ref="Z411">IFERROR(xlookup(C:C,'Follow up.1'!A:A,'Follow up.1'!AF:AF),"-")</f>
        <v>11/25</v>
      </c>
      <c r="AA411" s="32" t="s">
        <v>86</v>
      </c>
      <c r="AB411" s="32" t="s">
        <v>86</v>
      </c>
      <c r="AC411" s="32" t="s">
        <v>86</v>
      </c>
      <c r="AD411" s="31"/>
      <c r="AE411" s="31"/>
      <c r="AF411" s="31"/>
      <c r="AG411" s="31"/>
      <c r="AH411" s="31"/>
      <c r="AI411" s="31"/>
      <c r="AJ411" s="31"/>
      <c r="AK411" s="31"/>
      <c r="AL411" s="31"/>
      <c r="AM411" s="31"/>
      <c r="AN411" s="39" t="str">
        <f t="array" ref="AN411">IFNA(TEXT(XLOOKUP(C:C,'Follow up.2'!B:B,'Follow up.2'!AF:AF), "mm/yyyy"), "-")</f>
        <v/>
      </c>
      <c r="AO411" s="31"/>
      <c r="AP411" s="27"/>
      <c r="AQ411" s="3"/>
      <c r="AR411" s="3"/>
      <c r="AS411" s="3"/>
      <c r="AT411" s="3"/>
      <c r="AU411" s="3"/>
      <c r="AV411" s="3"/>
      <c r="AW411" s="3"/>
      <c r="AX411" s="3"/>
      <c r="AY411" s="3"/>
      <c r="AZ411" s="3"/>
      <c r="BA411" s="3"/>
      <c r="BB411" s="3"/>
      <c r="BC411" s="3"/>
      <c r="BD411" s="3"/>
      <c r="BE411" s="3"/>
      <c r="BF411" s="3"/>
      <c r="BG411" s="3"/>
      <c r="BH411" s="3"/>
      <c r="BI411" s="3"/>
    </row>
    <row r="412" ht="14.25" customHeight="1">
      <c r="A412" s="1"/>
      <c r="B412" s="1">
        <f t="array" ref="B412">ifna(iferror(xlookup(C:C,'1000'!A:A,'1000'!D:D),iferror(xlookup(C:C,'2000'!A:A,'2000'!D:D),xlookup(C:C,'3000'!A:A,'3000'!D:D))),"-")</f>
        <v>2070</v>
      </c>
      <c r="C412" s="26">
        <v>1398.0</v>
      </c>
      <c r="D412" s="27" t="s">
        <v>1867</v>
      </c>
      <c r="E412" s="27" t="s">
        <v>1868</v>
      </c>
      <c r="F412" s="27" t="s">
        <v>50</v>
      </c>
      <c r="G412" s="27">
        <v>15.0</v>
      </c>
      <c r="H412" s="28" t="s">
        <v>531</v>
      </c>
      <c r="I412" s="29"/>
      <c r="J412" s="27" t="s">
        <v>1869</v>
      </c>
      <c r="K412" s="30" t="s">
        <v>42</v>
      </c>
      <c r="L412" s="31" t="s">
        <v>42</v>
      </c>
      <c r="M412" s="32" t="s">
        <v>1870</v>
      </c>
      <c r="N412" s="82" t="s">
        <v>654</v>
      </c>
      <c r="O412" s="86" t="s">
        <v>654</v>
      </c>
      <c r="P412" s="65" t="s">
        <v>106</v>
      </c>
      <c r="Q412" s="65" t="s">
        <v>45</v>
      </c>
      <c r="R412" s="65" t="s">
        <v>45</v>
      </c>
      <c r="S412" s="65" t="s">
        <v>45</v>
      </c>
      <c r="T412" s="65" t="s">
        <v>45</v>
      </c>
      <c r="U412" s="65" t="s">
        <v>56</v>
      </c>
      <c r="V412" s="65" t="s">
        <v>45</v>
      </c>
      <c r="W412" s="65" t="s">
        <v>106</v>
      </c>
      <c r="X412" s="65" t="s">
        <v>106</v>
      </c>
      <c r="Y412" s="65" t="s">
        <v>106</v>
      </c>
      <c r="Z412" s="38" t="str">
        <f t="array" ref="Z412">IFERROR(xlookup(C:C,'Follow up.1'!A:A,'Follow up.1'!AF:AF),"-")</f>
        <v>12/25</v>
      </c>
      <c r="AA412" s="6"/>
      <c r="AB412" s="6"/>
      <c r="AC412" s="6"/>
      <c r="AD412" s="6"/>
      <c r="AE412" s="6"/>
      <c r="AF412" s="6"/>
      <c r="AG412" s="6"/>
      <c r="AH412" s="6"/>
      <c r="AI412" s="6"/>
      <c r="AJ412" s="6"/>
      <c r="AK412" s="6"/>
      <c r="AL412" s="6"/>
      <c r="AM412" s="6"/>
      <c r="AN412" s="39" t="str">
        <f t="array" ref="AN412">IFNA(TEXT(XLOOKUP(C:C,'Follow up.2'!B:B,'Follow up.2'!AF:AF), "mm/yyyy"), "-")</f>
        <v/>
      </c>
      <c r="AO412" s="6"/>
      <c r="AP412" s="3"/>
      <c r="AQ412" s="3"/>
      <c r="AR412" s="3"/>
      <c r="AS412" s="3"/>
      <c r="AT412" s="3"/>
      <c r="AU412" s="3"/>
      <c r="AV412" s="3"/>
      <c r="AW412" s="3"/>
      <c r="AX412" s="3"/>
      <c r="AY412" s="3"/>
      <c r="AZ412" s="3"/>
      <c r="BA412" s="3"/>
      <c r="BB412" s="3"/>
      <c r="BC412" s="3"/>
      <c r="BD412" s="3"/>
      <c r="BE412" s="3"/>
      <c r="BF412" s="3"/>
      <c r="BG412" s="3"/>
      <c r="BH412" s="3"/>
      <c r="BI412" s="3"/>
    </row>
    <row r="413" ht="14.25" customHeight="1">
      <c r="A413" s="1"/>
      <c r="B413" s="1">
        <f t="array" ref="B413">ifna(iferror(xlookup(C:C,'1000'!A:A,'1000'!D:D),iferror(xlookup(C:C,'2000'!A:A,'2000'!D:D),xlookup(C:C,'3000'!A:A,'3000'!D:D))),"-")</f>
        <v>2094</v>
      </c>
      <c r="C413" s="26">
        <v>1478.0</v>
      </c>
      <c r="D413" s="27" t="s">
        <v>1871</v>
      </c>
      <c r="E413" s="27" t="s">
        <v>1348</v>
      </c>
      <c r="F413" s="27" t="s">
        <v>38</v>
      </c>
      <c r="G413" s="27">
        <v>15.0</v>
      </c>
      <c r="H413" s="28" t="s">
        <v>1349</v>
      </c>
      <c r="I413" s="29" t="s">
        <v>1350</v>
      </c>
      <c r="J413" s="27" t="s">
        <v>1351</v>
      </c>
      <c r="K413" s="30" t="s">
        <v>1872</v>
      </c>
      <c r="L413" s="6" t="s">
        <v>1872</v>
      </c>
      <c r="M413" s="6"/>
      <c r="N413" s="33" t="s">
        <v>654</v>
      </c>
      <c r="O413" s="86" t="s">
        <v>654</v>
      </c>
      <c r="P413" s="65" t="s">
        <v>45</v>
      </c>
      <c r="Q413" s="65" t="s">
        <v>45</v>
      </c>
      <c r="R413" s="65" t="s">
        <v>45</v>
      </c>
      <c r="S413" s="65" t="s">
        <v>45</v>
      </c>
      <c r="T413" s="65" t="s">
        <v>88</v>
      </c>
      <c r="U413" s="65" t="s">
        <v>106</v>
      </c>
      <c r="V413" s="66" t="s">
        <v>45</v>
      </c>
      <c r="W413" s="65" t="s">
        <v>44</v>
      </c>
      <c r="X413" s="65" t="s">
        <v>44</v>
      </c>
      <c r="Y413" s="65" t="s">
        <v>86</v>
      </c>
      <c r="Z413" s="38" t="str">
        <f t="array" ref="Z413">IFERROR(xlookup(C:C,'Follow up.1'!A:A,'Follow up.1'!AF:AF),"-")</f>
        <v>02/26</v>
      </c>
      <c r="AA413" s="51" t="s">
        <v>46</v>
      </c>
      <c r="AB413" s="6"/>
      <c r="AC413" s="6"/>
      <c r="AD413" s="6"/>
      <c r="AE413" s="6"/>
      <c r="AF413" s="6"/>
      <c r="AG413" s="6"/>
      <c r="AH413" s="6"/>
      <c r="AI413" s="6"/>
      <c r="AJ413" s="6"/>
      <c r="AK413" s="6"/>
      <c r="AL413" s="6"/>
      <c r="AM413" s="6"/>
      <c r="AN413" s="39" t="str">
        <f t="array" ref="AN413">IFNA(TEXT(XLOOKUP(C:C,'Follow up.2'!B:B,'Follow up.2'!AF:AF),if(left(B413,1)="3","x", "mm/yyyy")), "-")</f>
        <v/>
      </c>
      <c r="AO413" s="6"/>
      <c r="AP413" s="3"/>
      <c r="AQ413" s="3"/>
      <c r="AR413" s="3"/>
      <c r="AS413" s="3"/>
      <c r="AT413" s="3"/>
      <c r="AU413" s="3"/>
      <c r="AV413" s="3"/>
      <c r="AW413" s="3"/>
      <c r="AX413" s="3"/>
      <c r="AY413" s="3"/>
      <c r="AZ413" s="3"/>
      <c r="BA413" s="3"/>
      <c r="BB413" s="3"/>
      <c r="BC413" s="3"/>
      <c r="BD413" s="3"/>
      <c r="BE413" s="3"/>
      <c r="BF413" s="3"/>
      <c r="BG413" s="3"/>
      <c r="BH413" s="3"/>
      <c r="BI413" s="3"/>
    </row>
    <row r="414" ht="14.25" customHeight="1">
      <c r="A414" s="1"/>
      <c r="B414" s="1" t="str">
        <f t="array" ref="B414">ifna(iferror(xlookup(C:C,'1000'!A:A,'1000'!D:D),iferror(xlookup(C:C,'2000'!A:A,'2000'!D:D),xlookup(C:C,'3000'!A:A,'3000'!D:D))),"-")</f>
        <v>-</v>
      </c>
      <c r="C414" s="119">
        <v>1127.0</v>
      </c>
      <c r="D414" s="29" t="s">
        <v>304</v>
      </c>
      <c r="E414" s="29" t="s">
        <v>1873</v>
      </c>
      <c r="F414" s="27" t="s">
        <v>38</v>
      </c>
      <c r="G414" s="29">
        <v>15.0</v>
      </c>
      <c r="H414" s="28" t="s">
        <v>1874</v>
      </c>
      <c r="I414" s="127" t="s">
        <v>1875</v>
      </c>
      <c r="J414" s="127" t="s">
        <v>1875</v>
      </c>
      <c r="K414" s="146" t="s">
        <v>42</v>
      </c>
      <c r="L414" s="168" t="s">
        <v>42</v>
      </c>
      <c r="M414" s="51" t="s">
        <v>895</v>
      </c>
      <c r="N414" s="153" t="s">
        <v>58</v>
      </c>
      <c r="O414" s="149" t="s">
        <v>58</v>
      </c>
      <c r="P414" s="170" t="s">
        <v>76</v>
      </c>
      <c r="Q414" s="170"/>
      <c r="R414" s="170"/>
      <c r="S414" s="170"/>
      <c r="T414" s="170"/>
      <c r="U414" s="170"/>
      <c r="V414" s="170"/>
      <c r="W414" s="170"/>
      <c r="X414" s="170"/>
      <c r="Y414" s="170"/>
      <c r="Z414" s="38" t="str">
        <f t="array" ref="Z414">IFERROR(xlookup(C:C,'Follow up.1'!A:A,'Follow up.1'!AF:AF),"-")</f>
        <v>-</v>
      </c>
      <c r="AA414" s="168"/>
      <c r="AB414" s="168"/>
      <c r="AC414" s="168"/>
      <c r="AD414" s="168"/>
      <c r="AE414" s="168"/>
      <c r="AF414" s="168"/>
      <c r="AG414" s="168"/>
      <c r="AH414" s="168"/>
      <c r="AI414" s="168"/>
      <c r="AJ414" s="168"/>
      <c r="AK414" s="168"/>
      <c r="AL414" s="168"/>
      <c r="AM414" s="168"/>
      <c r="AN414" s="39" t="str">
        <f t="array" ref="AN414">IFNA(TEXT(XLOOKUP(C:C,'Follow up.2'!B:B,'Follow up.2'!AF:AF), "mm/yyyy"), "-")</f>
        <v>-</v>
      </c>
      <c r="AO414" s="168"/>
      <c r="AP414" s="172"/>
      <c r="AQ414" s="156"/>
      <c r="AR414" s="156"/>
      <c r="AS414" s="156"/>
      <c r="AT414" s="156"/>
      <c r="AU414" s="156"/>
      <c r="AV414" s="156"/>
      <c r="AW414" s="3"/>
      <c r="AX414" s="3"/>
      <c r="AY414" s="3"/>
      <c r="AZ414" s="3"/>
      <c r="BA414" s="3"/>
      <c r="BB414" s="3"/>
      <c r="BC414" s="3"/>
      <c r="BD414" s="3"/>
      <c r="BE414" s="3"/>
      <c r="BF414" s="3"/>
      <c r="BG414" s="3"/>
      <c r="BH414" s="3"/>
      <c r="BI414" s="3"/>
    </row>
    <row r="415" ht="14.25" customHeight="1">
      <c r="A415" s="1"/>
      <c r="B415" s="1" t="str">
        <f t="array" ref="B415">ifna(iferror(xlookup(C:C,'1000'!A:A,'1000'!D:D),iferror(xlookup(C:C,'2000'!A:A,'2000'!D:D),xlookup(C:C,'3000'!A:A,'3000'!D:D))),"-")</f>
        <v>-</v>
      </c>
      <c r="C415" s="26">
        <v>1136.0</v>
      </c>
      <c r="D415" s="27" t="s">
        <v>1876</v>
      </c>
      <c r="E415" s="27" t="s">
        <v>1877</v>
      </c>
      <c r="F415" s="27" t="s">
        <v>287</v>
      </c>
      <c r="G415" s="27">
        <v>15.0</v>
      </c>
      <c r="H415" s="28" t="s">
        <v>531</v>
      </c>
      <c r="I415" s="29" t="s">
        <v>1878</v>
      </c>
      <c r="J415" s="27"/>
      <c r="K415" s="30" t="s">
        <v>42</v>
      </c>
      <c r="L415" s="31" t="s">
        <v>42</v>
      </c>
      <c r="M415" s="51" t="s">
        <v>895</v>
      </c>
      <c r="N415" s="153" t="s">
        <v>58</v>
      </c>
      <c r="O415" s="149" t="s">
        <v>58</v>
      </c>
      <c r="P415" s="35" t="s">
        <v>76</v>
      </c>
      <c r="Q415" s="35"/>
      <c r="R415" s="35"/>
      <c r="S415" s="35"/>
      <c r="T415" s="35"/>
      <c r="U415" s="35"/>
      <c r="V415" s="35"/>
      <c r="W415" s="35"/>
      <c r="X415" s="35"/>
      <c r="Y415" s="35"/>
      <c r="Z415" s="38" t="str">
        <f t="array" ref="Z415">IFERROR(xlookup(C:C,'Follow up.1'!A:A,'Follow up.1'!AF:AF),"-")</f>
        <v>-</v>
      </c>
      <c r="AA415" s="31"/>
      <c r="AB415" s="31"/>
      <c r="AC415" s="31"/>
      <c r="AD415" s="31"/>
      <c r="AE415" s="31"/>
      <c r="AF415" s="31"/>
      <c r="AG415" s="31"/>
      <c r="AH415" s="31"/>
      <c r="AI415" s="31"/>
      <c r="AJ415" s="31"/>
      <c r="AK415" s="31"/>
      <c r="AL415" s="31"/>
      <c r="AM415" s="31"/>
      <c r="AN415" s="39" t="str">
        <f t="array" ref="AN415">IFNA(TEXT(XLOOKUP(C:C,'Follow up.2'!B:B,'Follow up.2'!AF:AF), "mm/yyyy"), "-")</f>
        <v>-</v>
      </c>
      <c r="AO415" s="31"/>
      <c r="AP415" s="27"/>
      <c r="AQ415" s="3"/>
      <c r="AR415" s="3"/>
      <c r="AS415" s="3"/>
      <c r="AT415" s="3"/>
      <c r="AU415" s="3"/>
      <c r="AV415" s="3"/>
      <c r="AW415" s="3"/>
      <c r="AX415" s="3"/>
      <c r="AY415" s="3"/>
      <c r="AZ415" s="3"/>
      <c r="BA415" s="3"/>
      <c r="BB415" s="3"/>
      <c r="BC415" s="3"/>
      <c r="BD415" s="3"/>
      <c r="BE415" s="3"/>
      <c r="BF415" s="3"/>
      <c r="BG415" s="3"/>
      <c r="BH415" s="3"/>
      <c r="BI415" s="3"/>
    </row>
    <row r="416" ht="14.25" customHeight="1">
      <c r="A416" s="1"/>
      <c r="B416" s="1" t="str">
        <f t="array" ref="B416">ifna(iferror(xlookup(C:C,'1000'!A:A,'1000'!D:D),iferror(xlookup(C:C,'2000'!A:A,'2000'!D:D),xlookup(C:C,'3000'!A:A,'3000'!D:D))),"-")</f>
        <v>-</v>
      </c>
      <c r="C416" s="26">
        <v>1151.0</v>
      </c>
      <c r="D416" s="128" t="s">
        <v>1879</v>
      </c>
      <c r="E416" s="128" t="s">
        <v>1574</v>
      </c>
      <c r="F416" s="128" t="s">
        <v>117</v>
      </c>
      <c r="G416" s="128">
        <v>15.0</v>
      </c>
      <c r="H416" s="28" t="s">
        <v>1575</v>
      </c>
      <c r="I416" s="29" t="s">
        <v>1576</v>
      </c>
      <c r="J416" s="198" t="s">
        <v>1880</v>
      </c>
      <c r="K416" s="30" t="s">
        <v>1578</v>
      </c>
      <c r="L416" s="31" t="s">
        <v>1578</v>
      </c>
      <c r="M416" s="51" t="s">
        <v>895</v>
      </c>
      <c r="N416" s="153" t="s">
        <v>58</v>
      </c>
      <c r="O416" s="149" t="s">
        <v>58</v>
      </c>
      <c r="P416" s="35" t="s">
        <v>56</v>
      </c>
      <c r="Q416" s="35" t="s">
        <v>56</v>
      </c>
      <c r="R416" s="35" t="s">
        <v>56</v>
      </c>
      <c r="S416" s="35" t="s">
        <v>56</v>
      </c>
      <c r="T416" s="35" t="s">
        <v>45</v>
      </c>
      <c r="U416" s="35"/>
      <c r="V416" s="35"/>
      <c r="W416" s="35"/>
      <c r="X416" s="35"/>
      <c r="Y416" s="35"/>
      <c r="Z416" s="38" t="str">
        <f t="array" ref="Z416">IFERROR(xlookup(C:C,'Follow up.1'!A:A,'Follow up.1'!AF:AF),"-")</f>
        <v>-</v>
      </c>
      <c r="AA416" s="31"/>
      <c r="AB416" s="31"/>
      <c r="AC416" s="31"/>
      <c r="AD416" s="31"/>
      <c r="AE416" s="31"/>
      <c r="AF416" s="31"/>
      <c r="AG416" s="31"/>
      <c r="AH416" s="31"/>
      <c r="AI416" s="31"/>
      <c r="AJ416" s="31"/>
      <c r="AK416" s="31"/>
      <c r="AL416" s="31"/>
      <c r="AM416" s="31"/>
      <c r="AN416" s="39" t="str">
        <f t="array" ref="AN416">IFNA(TEXT(XLOOKUP(C:C,'Follow up.2'!B:B,'Follow up.2'!AF:AF), "mm/yyyy"), "-")</f>
        <v>-</v>
      </c>
      <c r="AO416" s="31"/>
      <c r="AP416" s="27"/>
      <c r="AQ416" s="3"/>
      <c r="AR416" s="3"/>
      <c r="AS416" s="3"/>
      <c r="AT416" s="3"/>
      <c r="AU416" s="3"/>
      <c r="AV416" s="3"/>
      <c r="AW416" s="3"/>
      <c r="AX416" s="3"/>
      <c r="AY416" s="3"/>
      <c r="AZ416" s="3"/>
      <c r="BA416" s="3"/>
      <c r="BB416" s="3"/>
      <c r="BC416" s="3"/>
      <c r="BD416" s="3"/>
      <c r="BE416" s="3"/>
      <c r="BF416" s="3"/>
      <c r="BG416" s="3"/>
      <c r="BH416" s="3"/>
      <c r="BI416" s="3"/>
    </row>
    <row r="417" ht="14.25" customHeight="1">
      <c r="A417" s="1"/>
      <c r="B417" s="1" t="str">
        <f t="array" ref="B417">ifna(iferror(xlookup(C:C,'1000'!A:A,'1000'!D:D),iferror(xlookup(C:C,'2000'!A:A,'2000'!D:D),xlookup(C:C,'3000'!A:A,'3000'!D:D))),"-")</f>
        <v>-</v>
      </c>
      <c r="C417" s="26">
        <v>1153.0</v>
      </c>
      <c r="D417" s="128" t="s">
        <v>1881</v>
      </c>
      <c r="E417" s="128" t="s">
        <v>1882</v>
      </c>
      <c r="F417" s="128" t="s">
        <v>50</v>
      </c>
      <c r="G417" s="128">
        <v>15.0</v>
      </c>
      <c r="H417" s="77" t="s">
        <v>1883</v>
      </c>
      <c r="I417" s="127" t="s">
        <v>1884</v>
      </c>
      <c r="J417" s="128"/>
      <c r="K417" s="30" t="s">
        <v>42</v>
      </c>
      <c r="L417" s="31" t="s">
        <v>42</v>
      </c>
      <c r="M417" s="51" t="s">
        <v>895</v>
      </c>
      <c r="N417" s="153" t="s">
        <v>58</v>
      </c>
      <c r="O417" s="149" t="s">
        <v>58</v>
      </c>
      <c r="P417" s="35" t="s">
        <v>46</v>
      </c>
      <c r="Q417" s="35"/>
      <c r="R417" s="35"/>
      <c r="S417" s="35"/>
      <c r="T417" s="35"/>
      <c r="U417" s="35"/>
      <c r="V417" s="35"/>
      <c r="W417" s="35"/>
      <c r="X417" s="35"/>
      <c r="Y417" s="35"/>
      <c r="Z417" s="38" t="str">
        <f t="array" ref="Z417">IFERROR(xlookup(C:C,'Follow up.1'!A:A,'Follow up.1'!AF:AF),"-")</f>
        <v>-</v>
      </c>
      <c r="AA417" s="31"/>
      <c r="AB417" s="31"/>
      <c r="AC417" s="31"/>
      <c r="AD417" s="31"/>
      <c r="AE417" s="31"/>
      <c r="AF417" s="31"/>
      <c r="AG417" s="31"/>
      <c r="AH417" s="31"/>
      <c r="AI417" s="31"/>
      <c r="AJ417" s="31"/>
      <c r="AK417" s="31"/>
      <c r="AL417" s="31"/>
      <c r="AM417" s="31"/>
      <c r="AN417" s="39" t="str">
        <f t="array" ref="AN417">IFNA(TEXT(XLOOKUP(C:C,'Follow up.2'!B:B,'Follow up.2'!AF:AF), "mm/yyyy"), "-")</f>
        <v>-</v>
      </c>
      <c r="AO417" s="31"/>
      <c r="AP417" s="27"/>
      <c r="AQ417" s="3"/>
      <c r="AR417" s="3"/>
      <c r="AS417" s="3"/>
      <c r="AT417" s="3"/>
      <c r="AU417" s="3"/>
      <c r="AV417" s="3"/>
      <c r="AW417" s="3"/>
      <c r="AX417" s="3"/>
      <c r="AY417" s="3"/>
      <c r="AZ417" s="3"/>
      <c r="BA417" s="3"/>
      <c r="BB417" s="3"/>
      <c r="BC417" s="3"/>
      <c r="BD417" s="3"/>
      <c r="BE417" s="3"/>
      <c r="BF417" s="3"/>
      <c r="BG417" s="3"/>
      <c r="BH417" s="3"/>
      <c r="BI417" s="3"/>
    </row>
    <row r="418" ht="14.25" customHeight="1">
      <c r="A418" s="1"/>
      <c r="B418" s="1" t="str">
        <f t="array" ref="B418">ifna(iferror(xlookup(C:C,'1000'!A:A,'1000'!D:D),iferror(xlookup(C:C,'2000'!A:A,'2000'!D:D),xlookup(C:C,'3000'!A:A,'3000'!D:D))),"-")</f>
        <v>-</v>
      </c>
      <c r="C418" s="26">
        <v>1156.0</v>
      </c>
      <c r="D418" s="128" t="s">
        <v>1885</v>
      </c>
      <c r="E418" s="128" t="s">
        <v>897</v>
      </c>
      <c r="F418" s="128" t="s">
        <v>287</v>
      </c>
      <c r="G418" s="128">
        <v>15.0</v>
      </c>
      <c r="H418" s="77" t="s">
        <v>1886</v>
      </c>
      <c r="I418" s="127" t="s">
        <v>1887</v>
      </c>
      <c r="J418" s="128" t="s">
        <v>1888</v>
      </c>
      <c r="K418" s="30" t="s">
        <v>42</v>
      </c>
      <c r="L418" s="31" t="s">
        <v>42</v>
      </c>
      <c r="M418" s="51" t="s">
        <v>895</v>
      </c>
      <c r="N418" s="153" t="s">
        <v>58</v>
      </c>
      <c r="O418" s="149" t="s">
        <v>58</v>
      </c>
      <c r="P418" s="35" t="s">
        <v>76</v>
      </c>
      <c r="Q418" s="35"/>
      <c r="R418" s="35"/>
      <c r="S418" s="35"/>
      <c r="T418" s="35"/>
      <c r="U418" s="35"/>
      <c r="V418" s="35"/>
      <c r="W418" s="35"/>
      <c r="X418" s="35"/>
      <c r="Y418" s="35"/>
      <c r="Z418" s="38" t="str">
        <f t="array" ref="Z418">IFERROR(xlookup(C:C,'Follow up.1'!A:A,'Follow up.1'!AF:AF),"-")</f>
        <v>-</v>
      </c>
      <c r="AA418" s="31"/>
      <c r="AB418" s="31"/>
      <c r="AC418" s="31"/>
      <c r="AD418" s="31"/>
      <c r="AE418" s="31"/>
      <c r="AF418" s="31"/>
      <c r="AG418" s="31"/>
      <c r="AH418" s="31"/>
      <c r="AI418" s="31"/>
      <c r="AJ418" s="31"/>
      <c r="AK418" s="31"/>
      <c r="AL418" s="31"/>
      <c r="AM418" s="31"/>
      <c r="AN418" s="39" t="str">
        <f t="array" ref="AN418">IFNA(TEXT(XLOOKUP(C:C,'Follow up.2'!B:B,'Follow up.2'!AF:AF), "mm/yyyy"), "-")</f>
        <v>-</v>
      </c>
      <c r="AO418" s="31"/>
      <c r="AP418" s="27"/>
      <c r="AQ418" s="3"/>
      <c r="AR418" s="3"/>
      <c r="AS418" s="3"/>
      <c r="AT418" s="3"/>
      <c r="AU418" s="3"/>
      <c r="AV418" s="3"/>
      <c r="AW418" s="3"/>
      <c r="AX418" s="3"/>
      <c r="AY418" s="3"/>
      <c r="AZ418" s="3"/>
      <c r="BA418" s="3"/>
      <c r="BB418" s="3"/>
      <c r="BC418" s="3"/>
      <c r="BD418" s="3"/>
      <c r="BE418" s="3"/>
      <c r="BF418" s="3"/>
      <c r="BG418" s="3"/>
      <c r="BH418" s="3"/>
      <c r="BI418" s="3"/>
    </row>
    <row r="419" ht="14.25" customHeight="1">
      <c r="A419" s="1"/>
      <c r="B419" s="1" t="str">
        <f t="array" ref="B419">ifna(iferror(xlookup(C:C,'1000'!A:A,'1000'!D:D),iferror(xlookup(C:C,'2000'!A:A,'2000'!D:D),xlookup(C:C,'3000'!A:A,'3000'!D:D))),"-")</f>
        <v>-</v>
      </c>
      <c r="C419" s="26">
        <v>1178.0</v>
      </c>
      <c r="D419" s="53" t="s">
        <v>1889</v>
      </c>
      <c r="E419" s="53" t="s">
        <v>1890</v>
      </c>
      <c r="F419" s="53" t="s">
        <v>38</v>
      </c>
      <c r="G419" s="53">
        <v>15.0</v>
      </c>
      <c r="H419" s="28" t="s">
        <v>1891</v>
      </c>
      <c r="I419" s="54"/>
      <c r="J419" s="53" t="s">
        <v>1892</v>
      </c>
      <c r="K419" s="30" t="s">
        <v>42</v>
      </c>
      <c r="L419" s="31" t="s">
        <v>42</v>
      </c>
      <c r="M419" s="51" t="s">
        <v>895</v>
      </c>
      <c r="N419" s="153" t="s">
        <v>58</v>
      </c>
      <c r="O419" s="149" t="s">
        <v>58</v>
      </c>
      <c r="P419" s="35" t="s">
        <v>56</v>
      </c>
      <c r="Q419" s="35"/>
      <c r="R419" s="35"/>
      <c r="S419" s="35"/>
      <c r="T419" s="35"/>
      <c r="U419" s="35"/>
      <c r="V419" s="35"/>
      <c r="W419" s="35"/>
      <c r="X419" s="35"/>
      <c r="Y419" s="35"/>
      <c r="Z419" s="38" t="str">
        <f t="array" ref="Z419">IFERROR(xlookup(C:C,'Follow up.1'!A:A,'Follow up.1'!AF:AF),"-")</f>
        <v>-</v>
      </c>
      <c r="AA419" s="31"/>
      <c r="AB419" s="31"/>
      <c r="AC419" s="31"/>
      <c r="AD419" s="31"/>
      <c r="AE419" s="31"/>
      <c r="AF419" s="31"/>
      <c r="AG419" s="31"/>
      <c r="AH419" s="31"/>
      <c r="AI419" s="31"/>
      <c r="AJ419" s="31"/>
      <c r="AK419" s="31"/>
      <c r="AL419" s="31"/>
      <c r="AM419" s="31"/>
      <c r="AN419" s="39" t="str">
        <f t="array" ref="AN419">IFNA(TEXT(XLOOKUP(C:C,'Follow up.2'!B:B,'Follow up.2'!AF:AF), "mm/yyyy"), "-")</f>
        <v>-</v>
      </c>
      <c r="AO419" s="31"/>
      <c r="AP419" s="27"/>
      <c r="AQ419" s="3"/>
      <c r="AR419" s="3"/>
      <c r="AS419" s="3"/>
      <c r="AT419" s="3"/>
      <c r="AU419" s="3"/>
      <c r="AV419" s="3"/>
      <c r="AW419" s="3"/>
      <c r="AX419" s="3"/>
      <c r="AY419" s="3"/>
      <c r="AZ419" s="3"/>
      <c r="BA419" s="3"/>
      <c r="BB419" s="3"/>
      <c r="BC419" s="3"/>
      <c r="BD419" s="3"/>
      <c r="BE419" s="3"/>
      <c r="BF419" s="3"/>
      <c r="BG419" s="3"/>
      <c r="BH419" s="3"/>
      <c r="BI419" s="3"/>
    </row>
    <row r="420" ht="14.25" customHeight="1">
      <c r="A420" s="1"/>
      <c r="B420" s="1" t="str">
        <f t="array" ref="B420">ifna(iferror(xlookup(C:C,'1000'!A:A,'1000'!D:D),iferror(xlookup(C:C,'2000'!A:A,'2000'!D:D),xlookup(C:C,'3000'!A:A,'3000'!D:D))),"-")</f>
        <v>-</v>
      </c>
      <c r="C420" s="26">
        <v>1187.0</v>
      </c>
      <c r="D420" s="53" t="s">
        <v>1893</v>
      </c>
      <c r="E420" s="53" t="s">
        <v>1894</v>
      </c>
      <c r="F420" s="53" t="s">
        <v>38</v>
      </c>
      <c r="G420" s="53">
        <v>15.0</v>
      </c>
      <c r="H420" s="28" t="s">
        <v>1895</v>
      </c>
      <c r="I420" s="54"/>
      <c r="J420" s="53" t="s">
        <v>1896</v>
      </c>
      <c r="K420" s="30" t="s">
        <v>42</v>
      </c>
      <c r="L420" s="31" t="s">
        <v>42</v>
      </c>
      <c r="M420" s="51" t="s">
        <v>895</v>
      </c>
      <c r="N420" s="153" t="s">
        <v>58</v>
      </c>
      <c r="O420" s="149" t="s">
        <v>58</v>
      </c>
      <c r="P420" s="35" t="s">
        <v>56</v>
      </c>
      <c r="Q420" s="35"/>
      <c r="R420" s="35"/>
      <c r="S420" s="35"/>
      <c r="T420" s="35"/>
      <c r="U420" s="35"/>
      <c r="V420" s="35"/>
      <c r="W420" s="35"/>
      <c r="X420" s="35"/>
      <c r="Y420" s="35"/>
      <c r="Z420" s="38" t="str">
        <f t="array" ref="Z420">IFERROR(xlookup(C:C,'Follow up.1'!A:A,'Follow up.1'!AF:AF),"-")</f>
        <v>-</v>
      </c>
      <c r="AA420" s="31"/>
      <c r="AB420" s="31"/>
      <c r="AC420" s="31"/>
      <c r="AD420" s="31"/>
      <c r="AE420" s="31"/>
      <c r="AF420" s="31"/>
      <c r="AG420" s="31"/>
      <c r="AH420" s="31"/>
      <c r="AI420" s="31"/>
      <c r="AJ420" s="31"/>
      <c r="AK420" s="31"/>
      <c r="AL420" s="31"/>
      <c r="AM420" s="31"/>
      <c r="AN420" s="39" t="str">
        <f t="array" ref="AN420">IFNA(TEXT(XLOOKUP(C:C,'Follow up.2'!B:B,'Follow up.2'!AF:AF), "mm/yyyy"), "-")</f>
        <v>-</v>
      </c>
      <c r="AO420" s="31"/>
      <c r="AP420" s="27"/>
      <c r="AQ420" s="3"/>
      <c r="AR420" s="3"/>
      <c r="AS420" s="3"/>
      <c r="AT420" s="3"/>
      <c r="AU420" s="3"/>
      <c r="AV420" s="3"/>
      <c r="AW420" s="3"/>
      <c r="AX420" s="3"/>
      <c r="AY420" s="3"/>
      <c r="AZ420" s="3"/>
      <c r="BA420" s="3"/>
      <c r="BB420" s="3"/>
      <c r="BC420" s="3"/>
      <c r="BD420" s="3"/>
      <c r="BE420" s="3"/>
      <c r="BF420" s="3"/>
      <c r="BG420" s="3"/>
      <c r="BH420" s="3"/>
      <c r="BI420" s="3"/>
    </row>
    <row r="421" ht="14.25" customHeight="1">
      <c r="A421" s="1"/>
      <c r="B421" s="1" t="str">
        <f t="array" ref="B421">ifna(iferror(xlookup(C:C,'1000'!A:A,'1000'!D:D),iferror(xlookup(C:C,'2000'!A:A,'2000'!D:D),xlookup(C:C,'3000'!A:A,'3000'!D:D))),"-")</f>
        <v>-</v>
      </c>
      <c r="C421" s="26">
        <v>1200.0</v>
      </c>
      <c r="D421" s="27" t="s">
        <v>1897</v>
      </c>
      <c r="E421" s="27"/>
      <c r="F421" s="27" t="s">
        <v>38</v>
      </c>
      <c r="G421" s="27">
        <v>15.0</v>
      </c>
      <c r="H421" s="28" t="s">
        <v>1898</v>
      </c>
      <c r="I421" s="29" t="s">
        <v>1899</v>
      </c>
      <c r="J421" s="27" t="s">
        <v>1900</v>
      </c>
      <c r="K421" s="30" t="s">
        <v>42</v>
      </c>
      <c r="L421" s="31" t="s">
        <v>42</v>
      </c>
      <c r="M421" s="51" t="s">
        <v>895</v>
      </c>
      <c r="N421" s="153" t="s">
        <v>58</v>
      </c>
      <c r="O421" s="149" t="s">
        <v>58</v>
      </c>
      <c r="P421" s="66" t="s">
        <v>56</v>
      </c>
      <c r="Q421" s="66" t="s">
        <v>45</v>
      </c>
      <c r="R421" s="66" t="s">
        <v>106</v>
      </c>
      <c r="S421" s="35"/>
      <c r="T421" s="35"/>
      <c r="U421" s="35"/>
      <c r="V421" s="35"/>
      <c r="W421" s="35"/>
      <c r="X421" s="35"/>
      <c r="Y421" s="35"/>
      <c r="Z421" s="38" t="str">
        <f t="array" ref="Z421">IFERROR(xlookup(C:C,'Follow up.1'!A:A,'Follow up.1'!AF:AF),"-")</f>
        <v>-</v>
      </c>
      <c r="AA421" s="31"/>
      <c r="AB421" s="31"/>
      <c r="AC421" s="31"/>
      <c r="AD421" s="31"/>
      <c r="AE421" s="31"/>
      <c r="AF421" s="31"/>
      <c r="AG421" s="31"/>
      <c r="AH421" s="31"/>
      <c r="AI421" s="31"/>
      <c r="AJ421" s="31"/>
      <c r="AK421" s="31"/>
      <c r="AL421" s="31"/>
      <c r="AM421" s="31"/>
      <c r="AN421" s="39" t="str">
        <f t="array" ref="AN421">IFNA(TEXT(XLOOKUP(C:C,'Follow up.2'!B:B,'Follow up.2'!AF:AF), "mm/yyyy"), "-")</f>
        <v>-</v>
      </c>
      <c r="AO421" s="31"/>
      <c r="AP421" s="27"/>
      <c r="AQ421" s="3"/>
      <c r="AR421" s="3"/>
      <c r="AS421" s="3"/>
      <c r="AT421" s="3"/>
      <c r="AU421" s="3"/>
      <c r="AV421" s="3"/>
      <c r="AW421" s="3"/>
      <c r="AX421" s="3"/>
      <c r="AY421" s="3"/>
      <c r="AZ421" s="3"/>
      <c r="BA421" s="3"/>
      <c r="BB421" s="3"/>
      <c r="BC421" s="3"/>
      <c r="BD421" s="3"/>
      <c r="BE421" s="3"/>
      <c r="BF421" s="3"/>
      <c r="BG421" s="3"/>
      <c r="BH421" s="3"/>
      <c r="BI421" s="3"/>
    </row>
    <row r="422" ht="14.25" customHeight="1">
      <c r="A422" s="1"/>
      <c r="B422" s="1" t="str">
        <f t="array" ref="B422">ifna(iferror(xlookup(C:C,'1000'!A:A,'1000'!D:D),iferror(xlookup(C:C,'2000'!A:A,'2000'!D:D),xlookup(C:C,'3000'!A:A,'3000'!D:D))),"-")</f>
        <v>-</v>
      </c>
      <c r="C422" s="26">
        <v>1225.0</v>
      </c>
      <c r="D422" s="27" t="s">
        <v>1901</v>
      </c>
      <c r="E422" s="27" t="s">
        <v>1902</v>
      </c>
      <c r="F422" s="27" t="s">
        <v>92</v>
      </c>
      <c r="G422" s="27">
        <v>15.0</v>
      </c>
      <c r="H422" s="28" t="s">
        <v>1903</v>
      </c>
      <c r="I422" s="29" t="s">
        <v>1904</v>
      </c>
      <c r="J422" s="27" t="s">
        <v>1904</v>
      </c>
      <c r="K422" s="55"/>
      <c r="L422" s="53"/>
      <c r="M422" s="51" t="s">
        <v>895</v>
      </c>
      <c r="N422" s="153" t="s">
        <v>58</v>
      </c>
      <c r="O422" s="149" t="s">
        <v>58</v>
      </c>
      <c r="P422" s="66" t="s">
        <v>76</v>
      </c>
      <c r="Q422" s="35"/>
      <c r="R422" s="35"/>
      <c r="S422" s="35"/>
      <c r="T422" s="35"/>
      <c r="U422" s="35"/>
      <c r="V422" s="35"/>
      <c r="W422" s="35"/>
      <c r="X422" s="35"/>
      <c r="Y422" s="35"/>
      <c r="Z422" s="38" t="str">
        <f t="array" ref="Z422">IFERROR(xlookup(C:C,'Follow up.1'!A:A,'Follow up.1'!AF:AF),"-")</f>
        <v>-</v>
      </c>
      <c r="AA422" s="31"/>
      <c r="AB422" s="31"/>
      <c r="AC422" s="31"/>
      <c r="AD422" s="31"/>
      <c r="AE422" s="31"/>
      <c r="AF422" s="31"/>
      <c r="AG422" s="31"/>
      <c r="AH422" s="31"/>
      <c r="AI422" s="31"/>
      <c r="AJ422" s="31"/>
      <c r="AK422" s="31"/>
      <c r="AL422" s="31"/>
      <c r="AM422" s="31"/>
      <c r="AN422" s="39" t="str">
        <f t="array" ref="AN422">IFNA(TEXT(XLOOKUP(C:C,'Follow up.2'!B:B,'Follow up.2'!AF:AF), "mm/yyyy"), "-")</f>
        <v>-</v>
      </c>
      <c r="AO422" s="31"/>
      <c r="AP422" s="27"/>
      <c r="AQ422" s="3"/>
      <c r="AR422" s="3"/>
      <c r="AS422" s="3"/>
      <c r="AT422" s="3"/>
      <c r="AU422" s="3"/>
      <c r="AV422" s="3"/>
      <c r="AW422" s="3"/>
      <c r="AX422" s="3"/>
      <c r="AY422" s="3"/>
      <c r="AZ422" s="3"/>
      <c r="BA422" s="3"/>
      <c r="BB422" s="3"/>
      <c r="BC422" s="3"/>
      <c r="BD422" s="3"/>
      <c r="BE422" s="3"/>
      <c r="BF422" s="3"/>
      <c r="BG422" s="3"/>
      <c r="BH422" s="3"/>
      <c r="BI422" s="3"/>
    </row>
    <row r="423" ht="14.25" customHeight="1">
      <c r="A423" s="1"/>
      <c r="B423" s="1" t="str">
        <f t="array" ref="B423">ifna(iferror(xlookup(C:C,'1000'!A:A,'1000'!D:D),iferror(xlookup(C:C,'2000'!A:A,'2000'!D:D),xlookup(C:C,'3000'!A:A,'3000'!D:D))),"-")</f>
        <v>-</v>
      </c>
      <c r="C423" s="26">
        <v>1248.0</v>
      </c>
      <c r="D423" s="27" t="s">
        <v>1905</v>
      </c>
      <c r="E423" s="27" t="s">
        <v>1906</v>
      </c>
      <c r="F423" s="27" t="s">
        <v>844</v>
      </c>
      <c r="G423" s="27">
        <v>15.0</v>
      </c>
      <c r="H423" s="28" t="s">
        <v>1907</v>
      </c>
      <c r="I423" s="54">
        <v>2.677924429E9</v>
      </c>
      <c r="J423" s="27">
        <v>2.155264096E9</v>
      </c>
      <c r="K423" s="30" t="s">
        <v>609</v>
      </c>
      <c r="L423" s="31" t="s">
        <v>609</v>
      </c>
      <c r="M423" s="51" t="s">
        <v>895</v>
      </c>
      <c r="N423" s="153" t="s">
        <v>58</v>
      </c>
      <c r="O423" s="149" t="s">
        <v>58</v>
      </c>
      <c r="P423" s="35" t="s">
        <v>106</v>
      </c>
      <c r="Q423" s="35" t="s">
        <v>106</v>
      </c>
      <c r="R423" s="35" t="s">
        <v>106</v>
      </c>
      <c r="S423" s="35"/>
      <c r="T423" s="35"/>
      <c r="U423" s="35"/>
      <c r="V423" s="35"/>
      <c r="W423" s="35"/>
      <c r="X423" s="35"/>
      <c r="Y423" s="35"/>
      <c r="Z423" s="38" t="str">
        <f t="array" ref="Z423">IFERROR(xlookup(C:C,'Follow up.1'!A:A,'Follow up.1'!AF:AF),"-")</f>
        <v>-</v>
      </c>
      <c r="AA423" s="31"/>
      <c r="AB423" s="31"/>
      <c r="AC423" s="31"/>
      <c r="AD423" s="31"/>
      <c r="AE423" s="31"/>
      <c r="AF423" s="31"/>
      <c r="AG423" s="31"/>
      <c r="AH423" s="31"/>
      <c r="AI423" s="31"/>
      <c r="AJ423" s="31"/>
      <c r="AK423" s="31"/>
      <c r="AL423" s="31"/>
      <c r="AM423" s="31"/>
      <c r="AN423" s="39" t="str">
        <f t="array" ref="AN423">IFNA(TEXT(XLOOKUP(C:C,'Follow up.2'!B:B,'Follow up.2'!AF:AF), "mm/yyyy"), "-")</f>
        <v>-</v>
      </c>
      <c r="AO423" s="31"/>
      <c r="AP423" s="27"/>
      <c r="AQ423" s="3"/>
      <c r="AR423" s="3"/>
      <c r="AS423" s="3"/>
      <c r="AT423" s="3"/>
      <c r="AU423" s="3"/>
      <c r="AV423" s="3"/>
      <c r="AW423" s="3"/>
      <c r="AX423" s="3"/>
      <c r="AY423" s="3"/>
      <c r="AZ423" s="3"/>
      <c r="BA423" s="3"/>
      <c r="BB423" s="3"/>
      <c r="BC423" s="3"/>
      <c r="BD423" s="3"/>
      <c r="BE423" s="3"/>
      <c r="BF423" s="3"/>
      <c r="BG423" s="3"/>
      <c r="BH423" s="3"/>
      <c r="BI423" s="3"/>
    </row>
    <row r="424" ht="14.25" customHeight="1">
      <c r="A424" s="1"/>
      <c r="B424" s="1" t="str">
        <f t="array" ref="B424">ifna(iferror(xlookup(C:C,'1000'!A:A,'1000'!D:D),iferror(xlookup(C:C,'2000'!A:A,'2000'!D:D),xlookup(C:C,'3000'!A:A,'3000'!D:D))),"-")</f>
        <v>-</v>
      </c>
      <c r="C424" s="26">
        <v>1252.0</v>
      </c>
      <c r="D424" s="27" t="s">
        <v>1499</v>
      </c>
      <c r="E424" s="27" t="s">
        <v>1908</v>
      </c>
      <c r="F424" s="27" t="s">
        <v>844</v>
      </c>
      <c r="G424" s="27">
        <v>15.0</v>
      </c>
      <c r="H424" s="28" t="s">
        <v>1909</v>
      </c>
      <c r="I424" s="54">
        <v>6.105634834E9</v>
      </c>
      <c r="J424" s="27">
        <v>4.845606776E9</v>
      </c>
      <c r="K424" s="30" t="s">
        <v>609</v>
      </c>
      <c r="L424" s="31" t="s">
        <v>609</v>
      </c>
      <c r="M424" s="51" t="s">
        <v>895</v>
      </c>
      <c r="N424" s="153" t="s">
        <v>58</v>
      </c>
      <c r="O424" s="149" t="s">
        <v>58</v>
      </c>
      <c r="P424" s="35" t="s">
        <v>106</v>
      </c>
      <c r="Q424" s="35" t="s">
        <v>45</v>
      </c>
      <c r="R424" s="35" t="s">
        <v>45</v>
      </c>
      <c r="S424" s="35"/>
      <c r="T424" s="35"/>
      <c r="U424" s="35"/>
      <c r="V424" s="35"/>
      <c r="W424" s="35"/>
      <c r="X424" s="35"/>
      <c r="Y424" s="35"/>
      <c r="Z424" s="38" t="str">
        <f t="array" ref="Z424">IFERROR(xlookup(C:C,'Follow up.1'!A:A,'Follow up.1'!AF:AF),"-")</f>
        <v>-</v>
      </c>
      <c r="AA424" s="31"/>
      <c r="AB424" s="31"/>
      <c r="AC424" s="31"/>
      <c r="AD424" s="31"/>
      <c r="AE424" s="31"/>
      <c r="AF424" s="31"/>
      <c r="AG424" s="31"/>
      <c r="AH424" s="31"/>
      <c r="AI424" s="31"/>
      <c r="AJ424" s="31"/>
      <c r="AK424" s="31"/>
      <c r="AL424" s="31"/>
      <c r="AM424" s="31"/>
      <c r="AN424" s="39" t="str">
        <f t="array" ref="AN424">IFNA(TEXT(XLOOKUP(C:C,'Follow up.2'!B:B,'Follow up.2'!AF:AF), "mm/yyyy"), "-")</f>
        <v>-</v>
      </c>
      <c r="AO424" s="31"/>
      <c r="AP424" s="27"/>
      <c r="AQ424" s="3"/>
      <c r="AR424" s="3"/>
      <c r="AS424" s="3"/>
      <c r="AT424" s="3"/>
      <c r="AU424" s="3"/>
      <c r="AV424" s="3"/>
      <c r="AW424" s="3"/>
      <c r="AX424" s="3"/>
      <c r="AY424" s="3"/>
      <c r="AZ424" s="3"/>
      <c r="BA424" s="3"/>
      <c r="BB424" s="3"/>
      <c r="BC424" s="3"/>
      <c r="BD424" s="3"/>
      <c r="BE424" s="3"/>
      <c r="BF424" s="3"/>
      <c r="BG424" s="3"/>
      <c r="BH424" s="3"/>
      <c r="BI424" s="3"/>
    </row>
    <row r="425" ht="14.25" customHeight="1">
      <c r="A425" s="1"/>
      <c r="B425" s="1" t="str">
        <f t="array" ref="B425">ifna(iferror(xlookup(C:C,'1000'!A:A,'1000'!D:D),iferror(xlookup(C:C,'2000'!A:A,'2000'!D:D),xlookup(C:C,'3000'!A:A,'3000'!D:D))),"-")</f>
        <v>-</v>
      </c>
      <c r="C425" s="26">
        <v>1255.0</v>
      </c>
      <c r="D425" s="144" t="s">
        <v>1910</v>
      </c>
      <c r="E425" s="144" t="s">
        <v>1911</v>
      </c>
      <c r="F425" s="144" t="s">
        <v>287</v>
      </c>
      <c r="G425" s="144">
        <v>15.0</v>
      </c>
      <c r="H425" s="77" t="s">
        <v>1912</v>
      </c>
      <c r="I425" s="174" t="s">
        <v>1913</v>
      </c>
      <c r="J425" s="27">
        <v>2.676168067E9</v>
      </c>
      <c r="K425" s="30" t="s">
        <v>609</v>
      </c>
      <c r="L425" s="31" t="s">
        <v>609</v>
      </c>
      <c r="M425" s="51" t="s">
        <v>895</v>
      </c>
      <c r="N425" s="153" t="s">
        <v>58</v>
      </c>
      <c r="O425" s="149" t="s">
        <v>58</v>
      </c>
      <c r="P425" s="35" t="s">
        <v>76</v>
      </c>
      <c r="Q425" s="35" t="s">
        <v>46</v>
      </c>
      <c r="R425" s="35"/>
      <c r="S425" s="35"/>
      <c r="T425" s="35"/>
      <c r="U425" s="35"/>
      <c r="V425" s="35"/>
      <c r="W425" s="35"/>
      <c r="X425" s="35"/>
      <c r="Y425" s="35"/>
      <c r="Z425" s="38" t="str">
        <f t="array" ref="Z425">IFERROR(xlookup(C:C,'Follow up.1'!A:A,'Follow up.1'!AF:AF),"-")</f>
        <v>-</v>
      </c>
      <c r="AA425" s="31"/>
      <c r="AB425" s="31"/>
      <c r="AC425" s="31"/>
      <c r="AD425" s="31"/>
      <c r="AE425" s="31"/>
      <c r="AF425" s="31"/>
      <c r="AG425" s="31"/>
      <c r="AH425" s="31"/>
      <c r="AI425" s="31"/>
      <c r="AJ425" s="31"/>
      <c r="AK425" s="31"/>
      <c r="AL425" s="31"/>
      <c r="AM425" s="31"/>
      <c r="AN425" s="39" t="str">
        <f t="array" ref="AN425">IFNA(TEXT(XLOOKUP(C:C,'Follow up.2'!B:B,'Follow up.2'!AF:AF), "mm/yyyy"), "-")</f>
        <v>-</v>
      </c>
      <c r="AO425" s="31"/>
      <c r="AP425" s="27"/>
      <c r="AQ425" s="3"/>
      <c r="AR425" s="3"/>
      <c r="AS425" s="3"/>
      <c r="AT425" s="3"/>
      <c r="AU425" s="3"/>
      <c r="AV425" s="3"/>
      <c r="AW425" s="3"/>
      <c r="AX425" s="3"/>
      <c r="AY425" s="3"/>
      <c r="AZ425" s="3"/>
      <c r="BA425" s="3"/>
      <c r="BB425" s="3"/>
      <c r="BC425" s="3"/>
      <c r="BD425" s="3"/>
      <c r="BE425" s="3"/>
      <c r="BF425" s="3"/>
      <c r="BG425" s="3"/>
      <c r="BH425" s="3"/>
      <c r="BI425" s="3"/>
    </row>
    <row r="426" ht="14.25" customHeight="1">
      <c r="A426" s="1"/>
      <c r="B426" s="1" t="str">
        <f t="array" ref="B426">ifna(iferror(xlookup(C:C,'1000'!A:A,'1000'!D:D),iferror(xlookup(C:C,'2000'!A:A,'2000'!D:D),xlookup(C:C,'3000'!A:A,'3000'!D:D))),"-")</f>
        <v>-</v>
      </c>
      <c r="C426" s="26">
        <v>1265.0</v>
      </c>
      <c r="D426" s="27" t="s">
        <v>1914</v>
      </c>
      <c r="E426" s="27" t="s">
        <v>1235</v>
      </c>
      <c r="F426" s="27" t="s">
        <v>92</v>
      </c>
      <c r="G426" s="27">
        <v>15.0</v>
      </c>
      <c r="H426" s="28" t="s">
        <v>1915</v>
      </c>
      <c r="I426" s="29" t="s">
        <v>1237</v>
      </c>
      <c r="J426" s="27"/>
      <c r="K426" s="30" t="s">
        <v>42</v>
      </c>
      <c r="L426" s="31" t="s">
        <v>42</v>
      </c>
      <c r="M426" s="51" t="s">
        <v>895</v>
      </c>
      <c r="N426" s="153" t="s">
        <v>58</v>
      </c>
      <c r="O426" s="149" t="s">
        <v>58</v>
      </c>
      <c r="P426" s="35" t="s">
        <v>106</v>
      </c>
      <c r="Q426" s="35" t="s">
        <v>45</v>
      </c>
      <c r="R426" s="35" t="s">
        <v>45</v>
      </c>
      <c r="S426" s="35"/>
      <c r="T426" s="35"/>
      <c r="U426" s="35"/>
      <c r="V426" s="35"/>
      <c r="W426" s="35"/>
      <c r="X426" s="35"/>
      <c r="Y426" s="35"/>
      <c r="Z426" s="38" t="str">
        <f t="array" ref="Z426">IFERROR(xlookup(C:C,'Follow up.1'!A:A,'Follow up.1'!AF:AF),"-")</f>
        <v>-</v>
      </c>
      <c r="AA426" s="31"/>
      <c r="AB426" s="31"/>
      <c r="AC426" s="31"/>
      <c r="AD426" s="31"/>
      <c r="AE426" s="31"/>
      <c r="AF426" s="31"/>
      <c r="AG426" s="31"/>
      <c r="AH426" s="31"/>
      <c r="AI426" s="31"/>
      <c r="AJ426" s="31"/>
      <c r="AK426" s="31"/>
      <c r="AL426" s="31"/>
      <c r="AM426" s="31"/>
      <c r="AN426" s="39" t="str">
        <f t="array" ref="AN426">IFNA(TEXT(XLOOKUP(C:C,'Follow up.2'!B:B,'Follow up.2'!AF:AF), "mm/yyyy"), "-")</f>
        <v>-</v>
      </c>
      <c r="AO426" s="31"/>
      <c r="AP426" s="27"/>
      <c r="AQ426" s="3"/>
      <c r="AR426" s="3"/>
      <c r="AS426" s="3"/>
      <c r="AT426" s="3"/>
      <c r="AU426" s="3"/>
      <c r="AV426" s="3"/>
      <c r="AW426" s="3"/>
      <c r="AX426" s="3"/>
      <c r="AY426" s="3"/>
      <c r="AZ426" s="3"/>
      <c r="BA426" s="3"/>
      <c r="BB426" s="3"/>
      <c r="BC426" s="3"/>
      <c r="BD426" s="3"/>
      <c r="BE426" s="3"/>
      <c r="BF426" s="3"/>
      <c r="BG426" s="3"/>
      <c r="BH426" s="3"/>
      <c r="BI426" s="3"/>
    </row>
    <row r="427" ht="14.25" customHeight="1">
      <c r="A427" s="1"/>
      <c r="B427" s="1" t="str">
        <f t="array" ref="B427">ifna(iferror(xlookup(C:C,'1000'!A:A,'1000'!D:D),iferror(xlookup(C:C,'2000'!A:A,'2000'!D:D),xlookup(C:C,'3000'!A:A,'3000'!D:D))),"-")</f>
        <v>-</v>
      </c>
      <c r="C427" s="26">
        <v>1279.0</v>
      </c>
      <c r="D427" s="27" t="s">
        <v>1916</v>
      </c>
      <c r="E427" s="27" t="s">
        <v>1917</v>
      </c>
      <c r="F427" s="27" t="s">
        <v>92</v>
      </c>
      <c r="G427" s="27">
        <v>15.0</v>
      </c>
      <c r="H427" s="28" t="s">
        <v>1918</v>
      </c>
      <c r="I427" s="29" t="s">
        <v>1919</v>
      </c>
      <c r="J427" s="27"/>
      <c r="K427" s="30" t="s">
        <v>42</v>
      </c>
      <c r="L427" s="31" t="s">
        <v>42</v>
      </c>
      <c r="M427" s="51" t="s">
        <v>895</v>
      </c>
      <c r="N427" s="153" t="s">
        <v>58</v>
      </c>
      <c r="O427" s="149" t="s">
        <v>58</v>
      </c>
      <c r="P427" s="35" t="s">
        <v>106</v>
      </c>
      <c r="Q427" s="35"/>
      <c r="R427" s="35"/>
      <c r="S427" s="35"/>
      <c r="T427" s="35"/>
      <c r="U427" s="35"/>
      <c r="V427" s="35"/>
      <c r="W427" s="35"/>
      <c r="X427" s="35"/>
      <c r="Y427" s="35"/>
      <c r="Z427" s="38" t="str">
        <f t="array" ref="Z427">IFERROR(xlookup(C:C,'Follow up.1'!A:A,'Follow up.1'!AF:AF),"-")</f>
        <v>-</v>
      </c>
      <c r="AA427" s="31"/>
      <c r="AB427" s="31"/>
      <c r="AC427" s="31"/>
      <c r="AD427" s="31"/>
      <c r="AE427" s="31"/>
      <c r="AF427" s="31"/>
      <c r="AG427" s="31"/>
      <c r="AH427" s="31"/>
      <c r="AI427" s="31"/>
      <c r="AJ427" s="31"/>
      <c r="AK427" s="31"/>
      <c r="AL427" s="31"/>
      <c r="AM427" s="31"/>
      <c r="AN427" s="39" t="str">
        <f t="array" ref="AN427">IFNA(TEXT(XLOOKUP(C:C,'Follow up.2'!B:B,'Follow up.2'!AF:AF), "mm/yyyy"), "-")</f>
        <v>-</v>
      </c>
      <c r="AO427" s="31"/>
      <c r="AP427" s="27"/>
      <c r="AQ427" s="3"/>
      <c r="AR427" s="3"/>
      <c r="AS427" s="3"/>
      <c r="AT427" s="3"/>
      <c r="AU427" s="3"/>
      <c r="AV427" s="3"/>
      <c r="AW427" s="3"/>
      <c r="AX427" s="3"/>
      <c r="AY427" s="3"/>
      <c r="AZ427" s="3"/>
      <c r="BA427" s="3"/>
      <c r="BB427" s="3"/>
      <c r="BC427" s="3"/>
      <c r="BD427" s="3"/>
      <c r="BE427" s="3"/>
      <c r="BF427" s="3"/>
      <c r="BG427" s="3"/>
      <c r="BH427" s="3"/>
      <c r="BI427" s="3"/>
    </row>
    <row r="428" ht="14.25" customHeight="1">
      <c r="A428" s="1"/>
      <c r="B428" s="1" t="str">
        <f t="array" ref="B428">ifna(iferror(xlookup(C:C,'1000'!A:A,'1000'!D:D),iferror(xlookup(C:C,'2000'!A:A,'2000'!D:D),xlookup(C:C,'3000'!A:A,'3000'!D:D))),"-")</f>
        <v>-</v>
      </c>
      <c r="C428" s="26">
        <v>1288.0</v>
      </c>
      <c r="D428" s="27" t="s">
        <v>322</v>
      </c>
      <c r="E428" s="27" t="s">
        <v>1920</v>
      </c>
      <c r="F428" s="27" t="s">
        <v>38</v>
      </c>
      <c r="G428" s="27">
        <v>15.0</v>
      </c>
      <c r="H428" s="28" t="s">
        <v>531</v>
      </c>
      <c r="I428" s="29" t="s">
        <v>531</v>
      </c>
      <c r="J428" s="27" t="s">
        <v>1921</v>
      </c>
      <c r="K428" s="30" t="s">
        <v>42</v>
      </c>
      <c r="L428" s="31" t="s">
        <v>42</v>
      </c>
      <c r="M428" s="51" t="s">
        <v>895</v>
      </c>
      <c r="N428" s="153" t="s">
        <v>58</v>
      </c>
      <c r="O428" s="149" t="s">
        <v>58</v>
      </c>
      <c r="P428" s="35" t="s">
        <v>106</v>
      </c>
      <c r="Q428" s="35"/>
      <c r="R428" s="35"/>
      <c r="S428" s="35"/>
      <c r="T428" s="35"/>
      <c r="U428" s="35"/>
      <c r="V428" s="35"/>
      <c r="W428" s="35"/>
      <c r="X428" s="35"/>
      <c r="Y428" s="35"/>
      <c r="Z428" s="38" t="str">
        <f t="array" ref="Z428">IFERROR(xlookup(C:C,'Follow up.1'!A:A,'Follow up.1'!AF:AF),"-")</f>
        <v>-</v>
      </c>
      <c r="AA428" s="31"/>
      <c r="AB428" s="31"/>
      <c r="AC428" s="31"/>
      <c r="AD428" s="31"/>
      <c r="AE428" s="31"/>
      <c r="AF428" s="31"/>
      <c r="AG428" s="31"/>
      <c r="AH428" s="31"/>
      <c r="AI428" s="31"/>
      <c r="AJ428" s="31"/>
      <c r="AK428" s="31"/>
      <c r="AL428" s="31"/>
      <c r="AM428" s="31"/>
      <c r="AN428" s="39" t="str">
        <f t="array" ref="AN428">IFNA(TEXT(XLOOKUP(C:C,'Follow up.2'!B:B,'Follow up.2'!AF:AF), "mm/yyyy"), "-")</f>
        <v>-</v>
      </c>
      <c r="AO428" s="31"/>
      <c r="AP428" s="27"/>
      <c r="AQ428" s="3"/>
      <c r="AR428" s="3"/>
      <c r="AS428" s="3"/>
      <c r="AT428" s="3"/>
      <c r="AU428" s="3"/>
      <c r="AV428" s="3"/>
      <c r="AW428" s="3"/>
      <c r="AX428" s="3"/>
      <c r="AY428" s="3"/>
      <c r="AZ428" s="3"/>
      <c r="BA428" s="3"/>
      <c r="BB428" s="3"/>
      <c r="BC428" s="3"/>
      <c r="BD428" s="3"/>
      <c r="BE428" s="3"/>
      <c r="BF428" s="3"/>
      <c r="BG428" s="3"/>
      <c r="BH428" s="3"/>
      <c r="BI428" s="3"/>
    </row>
    <row r="429" ht="14.25" customHeight="1">
      <c r="A429" s="1"/>
      <c r="B429" s="1" t="str">
        <f t="array" ref="B429">ifna(iferror(xlookup(C:C,'1000'!A:A,'1000'!D:D),iferror(xlookup(C:C,'2000'!A:A,'2000'!D:D),xlookup(C:C,'3000'!A:A,'3000'!D:D))),"-")</f>
        <v>-</v>
      </c>
      <c r="C429" s="26">
        <v>1309.0</v>
      </c>
      <c r="D429" s="128" t="s">
        <v>1901</v>
      </c>
      <c r="E429" s="128" t="s">
        <v>1902</v>
      </c>
      <c r="F429" s="128" t="s">
        <v>71</v>
      </c>
      <c r="G429" s="128">
        <v>15.0</v>
      </c>
      <c r="H429" s="77" t="s">
        <v>1903</v>
      </c>
      <c r="I429" s="127" t="s">
        <v>1904</v>
      </c>
      <c r="J429" s="128" t="s">
        <v>1904</v>
      </c>
      <c r="K429" s="30" t="s">
        <v>609</v>
      </c>
      <c r="L429" s="31" t="s">
        <v>609</v>
      </c>
      <c r="M429" s="51" t="s">
        <v>895</v>
      </c>
      <c r="N429" s="153" t="s">
        <v>58</v>
      </c>
      <c r="O429" s="149" t="s">
        <v>58</v>
      </c>
      <c r="P429" s="35"/>
      <c r="Q429" s="65"/>
      <c r="R429" s="65"/>
      <c r="S429" s="65"/>
      <c r="T429" s="65"/>
      <c r="U429" s="65"/>
      <c r="V429" s="65"/>
      <c r="W429" s="65"/>
      <c r="X429" s="65"/>
      <c r="Y429" s="65"/>
      <c r="Z429" s="38" t="str">
        <f t="array" ref="Z429">IFERROR(xlookup(C:C,'Follow up.1'!A:A,'Follow up.1'!AF:AF),"-")</f>
        <v>-</v>
      </c>
      <c r="AA429" s="6"/>
      <c r="AB429" s="6"/>
      <c r="AC429" s="6"/>
      <c r="AD429" s="6"/>
      <c r="AE429" s="6"/>
      <c r="AF429" s="6"/>
      <c r="AG429" s="6"/>
      <c r="AH429" s="6"/>
      <c r="AI429" s="6"/>
      <c r="AJ429" s="6"/>
      <c r="AK429" s="6"/>
      <c r="AL429" s="6"/>
      <c r="AM429" s="6"/>
      <c r="AN429" s="39" t="str">
        <f t="array" ref="AN429">IFNA(TEXT(XLOOKUP(C:C,'Follow up.2'!B:B,'Follow up.2'!AF:AF), "mm/yyyy"), "-")</f>
        <v>-</v>
      </c>
      <c r="AO429" s="6"/>
      <c r="AP429" s="3"/>
      <c r="AQ429" s="3"/>
      <c r="AR429" s="3"/>
      <c r="AS429" s="3"/>
      <c r="AT429" s="3"/>
      <c r="AU429" s="3"/>
      <c r="AV429" s="3"/>
      <c r="AW429" s="3"/>
      <c r="AX429" s="3"/>
      <c r="AY429" s="3"/>
      <c r="AZ429" s="3"/>
      <c r="BA429" s="3"/>
      <c r="BB429" s="3"/>
      <c r="BC429" s="3"/>
      <c r="BD429" s="3"/>
      <c r="BE429" s="3"/>
      <c r="BF429" s="3"/>
      <c r="BG429" s="3"/>
      <c r="BH429" s="3"/>
      <c r="BI429" s="3"/>
    </row>
    <row r="430" ht="14.25" customHeight="1">
      <c r="A430" s="1"/>
      <c r="B430" s="1" t="str">
        <f t="array" ref="B430">ifna(iferror(xlookup(C:C,'1000'!A:A,'1000'!D:D),iferror(xlookup(C:C,'2000'!A:A,'2000'!D:D),xlookup(C:C,'3000'!A:A,'3000'!D:D))),"-")</f>
        <v>-</v>
      </c>
      <c r="C430" s="26">
        <v>1318.0</v>
      </c>
      <c r="D430" s="27" t="s">
        <v>1922</v>
      </c>
      <c r="E430" s="27" t="s">
        <v>1923</v>
      </c>
      <c r="F430" s="27" t="s">
        <v>81</v>
      </c>
      <c r="G430" s="27">
        <v>15.0</v>
      </c>
      <c r="H430" s="28" t="s">
        <v>1924</v>
      </c>
      <c r="I430" s="29" t="s">
        <v>1925</v>
      </c>
      <c r="J430" s="211" t="s">
        <v>1926</v>
      </c>
      <c r="K430" s="30" t="s">
        <v>609</v>
      </c>
      <c r="L430" s="31" t="s">
        <v>609</v>
      </c>
      <c r="M430" s="51" t="s">
        <v>895</v>
      </c>
      <c r="N430" s="153" t="s">
        <v>58</v>
      </c>
      <c r="O430" s="149" t="s">
        <v>58</v>
      </c>
      <c r="P430" s="199" t="s">
        <v>106</v>
      </c>
      <c r="Q430" s="65"/>
      <c r="R430" s="65"/>
      <c r="S430" s="65"/>
      <c r="T430" s="65"/>
      <c r="U430" s="65"/>
      <c r="V430" s="65"/>
      <c r="W430" s="65"/>
      <c r="X430" s="65"/>
      <c r="Y430" s="65"/>
      <c r="Z430" s="38" t="str">
        <f t="array" ref="Z430">IFERROR(xlookup(C:C,'Follow up.1'!A:A,'Follow up.1'!AF:AF),"-")</f>
        <v>-</v>
      </c>
      <c r="AA430" s="6"/>
      <c r="AB430" s="6"/>
      <c r="AC430" s="6"/>
      <c r="AD430" s="6"/>
      <c r="AE430" s="6"/>
      <c r="AF430" s="6"/>
      <c r="AG430" s="6"/>
      <c r="AH430" s="6"/>
      <c r="AI430" s="6"/>
      <c r="AJ430" s="6"/>
      <c r="AK430" s="6"/>
      <c r="AL430" s="6"/>
      <c r="AM430" s="6"/>
      <c r="AN430" s="39" t="str">
        <f t="array" ref="AN430">IFNA(TEXT(XLOOKUP(C:C,'Follow up.2'!B:B,'Follow up.2'!AF:AF), "mm/yyyy"), "-")</f>
        <v>-</v>
      </c>
      <c r="AO430" s="6"/>
      <c r="AP430" s="3"/>
      <c r="AQ430" s="3"/>
      <c r="AR430" s="3"/>
      <c r="AS430" s="3"/>
      <c r="AT430" s="3"/>
      <c r="AU430" s="3"/>
      <c r="AV430" s="3"/>
      <c r="AW430" s="3"/>
      <c r="AX430" s="3"/>
      <c r="AY430" s="3"/>
      <c r="AZ430" s="3"/>
      <c r="BA430" s="3"/>
      <c r="BB430" s="3"/>
      <c r="BC430" s="3"/>
      <c r="BD430" s="3"/>
      <c r="BE430" s="3"/>
      <c r="BF430" s="3"/>
      <c r="BG430" s="3"/>
      <c r="BH430" s="3"/>
      <c r="BI430" s="3"/>
    </row>
    <row r="431" ht="14.25" customHeight="1">
      <c r="A431" s="1"/>
      <c r="B431" s="1" t="str">
        <f t="array" ref="B431">ifna(iferror(xlookup(C:C,'1000'!A:A,'1000'!D:D),iferror(xlookup(C:C,'2000'!A:A,'2000'!D:D),xlookup(C:C,'3000'!A:A,'3000'!D:D))),"-")</f>
        <v>-</v>
      </c>
      <c r="C431" s="26">
        <v>1319.0</v>
      </c>
      <c r="D431" s="27" t="s">
        <v>1927</v>
      </c>
      <c r="E431" s="27"/>
      <c r="F431" s="27" t="s">
        <v>81</v>
      </c>
      <c r="G431" s="27">
        <v>15.0</v>
      </c>
      <c r="H431" s="28" t="s">
        <v>1928</v>
      </c>
      <c r="I431" s="175">
        <v>2.678476151E9</v>
      </c>
      <c r="J431" s="195"/>
      <c r="K431" s="30" t="s">
        <v>609</v>
      </c>
      <c r="L431" s="31" t="s">
        <v>609</v>
      </c>
      <c r="M431" s="51" t="s">
        <v>895</v>
      </c>
      <c r="N431" s="153" t="s">
        <v>58</v>
      </c>
      <c r="O431" s="149" t="s">
        <v>58</v>
      </c>
      <c r="P431" s="199" t="s">
        <v>106</v>
      </c>
      <c r="Q431" s="65"/>
      <c r="R431" s="65"/>
      <c r="S431" s="65"/>
      <c r="T431" s="65"/>
      <c r="U431" s="65"/>
      <c r="V431" s="65"/>
      <c r="W431" s="65"/>
      <c r="X431" s="65"/>
      <c r="Y431" s="65"/>
      <c r="Z431" s="38" t="str">
        <f t="array" ref="Z431">IFERROR(xlookup(C:C,'Follow up.1'!A:A,'Follow up.1'!AF:AF),"-")</f>
        <v>-</v>
      </c>
      <c r="AA431" s="6"/>
      <c r="AB431" s="6"/>
      <c r="AC431" s="6"/>
      <c r="AD431" s="6"/>
      <c r="AE431" s="6"/>
      <c r="AF431" s="6"/>
      <c r="AG431" s="6"/>
      <c r="AH431" s="6"/>
      <c r="AI431" s="6"/>
      <c r="AJ431" s="6"/>
      <c r="AK431" s="6"/>
      <c r="AL431" s="6"/>
      <c r="AM431" s="6"/>
      <c r="AN431" s="39" t="str">
        <f t="array" ref="AN431">IFNA(TEXT(XLOOKUP(C:C,'Follow up.2'!B:B,'Follow up.2'!AF:AF), "mm/yyyy"), "-")</f>
        <v>-</v>
      </c>
      <c r="AO431" s="6"/>
      <c r="AP431" s="3"/>
      <c r="AQ431" s="3"/>
      <c r="AR431" s="3"/>
      <c r="AS431" s="3"/>
      <c r="AT431" s="3"/>
      <c r="AU431" s="3"/>
      <c r="AV431" s="3"/>
      <c r="AW431" s="3"/>
      <c r="AX431" s="3"/>
      <c r="AY431" s="3"/>
      <c r="AZ431" s="3"/>
      <c r="BA431" s="3"/>
      <c r="BB431" s="3"/>
      <c r="BC431" s="3"/>
      <c r="BD431" s="3"/>
      <c r="BE431" s="3"/>
      <c r="BF431" s="3"/>
      <c r="BG431" s="3"/>
      <c r="BH431" s="3"/>
      <c r="BI431" s="3"/>
    </row>
    <row r="432" ht="14.25" customHeight="1">
      <c r="A432" s="1"/>
      <c r="B432" s="1" t="str">
        <f t="array" ref="B432">ifna(iferror(xlookup(C:C,'1000'!A:A,'1000'!D:D),iferror(xlookup(C:C,'2000'!A:A,'2000'!D:D),xlookup(C:C,'3000'!A:A,'3000'!D:D))),"-")</f>
        <v>-</v>
      </c>
      <c r="C432" s="26">
        <v>1336.0</v>
      </c>
      <c r="D432" s="27" t="s">
        <v>1929</v>
      </c>
      <c r="E432" s="27"/>
      <c r="F432" s="27" t="s">
        <v>38</v>
      </c>
      <c r="G432" s="27">
        <v>15.0</v>
      </c>
      <c r="H432" s="28" t="s">
        <v>1930</v>
      </c>
      <c r="I432" s="29" t="s">
        <v>1864</v>
      </c>
      <c r="J432" s="27" t="s">
        <v>1865</v>
      </c>
      <c r="K432" s="30" t="s">
        <v>609</v>
      </c>
      <c r="L432" s="31" t="s">
        <v>609</v>
      </c>
      <c r="M432" s="51" t="s">
        <v>895</v>
      </c>
      <c r="N432" s="153" t="s">
        <v>58</v>
      </c>
      <c r="O432" s="149" t="s">
        <v>58</v>
      </c>
      <c r="P432" s="65" t="s">
        <v>46</v>
      </c>
      <c r="Q432" s="65"/>
      <c r="R432" s="65"/>
      <c r="S432" s="65"/>
      <c r="T432" s="65"/>
      <c r="U432" s="65"/>
      <c r="V432" s="65"/>
      <c r="W432" s="65"/>
      <c r="X432" s="65"/>
      <c r="Y432" s="65"/>
      <c r="Z432" s="38" t="str">
        <f t="array" ref="Z432">IFERROR(xlookup(C:C,'Follow up.1'!A:A,'Follow up.1'!AF:AF),"-")</f>
        <v>-</v>
      </c>
      <c r="AA432" s="6"/>
      <c r="AB432" s="6"/>
      <c r="AC432" s="6"/>
      <c r="AD432" s="6"/>
      <c r="AE432" s="6"/>
      <c r="AF432" s="6"/>
      <c r="AG432" s="6"/>
      <c r="AH432" s="6"/>
      <c r="AI432" s="6"/>
      <c r="AJ432" s="6"/>
      <c r="AK432" s="6"/>
      <c r="AL432" s="6"/>
      <c r="AM432" s="6"/>
      <c r="AN432" s="39" t="str">
        <f t="array" ref="AN432">IFNA(TEXT(XLOOKUP(C:C,'Follow up.2'!B:B,'Follow up.2'!AF:AF), "mm/yyyy"), "-")</f>
        <v>-</v>
      </c>
      <c r="AO432" s="6"/>
      <c r="AP432" s="13"/>
      <c r="AQ432" s="13"/>
      <c r="AR432" s="13"/>
      <c r="AS432" s="13"/>
      <c r="AT432" s="13"/>
      <c r="AU432" s="13"/>
      <c r="AV432" s="13"/>
      <c r="AW432" s="3"/>
      <c r="AX432" s="3"/>
      <c r="AY432" s="3"/>
      <c r="AZ432" s="3"/>
      <c r="BA432" s="3"/>
      <c r="BB432" s="3"/>
      <c r="BC432" s="3"/>
      <c r="BD432" s="3"/>
      <c r="BE432" s="3"/>
      <c r="BF432" s="3"/>
      <c r="BG432" s="3"/>
      <c r="BH432" s="3"/>
      <c r="BI432" s="3"/>
    </row>
    <row r="433" ht="14.25" customHeight="1">
      <c r="A433" s="1"/>
      <c r="B433" s="1" t="str">
        <f t="array" ref="B433">ifna(iferror(xlookup(C:C,'1000'!A:A,'1000'!D:D),iferror(xlookup(C:C,'2000'!A:A,'2000'!D:D),xlookup(C:C,'3000'!A:A,'3000'!D:D))),"-")</f>
        <v>-</v>
      </c>
      <c r="C433" s="26">
        <v>1348.0</v>
      </c>
      <c r="D433" s="27" t="s">
        <v>1931</v>
      </c>
      <c r="E433" s="27" t="s">
        <v>1932</v>
      </c>
      <c r="F433" s="27" t="s">
        <v>38</v>
      </c>
      <c r="G433" s="27">
        <v>15.0</v>
      </c>
      <c r="H433" s="28" t="s">
        <v>1933</v>
      </c>
      <c r="I433" s="29" t="s">
        <v>1934</v>
      </c>
      <c r="J433" s="27" t="s">
        <v>1934</v>
      </c>
      <c r="K433" s="30" t="s">
        <v>609</v>
      </c>
      <c r="L433" s="31" t="s">
        <v>609</v>
      </c>
      <c r="M433" s="51" t="s">
        <v>895</v>
      </c>
      <c r="N433" s="153" t="s">
        <v>58</v>
      </c>
      <c r="O433" s="149" t="s">
        <v>58</v>
      </c>
      <c r="P433" s="65" t="s">
        <v>46</v>
      </c>
      <c r="Q433" s="65"/>
      <c r="R433" s="65"/>
      <c r="S433" s="65"/>
      <c r="T433" s="65"/>
      <c r="U433" s="65"/>
      <c r="V433" s="65"/>
      <c r="W433" s="65"/>
      <c r="X433" s="65"/>
      <c r="Y433" s="65"/>
      <c r="Z433" s="38" t="str">
        <f t="array" ref="Z433">IFERROR(xlookup(C:C,'Follow up.1'!A:A,'Follow up.1'!AF:AF),"-")</f>
        <v>-</v>
      </c>
      <c r="AA433" s="6"/>
      <c r="AB433" s="6"/>
      <c r="AC433" s="6"/>
      <c r="AD433" s="6"/>
      <c r="AE433" s="6"/>
      <c r="AF433" s="6"/>
      <c r="AG433" s="6"/>
      <c r="AH433" s="6"/>
      <c r="AI433" s="6"/>
      <c r="AJ433" s="6"/>
      <c r="AK433" s="6"/>
      <c r="AL433" s="6"/>
      <c r="AM433" s="6"/>
      <c r="AN433" s="39" t="str">
        <f t="array" ref="AN433">IFNA(TEXT(XLOOKUP(C:C,'Follow up.2'!B:B,'Follow up.2'!AF:AF), "mm/yyyy"), "-")</f>
        <v>-</v>
      </c>
      <c r="AO433" s="6"/>
      <c r="AP433" s="3"/>
      <c r="AQ433" s="3"/>
      <c r="AR433" s="3"/>
      <c r="AS433" s="3"/>
      <c r="AT433" s="3"/>
      <c r="AU433" s="3"/>
      <c r="AV433" s="3"/>
      <c r="AW433" s="3"/>
      <c r="AX433" s="3"/>
      <c r="AY433" s="3"/>
      <c r="AZ433" s="3"/>
      <c r="BA433" s="3"/>
      <c r="BB433" s="3"/>
      <c r="BC433" s="3"/>
      <c r="BD433" s="3"/>
      <c r="BE433" s="3"/>
      <c r="BF433" s="3"/>
      <c r="BG433" s="3"/>
      <c r="BH433" s="3"/>
      <c r="BI433" s="3"/>
    </row>
    <row r="434" ht="14.25" customHeight="1">
      <c r="A434" s="1"/>
      <c r="B434" s="1" t="str">
        <f t="array" ref="B434">ifna(iferror(xlookup(C:C,'1000'!A:A,'1000'!D:D),iferror(xlookup(C:C,'2000'!A:A,'2000'!D:D),xlookup(C:C,'3000'!A:A,'3000'!D:D))),"-")</f>
        <v>-</v>
      </c>
      <c r="C434" s="26">
        <v>1353.0</v>
      </c>
      <c r="D434" s="27" t="s">
        <v>1935</v>
      </c>
      <c r="E434" s="27" t="s">
        <v>1936</v>
      </c>
      <c r="F434" s="27" t="s">
        <v>81</v>
      </c>
      <c r="G434" s="27">
        <v>15.0</v>
      </c>
      <c r="H434" s="28"/>
      <c r="I434" s="29" t="s">
        <v>531</v>
      </c>
      <c r="J434" s="27" t="s">
        <v>1937</v>
      </c>
      <c r="K434" s="30" t="s">
        <v>609</v>
      </c>
      <c r="L434" s="31" t="s">
        <v>609</v>
      </c>
      <c r="M434" s="51" t="s">
        <v>895</v>
      </c>
      <c r="N434" s="153" t="s">
        <v>58</v>
      </c>
      <c r="O434" s="149" t="s">
        <v>58</v>
      </c>
      <c r="P434" s="65" t="s">
        <v>106</v>
      </c>
      <c r="Q434" s="65"/>
      <c r="R434" s="65"/>
      <c r="S434" s="65"/>
      <c r="T434" s="65"/>
      <c r="U434" s="65"/>
      <c r="V434" s="65"/>
      <c r="W434" s="65"/>
      <c r="X434" s="65"/>
      <c r="Y434" s="65"/>
      <c r="Z434" s="38" t="str">
        <f t="array" ref="Z434">IFERROR(xlookup(C:C,'Follow up.1'!A:A,'Follow up.1'!AF:AF),"-")</f>
        <v>-</v>
      </c>
      <c r="AA434" s="6"/>
      <c r="AB434" s="6"/>
      <c r="AC434" s="6"/>
      <c r="AD434" s="6"/>
      <c r="AE434" s="6"/>
      <c r="AF434" s="6"/>
      <c r="AG434" s="6"/>
      <c r="AH434" s="6"/>
      <c r="AI434" s="6"/>
      <c r="AJ434" s="6"/>
      <c r="AK434" s="6"/>
      <c r="AL434" s="6"/>
      <c r="AM434" s="6"/>
      <c r="AN434" s="39" t="str">
        <f t="array" ref="AN434">IFNA(TEXT(XLOOKUP(C:C,'Follow up.2'!B:B,'Follow up.2'!AF:AF), "mm/yyyy"), "-")</f>
        <v>-</v>
      </c>
      <c r="AO434" s="6"/>
      <c r="AP434" s="3"/>
      <c r="AQ434" s="3"/>
      <c r="AR434" s="3"/>
      <c r="AS434" s="3"/>
      <c r="AT434" s="3"/>
      <c r="AU434" s="3"/>
      <c r="AV434" s="3"/>
      <c r="AW434" s="3"/>
      <c r="AX434" s="3"/>
      <c r="AY434" s="3"/>
      <c r="AZ434" s="3"/>
      <c r="BA434" s="3"/>
      <c r="BB434" s="3"/>
      <c r="BC434" s="3"/>
      <c r="BD434" s="3"/>
      <c r="BE434" s="3"/>
      <c r="BF434" s="3"/>
      <c r="BG434" s="3"/>
      <c r="BH434" s="3"/>
      <c r="BI434" s="3"/>
    </row>
    <row r="435" ht="14.25" customHeight="1">
      <c r="A435" s="1"/>
      <c r="B435" s="1" t="str">
        <f t="array" ref="B435">ifna(iferror(xlookup(C:C,'1000'!A:A,'1000'!D:D),iferror(xlookup(C:C,'2000'!A:A,'2000'!D:D),xlookup(C:C,'3000'!A:A,'3000'!D:D))),"-")</f>
        <v>-</v>
      </c>
      <c r="C435" s="133">
        <v>1365.0</v>
      </c>
      <c r="D435" s="134" t="s">
        <v>1938</v>
      </c>
      <c r="E435" s="134" t="s">
        <v>1939</v>
      </c>
      <c r="F435" s="27" t="s">
        <v>50</v>
      </c>
      <c r="G435" s="134">
        <v>15.0</v>
      </c>
      <c r="H435" s="28"/>
      <c r="I435" s="29"/>
      <c r="J435" s="134">
        <v>8.582824457E9</v>
      </c>
      <c r="K435" s="30" t="s">
        <v>42</v>
      </c>
      <c r="L435" s="31" t="s">
        <v>42</v>
      </c>
      <c r="M435" s="51" t="s">
        <v>895</v>
      </c>
      <c r="N435" s="153" t="s">
        <v>58</v>
      </c>
      <c r="O435" s="149" t="s">
        <v>58</v>
      </c>
      <c r="P435" s="65" t="s">
        <v>106</v>
      </c>
      <c r="Q435" s="65"/>
      <c r="R435" s="65"/>
      <c r="S435" s="65"/>
      <c r="T435" s="65"/>
      <c r="U435" s="65"/>
      <c r="V435" s="65"/>
      <c r="W435" s="65"/>
      <c r="X435" s="65"/>
      <c r="Y435" s="65"/>
      <c r="Z435" s="38" t="str">
        <f t="array" ref="Z435">IFERROR(xlookup(C:C,'Follow up.1'!A:A,'Follow up.1'!AF:AF),"-")</f>
        <v>-</v>
      </c>
      <c r="AA435" s="6"/>
      <c r="AB435" s="6"/>
      <c r="AC435" s="6"/>
      <c r="AD435" s="6"/>
      <c r="AE435" s="6"/>
      <c r="AF435" s="6"/>
      <c r="AG435" s="6"/>
      <c r="AH435" s="6"/>
      <c r="AI435" s="6"/>
      <c r="AJ435" s="6"/>
      <c r="AK435" s="6"/>
      <c r="AL435" s="6"/>
      <c r="AM435" s="6"/>
      <c r="AN435" s="39" t="str">
        <f t="array" ref="AN435">IFNA(TEXT(XLOOKUP(C:C,'Follow up.2'!B:B,'Follow up.2'!AF:AF), "mm/yyyy"), "-")</f>
        <v>-</v>
      </c>
      <c r="AO435" s="6"/>
      <c r="AP435" s="3"/>
      <c r="AQ435" s="3"/>
      <c r="AR435" s="3"/>
      <c r="AS435" s="3"/>
      <c r="AT435" s="3"/>
      <c r="AU435" s="3"/>
      <c r="AV435" s="3"/>
      <c r="AW435" s="3"/>
      <c r="AX435" s="3"/>
      <c r="AY435" s="3"/>
      <c r="AZ435" s="3"/>
      <c r="BA435" s="3"/>
      <c r="BB435" s="3"/>
      <c r="BC435" s="3"/>
      <c r="BD435" s="3"/>
      <c r="BE435" s="3"/>
      <c r="BF435" s="3"/>
      <c r="BG435" s="3"/>
      <c r="BH435" s="3"/>
      <c r="BI435" s="3"/>
    </row>
    <row r="436" ht="14.25" customHeight="1">
      <c r="A436" s="1"/>
      <c r="B436" s="1" t="str">
        <f t="array" ref="B436">ifna(iferror(xlookup(C:C,'1000'!A:A,'1000'!D:D),iferror(xlookup(C:C,'2000'!A:A,'2000'!D:D),xlookup(C:C,'3000'!A:A,'3000'!D:D))),"-")</f>
        <v>-</v>
      </c>
      <c r="C436" s="26">
        <v>1392.0</v>
      </c>
      <c r="D436" s="27" t="s">
        <v>1940</v>
      </c>
      <c r="E436" s="27" t="s">
        <v>1941</v>
      </c>
      <c r="F436" s="27" t="s">
        <v>117</v>
      </c>
      <c r="G436" s="27">
        <v>15.0</v>
      </c>
      <c r="H436" s="137" t="s">
        <v>1942</v>
      </c>
      <c r="I436" s="173">
        <v>2.676007667E9</v>
      </c>
      <c r="J436" s="27"/>
      <c r="K436" s="30" t="s">
        <v>42</v>
      </c>
      <c r="L436" s="31" t="s">
        <v>42</v>
      </c>
      <c r="M436" s="51" t="s">
        <v>895</v>
      </c>
      <c r="N436" s="153" t="s">
        <v>58</v>
      </c>
      <c r="O436" s="149" t="s">
        <v>58</v>
      </c>
      <c r="P436" s="65" t="s">
        <v>106</v>
      </c>
      <c r="Q436" s="65"/>
      <c r="R436" s="65"/>
      <c r="S436" s="65"/>
      <c r="T436" s="65"/>
      <c r="U436" s="65"/>
      <c r="V436" s="65"/>
      <c r="W436" s="65"/>
      <c r="X436" s="65"/>
      <c r="Y436" s="65"/>
      <c r="Z436" s="38" t="str">
        <f t="array" ref="Z436">IFERROR(xlookup(C:C,'Follow up.1'!A:A,'Follow up.1'!AF:AF),"-")</f>
        <v>-</v>
      </c>
      <c r="AA436" s="6"/>
      <c r="AB436" s="6"/>
      <c r="AC436" s="6"/>
      <c r="AD436" s="6"/>
      <c r="AE436" s="6"/>
      <c r="AF436" s="6"/>
      <c r="AG436" s="6"/>
      <c r="AH436" s="6"/>
      <c r="AI436" s="6"/>
      <c r="AJ436" s="6"/>
      <c r="AK436" s="6"/>
      <c r="AL436" s="6"/>
      <c r="AM436" s="6"/>
      <c r="AN436" s="39" t="str">
        <f t="array" ref="AN436">IFNA(TEXT(XLOOKUP(C:C,'Follow up.2'!B:B,'Follow up.2'!AF:AF), "mm/yyyy"), "-")</f>
        <v>-</v>
      </c>
      <c r="AO436" s="6"/>
      <c r="AP436" s="3"/>
      <c r="AQ436" s="3"/>
      <c r="AR436" s="3"/>
      <c r="AS436" s="3"/>
      <c r="AT436" s="3"/>
      <c r="AU436" s="3"/>
      <c r="AV436" s="3"/>
      <c r="AW436" s="3"/>
      <c r="AX436" s="3"/>
      <c r="AY436" s="3"/>
      <c r="AZ436" s="3"/>
      <c r="BA436" s="3"/>
      <c r="BB436" s="3"/>
      <c r="BC436" s="3"/>
      <c r="BD436" s="3"/>
      <c r="BE436" s="3"/>
      <c r="BF436" s="3"/>
      <c r="BG436" s="3"/>
      <c r="BH436" s="3"/>
      <c r="BI436" s="3"/>
    </row>
    <row r="437" ht="14.25" customHeight="1">
      <c r="A437" s="1"/>
      <c r="B437" s="1" t="str">
        <f t="array" ref="B437">ifna(iferror(xlookup(C:C,'1000'!A:A,'1000'!D:D),iferror(xlookup(C:C,'2000'!A:A,'2000'!D:D),xlookup(C:C,'3000'!A:A,'3000'!D:D))),"-")</f>
        <v>-</v>
      </c>
      <c r="C437" s="133">
        <v>1408.0</v>
      </c>
      <c r="D437" s="140" t="s">
        <v>1943</v>
      </c>
      <c r="E437" s="134" t="s">
        <v>565</v>
      </c>
      <c r="F437" s="94" t="s">
        <v>50</v>
      </c>
      <c r="G437" s="134">
        <v>15.0</v>
      </c>
      <c r="H437" s="28" t="s">
        <v>1944</v>
      </c>
      <c r="I437" s="141"/>
      <c r="J437" s="134">
        <v>2.672782155E9</v>
      </c>
      <c r="K437" s="30" t="s">
        <v>609</v>
      </c>
      <c r="L437" s="31" t="s">
        <v>609</v>
      </c>
      <c r="M437" s="51" t="s">
        <v>895</v>
      </c>
      <c r="N437" s="153" t="s">
        <v>58</v>
      </c>
      <c r="O437" s="149" t="s">
        <v>58</v>
      </c>
      <c r="P437" s="65" t="s">
        <v>106</v>
      </c>
      <c r="Q437" s="65"/>
      <c r="R437" s="65"/>
      <c r="S437" s="65"/>
      <c r="T437" s="65"/>
      <c r="U437" s="65"/>
      <c r="V437" s="65"/>
      <c r="W437" s="65"/>
      <c r="X437" s="65"/>
      <c r="Y437" s="65"/>
      <c r="Z437" s="38" t="str">
        <f t="array" ref="Z437">IFERROR(xlookup(C:C,'Follow up.1'!A:A,'Follow up.1'!AF:AF),"-")</f>
        <v>-</v>
      </c>
      <c r="AA437" s="6"/>
      <c r="AB437" s="6"/>
      <c r="AC437" s="6"/>
      <c r="AD437" s="6"/>
      <c r="AE437" s="6"/>
      <c r="AF437" s="6"/>
      <c r="AG437" s="6"/>
      <c r="AH437" s="6"/>
      <c r="AI437" s="6"/>
      <c r="AJ437" s="6"/>
      <c r="AK437" s="6"/>
      <c r="AL437" s="6"/>
      <c r="AM437" s="6"/>
      <c r="AN437" s="39" t="str">
        <f t="array" ref="AN437">IFNA(TEXT(XLOOKUP(C:C,'Follow up.2'!B:B,'Follow up.2'!AF:AF), "mm/yyyy"), "-")</f>
        <v>-</v>
      </c>
      <c r="AO437" s="6"/>
      <c r="AP437" s="3"/>
      <c r="AQ437" s="3"/>
      <c r="AR437" s="3"/>
      <c r="AS437" s="3"/>
      <c r="AT437" s="3"/>
      <c r="AU437" s="3"/>
      <c r="AV437" s="3"/>
      <c r="AW437" s="3"/>
      <c r="AX437" s="3"/>
      <c r="AY437" s="3"/>
      <c r="AZ437" s="3"/>
      <c r="BA437" s="3"/>
      <c r="BB437" s="3"/>
      <c r="BC437" s="3"/>
      <c r="BD437" s="3"/>
      <c r="BE437" s="3"/>
      <c r="BF437" s="3"/>
      <c r="BG437" s="3"/>
      <c r="BH437" s="3"/>
      <c r="BI437" s="3"/>
    </row>
    <row r="438" ht="14.25" customHeight="1">
      <c r="A438" s="1"/>
      <c r="B438" s="1" t="str">
        <f t="array" ref="B438">ifna(iferror(xlookup(C:C,'1000'!A:A,'1000'!D:D),iferror(xlookup(C:C,'2000'!A:A,'2000'!D:D),xlookup(C:C,'3000'!A:A,'3000'!D:D))),"-")</f>
        <v>-</v>
      </c>
      <c r="C438" s="133">
        <v>1412.0</v>
      </c>
      <c r="D438" s="140" t="s">
        <v>1945</v>
      </c>
      <c r="E438" s="134" t="s">
        <v>1946</v>
      </c>
      <c r="F438" s="94" t="s">
        <v>50</v>
      </c>
      <c r="G438" s="134">
        <v>15.0</v>
      </c>
      <c r="H438" s="28" t="s">
        <v>1947</v>
      </c>
      <c r="I438" s="141">
        <v>2.67974074E9</v>
      </c>
      <c r="J438" s="134">
        <v>2.67974074E9</v>
      </c>
      <c r="K438" s="30" t="s">
        <v>609</v>
      </c>
      <c r="L438" s="31" t="s">
        <v>609</v>
      </c>
      <c r="M438" s="51" t="s">
        <v>895</v>
      </c>
      <c r="N438" s="153" t="s">
        <v>58</v>
      </c>
      <c r="O438" s="149" t="s">
        <v>58</v>
      </c>
      <c r="P438" s="65" t="s">
        <v>106</v>
      </c>
      <c r="Q438" s="65"/>
      <c r="R438" s="65"/>
      <c r="S438" s="65"/>
      <c r="T438" s="65"/>
      <c r="U438" s="65"/>
      <c r="V438" s="65"/>
      <c r="W438" s="65"/>
      <c r="X438" s="65"/>
      <c r="Y438" s="65"/>
      <c r="Z438" s="38" t="str">
        <f t="array" ref="Z438">IFERROR(xlookup(C:C,'Follow up.1'!A:A,'Follow up.1'!AF:AF),"-")</f>
        <v>-</v>
      </c>
      <c r="AA438" s="6"/>
      <c r="AB438" s="6"/>
      <c r="AC438" s="6"/>
      <c r="AD438" s="6"/>
      <c r="AE438" s="6"/>
      <c r="AF438" s="6"/>
      <c r="AG438" s="6"/>
      <c r="AH438" s="6"/>
      <c r="AI438" s="6"/>
      <c r="AJ438" s="6"/>
      <c r="AK438" s="6"/>
      <c r="AL438" s="6"/>
      <c r="AM438" s="6"/>
      <c r="AN438" s="39" t="str">
        <f t="array" ref="AN438">IFNA(TEXT(XLOOKUP(C:C,'Follow up.2'!B:B,'Follow up.2'!AF:AF), "mm/yyyy"), "-")</f>
        <v>-</v>
      </c>
      <c r="AO438" s="6"/>
      <c r="AP438" s="3"/>
      <c r="AQ438" s="3"/>
      <c r="AR438" s="3"/>
      <c r="AS438" s="3"/>
      <c r="AT438" s="3"/>
      <c r="AU438" s="3"/>
      <c r="AV438" s="3"/>
      <c r="AW438" s="3"/>
      <c r="AX438" s="3"/>
      <c r="AY438" s="3"/>
      <c r="AZ438" s="3"/>
      <c r="BA438" s="3"/>
      <c r="BB438" s="3"/>
      <c r="BC438" s="3"/>
      <c r="BD438" s="3"/>
      <c r="BE438" s="3"/>
      <c r="BF438" s="3"/>
      <c r="BG438" s="3"/>
      <c r="BH438" s="3"/>
      <c r="BI438" s="3"/>
    </row>
    <row r="439" ht="14.25" customHeight="1">
      <c r="A439" s="1"/>
      <c r="B439" s="1" t="str">
        <f t="array" ref="B439">ifna(iferror(xlookup(C:C,'1000'!A:A,'1000'!D:D),iferror(xlookup(C:C,'2000'!A:A,'2000'!D:D),xlookup(C:C,'3000'!A:A,'3000'!D:D))),"-")</f>
        <v>-</v>
      </c>
      <c r="C439" s="26">
        <v>1447.0</v>
      </c>
      <c r="D439" s="27" t="s">
        <v>1948</v>
      </c>
      <c r="E439" s="27" t="s">
        <v>1949</v>
      </c>
      <c r="F439" s="27" t="s">
        <v>117</v>
      </c>
      <c r="G439" s="27">
        <v>15.0</v>
      </c>
      <c r="H439" s="28" t="s">
        <v>1950</v>
      </c>
      <c r="I439" s="29" t="s">
        <v>1951</v>
      </c>
      <c r="J439" s="27"/>
      <c r="K439" s="30" t="s">
        <v>609</v>
      </c>
      <c r="L439" s="6" t="s">
        <v>609</v>
      </c>
      <c r="M439" s="51" t="s">
        <v>895</v>
      </c>
      <c r="N439" s="153" t="s">
        <v>58</v>
      </c>
      <c r="O439" s="149" t="s">
        <v>58</v>
      </c>
      <c r="P439" s="65" t="s">
        <v>106</v>
      </c>
      <c r="Q439" s="65"/>
      <c r="R439" s="65"/>
      <c r="S439" s="65"/>
      <c r="T439" s="65"/>
      <c r="U439" s="65"/>
      <c r="V439" s="65"/>
      <c r="W439" s="65"/>
      <c r="X439" s="65"/>
      <c r="Y439" s="65"/>
      <c r="Z439" s="38" t="str">
        <f t="array" ref="Z439">IFERROR(xlookup(C:C,'Follow up.1'!A:A,'Follow up.1'!AF:AF),"-")</f>
        <v>-</v>
      </c>
      <c r="AA439" s="6"/>
      <c r="AB439" s="6"/>
      <c r="AC439" s="6"/>
      <c r="AD439" s="6"/>
      <c r="AE439" s="6"/>
      <c r="AF439" s="6"/>
      <c r="AG439" s="6"/>
      <c r="AH439" s="6"/>
      <c r="AI439" s="6"/>
      <c r="AJ439" s="6"/>
      <c r="AK439" s="6"/>
      <c r="AL439" s="6"/>
      <c r="AM439" s="6"/>
      <c r="AN439" s="39" t="str">
        <f t="array" ref="AN439">IFNA(TEXT(XLOOKUP(C:C,'Follow up.2'!B:B,'Follow up.2'!AF:AF), "mm/yyyy"), "-")</f>
        <v>-</v>
      </c>
      <c r="AO439" s="6"/>
      <c r="AP439" s="3"/>
      <c r="AQ439" s="3"/>
      <c r="AR439" s="3"/>
      <c r="AS439" s="3"/>
      <c r="AT439" s="3"/>
      <c r="AU439" s="3"/>
      <c r="AV439" s="3"/>
      <c r="AW439" s="3"/>
      <c r="AX439" s="3"/>
      <c r="AY439" s="3"/>
      <c r="AZ439" s="3"/>
      <c r="BA439" s="3"/>
      <c r="BB439" s="3"/>
      <c r="BC439" s="3"/>
      <c r="BD439" s="3"/>
      <c r="BE439" s="3"/>
      <c r="BF439" s="3"/>
      <c r="BG439" s="3"/>
      <c r="BH439" s="3"/>
      <c r="BI439" s="3"/>
    </row>
    <row r="440" ht="14.25" customHeight="1">
      <c r="A440" s="1"/>
      <c r="B440" s="1" t="str">
        <f t="array" ref="B440">ifna(iferror(xlookup(C:C,'1000'!A:A,'1000'!D:D),iferror(xlookup(C:C,'2000'!A:A,'2000'!D:D),xlookup(C:C,'3000'!A:A,'3000'!D:D))),"-")</f>
        <v>-</v>
      </c>
      <c r="C440" s="26">
        <v>1526.0</v>
      </c>
      <c r="D440" s="27" t="s">
        <v>1952</v>
      </c>
      <c r="E440" s="27" t="s">
        <v>1953</v>
      </c>
      <c r="F440" s="27" t="s">
        <v>170</v>
      </c>
      <c r="G440" s="27">
        <v>15.0</v>
      </c>
      <c r="H440" s="28"/>
      <c r="I440" s="29"/>
      <c r="J440" s="27" t="s">
        <v>1954</v>
      </c>
      <c r="K440" s="30" t="s">
        <v>609</v>
      </c>
      <c r="L440" s="6" t="s">
        <v>609</v>
      </c>
      <c r="M440" s="51" t="s">
        <v>895</v>
      </c>
      <c r="N440" s="153" t="s">
        <v>58</v>
      </c>
      <c r="O440" s="149" t="s">
        <v>58</v>
      </c>
      <c r="P440" s="65" t="s">
        <v>106</v>
      </c>
      <c r="Q440" s="65"/>
      <c r="R440" s="65"/>
      <c r="S440" s="65"/>
      <c r="T440" s="65"/>
      <c r="U440" s="65"/>
      <c r="V440" s="65"/>
      <c r="W440" s="65"/>
      <c r="X440" s="65"/>
      <c r="Y440" s="65"/>
      <c r="Z440" s="38" t="str">
        <f t="array" ref="Z440">IFERROR(xlookup(C:C,'Follow up.1'!A:A,'Follow up.1'!AF:AF),"-")</f>
        <v>-</v>
      </c>
      <c r="AA440" s="6"/>
      <c r="AB440" s="6"/>
      <c r="AC440" s="6"/>
      <c r="AD440" s="6"/>
      <c r="AE440" s="6"/>
      <c r="AF440" s="6"/>
      <c r="AG440" s="6"/>
      <c r="AH440" s="6"/>
      <c r="AI440" s="6"/>
      <c r="AJ440" s="6"/>
      <c r="AK440" s="6"/>
      <c r="AL440" s="6"/>
      <c r="AM440" s="6"/>
      <c r="AN440" s="39" t="str">
        <f t="array" ref="AN440">IFNA(TEXT(XLOOKUP(C:C,'Follow up.2'!B:B,'Follow up.2'!AF:AF), "mm/yyyy"), "-")</f>
        <v>-</v>
      </c>
      <c r="AO440" s="6"/>
      <c r="AP440" s="3"/>
      <c r="AQ440" s="3"/>
      <c r="AR440" s="3"/>
      <c r="AS440" s="3"/>
      <c r="AT440" s="3"/>
      <c r="AU440" s="3"/>
      <c r="AV440" s="3"/>
      <c r="AW440" s="3"/>
      <c r="AX440" s="3"/>
      <c r="AY440" s="3"/>
      <c r="AZ440" s="3"/>
      <c r="BA440" s="3"/>
      <c r="BB440" s="3"/>
      <c r="BC440" s="3"/>
      <c r="BD440" s="3"/>
      <c r="BE440" s="3"/>
      <c r="BF440" s="3"/>
      <c r="BG440" s="3"/>
      <c r="BH440" s="3"/>
      <c r="BI440" s="3"/>
    </row>
    <row r="441" ht="14.25" customHeight="1">
      <c r="A441" s="1"/>
      <c r="B441" s="1" t="str">
        <f t="array" ref="B441">ifna(iferror(xlookup(C:C,'1000'!A:A,'1000'!D:D),iferror(xlookup(C:C,'2000'!A:A,'2000'!D:D),xlookup(C:C,'3000'!A:A,'3000'!D:D))),"-")</f>
        <v>-</v>
      </c>
      <c r="C441" s="26">
        <v>1547.0</v>
      </c>
      <c r="D441" s="27" t="s">
        <v>1955</v>
      </c>
      <c r="E441" s="27" t="s">
        <v>1956</v>
      </c>
      <c r="F441" s="27" t="s">
        <v>844</v>
      </c>
      <c r="G441" s="27">
        <v>15.0</v>
      </c>
      <c r="H441" s="28"/>
      <c r="I441" s="29"/>
      <c r="J441" s="27" t="s">
        <v>1957</v>
      </c>
      <c r="K441" s="30" t="s">
        <v>609</v>
      </c>
      <c r="L441" s="6" t="s">
        <v>609</v>
      </c>
      <c r="M441" s="51" t="s">
        <v>895</v>
      </c>
      <c r="N441" s="153" t="s">
        <v>58</v>
      </c>
      <c r="O441" s="149" t="s">
        <v>58</v>
      </c>
      <c r="P441" s="65" t="s">
        <v>106</v>
      </c>
      <c r="Q441" s="65" t="s">
        <v>56</v>
      </c>
      <c r="R441" s="65"/>
      <c r="S441" s="65"/>
      <c r="T441" s="65"/>
      <c r="U441" s="65"/>
      <c r="V441" s="65"/>
      <c r="W441" s="65"/>
      <c r="X441" s="65"/>
      <c r="Y441" s="65"/>
      <c r="Z441" s="38" t="str">
        <f t="array" ref="Z441">IFERROR(xlookup(C:C,'Follow up.1'!A:A,'Follow up.1'!AF:AF),"-")</f>
        <v>-</v>
      </c>
      <c r="AA441" s="6"/>
      <c r="AB441" s="6"/>
      <c r="AC441" s="6"/>
      <c r="AD441" s="6"/>
      <c r="AE441" s="6"/>
      <c r="AF441" s="6"/>
      <c r="AG441" s="6"/>
      <c r="AH441" s="6"/>
      <c r="AI441" s="6"/>
      <c r="AJ441" s="6"/>
      <c r="AK441" s="6"/>
      <c r="AL441" s="6"/>
      <c r="AM441" s="6"/>
      <c r="AN441" s="39" t="str">
        <f t="array" ref="AN441">IFNA(TEXT(XLOOKUP(C:C,'Follow up.2'!B:B,'Follow up.2'!AF:AF), "mm/yyyy"), "-")</f>
        <v>-</v>
      </c>
      <c r="AO441" s="6"/>
      <c r="AP441" s="3"/>
      <c r="AQ441" s="3"/>
      <c r="AR441" s="3"/>
      <c r="AS441" s="3"/>
      <c r="AT441" s="3"/>
      <c r="AU441" s="3"/>
      <c r="AV441" s="3"/>
      <c r="AW441" s="3"/>
      <c r="AX441" s="3"/>
      <c r="AY441" s="3"/>
      <c r="AZ441" s="3"/>
      <c r="BA441" s="3"/>
      <c r="BB441" s="3"/>
      <c r="BC441" s="3"/>
      <c r="BD441" s="3"/>
      <c r="BE441" s="3"/>
      <c r="BF441" s="3"/>
      <c r="BG441" s="3"/>
      <c r="BH441" s="3"/>
      <c r="BI441" s="3"/>
    </row>
    <row r="442" ht="14.25" customHeight="1">
      <c r="A442" s="1"/>
      <c r="B442" s="1" t="str">
        <f t="array" ref="B442">ifna(iferror(xlookup(C:C,'1000'!A:A,'1000'!D:D),iferror(xlookup(C:C,'2000'!A:A,'2000'!D:D),xlookup(C:C,'3000'!A:A,'3000'!D:D))),"-")</f>
        <v>-</v>
      </c>
      <c r="C442" s="26">
        <v>1552.0</v>
      </c>
      <c r="D442" s="27" t="s">
        <v>1958</v>
      </c>
      <c r="E442" s="27" t="s">
        <v>1959</v>
      </c>
      <c r="F442" s="27" t="s">
        <v>92</v>
      </c>
      <c r="G442" s="27">
        <v>15.0</v>
      </c>
      <c r="H442" s="28" t="s">
        <v>1960</v>
      </c>
      <c r="I442" s="29" t="s">
        <v>1961</v>
      </c>
      <c r="J442" s="27" t="s">
        <v>1961</v>
      </c>
      <c r="K442" s="30" t="s">
        <v>176</v>
      </c>
      <c r="L442" s="6" t="s">
        <v>176</v>
      </c>
      <c r="M442" s="6"/>
      <c r="N442" s="153" t="s">
        <v>58</v>
      </c>
      <c r="O442" s="149" t="s">
        <v>58</v>
      </c>
      <c r="P442" s="65" t="s">
        <v>56</v>
      </c>
      <c r="Q442" s="65"/>
      <c r="R442" s="65"/>
      <c r="S442" s="65"/>
      <c r="T442" s="65"/>
      <c r="U442" s="65"/>
      <c r="V442" s="65"/>
      <c r="W442" s="65"/>
      <c r="X442" s="65"/>
      <c r="Y442" s="65"/>
      <c r="Z442" s="38" t="str">
        <f t="array" ref="Z442">IFERROR(xlookup(C:C,'Follow up.1'!A:A,'Follow up.1'!AF:AF),"-")</f>
        <v>-</v>
      </c>
      <c r="AA442" s="6"/>
      <c r="AB442" s="6"/>
      <c r="AC442" s="6"/>
      <c r="AD442" s="6"/>
      <c r="AE442" s="6"/>
      <c r="AF442" s="6"/>
      <c r="AG442" s="6"/>
      <c r="AH442" s="6"/>
      <c r="AI442" s="6"/>
      <c r="AJ442" s="6"/>
      <c r="AK442" s="6"/>
      <c r="AL442" s="6"/>
      <c r="AM442" s="6"/>
      <c r="AN442" s="39" t="str">
        <f t="array" ref="AN442">IFNA(TEXT(XLOOKUP(C:C,'Follow up.2'!B:B,'Follow up.2'!AF:AF), "mm/yyyy"), "-")</f>
        <v>-</v>
      </c>
      <c r="AO442" s="6"/>
      <c r="AP442" s="3"/>
      <c r="AQ442" s="3"/>
      <c r="AR442" s="3"/>
      <c r="AS442" s="3"/>
      <c r="AT442" s="3"/>
      <c r="AU442" s="3"/>
      <c r="AV442" s="3"/>
      <c r="AW442" s="3"/>
      <c r="AX442" s="3"/>
      <c r="AY442" s="3"/>
      <c r="AZ442" s="3"/>
      <c r="BA442" s="3"/>
      <c r="BB442" s="3"/>
      <c r="BC442" s="3"/>
      <c r="BD442" s="3"/>
      <c r="BE442" s="3"/>
      <c r="BF442" s="3"/>
      <c r="BG442" s="3"/>
      <c r="BH442" s="3"/>
      <c r="BI442" s="3"/>
    </row>
    <row r="443" ht="14.25" customHeight="1">
      <c r="A443" s="1"/>
      <c r="B443" s="1" t="str">
        <f t="array" ref="B443">ifna(iferror(xlookup(C:C,'1000'!A:A,'1000'!D:D),iferror(xlookup(C:C,'2000'!A:A,'2000'!D:D),xlookup(C:C,'3000'!A:A,'3000'!D:D))),"-")</f>
        <v>-</v>
      </c>
      <c r="C443" s="52">
        <v>1623.0</v>
      </c>
      <c r="D443" s="53" t="s">
        <v>1962</v>
      </c>
      <c r="E443" s="53" t="s">
        <v>1963</v>
      </c>
      <c r="F443" s="27" t="s">
        <v>38</v>
      </c>
      <c r="G443" s="53">
        <v>15.0</v>
      </c>
      <c r="H443" s="28" t="s">
        <v>1964</v>
      </c>
      <c r="I443" s="54" t="s">
        <v>1965</v>
      </c>
      <c r="J443" s="53"/>
      <c r="K443" s="55" t="s">
        <v>42</v>
      </c>
      <c r="L443" s="53" t="s">
        <v>42</v>
      </c>
      <c r="M443" s="51" t="s">
        <v>895</v>
      </c>
      <c r="N443" s="153" t="s">
        <v>58</v>
      </c>
      <c r="O443" s="149" t="s">
        <v>58</v>
      </c>
      <c r="P443" s="35" t="s">
        <v>86</v>
      </c>
      <c r="Q443" s="35" t="s">
        <v>56</v>
      </c>
      <c r="R443" s="35" t="s">
        <v>56</v>
      </c>
      <c r="S443" s="35"/>
      <c r="T443" s="35"/>
      <c r="U443" s="35"/>
      <c r="V443" s="35"/>
      <c r="W443" s="35"/>
      <c r="X443" s="35"/>
      <c r="Y443" s="35"/>
      <c r="Z443" s="38" t="str">
        <f t="array" ref="Z443">IFERROR(xlookup(C:C,'Follow up.1'!A:A,'Follow up.1'!AF:AF),"-")</f>
        <v>-</v>
      </c>
      <c r="AA443" s="45"/>
      <c r="AB443" s="45"/>
      <c r="AC443" s="45"/>
      <c r="AD443" s="45"/>
      <c r="AE443" s="45"/>
      <c r="AF443" s="45"/>
      <c r="AG443" s="45"/>
      <c r="AH443" s="45"/>
      <c r="AI443" s="45"/>
      <c r="AJ443" s="45"/>
      <c r="AK443" s="45"/>
      <c r="AL443" s="45"/>
      <c r="AM443" s="45"/>
      <c r="AN443" s="39" t="str">
        <f t="array" ref="AN443">IFNA(TEXT(XLOOKUP(C:C,'Follow up.2'!B:B,'Follow up.2'!AF:AF), "mm/yyyy"), "-")</f>
        <v>-</v>
      </c>
      <c r="AO443" s="45"/>
      <c r="AP443" s="55"/>
      <c r="AQ443" s="138"/>
      <c r="AR443" s="138"/>
      <c r="AS443" s="138"/>
      <c r="AT443" s="138"/>
      <c r="AU443" s="138"/>
      <c r="AV443" s="138"/>
      <c r="AW443" s="3"/>
      <c r="AX443" s="3"/>
      <c r="AY443" s="3"/>
      <c r="AZ443" s="3"/>
      <c r="BA443" s="3"/>
      <c r="BB443" s="3"/>
      <c r="BC443" s="3"/>
      <c r="BD443" s="3"/>
      <c r="BE443" s="3"/>
      <c r="BF443" s="3"/>
      <c r="BG443" s="3"/>
      <c r="BH443" s="3"/>
      <c r="BI443" s="3"/>
    </row>
    <row r="444" ht="14.25" customHeight="1">
      <c r="A444" s="1"/>
      <c r="B444" s="1" t="str">
        <f t="array" ref="B444">ifna(iferror(xlookup(C:C,'1000'!A:A,'1000'!D:D),iferror(xlookup(C:C,'2000'!A:A,'2000'!D:D),xlookup(C:C,'3000'!A:A,'3000'!D:D))),"-")</f>
        <v>-</v>
      </c>
      <c r="C444" s="26">
        <v>1664.0</v>
      </c>
      <c r="D444" s="27" t="s">
        <v>1966</v>
      </c>
      <c r="E444" s="27" t="s">
        <v>1967</v>
      </c>
      <c r="F444" s="27" t="s">
        <v>38</v>
      </c>
      <c r="G444" s="27">
        <v>15.0</v>
      </c>
      <c r="H444" s="28" t="s">
        <v>1968</v>
      </c>
      <c r="I444" s="29" t="s">
        <v>1969</v>
      </c>
      <c r="J444" s="53" t="s">
        <v>1969</v>
      </c>
      <c r="K444" s="30" t="s">
        <v>42</v>
      </c>
      <c r="L444" s="27" t="s">
        <v>42</v>
      </c>
      <c r="M444" s="51" t="s">
        <v>895</v>
      </c>
      <c r="N444" s="153" t="s">
        <v>58</v>
      </c>
      <c r="O444" s="149" t="s">
        <v>58</v>
      </c>
      <c r="P444" s="35" t="s">
        <v>88</v>
      </c>
      <c r="Q444" s="35"/>
      <c r="R444" s="35"/>
      <c r="S444" s="35"/>
      <c r="T444" s="35"/>
      <c r="U444" s="35"/>
      <c r="V444" s="35"/>
      <c r="W444" s="35"/>
      <c r="X444" s="35"/>
      <c r="Y444" s="35"/>
      <c r="Z444" s="38" t="str">
        <f t="array" ref="Z444">IFERROR(xlookup(C:C,'Follow up.1'!A:A,'Follow up.1'!AF:AF),"-")</f>
        <v>-</v>
      </c>
      <c r="AA444" s="31"/>
      <c r="AB444" s="31"/>
      <c r="AC444" s="31"/>
      <c r="AD444" s="31"/>
      <c r="AE444" s="31"/>
      <c r="AF444" s="31"/>
      <c r="AG444" s="31"/>
      <c r="AH444" s="31"/>
      <c r="AI444" s="31"/>
      <c r="AJ444" s="31"/>
      <c r="AK444" s="31"/>
      <c r="AL444" s="31"/>
      <c r="AM444" s="31"/>
      <c r="AN444" s="39" t="str">
        <f t="array" ref="AN444">IFNA(TEXT(XLOOKUP(C:C,'Follow up.2'!B:B,'Follow up.2'!AF:AF), "mm/yyyy"), "-")</f>
        <v>-</v>
      </c>
      <c r="AO444" s="31"/>
      <c r="AP444" s="30"/>
      <c r="AQ444" s="13"/>
      <c r="AR444" s="13"/>
      <c r="AS444" s="13"/>
      <c r="AT444" s="13"/>
      <c r="AU444" s="13"/>
      <c r="AV444" s="13"/>
      <c r="AW444" s="3"/>
      <c r="AX444" s="3"/>
      <c r="AY444" s="3"/>
      <c r="AZ444" s="3"/>
      <c r="BA444" s="3"/>
      <c r="BB444" s="3"/>
      <c r="BC444" s="3"/>
      <c r="BD444" s="3"/>
      <c r="BE444" s="3"/>
      <c r="BF444" s="3"/>
      <c r="BG444" s="3"/>
      <c r="BH444" s="3"/>
      <c r="BI444" s="3"/>
    </row>
    <row r="445" ht="14.25" customHeight="1">
      <c r="A445" s="1"/>
      <c r="B445" s="1" t="str">
        <f t="array" ref="B445">ifna(iferror(xlookup(C:C,'1000'!A:A,'1000'!D:D),iferror(xlookup(C:C,'2000'!A:A,'2000'!D:D),xlookup(C:C,'3000'!A:A,'3000'!D:D))),"-")</f>
        <v>-</v>
      </c>
      <c r="C445" s="26">
        <v>1665.0</v>
      </c>
      <c r="D445" s="27" t="s">
        <v>571</v>
      </c>
      <c r="E445" s="27" t="s">
        <v>1970</v>
      </c>
      <c r="F445" s="27" t="s">
        <v>92</v>
      </c>
      <c r="G445" s="27">
        <v>15.0</v>
      </c>
      <c r="H445" s="28" t="s">
        <v>1971</v>
      </c>
      <c r="I445" s="29" t="s">
        <v>1972</v>
      </c>
      <c r="J445" s="53" t="s">
        <v>1973</v>
      </c>
      <c r="K445" s="30" t="s">
        <v>42</v>
      </c>
      <c r="L445" s="27" t="s">
        <v>42</v>
      </c>
      <c r="M445" s="51" t="s">
        <v>895</v>
      </c>
      <c r="N445" s="153" t="s">
        <v>58</v>
      </c>
      <c r="O445" s="149" t="s">
        <v>58</v>
      </c>
      <c r="P445" s="35" t="s">
        <v>88</v>
      </c>
      <c r="Q445" s="35"/>
      <c r="R445" s="35"/>
      <c r="S445" s="35"/>
      <c r="T445" s="35"/>
      <c r="U445" s="35"/>
      <c r="V445" s="35"/>
      <c r="W445" s="35"/>
      <c r="X445" s="35"/>
      <c r="Y445" s="35"/>
      <c r="Z445" s="38" t="str">
        <f t="array" ref="Z445">IFERROR(xlookup(C:C,'Follow up.1'!A:A,'Follow up.1'!AF:AF),"-")</f>
        <v>-</v>
      </c>
      <c r="AA445" s="31"/>
      <c r="AB445" s="31"/>
      <c r="AC445" s="31"/>
      <c r="AD445" s="31"/>
      <c r="AE445" s="31"/>
      <c r="AF445" s="31"/>
      <c r="AG445" s="31"/>
      <c r="AH445" s="31"/>
      <c r="AI445" s="31"/>
      <c r="AJ445" s="31"/>
      <c r="AK445" s="31"/>
      <c r="AL445" s="31"/>
      <c r="AM445" s="31"/>
      <c r="AN445" s="39" t="str">
        <f t="array" ref="AN445">IFNA(TEXT(XLOOKUP(C:C,'Follow up.2'!B:B,'Follow up.2'!AF:AF), "mm/yyyy"), "-")</f>
        <v>-</v>
      </c>
      <c r="AO445" s="31"/>
      <c r="AP445" s="30"/>
      <c r="AQ445" s="13"/>
      <c r="AR445" s="13"/>
      <c r="AS445" s="13"/>
      <c r="AT445" s="13"/>
      <c r="AU445" s="13"/>
      <c r="AV445" s="13"/>
      <c r="AW445" s="3"/>
      <c r="AX445" s="3"/>
      <c r="AY445" s="3"/>
      <c r="AZ445" s="3"/>
      <c r="BA445" s="3"/>
      <c r="BB445" s="3"/>
      <c r="BC445" s="3"/>
      <c r="BD445" s="3"/>
      <c r="BE445" s="3"/>
      <c r="BF445" s="3"/>
      <c r="BG445" s="3"/>
      <c r="BH445" s="3"/>
      <c r="BI445" s="3"/>
    </row>
    <row r="446" ht="14.25" customHeight="1">
      <c r="A446" s="1"/>
      <c r="B446" s="1" t="str">
        <f t="array" ref="B446">ifna(iferror(xlookup(C:C,'1000'!A:A,'1000'!D:D),iferror(xlookup(C:C,'2000'!A:A,'2000'!D:D),xlookup(C:C,'3000'!A:A,'3000'!D:D))),"-")</f>
        <v>-</v>
      </c>
      <c r="C446" s="87">
        <v>1749.0</v>
      </c>
      <c r="D446" s="89" t="s">
        <v>1974</v>
      </c>
      <c r="E446" s="89" t="s">
        <v>1975</v>
      </c>
      <c r="F446" s="89" t="s">
        <v>38</v>
      </c>
      <c r="G446" s="89">
        <v>15.0</v>
      </c>
      <c r="H446" s="43" t="s">
        <v>1107</v>
      </c>
      <c r="I446" s="90" t="s">
        <v>1976</v>
      </c>
      <c r="J446" s="89" t="s">
        <v>1976</v>
      </c>
      <c r="K446" s="91"/>
      <c r="L446" s="31" t="s">
        <v>42</v>
      </c>
      <c r="M446" s="51" t="s">
        <v>895</v>
      </c>
      <c r="N446" s="33" t="s">
        <v>654</v>
      </c>
      <c r="O446" s="145" t="s">
        <v>654</v>
      </c>
      <c r="P446" s="50" t="s">
        <v>44</v>
      </c>
      <c r="Q446" s="65"/>
      <c r="R446" s="65"/>
      <c r="S446" s="65"/>
      <c r="T446" s="65"/>
      <c r="U446" s="65"/>
      <c r="V446" s="65"/>
      <c r="W446" s="65"/>
      <c r="X446" s="65"/>
      <c r="Y446" s="65"/>
      <c r="Z446" s="57" t="str">
        <f t="array" ref="Z446">IFERROR(xlookup(C:C,'Follow up.1'!A:A,'Follow up.1'!AF:AF),"-")</f>
        <v>-</v>
      </c>
      <c r="AA446" s="6"/>
      <c r="AB446" s="6"/>
      <c r="AC446" s="6"/>
      <c r="AD446" s="6"/>
      <c r="AE446" s="6"/>
      <c r="AF446" s="6"/>
      <c r="AG446" s="6"/>
      <c r="AH446" s="6"/>
      <c r="AI446" s="6"/>
      <c r="AJ446" s="6"/>
      <c r="AK446" s="6"/>
      <c r="AL446" s="6"/>
      <c r="AM446" s="6"/>
      <c r="AN446" s="45" t="str">
        <f t="array" ref="AN446">IFNA(TEXT(XLOOKUP(C:C,'Follow up.2'!B:B,'Follow up.2'!AF:AF), "mm/yyyy"), "-")</f>
        <v>-</v>
      </c>
      <c r="AO446" s="6"/>
      <c r="AP446" s="3"/>
      <c r="AQ446" s="3"/>
      <c r="AR446" s="3"/>
      <c r="AS446" s="3"/>
      <c r="AT446" s="3"/>
      <c r="AU446" s="3"/>
      <c r="AV446" s="3"/>
      <c r="AW446" s="3"/>
      <c r="AX446" s="3"/>
      <c r="AY446" s="3"/>
      <c r="AZ446" s="3"/>
      <c r="BA446" s="3"/>
      <c r="BB446" s="3"/>
      <c r="BC446" s="3"/>
      <c r="BD446" s="3"/>
      <c r="BE446" s="3"/>
      <c r="BF446" s="3"/>
      <c r="BG446" s="3"/>
      <c r="BH446" s="3"/>
      <c r="BI446" s="3"/>
    </row>
    <row r="447" ht="14.25" customHeight="1">
      <c r="A447" s="1"/>
      <c r="B447" s="1" t="str">
        <f t="array" ref="B447">ifna(iferror(xlookup(C:C,'1000'!A:A,'1000'!D:D),iferror(xlookup(C:C,'2000'!A:A,'2000'!D:D),xlookup(C:C,'3000'!A:A,'3000'!D:D))),"-")</f>
        <v>-</v>
      </c>
      <c r="C447" s="87">
        <v>1761.0</v>
      </c>
      <c r="D447" s="89" t="s">
        <v>1280</v>
      </c>
      <c r="E447" s="89" t="s">
        <v>496</v>
      </c>
      <c r="F447" s="89" t="s">
        <v>92</v>
      </c>
      <c r="G447" s="89">
        <v>15.0</v>
      </c>
      <c r="H447" s="43" t="s">
        <v>1977</v>
      </c>
      <c r="I447" s="90" t="s">
        <v>1978</v>
      </c>
      <c r="J447" s="89" t="s">
        <v>1979</v>
      </c>
      <c r="K447" s="91"/>
      <c r="L447" s="31" t="s">
        <v>42</v>
      </c>
      <c r="M447" s="51" t="s">
        <v>895</v>
      </c>
      <c r="N447" s="33" t="s">
        <v>654</v>
      </c>
      <c r="O447" s="145" t="s">
        <v>654</v>
      </c>
      <c r="P447" s="50" t="s">
        <v>86</v>
      </c>
      <c r="Q447" s="65"/>
      <c r="R447" s="65"/>
      <c r="S447" s="65"/>
      <c r="T447" s="65"/>
      <c r="U447" s="65"/>
      <c r="V447" s="65"/>
      <c r="W447" s="65"/>
      <c r="X447" s="65"/>
      <c r="Y447" s="65"/>
      <c r="Z447" s="38" t="str">
        <f t="array" ref="Z447">IFERROR(xlookup(C:C,'Follow up.1'!A:A,'Follow up.1'!AF:AF),"-")</f>
        <v>-</v>
      </c>
      <c r="AA447" s="6"/>
      <c r="AB447" s="6"/>
      <c r="AC447" s="6"/>
      <c r="AD447" s="6"/>
      <c r="AE447" s="6"/>
      <c r="AF447" s="6"/>
      <c r="AG447" s="6"/>
      <c r="AH447" s="6"/>
      <c r="AI447" s="6"/>
      <c r="AJ447" s="6"/>
      <c r="AK447" s="6"/>
      <c r="AL447" s="6"/>
      <c r="AM447" s="6"/>
      <c r="AN447" s="39" t="str">
        <f t="array" ref="AN447">IFNA(TEXT(XLOOKUP(C:C,'Follow up.2'!B:B,'Follow up.2'!AF:AF), "mm/yyyy"), "-")</f>
        <v>-</v>
      </c>
      <c r="AO447" s="6"/>
      <c r="AP447" s="3"/>
      <c r="AQ447" s="3"/>
      <c r="AR447" s="3"/>
      <c r="AS447" s="3"/>
      <c r="AT447" s="3"/>
      <c r="AU447" s="3"/>
      <c r="AV447" s="3"/>
      <c r="AW447" s="3"/>
      <c r="AX447" s="3"/>
      <c r="AY447" s="3"/>
      <c r="AZ447" s="3"/>
      <c r="BA447" s="3"/>
      <c r="BB447" s="3"/>
      <c r="BC447" s="3"/>
      <c r="BD447" s="3"/>
      <c r="BE447" s="3"/>
      <c r="BF447" s="3"/>
      <c r="BG447" s="3"/>
      <c r="BH447" s="3"/>
      <c r="BI447" s="3"/>
    </row>
    <row r="448" ht="14.25" customHeight="1">
      <c r="A448" s="1"/>
      <c r="B448" s="1" t="str">
        <f t="array" ref="B448">ifna(iferror(xlookup(C:C,'1000'!A:A,'1000'!D:D),iferror(xlookup(C:C,'2000'!A:A,'2000'!D:D),xlookup(C:C,'3000'!A:A,'3000'!D:D))),"-")</f>
        <v>-</v>
      </c>
      <c r="C448" s="87">
        <v>1774.0</v>
      </c>
      <c r="D448" s="89" t="s">
        <v>1980</v>
      </c>
      <c r="E448" s="89" t="s">
        <v>1981</v>
      </c>
      <c r="F448" s="89" t="s">
        <v>38</v>
      </c>
      <c r="G448" s="89">
        <v>15.0</v>
      </c>
      <c r="H448" s="43" t="s">
        <v>1982</v>
      </c>
      <c r="I448" s="90" t="s">
        <v>1983</v>
      </c>
      <c r="J448" s="89" t="s">
        <v>1984</v>
      </c>
      <c r="K448" s="91"/>
      <c r="L448" s="31" t="s">
        <v>42</v>
      </c>
      <c r="M448" s="51" t="s">
        <v>895</v>
      </c>
      <c r="N448" s="33" t="s">
        <v>654</v>
      </c>
      <c r="O448" s="145" t="s">
        <v>654</v>
      </c>
      <c r="P448" s="50" t="s">
        <v>44</v>
      </c>
      <c r="Q448" s="50" t="s">
        <v>46</v>
      </c>
      <c r="R448" s="50" t="s">
        <v>46</v>
      </c>
      <c r="S448" s="50" t="s">
        <v>46</v>
      </c>
      <c r="T448" s="50" t="s">
        <v>86</v>
      </c>
      <c r="U448" s="65"/>
      <c r="V448" s="65"/>
      <c r="W448" s="65"/>
      <c r="X448" s="65"/>
      <c r="Y448" s="65"/>
      <c r="Z448" s="38" t="str">
        <f t="array" ref="Z448">IFERROR(xlookup(C:C,'Follow up.1'!A:A,'Follow up.1'!AF:AF),"-")</f>
        <v>-</v>
      </c>
      <c r="AA448" s="6"/>
      <c r="AB448" s="6"/>
      <c r="AC448" s="6"/>
      <c r="AD448" s="6"/>
      <c r="AE448" s="6"/>
      <c r="AF448" s="6"/>
      <c r="AG448" s="6"/>
      <c r="AH448" s="6"/>
      <c r="AI448" s="6"/>
      <c r="AJ448" s="6"/>
      <c r="AK448" s="6"/>
      <c r="AL448" s="6"/>
      <c r="AM448" s="6"/>
      <c r="AN448" s="39" t="str">
        <f t="array" ref="AN448">IFNA(TEXT(XLOOKUP(C:C,'Follow up.2'!B:B,'Follow up.2'!AF:AF), "mm/yyyy"), "-")</f>
        <v>-</v>
      </c>
      <c r="AO448" s="6"/>
      <c r="AP448" s="3"/>
      <c r="AQ448" s="3"/>
      <c r="AR448" s="3"/>
      <c r="AS448" s="3"/>
      <c r="AT448" s="3"/>
      <c r="AU448" s="3"/>
      <c r="AV448" s="3"/>
      <c r="AW448" s="3"/>
      <c r="AX448" s="3"/>
      <c r="AY448" s="3"/>
      <c r="AZ448" s="3"/>
      <c r="BA448" s="3"/>
      <c r="BB448" s="3"/>
      <c r="BC448" s="3"/>
      <c r="BD448" s="3"/>
      <c r="BE448" s="3"/>
      <c r="BF448" s="3"/>
      <c r="BG448" s="3"/>
      <c r="BH448" s="3"/>
      <c r="BI448" s="3"/>
    </row>
    <row r="449" ht="14.25" customHeight="1">
      <c r="A449" s="1"/>
      <c r="B449" s="1" t="str">
        <f t="array" ref="B449">ifna(iferror(xlookup(C:C,'1000'!A:A,'1000'!D:D),iferror(xlookup(C:C,'2000'!A:A,'2000'!D:D),xlookup(C:C,'3000'!A:A,'3000'!D:D))),"-")</f>
        <v>-</v>
      </c>
      <c r="C449" s="87">
        <v>1803.0</v>
      </c>
      <c r="D449" s="89" t="s">
        <v>1985</v>
      </c>
      <c r="E449" s="89" t="s">
        <v>1986</v>
      </c>
      <c r="F449" s="89" t="s">
        <v>92</v>
      </c>
      <c r="G449" s="89">
        <v>15.0</v>
      </c>
      <c r="H449" s="43" t="s">
        <v>1987</v>
      </c>
      <c r="I449" s="90" t="s">
        <v>1988</v>
      </c>
      <c r="J449" s="89" t="s">
        <v>1988</v>
      </c>
      <c r="K449" s="91"/>
      <c r="L449" s="31" t="s">
        <v>42</v>
      </c>
      <c r="M449" s="51" t="s">
        <v>895</v>
      </c>
      <c r="N449" s="33" t="s">
        <v>654</v>
      </c>
      <c r="O449" s="145" t="s">
        <v>654</v>
      </c>
      <c r="P449" s="50" t="s">
        <v>44</v>
      </c>
      <c r="Q449" s="65"/>
      <c r="R449" s="65"/>
      <c r="S449" s="65"/>
      <c r="T449" s="65"/>
      <c r="U449" s="65"/>
      <c r="V449" s="65"/>
      <c r="W449" s="65"/>
      <c r="X449" s="65"/>
      <c r="Y449" s="65"/>
      <c r="Z449" s="38" t="str">
        <f t="array" ref="Z449">IFERROR(xlookup(C:C,'Follow up.1'!A:A,'Follow up.1'!AF:AF),"-")</f>
        <v>-</v>
      </c>
      <c r="AA449" s="6"/>
      <c r="AB449" s="6"/>
      <c r="AC449" s="6"/>
      <c r="AD449" s="6"/>
      <c r="AE449" s="6"/>
      <c r="AF449" s="6"/>
      <c r="AG449" s="6"/>
      <c r="AH449" s="6"/>
      <c r="AI449" s="6"/>
      <c r="AJ449" s="6"/>
      <c r="AK449" s="6"/>
      <c r="AL449" s="6"/>
      <c r="AM449" s="6"/>
      <c r="AN449" s="39" t="str">
        <f t="array" ref="AN449">IFNA(TEXT(XLOOKUP(C:C,'Follow up.2'!B:B,'Follow up.2'!AF:AF), "mm/yyyy"), "-")</f>
        <v>-</v>
      </c>
      <c r="AO449" s="6"/>
      <c r="AP449" s="3"/>
      <c r="AQ449" s="3"/>
      <c r="AR449" s="3"/>
      <c r="AS449" s="3"/>
      <c r="AT449" s="3"/>
      <c r="AU449" s="3"/>
      <c r="AV449" s="3"/>
      <c r="AW449" s="3"/>
      <c r="AX449" s="3"/>
      <c r="AY449" s="3"/>
      <c r="AZ449" s="3"/>
      <c r="BA449" s="3"/>
      <c r="BB449" s="3"/>
      <c r="BC449" s="3"/>
      <c r="BD449" s="3"/>
      <c r="BE449" s="3"/>
      <c r="BF449" s="3"/>
      <c r="BG449" s="3"/>
      <c r="BH449" s="3"/>
      <c r="BI449" s="3"/>
    </row>
    <row r="450" ht="14.25" customHeight="1">
      <c r="A450" s="1"/>
      <c r="B450" s="1" t="str">
        <f t="array" ref="B450">ifna(iferror(xlookup(C:C,'1000'!A:A,'1000'!D:D),iferror(xlookup(C:C,'2000'!A:A,'2000'!D:D),xlookup(C:C,'3000'!A:A,'3000'!D:D))),"-")</f>
        <v>-</v>
      </c>
      <c r="C450" s="87">
        <v>1809.0</v>
      </c>
      <c r="D450" s="89" t="s">
        <v>1791</v>
      </c>
      <c r="E450" s="89" t="s">
        <v>1989</v>
      </c>
      <c r="F450" s="89" t="s">
        <v>92</v>
      </c>
      <c r="G450" s="89">
        <v>15.0</v>
      </c>
      <c r="H450" s="43" t="s">
        <v>1990</v>
      </c>
      <c r="I450" s="90" t="s">
        <v>1991</v>
      </c>
      <c r="J450" s="89" t="s">
        <v>1991</v>
      </c>
      <c r="K450" s="91"/>
      <c r="L450" s="31" t="s">
        <v>42</v>
      </c>
      <c r="M450" s="51" t="s">
        <v>895</v>
      </c>
      <c r="N450" s="33" t="s">
        <v>654</v>
      </c>
      <c r="O450" s="145" t="s">
        <v>654</v>
      </c>
      <c r="P450" s="50" t="s">
        <v>44</v>
      </c>
      <c r="Q450" s="65"/>
      <c r="R450" s="65"/>
      <c r="S450" s="65"/>
      <c r="T450" s="65"/>
      <c r="U450" s="65"/>
      <c r="V450" s="65"/>
      <c r="W450" s="65"/>
      <c r="X450" s="65"/>
      <c r="Y450" s="65"/>
      <c r="Z450" s="38" t="str">
        <f t="array" ref="Z450">IFERROR(xlookup(C:C,'Follow up.1'!A:A,'Follow up.1'!AF:AF),"-")</f>
        <v>-</v>
      </c>
      <c r="AA450" s="6"/>
      <c r="AB450" s="6"/>
      <c r="AC450" s="6"/>
      <c r="AD450" s="6"/>
      <c r="AE450" s="6"/>
      <c r="AF450" s="6"/>
      <c r="AG450" s="6"/>
      <c r="AH450" s="6"/>
      <c r="AI450" s="6"/>
      <c r="AJ450" s="6"/>
      <c r="AK450" s="6"/>
      <c r="AL450" s="6"/>
      <c r="AM450" s="6"/>
      <c r="AN450" s="39" t="str">
        <f t="array" ref="AN450">IFNA(TEXT(XLOOKUP(C:C,'Follow up.2'!B:B,'Follow up.2'!AF:AF), "mm/yyyy"), "-")</f>
        <v>-</v>
      </c>
      <c r="AO450" s="6"/>
      <c r="AP450" s="3"/>
      <c r="AQ450" s="3"/>
      <c r="AR450" s="3"/>
      <c r="AS450" s="3"/>
      <c r="AT450" s="3"/>
      <c r="AU450" s="3"/>
      <c r="AV450" s="3"/>
      <c r="AW450" s="3"/>
      <c r="AX450" s="3"/>
      <c r="AY450" s="3"/>
      <c r="AZ450" s="3"/>
      <c r="BA450" s="3"/>
      <c r="BB450" s="3"/>
      <c r="BC450" s="3"/>
      <c r="BD450" s="3"/>
      <c r="BE450" s="3"/>
      <c r="BF450" s="3"/>
      <c r="BG450" s="3"/>
      <c r="BH450" s="3"/>
      <c r="BI450" s="3"/>
    </row>
    <row r="451" ht="14.25" customHeight="1">
      <c r="A451" s="1"/>
      <c r="B451" s="1" t="str">
        <f t="array" ref="B451">ifna(iferror(xlookup(C:C,'1000'!A:A,'1000'!D:D),iferror(xlookup(C:C,'2000'!A:A,'2000'!D:D),xlookup(C:C,'3000'!A:A,'3000'!D:D))),"-")</f>
        <v>-</v>
      </c>
      <c r="C451" s="87">
        <v>1811.0</v>
      </c>
      <c r="D451" s="89" t="s">
        <v>1992</v>
      </c>
      <c r="E451" s="89" t="s">
        <v>1993</v>
      </c>
      <c r="F451" s="89" t="s">
        <v>38</v>
      </c>
      <c r="G451" s="89">
        <v>15.0</v>
      </c>
      <c r="H451" s="43" t="s">
        <v>1992</v>
      </c>
      <c r="I451" s="90" t="s">
        <v>1994</v>
      </c>
      <c r="J451" s="89" t="s">
        <v>1994</v>
      </c>
      <c r="K451" s="91"/>
      <c r="L451" s="31" t="s">
        <v>42</v>
      </c>
      <c r="M451" s="51" t="s">
        <v>895</v>
      </c>
      <c r="N451" s="33" t="s">
        <v>58</v>
      </c>
      <c r="O451" s="145" t="s">
        <v>58</v>
      </c>
      <c r="P451" s="50" t="s">
        <v>46</v>
      </c>
      <c r="Q451" s="65"/>
      <c r="R451" s="65"/>
      <c r="S451" s="65"/>
      <c r="T451" s="65"/>
      <c r="U451" s="65"/>
      <c r="V451" s="65"/>
      <c r="W451" s="65"/>
      <c r="X451" s="65"/>
      <c r="Y451" s="65"/>
      <c r="Z451" s="38" t="str">
        <f t="array" ref="Z451">IFERROR(xlookup(C:C,'Follow up.1'!A:A,'Follow up.1'!AF:AF),"-")</f>
        <v>-</v>
      </c>
      <c r="AA451" s="6"/>
      <c r="AB451" s="6"/>
      <c r="AC451" s="6"/>
      <c r="AD451" s="6"/>
      <c r="AE451" s="6"/>
      <c r="AF451" s="6"/>
      <c r="AG451" s="6"/>
      <c r="AH451" s="6"/>
      <c r="AI451" s="6"/>
      <c r="AJ451" s="6"/>
      <c r="AK451" s="6"/>
      <c r="AL451" s="6"/>
      <c r="AM451" s="6"/>
      <c r="AN451" s="39" t="str">
        <f t="array" ref="AN451">IFNA(TEXT(XLOOKUP(C:C,'Follow up.2'!B:B,'Follow up.2'!AF:AF), "mm/yyyy"), "-")</f>
        <v>-</v>
      </c>
      <c r="AO451" s="6"/>
      <c r="AP451" s="3"/>
      <c r="AQ451" s="3"/>
      <c r="AR451" s="3"/>
      <c r="AS451" s="3"/>
      <c r="AT451" s="3"/>
      <c r="AU451" s="3"/>
      <c r="AV451" s="3"/>
      <c r="AW451" s="3"/>
      <c r="AX451" s="3"/>
      <c r="AY451" s="3"/>
      <c r="AZ451" s="3"/>
      <c r="BA451" s="3"/>
      <c r="BB451" s="3"/>
      <c r="BC451" s="3"/>
      <c r="BD451" s="3"/>
      <c r="BE451" s="3"/>
      <c r="BF451" s="3"/>
      <c r="BG451" s="3"/>
      <c r="BH451" s="3"/>
      <c r="BI451" s="3"/>
    </row>
    <row r="452" ht="14.25" customHeight="1">
      <c r="A452" s="1"/>
      <c r="B452" s="1" t="str">
        <f t="array" ref="B452">ifna(iferror(xlookup(C:C,'1000'!A:A,'1000'!D:D),iferror(xlookup(C:C,'2000'!A:A,'2000'!D:D),xlookup(C:C,'3000'!A:A,'3000'!D:D))),"-")</f>
        <v>-</v>
      </c>
      <c r="C452" s="41">
        <v>1858.0</v>
      </c>
      <c r="D452" s="46" t="s">
        <v>1995</v>
      </c>
      <c r="E452" s="46" t="s">
        <v>1996</v>
      </c>
      <c r="F452" s="46" t="s">
        <v>38</v>
      </c>
      <c r="G452" s="46">
        <v>15.0</v>
      </c>
      <c r="H452" s="47" t="s">
        <v>1997</v>
      </c>
      <c r="I452" s="48" t="s">
        <v>1998</v>
      </c>
      <c r="J452" s="46" t="s">
        <v>1998</v>
      </c>
      <c r="K452" s="49" t="s">
        <v>1999</v>
      </c>
      <c r="L452" s="31" t="s">
        <v>42</v>
      </c>
      <c r="M452" s="51" t="s">
        <v>895</v>
      </c>
      <c r="N452" s="82" t="s">
        <v>654</v>
      </c>
      <c r="O452" s="145" t="s">
        <v>654</v>
      </c>
      <c r="P452" s="50" t="s">
        <v>57</v>
      </c>
      <c r="Q452" s="65"/>
      <c r="R452" s="65"/>
      <c r="S452" s="65"/>
      <c r="T452" s="65"/>
      <c r="U452" s="65"/>
      <c r="V452" s="65"/>
      <c r="W452" s="65"/>
      <c r="X452" s="65"/>
      <c r="Y452" s="65"/>
      <c r="Z452" s="38" t="str">
        <f t="array" ref="Z452">IFERROR(xlookup(C:C,'Follow up.1'!A:A,'Follow up.1'!AF:AF),"-")</f>
        <v>-</v>
      </c>
      <c r="AA452" s="6"/>
      <c r="AB452" s="6"/>
      <c r="AC452" s="6"/>
      <c r="AD452" s="6"/>
      <c r="AE452" s="6"/>
      <c r="AF452" s="6"/>
      <c r="AG452" s="6"/>
      <c r="AH452" s="6"/>
      <c r="AI452" s="6"/>
      <c r="AJ452" s="6"/>
      <c r="AK452" s="6"/>
      <c r="AL452" s="6"/>
      <c r="AM452" s="6"/>
      <c r="AN452" s="39" t="str">
        <f t="array" ref="AN452">IFNA(TEXT(XLOOKUP(C:C,'Follow up.2'!B:B,'Follow up.2'!AF:AF), "mm/yyyy"), "-")</f>
        <v>-</v>
      </c>
      <c r="AO452" s="6"/>
      <c r="AP452" s="3"/>
      <c r="AQ452" s="3"/>
      <c r="AR452" s="3"/>
      <c r="AS452" s="3"/>
      <c r="AT452" s="3"/>
      <c r="AU452" s="3"/>
      <c r="AV452" s="3"/>
      <c r="AW452" s="3"/>
      <c r="AX452" s="3"/>
      <c r="AY452" s="3"/>
      <c r="AZ452" s="3"/>
      <c r="BA452" s="3"/>
      <c r="BB452" s="3"/>
      <c r="BC452" s="3"/>
      <c r="BD452" s="3"/>
      <c r="BE452" s="3"/>
      <c r="BF452" s="3"/>
      <c r="BG452" s="3"/>
      <c r="BH452" s="3"/>
      <c r="BI452" s="3"/>
    </row>
    <row r="453" ht="14.25" customHeight="1">
      <c r="A453" s="1"/>
      <c r="B453" s="1" t="str">
        <f t="array" ref="B453">ifna(iferror(xlookup(C:C,'1000'!A:A,'1000'!D:D),iferror(xlookup(C:C,'2000'!A:A,'2000'!D:D),xlookup(C:C,'3000'!A:A,'3000'!D:D))),"-")</f>
        <v>-</v>
      </c>
      <c r="C453" s="41">
        <v>1861.0</v>
      </c>
      <c r="D453" s="46" t="s">
        <v>1494</v>
      </c>
      <c r="E453" s="46" t="s">
        <v>2000</v>
      </c>
      <c r="F453" s="46" t="s">
        <v>38</v>
      </c>
      <c r="G453" s="46">
        <v>15.0</v>
      </c>
      <c r="H453" s="47" t="s">
        <v>2001</v>
      </c>
      <c r="I453" s="48" t="s">
        <v>2002</v>
      </c>
      <c r="J453" s="46" t="s">
        <v>2002</v>
      </c>
      <c r="K453" s="49" t="s">
        <v>2003</v>
      </c>
      <c r="L453" s="31" t="s">
        <v>42</v>
      </c>
      <c r="M453" s="51" t="s">
        <v>895</v>
      </c>
      <c r="N453" s="82" t="s">
        <v>654</v>
      </c>
      <c r="O453" s="145" t="s">
        <v>654</v>
      </c>
      <c r="P453" s="50" t="s">
        <v>57</v>
      </c>
      <c r="Q453" s="65"/>
      <c r="R453" s="65"/>
      <c r="S453" s="65"/>
      <c r="T453" s="65"/>
      <c r="U453" s="65"/>
      <c r="V453" s="65"/>
      <c r="W453" s="65"/>
      <c r="X453" s="65"/>
      <c r="Y453" s="65"/>
      <c r="Z453" s="38" t="str">
        <f t="array" ref="Z453">IFERROR(xlookup(C:C,'Follow up.1'!A:A,'Follow up.1'!AF:AF),"-")</f>
        <v>-</v>
      </c>
      <c r="AA453" s="6"/>
      <c r="AB453" s="6"/>
      <c r="AC453" s="6"/>
      <c r="AD453" s="6"/>
      <c r="AE453" s="6"/>
      <c r="AF453" s="6"/>
      <c r="AG453" s="6"/>
      <c r="AH453" s="6"/>
      <c r="AI453" s="6"/>
      <c r="AJ453" s="6"/>
      <c r="AK453" s="6"/>
      <c r="AL453" s="6"/>
      <c r="AM453" s="6"/>
      <c r="AN453" s="39" t="str">
        <f t="array" ref="AN453">IFNA(TEXT(XLOOKUP(C:C,'Follow up.2'!B:B,'Follow up.2'!AF:AF), "mm/yyyy"), "-")</f>
        <v>-</v>
      </c>
      <c r="AO453" s="6"/>
      <c r="AP453" s="3"/>
      <c r="AQ453" s="3"/>
      <c r="AR453" s="3"/>
      <c r="AS453" s="3"/>
      <c r="AT453" s="3"/>
      <c r="AU453" s="3"/>
      <c r="AV453" s="3"/>
      <c r="AW453" s="3"/>
      <c r="AX453" s="3"/>
      <c r="AY453" s="3"/>
      <c r="AZ453" s="3"/>
      <c r="BA453" s="3"/>
      <c r="BB453" s="3"/>
      <c r="BC453" s="3"/>
      <c r="BD453" s="3"/>
      <c r="BE453" s="3"/>
      <c r="BF453" s="3"/>
      <c r="BG453" s="3"/>
      <c r="BH453" s="3"/>
      <c r="BI453" s="3"/>
    </row>
    <row r="454" ht="14.25" customHeight="1">
      <c r="A454" s="1"/>
      <c r="B454" s="1" t="str">
        <f t="array" ref="B454">ifna(iferror(xlookup(C:C,'1000'!A:A,'1000'!D:D),iferror(xlookup(C:C,'2000'!A:A,'2000'!D:D),xlookup(C:C,'3000'!A:A,'3000'!D:D))),"-")</f>
        <v>-</v>
      </c>
      <c r="C454" s="41">
        <v>1868.0</v>
      </c>
      <c r="D454" s="46" t="s">
        <v>2004</v>
      </c>
      <c r="E454" s="46" t="s">
        <v>2005</v>
      </c>
      <c r="F454" s="46" t="s">
        <v>38</v>
      </c>
      <c r="G454" s="46">
        <v>15.0</v>
      </c>
      <c r="H454" s="47" t="s">
        <v>2006</v>
      </c>
      <c r="I454" s="48" t="s">
        <v>2007</v>
      </c>
      <c r="J454" s="46" t="s">
        <v>2007</v>
      </c>
      <c r="K454" s="49" t="s">
        <v>2008</v>
      </c>
      <c r="L454" s="31" t="s">
        <v>42</v>
      </c>
      <c r="M454" s="51" t="s">
        <v>895</v>
      </c>
      <c r="N454" s="82" t="s">
        <v>654</v>
      </c>
      <c r="O454" s="145" t="s">
        <v>654</v>
      </c>
      <c r="P454" s="50" t="s">
        <v>57</v>
      </c>
      <c r="Q454" s="65"/>
      <c r="R454" s="65"/>
      <c r="S454" s="65"/>
      <c r="T454" s="65"/>
      <c r="U454" s="65"/>
      <c r="V454" s="65"/>
      <c r="W454" s="65"/>
      <c r="X454" s="65"/>
      <c r="Y454" s="65"/>
      <c r="Z454" s="38" t="str">
        <f t="array" ref="Z454">IFERROR(xlookup(C:C,'Follow up.1'!A:A,'Follow up.1'!AF:AF),"-")</f>
        <v>-</v>
      </c>
      <c r="AA454" s="6"/>
      <c r="AB454" s="6"/>
      <c r="AC454" s="6"/>
      <c r="AD454" s="6"/>
      <c r="AE454" s="6"/>
      <c r="AF454" s="6"/>
      <c r="AG454" s="6"/>
      <c r="AH454" s="6"/>
      <c r="AI454" s="6"/>
      <c r="AJ454" s="6"/>
      <c r="AK454" s="6"/>
      <c r="AL454" s="6"/>
      <c r="AM454" s="6"/>
      <c r="AN454" s="39" t="str">
        <f t="array" ref="AN454">IFNA(TEXT(XLOOKUP(C:C,'Follow up.2'!B:B,'Follow up.2'!AF:AF), "mm/yyyy"), "-")</f>
        <v>-</v>
      </c>
      <c r="AO454" s="6"/>
      <c r="AP454" s="3"/>
      <c r="AQ454" s="3"/>
      <c r="AR454" s="3"/>
      <c r="AS454" s="3"/>
      <c r="AT454" s="3"/>
      <c r="AU454" s="3"/>
      <c r="AV454" s="3"/>
      <c r="AW454" s="3"/>
      <c r="AX454" s="3"/>
      <c r="AY454" s="3"/>
      <c r="AZ454" s="3"/>
      <c r="BA454" s="3"/>
      <c r="BB454" s="3"/>
      <c r="BC454" s="3"/>
      <c r="BD454" s="3"/>
      <c r="BE454" s="3"/>
      <c r="BF454" s="3"/>
      <c r="BG454" s="3"/>
      <c r="BH454" s="3"/>
      <c r="BI454" s="3"/>
    </row>
    <row r="455" ht="14.25" customHeight="1">
      <c r="A455" s="1"/>
      <c r="B455" s="1" t="str">
        <f t="array" ref="B455">ifna(iferror(xlookup(C:C,'1000'!A:A,'1000'!D:D),iferror(xlookup(C:C,'2000'!A:A,'2000'!D:D),xlookup(C:C,'3000'!A:A,'3000'!D:D))),"-")</f>
        <v>-</v>
      </c>
      <c r="C455" s="41">
        <v>1873.0</v>
      </c>
      <c r="D455" s="46" t="s">
        <v>2009</v>
      </c>
      <c r="E455" s="46" t="s">
        <v>2010</v>
      </c>
      <c r="F455" s="46" t="s">
        <v>38</v>
      </c>
      <c r="G455" s="46">
        <v>15.0</v>
      </c>
      <c r="H455" s="47" t="s">
        <v>2011</v>
      </c>
      <c r="I455" s="48" t="s">
        <v>2012</v>
      </c>
      <c r="J455" s="46" t="s">
        <v>2012</v>
      </c>
      <c r="K455" s="49" t="s">
        <v>2013</v>
      </c>
      <c r="L455" s="31" t="s">
        <v>42</v>
      </c>
      <c r="M455" s="51" t="s">
        <v>895</v>
      </c>
      <c r="N455" s="82" t="s">
        <v>654</v>
      </c>
      <c r="O455" s="145" t="s">
        <v>654</v>
      </c>
      <c r="P455" s="50" t="s">
        <v>57</v>
      </c>
      <c r="Q455" s="65"/>
      <c r="R455" s="65"/>
      <c r="S455" s="65"/>
      <c r="T455" s="65"/>
      <c r="U455" s="65"/>
      <c r="V455" s="65"/>
      <c r="W455" s="65"/>
      <c r="X455" s="65"/>
      <c r="Y455" s="65"/>
      <c r="Z455" s="38" t="str">
        <f t="array" ref="Z455">IFERROR(xlookup(C:C,'Follow up.1'!A:A,'Follow up.1'!AF:AF),"-")</f>
        <v>-</v>
      </c>
      <c r="AA455" s="6"/>
      <c r="AB455" s="6"/>
      <c r="AC455" s="6"/>
      <c r="AD455" s="6"/>
      <c r="AE455" s="6"/>
      <c r="AF455" s="6"/>
      <c r="AG455" s="6"/>
      <c r="AH455" s="6"/>
      <c r="AI455" s="6"/>
      <c r="AJ455" s="6"/>
      <c r="AK455" s="6"/>
      <c r="AL455" s="6"/>
      <c r="AM455" s="6"/>
      <c r="AN455" s="39" t="str">
        <f t="array" ref="AN455">IFNA(TEXT(XLOOKUP(C:C,'Follow up.2'!B:B,'Follow up.2'!AF:AF), "mm/yyyy"), "-")</f>
        <v>-</v>
      </c>
      <c r="AO455" s="6"/>
      <c r="AP455" s="3"/>
      <c r="AQ455" s="3"/>
      <c r="AR455" s="3"/>
      <c r="AS455" s="3"/>
      <c r="AT455" s="3"/>
      <c r="AU455" s="3"/>
      <c r="AV455" s="3"/>
      <c r="AW455" s="3"/>
      <c r="AX455" s="3"/>
      <c r="AY455" s="3"/>
      <c r="AZ455" s="3"/>
      <c r="BA455" s="3"/>
      <c r="BB455" s="3"/>
      <c r="BC455" s="3"/>
      <c r="BD455" s="3"/>
      <c r="BE455" s="3"/>
      <c r="BF455" s="3"/>
      <c r="BG455" s="3"/>
      <c r="BH455" s="3"/>
      <c r="BI455" s="3"/>
    </row>
    <row r="456" ht="14.25" customHeight="1">
      <c r="A456" s="1"/>
      <c r="B456" s="1"/>
      <c r="C456" s="41">
        <v>1825.0</v>
      </c>
      <c r="D456" s="46" t="s">
        <v>2014</v>
      </c>
      <c r="E456" s="46" t="s">
        <v>1250</v>
      </c>
      <c r="F456" s="46" t="s">
        <v>38</v>
      </c>
      <c r="G456" s="46">
        <v>15.0</v>
      </c>
      <c r="H456" s="193"/>
      <c r="I456" s="48" t="s">
        <v>2015</v>
      </c>
      <c r="J456" s="3"/>
      <c r="K456" s="5"/>
      <c r="L456" s="31" t="s">
        <v>42</v>
      </c>
      <c r="M456" s="51" t="s">
        <v>895</v>
      </c>
      <c r="N456" s="33" t="s">
        <v>654</v>
      </c>
      <c r="O456" s="145" t="s">
        <v>654</v>
      </c>
      <c r="P456" s="50" t="s">
        <v>46</v>
      </c>
      <c r="Q456" s="65"/>
      <c r="R456" s="65"/>
      <c r="S456" s="65"/>
      <c r="T456" s="65"/>
      <c r="U456" s="65"/>
      <c r="V456" s="65"/>
      <c r="W456" s="65"/>
      <c r="X456" s="65"/>
      <c r="Y456" s="65"/>
      <c r="Z456" s="38" t="str">
        <f t="array" ref="Z456">IFERROR(xlookup(C:C,'Follow up.1'!A:A,'Follow up.1'!AF:AF),"-")</f>
        <v>-</v>
      </c>
      <c r="AA456" s="6"/>
      <c r="AB456" s="6"/>
      <c r="AC456" s="6"/>
      <c r="AD456" s="6"/>
      <c r="AE456" s="6"/>
      <c r="AF456" s="6"/>
      <c r="AG456" s="6"/>
      <c r="AH456" s="6"/>
      <c r="AI456" s="6"/>
      <c r="AJ456" s="6"/>
      <c r="AK456" s="6"/>
      <c r="AL456" s="6"/>
      <c r="AM456" s="6"/>
      <c r="AN456" s="39" t="str">
        <f t="array" ref="AN456">IFNA(TEXT(XLOOKUP(C:C,'Follow up.2'!B:B,'Follow up.2'!AF:AF), "mm/yyyy"), "-")</f>
        <v>-</v>
      </c>
      <c r="AO456" s="6"/>
      <c r="AP456" s="3"/>
      <c r="AQ456" s="3"/>
      <c r="AR456" s="3"/>
      <c r="AS456" s="3"/>
      <c r="AT456" s="3"/>
      <c r="AU456" s="3"/>
      <c r="AV456" s="3"/>
      <c r="AW456" s="3"/>
      <c r="AX456" s="3"/>
      <c r="AY456" s="3"/>
      <c r="AZ456" s="3"/>
      <c r="BA456" s="3"/>
      <c r="BB456" s="3"/>
      <c r="BC456" s="3"/>
      <c r="BD456" s="3"/>
      <c r="BE456" s="3"/>
      <c r="BF456" s="3"/>
      <c r="BG456" s="3"/>
      <c r="BH456" s="3"/>
      <c r="BI456" s="3"/>
    </row>
    <row r="457" ht="14.25" customHeight="1">
      <c r="A457" s="1"/>
      <c r="B457" s="1">
        <f t="array" ref="B457">ifna(iferror(xlookup(C:C,'1000'!A:A,'1000'!D:D),iferror(xlookup(C:C,'2000'!A:A,'2000'!D:D),xlookup(C:C,'3000'!A:A,'3000'!D:D))),"-")</f>
        <v>2101</v>
      </c>
      <c r="C457" s="26">
        <v>1630.0</v>
      </c>
      <c r="D457" s="27" t="s">
        <v>2016</v>
      </c>
      <c r="E457" s="27" t="s">
        <v>1105</v>
      </c>
      <c r="G457" s="27">
        <v>16.0</v>
      </c>
      <c r="H457" s="28" t="s">
        <v>2017</v>
      </c>
      <c r="I457" s="54" t="s">
        <v>2018</v>
      </c>
      <c r="J457" s="53" t="s">
        <v>2019</v>
      </c>
      <c r="K457" s="30" t="s">
        <v>42</v>
      </c>
      <c r="L457" s="31" t="s">
        <v>42</v>
      </c>
      <c r="M457" s="15" t="s">
        <v>2020</v>
      </c>
      <c r="N457" s="33" t="s">
        <v>2021</v>
      </c>
      <c r="O457" s="86" t="s">
        <v>654</v>
      </c>
      <c r="P457" s="35" t="s">
        <v>56</v>
      </c>
      <c r="Q457" s="35" t="s">
        <v>56</v>
      </c>
      <c r="R457" s="35" t="s">
        <v>56</v>
      </c>
      <c r="S457" s="35" t="s">
        <v>56</v>
      </c>
      <c r="T457" s="35" t="s">
        <v>56</v>
      </c>
      <c r="U457" s="35" t="s">
        <v>76</v>
      </c>
      <c r="V457" s="35" t="s">
        <v>56</v>
      </c>
      <c r="W457" s="35" t="s">
        <v>46</v>
      </c>
      <c r="X457" s="35" t="s">
        <v>46</v>
      </c>
      <c r="Y457" s="35" t="s">
        <v>86</v>
      </c>
      <c r="Z457" s="38" t="str">
        <f t="array" ref="Z457">IFERROR(xlookup(C:C,'Follow up.1'!A:A,'Follow up.1'!AF:AF),"-")</f>
        <v>02/26</v>
      </c>
      <c r="AA457" s="32" t="s">
        <v>47</v>
      </c>
      <c r="AB457" s="31"/>
      <c r="AC457" s="31"/>
      <c r="AD457" s="31"/>
      <c r="AE457" s="31"/>
      <c r="AF457" s="31"/>
      <c r="AG457" s="31"/>
      <c r="AH457" s="31"/>
      <c r="AI457" s="31"/>
      <c r="AJ457" s="31"/>
      <c r="AK457" s="31"/>
      <c r="AL457" s="31"/>
      <c r="AM457" s="31"/>
      <c r="AN457" s="39" t="str">
        <f t="array" ref="AN457">IFNA(TEXT(XLOOKUP(C:C,'Follow up.2'!B:B,'Follow up.2'!AF:AF),if(left(B457,1)="3","x", "mm/yyyy")), "-")</f>
        <v/>
      </c>
      <c r="AO457" s="31"/>
      <c r="AP457" s="30"/>
      <c r="AQ457" s="13"/>
      <c r="AR457" s="13"/>
      <c r="AS457" s="13"/>
      <c r="AT457" s="13"/>
      <c r="AU457" s="13"/>
      <c r="AV457" s="13"/>
      <c r="AW457" s="3"/>
      <c r="AX457" s="3"/>
      <c r="AY457" s="3"/>
      <c r="AZ457" s="3"/>
      <c r="BA457" s="3"/>
      <c r="BB457" s="3"/>
      <c r="BC457" s="3"/>
      <c r="BD457" s="3"/>
      <c r="BE457" s="3"/>
      <c r="BF457" s="3"/>
      <c r="BG457" s="3"/>
      <c r="BH457" s="3"/>
      <c r="BI457" s="3"/>
    </row>
    <row r="458" ht="14.25" customHeight="1">
      <c r="A458" s="1"/>
      <c r="B458" s="1">
        <f t="array" ref="B458">ifna(iferror(xlookup(C:C,'1000'!A:A,'1000'!D:D),iferror(xlookup(C:C,'2000'!A:A,'2000'!D:D),xlookup(C:C,'3000'!A:A,'3000'!D:D))),"-")</f>
        <v>2097</v>
      </c>
      <c r="C458" s="26">
        <v>1596.0</v>
      </c>
      <c r="D458" s="27" t="s">
        <v>2022</v>
      </c>
      <c r="E458" s="27" t="s">
        <v>2023</v>
      </c>
      <c r="F458" s="27" t="s">
        <v>81</v>
      </c>
      <c r="G458" s="27">
        <v>16.0</v>
      </c>
      <c r="H458" s="28" t="s">
        <v>2024</v>
      </c>
      <c r="I458" s="29" t="s">
        <v>2025</v>
      </c>
      <c r="J458" s="27" t="s">
        <v>2026</v>
      </c>
      <c r="K458" s="30" t="s">
        <v>1008</v>
      </c>
      <c r="L458" s="31" t="s">
        <v>1008</v>
      </c>
      <c r="M458" s="31"/>
      <c r="N458" s="33" t="s">
        <v>17</v>
      </c>
      <c r="O458" s="86" t="s">
        <v>654</v>
      </c>
      <c r="P458" s="35" t="s">
        <v>106</v>
      </c>
      <c r="Q458" s="35" t="s">
        <v>56</v>
      </c>
      <c r="R458" s="65" t="s">
        <v>45</v>
      </c>
      <c r="S458" s="65" t="s">
        <v>45</v>
      </c>
      <c r="T458" s="35" t="s">
        <v>46</v>
      </c>
      <c r="U458" s="35" t="s">
        <v>56</v>
      </c>
      <c r="V458" s="66" t="s">
        <v>45</v>
      </c>
      <c r="W458" s="35" t="s">
        <v>45</v>
      </c>
      <c r="X458" s="35" t="s">
        <v>45</v>
      </c>
      <c r="Y458" s="35" t="s">
        <v>45</v>
      </c>
      <c r="Z458" s="38" t="str">
        <f t="array" ref="Z458">IFERROR(xlookup(C:C,'Follow up.1'!A:A,'Follow up.1'!AF:AF),"-")</f>
        <v>02/26</v>
      </c>
      <c r="AA458" s="32" t="s">
        <v>198</v>
      </c>
      <c r="AB458" s="32" t="s">
        <v>128</v>
      </c>
      <c r="AC458" s="32" t="s">
        <v>128</v>
      </c>
      <c r="AD458" s="31"/>
      <c r="AE458" s="31"/>
      <c r="AF458" s="31"/>
      <c r="AG458" s="31"/>
      <c r="AH458" s="31"/>
      <c r="AI458" s="31"/>
      <c r="AJ458" s="31"/>
      <c r="AK458" s="31"/>
      <c r="AL458" s="31"/>
      <c r="AM458" s="31"/>
      <c r="AN458" s="39" t="str">
        <f t="array" ref="AN458">IFNA(TEXT(XLOOKUP(C:C,'Follow up.2'!B:B,'Follow up.2'!AF:AF),if(left(B458,1)="3","x", "mm/yyyy")), "-")</f>
        <v/>
      </c>
      <c r="AO458" s="31"/>
      <c r="AP458" s="30"/>
      <c r="AQ458" s="13"/>
      <c r="AR458" s="13"/>
      <c r="AS458" s="13"/>
      <c r="AT458" s="13"/>
      <c r="AU458" s="13"/>
      <c r="AV458" s="13"/>
      <c r="AW458" s="3"/>
      <c r="AX458" s="3"/>
      <c r="AY458" s="3"/>
      <c r="AZ458" s="3"/>
      <c r="BA458" s="3"/>
      <c r="BB458" s="3"/>
      <c r="BC458" s="3"/>
      <c r="BD458" s="3"/>
      <c r="BE458" s="3"/>
      <c r="BF458" s="3"/>
      <c r="BG458" s="3"/>
      <c r="BH458" s="3"/>
      <c r="BI458" s="3"/>
    </row>
    <row r="459" ht="14.25" customHeight="1">
      <c r="A459" s="1"/>
      <c r="B459" s="1">
        <f t="array" ref="B459">ifna(iferror(xlookup(C:C,'1000'!A:A,'1000'!D:D),iferror(xlookup(C:C,'2000'!A:A,'2000'!D:D),xlookup(C:C,'3000'!A:A,'3000'!D:D))),"-")</f>
        <v>2096</v>
      </c>
      <c r="C459" s="26">
        <v>1584.0</v>
      </c>
      <c r="D459" s="27" t="s">
        <v>1168</v>
      </c>
      <c r="E459" s="27" t="s">
        <v>2027</v>
      </c>
      <c r="F459" s="27" t="s">
        <v>170</v>
      </c>
      <c r="G459" s="27">
        <v>16.0</v>
      </c>
      <c r="H459" s="28" t="s">
        <v>2028</v>
      </c>
      <c r="I459" s="29" t="s">
        <v>2029</v>
      </c>
      <c r="J459" s="27" t="s">
        <v>2030</v>
      </c>
      <c r="K459" s="30" t="s">
        <v>392</v>
      </c>
      <c r="L459" s="31" t="s">
        <v>392</v>
      </c>
      <c r="M459" s="31"/>
      <c r="N459" s="33" t="s">
        <v>2031</v>
      </c>
      <c r="O459" s="86" t="s">
        <v>654</v>
      </c>
      <c r="P459" s="35" t="s">
        <v>46</v>
      </c>
      <c r="Q459" s="35" t="s">
        <v>106</v>
      </c>
      <c r="R459" s="35" t="s">
        <v>44</v>
      </c>
      <c r="S459" s="35" t="s">
        <v>44</v>
      </c>
      <c r="T459" s="35" t="s">
        <v>45</v>
      </c>
      <c r="U459" s="35" t="s">
        <v>45</v>
      </c>
      <c r="V459" s="35" t="s">
        <v>45</v>
      </c>
      <c r="W459" s="35" t="s">
        <v>45</v>
      </c>
      <c r="X459" s="35" t="s">
        <v>45</v>
      </c>
      <c r="Y459" s="35" t="s">
        <v>86</v>
      </c>
      <c r="Z459" s="38" t="str">
        <f t="array" ref="Z459">IFERROR(xlookup(C:C,'Follow up.1'!A:A,'Follow up.1'!AF:AF),"-")</f>
        <v>02/26</v>
      </c>
      <c r="AA459" s="32" t="s">
        <v>198</v>
      </c>
      <c r="AB459" s="31"/>
      <c r="AC459" s="31"/>
      <c r="AD459" s="31"/>
      <c r="AE459" s="31"/>
      <c r="AF459" s="31"/>
      <c r="AG459" s="31"/>
      <c r="AH459" s="31"/>
      <c r="AI459" s="31"/>
      <c r="AJ459" s="31"/>
      <c r="AK459" s="31"/>
      <c r="AL459" s="31"/>
      <c r="AM459" s="31"/>
      <c r="AN459" s="39" t="str">
        <f t="array" ref="AN459">IFNA(TEXT(XLOOKUP(C:C,'Follow up.2'!B:B,'Follow up.2'!AF:AF),if(left(B459,1)="3","x", "mm/yyyy")), "-")</f>
        <v/>
      </c>
      <c r="AO459" s="31"/>
      <c r="AP459" s="30"/>
      <c r="AQ459" s="13"/>
      <c r="AR459" s="13"/>
      <c r="AS459" s="13"/>
      <c r="AT459" s="13"/>
      <c r="AU459" s="13"/>
      <c r="AV459" s="13"/>
      <c r="AW459" s="3"/>
      <c r="AX459" s="3"/>
      <c r="AY459" s="3"/>
      <c r="AZ459" s="3"/>
      <c r="BA459" s="3"/>
      <c r="BB459" s="3"/>
      <c r="BC459" s="3"/>
      <c r="BD459" s="3"/>
      <c r="BE459" s="3"/>
      <c r="BF459" s="3"/>
      <c r="BG459" s="3"/>
      <c r="BH459" s="3"/>
      <c r="BI459" s="3"/>
    </row>
    <row r="460" ht="14.25" customHeight="1">
      <c r="A460" s="1"/>
      <c r="B460" s="1">
        <f t="array" ref="B460">ifna(iferror(xlookup(C:C,'1000'!A:A,'1000'!D:D),iferror(xlookup(C:C,'2000'!A:A,'2000'!D:D),xlookup(C:C,'3000'!A:A,'3000'!D:D))),"-")</f>
        <v>2056</v>
      </c>
      <c r="C460" s="26">
        <v>1224.0</v>
      </c>
      <c r="D460" s="27" t="s">
        <v>2032</v>
      </c>
      <c r="E460" s="27" t="s">
        <v>2033</v>
      </c>
      <c r="F460" s="27" t="s">
        <v>38</v>
      </c>
      <c r="G460" s="27">
        <v>16.0</v>
      </c>
      <c r="H460" s="28" t="s">
        <v>2034</v>
      </c>
      <c r="I460" s="29" t="s">
        <v>2035</v>
      </c>
      <c r="J460" s="27" t="s">
        <v>2035</v>
      </c>
      <c r="K460" s="30"/>
      <c r="L460" s="27"/>
      <c r="M460" s="42" t="s">
        <v>2036</v>
      </c>
      <c r="N460" s="33" t="s">
        <v>654</v>
      </c>
      <c r="O460" s="86" t="s">
        <v>654</v>
      </c>
      <c r="P460" s="66" t="s">
        <v>76</v>
      </c>
      <c r="Q460" s="35" t="s">
        <v>555</v>
      </c>
      <c r="R460" s="35" t="s">
        <v>106</v>
      </c>
      <c r="S460" s="35" t="s">
        <v>106</v>
      </c>
      <c r="T460" s="35" t="s">
        <v>76</v>
      </c>
      <c r="U460" s="35" t="s">
        <v>45</v>
      </c>
      <c r="V460" s="65" t="s">
        <v>45</v>
      </c>
      <c r="W460" s="35" t="s">
        <v>56</v>
      </c>
      <c r="X460" s="35" t="s">
        <v>56</v>
      </c>
      <c r="Y460" s="35" t="s">
        <v>106</v>
      </c>
      <c r="Z460" s="38" t="str">
        <f t="array" ref="Z460">IFERROR(xlookup(C:C,'Follow up.1'!A:A,'Follow up.1'!AF:AF),"-")</f>
        <v>11/25</v>
      </c>
      <c r="AA460" s="32" t="s">
        <v>86</v>
      </c>
      <c r="AB460" s="32"/>
      <c r="AC460" s="31"/>
      <c r="AD460" s="31"/>
      <c r="AE460" s="31"/>
      <c r="AF460" s="31"/>
      <c r="AG460" s="31"/>
      <c r="AH460" s="31"/>
      <c r="AI460" s="31"/>
      <c r="AJ460" s="31"/>
      <c r="AK460" s="31"/>
      <c r="AL460" s="31"/>
      <c r="AM460" s="31"/>
      <c r="AN460" s="39" t="str">
        <f t="array" ref="AN460">IFNA(TEXT(XLOOKUP(C:C,'Follow up.2'!B:B,'Follow up.2'!AF:AF), "mm/yyyy"), "-")</f>
        <v/>
      </c>
      <c r="AO460" s="31"/>
      <c r="AP460" s="27"/>
      <c r="AQ460" s="3"/>
      <c r="AR460" s="3"/>
      <c r="AS460" s="3"/>
      <c r="AT460" s="3"/>
      <c r="AU460" s="3"/>
      <c r="AV460" s="3"/>
      <c r="AW460" s="3"/>
      <c r="AX460" s="3"/>
      <c r="AY460" s="3"/>
      <c r="AZ460" s="3"/>
      <c r="BA460" s="3"/>
      <c r="BB460" s="3"/>
      <c r="BC460" s="3"/>
      <c r="BD460" s="3"/>
      <c r="BE460" s="3"/>
      <c r="BF460" s="3"/>
      <c r="BG460" s="3"/>
      <c r="BH460" s="3"/>
      <c r="BI460" s="3"/>
    </row>
    <row r="461" ht="14.25" customHeight="1">
      <c r="A461" s="1"/>
      <c r="B461" s="1">
        <f t="array" ref="B461">ifna(iferror(xlookup(C:C,'1000'!A:A,'1000'!D:D),iferror(xlookup(C:C,'2000'!A:A,'2000'!D:D),xlookup(C:C,'3000'!A:A,'3000'!D:D))),"-")</f>
        <v>2068</v>
      </c>
      <c r="C461" s="26">
        <v>1345.0</v>
      </c>
      <c r="D461" s="27" t="s">
        <v>2037</v>
      </c>
      <c r="E461" s="27" t="s">
        <v>1684</v>
      </c>
      <c r="F461" s="27" t="s">
        <v>38</v>
      </c>
      <c r="G461" s="27">
        <v>16.0</v>
      </c>
      <c r="H461" s="28" t="s">
        <v>2038</v>
      </c>
      <c r="I461" s="29" t="s">
        <v>2039</v>
      </c>
      <c r="J461" s="27" t="s">
        <v>2040</v>
      </c>
      <c r="K461" s="30" t="s">
        <v>609</v>
      </c>
      <c r="L461" s="31" t="s">
        <v>609</v>
      </c>
      <c r="M461" s="32" t="s">
        <v>2041</v>
      </c>
      <c r="N461" s="33" t="s">
        <v>654</v>
      </c>
      <c r="O461" s="86" t="s">
        <v>654</v>
      </c>
      <c r="P461" s="65" t="s">
        <v>46</v>
      </c>
      <c r="Q461" s="65" t="s">
        <v>45</v>
      </c>
      <c r="R461" s="65" t="s">
        <v>106</v>
      </c>
      <c r="S461" s="65" t="s">
        <v>106</v>
      </c>
      <c r="T461" s="65" t="s">
        <v>106</v>
      </c>
      <c r="U461" s="65" t="s">
        <v>106</v>
      </c>
      <c r="V461" s="65" t="s">
        <v>45</v>
      </c>
      <c r="W461" s="65" t="s">
        <v>106</v>
      </c>
      <c r="X461" s="65" t="s">
        <v>106</v>
      </c>
      <c r="Y461" s="65" t="s">
        <v>106</v>
      </c>
      <c r="Z461" s="38" t="str">
        <f t="array" ref="Z461">IFERROR(xlookup(C:C,'Follow up.1'!A:A,'Follow up.1'!AF:AF),"-")</f>
        <v>11/25</v>
      </c>
      <c r="AA461" s="51" t="s">
        <v>86</v>
      </c>
      <c r="AB461" s="6"/>
      <c r="AC461" s="6"/>
      <c r="AD461" s="6"/>
      <c r="AE461" s="6"/>
      <c r="AF461" s="6"/>
      <c r="AG461" s="6"/>
      <c r="AH461" s="6"/>
      <c r="AI461" s="6"/>
      <c r="AJ461" s="6"/>
      <c r="AK461" s="6"/>
      <c r="AL461" s="6"/>
      <c r="AM461" s="6"/>
      <c r="AN461" s="39" t="str">
        <f t="array" ref="AN461">IFNA(TEXT(XLOOKUP(C:C,'Follow up.2'!B:B,'Follow up.2'!AF:AF), "mm/yyyy"), "-")</f>
        <v/>
      </c>
      <c r="AO461" s="6"/>
      <c r="AP461" s="3"/>
      <c r="AQ461" s="3"/>
      <c r="AR461" s="3"/>
      <c r="AS461" s="3"/>
      <c r="AT461" s="3"/>
      <c r="AU461" s="3"/>
      <c r="AV461" s="3"/>
      <c r="AW461" s="3"/>
      <c r="AX461" s="3"/>
      <c r="AY461" s="3"/>
      <c r="AZ461" s="3"/>
      <c r="BA461" s="3"/>
      <c r="BB461" s="3"/>
      <c r="BC461" s="3"/>
      <c r="BD461" s="3"/>
      <c r="BE461" s="3"/>
      <c r="BF461" s="3"/>
      <c r="BG461" s="3"/>
      <c r="BH461" s="3"/>
      <c r="BI461" s="3"/>
    </row>
    <row r="462" ht="14.25" customHeight="1">
      <c r="A462" s="1"/>
      <c r="B462" s="1">
        <f t="array" ref="B462">ifna(iferror(xlookup(C:C,'1000'!A:A,'1000'!D:D),iferror(xlookup(C:C,'2000'!A:A,'2000'!D:D),xlookup(C:C,'3000'!A:A,'3000'!D:D))),"-")</f>
        <v>2072</v>
      </c>
      <c r="C462" s="26">
        <v>1395.0</v>
      </c>
      <c r="D462" s="27" t="s">
        <v>2042</v>
      </c>
      <c r="E462" s="27" t="s">
        <v>1711</v>
      </c>
      <c r="F462" s="27" t="s">
        <v>117</v>
      </c>
      <c r="G462" s="27">
        <v>16.0</v>
      </c>
      <c r="H462" s="137" t="s">
        <v>1222</v>
      </c>
      <c r="I462" s="173">
        <v>2.155969459E9</v>
      </c>
      <c r="J462" s="27"/>
      <c r="K462" s="30" t="s">
        <v>42</v>
      </c>
      <c r="L462" s="31" t="s">
        <v>42</v>
      </c>
      <c r="M462" s="32" t="s">
        <v>1712</v>
      </c>
      <c r="N462" s="82" t="s">
        <v>654</v>
      </c>
      <c r="O462" s="86" t="s">
        <v>654</v>
      </c>
      <c r="P462" s="65" t="s">
        <v>106</v>
      </c>
      <c r="Q462" s="65" t="s">
        <v>45</v>
      </c>
      <c r="R462" s="65" t="s">
        <v>45</v>
      </c>
      <c r="S462" s="65" t="s">
        <v>45</v>
      </c>
      <c r="T462" s="65" t="s">
        <v>106</v>
      </c>
      <c r="U462" s="65" t="s">
        <v>106</v>
      </c>
      <c r="V462" s="66" t="s">
        <v>45</v>
      </c>
      <c r="W462" s="65" t="s">
        <v>106</v>
      </c>
      <c r="X462" s="65" t="s">
        <v>106</v>
      </c>
      <c r="Y462" s="65" t="s">
        <v>106</v>
      </c>
      <c r="Z462" s="38" t="str">
        <f t="array" ref="Z462">IFERROR(xlookup(C:C,'Follow up.1'!A:A,'Follow up.1'!AF:AF),"-")</f>
        <v>01/26</v>
      </c>
      <c r="AA462" s="6"/>
      <c r="AB462" s="6"/>
      <c r="AC462" s="6"/>
      <c r="AD462" s="6"/>
      <c r="AE462" s="6"/>
      <c r="AF462" s="6"/>
      <c r="AG462" s="6"/>
      <c r="AH462" s="6"/>
      <c r="AI462" s="6"/>
      <c r="AJ462" s="6"/>
      <c r="AK462" s="6"/>
      <c r="AL462" s="6"/>
      <c r="AM462" s="6"/>
      <c r="AN462" s="39" t="str">
        <f t="array" ref="AN462">IFNA(TEXT(XLOOKUP(C:C,'Follow up.2'!B:B,'Follow up.2'!AF:AF), "mm/yyyy"), "-")</f>
        <v/>
      </c>
      <c r="AO462" s="6"/>
      <c r="AP462" s="3"/>
      <c r="AQ462" s="3"/>
      <c r="AR462" s="3"/>
      <c r="AS462" s="3"/>
      <c r="AT462" s="3"/>
      <c r="AU462" s="3"/>
      <c r="AV462" s="3"/>
      <c r="AW462" s="3"/>
      <c r="AX462" s="3"/>
      <c r="AY462" s="3"/>
      <c r="AZ462" s="3"/>
      <c r="BA462" s="3"/>
      <c r="BB462" s="3"/>
      <c r="BC462" s="3"/>
      <c r="BD462" s="3"/>
      <c r="BE462" s="3"/>
      <c r="BF462" s="3"/>
      <c r="BG462" s="3"/>
      <c r="BH462" s="3"/>
      <c r="BI462" s="3"/>
    </row>
    <row r="463" ht="14.25" customHeight="1">
      <c r="A463" s="1"/>
      <c r="B463" s="1">
        <f t="array" ref="B463">ifna(iferror(xlookup(C:C,'1000'!A:A,'1000'!D:D),iferror(xlookup(C:C,'2000'!A:A,'2000'!D:D),xlookup(C:C,'3000'!A:A,'3000'!D:D))),"-")</f>
        <v>2107</v>
      </c>
      <c r="C463" s="212">
        <v>1626.0</v>
      </c>
      <c r="D463" s="213" t="s">
        <v>2043</v>
      </c>
      <c r="E463" s="213" t="s">
        <v>1105</v>
      </c>
      <c r="F463" s="213">
        <v>1.0</v>
      </c>
      <c r="G463" s="213">
        <v>16.0</v>
      </c>
      <c r="H463" s="214" t="s">
        <v>2017</v>
      </c>
      <c r="I463" s="213" t="s">
        <v>2018</v>
      </c>
      <c r="J463" s="213" t="s">
        <v>2019</v>
      </c>
      <c r="K463" s="215" t="s">
        <v>42</v>
      </c>
      <c r="L463" s="213" t="s">
        <v>42</v>
      </c>
      <c r="M463" s="216" t="s">
        <v>2044</v>
      </c>
      <c r="N463" s="217" t="s">
        <v>654</v>
      </c>
      <c r="O463" s="218" t="s">
        <v>654</v>
      </c>
      <c r="P463" s="219" t="s">
        <v>86</v>
      </c>
      <c r="Q463" s="219" t="s">
        <v>86</v>
      </c>
      <c r="R463" s="219" t="s">
        <v>56</v>
      </c>
      <c r="S463" s="219" t="s">
        <v>56</v>
      </c>
      <c r="T463" s="219" t="s">
        <v>56</v>
      </c>
      <c r="U463" s="219" t="s">
        <v>86</v>
      </c>
      <c r="V463" s="220" t="s">
        <v>372</v>
      </c>
      <c r="W463" s="220" t="s">
        <v>56</v>
      </c>
      <c r="X463" s="220" t="s">
        <v>56</v>
      </c>
      <c r="Y463" s="219"/>
      <c r="Z463" s="221" t="str">
        <f t="array" ref="Z463">IFERROR(xlookup(C:C,'Follow up.1'!A:A,'Follow up.1'!AF:AF),"-")</f>
        <v/>
      </c>
      <c r="AA463" s="222"/>
      <c r="AB463" s="222"/>
      <c r="AC463" s="222"/>
      <c r="AD463" s="222"/>
      <c r="AE463" s="222"/>
      <c r="AF463" s="222"/>
      <c r="AG463" s="222"/>
      <c r="AH463" s="222"/>
      <c r="AI463" s="222"/>
      <c r="AJ463" s="222"/>
      <c r="AK463" s="222"/>
      <c r="AL463" s="222"/>
      <c r="AM463" s="222"/>
      <c r="AN463" s="222" t="str">
        <f t="array" ref="AN463">IFNA(TEXT(XLOOKUP(C:C,'Follow up.2'!B:B,'Follow up.2'!AF:AF), "mm/yyyy"), "-")</f>
        <v>-</v>
      </c>
      <c r="AO463" s="222"/>
      <c r="AP463" s="215"/>
      <c r="AQ463" s="223"/>
      <c r="AR463" s="223"/>
      <c r="AS463" s="223"/>
      <c r="AT463" s="223"/>
      <c r="AU463" s="223"/>
      <c r="AV463" s="223"/>
      <c r="AW463" s="224"/>
      <c r="AX463" s="224"/>
      <c r="AY463" s="224"/>
      <c r="AZ463" s="224"/>
      <c r="BA463" s="224"/>
      <c r="BB463" s="224"/>
      <c r="BC463" s="224"/>
      <c r="BD463" s="224"/>
      <c r="BE463" s="224"/>
      <c r="BF463" s="224"/>
      <c r="BG463" s="224"/>
      <c r="BH463" s="224"/>
      <c r="BI463" s="224"/>
    </row>
    <row r="464" ht="14.25" customHeight="1">
      <c r="A464" s="1"/>
      <c r="B464" s="1" t="str">
        <f t="array" ref="B464">ifna(iferror(xlookup(C:C,'1000'!A:A,'1000'!D:D),iferror(xlookup(C:C,'2000'!A:A,'2000'!D:D),xlookup(C:C,'3000'!A:A,'3000'!D:D))),"-")</f>
        <v>-</v>
      </c>
      <c r="C464" s="26">
        <v>1130.0</v>
      </c>
      <c r="D464" s="27" t="s">
        <v>1072</v>
      </c>
      <c r="E464" s="27" t="s">
        <v>2045</v>
      </c>
      <c r="F464" s="27" t="s">
        <v>92</v>
      </c>
      <c r="G464" s="27">
        <v>16.0</v>
      </c>
      <c r="H464" s="28" t="s">
        <v>2046</v>
      </c>
      <c r="I464" s="29" t="s">
        <v>779</v>
      </c>
      <c r="J464" s="27"/>
      <c r="K464" s="30" t="s">
        <v>42</v>
      </c>
      <c r="L464" s="27" t="s">
        <v>42</v>
      </c>
      <c r="M464" s="51" t="s">
        <v>895</v>
      </c>
      <c r="N464" s="153" t="s">
        <v>58</v>
      </c>
      <c r="O464" s="149" t="s">
        <v>58</v>
      </c>
      <c r="P464" s="35" t="s">
        <v>114</v>
      </c>
      <c r="Q464" s="35"/>
      <c r="R464" s="35"/>
      <c r="S464" s="35"/>
      <c r="T464" s="35"/>
      <c r="U464" s="35"/>
      <c r="V464" s="35"/>
      <c r="W464" s="35"/>
      <c r="X464" s="35"/>
      <c r="Y464" s="35"/>
      <c r="Z464" s="38" t="str">
        <f t="array" ref="Z464">IFERROR(xlookup(C:C,'Follow up.1'!A:A,'Follow up.1'!AF:AF),"-")</f>
        <v>-</v>
      </c>
      <c r="AA464" s="31"/>
      <c r="AB464" s="31"/>
      <c r="AC464" s="31"/>
      <c r="AD464" s="31"/>
      <c r="AE464" s="31"/>
      <c r="AF464" s="31"/>
      <c r="AG464" s="31"/>
      <c r="AH464" s="31"/>
      <c r="AI464" s="31"/>
      <c r="AJ464" s="31"/>
      <c r="AK464" s="31"/>
      <c r="AL464" s="31"/>
      <c r="AM464" s="31"/>
      <c r="AN464" s="39" t="str">
        <f t="array" ref="AN464">IFNA(TEXT(XLOOKUP(C:C,'Follow up.2'!B:B,'Follow up.2'!AF:AF), "mm/yyyy"), "-")</f>
        <v>-</v>
      </c>
      <c r="AO464" s="31"/>
      <c r="AP464" s="27"/>
      <c r="AQ464" s="3"/>
      <c r="AR464" s="3"/>
      <c r="AS464" s="3"/>
      <c r="AT464" s="3"/>
      <c r="AU464" s="3"/>
      <c r="AV464" s="3"/>
      <c r="AW464" s="3"/>
      <c r="AX464" s="3"/>
      <c r="AY464" s="3"/>
      <c r="AZ464" s="3"/>
      <c r="BA464" s="3"/>
      <c r="BB464" s="3"/>
      <c r="BC464" s="3"/>
      <c r="BD464" s="3"/>
      <c r="BE464" s="3"/>
      <c r="BF464" s="3"/>
      <c r="BG464" s="3"/>
      <c r="BH464" s="3"/>
      <c r="BI464" s="3"/>
    </row>
    <row r="465" ht="14.25" customHeight="1">
      <c r="A465" s="1"/>
      <c r="B465" s="1" t="str">
        <f t="array" ref="B465">ifna(iferror(xlookup(C:C,'1000'!A:A,'1000'!D:D),iferror(xlookup(C:C,'2000'!A:A,'2000'!D:D),xlookup(C:C,'3000'!A:A,'3000'!D:D))),"-")</f>
        <v>-</v>
      </c>
      <c r="C465" s="26">
        <v>1131.0</v>
      </c>
      <c r="D465" s="27" t="s">
        <v>2047</v>
      </c>
      <c r="E465" s="27" t="s">
        <v>2048</v>
      </c>
      <c r="F465" s="27" t="s">
        <v>71</v>
      </c>
      <c r="G465" s="27">
        <v>16.0</v>
      </c>
      <c r="H465" s="28" t="s">
        <v>2049</v>
      </c>
      <c r="I465" s="29" t="s">
        <v>2050</v>
      </c>
      <c r="J465" s="27"/>
      <c r="K465" s="30" t="s">
        <v>42</v>
      </c>
      <c r="L465" s="27" t="s">
        <v>42</v>
      </c>
      <c r="M465" s="51" t="s">
        <v>895</v>
      </c>
      <c r="N465" s="153" t="s">
        <v>58</v>
      </c>
      <c r="O465" s="149" t="s">
        <v>58</v>
      </c>
      <c r="P465" s="35" t="s">
        <v>114</v>
      </c>
      <c r="Q465" s="35"/>
      <c r="R465" s="35"/>
      <c r="S465" s="35"/>
      <c r="T465" s="35"/>
      <c r="U465" s="35"/>
      <c r="V465" s="35"/>
      <c r="W465" s="35"/>
      <c r="X465" s="35"/>
      <c r="Y465" s="35"/>
      <c r="Z465" s="38" t="str">
        <f t="array" ref="Z465">IFERROR(xlookup(C:C,'Follow up.1'!A:A,'Follow up.1'!AF:AF),"-")</f>
        <v>-</v>
      </c>
      <c r="AA465" s="31"/>
      <c r="AB465" s="31"/>
      <c r="AC465" s="31"/>
      <c r="AD465" s="31"/>
      <c r="AE465" s="31"/>
      <c r="AF465" s="31"/>
      <c r="AG465" s="31"/>
      <c r="AH465" s="31"/>
      <c r="AI465" s="31"/>
      <c r="AJ465" s="31"/>
      <c r="AK465" s="31"/>
      <c r="AL465" s="31"/>
      <c r="AM465" s="31"/>
      <c r="AN465" s="39" t="str">
        <f t="array" ref="AN465">IFNA(TEXT(XLOOKUP(C:C,'Follow up.2'!B:B,'Follow up.2'!AF:AF), "mm/yyyy"), "-")</f>
        <v>-</v>
      </c>
      <c r="AO465" s="31"/>
      <c r="AP465" s="27"/>
      <c r="AQ465" s="3"/>
      <c r="AR465" s="3"/>
      <c r="AS465" s="3"/>
      <c r="AT465" s="3"/>
      <c r="AU465" s="3"/>
      <c r="AV465" s="3"/>
      <c r="AW465" s="3"/>
      <c r="AX465" s="3"/>
      <c r="AY465" s="3"/>
      <c r="AZ465" s="3"/>
      <c r="BA465" s="3"/>
      <c r="BB465" s="3"/>
      <c r="BC465" s="3"/>
      <c r="BD465" s="3"/>
      <c r="BE465" s="3"/>
      <c r="BF465" s="3"/>
      <c r="BG465" s="3"/>
      <c r="BH465" s="3"/>
      <c r="BI465" s="3"/>
    </row>
    <row r="466" ht="14.25" customHeight="1">
      <c r="A466" s="1"/>
      <c r="B466" s="1" t="str">
        <f t="array" ref="B466">ifna(iferror(xlookup(C:C,'1000'!A:A,'1000'!D:D),iferror(xlookup(C:C,'2000'!A:A,'2000'!D:D),xlookup(C:C,'3000'!A:A,'3000'!D:D))),"-")</f>
        <v>-</v>
      </c>
      <c r="C466" s="26">
        <v>1137.0</v>
      </c>
      <c r="D466" s="27" t="s">
        <v>2051</v>
      </c>
      <c r="E466" s="27" t="s">
        <v>2052</v>
      </c>
      <c r="F466" s="27" t="s">
        <v>287</v>
      </c>
      <c r="G466" s="27">
        <v>16.0</v>
      </c>
      <c r="H466" s="28" t="s">
        <v>531</v>
      </c>
      <c r="I466" s="29" t="s">
        <v>2053</v>
      </c>
      <c r="J466" s="27"/>
      <c r="K466" s="30" t="s">
        <v>42</v>
      </c>
      <c r="L466" s="31" t="s">
        <v>42</v>
      </c>
      <c r="M466" s="51" t="s">
        <v>895</v>
      </c>
      <c r="N466" s="153" t="s">
        <v>58</v>
      </c>
      <c r="O466" s="149" t="s">
        <v>58</v>
      </c>
      <c r="P466" s="35" t="s">
        <v>76</v>
      </c>
      <c r="Q466" s="35"/>
      <c r="R466" s="35"/>
      <c r="S466" s="35"/>
      <c r="T466" s="35"/>
      <c r="U466" s="35"/>
      <c r="V466" s="35"/>
      <c r="W466" s="35"/>
      <c r="X466" s="35"/>
      <c r="Y466" s="35"/>
      <c r="Z466" s="38" t="str">
        <f t="array" ref="Z466">IFERROR(xlookup(C:C,'Follow up.1'!A:A,'Follow up.1'!AF:AF),"-")</f>
        <v>-</v>
      </c>
      <c r="AA466" s="31"/>
      <c r="AB466" s="31"/>
      <c r="AC466" s="31"/>
      <c r="AD466" s="31"/>
      <c r="AE466" s="31"/>
      <c r="AF466" s="31"/>
      <c r="AG466" s="31"/>
      <c r="AH466" s="31"/>
      <c r="AI466" s="31"/>
      <c r="AJ466" s="31"/>
      <c r="AK466" s="31"/>
      <c r="AL466" s="31"/>
      <c r="AM466" s="31"/>
      <c r="AN466" s="39" t="str">
        <f t="array" ref="AN466">IFNA(TEXT(XLOOKUP(C:C,'Follow up.2'!B:B,'Follow up.2'!AF:AF), "mm/yyyy"), "-")</f>
        <v>-</v>
      </c>
      <c r="AO466" s="31"/>
      <c r="AP466" s="27"/>
      <c r="AQ466" s="3"/>
      <c r="AR466" s="3"/>
      <c r="AS466" s="3"/>
      <c r="AT466" s="3"/>
      <c r="AU466" s="3"/>
      <c r="AV466" s="3"/>
      <c r="AW466" s="3"/>
      <c r="AX466" s="3"/>
      <c r="AY466" s="3"/>
      <c r="AZ466" s="3"/>
      <c r="BA466" s="3"/>
      <c r="BB466" s="3"/>
      <c r="BC466" s="3"/>
      <c r="BD466" s="3"/>
      <c r="BE466" s="3"/>
      <c r="BF466" s="3"/>
      <c r="BG466" s="3"/>
      <c r="BH466" s="3"/>
      <c r="BI466" s="3"/>
    </row>
    <row r="467" ht="14.25" customHeight="1">
      <c r="A467" s="1"/>
      <c r="B467" s="1" t="str">
        <f t="array" ref="B467">ifna(iferror(xlookup(C:C,'1000'!A:A,'1000'!D:D),iferror(xlookup(C:C,'2000'!A:A,'2000'!D:D),xlookup(C:C,'3000'!A:A,'3000'!D:D))),"-")</f>
        <v>-</v>
      </c>
      <c r="C467" s="26">
        <v>1161.0</v>
      </c>
      <c r="D467" s="128" t="s">
        <v>2054</v>
      </c>
      <c r="E467" s="128" t="s">
        <v>2055</v>
      </c>
      <c r="F467" s="128" t="s">
        <v>71</v>
      </c>
      <c r="G467" s="128">
        <v>16.0</v>
      </c>
      <c r="H467" s="77" t="s">
        <v>2056</v>
      </c>
      <c r="I467" s="127" t="s">
        <v>2057</v>
      </c>
      <c r="J467" s="128"/>
      <c r="K467" s="30" t="s">
        <v>42</v>
      </c>
      <c r="L467" s="31" t="s">
        <v>42</v>
      </c>
      <c r="M467" s="51" t="s">
        <v>895</v>
      </c>
      <c r="N467" s="153" t="s">
        <v>58</v>
      </c>
      <c r="O467" s="149" t="s">
        <v>58</v>
      </c>
      <c r="P467" s="35" t="s">
        <v>76</v>
      </c>
      <c r="Q467" s="35"/>
      <c r="R467" s="35"/>
      <c r="S467" s="35"/>
      <c r="T467" s="35"/>
      <c r="U467" s="35"/>
      <c r="V467" s="35"/>
      <c r="W467" s="35"/>
      <c r="X467" s="35"/>
      <c r="Y467" s="35"/>
      <c r="Z467" s="38" t="str">
        <f t="array" ref="Z467">IFERROR(xlookup(C:C,'Follow up.1'!A:A,'Follow up.1'!AF:AF),"-")</f>
        <v>-</v>
      </c>
      <c r="AA467" s="31"/>
      <c r="AB467" s="31"/>
      <c r="AC467" s="31"/>
      <c r="AD467" s="31"/>
      <c r="AE467" s="31"/>
      <c r="AF467" s="31"/>
      <c r="AG467" s="31"/>
      <c r="AH467" s="31"/>
      <c r="AI467" s="31"/>
      <c r="AJ467" s="31"/>
      <c r="AK467" s="31"/>
      <c r="AL467" s="31"/>
      <c r="AM467" s="31"/>
      <c r="AN467" s="39" t="str">
        <f t="array" ref="AN467">IFNA(TEXT(XLOOKUP(C:C,'Follow up.2'!B:B,'Follow up.2'!AF:AF), "mm/yyyy"), "-")</f>
        <v>-</v>
      </c>
      <c r="AO467" s="31"/>
      <c r="AP467" s="27"/>
      <c r="AQ467" s="3"/>
      <c r="AR467" s="3"/>
      <c r="AS467" s="3"/>
      <c r="AT467" s="3"/>
      <c r="AU467" s="3"/>
      <c r="AV467" s="3"/>
      <c r="AW467" s="3"/>
      <c r="AX467" s="3"/>
      <c r="AY467" s="3"/>
      <c r="AZ467" s="3"/>
      <c r="BA467" s="3"/>
      <c r="BB467" s="3"/>
      <c r="BC467" s="3"/>
      <c r="BD467" s="3"/>
      <c r="BE467" s="3"/>
      <c r="BF467" s="3"/>
      <c r="BG467" s="3"/>
      <c r="BH467" s="3"/>
      <c r="BI467" s="3"/>
    </row>
    <row r="468" ht="14.25" customHeight="1">
      <c r="A468" s="1"/>
      <c r="B468" s="1" t="str">
        <f t="array" ref="B468">ifna(iferror(xlookup(C:C,'1000'!A:A,'1000'!D:D),iferror(xlookup(C:C,'2000'!A:A,'2000'!D:D),xlookup(C:C,'3000'!A:A,'3000'!D:D))),"-")</f>
        <v>-</v>
      </c>
      <c r="C468" s="26">
        <v>1169.0</v>
      </c>
      <c r="D468" s="53" t="s">
        <v>2058</v>
      </c>
      <c r="E468" s="53" t="s">
        <v>2059</v>
      </c>
      <c r="F468" s="53" t="s">
        <v>92</v>
      </c>
      <c r="G468" s="53">
        <v>16.0</v>
      </c>
      <c r="H468" s="28" t="s">
        <v>2060</v>
      </c>
      <c r="I468" s="54" t="s">
        <v>2061</v>
      </c>
      <c r="J468" s="53" t="s">
        <v>2062</v>
      </c>
      <c r="K468" s="30" t="s">
        <v>42</v>
      </c>
      <c r="L468" s="31" t="s">
        <v>42</v>
      </c>
      <c r="M468" s="51" t="s">
        <v>895</v>
      </c>
      <c r="N468" s="153" t="s">
        <v>58</v>
      </c>
      <c r="O468" s="149" t="s">
        <v>58</v>
      </c>
      <c r="P468" s="35" t="s">
        <v>56</v>
      </c>
      <c r="Q468" s="35" t="s">
        <v>45</v>
      </c>
      <c r="R468" s="35" t="s">
        <v>106</v>
      </c>
      <c r="S468" s="35"/>
      <c r="T468" s="35"/>
      <c r="U468" s="35"/>
      <c r="V468" s="35"/>
      <c r="W468" s="35"/>
      <c r="X468" s="35"/>
      <c r="Y468" s="35"/>
      <c r="Z468" s="38" t="str">
        <f t="array" ref="Z468">IFERROR(xlookup(C:C,'Follow up.1'!A:A,'Follow up.1'!AF:AF),"-")</f>
        <v>-</v>
      </c>
      <c r="AA468" s="31"/>
      <c r="AB468" s="31"/>
      <c r="AC468" s="31"/>
      <c r="AD468" s="31"/>
      <c r="AE468" s="31"/>
      <c r="AF468" s="31"/>
      <c r="AG468" s="31"/>
      <c r="AH468" s="31"/>
      <c r="AI468" s="31"/>
      <c r="AJ468" s="31"/>
      <c r="AK468" s="31"/>
      <c r="AL468" s="31"/>
      <c r="AM468" s="31"/>
      <c r="AN468" s="39" t="str">
        <f t="array" ref="AN468">IFNA(TEXT(XLOOKUP(C:C,'Follow up.2'!B:B,'Follow up.2'!AF:AF), "mm/yyyy"), "-")</f>
        <v>-</v>
      </c>
      <c r="AO468" s="31"/>
      <c r="AP468" s="27"/>
      <c r="AQ468" s="3"/>
      <c r="AR468" s="3"/>
      <c r="AS468" s="3"/>
      <c r="AT468" s="3"/>
      <c r="AU468" s="3"/>
      <c r="AV468" s="3"/>
      <c r="AW468" s="3"/>
      <c r="AX468" s="3"/>
      <c r="AY468" s="3"/>
      <c r="AZ468" s="3"/>
      <c r="BA468" s="3"/>
      <c r="BB468" s="3"/>
      <c r="BC468" s="3"/>
      <c r="BD468" s="3"/>
      <c r="BE468" s="3"/>
      <c r="BF468" s="3"/>
      <c r="BG468" s="3"/>
      <c r="BH468" s="3"/>
      <c r="BI468" s="3"/>
    </row>
    <row r="469" ht="14.25" customHeight="1">
      <c r="A469" s="1"/>
      <c r="B469" s="1" t="str">
        <f t="array" ref="B469">ifna(iferror(xlookup(C:C,'1000'!A:A,'1000'!D:D),iferror(xlookup(C:C,'2000'!A:A,'2000'!D:D),xlookup(C:C,'3000'!A:A,'3000'!D:D))),"-")</f>
        <v>-</v>
      </c>
      <c r="C469" s="26">
        <v>1241.0</v>
      </c>
      <c r="D469" s="27" t="s">
        <v>2063</v>
      </c>
      <c r="E469" s="27" t="s">
        <v>1916</v>
      </c>
      <c r="F469" s="27" t="s">
        <v>38</v>
      </c>
      <c r="G469" s="27">
        <v>16.0</v>
      </c>
      <c r="H469" s="28" t="s">
        <v>2064</v>
      </c>
      <c r="I469" s="29" t="s">
        <v>2065</v>
      </c>
      <c r="J469" s="27" t="s">
        <v>2066</v>
      </c>
      <c r="K469" s="30" t="s">
        <v>42</v>
      </c>
      <c r="L469" s="31" t="s">
        <v>42</v>
      </c>
      <c r="M469" s="51" t="s">
        <v>895</v>
      </c>
      <c r="N469" s="153" t="s">
        <v>58</v>
      </c>
      <c r="O469" s="149" t="s">
        <v>58</v>
      </c>
      <c r="P469" s="35" t="s">
        <v>88</v>
      </c>
      <c r="Q469" s="35"/>
      <c r="R469" s="35"/>
      <c r="S469" s="35"/>
      <c r="T469" s="35"/>
      <c r="U469" s="35"/>
      <c r="V469" s="35"/>
      <c r="W469" s="35"/>
      <c r="X469" s="35"/>
      <c r="Y469" s="35"/>
      <c r="Z469" s="38" t="str">
        <f t="array" ref="Z469">IFERROR(xlookup(C:C,'Follow up.1'!A:A,'Follow up.1'!AF:AF),"-")</f>
        <v>-</v>
      </c>
      <c r="AA469" s="31"/>
      <c r="AB469" s="31"/>
      <c r="AC469" s="31"/>
      <c r="AD469" s="31"/>
      <c r="AE469" s="31"/>
      <c r="AF469" s="31"/>
      <c r="AG469" s="31"/>
      <c r="AH469" s="31"/>
      <c r="AI469" s="31"/>
      <c r="AJ469" s="31"/>
      <c r="AK469" s="31"/>
      <c r="AL469" s="31"/>
      <c r="AM469" s="31"/>
      <c r="AN469" s="39" t="str">
        <f t="array" ref="AN469">IFNA(TEXT(XLOOKUP(C:C,'Follow up.2'!B:B,'Follow up.2'!AF:AF), "mm/yyyy"), "-")</f>
        <v>-</v>
      </c>
      <c r="AO469" s="31"/>
      <c r="AP469" s="27"/>
      <c r="AQ469" s="3"/>
      <c r="AR469" s="3"/>
      <c r="AS469" s="3"/>
      <c r="AT469" s="3"/>
      <c r="AU469" s="3"/>
      <c r="AV469" s="3"/>
      <c r="AW469" s="3"/>
      <c r="AX469" s="3"/>
      <c r="AY469" s="3"/>
      <c r="AZ469" s="3"/>
      <c r="BA469" s="3"/>
      <c r="BB469" s="3"/>
      <c r="BC469" s="3"/>
      <c r="BD469" s="3"/>
      <c r="BE469" s="3"/>
      <c r="BF469" s="3"/>
      <c r="BG469" s="3"/>
      <c r="BH469" s="3"/>
      <c r="BI469" s="3"/>
    </row>
    <row r="470" ht="14.25" customHeight="1">
      <c r="A470" s="1"/>
      <c r="B470" s="1" t="str">
        <f t="array" ref="B470">ifna(iferror(xlookup(C:C,'1000'!A:A,'1000'!D:D),iferror(xlookup(C:C,'2000'!A:A,'2000'!D:D),xlookup(C:C,'3000'!A:A,'3000'!D:D))),"-")</f>
        <v>-</v>
      </c>
      <c r="C470" s="26">
        <v>1275.0</v>
      </c>
      <c r="D470" s="27" t="s">
        <v>2067</v>
      </c>
      <c r="E470" s="27" t="s">
        <v>2068</v>
      </c>
      <c r="F470" s="27" t="s">
        <v>38</v>
      </c>
      <c r="G470" s="27">
        <v>16.0</v>
      </c>
      <c r="H470" s="28" t="s">
        <v>2069</v>
      </c>
      <c r="I470" s="29" t="s">
        <v>2070</v>
      </c>
      <c r="J470" s="27" t="s">
        <v>2071</v>
      </c>
      <c r="K470" s="30" t="s">
        <v>42</v>
      </c>
      <c r="L470" s="31" t="s">
        <v>42</v>
      </c>
      <c r="M470" s="51" t="s">
        <v>895</v>
      </c>
      <c r="N470" s="153" t="s">
        <v>58</v>
      </c>
      <c r="O470" s="149" t="s">
        <v>58</v>
      </c>
      <c r="P470" s="35" t="s">
        <v>106</v>
      </c>
      <c r="Q470" s="35" t="s">
        <v>106</v>
      </c>
      <c r="R470" s="35"/>
      <c r="S470" s="35"/>
      <c r="T470" s="35"/>
      <c r="U470" s="35"/>
      <c r="V470" s="35"/>
      <c r="W470" s="35"/>
      <c r="X470" s="35"/>
      <c r="Y470" s="35"/>
      <c r="Z470" s="38" t="str">
        <f t="array" ref="Z470">IFERROR(xlookup(C:C,'Follow up.1'!A:A,'Follow up.1'!AF:AF),"-")</f>
        <v>-</v>
      </c>
      <c r="AA470" s="31"/>
      <c r="AB470" s="31"/>
      <c r="AC470" s="31"/>
      <c r="AD470" s="31"/>
      <c r="AE470" s="31"/>
      <c r="AF470" s="31"/>
      <c r="AG470" s="31"/>
      <c r="AH470" s="31"/>
      <c r="AI470" s="31"/>
      <c r="AJ470" s="31"/>
      <c r="AK470" s="31"/>
      <c r="AL470" s="31"/>
      <c r="AM470" s="31"/>
      <c r="AN470" s="39" t="str">
        <f t="array" ref="AN470">IFNA(TEXT(XLOOKUP(C:C,'Follow up.2'!B:B,'Follow up.2'!AF:AF), "mm/yyyy"), "-")</f>
        <v>-</v>
      </c>
      <c r="AO470" s="31"/>
      <c r="AP470" s="27"/>
      <c r="AQ470" s="3"/>
      <c r="AR470" s="3"/>
      <c r="AS470" s="3"/>
      <c r="AT470" s="3"/>
      <c r="AU470" s="3"/>
      <c r="AV470" s="3"/>
      <c r="AW470" s="3"/>
      <c r="AX470" s="3"/>
      <c r="AY470" s="3"/>
      <c r="AZ470" s="3"/>
      <c r="BA470" s="3"/>
      <c r="BB470" s="3"/>
      <c r="BC470" s="3"/>
      <c r="BD470" s="3"/>
      <c r="BE470" s="3"/>
      <c r="BF470" s="3"/>
      <c r="BG470" s="3"/>
      <c r="BH470" s="3"/>
      <c r="BI470" s="3"/>
    </row>
    <row r="471" ht="14.25" customHeight="1">
      <c r="A471" s="1"/>
      <c r="B471" s="1" t="str">
        <f t="array" ref="B471">ifna(iferror(xlookup(C:C,'1000'!A:A,'1000'!D:D),iferror(xlookup(C:C,'2000'!A:A,'2000'!D:D),xlookup(C:C,'3000'!A:A,'3000'!D:D))),"-")</f>
        <v>-</v>
      </c>
      <c r="C471" s="26">
        <v>1290.0</v>
      </c>
      <c r="D471" s="27" t="s">
        <v>2072</v>
      </c>
      <c r="E471" s="27" t="s">
        <v>2073</v>
      </c>
      <c r="F471" s="27" t="s">
        <v>92</v>
      </c>
      <c r="G471" s="27">
        <v>16.0</v>
      </c>
      <c r="H471" s="28" t="s">
        <v>531</v>
      </c>
      <c r="I471" s="29" t="s">
        <v>531</v>
      </c>
      <c r="J471" s="27" t="s">
        <v>2074</v>
      </c>
      <c r="K471" s="30" t="s">
        <v>42</v>
      </c>
      <c r="L471" s="31" t="s">
        <v>42</v>
      </c>
      <c r="M471" s="51" t="s">
        <v>895</v>
      </c>
      <c r="N471" s="153" t="s">
        <v>58</v>
      </c>
      <c r="O471" s="149" t="s">
        <v>58</v>
      </c>
      <c r="P471" s="35" t="s">
        <v>106</v>
      </c>
      <c r="Q471" s="35"/>
      <c r="R471" s="35"/>
      <c r="S471" s="35"/>
      <c r="T471" s="35"/>
      <c r="U471" s="35"/>
      <c r="V471" s="35"/>
      <c r="W471" s="35"/>
      <c r="X471" s="35"/>
      <c r="Y471" s="35"/>
      <c r="Z471" s="38" t="str">
        <f t="array" ref="Z471">IFERROR(xlookup(C:C,'Follow up.1'!A:A,'Follow up.1'!AF:AF),"-")</f>
        <v>-</v>
      </c>
      <c r="AA471" s="31"/>
      <c r="AB471" s="31"/>
      <c r="AC471" s="31"/>
      <c r="AD471" s="31"/>
      <c r="AE471" s="31"/>
      <c r="AF471" s="31"/>
      <c r="AG471" s="31"/>
      <c r="AH471" s="31"/>
      <c r="AI471" s="31"/>
      <c r="AJ471" s="31"/>
      <c r="AK471" s="31"/>
      <c r="AL471" s="31"/>
      <c r="AM471" s="31"/>
      <c r="AN471" s="39" t="str">
        <f t="array" ref="AN471">IFNA(TEXT(XLOOKUP(C:C,'Follow up.2'!B:B,'Follow up.2'!AF:AF), "mm/yyyy"), "-")</f>
        <v>-</v>
      </c>
      <c r="AO471" s="31"/>
      <c r="AP471" s="27"/>
      <c r="AQ471" s="3"/>
      <c r="AR471" s="3"/>
      <c r="AS471" s="3"/>
      <c r="AT471" s="3"/>
      <c r="AU471" s="3"/>
      <c r="AV471" s="3"/>
      <c r="AW471" s="3"/>
      <c r="AX471" s="3"/>
      <c r="AY471" s="3"/>
      <c r="AZ471" s="3"/>
      <c r="BA471" s="3"/>
      <c r="BB471" s="3"/>
      <c r="BC471" s="3"/>
      <c r="BD471" s="3"/>
      <c r="BE471" s="3"/>
      <c r="BF471" s="3"/>
      <c r="BG471" s="3"/>
      <c r="BH471" s="3"/>
      <c r="BI471" s="3"/>
    </row>
    <row r="472" ht="14.25" customHeight="1">
      <c r="A472" s="1"/>
      <c r="B472" s="1" t="str">
        <f t="array" ref="B472">ifna(iferror(xlookup(C:C,'1000'!A:A,'1000'!D:D),iferror(xlookup(C:C,'2000'!A:A,'2000'!D:D),xlookup(C:C,'3000'!A:A,'3000'!D:D))),"-")</f>
        <v>-</v>
      </c>
      <c r="C472" s="26">
        <v>1311.0</v>
      </c>
      <c r="D472" s="128" t="s">
        <v>2032</v>
      </c>
      <c r="E472" s="128" t="s">
        <v>2033</v>
      </c>
      <c r="F472" s="128" t="s">
        <v>287</v>
      </c>
      <c r="G472" s="128">
        <v>16.0</v>
      </c>
      <c r="H472" s="77" t="s">
        <v>2034</v>
      </c>
      <c r="I472" s="127" t="s">
        <v>2035</v>
      </c>
      <c r="J472" s="128" t="s">
        <v>2075</v>
      </c>
      <c r="K472" s="30" t="s">
        <v>609</v>
      </c>
      <c r="L472" s="31" t="s">
        <v>609</v>
      </c>
      <c r="M472" s="51" t="s">
        <v>895</v>
      </c>
      <c r="N472" s="153" t="s">
        <v>58</v>
      </c>
      <c r="O472" s="149" t="s">
        <v>58</v>
      </c>
      <c r="P472" s="35"/>
      <c r="Q472" s="65"/>
      <c r="R472" s="65"/>
      <c r="S472" s="65"/>
      <c r="T472" s="65"/>
      <c r="U472" s="65"/>
      <c r="V472" s="65"/>
      <c r="W472" s="65"/>
      <c r="X472" s="65"/>
      <c r="Y472" s="65"/>
      <c r="Z472" s="38" t="str">
        <f t="array" ref="Z472">IFERROR(xlookup(C:C,'Follow up.1'!A:A,'Follow up.1'!AF:AF),"-")</f>
        <v>-</v>
      </c>
      <c r="AA472" s="6"/>
      <c r="AB472" s="6"/>
      <c r="AC472" s="6"/>
      <c r="AD472" s="6"/>
      <c r="AE472" s="6"/>
      <c r="AF472" s="6"/>
      <c r="AG472" s="6"/>
      <c r="AH472" s="6"/>
      <c r="AI472" s="6"/>
      <c r="AJ472" s="6"/>
      <c r="AK472" s="6"/>
      <c r="AL472" s="6"/>
      <c r="AM472" s="6"/>
      <c r="AN472" s="39" t="str">
        <f t="array" ref="AN472">IFNA(TEXT(XLOOKUP(C:C,'Follow up.2'!B:B,'Follow up.2'!AF:AF), "mm/yyyy"), "-")</f>
        <v>-</v>
      </c>
      <c r="AO472" s="6"/>
      <c r="AP472" s="3"/>
      <c r="AQ472" s="3"/>
      <c r="AR472" s="3"/>
      <c r="AS472" s="3"/>
      <c r="AT472" s="3"/>
      <c r="AU472" s="3"/>
      <c r="AV472" s="3"/>
      <c r="AW472" s="3"/>
      <c r="AX472" s="3"/>
      <c r="AY472" s="3"/>
      <c r="AZ472" s="3"/>
      <c r="BA472" s="3"/>
      <c r="BB472" s="3"/>
      <c r="BC472" s="3"/>
      <c r="BD472" s="3"/>
      <c r="BE472" s="3"/>
      <c r="BF472" s="3"/>
      <c r="BG472" s="3"/>
      <c r="BH472" s="3"/>
      <c r="BI472" s="3"/>
    </row>
    <row r="473" ht="14.25" customHeight="1">
      <c r="A473" s="1"/>
      <c r="B473" s="1" t="str">
        <f t="array" ref="B473">ifna(iferror(xlookup(C:C,'1000'!A:A,'1000'!D:D),iferror(xlookup(C:C,'2000'!A:A,'2000'!D:D),xlookup(C:C,'3000'!A:A,'3000'!D:D))),"-")</f>
        <v>-</v>
      </c>
      <c r="C473" s="225">
        <v>1330.0</v>
      </c>
      <c r="D473" s="27" t="s">
        <v>1530</v>
      </c>
      <c r="E473" s="27" t="s">
        <v>2076</v>
      </c>
      <c r="F473" s="27" t="s">
        <v>92</v>
      </c>
      <c r="G473" s="27">
        <v>16.0</v>
      </c>
      <c r="H473" s="28" t="s">
        <v>2077</v>
      </c>
      <c r="I473" s="29" t="s">
        <v>2078</v>
      </c>
      <c r="J473" s="27" t="s">
        <v>2078</v>
      </c>
      <c r="K473" s="30" t="s">
        <v>609</v>
      </c>
      <c r="L473" s="31" t="s">
        <v>609</v>
      </c>
      <c r="M473" s="51" t="s">
        <v>895</v>
      </c>
      <c r="N473" s="153" t="s">
        <v>58</v>
      </c>
      <c r="O473" s="149" t="s">
        <v>58</v>
      </c>
      <c r="P473" s="65" t="s">
        <v>46</v>
      </c>
      <c r="Q473" s="65"/>
      <c r="R473" s="65"/>
      <c r="S473" s="65"/>
      <c r="T473" s="65"/>
      <c r="U473" s="65"/>
      <c r="V473" s="65"/>
      <c r="W473" s="65"/>
      <c r="X473" s="65"/>
      <c r="Y473" s="65"/>
      <c r="Z473" s="38" t="str">
        <f t="array" ref="Z473">IFERROR(xlookup(C:C,'Follow up.1'!A:A,'Follow up.1'!AF:AF),"-")</f>
        <v>-</v>
      </c>
      <c r="AA473" s="6"/>
      <c r="AB473" s="6"/>
      <c r="AC473" s="6"/>
      <c r="AD473" s="6"/>
      <c r="AE473" s="6"/>
      <c r="AF473" s="6"/>
      <c r="AG473" s="6"/>
      <c r="AH473" s="6"/>
      <c r="AI473" s="6"/>
      <c r="AJ473" s="6"/>
      <c r="AK473" s="6"/>
      <c r="AL473" s="6"/>
      <c r="AM473" s="6"/>
      <c r="AN473" s="39" t="str">
        <f t="array" ref="AN473">IFNA(TEXT(XLOOKUP(C:C,'Follow up.2'!B:B,'Follow up.2'!AF:AF), "mm/yyyy"), "-")</f>
        <v>-</v>
      </c>
      <c r="AO473" s="6"/>
      <c r="AP473" s="3"/>
      <c r="AQ473" s="3"/>
      <c r="AR473" s="3"/>
      <c r="AS473" s="3"/>
      <c r="AT473" s="3"/>
      <c r="AU473" s="3"/>
      <c r="AV473" s="3"/>
      <c r="AW473" s="3"/>
      <c r="AX473" s="3"/>
      <c r="AY473" s="3"/>
      <c r="AZ473" s="3"/>
      <c r="BA473" s="3"/>
      <c r="BB473" s="3"/>
      <c r="BC473" s="3"/>
      <c r="BD473" s="3"/>
      <c r="BE473" s="3"/>
      <c r="BF473" s="3"/>
      <c r="BG473" s="3"/>
      <c r="BH473" s="3"/>
      <c r="BI473" s="3"/>
    </row>
    <row r="474" ht="14.25" customHeight="1">
      <c r="A474" s="1"/>
      <c r="B474" s="1" t="str">
        <f t="array" ref="B474">ifna(iferror(xlookup(C:C,'1000'!A:A,'1000'!D:D),iferror(xlookup(C:C,'2000'!A:A,'2000'!D:D),xlookup(C:C,'3000'!A:A,'3000'!D:D))),"-")</f>
        <v>-</v>
      </c>
      <c r="C474" s="26">
        <v>1333.0</v>
      </c>
      <c r="D474" s="27" t="s">
        <v>2079</v>
      </c>
      <c r="E474" s="27" t="s">
        <v>2080</v>
      </c>
      <c r="F474" s="27" t="s">
        <v>38</v>
      </c>
      <c r="G474" s="27">
        <v>16.0</v>
      </c>
      <c r="H474" s="28" t="s">
        <v>2081</v>
      </c>
      <c r="I474" s="29" t="s">
        <v>2082</v>
      </c>
      <c r="J474" s="27" t="s">
        <v>2082</v>
      </c>
      <c r="K474" s="30" t="s">
        <v>609</v>
      </c>
      <c r="L474" s="31" t="s">
        <v>609</v>
      </c>
      <c r="M474" s="51" t="s">
        <v>895</v>
      </c>
      <c r="N474" s="153" t="s">
        <v>58</v>
      </c>
      <c r="O474" s="149" t="s">
        <v>58</v>
      </c>
      <c r="P474" s="65" t="s">
        <v>46</v>
      </c>
      <c r="Q474" s="65"/>
      <c r="R474" s="65"/>
      <c r="S474" s="65"/>
      <c r="T474" s="65"/>
      <c r="U474" s="65"/>
      <c r="V474" s="65"/>
      <c r="W474" s="65"/>
      <c r="X474" s="65"/>
      <c r="Y474" s="65"/>
      <c r="Z474" s="38" t="str">
        <f t="array" ref="Z474">IFERROR(xlookup(C:C,'Follow up.1'!A:A,'Follow up.1'!AF:AF),"-")</f>
        <v>-</v>
      </c>
      <c r="AA474" s="6"/>
      <c r="AB474" s="6"/>
      <c r="AC474" s="6"/>
      <c r="AD474" s="6"/>
      <c r="AE474" s="6"/>
      <c r="AF474" s="6"/>
      <c r="AG474" s="6"/>
      <c r="AH474" s="6"/>
      <c r="AI474" s="6"/>
      <c r="AJ474" s="6"/>
      <c r="AK474" s="6"/>
      <c r="AL474" s="6"/>
      <c r="AM474" s="6"/>
      <c r="AN474" s="39" t="str">
        <f t="array" ref="AN474">IFNA(TEXT(XLOOKUP(C:C,'Follow up.2'!B:B,'Follow up.2'!AF:AF), "mm/yyyy"), "-")</f>
        <v>-</v>
      </c>
      <c r="AO474" s="6"/>
      <c r="AP474" s="3"/>
      <c r="AQ474" s="3"/>
      <c r="AR474" s="3"/>
      <c r="AS474" s="3"/>
      <c r="AT474" s="3"/>
      <c r="AU474" s="3"/>
      <c r="AV474" s="3"/>
      <c r="AW474" s="3"/>
      <c r="AX474" s="3"/>
      <c r="AY474" s="3"/>
      <c r="AZ474" s="3"/>
      <c r="BA474" s="3"/>
      <c r="BB474" s="3"/>
      <c r="BC474" s="3"/>
      <c r="BD474" s="3"/>
      <c r="BE474" s="3"/>
      <c r="BF474" s="3"/>
      <c r="BG474" s="3"/>
      <c r="BH474" s="3"/>
      <c r="BI474" s="3"/>
    </row>
    <row r="475" ht="14.25" customHeight="1">
      <c r="A475" s="1"/>
      <c r="B475" s="1" t="str">
        <f t="array" ref="B475">ifna(iferror(xlookup(C:C,'1000'!A:A,'1000'!D:D),iferror(xlookup(C:C,'2000'!A:A,'2000'!D:D),xlookup(C:C,'3000'!A:A,'3000'!D:D))),"-")</f>
        <v>-</v>
      </c>
      <c r="C475" s="26">
        <v>1337.0</v>
      </c>
      <c r="D475" s="27" t="s">
        <v>1039</v>
      </c>
      <c r="E475" s="27"/>
      <c r="F475" s="27" t="s">
        <v>38</v>
      </c>
      <c r="G475" s="27">
        <v>16.0</v>
      </c>
      <c r="H475" s="28" t="s">
        <v>2083</v>
      </c>
      <c r="I475" s="29" t="s">
        <v>2084</v>
      </c>
      <c r="J475" s="27" t="s">
        <v>2084</v>
      </c>
      <c r="K475" s="30" t="s">
        <v>609</v>
      </c>
      <c r="L475" s="31" t="s">
        <v>609</v>
      </c>
      <c r="M475" s="51" t="s">
        <v>895</v>
      </c>
      <c r="N475" s="153" t="s">
        <v>58</v>
      </c>
      <c r="O475" s="149" t="s">
        <v>58</v>
      </c>
      <c r="P475" s="65" t="s">
        <v>46</v>
      </c>
      <c r="Q475" s="65"/>
      <c r="R475" s="65"/>
      <c r="S475" s="65"/>
      <c r="T475" s="65"/>
      <c r="U475" s="65"/>
      <c r="V475" s="65"/>
      <c r="W475" s="65"/>
      <c r="X475" s="65"/>
      <c r="Y475" s="65"/>
      <c r="Z475" s="38" t="str">
        <f t="array" ref="Z475">IFERROR(xlookup(C:C,'Follow up.1'!A:A,'Follow up.1'!AF:AF),"-")</f>
        <v>-</v>
      </c>
      <c r="AA475" s="6"/>
      <c r="AB475" s="6"/>
      <c r="AC475" s="6"/>
      <c r="AD475" s="6"/>
      <c r="AE475" s="6"/>
      <c r="AF475" s="6"/>
      <c r="AG475" s="6"/>
      <c r="AH475" s="6"/>
      <c r="AI475" s="6"/>
      <c r="AJ475" s="6"/>
      <c r="AK475" s="6"/>
      <c r="AL475" s="6"/>
      <c r="AM475" s="6"/>
      <c r="AN475" s="39" t="str">
        <f t="array" ref="AN475">IFNA(TEXT(XLOOKUP(C:C,'Follow up.2'!B:B,'Follow up.2'!AF:AF), "mm/yyyy"), "-")</f>
        <v>-</v>
      </c>
      <c r="AO475" s="6"/>
      <c r="AP475" s="3"/>
      <c r="AQ475" s="3"/>
      <c r="AR475" s="3"/>
      <c r="AS475" s="3"/>
      <c r="AT475" s="3"/>
      <c r="AU475" s="3"/>
      <c r="AV475" s="3"/>
      <c r="AW475" s="3"/>
      <c r="AX475" s="3"/>
      <c r="AY475" s="3"/>
      <c r="AZ475" s="3"/>
      <c r="BA475" s="3"/>
      <c r="BB475" s="3"/>
      <c r="BC475" s="3"/>
      <c r="BD475" s="3"/>
      <c r="BE475" s="3"/>
      <c r="BF475" s="3"/>
      <c r="BG475" s="3"/>
      <c r="BH475" s="3"/>
      <c r="BI475" s="3"/>
    </row>
    <row r="476" ht="14.25" customHeight="1">
      <c r="A476" s="1"/>
      <c r="B476" s="1" t="str">
        <f t="array" ref="B476">ifna(iferror(xlookup(C:C,'1000'!A:A,'1000'!D:D),iferror(xlookup(C:C,'2000'!A:A,'2000'!D:D),xlookup(C:C,'3000'!A:A,'3000'!D:D))),"-")</f>
        <v>-</v>
      </c>
      <c r="C476" s="26">
        <v>1338.0</v>
      </c>
      <c r="D476" s="27" t="s">
        <v>2085</v>
      </c>
      <c r="E476" s="27" t="s">
        <v>2086</v>
      </c>
      <c r="F476" s="27" t="s">
        <v>38</v>
      </c>
      <c r="G476" s="27">
        <v>16.0</v>
      </c>
      <c r="H476" s="28" t="s">
        <v>2087</v>
      </c>
      <c r="I476" s="29" t="s">
        <v>2088</v>
      </c>
      <c r="J476" s="27" t="s">
        <v>2088</v>
      </c>
      <c r="K476" s="30" t="s">
        <v>609</v>
      </c>
      <c r="L476" s="31" t="s">
        <v>609</v>
      </c>
      <c r="M476" s="51" t="s">
        <v>895</v>
      </c>
      <c r="N476" s="153" t="s">
        <v>58</v>
      </c>
      <c r="O476" s="149" t="s">
        <v>58</v>
      </c>
      <c r="P476" s="65" t="s">
        <v>46</v>
      </c>
      <c r="Q476" s="65"/>
      <c r="R476" s="65"/>
      <c r="S476" s="65"/>
      <c r="T476" s="65"/>
      <c r="U476" s="65"/>
      <c r="V476" s="65"/>
      <c r="W476" s="65"/>
      <c r="X476" s="65"/>
      <c r="Y476" s="65"/>
      <c r="Z476" s="38" t="str">
        <f t="array" ref="Z476">IFERROR(xlookup(C:C,'Follow up.1'!A:A,'Follow up.1'!AF:AF),"-")</f>
        <v>-</v>
      </c>
      <c r="AA476" s="6"/>
      <c r="AB476" s="6"/>
      <c r="AC476" s="6"/>
      <c r="AD476" s="6"/>
      <c r="AE476" s="6"/>
      <c r="AF476" s="6"/>
      <c r="AG476" s="6"/>
      <c r="AH476" s="6"/>
      <c r="AI476" s="6"/>
      <c r="AJ476" s="6"/>
      <c r="AK476" s="6"/>
      <c r="AL476" s="6"/>
      <c r="AM476" s="6"/>
      <c r="AN476" s="39" t="str">
        <f t="array" ref="AN476">IFNA(TEXT(XLOOKUP(C:C,'Follow up.2'!B:B,'Follow up.2'!AF:AF), "mm/yyyy"), "-")</f>
        <v>-</v>
      </c>
      <c r="AO476" s="6"/>
      <c r="AP476" s="3"/>
      <c r="AQ476" s="3"/>
      <c r="AR476" s="3"/>
      <c r="AS476" s="3"/>
      <c r="AT476" s="3"/>
      <c r="AU476" s="3"/>
      <c r="AV476" s="3"/>
      <c r="AW476" s="3"/>
      <c r="AX476" s="3"/>
      <c r="AY476" s="3"/>
      <c r="AZ476" s="3"/>
      <c r="BA476" s="3"/>
      <c r="BB476" s="3"/>
      <c r="BC476" s="3"/>
      <c r="BD476" s="3"/>
      <c r="BE476" s="3"/>
      <c r="BF476" s="3"/>
      <c r="BG476" s="3"/>
      <c r="BH476" s="3"/>
      <c r="BI476" s="3"/>
    </row>
    <row r="477" ht="14.25" customHeight="1">
      <c r="A477" s="1"/>
      <c r="B477" s="1" t="str">
        <f t="array" ref="B477">ifna(iferror(xlookup(C:C,'1000'!A:A,'1000'!D:D),iferror(xlookup(C:C,'2000'!A:A,'2000'!D:D),xlookup(C:C,'3000'!A:A,'3000'!D:D))),"-")</f>
        <v>-</v>
      </c>
      <c r="C477" s="26">
        <v>1340.0</v>
      </c>
      <c r="D477" s="27" t="s">
        <v>1328</v>
      </c>
      <c r="E477" s="27"/>
      <c r="F477" s="27" t="s">
        <v>92</v>
      </c>
      <c r="G477" s="27">
        <v>16.0</v>
      </c>
      <c r="H477" s="28" t="s">
        <v>2089</v>
      </c>
      <c r="I477" s="29" t="s">
        <v>2090</v>
      </c>
      <c r="J477" s="27" t="s">
        <v>2090</v>
      </c>
      <c r="K477" s="30" t="s">
        <v>609</v>
      </c>
      <c r="L477" s="31" t="s">
        <v>609</v>
      </c>
      <c r="M477" s="51" t="s">
        <v>895</v>
      </c>
      <c r="N477" s="153" t="s">
        <v>58</v>
      </c>
      <c r="O477" s="149" t="s">
        <v>58</v>
      </c>
      <c r="P477" s="65" t="s">
        <v>46</v>
      </c>
      <c r="Q477" s="65"/>
      <c r="R477" s="65"/>
      <c r="S477" s="65"/>
      <c r="T477" s="65"/>
      <c r="U477" s="65"/>
      <c r="V477" s="65"/>
      <c r="W477" s="65"/>
      <c r="X477" s="65"/>
      <c r="Y477" s="65"/>
      <c r="Z477" s="38" t="str">
        <f t="array" ref="Z477">IFERROR(xlookup(C:C,'Follow up.1'!A:A,'Follow up.1'!AF:AF),"-")</f>
        <v>-</v>
      </c>
      <c r="AA477" s="6"/>
      <c r="AB477" s="6"/>
      <c r="AC477" s="6"/>
      <c r="AD477" s="6"/>
      <c r="AE477" s="6"/>
      <c r="AF477" s="6"/>
      <c r="AG477" s="6"/>
      <c r="AH477" s="6"/>
      <c r="AI477" s="6"/>
      <c r="AJ477" s="6"/>
      <c r="AK477" s="6"/>
      <c r="AL477" s="6"/>
      <c r="AM477" s="6"/>
      <c r="AN477" s="39" t="str">
        <f t="array" ref="AN477">IFNA(TEXT(XLOOKUP(C:C,'Follow up.2'!B:B,'Follow up.2'!AF:AF), "mm/yyyy"), "-")</f>
        <v>-</v>
      </c>
      <c r="AO477" s="6"/>
      <c r="AP477" s="3"/>
      <c r="AQ477" s="3"/>
      <c r="AR477" s="3"/>
      <c r="AS477" s="3"/>
      <c r="AT477" s="3"/>
      <c r="AU477" s="3"/>
      <c r="AV477" s="3"/>
      <c r="AW477" s="3"/>
      <c r="AX477" s="3"/>
      <c r="AY477" s="3"/>
      <c r="AZ477" s="3"/>
      <c r="BA477" s="3"/>
      <c r="BB477" s="3"/>
      <c r="BC477" s="3"/>
      <c r="BD477" s="3"/>
      <c r="BE477" s="3"/>
      <c r="BF477" s="3"/>
      <c r="BG477" s="3"/>
      <c r="BH477" s="3"/>
      <c r="BI477" s="3"/>
    </row>
    <row r="478" ht="14.25" customHeight="1">
      <c r="A478" s="1"/>
      <c r="B478" s="1" t="str">
        <f t="array" ref="B478">ifna(iferror(xlookup(C:C,'1000'!A:A,'1000'!D:D),iferror(xlookup(C:C,'2000'!A:A,'2000'!D:D),xlookup(C:C,'3000'!A:A,'3000'!D:D))),"-")</f>
        <v>-</v>
      </c>
      <c r="C478" s="26">
        <v>1341.0</v>
      </c>
      <c r="D478" s="27" t="s">
        <v>1072</v>
      </c>
      <c r="E478" s="27"/>
      <c r="F478" s="27" t="s">
        <v>92</v>
      </c>
      <c r="G478" s="27">
        <v>16.0</v>
      </c>
      <c r="H478" s="28" t="s">
        <v>2091</v>
      </c>
      <c r="I478" s="29" t="s">
        <v>2092</v>
      </c>
      <c r="J478" s="27" t="s">
        <v>2092</v>
      </c>
      <c r="K478" s="30" t="s">
        <v>609</v>
      </c>
      <c r="L478" s="31" t="s">
        <v>609</v>
      </c>
      <c r="M478" s="51" t="s">
        <v>895</v>
      </c>
      <c r="N478" s="153" t="s">
        <v>58</v>
      </c>
      <c r="O478" s="149" t="s">
        <v>58</v>
      </c>
      <c r="P478" s="65" t="s">
        <v>46</v>
      </c>
      <c r="Q478" s="65"/>
      <c r="R478" s="65"/>
      <c r="S478" s="65"/>
      <c r="T478" s="65"/>
      <c r="U478" s="65"/>
      <c r="V478" s="65"/>
      <c r="W478" s="65"/>
      <c r="X478" s="65"/>
      <c r="Y478" s="65"/>
      <c r="Z478" s="38" t="str">
        <f t="array" ref="Z478">IFERROR(xlookup(C:C,'Follow up.1'!A:A,'Follow up.1'!AF:AF),"-")</f>
        <v>-</v>
      </c>
      <c r="AA478" s="6"/>
      <c r="AB478" s="6"/>
      <c r="AC478" s="6"/>
      <c r="AD478" s="6"/>
      <c r="AE478" s="6"/>
      <c r="AF478" s="6"/>
      <c r="AG478" s="6"/>
      <c r="AH478" s="6"/>
      <c r="AI478" s="6"/>
      <c r="AJ478" s="6"/>
      <c r="AK478" s="6"/>
      <c r="AL478" s="6"/>
      <c r="AM478" s="6"/>
      <c r="AN478" s="39" t="str">
        <f t="array" ref="AN478">IFNA(TEXT(XLOOKUP(C:C,'Follow up.2'!B:B,'Follow up.2'!AF:AF), "mm/yyyy"), "-")</f>
        <v>-</v>
      </c>
      <c r="AO478" s="6"/>
      <c r="AP478" s="3"/>
      <c r="AQ478" s="3"/>
      <c r="AR478" s="3"/>
      <c r="AS478" s="3"/>
      <c r="AT478" s="3"/>
      <c r="AU478" s="3"/>
      <c r="AV478" s="3"/>
      <c r="AW478" s="3"/>
      <c r="AX478" s="3"/>
      <c r="AY478" s="3"/>
      <c r="AZ478" s="3"/>
      <c r="BA478" s="3"/>
      <c r="BB478" s="3"/>
      <c r="BC478" s="3"/>
      <c r="BD478" s="3"/>
      <c r="BE478" s="3"/>
      <c r="BF478" s="3"/>
      <c r="BG478" s="3"/>
      <c r="BH478" s="3"/>
      <c r="BI478" s="3"/>
    </row>
    <row r="479" ht="14.25" customHeight="1">
      <c r="A479" s="1"/>
      <c r="B479" s="1" t="str">
        <f t="array" ref="B479">ifna(iferror(xlookup(C:C,'1000'!A:A,'1000'!D:D),iferror(xlookup(C:C,'2000'!A:A,'2000'!D:D),xlookup(C:C,'3000'!A:A,'3000'!D:D))),"-")</f>
        <v>-</v>
      </c>
      <c r="C479" s="26">
        <v>1344.0</v>
      </c>
      <c r="D479" s="27" t="s">
        <v>2093</v>
      </c>
      <c r="E479" s="27" t="s">
        <v>2094</v>
      </c>
      <c r="F479" s="27" t="s">
        <v>38</v>
      </c>
      <c r="G479" s="27">
        <v>16.0</v>
      </c>
      <c r="H479" s="28" t="s">
        <v>2095</v>
      </c>
      <c r="I479" s="29" t="s">
        <v>2096</v>
      </c>
      <c r="J479" s="27" t="s">
        <v>2040</v>
      </c>
      <c r="K479" s="30" t="s">
        <v>609</v>
      </c>
      <c r="L479" s="31" t="s">
        <v>609</v>
      </c>
      <c r="M479" s="51" t="s">
        <v>895</v>
      </c>
      <c r="N479" s="153" t="s">
        <v>58</v>
      </c>
      <c r="O479" s="149" t="s">
        <v>58</v>
      </c>
      <c r="P479" s="65" t="s">
        <v>46</v>
      </c>
      <c r="Q479" s="65" t="s">
        <v>45</v>
      </c>
      <c r="R479" s="65"/>
      <c r="S479" s="65"/>
      <c r="T479" s="65"/>
      <c r="U479" s="65"/>
      <c r="V479" s="65"/>
      <c r="W479" s="65"/>
      <c r="X479" s="65"/>
      <c r="Y479" s="65"/>
      <c r="Z479" s="38" t="str">
        <f t="array" ref="Z479">IFERROR(xlookup(C:C,'Follow up.1'!A:A,'Follow up.1'!AF:AF),"-")</f>
        <v>-</v>
      </c>
      <c r="AA479" s="6"/>
      <c r="AB479" s="6"/>
      <c r="AC479" s="6"/>
      <c r="AD479" s="6"/>
      <c r="AE479" s="6"/>
      <c r="AF479" s="6"/>
      <c r="AG479" s="6"/>
      <c r="AH479" s="6"/>
      <c r="AI479" s="6"/>
      <c r="AJ479" s="6"/>
      <c r="AK479" s="6"/>
      <c r="AL479" s="6"/>
      <c r="AM479" s="6"/>
      <c r="AN479" s="39" t="str">
        <f t="array" ref="AN479">IFNA(TEXT(XLOOKUP(C:C,'Follow up.2'!B:B,'Follow up.2'!AF:AF), "mm/yyyy"), "-")</f>
        <v>-</v>
      </c>
      <c r="AO479" s="6"/>
      <c r="AP479" s="3"/>
      <c r="AQ479" s="3"/>
      <c r="AR479" s="3"/>
      <c r="AS479" s="3"/>
      <c r="AT479" s="3"/>
      <c r="AU479" s="3"/>
      <c r="AV479" s="3"/>
      <c r="AW479" s="3"/>
      <c r="AX479" s="3"/>
      <c r="AY479" s="3"/>
      <c r="AZ479" s="3"/>
      <c r="BA479" s="3"/>
      <c r="BB479" s="3"/>
      <c r="BC479" s="3"/>
      <c r="BD479" s="3"/>
      <c r="BE479" s="3"/>
      <c r="BF479" s="3"/>
      <c r="BG479" s="3"/>
      <c r="BH479" s="3"/>
      <c r="BI479" s="3"/>
    </row>
    <row r="480" ht="12.75" customHeight="1">
      <c r="A480" s="1"/>
      <c r="B480" s="1" t="str">
        <f t="array" ref="B480">ifna(iferror(xlookup(C:C,'1000'!A:A,'1000'!D:D),iferror(xlookup(C:C,'2000'!A:A,'2000'!D:D),xlookup(C:C,'3000'!A:A,'3000'!D:D))),"-")</f>
        <v>-</v>
      </c>
      <c r="C480" s="133">
        <v>1371.0</v>
      </c>
      <c r="D480" s="134" t="s">
        <v>2097</v>
      </c>
      <c r="E480" s="134" t="s">
        <v>2098</v>
      </c>
      <c r="F480" s="27" t="s">
        <v>50</v>
      </c>
      <c r="G480" s="134">
        <v>16.0</v>
      </c>
      <c r="H480" s="28" t="s">
        <v>531</v>
      </c>
      <c r="I480" s="29"/>
      <c r="J480" s="134">
        <v>2.6791601E9</v>
      </c>
      <c r="K480" s="30" t="s">
        <v>42</v>
      </c>
      <c r="L480" s="31" t="s">
        <v>42</v>
      </c>
      <c r="M480" s="51" t="s">
        <v>895</v>
      </c>
      <c r="N480" s="153" t="s">
        <v>58</v>
      </c>
      <c r="O480" s="149" t="s">
        <v>58</v>
      </c>
      <c r="P480" s="65" t="s">
        <v>106</v>
      </c>
      <c r="Q480" s="65" t="s">
        <v>45</v>
      </c>
      <c r="R480" s="65"/>
      <c r="S480" s="65"/>
      <c r="T480" s="65"/>
      <c r="U480" s="65"/>
      <c r="V480" s="65"/>
      <c r="W480" s="65"/>
      <c r="X480" s="65"/>
      <c r="Y480" s="65"/>
      <c r="Z480" s="38" t="str">
        <f t="array" ref="Z480">IFERROR(xlookup(C:C,'Follow up.1'!A:A,'Follow up.1'!AF:AF),"-")</f>
        <v>-</v>
      </c>
      <c r="AA480" s="6"/>
      <c r="AB480" s="6"/>
      <c r="AC480" s="6"/>
      <c r="AD480" s="6"/>
      <c r="AE480" s="6"/>
      <c r="AF480" s="6"/>
      <c r="AG480" s="6"/>
      <c r="AH480" s="6"/>
      <c r="AI480" s="6"/>
      <c r="AJ480" s="6"/>
      <c r="AK480" s="6"/>
      <c r="AL480" s="6"/>
      <c r="AM480" s="6"/>
      <c r="AN480" s="39" t="str">
        <f t="array" ref="AN480">IFNA(TEXT(XLOOKUP(C:C,'Follow up.2'!B:B,'Follow up.2'!AF:AF), "mm/yyyy"), "-")</f>
        <v>-</v>
      </c>
      <c r="AO480" s="6"/>
      <c r="AP480" s="3"/>
      <c r="AQ480" s="3"/>
      <c r="AR480" s="3"/>
      <c r="AS480" s="3"/>
      <c r="AT480" s="3"/>
      <c r="AU480" s="3"/>
      <c r="AV480" s="3"/>
      <c r="AW480" s="3"/>
      <c r="AX480" s="3"/>
      <c r="AY480" s="3"/>
      <c r="AZ480" s="3"/>
      <c r="BA480" s="3"/>
      <c r="BB480" s="3"/>
      <c r="BC480" s="3"/>
      <c r="BD480" s="3"/>
      <c r="BE480" s="3"/>
      <c r="BF480" s="3"/>
      <c r="BG480" s="3"/>
      <c r="BH480" s="3"/>
      <c r="BI480" s="3"/>
    </row>
    <row r="481" ht="12.75" customHeight="1">
      <c r="A481" s="1"/>
      <c r="B481" s="1" t="str">
        <f t="array" ref="B481">ifna(iferror(xlookup(C:C,'1000'!A:A,'1000'!D:D),iferror(xlookup(C:C,'2000'!A:A,'2000'!D:D),xlookup(C:C,'3000'!A:A,'3000'!D:D))),"-")</f>
        <v>-</v>
      </c>
      <c r="C481" s="133">
        <v>1379.0</v>
      </c>
      <c r="D481" s="134" t="s">
        <v>2099</v>
      </c>
      <c r="E481" s="134" t="s">
        <v>744</v>
      </c>
      <c r="F481" s="27" t="s">
        <v>50</v>
      </c>
      <c r="G481" s="134">
        <v>16.0</v>
      </c>
      <c r="H481" s="28"/>
      <c r="I481" s="141"/>
      <c r="J481" s="134">
        <v>2.676804467E9</v>
      </c>
      <c r="K481" s="30" t="s">
        <v>42</v>
      </c>
      <c r="L481" s="31" t="s">
        <v>42</v>
      </c>
      <c r="M481" s="51" t="s">
        <v>895</v>
      </c>
      <c r="N481" s="153" t="s">
        <v>58</v>
      </c>
      <c r="O481" s="149" t="s">
        <v>58</v>
      </c>
      <c r="P481" s="65" t="s">
        <v>106</v>
      </c>
      <c r="Q481" s="65"/>
      <c r="R481" s="65"/>
      <c r="S481" s="65"/>
      <c r="T481" s="65"/>
      <c r="U481" s="65"/>
      <c r="V481" s="65"/>
      <c r="W481" s="65"/>
      <c r="X481" s="65"/>
      <c r="Y481" s="65"/>
      <c r="Z481" s="38" t="str">
        <f t="array" ref="Z481">IFERROR(xlookup(C:C,'Follow up.1'!A:A,'Follow up.1'!AF:AF),"-")</f>
        <v>-</v>
      </c>
      <c r="AA481" s="6"/>
      <c r="AB481" s="6"/>
      <c r="AC481" s="6"/>
      <c r="AD481" s="6"/>
      <c r="AE481" s="6"/>
      <c r="AF481" s="6"/>
      <c r="AG481" s="6"/>
      <c r="AH481" s="6"/>
      <c r="AI481" s="6"/>
      <c r="AJ481" s="6"/>
      <c r="AK481" s="6"/>
      <c r="AL481" s="6"/>
      <c r="AM481" s="6"/>
      <c r="AN481" s="39" t="str">
        <f t="array" ref="AN481">IFNA(TEXT(XLOOKUP(C:C,'Follow up.2'!B:B,'Follow up.2'!AF:AF), "mm/yyyy"), "-")</f>
        <v>-</v>
      </c>
      <c r="AO481" s="6"/>
      <c r="AP481" s="3"/>
      <c r="AQ481" s="3"/>
      <c r="AR481" s="3"/>
      <c r="AS481" s="3"/>
      <c r="AT481" s="3"/>
      <c r="AU481" s="3"/>
      <c r="AV481" s="3"/>
      <c r="AW481" s="3"/>
      <c r="AX481" s="3"/>
      <c r="AY481" s="3"/>
      <c r="AZ481" s="3"/>
      <c r="BA481" s="3"/>
      <c r="BB481" s="3"/>
      <c r="BC481" s="3"/>
      <c r="BD481" s="3"/>
      <c r="BE481" s="3"/>
      <c r="BF481" s="3"/>
      <c r="BG481" s="3"/>
      <c r="BH481" s="3"/>
      <c r="BI481" s="3"/>
    </row>
    <row r="482" ht="12.75" customHeight="1">
      <c r="A482" s="1"/>
      <c r="B482" s="1" t="str">
        <f t="array" ref="B482">ifna(iferror(xlookup(C:C,'1000'!A:A,'1000'!D:D),iferror(xlookup(C:C,'2000'!A:A,'2000'!D:D),xlookup(C:C,'3000'!A:A,'3000'!D:D))),"-")</f>
        <v>-</v>
      </c>
      <c r="C482" s="133">
        <v>1381.0</v>
      </c>
      <c r="D482" s="134" t="s">
        <v>2100</v>
      </c>
      <c r="E482" s="134" t="s">
        <v>2101</v>
      </c>
      <c r="F482" s="27" t="s">
        <v>117</v>
      </c>
      <c r="G482" s="134">
        <v>16.0</v>
      </c>
      <c r="H482" s="28"/>
      <c r="I482" s="141">
        <v>2.159397745E9</v>
      </c>
      <c r="J482" s="134"/>
      <c r="K482" s="30" t="s">
        <v>42</v>
      </c>
      <c r="L482" s="31" t="s">
        <v>42</v>
      </c>
      <c r="M482" s="51" t="s">
        <v>895</v>
      </c>
      <c r="N482" s="153" t="s">
        <v>58</v>
      </c>
      <c r="O482" s="149" t="s">
        <v>58</v>
      </c>
      <c r="P482" s="65" t="s">
        <v>46</v>
      </c>
      <c r="Q482" s="65"/>
      <c r="R482" s="65"/>
      <c r="S482" s="65"/>
      <c r="T482" s="65"/>
      <c r="U482" s="65"/>
      <c r="V482" s="65"/>
      <c r="W482" s="65"/>
      <c r="X482" s="65"/>
      <c r="Y482" s="65"/>
      <c r="Z482" s="38" t="str">
        <f t="array" ref="Z482">IFERROR(xlookup(C:C,'Follow up.1'!A:A,'Follow up.1'!AF:AF),"-")</f>
        <v>-</v>
      </c>
      <c r="AA482" s="6"/>
      <c r="AB482" s="6"/>
      <c r="AC482" s="6"/>
      <c r="AD482" s="6"/>
      <c r="AE482" s="6"/>
      <c r="AF482" s="6"/>
      <c r="AG482" s="6"/>
      <c r="AH482" s="6"/>
      <c r="AI482" s="6"/>
      <c r="AJ482" s="6"/>
      <c r="AK482" s="6"/>
      <c r="AL482" s="6"/>
      <c r="AM482" s="6"/>
      <c r="AN482" s="39" t="str">
        <f t="array" ref="AN482">IFNA(TEXT(XLOOKUP(C:C,'Follow up.2'!B:B,'Follow up.2'!AF:AF), "mm/yyyy"), "-")</f>
        <v>-</v>
      </c>
      <c r="AO482" s="6"/>
      <c r="AP482" s="3"/>
      <c r="AQ482" s="3"/>
      <c r="AR482" s="3"/>
      <c r="AS482" s="3"/>
      <c r="AT482" s="3"/>
      <c r="AU482" s="3"/>
      <c r="AV482" s="3"/>
      <c r="AW482" s="3"/>
      <c r="AX482" s="3"/>
      <c r="AY482" s="3"/>
      <c r="AZ482" s="3"/>
      <c r="BA482" s="3"/>
      <c r="BB482" s="3"/>
      <c r="BC482" s="3"/>
      <c r="BD482" s="3"/>
      <c r="BE482" s="3"/>
      <c r="BF482" s="3"/>
      <c r="BG482" s="3"/>
      <c r="BH482" s="3"/>
      <c r="BI482" s="3"/>
    </row>
    <row r="483" ht="12.75" customHeight="1">
      <c r="A483" s="1"/>
      <c r="B483" s="1" t="str">
        <f t="array" ref="B483">ifna(iferror(xlookup(C:C,'1000'!A:A,'1000'!D:D),iferror(xlookup(C:C,'2000'!A:A,'2000'!D:D),xlookup(C:C,'3000'!A:A,'3000'!D:D))),"-")</f>
        <v>-</v>
      </c>
      <c r="C483" s="133">
        <v>1391.0</v>
      </c>
      <c r="D483" s="134" t="s">
        <v>2102</v>
      </c>
      <c r="E483" s="134" t="s">
        <v>2103</v>
      </c>
      <c r="F483" s="27" t="s">
        <v>117</v>
      </c>
      <c r="G483" s="134">
        <v>16.0</v>
      </c>
      <c r="H483" s="28"/>
      <c r="I483" s="29" t="s">
        <v>2104</v>
      </c>
      <c r="J483" s="27" t="s">
        <v>2105</v>
      </c>
      <c r="K483" s="30" t="s">
        <v>42</v>
      </c>
      <c r="L483" s="31" t="s">
        <v>42</v>
      </c>
      <c r="M483" s="51" t="s">
        <v>895</v>
      </c>
      <c r="N483" s="153" t="s">
        <v>58</v>
      </c>
      <c r="O483" s="149" t="s">
        <v>58</v>
      </c>
      <c r="P483" s="65" t="s">
        <v>56</v>
      </c>
      <c r="Q483" s="65"/>
      <c r="R483" s="65"/>
      <c r="S483" s="65"/>
      <c r="T483" s="65"/>
      <c r="U483" s="65"/>
      <c r="V483" s="65"/>
      <c r="W483" s="65"/>
      <c r="X483" s="65"/>
      <c r="Y483" s="65"/>
      <c r="Z483" s="38" t="str">
        <f t="array" ref="Z483">IFERROR(xlookup(C:C,'Follow up.1'!A:A,'Follow up.1'!AF:AF),"-")</f>
        <v>-</v>
      </c>
      <c r="AA483" s="6"/>
      <c r="AB483" s="6"/>
      <c r="AC483" s="6"/>
      <c r="AD483" s="6"/>
      <c r="AE483" s="6"/>
      <c r="AF483" s="6"/>
      <c r="AG483" s="6"/>
      <c r="AH483" s="6"/>
      <c r="AI483" s="6"/>
      <c r="AJ483" s="6"/>
      <c r="AK483" s="6"/>
      <c r="AL483" s="6"/>
      <c r="AM483" s="6"/>
      <c r="AN483" s="39" t="str">
        <f t="array" ref="AN483">IFNA(TEXT(XLOOKUP(C:C,'Follow up.2'!B:B,'Follow up.2'!AF:AF), "mm/yyyy"), "-")</f>
        <v>-</v>
      </c>
      <c r="AO483" s="6"/>
      <c r="AP483" s="3"/>
      <c r="AQ483" s="3"/>
      <c r="AR483" s="3"/>
      <c r="AS483" s="3"/>
      <c r="AT483" s="3"/>
      <c r="AU483" s="3"/>
      <c r="AV483" s="3"/>
      <c r="AW483" s="3"/>
      <c r="AX483" s="3"/>
      <c r="AY483" s="3"/>
      <c r="AZ483" s="3"/>
      <c r="BA483" s="3"/>
      <c r="BB483" s="3"/>
      <c r="BC483" s="3"/>
      <c r="BD483" s="3"/>
      <c r="BE483" s="3"/>
      <c r="BF483" s="3"/>
      <c r="BG483" s="3"/>
      <c r="BH483" s="3"/>
      <c r="BI483" s="3"/>
    </row>
    <row r="484" ht="12.75" customHeight="1">
      <c r="A484" s="1"/>
      <c r="B484" s="1" t="str">
        <f t="array" ref="B484">ifna(iferror(xlookup(C:C,'1000'!A:A,'1000'!D:D),iferror(xlookup(C:C,'2000'!A:A,'2000'!D:D),xlookup(C:C,'3000'!A:A,'3000'!D:D))),"-")</f>
        <v>-</v>
      </c>
      <c r="C484" s="26">
        <v>1437.0</v>
      </c>
      <c r="D484" s="27" t="s">
        <v>2106</v>
      </c>
      <c r="E484" s="27" t="s">
        <v>2107</v>
      </c>
      <c r="F484" s="27" t="s">
        <v>117</v>
      </c>
      <c r="G484" s="27">
        <v>16.0</v>
      </c>
      <c r="H484" s="28" t="s">
        <v>2108</v>
      </c>
      <c r="I484" s="29" t="s">
        <v>2109</v>
      </c>
      <c r="J484" s="226" t="s">
        <v>2110</v>
      </c>
      <c r="K484" s="30" t="s">
        <v>609</v>
      </c>
      <c r="L484" s="31" t="s">
        <v>609</v>
      </c>
      <c r="M484" s="51" t="s">
        <v>895</v>
      </c>
      <c r="N484" s="153" t="s">
        <v>58</v>
      </c>
      <c r="O484" s="149" t="s">
        <v>58</v>
      </c>
      <c r="P484" s="65" t="s">
        <v>106</v>
      </c>
      <c r="Q484" s="65" t="s">
        <v>56</v>
      </c>
      <c r="R484" s="65" t="s">
        <v>56</v>
      </c>
      <c r="S484" s="65" t="s">
        <v>56</v>
      </c>
      <c r="T484" s="65"/>
      <c r="U484" s="65"/>
      <c r="V484" s="65"/>
      <c r="W484" s="65"/>
      <c r="X484" s="65"/>
      <c r="Y484" s="65"/>
      <c r="Z484" s="38" t="str">
        <f t="array" ref="Z484">IFERROR(xlookup(C:C,'Follow up.1'!A:A,'Follow up.1'!AF:AF),"-")</f>
        <v>-</v>
      </c>
      <c r="AA484" s="6"/>
      <c r="AB484" s="6"/>
      <c r="AC484" s="6"/>
      <c r="AD484" s="6"/>
      <c r="AE484" s="6"/>
      <c r="AF484" s="6"/>
      <c r="AG484" s="6"/>
      <c r="AH484" s="6"/>
      <c r="AI484" s="6"/>
      <c r="AJ484" s="6"/>
      <c r="AK484" s="6"/>
      <c r="AL484" s="6"/>
      <c r="AM484" s="6"/>
      <c r="AN484" s="39" t="str">
        <f t="array" ref="AN484">IFNA(TEXT(XLOOKUP(C:C,'Follow up.2'!B:B,'Follow up.2'!AF:AF), "mm/yyyy"), "-")</f>
        <v>-</v>
      </c>
      <c r="AO484" s="6"/>
      <c r="AP484" s="3"/>
      <c r="AQ484" s="3"/>
      <c r="AR484" s="3"/>
      <c r="AS484" s="3"/>
      <c r="AT484" s="3"/>
      <c r="AU484" s="3"/>
      <c r="AV484" s="3"/>
      <c r="AW484" s="3"/>
      <c r="AX484" s="3"/>
      <c r="AY484" s="3"/>
      <c r="AZ484" s="3"/>
      <c r="BA484" s="3"/>
      <c r="BB484" s="3"/>
      <c r="BC484" s="3"/>
      <c r="BD484" s="3"/>
      <c r="BE484" s="3"/>
      <c r="BF484" s="3"/>
      <c r="BG484" s="3"/>
      <c r="BH484" s="3"/>
      <c r="BI484" s="3"/>
    </row>
    <row r="485" ht="12.75" customHeight="1">
      <c r="A485" s="1"/>
      <c r="B485" s="1" t="str">
        <f t="array" ref="B485">ifna(iferror(xlookup(C:C,'1000'!A:A,'1000'!D:D),iferror(xlookup(C:C,'2000'!A:A,'2000'!D:D),xlookup(C:C,'3000'!A:A,'3000'!D:D))),"-")</f>
        <v>-</v>
      </c>
      <c r="C485" s="26">
        <v>1445.0</v>
      </c>
      <c r="D485" s="27" t="s">
        <v>2111</v>
      </c>
      <c r="E485" s="27" t="s">
        <v>2112</v>
      </c>
      <c r="F485" s="27" t="s">
        <v>50</v>
      </c>
      <c r="G485" s="27">
        <v>16.0</v>
      </c>
      <c r="H485" s="28" t="s">
        <v>531</v>
      </c>
      <c r="I485" s="29"/>
      <c r="J485" s="27" t="s">
        <v>2113</v>
      </c>
      <c r="K485" s="30" t="s">
        <v>609</v>
      </c>
      <c r="L485" s="6" t="s">
        <v>609</v>
      </c>
      <c r="M485" s="51" t="s">
        <v>895</v>
      </c>
      <c r="N485" s="153" t="s">
        <v>58</v>
      </c>
      <c r="O485" s="149" t="s">
        <v>58</v>
      </c>
      <c r="P485" s="65" t="s">
        <v>106</v>
      </c>
      <c r="Q485" s="65"/>
      <c r="R485" s="65"/>
      <c r="S485" s="65"/>
      <c r="T485" s="65"/>
      <c r="U485" s="65"/>
      <c r="V485" s="65"/>
      <c r="W485" s="65"/>
      <c r="X485" s="65"/>
      <c r="Y485" s="65"/>
      <c r="Z485" s="38" t="str">
        <f t="array" ref="Z485">IFERROR(xlookup(C:C,'Follow up.1'!A:A,'Follow up.1'!AF:AF),"-")</f>
        <v>-</v>
      </c>
      <c r="AA485" s="6"/>
      <c r="AB485" s="6"/>
      <c r="AC485" s="6"/>
      <c r="AD485" s="6"/>
      <c r="AE485" s="6"/>
      <c r="AF485" s="6"/>
      <c r="AG485" s="6"/>
      <c r="AH485" s="6"/>
      <c r="AI485" s="6"/>
      <c r="AJ485" s="6"/>
      <c r="AK485" s="6"/>
      <c r="AL485" s="6"/>
      <c r="AM485" s="6"/>
      <c r="AN485" s="39" t="str">
        <f t="array" ref="AN485">IFNA(TEXT(XLOOKUP(C:C,'Follow up.2'!B:B,'Follow up.2'!AF:AF), "mm/yyyy"), "-")</f>
        <v>-</v>
      </c>
      <c r="AO485" s="6"/>
      <c r="AP485" s="3"/>
      <c r="AQ485" s="3"/>
      <c r="AR485" s="3"/>
      <c r="AS485" s="3"/>
      <c r="AT485" s="3"/>
      <c r="AU485" s="3"/>
      <c r="AV485" s="3"/>
      <c r="AW485" s="3"/>
      <c r="AX485" s="3"/>
      <c r="AY485" s="3"/>
      <c r="AZ485" s="3"/>
      <c r="BA485" s="3"/>
      <c r="BB485" s="3"/>
      <c r="BC485" s="3"/>
      <c r="BD485" s="3"/>
      <c r="BE485" s="3"/>
      <c r="BF485" s="3"/>
      <c r="BG485" s="3"/>
      <c r="BH485" s="3"/>
      <c r="BI485" s="3"/>
    </row>
    <row r="486" ht="12.75" customHeight="1">
      <c r="A486" s="1"/>
      <c r="B486" s="1" t="str">
        <f t="array" ref="B486">ifna(iferror(xlookup(C:C,'1000'!A:A,'1000'!D:D),iferror(xlookup(C:C,'2000'!A:A,'2000'!D:D),xlookup(C:C,'3000'!A:A,'3000'!D:D))),"-")</f>
        <v>-</v>
      </c>
      <c r="C486" s="26">
        <v>1449.0</v>
      </c>
      <c r="D486" s="27" t="s">
        <v>2114</v>
      </c>
      <c r="E486" s="27" t="s">
        <v>2115</v>
      </c>
      <c r="F486" s="27" t="s">
        <v>2116</v>
      </c>
      <c r="G486" s="27">
        <v>16.0</v>
      </c>
      <c r="H486" s="28" t="s">
        <v>2117</v>
      </c>
      <c r="I486" s="29" t="s">
        <v>2118</v>
      </c>
      <c r="J486" s="27"/>
      <c r="K486" s="30" t="s">
        <v>609</v>
      </c>
      <c r="L486" s="31" t="s">
        <v>609</v>
      </c>
      <c r="M486" s="51" t="s">
        <v>895</v>
      </c>
      <c r="N486" s="153" t="s">
        <v>58</v>
      </c>
      <c r="O486" s="149" t="s">
        <v>58</v>
      </c>
      <c r="P486" s="65" t="s">
        <v>106</v>
      </c>
      <c r="Q486" s="65"/>
      <c r="R486" s="65"/>
      <c r="S486" s="65"/>
      <c r="T486" s="65"/>
      <c r="U486" s="65"/>
      <c r="V486" s="65"/>
      <c r="W486" s="65"/>
      <c r="X486" s="65"/>
      <c r="Y486" s="65"/>
      <c r="Z486" s="38" t="str">
        <f t="array" ref="Z486">IFERROR(xlookup(C:C,'Follow up.1'!A:A,'Follow up.1'!AF:AF),"-")</f>
        <v>-</v>
      </c>
      <c r="AA486" s="6"/>
      <c r="AB486" s="6"/>
      <c r="AC486" s="6"/>
      <c r="AD486" s="6"/>
      <c r="AE486" s="6"/>
      <c r="AF486" s="6"/>
      <c r="AG486" s="6"/>
      <c r="AH486" s="6"/>
      <c r="AI486" s="6"/>
      <c r="AJ486" s="6"/>
      <c r="AK486" s="6"/>
      <c r="AL486" s="6"/>
      <c r="AM486" s="6"/>
      <c r="AN486" s="39" t="str">
        <f t="array" ref="AN486">IFNA(TEXT(XLOOKUP(C:C,'Follow up.2'!B:B,'Follow up.2'!AF:AF), "mm/yyyy"), "-")</f>
        <v>-</v>
      </c>
      <c r="AO486" s="6"/>
      <c r="AP486" s="3"/>
      <c r="AQ486" s="3"/>
      <c r="AR486" s="3"/>
      <c r="AS486" s="3"/>
      <c r="AT486" s="3"/>
      <c r="AU486" s="3"/>
      <c r="AV486" s="3"/>
      <c r="AW486" s="3"/>
      <c r="AX486" s="3"/>
      <c r="AY486" s="3"/>
      <c r="AZ486" s="3"/>
      <c r="BA486" s="3"/>
      <c r="BB486" s="3"/>
      <c r="BC486" s="3"/>
      <c r="BD486" s="3"/>
      <c r="BE486" s="3"/>
      <c r="BF486" s="3"/>
      <c r="BG486" s="3"/>
      <c r="BH486" s="3"/>
      <c r="BI486" s="3"/>
    </row>
    <row r="487" ht="12.75" customHeight="1">
      <c r="A487" s="1"/>
      <c r="B487" s="1" t="str">
        <f t="array" ref="B487">ifna(iferror(xlookup(C:C,'1000'!A:A,'1000'!D:D),iferror(xlookup(C:C,'2000'!A:A,'2000'!D:D),xlookup(C:C,'3000'!A:A,'3000'!D:D))),"-")</f>
        <v>-</v>
      </c>
      <c r="C487" s="26">
        <v>1452.0</v>
      </c>
      <c r="D487" s="132" t="s">
        <v>2119</v>
      </c>
      <c r="E487" s="132" t="s">
        <v>2120</v>
      </c>
      <c r="F487" s="27" t="s">
        <v>50</v>
      </c>
      <c r="G487" s="27">
        <v>16.0</v>
      </c>
      <c r="H487" s="137" t="s">
        <v>531</v>
      </c>
      <c r="I487" s="29"/>
      <c r="J487" s="27" t="s">
        <v>2121</v>
      </c>
      <c r="K487" s="30" t="s">
        <v>1620</v>
      </c>
      <c r="L487" s="31" t="s">
        <v>1620</v>
      </c>
      <c r="M487" s="51" t="s">
        <v>895</v>
      </c>
      <c r="N487" s="153" t="s">
        <v>58</v>
      </c>
      <c r="O487" s="149" t="s">
        <v>58</v>
      </c>
      <c r="P487" s="65" t="s">
        <v>106</v>
      </c>
      <c r="Q487" s="65"/>
      <c r="R487" s="65"/>
      <c r="S487" s="65"/>
      <c r="T487" s="65"/>
      <c r="U487" s="65"/>
      <c r="V487" s="65"/>
      <c r="W487" s="65"/>
      <c r="X487" s="65"/>
      <c r="Y487" s="65"/>
      <c r="Z487" s="38" t="str">
        <f t="array" ref="Z487">IFERROR(xlookup(C:C,'Follow up.1'!A:A,'Follow up.1'!AF:AF),"-")</f>
        <v>-</v>
      </c>
      <c r="AA487" s="6"/>
      <c r="AB487" s="6"/>
      <c r="AC487" s="6"/>
      <c r="AD487" s="6"/>
      <c r="AE487" s="6"/>
      <c r="AF487" s="6"/>
      <c r="AG487" s="6"/>
      <c r="AH487" s="6"/>
      <c r="AI487" s="6"/>
      <c r="AJ487" s="6"/>
      <c r="AK487" s="6"/>
      <c r="AL487" s="6"/>
      <c r="AM487" s="6"/>
      <c r="AN487" s="39" t="str">
        <f t="array" ref="AN487">IFNA(TEXT(XLOOKUP(C:C,'Follow up.2'!B:B,'Follow up.2'!AF:AF), "mm/yyyy"), "-")</f>
        <v>-</v>
      </c>
      <c r="AO487" s="6"/>
      <c r="AP487" s="3"/>
      <c r="AQ487" s="3"/>
      <c r="AR487" s="3"/>
      <c r="AS487" s="3"/>
      <c r="AT487" s="3"/>
      <c r="AU487" s="3"/>
      <c r="AV487" s="3"/>
      <c r="AW487" s="3"/>
      <c r="AX487" s="3"/>
      <c r="AY487" s="3"/>
      <c r="AZ487" s="3"/>
      <c r="BA487" s="3"/>
      <c r="BB487" s="3"/>
      <c r="BC487" s="3"/>
      <c r="BD487" s="3"/>
      <c r="BE487" s="3"/>
      <c r="BF487" s="3"/>
      <c r="BG487" s="3"/>
      <c r="BH487" s="3"/>
      <c r="BI487" s="3"/>
    </row>
    <row r="488" ht="12.75" customHeight="1">
      <c r="A488" s="1"/>
      <c r="B488" s="1" t="str">
        <f t="array" ref="B488">ifna(iferror(xlookup(C:C,'1000'!A:A,'1000'!D:D),iferror(xlookup(C:C,'2000'!A:A,'2000'!D:D),xlookup(C:C,'3000'!A:A,'3000'!D:D))),"-")</f>
        <v>-</v>
      </c>
      <c r="C488" s="119">
        <v>1501.0</v>
      </c>
      <c r="D488" s="27" t="s">
        <v>2122</v>
      </c>
      <c r="E488" s="27" t="s">
        <v>2123</v>
      </c>
      <c r="F488" s="27" t="s">
        <v>170</v>
      </c>
      <c r="G488" s="27">
        <v>16.0</v>
      </c>
      <c r="H488" s="28" t="s">
        <v>960</v>
      </c>
      <c r="I488" s="29" t="s">
        <v>961</v>
      </c>
      <c r="J488" s="27"/>
      <c r="K488" s="30" t="s">
        <v>206</v>
      </c>
      <c r="L488" s="6" t="s">
        <v>206</v>
      </c>
      <c r="M488" s="51" t="s">
        <v>895</v>
      </c>
      <c r="N488" s="153" t="s">
        <v>58</v>
      </c>
      <c r="O488" s="149" t="s">
        <v>58</v>
      </c>
      <c r="P488" s="65" t="s">
        <v>46</v>
      </c>
      <c r="Q488" s="65" t="s">
        <v>45</v>
      </c>
      <c r="R488" s="65" t="s">
        <v>45</v>
      </c>
      <c r="S488" s="65" t="s">
        <v>45</v>
      </c>
      <c r="T488" s="65" t="s">
        <v>45</v>
      </c>
      <c r="U488" s="65"/>
      <c r="V488" s="65"/>
      <c r="W488" s="65"/>
      <c r="X488" s="65"/>
      <c r="Y488" s="65"/>
      <c r="Z488" s="38" t="str">
        <f t="array" ref="Z488">IFERROR(xlookup(C:C,'Follow up.1'!A:A,'Follow up.1'!AF:AF),"-")</f>
        <v>-</v>
      </c>
      <c r="AA488" s="6"/>
      <c r="AB488" s="6"/>
      <c r="AC488" s="6"/>
      <c r="AD488" s="6"/>
      <c r="AE488" s="6"/>
      <c r="AF488" s="6"/>
      <c r="AG488" s="6"/>
      <c r="AH488" s="6"/>
      <c r="AI488" s="6"/>
      <c r="AJ488" s="6"/>
      <c r="AK488" s="6"/>
      <c r="AL488" s="6"/>
      <c r="AM488" s="6"/>
      <c r="AN488" s="39" t="str">
        <f t="array" ref="AN488">IFNA(TEXT(XLOOKUP(C:C,'Follow up.2'!B:B,'Follow up.2'!AF:AF), "mm/yyyy"), "-")</f>
        <v>-</v>
      </c>
      <c r="AO488" s="6"/>
      <c r="AP488" s="3"/>
      <c r="AQ488" s="3"/>
      <c r="AR488" s="3"/>
      <c r="AS488" s="3"/>
      <c r="AT488" s="3"/>
      <c r="AU488" s="3"/>
      <c r="AV488" s="3"/>
      <c r="AW488" s="3"/>
      <c r="AX488" s="3"/>
      <c r="AY488" s="3"/>
      <c r="AZ488" s="3"/>
      <c r="BA488" s="3"/>
      <c r="BB488" s="3"/>
      <c r="BC488" s="3"/>
      <c r="BD488" s="3"/>
      <c r="BE488" s="3"/>
      <c r="BF488" s="3"/>
      <c r="BG488" s="3"/>
      <c r="BH488" s="3"/>
      <c r="BI488" s="3"/>
    </row>
    <row r="489" ht="12.75" customHeight="1">
      <c r="A489" s="1"/>
      <c r="B489" s="1" t="str">
        <f t="array" ref="B489">ifna(iferror(xlookup(C:C,'1000'!A:A,'1000'!D:D),iferror(xlookup(C:C,'2000'!A:A,'2000'!D:D),xlookup(C:C,'3000'!A:A,'3000'!D:D))),"-")</f>
        <v>-</v>
      </c>
      <c r="C489" s="26">
        <v>1615.0</v>
      </c>
      <c r="D489" s="27" t="s">
        <v>2124</v>
      </c>
      <c r="E489" s="27" t="s">
        <v>2098</v>
      </c>
      <c r="F489" s="27" t="s">
        <v>170</v>
      </c>
      <c r="G489" s="27">
        <v>16.0</v>
      </c>
      <c r="H489" s="28" t="s">
        <v>2125</v>
      </c>
      <c r="I489" s="29" t="s">
        <v>2126</v>
      </c>
      <c r="J489" s="27" t="s">
        <v>2126</v>
      </c>
      <c r="K489" s="30" t="s">
        <v>42</v>
      </c>
      <c r="L489" s="31" t="s">
        <v>42</v>
      </c>
      <c r="M489" s="51" t="s">
        <v>895</v>
      </c>
      <c r="N489" s="33" t="s">
        <v>58</v>
      </c>
      <c r="O489" s="145" t="s">
        <v>58</v>
      </c>
      <c r="P489" s="35" t="s">
        <v>44</v>
      </c>
      <c r="Q489" s="35"/>
      <c r="R489" s="35"/>
      <c r="S489" s="35"/>
      <c r="T489" s="35"/>
      <c r="U489" s="35"/>
      <c r="V489" s="35"/>
      <c r="W489" s="35"/>
      <c r="X489" s="35"/>
      <c r="Y489" s="35"/>
      <c r="Z489" s="38" t="str">
        <f t="array" ref="Z489">IFERROR(xlookup(C:C,'Follow up.1'!A:A,'Follow up.1'!AF:AF),"-")</f>
        <v>-</v>
      </c>
      <c r="AA489" s="31"/>
      <c r="AB489" s="31"/>
      <c r="AC489" s="31"/>
      <c r="AD489" s="31"/>
      <c r="AE489" s="31"/>
      <c r="AF489" s="31"/>
      <c r="AG489" s="31"/>
      <c r="AH489" s="31"/>
      <c r="AI489" s="31"/>
      <c r="AJ489" s="31"/>
      <c r="AK489" s="31"/>
      <c r="AL489" s="31"/>
      <c r="AM489" s="31"/>
      <c r="AN489" s="39" t="str">
        <f t="array" ref="AN489">IFNA(TEXT(XLOOKUP(C:C,'Follow up.2'!B:B,'Follow up.2'!AF:AF), "mm/yyyy"), "-")</f>
        <v>-</v>
      </c>
      <c r="AO489" s="31"/>
      <c r="AP489" s="30"/>
      <c r="AQ489" s="13"/>
      <c r="AR489" s="13"/>
      <c r="AS489" s="13"/>
      <c r="AT489" s="13"/>
      <c r="AU489" s="13"/>
      <c r="AV489" s="13"/>
      <c r="AW489" s="3"/>
      <c r="AX489" s="3"/>
      <c r="AY489" s="3"/>
      <c r="AZ489" s="3"/>
      <c r="BA489" s="3"/>
      <c r="BB489" s="3"/>
      <c r="BC489" s="3"/>
      <c r="BD489" s="3"/>
      <c r="BE489" s="3"/>
      <c r="BF489" s="3"/>
      <c r="BG489" s="3"/>
      <c r="BH489" s="3"/>
      <c r="BI489" s="3"/>
    </row>
    <row r="490" ht="12.75" customHeight="1">
      <c r="A490" s="1"/>
      <c r="B490" s="1" t="str">
        <f t="array" ref="B490">ifna(iferror(xlookup(C:C,'1000'!A:A,'1000'!D:D),iferror(xlookup(C:C,'2000'!A:A,'2000'!D:D),xlookup(C:C,'3000'!A:A,'3000'!D:D))),"-")</f>
        <v>-</v>
      </c>
      <c r="C490" s="52">
        <v>1619.0</v>
      </c>
      <c r="D490" s="53" t="s">
        <v>2127</v>
      </c>
      <c r="E490" s="53" t="s">
        <v>185</v>
      </c>
      <c r="F490" s="27" t="s">
        <v>38</v>
      </c>
      <c r="G490" s="53">
        <v>16.0</v>
      </c>
      <c r="H490" s="28" t="s">
        <v>2128</v>
      </c>
      <c r="I490" s="54" t="s">
        <v>2129</v>
      </c>
      <c r="J490" s="53"/>
      <c r="K490" s="55" t="s">
        <v>42</v>
      </c>
      <c r="L490" s="53" t="s">
        <v>42</v>
      </c>
      <c r="M490" s="51" t="s">
        <v>895</v>
      </c>
      <c r="N490" s="153" t="s">
        <v>58</v>
      </c>
      <c r="O490" s="149" t="s">
        <v>58</v>
      </c>
      <c r="P490" s="35" t="s">
        <v>86</v>
      </c>
      <c r="Q490" s="35" t="s">
        <v>86</v>
      </c>
      <c r="R490" s="35"/>
      <c r="S490" s="35"/>
      <c r="T490" s="35"/>
      <c r="U490" s="35"/>
      <c r="V490" s="35"/>
      <c r="W490" s="35"/>
      <c r="X490" s="35"/>
      <c r="Y490" s="35"/>
      <c r="Z490" s="38" t="str">
        <f t="array" ref="Z490">IFERROR(xlookup(C:C,'Follow up.1'!A:A,'Follow up.1'!AF:AF),"-")</f>
        <v>-</v>
      </c>
      <c r="AA490" s="45"/>
      <c r="AB490" s="45"/>
      <c r="AC490" s="45"/>
      <c r="AD490" s="45"/>
      <c r="AE490" s="45"/>
      <c r="AF490" s="45"/>
      <c r="AG490" s="45"/>
      <c r="AH490" s="45"/>
      <c r="AI490" s="45"/>
      <c r="AJ490" s="45"/>
      <c r="AK490" s="45"/>
      <c r="AL490" s="45"/>
      <c r="AM490" s="45"/>
      <c r="AN490" s="39" t="str">
        <f t="array" ref="AN490">IFNA(TEXT(XLOOKUP(C:C,'Follow up.2'!B:B,'Follow up.2'!AF:AF), "mm/yyyy"), "-")</f>
        <v>-</v>
      </c>
      <c r="AO490" s="45"/>
      <c r="AP490" s="55"/>
      <c r="AQ490" s="138"/>
      <c r="AR490" s="138"/>
      <c r="AS490" s="138"/>
      <c r="AT490" s="138"/>
      <c r="AU490" s="138"/>
      <c r="AV490" s="138"/>
      <c r="AW490" s="3"/>
      <c r="AX490" s="3"/>
      <c r="AY490" s="3"/>
      <c r="AZ490" s="3"/>
      <c r="BA490" s="3"/>
      <c r="BB490" s="3"/>
      <c r="BC490" s="3"/>
      <c r="BD490" s="3"/>
      <c r="BE490" s="3"/>
      <c r="BF490" s="3"/>
      <c r="BG490" s="3"/>
      <c r="BH490" s="3"/>
      <c r="BI490" s="3"/>
    </row>
    <row r="491" ht="12.75" customHeight="1">
      <c r="A491" s="1"/>
      <c r="B491" s="1" t="str">
        <f t="array" ref="B491">ifna(iferror(xlookup(C:C,'1000'!A:A,'1000'!D:D),iferror(xlookup(C:C,'2000'!A:A,'2000'!D:D),xlookup(C:C,'3000'!A:A,'3000'!D:D))),"-")</f>
        <v>-</v>
      </c>
      <c r="C491" s="167">
        <v>1644.0</v>
      </c>
      <c r="D491" s="53" t="s">
        <v>2130</v>
      </c>
      <c r="E491" s="53" t="s">
        <v>758</v>
      </c>
      <c r="F491" s="53" t="s">
        <v>287</v>
      </c>
      <c r="G491" s="53">
        <v>16.0</v>
      </c>
      <c r="H491" s="28" t="s">
        <v>2131</v>
      </c>
      <c r="I491" s="54" t="s">
        <v>2132</v>
      </c>
      <c r="J491" s="53" t="s">
        <v>2133</v>
      </c>
      <c r="K491" s="55" t="s">
        <v>42</v>
      </c>
      <c r="L491" s="40" t="s">
        <v>42</v>
      </c>
      <c r="M491" s="51" t="s">
        <v>895</v>
      </c>
      <c r="N491" s="153" t="s">
        <v>58</v>
      </c>
      <c r="O491" s="149" t="s">
        <v>58</v>
      </c>
      <c r="P491" s="35" t="s">
        <v>44</v>
      </c>
      <c r="Q491" s="35"/>
      <c r="R491" s="35"/>
      <c r="S491" s="35"/>
      <c r="T491" s="35"/>
      <c r="U491" s="35"/>
      <c r="V491" s="35"/>
      <c r="W491" s="35"/>
      <c r="X491" s="35"/>
      <c r="Y491" s="35"/>
      <c r="Z491" s="38" t="str">
        <f t="array" ref="Z491">IFERROR(xlookup(C:C,'Follow up.1'!A:A,'Follow up.1'!AF:AF),"-")</f>
        <v>-</v>
      </c>
      <c r="AA491" s="45"/>
      <c r="AB491" s="45"/>
      <c r="AC491" s="45"/>
      <c r="AD491" s="45"/>
      <c r="AE491" s="45"/>
      <c r="AF491" s="45"/>
      <c r="AG491" s="45"/>
      <c r="AH491" s="45"/>
      <c r="AI491" s="45"/>
      <c r="AJ491" s="45"/>
      <c r="AK491" s="45"/>
      <c r="AL491" s="45"/>
      <c r="AM491" s="45"/>
      <c r="AN491" s="39" t="str">
        <f t="array" ref="AN491">IFNA(TEXT(XLOOKUP(C:C,'Follow up.2'!B:B,'Follow up.2'!AF:AF), "mm/yyyy"), "-")</f>
        <v>-</v>
      </c>
      <c r="AO491" s="45"/>
      <c r="AP491" s="55"/>
      <c r="AW491" s="3"/>
      <c r="AX491" s="3"/>
      <c r="AY491" s="3"/>
      <c r="AZ491" s="3"/>
      <c r="BA491" s="3"/>
      <c r="BB491" s="3"/>
      <c r="BC491" s="3"/>
      <c r="BD491" s="3"/>
      <c r="BE491" s="3"/>
      <c r="BF491" s="3"/>
      <c r="BG491" s="3"/>
      <c r="BH491" s="3"/>
      <c r="BI491" s="3"/>
    </row>
    <row r="492" ht="12.75" customHeight="1">
      <c r="A492" s="1"/>
      <c r="B492" s="1" t="str">
        <f t="array" ref="B492">ifna(iferror(xlookup(C:C,'1000'!A:A,'1000'!D:D),iferror(xlookup(C:C,'2000'!A:A,'2000'!D:D),xlookup(C:C,'3000'!A:A,'3000'!D:D))),"-")</f>
        <v>-</v>
      </c>
      <c r="C492" s="52">
        <v>1645.0</v>
      </c>
      <c r="D492" s="53" t="s">
        <v>2134</v>
      </c>
      <c r="E492" s="53" t="s">
        <v>2135</v>
      </c>
      <c r="F492" s="53" t="s">
        <v>287</v>
      </c>
      <c r="G492" s="53">
        <v>16.0</v>
      </c>
      <c r="H492" s="28" t="s">
        <v>2136</v>
      </c>
      <c r="I492" s="54" t="s">
        <v>1097</v>
      </c>
      <c r="J492" s="53" t="s">
        <v>2137</v>
      </c>
      <c r="K492" s="55" t="s">
        <v>42</v>
      </c>
      <c r="L492" s="40" t="s">
        <v>42</v>
      </c>
      <c r="M492" s="51" t="s">
        <v>895</v>
      </c>
      <c r="N492" s="153" t="s">
        <v>58</v>
      </c>
      <c r="O492" s="149" t="s">
        <v>58</v>
      </c>
      <c r="P492" s="35" t="s">
        <v>45</v>
      </c>
      <c r="Q492" s="35"/>
      <c r="R492" s="35"/>
      <c r="S492" s="35"/>
      <c r="T492" s="35"/>
      <c r="U492" s="35"/>
      <c r="V492" s="35"/>
      <c r="W492" s="35"/>
      <c r="X492" s="35"/>
      <c r="Y492" s="35"/>
      <c r="Z492" s="38" t="str">
        <f t="array" ref="Z492">IFERROR(xlookup(C:C,'Follow up.1'!A:A,'Follow up.1'!AF:AF),"-")</f>
        <v>-</v>
      </c>
      <c r="AA492" s="45"/>
      <c r="AB492" s="45"/>
      <c r="AC492" s="45"/>
      <c r="AD492" s="45"/>
      <c r="AE492" s="45"/>
      <c r="AF492" s="45"/>
      <c r="AG492" s="45"/>
      <c r="AH492" s="45"/>
      <c r="AI492" s="45"/>
      <c r="AJ492" s="45"/>
      <c r="AK492" s="45"/>
      <c r="AL492" s="45"/>
      <c r="AM492" s="45"/>
      <c r="AN492" s="39" t="str">
        <f t="array" ref="AN492">IFNA(TEXT(XLOOKUP(C:C,'Follow up.2'!B:B,'Follow up.2'!AF:AF), "mm/yyyy"), "-")</f>
        <v>-</v>
      </c>
      <c r="AO492" s="45"/>
      <c r="AP492" s="55"/>
      <c r="AW492" s="3"/>
      <c r="AX492" s="3"/>
      <c r="AY492" s="3"/>
      <c r="AZ492" s="3"/>
      <c r="BA492" s="3"/>
      <c r="BB492" s="3"/>
      <c r="BC492" s="3"/>
      <c r="BD492" s="3"/>
      <c r="BE492" s="3"/>
      <c r="BF492" s="3"/>
      <c r="BG492" s="3"/>
      <c r="BH492" s="3"/>
      <c r="BI492" s="3"/>
    </row>
    <row r="493" ht="12.75" customHeight="1">
      <c r="A493" s="1"/>
      <c r="B493" s="1" t="str">
        <f t="array" ref="B493">ifna(iferror(xlookup(C:C,'1000'!A:A,'1000'!D:D),iferror(xlookup(C:C,'2000'!A:A,'2000'!D:D),xlookup(C:C,'3000'!A:A,'3000'!D:D))),"-")</f>
        <v>-</v>
      </c>
      <c r="C493" s="52">
        <v>1653.0</v>
      </c>
      <c r="D493" s="53" t="s">
        <v>2138</v>
      </c>
      <c r="E493" s="53" t="s">
        <v>2139</v>
      </c>
      <c r="F493" s="53" t="s">
        <v>287</v>
      </c>
      <c r="G493" s="53">
        <v>16.0</v>
      </c>
      <c r="H493" s="28" t="s">
        <v>2138</v>
      </c>
      <c r="I493" s="54" t="s">
        <v>2140</v>
      </c>
      <c r="J493" s="53" t="s">
        <v>2140</v>
      </c>
      <c r="K493" s="55" t="s">
        <v>42</v>
      </c>
      <c r="L493" s="40" t="s">
        <v>42</v>
      </c>
      <c r="M493" s="51" t="s">
        <v>895</v>
      </c>
      <c r="N493" s="56" t="s">
        <v>58</v>
      </c>
      <c r="O493" s="145" t="s">
        <v>58</v>
      </c>
      <c r="P493" s="35" t="s">
        <v>45</v>
      </c>
      <c r="Q493" s="35"/>
      <c r="R493" s="35"/>
      <c r="S493" s="35"/>
      <c r="T493" s="35"/>
      <c r="U493" s="35"/>
      <c r="V493" s="35"/>
      <c r="W493" s="35"/>
      <c r="X493" s="35"/>
      <c r="Y493" s="35"/>
      <c r="Z493" s="38" t="str">
        <f t="array" ref="Z493">IFERROR(xlookup(C:C,'Follow up.1'!A:A,'Follow up.1'!AF:AF),"-")</f>
        <v>-</v>
      </c>
      <c r="AA493" s="45"/>
      <c r="AB493" s="45"/>
      <c r="AC493" s="45"/>
      <c r="AD493" s="45"/>
      <c r="AE493" s="45"/>
      <c r="AF493" s="45"/>
      <c r="AG493" s="45"/>
      <c r="AH493" s="45"/>
      <c r="AI493" s="45"/>
      <c r="AJ493" s="45"/>
      <c r="AK493" s="45"/>
      <c r="AL493" s="45"/>
      <c r="AM493" s="45"/>
      <c r="AN493" s="39" t="str">
        <f t="array" ref="AN493">IFNA(TEXT(XLOOKUP(C:C,'Follow up.2'!B:B,'Follow up.2'!AF:AF), "mm/yyyy"), "-")</f>
        <v>-</v>
      </c>
      <c r="AO493" s="45"/>
      <c r="AP493" s="55"/>
      <c r="AW493" s="3"/>
      <c r="AX493" s="3"/>
      <c r="AY493" s="3"/>
      <c r="AZ493" s="3"/>
      <c r="BA493" s="3"/>
      <c r="BB493" s="3"/>
      <c r="BC493" s="3"/>
      <c r="BD493" s="3"/>
      <c r="BE493" s="3"/>
      <c r="BF493" s="3"/>
      <c r="BG493" s="3"/>
      <c r="BH493" s="3"/>
      <c r="BI493" s="3"/>
    </row>
    <row r="494" ht="12.75" customHeight="1">
      <c r="A494" s="1"/>
      <c r="B494" s="1" t="str">
        <f t="array" ref="B494">ifna(iferror(xlookup(C:C,'1000'!A:A,'1000'!D:D),iferror(xlookup(C:C,'2000'!A:A,'2000'!D:D),xlookup(C:C,'3000'!A:A,'3000'!D:D))),"-")</f>
        <v>-</v>
      </c>
      <c r="C494" s="87">
        <v>1725.0</v>
      </c>
      <c r="D494" s="89" t="s">
        <v>2141</v>
      </c>
      <c r="E494" s="89" t="s">
        <v>2142</v>
      </c>
      <c r="F494" s="89" t="s">
        <v>38</v>
      </c>
      <c r="G494" s="89">
        <v>16.0</v>
      </c>
      <c r="H494" s="43" t="s">
        <v>2143</v>
      </c>
      <c r="I494" s="90" t="s">
        <v>2144</v>
      </c>
      <c r="J494" s="89" t="s">
        <v>2145</v>
      </c>
      <c r="K494" s="91"/>
      <c r="L494" s="31" t="s">
        <v>42</v>
      </c>
      <c r="M494" s="51" t="s">
        <v>895</v>
      </c>
      <c r="N494" s="33" t="s">
        <v>654</v>
      </c>
      <c r="O494" s="145" t="s">
        <v>654</v>
      </c>
      <c r="P494" s="50" t="s">
        <v>86</v>
      </c>
      <c r="Q494" s="65"/>
      <c r="R494" s="65"/>
      <c r="S494" s="65"/>
      <c r="T494" s="65"/>
      <c r="U494" s="65"/>
      <c r="V494" s="65"/>
      <c r="W494" s="65"/>
      <c r="X494" s="65"/>
      <c r="Y494" s="65"/>
      <c r="Z494" s="38" t="str">
        <f t="array" ref="Z494">IFERROR(xlookup(C:C,'Follow up.1'!A:A,'Follow up.1'!AF:AF),"-")</f>
        <v>-</v>
      </c>
      <c r="AA494" s="6"/>
      <c r="AB494" s="6"/>
      <c r="AC494" s="6"/>
      <c r="AD494" s="6"/>
      <c r="AE494" s="6"/>
      <c r="AF494" s="6"/>
      <c r="AG494" s="6"/>
      <c r="AH494" s="6"/>
      <c r="AI494" s="6"/>
      <c r="AJ494" s="6"/>
      <c r="AK494" s="6"/>
      <c r="AL494" s="6"/>
      <c r="AM494" s="6"/>
      <c r="AN494" s="39" t="str">
        <f t="array" ref="AN494">IFNA(TEXT(XLOOKUP(C:C,'Follow up.2'!B:B,'Follow up.2'!AF:AF), "mm/yyyy"), "-")</f>
        <v>-</v>
      </c>
      <c r="AO494" s="6"/>
      <c r="AP494" s="3"/>
      <c r="AQ494" s="3"/>
      <c r="AR494" s="3"/>
      <c r="AS494" s="3"/>
      <c r="AT494" s="3"/>
      <c r="AU494" s="3"/>
      <c r="AV494" s="3"/>
      <c r="AW494" s="3"/>
      <c r="AX494" s="3"/>
      <c r="AY494" s="3"/>
      <c r="AZ494" s="3"/>
      <c r="BA494" s="3"/>
      <c r="BB494" s="3"/>
      <c r="BC494" s="3"/>
      <c r="BD494" s="3"/>
      <c r="BE494" s="3"/>
      <c r="BF494" s="3"/>
      <c r="BG494" s="3"/>
      <c r="BH494" s="3"/>
      <c r="BI494" s="3"/>
    </row>
    <row r="495" ht="12.75" customHeight="1">
      <c r="A495" s="1"/>
      <c r="B495" s="1" t="str">
        <f t="array" ref="B495">ifna(iferror(xlookup(C:C,'1000'!A:A,'1000'!D:D),iferror(xlookup(C:C,'2000'!A:A,'2000'!D:D),xlookup(C:C,'3000'!A:A,'3000'!D:D))),"-")</f>
        <v>-</v>
      </c>
      <c r="C495" s="87">
        <v>1734.0</v>
      </c>
      <c r="D495" s="89" t="s">
        <v>769</v>
      </c>
      <c r="E495" s="89" t="s">
        <v>2146</v>
      </c>
      <c r="F495" s="89" t="s">
        <v>38</v>
      </c>
      <c r="G495" s="89">
        <v>16.0</v>
      </c>
      <c r="H495" s="28"/>
      <c r="I495" s="90" t="s">
        <v>2147</v>
      </c>
      <c r="J495" s="89" t="s">
        <v>2148</v>
      </c>
      <c r="K495" s="91"/>
      <c r="L495" s="31" t="s">
        <v>42</v>
      </c>
      <c r="M495" s="51" t="s">
        <v>895</v>
      </c>
      <c r="N495" s="33" t="s">
        <v>654</v>
      </c>
      <c r="O495" s="145" t="s">
        <v>654</v>
      </c>
      <c r="P495" s="50"/>
      <c r="Q495" s="65"/>
      <c r="R495" s="65"/>
      <c r="S495" s="65"/>
      <c r="T495" s="65"/>
      <c r="U495" s="65"/>
      <c r="V495" s="65"/>
      <c r="W495" s="65"/>
      <c r="X495" s="65"/>
      <c r="Y495" s="65"/>
      <c r="Z495" s="38" t="str">
        <f t="array" ref="Z495">IFERROR(xlookup(C:C,'Follow up.1'!A:A,'Follow up.1'!AF:AF),"-")</f>
        <v>-</v>
      </c>
      <c r="AA495" s="6"/>
      <c r="AB495" s="6"/>
      <c r="AC495" s="6"/>
      <c r="AD495" s="6"/>
      <c r="AE495" s="6"/>
      <c r="AF495" s="6"/>
      <c r="AG495" s="6"/>
      <c r="AH495" s="6"/>
      <c r="AI495" s="6"/>
      <c r="AJ495" s="6"/>
      <c r="AK495" s="6"/>
      <c r="AL495" s="6"/>
      <c r="AM495" s="6"/>
      <c r="AN495" s="39" t="str">
        <f t="array" ref="AN495">IFNA(TEXT(XLOOKUP(C:C,'Follow up.2'!B:B,'Follow up.2'!AF:AF), "mm/yyyy"), "-")</f>
        <v>-</v>
      </c>
      <c r="AO495" s="6"/>
      <c r="AP495" s="3"/>
      <c r="AQ495" s="3"/>
      <c r="AR495" s="3"/>
      <c r="AS495" s="3"/>
      <c r="AT495" s="3"/>
      <c r="AU495" s="3"/>
      <c r="AV495" s="3"/>
      <c r="AW495" s="3"/>
      <c r="AX495" s="3"/>
      <c r="AY495" s="3"/>
      <c r="AZ495" s="3"/>
      <c r="BA495" s="3"/>
      <c r="BB495" s="3"/>
      <c r="BC495" s="3"/>
      <c r="BD495" s="3"/>
      <c r="BE495" s="3"/>
      <c r="BF495" s="3"/>
      <c r="BG495" s="3"/>
      <c r="BH495" s="3"/>
      <c r="BI495" s="3"/>
    </row>
    <row r="496" ht="12.75" customHeight="1">
      <c r="A496" s="1"/>
      <c r="B496" s="1" t="str">
        <f t="array" ref="B496">ifna(iferror(xlookup(C:C,'1000'!A:A,'1000'!D:D),iferror(xlookup(C:C,'2000'!A:A,'2000'!D:D),xlookup(C:C,'3000'!A:A,'3000'!D:D))),"-")</f>
        <v>-</v>
      </c>
      <c r="C496" s="87">
        <v>1738.0</v>
      </c>
      <c r="D496" s="89" t="s">
        <v>2149</v>
      </c>
      <c r="E496" s="89" t="s">
        <v>2150</v>
      </c>
      <c r="F496" s="89" t="s">
        <v>38</v>
      </c>
      <c r="G496" s="89">
        <v>16.0</v>
      </c>
      <c r="H496" s="28"/>
      <c r="I496" s="90" t="s">
        <v>2151</v>
      </c>
      <c r="J496" s="89" t="s">
        <v>2151</v>
      </c>
      <c r="K496" s="91"/>
      <c r="L496" s="31" t="s">
        <v>42</v>
      </c>
      <c r="M496" s="51" t="s">
        <v>895</v>
      </c>
      <c r="N496" s="33" t="s">
        <v>654</v>
      </c>
      <c r="O496" s="145" t="s">
        <v>654</v>
      </c>
      <c r="P496" s="50" t="s">
        <v>86</v>
      </c>
      <c r="Q496" s="65"/>
      <c r="R496" s="65"/>
      <c r="S496" s="65"/>
      <c r="T496" s="65"/>
      <c r="U496" s="65"/>
      <c r="V496" s="65"/>
      <c r="W496" s="65"/>
      <c r="X496" s="65"/>
      <c r="Y496" s="65"/>
      <c r="Z496" s="38" t="str">
        <f t="array" ref="Z496">IFERROR(xlookup(C:C,'Follow up.1'!A:A,'Follow up.1'!AF:AF),"-")</f>
        <v>-</v>
      </c>
      <c r="AA496" s="6"/>
      <c r="AB496" s="6"/>
      <c r="AC496" s="6"/>
      <c r="AD496" s="6"/>
      <c r="AE496" s="6"/>
      <c r="AF496" s="6"/>
      <c r="AG496" s="6"/>
      <c r="AH496" s="6"/>
      <c r="AI496" s="6"/>
      <c r="AJ496" s="6"/>
      <c r="AK496" s="6"/>
      <c r="AL496" s="6"/>
      <c r="AM496" s="6"/>
      <c r="AN496" s="39" t="str">
        <f t="array" ref="AN496">IFNA(TEXT(XLOOKUP(C:C,'Follow up.2'!B:B,'Follow up.2'!AF:AF), "mm/yyyy"), "-")</f>
        <v>-</v>
      </c>
      <c r="AO496" s="6"/>
      <c r="AP496" s="3"/>
      <c r="AQ496" s="3"/>
      <c r="AR496" s="3"/>
      <c r="AS496" s="3"/>
      <c r="AT496" s="3"/>
      <c r="AU496" s="3"/>
      <c r="AV496" s="3"/>
      <c r="AW496" s="3"/>
      <c r="AX496" s="3"/>
      <c r="AY496" s="3"/>
      <c r="AZ496" s="3"/>
      <c r="BA496" s="3"/>
      <c r="BB496" s="3"/>
      <c r="BC496" s="3"/>
      <c r="BD496" s="3"/>
      <c r="BE496" s="3"/>
      <c r="BF496" s="3"/>
      <c r="BG496" s="3"/>
      <c r="BH496" s="3"/>
      <c r="BI496" s="3"/>
    </row>
    <row r="497" ht="12.75" customHeight="1">
      <c r="A497" s="1"/>
      <c r="B497" s="1" t="str">
        <f t="array" ref="B497">ifna(iferror(xlookup(C:C,'1000'!A:A,'1000'!D:D),iferror(xlookup(C:C,'2000'!A:A,'2000'!D:D),xlookup(C:C,'3000'!A:A,'3000'!D:D))),"-")</f>
        <v>-</v>
      </c>
      <c r="C497" s="87">
        <v>1759.0</v>
      </c>
      <c r="D497" s="89" t="s">
        <v>2152</v>
      </c>
      <c r="E497" s="89" t="s">
        <v>2153</v>
      </c>
      <c r="F497" s="89" t="s">
        <v>38</v>
      </c>
      <c r="G497" s="89">
        <v>16.0</v>
      </c>
      <c r="H497" s="43" t="s">
        <v>2154</v>
      </c>
      <c r="I497" s="90" t="s">
        <v>2155</v>
      </c>
      <c r="J497" s="89" t="s">
        <v>2156</v>
      </c>
      <c r="K497" s="91"/>
      <c r="L497" s="31" t="s">
        <v>42</v>
      </c>
      <c r="M497" s="51" t="s">
        <v>895</v>
      </c>
      <c r="N497" s="33" t="s">
        <v>654</v>
      </c>
      <c r="O497" s="145" t="s">
        <v>654</v>
      </c>
      <c r="P497" s="50" t="s">
        <v>44</v>
      </c>
      <c r="Q497" s="65"/>
      <c r="R497" s="65"/>
      <c r="S497" s="65"/>
      <c r="T497" s="65"/>
      <c r="U497" s="65"/>
      <c r="V497" s="65"/>
      <c r="W497" s="65"/>
      <c r="X497" s="65"/>
      <c r="Y497" s="65"/>
      <c r="Z497" s="38" t="str">
        <f t="array" ref="Z497">IFERROR(xlookup(C:C,'Follow up.1'!A:A,'Follow up.1'!AF:AF),"-")</f>
        <v>-</v>
      </c>
      <c r="AA497" s="6"/>
      <c r="AB497" s="6"/>
      <c r="AC497" s="6"/>
      <c r="AD497" s="6"/>
      <c r="AE497" s="6"/>
      <c r="AF497" s="6"/>
      <c r="AG497" s="6"/>
      <c r="AH497" s="6"/>
      <c r="AI497" s="6"/>
      <c r="AJ497" s="6"/>
      <c r="AK497" s="6"/>
      <c r="AL497" s="6"/>
      <c r="AM497" s="6"/>
      <c r="AN497" s="39" t="str">
        <f t="array" ref="AN497">IFNA(TEXT(XLOOKUP(C:C,'Follow up.2'!B:B,'Follow up.2'!AF:AF), "mm/yyyy"), "-")</f>
        <v>-</v>
      </c>
      <c r="AO497" s="6"/>
      <c r="AP497" s="3"/>
      <c r="AQ497" s="3"/>
      <c r="AR497" s="3"/>
      <c r="AS497" s="3"/>
      <c r="AT497" s="3"/>
      <c r="AU497" s="3"/>
      <c r="AV497" s="3"/>
      <c r="AW497" s="3"/>
      <c r="AX497" s="3"/>
      <c r="AY497" s="3"/>
      <c r="AZ497" s="3"/>
      <c r="BA497" s="3"/>
      <c r="BB497" s="3"/>
      <c r="BC497" s="3"/>
      <c r="BD497" s="3"/>
      <c r="BE497" s="3"/>
      <c r="BF497" s="3"/>
      <c r="BG497" s="3"/>
      <c r="BH497" s="3"/>
      <c r="BI497" s="3"/>
    </row>
    <row r="498" ht="12.75" customHeight="1">
      <c r="A498" s="1"/>
      <c r="B498" s="1" t="str">
        <f t="array" ref="B498">ifna(iferror(xlookup(C:C,'1000'!A:A,'1000'!D:D),iferror(xlookup(C:C,'2000'!A:A,'2000'!D:D),xlookup(C:C,'3000'!A:A,'3000'!D:D))),"-")</f>
        <v>-</v>
      </c>
      <c r="C498" s="87">
        <v>1792.0</v>
      </c>
      <c r="D498" s="89" t="s">
        <v>2157</v>
      </c>
      <c r="E498" s="89" t="s">
        <v>1724</v>
      </c>
      <c r="F498" s="89" t="s">
        <v>92</v>
      </c>
      <c r="G498" s="89">
        <v>16.0</v>
      </c>
      <c r="H498" s="43" t="s">
        <v>2158</v>
      </c>
      <c r="I498" s="90" t="s">
        <v>2159</v>
      </c>
      <c r="J498" s="89" t="s">
        <v>2159</v>
      </c>
      <c r="K498" s="91"/>
      <c r="L498" s="31" t="s">
        <v>42</v>
      </c>
      <c r="M498" s="51" t="s">
        <v>895</v>
      </c>
      <c r="N498" s="33" t="s">
        <v>654</v>
      </c>
      <c r="O498" s="145" t="s">
        <v>654</v>
      </c>
      <c r="P498" s="50" t="s">
        <v>46</v>
      </c>
      <c r="Q498" s="65"/>
      <c r="R498" s="65"/>
      <c r="S498" s="65"/>
      <c r="T498" s="65"/>
      <c r="U498" s="65"/>
      <c r="V498" s="65"/>
      <c r="W498" s="65"/>
      <c r="X498" s="65"/>
      <c r="Y498" s="65"/>
      <c r="Z498" s="38" t="str">
        <f t="array" ref="Z498">IFERROR(xlookup(C:C,'Follow up.1'!A:A,'Follow up.1'!AF:AF),"-")</f>
        <v>-</v>
      </c>
      <c r="AA498" s="6"/>
      <c r="AB498" s="6"/>
      <c r="AC498" s="6"/>
      <c r="AD498" s="6"/>
      <c r="AE498" s="6"/>
      <c r="AF498" s="6"/>
      <c r="AG498" s="6"/>
      <c r="AH498" s="6"/>
      <c r="AI498" s="6"/>
      <c r="AJ498" s="6"/>
      <c r="AK498" s="6"/>
      <c r="AL498" s="6"/>
      <c r="AM498" s="6"/>
      <c r="AN498" s="39" t="str">
        <f t="array" ref="AN498">IFNA(TEXT(XLOOKUP(C:C,'Follow up.2'!B:B,'Follow up.2'!AF:AF), "mm/yyyy"), "-")</f>
        <v>-</v>
      </c>
      <c r="AO498" s="6"/>
      <c r="AP498" s="3"/>
      <c r="AQ498" s="3"/>
      <c r="AR498" s="3"/>
      <c r="AS498" s="3"/>
      <c r="AT498" s="3"/>
      <c r="AU498" s="3"/>
      <c r="AV498" s="3"/>
      <c r="AW498" s="3"/>
      <c r="AX498" s="3"/>
      <c r="AY498" s="3"/>
      <c r="AZ498" s="3"/>
      <c r="BA498" s="3"/>
      <c r="BB498" s="3"/>
      <c r="BC498" s="3"/>
      <c r="BD498" s="3"/>
      <c r="BE498" s="3"/>
      <c r="BF498" s="3"/>
      <c r="BG498" s="3"/>
      <c r="BH498" s="3"/>
      <c r="BI498" s="3"/>
    </row>
    <row r="499" ht="12.75" customHeight="1">
      <c r="A499" s="1"/>
      <c r="B499" s="1" t="str">
        <f t="array" ref="B499">ifna(iferror(xlookup(C:C,'1000'!A:A,'1000'!D:D),iferror(xlookup(C:C,'2000'!A:A,'2000'!D:D),xlookup(C:C,'3000'!A:A,'3000'!D:D))),"-")</f>
        <v>-</v>
      </c>
      <c r="C499" s="87">
        <v>1794.0</v>
      </c>
      <c r="D499" s="89" t="s">
        <v>2160</v>
      </c>
      <c r="E499" s="89" t="s">
        <v>323</v>
      </c>
      <c r="F499" s="89" t="s">
        <v>38</v>
      </c>
      <c r="G499" s="89">
        <v>16.0</v>
      </c>
      <c r="H499" s="43" t="s">
        <v>2161</v>
      </c>
      <c r="I499" s="90" t="s">
        <v>2162</v>
      </c>
      <c r="J499" s="89" t="s">
        <v>2162</v>
      </c>
      <c r="K499" s="91"/>
      <c r="L499" s="31" t="s">
        <v>42</v>
      </c>
      <c r="M499" s="51" t="s">
        <v>895</v>
      </c>
      <c r="N499" s="33" t="s">
        <v>58</v>
      </c>
      <c r="O499" s="145" t="s">
        <v>58</v>
      </c>
      <c r="P499" s="50" t="s">
        <v>46</v>
      </c>
      <c r="Q499" s="50" t="s">
        <v>46</v>
      </c>
      <c r="R499" s="65"/>
      <c r="S499" s="65"/>
      <c r="T499" s="65"/>
      <c r="U499" s="65"/>
      <c r="V499" s="65"/>
      <c r="W499" s="65"/>
      <c r="X499" s="65"/>
      <c r="Y499" s="65"/>
      <c r="Z499" s="38" t="str">
        <f t="array" ref="Z499">IFERROR(xlookup(C:C,'Follow up.1'!A:A,'Follow up.1'!AF:AF),"-")</f>
        <v>-</v>
      </c>
      <c r="AA499" s="6"/>
      <c r="AB499" s="6"/>
      <c r="AC499" s="6"/>
      <c r="AD499" s="6"/>
      <c r="AE499" s="6"/>
      <c r="AF499" s="6"/>
      <c r="AG499" s="6"/>
      <c r="AH499" s="6"/>
      <c r="AI499" s="6"/>
      <c r="AJ499" s="6"/>
      <c r="AK499" s="6"/>
      <c r="AL499" s="6"/>
      <c r="AM499" s="6"/>
      <c r="AN499" s="39" t="str">
        <f t="array" ref="AN499">IFNA(TEXT(XLOOKUP(C:C,'Follow up.2'!B:B,'Follow up.2'!AF:AF), "mm/yyyy"), "-")</f>
        <v>-</v>
      </c>
      <c r="AO499" s="6"/>
      <c r="AP499" s="3"/>
      <c r="AQ499" s="3"/>
      <c r="AR499" s="3"/>
      <c r="AS499" s="3"/>
      <c r="AT499" s="3"/>
      <c r="AU499" s="3"/>
      <c r="AV499" s="3"/>
      <c r="AW499" s="3"/>
      <c r="AX499" s="3"/>
      <c r="AY499" s="3"/>
      <c r="AZ499" s="3"/>
      <c r="BA499" s="3"/>
      <c r="BB499" s="3"/>
      <c r="BC499" s="3"/>
      <c r="BD499" s="3"/>
      <c r="BE499" s="3"/>
      <c r="BF499" s="3"/>
      <c r="BG499" s="3"/>
      <c r="BH499" s="3"/>
      <c r="BI499" s="3"/>
    </row>
    <row r="500" ht="12.75" customHeight="1">
      <c r="A500" s="1"/>
      <c r="B500" s="1" t="str">
        <f t="array" ref="B500">ifna(iferror(xlookup(C:C,'1000'!A:A,'1000'!D:D),iferror(xlookup(C:C,'2000'!A:A,'2000'!D:D),xlookup(C:C,'3000'!A:A,'3000'!D:D))),"-")</f>
        <v>-</v>
      </c>
      <c r="C500" s="41">
        <v>1857.0</v>
      </c>
      <c r="D500" s="46" t="s">
        <v>2163</v>
      </c>
      <c r="E500" s="46" t="s">
        <v>2164</v>
      </c>
      <c r="F500" s="46" t="s">
        <v>92</v>
      </c>
      <c r="G500" s="46">
        <v>16.0</v>
      </c>
      <c r="H500" s="47" t="s">
        <v>2163</v>
      </c>
      <c r="I500" s="48" t="s">
        <v>2165</v>
      </c>
      <c r="J500" s="46" t="s">
        <v>2165</v>
      </c>
      <c r="K500" s="49" t="s">
        <v>2166</v>
      </c>
      <c r="L500" s="31" t="s">
        <v>42</v>
      </c>
      <c r="M500" s="51" t="s">
        <v>895</v>
      </c>
      <c r="N500" s="82" t="s">
        <v>654</v>
      </c>
      <c r="O500" s="145" t="s">
        <v>654</v>
      </c>
      <c r="P500" s="50" t="s">
        <v>57</v>
      </c>
      <c r="Q500" s="65"/>
      <c r="R500" s="65"/>
      <c r="S500" s="65"/>
      <c r="T500" s="65"/>
      <c r="U500" s="65"/>
      <c r="V500" s="65"/>
      <c r="W500" s="65"/>
      <c r="X500" s="65"/>
      <c r="Y500" s="65"/>
      <c r="Z500" s="38" t="str">
        <f t="array" ref="Z500">IFERROR(xlookup(C:C,'Follow up.1'!A:A,'Follow up.1'!AF:AF),"-")</f>
        <v>-</v>
      </c>
      <c r="AA500" s="6"/>
      <c r="AB500" s="6"/>
      <c r="AC500" s="6"/>
      <c r="AD500" s="6"/>
      <c r="AE500" s="6"/>
      <c r="AF500" s="6"/>
      <c r="AG500" s="6"/>
      <c r="AH500" s="6"/>
      <c r="AI500" s="6"/>
      <c r="AJ500" s="6"/>
      <c r="AK500" s="6"/>
      <c r="AL500" s="6"/>
      <c r="AM500" s="6"/>
      <c r="AN500" s="39" t="str">
        <f t="array" ref="AN500">IFNA(TEXT(XLOOKUP(C:C,'Follow up.2'!B:B,'Follow up.2'!AF:AF), "mm/yyyy"), "-")</f>
        <v>-</v>
      </c>
      <c r="AO500" s="6"/>
      <c r="AP500" s="3"/>
      <c r="AQ500" s="3"/>
      <c r="AR500" s="3"/>
      <c r="AS500" s="3"/>
      <c r="AT500" s="3"/>
      <c r="AU500" s="3"/>
      <c r="AV500" s="3"/>
      <c r="AW500" s="3"/>
      <c r="AX500" s="3"/>
      <c r="AY500" s="3"/>
      <c r="AZ500" s="3"/>
      <c r="BA500" s="3"/>
      <c r="BB500" s="3"/>
      <c r="BC500" s="3"/>
      <c r="BD500" s="3"/>
      <c r="BE500" s="3"/>
      <c r="BF500" s="3"/>
      <c r="BG500" s="3"/>
      <c r="BH500" s="3"/>
      <c r="BI500" s="3"/>
    </row>
    <row r="501" ht="12.75" customHeight="1">
      <c r="A501" s="1"/>
      <c r="B501" s="1" t="str">
        <f t="array" ref="B501">ifna(iferror(xlookup(C:C,'1000'!A:A,'1000'!D:D),iferror(xlookup(C:C,'2000'!A:A,'2000'!D:D),xlookup(C:C,'3000'!A:A,'3000'!D:D))),"-")</f>
        <v>-</v>
      </c>
      <c r="C501" s="41">
        <v>1871.0</v>
      </c>
      <c r="D501" s="46" t="s">
        <v>2167</v>
      </c>
      <c r="E501" s="46" t="s">
        <v>959</v>
      </c>
      <c r="F501" s="46" t="s">
        <v>38</v>
      </c>
      <c r="G501" s="46">
        <v>16.0</v>
      </c>
      <c r="H501" s="47" t="s">
        <v>2168</v>
      </c>
      <c r="I501" s="48" t="s">
        <v>2169</v>
      </c>
      <c r="J501" s="46" t="s">
        <v>2169</v>
      </c>
      <c r="K501" s="49" t="s">
        <v>2170</v>
      </c>
      <c r="L501" s="31" t="s">
        <v>42</v>
      </c>
      <c r="M501" s="51" t="s">
        <v>895</v>
      </c>
      <c r="N501" s="82" t="s">
        <v>654</v>
      </c>
      <c r="O501" s="145" t="s">
        <v>654</v>
      </c>
      <c r="P501" s="50" t="s">
        <v>57</v>
      </c>
      <c r="Q501" s="65"/>
      <c r="R501" s="65"/>
      <c r="S501" s="65"/>
      <c r="T501" s="65"/>
      <c r="U501" s="65"/>
      <c r="V501" s="65"/>
      <c r="W501" s="65"/>
      <c r="X501" s="65"/>
      <c r="Y501" s="65"/>
      <c r="Z501" s="38" t="str">
        <f t="array" ref="Z501">IFERROR(xlookup(C:C,'Follow up.1'!A:A,'Follow up.1'!AF:AF),"-")</f>
        <v>-</v>
      </c>
      <c r="AA501" s="6"/>
      <c r="AB501" s="6"/>
      <c r="AC501" s="6"/>
      <c r="AD501" s="6"/>
      <c r="AE501" s="6"/>
      <c r="AF501" s="6"/>
      <c r="AG501" s="6"/>
      <c r="AH501" s="6"/>
      <c r="AI501" s="6"/>
      <c r="AJ501" s="6"/>
      <c r="AK501" s="6"/>
      <c r="AL501" s="6"/>
      <c r="AM501" s="6"/>
      <c r="AN501" s="39" t="str">
        <f t="array" ref="AN501">IFNA(TEXT(XLOOKUP(C:C,'Follow up.2'!B:B,'Follow up.2'!AF:AF), "mm/yyyy"), "-")</f>
        <v>-</v>
      </c>
      <c r="AO501" s="6"/>
      <c r="AP501" s="3"/>
      <c r="AQ501" s="3"/>
      <c r="AR501" s="3"/>
      <c r="AS501" s="3"/>
      <c r="AT501" s="3"/>
      <c r="AU501" s="3"/>
      <c r="AV501" s="3"/>
      <c r="AW501" s="3"/>
      <c r="AX501" s="3"/>
      <c r="AY501" s="3"/>
      <c r="AZ501" s="3"/>
      <c r="BA501" s="3"/>
      <c r="BB501" s="3"/>
      <c r="BC501" s="3"/>
      <c r="BD501" s="3"/>
      <c r="BE501" s="3"/>
      <c r="BF501" s="3"/>
      <c r="BG501" s="3"/>
      <c r="BH501" s="3"/>
      <c r="BI501" s="3"/>
    </row>
    <row r="502" ht="12.75" customHeight="1">
      <c r="A502" s="1"/>
      <c r="B502" s="1" t="str">
        <f t="array" ref="B502">ifna(iferror(xlookup(C:C,'1000'!A:A,'1000'!D:D),iferror(xlookup(C:C,'2000'!A:A,'2000'!D:D),xlookup(C:C,'3000'!A:A,'3000'!D:D))),"-")</f>
        <v>-</v>
      </c>
      <c r="C502" s="106">
        <v>1914.0</v>
      </c>
      <c r="D502" s="107" t="s">
        <v>2171</v>
      </c>
      <c r="E502" s="108" t="s">
        <v>2172</v>
      </c>
      <c r="F502" s="98" t="s">
        <v>38</v>
      </c>
      <c r="G502" s="108">
        <v>16.0</v>
      </c>
      <c r="H502" s="109" t="s">
        <v>2173</v>
      </c>
      <c r="I502" s="109">
        <v>2.678195769E9</v>
      </c>
      <c r="J502" s="107">
        <v>2.678195769E9</v>
      </c>
      <c r="K502" s="110"/>
      <c r="L502" s="111" t="s">
        <v>42</v>
      </c>
      <c r="M502" s="51" t="s">
        <v>895</v>
      </c>
      <c r="N502" s="82" t="s">
        <v>654</v>
      </c>
      <c r="O502" s="145" t="s">
        <v>654</v>
      </c>
      <c r="P502" s="50" t="s">
        <v>46</v>
      </c>
      <c r="Q502" s="65"/>
      <c r="R502" s="65"/>
      <c r="S502" s="65"/>
      <c r="T502" s="65"/>
      <c r="U502" s="65"/>
      <c r="V502" s="65"/>
      <c r="W502" s="65"/>
      <c r="X502" s="65"/>
      <c r="Y502" s="65"/>
      <c r="Z502" s="38" t="str">
        <f t="array" ref="Z502">IFERROR(xlookup(C:C,'Follow up.1'!A:A,'Follow up.1'!AF:AF),"-")</f>
        <v>-</v>
      </c>
      <c r="AA502" s="6"/>
      <c r="AB502" s="6"/>
      <c r="AC502" s="6"/>
      <c r="AD502" s="6"/>
      <c r="AE502" s="6"/>
      <c r="AF502" s="6"/>
      <c r="AG502" s="6"/>
      <c r="AH502" s="6"/>
      <c r="AI502" s="6"/>
      <c r="AJ502" s="6"/>
      <c r="AK502" s="6"/>
      <c r="AL502" s="6"/>
      <c r="AM502" s="6"/>
      <c r="AN502" s="39" t="str">
        <f t="array" ref="AN502">IFNA(TEXT(XLOOKUP(C:C,'Follow up.2'!B:B,'Follow up.2'!AF:AF), "mm/yyyy"), "-")</f>
        <v>-</v>
      </c>
      <c r="AO502" s="6"/>
      <c r="AP502" s="3"/>
      <c r="AQ502" s="3"/>
      <c r="AR502" s="3"/>
      <c r="AS502" s="3"/>
      <c r="AT502" s="3"/>
      <c r="AU502" s="3"/>
      <c r="AV502" s="3"/>
      <c r="AW502" s="3"/>
      <c r="AX502" s="3"/>
      <c r="AY502" s="3"/>
      <c r="AZ502" s="3"/>
      <c r="BA502" s="3"/>
      <c r="BB502" s="3"/>
      <c r="BC502" s="3"/>
      <c r="BD502" s="3"/>
      <c r="BE502" s="3"/>
      <c r="BF502" s="3"/>
      <c r="BG502" s="3"/>
      <c r="BH502" s="3"/>
      <c r="BI502" s="3"/>
    </row>
    <row r="503" ht="12.75" customHeight="1">
      <c r="A503" s="1"/>
      <c r="B503" s="1" t="str">
        <f t="array" ref="B503">ifna(iferror(xlookup(C:C,'1000'!A:A,'1000'!D:D),iferror(xlookup(C:C,'2000'!A:A,'2000'!D:D),xlookup(C:C,'3000'!A:A,'3000'!D:D))),"-")</f>
        <v>-</v>
      </c>
      <c r="C503" s="106">
        <v>1923.0</v>
      </c>
      <c r="D503" s="107" t="s">
        <v>2174</v>
      </c>
      <c r="E503" s="108" t="s">
        <v>1026</v>
      </c>
      <c r="F503" s="98" t="s">
        <v>92</v>
      </c>
      <c r="G503" s="108">
        <v>16.0</v>
      </c>
      <c r="H503" s="109"/>
      <c r="I503" s="109">
        <v>2.675416285E9</v>
      </c>
      <c r="J503" s="107">
        <v>2.675416285E9</v>
      </c>
      <c r="K503" s="110"/>
      <c r="L503" s="111" t="s">
        <v>42</v>
      </c>
      <c r="M503" s="51" t="s">
        <v>895</v>
      </c>
      <c r="N503" s="82" t="s">
        <v>654</v>
      </c>
      <c r="O503" s="145" t="s">
        <v>654</v>
      </c>
      <c r="P503" s="50" t="s">
        <v>86</v>
      </c>
      <c r="Q503" s="65"/>
      <c r="R503" s="65"/>
      <c r="S503" s="65"/>
      <c r="T503" s="65"/>
      <c r="U503" s="65"/>
      <c r="V503" s="65"/>
      <c r="W503" s="65"/>
      <c r="X503" s="65"/>
      <c r="Y503" s="65"/>
      <c r="Z503" s="38" t="str">
        <f t="array" ref="Z503">IFERROR(xlookup(C:C,'Follow up.1'!A:A,'Follow up.1'!AF:AF),"-")</f>
        <v>-</v>
      </c>
      <c r="AA503" s="6"/>
      <c r="AB503" s="6"/>
      <c r="AC503" s="6"/>
      <c r="AD503" s="6"/>
      <c r="AE503" s="6"/>
      <c r="AF503" s="6"/>
      <c r="AG503" s="6"/>
      <c r="AH503" s="6"/>
      <c r="AI503" s="6"/>
      <c r="AJ503" s="6"/>
      <c r="AK503" s="6"/>
      <c r="AL503" s="6"/>
      <c r="AM503" s="6"/>
      <c r="AN503" s="39" t="str">
        <f t="array" ref="AN503">IFNA(TEXT(XLOOKUP(C:C,'Follow up.2'!B:B,'Follow up.2'!AF:AF), "mm/yyyy"), "-")</f>
        <v>-</v>
      </c>
      <c r="AO503" s="6"/>
      <c r="AP503" s="3"/>
      <c r="AQ503" s="3"/>
      <c r="AR503" s="3"/>
      <c r="AS503" s="3"/>
      <c r="AT503" s="3"/>
      <c r="AU503" s="3"/>
      <c r="AV503" s="3"/>
      <c r="AW503" s="3"/>
      <c r="AX503" s="3"/>
      <c r="AY503" s="3"/>
      <c r="AZ503" s="3"/>
      <c r="BA503" s="3"/>
      <c r="BB503" s="3"/>
      <c r="BC503" s="3"/>
      <c r="BD503" s="3"/>
      <c r="BE503" s="3"/>
      <c r="BF503" s="3"/>
      <c r="BG503" s="3"/>
      <c r="BH503" s="3"/>
      <c r="BI503" s="3"/>
    </row>
    <row r="504" ht="12.75" customHeight="1">
      <c r="A504" s="1"/>
      <c r="B504" s="1">
        <f t="array" ref="B504">ifna(iferror(xlookup(C:C,'1000'!A:A,'1000'!D:D),iferror(xlookup(C:C,'2000'!A:A,'2000'!D:D),xlookup(C:C,'3000'!A:A,'3000'!D:D))),"-")</f>
        <v>2088</v>
      </c>
      <c r="C504" s="41">
        <v>1850.0</v>
      </c>
      <c r="D504" s="46" t="s">
        <v>2175</v>
      </c>
      <c r="E504" s="46" t="s">
        <v>2176</v>
      </c>
      <c r="F504" s="46" t="s">
        <v>92</v>
      </c>
      <c r="G504" s="46">
        <v>16.0</v>
      </c>
      <c r="H504" s="47" t="s">
        <v>2177</v>
      </c>
      <c r="I504" s="48" t="s">
        <v>2178</v>
      </c>
      <c r="J504" s="46" t="s">
        <v>2178</v>
      </c>
      <c r="K504" s="49" t="s">
        <v>2179</v>
      </c>
      <c r="L504" s="31" t="s">
        <v>42</v>
      </c>
      <c r="M504" s="31"/>
      <c r="N504" s="82" t="s">
        <v>2180</v>
      </c>
      <c r="O504" s="145" t="s">
        <v>654</v>
      </c>
      <c r="P504" s="50" t="s">
        <v>86</v>
      </c>
      <c r="Q504" s="50" t="s">
        <v>46</v>
      </c>
      <c r="R504" s="50" t="s">
        <v>46</v>
      </c>
      <c r="S504" s="50" t="s">
        <v>46</v>
      </c>
      <c r="T504" s="50" t="s">
        <v>46</v>
      </c>
      <c r="U504" s="50" t="s">
        <v>46</v>
      </c>
      <c r="V504" s="50" t="s">
        <v>56</v>
      </c>
      <c r="W504" s="50" t="s">
        <v>749</v>
      </c>
      <c r="X504" s="50" t="s">
        <v>86</v>
      </c>
      <c r="Y504" s="50" t="s">
        <v>46</v>
      </c>
      <c r="Z504" s="38" t="str">
        <f t="array" ref="Z504">IFERROR(xlookup(C:C,'Follow up.1'!A:A,'Follow up.1'!AF:AF),"-")</f>
        <v>05/26</v>
      </c>
      <c r="AA504" s="6"/>
      <c r="AB504" s="6"/>
      <c r="AC504" s="6"/>
      <c r="AD504" s="6"/>
      <c r="AE504" s="6"/>
      <c r="AF504" s="6"/>
      <c r="AG504" s="6"/>
      <c r="AH504" s="6"/>
      <c r="AI504" s="6"/>
      <c r="AJ504" s="6"/>
      <c r="AK504" s="6"/>
      <c r="AL504" s="6"/>
      <c r="AM504" s="6"/>
      <c r="AN504" s="39" t="str">
        <f t="array" ref="AN504">IFNA(TEXT(XLOOKUP(C:C,'Follow up.2'!B:B,'Follow up.2'!AF:AF), "mm/yyyy"), "-")</f>
        <v>-</v>
      </c>
      <c r="AO504" s="6"/>
      <c r="AP504" s="3"/>
      <c r="AQ504" s="3"/>
      <c r="AR504" s="3"/>
      <c r="AS504" s="3"/>
      <c r="AT504" s="3"/>
      <c r="AU504" s="3"/>
      <c r="AV504" s="3"/>
      <c r="AW504" s="3"/>
      <c r="AX504" s="3"/>
      <c r="AY504" s="3"/>
      <c r="AZ504" s="3"/>
      <c r="BA504" s="3"/>
      <c r="BB504" s="3"/>
      <c r="BC504" s="3"/>
      <c r="BD504" s="3"/>
      <c r="BE504" s="3"/>
      <c r="BF504" s="3"/>
      <c r="BG504" s="3"/>
      <c r="BH504" s="3"/>
      <c r="BI504" s="3"/>
    </row>
    <row r="505" ht="12.75" customHeight="1">
      <c r="A505" s="1"/>
      <c r="B505" s="1" t="str">
        <f t="array" ref="B505">ifna(iferror(xlookup(C:C,'1000'!A:A,'1000'!D:D),iferror(xlookup(C:C,'2000'!A:A,'2000'!D:D),xlookup(C:C,'3000'!A:A,'3000'!D:D))),"-")</f>
        <v>-</v>
      </c>
      <c r="C505" s="106">
        <v>1913.0</v>
      </c>
      <c r="D505" s="107" t="s">
        <v>317</v>
      </c>
      <c r="E505" s="108" t="s">
        <v>2181</v>
      </c>
      <c r="F505" s="98" t="s">
        <v>92</v>
      </c>
      <c r="G505" s="108">
        <v>16.0</v>
      </c>
      <c r="H505" s="112" t="s">
        <v>2182</v>
      </c>
      <c r="I505" s="112">
        <v>2.679921804E9</v>
      </c>
      <c r="J505" s="107">
        <v>2.722137835E9</v>
      </c>
      <c r="K505" s="110"/>
      <c r="L505" s="111" t="s">
        <v>42</v>
      </c>
      <c r="M505" s="51" t="s">
        <v>895</v>
      </c>
      <c r="N505" s="82" t="s">
        <v>749</v>
      </c>
      <c r="O505" s="145" t="s">
        <v>654</v>
      </c>
      <c r="P505" s="50" t="s">
        <v>68</v>
      </c>
      <c r="Q505" s="50" t="s">
        <v>86</v>
      </c>
      <c r="R505" s="50" t="s">
        <v>86</v>
      </c>
      <c r="S505" s="50" t="s">
        <v>46</v>
      </c>
      <c r="T505" s="50"/>
      <c r="U505" s="65"/>
      <c r="V505" s="65"/>
      <c r="W505" s="65"/>
      <c r="X505" s="65"/>
      <c r="Y505" s="65"/>
      <c r="Z505" s="38" t="str">
        <f t="array" ref="Z505">IFERROR(xlookup(C:C,'Follow up.1'!A:A,'Follow up.1'!AF:AF),"-")</f>
        <v>-</v>
      </c>
      <c r="AA505" s="6"/>
      <c r="AB505" s="6"/>
      <c r="AC505" s="6"/>
      <c r="AD505" s="6"/>
      <c r="AE505" s="6"/>
      <c r="AF505" s="6"/>
      <c r="AG505" s="6"/>
      <c r="AH505" s="6"/>
      <c r="AI505" s="6"/>
      <c r="AJ505" s="6"/>
      <c r="AK505" s="6"/>
      <c r="AL505" s="6"/>
      <c r="AM505" s="6"/>
      <c r="AN505" s="39" t="str">
        <f t="array" ref="AN505">IFNA(TEXT(XLOOKUP(C:C,'Follow up.2'!B:B,'Follow up.2'!AF:AF), "mm/yyyy"), "-")</f>
        <v>-</v>
      </c>
      <c r="AO505" s="6"/>
      <c r="AP505" s="3"/>
      <c r="AQ505" s="3"/>
      <c r="AR505" s="3"/>
      <c r="AS505" s="3"/>
      <c r="AT505" s="3"/>
      <c r="AU505" s="3"/>
      <c r="AV505" s="3"/>
      <c r="AW505" s="3"/>
      <c r="AX505" s="3"/>
      <c r="AY505" s="3"/>
      <c r="AZ505" s="3"/>
      <c r="BA505" s="3"/>
      <c r="BB505" s="3"/>
      <c r="BC505" s="3"/>
      <c r="BD505" s="3"/>
      <c r="BE505" s="3"/>
      <c r="BF505" s="3"/>
      <c r="BG505" s="3"/>
      <c r="BH505" s="3"/>
      <c r="BI505" s="3"/>
    </row>
    <row r="506" ht="12.75" customHeight="1">
      <c r="A506" s="1"/>
      <c r="B506" s="1">
        <f t="array" ref="B506">ifna(iferror(xlookup(C:C,'1000'!A:A,'1000'!D:D),iferror(xlookup(C:C,'2000'!A:A,'2000'!D:D),xlookup(C:C,'3000'!A:A,'3000'!D:D))),"-")</f>
        <v>2103</v>
      </c>
      <c r="C506" s="26">
        <v>1613.0</v>
      </c>
      <c r="D506" s="27" t="s">
        <v>878</v>
      </c>
      <c r="E506" s="27" t="s">
        <v>2183</v>
      </c>
      <c r="F506" s="27" t="s">
        <v>38</v>
      </c>
      <c r="G506" s="27">
        <v>17.0</v>
      </c>
      <c r="H506" s="28" t="s">
        <v>2184</v>
      </c>
      <c r="I506" s="44" t="s">
        <v>2185</v>
      </c>
      <c r="J506" s="42" t="s">
        <v>2186</v>
      </c>
      <c r="K506" s="30" t="s">
        <v>42</v>
      </c>
      <c r="L506" s="31" t="s">
        <v>42</v>
      </c>
      <c r="M506" s="32"/>
      <c r="N506" s="33" t="s">
        <v>2187</v>
      </c>
      <c r="O506" s="86" t="s">
        <v>654</v>
      </c>
      <c r="P506" s="35" t="s">
        <v>44</v>
      </c>
      <c r="Q506" s="35" t="s">
        <v>56</v>
      </c>
      <c r="R506" s="35" t="s">
        <v>56</v>
      </c>
      <c r="S506" s="35" t="s">
        <v>56</v>
      </c>
      <c r="T506" s="35" t="s">
        <v>45</v>
      </c>
      <c r="U506" s="35" t="s">
        <v>45</v>
      </c>
      <c r="V506" s="35" t="s">
        <v>45</v>
      </c>
      <c r="W506" s="35" t="s">
        <v>45</v>
      </c>
      <c r="X506" s="35" t="s">
        <v>45</v>
      </c>
      <c r="Y506" s="35" t="s">
        <v>56</v>
      </c>
      <c r="Z506" s="38" t="str">
        <f t="array" ref="Z506">IFERROR(xlookup(C:C,'Follow up.1'!A:A,'Follow up.1'!AF:AF),"-")</f>
        <v>02/26</v>
      </c>
      <c r="AA506" s="32" t="s">
        <v>198</v>
      </c>
      <c r="AB506" s="32" t="s">
        <v>198</v>
      </c>
      <c r="AC506" s="32" t="s">
        <v>198</v>
      </c>
      <c r="AD506" s="32" t="s">
        <v>198</v>
      </c>
      <c r="AE506" s="32"/>
      <c r="AF506" s="32" t="s">
        <v>46</v>
      </c>
      <c r="AG506" s="6"/>
      <c r="AH506" s="6"/>
      <c r="AI506" s="32"/>
      <c r="AJ506" s="32"/>
      <c r="AK506" s="32"/>
      <c r="AL506" s="31"/>
      <c r="AM506" s="31"/>
      <c r="AN506" s="39" t="str">
        <f t="array" ref="AN506">IFNA(TEXT(XLOOKUP(C:C,'Follow up.2'!B:B,'Follow up.2'!AF:AF),if(left(B506,1)="3","x", "mm/yyyy")), "-")</f>
        <v/>
      </c>
      <c r="AO506" s="32"/>
      <c r="AP506" s="30"/>
      <c r="AQ506" s="13"/>
      <c r="AR506" s="13"/>
      <c r="AS506" s="13"/>
      <c r="AT506" s="13"/>
      <c r="AU506" s="13"/>
      <c r="AV506" s="13"/>
      <c r="AW506" s="3"/>
      <c r="AX506" s="3"/>
      <c r="AY506" s="3"/>
      <c r="AZ506" s="3"/>
      <c r="BA506" s="3"/>
      <c r="BB506" s="3"/>
      <c r="BC506" s="3"/>
      <c r="BD506" s="3"/>
      <c r="BE506" s="3"/>
      <c r="BF506" s="3"/>
      <c r="BG506" s="3"/>
      <c r="BH506" s="3"/>
      <c r="BI506" s="3"/>
    </row>
    <row r="507" ht="12.75" customHeight="1">
      <c r="A507" s="1"/>
      <c r="B507" s="1">
        <f t="array" ref="B507">ifna(iferror(xlookup(C:C,'1000'!A:A,'1000'!D:D),iferror(xlookup(C:C,'2000'!A:A,'2000'!D:D),xlookup(C:C,'3000'!A:A,'3000'!D:D))),"-")</f>
        <v>2067</v>
      </c>
      <c r="C507" s="26">
        <v>1122.0</v>
      </c>
      <c r="D507" s="27" t="s">
        <v>2188</v>
      </c>
      <c r="E507" s="27" t="s">
        <v>2189</v>
      </c>
      <c r="F507" s="27" t="s">
        <v>92</v>
      </c>
      <c r="G507" s="27">
        <v>17.0</v>
      </c>
      <c r="H507" s="28" t="s">
        <v>2188</v>
      </c>
      <c r="I507" s="143" t="s">
        <v>2190</v>
      </c>
      <c r="J507" s="27"/>
      <c r="K507" s="30" t="s">
        <v>42</v>
      </c>
      <c r="L507" s="31" t="s">
        <v>42</v>
      </c>
      <c r="M507" s="32" t="s">
        <v>2191</v>
      </c>
      <c r="N507" s="33" t="s">
        <v>654</v>
      </c>
      <c r="O507" s="86" t="s">
        <v>654</v>
      </c>
      <c r="P507" s="35" t="s">
        <v>76</v>
      </c>
      <c r="Q507" s="35" t="s">
        <v>45</v>
      </c>
      <c r="R507" s="35" t="s">
        <v>45</v>
      </c>
      <c r="S507" s="35" t="s">
        <v>45</v>
      </c>
      <c r="T507" s="35" t="s">
        <v>106</v>
      </c>
      <c r="U507" s="35" t="s">
        <v>45</v>
      </c>
      <c r="V507" s="65" t="s">
        <v>45</v>
      </c>
      <c r="W507" s="35" t="s">
        <v>106</v>
      </c>
      <c r="X507" s="35" t="s">
        <v>106</v>
      </c>
      <c r="Y507" s="35" t="s">
        <v>45</v>
      </c>
      <c r="Z507" s="38" t="str">
        <f t="array" ref="Z507">IFERROR(xlookup(C:C,'Follow up.1'!A:A,'Follow up.1'!AF:AF),"-")</f>
        <v>11/25</v>
      </c>
      <c r="AA507" s="32" t="s">
        <v>86</v>
      </c>
      <c r="AB507" s="31"/>
      <c r="AC507" s="32" t="s">
        <v>135</v>
      </c>
      <c r="AD507" s="32" t="s">
        <v>135</v>
      </c>
      <c r="AE507" s="32"/>
      <c r="AF507" s="32" t="s">
        <v>57</v>
      </c>
      <c r="AG507" s="31"/>
      <c r="AH507" s="31"/>
      <c r="AI507" s="32" t="s">
        <v>198</v>
      </c>
      <c r="AJ507" s="31"/>
      <c r="AK507" s="31"/>
      <c r="AL507" s="31"/>
      <c r="AM507" s="31"/>
      <c r="AN507" s="39" t="str">
        <f t="array" ref="AN507">IFNA(TEXT(XLOOKUP(C:C,'Follow up.2'!B:B,'Follow up.2'!AF:AF),if(left(B507,1)="3","x", "mm/yyyy")), "-")</f>
        <v/>
      </c>
      <c r="AO507" s="31"/>
      <c r="AP507" s="27"/>
      <c r="AQ507" s="3"/>
      <c r="AR507" s="3"/>
      <c r="AS507" s="3"/>
      <c r="AT507" s="3"/>
      <c r="AU507" s="3"/>
      <c r="AV507" s="3"/>
      <c r="AW507" s="3"/>
      <c r="AX507" s="3"/>
      <c r="AY507" s="3"/>
      <c r="AZ507" s="3"/>
      <c r="BA507" s="3"/>
      <c r="BB507" s="3"/>
      <c r="BC507" s="3"/>
      <c r="BD507" s="3"/>
      <c r="BE507" s="3"/>
      <c r="BF507" s="3"/>
      <c r="BG507" s="3"/>
      <c r="BH507" s="3"/>
      <c r="BI507" s="3"/>
    </row>
    <row r="508" ht="12.75" customHeight="1">
      <c r="A508" s="1"/>
      <c r="B508" s="1">
        <f t="array" ref="B508">ifna(iferror(xlookup(C:C,'1000'!A:A,'1000'!D:D),iferror(xlookup(C:C,'2000'!A:A,'2000'!D:D),xlookup(C:C,'3000'!A:A,'3000'!D:D))),"-")</f>
        <v>2064</v>
      </c>
      <c r="C508" s="26">
        <v>1256.0</v>
      </c>
      <c r="D508" s="144" t="s">
        <v>2192</v>
      </c>
      <c r="E508" s="144" t="s">
        <v>2193</v>
      </c>
      <c r="F508" s="144" t="s">
        <v>287</v>
      </c>
      <c r="G508" s="144">
        <v>17.0</v>
      </c>
      <c r="H508" s="227" t="s">
        <v>2194</v>
      </c>
      <c r="I508" s="85" t="s">
        <v>2195</v>
      </c>
      <c r="J508" s="174" t="s">
        <v>2196</v>
      </c>
      <c r="K508" s="30" t="s">
        <v>609</v>
      </c>
      <c r="L508" s="31" t="s">
        <v>609</v>
      </c>
      <c r="M508" s="32" t="s">
        <v>2197</v>
      </c>
      <c r="N508" s="33" t="s">
        <v>654</v>
      </c>
      <c r="O508" s="86" t="s">
        <v>654</v>
      </c>
      <c r="P508" s="35" t="s">
        <v>76</v>
      </c>
      <c r="Q508" s="35" t="s">
        <v>45</v>
      </c>
      <c r="R508" s="35" t="s">
        <v>45</v>
      </c>
      <c r="S508" s="35" t="s">
        <v>45</v>
      </c>
      <c r="T508" s="35" t="s">
        <v>106</v>
      </c>
      <c r="U508" s="35" t="s">
        <v>106</v>
      </c>
      <c r="V508" s="65" t="s">
        <v>45</v>
      </c>
      <c r="W508" s="35" t="s">
        <v>106</v>
      </c>
      <c r="X508" s="35" t="s">
        <v>106</v>
      </c>
      <c r="Y508" s="35" t="s">
        <v>106</v>
      </c>
      <c r="Z508" s="38" t="str">
        <f t="array" ref="Z508">IFERROR(xlookup(C:C,'Follow up.1'!A:A,'Follow up.1'!AF:AF),"-")</f>
        <v>11/25</v>
      </c>
      <c r="AA508" s="32" t="s">
        <v>86</v>
      </c>
      <c r="AB508" s="32" t="s">
        <v>86</v>
      </c>
      <c r="AC508" s="32" t="s">
        <v>86</v>
      </c>
      <c r="AD508" s="31"/>
      <c r="AE508" s="31"/>
      <c r="AF508" s="31"/>
      <c r="AG508" s="31"/>
      <c r="AH508" s="31"/>
      <c r="AI508" s="31"/>
      <c r="AJ508" s="31"/>
      <c r="AK508" s="31"/>
      <c r="AL508" s="31"/>
      <c r="AM508" s="31"/>
      <c r="AN508" s="39" t="str">
        <f t="array" ref="AN508">IFNA(TEXT(XLOOKUP(C:C,'Follow up.2'!B:B,'Follow up.2'!AF:AF),if(left(B508,1)="3","x", "mm/yyyy")), "-")</f>
        <v/>
      </c>
      <c r="AO508" s="31"/>
      <c r="AP508" s="27"/>
      <c r="AQ508" s="3"/>
      <c r="AR508" s="3"/>
      <c r="AS508" s="3"/>
      <c r="AT508" s="3"/>
      <c r="AU508" s="3"/>
      <c r="AV508" s="3"/>
      <c r="AW508" s="3"/>
      <c r="AX508" s="3"/>
      <c r="AY508" s="3"/>
      <c r="AZ508" s="3"/>
      <c r="BA508" s="3"/>
      <c r="BB508" s="3"/>
      <c r="BC508" s="3"/>
      <c r="BD508" s="3"/>
      <c r="BE508" s="3"/>
      <c r="BF508" s="3"/>
      <c r="BG508" s="3"/>
      <c r="BH508" s="3"/>
      <c r="BI508" s="3"/>
    </row>
    <row r="509" ht="12.75" customHeight="1">
      <c r="A509" s="1"/>
      <c r="B509" s="1">
        <f t="array" ref="B509">ifna(iferror(xlookup(C:C,'1000'!A:A,'1000'!D:D),iferror(xlookup(C:C,'2000'!A:A,'2000'!D:D),xlookup(C:C,'3000'!A:A,'3000'!D:D))),"-")</f>
        <v>2080</v>
      </c>
      <c r="C509" s="26">
        <v>1528.0</v>
      </c>
      <c r="D509" s="27" t="s">
        <v>2198</v>
      </c>
      <c r="E509" s="27" t="s">
        <v>2199</v>
      </c>
      <c r="F509" s="27" t="s">
        <v>844</v>
      </c>
      <c r="G509" s="27">
        <v>17.0</v>
      </c>
      <c r="H509" s="137" t="s">
        <v>2200</v>
      </c>
      <c r="I509" s="29" t="s">
        <v>2201</v>
      </c>
      <c r="J509" s="27" t="s">
        <v>2202</v>
      </c>
      <c r="K509" s="30" t="s">
        <v>609</v>
      </c>
      <c r="L509" s="6" t="s">
        <v>609</v>
      </c>
      <c r="M509" s="6"/>
      <c r="N509" s="33" t="s">
        <v>654</v>
      </c>
      <c r="O509" s="86" t="s">
        <v>654</v>
      </c>
      <c r="P509" s="65" t="s">
        <v>106</v>
      </c>
      <c r="Q509" s="65" t="s">
        <v>45</v>
      </c>
      <c r="R509" s="65" t="s">
        <v>44</v>
      </c>
      <c r="S509" s="65" t="s">
        <v>44</v>
      </c>
      <c r="T509" s="65" t="s">
        <v>44</v>
      </c>
      <c r="U509" s="65" t="s">
        <v>44</v>
      </c>
      <c r="V509" s="66" t="s">
        <v>45</v>
      </c>
      <c r="W509" s="65" t="s">
        <v>46</v>
      </c>
      <c r="X509" s="65" t="s">
        <v>46</v>
      </c>
      <c r="Y509" s="65" t="s">
        <v>44</v>
      </c>
      <c r="Z509" s="38" t="str">
        <f t="array" ref="Z509">IFERROR(xlookup(C:C,'Follow up.1'!A:A,'Follow up.1'!AF:AF),"-")</f>
        <v>02/26</v>
      </c>
      <c r="AA509" s="51" t="s">
        <v>46</v>
      </c>
      <c r="AB509" s="6"/>
      <c r="AC509" s="6"/>
      <c r="AD509" s="6"/>
      <c r="AE509" s="6"/>
      <c r="AF509" s="6"/>
      <c r="AG509" s="6"/>
      <c r="AH509" s="6"/>
      <c r="AI509" s="6"/>
      <c r="AJ509" s="6"/>
      <c r="AK509" s="6"/>
      <c r="AL509" s="6"/>
      <c r="AM509" s="6"/>
      <c r="AN509" s="39" t="str">
        <f t="array" ref="AN509">IFNA(TEXT(XLOOKUP(C:C,'Follow up.2'!B:B,'Follow up.2'!AF:AF),if(left(B509,1)="3","x", "mm/yyyy")), "-")</f>
        <v/>
      </c>
      <c r="AO509" s="6"/>
      <c r="AP509" s="3"/>
      <c r="AQ509" s="3"/>
      <c r="AR509" s="3"/>
      <c r="AS509" s="3"/>
      <c r="AT509" s="3"/>
      <c r="AU509" s="3"/>
      <c r="AV509" s="3"/>
      <c r="AW509" s="3"/>
      <c r="AX509" s="3"/>
      <c r="AY509" s="3"/>
      <c r="AZ509" s="3"/>
      <c r="BA509" s="3"/>
      <c r="BB509" s="3"/>
      <c r="BC509" s="3"/>
      <c r="BD509" s="3"/>
      <c r="BE509" s="3"/>
      <c r="BF509" s="3"/>
      <c r="BG509" s="3"/>
      <c r="BH509" s="3"/>
      <c r="BI509" s="3"/>
    </row>
    <row r="510" ht="12.75" customHeight="1">
      <c r="A510" s="1"/>
      <c r="B510" s="1">
        <f t="array" ref="B510">ifna(iferror(xlookup(C:C,'1000'!A:A,'1000'!D:D),iferror(xlookup(C:C,'2000'!A:A,'2000'!D:D),xlookup(C:C,'3000'!A:A,'3000'!D:D))),"-")</f>
        <v>2083</v>
      </c>
      <c r="C510" s="26">
        <v>1444.0</v>
      </c>
      <c r="D510" s="27" t="s">
        <v>1039</v>
      </c>
      <c r="E510" s="27" t="s">
        <v>1040</v>
      </c>
      <c r="F510" s="27" t="s">
        <v>50</v>
      </c>
      <c r="G510" s="27">
        <v>17.0</v>
      </c>
      <c r="H510" s="28" t="s">
        <v>926</v>
      </c>
      <c r="I510" s="29" t="s">
        <v>927</v>
      </c>
      <c r="J510" s="27" t="s">
        <v>1043</v>
      </c>
      <c r="K510" s="30" t="s">
        <v>929</v>
      </c>
      <c r="L510" s="6" t="s">
        <v>929</v>
      </c>
      <c r="M510" s="6"/>
      <c r="N510" s="33" t="s">
        <v>654</v>
      </c>
      <c r="O510" s="86" t="s">
        <v>654</v>
      </c>
      <c r="P510" s="65" t="s">
        <v>56</v>
      </c>
      <c r="Q510" s="65" t="s">
        <v>56</v>
      </c>
      <c r="R510" s="65" t="s">
        <v>56</v>
      </c>
      <c r="S510" s="65" t="s">
        <v>45</v>
      </c>
      <c r="T510" s="65" t="s">
        <v>45</v>
      </c>
      <c r="U510" s="65" t="s">
        <v>45</v>
      </c>
      <c r="V510" s="66" t="s">
        <v>45</v>
      </c>
      <c r="W510" s="65" t="s">
        <v>86</v>
      </c>
      <c r="X510" s="65" t="s">
        <v>86</v>
      </c>
      <c r="Y510" s="65" t="s">
        <v>46</v>
      </c>
      <c r="Z510" s="38" t="str">
        <f t="array" ref="Z510">IFERROR(xlookup(C:C,'Follow up.1'!A:A,'Follow up.1'!AF:AF),"-")</f>
        <v>03/26</v>
      </c>
      <c r="AA510" s="51" t="s">
        <v>128</v>
      </c>
      <c r="AB510" s="6"/>
      <c r="AC510" s="6"/>
      <c r="AD510" s="6"/>
      <c r="AE510" s="6"/>
      <c r="AF510" s="6"/>
      <c r="AG510" s="6"/>
      <c r="AH510" s="6"/>
      <c r="AI510" s="6"/>
      <c r="AJ510" s="6"/>
      <c r="AK510" s="6"/>
      <c r="AL510" s="6"/>
      <c r="AM510" s="6"/>
      <c r="AN510" s="39" t="str">
        <f t="array" ref="AN510">IFNA(TEXT(XLOOKUP(C:C,'Follow up.2'!B:B,'Follow up.2'!AF:AF),if(left(B510,1)="3","x", "mm/yyyy")), "-")</f>
        <v/>
      </c>
      <c r="AO510" s="6"/>
      <c r="AP510" s="3"/>
      <c r="AQ510" s="3"/>
      <c r="AR510" s="3"/>
      <c r="AS510" s="3"/>
      <c r="AT510" s="3"/>
      <c r="AU510" s="3"/>
      <c r="AV510" s="3"/>
      <c r="AW510" s="3"/>
      <c r="AX510" s="3"/>
      <c r="AY510" s="3"/>
      <c r="AZ510" s="3"/>
      <c r="BA510" s="3"/>
      <c r="BB510" s="3"/>
      <c r="BC510" s="3"/>
      <c r="BD510" s="3"/>
      <c r="BE510" s="3"/>
      <c r="BF510" s="3"/>
      <c r="BG510" s="3"/>
      <c r="BH510" s="3"/>
      <c r="BI510" s="3"/>
    </row>
    <row r="511" ht="12.75" customHeight="1">
      <c r="A511" s="1"/>
      <c r="B511" s="1">
        <f t="array" ref="B511">ifna(iferror(xlookup(C:C,'1000'!A:A,'1000'!D:D),iferror(xlookup(C:C,'2000'!A:A,'2000'!D:D),xlookup(C:C,'3000'!A:A,'3000'!D:D))),"-")</f>
        <v>2099</v>
      </c>
      <c r="C511" s="26">
        <v>1488.0</v>
      </c>
      <c r="D511" s="27" t="s">
        <v>2203</v>
      </c>
      <c r="E511" s="27" t="s">
        <v>2204</v>
      </c>
      <c r="F511" s="27" t="s">
        <v>124</v>
      </c>
      <c r="G511" s="27">
        <v>17.0</v>
      </c>
      <c r="H511" s="28" t="s">
        <v>2205</v>
      </c>
      <c r="I511" s="29" t="s">
        <v>2206</v>
      </c>
      <c r="J511" s="27" t="s">
        <v>2207</v>
      </c>
      <c r="K511" s="30" t="s">
        <v>206</v>
      </c>
      <c r="L511" s="6" t="s">
        <v>206</v>
      </c>
      <c r="M511" s="51"/>
      <c r="N511" s="82" t="s">
        <v>654</v>
      </c>
      <c r="O511" s="86" t="s">
        <v>654</v>
      </c>
      <c r="P511" s="65" t="s">
        <v>46</v>
      </c>
      <c r="Q511" s="65" t="s">
        <v>46</v>
      </c>
      <c r="R511" s="65" t="s">
        <v>46</v>
      </c>
      <c r="S511" s="65" t="s">
        <v>46</v>
      </c>
      <c r="T511" s="65" t="s">
        <v>45</v>
      </c>
      <c r="U511" s="65" t="s">
        <v>45</v>
      </c>
      <c r="V511" s="66" t="s">
        <v>46</v>
      </c>
      <c r="W511" s="65" t="s">
        <v>46</v>
      </c>
      <c r="X511" s="65" t="s">
        <v>46</v>
      </c>
      <c r="Y511" s="65" t="s">
        <v>76</v>
      </c>
      <c r="Z511" s="38" t="str">
        <f t="array" ref="Z511">IFERROR(xlookup(C:C,'Follow up.1'!A:A,'Follow up.1'!AF:AF),"-")</f>
        <v>02/26</v>
      </c>
      <c r="AA511" s="51" t="s">
        <v>46</v>
      </c>
      <c r="AB511" s="6"/>
      <c r="AC511" s="6"/>
      <c r="AD511" s="6"/>
      <c r="AE511" s="6"/>
      <c r="AF511" s="6"/>
      <c r="AG511" s="6"/>
      <c r="AH511" s="6"/>
      <c r="AI511" s="6"/>
      <c r="AJ511" s="6"/>
      <c r="AK511" s="6"/>
      <c r="AL511" s="6"/>
      <c r="AM511" s="6"/>
      <c r="AN511" s="39" t="str">
        <f t="array" ref="AN511">IFNA(TEXT(XLOOKUP(C:C,'Follow up.2'!B:B,'Follow up.2'!AF:AF),if(left(B511,1)="3","x", "mm/yyyy")), "-")</f>
        <v/>
      </c>
      <c r="AO511" s="6"/>
      <c r="AP511" s="46"/>
      <c r="AQ511" s="46"/>
      <c r="AR511" s="3"/>
      <c r="AS511" s="3"/>
      <c r="AT511" s="3"/>
      <c r="AU511" s="3"/>
      <c r="AV511" s="3"/>
      <c r="AW511" s="3"/>
      <c r="AX511" s="3"/>
      <c r="AY511" s="3"/>
      <c r="AZ511" s="3"/>
      <c r="BA511" s="3"/>
      <c r="BB511" s="3"/>
      <c r="BC511" s="3"/>
      <c r="BD511" s="3"/>
      <c r="BE511" s="3"/>
      <c r="BF511" s="3"/>
      <c r="BG511" s="3"/>
      <c r="BH511" s="3"/>
      <c r="BI511" s="3"/>
    </row>
    <row r="512" ht="12.75" customHeight="1">
      <c r="A512" s="1"/>
      <c r="B512" s="1">
        <f t="array" ref="B512">ifna(iferror(xlookup(C:C,'1000'!A:A,'1000'!D:D),iferror(xlookup(C:C,'2000'!A:A,'2000'!D:D),xlookup(C:C,'3000'!A:A,'3000'!D:D))),"-")</f>
        <v>2079</v>
      </c>
      <c r="C512" s="133">
        <v>1369.0</v>
      </c>
      <c r="D512" s="134" t="s">
        <v>2208</v>
      </c>
      <c r="E512" s="134" t="s">
        <v>2209</v>
      </c>
      <c r="F512" s="27" t="s">
        <v>50</v>
      </c>
      <c r="G512" s="134">
        <v>17.0</v>
      </c>
      <c r="H512" s="28" t="s">
        <v>531</v>
      </c>
      <c r="I512" s="29"/>
      <c r="J512" s="134" t="s">
        <v>2210</v>
      </c>
      <c r="K512" s="30" t="s">
        <v>42</v>
      </c>
      <c r="L512" s="31" t="s">
        <v>42</v>
      </c>
      <c r="M512" s="31"/>
      <c r="N512" s="82" t="s">
        <v>654</v>
      </c>
      <c r="O512" s="86" t="s">
        <v>654</v>
      </c>
      <c r="P512" s="65" t="s">
        <v>106</v>
      </c>
      <c r="Q512" s="65" t="s">
        <v>45</v>
      </c>
      <c r="R512" s="65" t="s">
        <v>45</v>
      </c>
      <c r="S512" s="65" t="s">
        <v>45</v>
      </c>
      <c r="T512" s="65" t="s">
        <v>45</v>
      </c>
      <c r="U512" s="65" t="s">
        <v>45</v>
      </c>
      <c r="V512" s="66" t="s">
        <v>45</v>
      </c>
      <c r="W512" s="65" t="s">
        <v>56</v>
      </c>
      <c r="X512" s="65" t="s">
        <v>56</v>
      </c>
      <c r="Y512" s="65" t="s">
        <v>56</v>
      </c>
      <c r="Z512" s="38" t="str">
        <f t="array" ref="Z512">IFERROR(xlookup(C:C,'Follow up.1'!A:A,'Follow up.1'!AF:AF),"-")</f>
        <v>01/26</v>
      </c>
      <c r="AA512" s="51" t="s">
        <v>57</v>
      </c>
      <c r="AB512" s="6"/>
      <c r="AC512" s="6"/>
      <c r="AD512" s="6"/>
      <c r="AE512" s="6"/>
      <c r="AF512" s="6"/>
      <c r="AG512" s="6"/>
      <c r="AH512" s="6"/>
      <c r="AI512" s="6"/>
      <c r="AJ512" s="6"/>
      <c r="AK512" s="6"/>
      <c r="AL512" s="6"/>
      <c r="AM512" s="6"/>
      <c r="AN512" s="39" t="str">
        <f t="array" ref="AN512">IFNA(TEXT(XLOOKUP(C:C,'Follow up.2'!B:B,'Follow up.2'!AF:AF),if(left(B512,1)="3","x", "mm/yyyy")), "-")</f>
        <v/>
      </c>
      <c r="AO512" s="6"/>
      <c r="AP512" s="3"/>
      <c r="AQ512" s="3"/>
      <c r="AR512" s="3"/>
      <c r="AS512" s="3"/>
      <c r="AT512" s="3"/>
      <c r="AU512" s="3"/>
      <c r="AV512" s="3"/>
      <c r="AW512" s="3"/>
      <c r="AX512" s="3"/>
      <c r="AY512" s="3"/>
      <c r="AZ512" s="3"/>
      <c r="BA512" s="3"/>
      <c r="BB512" s="3"/>
      <c r="BC512" s="3"/>
      <c r="BD512" s="3"/>
      <c r="BE512" s="3"/>
      <c r="BF512" s="3"/>
      <c r="BG512" s="3"/>
      <c r="BH512" s="3"/>
      <c r="BI512" s="3"/>
    </row>
    <row r="513" ht="12.75" customHeight="1">
      <c r="A513" s="1"/>
      <c r="B513" s="1">
        <f t="array" ref="B513">ifna(iferror(xlookup(C:C,'1000'!A:A,'1000'!D:D),iferror(xlookup(C:C,'2000'!A:A,'2000'!D:D),xlookup(C:C,'3000'!A:A,'3000'!D:D))),"-")</f>
        <v>2002</v>
      </c>
      <c r="C513" s="52">
        <v>10.0</v>
      </c>
      <c r="D513" s="53" t="s">
        <v>2211</v>
      </c>
      <c r="E513" s="53" t="s">
        <v>2212</v>
      </c>
      <c r="F513" s="53" t="s">
        <v>2213</v>
      </c>
      <c r="G513" s="53">
        <v>17.0</v>
      </c>
      <c r="H513" s="28" t="s">
        <v>2214</v>
      </c>
      <c r="I513" s="54" t="s">
        <v>1852</v>
      </c>
      <c r="J513" s="53" t="s">
        <v>2215</v>
      </c>
      <c r="K513" s="30"/>
      <c r="L513" s="6"/>
      <c r="M513" s="51" t="s">
        <v>1854</v>
      </c>
      <c r="N513" s="33" t="s">
        <v>654</v>
      </c>
      <c r="O513" s="145" t="s">
        <v>654</v>
      </c>
      <c r="P513" s="35" t="s">
        <v>45</v>
      </c>
      <c r="Q513" s="35" t="s">
        <v>45</v>
      </c>
      <c r="R513" s="35" t="s">
        <v>45</v>
      </c>
      <c r="S513" s="35" t="s">
        <v>45</v>
      </c>
      <c r="T513" s="35" t="s">
        <v>45</v>
      </c>
      <c r="U513" s="35" t="s">
        <v>45</v>
      </c>
      <c r="V513" s="35" t="s">
        <v>45</v>
      </c>
      <c r="W513" s="35" t="s">
        <v>45</v>
      </c>
      <c r="X513" s="35" t="s">
        <v>45</v>
      </c>
      <c r="Y513" s="35" t="s">
        <v>45</v>
      </c>
      <c r="Z513" s="38" t="str">
        <f t="array" ref="Z513">IFERROR(xlookup(C:C,'Follow up.1'!A:A,'Follow up.1'!AF:AF),"-")</f>
        <v> 10/24</v>
      </c>
      <c r="AA513" s="32" t="s">
        <v>46</v>
      </c>
      <c r="AB513" s="32" t="s">
        <v>46</v>
      </c>
      <c r="AC513" s="32" t="s">
        <v>46</v>
      </c>
      <c r="AD513" s="32" t="s">
        <v>46</v>
      </c>
      <c r="AE513" s="31"/>
      <c r="AF513" s="31"/>
      <c r="AG513" s="31"/>
      <c r="AH513" s="31"/>
      <c r="AI513" s="31"/>
      <c r="AJ513" s="31"/>
      <c r="AK513" s="31"/>
      <c r="AL513" s="31"/>
      <c r="AM513" s="31"/>
      <c r="AN513" s="39" t="str">
        <f t="array" ref="AN513">IFNA(TEXT(XLOOKUP(C:C,'Follow up.2'!B:B,'Follow up.2'!AF:AF),if(left(B513,1)="3","x", "mm/yyyy")), "-")</f>
        <v/>
      </c>
      <c r="AO513" s="31"/>
      <c r="AP513" s="27"/>
      <c r="AQ513" s="3"/>
      <c r="AR513" s="3"/>
      <c r="AS513" s="3"/>
      <c r="AT513" s="3"/>
      <c r="AU513" s="3"/>
      <c r="AV513" s="3"/>
      <c r="AW513" s="3"/>
      <c r="AX513" s="3"/>
      <c r="AY513" s="3"/>
      <c r="AZ513" s="3"/>
      <c r="BA513" s="3"/>
      <c r="BB513" s="3"/>
      <c r="BC513" s="3"/>
      <c r="BD513" s="3"/>
      <c r="BE513" s="3"/>
      <c r="BF513" s="3"/>
      <c r="BG513" s="3"/>
      <c r="BH513" s="3"/>
      <c r="BI513" s="3"/>
    </row>
    <row r="514" ht="12.75" customHeight="1">
      <c r="A514" s="1"/>
      <c r="B514" s="1">
        <f t="array" ref="B514">ifna(iferror(xlookup(C:C,'1000'!A:A,'1000'!D:D),iferror(xlookup(C:C,'2000'!A:A,'2000'!D:D),xlookup(C:C,'3000'!A:A,'3000'!D:D))),"-")</f>
        <v>2065</v>
      </c>
      <c r="C514" s="26">
        <v>1346.0</v>
      </c>
      <c r="D514" s="27" t="s">
        <v>2216</v>
      </c>
      <c r="E514" s="27" t="s">
        <v>2217</v>
      </c>
      <c r="F514" s="27" t="s">
        <v>92</v>
      </c>
      <c r="G514" s="27">
        <v>17.0</v>
      </c>
      <c r="H514" s="28" t="s">
        <v>2218</v>
      </c>
      <c r="I514" s="29" t="s">
        <v>2219</v>
      </c>
      <c r="J514" s="27" t="s">
        <v>2220</v>
      </c>
      <c r="K514" s="30" t="s">
        <v>609</v>
      </c>
      <c r="L514" s="31" t="s">
        <v>609</v>
      </c>
      <c r="M514" s="32" t="s">
        <v>2221</v>
      </c>
      <c r="N514" s="82" t="s">
        <v>654</v>
      </c>
      <c r="O514" s="86" t="s">
        <v>654</v>
      </c>
      <c r="P514" s="65" t="s">
        <v>46</v>
      </c>
      <c r="Q514" s="65" t="s">
        <v>45</v>
      </c>
      <c r="R514" s="65" t="s">
        <v>56</v>
      </c>
      <c r="S514" s="65" t="s">
        <v>56</v>
      </c>
      <c r="T514" s="65" t="s">
        <v>56</v>
      </c>
      <c r="U514" s="65" t="s">
        <v>56</v>
      </c>
      <c r="V514" s="65" t="s">
        <v>45</v>
      </c>
      <c r="W514" s="65" t="s">
        <v>106</v>
      </c>
      <c r="X514" s="65" t="s">
        <v>106</v>
      </c>
      <c r="Y514" s="65" t="s">
        <v>106</v>
      </c>
      <c r="Z514" s="38" t="str">
        <f t="array" ref="Z514">IFERROR(xlookup(C:C,'Follow up.1'!A:A,'Follow up.1'!AF:AF),"-")</f>
        <v>11/25</v>
      </c>
      <c r="AA514" s="6"/>
      <c r="AB514" s="6"/>
      <c r="AC514" s="6"/>
      <c r="AD514" s="6"/>
      <c r="AE514" s="6"/>
      <c r="AF514" s="6"/>
      <c r="AG514" s="6"/>
      <c r="AH514" s="6"/>
      <c r="AI514" s="6"/>
      <c r="AJ514" s="6"/>
      <c r="AK514" s="6"/>
      <c r="AL514" s="6"/>
      <c r="AM514" s="6"/>
      <c r="AN514" s="39" t="str">
        <f t="array" ref="AN514">IFNA(TEXT(XLOOKUP(C:C,'Follow up.2'!B:B,'Follow up.2'!AF:AF), "mm/yyyy"), "-")</f>
        <v/>
      </c>
      <c r="AO514" s="6"/>
      <c r="AP514" s="3"/>
      <c r="AQ514" s="3"/>
      <c r="AR514" s="3"/>
      <c r="AS514" s="3"/>
      <c r="AT514" s="3"/>
      <c r="AU514" s="3"/>
      <c r="AV514" s="3"/>
      <c r="AW514" s="3"/>
      <c r="AX514" s="3"/>
      <c r="AY514" s="3"/>
      <c r="AZ514" s="3"/>
      <c r="BA514" s="3"/>
      <c r="BB514" s="3"/>
      <c r="BC514" s="3"/>
      <c r="BD514" s="3"/>
      <c r="BE514" s="3"/>
      <c r="BF514" s="3"/>
      <c r="BG514" s="3"/>
      <c r="BH514" s="3"/>
      <c r="BI514" s="3"/>
    </row>
    <row r="515" ht="12.75" customHeight="1">
      <c r="A515" s="1"/>
      <c r="B515" s="1">
        <f t="array" ref="B515">ifna(iferror(xlookup(C:C,'1000'!A:A,'1000'!D:D),iferror(xlookup(C:C,'2000'!A:A,'2000'!D:D),xlookup(C:C,'3000'!A:A,'3000'!D:D))),"-")</f>
        <v>2073</v>
      </c>
      <c r="C515" s="133">
        <v>1388.0</v>
      </c>
      <c r="D515" s="134" t="s">
        <v>2222</v>
      </c>
      <c r="E515" s="134" t="s">
        <v>2223</v>
      </c>
      <c r="F515" s="27" t="s">
        <v>50</v>
      </c>
      <c r="G515" s="134">
        <v>17.0</v>
      </c>
      <c r="H515" s="28" t="s">
        <v>2224</v>
      </c>
      <c r="I515" s="141">
        <v>6.094373001E9</v>
      </c>
      <c r="J515" s="134">
        <v>6.092260672E9</v>
      </c>
      <c r="K515" s="30" t="s">
        <v>42</v>
      </c>
      <c r="L515" s="31" t="s">
        <v>42</v>
      </c>
      <c r="M515" s="31"/>
      <c r="N515" s="82" t="s">
        <v>654</v>
      </c>
      <c r="O515" s="86" t="s">
        <v>654</v>
      </c>
      <c r="P515" s="65" t="s">
        <v>106</v>
      </c>
      <c r="Q515" s="65" t="s">
        <v>45</v>
      </c>
      <c r="R515" s="65" t="s">
        <v>45</v>
      </c>
      <c r="S515" s="65" t="s">
        <v>45</v>
      </c>
      <c r="T515" s="65" t="s">
        <v>106</v>
      </c>
      <c r="U515" s="65" t="s">
        <v>106</v>
      </c>
      <c r="V515" s="65" t="s">
        <v>45</v>
      </c>
      <c r="W515" s="65" t="s">
        <v>45</v>
      </c>
      <c r="X515" s="65" t="s">
        <v>45</v>
      </c>
      <c r="Y515" s="65" t="s">
        <v>106</v>
      </c>
      <c r="Z515" s="38" t="str">
        <f t="array" ref="Z515">IFERROR(xlookup(C:C,'Follow up.1'!A:A,'Follow up.1'!AF:AF),"-")</f>
        <v>12/25</v>
      </c>
      <c r="AA515" s="51" t="s">
        <v>56</v>
      </c>
      <c r="AB515" s="6"/>
      <c r="AC515" s="6"/>
      <c r="AD515" s="6"/>
      <c r="AE515" s="6"/>
      <c r="AF515" s="6"/>
      <c r="AG515" s="6"/>
      <c r="AH515" s="6"/>
      <c r="AI515" s="6"/>
      <c r="AJ515" s="6"/>
      <c r="AK515" s="6"/>
      <c r="AL515" s="6"/>
      <c r="AM515" s="6"/>
      <c r="AN515" s="39" t="str">
        <f t="array" ref="AN515">IFNA(TEXT(XLOOKUP(C:C,'Follow up.2'!B:B,'Follow up.2'!AF:AF), "mm/yyyy"), "-")</f>
        <v/>
      </c>
      <c r="AO515" s="6"/>
      <c r="AP515" s="3"/>
      <c r="AQ515" s="3"/>
      <c r="AR515" s="3"/>
      <c r="AS515" s="3"/>
      <c r="AT515" s="3"/>
      <c r="AU515" s="3"/>
      <c r="AV515" s="3"/>
      <c r="AW515" s="3"/>
      <c r="AX515" s="3"/>
      <c r="AY515" s="3"/>
      <c r="AZ515" s="3"/>
      <c r="BA515" s="3"/>
      <c r="BB515" s="3"/>
      <c r="BC515" s="3"/>
      <c r="BD515" s="3"/>
      <c r="BE515" s="3"/>
      <c r="BF515" s="3"/>
      <c r="BG515" s="3"/>
      <c r="BH515" s="3"/>
      <c r="BI515" s="3"/>
    </row>
    <row r="516" ht="12.75" customHeight="1">
      <c r="A516" s="1"/>
      <c r="B516" s="1">
        <f t="array" ref="B516">ifna(iferror(xlookup(C:C,'1000'!A:A,'1000'!D:D),iferror(xlookup(C:C,'2000'!A:A,'2000'!D:D),xlookup(C:C,'3000'!A:A,'3000'!D:D))),"-")</f>
        <v>2082</v>
      </c>
      <c r="C516" s="26">
        <v>1549.0</v>
      </c>
      <c r="D516" s="27" t="s">
        <v>900</v>
      </c>
      <c r="E516" s="27" t="s">
        <v>2225</v>
      </c>
      <c r="F516" s="27" t="s">
        <v>92</v>
      </c>
      <c r="G516" s="27">
        <v>17.0</v>
      </c>
      <c r="H516" s="28" t="s">
        <v>2226</v>
      </c>
      <c r="I516" s="29" t="s">
        <v>2227</v>
      </c>
      <c r="J516" s="27" t="s">
        <v>2228</v>
      </c>
      <c r="K516" s="30" t="s">
        <v>2229</v>
      </c>
      <c r="L516" s="6" t="s">
        <v>2229</v>
      </c>
      <c r="M516" s="6"/>
      <c r="N516" s="82" t="s">
        <v>654</v>
      </c>
      <c r="O516" s="86" t="s">
        <v>654</v>
      </c>
      <c r="P516" s="65" t="s">
        <v>56</v>
      </c>
      <c r="Q516" s="65" t="s">
        <v>45</v>
      </c>
      <c r="R516" s="65" t="s">
        <v>45</v>
      </c>
      <c r="S516" s="65" t="s">
        <v>45</v>
      </c>
      <c r="T516" s="65" t="s">
        <v>45</v>
      </c>
      <c r="U516" s="65" t="s">
        <v>45</v>
      </c>
      <c r="V516" s="66" t="s">
        <v>45</v>
      </c>
      <c r="W516" s="65" t="s">
        <v>45</v>
      </c>
      <c r="X516" s="65" t="s">
        <v>45</v>
      </c>
      <c r="Y516" s="65" t="s">
        <v>44</v>
      </c>
      <c r="Z516" s="38" t="str">
        <f t="array" ref="Z516">IFERROR(xlookup(C:C,'Follow up.1'!A:A,'Follow up.1'!AF:AF),"-")</f>
        <v>12/25</v>
      </c>
      <c r="AA516" s="51" t="s">
        <v>239</v>
      </c>
      <c r="AB516" s="6"/>
      <c r="AC516" s="6"/>
      <c r="AD516" s="6"/>
      <c r="AE516" s="6"/>
      <c r="AF516" s="6"/>
      <c r="AG516" s="6"/>
      <c r="AH516" s="6"/>
      <c r="AI516" s="6"/>
      <c r="AJ516" s="6"/>
      <c r="AK516" s="6"/>
      <c r="AL516" s="31"/>
      <c r="AM516" s="6"/>
      <c r="AN516" s="39" t="str">
        <f t="array" ref="AN516">IFNA(TEXT(XLOOKUP(C:C,'Follow up.2'!B:B,'Follow up.2'!AF:AF), "mm/yyyy"), "-")</f>
        <v/>
      </c>
      <c r="AO516" s="6"/>
      <c r="AP516" s="3"/>
      <c r="AQ516" s="3"/>
      <c r="AR516" s="3"/>
      <c r="AS516" s="3"/>
      <c r="AT516" s="3"/>
      <c r="AU516" s="3"/>
      <c r="AV516" s="3"/>
      <c r="AW516" s="3"/>
      <c r="AX516" s="3"/>
      <c r="AY516" s="3"/>
      <c r="AZ516" s="3"/>
      <c r="BA516" s="3"/>
      <c r="BB516" s="3"/>
      <c r="BC516" s="3"/>
      <c r="BD516" s="3"/>
      <c r="BE516" s="3"/>
      <c r="BF516" s="3"/>
      <c r="BG516" s="3"/>
      <c r="BH516" s="3"/>
      <c r="BI516" s="3"/>
    </row>
    <row r="517" ht="12.75" customHeight="1">
      <c r="A517" s="1"/>
      <c r="B517" s="1" t="str">
        <f t="array" ref="B517">ifna(iferror(xlookup(C:C,'1000'!A:A,'1000'!D:D),iferror(xlookup(C:C,'2000'!A:A,'2000'!D:D),xlookup(C:C,'3000'!A:A,'3000'!D:D))),"-")</f>
        <v>-</v>
      </c>
      <c r="C517" s="26">
        <v>1123.0</v>
      </c>
      <c r="D517" s="27" t="s">
        <v>2230</v>
      </c>
      <c r="E517" s="27" t="s">
        <v>2231</v>
      </c>
      <c r="F517" s="27" t="s">
        <v>38</v>
      </c>
      <c r="G517" s="27">
        <v>17.0</v>
      </c>
      <c r="H517" s="28" t="s">
        <v>2230</v>
      </c>
      <c r="I517" s="29" t="s">
        <v>1062</v>
      </c>
      <c r="J517" s="27"/>
      <c r="K517" s="30" t="s">
        <v>42</v>
      </c>
      <c r="L517" s="31" t="s">
        <v>42</v>
      </c>
      <c r="M517" s="51" t="s">
        <v>895</v>
      </c>
      <c r="N517" s="153" t="s">
        <v>58</v>
      </c>
      <c r="O517" s="149" t="s">
        <v>58</v>
      </c>
      <c r="P517" s="35" t="s">
        <v>76</v>
      </c>
      <c r="Q517" s="35" t="s">
        <v>56</v>
      </c>
      <c r="R517" s="35" t="s">
        <v>56</v>
      </c>
      <c r="S517" s="35"/>
      <c r="T517" s="35"/>
      <c r="U517" s="35"/>
      <c r="V517" s="35"/>
      <c r="W517" s="35"/>
      <c r="X517" s="35"/>
      <c r="Y517" s="35"/>
      <c r="Z517" s="38" t="str">
        <f t="array" ref="Z517">IFERROR(xlookup(C:C,'Follow up.1'!A:A,'Follow up.1'!AF:AF),"-")</f>
        <v>-</v>
      </c>
      <c r="AA517" s="31"/>
      <c r="AB517" s="31"/>
      <c r="AC517" s="31"/>
      <c r="AD517" s="31"/>
      <c r="AE517" s="31"/>
      <c r="AF517" s="31"/>
      <c r="AG517" s="31"/>
      <c r="AH517" s="31"/>
      <c r="AI517" s="31"/>
      <c r="AJ517" s="31"/>
      <c r="AK517" s="31"/>
      <c r="AL517" s="31"/>
      <c r="AM517" s="31"/>
      <c r="AN517" s="39" t="str">
        <f t="array" ref="AN517">IFNA(TEXT(XLOOKUP(C:C,'Follow up.2'!B:B,'Follow up.2'!AF:AF), "mm/yyyy"), "-")</f>
        <v>-</v>
      </c>
      <c r="AO517" s="31"/>
      <c r="AP517" s="27"/>
      <c r="AQ517" s="3"/>
      <c r="AR517" s="3"/>
      <c r="AS517" s="3"/>
      <c r="AT517" s="3"/>
      <c r="AU517" s="3"/>
      <c r="AV517" s="3"/>
      <c r="AW517" s="3"/>
      <c r="AX517" s="3"/>
      <c r="AY517" s="3"/>
      <c r="AZ517" s="3"/>
      <c r="BA517" s="3"/>
      <c r="BB517" s="3"/>
      <c r="BC517" s="3"/>
      <c r="BD517" s="3"/>
      <c r="BE517" s="3"/>
      <c r="BF517" s="3"/>
      <c r="BG517" s="3"/>
      <c r="BH517" s="3"/>
      <c r="BI517" s="3"/>
    </row>
    <row r="518" ht="12.75" customHeight="1">
      <c r="A518" s="1"/>
      <c r="B518" s="1" t="str">
        <f t="array" ref="B518">ifna(iferror(xlookup(C:C,'1000'!A:A,'1000'!D:D),iferror(xlookup(C:C,'2000'!A:A,'2000'!D:D),xlookup(C:C,'3000'!A:A,'3000'!D:D))),"-")</f>
        <v>-</v>
      </c>
      <c r="C518" s="26">
        <v>1128.0</v>
      </c>
      <c r="D518" s="27" t="s">
        <v>2232</v>
      </c>
      <c r="E518" s="27" t="s">
        <v>2233</v>
      </c>
      <c r="F518" s="27" t="s">
        <v>124</v>
      </c>
      <c r="G518" s="27">
        <v>17.0</v>
      </c>
      <c r="H518" s="28" t="s">
        <v>2234</v>
      </c>
      <c r="I518" s="29" t="s">
        <v>1576</v>
      </c>
      <c r="J518" s="27"/>
      <c r="K518" s="30" t="s">
        <v>42</v>
      </c>
      <c r="L518" s="31" t="s">
        <v>42</v>
      </c>
      <c r="M518" s="51" t="s">
        <v>895</v>
      </c>
      <c r="N518" s="153" t="s">
        <v>58</v>
      </c>
      <c r="O518" s="149" t="s">
        <v>58</v>
      </c>
      <c r="P518" s="35" t="s">
        <v>114</v>
      </c>
      <c r="Q518" s="35" t="s">
        <v>45</v>
      </c>
      <c r="R518" s="35" t="s">
        <v>56</v>
      </c>
      <c r="S518" s="35" t="s">
        <v>56</v>
      </c>
      <c r="T518" s="35" t="s">
        <v>45</v>
      </c>
      <c r="U518" s="35"/>
      <c r="V518" s="35"/>
      <c r="W518" s="35"/>
      <c r="X518" s="35"/>
      <c r="Y518" s="35"/>
      <c r="Z518" s="38" t="str">
        <f t="array" ref="Z518">IFERROR(xlookup(C:C,'Follow up.1'!A:A,'Follow up.1'!AF:AF),"-")</f>
        <v>-</v>
      </c>
      <c r="AA518" s="31"/>
      <c r="AB518" s="31"/>
      <c r="AC518" s="31"/>
      <c r="AD518" s="31"/>
      <c r="AE518" s="31"/>
      <c r="AF518" s="31"/>
      <c r="AG518" s="31"/>
      <c r="AH518" s="31"/>
      <c r="AI518" s="31"/>
      <c r="AJ518" s="31"/>
      <c r="AK518" s="31"/>
      <c r="AL518" s="31"/>
      <c r="AM518" s="31"/>
      <c r="AN518" s="39" t="str">
        <f t="array" ref="AN518">IFNA(TEXT(XLOOKUP(C:C,'Follow up.2'!B:B,'Follow up.2'!AF:AF), "mm/yyyy"), "-")</f>
        <v>-</v>
      </c>
      <c r="AO518" s="31"/>
      <c r="AP518" s="27"/>
      <c r="AQ518" s="3"/>
      <c r="AR518" s="3"/>
      <c r="AS518" s="3"/>
      <c r="AT518" s="3"/>
      <c r="AU518" s="3"/>
      <c r="AV518" s="3"/>
      <c r="AW518" s="3"/>
      <c r="AX518" s="3"/>
      <c r="AY518" s="3"/>
      <c r="AZ518" s="3"/>
      <c r="BA518" s="3"/>
      <c r="BB518" s="3"/>
      <c r="BC518" s="3"/>
      <c r="BD518" s="3"/>
      <c r="BE518" s="3"/>
      <c r="BF518" s="3"/>
      <c r="BG518" s="3"/>
      <c r="BH518" s="3"/>
      <c r="BI518" s="3"/>
    </row>
    <row r="519" ht="12.75" customHeight="1">
      <c r="A519" s="1"/>
      <c r="B519" s="1" t="str">
        <f t="array" ref="B519">ifna(iferror(xlookup(C:C,'1000'!A:A,'1000'!D:D),iferror(xlookup(C:C,'2000'!A:A,'2000'!D:D),xlookup(C:C,'3000'!A:A,'3000'!D:D))),"-")</f>
        <v>-</v>
      </c>
      <c r="C519" s="26">
        <v>1160.0</v>
      </c>
      <c r="D519" s="128" t="s">
        <v>2235</v>
      </c>
      <c r="E519" s="128" t="s">
        <v>2236</v>
      </c>
      <c r="F519" s="128" t="s">
        <v>287</v>
      </c>
      <c r="G519" s="128">
        <v>17.0</v>
      </c>
      <c r="H519" s="77" t="s">
        <v>2237</v>
      </c>
      <c r="I519" s="29">
        <v>5.513581119E9</v>
      </c>
      <c r="J519" s="128" t="s">
        <v>2238</v>
      </c>
      <c r="K519" s="30" t="s">
        <v>42</v>
      </c>
      <c r="L519" s="31" t="s">
        <v>42</v>
      </c>
      <c r="M519" s="51" t="s">
        <v>895</v>
      </c>
      <c r="N519" s="153" t="s">
        <v>58</v>
      </c>
      <c r="O519" s="149" t="s">
        <v>58</v>
      </c>
      <c r="P519" s="35" t="s">
        <v>76</v>
      </c>
      <c r="Q519" s="35" t="s">
        <v>45</v>
      </c>
      <c r="R519" s="35" t="s">
        <v>106</v>
      </c>
      <c r="S519" s="35"/>
      <c r="T519" s="35"/>
      <c r="U519" s="35"/>
      <c r="V519" s="35"/>
      <c r="W519" s="35"/>
      <c r="X519" s="35"/>
      <c r="Y519" s="35"/>
      <c r="Z519" s="38" t="str">
        <f t="array" ref="Z519">IFERROR(xlookup(C:C,'Follow up.1'!A:A,'Follow up.1'!AF:AF),"-")</f>
        <v>-</v>
      </c>
      <c r="AA519" s="31"/>
      <c r="AB519" s="31"/>
      <c r="AC519" s="31"/>
      <c r="AD519" s="31"/>
      <c r="AE519" s="31"/>
      <c r="AF519" s="31"/>
      <c r="AG519" s="31"/>
      <c r="AH519" s="31"/>
      <c r="AI519" s="31"/>
      <c r="AJ519" s="31"/>
      <c r="AK519" s="31"/>
      <c r="AL519" s="31"/>
      <c r="AM519" s="31"/>
      <c r="AN519" s="39" t="str">
        <f t="array" ref="AN519">IFNA(TEXT(XLOOKUP(C:C,'Follow up.2'!B:B,'Follow up.2'!AF:AF), "mm/yyyy"), "-")</f>
        <v>-</v>
      </c>
      <c r="AO519" s="31"/>
      <c r="AP519" s="27"/>
      <c r="AQ519" s="3"/>
      <c r="AR519" s="3"/>
      <c r="AS519" s="3"/>
      <c r="AT519" s="3"/>
      <c r="AU519" s="3"/>
      <c r="AV519" s="3"/>
      <c r="AW519" s="3"/>
      <c r="AX519" s="3"/>
      <c r="AY519" s="3"/>
      <c r="AZ519" s="3"/>
      <c r="BA519" s="3"/>
      <c r="BB519" s="3"/>
      <c r="BC519" s="3"/>
      <c r="BD519" s="3"/>
      <c r="BE519" s="3"/>
      <c r="BF519" s="3"/>
      <c r="BG519" s="3"/>
      <c r="BH519" s="3"/>
      <c r="BI519" s="3"/>
    </row>
    <row r="520" ht="12.75" customHeight="1">
      <c r="A520" s="1"/>
      <c r="B520" s="1" t="str">
        <f t="array" ref="B520">ifna(iferror(xlookup(C:C,'1000'!A:A,'1000'!D:D),iferror(xlookup(C:C,'2000'!A:A,'2000'!D:D),xlookup(C:C,'3000'!A:A,'3000'!D:D))),"-")</f>
        <v>-</v>
      </c>
      <c r="C520" s="26">
        <v>1162.0</v>
      </c>
      <c r="D520" s="128" t="s">
        <v>1916</v>
      </c>
      <c r="E520" s="128" t="s">
        <v>2239</v>
      </c>
      <c r="F520" s="128" t="s">
        <v>71</v>
      </c>
      <c r="G520" s="128">
        <v>17.0</v>
      </c>
      <c r="H520" s="77" t="s">
        <v>2240</v>
      </c>
      <c r="I520" s="127" t="s">
        <v>2241</v>
      </c>
      <c r="J520" s="128"/>
      <c r="K520" s="30" t="s">
        <v>42</v>
      </c>
      <c r="L520" s="31" t="s">
        <v>42</v>
      </c>
      <c r="M520" s="51" t="s">
        <v>895</v>
      </c>
      <c r="N520" s="153" t="s">
        <v>58</v>
      </c>
      <c r="O520" s="149" t="s">
        <v>58</v>
      </c>
      <c r="P520" s="35" t="s">
        <v>76</v>
      </c>
      <c r="Q520" s="35"/>
      <c r="R520" s="35"/>
      <c r="S520" s="35"/>
      <c r="T520" s="35"/>
      <c r="U520" s="35"/>
      <c r="V520" s="35"/>
      <c r="W520" s="35"/>
      <c r="X520" s="35"/>
      <c r="Y520" s="35"/>
      <c r="Z520" s="38" t="str">
        <f t="array" ref="Z520">IFERROR(xlookup(C:C,'Follow up.1'!A:A,'Follow up.1'!AF:AF),"-")</f>
        <v>-</v>
      </c>
      <c r="AA520" s="31"/>
      <c r="AB520" s="31"/>
      <c r="AC520" s="31"/>
      <c r="AD520" s="31"/>
      <c r="AE520" s="31"/>
      <c r="AF520" s="31"/>
      <c r="AG520" s="31"/>
      <c r="AH520" s="31"/>
      <c r="AI520" s="31"/>
      <c r="AJ520" s="31"/>
      <c r="AK520" s="31"/>
      <c r="AL520" s="31"/>
      <c r="AM520" s="31"/>
      <c r="AN520" s="39" t="str">
        <f t="array" ref="AN520">IFNA(TEXT(XLOOKUP(C:C,'Follow up.2'!B:B,'Follow up.2'!AF:AF), "mm/yyyy"), "-")</f>
        <v>-</v>
      </c>
      <c r="AO520" s="31"/>
      <c r="AP520" s="27"/>
      <c r="AQ520" s="3"/>
      <c r="AR520" s="3"/>
      <c r="AS520" s="3"/>
      <c r="AT520" s="3"/>
      <c r="AU520" s="3"/>
      <c r="AV520" s="3"/>
      <c r="AW520" s="3"/>
      <c r="AX520" s="3"/>
      <c r="AY520" s="3"/>
      <c r="AZ520" s="3"/>
      <c r="BA520" s="3"/>
      <c r="BB520" s="3"/>
      <c r="BC520" s="3"/>
      <c r="BD520" s="3"/>
      <c r="BE520" s="3"/>
      <c r="BF520" s="3"/>
      <c r="BG520" s="3"/>
      <c r="BH520" s="3"/>
      <c r="BI520" s="3"/>
    </row>
    <row r="521" ht="12.75" customHeight="1">
      <c r="A521" s="1"/>
      <c r="B521" s="1" t="str">
        <f t="array" ref="B521">ifna(iferror(xlookup(C:C,'1000'!A:A,'1000'!D:D),iferror(xlookup(C:C,'2000'!A:A,'2000'!D:D),xlookup(C:C,'3000'!A:A,'3000'!D:D))),"-")</f>
        <v>-</v>
      </c>
      <c r="C521" s="26">
        <v>1166.0</v>
      </c>
      <c r="D521" s="27" t="s">
        <v>2242</v>
      </c>
      <c r="E521" s="27" t="s">
        <v>2243</v>
      </c>
      <c r="F521" s="27" t="s">
        <v>170</v>
      </c>
      <c r="G521" s="27">
        <v>17.0</v>
      </c>
      <c r="H521" s="28" t="s">
        <v>2244</v>
      </c>
      <c r="I521" s="29" t="s">
        <v>2245</v>
      </c>
      <c r="J521" s="27"/>
      <c r="K521" s="30" t="s">
        <v>42</v>
      </c>
      <c r="L521" s="31" t="s">
        <v>42</v>
      </c>
      <c r="M521" s="51" t="s">
        <v>895</v>
      </c>
      <c r="N521" s="153" t="s">
        <v>58</v>
      </c>
      <c r="O521" s="149" t="s">
        <v>58</v>
      </c>
      <c r="P521" s="35" t="s">
        <v>45</v>
      </c>
      <c r="Q521" s="35" t="s">
        <v>45</v>
      </c>
      <c r="R521" s="35"/>
      <c r="S521" s="35"/>
      <c r="T521" s="35"/>
      <c r="U521" s="35"/>
      <c r="V521" s="35"/>
      <c r="W521" s="35"/>
      <c r="X521" s="35"/>
      <c r="Y521" s="35"/>
      <c r="Z521" s="38" t="str">
        <f t="array" ref="Z521">IFERROR(xlookup(C:C,'Follow up.1'!A:A,'Follow up.1'!AF:AF),"-")</f>
        <v>-</v>
      </c>
      <c r="AA521" s="31"/>
      <c r="AB521" s="31"/>
      <c r="AC521" s="31"/>
      <c r="AD521" s="31"/>
      <c r="AE521" s="31"/>
      <c r="AF521" s="31"/>
      <c r="AG521" s="31"/>
      <c r="AH521" s="31"/>
      <c r="AI521" s="31"/>
      <c r="AJ521" s="31"/>
      <c r="AK521" s="31"/>
      <c r="AL521" s="31"/>
      <c r="AM521" s="31"/>
      <c r="AN521" s="39" t="str">
        <f t="array" ref="AN521">IFNA(TEXT(XLOOKUP(C:C,'Follow up.2'!B:B,'Follow up.2'!AF:AF), "mm/yyyy"), "-")</f>
        <v>-</v>
      </c>
      <c r="AO521" s="31"/>
      <c r="AP521" s="27"/>
      <c r="AQ521" s="3"/>
      <c r="AR521" s="3"/>
      <c r="AS521" s="3"/>
      <c r="AT521" s="3"/>
      <c r="AU521" s="3"/>
      <c r="AV521" s="3"/>
      <c r="AW521" s="3"/>
      <c r="AX521" s="3"/>
      <c r="AY521" s="3"/>
      <c r="AZ521" s="3"/>
      <c r="BA521" s="3"/>
      <c r="BB521" s="3"/>
      <c r="BC521" s="3"/>
      <c r="BD521" s="3"/>
      <c r="BE521" s="3"/>
      <c r="BF521" s="3"/>
      <c r="BG521" s="3"/>
      <c r="BH521" s="3"/>
      <c r="BI521" s="3"/>
    </row>
    <row r="522" ht="12.75" customHeight="1">
      <c r="A522" s="1"/>
      <c r="B522" s="1" t="str">
        <f t="array" ref="B522">ifna(iferror(xlookup(C:C,'1000'!A:A,'1000'!D:D),iferror(xlookup(C:C,'2000'!A:A,'2000'!D:D),xlookup(C:C,'3000'!A:A,'3000'!D:D))),"-")</f>
        <v>-</v>
      </c>
      <c r="C522" s="26">
        <v>1179.0</v>
      </c>
      <c r="D522" s="53" t="s">
        <v>2246</v>
      </c>
      <c r="E522" s="53" t="s">
        <v>2247</v>
      </c>
      <c r="F522" s="53" t="s">
        <v>38</v>
      </c>
      <c r="G522" s="53">
        <v>17.0</v>
      </c>
      <c r="H522" s="28" t="s">
        <v>2248</v>
      </c>
      <c r="I522" s="54"/>
      <c r="J522" s="53" t="s">
        <v>2249</v>
      </c>
      <c r="K522" s="30" t="s">
        <v>42</v>
      </c>
      <c r="L522" s="31" t="s">
        <v>42</v>
      </c>
      <c r="M522" s="51" t="s">
        <v>895</v>
      </c>
      <c r="N522" s="153" t="s">
        <v>58</v>
      </c>
      <c r="O522" s="149" t="s">
        <v>58</v>
      </c>
      <c r="P522" s="35" t="s">
        <v>56</v>
      </c>
      <c r="Q522" s="35"/>
      <c r="R522" s="35"/>
      <c r="S522" s="35"/>
      <c r="T522" s="35"/>
      <c r="U522" s="35"/>
      <c r="V522" s="35"/>
      <c r="W522" s="35"/>
      <c r="X522" s="35"/>
      <c r="Y522" s="35"/>
      <c r="Z522" s="38" t="str">
        <f t="array" ref="Z522">IFERROR(xlookup(C:C,'Follow up.1'!A:A,'Follow up.1'!AF:AF),"-")</f>
        <v>-</v>
      </c>
      <c r="AA522" s="31"/>
      <c r="AB522" s="31"/>
      <c r="AC522" s="31"/>
      <c r="AD522" s="31"/>
      <c r="AE522" s="31"/>
      <c r="AF522" s="31"/>
      <c r="AG522" s="31"/>
      <c r="AH522" s="31"/>
      <c r="AI522" s="31"/>
      <c r="AJ522" s="31"/>
      <c r="AK522" s="31"/>
      <c r="AL522" s="31"/>
      <c r="AM522" s="31"/>
      <c r="AN522" s="39" t="str">
        <f t="array" ref="AN522">IFNA(TEXT(XLOOKUP(C:C,'Follow up.2'!B:B,'Follow up.2'!AF:AF), "mm/yyyy"), "-")</f>
        <v>-</v>
      </c>
      <c r="AO522" s="31"/>
      <c r="AP522" s="27"/>
      <c r="AQ522" s="3"/>
      <c r="AR522" s="3"/>
      <c r="AS522" s="3"/>
      <c r="AT522" s="3"/>
      <c r="AU522" s="3"/>
      <c r="AV522" s="3"/>
      <c r="AW522" s="3"/>
      <c r="AX522" s="3"/>
      <c r="AY522" s="3"/>
      <c r="AZ522" s="3"/>
      <c r="BA522" s="3"/>
      <c r="BB522" s="3"/>
      <c r="BC522" s="3"/>
      <c r="BD522" s="3"/>
      <c r="BE522" s="3"/>
      <c r="BF522" s="3"/>
      <c r="BG522" s="3"/>
      <c r="BH522" s="3"/>
      <c r="BI522" s="3"/>
    </row>
    <row r="523" ht="12.75" customHeight="1">
      <c r="A523" s="1"/>
      <c r="B523" s="1" t="str">
        <f t="array" ref="B523">ifna(iferror(xlookup(C:C,'1000'!A:A,'1000'!D:D),iferror(xlookup(C:C,'2000'!A:A,'2000'!D:D),xlookup(C:C,'3000'!A:A,'3000'!D:D))),"-")</f>
        <v>-</v>
      </c>
      <c r="C523" s="26">
        <v>1188.0</v>
      </c>
      <c r="D523" s="53" t="s">
        <v>2250</v>
      </c>
      <c r="E523" s="53" t="s">
        <v>2251</v>
      </c>
      <c r="F523" s="53" t="s">
        <v>92</v>
      </c>
      <c r="G523" s="53">
        <v>17.0</v>
      </c>
      <c r="H523" s="28" t="s">
        <v>2252</v>
      </c>
      <c r="I523" s="54" t="s">
        <v>2253</v>
      </c>
      <c r="J523" s="53" t="s">
        <v>2254</v>
      </c>
      <c r="K523" s="30" t="s">
        <v>42</v>
      </c>
      <c r="L523" s="31" t="s">
        <v>42</v>
      </c>
      <c r="M523" s="51" t="s">
        <v>895</v>
      </c>
      <c r="N523" s="153" t="s">
        <v>58</v>
      </c>
      <c r="O523" s="149" t="s">
        <v>58</v>
      </c>
      <c r="P523" s="35" t="s">
        <v>56</v>
      </c>
      <c r="Q523" s="35"/>
      <c r="R523" s="35"/>
      <c r="S523" s="35"/>
      <c r="T523" s="35"/>
      <c r="U523" s="35"/>
      <c r="V523" s="35"/>
      <c r="W523" s="35"/>
      <c r="X523" s="35"/>
      <c r="Y523" s="35"/>
      <c r="Z523" s="38" t="str">
        <f t="array" ref="Z523">IFERROR(xlookup(C:C,'Follow up.1'!A:A,'Follow up.1'!AF:AF),"-")</f>
        <v>-</v>
      </c>
      <c r="AA523" s="31"/>
      <c r="AB523" s="31"/>
      <c r="AC523" s="31"/>
      <c r="AD523" s="31"/>
      <c r="AE523" s="31"/>
      <c r="AF523" s="31"/>
      <c r="AG523" s="31"/>
      <c r="AH523" s="31"/>
      <c r="AI523" s="31"/>
      <c r="AJ523" s="31"/>
      <c r="AK523" s="31"/>
      <c r="AL523" s="31"/>
      <c r="AM523" s="31"/>
      <c r="AN523" s="39" t="str">
        <f t="array" ref="AN523">IFNA(TEXT(XLOOKUP(C:C,'Follow up.2'!B:B,'Follow up.2'!AF:AF), "mm/yyyy"), "-")</f>
        <v>-</v>
      </c>
      <c r="AO523" s="31"/>
      <c r="AP523" s="27"/>
      <c r="AQ523" s="3"/>
      <c r="AR523" s="3"/>
      <c r="AS523" s="3"/>
      <c r="AT523" s="3"/>
      <c r="AU523" s="3"/>
      <c r="AV523" s="3"/>
      <c r="AW523" s="3"/>
      <c r="AX523" s="3"/>
      <c r="AY523" s="3"/>
      <c r="AZ523" s="3"/>
      <c r="BA523" s="3"/>
      <c r="BB523" s="3"/>
      <c r="BC523" s="3"/>
      <c r="BD523" s="3"/>
      <c r="BE523" s="3"/>
      <c r="BF523" s="3"/>
      <c r="BG523" s="3"/>
      <c r="BH523" s="3"/>
      <c r="BI523" s="3"/>
    </row>
    <row r="524" ht="12.75" customHeight="1">
      <c r="A524" s="1"/>
      <c r="B524" s="1" t="str">
        <f t="array" ref="B524">ifna(iferror(xlookup(C:C,'1000'!A:A,'1000'!D:D),iferror(xlookup(C:C,'2000'!A:A,'2000'!D:D),xlookup(C:C,'3000'!A:A,'3000'!D:D))),"-")</f>
        <v>-</v>
      </c>
      <c r="C524" s="26">
        <v>1196.0</v>
      </c>
      <c r="D524" s="27" t="s">
        <v>2255</v>
      </c>
      <c r="E524" s="27" t="s">
        <v>2256</v>
      </c>
      <c r="F524" s="27" t="s">
        <v>287</v>
      </c>
      <c r="G524" s="27">
        <v>17.0</v>
      </c>
      <c r="H524" s="28" t="s">
        <v>2257</v>
      </c>
      <c r="I524" s="29" t="s">
        <v>2258</v>
      </c>
      <c r="J524" s="27" t="s">
        <v>2259</v>
      </c>
      <c r="K524" s="30" t="s">
        <v>2260</v>
      </c>
      <c r="L524" s="31" t="s">
        <v>2260</v>
      </c>
      <c r="M524" s="51" t="s">
        <v>895</v>
      </c>
      <c r="N524" s="153" t="s">
        <v>58</v>
      </c>
      <c r="O524" s="149" t="s">
        <v>58</v>
      </c>
      <c r="P524" s="206" t="s">
        <v>45</v>
      </c>
      <c r="Q524" s="35" t="s">
        <v>45</v>
      </c>
      <c r="R524" s="35" t="s">
        <v>106</v>
      </c>
      <c r="S524" s="35" t="s">
        <v>106</v>
      </c>
      <c r="T524" s="35"/>
      <c r="U524" s="35"/>
      <c r="V524" s="35"/>
      <c r="W524" s="35"/>
      <c r="X524" s="35"/>
      <c r="Y524" s="35"/>
      <c r="Z524" s="38" t="str">
        <f t="array" ref="Z524">IFERROR(xlookup(C:C,'Follow up.1'!A:A,'Follow up.1'!AF:AF),"-")</f>
        <v>-</v>
      </c>
      <c r="AA524" s="31"/>
      <c r="AB524" s="31"/>
      <c r="AC524" s="31"/>
      <c r="AD524" s="31"/>
      <c r="AE524" s="31"/>
      <c r="AF524" s="31"/>
      <c r="AG524" s="31"/>
      <c r="AH524" s="31"/>
      <c r="AI524" s="31"/>
      <c r="AJ524" s="31"/>
      <c r="AK524" s="31"/>
      <c r="AL524" s="31"/>
      <c r="AM524" s="31"/>
      <c r="AN524" s="39" t="str">
        <f t="array" ref="AN524">IFNA(TEXT(XLOOKUP(C:C,'Follow up.2'!B:B,'Follow up.2'!AF:AF), "mm/yyyy"), "-")</f>
        <v>-</v>
      </c>
      <c r="AO524" s="31"/>
      <c r="AP524" s="27"/>
      <c r="AQ524" s="3"/>
      <c r="AR524" s="3"/>
      <c r="AS524" s="3"/>
      <c r="AT524" s="3"/>
      <c r="AU524" s="3"/>
      <c r="AV524" s="3"/>
      <c r="AW524" s="3"/>
      <c r="AX524" s="3"/>
      <c r="AY524" s="3"/>
      <c r="AZ524" s="3"/>
      <c r="BA524" s="3"/>
      <c r="BB524" s="3"/>
      <c r="BC524" s="3"/>
      <c r="BD524" s="3"/>
      <c r="BE524" s="3"/>
      <c r="BF524" s="3"/>
      <c r="BG524" s="3"/>
      <c r="BH524" s="3"/>
      <c r="BI524" s="3"/>
    </row>
    <row r="525" ht="12.75" customHeight="1">
      <c r="A525" s="1"/>
      <c r="B525" s="1" t="str">
        <f t="array" ref="B525">ifna(iferror(xlookup(C:C,'1000'!A:A,'1000'!D:D),iferror(xlookup(C:C,'2000'!A:A,'2000'!D:D),xlookup(C:C,'3000'!A:A,'3000'!D:D))),"-")</f>
        <v>-</v>
      </c>
      <c r="C525" s="26">
        <v>1221.0</v>
      </c>
      <c r="D525" s="27" t="s">
        <v>2261</v>
      </c>
      <c r="E525" s="27" t="s">
        <v>2262</v>
      </c>
      <c r="F525" s="27" t="s">
        <v>38</v>
      </c>
      <c r="G525" s="27">
        <v>17.0</v>
      </c>
      <c r="H525" s="28"/>
      <c r="I525" s="29" t="s">
        <v>2263</v>
      </c>
      <c r="J525" s="27"/>
      <c r="K525" s="55"/>
      <c r="L525" s="53"/>
      <c r="M525" s="51" t="s">
        <v>895</v>
      </c>
      <c r="N525" s="153" t="s">
        <v>58</v>
      </c>
      <c r="O525" s="149" t="s">
        <v>58</v>
      </c>
      <c r="P525" s="228" t="s">
        <v>76</v>
      </c>
      <c r="Q525" s="35"/>
      <c r="R525" s="35"/>
      <c r="S525" s="35"/>
      <c r="T525" s="35"/>
      <c r="U525" s="35"/>
      <c r="V525" s="35"/>
      <c r="W525" s="35"/>
      <c r="X525" s="35"/>
      <c r="Y525" s="35"/>
      <c r="Z525" s="38" t="str">
        <f t="array" ref="Z525">IFERROR(xlookup(C:C,'Follow up.1'!A:A,'Follow up.1'!AF:AF),"-")</f>
        <v>-</v>
      </c>
      <c r="AA525" s="31"/>
      <c r="AB525" s="31"/>
      <c r="AC525" s="31"/>
      <c r="AD525" s="31"/>
      <c r="AE525" s="31"/>
      <c r="AF525" s="31"/>
      <c r="AG525" s="31"/>
      <c r="AH525" s="31"/>
      <c r="AI525" s="31"/>
      <c r="AJ525" s="31"/>
      <c r="AK525" s="31"/>
      <c r="AL525" s="31"/>
      <c r="AM525" s="31"/>
      <c r="AN525" s="39" t="str">
        <f t="array" ref="AN525">IFNA(TEXT(XLOOKUP(C:C,'Follow up.2'!B:B,'Follow up.2'!AF:AF), "mm/yyyy"), "-")</f>
        <v>-</v>
      </c>
      <c r="AO525" s="31"/>
      <c r="AP525" s="27"/>
      <c r="AQ525" s="3"/>
      <c r="AR525" s="3"/>
      <c r="AS525" s="3"/>
      <c r="AT525" s="3"/>
      <c r="AU525" s="3"/>
      <c r="AV525" s="3"/>
      <c r="AW525" s="3"/>
      <c r="AX525" s="3"/>
      <c r="AY525" s="3"/>
      <c r="AZ525" s="3"/>
      <c r="BA525" s="3"/>
      <c r="BB525" s="3"/>
      <c r="BC525" s="3"/>
      <c r="BD525" s="3"/>
      <c r="BE525" s="3"/>
      <c r="BF525" s="3"/>
      <c r="BG525" s="3"/>
      <c r="BH525" s="3"/>
      <c r="BI525" s="3"/>
    </row>
    <row r="526" ht="12.75" customHeight="1">
      <c r="A526" s="1"/>
      <c r="B526" s="1" t="str">
        <f t="array" ref="B526">ifna(iferror(xlookup(C:C,'1000'!A:A,'1000'!D:D),iferror(xlookup(C:C,'2000'!A:A,'2000'!D:D),xlookup(C:C,'3000'!A:A,'3000'!D:D))),"-")</f>
        <v>-</v>
      </c>
      <c r="C526" s="26">
        <v>1223.0</v>
      </c>
      <c r="D526" s="27" t="s">
        <v>2022</v>
      </c>
      <c r="E526" s="27" t="s">
        <v>2264</v>
      </c>
      <c r="F526" s="27" t="s">
        <v>92</v>
      </c>
      <c r="G526" s="27">
        <v>17.0</v>
      </c>
      <c r="H526" s="28" t="s">
        <v>2265</v>
      </c>
      <c r="I526" s="29" t="s">
        <v>2266</v>
      </c>
      <c r="J526" s="27" t="s">
        <v>2267</v>
      </c>
      <c r="K526" s="55"/>
      <c r="L526" s="53"/>
      <c r="M526" s="51" t="s">
        <v>895</v>
      </c>
      <c r="N526" s="153" t="s">
        <v>58</v>
      </c>
      <c r="O526" s="149" t="s">
        <v>58</v>
      </c>
      <c r="P526" s="66" t="s">
        <v>76</v>
      </c>
      <c r="Q526" s="35"/>
      <c r="R526" s="35"/>
      <c r="S526" s="35"/>
      <c r="T526" s="35"/>
      <c r="U526" s="35"/>
      <c r="V526" s="35"/>
      <c r="W526" s="35"/>
      <c r="X526" s="35"/>
      <c r="Y526" s="35"/>
      <c r="Z526" s="38" t="str">
        <f t="array" ref="Z526">IFERROR(xlookup(C:C,'Follow up.1'!A:A,'Follow up.1'!AF:AF),"-")</f>
        <v>-</v>
      </c>
      <c r="AA526" s="31"/>
      <c r="AB526" s="31"/>
      <c r="AC526" s="31"/>
      <c r="AD526" s="31"/>
      <c r="AE526" s="31"/>
      <c r="AF526" s="31"/>
      <c r="AG526" s="31"/>
      <c r="AH526" s="31"/>
      <c r="AI526" s="31"/>
      <c r="AJ526" s="31"/>
      <c r="AK526" s="31"/>
      <c r="AL526" s="31"/>
      <c r="AM526" s="31"/>
      <c r="AN526" s="39" t="str">
        <f t="array" ref="AN526">IFNA(TEXT(XLOOKUP(C:C,'Follow up.2'!B:B,'Follow up.2'!AF:AF), "mm/yyyy"), "-")</f>
        <v>-</v>
      </c>
      <c r="AO526" s="31"/>
      <c r="AP526" s="27"/>
      <c r="AQ526" s="3"/>
      <c r="AR526" s="3"/>
      <c r="AS526" s="3"/>
      <c r="AT526" s="3"/>
      <c r="AU526" s="3"/>
      <c r="AV526" s="3"/>
      <c r="AW526" s="3"/>
      <c r="AX526" s="3"/>
      <c r="AY526" s="3"/>
      <c r="AZ526" s="3"/>
      <c r="BA526" s="3"/>
      <c r="BB526" s="3"/>
      <c r="BC526" s="3"/>
      <c r="BD526" s="3"/>
      <c r="BE526" s="3"/>
      <c r="BF526" s="3"/>
      <c r="BG526" s="3"/>
      <c r="BH526" s="3"/>
      <c r="BI526" s="3"/>
    </row>
    <row r="527" ht="12.75" customHeight="1">
      <c r="A527" s="1"/>
      <c r="B527" s="1" t="str">
        <f t="array" ref="B527">ifna(iferror(xlookup(C:C,'1000'!A:A,'1000'!D:D),iferror(xlookup(C:C,'2000'!A:A,'2000'!D:D),xlookup(C:C,'3000'!A:A,'3000'!D:D))),"-")</f>
        <v>-</v>
      </c>
      <c r="C527" s="26">
        <v>1232.0</v>
      </c>
      <c r="D527" s="27" t="s">
        <v>2268</v>
      </c>
      <c r="E527" s="27" t="s">
        <v>636</v>
      </c>
      <c r="F527" s="27" t="s">
        <v>38</v>
      </c>
      <c r="G527" s="27">
        <v>17.0</v>
      </c>
      <c r="H527" s="28" t="s">
        <v>2269</v>
      </c>
      <c r="I527" s="29" t="s">
        <v>2270</v>
      </c>
      <c r="J527" s="27" t="s">
        <v>2271</v>
      </c>
      <c r="K527" s="55"/>
      <c r="L527" s="53"/>
      <c r="M527" s="51" t="s">
        <v>895</v>
      </c>
      <c r="N527" s="153" t="s">
        <v>58</v>
      </c>
      <c r="O527" s="149" t="s">
        <v>58</v>
      </c>
      <c r="P527" s="228" t="s">
        <v>76</v>
      </c>
      <c r="Q527" s="35"/>
      <c r="R527" s="35"/>
      <c r="S527" s="35"/>
      <c r="T527" s="35"/>
      <c r="U527" s="35"/>
      <c r="V527" s="35"/>
      <c r="W527" s="35"/>
      <c r="X527" s="35"/>
      <c r="Y527" s="35"/>
      <c r="Z527" s="38" t="str">
        <f t="array" ref="Z527">IFERROR(xlookup(C:C,'Follow up.1'!A:A,'Follow up.1'!AF:AF),"-")</f>
        <v>-</v>
      </c>
      <c r="AA527" s="31"/>
      <c r="AB527" s="31"/>
      <c r="AC527" s="31"/>
      <c r="AD527" s="31"/>
      <c r="AE527" s="31"/>
      <c r="AF527" s="31"/>
      <c r="AG527" s="31"/>
      <c r="AH527" s="31"/>
      <c r="AI527" s="31"/>
      <c r="AJ527" s="31"/>
      <c r="AK527" s="31"/>
      <c r="AL527" s="31"/>
      <c r="AM527" s="31"/>
      <c r="AN527" s="39" t="str">
        <f t="array" ref="AN527">IFNA(TEXT(XLOOKUP(C:C,'Follow up.2'!B:B,'Follow up.2'!AF:AF), "mm/yyyy"), "-")</f>
        <v>-</v>
      </c>
      <c r="AO527" s="31"/>
      <c r="AP527" s="27"/>
      <c r="AQ527" s="3"/>
      <c r="AR527" s="3"/>
      <c r="AS527" s="3"/>
      <c r="AT527" s="3"/>
      <c r="AU527" s="3"/>
      <c r="AV527" s="3"/>
      <c r="AW527" s="3"/>
      <c r="AX527" s="3"/>
      <c r="AY527" s="3"/>
      <c r="AZ527" s="3"/>
      <c r="BA527" s="3"/>
      <c r="BB527" s="3"/>
      <c r="BC527" s="3"/>
      <c r="BD527" s="3"/>
      <c r="BE527" s="3"/>
      <c r="BF527" s="3"/>
      <c r="BG527" s="3"/>
      <c r="BH527" s="3"/>
      <c r="BI527" s="3"/>
    </row>
    <row r="528" ht="12.75" customHeight="1">
      <c r="A528" s="1"/>
      <c r="B528" s="1" t="str">
        <f t="array" ref="B528">ifna(iferror(xlookup(C:C,'1000'!A:A,'1000'!D:D),iferror(xlookup(C:C,'2000'!A:A,'2000'!D:D),xlookup(C:C,'3000'!A:A,'3000'!D:D))),"-")</f>
        <v>-</v>
      </c>
      <c r="C528" s="26">
        <v>1237.0</v>
      </c>
      <c r="D528" s="27" t="s">
        <v>2272</v>
      </c>
      <c r="E528" s="27" t="s">
        <v>2273</v>
      </c>
      <c r="F528" s="27" t="s">
        <v>38</v>
      </c>
      <c r="G528" s="27">
        <v>17.0</v>
      </c>
      <c r="H528" s="28" t="s">
        <v>2274</v>
      </c>
      <c r="I528" s="29" t="s">
        <v>2275</v>
      </c>
      <c r="J528" s="27" t="s">
        <v>2275</v>
      </c>
      <c r="K528" s="55"/>
      <c r="L528" s="53"/>
      <c r="M528" s="51" t="s">
        <v>895</v>
      </c>
      <c r="N528" s="153" t="s">
        <v>58</v>
      </c>
      <c r="O528" s="149" t="s">
        <v>58</v>
      </c>
      <c r="P528" s="228" t="s">
        <v>76</v>
      </c>
      <c r="Q528" s="35" t="s">
        <v>114</v>
      </c>
      <c r="R528" s="35"/>
      <c r="S528" s="35"/>
      <c r="T528" s="35"/>
      <c r="U528" s="35"/>
      <c r="V528" s="35"/>
      <c r="W528" s="35"/>
      <c r="X528" s="35"/>
      <c r="Y528" s="35"/>
      <c r="Z528" s="38" t="str">
        <f t="array" ref="Z528">IFERROR(xlookup(C:C,'Follow up.1'!A:A,'Follow up.1'!AF:AF),"-")</f>
        <v>-</v>
      </c>
      <c r="AA528" s="31"/>
      <c r="AB528" s="31"/>
      <c r="AC528" s="31"/>
      <c r="AD528" s="31"/>
      <c r="AE528" s="31"/>
      <c r="AF528" s="31"/>
      <c r="AG528" s="31"/>
      <c r="AH528" s="31"/>
      <c r="AI528" s="31"/>
      <c r="AJ528" s="31"/>
      <c r="AK528" s="31"/>
      <c r="AL528" s="31"/>
      <c r="AM528" s="31"/>
      <c r="AN528" s="39" t="str">
        <f t="array" ref="AN528">IFNA(TEXT(XLOOKUP(C:C,'Follow up.2'!B:B,'Follow up.2'!AF:AF), "mm/yyyy"), "-")</f>
        <v>-</v>
      </c>
      <c r="AO528" s="31"/>
      <c r="AP528" s="27"/>
      <c r="AQ528" s="3"/>
      <c r="AR528" s="3"/>
      <c r="AS528" s="3"/>
      <c r="AT528" s="3"/>
      <c r="AU528" s="3"/>
      <c r="AV528" s="3"/>
      <c r="AW528" s="3"/>
      <c r="AX528" s="3"/>
      <c r="AY528" s="3"/>
      <c r="AZ528" s="3"/>
      <c r="BA528" s="3"/>
      <c r="BB528" s="3"/>
      <c r="BC528" s="3"/>
      <c r="BD528" s="3"/>
      <c r="BE528" s="3"/>
      <c r="BF528" s="3"/>
      <c r="BG528" s="3"/>
      <c r="BH528" s="3"/>
      <c r="BI528" s="3"/>
    </row>
    <row r="529" ht="12.75" customHeight="1">
      <c r="A529" s="1"/>
      <c r="B529" s="1" t="str">
        <f t="array" ref="B529">ifna(iferror(xlookup(C:C,'1000'!A:A,'1000'!D:D),iferror(xlookup(C:C,'2000'!A:A,'2000'!D:D),xlookup(C:C,'3000'!A:A,'3000'!D:D))),"-")</f>
        <v>-</v>
      </c>
      <c r="C529" s="26">
        <v>1254.0</v>
      </c>
      <c r="D529" s="27" t="s">
        <v>2276</v>
      </c>
      <c r="E529" s="27" t="s">
        <v>2277</v>
      </c>
      <c r="F529" s="27" t="s">
        <v>844</v>
      </c>
      <c r="G529" s="27">
        <v>17.0</v>
      </c>
      <c r="H529" s="28" t="s">
        <v>2278</v>
      </c>
      <c r="I529" s="54">
        <v>2.158277937E9</v>
      </c>
      <c r="J529" s="27">
        <v>2.677093711E9</v>
      </c>
      <c r="K529" s="30" t="s">
        <v>609</v>
      </c>
      <c r="L529" s="31" t="s">
        <v>609</v>
      </c>
      <c r="M529" s="51" t="s">
        <v>895</v>
      </c>
      <c r="N529" s="153" t="s">
        <v>58</v>
      </c>
      <c r="O529" s="149" t="s">
        <v>58</v>
      </c>
      <c r="P529" s="206" t="s">
        <v>106</v>
      </c>
      <c r="Q529" s="35" t="s">
        <v>76</v>
      </c>
      <c r="R529" s="35" t="s">
        <v>106</v>
      </c>
      <c r="S529" s="35"/>
      <c r="T529" s="35"/>
      <c r="U529" s="35"/>
      <c r="V529" s="35"/>
      <c r="W529" s="35"/>
      <c r="X529" s="35"/>
      <c r="Y529" s="35"/>
      <c r="Z529" s="38" t="str">
        <f t="array" ref="Z529">IFERROR(xlookup(C:C,'Follow up.1'!A:A,'Follow up.1'!AF:AF),"-")</f>
        <v>-</v>
      </c>
      <c r="AA529" s="31"/>
      <c r="AB529" s="31"/>
      <c r="AC529" s="31"/>
      <c r="AD529" s="31"/>
      <c r="AE529" s="31"/>
      <c r="AF529" s="31"/>
      <c r="AG529" s="31"/>
      <c r="AH529" s="31"/>
      <c r="AI529" s="31"/>
      <c r="AJ529" s="31"/>
      <c r="AK529" s="31"/>
      <c r="AL529" s="31"/>
      <c r="AM529" s="31"/>
      <c r="AN529" s="39" t="str">
        <f t="array" ref="AN529">IFNA(TEXT(XLOOKUP(C:C,'Follow up.2'!B:B,'Follow up.2'!AF:AF), "mm/yyyy"), "-")</f>
        <v>-</v>
      </c>
      <c r="AO529" s="31"/>
      <c r="AP529" s="27"/>
      <c r="AQ529" s="3"/>
      <c r="AR529" s="3"/>
      <c r="AS529" s="3"/>
      <c r="AT529" s="3"/>
      <c r="AU529" s="3"/>
      <c r="AV529" s="3"/>
      <c r="AW529" s="3"/>
      <c r="AX529" s="3"/>
      <c r="AY529" s="3"/>
      <c r="AZ529" s="3"/>
      <c r="BA529" s="3"/>
      <c r="BB529" s="3"/>
      <c r="BC529" s="3"/>
      <c r="BD529" s="3"/>
      <c r="BE529" s="3"/>
      <c r="BF529" s="3"/>
      <c r="BG529" s="3"/>
      <c r="BH529" s="3"/>
      <c r="BI529" s="3"/>
    </row>
    <row r="530" ht="12.75" customHeight="1">
      <c r="A530" s="1"/>
      <c r="B530" s="1" t="str">
        <f t="array" ref="B530">ifna(iferror(xlookup(C:C,'1000'!A:A,'1000'!D:D),iferror(xlookup(C:C,'2000'!A:A,'2000'!D:D),xlookup(C:C,'3000'!A:A,'3000'!D:D))),"-")</f>
        <v>-</v>
      </c>
      <c r="C530" s="26">
        <v>1268.0</v>
      </c>
      <c r="D530" s="27" t="s">
        <v>2279</v>
      </c>
      <c r="E530" s="27" t="s">
        <v>2280</v>
      </c>
      <c r="F530" s="27" t="s">
        <v>38</v>
      </c>
      <c r="G530" s="27">
        <v>17.0</v>
      </c>
      <c r="H530" s="28" t="s">
        <v>531</v>
      </c>
      <c r="I530" s="29" t="s">
        <v>2281</v>
      </c>
      <c r="J530" s="27" t="s">
        <v>2282</v>
      </c>
      <c r="K530" s="30" t="s">
        <v>42</v>
      </c>
      <c r="L530" s="31" t="s">
        <v>42</v>
      </c>
      <c r="M530" s="51" t="s">
        <v>895</v>
      </c>
      <c r="N530" s="153" t="s">
        <v>58</v>
      </c>
      <c r="O530" s="149" t="s">
        <v>58</v>
      </c>
      <c r="P530" s="206" t="s">
        <v>106</v>
      </c>
      <c r="Q530" s="35"/>
      <c r="R530" s="35"/>
      <c r="S530" s="35"/>
      <c r="T530" s="35"/>
      <c r="U530" s="35"/>
      <c r="V530" s="35"/>
      <c r="W530" s="35"/>
      <c r="X530" s="35"/>
      <c r="Y530" s="35"/>
      <c r="Z530" s="38" t="str">
        <f t="array" ref="Z530">IFERROR(xlookup(C:C,'Follow up.1'!A:A,'Follow up.1'!AF:AF),"-")</f>
        <v>-</v>
      </c>
      <c r="AA530" s="31"/>
      <c r="AB530" s="31"/>
      <c r="AC530" s="31"/>
      <c r="AD530" s="31"/>
      <c r="AE530" s="31"/>
      <c r="AF530" s="31"/>
      <c r="AG530" s="31"/>
      <c r="AH530" s="31"/>
      <c r="AI530" s="31"/>
      <c r="AJ530" s="31"/>
      <c r="AK530" s="31"/>
      <c r="AL530" s="31"/>
      <c r="AM530" s="31"/>
      <c r="AN530" s="39" t="str">
        <f t="array" ref="AN530">IFNA(TEXT(XLOOKUP(C:C,'Follow up.2'!B:B,'Follow up.2'!AF:AF), "mm/yyyy"), "-")</f>
        <v>-</v>
      </c>
      <c r="AO530" s="31"/>
      <c r="AP530" s="27"/>
      <c r="AQ530" s="3"/>
      <c r="AR530" s="3"/>
      <c r="AS530" s="3"/>
      <c r="AT530" s="3"/>
      <c r="AU530" s="3"/>
      <c r="AV530" s="3"/>
      <c r="AW530" s="3"/>
      <c r="AX530" s="3"/>
      <c r="AY530" s="3"/>
      <c r="AZ530" s="3"/>
      <c r="BA530" s="3"/>
      <c r="BB530" s="3"/>
      <c r="BC530" s="3"/>
      <c r="BD530" s="3"/>
      <c r="BE530" s="3"/>
      <c r="BF530" s="3"/>
      <c r="BG530" s="3"/>
      <c r="BH530" s="3"/>
      <c r="BI530" s="3"/>
    </row>
    <row r="531" ht="12.75" customHeight="1">
      <c r="A531" s="1"/>
      <c r="B531" s="1" t="str">
        <f t="array" ref="B531">ifna(iferror(xlookup(C:C,'1000'!A:A,'1000'!D:D),iferror(xlookup(C:C,'2000'!A:A,'2000'!D:D),xlookup(C:C,'3000'!A:A,'3000'!D:D))),"-")</f>
        <v>-</v>
      </c>
      <c r="C531" s="26">
        <v>1270.0</v>
      </c>
      <c r="D531" s="27" t="s">
        <v>1776</v>
      </c>
      <c r="E531" s="27" t="s">
        <v>2283</v>
      </c>
      <c r="F531" s="27" t="s">
        <v>92</v>
      </c>
      <c r="G531" s="27">
        <v>17.0</v>
      </c>
      <c r="H531" s="28" t="s">
        <v>531</v>
      </c>
      <c r="I531" s="29" t="s">
        <v>531</v>
      </c>
      <c r="J531" s="27" t="s">
        <v>2284</v>
      </c>
      <c r="K531" s="30" t="s">
        <v>42</v>
      </c>
      <c r="L531" s="31" t="s">
        <v>42</v>
      </c>
      <c r="M531" s="51" t="s">
        <v>895</v>
      </c>
      <c r="N531" s="153" t="s">
        <v>58</v>
      </c>
      <c r="O531" s="149" t="s">
        <v>58</v>
      </c>
      <c r="P531" s="35" t="s">
        <v>106</v>
      </c>
      <c r="Q531" s="35"/>
      <c r="R531" s="35"/>
      <c r="S531" s="35"/>
      <c r="T531" s="35"/>
      <c r="U531" s="35"/>
      <c r="V531" s="35"/>
      <c r="W531" s="35"/>
      <c r="X531" s="35"/>
      <c r="Y531" s="35"/>
      <c r="Z531" s="38" t="str">
        <f t="array" ref="Z531">IFERROR(xlookup(C:C,'Follow up.1'!A:A,'Follow up.1'!AF:AF),"-")</f>
        <v>-</v>
      </c>
      <c r="AA531" s="31"/>
      <c r="AB531" s="31"/>
      <c r="AC531" s="31"/>
      <c r="AD531" s="31"/>
      <c r="AE531" s="31"/>
      <c r="AF531" s="31"/>
      <c r="AG531" s="31"/>
      <c r="AH531" s="31"/>
      <c r="AI531" s="31"/>
      <c r="AJ531" s="31"/>
      <c r="AK531" s="31"/>
      <c r="AL531" s="31"/>
      <c r="AM531" s="31"/>
      <c r="AN531" s="39" t="str">
        <f t="array" ref="AN531">IFNA(TEXT(XLOOKUP(C:C,'Follow up.2'!B:B,'Follow up.2'!AF:AF), "mm/yyyy"), "-")</f>
        <v>-</v>
      </c>
      <c r="AO531" s="31"/>
      <c r="AP531" s="27"/>
      <c r="AQ531" s="3"/>
      <c r="AR531" s="3"/>
      <c r="AS531" s="3"/>
      <c r="AT531" s="3"/>
      <c r="AU531" s="3"/>
      <c r="AV531" s="3"/>
      <c r="AW531" s="3"/>
      <c r="AX531" s="3"/>
      <c r="AY531" s="3"/>
      <c r="AZ531" s="3"/>
      <c r="BA531" s="3"/>
      <c r="BB531" s="3"/>
      <c r="BC531" s="3"/>
      <c r="BD531" s="3"/>
      <c r="BE531" s="3"/>
      <c r="BF531" s="3"/>
      <c r="BG531" s="3"/>
      <c r="BH531" s="3"/>
      <c r="BI531" s="3"/>
    </row>
    <row r="532" ht="12.75" customHeight="1">
      <c r="A532" s="1"/>
      <c r="B532" s="1" t="str">
        <f t="array" ref="B532">ifna(iferror(xlookup(C:C,'1000'!A:A,'1000'!D:D),iferror(xlookup(C:C,'2000'!A:A,'2000'!D:D),xlookup(C:C,'3000'!A:A,'3000'!D:D))),"-")</f>
        <v>-</v>
      </c>
      <c r="C532" s="26">
        <v>1273.0</v>
      </c>
      <c r="D532" s="27" t="s">
        <v>2285</v>
      </c>
      <c r="E532" s="27" t="s">
        <v>2286</v>
      </c>
      <c r="F532" s="27" t="s">
        <v>38</v>
      </c>
      <c r="G532" s="27">
        <v>17.0</v>
      </c>
      <c r="H532" s="28" t="s">
        <v>531</v>
      </c>
      <c r="I532" s="29" t="s">
        <v>531</v>
      </c>
      <c r="J532" s="27" t="s">
        <v>2287</v>
      </c>
      <c r="K532" s="30" t="s">
        <v>42</v>
      </c>
      <c r="L532" s="31" t="s">
        <v>42</v>
      </c>
      <c r="M532" s="51" t="s">
        <v>895</v>
      </c>
      <c r="N532" s="153" t="s">
        <v>58</v>
      </c>
      <c r="O532" s="149" t="s">
        <v>58</v>
      </c>
      <c r="P532" s="35" t="s">
        <v>106</v>
      </c>
      <c r="Q532" s="35"/>
      <c r="R532" s="35"/>
      <c r="S532" s="35"/>
      <c r="T532" s="35"/>
      <c r="U532" s="35"/>
      <c r="V532" s="35"/>
      <c r="W532" s="35"/>
      <c r="X532" s="35"/>
      <c r="Y532" s="35"/>
      <c r="Z532" s="38" t="str">
        <f t="array" ref="Z532">IFERROR(xlookup(C:C,'Follow up.1'!A:A,'Follow up.1'!AF:AF),"-")</f>
        <v>-</v>
      </c>
      <c r="AA532" s="31"/>
      <c r="AB532" s="31"/>
      <c r="AC532" s="31"/>
      <c r="AD532" s="31"/>
      <c r="AE532" s="31"/>
      <c r="AF532" s="31"/>
      <c r="AG532" s="31"/>
      <c r="AH532" s="31"/>
      <c r="AI532" s="31"/>
      <c r="AJ532" s="31"/>
      <c r="AK532" s="31"/>
      <c r="AL532" s="31"/>
      <c r="AM532" s="31"/>
      <c r="AN532" s="39" t="str">
        <f t="array" ref="AN532">IFNA(TEXT(XLOOKUP(C:C,'Follow up.2'!B:B,'Follow up.2'!AF:AF), "mm/yyyy"), "-")</f>
        <v>-</v>
      </c>
      <c r="AO532" s="31"/>
      <c r="AP532" s="27"/>
      <c r="AQ532" s="3"/>
      <c r="AR532" s="3"/>
      <c r="AS532" s="3"/>
      <c r="AT532" s="3"/>
      <c r="AU532" s="3"/>
      <c r="AV532" s="3"/>
      <c r="AW532" s="3"/>
      <c r="AX532" s="3"/>
      <c r="AY532" s="3"/>
      <c r="AZ532" s="3"/>
      <c r="BA532" s="3"/>
      <c r="BB532" s="3"/>
      <c r="BC532" s="3"/>
      <c r="BD532" s="3"/>
      <c r="BE532" s="3"/>
      <c r="BF532" s="3"/>
      <c r="BG532" s="3"/>
      <c r="BH532" s="3"/>
      <c r="BI532" s="3"/>
    </row>
    <row r="533" ht="12.75" customHeight="1">
      <c r="A533" s="1"/>
      <c r="B533" s="1" t="str">
        <f t="array" ref="B533">ifna(iferror(xlookup(C:C,'1000'!A:A,'1000'!D:D),iferror(xlookup(C:C,'2000'!A:A,'2000'!D:D),xlookup(C:C,'3000'!A:A,'3000'!D:D))),"-")</f>
        <v>-</v>
      </c>
      <c r="C533" s="26">
        <v>1277.0</v>
      </c>
      <c r="D533" s="27" t="s">
        <v>2288</v>
      </c>
      <c r="E533" s="27" t="s">
        <v>2289</v>
      </c>
      <c r="F533" s="27" t="s">
        <v>92</v>
      </c>
      <c r="G533" s="27">
        <v>17.0</v>
      </c>
      <c r="H533" s="28" t="s">
        <v>531</v>
      </c>
      <c r="I533" s="29" t="s">
        <v>531</v>
      </c>
      <c r="J533" s="27" t="s">
        <v>2290</v>
      </c>
      <c r="K533" s="30" t="s">
        <v>42</v>
      </c>
      <c r="L533" s="31" t="s">
        <v>42</v>
      </c>
      <c r="M533" s="51" t="s">
        <v>895</v>
      </c>
      <c r="N533" s="153" t="s">
        <v>58</v>
      </c>
      <c r="O533" s="149" t="s">
        <v>58</v>
      </c>
      <c r="P533" s="35" t="s">
        <v>106</v>
      </c>
      <c r="Q533" s="35"/>
      <c r="R533" s="35"/>
      <c r="S533" s="35"/>
      <c r="T533" s="35"/>
      <c r="U533" s="35"/>
      <c r="V533" s="35"/>
      <c r="W533" s="35"/>
      <c r="X533" s="35"/>
      <c r="Y533" s="35"/>
      <c r="Z533" s="38" t="str">
        <f t="array" ref="Z533">IFERROR(xlookup(C:C,'Follow up.1'!A:A,'Follow up.1'!AF:AF),"-")</f>
        <v>-</v>
      </c>
      <c r="AA533" s="31"/>
      <c r="AB533" s="31"/>
      <c r="AC533" s="31"/>
      <c r="AD533" s="31"/>
      <c r="AE533" s="31"/>
      <c r="AF533" s="31"/>
      <c r="AG533" s="31"/>
      <c r="AH533" s="31"/>
      <c r="AI533" s="31"/>
      <c r="AJ533" s="31"/>
      <c r="AK533" s="31"/>
      <c r="AL533" s="31"/>
      <c r="AM533" s="31"/>
      <c r="AN533" s="39" t="str">
        <f t="array" ref="AN533">IFNA(TEXT(XLOOKUP(C:C,'Follow up.2'!B:B,'Follow up.2'!AF:AF), "mm/yyyy"), "-")</f>
        <v>-</v>
      </c>
      <c r="AO533" s="31"/>
      <c r="AP533" s="27"/>
      <c r="AQ533" s="3"/>
      <c r="AR533" s="3"/>
      <c r="AS533" s="3"/>
      <c r="AT533" s="3"/>
      <c r="AU533" s="3"/>
      <c r="AV533" s="3"/>
      <c r="AW533" s="3"/>
      <c r="AX533" s="3"/>
      <c r="AY533" s="3"/>
      <c r="AZ533" s="3"/>
      <c r="BA533" s="3"/>
      <c r="BB533" s="3"/>
      <c r="BC533" s="3"/>
      <c r="BD533" s="3"/>
      <c r="BE533" s="3"/>
      <c r="BF533" s="3"/>
      <c r="BG533" s="3"/>
      <c r="BH533" s="3"/>
      <c r="BI533" s="3"/>
    </row>
    <row r="534" ht="12.75" customHeight="1">
      <c r="A534" s="1"/>
      <c r="B534" s="1" t="str">
        <f t="array" ref="B534">ifna(iferror(xlookup(C:C,'1000'!A:A,'1000'!D:D),iferror(xlookup(C:C,'2000'!A:A,'2000'!D:D),xlookup(C:C,'3000'!A:A,'3000'!D:D))),"-")</f>
        <v>-</v>
      </c>
      <c r="C534" s="26">
        <v>1296.0</v>
      </c>
      <c r="D534" s="128" t="s">
        <v>1476</v>
      </c>
      <c r="E534" s="128" t="s">
        <v>2291</v>
      </c>
      <c r="F534" s="128" t="s">
        <v>287</v>
      </c>
      <c r="G534" s="128">
        <v>17.0</v>
      </c>
      <c r="H534" s="77" t="s">
        <v>2292</v>
      </c>
      <c r="I534" s="127" t="s">
        <v>2293</v>
      </c>
      <c r="J534" s="128" t="s">
        <v>2293</v>
      </c>
      <c r="K534" s="30" t="s">
        <v>609</v>
      </c>
      <c r="L534" s="31" t="s">
        <v>609</v>
      </c>
      <c r="M534" s="51" t="s">
        <v>895</v>
      </c>
      <c r="N534" s="153" t="s">
        <v>58</v>
      </c>
      <c r="O534" s="149" t="s">
        <v>58</v>
      </c>
      <c r="P534" s="35" t="s">
        <v>46</v>
      </c>
      <c r="Q534" s="65"/>
      <c r="R534" s="65"/>
      <c r="S534" s="65"/>
      <c r="T534" s="65"/>
      <c r="U534" s="65"/>
      <c r="V534" s="65"/>
      <c r="W534" s="65"/>
      <c r="X534" s="65"/>
      <c r="Y534" s="65"/>
      <c r="Z534" s="38" t="str">
        <f t="array" ref="Z534">IFERROR(xlookup(C:C,'Follow up.1'!A:A,'Follow up.1'!AF:AF),"-")</f>
        <v>-</v>
      </c>
      <c r="AA534" s="6"/>
      <c r="AB534" s="6"/>
      <c r="AC534" s="6"/>
      <c r="AD534" s="6"/>
      <c r="AE534" s="6"/>
      <c r="AF534" s="6"/>
      <c r="AG534" s="6"/>
      <c r="AH534" s="6"/>
      <c r="AI534" s="6"/>
      <c r="AJ534" s="6"/>
      <c r="AK534" s="6"/>
      <c r="AL534" s="6"/>
      <c r="AM534" s="6"/>
      <c r="AN534" s="39" t="str">
        <f t="array" ref="AN534">IFNA(TEXT(XLOOKUP(C:C,'Follow up.2'!B:B,'Follow up.2'!AF:AF), "mm/yyyy"), "-")</f>
        <v>-</v>
      </c>
      <c r="AO534" s="6"/>
      <c r="AP534" s="3"/>
      <c r="AQ534" s="3"/>
      <c r="AR534" s="3"/>
      <c r="AS534" s="3"/>
      <c r="AT534" s="3"/>
      <c r="AU534" s="3"/>
      <c r="AV534" s="3"/>
      <c r="AW534" s="3"/>
      <c r="AX534" s="3"/>
      <c r="AY534" s="3"/>
      <c r="AZ534" s="3"/>
      <c r="BA534" s="3"/>
      <c r="BB534" s="3"/>
      <c r="BC534" s="3"/>
      <c r="BD534" s="3"/>
      <c r="BE534" s="3"/>
      <c r="BF534" s="3"/>
      <c r="BG534" s="3"/>
      <c r="BH534" s="3"/>
      <c r="BI534" s="3"/>
    </row>
    <row r="535" ht="12.75" customHeight="1">
      <c r="A535" s="1"/>
      <c r="B535" s="1" t="str">
        <f t="array" ref="B535">ifna(iferror(xlookup(C:C,'1000'!A:A,'1000'!D:D),iferror(xlookup(C:C,'2000'!A:A,'2000'!D:D),xlookup(C:C,'3000'!A:A,'3000'!D:D))),"-")</f>
        <v>-</v>
      </c>
      <c r="C535" s="26">
        <v>1297.0</v>
      </c>
      <c r="D535" s="128" t="s">
        <v>2294</v>
      </c>
      <c r="E535" s="128" t="s">
        <v>2294</v>
      </c>
      <c r="F535" s="128" t="s">
        <v>287</v>
      </c>
      <c r="G535" s="128">
        <v>17.0</v>
      </c>
      <c r="H535" s="77" t="s">
        <v>2295</v>
      </c>
      <c r="I535" s="127" t="s">
        <v>2293</v>
      </c>
      <c r="J535" s="128" t="s">
        <v>2293</v>
      </c>
      <c r="K535" s="30" t="s">
        <v>609</v>
      </c>
      <c r="L535" s="31" t="s">
        <v>609</v>
      </c>
      <c r="M535" s="51" t="s">
        <v>895</v>
      </c>
      <c r="N535" s="153" t="s">
        <v>58</v>
      </c>
      <c r="O535" s="149" t="s">
        <v>58</v>
      </c>
      <c r="P535" s="35" t="s">
        <v>76</v>
      </c>
      <c r="Q535" s="65"/>
      <c r="R535" s="65"/>
      <c r="S535" s="65"/>
      <c r="T535" s="65"/>
      <c r="U535" s="65"/>
      <c r="V535" s="65"/>
      <c r="W535" s="65"/>
      <c r="X535" s="65"/>
      <c r="Y535" s="65"/>
      <c r="Z535" s="38" t="str">
        <f t="array" ref="Z535">IFERROR(xlookup(C:C,'Follow up.1'!A:A,'Follow up.1'!AF:AF),"-")</f>
        <v>-</v>
      </c>
      <c r="AA535" s="6"/>
      <c r="AB535" s="6"/>
      <c r="AC535" s="6"/>
      <c r="AD535" s="6"/>
      <c r="AE535" s="6"/>
      <c r="AF535" s="6"/>
      <c r="AG535" s="6"/>
      <c r="AH535" s="6"/>
      <c r="AI535" s="6"/>
      <c r="AJ535" s="6"/>
      <c r="AK535" s="6"/>
      <c r="AL535" s="6"/>
      <c r="AM535" s="6"/>
      <c r="AN535" s="39" t="str">
        <f t="array" ref="AN535">IFNA(TEXT(XLOOKUP(C:C,'Follow up.2'!B:B,'Follow up.2'!AF:AF), "mm/yyyy"), "-")</f>
        <v>-</v>
      </c>
      <c r="AO535" s="6"/>
      <c r="AP535" s="3"/>
      <c r="AQ535" s="3"/>
      <c r="AR535" s="3"/>
      <c r="AS535" s="3"/>
      <c r="AT535" s="3"/>
      <c r="AU535" s="3"/>
      <c r="AV535" s="3"/>
      <c r="AW535" s="3"/>
      <c r="AX535" s="3"/>
      <c r="AY535" s="3"/>
      <c r="AZ535" s="3"/>
      <c r="BA535" s="3"/>
      <c r="BB535" s="3"/>
      <c r="BC535" s="3"/>
      <c r="BD535" s="3"/>
      <c r="BE535" s="3"/>
      <c r="BF535" s="3"/>
      <c r="BG535" s="3"/>
      <c r="BH535" s="3"/>
      <c r="BI535" s="3"/>
    </row>
    <row r="536" ht="12.75" customHeight="1">
      <c r="A536" s="1"/>
      <c r="B536" s="1" t="str">
        <f t="array" ref="B536">ifna(iferror(xlookup(C:C,'1000'!A:A,'1000'!D:D),iferror(xlookup(C:C,'2000'!A:A,'2000'!D:D),xlookup(C:C,'3000'!A:A,'3000'!D:D))),"-")</f>
        <v>-</v>
      </c>
      <c r="C536" s="26">
        <v>1302.0</v>
      </c>
      <c r="D536" s="128" t="s">
        <v>2268</v>
      </c>
      <c r="E536" s="128" t="s">
        <v>636</v>
      </c>
      <c r="F536" s="128" t="s">
        <v>287</v>
      </c>
      <c r="G536" s="128">
        <v>17.0</v>
      </c>
      <c r="H536" s="77" t="s">
        <v>2269</v>
      </c>
      <c r="I536" s="127" t="s">
        <v>2270</v>
      </c>
      <c r="J536" s="128" t="s">
        <v>2271</v>
      </c>
      <c r="K536" s="30" t="s">
        <v>609</v>
      </c>
      <c r="L536" s="31" t="s">
        <v>609</v>
      </c>
      <c r="M536" s="51" t="s">
        <v>895</v>
      </c>
      <c r="N536" s="153" t="s">
        <v>58</v>
      </c>
      <c r="O536" s="149" t="s">
        <v>58</v>
      </c>
      <c r="P536" s="35"/>
      <c r="Q536" s="65"/>
      <c r="R536" s="65"/>
      <c r="S536" s="65"/>
      <c r="T536" s="65"/>
      <c r="U536" s="65"/>
      <c r="V536" s="65"/>
      <c r="W536" s="65"/>
      <c r="X536" s="65"/>
      <c r="Y536" s="65"/>
      <c r="Z536" s="38" t="str">
        <f t="array" ref="Z536">IFERROR(xlookup(C:C,'Follow up.1'!A:A,'Follow up.1'!AF:AF),"-")</f>
        <v>-</v>
      </c>
      <c r="AA536" s="6"/>
      <c r="AB536" s="6"/>
      <c r="AC536" s="6"/>
      <c r="AD536" s="6"/>
      <c r="AE536" s="6"/>
      <c r="AF536" s="6"/>
      <c r="AG536" s="6"/>
      <c r="AH536" s="6"/>
      <c r="AI536" s="6"/>
      <c r="AJ536" s="6"/>
      <c r="AK536" s="6"/>
      <c r="AL536" s="6"/>
      <c r="AM536" s="6"/>
      <c r="AN536" s="39" t="str">
        <f t="array" ref="AN536">IFNA(TEXT(XLOOKUP(C:C,'Follow up.2'!B:B,'Follow up.2'!AF:AF), "mm/yyyy"), "-")</f>
        <v>-</v>
      </c>
      <c r="AO536" s="6"/>
      <c r="AP536" s="3"/>
      <c r="AQ536" s="3"/>
      <c r="AR536" s="3"/>
      <c r="AS536" s="3"/>
      <c r="AT536" s="3"/>
      <c r="AU536" s="3"/>
      <c r="AV536" s="3"/>
      <c r="AW536" s="3"/>
      <c r="AX536" s="3"/>
      <c r="AY536" s="3"/>
      <c r="AZ536" s="3"/>
      <c r="BA536" s="3"/>
      <c r="BB536" s="3"/>
      <c r="BC536" s="3"/>
      <c r="BD536" s="3"/>
      <c r="BE536" s="3"/>
      <c r="BF536" s="3"/>
      <c r="BG536" s="3"/>
      <c r="BH536" s="3"/>
      <c r="BI536" s="3"/>
    </row>
    <row r="537" ht="12.75" customHeight="1">
      <c r="A537" s="1"/>
      <c r="B537" s="1" t="str">
        <f t="array" ref="B537">ifna(iferror(xlookup(C:C,'1000'!A:A,'1000'!D:D),iferror(xlookup(C:C,'2000'!A:A,'2000'!D:D),xlookup(C:C,'3000'!A:A,'3000'!D:D))),"-")</f>
        <v>-</v>
      </c>
      <c r="C537" s="26">
        <v>1306.0</v>
      </c>
      <c r="D537" s="128" t="s">
        <v>2296</v>
      </c>
      <c r="E537" s="128" t="s">
        <v>2297</v>
      </c>
      <c r="F537" s="128" t="s">
        <v>71</v>
      </c>
      <c r="G537" s="128">
        <v>17.0</v>
      </c>
      <c r="H537" s="77" t="s">
        <v>2296</v>
      </c>
      <c r="I537" s="127"/>
      <c r="J537" s="128" t="s">
        <v>2298</v>
      </c>
      <c r="K537" s="30" t="s">
        <v>609</v>
      </c>
      <c r="L537" s="31" t="s">
        <v>609</v>
      </c>
      <c r="M537" s="51" t="s">
        <v>895</v>
      </c>
      <c r="N537" s="153" t="s">
        <v>58</v>
      </c>
      <c r="O537" s="149" t="s">
        <v>58</v>
      </c>
      <c r="P537" s="35" t="s">
        <v>46</v>
      </c>
      <c r="Q537" s="65"/>
      <c r="R537" s="65"/>
      <c r="S537" s="65"/>
      <c r="T537" s="65"/>
      <c r="U537" s="65"/>
      <c r="V537" s="65"/>
      <c r="W537" s="65"/>
      <c r="X537" s="65"/>
      <c r="Y537" s="65"/>
      <c r="Z537" s="38" t="str">
        <f t="array" ref="Z537">IFERROR(xlookup(C:C,'Follow up.1'!A:A,'Follow up.1'!AF:AF),"-")</f>
        <v>-</v>
      </c>
      <c r="AA537" s="6"/>
      <c r="AB537" s="6"/>
      <c r="AC537" s="6"/>
      <c r="AD537" s="6"/>
      <c r="AE537" s="6"/>
      <c r="AF537" s="6"/>
      <c r="AG537" s="6"/>
      <c r="AH537" s="6"/>
      <c r="AI537" s="6"/>
      <c r="AJ537" s="6"/>
      <c r="AK537" s="6"/>
      <c r="AL537" s="6"/>
      <c r="AM537" s="6"/>
      <c r="AN537" s="39" t="str">
        <f t="array" ref="AN537">IFNA(TEXT(XLOOKUP(C:C,'Follow up.2'!B:B,'Follow up.2'!AF:AF), "mm/yyyy"), "-")</f>
        <v>-</v>
      </c>
      <c r="AO537" s="6"/>
      <c r="AP537" s="3"/>
      <c r="AQ537" s="3"/>
      <c r="AR537" s="3"/>
      <c r="AS537" s="3"/>
      <c r="AT537" s="3"/>
      <c r="AU537" s="3"/>
      <c r="AV537" s="3"/>
      <c r="AW537" s="3"/>
      <c r="AX537" s="3"/>
      <c r="AY537" s="3"/>
      <c r="AZ537" s="3"/>
      <c r="BA537" s="3"/>
      <c r="BB537" s="3"/>
      <c r="BC537" s="3"/>
      <c r="BD537" s="3"/>
      <c r="BE537" s="3"/>
      <c r="BF537" s="3"/>
      <c r="BG537" s="3"/>
      <c r="BH537" s="3"/>
      <c r="BI537" s="3"/>
    </row>
    <row r="538" ht="12.75" customHeight="1">
      <c r="A538" s="1"/>
      <c r="B538" s="1" t="str">
        <f t="array" ref="B538">ifna(iferror(xlookup(C:C,'1000'!A:A,'1000'!D:D),iferror(xlookup(C:C,'2000'!A:A,'2000'!D:D),xlookup(C:C,'3000'!A:A,'3000'!D:D))),"-")</f>
        <v>-</v>
      </c>
      <c r="C538" s="26">
        <v>1310.0</v>
      </c>
      <c r="D538" s="128" t="s">
        <v>2022</v>
      </c>
      <c r="E538" s="128" t="s">
        <v>2264</v>
      </c>
      <c r="F538" s="128" t="s">
        <v>71</v>
      </c>
      <c r="G538" s="128">
        <v>17.0</v>
      </c>
      <c r="H538" s="77" t="s">
        <v>2265</v>
      </c>
      <c r="I538" s="127" t="s">
        <v>2266</v>
      </c>
      <c r="J538" s="128" t="s">
        <v>2267</v>
      </c>
      <c r="K538" s="30" t="s">
        <v>609</v>
      </c>
      <c r="L538" s="31" t="s">
        <v>609</v>
      </c>
      <c r="M538" s="51" t="s">
        <v>895</v>
      </c>
      <c r="N538" s="153" t="s">
        <v>58</v>
      </c>
      <c r="O538" s="149" t="s">
        <v>58</v>
      </c>
      <c r="P538" s="35" t="s">
        <v>46</v>
      </c>
      <c r="Q538" s="65"/>
      <c r="R538" s="65"/>
      <c r="S538" s="65"/>
      <c r="T538" s="65"/>
      <c r="U538" s="65"/>
      <c r="V538" s="65"/>
      <c r="W538" s="65"/>
      <c r="X538" s="65"/>
      <c r="Y538" s="65"/>
      <c r="Z538" s="38" t="str">
        <f t="array" ref="Z538">IFERROR(xlookup(C:C,'Follow up.1'!A:A,'Follow up.1'!AF:AF),"-")</f>
        <v>-</v>
      </c>
      <c r="AA538" s="6"/>
      <c r="AB538" s="6"/>
      <c r="AC538" s="6"/>
      <c r="AD538" s="6"/>
      <c r="AE538" s="6"/>
      <c r="AF538" s="6"/>
      <c r="AG538" s="6"/>
      <c r="AH538" s="6"/>
      <c r="AI538" s="6"/>
      <c r="AJ538" s="6"/>
      <c r="AK538" s="6"/>
      <c r="AL538" s="6"/>
      <c r="AM538" s="6"/>
      <c r="AN538" s="39" t="str">
        <f t="array" ref="AN538">IFNA(TEXT(XLOOKUP(C:C,'Follow up.2'!B:B,'Follow up.2'!AF:AF), "mm/yyyy"), "-")</f>
        <v>-</v>
      </c>
      <c r="AO538" s="6"/>
      <c r="AP538" s="3"/>
      <c r="AQ538" s="3"/>
      <c r="AR538" s="3"/>
      <c r="AS538" s="3"/>
      <c r="AT538" s="3"/>
      <c r="AU538" s="3"/>
      <c r="AV538" s="3"/>
      <c r="AW538" s="3"/>
      <c r="AX538" s="3"/>
      <c r="AY538" s="3"/>
      <c r="AZ538" s="3"/>
      <c r="BA538" s="3"/>
      <c r="BB538" s="3"/>
      <c r="BC538" s="3"/>
      <c r="BD538" s="3"/>
      <c r="BE538" s="3"/>
      <c r="BF538" s="3"/>
      <c r="BG538" s="3"/>
      <c r="BH538" s="3"/>
      <c r="BI538" s="3"/>
    </row>
    <row r="539" ht="12.75" customHeight="1">
      <c r="A539" s="1"/>
      <c r="B539" s="1" t="str">
        <f t="array" ref="B539">ifna(iferror(xlookup(C:C,'1000'!A:A,'1000'!D:D),iferror(xlookup(C:C,'2000'!A:A,'2000'!D:D),xlookup(C:C,'3000'!A:A,'3000'!D:D))),"-")</f>
        <v>-</v>
      </c>
      <c r="C539" s="26">
        <v>1313.0</v>
      </c>
      <c r="D539" s="128" t="s">
        <v>2272</v>
      </c>
      <c r="E539" s="128" t="s">
        <v>2273</v>
      </c>
      <c r="F539" s="128" t="s">
        <v>287</v>
      </c>
      <c r="G539" s="128">
        <v>17.0</v>
      </c>
      <c r="H539" s="77" t="s">
        <v>2274</v>
      </c>
      <c r="I539" s="127" t="s">
        <v>2275</v>
      </c>
      <c r="J539" s="128" t="s">
        <v>2275</v>
      </c>
      <c r="K539" s="30" t="s">
        <v>609</v>
      </c>
      <c r="L539" s="31" t="s">
        <v>609</v>
      </c>
      <c r="M539" s="51" t="s">
        <v>895</v>
      </c>
      <c r="N539" s="153" t="s">
        <v>58</v>
      </c>
      <c r="O539" s="149" t="s">
        <v>58</v>
      </c>
      <c r="P539" s="35"/>
      <c r="Q539" s="65"/>
      <c r="R539" s="65"/>
      <c r="S539" s="65"/>
      <c r="T539" s="65"/>
      <c r="U539" s="65"/>
      <c r="V539" s="65"/>
      <c r="W539" s="65"/>
      <c r="X539" s="65"/>
      <c r="Y539" s="65"/>
      <c r="Z539" s="38" t="str">
        <f t="array" ref="Z539">IFERROR(xlookup(C:C,'Follow up.1'!A:A,'Follow up.1'!AF:AF),"-")</f>
        <v>-</v>
      </c>
      <c r="AA539" s="6"/>
      <c r="AB539" s="6"/>
      <c r="AC539" s="6"/>
      <c r="AD539" s="6"/>
      <c r="AE539" s="6"/>
      <c r="AF539" s="6"/>
      <c r="AG539" s="6"/>
      <c r="AH539" s="6"/>
      <c r="AI539" s="6"/>
      <c r="AJ539" s="6"/>
      <c r="AK539" s="6"/>
      <c r="AL539" s="6"/>
      <c r="AM539" s="6"/>
      <c r="AN539" s="39" t="str">
        <f t="array" ref="AN539">IFNA(TEXT(XLOOKUP(C:C,'Follow up.2'!B:B,'Follow up.2'!AF:AF), "mm/yyyy"), "-")</f>
        <v>-</v>
      </c>
      <c r="AO539" s="6"/>
      <c r="AP539" s="3"/>
      <c r="AQ539" s="3"/>
      <c r="AR539" s="3"/>
      <c r="AS539" s="3"/>
      <c r="AT539" s="3"/>
      <c r="AU539" s="3"/>
      <c r="AV539" s="3"/>
      <c r="AW539" s="3"/>
      <c r="AX539" s="3"/>
      <c r="AY539" s="3"/>
      <c r="AZ539" s="3"/>
      <c r="BA539" s="3"/>
      <c r="BB539" s="3"/>
      <c r="BC539" s="3"/>
      <c r="BD539" s="3"/>
      <c r="BE539" s="3"/>
      <c r="BF539" s="3"/>
      <c r="BG539" s="3"/>
      <c r="BH539" s="3"/>
      <c r="BI539" s="3"/>
    </row>
    <row r="540" ht="12.75" customHeight="1">
      <c r="A540" s="1"/>
      <c r="B540" s="1" t="str">
        <f t="array" ref="B540">ifna(iferror(xlookup(C:C,'1000'!A:A,'1000'!D:D),iferror(xlookup(C:C,'2000'!A:A,'2000'!D:D),xlookup(C:C,'3000'!A:A,'3000'!D:D))),"-")</f>
        <v>-</v>
      </c>
      <c r="C540" s="26">
        <v>1321.0</v>
      </c>
      <c r="D540" s="27" t="s">
        <v>2299</v>
      </c>
      <c r="E540" s="27" t="s">
        <v>2300</v>
      </c>
      <c r="F540" s="27" t="s">
        <v>81</v>
      </c>
      <c r="G540" s="27">
        <v>17.0</v>
      </c>
      <c r="H540" s="28" t="s">
        <v>2301</v>
      </c>
      <c r="I540" s="29" t="s">
        <v>2302</v>
      </c>
      <c r="J540" s="27" t="s">
        <v>2303</v>
      </c>
      <c r="K540" s="30" t="s">
        <v>609</v>
      </c>
      <c r="L540" s="31" t="s">
        <v>609</v>
      </c>
      <c r="M540" s="51" t="s">
        <v>895</v>
      </c>
      <c r="N540" s="153" t="s">
        <v>58</v>
      </c>
      <c r="O540" s="149" t="s">
        <v>58</v>
      </c>
      <c r="P540" s="65" t="s">
        <v>106</v>
      </c>
      <c r="Q540" s="65" t="s">
        <v>44</v>
      </c>
      <c r="R540" s="65"/>
      <c r="S540" s="65"/>
      <c r="T540" s="65"/>
      <c r="U540" s="65"/>
      <c r="V540" s="65"/>
      <c r="W540" s="65"/>
      <c r="X540" s="65"/>
      <c r="Y540" s="65"/>
      <c r="Z540" s="38" t="str">
        <f t="array" ref="Z540">IFERROR(xlookup(C:C,'Follow up.1'!A:A,'Follow up.1'!AF:AF),"-")</f>
        <v>-</v>
      </c>
      <c r="AA540" s="6"/>
      <c r="AB540" s="6"/>
      <c r="AC540" s="6"/>
      <c r="AD540" s="6"/>
      <c r="AE540" s="6"/>
      <c r="AF540" s="6"/>
      <c r="AG540" s="6"/>
      <c r="AH540" s="6"/>
      <c r="AI540" s="6"/>
      <c r="AJ540" s="6"/>
      <c r="AK540" s="6"/>
      <c r="AL540" s="6"/>
      <c r="AM540" s="6"/>
      <c r="AN540" s="39" t="str">
        <f t="array" ref="AN540">IFNA(TEXT(XLOOKUP(C:C,'Follow up.2'!B:B,'Follow up.2'!AF:AF), "mm/yyyy"), "-")</f>
        <v>-</v>
      </c>
      <c r="AO540" s="6"/>
      <c r="AP540" s="3"/>
      <c r="AQ540" s="3"/>
      <c r="AR540" s="3"/>
      <c r="AS540" s="3"/>
      <c r="AT540" s="3"/>
      <c r="AU540" s="3"/>
      <c r="AV540" s="3"/>
      <c r="AW540" s="3"/>
      <c r="AX540" s="3"/>
      <c r="AY540" s="3"/>
      <c r="AZ540" s="3"/>
      <c r="BA540" s="3"/>
      <c r="BB540" s="3"/>
      <c r="BC540" s="3"/>
      <c r="BD540" s="3"/>
      <c r="BE540" s="3"/>
      <c r="BF540" s="3"/>
      <c r="BG540" s="3"/>
      <c r="BH540" s="3"/>
      <c r="BI540" s="3"/>
    </row>
    <row r="541" ht="12.75" customHeight="1">
      <c r="A541" s="1"/>
      <c r="B541" s="1" t="str">
        <f t="array" ref="B541">ifna(iferror(xlookup(C:C,'1000'!A:A,'1000'!D:D),iferror(xlookup(C:C,'2000'!A:A,'2000'!D:D),xlookup(C:C,'3000'!A:A,'3000'!D:D))),"-")</f>
        <v>-</v>
      </c>
      <c r="C541" s="26">
        <v>1322.0</v>
      </c>
      <c r="D541" s="27" t="s">
        <v>2304</v>
      </c>
      <c r="E541" s="27" t="s">
        <v>2305</v>
      </c>
      <c r="F541" s="27" t="s">
        <v>844</v>
      </c>
      <c r="G541" s="27">
        <v>17.0</v>
      </c>
      <c r="H541" s="28" t="s">
        <v>2306</v>
      </c>
      <c r="I541" s="29">
        <v>3.013129567E9</v>
      </c>
      <c r="J541" s="27">
        <v>3.013129567E9</v>
      </c>
      <c r="K541" s="30" t="s">
        <v>609</v>
      </c>
      <c r="L541" s="31" t="s">
        <v>609</v>
      </c>
      <c r="M541" s="51" t="s">
        <v>895</v>
      </c>
      <c r="N541" s="153" t="s">
        <v>58</v>
      </c>
      <c r="O541" s="149" t="s">
        <v>58</v>
      </c>
      <c r="P541" s="199" t="s">
        <v>106</v>
      </c>
      <c r="Q541" s="65" t="s">
        <v>45</v>
      </c>
      <c r="R541" s="65" t="s">
        <v>45</v>
      </c>
      <c r="S541" s="65" t="s">
        <v>45</v>
      </c>
      <c r="T541" s="65"/>
      <c r="U541" s="65"/>
      <c r="V541" s="65"/>
      <c r="W541" s="65"/>
      <c r="X541" s="65"/>
      <c r="Y541" s="65"/>
      <c r="Z541" s="38" t="str">
        <f t="array" ref="Z541">IFERROR(xlookup(C:C,'Follow up.1'!A:A,'Follow up.1'!AF:AF),"-")</f>
        <v>-</v>
      </c>
      <c r="AA541" s="6"/>
      <c r="AB541" s="6"/>
      <c r="AC541" s="6"/>
      <c r="AD541" s="6"/>
      <c r="AE541" s="6"/>
      <c r="AF541" s="6"/>
      <c r="AG541" s="6"/>
      <c r="AH541" s="6"/>
      <c r="AI541" s="6"/>
      <c r="AJ541" s="6"/>
      <c r="AK541" s="6"/>
      <c r="AL541" s="6"/>
      <c r="AM541" s="6"/>
      <c r="AN541" s="39" t="str">
        <f t="array" ref="AN541">IFNA(TEXT(XLOOKUP(C:C,'Follow up.2'!B:B,'Follow up.2'!AF:AF), "mm/yyyy"), "-")</f>
        <v>-</v>
      </c>
      <c r="AO541" s="6"/>
      <c r="AP541" s="3"/>
      <c r="AQ541" s="3"/>
      <c r="AR541" s="3"/>
      <c r="AS541" s="3"/>
      <c r="AT541" s="3"/>
      <c r="AU541" s="3"/>
      <c r="AV541" s="3"/>
      <c r="AW541" s="3"/>
      <c r="AX541" s="3"/>
      <c r="AY541" s="3"/>
      <c r="AZ541" s="3"/>
      <c r="BA541" s="3"/>
      <c r="BB541" s="3"/>
      <c r="BC541" s="3"/>
      <c r="BD541" s="3"/>
      <c r="BE541" s="3"/>
      <c r="BF541" s="3"/>
      <c r="BG541" s="3"/>
      <c r="BH541" s="3"/>
      <c r="BI541" s="3"/>
    </row>
    <row r="542" ht="12.75" customHeight="1">
      <c r="A542" s="1"/>
      <c r="B542" s="1" t="str">
        <f t="array" ref="B542">ifna(iferror(xlookup(C:C,'1000'!A:A,'1000'!D:D),iferror(xlookup(C:C,'2000'!A:A,'2000'!D:D),xlookup(C:C,'3000'!A:A,'3000'!D:D))),"-")</f>
        <v>-</v>
      </c>
      <c r="C542" s="26">
        <v>1331.0</v>
      </c>
      <c r="D542" s="27" t="s">
        <v>2307</v>
      </c>
      <c r="E542" s="27" t="s">
        <v>2308</v>
      </c>
      <c r="F542" s="27" t="s">
        <v>92</v>
      </c>
      <c r="G542" s="27">
        <v>17.0</v>
      </c>
      <c r="H542" s="28" t="s">
        <v>2309</v>
      </c>
      <c r="I542" s="29" t="s">
        <v>2310</v>
      </c>
      <c r="J542" s="27" t="s">
        <v>2310</v>
      </c>
      <c r="K542" s="30" t="s">
        <v>609</v>
      </c>
      <c r="L542" s="31" t="s">
        <v>609</v>
      </c>
      <c r="M542" s="51" t="s">
        <v>895</v>
      </c>
      <c r="N542" s="153" t="s">
        <v>58</v>
      </c>
      <c r="O542" s="149" t="s">
        <v>58</v>
      </c>
      <c r="P542" s="65" t="s">
        <v>46</v>
      </c>
      <c r="Q542" s="65"/>
      <c r="R542" s="65"/>
      <c r="S542" s="65"/>
      <c r="T542" s="65"/>
      <c r="U542" s="65"/>
      <c r="V542" s="65"/>
      <c r="W542" s="65"/>
      <c r="X542" s="65"/>
      <c r="Y542" s="65"/>
      <c r="Z542" s="38" t="str">
        <f t="array" ref="Z542">IFERROR(xlookup(C:C,'Follow up.1'!A:A,'Follow up.1'!AF:AF),"-")</f>
        <v>-</v>
      </c>
      <c r="AA542" s="6"/>
      <c r="AB542" s="6"/>
      <c r="AC542" s="6"/>
      <c r="AD542" s="6"/>
      <c r="AE542" s="6"/>
      <c r="AF542" s="6"/>
      <c r="AG542" s="6"/>
      <c r="AH542" s="6"/>
      <c r="AI542" s="6"/>
      <c r="AJ542" s="6"/>
      <c r="AK542" s="6"/>
      <c r="AL542" s="6"/>
      <c r="AM542" s="6"/>
      <c r="AN542" s="39" t="str">
        <f t="array" ref="AN542">IFNA(TEXT(XLOOKUP(C:C,'Follow up.2'!B:B,'Follow up.2'!AF:AF), "mm/yyyy"), "-")</f>
        <v>-</v>
      </c>
      <c r="AO542" s="6"/>
      <c r="AP542" s="3"/>
      <c r="AQ542" s="3"/>
      <c r="AR542" s="3"/>
      <c r="AS542" s="3"/>
      <c r="AT542" s="3"/>
      <c r="AU542" s="3"/>
      <c r="AV542" s="3"/>
      <c r="AW542" s="3"/>
      <c r="AX542" s="3"/>
      <c r="AY542" s="3"/>
      <c r="AZ542" s="3"/>
      <c r="BA542" s="3"/>
      <c r="BB542" s="3"/>
      <c r="BC542" s="3"/>
      <c r="BD542" s="3"/>
      <c r="BE542" s="3"/>
      <c r="BF542" s="3"/>
      <c r="BG542" s="3"/>
      <c r="BH542" s="3"/>
      <c r="BI542" s="3"/>
    </row>
    <row r="543" ht="12.75" customHeight="1">
      <c r="A543" s="1"/>
      <c r="B543" s="1" t="str">
        <f t="array" ref="B543">ifna(iferror(xlookup(C:C,'1000'!A:A,'1000'!D:D),iferror(xlookup(C:C,'2000'!A:A,'2000'!D:D),xlookup(C:C,'3000'!A:A,'3000'!D:D))),"-")</f>
        <v>-</v>
      </c>
      <c r="C543" s="26">
        <v>1335.0</v>
      </c>
      <c r="D543" s="27" t="s">
        <v>2311</v>
      </c>
      <c r="E543" s="27" t="s">
        <v>2312</v>
      </c>
      <c r="F543" s="27" t="s">
        <v>38</v>
      </c>
      <c r="G543" s="27">
        <v>17.0</v>
      </c>
      <c r="H543" s="28" t="s">
        <v>2313</v>
      </c>
      <c r="I543" s="29" t="s">
        <v>2314</v>
      </c>
      <c r="J543" s="27" t="s">
        <v>2315</v>
      </c>
      <c r="K543" s="30" t="s">
        <v>609</v>
      </c>
      <c r="L543" s="31" t="s">
        <v>609</v>
      </c>
      <c r="M543" s="51" t="s">
        <v>895</v>
      </c>
      <c r="N543" s="153" t="s">
        <v>58</v>
      </c>
      <c r="O543" s="149" t="s">
        <v>58</v>
      </c>
      <c r="P543" s="65" t="s">
        <v>46</v>
      </c>
      <c r="Q543" s="65"/>
      <c r="R543" s="65"/>
      <c r="S543" s="65"/>
      <c r="T543" s="65"/>
      <c r="U543" s="65"/>
      <c r="V543" s="65"/>
      <c r="W543" s="65"/>
      <c r="X543" s="65"/>
      <c r="Y543" s="65"/>
      <c r="Z543" s="38" t="str">
        <f t="array" ref="Z543">IFERROR(xlookup(C:C,'Follow up.1'!A:A,'Follow up.1'!AF:AF),"-")</f>
        <v>-</v>
      </c>
      <c r="AA543" s="6"/>
      <c r="AB543" s="6"/>
      <c r="AC543" s="6"/>
      <c r="AD543" s="6"/>
      <c r="AE543" s="6"/>
      <c r="AF543" s="6"/>
      <c r="AG543" s="6"/>
      <c r="AH543" s="6"/>
      <c r="AI543" s="6"/>
      <c r="AJ543" s="6"/>
      <c r="AK543" s="6"/>
      <c r="AL543" s="6"/>
      <c r="AM543" s="6"/>
      <c r="AN543" s="39" t="str">
        <f t="array" ref="AN543">IFNA(TEXT(XLOOKUP(C:C,'Follow up.2'!B:B,'Follow up.2'!AF:AF), "mm/yyyy"), "-")</f>
        <v>-</v>
      </c>
      <c r="AO543" s="6"/>
      <c r="AP543" s="3"/>
      <c r="AQ543" s="3"/>
      <c r="AR543" s="3"/>
      <c r="AS543" s="3"/>
      <c r="AT543" s="3"/>
      <c r="AU543" s="3"/>
      <c r="AV543" s="3"/>
      <c r="AW543" s="3"/>
      <c r="AX543" s="3"/>
      <c r="AY543" s="3"/>
      <c r="AZ543" s="3"/>
      <c r="BA543" s="3"/>
      <c r="BB543" s="3"/>
      <c r="BC543" s="3"/>
      <c r="BD543" s="3"/>
      <c r="BE543" s="3"/>
      <c r="BF543" s="3"/>
      <c r="BG543" s="3"/>
      <c r="BH543" s="3"/>
      <c r="BI543" s="3"/>
    </row>
    <row r="544" ht="12.75" customHeight="1">
      <c r="A544" s="1"/>
      <c r="B544" s="1" t="str">
        <f t="array" ref="B544">ifna(iferror(xlookup(C:C,'1000'!A:A,'1000'!D:D),iferror(xlookup(C:C,'2000'!A:A,'2000'!D:D),xlookup(C:C,'3000'!A:A,'3000'!D:D))),"-")</f>
        <v>-</v>
      </c>
      <c r="C544" s="26">
        <v>1342.0</v>
      </c>
      <c r="D544" s="27" t="s">
        <v>2316</v>
      </c>
      <c r="E544" s="27" t="s">
        <v>2317</v>
      </c>
      <c r="F544" s="27" t="s">
        <v>92</v>
      </c>
      <c r="G544" s="27">
        <v>17.0</v>
      </c>
      <c r="H544" s="28" t="s">
        <v>2318</v>
      </c>
      <c r="I544" s="29" t="s">
        <v>2319</v>
      </c>
      <c r="J544" s="27" t="s">
        <v>2319</v>
      </c>
      <c r="K544" s="30" t="s">
        <v>609</v>
      </c>
      <c r="L544" s="31" t="s">
        <v>609</v>
      </c>
      <c r="M544" s="51" t="s">
        <v>895</v>
      </c>
      <c r="N544" s="153" t="s">
        <v>58</v>
      </c>
      <c r="O544" s="149" t="s">
        <v>58</v>
      </c>
      <c r="P544" s="65" t="s">
        <v>46</v>
      </c>
      <c r="Q544" s="65"/>
      <c r="R544" s="65"/>
      <c r="S544" s="65"/>
      <c r="T544" s="65"/>
      <c r="U544" s="65"/>
      <c r="V544" s="65"/>
      <c r="W544" s="65"/>
      <c r="X544" s="65"/>
      <c r="Y544" s="65"/>
      <c r="Z544" s="38" t="str">
        <f t="array" ref="Z544">IFERROR(xlookup(C:C,'Follow up.1'!A:A,'Follow up.1'!AF:AF),"-")</f>
        <v>-</v>
      </c>
      <c r="AA544" s="6"/>
      <c r="AB544" s="6"/>
      <c r="AC544" s="6"/>
      <c r="AD544" s="6"/>
      <c r="AE544" s="6"/>
      <c r="AF544" s="6"/>
      <c r="AG544" s="6"/>
      <c r="AH544" s="6"/>
      <c r="AI544" s="6"/>
      <c r="AJ544" s="6"/>
      <c r="AK544" s="6"/>
      <c r="AL544" s="6"/>
      <c r="AM544" s="6"/>
      <c r="AN544" s="39" t="str">
        <f t="array" ref="AN544">IFNA(TEXT(XLOOKUP(C:C,'Follow up.2'!B:B,'Follow up.2'!AF:AF), "mm/yyyy"), "-")</f>
        <v>-</v>
      </c>
      <c r="AO544" s="6"/>
      <c r="AP544" s="3"/>
      <c r="AQ544" s="3"/>
      <c r="AR544" s="3"/>
      <c r="AS544" s="3"/>
      <c r="AT544" s="3"/>
      <c r="AU544" s="3"/>
      <c r="AV544" s="3"/>
      <c r="AW544" s="3"/>
      <c r="AX544" s="3"/>
      <c r="AY544" s="3"/>
      <c r="AZ544" s="3"/>
      <c r="BA544" s="3"/>
      <c r="BB544" s="3"/>
      <c r="BC544" s="3"/>
      <c r="BD544" s="3"/>
      <c r="BE544" s="3"/>
      <c r="BF544" s="3"/>
      <c r="BG544" s="3"/>
      <c r="BH544" s="3"/>
      <c r="BI544" s="3"/>
    </row>
    <row r="545" ht="12.75" customHeight="1">
      <c r="A545" s="1"/>
      <c r="B545" s="1" t="str">
        <f t="array" ref="B545">ifna(iferror(xlookup(C:C,'1000'!A:A,'1000'!D:D),iferror(xlookup(C:C,'2000'!A:A,'2000'!D:D),xlookup(C:C,'3000'!A:A,'3000'!D:D))),"-")</f>
        <v>-</v>
      </c>
      <c r="C545" s="26">
        <v>1343.0</v>
      </c>
      <c r="D545" s="27" t="s">
        <v>2320</v>
      </c>
      <c r="E545" s="27"/>
      <c r="F545" s="27" t="s">
        <v>38</v>
      </c>
      <c r="G545" s="27">
        <v>17.0</v>
      </c>
      <c r="H545" s="28" t="s">
        <v>2321</v>
      </c>
      <c r="I545" s="29" t="s">
        <v>2322</v>
      </c>
      <c r="J545" s="27" t="s">
        <v>2322</v>
      </c>
      <c r="K545" s="30" t="s">
        <v>609</v>
      </c>
      <c r="L545" s="31" t="s">
        <v>609</v>
      </c>
      <c r="M545" s="51" t="s">
        <v>895</v>
      </c>
      <c r="N545" s="153" t="s">
        <v>58</v>
      </c>
      <c r="O545" s="149" t="s">
        <v>58</v>
      </c>
      <c r="P545" s="65" t="s">
        <v>46</v>
      </c>
      <c r="Q545" s="65"/>
      <c r="R545" s="65"/>
      <c r="S545" s="65"/>
      <c r="T545" s="65"/>
      <c r="U545" s="65"/>
      <c r="V545" s="65"/>
      <c r="W545" s="65"/>
      <c r="X545" s="65"/>
      <c r="Y545" s="65"/>
      <c r="Z545" s="38" t="str">
        <f t="array" ref="Z545">IFERROR(xlookup(C:C,'Follow up.1'!A:A,'Follow up.1'!AF:AF),"-")</f>
        <v>-</v>
      </c>
      <c r="AA545" s="6"/>
      <c r="AB545" s="6"/>
      <c r="AC545" s="6"/>
      <c r="AD545" s="6"/>
      <c r="AE545" s="6"/>
      <c r="AF545" s="6"/>
      <c r="AG545" s="6"/>
      <c r="AH545" s="6"/>
      <c r="AI545" s="6"/>
      <c r="AJ545" s="6"/>
      <c r="AK545" s="6"/>
      <c r="AL545" s="6"/>
      <c r="AM545" s="6"/>
      <c r="AN545" s="39" t="str">
        <f t="array" ref="AN545">IFNA(TEXT(XLOOKUP(C:C,'Follow up.2'!B:B,'Follow up.2'!AF:AF), "mm/yyyy"), "-")</f>
        <v>-</v>
      </c>
      <c r="AO545" s="6"/>
      <c r="AP545" s="3"/>
      <c r="AQ545" s="3"/>
      <c r="AR545" s="3"/>
      <c r="AS545" s="3"/>
      <c r="AT545" s="3"/>
      <c r="AU545" s="3"/>
      <c r="AV545" s="3"/>
      <c r="AW545" s="3"/>
      <c r="AX545" s="3"/>
      <c r="AY545" s="3"/>
      <c r="AZ545" s="3"/>
      <c r="BA545" s="3"/>
      <c r="BB545" s="3"/>
      <c r="BC545" s="3"/>
      <c r="BD545" s="3"/>
      <c r="BE545" s="3"/>
      <c r="BF545" s="3"/>
      <c r="BG545" s="3"/>
      <c r="BH545" s="3"/>
      <c r="BI545" s="3"/>
    </row>
    <row r="546" ht="12.75" customHeight="1">
      <c r="A546" s="1"/>
      <c r="B546" s="1" t="str">
        <f t="array" ref="B546">ifna(iferror(xlookup(C:C,'1000'!A:A,'1000'!D:D),iferror(xlookup(C:C,'2000'!A:A,'2000'!D:D),xlookup(C:C,'3000'!A:A,'3000'!D:D))),"-")</f>
        <v>-</v>
      </c>
      <c r="C546" s="26">
        <v>1358.0</v>
      </c>
      <c r="D546" s="27" t="s">
        <v>2261</v>
      </c>
      <c r="E546" s="27" t="s">
        <v>1231</v>
      </c>
      <c r="F546" s="27" t="s">
        <v>844</v>
      </c>
      <c r="G546" s="27">
        <v>17.0</v>
      </c>
      <c r="H546" s="28" t="s">
        <v>531</v>
      </c>
      <c r="I546" s="29" t="s">
        <v>531</v>
      </c>
      <c r="J546" s="27" t="s">
        <v>2323</v>
      </c>
      <c r="K546" s="30" t="s">
        <v>42</v>
      </c>
      <c r="L546" s="31" t="s">
        <v>42</v>
      </c>
      <c r="M546" s="51" t="s">
        <v>895</v>
      </c>
      <c r="N546" s="153" t="s">
        <v>58</v>
      </c>
      <c r="O546" s="149" t="s">
        <v>58</v>
      </c>
      <c r="P546" s="65" t="s">
        <v>106</v>
      </c>
      <c r="Q546" s="65"/>
      <c r="R546" s="65"/>
      <c r="S546" s="65"/>
      <c r="T546" s="65"/>
      <c r="U546" s="65"/>
      <c r="V546" s="65"/>
      <c r="W546" s="65"/>
      <c r="X546" s="65"/>
      <c r="Y546" s="65"/>
      <c r="Z546" s="38" t="str">
        <f t="array" ref="Z546">IFERROR(xlookup(C:C,'Follow up.1'!A:A,'Follow up.1'!AF:AF),"-")</f>
        <v>-</v>
      </c>
      <c r="AA546" s="6"/>
      <c r="AB546" s="6"/>
      <c r="AC546" s="6"/>
      <c r="AD546" s="6"/>
      <c r="AE546" s="6"/>
      <c r="AF546" s="6"/>
      <c r="AG546" s="6"/>
      <c r="AH546" s="6"/>
      <c r="AI546" s="6"/>
      <c r="AJ546" s="6"/>
      <c r="AK546" s="6"/>
      <c r="AL546" s="6"/>
      <c r="AM546" s="6"/>
      <c r="AN546" s="39" t="str">
        <f t="array" ref="AN546">IFNA(TEXT(XLOOKUP(C:C,'Follow up.2'!B:B,'Follow up.2'!AF:AF), "mm/yyyy"), "-")</f>
        <v>-</v>
      </c>
      <c r="AO546" s="6"/>
      <c r="AP546" s="3"/>
      <c r="AQ546" s="3"/>
      <c r="AR546" s="3"/>
      <c r="AS546" s="3"/>
      <c r="AT546" s="3"/>
      <c r="AU546" s="3"/>
      <c r="AV546" s="3"/>
      <c r="AW546" s="3"/>
      <c r="AX546" s="3"/>
      <c r="AY546" s="3"/>
      <c r="AZ546" s="3"/>
      <c r="BA546" s="3"/>
      <c r="BB546" s="3"/>
      <c r="BC546" s="3"/>
      <c r="BD546" s="3"/>
      <c r="BE546" s="3"/>
      <c r="BF546" s="3"/>
      <c r="BG546" s="3"/>
      <c r="BH546" s="3"/>
      <c r="BI546" s="3"/>
    </row>
    <row r="547" ht="12.75" customHeight="1">
      <c r="A547" s="1"/>
      <c r="B547" s="1" t="str">
        <f t="array" ref="B547">ifna(iferror(xlookup(C:C,'1000'!A:A,'1000'!D:D),iferror(xlookup(C:C,'2000'!A:A,'2000'!D:D),xlookup(C:C,'3000'!A:A,'3000'!D:D))),"-")</f>
        <v>-</v>
      </c>
      <c r="C547" s="26">
        <v>1359.0</v>
      </c>
      <c r="D547" s="27" t="s">
        <v>2324</v>
      </c>
      <c r="E547" s="27" t="s">
        <v>2325</v>
      </c>
      <c r="F547" s="27" t="s">
        <v>81</v>
      </c>
      <c r="G547" s="27">
        <v>17.0</v>
      </c>
      <c r="H547" s="28" t="s">
        <v>531</v>
      </c>
      <c r="I547" s="29" t="s">
        <v>531</v>
      </c>
      <c r="J547" s="27" t="s">
        <v>2326</v>
      </c>
      <c r="K547" s="30" t="s">
        <v>42</v>
      </c>
      <c r="L547" s="31" t="s">
        <v>42</v>
      </c>
      <c r="M547" s="51" t="s">
        <v>895</v>
      </c>
      <c r="N547" s="153" t="s">
        <v>58</v>
      </c>
      <c r="O547" s="149" t="s">
        <v>58</v>
      </c>
      <c r="P547" s="65" t="s">
        <v>106</v>
      </c>
      <c r="Q547" s="65" t="s">
        <v>106</v>
      </c>
      <c r="R547" s="65" t="s">
        <v>106</v>
      </c>
      <c r="S547" s="65"/>
      <c r="T547" s="65"/>
      <c r="U547" s="65"/>
      <c r="V547" s="65"/>
      <c r="W547" s="65"/>
      <c r="X547" s="65"/>
      <c r="Y547" s="65"/>
      <c r="Z547" s="38" t="str">
        <f t="array" ref="Z547">IFERROR(xlookup(C:C,'Follow up.1'!A:A,'Follow up.1'!AF:AF),"-")</f>
        <v>-</v>
      </c>
      <c r="AA547" s="6"/>
      <c r="AB547" s="6"/>
      <c r="AC547" s="6"/>
      <c r="AD547" s="6"/>
      <c r="AE547" s="6"/>
      <c r="AF547" s="6"/>
      <c r="AG547" s="6"/>
      <c r="AH547" s="6"/>
      <c r="AI547" s="6"/>
      <c r="AJ547" s="6"/>
      <c r="AK547" s="6"/>
      <c r="AL547" s="6"/>
      <c r="AM547" s="6"/>
      <c r="AN547" s="39" t="str">
        <f t="array" ref="AN547">IFNA(TEXT(XLOOKUP(C:C,'Follow up.2'!B:B,'Follow up.2'!AF:AF), "mm/yyyy"), "-")</f>
        <v>-</v>
      </c>
      <c r="AO547" s="6"/>
      <c r="AP547" s="3"/>
      <c r="AQ547" s="3"/>
      <c r="AR547" s="3"/>
      <c r="AS547" s="3"/>
      <c r="AT547" s="3"/>
      <c r="AU547" s="3"/>
      <c r="AV547" s="3"/>
      <c r="AW547" s="3"/>
      <c r="AX547" s="3"/>
      <c r="AY547" s="3"/>
      <c r="AZ547" s="3"/>
      <c r="BA547" s="3"/>
      <c r="BB547" s="3"/>
      <c r="BC547" s="3"/>
      <c r="BD547" s="3"/>
      <c r="BE547" s="3"/>
      <c r="BF547" s="3"/>
      <c r="BG547" s="3"/>
      <c r="BH547" s="3"/>
      <c r="BI547" s="3"/>
    </row>
    <row r="548" ht="12.75" customHeight="1">
      <c r="A548" s="1"/>
      <c r="B548" s="1" t="str">
        <f t="array" ref="B548">ifna(iferror(xlookup(C:C,'1000'!A:A,'1000'!D:D),iferror(xlookup(C:C,'2000'!A:A,'2000'!D:D),xlookup(C:C,'3000'!A:A,'3000'!D:D))),"-")</f>
        <v>-</v>
      </c>
      <c r="C548" s="26">
        <v>1360.0</v>
      </c>
      <c r="D548" s="27" t="s">
        <v>2327</v>
      </c>
      <c r="E548" s="27" t="s">
        <v>2328</v>
      </c>
      <c r="F548" s="27" t="s">
        <v>81</v>
      </c>
      <c r="G548" s="27">
        <v>17.0</v>
      </c>
      <c r="H548" s="28"/>
      <c r="I548" s="29"/>
      <c r="J548" s="195">
        <v>2.672180017E9</v>
      </c>
      <c r="K548" s="30" t="s">
        <v>42</v>
      </c>
      <c r="L548" s="31" t="s">
        <v>42</v>
      </c>
      <c r="M548" s="51" t="s">
        <v>895</v>
      </c>
      <c r="N548" s="153" t="s">
        <v>58</v>
      </c>
      <c r="O548" s="149" t="s">
        <v>58</v>
      </c>
      <c r="P548" s="65" t="s">
        <v>106</v>
      </c>
      <c r="Q548" s="65"/>
      <c r="R548" s="65"/>
      <c r="S548" s="65"/>
      <c r="T548" s="65"/>
      <c r="U548" s="65"/>
      <c r="V548" s="65"/>
      <c r="W548" s="65"/>
      <c r="X548" s="65"/>
      <c r="Y548" s="65"/>
      <c r="Z548" s="38" t="str">
        <f t="array" ref="Z548">IFERROR(xlookup(C:C,'Follow up.1'!A:A,'Follow up.1'!AF:AF),"-")</f>
        <v>-</v>
      </c>
      <c r="AA548" s="6"/>
      <c r="AB548" s="6"/>
      <c r="AC548" s="6"/>
      <c r="AD548" s="6"/>
      <c r="AE548" s="6"/>
      <c r="AF548" s="6"/>
      <c r="AG548" s="6"/>
      <c r="AH548" s="6"/>
      <c r="AI548" s="6"/>
      <c r="AJ548" s="6"/>
      <c r="AK548" s="6"/>
      <c r="AL548" s="6"/>
      <c r="AM548" s="6"/>
      <c r="AN548" s="39" t="str">
        <f t="array" ref="AN548">IFNA(TEXT(XLOOKUP(C:C,'Follow up.2'!B:B,'Follow up.2'!AF:AF), "mm/yyyy"), "-")</f>
        <v>-</v>
      </c>
      <c r="AO548" s="6"/>
      <c r="AP548" s="3"/>
      <c r="AQ548" s="3"/>
      <c r="AR548" s="3"/>
      <c r="AS548" s="3"/>
      <c r="AT548" s="3"/>
      <c r="AU548" s="3"/>
      <c r="AV548" s="3"/>
      <c r="AW548" s="3"/>
      <c r="AX548" s="3"/>
      <c r="AY548" s="3"/>
      <c r="AZ548" s="3"/>
      <c r="BA548" s="3"/>
      <c r="BB548" s="3"/>
      <c r="BC548" s="3"/>
      <c r="BD548" s="3"/>
      <c r="BE548" s="3"/>
      <c r="BF548" s="3"/>
      <c r="BG548" s="3"/>
      <c r="BH548" s="3"/>
      <c r="BI548" s="3"/>
    </row>
    <row r="549" ht="12.75" customHeight="1">
      <c r="A549" s="1"/>
      <c r="B549" s="1" t="str">
        <f t="array" ref="B549">ifna(iferror(xlookup(C:C,'1000'!A:A,'1000'!D:D),iferror(xlookup(C:C,'2000'!A:A,'2000'!D:D),xlookup(C:C,'3000'!A:A,'3000'!D:D))),"-")</f>
        <v>-</v>
      </c>
      <c r="C549" s="133">
        <v>1367.0</v>
      </c>
      <c r="D549" s="134" t="s">
        <v>2329</v>
      </c>
      <c r="E549" s="134" t="s">
        <v>2330</v>
      </c>
      <c r="F549" s="27" t="s">
        <v>50</v>
      </c>
      <c r="G549" s="134">
        <v>17.0</v>
      </c>
      <c r="H549" s="28" t="s">
        <v>531</v>
      </c>
      <c r="I549" s="29"/>
      <c r="J549" s="134">
        <v>6.099417312E9</v>
      </c>
      <c r="K549" s="30" t="s">
        <v>42</v>
      </c>
      <c r="L549" s="31" t="s">
        <v>42</v>
      </c>
      <c r="M549" s="51" t="s">
        <v>895</v>
      </c>
      <c r="N549" s="153" t="s">
        <v>58</v>
      </c>
      <c r="O549" s="149" t="s">
        <v>58</v>
      </c>
      <c r="P549" s="65" t="s">
        <v>106</v>
      </c>
      <c r="Q549" s="65"/>
      <c r="R549" s="65"/>
      <c r="S549" s="65"/>
      <c r="T549" s="65"/>
      <c r="U549" s="65"/>
      <c r="V549" s="65"/>
      <c r="W549" s="65"/>
      <c r="X549" s="65"/>
      <c r="Y549" s="65"/>
      <c r="Z549" s="38" t="str">
        <f t="array" ref="Z549">IFERROR(xlookup(C:C,'Follow up.1'!A:A,'Follow up.1'!AF:AF),"-")</f>
        <v>-</v>
      </c>
      <c r="AA549" s="6"/>
      <c r="AB549" s="6"/>
      <c r="AC549" s="6"/>
      <c r="AD549" s="6"/>
      <c r="AE549" s="6"/>
      <c r="AF549" s="6"/>
      <c r="AG549" s="6"/>
      <c r="AH549" s="6"/>
      <c r="AI549" s="6"/>
      <c r="AJ549" s="6"/>
      <c r="AK549" s="6"/>
      <c r="AL549" s="6"/>
      <c r="AM549" s="6"/>
      <c r="AN549" s="39" t="str">
        <f t="array" ref="AN549">IFNA(TEXT(XLOOKUP(C:C,'Follow up.2'!B:B,'Follow up.2'!AF:AF), "mm/yyyy"), "-")</f>
        <v>-</v>
      </c>
      <c r="AO549" s="6"/>
      <c r="AP549" s="3"/>
      <c r="AQ549" s="3"/>
      <c r="AR549" s="3"/>
      <c r="AS549" s="3"/>
      <c r="AT549" s="3"/>
      <c r="AU549" s="3"/>
      <c r="AV549" s="3"/>
      <c r="AW549" s="3"/>
      <c r="AX549" s="3"/>
      <c r="AY549" s="3"/>
      <c r="AZ549" s="3"/>
      <c r="BA549" s="3"/>
      <c r="BB549" s="3"/>
      <c r="BC549" s="3"/>
      <c r="BD549" s="3"/>
      <c r="BE549" s="3"/>
      <c r="BF549" s="3"/>
      <c r="BG549" s="3"/>
      <c r="BH549" s="3"/>
      <c r="BI549" s="3"/>
    </row>
    <row r="550" ht="12.75" customHeight="1">
      <c r="A550" s="1"/>
      <c r="B550" s="1" t="str">
        <f t="array" ref="B550">ifna(iferror(xlookup(C:C,'1000'!A:A,'1000'!D:D),iferror(xlookup(C:C,'2000'!A:A,'2000'!D:D),xlookup(C:C,'3000'!A:A,'3000'!D:D))),"-")</f>
        <v>-</v>
      </c>
      <c r="C550" s="133">
        <v>1368.0</v>
      </c>
      <c r="D550" s="134" t="s">
        <v>2331</v>
      </c>
      <c r="E550" s="134" t="s">
        <v>2332</v>
      </c>
      <c r="F550" s="27" t="s">
        <v>117</v>
      </c>
      <c r="G550" s="134">
        <v>17.0</v>
      </c>
      <c r="H550" s="28" t="s">
        <v>531</v>
      </c>
      <c r="I550" s="29"/>
      <c r="J550" s="134">
        <v>4.849548698E9</v>
      </c>
      <c r="K550" s="30" t="s">
        <v>42</v>
      </c>
      <c r="L550" s="31" t="s">
        <v>42</v>
      </c>
      <c r="M550" s="51" t="s">
        <v>895</v>
      </c>
      <c r="N550" s="153" t="s">
        <v>58</v>
      </c>
      <c r="O550" s="149" t="s">
        <v>58</v>
      </c>
      <c r="P550" s="65" t="s">
        <v>106</v>
      </c>
      <c r="Q550" s="65"/>
      <c r="R550" s="65"/>
      <c r="S550" s="65"/>
      <c r="T550" s="65"/>
      <c r="U550" s="65"/>
      <c r="V550" s="65"/>
      <c r="W550" s="65"/>
      <c r="X550" s="65"/>
      <c r="Y550" s="65"/>
      <c r="Z550" s="38" t="str">
        <f t="array" ref="Z550">IFERROR(xlookup(C:C,'Follow up.1'!A:A,'Follow up.1'!AF:AF),"-")</f>
        <v>-</v>
      </c>
      <c r="AA550" s="6"/>
      <c r="AB550" s="6"/>
      <c r="AC550" s="6"/>
      <c r="AD550" s="6"/>
      <c r="AE550" s="6"/>
      <c r="AF550" s="6"/>
      <c r="AG550" s="6"/>
      <c r="AH550" s="6"/>
      <c r="AI550" s="6"/>
      <c r="AJ550" s="6"/>
      <c r="AK550" s="6"/>
      <c r="AL550" s="6"/>
      <c r="AM550" s="6"/>
      <c r="AN550" s="39" t="str">
        <f t="array" ref="AN550">IFNA(TEXT(XLOOKUP(C:C,'Follow up.2'!B:B,'Follow up.2'!AF:AF), "mm/yyyy"), "-")</f>
        <v>-</v>
      </c>
      <c r="AO550" s="6"/>
      <c r="AP550" s="3"/>
      <c r="AQ550" s="3"/>
      <c r="AR550" s="3"/>
      <c r="AS550" s="3"/>
      <c r="AT550" s="3"/>
      <c r="AU550" s="3"/>
      <c r="AV550" s="3"/>
      <c r="AW550" s="3"/>
      <c r="AX550" s="3"/>
      <c r="AY550" s="3"/>
      <c r="AZ550" s="3"/>
      <c r="BA550" s="3"/>
      <c r="BB550" s="3"/>
      <c r="BC550" s="3"/>
      <c r="BD550" s="3"/>
      <c r="BE550" s="3"/>
      <c r="BF550" s="3"/>
      <c r="BG550" s="3"/>
      <c r="BH550" s="3"/>
      <c r="BI550" s="3"/>
    </row>
    <row r="551" ht="12.75" customHeight="1">
      <c r="A551" s="1"/>
      <c r="B551" s="1" t="str">
        <f t="array" ref="B551">ifna(iferror(xlookup(C:C,'1000'!A:A,'1000'!D:D),iferror(xlookup(C:C,'2000'!A:A,'2000'!D:D),xlookup(C:C,'3000'!A:A,'3000'!D:D))),"-")</f>
        <v>-</v>
      </c>
      <c r="C551" s="133">
        <v>1378.0</v>
      </c>
      <c r="D551" s="134" t="s">
        <v>2333</v>
      </c>
      <c r="E551" s="134" t="s">
        <v>2334</v>
      </c>
      <c r="F551" s="27" t="s">
        <v>117</v>
      </c>
      <c r="G551" s="134">
        <v>17.0</v>
      </c>
      <c r="H551" s="28"/>
      <c r="I551" s="141"/>
      <c r="J551" s="134">
        <v>4.849834955E9</v>
      </c>
      <c r="K551" s="30" t="s">
        <v>42</v>
      </c>
      <c r="L551" s="31" t="s">
        <v>42</v>
      </c>
      <c r="M551" s="51" t="s">
        <v>895</v>
      </c>
      <c r="N551" s="153" t="s">
        <v>58</v>
      </c>
      <c r="O551" s="149" t="s">
        <v>58</v>
      </c>
      <c r="P551" s="65" t="s">
        <v>106</v>
      </c>
      <c r="Q551" s="65"/>
      <c r="R551" s="65"/>
      <c r="S551" s="65"/>
      <c r="T551" s="65"/>
      <c r="U551" s="65"/>
      <c r="V551" s="65"/>
      <c r="W551" s="65"/>
      <c r="X551" s="65"/>
      <c r="Y551" s="65"/>
      <c r="Z551" s="38" t="str">
        <f t="array" ref="Z551">IFERROR(xlookup(C:C,'Follow up.1'!A:A,'Follow up.1'!AF:AF),"-")</f>
        <v>-</v>
      </c>
      <c r="AA551" s="6"/>
      <c r="AB551" s="6"/>
      <c r="AC551" s="6"/>
      <c r="AD551" s="6"/>
      <c r="AE551" s="6"/>
      <c r="AF551" s="6"/>
      <c r="AG551" s="6"/>
      <c r="AH551" s="6"/>
      <c r="AI551" s="6"/>
      <c r="AJ551" s="6"/>
      <c r="AK551" s="6"/>
      <c r="AL551" s="6"/>
      <c r="AM551" s="6"/>
      <c r="AN551" s="39" t="str">
        <f t="array" ref="AN551">IFNA(TEXT(XLOOKUP(C:C,'Follow up.2'!B:B,'Follow up.2'!AF:AF), "mm/yyyy"), "-")</f>
        <v>-</v>
      </c>
      <c r="AO551" s="6"/>
      <c r="AP551" s="3"/>
      <c r="AQ551" s="3"/>
      <c r="AR551" s="3"/>
      <c r="AS551" s="3"/>
      <c r="AT551" s="3"/>
      <c r="AU551" s="3"/>
      <c r="AV551" s="3"/>
      <c r="AW551" s="3"/>
      <c r="AX551" s="3"/>
      <c r="AY551" s="3"/>
      <c r="AZ551" s="3"/>
      <c r="BA551" s="3"/>
      <c r="BB551" s="3"/>
      <c r="BC551" s="3"/>
      <c r="BD551" s="3"/>
      <c r="BE551" s="3"/>
      <c r="BF551" s="3"/>
      <c r="BG551" s="3"/>
      <c r="BH551" s="3"/>
      <c r="BI551" s="3"/>
    </row>
    <row r="552" ht="12.75" customHeight="1">
      <c r="A552" s="1"/>
      <c r="B552" s="1" t="str">
        <f t="array" ref="B552">ifna(iferror(xlookup(C:C,'1000'!A:A,'1000'!D:D),iferror(xlookup(C:C,'2000'!A:A,'2000'!D:D),xlookup(C:C,'3000'!A:A,'3000'!D:D))),"-")</f>
        <v>-</v>
      </c>
      <c r="C552" s="133">
        <v>1380.0</v>
      </c>
      <c r="D552" s="134" t="s">
        <v>2335</v>
      </c>
      <c r="E552" s="134" t="s">
        <v>2336</v>
      </c>
      <c r="F552" s="27" t="s">
        <v>50</v>
      </c>
      <c r="G552" s="134">
        <v>17.0</v>
      </c>
      <c r="H552" s="28"/>
      <c r="I552" s="141"/>
      <c r="J552" s="134">
        <v>9.734388148E9</v>
      </c>
      <c r="K552" s="30" t="s">
        <v>42</v>
      </c>
      <c r="L552" s="31" t="s">
        <v>42</v>
      </c>
      <c r="M552" s="51" t="s">
        <v>895</v>
      </c>
      <c r="N552" s="153" t="s">
        <v>58</v>
      </c>
      <c r="O552" s="149" t="s">
        <v>58</v>
      </c>
      <c r="P552" s="65" t="s">
        <v>106</v>
      </c>
      <c r="Q552" s="65"/>
      <c r="R552" s="65"/>
      <c r="S552" s="65"/>
      <c r="T552" s="65"/>
      <c r="U552" s="65"/>
      <c r="V552" s="65"/>
      <c r="W552" s="65"/>
      <c r="X552" s="65"/>
      <c r="Y552" s="65"/>
      <c r="Z552" s="38" t="str">
        <f t="array" ref="Z552">IFERROR(xlookup(C:C,'Follow up.1'!A:A,'Follow up.1'!AF:AF),"-")</f>
        <v>-</v>
      </c>
      <c r="AA552" s="6"/>
      <c r="AB552" s="6"/>
      <c r="AC552" s="6"/>
      <c r="AD552" s="6"/>
      <c r="AE552" s="6"/>
      <c r="AF552" s="6"/>
      <c r="AG552" s="6"/>
      <c r="AH552" s="6"/>
      <c r="AI552" s="6"/>
      <c r="AJ552" s="6"/>
      <c r="AK552" s="6"/>
      <c r="AL552" s="6"/>
      <c r="AM552" s="6"/>
      <c r="AN552" s="39" t="str">
        <f t="array" ref="AN552">IFNA(TEXT(XLOOKUP(C:C,'Follow up.2'!B:B,'Follow up.2'!AF:AF), "mm/yyyy"), "-")</f>
        <v>-</v>
      </c>
      <c r="AO552" s="6"/>
      <c r="AP552" s="3"/>
      <c r="AQ552" s="3"/>
      <c r="AR552" s="3"/>
      <c r="AS552" s="3"/>
      <c r="AT552" s="3"/>
      <c r="AU552" s="3"/>
      <c r="AV552" s="3"/>
      <c r="AW552" s="3"/>
      <c r="AX552" s="3"/>
      <c r="AY552" s="3"/>
      <c r="AZ552" s="3"/>
      <c r="BA552" s="3"/>
      <c r="BB552" s="3"/>
      <c r="BC552" s="3"/>
      <c r="BD552" s="3"/>
      <c r="BE552" s="3"/>
      <c r="BF552" s="3"/>
      <c r="BG552" s="3"/>
      <c r="BH552" s="3"/>
      <c r="BI552" s="3"/>
    </row>
    <row r="553" ht="12.75" customHeight="1">
      <c r="A553" s="1"/>
      <c r="B553" s="1" t="str">
        <f t="array" ref="B553">ifna(iferror(xlookup(C:C,'1000'!A:A,'1000'!D:D),iferror(xlookup(C:C,'2000'!A:A,'2000'!D:D),xlookup(C:C,'3000'!A:A,'3000'!D:D))),"-")</f>
        <v>-</v>
      </c>
      <c r="C553" s="133">
        <v>1389.0</v>
      </c>
      <c r="D553" s="134" t="s">
        <v>2337</v>
      </c>
      <c r="E553" s="134" t="s">
        <v>2338</v>
      </c>
      <c r="F553" s="27" t="s">
        <v>117</v>
      </c>
      <c r="G553" s="134">
        <v>17.0</v>
      </c>
      <c r="H553" s="28"/>
      <c r="I553" s="141"/>
      <c r="J553" s="134">
        <v>6.463845428E9</v>
      </c>
      <c r="K553" s="30" t="s">
        <v>42</v>
      </c>
      <c r="L553" s="31" t="s">
        <v>42</v>
      </c>
      <c r="M553" s="51" t="s">
        <v>895</v>
      </c>
      <c r="N553" s="153" t="s">
        <v>58</v>
      </c>
      <c r="O553" s="149" t="s">
        <v>58</v>
      </c>
      <c r="P553" s="65" t="s">
        <v>106</v>
      </c>
      <c r="Q553" s="65" t="s">
        <v>45</v>
      </c>
      <c r="R553" s="65"/>
      <c r="S553" s="65"/>
      <c r="T553" s="65"/>
      <c r="U553" s="65"/>
      <c r="V553" s="65"/>
      <c r="W553" s="65"/>
      <c r="X553" s="65"/>
      <c r="Y553" s="65"/>
      <c r="Z553" s="38" t="str">
        <f t="array" ref="Z553">IFERROR(xlookup(C:C,'Follow up.1'!A:A,'Follow up.1'!AF:AF),"-")</f>
        <v>-</v>
      </c>
      <c r="AA553" s="6"/>
      <c r="AB553" s="6"/>
      <c r="AC553" s="6"/>
      <c r="AD553" s="6"/>
      <c r="AE553" s="6"/>
      <c r="AF553" s="6"/>
      <c r="AG553" s="6"/>
      <c r="AH553" s="6"/>
      <c r="AI553" s="6"/>
      <c r="AJ553" s="6"/>
      <c r="AK553" s="6"/>
      <c r="AL553" s="6"/>
      <c r="AM553" s="6"/>
      <c r="AN553" s="39" t="str">
        <f t="array" ref="AN553">IFNA(TEXT(XLOOKUP(C:C,'Follow up.2'!B:B,'Follow up.2'!AF:AF), "mm/yyyy"), "-")</f>
        <v>-</v>
      </c>
      <c r="AO553" s="6"/>
      <c r="AP553" s="3"/>
      <c r="AQ553" s="3"/>
      <c r="AR553" s="3"/>
      <c r="AS553" s="3"/>
      <c r="AT553" s="3"/>
      <c r="AU553" s="3"/>
      <c r="AV553" s="3"/>
      <c r="AW553" s="3"/>
      <c r="AX553" s="3"/>
      <c r="AY553" s="3"/>
      <c r="AZ553" s="3"/>
      <c r="BA553" s="3"/>
      <c r="BB553" s="3"/>
      <c r="BC553" s="3"/>
      <c r="BD553" s="3"/>
      <c r="BE553" s="3"/>
      <c r="BF553" s="3"/>
      <c r="BG553" s="3"/>
      <c r="BH553" s="3"/>
      <c r="BI553" s="3"/>
    </row>
    <row r="554" ht="12.75" customHeight="1">
      <c r="A554" s="1"/>
      <c r="B554" s="1" t="str">
        <f t="array" ref="B554">ifna(iferror(xlookup(C:C,'1000'!A:A,'1000'!D:D),iferror(xlookup(C:C,'2000'!A:A,'2000'!D:D),xlookup(C:C,'3000'!A:A,'3000'!D:D))),"-")</f>
        <v>-</v>
      </c>
      <c r="C554" s="26">
        <v>1402.0</v>
      </c>
      <c r="D554" s="140" t="s">
        <v>2339</v>
      </c>
      <c r="E554" s="134" t="s">
        <v>2340</v>
      </c>
      <c r="F554" s="94" t="s">
        <v>50</v>
      </c>
      <c r="G554" s="134">
        <v>17.0</v>
      </c>
      <c r="H554" s="28"/>
      <c r="I554" s="141">
        <v>7.542154912E9</v>
      </c>
      <c r="J554" s="134">
        <v>7.542154912E9</v>
      </c>
      <c r="K554" s="30" t="s">
        <v>609</v>
      </c>
      <c r="L554" s="31" t="s">
        <v>609</v>
      </c>
      <c r="M554" s="51" t="s">
        <v>895</v>
      </c>
      <c r="N554" s="153" t="s">
        <v>58</v>
      </c>
      <c r="O554" s="149" t="s">
        <v>58</v>
      </c>
      <c r="P554" s="65" t="s">
        <v>106</v>
      </c>
      <c r="Q554" s="65"/>
      <c r="R554" s="65"/>
      <c r="S554" s="65"/>
      <c r="T554" s="65"/>
      <c r="U554" s="65"/>
      <c r="V554" s="65"/>
      <c r="W554" s="65"/>
      <c r="X554" s="65"/>
      <c r="Y554" s="65"/>
      <c r="Z554" s="38" t="str">
        <f t="array" ref="Z554">IFERROR(xlookup(C:C,'Follow up.1'!A:A,'Follow up.1'!AF:AF),"-")</f>
        <v>-</v>
      </c>
      <c r="AA554" s="6"/>
      <c r="AB554" s="6"/>
      <c r="AC554" s="6"/>
      <c r="AD554" s="6"/>
      <c r="AE554" s="6"/>
      <c r="AF554" s="6"/>
      <c r="AG554" s="6"/>
      <c r="AH554" s="6"/>
      <c r="AI554" s="6"/>
      <c r="AJ554" s="6"/>
      <c r="AK554" s="6"/>
      <c r="AL554" s="6"/>
      <c r="AM554" s="6"/>
      <c r="AN554" s="39" t="str">
        <f t="array" ref="AN554">IFNA(TEXT(XLOOKUP(C:C,'Follow up.2'!B:B,'Follow up.2'!AF:AF), "mm/yyyy"), "-")</f>
        <v>-</v>
      </c>
      <c r="AO554" s="6"/>
      <c r="AP554" s="3"/>
      <c r="AQ554" s="3"/>
      <c r="AR554" s="3"/>
      <c r="AS554" s="3"/>
      <c r="AT554" s="3"/>
      <c r="AU554" s="3"/>
      <c r="AV554" s="3"/>
      <c r="AW554" s="3"/>
      <c r="AX554" s="3"/>
      <c r="AY554" s="3"/>
      <c r="AZ554" s="3"/>
      <c r="BA554" s="3"/>
      <c r="BB554" s="3"/>
      <c r="BC554" s="3"/>
      <c r="BD554" s="3"/>
      <c r="BE554" s="3"/>
      <c r="BF554" s="3"/>
      <c r="BG554" s="3"/>
      <c r="BH554" s="3"/>
      <c r="BI554" s="3"/>
    </row>
    <row r="555" ht="12.75" customHeight="1">
      <c r="A555" s="1"/>
      <c r="B555" s="1" t="str">
        <f t="array" ref="B555">ifna(iferror(xlookup(C:C,'1000'!A:A,'1000'!D:D),iferror(xlookup(C:C,'2000'!A:A,'2000'!D:D),xlookup(C:C,'3000'!A:A,'3000'!D:D))),"-")</f>
        <v>-</v>
      </c>
      <c r="C555" s="133">
        <v>1414.0</v>
      </c>
      <c r="D555" s="140" t="s">
        <v>2341</v>
      </c>
      <c r="E555" s="134" t="s">
        <v>2342</v>
      </c>
      <c r="F555" s="94" t="s">
        <v>117</v>
      </c>
      <c r="G555" s="134">
        <v>17.0</v>
      </c>
      <c r="H555" s="28"/>
      <c r="I555" s="141"/>
      <c r="J555" s="134">
        <v>2.674556407E9</v>
      </c>
      <c r="K555" s="30" t="s">
        <v>609</v>
      </c>
      <c r="L555" s="31" t="s">
        <v>609</v>
      </c>
      <c r="M555" s="51" t="s">
        <v>895</v>
      </c>
      <c r="N555" s="153" t="s">
        <v>58</v>
      </c>
      <c r="O555" s="149" t="s">
        <v>58</v>
      </c>
      <c r="P555" s="65" t="s">
        <v>106</v>
      </c>
      <c r="Q555" s="65"/>
      <c r="R555" s="65"/>
      <c r="S555" s="65"/>
      <c r="T555" s="65"/>
      <c r="U555" s="65"/>
      <c r="V555" s="65"/>
      <c r="W555" s="65"/>
      <c r="X555" s="65"/>
      <c r="Y555" s="65"/>
      <c r="Z555" s="38" t="str">
        <f t="array" ref="Z555">IFERROR(xlookup(C:C,'Follow up.1'!A:A,'Follow up.1'!AF:AF),"-")</f>
        <v>-</v>
      </c>
      <c r="AA555" s="6"/>
      <c r="AB555" s="6"/>
      <c r="AC555" s="6"/>
      <c r="AD555" s="6"/>
      <c r="AE555" s="6"/>
      <c r="AF555" s="6"/>
      <c r="AG555" s="6"/>
      <c r="AH555" s="6"/>
      <c r="AI555" s="6"/>
      <c r="AJ555" s="6"/>
      <c r="AK555" s="6"/>
      <c r="AL555" s="6"/>
      <c r="AM555" s="6"/>
      <c r="AN555" s="39" t="str">
        <f t="array" ref="AN555">IFNA(TEXT(XLOOKUP(C:C,'Follow up.2'!B:B,'Follow up.2'!AF:AF), "mm/yyyy"), "-")</f>
        <v>-</v>
      </c>
      <c r="AO555" s="6"/>
      <c r="AP555" s="3"/>
      <c r="AQ555" s="3"/>
      <c r="AR555" s="3"/>
      <c r="AS555" s="3"/>
      <c r="AT555" s="3"/>
      <c r="AU555" s="3"/>
      <c r="AV555" s="3"/>
      <c r="AW555" s="3"/>
      <c r="AX555" s="3"/>
      <c r="AY555" s="3"/>
      <c r="AZ555" s="3"/>
      <c r="BA555" s="3"/>
      <c r="BB555" s="3"/>
      <c r="BC555" s="3"/>
      <c r="BD555" s="3"/>
      <c r="BE555" s="3"/>
      <c r="BF555" s="3"/>
      <c r="BG555" s="3"/>
      <c r="BH555" s="3"/>
      <c r="BI555" s="3"/>
    </row>
    <row r="556" ht="12.75" customHeight="1">
      <c r="A556" s="1"/>
      <c r="B556" s="1" t="str">
        <f t="array" ref="B556">ifna(iferror(xlookup(C:C,'1000'!A:A,'1000'!D:D),iferror(xlookup(C:C,'2000'!A:A,'2000'!D:D),xlookup(C:C,'3000'!A:A,'3000'!D:D))),"-")</f>
        <v>-</v>
      </c>
      <c r="C556" s="26">
        <v>1416.0</v>
      </c>
      <c r="D556" s="27" t="s">
        <v>317</v>
      </c>
      <c r="E556" s="27" t="s">
        <v>2343</v>
      </c>
      <c r="F556" s="27" t="s">
        <v>117</v>
      </c>
      <c r="G556" s="27">
        <v>17.0</v>
      </c>
      <c r="H556" s="28"/>
      <c r="I556" s="29" t="s">
        <v>2344</v>
      </c>
      <c r="J556" s="27" t="s">
        <v>2345</v>
      </c>
      <c r="K556" s="30" t="s">
        <v>2346</v>
      </c>
      <c r="L556" s="6" t="s">
        <v>2346</v>
      </c>
      <c r="M556" s="51" t="s">
        <v>895</v>
      </c>
      <c r="N556" s="153" t="s">
        <v>58</v>
      </c>
      <c r="O556" s="149" t="s">
        <v>58</v>
      </c>
      <c r="P556" s="65" t="s">
        <v>45</v>
      </c>
      <c r="Q556" s="65" t="s">
        <v>45</v>
      </c>
      <c r="R556" s="65" t="s">
        <v>106</v>
      </c>
      <c r="S556" s="65" t="s">
        <v>44</v>
      </c>
      <c r="T556" s="65" t="s">
        <v>88</v>
      </c>
      <c r="U556" s="65"/>
      <c r="V556" s="66"/>
      <c r="W556" s="65"/>
      <c r="X556" s="65"/>
      <c r="Y556" s="65"/>
      <c r="Z556" s="38" t="str">
        <f t="array" ref="Z556">IFERROR(xlookup(C:C,'Follow up.1'!A:A,'Follow up.1'!AF:AF),"-")</f>
        <v>-</v>
      </c>
      <c r="AA556" s="6"/>
      <c r="AB556" s="6"/>
      <c r="AC556" s="6"/>
      <c r="AD556" s="6"/>
      <c r="AE556" s="6"/>
      <c r="AF556" s="6"/>
      <c r="AG556" s="6"/>
      <c r="AH556" s="6"/>
      <c r="AI556" s="6"/>
      <c r="AJ556" s="6"/>
      <c r="AK556" s="6"/>
      <c r="AL556" s="6"/>
      <c r="AM556" s="6"/>
      <c r="AN556" s="39" t="str">
        <f t="array" ref="AN556">IFNA(TEXT(XLOOKUP(C:C,'Follow up.2'!B:B,'Follow up.2'!AF:AF), "mm/yyyy"), "-")</f>
        <v>-</v>
      </c>
      <c r="AO556" s="6"/>
      <c r="AP556" s="3"/>
      <c r="AQ556" s="3"/>
      <c r="AR556" s="3"/>
      <c r="AS556" s="3"/>
      <c r="AT556" s="3"/>
      <c r="AU556" s="3"/>
      <c r="AV556" s="3"/>
      <c r="AW556" s="3"/>
      <c r="AX556" s="3"/>
      <c r="AY556" s="3"/>
      <c r="AZ556" s="3"/>
      <c r="BA556" s="3"/>
      <c r="BB556" s="3"/>
      <c r="BC556" s="3"/>
      <c r="BD556" s="3"/>
      <c r="BE556" s="3"/>
      <c r="BF556" s="3"/>
      <c r="BG556" s="3"/>
      <c r="BH556" s="3"/>
      <c r="BI556" s="3"/>
    </row>
    <row r="557" ht="12.75" customHeight="1">
      <c r="A557" s="1"/>
      <c r="B557" s="1" t="str">
        <f t="array" ref="B557">ifna(iferror(xlookup(C:C,'1000'!A:A,'1000'!D:D),iferror(xlookup(C:C,'2000'!A:A,'2000'!D:D),xlookup(C:C,'3000'!A:A,'3000'!D:D))),"-")</f>
        <v>-</v>
      </c>
      <c r="C557" s="26">
        <v>1420.0</v>
      </c>
      <c r="D557" s="134" t="s">
        <v>2347</v>
      </c>
      <c r="E557" s="192" t="s">
        <v>2348</v>
      </c>
      <c r="F557" s="27" t="s">
        <v>117</v>
      </c>
      <c r="G557" s="27">
        <v>17.0</v>
      </c>
      <c r="H557" s="28"/>
      <c r="I557" s="194"/>
      <c r="J557" s="140">
        <v>2.679389791E9</v>
      </c>
      <c r="K557" s="30" t="s">
        <v>609</v>
      </c>
      <c r="L557" s="31" t="s">
        <v>609</v>
      </c>
      <c r="M557" s="51" t="s">
        <v>895</v>
      </c>
      <c r="N557" s="153" t="s">
        <v>58</v>
      </c>
      <c r="O557" s="149" t="s">
        <v>58</v>
      </c>
      <c r="P557" s="65" t="s">
        <v>106</v>
      </c>
      <c r="Q557" s="65"/>
      <c r="R557" s="65"/>
      <c r="S557" s="65"/>
      <c r="T557" s="65"/>
      <c r="U557" s="65"/>
      <c r="V557" s="65"/>
      <c r="W557" s="65"/>
      <c r="X557" s="65"/>
      <c r="Y557" s="65"/>
      <c r="Z557" s="38" t="str">
        <f t="array" ref="Z557">IFERROR(xlookup(C:C,'Follow up.1'!A:A,'Follow up.1'!AF:AF),"-")</f>
        <v>-</v>
      </c>
      <c r="AA557" s="6"/>
      <c r="AB557" s="6"/>
      <c r="AC557" s="6"/>
      <c r="AD557" s="6"/>
      <c r="AE557" s="6"/>
      <c r="AF557" s="6"/>
      <c r="AG557" s="6"/>
      <c r="AH557" s="6"/>
      <c r="AI557" s="6"/>
      <c r="AJ557" s="6"/>
      <c r="AK557" s="6"/>
      <c r="AL557" s="6"/>
      <c r="AM557" s="6"/>
      <c r="AN557" s="39" t="str">
        <f t="array" ref="AN557">IFNA(TEXT(XLOOKUP(C:C,'Follow up.2'!B:B,'Follow up.2'!AF:AF), "mm/yyyy"), "-")</f>
        <v>-</v>
      </c>
      <c r="AO557" s="6"/>
      <c r="AP557" s="3"/>
      <c r="AQ557" s="3"/>
      <c r="AR557" s="3"/>
      <c r="AS557" s="3"/>
      <c r="AT557" s="3"/>
      <c r="AU557" s="3"/>
      <c r="AV557" s="3"/>
      <c r="AW557" s="3"/>
      <c r="AX557" s="3"/>
      <c r="AY557" s="3"/>
      <c r="AZ557" s="3"/>
      <c r="BA557" s="3"/>
      <c r="BB557" s="3"/>
      <c r="BC557" s="3"/>
      <c r="BD557" s="3"/>
      <c r="BE557" s="3"/>
      <c r="BF557" s="3"/>
      <c r="BG557" s="3"/>
      <c r="BH557" s="3"/>
      <c r="BI557" s="3"/>
    </row>
    <row r="558" ht="12.75" customHeight="1">
      <c r="A558" s="1"/>
      <c r="B558" s="1" t="str">
        <f t="array" ref="B558">ifna(iferror(xlookup(C:C,'1000'!A:A,'1000'!D:D),iferror(xlookup(C:C,'2000'!A:A,'2000'!D:D),xlookup(C:C,'3000'!A:A,'3000'!D:D))),"-")</f>
        <v>-</v>
      </c>
      <c r="C558" s="26">
        <v>1421.0</v>
      </c>
      <c r="D558" s="134" t="s">
        <v>2093</v>
      </c>
      <c r="E558" s="192" t="s">
        <v>2094</v>
      </c>
      <c r="F558" s="27" t="s">
        <v>50</v>
      </c>
      <c r="G558" s="27">
        <v>17.0</v>
      </c>
      <c r="H558" s="28"/>
      <c r="I558" s="194">
        <v>2.678199498E9</v>
      </c>
      <c r="J558" s="140">
        <v>2.154664468E9</v>
      </c>
      <c r="K558" s="30" t="s">
        <v>609</v>
      </c>
      <c r="L558" s="31" t="s">
        <v>609</v>
      </c>
      <c r="M558" s="51" t="s">
        <v>895</v>
      </c>
      <c r="N558" s="153" t="s">
        <v>58</v>
      </c>
      <c r="O558" s="149" t="s">
        <v>58</v>
      </c>
      <c r="P558" s="65" t="s">
        <v>88</v>
      </c>
      <c r="Q558" s="65"/>
      <c r="R558" s="65"/>
      <c r="S558" s="65"/>
      <c r="T558" s="65"/>
      <c r="U558" s="65"/>
      <c r="V558" s="65"/>
      <c r="W558" s="65"/>
      <c r="X558" s="65"/>
      <c r="Y558" s="65"/>
      <c r="Z558" s="38" t="str">
        <f t="array" ref="Z558">IFERROR(xlookup(C:C,'Follow up.1'!A:A,'Follow up.1'!AF:AF),"-")</f>
        <v>-</v>
      </c>
      <c r="AA558" s="6"/>
      <c r="AB558" s="6"/>
      <c r="AC558" s="6"/>
      <c r="AD558" s="6"/>
      <c r="AE558" s="6"/>
      <c r="AF558" s="6"/>
      <c r="AG558" s="6"/>
      <c r="AH558" s="6"/>
      <c r="AI558" s="6"/>
      <c r="AJ558" s="6"/>
      <c r="AK558" s="6"/>
      <c r="AL558" s="6"/>
      <c r="AM558" s="6"/>
      <c r="AN558" s="39" t="str">
        <f t="array" ref="AN558">IFNA(TEXT(XLOOKUP(C:C,'Follow up.2'!B:B,'Follow up.2'!AF:AF), "mm/yyyy"), "-")</f>
        <v>-</v>
      </c>
      <c r="AO558" s="6"/>
      <c r="AP558" s="3"/>
      <c r="AQ558" s="3"/>
      <c r="AR558" s="3"/>
      <c r="AS558" s="3"/>
      <c r="AT558" s="3"/>
      <c r="AU558" s="3"/>
      <c r="AV558" s="3"/>
      <c r="AW558" s="3"/>
      <c r="AX558" s="3"/>
      <c r="AY558" s="3"/>
      <c r="AZ558" s="3"/>
      <c r="BA558" s="3"/>
      <c r="BB558" s="3"/>
      <c r="BC558" s="3"/>
      <c r="BD558" s="3"/>
      <c r="BE558" s="3"/>
      <c r="BF558" s="3"/>
      <c r="BG558" s="3"/>
      <c r="BH558" s="3"/>
      <c r="BI558" s="3"/>
    </row>
    <row r="559" ht="12.75" customHeight="1">
      <c r="A559" s="1"/>
      <c r="B559" s="1" t="str">
        <f t="array" ref="B559">ifna(iferror(xlookup(C:C,'1000'!A:A,'1000'!D:D),iferror(xlookup(C:C,'2000'!A:A,'2000'!D:D),xlookup(C:C,'3000'!A:A,'3000'!D:D))),"-")</f>
        <v>-</v>
      </c>
      <c r="C559" s="26">
        <v>1423.0</v>
      </c>
      <c r="D559" s="134" t="s">
        <v>2349</v>
      </c>
      <c r="E559" s="192" t="s">
        <v>2350</v>
      </c>
      <c r="F559" s="27" t="s">
        <v>117</v>
      </c>
      <c r="G559" s="27">
        <v>17.0</v>
      </c>
      <c r="H559" s="193"/>
      <c r="I559" s="194"/>
      <c r="J559" s="140">
        <v>2.679106466E9</v>
      </c>
      <c r="K559" s="30" t="s">
        <v>609</v>
      </c>
      <c r="L559" s="31" t="s">
        <v>609</v>
      </c>
      <c r="M559" s="51" t="s">
        <v>895</v>
      </c>
      <c r="N559" s="153" t="s">
        <v>58</v>
      </c>
      <c r="O559" s="149" t="s">
        <v>58</v>
      </c>
      <c r="P559" s="65" t="s">
        <v>106</v>
      </c>
      <c r="Q559" s="65" t="s">
        <v>106</v>
      </c>
      <c r="R559" s="65"/>
      <c r="S559" s="65"/>
      <c r="T559" s="65"/>
      <c r="U559" s="65"/>
      <c r="V559" s="65"/>
      <c r="W559" s="65"/>
      <c r="X559" s="65"/>
      <c r="Y559" s="65"/>
      <c r="Z559" s="38" t="str">
        <f t="array" ref="Z559">IFERROR(xlookup(C:C,'Follow up.1'!A:A,'Follow up.1'!AF:AF),"-")</f>
        <v>-</v>
      </c>
      <c r="AA559" s="6"/>
      <c r="AB559" s="6"/>
      <c r="AC559" s="6"/>
      <c r="AD559" s="6"/>
      <c r="AE559" s="6"/>
      <c r="AF559" s="6"/>
      <c r="AG559" s="6"/>
      <c r="AH559" s="6"/>
      <c r="AI559" s="6"/>
      <c r="AJ559" s="6"/>
      <c r="AK559" s="6"/>
      <c r="AL559" s="6"/>
      <c r="AM559" s="6"/>
      <c r="AN559" s="39" t="str">
        <f t="array" ref="AN559">IFNA(TEXT(XLOOKUP(C:C,'Follow up.2'!B:B,'Follow up.2'!AF:AF), "mm/yyyy"), "-")</f>
        <v>-</v>
      </c>
      <c r="AO559" s="6"/>
      <c r="AP559" s="3"/>
      <c r="AQ559" s="3"/>
      <c r="AR559" s="3"/>
      <c r="AS559" s="3"/>
      <c r="AT559" s="3"/>
      <c r="AU559" s="3"/>
      <c r="AV559" s="3"/>
      <c r="AW559" s="3"/>
      <c r="AX559" s="3"/>
      <c r="AY559" s="3"/>
      <c r="AZ559" s="3"/>
      <c r="BA559" s="3"/>
      <c r="BB559" s="3"/>
      <c r="BC559" s="3"/>
      <c r="BD559" s="3"/>
      <c r="BE559" s="3"/>
      <c r="BF559" s="3"/>
      <c r="BG559" s="3"/>
      <c r="BH559" s="3"/>
      <c r="BI559" s="3"/>
    </row>
    <row r="560" ht="12.75" customHeight="1">
      <c r="A560" s="1"/>
      <c r="B560" s="1" t="str">
        <f t="array" ref="B560">ifna(iferror(xlookup(C:C,'1000'!A:A,'1000'!D:D),iferror(xlookup(C:C,'2000'!A:A,'2000'!D:D),xlookup(C:C,'3000'!A:A,'3000'!D:D))),"-")</f>
        <v>-</v>
      </c>
      <c r="C560" s="26">
        <v>1424.0</v>
      </c>
      <c r="D560" s="134" t="s">
        <v>2351</v>
      </c>
      <c r="E560" s="192" t="s">
        <v>2352</v>
      </c>
      <c r="F560" s="27" t="s">
        <v>2353</v>
      </c>
      <c r="G560" s="27">
        <v>17.0</v>
      </c>
      <c r="H560" s="193" t="s">
        <v>1406</v>
      </c>
      <c r="I560" s="194"/>
      <c r="J560" s="140">
        <v>4.458882874E9</v>
      </c>
      <c r="K560" s="30" t="s">
        <v>609</v>
      </c>
      <c r="L560" s="31" t="s">
        <v>609</v>
      </c>
      <c r="M560" s="51" t="s">
        <v>895</v>
      </c>
      <c r="N560" s="153" t="s">
        <v>58</v>
      </c>
      <c r="O560" s="149" t="s">
        <v>58</v>
      </c>
      <c r="P560" s="65" t="s">
        <v>106</v>
      </c>
      <c r="Q560" s="65" t="s">
        <v>45</v>
      </c>
      <c r="R560" s="65" t="s">
        <v>106</v>
      </c>
      <c r="S560" s="65"/>
      <c r="T560" s="65"/>
      <c r="U560" s="65"/>
      <c r="V560" s="65"/>
      <c r="W560" s="65"/>
      <c r="X560" s="65"/>
      <c r="Y560" s="65"/>
      <c r="Z560" s="38" t="str">
        <f t="array" ref="Z560">IFERROR(xlookup(C:C,'Follow up.1'!A:A,'Follow up.1'!AF:AF),"-")</f>
        <v>-</v>
      </c>
      <c r="AA560" s="6"/>
      <c r="AB560" s="6"/>
      <c r="AC560" s="6"/>
      <c r="AD560" s="6"/>
      <c r="AE560" s="6"/>
      <c r="AF560" s="6"/>
      <c r="AG560" s="6"/>
      <c r="AH560" s="6"/>
      <c r="AI560" s="6"/>
      <c r="AJ560" s="6"/>
      <c r="AK560" s="6"/>
      <c r="AL560" s="6"/>
      <c r="AM560" s="6"/>
      <c r="AN560" s="39" t="str">
        <f t="array" ref="AN560">IFNA(TEXT(XLOOKUP(C:C,'Follow up.2'!B:B,'Follow up.2'!AF:AF), "mm/yyyy"), "-")</f>
        <v>-</v>
      </c>
      <c r="AO560" s="6"/>
      <c r="AP560" s="3"/>
      <c r="AQ560" s="3"/>
      <c r="AR560" s="3"/>
      <c r="AS560" s="3"/>
      <c r="AT560" s="3"/>
      <c r="AU560" s="3"/>
      <c r="AV560" s="3"/>
      <c r="AW560" s="3"/>
      <c r="AX560" s="3"/>
      <c r="AY560" s="3"/>
      <c r="AZ560" s="3"/>
      <c r="BA560" s="3"/>
      <c r="BB560" s="3"/>
      <c r="BC560" s="3"/>
      <c r="BD560" s="3"/>
      <c r="BE560" s="3"/>
      <c r="BF560" s="3"/>
      <c r="BG560" s="3"/>
      <c r="BH560" s="3"/>
      <c r="BI560" s="3"/>
    </row>
    <row r="561" ht="12.75" customHeight="1">
      <c r="A561" s="1"/>
      <c r="B561" s="1" t="str">
        <f t="array" ref="B561">ifna(iferror(xlookup(C:C,'1000'!A:A,'1000'!D:D),iferror(xlookup(C:C,'2000'!A:A,'2000'!D:D),xlookup(C:C,'3000'!A:A,'3000'!D:D))),"-")</f>
        <v>-</v>
      </c>
      <c r="C561" s="26">
        <v>1427.0</v>
      </c>
      <c r="D561" s="27" t="s">
        <v>2354</v>
      </c>
      <c r="E561" s="27" t="s">
        <v>2068</v>
      </c>
      <c r="F561" s="27" t="s">
        <v>50</v>
      </c>
      <c r="G561" s="27">
        <v>17.0</v>
      </c>
      <c r="H561" s="28"/>
      <c r="I561" s="29"/>
      <c r="J561" s="27" t="s">
        <v>2355</v>
      </c>
      <c r="K561" s="30" t="s">
        <v>609</v>
      </c>
      <c r="L561" s="31" t="s">
        <v>609</v>
      </c>
      <c r="M561" s="51" t="s">
        <v>895</v>
      </c>
      <c r="N561" s="153" t="s">
        <v>58</v>
      </c>
      <c r="O561" s="149" t="s">
        <v>58</v>
      </c>
      <c r="P561" s="65" t="s">
        <v>106</v>
      </c>
      <c r="Q561" s="65"/>
      <c r="R561" s="65"/>
      <c r="S561" s="65"/>
      <c r="T561" s="65"/>
      <c r="U561" s="65"/>
      <c r="V561" s="65"/>
      <c r="W561" s="65"/>
      <c r="X561" s="65"/>
      <c r="Y561" s="65"/>
      <c r="Z561" s="38" t="str">
        <f t="array" ref="Z561">IFERROR(xlookup(C:C,'Follow up.1'!A:A,'Follow up.1'!AF:AF),"-")</f>
        <v>-</v>
      </c>
      <c r="AA561" s="6"/>
      <c r="AB561" s="6"/>
      <c r="AC561" s="6"/>
      <c r="AD561" s="6"/>
      <c r="AE561" s="6"/>
      <c r="AF561" s="6"/>
      <c r="AG561" s="6"/>
      <c r="AH561" s="6"/>
      <c r="AI561" s="6"/>
      <c r="AJ561" s="6"/>
      <c r="AK561" s="6"/>
      <c r="AL561" s="6"/>
      <c r="AM561" s="6"/>
      <c r="AN561" s="39" t="str">
        <f t="array" ref="AN561">IFNA(TEXT(XLOOKUP(C:C,'Follow up.2'!B:B,'Follow up.2'!AF:AF), "mm/yyyy"), "-")</f>
        <v>-</v>
      </c>
      <c r="AO561" s="6"/>
      <c r="AP561" s="3"/>
      <c r="AQ561" s="3"/>
      <c r="AR561" s="3"/>
      <c r="AS561" s="3"/>
      <c r="AT561" s="3"/>
      <c r="AU561" s="3"/>
      <c r="AV561" s="3"/>
      <c r="AW561" s="3"/>
      <c r="AX561" s="3"/>
      <c r="AY561" s="3"/>
      <c r="AZ561" s="3"/>
      <c r="BA561" s="3"/>
      <c r="BB561" s="3"/>
      <c r="BC561" s="3"/>
      <c r="BD561" s="3"/>
      <c r="BE561" s="3"/>
      <c r="BF561" s="3"/>
      <c r="BG561" s="3"/>
      <c r="BH561" s="3"/>
      <c r="BI561" s="3"/>
    </row>
    <row r="562" ht="12.75" customHeight="1">
      <c r="A562" s="1"/>
      <c r="B562" s="1" t="str">
        <f t="array" ref="B562">ifna(iferror(xlookup(C:C,'1000'!A:A,'1000'!D:D),iferror(xlookup(C:C,'2000'!A:A,'2000'!D:D),xlookup(C:C,'3000'!A:A,'3000'!D:D))),"-")</f>
        <v>-</v>
      </c>
      <c r="C562" s="26">
        <v>1430.0</v>
      </c>
      <c r="D562" s="144" t="s">
        <v>2356</v>
      </c>
      <c r="E562" s="27" t="s">
        <v>2357</v>
      </c>
      <c r="F562" s="27" t="s">
        <v>50</v>
      </c>
      <c r="G562" s="27">
        <v>17.0</v>
      </c>
      <c r="H562" s="28" t="s">
        <v>531</v>
      </c>
      <c r="I562" s="29"/>
      <c r="J562" s="27" t="s">
        <v>2358</v>
      </c>
      <c r="K562" s="30" t="s">
        <v>609</v>
      </c>
      <c r="L562" s="31" t="s">
        <v>609</v>
      </c>
      <c r="M562" s="51" t="s">
        <v>895</v>
      </c>
      <c r="N562" s="153" t="s">
        <v>58</v>
      </c>
      <c r="O562" s="149" t="s">
        <v>58</v>
      </c>
      <c r="P562" s="65" t="s">
        <v>88</v>
      </c>
      <c r="Q562" s="65" t="s">
        <v>45</v>
      </c>
      <c r="R562" s="65" t="s">
        <v>106</v>
      </c>
      <c r="S562" s="65"/>
      <c r="T562" s="65"/>
      <c r="U562" s="65"/>
      <c r="V562" s="65"/>
      <c r="W562" s="65"/>
      <c r="X562" s="65"/>
      <c r="Y562" s="65"/>
      <c r="Z562" s="38" t="str">
        <f t="array" ref="Z562">IFERROR(xlookup(C:C,'Follow up.1'!A:A,'Follow up.1'!AF:AF),"-")</f>
        <v>-</v>
      </c>
      <c r="AA562" s="6"/>
      <c r="AB562" s="6"/>
      <c r="AC562" s="6"/>
      <c r="AD562" s="6"/>
      <c r="AE562" s="6"/>
      <c r="AF562" s="6"/>
      <c r="AG562" s="6"/>
      <c r="AH562" s="6"/>
      <c r="AI562" s="6"/>
      <c r="AJ562" s="6"/>
      <c r="AK562" s="6"/>
      <c r="AL562" s="6"/>
      <c r="AM562" s="6"/>
      <c r="AN562" s="39" t="str">
        <f t="array" ref="AN562">IFNA(TEXT(XLOOKUP(C:C,'Follow up.2'!B:B,'Follow up.2'!AF:AF), "mm/yyyy"), "-")</f>
        <v>-</v>
      </c>
      <c r="AO562" s="6"/>
      <c r="AP562" s="3"/>
      <c r="AQ562" s="3"/>
      <c r="AR562" s="3"/>
      <c r="AS562" s="3"/>
      <c r="AT562" s="3"/>
      <c r="AU562" s="3"/>
      <c r="AV562" s="3"/>
      <c r="AW562" s="3"/>
      <c r="AX562" s="3"/>
      <c r="AY562" s="3"/>
      <c r="AZ562" s="3"/>
      <c r="BA562" s="3"/>
      <c r="BB562" s="3"/>
      <c r="BC562" s="3"/>
      <c r="BD562" s="3"/>
      <c r="BE562" s="3"/>
      <c r="BF562" s="3"/>
      <c r="BG562" s="3"/>
      <c r="BH562" s="3"/>
      <c r="BI562" s="3"/>
    </row>
    <row r="563" ht="12.75" customHeight="1">
      <c r="A563" s="1"/>
      <c r="B563" s="1" t="str">
        <f t="array" ref="B563">ifna(iferror(xlookup(C:C,'1000'!A:A,'1000'!D:D),iferror(xlookup(C:C,'2000'!A:A,'2000'!D:D),xlookup(C:C,'3000'!A:A,'3000'!D:D))),"-")</f>
        <v>-</v>
      </c>
      <c r="C563" s="26">
        <v>1436.0</v>
      </c>
      <c r="D563" s="27" t="s">
        <v>1535</v>
      </c>
      <c r="E563" s="27" t="s">
        <v>2359</v>
      </c>
      <c r="F563" s="27" t="s">
        <v>117</v>
      </c>
      <c r="G563" s="27">
        <v>17.0</v>
      </c>
      <c r="H563" s="28" t="s">
        <v>531</v>
      </c>
      <c r="I563" s="29"/>
      <c r="J563" s="27" t="s">
        <v>2360</v>
      </c>
      <c r="K563" s="30" t="s">
        <v>609</v>
      </c>
      <c r="L563" s="31" t="s">
        <v>609</v>
      </c>
      <c r="M563" s="51" t="s">
        <v>895</v>
      </c>
      <c r="N563" s="153" t="s">
        <v>58</v>
      </c>
      <c r="O563" s="149" t="s">
        <v>58</v>
      </c>
      <c r="P563" s="65" t="s">
        <v>106</v>
      </c>
      <c r="Q563" s="65"/>
      <c r="R563" s="65"/>
      <c r="S563" s="65"/>
      <c r="T563" s="65"/>
      <c r="U563" s="65"/>
      <c r="V563" s="65"/>
      <c r="W563" s="65"/>
      <c r="X563" s="65"/>
      <c r="Y563" s="65"/>
      <c r="Z563" s="38" t="str">
        <f t="array" ref="Z563">IFERROR(xlookup(C:C,'Follow up.1'!A:A,'Follow up.1'!AF:AF),"-")</f>
        <v>-</v>
      </c>
      <c r="AA563" s="6"/>
      <c r="AB563" s="6"/>
      <c r="AC563" s="6"/>
      <c r="AD563" s="6"/>
      <c r="AE563" s="6"/>
      <c r="AF563" s="6"/>
      <c r="AG563" s="6"/>
      <c r="AH563" s="6"/>
      <c r="AI563" s="6"/>
      <c r="AJ563" s="6"/>
      <c r="AK563" s="6"/>
      <c r="AL563" s="6"/>
      <c r="AM563" s="6"/>
      <c r="AN563" s="39" t="str">
        <f t="array" ref="AN563">IFNA(TEXT(XLOOKUP(C:C,'Follow up.2'!B:B,'Follow up.2'!AF:AF), "mm/yyyy"), "-")</f>
        <v>-</v>
      </c>
      <c r="AO563" s="6"/>
      <c r="AP563" s="3"/>
      <c r="AQ563" s="3"/>
      <c r="AR563" s="3"/>
      <c r="AS563" s="3"/>
      <c r="AT563" s="3"/>
      <c r="AU563" s="3"/>
      <c r="AV563" s="3"/>
      <c r="AW563" s="3"/>
      <c r="AX563" s="3"/>
      <c r="AY563" s="3"/>
      <c r="AZ563" s="3"/>
      <c r="BA563" s="3"/>
      <c r="BB563" s="3"/>
      <c r="BC563" s="3"/>
      <c r="BD563" s="3"/>
      <c r="BE563" s="3"/>
      <c r="BF563" s="3"/>
      <c r="BG563" s="3"/>
      <c r="BH563" s="3"/>
      <c r="BI563" s="3"/>
    </row>
    <row r="564" ht="12.75" customHeight="1">
      <c r="A564" s="1"/>
      <c r="B564" s="1" t="str">
        <f t="array" ref="B564">ifna(iferror(xlookup(C:C,'1000'!A:A,'1000'!D:D),iferror(xlookup(C:C,'2000'!A:A,'2000'!D:D),xlookup(C:C,'3000'!A:A,'3000'!D:D))),"-")</f>
        <v>-</v>
      </c>
      <c r="C564" s="26">
        <v>1450.0</v>
      </c>
      <c r="D564" s="27" t="s">
        <v>2361</v>
      </c>
      <c r="E564" s="27" t="s">
        <v>2362</v>
      </c>
      <c r="F564" s="27" t="s">
        <v>117</v>
      </c>
      <c r="G564" s="27">
        <v>17.0</v>
      </c>
      <c r="H564" s="28" t="s">
        <v>531</v>
      </c>
      <c r="I564" s="29" t="s">
        <v>2363</v>
      </c>
      <c r="J564" s="27" t="s">
        <v>2364</v>
      </c>
      <c r="K564" s="30" t="s">
        <v>1620</v>
      </c>
      <c r="L564" s="31" t="s">
        <v>1620</v>
      </c>
      <c r="M564" s="51" t="s">
        <v>895</v>
      </c>
      <c r="N564" s="153" t="s">
        <v>58</v>
      </c>
      <c r="O564" s="149" t="s">
        <v>58</v>
      </c>
      <c r="P564" s="65" t="s">
        <v>106</v>
      </c>
      <c r="Q564" s="65"/>
      <c r="R564" s="65"/>
      <c r="S564" s="65"/>
      <c r="T564" s="65"/>
      <c r="U564" s="65"/>
      <c r="V564" s="65"/>
      <c r="W564" s="65"/>
      <c r="X564" s="65"/>
      <c r="Y564" s="65"/>
      <c r="Z564" s="38" t="str">
        <f t="array" ref="Z564">IFERROR(xlookup(C:C,'Follow up.1'!A:A,'Follow up.1'!AF:AF),"-")</f>
        <v>-</v>
      </c>
      <c r="AA564" s="6"/>
      <c r="AB564" s="6"/>
      <c r="AC564" s="6"/>
      <c r="AD564" s="6"/>
      <c r="AE564" s="6"/>
      <c r="AF564" s="6"/>
      <c r="AG564" s="6"/>
      <c r="AH564" s="6"/>
      <c r="AI564" s="6"/>
      <c r="AJ564" s="6"/>
      <c r="AK564" s="6"/>
      <c r="AL564" s="6"/>
      <c r="AM564" s="6"/>
      <c r="AN564" s="39" t="str">
        <f t="array" ref="AN564">IFNA(TEXT(XLOOKUP(C:C,'Follow up.2'!B:B,'Follow up.2'!AF:AF), "mm/yyyy"), "-")</f>
        <v>-</v>
      </c>
      <c r="AO564" s="6"/>
      <c r="AP564" s="3"/>
      <c r="AQ564" s="3"/>
      <c r="AR564" s="3"/>
      <c r="AS564" s="3"/>
      <c r="AT564" s="3"/>
      <c r="AU564" s="3"/>
      <c r="AV564" s="3"/>
      <c r="AW564" s="3"/>
      <c r="AX564" s="3"/>
      <c r="AY564" s="3"/>
      <c r="AZ564" s="3"/>
      <c r="BA564" s="3"/>
      <c r="BB564" s="3"/>
      <c r="BC564" s="3"/>
      <c r="BD564" s="3"/>
      <c r="BE564" s="3"/>
      <c r="BF564" s="3"/>
      <c r="BG564" s="3"/>
      <c r="BH564" s="3"/>
      <c r="BI564" s="3"/>
    </row>
    <row r="565" ht="12.75" customHeight="1">
      <c r="A565" s="1"/>
      <c r="B565" s="1" t="str">
        <f t="array" ref="B565">ifna(iferror(xlookup(C:C,'1000'!A:A,'1000'!D:D),iferror(xlookup(C:C,'2000'!A:A,'2000'!D:D),xlookup(C:C,'3000'!A:A,'3000'!D:D))),"-")</f>
        <v>-</v>
      </c>
      <c r="C565" s="26">
        <v>1523.0</v>
      </c>
      <c r="D565" s="229" t="s">
        <v>1022</v>
      </c>
      <c r="E565" s="229" t="s">
        <v>2365</v>
      </c>
      <c r="F565" s="229" t="s">
        <v>71</v>
      </c>
      <c r="G565" s="229">
        <v>17.0</v>
      </c>
      <c r="H565" s="77" t="s">
        <v>2366</v>
      </c>
      <c r="I565" s="116" t="s">
        <v>2367</v>
      </c>
      <c r="J565" s="229" t="s">
        <v>2368</v>
      </c>
      <c r="K565" s="30" t="s">
        <v>2369</v>
      </c>
      <c r="L565" s="6" t="s">
        <v>2369</v>
      </c>
      <c r="M565" s="6"/>
      <c r="N565" s="153" t="s">
        <v>58</v>
      </c>
      <c r="O565" s="149" t="s">
        <v>58</v>
      </c>
      <c r="P565" s="65" t="s">
        <v>45</v>
      </c>
      <c r="Q565" s="65"/>
      <c r="R565" s="65"/>
      <c r="S565" s="65"/>
      <c r="T565" s="65"/>
      <c r="U565" s="65"/>
      <c r="V565" s="65"/>
      <c r="W565" s="65"/>
      <c r="X565" s="65"/>
      <c r="Y565" s="65"/>
      <c r="Z565" s="38" t="str">
        <f t="array" ref="Z565">IFERROR(xlookup(C:C,'Follow up.1'!A:A,'Follow up.1'!AF:AF),"-")</f>
        <v>-</v>
      </c>
      <c r="AA565" s="6"/>
      <c r="AB565" s="6"/>
      <c r="AC565" s="6"/>
      <c r="AD565" s="6"/>
      <c r="AE565" s="6"/>
      <c r="AF565" s="6"/>
      <c r="AG565" s="6"/>
      <c r="AH565" s="6"/>
      <c r="AI565" s="6"/>
      <c r="AJ565" s="6"/>
      <c r="AK565" s="6"/>
      <c r="AL565" s="6"/>
      <c r="AM565" s="6"/>
      <c r="AN565" s="39" t="str">
        <f t="array" ref="AN565">IFNA(TEXT(XLOOKUP(C:C,'Follow up.2'!B:B,'Follow up.2'!AF:AF), "mm/yyyy"), "-")</f>
        <v>-</v>
      </c>
      <c r="AO565" s="6"/>
      <c r="AP565" s="3"/>
      <c r="AQ565" s="3"/>
      <c r="AR565" s="3"/>
      <c r="AS565" s="3"/>
      <c r="AT565" s="3"/>
      <c r="AU565" s="3"/>
      <c r="AV565" s="3"/>
      <c r="AW565" s="3"/>
      <c r="AX565" s="3"/>
      <c r="AY565" s="3"/>
      <c r="AZ565" s="3"/>
      <c r="BA565" s="3"/>
      <c r="BB565" s="3"/>
      <c r="BC565" s="3"/>
      <c r="BD565" s="3"/>
      <c r="BE565" s="3"/>
      <c r="BF565" s="3"/>
      <c r="BG565" s="3"/>
      <c r="BH565" s="3"/>
      <c r="BI565" s="3"/>
    </row>
    <row r="566" ht="12.75" customHeight="1">
      <c r="A566" s="1"/>
      <c r="B566" s="1" t="str">
        <f t="array" ref="B566">ifna(iferror(xlookup(C:C,'1000'!A:A,'1000'!D:D),iferror(xlookup(C:C,'2000'!A:A,'2000'!D:D),xlookup(C:C,'3000'!A:A,'3000'!D:D))),"-")</f>
        <v>-</v>
      </c>
      <c r="C566" s="26">
        <v>1542.0</v>
      </c>
      <c r="D566" s="27" t="s">
        <v>2370</v>
      </c>
      <c r="E566" s="27" t="s">
        <v>1127</v>
      </c>
      <c r="F566" s="27" t="s">
        <v>124</v>
      </c>
      <c r="G566" s="27">
        <v>17.0</v>
      </c>
      <c r="H566" s="28" t="s">
        <v>2371</v>
      </c>
      <c r="I566" s="29" t="s">
        <v>1129</v>
      </c>
      <c r="J566" s="27"/>
      <c r="K566" s="30" t="s">
        <v>2372</v>
      </c>
      <c r="L566" s="6" t="s">
        <v>2372</v>
      </c>
      <c r="M566" s="51" t="s">
        <v>895</v>
      </c>
      <c r="N566" s="153" t="s">
        <v>58</v>
      </c>
      <c r="O566" s="149" t="s">
        <v>58</v>
      </c>
      <c r="P566" s="65" t="s">
        <v>46</v>
      </c>
      <c r="Q566" s="65" t="s">
        <v>46</v>
      </c>
      <c r="R566" s="65" t="s">
        <v>45</v>
      </c>
      <c r="S566" s="65" t="s">
        <v>45</v>
      </c>
      <c r="T566" s="65" t="s">
        <v>76</v>
      </c>
      <c r="U566" s="65"/>
      <c r="V566" s="66" t="s">
        <v>45</v>
      </c>
      <c r="W566" s="65"/>
      <c r="X566" s="65"/>
      <c r="Y566" s="65"/>
      <c r="Z566" s="38" t="str">
        <f t="array" ref="Z566">IFERROR(xlookup(C:C,'Follow up.1'!A:A,'Follow up.1'!AF:AF),"-")</f>
        <v>-</v>
      </c>
      <c r="AA566" s="6"/>
      <c r="AB566" s="6"/>
      <c r="AC566" s="6"/>
      <c r="AD566" s="6"/>
      <c r="AE566" s="6"/>
      <c r="AF566" s="6"/>
      <c r="AG566" s="6"/>
      <c r="AH566" s="6"/>
      <c r="AI566" s="6"/>
      <c r="AJ566" s="6"/>
      <c r="AK566" s="6"/>
      <c r="AL566" s="6"/>
      <c r="AM566" s="6"/>
      <c r="AN566" s="39" t="str">
        <f t="array" ref="AN566">IFNA(TEXT(XLOOKUP(C:C,'Follow up.2'!B:B,'Follow up.2'!AF:AF), "mm/yyyy"), "-")</f>
        <v>-</v>
      </c>
      <c r="AO566" s="6"/>
      <c r="AP566" s="3"/>
      <c r="AQ566" s="3"/>
      <c r="AR566" s="3"/>
      <c r="AS566" s="3"/>
      <c r="AT566" s="3"/>
      <c r="AU566" s="3"/>
      <c r="AV566" s="3"/>
      <c r="AW566" s="3"/>
      <c r="AX566" s="3"/>
      <c r="AY566" s="3"/>
      <c r="AZ566" s="3"/>
      <c r="BA566" s="3"/>
      <c r="BB566" s="3"/>
      <c r="BC566" s="3"/>
      <c r="BD566" s="3"/>
      <c r="BE566" s="3"/>
      <c r="BF566" s="3"/>
      <c r="BG566" s="3"/>
      <c r="BH566" s="3"/>
      <c r="BI566" s="3"/>
    </row>
    <row r="567" ht="12.75" customHeight="1">
      <c r="A567" s="1"/>
      <c r="B567" s="1" t="str">
        <f t="array" ref="B567">ifna(iferror(xlookup(C:C,'1000'!A:A,'1000'!D:D),iferror(xlookup(C:C,'2000'!A:A,'2000'!D:D),xlookup(C:C,'3000'!A:A,'3000'!D:D))),"-")</f>
        <v>-</v>
      </c>
      <c r="C567" s="26">
        <v>1559.0</v>
      </c>
      <c r="D567" s="27" t="s">
        <v>2373</v>
      </c>
      <c r="E567" s="27" t="s">
        <v>2374</v>
      </c>
      <c r="F567" s="27" t="s">
        <v>124</v>
      </c>
      <c r="G567" s="27">
        <v>17.0</v>
      </c>
      <c r="H567" s="28"/>
      <c r="I567" s="29"/>
      <c r="J567" s="27" t="s">
        <v>2375</v>
      </c>
      <c r="K567" s="30" t="s">
        <v>609</v>
      </c>
      <c r="L567" s="6" t="s">
        <v>609</v>
      </c>
      <c r="M567" s="51" t="s">
        <v>895</v>
      </c>
      <c r="N567" s="153" t="s">
        <v>58</v>
      </c>
      <c r="O567" s="149" t="s">
        <v>58</v>
      </c>
      <c r="P567" s="65" t="s">
        <v>106</v>
      </c>
      <c r="Q567" s="65"/>
      <c r="R567" s="65"/>
      <c r="S567" s="65"/>
      <c r="T567" s="65"/>
      <c r="U567" s="65"/>
      <c r="V567" s="65"/>
      <c r="W567" s="65"/>
      <c r="X567" s="65"/>
      <c r="Y567" s="65"/>
      <c r="Z567" s="38" t="str">
        <f t="array" ref="Z567">IFERROR(xlookup(C:C,'Follow up.1'!A:A,'Follow up.1'!AF:AF),"-")</f>
        <v>-</v>
      </c>
      <c r="AA567" s="6"/>
      <c r="AB567" s="6"/>
      <c r="AC567" s="6"/>
      <c r="AD567" s="6"/>
      <c r="AE567" s="6"/>
      <c r="AF567" s="6"/>
      <c r="AG567" s="6"/>
      <c r="AH567" s="6"/>
      <c r="AI567" s="6"/>
      <c r="AJ567" s="6"/>
      <c r="AK567" s="6"/>
      <c r="AL567" s="6"/>
      <c r="AM567" s="6"/>
      <c r="AN567" s="39" t="str">
        <f t="array" ref="AN567">IFNA(TEXT(XLOOKUP(C:C,'Follow up.2'!B:B,'Follow up.2'!AF:AF), "mm/yyyy"), "-")</f>
        <v>-</v>
      </c>
      <c r="AO567" s="6"/>
      <c r="AP567" s="3"/>
      <c r="AQ567" s="3"/>
      <c r="AR567" s="3"/>
      <c r="AS567" s="3"/>
      <c r="AT567" s="3"/>
      <c r="AU567" s="3"/>
      <c r="AV567" s="3"/>
      <c r="AW567" s="3"/>
      <c r="AX567" s="3"/>
      <c r="AY567" s="3"/>
      <c r="AZ567" s="3"/>
      <c r="BA567" s="3"/>
      <c r="BB567" s="3"/>
      <c r="BC567" s="3"/>
      <c r="BD567" s="3"/>
      <c r="BE567" s="3"/>
      <c r="BF567" s="3"/>
      <c r="BG567" s="3"/>
      <c r="BH567" s="3"/>
      <c r="BI567" s="3"/>
    </row>
    <row r="568" ht="12.75" customHeight="1">
      <c r="A568" s="1"/>
      <c r="B568" s="1" t="str">
        <f t="array" ref="B568">ifna(iferror(xlookup(C:C,'1000'!A:A,'1000'!D:D),iferror(xlookup(C:C,'2000'!A:A,'2000'!D:D),xlookup(C:C,'3000'!A:A,'3000'!D:D))),"-")</f>
        <v>-</v>
      </c>
      <c r="C568" s="26">
        <v>1581.0</v>
      </c>
      <c r="D568" s="27" t="s">
        <v>958</v>
      </c>
      <c r="E568" s="27" t="s">
        <v>2376</v>
      </c>
      <c r="F568" s="27" t="s">
        <v>124</v>
      </c>
      <c r="G568" s="27">
        <v>17.0</v>
      </c>
      <c r="H568" s="28" t="s">
        <v>2377</v>
      </c>
      <c r="I568" s="29" t="s">
        <v>2378</v>
      </c>
      <c r="J568" s="27" t="s">
        <v>2379</v>
      </c>
      <c r="K568" s="30" t="s">
        <v>392</v>
      </c>
      <c r="L568" s="31" t="s">
        <v>392</v>
      </c>
      <c r="M568" s="51" t="s">
        <v>895</v>
      </c>
      <c r="N568" s="153" t="s">
        <v>58</v>
      </c>
      <c r="O568" s="149" t="s">
        <v>58</v>
      </c>
      <c r="P568" s="35" t="s">
        <v>46</v>
      </c>
      <c r="Q568" s="35"/>
      <c r="R568" s="35"/>
      <c r="S568" s="35"/>
      <c r="T568" s="35"/>
      <c r="U568" s="35"/>
      <c r="V568" s="35"/>
      <c r="W568" s="35"/>
      <c r="X568" s="35"/>
      <c r="Y568" s="35"/>
      <c r="Z568" s="38" t="str">
        <f t="array" ref="Z568">IFERROR(xlookup(C:C,'Follow up.1'!A:A,'Follow up.1'!AF:AF),"-")</f>
        <v>-</v>
      </c>
      <c r="AA568" s="31"/>
      <c r="AB568" s="31"/>
      <c r="AC568" s="31"/>
      <c r="AD568" s="31"/>
      <c r="AE568" s="31"/>
      <c r="AF568" s="31"/>
      <c r="AG568" s="31"/>
      <c r="AH568" s="31"/>
      <c r="AI568" s="31"/>
      <c r="AJ568" s="31"/>
      <c r="AK568" s="31"/>
      <c r="AL568" s="31"/>
      <c r="AM568" s="31"/>
      <c r="AN568" s="39" t="str">
        <f t="array" ref="AN568">IFNA(TEXT(XLOOKUP(C:C,'Follow up.2'!B:B,'Follow up.2'!AF:AF), "mm/yyyy"), "-")</f>
        <v>-</v>
      </c>
      <c r="AO568" s="31"/>
      <c r="AP568" s="30"/>
      <c r="AQ568" s="13"/>
      <c r="AR568" s="13"/>
      <c r="AS568" s="13"/>
      <c r="AT568" s="13"/>
      <c r="AU568" s="13"/>
      <c r="AV568" s="13"/>
      <c r="AW568" s="3"/>
      <c r="AX568" s="3"/>
      <c r="AY568" s="3"/>
      <c r="AZ568" s="3"/>
      <c r="BA568" s="3"/>
      <c r="BB568" s="3"/>
      <c r="BC568" s="3"/>
      <c r="BD568" s="3"/>
      <c r="BE568" s="3"/>
      <c r="BF568" s="3"/>
      <c r="BG568" s="3"/>
      <c r="BH568" s="3"/>
      <c r="BI568" s="3"/>
    </row>
    <row r="569" ht="12.75" customHeight="1">
      <c r="A569" s="1"/>
      <c r="B569" s="1" t="str">
        <f t="array" ref="B569">ifna(iferror(xlookup(C:C,'1000'!A:A,'1000'!D:D),iferror(xlookup(C:C,'2000'!A:A,'2000'!D:D),xlookup(C:C,'3000'!A:A,'3000'!D:D))),"-")</f>
        <v>-</v>
      </c>
      <c r="C569" s="26">
        <v>1588.0</v>
      </c>
      <c r="D569" s="27" t="s">
        <v>2380</v>
      </c>
      <c r="E569" s="27" t="s">
        <v>2381</v>
      </c>
      <c r="F569" s="27" t="s">
        <v>124</v>
      </c>
      <c r="G569" s="27">
        <v>17.0</v>
      </c>
      <c r="H569" s="28" t="s">
        <v>2382</v>
      </c>
      <c r="I569" s="29" t="s">
        <v>2383</v>
      </c>
      <c r="J569" s="27"/>
      <c r="K569" s="30" t="s">
        <v>2384</v>
      </c>
      <c r="L569" s="31" t="s">
        <v>2384</v>
      </c>
      <c r="M569" s="51" t="s">
        <v>895</v>
      </c>
      <c r="N569" s="153" t="s">
        <v>58</v>
      </c>
      <c r="O569" s="149" t="s">
        <v>58</v>
      </c>
      <c r="P569" s="35" t="s">
        <v>46</v>
      </c>
      <c r="Q569" s="35"/>
      <c r="R569" s="35"/>
      <c r="S569" s="35"/>
      <c r="T569" s="35"/>
      <c r="U569" s="35"/>
      <c r="V569" s="35"/>
      <c r="W569" s="35"/>
      <c r="X569" s="35"/>
      <c r="Y569" s="35"/>
      <c r="Z569" s="38" t="str">
        <f t="array" ref="Z569">IFERROR(xlookup(C:C,'Follow up.1'!A:A,'Follow up.1'!AF:AF),"-")</f>
        <v>-</v>
      </c>
      <c r="AA569" s="31"/>
      <c r="AB569" s="31"/>
      <c r="AC569" s="31"/>
      <c r="AD569" s="31"/>
      <c r="AE569" s="31"/>
      <c r="AF569" s="31"/>
      <c r="AG569" s="31"/>
      <c r="AH569" s="31"/>
      <c r="AI569" s="31"/>
      <c r="AJ569" s="31"/>
      <c r="AK569" s="31"/>
      <c r="AL569" s="31"/>
      <c r="AM569" s="31"/>
      <c r="AN569" s="39" t="str">
        <f t="array" ref="AN569">IFNA(TEXT(XLOOKUP(C:C,'Follow up.2'!B:B,'Follow up.2'!AF:AF), "mm/yyyy"), "-")</f>
        <v>-</v>
      </c>
      <c r="AO569" s="31"/>
      <c r="AP569" s="30"/>
      <c r="AQ569" s="13"/>
      <c r="AR569" s="13"/>
      <c r="AS569" s="13"/>
      <c r="AT569" s="13"/>
      <c r="AU569" s="13"/>
      <c r="AV569" s="13"/>
      <c r="AW569" s="3"/>
      <c r="AX569" s="3"/>
      <c r="AY569" s="3"/>
      <c r="AZ569" s="3"/>
      <c r="BA569" s="3"/>
      <c r="BB569" s="3"/>
      <c r="BC569" s="3"/>
      <c r="BD569" s="3"/>
      <c r="BE569" s="3"/>
      <c r="BF569" s="3"/>
      <c r="BG569" s="3"/>
      <c r="BH569" s="3"/>
      <c r="BI569" s="3"/>
    </row>
    <row r="570" ht="12.75" customHeight="1">
      <c r="A570" s="1"/>
      <c r="B570" s="1" t="str">
        <f t="array" ref="B570">ifna(iferror(xlookup(C:C,'1000'!A:A,'1000'!D:D),iferror(xlookup(C:C,'2000'!A:A,'2000'!D:D),xlookup(C:C,'3000'!A:A,'3000'!D:D))),"-")</f>
        <v>-</v>
      </c>
      <c r="C570" s="26">
        <v>1640.0</v>
      </c>
      <c r="D570" s="27" t="s">
        <v>2385</v>
      </c>
      <c r="E570" s="27" t="s">
        <v>744</v>
      </c>
      <c r="F570" s="27" t="s">
        <v>92</v>
      </c>
      <c r="G570" s="27">
        <v>17.0</v>
      </c>
      <c r="H570" s="28" t="s">
        <v>2386</v>
      </c>
      <c r="I570" s="29" t="s">
        <v>2387</v>
      </c>
      <c r="J570" s="27" t="s">
        <v>2388</v>
      </c>
      <c r="K570" s="30" t="s">
        <v>42</v>
      </c>
      <c r="L570" s="31" t="s">
        <v>42</v>
      </c>
      <c r="M570" s="51" t="s">
        <v>895</v>
      </c>
      <c r="N570" s="33" t="s">
        <v>58</v>
      </c>
      <c r="O570" s="145" t="s">
        <v>58</v>
      </c>
      <c r="P570" s="35" t="s">
        <v>86</v>
      </c>
      <c r="Q570" s="35" t="s">
        <v>45</v>
      </c>
      <c r="R570" s="35" t="s">
        <v>45</v>
      </c>
      <c r="S570" s="35" t="s">
        <v>45</v>
      </c>
      <c r="T570" s="35"/>
      <c r="U570" s="35"/>
      <c r="V570" s="35"/>
      <c r="W570" s="35"/>
      <c r="X570" s="35"/>
      <c r="Y570" s="35"/>
      <c r="Z570" s="38" t="str">
        <f t="array" ref="Z570">IFERROR(xlookup(C:C,'Follow up.1'!A:A,'Follow up.1'!AF:AF),"-")</f>
        <v>-</v>
      </c>
      <c r="AA570" s="31"/>
      <c r="AB570" s="31"/>
      <c r="AC570" s="31"/>
      <c r="AD570" s="31"/>
      <c r="AE570" s="31"/>
      <c r="AF570" s="31"/>
      <c r="AG570" s="31"/>
      <c r="AH570" s="31"/>
      <c r="AI570" s="31"/>
      <c r="AJ570" s="31"/>
      <c r="AK570" s="31"/>
      <c r="AL570" s="31"/>
      <c r="AM570" s="31"/>
      <c r="AN570" s="39" t="str">
        <f t="array" ref="AN570">IFNA(TEXT(XLOOKUP(C:C,'Follow up.2'!B:B,'Follow up.2'!AF:AF), "mm/yyyy"), "-")</f>
        <v>-</v>
      </c>
      <c r="AO570" s="31"/>
      <c r="AP570" s="30"/>
      <c r="AQ570" s="13"/>
      <c r="AR570" s="13"/>
      <c r="AS570" s="13"/>
      <c r="AT570" s="13"/>
      <c r="AU570" s="13"/>
      <c r="AV570" s="13"/>
      <c r="AW570" s="40"/>
      <c r="AX570" s="40"/>
      <c r="AY570" s="40"/>
      <c r="AZ570" s="40"/>
      <c r="BA570" s="40"/>
      <c r="BB570" s="40"/>
      <c r="BC570" s="40"/>
      <c r="BD570" s="40"/>
      <c r="BE570" s="40"/>
      <c r="BF570" s="40"/>
      <c r="BG570" s="40"/>
      <c r="BH570" s="40"/>
      <c r="BI570" s="40"/>
    </row>
    <row r="571" ht="12.75" customHeight="1">
      <c r="A571" s="1"/>
      <c r="B571" s="1" t="str">
        <f t="array" ref="B571">ifna(iferror(xlookup(C:C,'1000'!A:A,'1000'!D:D),iferror(xlookup(C:C,'2000'!A:A,'2000'!D:D),xlookup(C:C,'3000'!A:A,'3000'!D:D))),"-")</f>
        <v>-</v>
      </c>
      <c r="C571" s="52">
        <v>1658.0</v>
      </c>
      <c r="D571" s="53" t="s">
        <v>2389</v>
      </c>
      <c r="E571" s="53" t="s">
        <v>2390</v>
      </c>
      <c r="F571" s="53" t="s">
        <v>287</v>
      </c>
      <c r="G571" s="53">
        <v>17.0</v>
      </c>
      <c r="H571" s="28" t="s">
        <v>2391</v>
      </c>
      <c r="I571" s="54" t="s">
        <v>2392</v>
      </c>
      <c r="J571" s="53" t="s">
        <v>2392</v>
      </c>
      <c r="K571" s="55" t="s">
        <v>42</v>
      </c>
      <c r="L571" s="40" t="s">
        <v>42</v>
      </c>
      <c r="M571" s="51" t="s">
        <v>895</v>
      </c>
      <c r="N571" s="153" t="s">
        <v>58</v>
      </c>
      <c r="O571" s="149" t="s">
        <v>58</v>
      </c>
      <c r="P571" s="35" t="s">
        <v>45</v>
      </c>
      <c r="Q571" s="35" t="s">
        <v>56</v>
      </c>
      <c r="R571" s="35" t="s">
        <v>56</v>
      </c>
      <c r="S571" s="35" t="s">
        <v>56</v>
      </c>
      <c r="T571" s="35" t="s">
        <v>86</v>
      </c>
      <c r="U571" s="35"/>
      <c r="V571" s="35"/>
      <c r="W571" s="35"/>
      <c r="X571" s="35"/>
      <c r="Y571" s="35"/>
      <c r="Z571" s="38" t="str">
        <f t="array" ref="Z571">IFERROR(xlookup(C:C,'Follow up.1'!A:A,'Follow up.1'!AF:AF),"-")</f>
        <v>-</v>
      </c>
      <c r="AA571" s="45"/>
      <c r="AB571" s="45"/>
      <c r="AC571" s="45"/>
      <c r="AD571" s="45"/>
      <c r="AE571" s="45"/>
      <c r="AF571" s="45"/>
      <c r="AG571" s="45"/>
      <c r="AH571" s="45"/>
      <c r="AI571" s="45"/>
      <c r="AJ571" s="45"/>
      <c r="AK571" s="45"/>
      <c r="AL571" s="45"/>
      <c r="AM571" s="45"/>
      <c r="AN571" s="39" t="str">
        <f t="array" ref="AN571">IFNA(TEXT(XLOOKUP(C:C,'Follow up.2'!B:B,'Follow up.2'!AF:AF), "mm/yyyy"), "-")</f>
        <v>-</v>
      </c>
      <c r="AO571" s="45"/>
      <c r="AP571" s="55"/>
      <c r="AW571" s="3"/>
      <c r="AX571" s="3"/>
      <c r="AY571" s="3"/>
      <c r="AZ571" s="3"/>
      <c r="BA571" s="3"/>
      <c r="BB571" s="3"/>
      <c r="BC571" s="3"/>
      <c r="BD571" s="3"/>
      <c r="BE571" s="3"/>
      <c r="BF571" s="3"/>
      <c r="BG571" s="3"/>
      <c r="BH571" s="3"/>
      <c r="BI571" s="3"/>
    </row>
    <row r="572" ht="12.75" customHeight="1">
      <c r="A572" s="1"/>
      <c r="B572" s="1" t="str">
        <f t="array" ref="B572">ifna(iferror(xlookup(C:C,'1000'!A:A,'1000'!D:D),iferror(xlookup(C:C,'2000'!A:A,'2000'!D:D),xlookup(C:C,'3000'!A:A,'3000'!D:D))),"-")</f>
        <v>-</v>
      </c>
      <c r="C572" s="52">
        <v>1660.0</v>
      </c>
      <c r="D572" s="53" t="s">
        <v>2393</v>
      </c>
      <c r="E572" s="53" t="s">
        <v>2394</v>
      </c>
      <c r="F572" s="53" t="s">
        <v>287</v>
      </c>
      <c r="G572" s="53">
        <v>17.0</v>
      </c>
      <c r="H572" s="28" t="s">
        <v>2395</v>
      </c>
      <c r="I572" s="54" t="s">
        <v>2396</v>
      </c>
      <c r="J572" s="53" t="s">
        <v>2396</v>
      </c>
      <c r="K572" s="55" t="s">
        <v>42</v>
      </c>
      <c r="L572" s="40" t="s">
        <v>42</v>
      </c>
      <c r="M572" s="51" t="s">
        <v>895</v>
      </c>
      <c r="N572" s="153" t="s">
        <v>58</v>
      </c>
      <c r="O572" s="149" t="s">
        <v>58</v>
      </c>
      <c r="P572" s="35" t="s">
        <v>45</v>
      </c>
      <c r="Q572" s="35" t="s">
        <v>45</v>
      </c>
      <c r="R572" s="35" t="s">
        <v>56</v>
      </c>
      <c r="S572" s="35"/>
      <c r="T572" s="35"/>
      <c r="U572" s="35"/>
      <c r="V572" s="35"/>
      <c r="W572" s="35"/>
      <c r="X572" s="35"/>
      <c r="Y572" s="35"/>
      <c r="Z572" s="38" t="str">
        <f t="array" ref="Z572">IFERROR(xlookup(C:C,'Follow up.1'!A:A,'Follow up.1'!AF:AF),"-")</f>
        <v>-</v>
      </c>
      <c r="AA572" s="45"/>
      <c r="AB572" s="45"/>
      <c r="AC572" s="45"/>
      <c r="AD572" s="45"/>
      <c r="AE572" s="45"/>
      <c r="AF572" s="45"/>
      <c r="AG572" s="45"/>
      <c r="AH572" s="45"/>
      <c r="AI572" s="45"/>
      <c r="AJ572" s="45"/>
      <c r="AK572" s="45"/>
      <c r="AL572" s="45"/>
      <c r="AM572" s="45"/>
      <c r="AN572" s="39" t="str">
        <f t="array" ref="AN572">IFNA(TEXT(XLOOKUP(C:C,'Follow up.2'!B:B,'Follow up.2'!AF:AF), "mm/yyyy"), "-")</f>
        <v>-</v>
      </c>
      <c r="AO572" s="45"/>
      <c r="AP572" s="55"/>
      <c r="AW572" s="3"/>
      <c r="AX572" s="3"/>
      <c r="AY572" s="3"/>
      <c r="AZ572" s="3"/>
      <c r="BA572" s="3"/>
      <c r="BB572" s="3"/>
      <c r="BC572" s="3"/>
      <c r="BD572" s="3"/>
      <c r="BE572" s="3"/>
      <c r="BF572" s="3"/>
      <c r="BG572" s="3"/>
      <c r="BH572" s="3"/>
      <c r="BI572" s="3"/>
    </row>
    <row r="573" ht="12.75" customHeight="1">
      <c r="A573" s="1"/>
      <c r="B573" s="1" t="str">
        <f t="array" ref="B573">ifna(iferror(xlookup(C:C,'1000'!A:A,'1000'!D:D),iferror(xlookup(C:C,'2000'!A:A,'2000'!D:D),xlookup(C:C,'3000'!A:A,'3000'!D:D))),"-")</f>
        <v>-</v>
      </c>
      <c r="C573" s="87">
        <v>1713.0</v>
      </c>
      <c r="D573" s="89" t="s">
        <v>2397</v>
      </c>
      <c r="E573" s="89" t="s">
        <v>2398</v>
      </c>
      <c r="F573" s="89" t="s">
        <v>38</v>
      </c>
      <c r="G573" s="89">
        <v>17.0</v>
      </c>
      <c r="H573" s="28"/>
      <c r="I573" s="90" t="s">
        <v>2399</v>
      </c>
      <c r="J573" s="89" t="s">
        <v>2400</v>
      </c>
      <c r="K573" s="91"/>
      <c r="L573" s="31" t="s">
        <v>42</v>
      </c>
      <c r="M573" s="51" t="s">
        <v>895</v>
      </c>
      <c r="N573" s="33" t="s">
        <v>654</v>
      </c>
      <c r="O573" s="145" t="s">
        <v>654</v>
      </c>
      <c r="P573" s="50" t="s">
        <v>86</v>
      </c>
      <c r="Q573" s="35"/>
      <c r="R573" s="35"/>
      <c r="S573" s="35"/>
      <c r="T573" s="35"/>
      <c r="U573" s="35"/>
      <c r="V573" s="35"/>
      <c r="W573" s="35"/>
      <c r="X573" s="35"/>
      <c r="Y573" s="35"/>
      <c r="Z573" s="38" t="str">
        <f t="array" ref="Z573">IFERROR(xlookup(C:C,'Follow up.1'!A:A,'Follow up.1'!AF:AF),"-")</f>
        <v>-</v>
      </c>
      <c r="AA573" s="31"/>
      <c r="AB573" s="31"/>
      <c r="AC573" s="31"/>
      <c r="AD573" s="31"/>
      <c r="AE573" s="31"/>
      <c r="AF573" s="31"/>
      <c r="AG573" s="31"/>
      <c r="AH573" s="31"/>
      <c r="AI573" s="31"/>
      <c r="AJ573" s="31"/>
      <c r="AK573" s="31"/>
      <c r="AL573" s="31"/>
      <c r="AM573" s="31"/>
      <c r="AN573" s="39" t="str">
        <f t="array" ref="AN573">IFNA(TEXT(XLOOKUP(C:C,'Follow up.2'!B:B,'Follow up.2'!AF:AF), "mm/yyyy"), "-")</f>
        <v>-</v>
      </c>
      <c r="AO573" s="31"/>
      <c r="AP573" s="30"/>
      <c r="AQ573" s="13"/>
      <c r="AR573" s="13"/>
      <c r="AS573" s="13"/>
      <c r="AT573" s="13"/>
      <c r="AU573" s="13"/>
      <c r="AV573" s="13"/>
      <c r="AW573" s="3"/>
      <c r="AX573" s="3"/>
      <c r="AY573" s="3"/>
      <c r="AZ573" s="3"/>
      <c r="BA573" s="3"/>
      <c r="BB573" s="3"/>
      <c r="BC573" s="3"/>
      <c r="BD573" s="3"/>
      <c r="BE573" s="3"/>
      <c r="BF573" s="3"/>
      <c r="BG573" s="3"/>
      <c r="BH573" s="3"/>
      <c r="BI573" s="3"/>
    </row>
    <row r="574" ht="12.75" customHeight="1">
      <c r="A574" s="1"/>
      <c r="B574" s="1" t="str">
        <f t="array" ref="B574">ifna(iferror(xlookup(C:C,'1000'!A:A,'1000'!D:D),iferror(xlookup(C:C,'2000'!A:A,'2000'!D:D),xlookup(C:C,'3000'!A:A,'3000'!D:D))),"-")</f>
        <v>-</v>
      </c>
      <c r="C574" s="87">
        <v>1720.0</v>
      </c>
      <c r="D574" s="89" t="s">
        <v>2401</v>
      </c>
      <c r="E574" s="89" t="s">
        <v>2402</v>
      </c>
      <c r="F574" s="89" t="s">
        <v>38</v>
      </c>
      <c r="G574" s="89">
        <v>17.0</v>
      </c>
      <c r="H574" s="28"/>
      <c r="I574" s="90" t="s">
        <v>2403</v>
      </c>
      <c r="J574" s="89" t="s">
        <v>2404</v>
      </c>
      <c r="K574" s="91"/>
      <c r="L574" s="31" t="s">
        <v>42</v>
      </c>
      <c r="M574" s="51" t="s">
        <v>895</v>
      </c>
      <c r="N574" s="33" t="s">
        <v>654</v>
      </c>
      <c r="O574" s="145" t="s">
        <v>654</v>
      </c>
      <c r="P574" s="50" t="s">
        <v>86</v>
      </c>
      <c r="Q574" s="35"/>
      <c r="R574" s="35"/>
      <c r="S574" s="35"/>
      <c r="T574" s="35"/>
      <c r="U574" s="35"/>
      <c r="V574" s="35"/>
      <c r="W574" s="35"/>
      <c r="X574" s="35"/>
      <c r="Y574" s="35"/>
      <c r="Z574" s="38" t="str">
        <f t="array" ref="Z574">IFERROR(xlookup(C:C,'Follow up.1'!A:A,'Follow up.1'!AF:AF),"-")</f>
        <v>-</v>
      </c>
      <c r="AA574" s="31"/>
      <c r="AB574" s="31"/>
      <c r="AC574" s="31"/>
      <c r="AD574" s="31"/>
      <c r="AE574" s="31"/>
      <c r="AF574" s="31"/>
      <c r="AG574" s="31"/>
      <c r="AH574" s="31"/>
      <c r="AI574" s="31"/>
      <c r="AJ574" s="31"/>
      <c r="AK574" s="31"/>
      <c r="AL574" s="31"/>
      <c r="AM574" s="31"/>
      <c r="AN574" s="39" t="str">
        <f t="array" ref="AN574">IFNA(TEXT(XLOOKUP(C:C,'Follow up.2'!B:B,'Follow up.2'!AF:AF), "mm/yyyy"), "-")</f>
        <v>-</v>
      </c>
      <c r="AO574" s="31"/>
      <c r="AP574" s="30"/>
      <c r="AQ574" s="13"/>
      <c r="AR574" s="13"/>
      <c r="AS574" s="13"/>
      <c r="AT574" s="13"/>
      <c r="AU574" s="13"/>
      <c r="AV574" s="13"/>
      <c r="AW574" s="3"/>
      <c r="AX574" s="3"/>
      <c r="AY574" s="3"/>
      <c r="AZ574" s="3"/>
      <c r="BA574" s="3"/>
      <c r="BB574" s="3"/>
      <c r="BC574" s="3"/>
      <c r="BD574" s="3"/>
      <c r="BE574" s="3"/>
      <c r="BF574" s="3"/>
      <c r="BG574" s="3"/>
      <c r="BH574" s="3"/>
      <c r="BI574" s="3"/>
    </row>
    <row r="575" ht="12.75" customHeight="1">
      <c r="A575" s="1"/>
      <c r="B575" s="1" t="str">
        <f t="array" ref="B575">ifna(iferror(xlookup(C:C,'1000'!A:A,'1000'!D:D),iferror(xlookup(C:C,'2000'!A:A,'2000'!D:D),xlookup(C:C,'3000'!A:A,'3000'!D:D))),"-")</f>
        <v>-</v>
      </c>
      <c r="C575" s="87">
        <v>1722.0</v>
      </c>
      <c r="D575" s="89" t="s">
        <v>1286</v>
      </c>
      <c r="E575" s="89" t="s">
        <v>2405</v>
      </c>
      <c r="F575" s="89" t="s">
        <v>92</v>
      </c>
      <c r="G575" s="89">
        <v>17.0</v>
      </c>
      <c r="H575" s="28"/>
      <c r="I575" s="90" t="s">
        <v>2406</v>
      </c>
      <c r="J575" s="89" t="s">
        <v>2406</v>
      </c>
      <c r="K575" s="91"/>
      <c r="L575" s="31" t="s">
        <v>42</v>
      </c>
      <c r="M575" s="51" t="s">
        <v>895</v>
      </c>
      <c r="N575" s="33" t="s">
        <v>654</v>
      </c>
      <c r="O575" s="145" t="s">
        <v>654</v>
      </c>
      <c r="P575" s="50" t="s">
        <v>86</v>
      </c>
      <c r="Q575" s="35"/>
      <c r="R575" s="35"/>
      <c r="S575" s="35"/>
      <c r="T575" s="35"/>
      <c r="U575" s="35"/>
      <c r="V575" s="35"/>
      <c r="W575" s="35"/>
      <c r="X575" s="35"/>
      <c r="Y575" s="35"/>
      <c r="Z575" s="38" t="str">
        <f t="array" ref="Z575">IFERROR(xlookup(C:C,'Follow up.1'!A:A,'Follow up.1'!AF:AF),"-")</f>
        <v>-</v>
      </c>
      <c r="AA575" s="31"/>
      <c r="AB575" s="31"/>
      <c r="AC575" s="31"/>
      <c r="AD575" s="31"/>
      <c r="AE575" s="31"/>
      <c r="AF575" s="31"/>
      <c r="AG575" s="31"/>
      <c r="AH575" s="31"/>
      <c r="AI575" s="31"/>
      <c r="AJ575" s="31"/>
      <c r="AK575" s="31"/>
      <c r="AL575" s="31"/>
      <c r="AM575" s="31"/>
      <c r="AN575" s="39" t="str">
        <f t="array" ref="AN575">IFNA(TEXT(XLOOKUP(C:C,'Follow up.2'!B:B,'Follow up.2'!AF:AF), "mm/yyyy"), "-")</f>
        <v>-</v>
      </c>
      <c r="AO575" s="31"/>
      <c r="AP575" s="30"/>
      <c r="AQ575" s="13"/>
      <c r="AR575" s="13"/>
      <c r="AS575" s="13"/>
      <c r="AT575" s="13"/>
      <c r="AU575" s="13"/>
      <c r="AV575" s="13"/>
      <c r="AW575" s="3"/>
      <c r="AX575" s="3"/>
      <c r="AY575" s="3"/>
      <c r="AZ575" s="3"/>
      <c r="BA575" s="3"/>
      <c r="BB575" s="3"/>
      <c r="BC575" s="3"/>
      <c r="BD575" s="3"/>
      <c r="BE575" s="3"/>
      <c r="BF575" s="3"/>
      <c r="BG575" s="3"/>
      <c r="BH575" s="3"/>
      <c r="BI575" s="3"/>
    </row>
    <row r="576" ht="12.75" customHeight="1">
      <c r="A576" s="1"/>
      <c r="B576" s="1" t="str">
        <f t="array" ref="B576">ifna(iferror(xlookup(C:C,'1000'!A:A,'1000'!D:D),iferror(xlookup(C:C,'2000'!A:A,'2000'!D:D),xlookup(C:C,'3000'!A:A,'3000'!D:D))),"-")</f>
        <v>-</v>
      </c>
      <c r="C576" s="87">
        <v>1733.0</v>
      </c>
      <c r="D576" s="89" t="s">
        <v>2407</v>
      </c>
      <c r="E576" s="89" t="s">
        <v>2408</v>
      </c>
      <c r="F576" s="89" t="s">
        <v>38</v>
      </c>
      <c r="G576" s="89">
        <v>17.0</v>
      </c>
      <c r="H576" s="28"/>
      <c r="I576" s="90" t="s">
        <v>2409</v>
      </c>
      <c r="J576" s="89" t="s">
        <v>2409</v>
      </c>
      <c r="K576" s="91"/>
      <c r="L576" s="31" t="s">
        <v>42</v>
      </c>
      <c r="M576" s="51" t="s">
        <v>895</v>
      </c>
      <c r="N576" s="33" t="s">
        <v>654</v>
      </c>
      <c r="O576" s="145" t="s">
        <v>654</v>
      </c>
      <c r="P576" s="50" t="s">
        <v>86</v>
      </c>
      <c r="Q576" s="65"/>
      <c r="R576" s="65"/>
      <c r="S576" s="65"/>
      <c r="T576" s="65"/>
      <c r="U576" s="65"/>
      <c r="V576" s="65"/>
      <c r="W576" s="65"/>
      <c r="X576" s="65"/>
      <c r="Y576" s="65"/>
      <c r="Z576" s="38" t="str">
        <f t="array" ref="Z576">IFERROR(xlookup(C:C,'Follow up.1'!A:A,'Follow up.1'!AF:AF),"-")</f>
        <v>-</v>
      </c>
      <c r="AA576" s="6"/>
      <c r="AB576" s="6"/>
      <c r="AC576" s="6"/>
      <c r="AD576" s="6"/>
      <c r="AE576" s="6"/>
      <c r="AF576" s="6"/>
      <c r="AG576" s="6"/>
      <c r="AH576" s="6"/>
      <c r="AI576" s="6"/>
      <c r="AJ576" s="6"/>
      <c r="AK576" s="6"/>
      <c r="AL576" s="6"/>
      <c r="AM576" s="6"/>
      <c r="AN576" s="39" t="str">
        <f t="array" ref="AN576">IFNA(TEXT(XLOOKUP(C:C,'Follow up.2'!B:B,'Follow up.2'!AF:AF), "mm/yyyy"), "-")</f>
        <v>-</v>
      </c>
      <c r="AO576" s="6"/>
      <c r="AP576" s="3"/>
      <c r="AQ576" s="3"/>
      <c r="AR576" s="3"/>
      <c r="AS576" s="3"/>
      <c r="AT576" s="3"/>
      <c r="AU576" s="3"/>
      <c r="AV576" s="3"/>
      <c r="AW576" s="3"/>
      <c r="AX576" s="3"/>
      <c r="AY576" s="3"/>
      <c r="AZ576" s="3"/>
      <c r="BA576" s="3"/>
      <c r="BB576" s="3"/>
      <c r="BC576" s="3"/>
      <c r="BD576" s="3"/>
      <c r="BE576" s="3"/>
      <c r="BF576" s="3"/>
      <c r="BG576" s="3"/>
      <c r="BH576" s="3"/>
      <c r="BI576" s="3"/>
    </row>
    <row r="577" ht="12.75" customHeight="1">
      <c r="A577" s="1"/>
      <c r="B577" s="1" t="str">
        <f t="array" ref="B577">ifna(iferror(xlookup(C:C,'1000'!A:A,'1000'!D:D),iferror(xlookup(C:C,'2000'!A:A,'2000'!D:D),xlookup(C:C,'3000'!A:A,'3000'!D:D))),"-")</f>
        <v>-</v>
      </c>
      <c r="C577" s="87">
        <v>1739.0</v>
      </c>
      <c r="D577" s="89" t="s">
        <v>2410</v>
      </c>
      <c r="E577" s="89" t="s">
        <v>2411</v>
      </c>
      <c r="F577" s="89" t="s">
        <v>38</v>
      </c>
      <c r="G577" s="89">
        <v>17.0</v>
      </c>
      <c r="H577" s="28"/>
      <c r="I577" s="90" t="s">
        <v>2412</v>
      </c>
      <c r="J577" s="89" t="s">
        <v>2412</v>
      </c>
      <c r="K577" s="91"/>
      <c r="L577" s="31" t="s">
        <v>42</v>
      </c>
      <c r="M577" s="51" t="s">
        <v>895</v>
      </c>
      <c r="N577" s="33" t="s">
        <v>654</v>
      </c>
      <c r="O577" s="145" t="s">
        <v>654</v>
      </c>
      <c r="P577" s="50" t="s">
        <v>86</v>
      </c>
      <c r="Q577" s="65"/>
      <c r="R577" s="65"/>
      <c r="S577" s="65"/>
      <c r="T577" s="65"/>
      <c r="U577" s="65"/>
      <c r="V577" s="65"/>
      <c r="W577" s="65"/>
      <c r="X577" s="65"/>
      <c r="Y577" s="65"/>
      <c r="Z577" s="38" t="str">
        <f t="array" ref="Z577">IFERROR(xlookup(C:C,'Follow up.1'!A:A,'Follow up.1'!AF:AF),"-")</f>
        <v>-</v>
      </c>
      <c r="AA577" s="6"/>
      <c r="AB577" s="6"/>
      <c r="AC577" s="6"/>
      <c r="AD577" s="6"/>
      <c r="AE577" s="6"/>
      <c r="AF577" s="6"/>
      <c r="AG577" s="6"/>
      <c r="AH577" s="6"/>
      <c r="AI577" s="6"/>
      <c r="AJ577" s="6"/>
      <c r="AK577" s="6"/>
      <c r="AL577" s="6"/>
      <c r="AM577" s="6"/>
      <c r="AN577" s="39" t="str">
        <f t="array" ref="AN577">IFNA(TEXT(XLOOKUP(C:C,'Follow up.2'!B:B,'Follow up.2'!AF:AF), "mm/yyyy"), "-")</f>
        <v>-</v>
      </c>
      <c r="AO577" s="6"/>
      <c r="AP577" s="3"/>
      <c r="AQ577" s="3"/>
      <c r="AR577" s="3"/>
      <c r="AS577" s="3"/>
      <c r="AT577" s="3"/>
      <c r="AU577" s="3"/>
      <c r="AV577" s="3"/>
      <c r="AW577" s="3"/>
      <c r="AX577" s="3"/>
      <c r="AY577" s="3"/>
      <c r="AZ577" s="3"/>
      <c r="BA577" s="3"/>
      <c r="BB577" s="3"/>
      <c r="BC577" s="3"/>
      <c r="BD577" s="3"/>
      <c r="BE577" s="3"/>
      <c r="BF577" s="3"/>
      <c r="BG577" s="3"/>
      <c r="BH577" s="3"/>
      <c r="BI577" s="3"/>
    </row>
    <row r="578" ht="12.75" customHeight="1">
      <c r="A578" s="1"/>
      <c r="B578" s="1" t="str">
        <f t="array" ref="B578">ifna(iferror(xlookup(C:C,'1000'!A:A,'1000'!D:D),iferror(xlookup(C:C,'2000'!A:A,'2000'!D:D),xlookup(C:C,'3000'!A:A,'3000'!D:D))),"-")</f>
        <v>-</v>
      </c>
      <c r="C578" s="87">
        <v>1766.0</v>
      </c>
      <c r="D578" s="89" t="s">
        <v>2413</v>
      </c>
      <c r="E578" s="89" t="s">
        <v>2414</v>
      </c>
      <c r="F578" s="89" t="s">
        <v>38</v>
      </c>
      <c r="G578" s="89">
        <v>17.0</v>
      </c>
      <c r="H578" s="43" t="s">
        <v>2415</v>
      </c>
      <c r="I578" s="90" t="s">
        <v>2416</v>
      </c>
      <c r="J578" s="89" t="s">
        <v>2417</v>
      </c>
      <c r="K578" s="91"/>
      <c r="L578" s="31" t="s">
        <v>42</v>
      </c>
      <c r="M578" s="51" t="s">
        <v>895</v>
      </c>
      <c r="N578" s="33" t="s">
        <v>654</v>
      </c>
      <c r="O578" s="145" t="s">
        <v>654</v>
      </c>
      <c r="P578" s="50" t="s">
        <v>46</v>
      </c>
      <c r="Q578" s="65"/>
      <c r="R578" s="65"/>
      <c r="S578" s="65"/>
      <c r="T578" s="65"/>
      <c r="U578" s="65"/>
      <c r="V578" s="65"/>
      <c r="W578" s="65"/>
      <c r="X578" s="65"/>
      <c r="Y578" s="65"/>
      <c r="Z578" s="38" t="str">
        <f t="array" ref="Z578">IFERROR(xlookup(C:C,'Follow up.1'!A:A,'Follow up.1'!AF:AF),"-")</f>
        <v>-</v>
      </c>
      <c r="AA578" s="6"/>
      <c r="AB578" s="6"/>
      <c r="AC578" s="6"/>
      <c r="AD578" s="6"/>
      <c r="AE578" s="6"/>
      <c r="AF578" s="6"/>
      <c r="AG578" s="6"/>
      <c r="AH578" s="6"/>
      <c r="AI578" s="6"/>
      <c r="AJ578" s="6"/>
      <c r="AK578" s="6"/>
      <c r="AL578" s="6"/>
      <c r="AM578" s="6"/>
      <c r="AN578" s="39" t="str">
        <f t="array" ref="AN578">IFNA(TEXT(XLOOKUP(C:C,'Follow up.2'!B:B,'Follow up.2'!AF:AF), "mm/yyyy"), "-")</f>
        <v>-</v>
      </c>
      <c r="AO578" s="6"/>
      <c r="AP578" s="3"/>
      <c r="AQ578" s="3"/>
      <c r="AR578" s="3"/>
      <c r="AS578" s="3"/>
      <c r="AT578" s="3"/>
      <c r="AU578" s="3"/>
      <c r="AV578" s="3"/>
      <c r="AW578" s="3"/>
      <c r="AX578" s="3"/>
      <c r="AY578" s="3"/>
      <c r="AZ578" s="3"/>
      <c r="BA578" s="3"/>
      <c r="BB578" s="3"/>
      <c r="BC578" s="3"/>
      <c r="BD578" s="3"/>
      <c r="BE578" s="3"/>
      <c r="BF578" s="3"/>
      <c r="BG578" s="3"/>
      <c r="BH578" s="3"/>
      <c r="BI578" s="3"/>
    </row>
    <row r="579" ht="12.75" customHeight="1">
      <c r="A579" s="1"/>
      <c r="B579" s="1" t="str">
        <f t="array" ref="B579">ifna(iferror(xlookup(C:C,'1000'!A:A,'1000'!D:D),iferror(xlookup(C:C,'2000'!A:A,'2000'!D:D),xlookup(C:C,'3000'!A:A,'3000'!D:D))),"-")</f>
        <v>-</v>
      </c>
      <c r="C579" s="87">
        <v>1785.0</v>
      </c>
      <c r="D579" s="89" t="s">
        <v>2418</v>
      </c>
      <c r="E579" s="89" t="s">
        <v>2419</v>
      </c>
      <c r="F579" s="89" t="s">
        <v>92</v>
      </c>
      <c r="G579" s="89">
        <v>17.0</v>
      </c>
      <c r="H579" s="43" t="s">
        <v>2420</v>
      </c>
      <c r="I579" s="90" t="s">
        <v>2421</v>
      </c>
      <c r="J579" s="89" t="s">
        <v>2422</v>
      </c>
      <c r="K579" s="91"/>
      <c r="L579" s="31" t="s">
        <v>42</v>
      </c>
      <c r="M579" s="51" t="s">
        <v>895</v>
      </c>
      <c r="N579" s="33" t="s">
        <v>654</v>
      </c>
      <c r="O579" s="145" t="s">
        <v>654</v>
      </c>
      <c r="P579" s="50" t="s">
        <v>44</v>
      </c>
      <c r="Q579" s="65"/>
      <c r="R579" s="65"/>
      <c r="S579" s="65"/>
      <c r="T579" s="65"/>
      <c r="U579" s="65"/>
      <c r="V579" s="65"/>
      <c r="W579" s="65"/>
      <c r="X579" s="65"/>
      <c r="Y579" s="65"/>
      <c r="Z579" s="38" t="str">
        <f t="array" ref="Z579">IFERROR(xlookup(C:C,'Follow up.1'!A:A,'Follow up.1'!AF:AF),"-")</f>
        <v>-</v>
      </c>
      <c r="AA579" s="6"/>
      <c r="AB579" s="6"/>
      <c r="AC579" s="6"/>
      <c r="AD579" s="6"/>
      <c r="AE579" s="6"/>
      <c r="AF579" s="6"/>
      <c r="AG579" s="6"/>
      <c r="AH579" s="6"/>
      <c r="AI579" s="6"/>
      <c r="AJ579" s="6"/>
      <c r="AK579" s="6"/>
      <c r="AL579" s="6"/>
      <c r="AM579" s="6"/>
      <c r="AN579" s="39" t="str">
        <f t="array" ref="AN579">IFNA(TEXT(XLOOKUP(C:C,'Follow up.2'!B:B,'Follow up.2'!AF:AF), "mm/yyyy"), "-")</f>
        <v>-</v>
      </c>
      <c r="AO579" s="6"/>
      <c r="AP579" s="3"/>
      <c r="AQ579" s="3"/>
      <c r="AR579" s="3"/>
      <c r="AS579" s="3"/>
      <c r="AT579" s="3"/>
      <c r="AU579" s="3"/>
      <c r="AV579" s="3"/>
      <c r="AW579" s="3"/>
      <c r="AX579" s="3"/>
      <c r="AY579" s="3"/>
      <c r="AZ579" s="3"/>
      <c r="BA579" s="3"/>
      <c r="BB579" s="3"/>
      <c r="BC579" s="3"/>
      <c r="BD579" s="3"/>
      <c r="BE579" s="3"/>
      <c r="BF579" s="3"/>
      <c r="BG579" s="3"/>
      <c r="BH579" s="3"/>
      <c r="BI579" s="3"/>
    </row>
    <row r="580" ht="12.75" customHeight="1">
      <c r="A580" s="1"/>
      <c r="B580" s="1" t="str">
        <f t="array" ref="B580">ifna(iferror(xlookup(C:C,'1000'!A:A,'1000'!D:D),iferror(xlookup(C:C,'2000'!A:A,'2000'!D:D),xlookup(C:C,'3000'!A:A,'3000'!D:D))),"-")</f>
        <v>-</v>
      </c>
      <c r="C580" s="41">
        <v>1840.0</v>
      </c>
      <c r="D580" s="46" t="s">
        <v>2423</v>
      </c>
      <c r="E580" s="3"/>
      <c r="F580" s="46" t="s">
        <v>38</v>
      </c>
      <c r="G580" s="46">
        <v>17.0</v>
      </c>
      <c r="H580" s="47" t="s">
        <v>2424</v>
      </c>
      <c r="I580" s="48" t="s">
        <v>2425</v>
      </c>
      <c r="J580" s="46" t="s">
        <v>2426</v>
      </c>
      <c r="K580" s="49" t="s">
        <v>2427</v>
      </c>
      <c r="L580" s="31" t="s">
        <v>42</v>
      </c>
      <c r="M580" s="51" t="s">
        <v>895</v>
      </c>
      <c r="N580" s="82" t="s">
        <v>58</v>
      </c>
      <c r="O580" s="145" t="s">
        <v>58</v>
      </c>
      <c r="P580" s="50" t="s">
        <v>44</v>
      </c>
      <c r="Q580" s="50" t="s">
        <v>57</v>
      </c>
      <c r="R580" s="65"/>
      <c r="S580" s="65"/>
      <c r="T580" s="65"/>
      <c r="U580" s="65"/>
      <c r="V580" s="65"/>
      <c r="W580" s="65"/>
      <c r="X580" s="65"/>
      <c r="Y580" s="65"/>
      <c r="Z580" s="38" t="str">
        <f t="array" ref="Z580">IFERROR(xlookup(C:C,'Follow up.1'!A:A,'Follow up.1'!AF:AF),"-")</f>
        <v>-</v>
      </c>
      <c r="AA580" s="6"/>
      <c r="AB580" s="6"/>
      <c r="AC580" s="6"/>
      <c r="AD580" s="6"/>
      <c r="AE580" s="6"/>
      <c r="AF580" s="6"/>
      <c r="AG580" s="6"/>
      <c r="AH580" s="6"/>
      <c r="AI580" s="6"/>
      <c r="AJ580" s="6"/>
      <c r="AK580" s="6"/>
      <c r="AL580" s="6"/>
      <c r="AM580" s="6"/>
      <c r="AN580" s="39" t="str">
        <f t="array" ref="AN580">IFNA(TEXT(XLOOKUP(C:C,'Follow up.2'!B:B,'Follow up.2'!AF:AF), "mm/yyyy"), "-")</f>
        <v>-</v>
      </c>
      <c r="AO580" s="6"/>
      <c r="AP580" s="3"/>
      <c r="AQ580" s="3"/>
      <c r="AR580" s="3"/>
      <c r="AS580" s="3"/>
      <c r="AT580" s="3"/>
      <c r="AU580" s="3"/>
      <c r="AV580" s="3"/>
      <c r="AW580" s="3"/>
      <c r="AX580" s="3"/>
      <c r="AY580" s="3"/>
      <c r="AZ580" s="3"/>
      <c r="BA580" s="3"/>
      <c r="BB580" s="3"/>
      <c r="BC580" s="3"/>
      <c r="BD580" s="3"/>
      <c r="BE580" s="3"/>
      <c r="BF580" s="3"/>
      <c r="BG580" s="3"/>
      <c r="BH580" s="3"/>
      <c r="BI580" s="3"/>
    </row>
    <row r="581" ht="12.75" customHeight="1">
      <c r="A581" s="1"/>
      <c r="B581" s="1" t="str">
        <f t="array" ref="B581">ifna(iferror(xlookup(C:C,'1000'!A:A,'1000'!D:D),iferror(xlookup(C:C,'2000'!A:A,'2000'!D:D),xlookup(C:C,'3000'!A:A,'3000'!D:D))),"-")</f>
        <v>-</v>
      </c>
      <c r="C581" s="41">
        <v>1843.0</v>
      </c>
      <c r="D581" s="46" t="s">
        <v>2428</v>
      </c>
      <c r="E581" s="46" t="s">
        <v>2429</v>
      </c>
      <c r="F581" s="46" t="s">
        <v>92</v>
      </c>
      <c r="G581" s="46">
        <v>17.0</v>
      </c>
      <c r="H581" s="47" t="s">
        <v>2430</v>
      </c>
      <c r="I581" s="48" t="s">
        <v>2431</v>
      </c>
      <c r="J581" s="46" t="s">
        <v>2431</v>
      </c>
      <c r="K581" s="49" t="s">
        <v>2432</v>
      </c>
      <c r="L581" s="31" t="s">
        <v>42</v>
      </c>
      <c r="M581" s="51" t="s">
        <v>895</v>
      </c>
      <c r="N581" s="82" t="s">
        <v>58</v>
      </c>
      <c r="O581" s="145" t="s">
        <v>58</v>
      </c>
      <c r="P581" s="50" t="s">
        <v>44</v>
      </c>
      <c r="Q581" s="50" t="s">
        <v>87</v>
      </c>
      <c r="R581" s="50" t="s">
        <v>87</v>
      </c>
      <c r="S581" s="50" t="s">
        <v>87</v>
      </c>
      <c r="T581" s="65"/>
      <c r="U581" s="65"/>
      <c r="V581" s="65"/>
      <c r="W581" s="65"/>
      <c r="X581" s="65"/>
      <c r="Y581" s="65"/>
      <c r="Z581" s="38" t="str">
        <f t="array" ref="Z581">IFERROR(xlookup(C:C,'Follow up.1'!A:A,'Follow up.1'!AF:AF),"-")</f>
        <v>-</v>
      </c>
      <c r="AA581" s="6"/>
      <c r="AB581" s="6"/>
      <c r="AC581" s="6"/>
      <c r="AD581" s="6"/>
      <c r="AE581" s="6"/>
      <c r="AF581" s="6"/>
      <c r="AG581" s="6"/>
      <c r="AH581" s="6"/>
      <c r="AI581" s="6"/>
      <c r="AJ581" s="6"/>
      <c r="AK581" s="6"/>
      <c r="AL581" s="6"/>
      <c r="AM581" s="6"/>
      <c r="AN581" s="39" t="str">
        <f t="array" ref="AN581">IFNA(TEXT(XLOOKUP(C:C,'Follow up.2'!B:B,'Follow up.2'!AF:AF), "mm/yyyy"), "-")</f>
        <v>-</v>
      </c>
      <c r="AO581" s="6"/>
      <c r="AP581" s="3"/>
      <c r="AQ581" s="3"/>
      <c r="AR581" s="3"/>
      <c r="AS581" s="3"/>
      <c r="AT581" s="3"/>
      <c r="AU581" s="3"/>
      <c r="AV581" s="3"/>
      <c r="AW581" s="3"/>
      <c r="AX581" s="3"/>
      <c r="AY581" s="3"/>
      <c r="AZ581" s="3"/>
      <c r="BA581" s="3"/>
      <c r="BB581" s="3"/>
      <c r="BC581" s="3"/>
      <c r="BD581" s="3"/>
      <c r="BE581" s="3"/>
      <c r="BF581" s="3"/>
      <c r="BG581" s="3"/>
      <c r="BH581" s="3"/>
      <c r="BI581" s="3"/>
    </row>
    <row r="582" ht="12.75" customHeight="1">
      <c r="A582" s="1"/>
      <c r="B582" s="1" t="str">
        <f t="array" ref="B582">ifna(iferror(xlookup(C:C,'1000'!A:A,'1000'!D:D),iferror(xlookup(C:C,'2000'!A:A,'2000'!D:D),xlookup(C:C,'3000'!A:A,'3000'!D:D))),"-")</f>
        <v>-</v>
      </c>
      <c r="C582" s="41">
        <v>1856.0</v>
      </c>
      <c r="D582" s="46" t="s">
        <v>2433</v>
      </c>
      <c r="E582" s="46" t="s">
        <v>2434</v>
      </c>
      <c r="F582" s="46" t="s">
        <v>38</v>
      </c>
      <c r="G582" s="46">
        <v>17.0</v>
      </c>
      <c r="H582" s="47" t="s">
        <v>2433</v>
      </c>
      <c r="I582" s="48" t="s">
        <v>2435</v>
      </c>
      <c r="J582" s="46" t="s">
        <v>2435</v>
      </c>
      <c r="K582" s="49" t="s">
        <v>2436</v>
      </c>
      <c r="L582" s="31" t="s">
        <v>42</v>
      </c>
      <c r="M582" s="51" t="s">
        <v>895</v>
      </c>
      <c r="N582" s="82" t="s">
        <v>654</v>
      </c>
      <c r="O582" s="145" t="s">
        <v>654</v>
      </c>
      <c r="P582" s="50" t="s">
        <v>46</v>
      </c>
      <c r="Q582" s="65"/>
      <c r="R582" s="65"/>
      <c r="S582" s="65"/>
      <c r="T582" s="65"/>
      <c r="U582" s="65"/>
      <c r="V582" s="65"/>
      <c r="W582" s="65"/>
      <c r="X582" s="65"/>
      <c r="Y582" s="65"/>
      <c r="Z582" s="38" t="str">
        <f t="array" ref="Z582">IFERROR(xlookup(C:C,'Follow up.1'!A:A,'Follow up.1'!AF:AF),"-")</f>
        <v>-</v>
      </c>
      <c r="AA582" s="6"/>
      <c r="AB582" s="6"/>
      <c r="AC582" s="6"/>
      <c r="AD582" s="6"/>
      <c r="AE582" s="6"/>
      <c r="AF582" s="6"/>
      <c r="AG582" s="6"/>
      <c r="AH582" s="6"/>
      <c r="AI582" s="6"/>
      <c r="AJ582" s="6"/>
      <c r="AK582" s="6"/>
      <c r="AL582" s="6"/>
      <c r="AM582" s="6"/>
      <c r="AN582" s="39" t="str">
        <f t="array" ref="AN582">IFNA(TEXT(XLOOKUP(C:C,'Follow up.2'!B:B,'Follow up.2'!AF:AF), "mm/yyyy"), "-")</f>
        <v>-</v>
      </c>
      <c r="AO582" s="6"/>
      <c r="AP582" s="3"/>
      <c r="AQ582" s="3"/>
      <c r="AR582" s="3"/>
      <c r="AS582" s="3"/>
      <c r="AT582" s="3"/>
      <c r="AU582" s="3"/>
      <c r="AV582" s="3"/>
      <c r="AW582" s="3"/>
      <c r="AX582" s="3"/>
      <c r="AY582" s="3"/>
      <c r="AZ582" s="3"/>
      <c r="BA582" s="3"/>
      <c r="BB582" s="3"/>
      <c r="BC582" s="3"/>
      <c r="BD582" s="3"/>
      <c r="BE582" s="3"/>
      <c r="BF582" s="3"/>
      <c r="BG582" s="3"/>
      <c r="BH582" s="3"/>
      <c r="BI582" s="3"/>
    </row>
    <row r="583" ht="12.75" customHeight="1">
      <c r="A583" s="1"/>
      <c r="B583" s="1" t="str">
        <f t="array" ref="B583">ifna(iferror(xlookup(C:C,'1000'!A:A,'1000'!D:D),iferror(xlookup(C:C,'2000'!A:A,'2000'!D:D),xlookup(C:C,'3000'!A:A,'3000'!D:D))),"-")</f>
        <v>-</v>
      </c>
      <c r="C583" s="41">
        <v>1860.0</v>
      </c>
      <c r="D583" s="46" t="s">
        <v>2037</v>
      </c>
      <c r="E583" s="46" t="s">
        <v>2437</v>
      </c>
      <c r="F583" s="46" t="s">
        <v>38</v>
      </c>
      <c r="G583" s="46">
        <v>17.0</v>
      </c>
      <c r="H583" s="47" t="s">
        <v>2037</v>
      </c>
      <c r="I583" s="48" t="s">
        <v>2438</v>
      </c>
      <c r="J583" s="46" t="s">
        <v>2438</v>
      </c>
      <c r="K583" s="49" t="s">
        <v>2439</v>
      </c>
      <c r="L583" s="31" t="s">
        <v>42</v>
      </c>
      <c r="M583" s="51" t="s">
        <v>895</v>
      </c>
      <c r="N583" s="82" t="s">
        <v>654</v>
      </c>
      <c r="O583" s="145" t="s">
        <v>654</v>
      </c>
      <c r="P583" s="50" t="s">
        <v>57</v>
      </c>
      <c r="Q583" s="65"/>
      <c r="R583" s="65"/>
      <c r="S583" s="65"/>
      <c r="T583" s="65"/>
      <c r="U583" s="65"/>
      <c r="V583" s="65"/>
      <c r="W583" s="65"/>
      <c r="X583" s="65"/>
      <c r="Y583" s="65"/>
      <c r="Z583" s="38" t="str">
        <f t="array" ref="Z583">IFERROR(xlookup(C:C,'Follow up.1'!A:A,'Follow up.1'!AF:AF),"-")</f>
        <v>-</v>
      </c>
      <c r="AA583" s="6"/>
      <c r="AB583" s="6"/>
      <c r="AC583" s="6"/>
      <c r="AD583" s="6"/>
      <c r="AE583" s="6"/>
      <c r="AF583" s="6"/>
      <c r="AG583" s="6"/>
      <c r="AH583" s="6"/>
      <c r="AI583" s="6"/>
      <c r="AJ583" s="6"/>
      <c r="AK583" s="6"/>
      <c r="AL583" s="6"/>
      <c r="AM583" s="6"/>
      <c r="AN583" s="39" t="str">
        <f t="array" ref="AN583">IFNA(TEXT(XLOOKUP(C:C,'Follow up.2'!B:B,'Follow up.2'!AF:AF), "mm/yyyy"), "-")</f>
        <v>-</v>
      </c>
      <c r="AO583" s="6"/>
      <c r="AP583" s="3"/>
      <c r="AQ583" s="3"/>
      <c r="AR583" s="3"/>
      <c r="AS583" s="3"/>
      <c r="AT583" s="3"/>
      <c r="AU583" s="3"/>
      <c r="AV583" s="3"/>
      <c r="AW583" s="3"/>
      <c r="AX583" s="3"/>
      <c r="AY583" s="3"/>
      <c r="AZ583" s="3"/>
      <c r="BA583" s="3"/>
      <c r="BB583" s="3"/>
      <c r="BC583" s="3"/>
      <c r="BD583" s="3"/>
      <c r="BE583" s="3"/>
      <c r="BF583" s="3"/>
      <c r="BG583" s="3"/>
      <c r="BH583" s="3"/>
      <c r="BI583" s="3"/>
    </row>
    <row r="584" ht="12.75" customHeight="1">
      <c r="A584" s="1"/>
      <c r="B584" s="1" t="str">
        <f t="array" ref="B584">ifna(iferror(xlookup(C:C,'1000'!A:A,'1000'!D:D),iferror(xlookup(C:C,'2000'!A:A,'2000'!D:D),xlookup(C:C,'3000'!A:A,'3000'!D:D))),"-")</f>
        <v>-</v>
      </c>
      <c r="C584" s="106">
        <v>1890.0</v>
      </c>
      <c r="D584" s="107" t="s">
        <v>2440</v>
      </c>
      <c r="E584" s="108" t="s">
        <v>1531</v>
      </c>
      <c r="F584" s="98" t="s">
        <v>38</v>
      </c>
      <c r="G584" s="108">
        <v>17.0</v>
      </c>
      <c r="H584" s="109" t="s">
        <v>2441</v>
      </c>
      <c r="I584" s="109">
        <v>2.678074386E9</v>
      </c>
      <c r="J584" s="107">
        <v>2.678074386E9</v>
      </c>
      <c r="K584" s="110"/>
      <c r="L584" s="111" t="s">
        <v>42</v>
      </c>
      <c r="M584" s="51" t="s">
        <v>895</v>
      </c>
      <c r="N584" s="82" t="s">
        <v>654</v>
      </c>
      <c r="O584" s="145" t="s">
        <v>654</v>
      </c>
      <c r="P584" s="50" t="s">
        <v>68</v>
      </c>
      <c r="Q584" s="65"/>
      <c r="R584" s="65"/>
      <c r="S584" s="65"/>
      <c r="T584" s="65"/>
      <c r="U584" s="65"/>
      <c r="V584" s="65"/>
      <c r="W584" s="65"/>
      <c r="X584" s="65"/>
      <c r="Y584" s="65"/>
      <c r="Z584" s="38" t="str">
        <f t="array" ref="Z584">IFERROR(xlookup(C:C,'Follow up.1'!A:A,'Follow up.1'!AF:AF),"-")</f>
        <v>-</v>
      </c>
      <c r="AA584" s="6"/>
      <c r="AB584" s="6"/>
      <c r="AC584" s="6"/>
      <c r="AD584" s="6"/>
      <c r="AE584" s="6"/>
      <c r="AF584" s="6"/>
      <c r="AG584" s="6"/>
      <c r="AH584" s="6"/>
      <c r="AI584" s="6"/>
      <c r="AJ584" s="6"/>
      <c r="AK584" s="6"/>
      <c r="AL584" s="6"/>
      <c r="AM584" s="6"/>
      <c r="AN584" s="39" t="str">
        <f t="array" ref="AN584">IFNA(TEXT(XLOOKUP(C:C,'Follow up.2'!B:B,'Follow up.2'!AF:AF), "mm/yyyy"), "-")</f>
        <v>-</v>
      </c>
      <c r="AO584" s="6"/>
      <c r="AP584" s="3"/>
      <c r="AQ584" s="3"/>
      <c r="AR584" s="3"/>
      <c r="AS584" s="3"/>
      <c r="AT584" s="3"/>
      <c r="AU584" s="3"/>
      <c r="AV584" s="3"/>
      <c r="AW584" s="3"/>
      <c r="AX584" s="3"/>
      <c r="AY584" s="3"/>
      <c r="AZ584" s="3"/>
      <c r="BA584" s="3"/>
      <c r="BB584" s="3"/>
      <c r="BC584" s="3"/>
      <c r="BD584" s="3"/>
      <c r="BE584" s="3"/>
      <c r="BF584" s="3"/>
      <c r="BG584" s="3"/>
      <c r="BH584" s="3"/>
      <c r="BI584" s="3"/>
    </row>
    <row r="585" ht="12.75" customHeight="1">
      <c r="A585" s="1"/>
      <c r="B585" s="1" t="str">
        <f t="array" ref="B585">ifna(iferror(xlookup(C:C,'1000'!A:A,'1000'!D:D),iferror(xlookup(C:C,'2000'!A:A,'2000'!D:D),xlookup(C:C,'3000'!A:A,'3000'!D:D))),"-")</f>
        <v>-</v>
      </c>
      <c r="C585" s="106">
        <v>1900.0</v>
      </c>
      <c r="D585" s="107" t="s">
        <v>2442</v>
      </c>
      <c r="E585" s="108" t="s">
        <v>2443</v>
      </c>
      <c r="F585" s="98" t="s">
        <v>38</v>
      </c>
      <c r="G585" s="108">
        <v>17.0</v>
      </c>
      <c r="H585" s="109" t="s">
        <v>2442</v>
      </c>
      <c r="I585" s="109">
        <v>2.156675242E9</v>
      </c>
      <c r="J585" s="107">
        <v>2.156675242E9</v>
      </c>
      <c r="K585" s="110"/>
      <c r="L585" s="111" t="s">
        <v>42</v>
      </c>
      <c r="M585" s="51" t="s">
        <v>895</v>
      </c>
      <c r="N585" s="82" t="s">
        <v>654</v>
      </c>
      <c r="O585" s="145" t="s">
        <v>654</v>
      </c>
      <c r="P585" s="50" t="s">
        <v>68</v>
      </c>
      <c r="Q585" s="65"/>
      <c r="R585" s="65"/>
      <c r="S585" s="65"/>
      <c r="T585" s="65"/>
      <c r="U585" s="65"/>
      <c r="V585" s="65"/>
      <c r="W585" s="65"/>
      <c r="X585" s="65"/>
      <c r="Y585" s="65"/>
      <c r="Z585" s="38" t="str">
        <f t="array" ref="Z585">IFERROR(xlookup(C:C,'Follow up.1'!A:A,'Follow up.1'!AF:AF),"-")</f>
        <v>-</v>
      </c>
      <c r="AA585" s="6"/>
      <c r="AB585" s="6"/>
      <c r="AC585" s="6"/>
      <c r="AD585" s="6"/>
      <c r="AE585" s="6"/>
      <c r="AF585" s="6"/>
      <c r="AG585" s="6"/>
      <c r="AH585" s="6"/>
      <c r="AI585" s="6"/>
      <c r="AJ585" s="6"/>
      <c r="AK585" s="6"/>
      <c r="AL585" s="6"/>
      <c r="AM585" s="6"/>
      <c r="AN585" s="39" t="str">
        <f t="array" ref="AN585">IFNA(TEXT(XLOOKUP(C:C,'Follow up.2'!B:B,'Follow up.2'!AF:AF), "mm/yyyy"), "-")</f>
        <v>-</v>
      </c>
      <c r="AO585" s="6"/>
      <c r="AP585" s="3"/>
      <c r="AQ585" s="3"/>
      <c r="AR585" s="3"/>
      <c r="AS585" s="3"/>
      <c r="AT585" s="3"/>
      <c r="AU585" s="3"/>
      <c r="AV585" s="3"/>
      <c r="AW585" s="3"/>
      <c r="AX585" s="3"/>
      <c r="AY585" s="3"/>
      <c r="AZ585" s="3"/>
      <c r="BA585" s="3"/>
      <c r="BB585" s="3"/>
      <c r="BC585" s="3"/>
      <c r="BD585" s="3"/>
      <c r="BE585" s="3"/>
      <c r="BF585" s="3"/>
      <c r="BG585" s="3"/>
      <c r="BH585" s="3"/>
      <c r="BI585" s="3"/>
    </row>
    <row r="586" ht="12.75" customHeight="1">
      <c r="A586" s="1"/>
      <c r="B586" s="1" t="str">
        <f t="array" ref="B586">ifna(iferror(xlookup(C:C,'1000'!A:A,'1000'!D:D),iferror(xlookup(C:C,'2000'!A:A,'2000'!D:D),xlookup(C:C,'3000'!A:A,'3000'!D:D))),"-")</f>
        <v>-</v>
      </c>
      <c r="C586" s="106">
        <v>1922.0</v>
      </c>
      <c r="D586" s="107" t="s">
        <v>2444</v>
      </c>
      <c r="E586" s="108" t="s">
        <v>2445</v>
      </c>
      <c r="F586" s="98" t="s">
        <v>38</v>
      </c>
      <c r="G586" s="108">
        <v>17.0</v>
      </c>
      <c r="H586" s="109"/>
      <c r="I586" s="109">
        <v>2.677870213E9</v>
      </c>
      <c r="J586" s="107">
        <v>2.677870213E9</v>
      </c>
      <c r="K586" s="110"/>
      <c r="L586" s="111" t="s">
        <v>42</v>
      </c>
      <c r="M586" s="51" t="s">
        <v>895</v>
      </c>
      <c r="N586" s="82" t="s">
        <v>654</v>
      </c>
      <c r="O586" s="145" t="s">
        <v>654</v>
      </c>
      <c r="P586" s="50" t="s">
        <v>86</v>
      </c>
      <c r="Q586" s="65"/>
      <c r="R586" s="65"/>
      <c r="S586" s="65"/>
      <c r="T586" s="65"/>
      <c r="U586" s="65"/>
      <c r="V586" s="65"/>
      <c r="W586" s="65"/>
      <c r="X586" s="65"/>
      <c r="Y586" s="65"/>
      <c r="Z586" s="38" t="str">
        <f t="array" ref="Z586">IFERROR(xlookup(C:C,'Follow up.1'!A:A,'Follow up.1'!AF:AF),"-")</f>
        <v>-</v>
      </c>
      <c r="AA586" s="6"/>
      <c r="AB586" s="6"/>
      <c r="AC586" s="6"/>
      <c r="AD586" s="6"/>
      <c r="AE586" s="6"/>
      <c r="AF586" s="6"/>
      <c r="AG586" s="6"/>
      <c r="AH586" s="6"/>
      <c r="AI586" s="6"/>
      <c r="AJ586" s="6"/>
      <c r="AK586" s="6"/>
      <c r="AL586" s="6"/>
      <c r="AM586" s="6"/>
      <c r="AN586" s="39" t="str">
        <f t="array" ref="AN586">IFNA(TEXT(XLOOKUP(C:C,'Follow up.2'!B:B,'Follow up.2'!AF:AF), "mm/yyyy"), "-")</f>
        <v>-</v>
      </c>
      <c r="AO586" s="6"/>
      <c r="AP586" s="3"/>
      <c r="AQ586" s="3"/>
      <c r="AR586" s="3"/>
      <c r="AS586" s="3"/>
      <c r="AT586" s="3"/>
      <c r="AU586" s="3"/>
      <c r="AV586" s="3"/>
      <c r="AW586" s="3"/>
      <c r="AX586" s="3"/>
      <c r="AY586" s="3"/>
      <c r="AZ586" s="3"/>
      <c r="BA586" s="3"/>
      <c r="BB586" s="3"/>
      <c r="BC586" s="3"/>
      <c r="BD586" s="3"/>
      <c r="BE586" s="3"/>
      <c r="BF586" s="3"/>
      <c r="BG586" s="3"/>
      <c r="BH586" s="3"/>
      <c r="BI586" s="3"/>
    </row>
    <row r="587" ht="12.75" customHeight="1">
      <c r="A587" s="1"/>
      <c r="B587" s="1" t="str">
        <f t="array" ref="B587">ifna(iferror(xlookup(C:C,'1000'!A:A,'1000'!D:D),iferror(xlookup(C:C,'2000'!A:A,'2000'!D:D),xlookup(C:C,'3000'!A:A,'3000'!D:D))),"-")</f>
        <v>-</v>
      </c>
      <c r="C587" s="41" t="s">
        <v>2446</v>
      </c>
      <c r="D587" s="46" t="s">
        <v>2447</v>
      </c>
      <c r="E587" s="46" t="s">
        <v>565</v>
      </c>
      <c r="F587" s="46" t="s">
        <v>38</v>
      </c>
      <c r="G587" s="46">
        <v>17.0</v>
      </c>
      <c r="H587" s="47" t="s">
        <v>2447</v>
      </c>
      <c r="I587" s="48" t="s">
        <v>2448</v>
      </c>
      <c r="J587" s="46" t="s">
        <v>2449</v>
      </c>
      <c r="K587" s="5"/>
      <c r="L587" s="51" t="s">
        <v>42</v>
      </c>
      <c r="M587" s="51" t="s">
        <v>895</v>
      </c>
      <c r="N587" s="82" t="s">
        <v>654</v>
      </c>
      <c r="O587" s="145" t="s">
        <v>654</v>
      </c>
      <c r="P587" s="50" t="s">
        <v>57</v>
      </c>
      <c r="Q587" s="50" t="s">
        <v>68</v>
      </c>
      <c r="R587" s="50" t="s">
        <v>68</v>
      </c>
      <c r="S587" s="50"/>
      <c r="T587" s="50"/>
      <c r="U587" s="65"/>
      <c r="V587" s="65"/>
      <c r="W587" s="65"/>
      <c r="X587" s="65"/>
      <c r="Y587" s="65"/>
      <c r="Z587" s="38" t="str">
        <f t="array" ref="Z587">IFERROR(xlookup(C:C,'Follow up.1'!A:A,'Follow up.1'!AF:AF),"-")</f>
        <v>-</v>
      </c>
      <c r="AA587" s="6"/>
      <c r="AB587" s="6"/>
      <c r="AC587" s="6"/>
      <c r="AD587" s="6"/>
      <c r="AE587" s="6"/>
      <c r="AF587" s="6"/>
      <c r="AG587" s="6"/>
      <c r="AH587" s="6"/>
      <c r="AI587" s="6"/>
      <c r="AJ587" s="6"/>
      <c r="AK587" s="6"/>
      <c r="AL587" s="6"/>
      <c r="AM587" s="6"/>
      <c r="AN587" s="39" t="str">
        <f t="array" ref="AN587">IFNA(TEXT(XLOOKUP(C:C,'Follow up.2'!B:B,'Follow up.2'!AF:AF), "mm/yyyy"), "-")</f>
        <v>-</v>
      </c>
      <c r="AO587" s="6"/>
      <c r="AP587" s="3"/>
      <c r="AQ587" s="3"/>
      <c r="AR587" s="3"/>
      <c r="AS587" s="3"/>
      <c r="AT587" s="3"/>
      <c r="AU587" s="3"/>
      <c r="AV587" s="3"/>
      <c r="AW587" s="3"/>
      <c r="AX587" s="3"/>
      <c r="AY587" s="3"/>
      <c r="AZ587" s="3"/>
      <c r="BA587" s="3"/>
      <c r="BB587" s="3"/>
      <c r="BC587" s="3"/>
      <c r="BD587" s="3"/>
      <c r="BE587" s="3"/>
      <c r="BF587" s="3"/>
      <c r="BG587" s="3"/>
      <c r="BH587" s="3"/>
      <c r="BI587" s="3"/>
    </row>
    <row r="588" ht="12.75" customHeight="1">
      <c r="A588" s="1"/>
      <c r="B588" s="1"/>
      <c r="C588" s="230">
        <v>1824.0</v>
      </c>
      <c r="D588" s="46" t="s">
        <v>2450</v>
      </c>
      <c r="E588" s="46" t="s">
        <v>1700</v>
      </c>
      <c r="F588" s="46" t="s">
        <v>92</v>
      </c>
      <c r="G588" s="46">
        <v>17.0</v>
      </c>
      <c r="H588" s="47" t="s">
        <v>2451</v>
      </c>
      <c r="I588" s="48" t="s">
        <v>2452</v>
      </c>
      <c r="J588" s="3"/>
      <c r="K588" s="5"/>
      <c r="L588" s="31" t="s">
        <v>42</v>
      </c>
      <c r="M588" s="51" t="s">
        <v>895</v>
      </c>
      <c r="N588" s="33" t="s">
        <v>654</v>
      </c>
      <c r="O588" s="145" t="s">
        <v>654</v>
      </c>
      <c r="P588" s="50" t="s">
        <v>46</v>
      </c>
      <c r="Q588" s="65"/>
      <c r="R588" s="65"/>
      <c r="S588" s="65"/>
      <c r="T588" s="65"/>
      <c r="U588" s="65"/>
      <c r="V588" s="65"/>
      <c r="W588" s="65"/>
      <c r="X588" s="65"/>
      <c r="Y588" s="65"/>
      <c r="Z588" s="38" t="str">
        <f t="array" ref="Z588">IFERROR(xlookup(C:C,'Follow up.1'!A:A,'Follow up.1'!AF:AF),"-")</f>
        <v>-</v>
      </c>
      <c r="AA588" s="6"/>
      <c r="AB588" s="6"/>
      <c r="AC588" s="6"/>
      <c r="AD588" s="6"/>
      <c r="AE588" s="6"/>
      <c r="AF588" s="6"/>
      <c r="AG588" s="6"/>
      <c r="AH588" s="6"/>
      <c r="AI588" s="6"/>
      <c r="AJ588" s="6"/>
      <c r="AK588" s="6"/>
      <c r="AL588" s="6"/>
      <c r="AM588" s="6"/>
      <c r="AN588" s="39" t="str">
        <f t="array" ref="AN588">IFNA(TEXT(XLOOKUP(C:C,'Follow up.2'!B:B,'Follow up.2'!AF:AF), "mm/yyyy"), "-")</f>
        <v>-</v>
      </c>
      <c r="AO588" s="6"/>
      <c r="AP588" s="3"/>
      <c r="AQ588" s="3"/>
      <c r="AR588" s="3"/>
      <c r="AS588" s="3"/>
      <c r="AT588" s="3"/>
      <c r="AU588" s="3"/>
      <c r="AV588" s="3"/>
      <c r="AW588" s="3"/>
      <c r="AX588" s="3"/>
      <c r="AY588" s="3"/>
      <c r="AZ588" s="3"/>
      <c r="BA588" s="3"/>
      <c r="BB588" s="3"/>
      <c r="BC588" s="3"/>
      <c r="BD588" s="3"/>
      <c r="BE588" s="3"/>
      <c r="BF588" s="3"/>
      <c r="BG588" s="3"/>
      <c r="BH588" s="3"/>
      <c r="BI588" s="3"/>
    </row>
    <row r="589" ht="12.75" customHeight="1">
      <c r="A589" s="1"/>
      <c r="B589" s="1">
        <f t="array" ref="B589">ifna(iferror(xlookup(C:C,'1000'!A:A,'1000'!D:D),iferror(xlookup(C:C,'2000'!A:A,'2000'!D:D),xlookup(C:C,'3000'!A:A,'3000'!D:D))),"-")</f>
        <v>3023</v>
      </c>
      <c r="C589" s="52">
        <v>287.0</v>
      </c>
      <c r="D589" s="53" t="s">
        <v>2453</v>
      </c>
      <c r="E589" s="53" t="s">
        <v>2454</v>
      </c>
      <c r="F589" s="93" t="s">
        <v>50</v>
      </c>
      <c r="G589" s="93">
        <v>18.0</v>
      </c>
      <c r="H589" s="28">
        <v>0.0</v>
      </c>
      <c r="I589" s="54">
        <v>0.0</v>
      </c>
      <c r="J589" s="53" t="s">
        <v>2455</v>
      </c>
      <c r="K589" s="30"/>
      <c r="L589" s="27"/>
      <c r="M589" s="27"/>
      <c r="N589" s="33" t="s">
        <v>654</v>
      </c>
      <c r="O589" s="86" t="s">
        <v>654</v>
      </c>
      <c r="P589" s="35" t="s">
        <v>45</v>
      </c>
      <c r="Q589" s="35" t="s">
        <v>45</v>
      </c>
      <c r="R589" s="35" t="s">
        <v>45</v>
      </c>
      <c r="S589" s="35" t="s">
        <v>45</v>
      </c>
      <c r="T589" s="35" t="s">
        <v>45</v>
      </c>
      <c r="U589" s="35" t="s">
        <v>45</v>
      </c>
      <c r="V589" s="35" t="s">
        <v>45</v>
      </c>
      <c r="W589" s="35" t="s">
        <v>45</v>
      </c>
      <c r="X589" s="35" t="s">
        <v>45</v>
      </c>
      <c r="Y589" s="35" t="s">
        <v>45</v>
      </c>
      <c r="Z589" s="38" t="str">
        <f t="array" ref="Z589">IFERROR(xlookup(C:C,'Follow up.1'!A:A,'Follow up.1'!AF:AF),"-")</f>
        <v> 1/25</v>
      </c>
      <c r="AA589" s="32" t="s">
        <v>86</v>
      </c>
      <c r="AB589" s="32" t="s">
        <v>57</v>
      </c>
      <c r="AC589" s="32" t="s">
        <v>128</v>
      </c>
      <c r="AD589" s="32"/>
      <c r="AE589" s="32"/>
      <c r="AF589" s="32" t="s">
        <v>106</v>
      </c>
      <c r="AG589" s="32" t="s">
        <v>106</v>
      </c>
      <c r="AH589" s="32"/>
      <c r="AI589" s="32" t="s">
        <v>106</v>
      </c>
      <c r="AJ589" s="32" t="s">
        <v>57</v>
      </c>
      <c r="AK589" s="32" t="s">
        <v>106</v>
      </c>
      <c r="AL589" s="32" t="s">
        <v>68</v>
      </c>
      <c r="AM589" s="32" t="s">
        <v>121</v>
      </c>
      <c r="AN589" s="39" t="str">
        <f t="array" ref="AN589">IFNA(TEXT(XLOOKUP(C:C,'Follow up.2'!B:B,'Follow up.2'!AF:AF),if(left(B589,1)="3","x", "mm/yyyy")), "-")</f>
        <v>x</v>
      </c>
      <c r="AO589" s="31"/>
      <c r="AP589" s="27"/>
      <c r="AQ589" s="3"/>
      <c r="AR589" s="3"/>
      <c r="AS589" s="3"/>
      <c r="AT589" s="3"/>
      <c r="AU589" s="3"/>
      <c r="AV589" s="3"/>
      <c r="AW589" s="3"/>
      <c r="AX589" s="3"/>
      <c r="AY589" s="3"/>
      <c r="AZ589" s="3"/>
      <c r="BA589" s="3"/>
      <c r="BB589" s="3"/>
      <c r="BC589" s="3"/>
      <c r="BD589" s="3"/>
      <c r="BE589" s="3"/>
      <c r="BF589" s="3"/>
      <c r="BG589" s="3"/>
      <c r="BH589" s="3"/>
      <c r="BI589" s="3"/>
    </row>
    <row r="590" ht="12.75" customHeight="1">
      <c r="A590" s="1"/>
      <c r="B590" s="1">
        <f t="array" ref="B590">ifna(iferror(xlookup(C:C,'1000'!A:A,'1000'!D:D),iferror(xlookup(C:C,'2000'!A:A,'2000'!D:D),xlookup(C:C,'3000'!A:A,'3000'!D:D))),"-")</f>
        <v>3002</v>
      </c>
      <c r="C590" s="52">
        <v>33.0</v>
      </c>
      <c r="D590" s="53" t="s">
        <v>2456</v>
      </c>
      <c r="E590" s="53" t="s">
        <v>2457</v>
      </c>
      <c r="F590" s="53" t="s">
        <v>170</v>
      </c>
      <c r="G590" s="53">
        <v>18.0</v>
      </c>
      <c r="H590" s="28">
        <v>0.0</v>
      </c>
      <c r="I590" s="54">
        <v>0.0</v>
      </c>
      <c r="J590" s="53" t="s">
        <v>2458</v>
      </c>
      <c r="K590" s="30"/>
      <c r="L590" s="27"/>
      <c r="M590" s="27"/>
      <c r="N590" s="33" t="s">
        <v>654</v>
      </c>
      <c r="O590" s="86" t="s">
        <v>654</v>
      </c>
      <c r="P590" s="35" t="s">
        <v>44</v>
      </c>
      <c r="Q590" s="35" t="s">
        <v>45</v>
      </c>
      <c r="R590" s="35" t="s">
        <v>45</v>
      </c>
      <c r="S590" s="35" t="s">
        <v>45</v>
      </c>
      <c r="T590" s="35" t="s">
        <v>45</v>
      </c>
      <c r="U590" s="35" t="s">
        <v>45</v>
      </c>
      <c r="V590" s="35" t="s">
        <v>45</v>
      </c>
      <c r="W590" s="35" t="s">
        <v>45</v>
      </c>
      <c r="X590" s="35" t="s">
        <v>45</v>
      </c>
      <c r="Y590" s="35" t="s">
        <v>45</v>
      </c>
      <c r="Z590" s="38" t="str">
        <f t="array" ref="Z590">IFERROR(xlookup(C:C,'Follow up.1'!A:A,'Follow up.1'!AF:AF),"-")</f>
        <v> 12/24</v>
      </c>
      <c r="AA590" s="31" t="s">
        <v>106</v>
      </c>
      <c r="AB590" s="31" t="s">
        <v>106</v>
      </c>
      <c r="AC590" s="31" t="s">
        <v>106</v>
      </c>
      <c r="AD590" s="31" t="s">
        <v>56</v>
      </c>
      <c r="AE590" s="31"/>
      <c r="AF590" s="31" t="s">
        <v>56</v>
      </c>
      <c r="AG590" s="32" t="s">
        <v>56</v>
      </c>
      <c r="AH590" s="32"/>
      <c r="AI590" s="32" t="s">
        <v>45</v>
      </c>
      <c r="AJ590" s="31" t="s">
        <v>86</v>
      </c>
      <c r="AK590" s="31" t="s">
        <v>86</v>
      </c>
      <c r="AL590" s="31" t="s">
        <v>45</v>
      </c>
      <c r="AM590" s="32" t="s">
        <v>121</v>
      </c>
      <c r="AN590" s="39" t="str">
        <f t="array" ref="AN590">IFNA(TEXT(XLOOKUP(C:C,'Follow up.2'!B:B,'Follow up.2'!AF:AF),if(left(B590,1)="3","x", "mm/yyyy")), "-")</f>
        <v>x</v>
      </c>
      <c r="AO590" s="86" t="s">
        <v>654</v>
      </c>
      <c r="AP590" s="27"/>
      <c r="AQ590" s="3"/>
      <c r="AR590" s="3"/>
      <c r="AS590" s="3"/>
      <c r="AT590" s="3"/>
      <c r="AU590" s="3"/>
      <c r="AV590" s="3"/>
      <c r="AW590" s="3"/>
      <c r="AX590" s="3"/>
      <c r="AY590" s="3"/>
      <c r="AZ590" s="3"/>
      <c r="BA590" s="3"/>
      <c r="BB590" s="3"/>
      <c r="BC590" s="3"/>
      <c r="BD590" s="3"/>
      <c r="BE590" s="3"/>
      <c r="BF590" s="3"/>
      <c r="BG590" s="3"/>
      <c r="BH590" s="3"/>
      <c r="BI590" s="3"/>
    </row>
    <row r="591" ht="12.75" customHeight="1">
      <c r="A591" s="1"/>
      <c r="B591" s="1">
        <f t="array" ref="B591">ifna(iferror(xlookup(C:C,'1000'!A:A,'1000'!D:D),iferror(xlookup(C:C,'2000'!A:A,'2000'!D:D),xlookup(C:C,'3000'!A:A,'3000'!D:D))),"-")</f>
        <v>3017</v>
      </c>
      <c r="C591" s="52">
        <v>184.0</v>
      </c>
      <c r="D591" s="53" t="s">
        <v>2459</v>
      </c>
      <c r="E591" s="53" t="s">
        <v>2460</v>
      </c>
      <c r="F591" s="53" t="s">
        <v>170</v>
      </c>
      <c r="G591" s="53">
        <v>18.0</v>
      </c>
      <c r="H591" s="28">
        <v>0.0</v>
      </c>
      <c r="I591" s="54">
        <v>0.0</v>
      </c>
      <c r="J591" s="53" t="s">
        <v>2461</v>
      </c>
      <c r="K591" s="30"/>
      <c r="L591" s="27"/>
      <c r="M591" s="27"/>
      <c r="N591" s="33" t="s">
        <v>654</v>
      </c>
      <c r="O591" s="86" t="s">
        <v>654</v>
      </c>
      <c r="P591" s="35" t="s">
        <v>45</v>
      </c>
      <c r="Q591" s="35" t="s">
        <v>45</v>
      </c>
      <c r="R591" s="35" t="s">
        <v>45</v>
      </c>
      <c r="S591" s="35" t="s">
        <v>45</v>
      </c>
      <c r="T591" s="35" t="s">
        <v>45</v>
      </c>
      <c r="U591" s="35" t="s">
        <v>45</v>
      </c>
      <c r="V591" s="35" t="s">
        <v>45</v>
      </c>
      <c r="W591" s="35" t="s">
        <v>45</v>
      </c>
      <c r="X591" s="35" t="s">
        <v>45</v>
      </c>
      <c r="Y591" s="35" t="s">
        <v>45</v>
      </c>
      <c r="Z591" s="38" t="str">
        <f t="array" ref="Z591">IFERROR(xlookup(C:C,'Follow up.1'!A:A,'Follow up.1'!AF:AF),"-")</f>
        <v> 12/24</v>
      </c>
      <c r="AA591" s="31" t="s">
        <v>86</v>
      </c>
      <c r="AB591" s="31" t="s">
        <v>56</v>
      </c>
      <c r="AC591" s="31" t="s">
        <v>56</v>
      </c>
      <c r="AD591" s="31" t="s">
        <v>56</v>
      </c>
      <c r="AE591" s="31"/>
      <c r="AF591" s="31" t="s">
        <v>45</v>
      </c>
      <c r="AG591" s="32" t="s">
        <v>46</v>
      </c>
      <c r="AH591" s="32"/>
      <c r="AI591" s="32" t="s">
        <v>56</v>
      </c>
      <c r="AJ591" s="32" t="s">
        <v>45</v>
      </c>
      <c r="AK591" s="32" t="s">
        <v>45</v>
      </c>
      <c r="AL591" s="32" t="s">
        <v>45</v>
      </c>
      <c r="AM591" s="32" t="s">
        <v>121</v>
      </c>
      <c r="AN591" s="39" t="str">
        <f t="array" ref="AN591">IFNA(TEXT(XLOOKUP(C:C,'Follow up.2'!B:B,'Follow up.2'!AF:AF),if(left(B591,1)="3","x", "mm/yyyy")), "-")</f>
        <v>x</v>
      </c>
      <c r="AO591" s="86" t="s">
        <v>654</v>
      </c>
      <c r="AP591" s="27"/>
      <c r="AQ591" s="3"/>
      <c r="AR591" s="3"/>
      <c r="AS591" s="3"/>
      <c r="AT591" s="3"/>
      <c r="AU591" s="3"/>
      <c r="AV591" s="3"/>
      <c r="AW591" s="40"/>
      <c r="AX591" s="101"/>
      <c r="AY591" s="40"/>
      <c r="AZ591" s="40"/>
      <c r="BA591" s="40"/>
      <c r="BB591" s="40"/>
      <c r="BC591" s="40"/>
      <c r="BD591" s="40"/>
      <c r="BE591" s="40"/>
      <c r="BF591" s="40"/>
      <c r="BG591" s="40"/>
      <c r="BH591" s="40"/>
      <c r="BI591" s="40"/>
    </row>
    <row r="592" ht="12.75" customHeight="1">
      <c r="A592" s="1"/>
      <c r="B592" s="1">
        <f t="array" ref="B592">ifna(iferror(xlookup(C:C,'1000'!A:A,'1000'!D:D),iferror(xlookup(C:C,'2000'!A:A,'2000'!D:D),xlookup(C:C,'3000'!A:A,'3000'!D:D))),"-")</f>
        <v>3148</v>
      </c>
      <c r="C592" s="26">
        <v>1355.0</v>
      </c>
      <c r="D592" s="27" t="s">
        <v>2462</v>
      </c>
      <c r="E592" s="27" t="s">
        <v>2463</v>
      </c>
      <c r="F592" s="27" t="s">
        <v>81</v>
      </c>
      <c r="G592" s="27">
        <v>18.0</v>
      </c>
      <c r="H592" s="28" t="s">
        <v>531</v>
      </c>
      <c r="I592" s="29">
        <v>2.156021988E9</v>
      </c>
      <c r="J592" s="27" t="s">
        <v>2464</v>
      </c>
      <c r="K592" s="30" t="s">
        <v>609</v>
      </c>
      <c r="L592" s="31" t="s">
        <v>609</v>
      </c>
      <c r="M592" s="31"/>
      <c r="N592" s="33" t="s">
        <v>654</v>
      </c>
      <c r="O592" s="86" t="s">
        <v>654</v>
      </c>
      <c r="P592" s="65" t="s">
        <v>106</v>
      </c>
      <c r="Q592" s="65" t="s">
        <v>106</v>
      </c>
      <c r="R592" s="65" t="s">
        <v>106</v>
      </c>
      <c r="S592" s="65" t="s">
        <v>106</v>
      </c>
      <c r="T592" s="65" t="s">
        <v>106</v>
      </c>
      <c r="U592" s="65" t="s">
        <v>106</v>
      </c>
      <c r="V592" s="50" t="s">
        <v>106</v>
      </c>
      <c r="W592" s="65" t="s">
        <v>106</v>
      </c>
      <c r="X592" s="65" t="s">
        <v>106</v>
      </c>
      <c r="Y592" s="65" t="s">
        <v>106</v>
      </c>
      <c r="Z592" s="38" t="str">
        <f t="array" ref="Z592">IFERROR(xlookup(C:C,'Follow up.1'!A:A,'Follow up.1'!AF:AF),"-")</f>
        <v> 11/25</v>
      </c>
      <c r="AA592" s="51" t="s">
        <v>57</v>
      </c>
      <c r="AB592" s="51" t="s">
        <v>57</v>
      </c>
      <c r="AC592" s="51" t="s">
        <v>57</v>
      </c>
      <c r="AD592" s="51" t="s">
        <v>57</v>
      </c>
      <c r="AE592" s="51"/>
      <c r="AF592" s="51" t="s">
        <v>56</v>
      </c>
      <c r="AG592" s="51" t="s">
        <v>56</v>
      </c>
      <c r="AH592" s="51"/>
      <c r="AI592" s="51" t="s">
        <v>86</v>
      </c>
      <c r="AJ592" s="51" t="s">
        <v>46</v>
      </c>
      <c r="AK592" s="51" t="s">
        <v>46</v>
      </c>
      <c r="AL592" s="51" t="s">
        <v>46</v>
      </c>
      <c r="AM592" s="32" t="s">
        <v>121</v>
      </c>
      <c r="AN592" s="39" t="str">
        <f t="array" ref="AN592">IFNA(TEXT(XLOOKUP(C:C,'Follow up.2'!B:B,'Follow up.2'!AF:AF), "mm/yyyy"), "-")</f>
        <v>04/2027</v>
      </c>
      <c r="AO592" s="6"/>
      <c r="AP592" s="3"/>
      <c r="AQ592" s="3"/>
      <c r="AR592" s="3"/>
      <c r="AS592" s="3"/>
      <c r="AT592" s="3"/>
      <c r="AU592" s="3"/>
      <c r="AV592" s="3"/>
      <c r="AW592" s="3"/>
      <c r="AX592" s="3"/>
      <c r="AY592" s="3"/>
      <c r="AZ592" s="3"/>
      <c r="BA592" s="3"/>
      <c r="BB592" s="3"/>
      <c r="BC592" s="3"/>
      <c r="BD592" s="3"/>
      <c r="BE592" s="3"/>
      <c r="BF592" s="3"/>
      <c r="BG592" s="3"/>
      <c r="BH592" s="3"/>
      <c r="BI592" s="3"/>
    </row>
    <row r="593" ht="12.75" customHeight="1">
      <c r="A593" s="1"/>
      <c r="B593" s="1">
        <f t="array" ref="B593">ifna(iferror(xlookup(C:C,'1000'!A:A,'1000'!D:D),iferror(xlookup(C:C,'2000'!A:A,'2000'!D:D),xlookup(C:C,'3000'!A:A,'3000'!D:D))),"-")</f>
        <v>3149</v>
      </c>
      <c r="C593" s="60">
        <v>1292.0</v>
      </c>
      <c r="D593" s="27" t="s">
        <v>2465</v>
      </c>
      <c r="E593" s="27" t="s">
        <v>2466</v>
      </c>
      <c r="F593" s="27" t="s">
        <v>92</v>
      </c>
      <c r="G593" s="27">
        <v>18.0</v>
      </c>
      <c r="H593" s="28"/>
      <c r="I593" s="29" t="s">
        <v>2467</v>
      </c>
      <c r="J593" s="27" t="s">
        <v>2467</v>
      </c>
      <c r="K593" s="30" t="s">
        <v>42</v>
      </c>
      <c r="L593" s="31" t="s">
        <v>42</v>
      </c>
      <c r="M593" s="32" t="s">
        <v>2468</v>
      </c>
      <c r="N593" s="33" t="s">
        <v>654</v>
      </c>
      <c r="O593" s="86" t="s">
        <v>654</v>
      </c>
      <c r="P593" s="35" t="s">
        <v>106</v>
      </c>
      <c r="Q593" s="35" t="s">
        <v>45</v>
      </c>
      <c r="R593" s="35" t="s">
        <v>106</v>
      </c>
      <c r="S593" s="35" t="s">
        <v>106</v>
      </c>
      <c r="T593" s="35" t="s">
        <v>106</v>
      </c>
      <c r="U593" s="35" t="s">
        <v>45</v>
      </c>
      <c r="V593" s="65" t="s">
        <v>45</v>
      </c>
      <c r="W593" s="35" t="s">
        <v>46</v>
      </c>
      <c r="X593" s="35" t="s">
        <v>46</v>
      </c>
      <c r="Y593" s="35" t="s">
        <v>106</v>
      </c>
      <c r="Z593" s="38" t="str">
        <f t="array" ref="Z593">IFERROR(xlookup(C:C,'Follow up.1'!A:A,'Follow up.1'!AF:AF),"-")</f>
        <v> 11/25</v>
      </c>
      <c r="AA593" s="32" t="s">
        <v>57</v>
      </c>
      <c r="AB593" s="31"/>
      <c r="AC593" s="31"/>
      <c r="AD593" s="31"/>
      <c r="AE593" s="31"/>
      <c r="AF593" s="31"/>
      <c r="AG593" s="31"/>
      <c r="AH593" s="31"/>
      <c r="AI593" s="31"/>
      <c r="AJ593" s="31"/>
      <c r="AK593" s="31"/>
      <c r="AL593" s="31"/>
      <c r="AM593" s="31"/>
      <c r="AN593" s="39" t="str">
        <f t="array" ref="AN593">IFNA(TEXT(XLOOKUP(C:C,'Follow up.2'!B:B,'Follow up.2'!AF:AF), "mm/yyyy"), "-")</f>
        <v/>
      </c>
      <c r="AO593" s="31"/>
      <c r="AP593" s="27"/>
      <c r="AQ593" s="3"/>
      <c r="AR593" s="3"/>
      <c r="AS593" s="3"/>
      <c r="AT593" s="3"/>
      <c r="AU593" s="3"/>
      <c r="AV593" s="3"/>
      <c r="AW593" s="3"/>
      <c r="AX593" s="3"/>
      <c r="AY593" s="3"/>
      <c r="AZ593" s="3"/>
      <c r="BA593" s="3"/>
      <c r="BB593" s="3"/>
      <c r="BC593" s="3"/>
      <c r="BD593" s="3"/>
      <c r="BE593" s="3"/>
      <c r="BF593" s="3"/>
      <c r="BG593" s="3"/>
      <c r="BH593" s="3"/>
      <c r="BI593" s="3"/>
    </row>
    <row r="594" ht="12.75" customHeight="1">
      <c r="A594" s="1"/>
      <c r="B594" s="1">
        <f t="array" ref="B594">ifna(iferror(xlookup(C:C,'1000'!A:A,'1000'!D:D),iferror(xlookup(C:C,'2000'!A:A,'2000'!D:D),xlookup(C:C,'3000'!A:A,'3000'!D:D))),"-")</f>
        <v>3154</v>
      </c>
      <c r="C594" s="26">
        <v>1325.0</v>
      </c>
      <c r="D594" s="27" t="s">
        <v>2469</v>
      </c>
      <c r="E594" s="27" t="s">
        <v>2470</v>
      </c>
      <c r="F594" s="27" t="s">
        <v>81</v>
      </c>
      <c r="G594" s="27">
        <v>18.0</v>
      </c>
      <c r="H594" s="28" t="s">
        <v>2471</v>
      </c>
      <c r="I594" s="29">
        <v>4.453450228E9</v>
      </c>
      <c r="J594" s="29">
        <v>4.453450228E9</v>
      </c>
      <c r="K594" s="30" t="s">
        <v>609</v>
      </c>
      <c r="L594" s="31" t="s">
        <v>609</v>
      </c>
      <c r="M594" s="32" t="s">
        <v>2472</v>
      </c>
      <c r="N594" s="33" t="s">
        <v>654</v>
      </c>
      <c r="O594" s="86" t="s">
        <v>654</v>
      </c>
      <c r="P594" s="199" t="s">
        <v>106</v>
      </c>
      <c r="Q594" s="65" t="s">
        <v>106</v>
      </c>
      <c r="R594" s="65" t="s">
        <v>106</v>
      </c>
      <c r="S594" s="65" t="s">
        <v>106</v>
      </c>
      <c r="T594" s="65" t="s">
        <v>106</v>
      </c>
      <c r="U594" s="65" t="s">
        <v>106</v>
      </c>
      <c r="V594" s="65" t="s">
        <v>45</v>
      </c>
      <c r="W594" s="65" t="s">
        <v>106</v>
      </c>
      <c r="X594" s="65" t="s">
        <v>106</v>
      </c>
      <c r="Y594" s="65" t="s">
        <v>106</v>
      </c>
      <c r="Z594" s="38" t="str">
        <f t="array" ref="Z594">IFERROR(xlookup(C:C,'Follow up.1'!A:A,'Follow up.1'!AF:AF),"-")</f>
        <v> 11/25</v>
      </c>
      <c r="AA594" s="51" t="s">
        <v>57</v>
      </c>
      <c r="AB594" s="6"/>
      <c r="AC594" s="6"/>
      <c r="AD594" s="6"/>
      <c r="AE594" s="6"/>
      <c r="AF594" s="6"/>
      <c r="AG594" s="6"/>
      <c r="AH594" s="6"/>
      <c r="AI594" s="6"/>
      <c r="AJ594" s="6"/>
      <c r="AK594" s="6"/>
      <c r="AL594" s="6"/>
      <c r="AM594" s="6"/>
      <c r="AN594" s="39" t="str">
        <f t="array" ref="AN594">IFNA(TEXT(XLOOKUP(C:C,'Follow up.2'!B:B,'Follow up.2'!AF:AF), "mm/yyyy"), "-")</f>
        <v/>
      </c>
      <c r="AO594" s="6"/>
      <c r="AP594" s="3"/>
      <c r="AQ594" s="3"/>
      <c r="AR594" s="3"/>
      <c r="AS594" s="3"/>
      <c r="AT594" s="3"/>
      <c r="AU594" s="3"/>
      <c r="AV594" s="3"/>
      <c r="AW594" s="3"/>
      <c r="AX594" s="3"/>
      <c r="AY594" s="3"/>
      <c r="AZ594" s="3"/>
      <c r="BA594" s="3"/>
      <c r="BB594" s="3"/>
      <c r="BC594" s="3"/>
      <c r="BD594" s="3"/>
      <c r="BE594" s="3"/>
      <c r="BF594" s="3"/>
      <c r="BG594" s="3"/>
      <c r="BH594" s="3"/>
      <c r="BI594" s="3"/>
    </row>
    <row r="595" ht="12.75" customHeight="1">
      <c r="A595" s="1"/>
      <c r="B595" s="1">
        <f t="array" ref="B595">ifna(iferror(xlookup(C:C,'1000'!A:A,'1000'!D:D),iferror(xlookup(C:C,'2000'!A:A,'2000'!D:D),xlookup(C:C,'3000'!A:A,'3000'!D:D))),"-")</f>
        <v>3155</v>
      </c>
      <c r="C595" s="26">
        <v>1328.0</v>
      </c>
      <c r="D595" s="27" t="s">
        <v>122</v>
      </c>
      <c r="E595" s="27" t="s">
        <v>2473</v>
      </c>
      <c r="F595" s="27" t="s">
        <v>81</v>
      </c>
      <c r="G595" s="27">
        <v>18.0</v>
      </c>
      <c r="H595" s="28"/>
      <c r="I595" s="175">
        <v>6.096766376E9</v>
      </c>
      <c r="J595" s="175">
        <v>6.096766376E9</v>
      </c>
      <c r="K595" s="30" t="s">
        <v>609</v>
      </c>
      <c r="L595" s="31" t="s">
        <v>609</v>
      </c>
      <c r="M595" s="31"/>
      <c r="N595" s="33" t="s">
        <v>654</v>
      </c>
      <c r="O595" s="95" t="s">
        <v>654</v>
      </c>
      <c r="P595" s="65" t="s">
        <v>106</v>
      </c>
      <c r="Q595" s="65" t="s">
        <v>76</v>
      </c>
      <c r="R595" s="65" t="s">
        <v>45</v>
      </c>
      <c r="S595" s="65" t="s">
        <v>106</v>
      </c>
      <c r="T595" s="65" t="s">
        <v>106</v>
      </c>
      <c r="U595" s="65" t="s">
        <v>45</v>
      </c>
      <c r="V595" s="65" t="s">
        <v>45</v>
      </c>
      <c r="W595" s="65" t="s">
        <v>45</v>
      </c>
      <c r="X595" s="65" t="s">
        <v>45</v>
      </c>
      <c r="Y595" s="65" t="s">
        <v>45</v>
      </c>
      <c r="Z595" s="38" t="str">
        <f t="array" ref="Z595">IFERROR(xlookup(C:C,'Follow up.1'!A:A,'Follow up.1'!AF:AF),"-")</f>
        <v> 12/25</v>
      </c>
      <c r="AA595" s="51" t="s">
        <v>86</v>
      </c>
      <c r="AB595" s="51" t="s">
        <v>46</v>
      </c>
      <c r="AC595" s="51" t="s">
        <v>46</v>
      </c>
      <c r="AD595" s="51" t="s">
        <v>46</v>
      </c>
      <c r="AE595" s="51"/>
      <c r="AF595" s="51" t="s">
        <v>86</v>
      </c>
      <c r="AG595" s="51" t="s">
        <v>57</v>
      </c>
      <c r="AH595" s="51"/>
      <c r="AI595" s="51" t="s">
        <v>86</v>
      </c>
      <c r="AJ595" s="51" t="s">
        <v>68</v>
      </c>
      <c r="AK595" s="51" t="s">
        <v>68</v>
      </c>
      <c r="AL595" s="51" t="s">
        <v>68</v>
      </c>
      <c r="AM595" s="32" t="s">
        <v>121</v>
      </c>
      <c r="AN595" s="39" t="str">
        <f t="array" ref="AN595">IFNA(TEXT(XLOOKUP(C:C,'Follow up.2'!B:B,'Follow up.2'!AF:AF), "mm/yyyy"), "-")</f>
        <v>07/2026</v>
      </c>
      <c r="AO595" s="6"/>
      <c r="AP595" s="3"/>
      <c r="AQ595" s="3"/>
      <c r="AR595" s="3"/>
      <c r="AS595" s="3"/>
      <c r="AT595" s="3"/>
      <c r="AU595" s="3"/>
      <c r="AV595" s="3"/>
      <c r="AW595" s="3"/>
      <c r="AX595" s="3"/>
      <c r="AY595" s="3"/>
      <c r="AZ595" s="3"/>
      <c r="BA595" s="3"/>
      <c r="BB595" s="3"/>
      <c r="BC595" s="3"/>
      <c r="BD595" s="3"/>
      <c r="BE595" s="3"/>
      <c r="BF595" s="3"/>
      <c r="BG595" s="3"/>
      <c r="BH595" s="3"/>
      <c r="BI595" s="3"/>
    </row>
    <row r="596" ht="12.75" customHeight="1">
      <c r="A596" s="1"/>
      <c r="B596" s="1">
        <f t="array" ref="B596">ifna(iferror(xlookup(C:C,'1000'!A:A,'1000'!D:D),iferror(xlookup(C:C,'2000'!A:A,'2000'!D:D),xlookup(C:C,'3000'!A:A,'3000'!D:D))),"-")</f>
        <v>3156</v>
      </c>
      <c r="C596" s="133">
        <v>1407.0</v>
      </c>
      <c r="D596" s="140" t="s">
        <v>2474</v>
      </c>
      <c r="E596" s="134" t="s">
        <v>185</v>
      </c>
      <c r="F596" s="94" t="s">
        <v>117</v>
      </c>
      <c r="G596" s="134">
        <v>18.0</v>
      </c>
      <c r="H596" s="28"/>
      <c r="I596" s="141">
        <v>2.679685475E9</v>
      </c>
      <c r="J596" s="141">
        <v>2.679685475E9</v>
      </c>
      <c r="K596" s="30" t="s">
        <v>609</v>
      </c>
      <c r="L596" s="31" t="s">
        <v>609</v>
      </c>
      <c r="M596" s="31"/>
      <c r="N596" s="33" t="s">
        <v>654</v>
      </c>
      <c r="O596" s="86" t="s">
        <v>654</v>
      </c>
      <c r="P596" s="65" t="s">
        <v>106</v>
      </c>
      <c r="Q596" s="65" t="s">
        <v>45</v>
      </c>
      <c r="R596" s="65" t="s">
        <v>45</v>
      </c>
      <c r="S596" s="65" t="s">
        <v>45</v>
      </c>
      <c r="T596" s="65" t="s">
        <v>106</v>
      </c>
      <c r="U596" s="65" t="s">
        <v>106</v>
      </c>
      <c r="V596" s="65" t="s">
        <v>45</v>
      </c>
      <c r="W596" s="65" t="s">
        <v>106</v>
      </c>
      <c r="X596" s="65" t="s">
        <v>106</v>
      </c>
      <c r="Y596" s="65" t="s">
        <v>106</v>
      </c>
      <c r="Z596" s="38" t="str">
        <f t="array" ref="Z596">IFERROR(xlookup(C:C,'Follow up.1'!A:A,'Follow up.1'!AF:AF),"-")</f>
        <v> 11/25</v>
      </c>
      <c r="AA596" s="51" t="s">
        <v>57</v>
      </c>
      <c r="AB596" s="51" t="s">
        <v>262</v>
      </c>
      <c r="AC596" s="51" t="s">
        <v>86</v>
      </c>
      <c r="AD596" s="51" t="s">
        <v>86</v>
      </c>
      <c r="AE596" s="51"/>
      <c r="AF596" s="51" t="s">
        <v>57</v>
      </c>
      <c r="AG596" s="51" t="s">
        <v>77</v>
      </c>
      <c r="AH596" s="51"/>
      <c r="AI596" s="51" t="s">
        <v>239</v>
      </c>
      <c r="AJ596" s="51" t="s">
        <v>239</v>
      </c>
      <c r="AK596" s="51" t="s">
        <v>239</v>
      </c>
      <c r="AL596" s="51" t="s">
        <v>239</v>
      </c>
      <c r="AM596" s="32" t="s">
        <v>121</v>
      </c>
      <c r="AN596" s="39" t="str">
        <f t="array" ref="AN596">IFNA(TEXT(XLOOKUP(C:C,'Follow up.2'!B:B,'Follow up.2'!AF:AF), "mm/yyyy"), "-")</f>
        <v>03/2027</v>
      </c>
      <c r="AO596" s="6"/>
      <c r="AP596" s="3"/>
      <c r="AQ596" s="3"/>
      <c r="AR596" s="3"/>
      <c r="AS596" s="3"/>
      <c r="AT596" s="3"/>
      <c r="AU596" s="3"/>
      <c r="AV596" s="3"/>
      <c r="AW596" s="13"/>
      <c r="AX596" s="13"/>
      <c r="AY596" s="13"/>
      <c r="AZ596" s="13"/>
      <c r="BA596" s="13"/>
      <c r="BB596" s="13"/>
      <c r="BC596" s="13"/>
      <c r="BD596" s="13"/>
      <c r="BE596" s="13"/>
      <c r="BF596" s="13"/>
      <c r="BG596" s="13"/>
      <c r="BH596" s="13"/>
      <c r="BI596" s="13"/>
    </row>
    <row r="597" ht="12.75" customHeight="1">
      <c r="A597" s="1"/>
      <c r="B597" s="1">
        <f t="array" ref="B597">ifna(iferror(xlookup(C:C,'1000'!A:A,'1000'!D:D),iferror(xlookup(C:C,'2000'!A:A,'2000'!D:D),xlookup(C:C,'3000'!A:A,'3000'!D:D))),"-")</f>
        <v>3157</v>
      </c>
      <c r="C597" s="133">
        <v>1409.0</v>
      </c>
      <c r="D597" s="140" t="s">
        <v>2475</v>
      </c>
      <c r="E597" s="134" t="s">
        <v>2476</v>
      </c>
      <c r="F597" s="94" t="s">
        <v>117</v>
      </c>
      <c r="G597" s="134">
        <v>18.0</v>
      </c>
      <c r="H597" s="28"/>
      <c r="I597" s="141">
        <v>4.708197195E9</v>
      </c>
      <c r="J597" s="141">
        <v>4.708197195E9</v>
      </c>
      <c r="K597" s="30" t="s">
        <v>609</v>
      </c>
      <c r="L597" s="31" t="s">
        <v>609</v>
      </c>
      <c r="M597" s="31"/>
      <c r="N597" s="82" t="s">
        <v>654</v>
      </c>
      <c r="O597" s="86" t="s">
        <v>654</v>
      </c>
      <c r="P597" s="65" t="s">
        <v>106</v>
      </c>
      <c r="Q597" s="65" t="s">
        <v>45</v>
      </c>
      <c r="R597" s="65" t="s">
        <v>106</v>
      </c>
      <c r="S597" s="65" t="s">
        <v>106</v>
      </c>
      <c r="T597" s="65" t="s">
        <v>106</v>
      </c>
      <c r="U597" s="65" t="s">
        <v>45</v>
      </c>
      <c r="V597" s="65" t="s">
        <v>45</v>
      </c>
      <c r="W597" s="65" t="s">
        <v>106</v>
      </c>
      <c r="X597" s="65" t="s">
        <v>106</v>
      </c>
      <c r="Y597" s="65" t="s">
        <v>106</v>
      </c>
      <c r="Z597" s="38" t="str">
        <f t="array" ref="Z597">IFERROR(xlookup(C:C,'Follow up.1'!A:A,'Follow up.1'!AF:AF),"-")</f>
        <v> 12/25</v>
      </c>
      <c r="AA597" s="51" t="s">
        <v>239</v>
      </c>
      <c r="AB597" s="51" t="s">
        <v>86</v>
      </c>
      <c r="AC597" s="51" t="s">
        <v>86</v>
      </c>
      <c r="AD597" s="51" t="s">
        <v>372</v>
      </c>
      <c r="AE597" s="51"/>
      <c r="AF597" s="51" t="s">
        <v>56</v>
      </c>
      <c r="AG597" s="51" t="s">
        <v>56</v>
      </c>
      <c r="AH597" s="51"/>
      <c r="AI597" s="51" t="s">
        <v>56</v>
      </c>
      <c r="AJ597" s="51" t="s">
        <v>56</v>
      </c>
      <c r="AK597" s="51" t="s">
        <v>46</v>
      </c>
      <c r="AL597" s="51" t="s">
        <v>46</v>
      </c>
      <c r="AM597" s="32" t="s">
        <v>121</v>
      </c>
      <c r="AN597" s="39" t="str">
        <f t="array" ref="AN597">IFNA(TEXT(XLOOKUP(C:C,'Follow up.2'!B:B,'Follow up.2'!AF:AF), "mm/yyyy"), "-")</f>
        <v>04/2027</v>
      </c>
      <c r="AO597" s="6"/>
      <c r="AP597" s="3"/>
      <c r="AQ597" s="3"/>
      <c r="AR597" s="3"/>
      <c r="AS597" s="3"/>
      <c r="AT597" s="3"/>
      <c r="AU597" s="3"/>
      <c r="AV597" s="3"/>
      <c r="AW597" s="3"/>
      <c r="AX597" s="3"/>
      <c r="AY597" s="3"/>
      <c r="AZ597" s="3"/>
      <c r="BA597" s="3"/>
      <c r="BB597" s="3"/>
      <c r="BC597" s="3"/>
      <c r="BD597" s="3"/>
      <c r="BE597" s="3"/>
      <c r="BF597" s="3"/>
      <c r="BG597" s="3"/>
      <c r="BH597" s="3"/>
      <c r="BI597" s="3"/>
    </row>
    <row r="598" ht="12.75" customHeight="1">
      <c r="A598" s="1"/>
      <c r="B598" s="1">
        <f t="array" ref="B598">ifna(iferror(xlookup(C:C,'1000'!A:A,'1000'!D:D),iferror(xlookup(C:C,'2000'!A:A,'2000'!D:D),xlookup(C:C,'3000'!A:A,'3000'!D:D))),"-")</f>
        <v>3158</v>
      </c>
      <c r="C598" s="60">
        <v>1282.0</v>
      </c>
      <c r="D598" s="27" t="s">
        <v>2477</v>
      </c>
      <c r="E598" s="27" t="s">
        <v>2478</v>
      </c>
      <c r="F598" s="27" t="s">
        <v>92</v>
      </c>
      <c r="G598" s="27">
        <v>18.0</v>
      </c>
      <c r="H598" s="28"/>
      <c r="I598" s="29" t="s">
        <v>2479</v>
      </c>
      <c r="J598" s="29" t="s">
        <v>2479</v>
      </c>
      <c r="K598" s="30" t="s">
        <v>42</v>
      </c>
      <c r="L598" s="31" t="s">
        <v>42</v>
      </c>
      <c r="M598" s="31"/>
      <c r="N598" s="33" t="s">
        <v>654</v>
      </c>
      <c r="O598" s="86" t="s">
        <v>654</v>
      </c>
      <c r="P598" s="35" t="s">
        <v>106</v>
      </c>
      <c r="Q598" s="35" t="s">
        <v>106</v>
      </c>
      <c r="R598" s="35" t="s">
        <v>106</v>
      </c>
      <c r="S598" s="35" t="s">
        <v>106</v>
      </c>
      <c r="T598" s="35" t="s">
        <v>106</v>
      </c>
      <c r="U598" s="35" t="s">
        <v>46</v>
      </c>
      <c r="V598" s="65" t="s">
        <v>45</v>
      </c>
      <c r="W598" s="35" t="s">
        <v>106</v>
      </c>
      <c r="X598" s="35" t="s">
        <v>106</v>
      </c>
      <c r="Y598" s="35" t="s">
        <v>106</v>
      </c>
      <c r="Z598" s="38" t="str">
        <f t="array" ref="Z598">IFERROR(xlookup(C:C,'Follow up.1'!A:A,'Follow up.1'!AF:AF),"-")</f>
        <v> 12/25</v>
      </c>
      <c r="AA598" s="32" t="s">
        <v>239</v>
      </c>
      <c r="AB598" s="31"/>
      <c r="AC598" s="31"/>
      <c r="AD598" s="31"/>
      <c r="AE598" s="31"/>
      <c r="AF598" s="31"/>
      <c r="AG598" s="31"/>
      <c r="AH598" s="31"/>
      <c r="AI598" s="31"/>
      <c r="AJ598" s="31"/>
      <c r="AK598" s="31"/>
      <c r="AL598" s="31"/>
      <c r="AM598" s="31"/>
      <c r="AN598" s="39" t="str">
        <f t="array" ref="AN598">IFNA(TEXT(XLOOKUP(C:C,'Follow up.2'!B:B,'Follow up.2'!AF:AF), "mm/yyyy"), "-")</f>
        <v/>
      </c>
      <c r="AO598" s="31"/>
      <c r="AP598" s="27"/>
      <c r="AQ598" s="3"/>
      <c r="AR598" s="3"/>
      <c r="AS598" s="3"/>
      <c r="AT598" s="3"/>
      <c r="AU598" s="3"/>
      <c r="AV598" s="3"/>
      <c r="AW598" s="3"/>
      <c r="AX598" s="3"/>
      <c r="AY598" s="3"/>
      <c r="AZ598" s="3"/>
      <c r="BA598" s="3"/>
      <c r="BB598" s="3"/>
      <c r="BC598" s="3"/>
      <c r="BD598" s="3"/>
      <c r="BE598" s="3"/>
      <c r="BF598" s="3"/>
      <c r="BG598" s="3"/>
      <c r="BH598" s="3"/>
      <c r="BI598" s="3"/>
    </row>
    <row r="599" ht="12.75" customHeight="1">
      <c r="A599" s="1"/>
      <c r="B599" s="1" t="str">
        <f t="array" ref="B599">ifna(iferror(xlookup(C:C,'1000'!A:A,'1000'!D:D),iferror(xlookup(C:C,'2000'!A:A,'2000'!D:D),xlookup(C:C,'3000'!A:A,'3000'!D:D))),"-")</f>
        <v>-</v>
      </c>
      <c r="C599" s="26">
        <v>1133.0</v>
      </c>
      <c r="D599" s="27" t="s">
        <v>2480</v>
      </c>
      <c r="E599" s="27" t="s">
        <v>2481</v>
      </c>
      <c r="F599" s="27" t="s">
        <v>71</v>
      </c>
      <c r="G599" s="27">
        <v>18.0</v>
      </c>
      <c r="H599" s="28"/>
      <c r="I599" s="29" t="s">
        <v>2482</v>
      </c>
      <c r="J599" s="27"/>
      <c r="K599" s="30" t="s">
        <v>42</v>
      </c>
      <c r="L599" s="27" t="s">
        <v>42</v>
      </c>
      <c r="M599" s="51" t="s">
        <v>895</v>
      </c>
      <c r="N599" s="153" t="s">
        <v>58</v>
      </c>
      <c r="O599" s="149" t="s">
        <v>58</v>
      </c>
      <c r="P599" s="35" t="s">
        <v>555</v>
      </c>
      <c r="Q599" s="35"/>
      <c r="R599" s="35"/>
      <c r="S599" s="35"/>
      <c r="T599" s="35"/>
      <c r="U599" s="35"/>
      <c r="V599" s="35"/>
      <c r="W599" s="35"/>
      <c r="X599" s="35"/>
      <c r="Y599" s="35"/>
      <c r="Z599" s="38" t="str">
        <f t="array" ref="Z599">IFERROR(xlookup(C:C,'Follow up.1'!A:A,'Follow up.1'!AF:AF),"-")</f>
        <v>-</v>
      </c>
      <c r="AA599" s="31"/>
      <c r="AB599" s="31"/>
      <c r="AC599" s="31"/>
      <c r="AD599" s="31"/>
      <c r="AE599" s="31"/>
      <c r="AF599" s="31"/>
      <c r="AG599" s="31"/>
      <c r="AH599" s="31"/>
      <c r="AI599" s="31"/>
      <c r="AJ599" s="31"/>
      <c r="AK599" s="31"/>
      <c r="AL599" s="31"/>
      <c r="AM599" s="31"/>
      <c r="AN599" s="39" t="str">
        <f t="array" ref="AN599">IFNA(TEXT(XLOOKUP(C:C,'Follow up.2'!B:B,'Follow up.2'!AF:AF), "mm/yyyy"), "-")</f>
        <v>-</v>
      </c>
      <c r="AO599" s="31"/>
      <c r="AP599" s="27"/>
      <c r="AQ599" s="3"/>
      <c r="AR599" s="3"/>
      <c r="AS599" s="3"/>
      <c r="AT599" s="3"/>
      <c r="AU599" s="3"/>
      <c r="AV599" s="3"/>
      <c r="AW599" s="3"/>
      <c r="AX599" s="3"/>
      <c r="AY599" s="3"/>
      <c r="AZ599" s="3"/>
      <c r="BA599" s="3"/>
      <c r="BB599" s="3"/>
      <c r="BC599" s="3"/>
      <c r="BD599" s="3"/>
      <c r="BE599" s="3"/>
      <c r="BF599" s="3"/>
      <c r="BG599" s="3"/>
      <c r="BH599" s="3"/>
      <c r="BI599" s="3"/>
    </row>
    <row r="600" ht="12.75" customHeight="1">
      <c r="A600" s="1"/>
      <c r="B600" s="1" t="str">
        <f t="array" ref="B600">ifna(iferror(xlookup(C:C,'1000'!A:A,'1000'!D:D),iferror(xlookup(C:C,'2000'!A:A,'2000'!D:D),xlookup(C:C,'3000'!A:A,'3000'!D:D))),"-")</f>
        <v>-</v>
      </c>
      <c r="C600" s="26">
        <v>1134.0</v>
      </c>
      <c r="D600" s="27" t="s">
        <v>2483</v>
      </c>
      <c r="E600" s="27" t="s">
        <v>2484</v>
      </c>
      <c r="F600" s="27" t="s">
        <v>71</v>
      </c>
      <c r="G600" s="27">
        <v>18.0</v>
      </c>
      <c r="H600" s="28"/>
      <c r="I600" s="29" t="s">
        <v>2485</v>
      </c>
      <c r="J600" s="27"/>
      <c r="K600" s="30" t="s">
        <v>42</v>
      </c>
      <c r="L600" s="31" t="s">
        <v>42</v>
      </c>
      <c r="M600" s="51" t="s">
        <v>895</v>
      </c>
      <c r="N600" s="153" t="s">
        <v>58</v>
      </c>
      <c r="O600" s="149" t="s">
        <v>58</v>
      </c>
      <c r="P600" s="35" t="s">
        <v>555</v>
      </c>
      <c r="Q600" s="35"/>
      <c r="R600" s="35"/>
      <c r="S600" s="35"/>
      <c r="T600" s="35"/>
      <c r="U600" s="35"/>
      <c r="V600" s="35"/>
      <c r="W600" s="35"/>
      <c r="X600" s="35"/>
      <c r="Y600" s="35"/>
      <c r="Z600" s="38" t="str">
        <f t="array" ref="Z600">IFERROR(xlookup(C:C,'Follow up.1'!A:A,'Follow up.1'!AF:AF),"-")</f>
        <v>-</v>
      </c>
      <c r="AA600" s="31"/>
      <c r="AB600" s="31"/>
      <c r="AC600" s="31"/>
      <c r="AD600" s="31"/>
      <c r="AE600" s="31"/>
      <c r="AF600" s="31"/>
      <c r="AG600" s="31"/>
      <c r="AH600" s="31"/>
      <c r="AI600" s="31"/>
      <c r="AJ600" s="31"/>
      <c r="AK600" s="31"/>
      <c r="AL600" s="31"/>
      <c r="AM600" s="31"/>
      <c r="AN600" s="39" t="str">
        <f t="array" ref="AN600">IFNA(TEXT(XLOOKUP(C:C,'Follow up.2'!B:B,'Follow up.2'!AF:AF), "mm/yyyy"), "-")</f>
        <v>-</v>
      </c>
      <c r="AO600" s="31"/>
      <c r="AP600" s="27"/>
      <c r="AQ600" s="3"/>
      <c r="AR600" s="3"/>
      <c r="AS600" s="3"/>
      <c r="AT600" s="3"/>
      <c r="AU600" s="3"/>
      <c r="AV600" s="3"/>
      <c r="AW600" s="3"/>
      <c r="AX600" s="3"/>
      <c r="AY600" s="3"/>
      <c r="AZ600" s="3"/>
      <c r="BA600" s="3"/>
      <c r="BB600" s="3"/>
      <c r="BC600" s="3"/>
      <c r="BD600" s="3"/>
      <c r="BE600" s="3"/>
      <c r="BF600" s="3"/>
      <c r="BG600" s="3"/>
      <c r="BH600" s="3"/>
      <c r="BI600" s="3"/>
    </row>
    <row r="601" ht="12.75" customHeight="1">
      <c r="A601" s="1"/>
      <c r="B601" s="1" t="str">
        <f t="array" ref="B601">ifna(iferror(xlookup(C:C,'1000'!A:A,'1000'!D:D),iferror(xlookup(C:C,'2000'!A:A,'2000'!D:D),xlookup(C:C,'3000'!A:A,'3000'!D:D))),"-")</f>
        <v>-</v>
      </c>
      <c r="C601" s="26">
        <v>1154.0</v>
      </c>
      <c r="D601" s="128" t="s">
        <v>2486</v>
      </c>
      <c r="E601" s="128" t="s">
        <v>2487</v>
      </c>
      <c r="F601" s="128" t="s">
        <v>71</v>
      </c>
      <c r="G601" s="128">
        <v>18.0</v>
      </c>
      <c r="H601" s="77"/>
      <c r="I601" s="127" t="s">
        <v>2488</v>
      </c>
      <c r="J601" s="128"/>
      <c r="K601" s="30" t="s">
        <v>42</v>
      </c>
      <c r="L601" s="31" t="s">
        <v>42</v>
      </c>
      <c r="M601" s="51" t="s">
        <v>895</v>
      </c>
      <c r="N601" s="153" t="s">
        <v>58</v>
      </c>
      <c r="O601" s="149" t="s">
        <v>58</v>
      </c>
      <c r="P601" s="35" t="s">
        <v>76</v>
      </c>
      <c r="Q601" s="35" t="s">
        <v>76</v>
      </c>
      <c r="R601" s="35" t="s">
        <v>76</v>
      </c>
      <c r="S601" s="35"/>
      <c r="T601" s="35"/>
      <c r="U601" s="35"/>
      <c r="V601" s="35"/>
      <c r="W601" s="35"/>
      <c r="X601" s="35"/>
      <c r="Y601" s="35"/>
      <c r="Z601" s="38" t="str">
        <f t="array" ref="Z601">IFERROR(xlookup(C:C,'Follow up.1'!A:A,'Follow up.1'!AF:AF),"-")</f>
        <v>-</v>
      </c>
      <c r="AA601" s="31"/>
      <c r="AB601" s="31"/>
      <c r="AC601" s="31"/>
      <c r="AD601" s="31"/>
      <c r="AE601" s="31"/>
      <c r="AF601" s="31"/>
      <c r="AG601" s="31"/>
      <c r="AH601" s="31"/>
      <c r="AI601" s="31"/>
      <c r="AJ601" s="31"/>
      <c r="AK601" s="31"/>
      <c r="AL601" s="31"/>
      <c r="AM601" s="31"/>
      <c r="AN601" s="39" t="str">
        <f t="array" ref="AN601">IFNA(TEXT(XLOOKUP(C:C,'Follow up.2'!B:B,'Follow up.2'!AF:AF), "mm/yyyy"), "-")</f>
        <v>-</v>
      </c>
      <c r="AO601" s="31"/>
      <c r="AP601" s="27"/>
      <c r="AQ601" s="3"/>
      <c r="AR601" s="3"/>
      <c r="AS601" s="3"/>
      <c r="AT601" s="3"/>
      <c r="AU601" s="3"/>
      <c r="AV601" s="3"/>
      <c r="AW601" s="3"/>
      <c r="AX601" s="3"/>
      <c r="AY601" s="3"/>
      <c r="AZ601" s="3"/>
      <c r="BA601" s="3"/>
      <c r="BB601" s="3"/>
      <c r="BC601" s="3"/>
      <c r="BD601" s="3"/>
      <c r="BE601" s="3"/>
      <c r="BF601" s="3"/>
      <c r="BG601" s="3"/>
      <c r="BH601" s="3"/>
      <c r="BI601" s="3"/>
    </row>
    <row r="602" ht="12.75" customHeight="1">
      <c r="A602" s="1"/>
      <c r="B602" s="1" t="str">
        <f t="array" ref="B602">ifna(iferror(xlookup(C:C,'1000'!A:A,'1000'!D:D),iferror(xlookup(C:C,'2000'!A:A,'2000'!D:D),xlookup(C:C,'3000'!A:A,'3000'!D:D))),"-")</f>
        <v>-</v>
      </c>
      <c r="C602" s="26">
        <v>1157.0</v>
      </c>
      <c r="D602" s="128" t="s">
        <v>2489</v>
      </c>
      <c r="E602" s="128" t="s">
        <v>2490</v>
      </c>
      <c r="F602" s="128" t="s">
        <v>71</v>
      </c>
      <c r="G602" s="128">
        <v>18.0</v>
      </c>
      <c r="H602" s="77"/>
      <c r="I602" s="127" t="s">
        <v>2491</v>
      </c>
      <c r="J602" s="27"/>
      <c r="K602" s="30" t="s">
        <v>42</v>
      </c>
      <c r="L602" s="31" t="s">
        <v>42</v>
      </c>
      <c r="M602" s="51" t="s">
        <v>895</v>
      </c>
      <c r="N602" s="153" t="s">
        <v>58</v>
      </c>
      <c r="O602" s="149" t="s">
        <v>58</v>
      </c>
      <c r="P602" s="35" t="s">
        <v>76</v>
      </c>
      <c r="Q602" s="35" t="s">
        <v>76</v>
      </c>
      <c r="R602" s="35" t="s">
        <v>76</v>
      </c>
      <c r="S602" s="35"/>
      <c r="T602" s="35"/>
      <c r="U602" s="35"/>
      <c r="V602" s="35"/>
      <c r="W602" s="35"/>
      <c r="X602" s="35"/>
      <c r="Y602" s="35"/>
      <c r="Z602" s="38" t="str">
        <f t="array" ref="Z602">IFERROR(xlookup(C:C,'Follow up.1'!A:A,'Follow up.1'!AF:AF),"-")</f>
        <v>-</v>
      </c>
      <c r="AA602" s="31"/>
      <c r="AB602" s="31"/>
      <c r="AC602" s="31"/>
      <c r="AD602" s="31"/>
      <c r="AE602" s="31"/>
      <c r="AF602" s="31"/>
      <c r="AG602" s="31"/>
      <c r="AH602" s="31"/>
      <c r="AI602" s="31"/>
      <c r="AJ602" s="31"/>
      <c r="AK602" s="31"/>
      <c r="AL602" s="31"/>
      <c r="AM602" s="31"/>
      <c r="AN602" s="39" t="str">
        <f t="array" ref="AN602">IFNA(TEXT(XLOOKUP(C:C,'Follow up.2'!B:B,'Follow up.2'!AF:AF), "mm/yyyy"), "-")</f>
        <v>-</v>
      </c>
      <c r="AO602" s="31"/>
      <c r="AP602" s="27"/>
      <c r="AQ602" s="3"/>
      <c r="AR602" s="3"/>
      <c r="AS602" s="3"/>
      <c r="AT602" s="3"/>
      <c r="AU602" s="3"/>
      <c r="AV602" s="3"/>
      <c r="AW602" s="3"/>
      <c r="AX602" s="3"/>
      <c r="AY602" s="3"/>
      <c r="AZ602" s="3"/>
      <c r="BA602" s="3"/>
      <c r="BB602" s="3"/>
      <c r="BC602" s="3"/>
      <c r="BD602" s="3"/>
      <c r="BE602" s="3"/>
      <c r="BF602" s="3"/>
      <c r="BG602" s="3"/>
      <c r="BH602" s="3"/>
      <c r="BI602" s="3"/>
    </row>
    <row r="603" ht="12.75" customHeight="1">
      <c r="A603" s="1"/>
      <c r="B603" s="1" t="str">
        <f t="array" ref="B603">ifna(iferror(xlookup(C:C,'1000'!A:A,'1000'!D:D),iferror(xlookup(C:C,'2000'!A:A,'2000'!D:D),xlookup(C:C,'3000'!A:A,'3000'!D:D))),"-")</f>
        <v>-</v>
      </c>
      <c r="C603" s="60">
        <v>1158.0</v>
      </c>
      <c r="D603" s="128" t="s">
        <v>2492</v>
      </c>
      <c r="E603" s="128" t="s">
        <v>2493</v>
      </c>
      <c r="F603" s="128" t="s">
        <v>287</v>
      </c>
      <c r="G603" s="128">
        <v>18.0</v>
      </c>
      <c r="H603" s="77"/>
      <c r="I603" s="127" t="s">
        <v>2258</v>
      </c>
      <c r="J603" s="128"/>
      <c r="K603" s="30" t="s">
        <v>42</v>
      </c>
      <c r="L603" s="31" t="s">
        <v>42</v>
      </c>
      <c r="M603" s="51" t="s">
        <v>895</v>
      </c>
      <c r="N603" s="153" t="s">
        <v>58</v>
      </c>
      <c r="O603" s="149" t="s">
        <v>58</v>
      </c>
      <c r="P603" s="35" t="s">
        <v>76</v>
      </c>
      <c r="Q603" s="35"/>
      <c r="R603" s="35"/>
      <c r="S603" s="35"/>
      <c r="T603" s="35"/>
      <c r="U603" s="35"/>
      <c r="V603" s="35"/>
      <c r="W603" s="35"/>
      <c r="X603" s="35"/>
      <c r="Y603" s="35"/>
      <c r="Z603" s="38" t="str">
        <f t="array" ref="Z603">IFERROR(xlookup(C:C,'Follow up.1'!A:A,'Follow up.1'!AF:AF),"-")</f>
        <v>-</v>
      </c>
      <c r="AA603" s="31"/>
      <c r="AB603" s="31"/>
      <c r="AC603" s="31"/>
      <c r="AD603" s="31"/>
      <c r="AE603" s="31"/>
      <c r="AF603" s="31"/>
      <c r="AG603" s="31"/>
      <c r="AH603" s="31"/>
      <c r="AI603" s="31"/>
      <c r="AJ603" s="31"/>
      <c r="AK603" s="31"/>
      <c r="AL603" s="31"/>
      <c r="AM603" s="31"/>
      <c r="AN603" s="39" t="str">
        <f t="array" ref="AN603">IFNA(TEXT(XLOOKUP(C:C,'Follow up.2'!B:B,'Follow up.2'!AF:AF), "mm/yyyy"), "-")</f>
        <v>-</v>
      </c>
      <c r="AO603" s="31"/>
      <c r="AP603" s="27"/>
      <c r="AQ603" s="3"/>
      <c r="AR603" s="3"/>
      <c r="AS603" s="3"/>
      <c r="AT603" s="3"/>
      <c r="AU603" s="3"/>
      <c r="AV603" s="3"/>
      <c r="AW603" s="3"/>
      <c r="AX603" s="3"/>
      <c r="AY603" s="3"/>
      <c r="AZ603" s="3"/>
      <c r="BA603" s="3"/>
      <c r="BB603" s="3"/>
      <c r="BC603" s="3"/>
      <c r="BD603" s="3"/>
      <c r="BE603" s="3"/>
      <c r="BF603" s="3"/>
      <c r="BG603" s="3"/>
      <c r="BH603" s="3"/>
      <c r="BI603" s="3"/>
    </row>
    <row r="604" ht="12.75" customHeight="1">
      <c r="A604" s="1"/>
      <c r="B604" s="1" t="str">
        <f t="array" ref="B604">ifna(iferror(xlookup(C:C,'1000'!A:A,'1000'!D:D),iferror(xlookup(C:C,'2000'!A:A,'2000'!D:D),xlookup(C:C,'3000'!A:A,'3000'!D:D))),"-")</f>
        <v>-</v>
      </c>
      <c r="C604" s="26">
        <v>1168.0</v>
      </c>
      <c r="D604" s="53" t="s">
        <v>2494</v>
      </c>
      <c r="E604" s="53" t="s">
        <v>2495</v>
      </c>
      <c r="F604" s="53" t="s">
        <v>92</v>
      </c>
      <c r="G604" s="53">
        <v>18.0</v>
      </c>
      <c r="H604" s="28" t="s">
        <v>2496</v>
      </c>
      <c r="I604" s="54" t="s">
        <v>2497</v>
      </c>
      <c r="J604" s="53"/>
      <c r="K604" s="30" t="s">
        <v>42</v>
      </c>
      <c r="L604" s="31" t="s">
        <v>42</v>
      </c>
      <c r="M604" s="51" t="s">
        <v>895</v>
      </c>
      <c r="N604" s="153" t="s">
        <v>58</v>
      </c>
      <c r="O604" s="149" t="s">
        <v>58</v>
      </c>
      <c r="P604" s="35" t="s">
        <v>56</v>
      </c>
      <c r="Q604" s="35"/>
      <c r="R604" s="35"/>
      <c r="S604" s="35"/>
      <c r="T604" s="35"/>
      <c r="U604" s="35"/>
      <c r="V604" s="35"/>
      <c r="W604" s="35"/>
      <c r="X604" s="35"/>
      <c r="Y604" s="35"/>
      <c r="Z604" s="38" t="str">
        <f t="array" ref="Z604">IFERROR(xlookup(C:C,'Follow up.1'!A:A,'Follow up.1'!AF:AF),"-")</f>
        <v>-</v>
      </c>
      <c r="AA604" s="31"/>
      <c r="AB604" s="31"/>
      <c r="AC604" s="31"/>
      <c r="AD604" s="31"/>
      <c r="AE604" s="31"/>
      <c r="AF604" s="31"/>
      <c r="AG604" s="31"/>
      <c r="AH604" s="31"/>
      <c r="AI604" s="31"/>
      <c r="AJ604" s="31"/>
      <c r="AK604" s="31"/>
      <c r="AL604" s="31"/>
      <c r="AM604" s="31"/>
      <c r="AN604" s="39" t="str">
        <f t="array" ref="AN604">IFNA(TEXT(XLOOKUP(C:C,'Follow up.2'!B:B,'Follow up.2'!AF:AF), "mm/yyyy"), "-")</f>
        <v>-</v>
      </c>
      <c r="AO604" s="31"/>
      <c r="AP604" s="27"/>
      <c r="AQ604" s="3"/>
      <c r="AR604" s="3"/>
      <c r="AS604" s="3"/>
      <c r="AT604" s="3"/>
      <c r="AU604" s="3"/>
      <c r="AV604" s="3"/>
      <c r="AW604" s="3"/>
      <c r="AX604" s="3"/>
      <c r="AY604" s="3"/>
      <c r="AZ604" s="3"/>
      <c r="BA604" s="3"/>
      <c r="BB604" s="3"/>
      <c r="BC604" s="3"/>
      <c r="BD604" s="3"/>
      <c r="BE604" s="3"/>
      <c r="BF604" s="3"/>
      <c r="BG604" s="3"/>
      <c r="BH604" s="3"/>
      <c r="BI604" s="3"/>
    </row>
    <row r="605" ht="12.75" customHeight="1">
      <c r="A605" s="1"/>
      <c r="B605" s="1" t="str">
        <f t="array" ref="B605">ifna(iferror(xlookup(C:C,'1000'!A:A,'1000'!D:D),iferror(xlookup(C:C,'2000'!A:A,'2000'!D:D),xlookup(C:C,'3000'!A:A,'3000'!D:D))),"-")</f>
        <v>-</v>
      </c>
      <c r="C605" s="60">
        <v>1170.0</v>
      </c>
      <c r="D605" s="53" t="s">
        <v>2498</v>
      </c>
      <c r="E605" s="53" t="s">
        <v>2499</v>
      </c>
      <c r="F605" s="53" t="s">
        <v>92</v>
      </c>
      <c r="G605" s="53">
        <v>18.0</v>
      </c>
      <c r="H605" s="28" t="s">
        <v>2500</v>
      </c>
      <c r="I605" s="54" t="s">
        <v>2501</v>
      </c>
      <c r="J605" s="53"/>
      <c r="K605" s="30" t="s">
        <v>42</v>
      </c>
      <c r="L605" s="31" t="s">
        <v>42</v>
      </c>
      <c r="M605" s="51" t="s">
        <v>895</v>
      </c>
      <c r="N605" s="153" t="s">
        <v>58</v>
      </c>
      <c r="O605" s="149" t="s">
        <v>58</v>
      </c>
      <c r="P605" s="35" t="s">
        <v>56</v>
      </c>
      <c r="Q605" s="35"/>
      <c r="R605" s="35"/>
      <c r="S605" s="35"/>
      <c r="T605" s="35"/>
      <c r="U605" s="35"/>
      <c r="V605" s="35"/>
      <c r="W605" s="35"/>
      <c r="X605" s="35"/>
      <c r="Y605" s="35"/>
      <c r="Z605" s="38" t="str">
        <f t="array" ref="Z605">IFERROR(xlookup(C:C,'Follow up.1'!A:A,'Follow up.1'!AF:AF),"-")</f>
        <v>-</v>
      </c>
      <c r="AA605" s="31"/>
      <c r="AB605" s="31"/>
      <c r="AC605" s="31"/>
      <c r="AD605" s="31"/>
      <c r="AE605" s="31"/>
      <c r="AF605" s="31"/>
      <c r="AG605" s="31"/>
      <c r="AH605" s="31"/>
      <c r="AI605" s="31"/>
      <c r="AJ605" s="31"/>
      <c r="AK605" s="31"/>
      <c r="AL605" s="31"/>
      <c r="AM605" s="31"/>
      <c r="AN605" s="39" t="str">
        <f t="array" ref="AN605">IFNA(TEXT(XLOOKUP(C:C,'Follow up.2'!B:B,'Follow up.2'!AF:AF), "mm/yyyy"), "-")</f>
        <v>-</v>
      </c>
      <c r="AO605" s="31"/>
      <c r="AP605" s="27"/>
      <c r="AQ605" s="3"/>
      <c r="AR605" s="3"/>
      <c r="AS605" s="3"/>
      <c r="AT605" s="3"/>
      <c r="AU605" s="3"/>
      <c r="AV605" s="3"/>
      <c r="AW605" s="3"/>
      <c r="AX605" s="3"/>
      <c r="AY605" s="3"/>
      <c r="AZ605" s="3"/>
      <c r="BA605" s="3"/>
      <c r="BB605" s="3"/>
      <c r="BC605" s="3"/>
      <c r="BD605" s="3"/>
      <c r="BE605" s="3"/>
      <c r="BF605" s="3"/>
      <c r="BG605" s="3"/>
      <c r="BH605" s="3"/>
      <c r="BI605" s="3"/>
    </row>
    <row r="606" ht="12.75" customHeight="1">
      <c r="A606" s="1"/>
      <c r="B606" s="1" t="str">
        <f t="array" ref="B606">ifna(iferror(xlookup(C:C,'1000'!A:A,'1000'!D:D),iferror(xlookup(C:C,'2000'!A:A,'2000'!D:D),xlookup(C:C,'3000'!A:A,'3000'!D:D))),"-")</f>
        <v>-</v>
      </c>
      <c r="C606" s="26">
        <v>1219.0</v>
      </c>
      <c r="D606" s="144" t="s">
        <v>2502</v>
      </c>
      <c r="E606" s="144" t="s">
        <v>2503</v>
      </c>
      <c r="F606" s="144" t="s">
        <v>287</v>
      </c>
      <c r="G606" s="144">
        <v>18.0</v>
      </c>
      <c r="H606" s="77"/>
      <c r="I606" s="174" t="s">
        <v>2504</v>
      </c>
      <c r="J606" s="144"/>
      <c r="K606" s="30" t="s">
        <v>42</v>
      </c>
      <c r="L606" s="31" t="s">
        <v>42</v>
      </c>
      <c r="M606" s="51" t="s">
        <v>895</v>
      </c>
      <c r="N606" s="153" t="s">
        <v>58</v>
      </c>
      <c r="O606" s="149" t="s">
        <v>58</v>
      </c>
      <c r="P606" s="35"/>
      <c r="Q606" s="35"/>
      <c r="R606" s="35"/>
      <c r="S606" s="35"/>
      <c r="T606" s="35"/>
      <c r="U606" s="35"/>
      <c r="V606" s="35"/>
      <c r="W606" s="35"/>
      <c r="X606" s="35"/>
      <c r="Y606" s="35"/>
      <c r="Z606" s="38" t="str">
        <f t="array" ref="Z606">IFERROR(xlookup(C:C,'Follow up.1'!A:A,'Follow up.1'!AF:AF),"-")</f>
        <v>-</v>
      </c>
      <c r="AA606" s="31"/>
      <c r="AB606" s="31"/>
      <c r="AC606" s="31"/>
      <c r="AD606" s="31"/>
      <c r="AE606" s="31"/>
      <c r="AF606" s="31"/>
      <c r="AG606" s="31"/>
      <c r="AH606" s="31"/>
      <c r="AI606" s="31"/>
      <c r="AJ606" s="31"/>
      <c r="AK606" s="31"/>
      <c r="AL606" s="31"/>
      <c r="AM606" s="31"/>
      <c r="AN606" s="39" t="str">
        <f t="array" ref="AN606">IFNA(TEXT(XLOOKUP(C:C,'Follow up.2'!B:B,'Follow up.2'!AF:AF), "mm/yyyy"), "-")</f>
        <v>-</v>
      </c>
      <c r="AO606" s="31"/>
      <c r="AP606" s="27"/>
      <c r="AQ606" s="3"/>
      <c r="AR606" s="3"/>
      <c r="AS606" s="3"/>
      <c r="AT606" s="3"/>
      <c r="AU606" s="3"/>
      <c r="AV606" s="3"/>
      <c r="AW606" s="3"/>
      <c r="AX606" s="231"/>
      <c r="AY606" s="232"/>
      <c r="AZ606" s="232"/>
      <c r="BA606" s="232"/>
      <c r="BB606" s="232"/>
      <c r="BC606" s="232"/>
      <c r="BD606" s="232"/>
      <c r="BE606" s="232"/>
      <c r="BF606" s="232"/>
      <c r="BG606" s="232"/>
      <c r="BH606" s="232"/>
      <c r="BI606" s="232"/>
    </row>
    <row r="607" ht="12.75" customHeight="1">
      <c r="A607" s="1"/>
      <c r="B607" s="1" t="str">
        <f t="array" ref="B607">ifna(iferror(xlookup(C:C,'1000'!A:A,'1000'!D:D),iferror(xlookup(C:C,'2000'!A:A,'2000'!D:D),xlookup(C:C,'3000'!A:A,'3000'!D:D))),"-")</f>
        <v>-</v>
      </c>
      <c r="C607" s="26">
        <v>1228.0</v>
      </c>
      <c r="D607" s="27" t="s">
        <v>2505</v>
      </c>
      <c r="E607" s="27" t="s">
        <v>2506</v>
      </c>
      <c r="F607" s="27" t="s">
        <v>38</v>
      </c>
      <c r="G607" s="27">
        <v>18.0</v>
      </c>
      <c r="H607" s="28"/>
      <c r="I607" s="29" t="s">
        <v>2507</v>
      </c>
      <c r="J607" s="27"/>
      <c r="K607" s="55"/>
      <c r="L607" s="53"/>
      <c r="M607" s="51" t="s">
        <v>895</v>
      </c>
      <c r="N607" s="153" t="s">
        <v>58</v>
      </c>
      <c r="O607" s="149" t="s">
        <v>58</v>
      </c>
      <c r="P607" s="66"/>
      <c r="Q607" s="35"/>
      <c r="R607" s="35"/>
      <c r="S607" s="35"/>
      <c r="T607" s="35"/>
      <c r="U607" s="35"/>
      <c r="V607" s="35"/>
      <c r="W607" s="35"/>
      <c r="X607" s="35"/>
      <c r="Y607" s="35"/>
      <c r="Z607" s="38" t="str">
        <f t="array" ref="Z607">IFERROR(xlookup(C:C,'Follow up.1'!A:A,'Follow up.1'!AF:AF),"-")</f>
        <v>-</v>
      </c>
      <c r="AA607" s="31"/>
      <c r="AB607" s="31"/>
      <c r="AC607" s="31"/>
      <c r="AD607" s="31"/>
      <c r="AE607" s="31"/>
      <c r="AF607" s="31"/>
      <c r="AG607" s="31"/>
      <c r="AH607" s="31"/>
      <c r="AI607" s="31"/>
      <c r="AJ607" s="31"/>
      <c r="AK607" s="31"/>
      <c r="AL607" s="31"/>
      <c r="AM607" s="31"/>
      <c r="AN607" s="39" t="str">
        <f t="array" ref="AN607">IFNA(TEXT(XLOOKUP(C:C,'Follow up.2'!B:B,'Follow up.2'!AF:AF), "mm/yyyy"), "-")</f>
        <v>-</v>
      </c>
      <c r="AO607" s="31"/>
      <c r="AP607" s="27"/>
      <c r="AQ607" s="3"/>
      <c r="AR607" s="3"/>
      <c r="AS607" s="3"/>
      <c r="AT607" s="3"/>
      <c r="AU607" s="3"/>
      <c r="AV607" s="3"/>
      <c r="AW607" s="3"/>
      <c r="AX607" s="231"/>
      <c r="AY607" s="232"/>
      <c r="AZ607" s="232"/>
      <c r="BA607" s="232"/>
      <c r="BB607" s="232"/>
      <c r="BC607" s="232"/>
      <c r="BD607" s="232"/>
      <c r="BE607" s="232"/>
      <c r="BF607" s="232"/>
      <c r="BG607" s="232"/>
      <c r="BH607" s="232"/>
      <c r="BI607" s="232"/>
    </row>
    <row r="608" ht="12.75" customHeight="1">
      <c r="A608" s="1"/>
      <c r="B608" s="1" t="str">
        <f t="array" ref="B608">ifna(iferror(xlookup(C:C,'1000'!A:A,'1000'!D:D),iferror(xlookup(C:C,'2000'!A:A,'2000'!D:D),xlookup(C:C,'3000'!A:A,'3000'!D:D))),"-")</f>
        <v>-</v>
      </c>
      <c r="C608" s="60">
        <v>1234.0</v>
      </c>
      <c r="D608" s="27" t="s">
        <v>2502</v>
      </c>
      <c r="E608" s="27" t="s">
        <v>2503</v>
      </c>
      <c r="F608" s="27" t="s">
        <v>38</v>
      </c>
      <c r="G608" s="27">
        <v>18.0</v>
      </c>
      <c r="H608" s="28"/>
      <c r="I608" s="29" t="s">
        <v>2504</v>
      </c>
      <c r="J608" s="27"/>
      <c r="K608" s="55"/>
      <c r="L608" s="53"/>
      <c r="M608" s="51" t="s">
        <v>895</v>
      </c>
      <c r="N608" s="153" t="s">
        <v>58</v>
      </c>
      <c r="O608" s="149" t="s">
        <v>58</v>
      </c>
      <c r="P608" s="66"/>
      <c r="Q608" s="35"/>
      <c r="R608" s="35"/>
      <c r="S608" s="35"/>
      <c r="T608" s="35"/>
      <c r="U608" s="35"/>
      <c r="V608" s="35"/>
      <c r="W608" s="35"/>
      <c r="X608" s="35"/>
      <c r="Y608" s="35"/>
      <c r="Z608" s="38" t="str">
        <f t="array" ref="Z608">IFERROR(xlookup(C:C,'Follow up.1'!A:A,'Follow up.1'!AF:AF),"-")</f>
        <v>-</v>
      </c>
      <c r="AA608" s="31"/>
      <c r="AB608" s="31"/>
      <c r="AC608" s="31"/>
      <c r="AD608" s="31"/>
      <c r="AE608" s="31"/>
      <c r="AF608" s="31"/>
      <c r="AG608" s="31"/>
      <c r="AH608" s="31"/>
      <c r="AI608" s="31"/>
      <c r="AJ608" s="31"/>
      <c r="AK608" s="31"/>
      <c r="AL608" s="31"/>
      <c r="AM608" s="31"/>
      <c r="AN608" s="39" t="str">
        <f t="array" ref="AN608">IFNA(TEXT(XLOOKUP(C:C,'Follow up.2'!B:B,'Follow up.2'!AF:AF), "mm/yyyy"), "-")</f>
        <v>-</v>
      </c>
      <c r="AO608" s="31"/>
      <c r="AP608" s="27"/>
      <c r="AQ608" s="3"/>
      <c r="AR608" s="3"/>
      <c r="AS608" s="3"/>
      <c r="AT608" s="3"/>
      <c r="AU608" s="3"/>
      <c r="AV608" s="3"/>
      <c r="AW608" s="3"/>
      <c r="AX608" s="3"/>
      <c r="AY608" s="3"/>
      <c r="AZ608" s="3"/>
      <c r="BA608" s="3"/>
      <c r="BB608" s="3"/>
      <c r="BC608" s="3"/>
      <c r="BD608" s="3"/>
      <c r="BE608" s="3"/>
      <c r="BF608" s="3"/>
      <c r="BG608" s="3"/>
      <c r="BH608" s="3"/>
      <c r="BI608" s="3"/>
    </row>
    <row r="609" ht="12.75" customHeight="1">
      <c r="A609" s="1"/>
      <c r="B609" s="1" t="str">
        <f t="array" ref="B609">ifna(iferror(xlookup(C:C,'1000'!A:A,'1000'!D:D),iferror(xlookup(C:C,'2000'!A:A,'2000'!D:D),xlookup(C:C,'3000'!A:A,'3000'!D:D))),"-")</f>
        <v>-</v>
      </c>
      <c r="C609" s="26">
        <v>1262.0</v>
      </c>
      <c r="D609" s="27" t="s">
        <v>468</v>
      </c>
      <c r="E609" s="27" t="s">
        <v>2508</v>
      </c>
      <c r="F609" s="27" t="s">
        <v>92</v>
      </c>
      <c r="G609" s="27">
        <v>18.0</v>
      </c>
      <c r="H609" s="28"/>
      <c r="I609" s="29" t="s">
        <v>2509</v>
      </c>
      <c r="J609" s="27"/>
      <c r="K609" s="30" t="s">
        <v>609</v>
      </c>
      <c r="L609" s="31" t="s">
        <v>609</v>
      </c>
      <c r="M609" s="51" t="s">
        <v>895</v>
      </c>
      <c r="N609" s="153" t="s">
        <v>58</v>
      </c>
      <c r="O609" s="149" t="s">
        <v>58</v>
      </c>
      <c r="P609" s="35"/>
      <c r="Q609" s="35"/>
      <c r="R609" s="35"/>
      <c r="S609" s="35"/>
      <c r="T609" s="35"/>
      <c r="U609" s="35"/>
      <c r="V609" s="35"/>
      <c r="W609" s="35"/>
      <c r="X609" s="35"/>
      <c r="Y609" s="35"/>
      <c r="Z609" s="38" t="str">
        <f t="array" ref="Z609">IFERROR(xlookup(C:C,'Follow up.1'!A:A,'Follow up.1'!AF:AF),"-")</f>
        <v>-</v>
      </c>
      <c r="AA609" s="31"/>
      <c r="AB609" s="31"/>
      <c r="AC609" s="31"/>
      <c r="AD609" s="31"/>
      <c r="AE609" s="31"/>
      <c r="AF609" s="31"/>
      <c r="AG609" s="31"/>
      <c r="AH609" s="31"/>
      <c r="AI609" s="31"/>
      <c r="AJ609" s="31"/>
      <c r="AK609" s="31"/>
      <c r="AL609" s="31"/>
      <c r="AM609" s="31"/>
      <c r="AN609" s="39" t="str">
        <f t="array" ref="AN609">IFNA(TEXT(XLOOKUP(C:C,'Follow up.2'!B:B,'Follow up.2'!AF:AF), "mm/yyyy"), "-")</f>
        <v>-</v>
      </c>
      <c r="AO609" s="31"/>
      <c r="AP609" s="27"/>
      <c r="AQ609" s="3"/>
      <c r="AR609" s="3"/>
      <c r="AS609" s="3"/>
      <c r="AT609" s="3"/>
      <c r="AU609" s="3"/>
      <c r="AV609" s="3"/>
      <c r="AW609" s="3"/>
      <c r="AX609" s="3"/>
      <c r="AY609" s="3"/>
      <c r="AZ609" s="3"/>
      <c r="BA609" s="3"/>
      <c r="BB609" s="3"/>
      <c r="BC609" s="3"/>
      <c r="BD609" s="3"/>
      <c r="BE609" s="3"/>
      <c r="BF609" s="3"/>
      <c r="BG609" s="3"/>
      <c r="BH609" s="3"/>
      <c r="BI609" s="3"/>
    </row>
    <row r="610" ht="12.75" customHeight="1">
      <c r="A610" s="1"/>
      <c r="B610" s="1" t="str">
        <f t="array" ref="B610">ifna(iferror(xlookup(C:C,'1000'!A:A,'1000'!D:D),iferror(xlookup(C:C,'2000'!A:A,'2000'!D:D),xlookup(C:C,'3000'!A:A,'3000'!D:D))),"-")</f>
        <v>-</v>
      </c>
      <c r="C610" s="26">
        <v>1281.0</v>
      </c>
      <c r="D610" s="27" t="s">
        <v>2510</v>
      </c>
      <c r="E610" s="27" t="s">
        <v>2511</v>
      </c>
      <c r="F610" s="27" t="s">
        <v>92</v>
      </c>
      <c r="G610" s="27">
        <v>18.0</v>
      </c>
      <c r="H610" s="28"/>
      <c r="I610" s="29" t="s">
        <v>2512</v>
      </c>
      <c r="J610" s="27"/>
      <c r="K610" s="30" t="s">
        <v>42</v>
      </c>
      <c r="L610" s="31" t="s">
        <v>42</v>
      </c>
      <c r="M610" s="51" t="s">
        <v>895</v>
      </c>
      <c r="N610" s="153" t="s">
        <v>58</v>
      </c>
      <c r="O610" s="149" t="s">
        <v>58</v>
      </c>
      <c r="P610" s="35" t="s">
        <v>106</v>
      </c>
      <c r="Q610" s="35"/>
      <c r="R610" s="35"/>
      <c r="S610" s="35"/>
      <c r="T610" s="35"/>
      <c r="U610" s="35"/>
      <c r="V610" s="35"/>
      <c r="W610" s="35"/>
      <c r="X610" s="35"/>
      <c r="Y610" s="35"/>
      <c r="Z610" s="38" t="str">
        <f t="array" ref="Z610">IFERROR(xlookup(C:C,'Follow up.1'!A:A,'Follow up.1'!AF:AF),"-")</f>
        <v>-</v>
      </c>
      <c r="AA610" s="31"/>
      <c r="AB610" s="31"/>
      <c r="AC610" s="31"/>
      <c r="AD610" s="31"/>
      <c r="AE610" s="31"/>
      <c r="AF610" s="31"/>
      <c r="AG610" s="31"/>
      <c r="AH610" s="31"/>
      <c r="AI610" s="31"/>
      <c r="AJ610" s="31"/>
      <c r="AK610" s="31"/>
      <c r="AL610" s="31"/>
      <c r="AM610" s="31"/>
      <c r="AN610" s="39" t="str">
        <f t="array" ref="AN610">IFNA(TEXT(XLOOKUP(C:C,'Follow up.2'!B:B,'Follow up.2'!AF:AF), "mm/yyyy"), "-")</f>
        <v>-</v>
      </c>
      <c r="AO610" s="31"/>
      <c r="AP610" s="27"/>
      <c r="AQ610" s="3"/>
      <c r="AR610" s="3"/>
      <c r="AS610" s="3"/>
      <c r="AT610" s="3"/>
      <c r="AU610" s="3"/>
      <c r="AV610" s="3"/>
      <c r="AW610" s="3"/>
      <c r="AX610" s="3"/>
      <c r="AY610" s="3"/>
      <c r="AZ610" s="3"/>
      <c r="BA610" s="3"/>
      <c r="BB610" s="3"/>
      <c r="BC610" s="3"/>
      <c r="BD610" s="3"/>
      <c r="BE610" s="3"/>
      <c r="BF610" s="3"/>
      <c r="BG610" s="3"/>
      <c r="BH610" s="3"/>
      <c r="BI610" s="3"/>
    </row>
    <row r="611" ht="12.75" customHeight="1">
      <c r="A611" s="1"/>
      <c r="B611" s="1" t="str">
        <f t="array" ref="B611">ifna(iferror(xlookup(C:C,'1000'!A:A,'1000'!D:D),iferror(xlookup(C:C,'2000'!A:A,'2000'!D:D),xlookup(C:C,'3000'!A:A,'3000'!D:D))),"-")</f>
        <v>-</v>
      </c>
      <c r="C611" s="26">
        <v>1298.0</v>
      </c>
      <c r="D611" s="128" t="s">
        <v>981</v>
      </c>
      <c r="E611" s="128" t="s">
        <v>2513</v>
      </c>
      <c r="F611" s="128" t="s">
        <v>71</v>
      </c>
      <c r="G611" s="128">
        <v>18.0</v>
      </c>
      <c r="H611" s="77" t="s">
        <v>2514</v>
      </c>
      <c r="I611" s="127" t="s">
        <v>2515</v>
      </c>
      <c r="J611" s="128" t="s">
        <v>2515</v>
      </c>
      <c r="K611" s="30" t="s">
        <v>609</v>
      </c>
      <c r="L611" s="31" t="s">
        <v>609</v>
      </c>
      <c r="M611" s="51" t="s">
        <v>895</v>
      </c>
      <c r="N611" s="153" t="s">
        <v>58</v>
      </c>
      <c r="O611" s="149" t="s">
        <v>58</v>
      </c>
      <c r="P611" s="35" t="s">
        <v>46</v>
      </c>
      <c r="Q611" s="65"/>
      <c r="R611" s="65"/>
      <c r="S611" s="65"/>
      <c r="T611" s="65"/>
      <c r="U611" s="65"/>
      <c r="V611" s="65"/>
      <c r="W611" s="65"/>
      <c r="X611" s="65"/>
      <c r="Y611" s="65"/>
      <c r="Z611" s="38" t="str">
        <f t="array" ref="Z611">IFERROR(xlookup(C:C,'Follow up.1'!A:A,'Follow up.1'!AF:AF),"-")</f>
        <v>-</v>
      </c>
      <c r="AA611" s="6"/>
      <c r="AB611" s="6"/>
      <c r="AC611" s="6"/>
      <c r="AD611" s="6"/>
      <c r="AE611" s="6"/>
      <c r="AF611" s="6"/>
      <c r="AG611" s="6"/>
      <c r="AH611" s="6"/>
      <c r="AI611" s="6"/>
      <c r="AJ611" s="6"/>
      <c r="AK611" s="6"/>
      <c r="AL611" s="6"/>
      <c r="AM611" s="6"/>
      <c r="AN611" s="39" t="str">
        <f t="array" ref="AN611">IFNA(TEXT(XLOOKUP(C:C,'Follow up.2'!B:B,'Follow up.2'!AF:AF), "mm/yyyy"), "-")</f>
        <v>-</v>
      </c>
      <c r="AO611" s="6"/>
      <c r="AP611" s="3"/>
      <c r="AQ611" s="3"/>
      <c r="AR611" s="3"/>
      <c r="AS611" s="3"/>
      <c r="AT611" s="3"/>
      <c r="AU611" s="3"/>
      <c r="AV611" s="3"/>
      <c r="AW611" s="3"/>
      <c r="AX611" s="3"/>
      <c r="AY611" s="3"/>
      <c r="AZ611" s="3"/>
      <c r="BA611" s="3"/>
      <c r="BB611" s="3"/>
      <c r="BC611" s="3"/>
      <c r="BD611" s="3"/>
      <c r="BE611" s="3"/>
      <c r="BF611" s="3"/>
      <c r="BG611" s="3"/>
      <c r="BH611" s="3"/>
      <c r="BI611" s="3"/>
    </row>
    <row r="612" ht="12.75" customHeight="1">
      <c r="A612" s="1"/>
      <c r="B612" s="1" t="str">
        <f t="array" ref="B612">ifna(iferror(xlookup(C:C,'1000'!A:A,'1000'!D:D),iferror(xlookup(C:C,'2000'!A:A,'2000'!D:D),xlookup(C:C,'3000'!A:A,'3000'!D:D))),"-")</f>
        <v>-</v>
      </c>
      <c r="C612" s="26">
        <v>1307.0</v>
      </c>
      <c r="D612" s="128" t="s">
        <v>2505</v>
      </c>
      <c r="E612" s="128" t="s">
        <v>2506</v>
      </c>
      <c r="F612" s="128" t="s">
        <v>287</v>
      </c>
      <c r="G612" s="128">
        <v>18.0</v>
      </c>
      <c r="H612" s="77" t="s">
        <v>2516</v>
      </c>
      <c r="I612" s="127" t="s">
        <v>2507</v>
      </c>
      <c r="J612" s="128" t="s">
        <v>2507</v>
      </c>
      <c r="K612" s="30" t="s">
        <v>609</v>
      </c>
      <c r="L612" s="31" t="s">
        <v>609</v>
      </c>
      <c r="M612" s="51" t="s">
        <v>895</v>
      </c>
      <c r="N612" s="153" t="s">
        <v>58</v>
      </c>
      <c r="O612" s="149" t="s">
        <v>58</v>
      </c>
      <c r="P612" s="35"/>
      <c r="Q612" s="65"/>
      <c r="R612" s="65"/>
      <c r="S612" s="65"/>
      <c r="T612" s="65"/>
      <c r="U612" s="65"/>
      <c r="V612" s="65"/>
      <c r="W612" s="65"/>
      <c r="X612" s="65"/>
      <c r="Y612" s="65"/>
      <c r="Z612" s="38" t="str">
        <f t="array" ref="Z612">IFERROR(xlookup(C:C,'Follow up.1'!A:A,'Follow up.1'!AF:AF),"-")</f>
        <v>-</v>
      </c>
      <c r="AA612" s="6"/>
      <c r="AB612" s="6"/>
      <c r="AC612" s="6"/>
      <c r="AD612" s="6"/>
      <c r="AE612" s="6"/>
      <c r="AF612" s="6"/>
      <c r="AG612" s="6"/>
      <c r="AH612" s="6"/>
      <c r="AI612" s="6"/>
      <c r="AJ612" s="6"/>
      <c r="AK612" s="6"/>
      <c r="AL612" s="6"/>
      <c r="AM612" s="6"/>
      <c r="AN612" s="39" t="str">
        <f t="array" ref="AN612">IFNA(TEXT(XLOOKUP(C:C,'Follow up.2'!B:B,'Follow up.2'!AF:AF), "mm/yyyy"), "-")</f>
        <v>-</v>
      </c>
      <c r="AO612" s="6"/>
      <c r="AP612" s="3"/>
      <c r="AQ612" s="3"/>
      <c r="AR612" s="3"/>
      <c r="AS612" s="3"/>
      <c r="AT612" s="3"/>
      <c r="AU612" s="3"/>
      <c r="AV612" s="3"/>
      <c r="AW612" s="3"/>
      <c r="AX612" s="3"/>
      <c r="AY612" s="3"/>
      <c r="AZ612" s="3"/>
      <c r="BA612" s="3"/>
      <c r="BB612" s="3"/>
      <c r="BC612" s="3"/>
      <c r="BD612" s="3"/>
      <c r="BE612" s="3"/>
      <c r="BF612" s="3"/>
      <c r="BG612" s="3"/>
      <c r="BH612" s="3"/>
      <c r="BI612" s="3"/>
    </row>
    <row r="613" ht="12.75" customHeight="1">
      <c r="A613" s="1"/>
      <c r="B613" s="1" t="str">
        <f t="array" ref="B613">ifna(iferror(xlookup(C:C,'1000'!A:A,'1000'!D:D),iferror(xlookup(C:C,'2000'!A:A,'2000'!D:D),xlookup(C:C,'3000'!A:A,'3000'!D:D))),"-")</f>
        <v>-</v>
      </c>
      <c r="C613" s="26">
        <v>1347.0</v>
      </c>
      <c r="D613" s="27" t="s">
        <v>2296</v>
      </c>
      <c r="E613" s="27" t="s">
        <v>2517</v>
      </c>
      <c r="F613" s="27" t="s">
        <v>92</v>
      </c>
      <c r="G613" s="27">
        <v>18.0</v>
      </c>
      <c r="H613" s="28" t="s">
        <v>2518</v>
      </c>
      <c r="I613" s="29" t="s">
        <v>2519</v>
      </c>
      <c r="J613" s="27" t="s">
        <v>2519</v>
      </c>
      <c r="K613" s="30" t="s">
        <v>609</v>
      </c>
      <c r="L613" s="31" t="s">
        <v>609</v>
      </c>
      <c r="M613" s="51" t="s">
        <v>895</v>
      </c>
      <c r="N613" s="153" t="s">
        <v>58</v>
      </c>
      <c r="O613" s="149" t="s">
        <v>58</v>
      </c>
      <c r="P613" s="65" t="s">
        <v>46</v>
      </c>
      <c r="Q613" s="65"/>
      <c r="R613" s="65"/>
      <c r="S613" s="65"/>
      <c r="T613" s="65"/>
      <c r="U613" s="65"/>
      <c r="V613" s="65"/>
      <c r="W613" s="65"/>
      <c r="X613" s="65"/>
      <c r="Y613" s="65"/>
      <c r="Z613" s="38" t="str">
        <f t="array" ref="Z613">IFERROR(xlookup(C:C,'Follow up.1'!A:A,'Follow up.1'!AF:AF),"-")</f>
        <v>-</v>
      </c>
      <c r="AA613" s="6"/>
      <c r="AB613" s="6"/>
      <c r="AC613" s="6"/>
      <c r="AD613" s="6"/>
      <c r="AE613" s="6"/>
      <c r="AF613" s="6"/>
      <c r="AG613" s="6"/>
      <c r="AH613" s="6"/>
      <c r="AI613" s="6"/>
      <c r="AJ613" s="6"/>
      <c r="AK613" s="6"/>
      <c r="AL613" s="6"/>
      <c r="AM613" s="6"/>
      <c r="AN613" s="39" t="str">
        <f t="array" ref="AN613">IFNA(TEXT(XLOOKUP(C:C,'Follow up.2'!B:B,'Follow up.2'!AF:AF), "mm/yyyy"), "-")</f>
        <v>-</v>
      </c>
      <c r="AO613" s="6"/>
      <c r="AP613" s="3"/>
      <c r="AQ613" s="3"/>
      <c r="AR613" s="3"/>
      <c r="AS613" s="3"/>
      <c r="AT613" s="3"/>
      <c r="AU613" s="3"/>
      <c r="AV613" s="3"/>
      <c r="AW613" s="3"/>
      <c r="AX613" s="3"/>
      <c r="AY613" s="3"/>
      <c r="AZ613" s="3"/>
      <c r="BA613" s="3"/>
      <c r="BB613" s="3"/>
      <c r="BC613" s="3"/>
      <c r="BD613" s="3"/>
      <c r="BE613" s="3"/>
      <c r="BF613" s="3"/>
      <c r="BG613" s="3"/>
      <c r="BH613" s="3"/>
      <c r="BI613" s="3"/>
    </row>
    <row r="614" ht="12.75" customHeight="1">
      <c r="A614" s="1"/>
      <c r="B614" s="1" t="str">
        <f t="array" ref="B614">ifna(iferror(xlookup(C:C,'1000'!A:A,'1000'!D:D),iferror(xlookup(C:C,'2000'!A:A,'2000'!D:D),xlookup(C:C,'3000'!A:A,'3000'!D:D))),"-")</f>
        <v>-</v>
      </c>
      <c r="C614" s="60">
        <v>1397.0</v>
      </c>
      <c r="D614" s="27" t="s">
        <v>2520</v>
      </c>
      <c r="E614" s="27" t="s">
        <v>2521</v>
      </c>
      <c r="F614" s="27" t="s">
        <v>117</v>
      </c>
      <c r="G614" s="27">
        <v>18.0</v>
      </c>
      <c r="H614" s="28"/>
      <c r="I614" s="29" t="s">
        <v>2522</v>
      </c>
      <c r="J614" s="27"/>
      <c r="K614" s="30" t="s">
        <v>42</v>
      </c>
      <c r="L614" s="31" t="s">
        <v>42</v>
      </c>
      <c r="M614" s="51" t="s">
        <v>895</v>
      </c>
      <c r="N614" s="153" t="s">
        <v>58</v>
      </c>
      <c r="O614" s="149" t="s">
        <v>58</v>
      </c>
      <c r="P614" s="65" t="s">
        <v>106</v>
      </c>
      <c r="Q614" s="65" t="s">
        <v>44</v>
      </c>
      <c r="R614" s="65" t="s">
        <v>56</v>
      </c>
      <c r="S614" s="65"/>
      <c r="T614" s="65"/>
      <c r="U614" s="65"/>
      <c r="V614" s="65"/>
      <c r="W614" s="65"/>
      <c r="X614" s="65"/>
      <c r="Y614" s="65"/>
      <c r="Z614" s="38" t="str">
        <f t="array" ref="Z614">IFERROR(xlookup(C:C,'Follow up.1'!A:A,'Follow up.1'!AF:AF),"-")</f>
        <v>-</v>
      </c>
      <c r="AA614" s="6"/>
      <c r="AB614" s="6"/>
      <c r="AC614" s="6"/>
      <c r="AD614" s="6"/>
      <c r="AE614" s="6"/>
      <c r="AF614" s="6"/>
      <c r="AG614" s="6"/>
      <c r="AH614" s="6"/>
      <c r="AI614" s="6"/>
      <c r="AJ614" s="6"/>
      <c r="AK614" s="6"/>
      <c r="AL614" s="6"/>
      <c r="AM614" s="6"/>
      <c r="AN614" s="39" t="str">
        <f t="array" ref="AN614">IFNA(TEXT(XLOOKUP(C:C,'Follow up.2'!B:B,'Follow up.2'!AF:AF), "mm/yyyy"), "-")</f>
        <v>-</v>
      </c>
      <c r="AO614" s="6"/>
      <c r="AP614" s="3"/>
      <c r="AQ614" s="3"/>
      <c r="AR614" s="3"/>
      <c r="AS614" s="3"/>
      <c r="AT614" s="3"/>
      <c r="AU614" s="3"/>
      <c r="AV614" s="3"/>
      <c r="AW614" s="3"/>
      <c r="AX614" s="3"/>
      <c r="AY614" s="3"/>
      <c r="AZ614" s="3"/>
      <c r="BA614" s="3"/>
      <c r="BB614" s="3"/>
      <c r="BC614" s="3"/>
      <c r="BD614" s="3"/>
      <c r="BE614" s="3"/>
      <c r="BF614" s="3"/>
      <c r="BG614" s="3"/>
      <c r="BH614" s="3"/>
      <c r="BI614" s="3"/>
    </row>
    <row r="615" ht="12.75" customHeight="1">
      <c r="A615" s="1"/>
      <c r="B615" s="1" t="str">
        <f t="array" ref="B615">ifna(iferror(xlookup(C:C,'1000'!A:A,'1000'!D:D),iferror(xlookup(C:C,'2000'!A:A,'2000'!D:D),xlookup(C:C,'3000'!A:A,'3000'!D:D))),"-")</f>
        <v>-</v>
      </c>
      <c r="C615" s="60">
        <v>1399.0</v>
      </c>
      <c r="D615" s="27" t="s">
        <v>1530</v>
      </c>
      <c r="E615" s="27" t="s">
        <v>2523</v>
      </c>
      <c r="F615" s="27" t="s">
        <v>117</v>
      </c>
      <c r="G615" s="27">
        <v>18.0</v>
      </c>
      <c r="H615" s="28"/>
      <c r="I615" s="173">
        <v>4.843582657E9</v>
      </c>
      <c r="J615" s="27"/>
      <c r="K615" s="30" t="s">
        <v>42</v>
      </c>
      <c r="L615" s="31" t="s">
        <v>42</v>
      </c>
      <c r="M615" s="51" t="s">
        <v>895</v>
      </c>
      <c r="N615" s="153" t="s">
        <v>58</v>
      </c>
      <c r="O615" s="149" t="s">
        <v>58</v>
      </c>
      <c r="P615" s="65" t="s">
        <v>106</v>
      </c>
      <c r="Q615" s="65"/>
      <c r="R615" s="65"/>
      <c r="S615" s="65"/>
      <c r="T615" s="65"/>
      <c r="U615" s="65"/>
      <c r="V615" s="65"/>
      <c r="W615" s="65"/>
      <c r="X615" s="65"/>
      <c r="Y615" s="65"/>
      <c r="Z615" s="38" t="str">
        <f t="array" ref="Z615">IFERROR(xlookup(C:C,'Follow up.1'!A:A,'Follow up.1'!AF:AF),"-")</f>
        <v>-</v>
      </c>
      <c r="AA615" s="6"/>
      <c r="AB615" s="6"/>
      <c r="AC615" s="6"/>
      <c r="AD615" s="6"/>
      <c r="AE615" s="6"/>
      <c r="AF615" s="6"/>
      <c r="AG615" s="6"/>
      <c r="AH615" s="6"/>
      <c r="AI615" s="6"/>
      <c r="AJ615" s="6"/>
      <c r="AK615" s="6"/>
      <c r="AL615" s="6"/>
      <c r="AM615" s="6"/>
      <c r="AN615" s="39" t="str">
        <f t="array" ref="AN615">IFNA(TEXT(XLOOKUP(C:C,'Follow up.2'!B:B,'Follow up.2'!AF:AF), "mm/yyyy"), "-")</f>
        <v>-</v>
      </c>
      <c r="AO615" s="6"/>
      <c r="AP615" s="3"/>
      <c r="AQ615" s="3"/>
      <c r="AR615" s="3"/>
      <c r="AS615" s="3"/>
      <c r="AT615" s="3"/>
      <c r="AU615" s="3"/>
      <c r="AV615" s="3"/>
      <c r="AW615" s="3"/>
      <c r="AX615" s="3"/>
      <c r="AY615" s="3"/>
      <c r="AZ615" s="3"/>
      <c r="BA615" s="3"/>
      <c r="BB615" s="3"/>
      <c r="BC615" s="3"/>
      <c r="BD615" s="3"/>
      <c r="BE615" s="3"/>
      <c r="BF615" s="3"/>
      <c r="BG615" s="3"/>
      <c r="BH615" s="3"/>
      <c r="BI615" s="3"/>
    </row>
    <row r="616" ht="12.75" customHeight="1">
      <c r="A616" s="1"/>
      <c r="B616" s="1" t="str">
        <f t="array" ref="B616">ifna(iferror(xlookup(C:C,'1000'!A:A,'1000'!D:D),iferror(xlookup(C:C,'2000'!A:A,'2000'!D:D),xlookup(C:C,'3000'!A:A,'3000'!D:D))),"-")</f>
        <v>-</v>
      </c>
      <c r="C616" s="60">
        <v>1469.0</v>
      </c>
      <c r="D616" s="27" t="s">
        <v>2524</v>
      </c>
      <c r="E616" s="27" t="s">
        <v>2525</v>
      </c>
      <c r="F616" s="27" t="s">
        <v>170</v>
      </c>
      <c r="G616" s="27">
        <v>18.0</v>
      </c>
      <c r="H616" s="28"/>
      <c r="I616" s="29" t="s">
        <v>2526</v>
      </c>
      <c r="J616" s="27"/>
      <c r="K616" s="30" t="s">
        <v>2527</v>
      </c>
      <c r="L616" s="6" t="s">
        <v>2527</v>
      </c>
      <c r="M616" s="6"/>
      <c r="N616" s="153" t="s">
        <v>58</v>
      </c>
      <c r="O616" s="149" t="s">
        <v>58</v>
      </c>
      <c r="P616" s="65" t="s">
        <v>46</v>
      </c>
      <c r="Q616" s="65"/>
      <c r="R616" s="65"/>
      <c r="S616" s="65"/>
      <c r="T616" s="65"/>
      <c r="U616" s="65"/>
      <c r="V616" s="65"/>
      <c r="W616" s="65"/>
      <c r="X616" s="65"/>
      <c r="Y616" s="65"/>
      <c r="Z616" s="38" t="str">
        <f t="array" ref="Z616">IFERROR(xlookup(C:C,'Follow up.1'!A:A,'Follow up.1'!AF:AF),"-")</f>
        <v>-</v>
      </c>
      <c r="AA616" s="6"/>
      <c r="AB616" s="6"/>
      <c r="AC616" s="6"/>
      <c r="AD616" s="6"/>
      <c r="AE616" s="6"/>
      <c r="AF616" s="6"/>
      <c r="AG616" s="6"/>
      <c r="AH616" s="6"/>
      <c r="AI616" s="6"/>
      <c r="AJ616" s="6"/>
      <c r="AK616" s="6"/>
      <c r="AL616" s="6"/>
      <c r="AM616" s="6"/>
      <c r="AN616" s="39" t="str">
        <f t="array" ref="AN616">IFNA(TEXT(XLOOKUP(C:C,'Follow up.2'!B:B,'Follow up.2'!AF:AF), "mm/yyyy"), "-")</f>
        <v>-</v>
      </c>
      <c r="AO616" s="6"/>
      <c r="AP616" s="3"/>
      <c r="AQ616" s="3"/>
      <c r="AR616" s="3"/>
      <c r="AS616" s="3"/>
      <c r="AT616" s="3"/>
      <c r="AU616" s="3"/>
      <c r="AV616" s="3"/>
      <c r="AW616" s="3"/>
      <c r="AX616" s="3"/>
      <c r="AY616" s="3"/>
      <c r="AZ616" s="3"/>
      <c r="BA616" s="3"/>
      <c r="BB616" s="3"/>
      <c r="BC616" s="3"/>
      <c r="BD616" s="3"/>
      <c r="BE616" s="3"/>
      <c r="BF616" s="3"/>
      <c r="BG616" s="3"/>
      <c r="BH616" s="3"/>
      <c r="BI616" s="3"/>
    </row>
    <row r="617" ht="12.75" customHeight="1">
      <c r="A617" s="1"/>
      <c r="B617" s="1" t="str">
        <f t="array" ref="B617">ifna(iferror(xlookup(C:C,'1000'!A:A,'1000'!D:D),iferror(xlookup(C:C,'2000'!A:A,'2000'!D:D),xlookup(C:C,'3000'!A:A,'3000'!D:D))),"-")</f>
        <v>-</v>
      </c>
      <c r="C617" s="233">
        <v>1469.0</v>
      </c>
      <c r="D617" s="27" t="s">
        <v>2524</v>
      </c>
      <c r="E617" s="27" t="s">
        <v>2525</v>
      </c>
      <c r="F617" s="27" t="s">
        <v>170</v>
      </c>
      <c r="G617" s="27">
        <v>18.0</v>
      </c>
      <c r="H617" s="28"/>
      <c r="I617" s="29" t="s">
        <v>2526</v>
      </c>
      <c r="J617" s="27"/>
      <c r="K617" s="30" t="s">
        <v>2528</v>
      </c>
      <c r="L617" s="6" t="s">
        <v>2528</v>
      </c>
      <c r="M617" s="6"/>
      <c r="N617" s="153" t="s">
        <v>58</v>
      </c>
      <c r="O617" s="149" t="s">
        <v>58</v>
      </c>
      <c r="P617" s="65"/>
      <c r="Q617" s="65"/>
      <c r="R617" s="65"/>
      <c r="S617" s="65"/>
      <c r="T617" s="65"/>
      <c r="U617" s="65"/>
      <c r="V617" s="65"/>
      <c r="W617" s="65"/>
      <c r="X617" s="65"/>
      <c r="Y617" s="65"/>
      <c r="Z617" s="38" t="str">
        <f t="array" ref="Z617">IFERROR(xlookup(C:C,'Follow up.1'!A:A,'Follow up.1'!AF:AF),"-")</f>
        <v>-</v>
      </c>
      <c r="AA617" s="6"/>
      <c r="AB617" s="6"/>
      <c r="AC617" s="6"/>
      <c r="AD617" s="6"/>
      <c r="AE617" s="6"/>
      <c r="AF617" s="6"/>
      <c r="AG617" s="6"/>
      <c r="AH617" s="6"/>
      <c r="AI617" s="6"/>
      <c r="AJ617" s="6"/>
      <c r="AK617" s="6"/>
      <c r="AL617" s="6"/>
      <c r="AM617" s="6"/>
      <c r="AN617" s="39" t="str">
        <f t="array" ref="AN617">IFNA(TEXT(XLOOKUP(C:C,'Follow up.2'!B:B,'Follow up.2'!AF:AF), "mm/yyyy"), "-")</f>
        <v>-</v>
      </c>
      <c r="AO617" s="6"/>
      <c r="AP617" s="3"/>
      <c r="AQ617" s="3"/>
      <c r="AR617" s="3"/>
      <c r="AS617" s="3"/>
      <c r="AT617" s="3"/>
      <c r="AU617" s="3"/>
      <c r="AV617" s="3"/>
      <c r="AW617" s="3"/>
      <c r="AX617" s="3"/>
      <c r="AY617" s="3"/>
      <c r="AZ617" s="3"/>
      <c r="BA617" s="3"/>
      <c r="BB617" s="3"/>
      <c r="BC617" s="3"/>
      <c r="BD617" s="3"/>
      <c r="BE617" s="3"/>
      <c r="BF617" s="3"/>
      <c r="BG617" s="3"/>
      <c r="BH617" s="3"/>
      <c r="BI617" s="3"/>
    </row>
    <row r="618" ht="12.75" customHeight="1">
      <c r="A618" s="1"/>
      <c r="B618" s="1" t="str">
        <f t="array" ref="B618">ifna(iferror(xlookup(C:C,'1000'!A:A,'1000'!D:D),iferror(xlookup(C:C,'2000'!A:A,'2000'!D:D),xlookup(C:C,'3000'!A:A,'3000'!D:D))),"-")</f>
        <v>-</v>
      </c>
      <c r="C618" s="26">
        <v>1469.0</v>
      </c>
      <c r="D618" s="27" t="s">
        <v>2524</v>
      </c>
      <c r="E618" s="27" t="s">
        <v>2525</v>
      </c>
      <c r="F618" s="27" t="s">
        <v>170</v>
      </c>
      <c r="G618" s="27">
        <v>18.0</v>
      </c>
      <c r="H618" s="28"/>
      <c r="I618" s="29" t="s">
        <v>2526</v>
      </c>
      <c r="J618" s="27"/>
      <c r="K618" s="30" t="s">
        <v>2529</v>
      </c>
      <c r="L618" s="6" t="s">
        <v>2529</v>
      </c>
      <c r="M618" s="6"/>
      <c r="N618" s="153" t="s">
        <v>58</v>
      </c>
      <c r="O618" s="149" t="s">
        <v>58</v>
      </c>
      <c r="P618" s="65" t="s">
        <v>44</v>
      </c>
      <c r="Q618" s="65"/>
      <c r="R618" s="65"/>
      <c r="S618" s="65"/>
      <c r="T618" s="65"/>
      <c r="U618" s="65"/>
      <c r="V618" s="65"/>
      <c r="W618" s="65"/>
      <c r="X618" s="65"/>
      <c r="Y618" s="65"/>
      <c r="Z618" s="38" t="str">
        <f t="array" ref="Z618">IFERROR(xlookup(C:C,'Follow up.1'!A:A,'Follow up.1'!AF:AF),"-")</f>
        <v>-</v>
      </c>
      <c r="AA618" s="6"/>
      <c r="AB618" s="6"/>
      <c r="AC618" s="6"/>
      <c r="AD618" s="6"/>
      <c r="AE618" s="6"/>
      <c r="AF618" s="6"/>
      <c r="AG618" s="6"/>
      <c r="AH618" s="6"/>
      <c r="AI618" s="6"/>
      <c r="AJ618" s="6"/>
      <c r="AK618" s="6"/>
      <c r="AL618" s="6"/>
      <c r="AM618" s="6"/>
      <c r="AN618" s="39" t="str">
        <f t="array" ref="AN618">IFNA(TEXT(XLOOKUP(C:C,'Follow up.2'!B:B,'Follow up.2'!AF:AF), "mm/yyyy"), "-")</f>
        <v>-</v>
      </c>
      <c r="AO618" s="6"/>
      <c r="AP618" s="3"/>
      <c r="AQ618" s="3"/>
      <c r="AR618" s="3"/>
      <c r="AS618" s="3"/>
      <c r="AT618" s="3"/>
      <c r="AU618" s="3"/>
      <c r="AV618" s="3"/>
      <c r="AW618" s="3"/>
      <c r="AX618" s="3"/>
      <c r="AY618" s="3"/>
      <c r="AZ618" s="3"/>
      <c r="BA618" s="3"/>
      <c r="BB618" s="3"/>
      <c r="BC618" s="3"/>
      <c r="BD618" s="3"/>
      <c r="BE618" s="3"/>
      <c r="BF618" s="3"/>
      <c r="BG618" s="3"/>
      <c r="BH618" s="3"/>
      <c r="BI618" s="3"/>
    </row>
    <row r="619" ht="12.75" customHeight="1">
      <c r="A619" s="1"/>
      <c r="B619" s="1" t="str">
        <f t="array" ref="B619">ifna(iferror(xlookup(C:C,'1000'!A:A,'1000'!D:D),iferror(xlookup(C:C,'2000'!A:A,'2000'!D:D),xlookup(C:C,'3000'!A:A,'3000'!D:D))),"-")</f>
        <v>-</v>
      </c>
      <c r="C619" s="26">
        <v>1490.0</v>
      </c>
      <c r="D619" s="27" t="s">
        <v>2530</v>
      </c>
      <c r="E619" s="27" t="s">
        <v>2531</v>
      </c>
      <c r="F619" s="27" t="s">
        <v>170</v>
      </c>
      <c r="G619" s="27">
        <v>18.0</v>
      </c>
      <c r="H619" s="28"/>
      <c r="I619" s="29" t="s">
        <v>2532</v>
      </c>
      <c r="J619" s="27"/>
      <c r="K619" s="30" t="s">
        <v>206</v>
      </c>
      <c r="L619" s="6" t="s">
        <v>206</v>
      </c>
      <c r="M619" s="51" t="s">
        <v>895</v>
      </c>
      <c r="N619" s="153" t="s">
        <v>58</v>
      </c>
      <c r="O619" s="149" t="s">
        <v>58</v>
      </c>
      <c r="P619" s="65" t="s">
        <v>46</v>
      </c>
      <c r="Q619" s="65"/>
      <c r="R619" s="65"/>
      <c r="S619" s="65"/>
      <c r="T619" s="65"/>
      <c r="U619" s="65"/>
      <c r="V619" s="65"/>
      <c r="W619" s="65"/>
      <c r="X619" s="65"/>
      <c r="Y619" s="65"/>
      <c r="Z619" s="38" t="str">
        <f t="array" ref="Z619">IFERROR(xlookup(C:C,'Follow up.1'!A:A,'Follow up.1'!AF:AF),"-")</f>
        <v>-</v>
      </c>
      <c r="AA619" s="6"/>
      <c r="AB619" s="6"/>
      <c r="AC619" s="6"/>
      <c r="AD619" s="6"/>
      <c r="AE619" s="6"/>
      <c r="AF619" s="6"/>
      <c r="AG619" s="6"/>
      <c r="AH619" s="6"/>
      <c r="AI619" s="6"/>
      <c r="AJ619" s="6"/>
      <c r="AK619" s="6"/>
      <c r="AL619" s="6"/>
      <c r="AM619" s="6"/>
      <c r="AN619" s="39" t="str">
        <f t="array" ref="AN619">IFNA(TEXT(XLOOKUP(C:C,'Follow up.2'!B:B,'Follow up.2'!AF:AF), "mm/yyyy"), "-")</f>
        <v>-</v>
      </c>
      <c r="AO619" s="6"/>
      <c r="AP619" s="3"/>
      <c r="AQ619" s="3"/>
      <c r="AR619" s="3"/>
      <c r="AS619" s="3"/>
      <c r="AT619" s="3"/>
      <c r="AU619" s="3"/>
      <c r="AV619" s="3"/>
      <c r="AW619" s="3"/>
      <c r="AX619" s="3"/>
      <c r="AY619" s="3"/>
      <c r="AZ619" s="3"/>
      <c r="BA619" s="3"/>
      <c r="BB619" s="3"/>
      <c r="BC619" s="3"/>
      <c r="BD619" s="3"/>
      <c r="BE619" s="3"/>
      <c r="BF619" s="3"/>
      <c r="BG619" s="3"/>
      <c r="BH619" s="3"/>
      <c r="BI619" s="3"/>
    </row>
    <row r="620" ht="12.75" customHeight="1">
      <c r="A620" s="1"/>
      <c r="B620" s="1" t="str">
        <f t="array" ref="B620">ifna(iferror(xlookup(C:C,'1000'!A:A,'1000'!D:D),iferror(xlookup(C:C,'2000'!A:A,'2000'!D:D),xlookup(C:C,'3000'!A:A,'3000'!D:D))),"-")</f>
        <v>-</v>
      </c>
      <c r="C620" s="119">
        <v>1490.0</v>
      </c>
      <c r="D620" s="27" t="s">
        <v>2533</v>
      </c>
      <c r="E620" s="27" t="s">
        <v>2531</v>
      </c>
      <c r="F620" s="27" t="s">
        <v>170</v>
      </c>
      <c r="G620" s="27">
        <v>18.0</v>
      </c>
      <c r="H620" s="28"/>
      <c r="I620" s="29" t="s">
        <v>2532</v>
      </c>
      <c r="J620" s="27"/>
      <c r="K620" s="30" t="s">
        <v>206</v>
      </c>
      <c r="L620" s="6" t="s">
        <v>206</v>
      </c>
      <c r="M620" s="51" t="s">
        <v>895</v>
      </c>
      <c r="N620" s="153" t="s">
        <v>58</v>
      </c>
      <c r="O620" s="149" t="s">
        <v>58</v>
      </c>
      <c r="P620" s="65"/>
      <c r="Q620" s="65"/>
      <c r="R620" s="65"/>
      <c r="S620" s="65"/>
      <c r="T620" s="65"/>
      <c r="U620" s="65"/>
      <c r="V620" s="65"/>
      <c r="W620" s="65"/>
      <c r="X620" s="65"/>
      <c r="Y620" s="65"/>
      <c r="Z620" s="38" t="str">
        <f t="array" ref="Z620">IFERROR(xlookup(C:C,'Follow up.1'!A:A,'Follow up.1'!AF:AF),"-")</f>
        <v>-</v>
      </c>
      <c r="AA620" s="6"/>
      <c r="AB620" s="6"/>
      <c r="AC620" s="6"/>
      <c r="AD620" s="6"/>
      <c r="AE620" s="6"/>
      <c r="AF620" s="6"/>
      <c r="AG620" s="6"/>
      <c r="AH620" s="6"/>
      <c r="AI620" s="6"/>
      <c r="AJ620" s="6"/>
      <c r="AK620" s="6"/>
      <c r="AL620" s="6"/>
      <c r="AM620" s="6"/>
      <c r="AN620" s="39" t="str">
        <f t="array" ref="AN620">IFNA(TEXT(XLOOKUP(C:C,'Follow up.2'!B:B,'Follow up.2'!AF:AF), "mm/yyyy"), "-")</f>
        <v>-</v>
      </c>
      <c r="AO620" s="6"/>
      <c r="AP620" s="3"/>
      <c r="AQ620" s="3"/>
      <c r="AR620" s="3"/>
      <c r="AS620" s="3"/>
      <c r="AT620" s="3"/>
      <c r="AU620" s="3"/>
      <c r="AV620" s="3"/>
      <c r="AW620" s="3"/>
      <c r="AX620" s="3"/>
      <c r="AY620" s="3"/>
      <c r="AZ620" s="3"/>
      <c r="BA620" s="3"/>
      <c r="BB620" s="3"/>
      <c r="BC620" s="3"/>
      <c r="BD620" s="3"/>
      <c r="BE620" s="3"/>
      <c r="BF620" s="3"/>
      <c r="BG620" s="3"/>
      <c r="BH620" s="3"/>
      <c r="BI620" s="3"/>
    </row>
    <row r="621" ht="12.75" customHeight="1">
      <c r="A621" s="1"/>
      <c r="B621" s="1" t="str">
        <f t="array" ref="B621">ifna(iferror(xlookup(C:C,'1000'!A:A,'1000'!D:D),iferror(xlookup(C:C,'2000'!A:A,'2000'!D:D),xlookup(C:C,'3000'!A:A,'3000'!D:D))),"-")</f>
        <v>-</v>
      </c>
      <c r="C621" s="119">
        <v>1509.0</v>
      </c>
      <c r="D621" s="27" t="s">
        <v>2534</v>
      </c>
      <c r="E621" s="27" t="s">
        <v>662</v>
      </c>
      <c r="F621" s="27" t="s">
        <v>124</v>
      </c>
      <c r="G621" s="27">
        <v>18.0</v>
      </c>
      <c r="H621" s="28"/>
      <c r="I621" s="29" t="s">
        <v>2535</v>
      </c>
      <c r="J621" s="27"/>
      <c r="K621" s="30" t="s">
        <v>2536</v>
      </c>
      <c r="L621" s="6" t="s">
        <v>2536</v>
      </c>
      <c r="M621" s="6"/>
      <c r="N621" s="153" t="s">
        <v>58</v>
      </c>
      <c r="O621" s="149" t="s">
        <v>58</v>
      </c>
      <c r="P621" s="65"/>
      <c r="Q621" s="65"/>
      <c r="R621" s="65"/>
      <c r="S621" s="65"/>
      <c r="T621" s="65"/>
      <c r="U621" s="65"/>
      <c r="V621" s="65"/>
      <c r="W621" s="65"/>
      <c r="X621" s="65"/>
      <c r="Y621" s="65"/>
      <c r="Z621" s="38" t="str">
        <f t="array" ref="Z621">IFERROR(xlookup(C:C,'Follow up.1'!A:A,'Follow up.1'!AF:AF),"-")</f>
        <v>-</v>
      </c>
      <c r="AA621" s="6"/>
      <c r="AB621" s="6"/>
      <c r="AC621" s="6"/>
      <c r="AD621" s="6"/>
      <c r="AE621" s="6"/>
      <c r="AF621" s="6"/>
      <c r="AG621" s="6"/>
      <c r="AH621" s="6"/>
      <c r="AI621" s="6"/>
      <c r="AJ621" s="6"/>
      <c r="AK621" s="6"/>
      <c r="AL621" s="6"/>
      <c r="AM621" s="6"/>
      <c r="AN621" s="39" t="str">
        <f t="array" ref="AN621">IFNA(TEXT(XLOOKUP(C:C,'Follow up.2'!B:B,'Follow up.2'!AF:AF), "mm/yyyy"), "-")</f>
        <v>-</v>
      </c>
      <c r="AO621" s="6"/>
      <c r="AP621" s="3"/>
      <c r="AQ621" s="3"/>
      <c r="AR621" s="3"/>
      <c r="AS621" s="3"/>
      <c r="AT621" s="3"/>
      <c r="AU621" s="3"/>
      <c r="AV621" s="3"/>
      <c r="AW621" s="3"/>
      <c r="AX621" s="3"/>
      <c r="AY621" s="3"/>
      <c r="AZ621" s="3"/>
      <c r="BA621" s="3"/>
      <c r="BB621" s="3"/>
      <c r="BC621" s="3"/>
      <c r="BD621" s="3"/>
      <c r="BE621" s="3"/>
      <c r="BF621" s="3"/>
      <c r="BG621" s="3"/>
      <c r="BH621" s="3"/>
      <c r="BI621" s="3"/>
    </row>
    <row r="622" ht="12.75" customHeight="1">
      <c r="A622" s="1"/>
      <c r="B622" s="1" t="str">
        <f t="array" ref="B622">ifna(iferror(xlookup(C:C,'1000'!A:A,'1000'!D:D),iferror(xlookup(C:C,'2000'!A:A,'2000'!D:D),xlookup(C:C,'3000'!A:A,'3000'!D:D))),"-")</f>
        <v>-</v>
      </c>
      <c r="C622" s="119">
        <v>1548.0</v>
      </c>
      <c r="D622" s="27" t="s">
        <v>2537</v>
      </c>
      <c r="E622" s="27" t="s">
        <v>1364</v>
      </c>
      <c r="F622" s="27" t="s">
        <v>124</v>
      </c>
      <c r="G622" s="27">
        <v>18.0</v>
      </c>
      <c r="H622" s="28"/>
      <c r="I622" s="29" t="s">
        <v>2538</v>
      </c>
      <c r="J622" s="27"/>
      <c r="K622" s="30" t="s">
        <v>2539</v>
      </c>
      <c r="L622" s="6" t="s">
        <v>2539</v>
      </c>
      <c r="M622" s="6"/>
      <c r="N622" s="153" t="s">
        <v>58</v>
      </c>
      <c r="O622" s="149" t="s">
        <v>58</v>
      </c>
      <c r="P622" s="65" t="s">
        <v>56</v>
      </c>
      <c r="Q622" s="65"/>
      <c r="R622" s="65"/>
      <c r="S622" s="65"/>
      <c r="T622" s="65"/>
      <c r="U622" s="65"/>
      <c r="V622" s="65"/>
      <c r="W622" s="65"/>
      <c r="X622" s="65"/>
      <c r="Y622" s="65"/>
      <c r="Z622" s="38" t="str">
        <f t="array" ref="Z622">IFERROR(xlookup(C:C,'Follow up.1'!A:A,'Follow up.1'!AF:AF),"-")</f>
        <v>-</v>
      </c>
      <c r="AA622" s="6"/>
      <c r="AB622" s="6"/>
      <c r="AC622" s="6"/>
      <c r="AD622" s="6"/>
      <c r="AE622" s="6"/>
      <c r="AF622" s="6"/>
      <c r="AG622" s="6"/>
      <c r="AH622" s="6"/>
      <c r="AI622" s="6"/>
      <c r="AJ622" s="6"/>
      <c r="AK622" s="6"/>
      <c r="AL622" s="6"/>
      <c r="AM622" s="6"/>
      <c r="AN622" s="39" t="str">
        <f t="array" ref="AN622">IFNA(TEXT(XLOOKUP(C:C,'Follow up.2'!B:B,'Follow up.2'!AF:AF), "mm/yyyy"), "-")</f>
        <v>-</v>
      </c>
      <c r="AO622" s="6"/>
      <c r="AP622" s="3"/>
      <c r="AQ622" s="3"/>
      <c r="AR622" s="3"/>
      <c r="AS622" s="3"/>
      <c r="AT622" s="3"/>
      <c r="AU622" s="3"/>
      <c r="AV622" s="3"/>
      <c r="AW622" s="3"/>
      <c r="AX622" s="3"/>
      <c r="AY622" s="3"/>
      <c r="AZ622" s="3"/>
      <c r="BA622" s="3"/>
      <c r="BB622" s="3"/>
      <c r="BC622" s="3"/>
      <c r="BD622" s="3"/>
      <c r="BE622" s="3"/>
      <c r="BF622" s="3"/>
      <c r="BG622" s="3"/>
      <c r="BH622" s="3"/>
      <c r="BI622" s="3"/>
    </row>
    <row r="623" ht="12.75" customHeight="1">
      <c r="A623" s="1"/>
      <c r="B623" s="1" t="str">
        <f t="array" ref="B623">ifna(iferror(xlookup(C:C,'1000'!A:A,'1000'!D:D),iferror(xlookup(C:C,'2000'!A:A,'2000'!D:D),xlookup(C:C,'3000'!A:A,'3000'!D:D))),"-")</f>
        <v>-</v>
      </c>
      <c r="C623" s="26">
        <v>1601.0</v>
      </c>
      <c r="D623" s="27" t="s">
        <v>2540</v>
      </c>
      <c r="E623" s="27" t="s">
        <v>2541</v>
      </c>
      <c r="F623" s="27" t="s">
        <v>170</v>
      </c>
      <c r="G623" s="27">
        <v>18.0</v>
      </c>
      <c r="H623" s="28" t="s">
        <v>654</v>
      </c>
      <c r="I623" s="29" t="s">
        <v>2542</v>
      </c>
      <c r="J623" s="27"/>
      <c r="K623" s="30" t="s">
        <v>2543</v>
      </c>
      <c r="L623" s="31" t="s">
        <v>2543</v>
      </c>
      <c r="M623" s="31"/>
      <c r="N623" s="153" t="s">
        <v>58</v>
      </c>
      <c r="O623" s="149" t="s">
        <v>58</v>
      </c>
      <c r="P623" s="35" t="s">
        <v>106</v>
      </c>
      <c r="Q623" s="35"/>
      <c r="R623" s="35"/>
      <c r="S623" s="35"/>
      <c r="T623" s="35"/>
      <c r="U623" s="35"/>
      <c r="V623" s="35"/>
      <c r="W623" s="35"/>
      <c r="X623" s="35"/>
      <c r="Y623" s="35"/>
      <c r="Z623" s="38" t="str">
        <f t="array" ref="Z623">IFERROR(xlookup(C:C,'Follow up.1'!A:A,'Follow up.1'!AF:AF),"-")</f>
        <v>-</v>
      </c>
      <c r="AA623" s="31"/>
      <c r="AB623" s="31"/>
      <c r="AC623" s="31"/>
      <c r="AD623" s="31"/>
      <c r="AE623" s="31"/>
      <c r="AF623" s="31"/>
      <c r="AG623" s="31"/>
      <c r="AH623" s="31"/>
      <c r="AI623" s="31"/>
      <c r="AJ623" s="31"/>
      <c r="AK623" s="31"/>
      <c r="AL623" s="31"/>
      <c r="AM623" s="31"/>
      <c r="AN623" s="39" t="str">
        <f t="array" ref="AN623">IFNA(TEXT(XLOOKUP(C:C,'Follow up.2'!B:B,'Follow up.2'!AF:AF), "mm/yyyy"), "-")</f>
        <v>-</v>
      </c>
      <c r="AO623" s="31"/>
      <c r="AP623" s="30"/>
      <c r="AQ623" s="13"/>
      <c r="AR623" s="13"/>
      <c r="AS623" s="13"/>
      <c r="AT623" s="13"/>
      <c r="AU623" s="13"/>
      <c r="AV623" s="13"/>
      <c r="AW623" s="3"/>
      <c r="AX623" s="3"/>
      <c r="AY623" s="3"/>
      <c r="AZ623" s="3"/>
      <c r="BA623" s="3"/>
      <c r="BB623" s="3"/>
      <c r="BC623" s="3"/>
      <c r="BD623" s="3"/>
      <c r="BE623" s="3"/>
      <c r="BF623" s="3"/>
      <c r="BG623" s="3"/>
      <c r="BH623" s="3"/>
      <c r="BI623" s="3"/>
    </row>
    <row r="624" ht="12.75" customHeight="1">
      <c r="A624" s="1"/>
      <c r="B624" s="1" t="str">
        <f t="array" ref="B624">ifna(iferror(xlookup(C:C,'1000'!A:A,'1000'!D:D),iferror(xlookup(C:C,'2000'!A:A,'2000'!D:D),xlookup(C:C,'3000'!A:A,'3000'!D:D))),"-")</f>
        <v>-</v>
      </c>
      <c r="C624" s="52">
        <v>1654.0</v>
      </c>
      <c r="D624" s="53" t="s">
        <v>2544</v>
      </c>
      <c r="E624" s="53" t="s">
        <v>2545</v>
      </c>
      <c r="F624" s="53" t="s">
        <v>71</v>
      </c>
      <c r="G624" s="53">
        <v>18.0</v>
      </c>
      <c r="H624" s="28" t="s">
        <v>2546</v>
      </c>
      <c r="I624" s="54" t="s">
        <v>2547</v>
      </c>
      <c r="J624" s="53" t="s">
        <v>2547</v>
      </c>
      <c r="K624" s="55" t="s">
        <v>42</v>
      </c>
      <c r="L624" s="40" t="s">
        <v>42</v>
      </c>
      <c r="M624" s="51" t="s">
        <v>895</v>
      </c>
      <c r="N624" s="153" t="s">
        <v>58</v>
      </c>
      <c r="O624" s="149" t="s">
        <v>58</v>
      </c>
      <c r="P624" s="164" t="s">
        <v>45</v>
      </c>
      <c r="Q624" s="35"/>
      <c r="R624" s="35"/>
      <c r="S624" s="35"/>
      <c r="T624" s="35"/>
      <c r="U624" s="35"/>
      <c r="V624" s="35"/>
      <c r="W624" s="35"/>
      <c r="X624" s="35"/>
      <c r="Y624" s="35"/>
      <c r="Z624" s="38" t="str">
        <f t="array" ref="Z624">IFERROR(xlookup(C:C,'Follow up.1'!A:A,'Follow up.1'!AF:AF),"-")</f>
        <v>-</v>
      </c>
      <c r="AA624" s="45"/>
      <c r="AB624" s="45"/>
      <c r="AC624" s="45"/>
      <c r="AD624" s="45"/>
      <c r="AE624" s="45"/>
      <c r="AF624" s="45"/>
      <c r="AG624" s="45"/>
      <c r="AH624" s="45"/>
      <c r="AI624" s="45"/>
      <c r="AJ624" s="45"/>
      <c r="AK624" s="45"/>
      <c r="AL624" s="45"/>
      <c r="AM624" s="45"/>
      <c r="AN624" s="39" t="str">
        <f t="array" ref="AN624">IFNA(TEXT(XLOOKUP(C:C,'Follow up.2'!B:B,'Follow up.2'!AF:AF), "mm/yyyy"), "-")</f>
        <v>-</v>
      </c>
      <c r="AO624" s="45"/>
      <c r="AP624" s="55"/>
      <c r="AW624" s="3"/>
      <c r="AX624" s="3"/>
      <c r="AY624" s="3"/>
      <c r="AZ624" s="3"/>
      <c r="BA624" s="3"/>
      <c r="BB624" s="3"/>
      <c r="BC624" s="3"/>
      <c r="BD624" s="3"/>
      <c r="BE624" s="3"/>
      <c r="BF624" s="3"/>
      <c r="BG624" s="3"/>
      <c r="BH624" s="3"/>
      <c r="BI624" s="3"/>
    </row>
    <row r="625" ht="12.75" customHeight="1">
      <c r="A625" s="1"/>
      <c r="B625" s="1" t="str">
        <f t="array" ref="B625">ifna(iferror(xlookup(C:C,'1000'!A:A,'1000'!D:D),iferror(xlookup(C:C,'2000'!A:A,'2000'!D:D),xlookup(C:C,'3000'!A:A,'3000'!D:D))),"-")</f>
        <v>-</v>
      </c>
      <c r="C625" s="106">
        <v>1885.0</v>
      </c>
      <c r="D625" s="107" t="s">
        <v>2548</v>
      </c>
      <c r="E625" s="108" t="s">
        <v>2549</v>
      </c>
      <c r="F625" s="98" t="s">
        <v>38</v>
      </c>
      <c r="G625" s="108">
        <v>18.0</v>
      </c>
      <c r="H625" s="109" t="s">
        <v>2550</v>
      </c>
      <c r="I625" s="109">
        <v>4.846277349E9</v>
      </c>
      <c r="J625" s="107">
        <v>4.846277349E9</v>
      </c>
      <c r="K625" s="110"/>
      <c r="L625" s="111" t="s">
        <v>42</v>
      </c>
      <c r="M625" s="51" t="s">
        <v>895</v>
      </c>
      <c r="N625" s="82" t="s">
        <v>654</v>
      </c>
      <c r="O625" s="145" t="s">
        <v>654</v>
      </c>
      <c r="P625" s="65"/>
      <c r="Q625" s="65"/>
      <c r="R625" s="65"/>
      <c r="S625" s="65"/>
      <c r="T625" s="65"/>
      <c r="U625" s="65"/>
      <c r="V625" s="65"/>
      <c r="W625" s="65"/>
      <c r="X625" s="65"/>
      <c r="Y625" s="65"/>
      <c r="Z625" s="38" t="str">
        <f t="array" ref="Z625">IFERROR(xlookup(C:C,'Follow up.1'!A:A,'Follow up.1'!AF:AF),"-")</f>
        <v>-</v>
      </c>
      <c r="AA625" s="6"/>
      <c r="AB625" s="6"/>
      <c r="AC625" s="6"/>
      <c r="AD625" s="6"/>
      <c r="AE625" s="6"/>
      <c r="AF625" s="6"/>
      <c r="AG625" s="6"/>
      <c r="AH625" s="6"/>
      <c r="AI625" s="6"/>
      <c r="AJ625" s="6"/>
      <c r="AK625" s="6"/>
      <c r="AL625" s="6"/>
      <c r="AM625" s="6"/>
      <c r="AN625" s="39" t="str">
        <f t="array" ref="AN625">IFNA(TEXT(XLOOKUP(C:C,'Follow up.2'!B:B,'Follow up.2'!AF:AF), "mm/yyyy"), "-")</f>
        <v>-</v>
      </c>
      <c r="AO625" s="6"/>
      <c r="AP625" s="3"/>
      <c r="AQ625" s="3"/>
      <c r="AR625" s="3"/>
      <c r="AS625" s="3"/>
      <c r="AT625" s="3"/>
      <c r="AU625" s="3"/>
      <c r="AV625" s="3"/>
      <c r="AW625" s="3"/>
      <c r="AX625" s="3"/>
      <c r="AY625" s="3"/>
      <c r="AZ625" s="3"/>
      <c r="BA625" s="3"/>
      <c r="BB625" s="3"/>
      <c r="BC625" s="3"/>
      <c r="BD625" s="3"/>
      <c r="BE625" s="3"/>
      <c r="BF625" s="3"/>
      <c r="BG625" s="3"/>
      <c r="BH625" s="3"/>
      <c r="BI625" s="3"/>
    </row>
    <row r="626" ht="12.75" customHeight="1">
      <c r="A626" s="1"/>
      <c r="B626" s="1" t="str">
        <f t="array" ref="B626">ifna(iferror(xlookup(C:C,'1000'!A:A,'1000'!D:D),iferror(xlookup(C:C,'2000'!A:A,'2000'!D:D),xlookup(C:C,'3000'!A:A,'3000'!D:D))),"-")</f>
        <v>-</v>
      </c>
      <c r="C626" s="106">
        <v>1888.0</v>
      </c>
      <c r="D626" s="107" t="s">
        <v>2192</v>
      </c>
      <c r="E626" s="108" t="s">
        <v>2551</v>
      </c>
      <c r="F626" s="98" t="s">
        <v>38</v>
      </c>
      <c r="G626" s="108">
        <v>18.0</v>
      </c>
      <c r="H626" s="109" t="s">
        <v>2192</v>
      </c>
      <c r="I626" s="109">
        <v>3.023335546E9</v>
      </c>
      <c r="J626" s="107">
        <v>3.023335546E9</v>
      </c>
      <c r="K626" s="110"/>
      <c r="L626" s="111" t="s">
        <v>42</v>
      </c>
      <c r="M626" s="51" t="s">
        <v>895</v>
      </c>
      <c r="N626" s="82" t="s">
        <v>654</v>
      </c>
      <c r="O626" s="145" t="s">
        <v>654</v>
      </c>
      <c r="P626" s="65"/>
      <c r="Q626" s="65"/>
      <c r="R626" s="65"/>
      <c r="S626" s="65"/>
      <c r="T626" s="65"/>
      <c r="U626" s="65"/>
      <c r="V626" s="65"/>
      <c r="W626" s="65"/>
      <c r="X626" s="65"/>
      <c r="Y626" s="65"/>
      <c r="Z626" s="38" t="str">
        <f t="array" ref="Z626">IFERROR(xlookup(C:C,'Follow up.1'!A:A,'Follow up.1'!AF:AF),"-")</f>
        <v>-</v>
      </c>
      <c r="AA626" s="6"/>
      <c r="AB626" s="6"/>
      <c r="AC626" s="6"/>
      <c r="AD626" s="6"/>
      <c r="AE626" s="6"/>
      <c r="AF626" s="6"/>
      <c r="AG626" s="6"/>
      <c r="AH626" s="6"/>
      <c r="AI626" s="6"/>
      <c r="AJ626" s="6"/>
      <c r="AK626" s="6"/>
      <c r="AL626" s="6"/>
      <c r="AM626" s="6"/>
      <c r="AN626" s="39" t="str">
        <f t="array" ref="AN626">IFNA(TEXT(XLOOKUP(C:C,'Follow up.2'!B:B,'Follow up.2'!AF:AF), "mm/yyyy"), "-")</f>
        <v>-</v>
      </c>
      <c r="AO626" s="6"/>
      <c r="AP626" s="3"/>
      <c r="AQ626" s="3"/>
      <c r="AR626" s="3"/>
      <c r="AS626" s="3"/>
      <c r="AT626" s="3"/>
      <c r="AU626" s="3"/>
      <c r="AV626" s="3"/>
      <c r="AW626" s="3"/>
      <c r="AX626" s="3"/>
      <c r="AY626" s="3"/>
      <c r="AZ626" s="3"/>
      <c r="BA626" s="3"/>
      <c r="BB626" s="3"/>
      <c r="BC626" s="3"/>
      <c r="BD626" s="3"/>
      <c r="BE626" s="3"/>
      <c r="BF626" s="3"/>
      <c r="BG626" s="3"/>
      <c r="BH626" s="3"/>
      <c r="BI626" s="3"/>
    </row>
    <row r="627" ht="12.75" customHeight="1">
      <c r="A627" s="1"/>
      <c r="B627" s="1" t="str">
        <f t="array" ref="B627">ifna(iferror(xlookup(C:C,'1000'!A:A,'1000'!D:D),iferror(xlookup(C:C,'2000'!A:A,'2000'!D:D),xlookup(C:C,'3000'!A:A,'3000'!D:D))),"-")</f>
        <v>-</v>
      </c>
      <c r="C627" s="106">
        <v>1894.0</v>
      </c>
      <c r="D627" s="107" t="s">
        <v>2552</v>
      </c>
      <c r="E627" s="108" t="s">
        <v>2553</v>
      </c>
      <c r="F627" s="98" t="s">
        <v>38</v>
      </c>
      <c r="G627" s="108">
        <v>18.0</v>
      </c>
      <c r="H627" s="109" t="s">
        <v>2554</v>
      </c>
      <c r="I627" s="109">
        <v>2.677889831E9</v>
      </c>
      <c r="J627" s="107">
        <v>2.677889831E9</v>
      </c>
      <c r="K627" s="110"/>
      <c r="L627" s="111" t="s">
        <v>42</v>
      </c>
      <c r="M627" s="51" t="s">
        <v>895</v>
      </c>
      <c r="N627" s="82" t="s">
        <v>654</v>
      </c>
      <c r="O627" s="145" t="s">
        <v>654</v>
      </c>
      <c r="P627" s="65"/>
      <c r="Q627" s="65"/>
      <c r="R627" s="65"/>
      <c r="S627" s="65"/>
      <c r="T627" s="65"/>
      <c r="U627" s="65"/>
      <c r="V627" s="65"/>
      <c r="W627" s="65"/>
      <c r="X627" s="65"/>
      <c r="Y627" s="65"/>
      <c r="Z627" s="38" t="str">
        <f t="array" ref="Z627">IFERROR(xlookup(C:C,'Follow up.1'!A:A,'Follow up.1'!AF:AF),"-")</f>
        <v>-</v>
      </c>
      <c r="AA627" s="6"/>
      <c r="AB627" s="6"/>
      <c r="AC627" s="6"/>
      <c r="AD627" s="6"/>
      <c r="AE627" s="6"/>
      <c r="AF627" s="6"/>
      <c r="AG627" s="6"/>
      <c r="AH627" s="6"/>
      <c r="AI627" s="6"/>
      <c r="AJ627" s="6"/>
      <c r="AK627" s="6"/>
      <c r="AL627" s="6"/>
      <c r="AM627" s="6"/>
      <c r="AN627" s="39" t="str">
        <f t="array" ref="AN627">IFNA(TEXT(XLOOKUP(C:C,'Follow up.2'!B:B,'Follow up.2'!AF:AF), "mm/yyyy"), "-")</f>
        <v>-</v>
      </c>
      <c r="AO627" s="6"/>
      <c r="AP627" s="3"/>
      <c r="AQ627" s="3"/>
      <c r="AR627" s="3"/>
      <c r="AS627" s="3"/>
      <c r="AT627" s="3"/>
      <c r="AU627" s="3"/>
      <c r="AV627" s="3"/>
      <c r="AW627" s="3"/>
      <c r="AX627" s="3"/>
      <c r="AY627" s="3"/>
      <c r="AZ627" s="3"/>
      <c r="BA627" s="3"/>
      <c r="BB627" s="3"/>
      <c r="BC627" s="3"/>
      <c r="BD627" s="3"/>
      <c r="BE627" s="3"/>
      <c r="BF627" s="3"/>
      <c r="BG627" s="3"/>
      <c r="BH627" s="3"/>
      <c r="BI627" s="3"/>
    </row>
    <row r="628" ht="12.75" customHeight="1">
      <c r="A628" s="1"/>
      <c r="B628" s="1" t="str">
        <f t="array" ref="B628">ifna(iferror(xlookup(C:C,'1000'!A:A,'1000'!D:D),iferror(xlookup(C:C,'2000'!A:A,'2000'!D:D),xlookup(C:C,'3000'!A:A,'3000'!D:D))),"-")</f>
        <v>-</v>
      </c>
      <c r="C628" s="106">
        <v>1896.0</v>
      </c>
      <c r="D628" s="107" t="s">
        <v>2555</v>
      </c>
      <c r="E628" s="209"/>
      <c r="F628" s="98" t="s">
        <v>38</v>
      </c>
      <c r="G628" s="108">
        <v>18.0</v>
      </c>
      <c r="H628" s="109" t="s">
        <v>2556</v>
      </c>
      <c r="I628" s="109">
        <v>6.108887744E9</v>
      </c>
      <c r="J628" s="107">
        <v>6.108887744E9</v>
      </c>
      <c r="K628" s="110"/>
      <c r="L628" s="111" t="s">
        <v>42</v>
      </c>
      <c r="M628" s="51" t="s">
        <v>895</v>
      </c>
      <c r="N628" s="82" t="s">
        <v>654</v>
      </c>
      <c r="O628" s="145" t="s">
        <v>654</v>
      </c>
      <c r="P628" s="65"/>
      <c r="Q628" s="65"/>
      <c r="R628" s="65"/>
      <c r="S628" s="65"/>
      <c r="T628" s="65"/>
      <c r="U628" s="65"/>
      <c r="V628" s="65"/>
      <c r="W628" s="65"/>
      <c r="X628" s="65"/>
      <c r="Y628" s="65"/>
      <c r="Z628" s="38" t="str">
        <f t="array" ref="Z628">IFERROR(xlookup(C:C,'Follow up.1'!A:A,'Follow up.1'!AF:AF),"-")</f>
        <v>-</v>
      </c>
      <c r="AA628" s="6"/>
      <c r="AB628" s="6"/>
      <c r="AC628" s="6"/>
      <c r="AD628" s="6"/>
      <c r="AE628" s="6"/>
      <c r="AF628" s="6"/>
      <c r="AG628" s="6"/>
      <c r="AH628" s="6"/>
      <c r="AI628" s="6"/>
      <c r="AJ628" s="6"/>
      <c r="AK628" s="6"/>
      <c r="AL628" s="6"/>
      <c r="AM628" s="6"/>
      <c r="AN628" s="39" t="str">
        <f t="array" ref="AN628">IFNA(TEXT(XLOOKUP(C:C,'Follow up.2'!B:B,'Follow up.2'!AF:AF), "mm/yyyy"), "-")</f>
        <v>-</v>
      </c>
      <c r="AO628" s="6"/>
      <c r="AP628" s="3"/>
      <c r="AQ628" s="3"/>
      <c r="AR628" s="3"/>
      <c r="AS628" s="3"/>
      <c r="AT628" s="3"/>
      <c r="AU628" s="3"/>
      <c r="AV628" s="3"/>
      <c r="AW628" s="3"/>
      <c r="AX628" s="3"/>
      <c r="AY628" s="3"/>
      <c r="AZ628" s="3"/>
      <c r="BA628" s="3"/>
      <c r="BB628" s="3"/>
      <c r="BC628" s="3"/>
      <c r="BD628" s="3"/>
      <c r="BE628" s="3"/>
      <c r="BF628" s="3"/>
      <c r="BG628" s="3"/>
      <c r="BH628" s="3"/>
      <c r="BI628" s="3"/>
    </row>
    <row r="629" ht="12.75" customHeight="1">
      <c r="A629" s="1"/>
      <c r="B629" s="1" t="str">
        <f t="array" ref="B629">ifna(iferror(xlookup(C:C,'1000'!A:A,'1000'!D:D),iferror(xlookup(C:C,'2000'!A:A,'2000'!D:D),xlookup(C:C,'3000'!A:A,'3000'!D:D))),"-")</f>
        <v>-</v>
      </c>
      <c r="C629" s="106">
        <v>1917.0</v>
      </c>
      <c r="D629" s="107" t="s">
        <v>2557</v>
      </c>
      <c r="E629" s="108" t="s">
        <v>2558</v>
      </c>
      <c r="F629" s="98" t="s">
        <v>38</v>
      </c>
      <c r="G629" s="108">
        <v>18.0</v>
      </c>
      <c r="H629" s="109" t="s">
        <v>2559</v>
      </c>
      <c r="I629" s="109">
        <v>2.674612826E9</v>
      </c>
      <c r="J629" s="107">
        <v>2.674612826E9</v>
      </c>
      <c r="K629" s="110"/>
      <c r="L629" s="111" t="s">
        <v>42</v>
      </c>
      <c r="M629" s="51" t="s">
        <v>895</v>
      </c>
      <c r="N629" s="82" t="s">
        <v>654</v>
      </c>
      <c r="O629" s="145" t="s">
        <v>654</v>
      </c>
      <c r="P629" s="65"/>
      <c r="Q629" s="65"/>
      <c r="R629" s="65"/>
      <c r="S629" s="65"/>
      <c r="T629" s="65"/>
      <c r="U629" s="65"/>
      <c r="V629" s="65"/>
      <c r="W629" s="65"/>
      <c r="X629" s="65"/>
      <c r="Y629" s="65"/>
      <c r="Z629" s="38" t="str">
        <f t="array" ref="Z629">IFERROR(xlookup(C:C,'Follow up.1'!A:A,'Follow up.1'!AF:AF),"-")</f>
        <v>-</v>
      </c>
      <c r="AA629" s="6"/>
      <c r="AB629" s="6"/>
      <c r="AC629" s="6"/>
      <c r="AD629" s="6"/>
      <c r="AE629" s="6"/>
      <c r="AF629" s="6"/>
      <c r="AG629" s="6"/>
      <c r="AH629" s="6"/>
      <c r="AI629" s="6"/>
      <c r="AJ629" s="6"/>
      <c r="AK629" s="6"/>
      <c r="AL629" s="6"/>
      <c r="AM629" s="6"/>
      <c r="AN629" s="39" t="str">
        <f t="array" ref="AN629">IFNA(TEXT(XLOOKUP(C:C,'Follow up.2'!B:B,'Follow up.2'!AF:AF), "mm/yyyy"), "-")</f>
        <v>-</v>
      </c>
      <c r="AO629" s="6"/>
      <c r="AP629" s="3"/>
      <c r="AQ629" s="3"/>
      <c r="AR629" s="3"/>
      <c r="AS629" s="3"/>
      <c r="AT629" s="3"/>
      <c r="AU629" s="3"/>
      <c r="AV629" s="3"/>
      <c r="AW629" s="3"/>
      <c r="AX629" s="3"/>
      <c r="AY629" s="3"/>
      <c r="AZ629" s="3"/>
      <c r="BA629" s="3"/>
      <c r="BB629" s="3"/>
      <c r="BC629" s="3"/>
      <c r="BD629" s="3"/>
      <c r="BE629" s="3"/>
      <c r="BF629" s="3"/>
      <c r="BG629" s="3"/>
      <c r="BH629" s="3"/>
      <c r="BI629" s="3"/>
    </row>
    <row r="630" ht="12.75" customHeight="1">
      <c r="A630" s="1"/>
      <c r="B630" s="1" t="str">
        <f t="array" ref="B630">ifna(iferror(xlookup(C:C,'1000'!A:A,'1000'!D:D),iferror(xlookup(C:C,'2000'!A:A,'2000'!D:D),xlookup(C:C,'3000'!A:A,'3000'!D:D))),"-")</f>
        <v>-</v>
      </c>
      <c r="C630" s="106">
        <v>1918.0</v>
      </c>
      <c r="D630" s="107" t="s">
        <v>2502</v>
      </c>
      <c r="E630" s="108" t="s">
        <v>2560</v>
      </c>
      <c r="F630" s="98" t="s">
        <v>38</v>
      </c>
      <c r="G630" s="108">
        <v>18.0</v>
      </c>
      <c r="H630" s="109" t="s">
        <v>2561</v>
      </c>
      <c r="I630" s="109">
        <v>2.676477043E9</v>
      </c>
      <c r="J630" s="107">
        <v>2.67971913E9</v>
      </c>
      <c r="K630" s="110"/>
      <c r="L630" s="111" t="s">
        <v>42</v>
      </c>
      <c r="M630" s="51" t="s">
        <v>895</v>
      </c>
      <c r="N630" s="82" t="s">
        <v>654</v>
      </c>
      <c r="O630" s="145" t="s">
        <v>654</v>
      </c>
      <c r="P630" s="65"/>
      <c r="Q630" s="65"/>
      <c r="R630" s="65"/>
      <c r="S630" s="65"/>
      <c r="T630" s="65"/>
      <c r="U630" s="65"/>
      <c r="V630" s="65"/>
      <c r="W630" s="65"/>
      <c r="X630" s="65"/>
      <c r="Y630" s="65"/>
      <c r="Z630" s="38" t="str">
        <f t="array" ref="Z630">IFERROR(xlookup(C:C,'Follow up.1'!A:A,'Follow up.1'!AF:AF),"-")</f>
        <v>-</v>
      </c>
      <c r="AA630" s="6"/>
      <c r="AB630" s="6"/>
      <c r="AC630" s="6"/>
      <c r="AD630" s="6"/>
      <c r="AE630" s="6"/>
      <c r="AF630" s="6"/>
      <c r="AG630" s="6"/>
      <c r="AH630" s="6"/>
      <c r="AI630" s="6"/>
      <c r="AJ630" s="6"/>
      <c r="AK630" s="6"/>
      <c r="AL630" s="6"/>
      <c r="AM630" s="6"/>
      <c r="AN630" s="39" t="str">
        <f t="array" ref="AN630">IFNA(TEXT(XLOOKUP(C:C,'Follow up.2'!B:B,'Follow up.2'!AF:AF), "mm/yyyy"), "-")</f>
        <v>-</v>
      </c>
      <c r="AO630" s="6"/>
      <c r="AP630" s="3"/>
      <c r="AQ630" s="3"/>
      <c r="AR630" s="3"/>
      <c r="AS630" s="3"/>
      <c r="AT630" s="3"/>
      <c r="AU630" s="3"/>
      <c r="AV630" s="3"/>
      <c r="AW630" s="3"/>
      <c r="AX630" s="3"/>
      <c r="AY630" s="3"/>
      <c r="AZ630" s="3"/>
      <c r="BA630" s="3"/>
      <c r="BB630" s="3"/>
      <c r="BC630" s="3"/>
      <c r="BD630" s="3"/>
      <c r="BE630" s="3"/>
      <c r="BF630" s="3"/>
      <c r="BG630" s="3"/>
      <c r="BH630" s="3"/>
      <c r="BI630" s="3"/>
    </row>
    <row r="631" ht="12.75" customHeight="1">
      <c r="A631" s="1"/>
      <c r="B631" s="1">
        <f t="array" ref="B631">ifna(iferror(xlookup(C:C,'1000'!A:A,'1000'!D:D),iferror(xlookup(C:C,'2000'!A:A,'2000'!D:D),xlookup(C:C,'3000'!A:A,'3000'!D:D))),"-")</f>
        <v>3153</v>
      </c>
      <c r="C631" s="26">
        <v>1278.0</v>
      </c>
      <c r="D631" s="42" t="s">
        <v>2562</v>
      </c>
      <c r="E631" s="27" t="s">
        <v>2563</v>
      </c>
      <c r="F631" s="27" t="s">
        <v>92</v>
      </c>
      <c r="G631" s="27">
        <v>19.0</v>
      </c>
      <c r="H631" s="28"/>
      <c r="I631" s="29" t="s">
        <v>2564</v>
      </c>
      <c r="J631" s="29" t="s">
        <v>2564</v>
      </c>
      <c r="K631" s="30" t="s">
        <v>42</v>
      </c>
      <c r="L631" s="31" t="s">
        <v>42</v>
      </c>
      <c r="M631" s="31"/>
      <c r="N631" s="33" t="s">
        <v>654</v>
      </c>
      <c r="O631" s="86" t="s">
        <v>654</v>
      </c>
      <c r="P631" s="35" t="s">
        <v>106</v>
      </c>
      <c r="Q631" s="35" t="s">
        <v>45</v>
      </c>
      <c r="R631" s="35" t="s">
        <v>56</v>
      </c>
      <c r="S631" s="35" t="s">
        <v>56</v>
      </c>
      <c r="T631" s="35" t="s">
        <v>45</v>
      </c>
      <c r="U631" s="35" t="s">
        <v>56</v>
      </c>
      <c r="V631" s="65" t="s">
        <v>45</v>
      </c>
      <c r="W631" s="35" t="s">
        <v>106</v>
      </c>
      <c r="X631" s="35" t="s">
        <v>106</v>
      </c>
      <c r="Y631" s="35" t="s">
        <v>106</v>
      </c>
      <c r="Z631" s="38" t="str">
        <f t="array" ref="Z631">IFERROR(xlookup(C:C,'Follow up.1'!A:A,'Follow up.1'!AF:AF),"-")</f>
        <v> 11/25</v>
      </c>
      <c r="AA631" s="32" t="s">
        <v>57</v>
      </c>
      <c r="AB631" s="32" t="s">
        <v>198</v>
      </c>
      <c r="AC631" s="32" t="s">
        <v>56</v>
      </c>
      <c r="AD631" s="32" t="s">
        <v>56</v>
      </c>
      <c r="AE631" s="32"/>
      <c r="AF631" s="32" t="s">
        <v>107</v>
      </c>
      <c r="AG631" s="32" t="s">
        <v>57</v>
      </c>
      <c r="AH631" s="32"/>
      <c r="AI631" s="32" t="s">
        <v>87</v>
      </c>
      <c r="AJ631" s="32" t="s">
        <v>77</v>
      </c>
      <c r="AK631" s="32" t="s">
        <v>56</v>
      </c>
      <c r="AL631" s="32" t="s">
        <v>77</v>
      </c>
      <c r="AM631" s="32" t="s">
        <v>121</v>
      </c>
      <c r="AN631" s="39" t="str">
        <f t="array" ref="AN631">IFNA(TEXT(XLOOKUP(C:C,'Follow up.2'!B:B,'Follow up.2'!AF:AF),if(left(B631,1)="3","x", "mm/yyyy")), "-")</f>
        <v/>
      </c>
      <c r="AO631" s="86" t="s">
        <v>654</v>
      </c>
      <c r="AP631" s="27"/>
      <c r="AQ631" s="3"/>
      <c r="AR631" s="3"/>
      <c r="AS631" s="3"/>
      <c r="AT631" s="3"/>
      <c r="AU631" s="3"/>
      <c r="AV631" s="3"/>
      <c r="AW631" s="3"/>
      <c r="AX631" s="3"/>
      <c r="AY631" s="3"/>
      <c r="AZ631" s="3"/>
      <c r="BA631" s="3"/>
      <c r="BB631" s="3"/>
      <c r="BC631" s="3"/>
      <c r="BD631" s="3"/>
      <c r="BE631" s="3"/>
      <c r="BF631" s="3"/>
      <c r="BG631" s="3"/>
      <c r="BH631" s="3"/>
      <c r="BI631" s="3"/>
    </row>
    <row r="632" ht="12.75" customHeight="1">
      <c r="A632" s="1"/>
      <c r="B632" s="1">
        <f t="array" ref="B632">ifna(iferror(xlookup(C:C,'1000'!A:A,'1000'!D:D),iferror(xlookup(C:C,'2000'!A:A,'2000'!D:D),xlookup(C:C,'3000'!A:A,'3000'!D:D))),"-")</f>
        <v>3004</v>
      </c>
      <c r="C632" s="234">
        <v>38.0</v>
      </c>
      <c r="D632" s="53" t="s">
        <v>2565</v>
      </c>
      <c r="E632" s="53" t="s">
        <v>2566</v>
      </c>
      <c r="F632" s="53" t="s">
        <v>170</v>
      </c>
      <c r="G632" s="53">
        <v>19.0</v>
      </c>
      <c r="H632" s="28">
        <v>0.0</v>
      </c>
      <c r="I632" s="54">
        <v>0.0</v>
      </c>
      <c r="J632" s="53" t="s">
        <v>2567</v>
      </c>
      <c r="K632" s="30" t="s">
        <v>42</v>
      </c>
      <c r="L632" s="27" t="s">
        <v>42</v>
      </c>
      <c r="M632" s="42"/>
      <c r="N632" s="33" t="s">
        <v>654</v>
      </c>
      <c r="O632" s="145" t="s">
        <v>654</v>
      </c>
      <c r="P632" s="35" t="s">
        <v>44</v>
      </c>
      <c r="Q632" s="35" t="s">
        <v>45</v>
      </c>
      <c r="R632" s="35" t="s">
        <v>1058</v>
      </c>
      <c r="S632" s="35" t="s">
        <v>45</v>
      </c>
      <c r="T632" s="35" t="s">
        <v>45</v>
      </c>
      <c r="U632" s="35" t="s">
        <v>45</v>
      </c>
      <c r="V632" s="66" t="s">
        <v>45</v>
      </c>
      <c r="W632" s="66" t="s">
        <v>45</v>
      </c>
      <c r="X632" s="66" t="s">
        <v>45</v>
      </c>
      <c r="Y632" s="66" t="s">
        <v>45</v>
      </c>
      <c r="Z632" s="38" t="str">
        <f t="array" ref="Z632">IFERROR(xlookup(C:C,'Follow up.1'!A:A,'Follow up.1'!AF:AF),"-")</f>
        <v> 12/24</v>
      </c>
      <c r="AA632" s="31" t="s">
        <v>45</v>
      </c>
      <c r="AB632" s="31" t="s">
        <v>45</v>
      </c>
      <c r="AC632" s="31" t="s">
        <v>45</v>
      </c>
      <c r="AD632" s="31"/>
      <c r="AE632" s="31"/>
      <c r="AF632" s="31"/>
      <c r="AG632" s="31"/>
      <c r="AH632" s="31"/>
      <c r="AI632" s="31"/>
      <c r="AJ632" s="31"/>
      <c r="AK632" s="31"/>
      <c r="AL632" s="31"/>
      <c r="AM632" s="31"/>
      <c r="AN632" s="39" t="str">
        <f t="array" ref="AN632">IFNA(TEXT(XLOOKUP(C:C,'Follow up.2'!B:B,'Follow up.2'!AF:AF),if(left(B632,1)="3","x", "mm/yyyy")), "-")</f>
        <v/>
      </c>
      <c r="AO632" s="31"/>
      <c r="AP632" s="27"/>
      <c r="AQ632" s="3"/>
      <c r="AR632" s="3"/>
      <c r="AS632" s="3"/>
      <c r="AT632" s="3"/>
      <c r="AU632" s="3"/>
      <c r="AV632" s="3"/>
      <c r="AW632" s="3"/>
      <c r="AX632" s="3"/>
      <c r="AY632" s="3"/>
      <c r="AZ632" s="3"/>
      <c r="BA632" s="3"/>
      <c r="BB632" s="3"/>
      <c r="BC632" s="3"/>
      <c r="BD632" s="3"/>
      <c r="BE632" s="3"/>
      <c r="BF632" s="3"/>
      <c r="BG632" s="3"/>
      <c r="BH632" s="3"/>
      <c r="BI632" s="3"/>
    </row>
    <row r="633" ht="12.75" customHeight="1">
      <c r="A633" s="1"/>
      <c r="B633" s="1">
        <f t="array" ref="B633">ifna(iferror(xlookup(C:C,'1000'!A:A,'1000'!D:D),iferror(xlookup(C:C,'2000'!A:A,'2000'!D:D),xlookup(C:C,'3000'!A:A,'3000'!D:D))),"-")</f>
        <v>3016</v>
      </c>
      <c r="C633" s="52">
        <v>230.0</v>
      </c>
      <c r="D633" s="53" t="s">
        <v>2568</v>
      </c>
      <c r="E633" s="53" t="s">
        <v>2569</v>
      </c>
      <c r="F633" s="93" t="s">
        <v>38</v>
      </c>
      <c r="G633" s="93">
        <v>19.0</v>
      </c>
      <c r="H633" s="28">
        <v>0.0</v>
      </c>
      <c r="I633" s="54">
        <v>0.0</v>
      </c>
      <c r="J633" s="53" t="s">
        <v>2570</v>
      </c>
      <c r="K633" s="30"/>
      <c r="L633" s="27"/>
      <c r="M633" s="27"/>
      <c r="N633" s="33" t="s">
        <v>654</v>
      </c>
      <c r="O633" s="145" t="s">
        <v>654</v>
      </c>
      <c r="P633" s="35" t="s">
        <v>45</v>
      </c>
      <c r="Q633" s="35" t="s">
        <v>45</v>
      </c>
      <c r="R633" s="35" t="s">
        <v>45</v>
      </c>
      <c r="S633" s="35" t="s">
        <v>45</v>
      </c>
      <c r="T633" s="35" t="s">
        <v>45</v>
      </c>
      <c r="U633" s="35" t="s">
        <v>45</v>
      </c>
      <c r="V633" s="35" t="s">
        <v>45</v>
      </c>
      <c r="W633" s="35" t="s">
        <v>45</v>
      </c>
      <c r="X633" s="35" t="s">
        <v>45</v>
      </c>
      <c r="Y633" s="35" t="s">
        <v>45</v>
      </c>
      <c r="Z633" s="38" t="str">
        <f t="array" ref="Z633">IFERROR(xlookup(C:C,'Follow up.1'!A:A,'Follow up.1'!AF:AF),"-")</f>
        <v> 12/24</v>
      </c>
      <c r="AA633" s="31" t="s">
        <v>86</v>
      </c>
      <c r="AB633" s="31"/>
      <c r="AC633" s="31"/>
      <c r="AD633" s="31"/>
      <c r="AE633" s="31"/>
      <c r="AF633" s="31"/>
      <c r="AG633" s="31"/>
      <c r="AH633" s="31"/>
      <c r="AI633" s="31"/>
      <c r="AJ633" s="32"/>
      <c r="AK633" s="31"/>
      <c r="AL633" s="31"/>
      <c r="AM633" s="31"/>
      <c r="AN633" s="39" t="str">
        <f t="array" ref="AN633">IFNA(TEXT(XLOOKUP(C:C,'Follow up.2'!B:B,'Follow up.2'!AF:AF),if(left(B633,1)="3","x", "mm/yyyy")), "-")</f>
        <v/>
      </c>
      <c r="AO633" s="31"/>
      <c r="AP633" s="27"/>
      <c r="AQ633" s="3"/>
      <c r="AR633" s="3"/>
      <c r="AS633" s="3"/>
      <c r="AT633" s="3"/>
      <c r="AU633" s="3"/>
      <c r="AV633" s="3"/>
      <c r="AW633" s="40"/>
      <c r="AX633" s="40"/>
      <c r="AY633" s="40"/>
      <c r="AZ633" s="40"/>
      <c r="BA633" s="40"/>
      <c r="BB633" s="40"/>
      <c r="BC633" s="40"/>
      <c r="BD633" s="40"/>
      <c r="BE633" s="40"/>
      <c r="BF633" s="40"/>
      <c r="BG633" s="40"/>
      <c r="BH633" s="40"/>
      <c r="BI633" s="40"/>
    </row>
    <row r="634" ht="12.75" customHeight="1">
      <c r="A634" s="1"/>
      <c r="B634" s="1">
        <f t="array" ref="B634">ifna(iferror(xlookup(C:C,'1000'!A:A,'1000'!D:D),iferror(xlookup(C:C,'2000'!A:A,'2000'!D:D),xlookup(C:C,'3000'!A:A,'3000'!D:D))),"-")</f>
        <v>3045</v>
      </c>
      <c r="C634" s="52">
        <v>291.0</v>
      </c>
      <c r="D634" s="53" t="s">
        <v>2571</v>
      </c>
      <c r="E634" s="53" t="s">
        <v>2572</v>
      </c>
      <c r="F634" s="93" t="s">
        <v>117</v>
      </c>
      <c r="G634" s="93">
        <v>19.0</v>
      </c>
      <c r="H634" s="28">
        <v>0.0</v>
      </c>
      <c r="I634" s="54">
        <v>0.0</v>
      </c>
      <c r="J634" s="123" t="s">
        <v>2573</v>
      </c>
      <c r="K634" s="30"/>
      <c r="L634" s="27"/>
      <c r="M634" s="27"/>
      <c r="N634" s="33" t="s">
        <v>654</v>
      </c>
      <c r="O634" s="95" t="s">
        <v>654</v>
      </c>
      <c r="P634" s="35" t="s">
        <v>45</v>
      </c>
      <c r="Q634" s="35" t="s">
        <v>45</v>
      </c>
      <c r="R634" s="35" t="s">
        <v>45</v>
      </c>
      <c r="S634" s="35" t="s">
        <v>45</v>
      </c>
      <c r="T634" s="35" t="s">
        <v>45</v>
      </c>
      <c r="U634" s="35" t="s">
        <v>45</v>
      </c>
      <c r="V634" s="35" t="s">
        <v>45</v>
      </c>
      <c r="W634" s="35" t="s">
        <v>45</v>
      </c>
      <c r="X634" s="35" t="s">
        <v>45</v>
      </c>
      <c r="Y634" s="35" t="s">
        <v>45</v>
      </c>
      <c r="Z634" s="38" t="str">
        <f t="array" ref="Z634">IFERROR(xlookup(C:C,'Follow up.1'!A:A,'Follow up.1'!AF:AF),"-")</f>
        <v> 3/25</v>
      </c>
      <c r="AA634" s="32" t="s">
        <v>46</v>
      </c>
      <c r="AB634" s="32" t="s">
        <v>86</v>
      </c>
      <c r="AC634" s="32" t="s">
        <v>86</v>
      </c>
      <c r="AD634" s="32" t="s">
        <v>56</v>
      </c>
      <c r="AE634" s="32"/>
      <c r="AF634" s="32" t="s">
        <v>68</v>
      </c>
      <c r="AG634" s="32" t="s">
        <v>57</v>
      </c>
      <c r="AH634" s="32"/>
      <c r="AI634" s="32" t="s">
        <v>88</v>
      </c>
      <c r="AJ634" s="32" t="s">
        <v>2574</v>
      </c>
      <c r="AK634" s="32" t="s">
        <v>2575</v>
      </c>
      <c r="AL634" s="32" t="s">
        <v>57</v>
      </c>
      <c r="AM634" s="32" t="s">
        <v>121</v>
      </c>
      <c r="AN634" s="39" t="str">
        <f t="array" ref="AN634">IFNA(TEXT(XLOOKUP(C:C,'Follow up.2'!B:B,'Follow up.2'!AF:AF),if(left(B634,1)="3","x", "mm/yyyy")), "-")</f>
        <v>x</v>
      </c>
      <c r="AO634" s="31"/>
      <c r="AP634" s="27"/>
      <c r="AQ634" s="3"/>
      <c r="AR634" s="3"/>
      <c r="AS634" s="3"/>
      <c r="AT634" s="3"/>
      <c r="AU634" s="3"/>
      <c r="AV634" s="3"/>
      <c r="AW634" s="13"/>
      <c r="AX634" s="13"/>
      <c r="AY634" s="13"/>
      <c r="AZ634" s="13"/>
      <c r="BA634" s="13"/>
      <c r="BB634" s="13"/>
      <c r="BC634" s="13"/>
      <c r="BD634" s="13"/>
      <c r="BE634" s="13"/>
      <c r="BF634" s="13"/>
      <c r="BG634" s="13"/>
      <c r="BH634" s="13"/>
      <c r="BI634" s="13"/>
    </row>
    <row r="635" ht="12.75" customHeight="1">
      <c r="A635" s="1"/>
      <c r="B635" s="1">
        <f t="array" ref="B635">ifna(iferror(xlookup(C:C,'1000'!A:A,'1000'!D:D),iferror(xlookup(C:C,'2000'!A:A,'2000'!D:D),xlookup(C:C,'3000'!A:A,'3000'!D:D))),"-")</f>
        <v>3150</v>
      </c>
      <c r="C635" s="26">
        <v>1327.0</v>
      </c>
      <c r="D635" s="27" t="s">
        <v>2576</v>
      </c>
      <c r="E635" s="27" t="s">
        <v>2289</v>
      </c>
      <c r="F635" s="27" t="s">
        <v>81</v>
      </c>
      <c r="G635" s="27">
        <v>19.0</v>
      </c>
      <c r="H635" s="28" t="s">
        <v>2577</v>
      </c>
      <c r="I635" s="175">
        <v>2.677701956E9</v>
      </c>
      <c r="J635" s="195">
        <v>2.677701956E9</v>
      </c>
      <c r="K635" s="30" t="s">
        <v>609</v>
      </c>
      <c r="L635" s="31" t="s">
        <v>609</v>
      </c>
      <c r="M635" s="32" t="s">
        <v>2578</v>
      </c>
      <c r="N635" s="33" t="s">
        <v>654</v>
      </c>
      <c r="O635" s="86" t="s">
        <v>654</v>
      </c>
      <c r="P635" s="199" t="s">
        <v>106</v>
      </c>
      <c r="Q635" s="65" t="s">
        <v>106</v>
      </c>
      <c r="R635" s="65" t="s">
        <v>106</v>
      </c>
      <c r="S635" s="65" t="s">
        <v>106</v>
      </c>
      <c r="T635" s="65" t="s">
        <v>106</v>
      </c>
      <c r="U635" s="65" t="s">
        <v>46</v>
      </c>
      <c r="V635" s="65" t="s">
        <v>45</v>
      </c>
      <c r="W635" s="65" t="s">
        <v>106</v>
      </c>
      <c r="X635" s="65" t="s">
        <v>106</v>
      </c>
      <c r="Y635" s="65" t="s">
        <v>106</v>
      </c>
      <c r="Z635" s="38" t="str">
        <f t="array" ref="Z635">IFERROR(xlookup(C:C,'Follow up.1'!A:A,'Follow up.1'!AF:AF),"-")</f>
        <v> 11/25</v>
      </c>
      <c r="AA635" s="51" t="s">
        <v>57</v>
      </c>
      <c r="AB635" s="6"/>
      <c r="AC635" s="6"/>
      <c r="AD635" s="6"/>
      <c r="AE635" s="6"/>
      <c r="AF635" s="6"/>
      <c r="AG635" s="6"/>
      <c r="AH635" s="6"/>
      <c r="AI635" s="6"/>
      <c r="AJ635" s="6"/>
      <c r="AK635" s="6"/>
      <c r="AL635" s="6"/>
      <c r="AM635" s="6"/>
      <c r="AN635" s="39" t="str">
        <f t="array" ref="AN635">IFNA(TEXT(XLOOKUP(C:C,'Follow up.2'!B:B,'Follow up.2'!AF:AF), "mm/yyyy"), "-")</f>
        <v/>
      </c>
      <c r="AO635" s="6"/>
      <c r="AP635" s="3"/>
      <c r="AQ635" s="3"/>
      <c r="AR635" s="3"/>
      <c r="AS635" s="3"/>
      <c r="AT635" s="3"/>
      <c r="AU635" s="3"/>
      <c r="AV635" s="3"/>
      <c r="AW635" s="3"/>
      <c r="AX635" s="3"/>
      <c r="AY635" s="3"/>
      <c r="AZ635" s="3"/>
      <c r="BA635" s="3"/>
      <c r="BB635" s="3"/>
      <c r="BC635" s="3"/>
      <c r="BD635" s="3"/>
      <c r="BE635" s="3"/>
      <c r="BF635" s="3"/>
      <c r="BG635" s="3"/>
      <c r="BH635" s="3"/>
      <c r="BI635" s="3"/>
    </row>
    <row r="636" ht="12.75" customHeight="1">
      <c r="A636" s="1"/>
      <c r="B636" s="1">
        <f t="array" ref="B636">ifna(iferror(xlookup(C:C,'1000'!A:A,'1000'!D:D),iferror(xlookup(C:C,'2000'!A:A,'2000'!D:D),xlookup(C:C,'3000'!A:A,'3000'!D:D))),"-")</f>
        <v>3151</v>
      </c>
      <c r="C636" s="26">
        <v>1362.0</v>
      </c>
      <c r="D636" s="27" t="s">
        <v>2579</v>
      </c>
      <c r="E636" s="27" t="s">
        <v>49</v>
      </c>
      <c r="F636" s="27" t="s">
        <v>124</v>
      </c>
      <c r="G636" s="27">
        <v>19.0</v>
      </c>
      <c r="H636" s="28" t="s">
        <v>51</v>
      </c>
      <c r="I636" s="29"/>
      <c r="J636" s="27">
        <v>3.479053234E9</v>
      </c>
      <c r="K636" s="30" t="s">
        <v>2580</v>
      </c>
      <c r="L636" s="6" t="s">
        <v>2580</v>
      </c>
      <c r="M636" s="51" t="s">
        <v>2581</v>
      </c>
      <c r="N636" s="33" t="s">
        <v>654</v>
      </c>
      <c r="O636" s="86" t="s">
        <v>654</v>
      </c>
      <c r="P636" s="65" t="s">
        <v>56</v>
      </c>
      <c r="Q636" s="65" t="s">
        <v>56</v>
      </c>
      <c r="R636" s="65" t="s">
        <v>56</v>
      </c>
      <c r="S636" s="65" t="s">
        <v>56</v>
      </c>
      <c r="T636" s="65" t="s">
        <v>56</v>
      </c>
      <c r="U636" s="65" t="s">
        <v>56</v>
      </c>
      <c r="V636" s="65" t="s">
        <v>45</v>
      </c>
      <c r="W636" s="65" t="s">
        <v>45</v>
      </c>
      <c r="X636" s="65" t="s">
        <v>45</v>
      </c>
      <c r="Y636" s="65" t="s">
        <v>45</v>
      </c>
      <c r="Z636" s="38" t="str">
        <f t="array" ref="Z636">IFERROR(xlookup(C:C,'Follow up.1'!A:A,'Follow up.1'!AF:AF),"-")</f>
        <v> 11/25</v>
      </c>
      <c r="AA636" s="51" t="s">
        <v>57</v>
      </c>
      <c r="AB636" s="51" t="s">
        <v>107</v>
      </c>
      <c r="AC636" s="51" t="s">
        <v>107</v>
      </c>
      <c r="AD636" s="51" t="s">
        <v>107</v>
      </c>
      <c r="AE636" s="51"/>
      <c r="AF636" s="51" t="s">
        <v>198</v>
      </c>
      <c r="AG636" s="6"/>
      <c r="AH636" s="6"/>
      <c r="AI636" s="6"/>
      <c r="AJ636" s="6"/>
      <c r="AK636" s="6"/>
      <c r="AL636" s="6"/>
      <c r="AM636" s="6"/>
      <c r="AN636" s="39" t="str">
        <f t="array" ref="AN636">IFNA(TEXT(XLOOKUP(C:C,'Follow up.2'!B:B,'Follow up.2'!AF:AF), "mm/yyyy"), "-")</f>
        <v/>
      </c>
      <c r="AO636" s="6"/>
      <c r="AP636" s="3"/>
      <c r="AQ636" s="3"/>
      <c r="AR636" s="3"/>
      <c r="AS636" s="3"/>
      <c r="AT636" s="3"/>
      <c r="AU636" s="3"/>
      <c r="AV636" s="3"/>
      <c r="AW636" s="3"/>
      <c r="AX636" s="3"/>
      <c r="AY636" s="3"/>
      <c r="AZ636" s="3"/>
      <c r="BA636" s="3"/>
      <c r="BB636" s="3"/>
      <c r="BC636" s="3"/>
      <c r="BD636" s="3"/>
      <c r="BE636" s="3"/>
      <c r="BF636" s="3"/>
      <c r="BG636" s="3"/>
      <c r="BH636" s="3"/>
      <c r="BI636" s="3"/>
    </row>
    <row r="637" ht="12.75" customHeight="1">
      <c r="A637" s="1"/>
      <c r="B637" s="1">
        <f t="array" ref="B637">ifna(iferror(xlookup(C:C,'1000'!A:A,'1000'!D:D),iferror(xlookup(C:C,'2000'!A:A,'2000'!D:D),xlookup(C:C,'3000'!A:A,'3000'!D:D))),"-")</f>
        <v>3152</v>
      </c>
      <c r="C637" s="26">
        <v>1354.0</v>
      </c>
      <c r="D637" s="27" t="s">
        <v>317</v>
      </c>
      <c r="E637" s="27" t="s">
        <v>2582</v>
      </c>
      <c r="F637" s="27" t="s">
        <v>81</v>
      </c>
      <c r="G637" s="27">
        <v>19.0</v>
      </c>
      <c r="H637" s="28"/>
      <c r="I637" s="29" t="s">
        <v>2583</v>
      </c>
      <c r="J637" s="29" t="s">
        <v>2583</v>
      </c>
      <c r="K637" s="30" t="s">
        <v>609</v>
      </c>
      <c r="L637" s="31" t="s">
        <v>609</v>
      </c>
      <c r="M637" s="32" t="s">
        <v>2584</v>
      </c>
      <c r="N637" s="33" t="s">
        <v>654</v>
      </c>
      <c r="O637" s="86" t="s">
        <v>654</v>
      </c>
      <c r="P637" s="65" t="s">
        <v>106</v>
      </c>
      <c r="Q637" s="65" t="s">
        <v>106</v>
      </c>
      <c r="R637" s="65" t="s">
        <v>106</v>
      </c>
      <c r="S637" s="65" t="s">
        <v>106</v>
      </c>
      <c r="T637" s="65" t="s">
        <v>106</v>
      </c>
      <c r="U637" s="65" t="s">
        <v>106</v>
      </c>
      <c r="V637" s="65" t="s">
        <v>45</v>
      </c>
      <c r="W637" s="65" t="s">
        <v>45</v>
      </c>
      <c r="X637" s="65" t="s">
        <v>45</v>
      </c>
      <c r="Y637" s="65" t="s">
        <v>56</v>
      </c>
      <c r="Z637" s="38" t="str">
        <f t="array" ref="Z637">IFERROR(xlookup(C:C,'Follow up.1'!A:A,'Follow up.1'!AF:AF),"-")</f>
        <v> 11/25</v>
      </c>
      <c r="AA637" s="51" t="s">
        <v>57</v>
      </c>
      <c r="AB637" s="6"/>
      <c r="AC637" s="6"/>
      <c r="AD637" s="6"/>
      <c r="AE637" s="6"/>
      <c r="AF637" s="6"/>
      <c r="AG637" s="6"/>
      <c r="AH637" s="6"/>
      <c r="AI637" s="6"/>
      <c r="AJ637" s="6"/>
      <c r="AK637" s="6"/>
      <c r="AL637" s="6"/>
      <c r="AM637" s="6"/>
      <c r="AN637" s="39" t="str">
        <f t="array" ref="AN637">IFNA(TEXT(XLOOKUP(C:C,'Follow up.2'!B:B,'Follow up.2'!AF:AF), "mm/yyyy"), "-")</f>
        <v/>
      </c>
      <c r="AO637" s="6"/>
      <c r="AP637" s="3"/>
      <c r="AQ637" s="3"/>
      <c r="AR637" s="3"/>
      <c r="AS637" s="3"/>
      <c r="AT637" s="3"/>
      <c r="AU637" s="3"/>
      <c r="AV637" s="3"/>
      <c r="AW637" s="3"/>
      <c r="AX637" s="3"/>
      <c r="AY637" s="3"/>
      <c r="AZ637" s="3"/>
      <c r="BA637" s="3"/>
      <c r="BB637" s="3"/>
      <c r="BC637" s="3"/>
      <c r="BD637" s="3"/>
      <c r="BE637" s="3"/>
      <c r="BF637" s="3"/>
      <c r="BG637" s="3"/>
      <c r="BH637" s="3"/>
      <c r="BI637" s="3"/>
    </row>
    <row r="638" ht="12.75" customHeight="1">
      <c r="A638" s="1"/>
      <c r="B638" s="1" t="str">
        <f t="array" ref="B638">ifna(iferror(xlookup(C:C,'1000'!A:A,'1000'!D:D),iferror(xlookup(C:C,'2000'!A:A,'2000'!D:D),xlookup(C:C,'3000'!A:A,'3000'!D:D))),"-")</f>
        <v>-</v>
      </c>
      <c r="C638" s="26">
        <v>751.0</v>
      </c>
      <c r="D638" s="27" t="s">
        <v>2585</v>
      </c>
      <c r="E638" s="27" t="s">
        <v>408</v>
      </c>
      <c r="F638" s="27">
        <v>1.0</v>
      </c>
      <c r="G638" s="27">
        <v>19.0</v>
      </c>
      <c r="H638" s="28">
        <v>0.0</v>
      </c>
      <c r="I638" s="29" t="s">
        <v>447</v>
      </c>
      <c r="J638" s="27" t="s">
        <v>447</v>
      </c>
      <c r="K638" s="30" t="s">
        <v>42</v>
      </c>
      <c r="L638" s="31" t="s">
        <v>42</v>
      </c>
      <c r="M638" s="51" t="s">
        <v>895</v>
      </c>
      <c r="N638" s="153" t="s">
        <v>58</v>
      </c>
      <c r="O638" s="149" t="s">
        <v>58</v>
      </c>
      <c r="P638" s="35"/>
      <c r="Q638" s="35"/>
      <c r="R638" s="35"/>
      <c r="S638" s="35"/>
      <c r="T638" s="35"/>
      <c r="U638" s="35"/>
      <c r="V638" s="35"/>
      <c r="W638" s="35"/>
      <c r="X638" s="35"/>
      <c r="Y638" s="35"/>
      <c r="Z638" s="38" t="str">
        <f t="array" ref="Z638">IFERROR(xlookup(C:C,'Follow up.1'!A:A,'Follow up.1'!AF:AF),"-")</f>
        <v>-</v>
      </c>
      <c r="AA638" s="31"/>
      <c r="AB638" s="31"/>
      <c r="AC638" s="31"/>
      <c r="AD638" s="31"/>
      <c r="AE638" s="31"/>
      <c r="AF638" s="31"/>
      <c r="AG638" s="31"/>
      <c r="AH638" s="31"/>
      <c r="AI638" s="31"/>
      <c r="AJ638" s="31"/>
      <c r="AK638" s="31"/>
      <c r="AL638" s="31"/>
      <c r="AM638" s="31"/>
      <c r="AN638" s="39" t="str">
        <f t="array" ref="AN638">IFNA(TEXT(XLOOKUP(C:C,'Follow up.2'!B:B,'Follow up.2'!AF:AF),if(left(B638,1)="3","x", "mm/yyyy")), "-")</f>
        <v>-</v>
      </c>
      <c r="AO638" s="31"/>
      <c r="AP638" s="27"/>
      <c r="AQ638" s="3"/>
      <c r="AR638" s="3"/>
      <c r="AS638" s="3"/>
      <c r="AT638" s="3"/>
      <c r="AU638" s="3"/>
      <c r="AV638" s="3"/>
      <c r="AW638" s="3"/>
      <c r="AX638" s="3"/>
      <c r="AY638" s="3"/>
      <c r="AZ638" s="3"/>
      <c r="BA638" s="3"/>
      <c r="BB638" s="3"/>
      <c r="BC638" s="3"/>
      <c r="BD638" s="3"/>
      <c r="BE638" s="3"/>
      <c r="BF638" s="3"/>
      <c r="BG638" s="3"/>
      <c r="BH638" s="3"/>
      <c r="BI638" s="3"/>
    </row>
    <row r="639" ht="12.75" customHeight="1">
      <c r="A639" s="1"/>
      <c r="B639" s="1" t="str">
        <f t="array" ref="B639">ifna(iferror(xlookup(C:C,'1000'!A:A,'1000'!D:D),iferror(xlookup(C:C,'2000'!A:A,'2000'!D:D),xlookup(C:C,'3000'!A:A,'3000'!D:D))),"-")</f>
        <v>-</v>
      </c>
      <c r="C639" s="26">
        <v>1138.0</v>
      </c>
      <c r="D639" s="27" t="s">
        <v>2586</v>
      </c>
      <c r="E639" s="27" t="s">
        <v>2587</v>
      </c>
      <c r="F639" s="27" t="s">
        <v>287</v>
      </c>
      <c r="G639" s="27">
        <v>19.0</v>
      </c>
      <c r="H639" s="28"/>
      <c r="I639" s="29" t="s">
        <v>2588</v>
      </c>
      <c r="J639" s="27"/>
      <c r="K639" s="30" t="s">
        <v>42</v>
      </c>
      <c r="L639" s="31" t="s">
        <v>42</v>
      </c>
      <c r="M639" s="51" t="s">
        <v>895</v>
      </c>
      <c r="N639" s="153" t="s">
        <v>58</v>
      </c>
      <c r="O639" s="149" t="s">
        <v>58</v>
      </c>
      <c r="P639" s="35" t="s">
        <v>76</v>
      </c>
      <c r="Q639" s="35"/>
      <c r="R639" s="35"/>
      <c r="S639" s="35"/>
      <c r="T639" s="35"/>
      <c r="U639" s="35"/>
      <c r="V639" s="35"/>
      <c r="W639" s="35"/>
      <c r="X639" s="35"/>
      <c r="Y639" s="35"/>
      <c r="Z639" s="38" t="str">
        <f t="array" ref="Z639">IFERROR(xlookup(C:C,'Follow up.1'!A:A,'Follow up.1'!AF:AF),"-")</f>
        <v>-</v>
      </c>
      <c r="AA639" s="31"/>
      <c r="AB639" s="31"/>
      <c r="AC639" s="31"/>
      <c r="AD639" s="31"/>
      <c r="AE639" s="31"/>
      <c r="AF639" s="31"/>
      <c r="AG639" s="31"/>
      <c r="AH639" s="31"/>
      <c r="AI639" s="31"/>
      <c r="AJ639" s="31"/>
      <c r="AK639" s="31"/>
      <c r="AL639" s="31"/>
      <c r="AM639" s="31"/>
      <c r="AN639" s="39" t="str">
        <f t="array" ref="AN639">IFNA(TEXT(XLOOKUP(C:C,'Follow up.2'!B:B,'Follow up.2'!AF:AF), "mm/yyyy"), "-")</f>
        <v>-</v>
      </c>
      <c r="AO639" s="31"/>
      <c r="AP639" s="27"/>
      <c r="AQ639" s="3"/>
      <c r="AR639" s="3"/>
      <c r="AS639" s="3"/>
      <c r="AT639" s="3"/>
      <c r="AU639" s="3"/>
      <c r="AV639" s="3"/>
      <c r="AW639" s="3"/>
      <c r="AX639" s="3"/>
      <c r="AY639" s="3"/>
      <c r="AZ639" s="3"/>
      <c r="BA639" s="3"/>
      <c r="BB639" s="3"/>
      <c r="BC639" s="3"/>
      <c r="BD639" s="3"/>
      <c r="BE639" s="3"/>
      <c r="BF639" s="3"/>
      <c r="BG639" s="3"/>
      <c r="BH639" s="3"/>
      <c r="BI639" s="3"/>
    </row>
    <row r="640" ht="12.75" customHeight="1">
      <c r="A640" s="1"/>
      <c r="B640" s="1" t="str">
        <f t="array" ref="B640">ifna(iferror(xlookup(C:C,'1000'!A:A,'1000'!D:D),iferror(xlookup(C:C,'2000'!A:A,'2000'!D:D),xlookup(C:C,'3000'!A:A,'3000'!D:D))),"-")</f>
        <v>-</v>
      </c>
      <c r="C640" s="26">
        <v>1155.0</v>
      </c>
      <c r="D640" s="128" t="s">
        <v>2589</v>
      </c>
      <c r="E640" s="128" t="s">
        <v>2590</v>
      </c>
      <c r="F640" s="128" t="s">
        <v>71</v>
      </c>
      <c r="G640" s="128">
        <v>19.0</v>
      </c>
      <c r="H640" s="77"/>
      <c r="I640" s="127" t="s">
        <v>2591</v>
      </c>
      <c r="J640" s="128"/>
      <c r="K640" s="30" t="s">
        <v>42</v>
      </c>
      <c r="L640" s="31" t="s">
        <v>42</v>
      </c>
      <c r="M640" s="51" t="s">
        <v>895</v>
      </c>
      <c r="N640" s="153" t="s">
        <v>58</v>
      </c>
      <c r="O640" s="149" t="s">
        <v>58</v>
      </c>
      <c r="P640" s="35" t="s">
        <v>76</v>
      </c>
      <c r="Q640" s="35"/>
      <c r="R640" s="35"/>
      <c r="S640" s="35"/>
      <c r="T640" s="35"/>
      <c r="U640" s="35"/>
      <c r="V640" s="35"/>
      <c r="W640" s="35"/>
      <c r="X640" s="35"/>
      <c r="Y640" s="35"/>
      <c r="Z640" s="38" t="str">
        <f t="array" ref="Z640">IFERROR(xlookup(C:C,'Follow up.1'!A:A,'Follow up.1'!AF:AF),"-")</f>
        <v>-</v>
      </c>
      <c r="AA640" s="31"/>
      <c r="AB640" s="31"/>
      <c r="AC640" s="31"/>
      <c r="AD640" s="31"/>
      <c r="AE640" s="31"/>
      <c r="AF640" s="31"/>
      <c r="AG640" s="31"/>
      <c r="AH640" s="31"/>
      <c r="AI640" s="31"/>
      <c r="AJ640" s="31"/>
      <c r="AK640" s="31"/>
      <c r="AL640" s="31"/>
      <c r="AM640" s="31"/>
      <c r="AN640" s="39" t="str">
        <f t="array" ref="AN640">IFNA(TEXT(XLOOKUP(C:C,'Follow up.2'!B:B,'Follow up.2'!AF:AF), "mm/yyyy"), "-")</f>
        <v>-</v>
      </c>
      <c r="AO640" s="31"/>
      <c r="AP640" s="27"/>
      <c r="AQ640" s="3"/>
      <c r="AR640" s="3"/>
      <c r="AS640" s="3"/>
      <c r="AT640" s="3"/>
      <c r="AU640" s="3"/>
      <c r="AV640" s="3"/>
      <c r="AW640" s="3"/>
      <c r="AX640" s="3"/>
      <c r="AY640" s="3"/>
      <c r="AZ640" s="3"/>
      <c r="BA640" s="3"/>
      <c r="BB640" s="3"/>
      <c r="BC640" s="3"/>
      <c r="BD640" s="3"/>
      <c r="BE640" s="3"/>
      <c r="BF640" s="3"/>
      <c r="BG640" s="3"/>
      <c r="BH640" s="3"/>
      <c r="BI640" s="3"/>
    </row>
    <row r="641" ht="12.75" customHeight="1">
      <c r="A641" s="1"/>
      <c r="B641" s="1" t="str">
        <f t="array" ref="B641">ifna(iferror(xlookup(C:C,'1000'!A:A,'1000'!D:D),iferror(xlookup(C:C,'2000'!A:A,'2000'!D:D),xlookup(C:C,'3000'!A:A,'3000'!D:D))),"-")</f>
        <v>-</v>
      </c>
      <c r="C641" s="60">
        <v>1220.0</v>
      </c>
      <c r="D641" s="144" t="s">
        <v>2592</v>
      </c>
      <c r="E641" s="144" t="s">
        <v>2593</v>
      </c>
      <c r="F641" s="144" t="s">
        <v>287</v>
      </c>
      <c r="G641" s="144">
        <v>19.0</v>
      </c>
      <c r="H641" s="77"/>
      <c r="I641" s="174" t="s">
        <v>2594</v>
      </c>
      <c r="J641" s="144"/>
      <c r="K641" s="30" t="s">
        <v>42</v>
      </c>
      <c r="L641" s="31" t="s">
        <v>42</v>
      </c>
      <c r="M641" s="51" t="s">
        <v>895</v>
      </c>
      <c r="N641" s="153" t="s">
        <v>58</v>
      </c>
      <c r="O641" s="149" t="s">
        <v>58</v>
      </c>
      <c r="P641" s="35"/>
      <c r="Q641" s="35"/>
      <c r="R641" s="35"/>
      <c r="S641" s="35"/>
      <c r="T641" s="35"/>
      <c r="U641" s="35"/>
      <c r="V641" s="35"/>
      <c r="W641" s="35"/>
      <c r="X641" s="35"/>
      <c r="Y641" s="35"/>
      <c r="Z641" s="38" t="str">
        <f t="array" ref="Z641">IFERROR(xlookup(C:C,'Follow up.1'!A:A,'Follow up.1'!AF:AF),"-")</f>
        <v>-</v>
      </c>
      <c r="AA641" s="31"/>
      <c r="AB641" s="31"/>
      <c r="AC641" s="31"/>
      <c r="AD641" s="31"/>
      <c r="AE641" s="31"/>
      <c r="AF641" s="31"/>
      <c r="AG641" s="31"/>
      <c r="AH641" s="31"/>
      <c r="AI641" s="31"/>
      <c r="AJ641" s="31"/>
      <c r="AK641" s="31"/>
      <c r="AL641" s="31"/>
      <c r="AM641" s="31"/>
      <c r="AN641" s="39" t="str">
        <f t="array" ref="AN641">IFNA(TEXT(XLOOKUP(C:C,'Follow up.2'!B:B,'Follow up.2'!AF:AF), "mm/yyyy"), "-")</f>
        <v>-</v>
      </c>
      <c r="AO641" s="31"/>
      <c r="AP641" s="27"/>
      <c r="AQ641" s="3"/>
      <c r="AR641" s="3"/>
      <c r="AS641" s="3"/>
      <c r="AT641" s="3"/>
      <c r="AU641" s="3"/>
      <c r="AV641" s="3"/>
      <c r="AW641" s="3"/>
      <c r="AX641" s="3"/>
      <c r="AY641" s="3"/>
      <c r="AZ641" s="3"/>
      <c r="BA641" s="3"/>
      <c r="BB641" s="3"/>
      <c r="BC641" s="3"/>
      <c r="BD641" s="3"/>
      <c r="BE641" s="3"/>
      <c r="BF641" s="3"/>
      <c r="BG641" s="3"/>
      <c r="BH641" s="3"/>
      <c r="BI641" s="3"/>
    </row>
    <row r="642" ht="12.75" customHeight="1">
      <c r="A642" s="1"/>
      <c r="B642" s="1" t="str">
        <f t="array" ref="B642">ifna(iferror(xlookup(C:C,'1000'!A:A,'1000'!D:D),iferror(xlookup(C:C,'2000'!A:A,'2000'!D:D),xlookup(C:C,'3000'!A:A,'3000'!D:D))),"-")</f>
        <v>-</v>
      </c>
      <c r="C642" s="26">
        <v>1222.0</v>
      </c>
      <c r="D642" s="27" t="s">
        <v>727</v>
      </c>
      <c r="E642" s="27" t="s">
        <v>2595</v>
      </c>
      <c r="F642" s="27" t="s">
        <v>92</v>
      </c>
      <c r="G642" s="27">
        <v>19.0</v>
      </c>
      <c r="H642" s="28"/>
      <c r="I642" s="29" t="s">
        <v>2596</v>
      </c>
      <c r="J642" s="27"/>
      <c r="K642" s="55"/>
      <c r="L642" s="53"/>
      <c r="M642" s="51" t="s">
        <v>895</v>
      </c>
      <c r="N642" s="153" t="s">
        <v>58</v>
      </c>
      <c r="O642" s="149" t="s">
        <v>58</v>
      </c>
      <c r="P642" s="66" t="s">
        <v>76</v>
      </c>
      <c r="Q642" s="35"/>
      <c r="R642" s="35"/>
      <c r="S642" s="35"/>
      <c r="T642" s="35"/>
      <c r="U642" s="35"/>
      <c r="V642" s="35"/>
      <c r="W642" s="35"/>
      <c r="X642" s="35"/>
      <c r="Y642" s="35"/>
      <c r="Z642" s="38" t="str">
        <f t="array" ref="Z642">IFERROR(xlookup(C:C,'Follow up.1'!A:A,'Follow up.1'!AF:AF),"-")</f>
        <v>-</v>
      </c>
      <c r="AA642" s="31"/>
      <c r="AB642" s="31"/>
      <c r="AC642" s="31"/>
      <c r="AD642" s="31"/>
      <c r="AE642" s="31"/>
      <c r="AF642" s="31"/>
      <c r="AG642" s="31"/>
      <c r="AH642" s="31"/>
      <c r="AI642" s="31"/>
      <c r="AJ642" s="31"/>
      <c r="AK642" s="31"/>
      <c r="AL642" s="31"/>
      <c r="AM642" s="31"/>
      <c r="AN642" s="39" t="str">
        <f t="array" ref="AN642">IFNA(TEXT(XLOOKUP(C:C,'Follow up.2'!B:B,'Follow up.2'!AF:AF), "mm/yyyy"), "-")</f>
        <v>-</v>
      </c>
      <c r="AO642" s="31"/>
      <c r="AP642" s="27"/>
      <c r="AQ642" s="3"/>
      <c r="AR642" s="3"/>
      <c r="AS642" s="3"/>
      <c r="AT642" s="3"/>
      <c r="AU642" s="3"/>
      <c r="AV642" s="3"/>
      <c r="AW642" s="3"/>
      <c r="AX642" s="3"/>
      <c r="AY642" s="3"/>
      <c r="AZ642" s="3"/>
      <c r="BA642" s="3"/>
      <c r="BB642" s="3"/>
      <c r="BC642" s="3"/>
      <c r="BD642" s="3"/>
      <c r="BE642" s="3"/>
      <c r="BF642" s="3"/>
      <c r="BG642" s="3"/>
      <c r="BH642" s="3"/>
      <c r="BI642" s="3"/>
    </row>
    <row r="643" ht="12.75" customHeight="1">
      <c r="A643" s="1"/>
      <c r="B643" s="1" t="str">
        <f t="array" ref="B643">ifna(iferror(xlookup(C:C,'1000'!A:A,'1000'!D:D),iferror(xlookup(C:C,'2000'!A:A,'2000'!D:D),xlookup(C:C,'3000'!A:A,'3000'!D:D))),"-")</f>
        <v>-</v>
      </c>
      <c r="C643" s="26">
        <v>1227.0</v>
      </c>
      <c r="D643" s="27" t="s">
        <v>2592</v>
      </c>
      <c r="E643" s="27" t="s">
        <v>2593</v>
      </c>
      <c r="F643" s="27" t="s">
        <v>38</v>
      </c>
      <c r="G643" s="27">
        <v>19.0</v>
      </c>
      <c r="H643" s="28"/>
      <c r="I643" s="29" t="s">
        <v>2594</v>
      </c>
      <c r="J643" s="27"/>
      <c r="K643" s="55"/>
      <c r="L643" s="53"/>
      <c r="M643" s="51" t="s">
        <v>895</v>
      </c>
      <c r="N643" s="153" t="s">
        <v>58</v>
      </c>
      <c r="O643" s="149" t="s">
        <v>58</v>
      </c>
      <c r="P643" s="66"/>
      <c r="Q643" s="35"/>
      <c r="R643" s="35"/>
      <c r="S643" s="35"/>
      <c r="T643" s="35"/>
      <c r="U643" s="35"/>
      <c r="V643" s="35"/>
      <c r="W643" s="35"/>
      <c r="X643" s="35"/>
      <c r="Y643" s="35"/>
      <c r="Z643" s="38" t="str">
        <f t="array" ref="Z643">IFERROR(xlookup(C:C,'Follow up.1'!A:A,'Follow up.1'!AF:AF),"-")</f>
        <v>-</v>
      </c>
      <c r="AA643" s="31"/>
      <c r="AB643" s="31"/>
      <c r="AC643" s="31"/>
      <c r="AD643" s="31"/>
      <c r="AE643" s="31"/>
      <c r="AF643" s="31"/>
      <c r="AG643" s="31"/>
      <c r="AH643" s="31"/>
      <c r="AI643" s="31"/>
      <c r="AJ643" s="31"/>
      <c r="AK643" s="31"/>
      <c r="AL643" s="31"/>
      <c r="AM643" s="31"/>
      <c r="AN643" s="39" t="str">
        <f t="array" ref="AN643">IFNA(TEXT(XLOOKUP(C:C,'Follow up.2'!B:B,'Follow up.2'!AF:AF), "mm/yyyy"), "-")</f>
        <v>-</v>
      </c>
      <c r="AO643" s="31"/>
      <c r="AP643" s="27"/>
      <c r="AQ643" s="3"/>
      <c r="AR643" s="3"/>
      <c r="AS643" s="3"/>
      <c r="AT643" s="3"/>
      <c r="AU643" s="3"/>
      <c r="AV643" s="3"/>
      <c r="AW643" s="3"/>
      <c r="AX643" s="3"/>
      <c r="AY643" s="3"/>
      <c r="AZ643" s="3"/>
      <c r="BA643" s="3"/>
      <c r="BB643" s="3"/>
      <c r="BC643" s="3"/>
      <c r="BD643" s="3"/>
      <c r="BE643" s="3"/>
      <c r="BF643" s="3"/>
      <c r="BG643" s="3"/>
      <c r="BH643" s="3"/>
      <c r="BI643" s="3"/>
    </row>
    <row r="644" ht="12.75" customHeight="1">
      <c r="A644" s="1"/>
      <c r="B644" s="1" t="str">
        <f t="array" ref="B644">ifna(iferror(xlookup(C:C,'1000'!A:A,'1000'!D:D),iferror(xlookup(C:C,'2000'!A:A,'2000'!D:D),xlookup(C:C,'3000'!A:A,'3000'!D:D))),"-")</f>
        <v>-</v>
      </c>
      <c r="C644" s="26">
        <v>1229.0</v>
      </c>
      <c r="D644" s="27" t="s">
        <v>2597</v>
      </c>
      <c r="E644" s="27" t="s">
        <v>2598</v>
      </c>
      <c r="F644" s="27" t="s">
        <v>38</v>
      </c>
      <c r="G644" s="27">
        <v>19.0</v>
      </c>
      <c r="H644" s="28"/>
      <c r="I644" s="29" t="s">
        <v>2599</v>
      </c>
      <c r="J644" s="27"/>
      <c r="K644" s="55"/>
      <c r="L644" s="53"/>
      <c r="M644" s="51" t="s">
        <v>895</v>
      </c>
      <c r="N644" s="153" t="s">
        <v>58</v>
      </c>
      <c r="O644" s="149" t="s">
        <v>58</v>
      </c>
      <c r="P644" s="66"/>
      <c r="Q644" s="35"/>
      <c r="R644" s="35"/>
      <c r="S644" s="35"/>
      <c r="T644" s="35"/>
      <c r="U644" s="35"/>
      <c r="V644" s="35"/>
      <c r="W644" s="35"/>
      <c r="X644" s="35"/>
      <c r="Y644" s="35"/>
      <c r="Z644" s="38" t="str">
        <f t="array" ref="Z644">IFERROR(xlookup(C:C,'Follow up.1'!A:A,'Follow up.1'!AF:AF),"-")</f>
        <v>-</v>
      </c>
      <c r="AA644" s="31"/>
      <c r="AB644" s="31"/>
      <c r="AC644" s="31"/>
      <c r="AD644" s="31"/>
      <c r="AE644" s="31"/>
      <c r="AF644" s="31"/>
      <c r="AG644" s="31"/>
      <c r="AH644" s="31"/>
      <c r="AI644" s="31"/>
      <c r="AJ644" s="31"/>
      <c r="AK644" s="31"/>
      <c r="AL644" s="31"/>
      <c r="AM644" s="31"/>
      <c r="AN644" s="39" t="str">
        <f t="array" ref="AN644">IFNA(TEXT(XLOOKUP(C:C,'Follow up.2'!B:B,'Follow up.2'!AF:AF), "mm/yyyy"), "-")</f>
        <v>-</v>
      </c>
      <c r="AO644" s="31"/>
      <c r="AP644" s="27"/>
      <c r="AQ644" s="3"/>
      <c r="AR644" s="3"/>
      <c r="AS644" s="3"/>
      <c r="AT644" s="3"/>
      <c r="AU644" s="3"/>
      <c r="AV644" s="3"/>
      <c r="AW644" s="3"/>
      <c r="AX644" s="3"/>
      <c r="AY644" s="3"/>
      <c r="AZ644" s="3"/>
      <c r="BA644" s="3"/>
      <c r="BB644" s="3"/>
      <c r="BC644" s="3"/>
      <c r="BD644" s="3"/>
      <c r="BE644" s="3"/>
      <c r="BF644" s="3"/>
      <c r="BG644" s="3"/>
      <c r="BH644" s="3"/>
      <c r="BI644" s="3"/>
    </row>
    <row r="645" ht="12.75" customHeight="1">
      <c r="A645" s="1"/>
      <c r="B645" s="1" t="str">
        <f t="array" ref="B645">ifna(iferror(xlookup(C:C,'1000'!A:A,'1000'!D:D),iferror(xlookup(C:C,'2000'!A:A,'2000'!D:D),xlookup(C:C,'3000'!A:A,'3000'!D:D))),"-")</f>
        <v>-</v>
      </c>
      <c r="C645" s="26">
        <v>1233.0</v>
      </c>
      <c r="D645" s="27" t="s">
        <v>2600</v>
      </c>
      <c r="E645" s="27" t="s">
        <v>2601</v>
      </c>
      <c r="F645" s="27" t="s">
        <v>38</v>
      </c>
      <c r="G645" s="27">
        <v>19.0</v>
      </c>
      <c r="H645" s="28"/>
      <c r="I645" s="29" t="s">
        <v>2602</v>
      </c>
      <c r="J645" s="27"/>
      <c r="K645" s="55"/>
      <c r="L645" s="53"/>
      <c r="M645" s="51" t="s">
        <v>895</v>
      </c>
      <c r="N645" s="153" t="s">
        <v>58</v>
      </c>
      <c r="O645" s="149" t="s">
        <v>58</v>
      </c>
      <c r="P645" s="66"/>
      <c r="Q645" s="35"/>
      <c r="R645" s="35"/>
      <c r="S645" s="35"/>
      <c r="T645" s="35"/>
      <c r="U645" s="35"/>
      <c r="V645" s="35"/>
      <c r="W645" s="35"/>
      <c r="X645" s="35"/>
      <c r="Y645" s="35"/>
      <c r="Z645" s="38" t="str">
        <f t="array" ref="Z645">IFERROR(xlookup(C:C,'Follow up.1'!A:A,'Follow up.1'!AF:AF),"-")</f>
        <v>-</v>
      </c>
      <c r="AA645" s="31"/>
      <c r="AB645" s="31"/>
      <c r="AC645" s="31"/>
      <c r="AD645" s="31"/>
      <c r="AE645" s="31"/>
      <c r="AF645" s="31"/>
      <c r="AG645" s="31"/>
      <c r="AH645" s="31"/>
      <c r="AI645" s="31"/>
      <c r="AJ645" s="31"/>
      <c r="AK645" s="31"/>
      <c r="AL645" s="31"/>
      <c r="AM645" s="31"/>
      <c r="AN645" s="39" t="str">
        <f t="array" ref="AN645">IFNA(TEXT(XLOOKUP(C:C,'Follow up.2'!B:B,'Follow up.2'!AF:AF), "mm/yyyy"), "-")</f>
        <v>-</v>
      </c>
      <c r="AO645" s="31"/>
      <c r="AP645" s="27"/>
      <c r="AQ645" s="3"/>
      <c r="AR645" s="3"/>
      <c r="AS645" s="3"/>
      <c r="AT645" s="3"/>
      <c r="AU645" s="3"/>
      <c r="AV645" s="3"/>
      <c r="AW645" s="3"/>
      <c r="AX645" s="3"/>
      <c r="AY645" s="3"/>
      <c r="AZ645" s="3"/>
      <c r="BA645" s="3"/>
      <c r="BB645" s="3"/>
      <c r="BC645" s="3"/>
      <c r="BD645" s="3"/>
      <c r="BE645" s="3"/>
      <c r="BF645" s="3"/>
      <c r="BG645" s="3"/>
      <c r="BH645" s="3"/>
      <c r="BI645" s="3"/>
    </row>
    <row r="646" ht="12.75" customHeight="1">
      <c r="A646" s="1"/>
      <c r="B646" s="1" t="str">
        <f t="array" ref="B646">ifna(iferror(xlookup(C:C,'1000'!A:A,'1000'!D:D),iferror(xlookup(C:C,'2000'!A:A,'2000'!D:D),xlookup(C:C,'3000'!A:A,'3000'!D:D))),"-")</f>
        <v>-</v>
      </c>
      <c r="C646" s="26">
        <v>1235.0</v>
      </c>
      <c r="D646" s="27" t="s">
        <v>2603</v>
      </c>
      <c r="E646" s="27" t="s">
        <v>2604</v>
      </c>
      <c r="F646" s="27" t="s">
        <v>38</v>
      </c>
      <c r="G646" s="27">
        <v>19.0</v>
      </c>
      <c r="H646" s="28"/>
      <c r="I646" s="29" t="s">
        <v>2605</v>
      </c>
      <c r="J646" s="27"/>
      <c r="K646" s="55"/>
      <c r="L646" s="53"/>
      <c r="M646" s="51" t="s">
        <v>895</v>
      </c>
      <c r="N646" s="153" t="s">
        <v>58</v>
      </c>
      <c r="O646" s="149" t="s">
        <v>58</v>
      </c>
      <c r="P646" s="66"/>
      <c r="Q646" s="35"/>
      <c r="R646" s="35"/>
      <c r="S646" s="35"/>
      <c r="T646" s="35"/>
      <c r="U646" s="35"/>
      <c r="V646" s="35"/>
      <c r="W646" s="35"/>
      <c r="X646" s="35"/>
      <c r="Y646" s="35"/>
      <c r="Z646" s="38" t="str">
        <f t="array" ref="Z646">IFERROR(xlookup(C:C,'Follow up.1'!A:A,'Follow up.1'!AF:AF),"-")</f>
        <v>-</v>
      </c>
      <c r="AA646" s="31"/>
      <c r="AB646" s="31"/>
      <c r="AC646" s="31"/>
      <c r="AD646" s="31"/>
      <c r="AE646" s="31"/>
      <c r="AF646" s="31"/>
      <c r="AG646" s="31"/>
      <c r="AH646" s="31"/>
      <c r="AI646" s="31"/>
      <c r="AJ646" s="31"/>
      <c r="AK646" s="31"/>
      <c r="AL646" s="31"/>
      <c r="AM646" s="31"/>
      <c r="AN646" s="39" t="str">
        <f t="array" ref="AN646">IFNA(TEXT(XLOOKUP(C:C,'Follow up.2'!B:B,'Follow up.2'!AF:AF), "mm/yyyy"), "-")</f>
        <v>-</v>
      </c>
      <c r="AO646" s="31"/>
      <c r="AP646" s="27"/>
      <c r="AQ646" s="3"/>
      <c r="AR646" s="3"/>
      <c r="AS646" s="3"/>
      <c r="AT646" s="3"/>
      <c r="AU646" s="3"/>
      <c r="AV646" s="3"/>
      <c r="AW646" s="3"/>
      <c r="AX646" s="3"/>
      <c r="AY646" s="3"/>
      <c r="AZ646" s="3"/>
      <c r="BA646" s="3"/>
      <c r="BB646" s="3"/>
      <c r="BC646" s="3"/>
      <c r="BD646" s="3"/>
      <c r="BE646" s="3"/>
      <c r="BF646" s="3"/>
      <c r="BG646" s="3"/>
      <c r="BH646" s="3"/>
      <c r="BI646" s="3"/>
    </row>
    <row r="647" ht="12.75" customHeight="1">
      <c r="A647" s="1"/>
      <c r="B647" s="1" t="str">
        <f t="array" ref="B647">ifna(iferror(xlookup(C:C,'1000'!A:A,'1000'!D:D),iferror(xlookup(C:C,'2000'!A:A,'2000'!D:D),xlookup(C:C,'3000'!A:A,'3000'!D:D))),"-")</f>
        <v>-</v>
      </c>
      <c r="C647" s="26">
        <v>1271.0</v>
      </c>
      <c r="D647" s="27" t="s">
        <v>2606</v>
      </c>
      <c r="E647" s="27" t="s">
        <v>2607</v>
      </c>
      <c r="F647" s="27" t="s">
        <v>92</v>
      </c>
      <c r="G647" s="27">
        <v>19.0</v>
      </c>
      <c r="H647" s="235" t="s">
        <v>2608</v>
      </c>
      <c r="I647" s="29" t="s">
        <v>2609</v>
      </c>
      <c r="J647" s="27"/>
      <c r="K647" s="30" t="s">
        <v>42</v>
      </c>
      <c r="L647" s="31" t="s">
        <v>42</v>
      </c>
      <c r="M647" s="51" t="s">
        <v>895</v>
      </c>
      <c r="N647" s="153" t="s">
        <v>58</v>
      </c>
      <c r="O647" s="149" t="s">
        <v>58</v>
      </c>
      <c r="P647" s="35" t="s">
        <v>106</v>
      </c>
      <c r="Q647" s="35" t="s">
        <v>56</v>
      </c>
      <c r="R647" s="35"/>
      <c r="S647" s="35"/>
      <c r="T647" s="35"/>
      <c r="U647" s="35"/>
      <c r="V647" s="35"/>
      <c r="W647" s="35"/>
      <c r="X647" s="35"/>
      <c r="Y647" s="35"/>
      <c r="Z647" s="38" t="str">
        <f t="array" ref="Z647">IFERROR(xlookup(C:C,'Follow up.1'!A:A,'Follow up.1'!AF:AF),"-")</f>
        <v>-</v>
      </c>
      <c r="AA647" s="31"/>
      <c r="AB647" s="31"/>
      <c r="AC647" s="31"/>
      <c r="AD647" s="31"/>
      <c r="AE647" s="31"/>
      <c r="AF647" s="31"/>
      <c r="AG647" s="31"/>
      <c r="AH647" s="31"/>
      <c r="AI647" s="31"/>
      <c r="AJ647" s="31"/>
      <c r="AK647" s="31"/>
      <c r="AL647" s="31"/>
      <c r="AM647" s="31"/>
      <c r="AN647" s="39" t="str">
        <f t="array" ref="AN647">IFNA(TEXT(XLOOKUP(C:C,'Follow up.2'!B:B,'Follow up.2'!AF:AF), "mm/yyyy"), "-")</f>
        <v>-</v>
      </c>
      <c r="AO647" s="31"/>
      <c r="AP647" s="27"/>
      <c r="AQ647" s="3"/>
      <c r="AR647" s="3"/>
      <c r="AS647" s="3"/>
      <c r="AT647" s="3"/>
      <c r="AU647" s="3"/>
      <c r="AV647" s="3"/>
      <c r="AW647" s="3"/>
      <c r="AX647" s="3"/>
      <c r="AY647" s="3"/>
      <c r="AZ647" s="3"/>
      <c r="BA647" s="3"/>
      <c r="BB647" s="3"/>
      <c r="BC647" s="3"/>
      <c r="BD647" s="3"/>
      <c r="BE647" s="3"/>
      <c r="BF647" s="3"/>
      <c r="BG647" s="3"/>
      <c r="BH647" s="3"/>
      <c r="BI647" s="3"/>
    </row>
    <row r="648" ht="12.75" customHeight="1">
      <c r="A648" s="1"/>
      <c r="B648" s="1" t="str">
        <f t="array" ref="B648">ifna(iferror(xlookup(C:C,'1000'!A:A,'1000'!D:D),iferror(xlookup(C:C,'2000'!A:A,'2000'!D:D),xlookup(C:C,'3000'!A:A,'3000'!D:D))),"-")</f>
        <v>-</v>
      </c>
      <c r="C648" s="26">
        <v>1272.0</v>
      </c>
      <c r="D648" s="27" t="s">
        <v>373</v>
      </c>
      <c r="E648" s="27" t="s">
        <v>2610</v>
      </c>
      <c r="F648" s="27" t="s">
        <v>92</v>
      </c>
      <c r="G648" s="27">
        <v>19.0</v>
      </c>
      <c r="H648" s="28"/>
      <c r="I648" s="29" t="s">
        <v>2611</v>
      </c>
      <c r="J648" s="27"/>
      <c r="K648" s="30" t="s">
        <v>42</v>
      </c>
      <c r="L648" s="31" t="s">
        <v>42</v>
      </c>
      <c r="M648" s="51" t="s">
        <v>895</v>
      </c>
      <c r="N648" s="153" t="s">
        <v>58</v>
      </c>
      <c r="O648" s="149" t="s">
        <v>58</v>
      </c>
      <c r="P648" s="35" t="s">
        <v>106</v>
      </c>
      <c r="Q648" s="35"/>
      <c r="R648" s="35"/>
      <c r="S648" s="35"/>
      <c r="T648" s="35"/>
      <c r="U648" s="35"/>
      <c r="V648" s="35"/>
      <c r="W648" s="35"/>
      <c r="X648" s="35"/>
      <c r="Y648" s="35"/>
      <c r="Z648" s="38" t="str">
        <f t="array" ref="Z648">IFERROR(xlookup(C:C,'Follow up.1'!A:A,'Follow up.1'!AF:AF),"-")</f>
        <v>-</v>
      </c>
      <c r="AA648" s="31"/>
      <c r="AB648" s="31"/>
      <c r="AC648" s="31"/>
      <c r="AD648" s="31"/>
      <c r="AE648" s="31"/>
      <c r="AF648" s="31"/>
      <c r="AG648" s="31"/>
      <c r="AH648" s="31"/>
      <c r="AI648" s="31"/>
      <c r="AJ648" s="31"/>
      <c r="AK648" s="31"/>
      <c r="AL648" s="31"/>
      <c r="AM648" s="31"/>
      <c r="AN648" s="39" t="str">
        <f t="array" ref="AN648">IFNA(TEXT(XLOOKUP(C:C,'Follow up.2'!B:B,'Follow up.2'!AF:AF), "mm/yyyy"), "-")</f>
        <v>-</v>
      </c>
      <c r="AO648" s="31"/>
      <c r="AP648" s="27"/>
      <c r="AQ648" s="3"/>
      <c r="AR648" s="3"/>
      <c r="AS648" s="3"/>
      <c r="AT648" s="3"/>
      <c r="AU648" s="3"/>
      <c r="AV648" s="3"/>
      <c r="AW648" s="3"/>
      <c r="AX648" s="3"/>
      <c r="AY648" s="3"/>
      <c r="AZ648" s="3"/>
      <c r="BA648" s="3"/>
      <c r="BB648" s="3"/>
      <c r="BC648" s="3"/>
      <c r="BD648" s="3"/>
      <c r="BE648" s="3"/>
      <c r="BF648" s="3"/>
      <c r="BG648" s="3"/>
      <c r="BH648" s="3"/>
      <c r="BI648" s="3"/>
    </row>
    <row r="649" ht="12.75" customHeight="1">
      <c r="A649" s="1"/>
      <c r="B649" s="1" t="str">
        <f t="array" ref="B649">ifna(iferror(xlookup(C:C,'1000'!A:A,'1000'!D:D),iferror(xlookup(C:C,'2000'!A:A,'2000'!D:D),xlookup(C:C,'3000'!A:A,'3000'!D:D))),"-")</f>
        <v>-</v>
      </c>
      <c r="C649" s="26">
        <v>1286.0</v>
      </c>
      <c r="D649" s="27" t="s">
        <v>2612</v>
      </c>
      <c r="E649" s="27" t="s">
        <v>2613</v>
      </c>
      <c r="F649" s="27" t="s">
        <v>92</v>
      </c>
      <c r="G649" s="27">
        <v>19.0</v>
      </c>
      <c r="H649" s="28"/>
      <c r="I649" s="29" t="s">
        <v>2614</v>
      </c>
      <c r="J649" s="27"/>
      <c r="K649" s="30" t="s">
        <v>42</v>
      </c>
      <c r="L649" s="31" t="s">
        <v>42</v>
      </c>
      <c r="M649" s="51" t="s">
        <v>895</v>
      </c>
      <c r="N649" s="153" t="s">
        <v>58</v>
      </c>
      <c r="O649" s="149" t="s">
        <v>58</v>
      </c>
      <c r="P649" s="35" t="s">
        <v>106</v>
      </c>
      <c r="Q649" s="35" t="s">
        <v>46</v>
      </c>
      <c r="R649" s="35" t="s">
        <v>106</v>
      </c>
      <c r="S649" s="35" t="s">
        <v>106</v>
      </c>
      <c r="T649" s="35"/>
      <c r="U649" s="35"/>
      <c r="V649" s="35"/>
      <c r="W649" s="35"/>
      <c r="X649" s="35"/>
      <c r="Y649" s="35"/>
      <c r="Z649" s="38" t="str">
        <f t="array" ref="Z649">IFERROR(xlookup(C:C,'Follow up.1'!A:A,'Follow up.1'!AF:AF),"-")</f>
        <v>-</v>
      </c>
      <c r="AA649" s="31"/>
      <c r="AB649" s="31"/>
      <c r="AC649" s="31"/>
      <c r="AD649" s="31"/>
      <c r="AE649" s="31"/>
      <c r="AF649" s="31"/>
      <c r="AG649" s="31"/>
      <c r="AH649" s="31"/>
      <c r="AI649" s="31"/>
      <c r="AJ649" s="31"/>
      <c r="AK649" s="31"/>
      <c r="AL649" s="31"/>
      <c r="AM649" s="31"/>
      <c r="AN649" s="39" t="str">
        <f t="array" ref="AN649">IFNA(TEXT(XLOOKUP(C:C,'Follow up.2'!B:B,'Follow up.2'!AF:AF), "mm/yyyy"), "-")</f>
        <v>-</v>
      </c>
      <c r="AO649" s="31"/>
      <c r="AP649" s="27"/>
      <c r="AQ649" s="3"/>
      <c r="AR649" s="3"/>
      <c r="AS649" s="3"/>
      <c r="AT649" s="3"/>
      <c r="AU649" s="3"/>
      <c r="AV649" s="3"/>
      <c r="AW649" s="3"/>
      <c r="AX649" s="3"/>
      <c r="AY649" s="3"/>
      <c r="AZ649" s="3"/>
      <c r="BA649" s="3"/>
      <c r="BB649" s="3"/>
      <c r="BC649" s="3"/>
      <c r="BD649" s="3"/>
      <c r="BE649" s="3"/>
      <c r="BF649" s="3"/>
      <c r="BG649" s="3"/>
      <c r="BH649" s="3"/>
      <c r="BI649" s="3"/>
    </row>
    <row r="650" ht="12.75" customHeight="1">
      <c r="A650" s="1"/>
      <c r="B650" s="1" t="str">
        <f t="array" ref="B650">ifna(iferror(xlookup(C:C,'1000'!A:A,'1000'!D:D),iferror(xlookup(C:C,'2000'!A:A,'2000'!D:D),xlookup(C:C,'3000'!A:A,'3000'!D:D))),"-")</f>
        <v>-</v>
      </c>
      <c r="C650" s="26">
        <v>1293.0</v>
      </c>
      <c r="D650" s="27" t="s">
        <v>199</v>
      </c>
      <c r="E650" s="27" t="s">
        <v>312</v>
      </c>
      <c r="F650" s="27" t="s">
        <v>92</v>
      </c>
      <c r="G650" s="27">
        <v>19.0</v>
      </c>
      <c r="H650" s="28"/>
      <c r="I650" s="29" t="s">
        <v>2615</v>
      </c>
      <c r="J650" s="27"/>
      <c r="K650" s="30" t="s">
        <v>42</v>
      </c>
      <c r="L650" s="31" t="s">
        <v>42</v>
      </c>
      <c r="M650" s="51" t="s">
        <v>895</v>
      </c>
      <c r="N650" s="153" t="s">
        <v>58</v>
      </c>
      <c r="O650" s="149" t="s">
        <v>58</v>
      </c>
      <c r="P650" s="35" t="s">
        <v>106</v>
      </c>
      <c r="Q650" s="35"/>
      <c r="R650" s="35"/>
      <c r="S650" s="35"/>
      <c r="T650" s="35"/>
      <c r="U650" s="35"/>
      <c r="V650" s="35"/>
      <c r="W650" s="35"/>
      <c r="X650" s="35"/>
      <c r="Y650" s="35"/>
      <c r="Z650" s="38" t="str">
        <f t="array" ref="Z650">IFERROR(xlookup(C:C,'Follow up.1'!A:A,'Follow up.1'!AF:AF),"-")</f>
        <v>-</v>
      </c>
      <c r="AA650" s="31"/>
      <c r="AB650" s="31"/>
      <c r="AC650" s="31"/>
      <c r="AD650" s="31"/>
      <c r="AE650" s="31"/>
      <c r="AF650" s="31"/>
      <c r="AG650" s="31"/>
      <c r="AH650" s="31"/>
      <c r="AI650" s="31"/>
      <c r="AJ650" s="31"/>
      <c r="AK650" s="31"/>
      <c r="AL650" s="31"/>
      <c r="AM650" s="31"/>
      <c r="AN650" s="39" t="str">
        <f t="array" ref="AN650">IFNA(TEXT(XLOOKUP(C:C,'Follow up.2'!B:B,'Follow up.2'!AF:AF), "mm/yyyy"), "-")</f>
        <v>-</v>
      </c>
      <c r="AO650" s="31"/>
      <c r="AP650" s="27"/>
      <c r="AQ650" s="3"/>
      <c r="AR650" s="3"/>
      <c r="AS650" s="3"/>
      <c r="AT650" s="3"/>
      <c r="AU650" s="3"/>
      <c r="AV650" s="3"/>
      <c r="AW650" s="3"/>
      <c r="AX650" s="3"/>
      <c r="AY650" s="3"/>
      <c r="AZ650" s="3"/>
      <c r="BA650" s="3"/>
      <c r="BB650" s="3"/>
      <c r="BC650" s="3"/>
      <c r="BD650" s="3"/>
      <c r="BE650" s="3"/>
      <c r="BF650" s="3"/>
      <c r="BG650" s="3"/>
      <c r="BH650" s="3"/>
      <c r="BI650" s="3"/>
    </row>
    <row r="651" ht="12.75" customHeight="1">
      <c r="A651" s="1"/>
      <c r="B651" s="1" t="str">
        <f t="array" ref="B651">ifna(iferror(xlookup(C:C,'1000'!A:A,'1000'!D:D),iferror(xlookup(C:C,'2000'!A:A,'2000'!D:D),xlookup(C:C,'3000'!A:A,'3000'!D:D))),"-")</f>
        <v>-</v>
      </c>
      <c r="C651" s="26">
        <v>1299.0</v>
      </c>
      <c r="D651" s="128" t="s">
        <v>2616</v>
      </c>
      <c r="E651" s="128" t="s">
        <v>2617</v>
      </c>
      <c r="F651" s="128" t="s">
        <v>71</v>
      </c>
      <c r="G651" s="128">
        <v>19.0</v>
      </c>
      <c r="H651" s="77" t="s">
        <v>2618</v>
      </c>
      <c r="I651" s="127" t="s">
        <v>2619</v>
      </c>
      <c r="J651" s="128" t="s">
        <v>2619</v>
      </c>
      <c r="K651" s="30" t="s">
        <v>609</v>
      </c>
      <c r="L651" s="31" t="s">
        <v>609</v>
      </c>
      <c r="M651" s="51" t="s">
        <v>895</v>
      </c>
      <c r="N651" s="153" t="s">
        <v>58</v>
      </c>
      <c r="O651" s="149" t="s">
        <v>58</v>
      </c>
      <c r="P651" s="35" t="s">
        <v>46</v>
      </c>
      <c r="Q651" s="65"/>
      <c r="R651" s="65"/>
      <c r="S651" s="65"/>
      <c r="T651" s="65"/>
      <c r="U651" s="65"/>
      <c r="V651" s="65"/>
      <c r="W651" s="65"/>
      <c r="X651" s="65"/>
      <c r="Y651" s="65"/>
      <c r="Z651" s="38" t="str">
        <f t="array" ref="Z651">IFERROR(xlookup(C:C,'Follow up.1'!A:A,'Follow up.1'!AF:AF),"-")</f>
        <v>-</v>
      </c>
      <c r="AA651" s="6"/>
      <c r="AB651" s="6"/>
      <c r="AC651" s="6"/>
      <c r="AD651" s="6"/>
      <c r="AE651" s="6"/>
      <c r="AF651" s="6"/>
      <c r="AG651" s="6"/>
      <c r="AH651" s="6"/>
      <c r="AI651" s="6"/>
      <c r="AJ651" s="6"/>
      <c r="AK651" s="6"/>
      <c r="AL651" s="6"/>
      <c r="AM651" s="6"/>
      <c r="AN651" s="39" t="str">
        <f t="array" ref="AN651">IFNA(TEXT(XLOOKUP(C:C,'Follow up.2'!B:B,'Follow up.2'!AF:AF), "mm/yyyy"), "-")</f>
        <v>-</v>
      </c>
      <c r="AO651" s="6"/>
      <c r="AP651" s="3"/>
      <c r="AQ651" s="3"/>
      <c r="AR651" s="3"/>
      <c r="AS651" s="3"/>
      <c r="AT651" s="3"/>
      <c r="AU651" s="3"/>
      <c r="AV651" s="3"/>
      <c r="AW651" s="3"/>
      <c r="AX651" s="3"/>
      <c r="AY651" s="3"/>
      <c r="AZ651" s="3"/>
      <c r="BA651" s="3"/>
      <c r="BB651" s="3"/>
      <c r="BC651" s="3"/>
      <c r="BD651" s="3"/>
      <c r="BE651" s="3"/>
      <c r="BF651" s="3"/>
      <c r="BG651" s="3"/>
      <c r="BH651" s="3"/>
      <c r="BI651" s="3"/>
    </row>
    <row r="652" ht="12.75" customHeight="1">
      <c r="A652" s="1"/>
      <c r="B652" s="1" t="str">
        <f t="array" ref="B652">ifna(iferror(xlookup(C:C,'1000'!A:A,'1000'!D:D),iferror(xlookup(C:C,'2000'!A:A,'2000'!D:D),xlookup(C:C,'3000'!A:A,'3000'!D:D))),"-")</f>
        <v>-</v>
      </c>
      <c r="C652" s="26">
        <v>1300.0</v>
      </c>
      <c r="D652" s="128" t="s">
        <v>2597</v>
      </c>
      <c r="E652" s="128" t="s">
        <v>2598</v>
      </c>
      <c r="F652" s="128" t="s">
        <v>287</v>
      </c>
      <c r="G652" s="128">
        <v>19.0</v>
      </c>
      <c r="H652" s="77" t="s">
        <v>2620</v>
      </c>
      <c r="I652" s="127" t="s">
        <v>2599</v>
      </c>
      <c r="J652" s="128" t="s">
        <v>2599</v>
      </c>
      <c r="K652" s="30" t="s">
        <v>609</v>
      </c>
      <c r="L652" s="31" t="s">
        <v>609</v>
      </c>
      <c r="M652" s="51" t="s">
        <v>895</v>
      </c>
      <c r="N652" s="153" t="s">
        <v>58</v>
      </c>
      <c r="O652" s="149" t="s">
        <v>58</v>
      </c>
      <c r="P652" s="35"/>
      <c r="Q652" s="65"/>
      <c r="R652" s="65"/>
      <c r="S652" s="65"/>
      <c r="T652" s="65"/>
      <c r="U652" s="65"/>
      <c r="V652" s="65"/>
      <c r="W652" s="65"/>
      <c r="X652" s="65"/>
      <c r="Y652" s="65"/>
      <c r="Z652" s="38" t="str">
        <f t="array" ref="Z652">IFERROR(xlookup(C:C,'Follow up.1'!A:A,'Follow up.1'!AF:AF),"-")</f>
        <v>-</v>
      </c>
      <c r="AA652" s="6"/>
      <c r="AB652" s="6"/>
      <c r="AC652" s="6"/>
      <c r="AD652" s="6"/>
      <c r="AE652" s="6"/>
      <c r="AF652" s="6"/>
      <c r="AG652" s="6"/>
      <c r="AH652" s="6"/>
      <c r="AI652" s="6"/>
      <c r="AJ652" s="6"/>
      <c r="AK652" s="6"/>
      <c r="AL652" s="6"/>
      <c r="AM652" s="6"/>
      <c r="AN652" s="39" t="str">
        <f t="array" ref="AN652">IFNA(TEXT(XLOOKUP(C:C,'Follow up.2'!B:B,'Follow up.2'!AF:AF), "mm/yyyy"), "-")</f>
        <v>-</v>
      </c>
      <c r="AO652" s="6"/>
      <c r="AP652" s="3"/>
      <c r="AQ652" s="3"/>
      <c r="AR652" s="3"/>
      <c r="AS652" s="3"/>
      <c r="AT652" s="3"/>
      <c r="AU652" s="3"/>
      <c r="AV652" s="3"/>
      <c r="AW652" s="3"/>
      <c r="AX652" s="3"/>
      <c r="AY652" s="3"/>
      <c r="AZ652" s="3"/>
      <c r="BA652" s="3"/>
      <c r="BB652" s="3"/>
      <c r="BC652" s="3"/>
      <c r="BD652" s="3"/>
      <c r="BE652" s="3"/>
      <c r="BF652" s="3"/>
      <c r="BG652" s="3"/>
      <c r="BH652" s="3"/>
      <c r="BI652" s="3"/>
    </row>
    <row r="653" ht="12.75" customHeight="1">
      <c r="A653" s="1"/>
      <c r="B653" s="1" t="str">
        <f t="array" ref="B653">ifna(iferror(xlookup(C:C,'1000'!A:A,'1000'!D:D),iferror(xlookup(C:C,'2000'!A:A,'2000'!D:D),xlookup(C:C,'3000'!A:A,'3000'!D:D))),"-")</f>
        <v>-</v>
      </c>
      <c r="C653" s="26">
        <v>1303.0</v>
      </c>
      <c r="D653" s="128" t="s">
        <v>2600</v>
      </c>
      <c r="E653" s="128" t="s">
        <v>2601</v>
      </c>
      <c r="F653" s="128" t="s">
        <v>287</v>
      </c>
      <c r="G653" s="128">
        <v>19.0</v>
      </c>
      <c r="H653" s="77" t="s">
        <v>2621</v>
      </c>
      <c r="I653" s="127" t="s">
        <v>2602</v>
      </c>
      <c r="J653" s="128" t="s">
        <v>2602</v>
      </c>
      <c r="K653" s="30" t="s">
        <v>609</v>
      </c>
      <c r="L653" s="31" t="s">
        <v>609</v>
      </c>
      <c r="M653" s="51" t="s">
        <v>895</v>
      </c>
      <c r="N653" s="153" t="s">
        <v>58</v>
      </c>
      <c r="O653" s="149" t="s">
        <v>58</v>
      </c>
      <c r="P653" s="35"/>
      <c r="Q653" s="65"/>
      <c r="R653" s="65"/>
      <c r="S653" s="65"/>
      <c r="T653" s="65"/>
      <c r="U653" s="65"/>
      <c r="V653" s="65"/>
      <c r="W653" s="65"/>
      <c r="X653" s="65"/>
      <c r="Y653" s="65"/>
      <c r="Z653" s="38" t="str">
        <f t="array" ref="Z653">IFERROR(xlookup(C:C,'Follow up.1'!A:A,'Follow up.1'!AF:AF),"-")</f>
        <v>-</v>
      </c>
      <c r="AA653" s="6"/>
      <c r="AB653" s="6"/>
      <c r="AC653" s="6"/>
      <c r="AD653" s="6"/>
      <c r="AE653" s="6"/>
      <c r="AF653" s="6"/>
      <c r="AG653" s="6"/>
      <c r="AH653" s="6"/>
      <c r="AI653" s="6"/>
      <c r="AJ653" s="6"/>
      <c r="AK653" s="6"/>
      <c r="AL653" s="6"/>
      <c r="AM653" s="6"/>
      <c r="AN653" s="39" t="str">
        <f t="array" ref="AN653">IFNA(TEXT(XLOOKUP(C:C,'Follow up.2'!B:B,'Follow up.2'!AF:AF), "mm/yyyy"), "-")</f>
        <v>-</v>
      </c>
      <c r="AO653" s="6"/>
      <c r="AP653" s="3"/>
      <c r="AQ653" s="3"/>
      <c r="AR653" s="3"/>
      <c r="AS653" s="3"/>
      <c r="AT653" s="3"/>
      <c r="AU653" s="3"/>
      <c r="AV653" s="3"/>
      <c r="AW653" s="3"/>
      <c r="AX653" s="3"/>
      <c r="AY653" s="3"/>
      <c r="AZ653" s="3"/>
      <c r="BA653" s="3"/>
      <c r="BB653" s="3"/>
      <c r="BC653" s="3"/>
      <c r="BD653" s="3"/>
      <c r="BE653" s="3"/>
      <c r="BF653" s="3"/>
      <c r="BG653" s="3"/>
      <c r="BH653" s="3"/>
      <c r="BI653" s="3"/>
    </row>
    <row r="654" ht="12.75" customHeight="1">
      <c r="A654" s="1"/>
      <c r="B654" s="1" t="str">
        <f t="array" ref="B654">ifna(iferror(xlookup(C:C,'1000'!A:A,'1000'!D:D),iferror(xlookup(C:C,'2000'!A:A,'2000'!D:D),xlookup(C:C,'3000'!A:A,'3000'!D:D))),"-")</f>
        <v>-</v>
      </c>
      <c r="C654" s="26">
        <v>1312.0</v>
      </c>
      <c r="D654" s="128" t="s">
        <v>727</v>
      </c>
      <c r="E654" s="128" t="s">
        <v>2595</v>
      </c>
      <c r="F654" s="128" t="s">
        <v>71</v>
      </c>
      <c r="G654" s="128">
        <v>19.0</v>
      </c>
      <c r="H654" s="77" t="s">
        <v>727</v>
      </c>
      <c r="I654" s="127" t="s">
        <v>2596</v>
      </c>
      <c r="J654" s="128" t="s">
        <v>2596</v>
      </c>
      <c r="K654" s="30" t="s">
        <v>609</v>
      </c>
      <c r="L654" s="31" t="s">
        <v>609</v>
      </c>
      <c r="M654" s="51" t="s">
        <v>895</v>
      </c>
      <c r="N654" s="153" t="s">
        <v>58</v>
      </c>
      <c r="O654" s="149" t="s">
        <v>58</v>
      </c>
      <c r="P654" s="35"/>
      <c r="Q654" s="65"/>
      <c r="R654" s="65"/>
      <c r="S654" s="65"/>
      <c r="T654" s="65"/>
      <c r="U654" s="65"/>
      <c r="V654" s="65"/>
      <c r="W654" s="65"/>
      <c r="X654" s="65"/>
      <c r="Y654" s="65"/>
      <c r="Z654" s="38" t="str">
        <f t="array" ref="Z654">IFERROR(xlookup(C:C,'Follow up.1'!A:A,'Follow up.1'!AF:AF),"-")</f>
        <v>-</v>
      </c>
      <c r="AA654" s="6"/>
      <c r="AB654" s="6"/>
      <c r="AC654" s="6"/>
      <c r="AD654" s="6"/>
      <c r="AE654" s="6"/>
      <c r="AF654" s="6"/>
      <c r="AG654" s="6"/>
      <c r="AH654" s="6"/>
      <c r="AI654" s="6"/>
      <c r="AJ654" s="6"/>
      <c r="AK654" s="6"/>
      <c r="AL654" s="6"/>
      <c r="AM654" s="6"/>
      <c r="AN654" s="39" t="str">
        <f t="array" ref="AN654">IFNA(TEXT(XLOOKUP(C:C,'Follow up.2'!B:B,'Follow up.2'!AF:AF), "mm/yyyy"), "-")</f>
        <v>-</v>
      </c>
      <c r="AO654" s="6"/>
      <c r="AP654" s="3"/>
      <c r="AQ654" s="3"/>
      <c r="AR654" s="3"/>
      <c r="AS654" s="3"/>
      <c r="AT654" s="3"/>
      <c r="AU654" s="3"/>
      <c r="AV654" s="3"/>
      <c r="AW654" s="3"/>
      <c r="AX654" s="3"/>
      <c r="AY654" s="3"/>
      <c r="AZ654" s="3"/>
      <c r="BA654" s="3"/>
      <c r="BB654" s="3"/>
      <c r="BC654" s="3"/>
      <c r="BD654" s="3"/>
      <c r="BE654" s="3"/>
      <c r="BF654" s="3"/>
      <c r="BG654" s="3"/>
      <c r="BH654" s="3"/>
      <c r="BI654" s="3"/>
    </row>
    <row r="655" ht="12.75" customHeight="1">
      <c r="A655" s="1"/>
      <c r="B655" s="1" t="str">
        <f t="array" ref="B655">ifna(iferror(xlookup(C:C,'1000'!A:A,'1000'!D:D),iferror(xlookup(C:C,'2000'!A:A,'2000'!D:D),xlookup(C:C,'3000'!A:A,'3000'!D:D))),"-")</f>
        <v>-</v>
      </c>
      <c r="C655" s="26">
        <v>1314.0</v>
      </c>
      <c r="D655" s="128" t="s">
        <v>2603</v>
      </c>
      <c r="E655" s="128" t="s">
        <v>2604</v>
      </c>
      <c r="F655" s="128" t="s">
        <v>287</v>
      </c>
      <c r="G655" s="128">
        <v>19.0</v>
      </c>
      <c r="H655" s="77" t="s">
        <v>2603</v>
      </c>
      <c r="I655" s="127" t="s">
        <v>2605</v>
      </c>
      <c r="J655" s="128" t="s">
        <v>2605</v>
      </c>
      <c r="K655" s="30" t="s">
        <v>609</v>
      </c>
      <c r="L655" s="31" t="s">
        <v>609</v>
      </c>
      <c r="M655" s="51" t="s">
        <v>895</v>
      </c>
      <c r="N655" s="153" t="s">
        <v>58</v>
      </c>
      <c r="O655" s="149" t="s">
        <v>58</v>
      </c>
      <c r="P655" s="35"/>
      <c r="Q655" s="65"/>
      <c r="R655" s="65"/>
      <c r="S655" s="65"/>
      <c r="T655" s="65"/>
      <c r="U655" s="65"/>
      <c r="V655" s="65"/>
      <c r="W655" s="65"/>
      <c r="X655" s="65"/>
      <c r="Y655" s="65"/>
      <c r="Z655" s="38" t="str">
        <f t="array" ref="Z655">IFERROR(xlookup(C:C,'Follow up.1'!A:A,'Follow up.1'!AF:AF),"-")</f>
        <v>-</v>
      </c>
      <c r="AA655" s="6"/>
      <c r="AB655" s="6"/>
      <c r="AC655" s="6"/>
      <c r="AD655" s="6"/>
      <c r="AE655" s="6"/>
      <c r="AF655" s="6"/>
      <c r="AG655" s="6"/>
      <c r="AH655" s="6"/>
      <c r="AI655" s="6"/>
      <c r="AJ655" s="6"/>
      <c r="AK655" s="6"/>
      <c r="AL655" s="6"/>
      <c r="AM655" s="6"/>
      <c r="AN655" s="39" t="str">
        <f t="array" ref="AN655">IFNA(TEXT(XLOOKUP(C:C,'Follow up.2'!B:B,'Follow up.2'!AF:AF), "mm/yyyy"), "-")</f>
        <v>-</v>
      </c>
      <c r="AO655" s="6"/>
      <c r="AP655" s="3"/>
      <c r="AQ655" s="3"/>
      <c r="AR655" s="3"/>
      <c r="AS655" s="3"/>
      <c r="AT655" s="3"/>
      <c r="AU655" s="3"/>
      <c r="AV655" s="3"/>
      <c r="AW655" s="3"/>
      <c r="AX655" s="3"/>
      <c r="AY655" s="3"/>
      <c r="AZ655" s="3"/>
      <c r="BA655" s="3"/>
      <c r="BB655" s="3"/>
      <c r="BC655" s="3"/>
      <c r="BD655" s="3"/>
      <c r="BE655" s="3"/>
      <c r="BF655" s="3"/>
      <c r="BG655" s="3"/>
      <c r="BH655" s="3"/>
      <c r="BI655" s="3"/>
    </row>
    <row r="656" ht="12.75" customHeight="1">
      <c r="A656" s="1"/>
      <c r="B656" s="1" t="str">
        <f t="array" ref="B656">ifna(iferror(xlookup(C:C,'1000'!A:A,'1000'!D:D),iferror(xlookup(C:C,'2000'!A:A,'2000'!D:D),xlookup(C:C,'3000'!A:A,'3000'!D:D))),"-")</f>
        <v>-</v>
      </c>
      <c r="C656" s="26">
        <v>1324.0</v>
      </c>
      <c r="D656" s="27" t="s">
        <v>2622</v>
      </c>
      <c r="E656" s="27" t="s">
        <v>2623</v>
      </c>
      <c r="F656" s="27" t="s">
        <v>81</v>
      </c>
      <c r="G656" s="27">
        <v>19.0</v>
      </c>
      <c r="H656" s="28" t="s">
        <v>2624</v>
      </c>
      <c r="I656" s="29">
        <v>5.173313688E9</v>
      </c>
      <c r="J656" s="27"/>
      <c r="K656" s="30" t="s">
        <v>609</v>
      </c>
      <c r="L656" s="31" t="s">
        <v>609</v>
      </c>
      <c r="M656" s="51" t="s">
        <v>895</v>
      </c>
      <c r="N656" s="153" t="s">
        <v>58</v>
      </c>
      <c r="O656" s="149" t="s">
        <v>58</v>
      </c>
      <c r="P656" s="199" t="s">
        <v>106</v>
      </c>
      <c r="Q656" s="65"/>
      <c r="R656" s="65"/>
      <c r="S656" s="65"/>
      <c r="T656" s="65"/>
      <c r="U656" s="65"/>
      <c r="V656" s="65"/>
      <c r="W656" s="65"/>
      <c r="X656" s="65"/>
      <c r="Y656" s="65"/>
      <c r="Z656" s="38" t="str">
        <f t="array" ref="Z656">IFERROR(xlookup(C:C,'Follow up.1'!A:A,'Follow up.1'!AF:AF),"-")</f>
        <v>-</v>
      </c>
      <c r="AA656" s="6"/>
      <c r="AB656" s="6"/>
      <c r="AC656" s="6"/>
      <c r="AD656" s="6"/>
      <c r="AE656" s="6"/>
      <c r="AF656" s="6"/>
      <c r="AG656" s="6"/>
      <c r="AH656" s="6"/>
      <c r="AI656" s="6"/>
      <c r="AJ656" s="6"/>
      <c r="AK656" s="6"/>
      <c r="AL656" s="6"/>
      <c r="AM656" s="6"/>
      <c r="AN656" s="39" t="str">
        <f t="array" ref="AN656">IFNA(TEXT(XLOOKUP(C:C,'Follow up.2'!B:B,'Follow up.2'!AF:AF), "mm/yyyy"), "-")</f>
        <v>-</v>
      </c>
      <c r="AO656" s="6"/>
      <c r="AP656" s="3"/>
      <c r="AQ656" s="3"/>
      <c r="AR656" s="3"/>
      <c r="AS656" s="3"/>
      <c r="AT656" s="3"/>
      <c r="AU656" s="3"/>
      <c r="AV656" s="3"/>
      <c r="AW656" s="3"/>
      <c r="AX656" s="3"/>
      <c r="AY656" s="3"/>
      <c r="AZ656" s="3"/>
      <c r="BA656" s="3"/>
      <c r="BB656" s="3"/>
      <c r="BC656" s="3"/>
      <c r="BD656" s="3"/>
      <c r="BE656" s="3"/>
      <c r="BF656" s="3"/>
      <c r="BG656" s="3"/>
      <c r="BH656" s="3"/>
      <c r="BI656" s="3"/>
    </row>
    <row r="657" ht="12.75" customHeight="1">
      <c r="A657" s="1"/>
      <c r="B657" s="1" t="str">
        <f t="array" ref="B657">ifna(iferror(xlookup(C:C,'1000'!A:A,'1000'!D:D),iferror(xlookup(C:C,'2000'!A:A,'2000'!D:D),xlookup(C:C,'3000'!A:A,'3000'!D:D))),"-")</f>
        <v>-</v>
      </c>
      <c r="C657" s="26">
        <v>1350.0</v>
      </c>
      <c r="D657" s="27" t="s">
        <v>2625</v>
      </c>
      <c r="E657" s="27"/>
      <c r="F657" s="27" t="s">
        <v>92</v>
      </c>
      <c r="G657" s="27">
        <v>19.0</v>
      </c>
      <c r="H657" s="28" t="s">
        <v>2626</v>
      </c>
      <c r="I657" s="29" t="s">
        <v>2627</v>
      </c>
      <c r="J657" s="27" t="s">
        <v>2627</v>
      </c>
      <c r="K657" s="30" t="s">
        <v>609</v>
      </c>
      <c r="L657" s="31" t="s">
        <v>609</v>
      </c>
      <c r="M657" s="51" t="s">
        <v>895</v>
      </c>
      <c r="N657" s="153" t="s">
        <v>58</v>
      </c>
      <c r="O657" s="149" t="s">
        <v>58</v>
      </c>
      <c r="P657" s="65" t="s">
        <v>46</v>
      </c>
      <c r="Q657" s="65"/>
      <c r="R657" s="65"/>
      <c r="S657" s="65"/>
      <c r="T657" s="65"/>
      <c r="U657" s="65"/>
      <c r="V657" s="65"/>
      <c r="W657" s="65"/>
      <c r="X657" s="65"/>
      <c r="Y657" s="65"/>
      <c r="Z657" s="38" t="str">
        <f t="array" ref="Z657">IFERROR(xlookup(C:C,'Follow up.1'!A:A,'Follow up.1'!AF:AF),"-")</f>
        <v>-</v>
      </c>
      <c r="AA657" s="6"/>
      <c r="AB657" s="6"/>
      <c r="AC657" s="6"/>
      <c r="AD657" s="6"/>
      <c r="AE657" s="6"/>
      <c r="AF657" s="6"/>
      <c r="AG657" s="6"/>
      <c r="AH657" s="6"/>
      <c r="AI657" s="6"/>
      <c r="AJ657" s="6"/>
      <c r="AK657" s="6"/>
      <c r="AL657" s="6"/>
      <c r="AM657" s="6"/>
      <c r="AN657" s="39" t="str">
        <f t="array" ref="AN657">IFNA(TEXT(XLOOKUP(C:C,'Follow up.2'!B:B,'Follow up.2'!AF:AF), "mm/yyyy"), "-")</f>
        <v>-</v>
      </c>
      <c r="AO657" s="6"/>
      <c r="AP657" s="3"/>
      <c r="AQ657" s="3"/>
      <c r="AR657" s="3"/>
      <c r="AS657" s="3"/>
      <c r="AT657" s="3"/>
      <c r="AU657" s="3"/>
      <c r="AV657" s="3"/>
      <c r="AW657" s="3"/>
      <c r="AX657" s="3"/>
      <c r="AY657" s="3"/>
      <c r="AZ657" s="3"/>
      <c r="BA657" s="3"/>
      <c r="BB657" s="3"/>
      <c r="BC657" s="3"/>
      <c r="BD657" s="3"/>
      <c r="BE657" s="3"/>
      <c r="BF657" s="3"/>
      <c r="BG657" s="3"/>
      <c r="BH657" s="3"/>
      <c r="BI657" s="3"/>
    </row>
    <row r="658" ht="12.75" customHeight="1">
      <c r="A658" s="1"/>
      <c r="B658" s="1" t="str">
        <f t="array" ref="B658">ifna(iferror(xlookup(C:C,'1000'!A:A,'1000'!D:D),iferror(xlookup(C:C,'2000'!A:A,'2000'!D:D),xlookup(C:C,'3000'!A:A,'3000'!D:D))),"-")</f>
        <v>-</v>
      </c>
      <c r="C658" s="26">
        <v>1357.0</v>
      </c>
      <c r="D658" s="27" t="s">
        <v>981</v>
      </c>
      <c r="E658" s="27" t="s">
        <v>2628</v>
      </c>
      <c r="F658" s="27" t="s">
        <v>81</v>
      </c>
      <c r="G658" s="27">
        <v>19.0</v>
      </c>
      <c r="H658" s="28"/>
      <c r="I658" s="29" t="s">
        <v>2629</v>
      </c>
      <c r="J658" s="27"/>
      <c r="K658" s="30" t="s">
        <v>42</v>
      </c>
      <c r="L658" s="31" t="s">
        <v>42</v>
      </c>
      <c r="M658" s="51" t="s">
        <v>895</v>
      </c>
      <c r="N658" s="153" t="s">
        <v>58</v>
      </c>
      <c r="O658" s="149" t="s">
        <v>58</v>
      </c>
      <c r="P658" s="65" t="s">
        <v>106</v>
      </c>
      <c r="Q658" s="65"/>
      <c r="R658" s="65"/>
      <c r="S658" s="65"/>
      <c r="T658" s="65"/>
      <c r="U658" s="65"/>
      <c r="V658" s="65"/>
      <c r="W658" s="65"/>
      <c r="X658" s="65"/>
      <c r="Y658" s="65"/>
      <c r="Z658" s="38" t="str">
        <f t="array" ref="Z658">IFERROR(xlookup(C:C,'Follow up.1'!A:A,'Follow up.1'!AF:AF),"-")</f>
        <v>-</v>
      </c>
      <c r="AA658" s="6"/>
      <c r="AB658" s="6"/>
      <c r="AC658" s="6"/>
      <c r="AD658" s="6"/>
      <c r="AE658" s="6"/>
      <c r="AF658" s="6"/>
      <c r="AG658" s="6"/>
      <c r="AH658" s="6"/>
      <c r="AI658" s="6"/>
      <c r="AJ658" s="6"/>
      <c r="AK658" s="6"/>
      <c r="AL658" s="6"/>
      <c r="AM658" s="6"/>
      <c r="AN658" s="39" t="str">
        <f t="array" ref="AN658">IFNA(TEXT(XLOOKUP(C:C,'Follow up.2'!B:B,'Follow up.2'!AF:AF), "mm/yyyy"), "-")</f>
        <v>-</v>
      </c>
      <c r="AO658" s="6"/>
      <c r="AP658" s="3"/>
      <c r="AQ658" s="3"/>
      <c r="AR658" s="3"/>
      <c r="AS658" s="3"/>
      <c r="AT658" s="3"/>
      <c r="AU658" s="3"/>
      <c r="AV658" s="3"/>
      <c r="AW658" s="3"/>
      <c r="AX658" s="3"/>
      <c r="AY658" s="3"/>
      <c r="AZ658" s="3"/>
      <c r="BA658" s="3"/>
      <c r="BB658" s="3"/>
      <c r="BC658" s="3"/>
      <c r="BD658" s="3"/>
      <c r="BE658" s="3"/>
      <c r="BF658" s="3"/>
      <c r="BG658" s="3"/>
      <c r="BH658" s="3"/>
      <c r="BI658" s="3"/>
    </row>
    <row r="659" ht="12.75" customHeight="1">
      <c r="A659" s="1"/>
      <c r="B659" s="1" t="str">
        <f t="array" ref="B659">ifna(iferror(xlookup(C:C,'1000'!A:A,'1000'!D:D),iferror(xlookup(C:C,'2000'!A:A,'2000'!D:D),xlookup(C:C,'3000'!A:A,'3000'!D:D))),"-")</f>
        <v>-</v>
      </c>
      <c r="C659" s="133">
        <v>1370.0</v>
      </c>
      <c r="D659" s="134" t="s">
        <v>378</v>
      </c>
      <c r="E659" s="134" t="s">
        <v>2630</v>
      </c>
      <c r="F659" s="27" t="s">
        <v>117</v>
      </c>
      <c r="G659" s="134">
        <v>19.0</v>
      </c>
      <c r="H659" s="28" t="s">
        <v>531</v>
      </c>
      <c r="I659" s="29"/>
      <c r="J659" s="134">
        <v>2.1586674E9</v>
      </c>
      <c r="K659" s="30" t="s">
        <v>42</v>
      </c>
      <c r="L659" s="31" t="s">
        <v>42</v>
      </c>
      <c r="M659" s="51" t="s">
        <v>895</v>
      </c>
      <c r="N659" s="153" t="s">
        <v>58</v>
      </c>
      <c r="O659" s="149" t="s">
        <v>58</v>
      </c>
      <c r="P659" s="65" t="s">
        <v>106</v>
      </c>
      <c r="Q659" s="65"/>
      <c r="R659" s="65"/>
      <c r="S659" s="65"/>
      <c r="T659" s="65"/>
      <c r="U659" s="65"/>
      <c r="V659" s="65"/>
      <c r="W659" s="65"/>
      <c r="X659" s="65"/>
      <c r="Y659" s="65"/>
      <c r="Z659" s="38" t="str">
        <f t="array" ref="Z659">IFERROR(xlookup(C:C,'Follow up.1'!A:A,'Follow up.1'!AF:AF),"-")</f>
        <v>-</v>
      </c>
      <c r="AA659" s="6"/>
      <c r="AB659" s="6"/>
      <c r="AC659" s="6"/>
      <c r="AD659" s="6"/>
      <c r="AE659" s="6"/>
      <c r="AF659" s="6"/>
      <c r="AG659" s="6"/>
      <c r="AH659" s="6"/>
      <c r="AI659" s="6"/>
      <c r="AJ659" s="6"/>
      <c r="AK659" s="6"/>
      <c r="AL659" s="6"/>
      <c r="AM659" s="6"/>
      <c r="AN659" s="39" t="str">
        <f t="array" ref="AN659">IFNA(TEXT(XLOOKUP(C:C,'Follow up.2'!B:B,'Follow up.2'!AF:AF), "mm/yyyy"), "-")</f>
        <v>-</v>
      </c>
      <c r="AO659" s="6"/>
      <c r="AP659" s="3"/>
      <c r="AQ659" s="3"/>
      <c r="AR659" s="3"/>
      <c r="AS659" s="3"/>
      <c r="AT659" s="3"/>
      <c r="AU659" s="3"/>
      <c r="AV659" s="3"/>
      <c r="AW659" s="3"/>
      <c r="AX659" s="3"/>
      <c r="AY659" s="3"/>
      <c r="AZ659" s="3"/>
      <c r="BA659" s="3"/>
      <c r="BB659" s="3"/>
      <c r="BC659" s="3"/>
      <c r="BD659" s="3"/>
      <c r="BE659" s="3"/>
      <c r="BF659" s="3"/>
      <c r="BG659" s="3"/>
      <c r="BH659" s="3"/>
      <c r="BI659" s="3"/>
    </row>
    <row r="660" ht="12.75" customHeight="1">
      <c r="A660" s="1"/>
      <c r="B660" s="1" t="str">
        <f t="array" ref="B660">ifna(iferror(xlookup(C:C,'1000'!A:A,'1000'!D:D),iferror(xlookup(C:C,'2000'!A:A,'2000'!D:D),xlookup(C:C,'3000'!A:A,'3000'!D:D))),"-")</f>
        <v>-</v>
      </c>
      <c r="C660" s="119">
        <v>1509.0</v>
      </c>
      <c r="D660" s="27" t="s">
        <v>2534</v>
      </c>
      <c r="E660" s="27" t="s">
        <v>662</v>
      </c>
      <c r="F660" s="27" t="s">
        <v>124</v>
      </c>
      <c r="G660" s="27">
        <v>19.0</v>
      </c>
      <c r="H660" s="28"/>
      <c r="I660" s="29" t="s">
        <v>2535</v>
      </c>
      <c r="J660" s="27"/>
      <c r="K660" s="30" t="s">
        <v>2536</v>
      </c>
      <c r="L660" s="6" t="s">
        <v>2536</v>
      </c>
      <c r="M660" s="6"/>
      <c r="N660" s="153" t="s">
        <v>58</v>
      </c>
      <c r="O660" s="149" t="s">
        <v>58</v>
      </c>
      <c r="P660" s="65" t="s">
        <v>46</v>
      </c>
      <c r="Q660" s="65"/>
      <c r="R660" s="65"/>
      <c r="S660" s="65"/>
      <c r="T660" s="65"/>
      <c r="U660" s="65"/>
      <c r="V660" s="65"/>
      <c r="W660" s="65"/>
      <c r="X660" s="65"/>
      <c r="Y660" s="65"/>
      <c r="Z660" s="38" t="str">
        <f t="array" ref="Z660">IFERROR(xlookup(C:C,'Follow up.1'!A:A,'Follow up.1'!AF:AF),"-")</f>
        <v>-</v>
      </c>
      <c r="AA660" s="6"/>
      <c r="AB660" s="6"/>
      <c r="AC660" s="6"/>
      <c r="AD660" s="6"/>
      <c r="AE660" s="6"/>
      <c r="AF660" s="6"/>
      <c r="AG660" s="6"/>
      <c r="AH660" s="6"/>
      <c r="AI660" s="6"/>
      <c r="AJ660" s="6"/>
      <c r="AK660" s="6"/>
      <c r="AL660" s="6"/>
      <c r="AM660" s="6"/>
      <c r="AN660" s="39" t="str">
        <f t="array" ref="AN660">IFNA(TEXT(XLOOKUP(C:C,'Follow up.2'!B:B,'Follow up.2'!AF:AF), "mm/yyyy"), "-")</f>
        <v>-</v>
      </c>
      <c r="AO660" s="6"/>
      <c r="AP660" s="3"/>
      <c r="AQ660" s="3"/>
      <c r="AR660" s="3"/>
      <c r="AS660" s="3"/>
      <c r="AT660" s="3"/>
      <c r="AU660" s="3"/>
      <c r="AV660" s="3"/>
      <c r="AW660" s="3"/>
      <c r="AX660" s="3"/>
      <c r="AY660" s="3"/>
      <c r="AZ660" s="3"/>
      <c r="BA660" s="3"/>
      <c r="BB660" s="3"/>
      <c r="BC660" s="3"/>
      <c r="BD660" s="3"/>
      <c r="BE660" s="3"/>
      <c r="BF660" s="3"/>
      <c r="BG660" s="3"/>
      <c r="BH660" s="3"/>
      <c r="BI660" s="3"/>
    </row>
    <row r="661" ht="12.75" customHeight="1">
      <c r="A661" s="1"/>
      <c r="B661" s="1" t="str">
        <f t="array" ref="B661">ifna(iferror(xlookup(C:C,'1000'!A:A,'1000'!D:D),iferror(xlookup(C:C,'2000'!A:A,'2000'!D:D),xlookup(C:C,'3000'!A:A,'3000'!D:D))),"-")</f>
        <v>-</v>
      </c>
      <c r="C661" s="52">
        <v>1652.0</v>
      </c>
      <c r="D661" s="53" t="s">
        <v>1150</v>
      </c>
      <c r="E661" s="53" t="s">
        <v>2631</v>
      </c>
      <c r="F661" s="53" t="s">
        <v>71</v>
      </c>
      <c r="G661" s="53">
        <v>19.0</v>
      </c>
      <c r="H661" s="28" t="s">
        <v>2632</v>
      </c>
      <c r="I661" s="54" t="s">
        <v>2633</v>
      </c>
      <c r="J661" s="53" t="s">
        <v>2634</v>
      </c>
      <c r="K661" s="55" t="s">
        <v>42</v>
      </c>
      <c r="L661" s="40" t="s">
        <v>42</v>
      </c>
      <c r="M661" s="51" t="s">
        <v>895</v>
      </c>
      <c r="N661" s="153" t="s">
        <v>58</v>
      </c>
      <c r="O661" s="149" t="s">
        <v>58</v>
      </c>
      <c r="P661" s="164" t="s">
        <v>45</v>
      </c>
      <c r="Q661" s="35"/>
      <c r="R661" s="35"/>
      <c r="S661" s="35"/>
      <c r="T661" s="35"/>
      <c r="U661" s="35"/>
      <c r="V661" s="35"/>
      <c r="W661" s="35"/>
      <c r="X661" s="35"/>
      <c r="Y661" s="35"/>
      <c r="Z661" s="38" t="str">
        <f t="array" ref="Z661">IFERROR(xlookup(C:C,'Follow up.1'!A:A,'Follow up.1'!AF:AF),"-")</f>
        <v>-</v>
      </c>
      <c r="AA661" s="45"/>
      <c r="AB661" s="45"/>
      <c r="AC661" s="45"/>
      <c r="AD661" s="45"/>
      <c r="AE661" s="45"/>
      <c r="AF661" s="45"/>
      <c r="AG661" s="45"/>
      <c r="AH661" s="45"/>
      <c r="AI661" s="45"/>
      <c r="AJ661" s="45"/>
      <c r="AK661" s="45"/>
      <c r="AL661" s="45"/>
      <c r="AM661" s="45"/>
      <c r="AN661" s="39" t="str">
        <f t="array" ref="AN661">IFNA(TEXT(XLOOKUP(C:C,'Follow up.2'!B:B,'Follow up.2'!AF:AF), "mm/yyyy"), "-")</f>
        <v>-</v>
      </c>
      <c r="AO661" s="45"/>
      <c r="AP661" s="55"/>
      <c r="AW661" s="3"/>
      <c r="AX661" s="3"/>
      <c r="AY661" s="3"/>
      <c r="AZ661" s="3"/>
      <c r="BA661" s="3"/>
      <c r="BB661" s="3"/>
      <c r="BC661" s="3"/>
      <c r="BD661" s="3"/>
      <c r="BE661" s="3"/>
      <c r="BF661" s="3"/>
      <c r="BG661" s="3"/>
      <c r="BH661" s="3"/>
      <c r="BI661" s="3"/>
    </row>
    <row r="662" ht="12.75" customHeight="1">
      <c r="A662" s="1"/>
      <c r="B662" s="1" t="str">
        <f t="array" ref="B662">ifna(iferror(xlookup(C:C,'1000'!A:A,'1000'!D:D),iferror(xlookup(C:C,'2000'!A:A,'2000'!D:D),xlookup(C:C,'3000'!A:A,'3000'!D:D))),"-")</f>
        <v>-</v>
      </c>
      <c r="C662" s="106">
        <v>1882.0</v>
      </c>
      <c r="D662" s="107" t="s">
        <v>2635</v>
      </c>
      <c r="E662" s="108" t="s">
        <v>215</v>
      </c>
      <c r="F662" s="98" t="s">
        <v>38</v>
      </c>
      <c r="G662" s="108">
        <v>19.0</v>
      </c>
      <c r="H662" s="109" t="s">
        <v>2636</v>
      </c>
      <c r="I662" s="109">
        <v>9.082749437E9</v>
      </c>
      <c r="J662" s="107">
        <v>9.082749437E9</v>
      </c>
      <c r="K662" s="110"/>
      <c r="L662" s="111" t="s">
        <v>42</v>
      </c>
      <c r="M662" s="51" t="s">
        <v>895</v>
      </c>
      <c r="N662" s="82" t="s">
        <v>654</v>
      </c>
      <c r="O662" s="145" t="s">
        <v>654</v>
      </c>
      <c r="P662" s="65"/>
      <c r="Q662" s="65"/>
      <c r="R662" s="65"/>
      <c r="S662" s="65"/>
      <c r="T662" s="65"/>
      <c r="U662" s="65"/>
      <c r="V662" s="65"/>
      <c r="W662" s="65"/>
      <c r="X662" s="65"/>
      <c r="Y662" s="65"/>
      <c r="Z662" s="38" t="str">
        <f t="array" ref="Z662">IFERROR(xlookup(C:C,'Follow up.1'!A:A,'Follow up.1'!AF:AF),"-")</f>
        <v>-</v>
      </c>
      <c r="AA662" s="6"/>
      <c r="AB662" s="6"/>
      <c r="AC662" s="6"/>
      <c r="AD662" s="6"/>
      <c r="AE662" s="6"/>
      <c r="AF662" s="6"/>
      <c r="AG662" s="6"/>
      <c r="AH662" s="6"/>
      <c r="AI662" s="6"/>
      <c r="AJ662" s="6"/>
      <c r="AK662" s="6"/>
      <c r="AL662" s="6"/>
      <c r="AM662" s="6"/>
      <c r="AN662" s="39" t="str">
        <f t="array" ref="AN662">IFNA(TEXT(XLOOKUP(C:C,'Follow up.2'!B:B,'Follow up.2'!AF:AF), "mm/yyyy"), "-")</f>
        <v>-</v>
      </c>
      <c r="AO662" s="6"/>
      <c r="AP662" s="3"/>
      <c r="AQ662" s="3"/>
      <c r="AR662" s="3"/>
      <c r="AS662" s="3"/>
      <c r="AT662" s="3"/>
      <c r="AU662" s="3"/>
      <c r="AV662" s="3"/>
      <c r="AW662" s="3"/>
      <c r="AX662" s="3"/>
      <c r="AY662" s="3"/>
      <c r="AZ662" s="3"/>
      <c r="BA662" s="3"/>
      <c r="BB662" s="3"/>
      <c r="BC662" s="3"/>
      <c r="BD662" s="3"/>
      <c r="BE662" s="3"/>
      <c r="BF662" s="3"/>
      <c r="BG662" s="3"/>
      <c r="BH662" s="3"/>
      <c r="BI662" s="3"/>
    </row>
    <row r="663" ht="12.75" customHeight="1">
      <c r="A663" s="1"/>
      <c r="B663" s="1" t="str">
        <f t="array" ref="B663">ifna(iferror(xlookup(C:C,'1000'!A:A,'1000'!D:D),iferror(xlookup(C:C,'2000'!A:A,'2000'!D:D),xlookup(C:C,'3000'!A:A,'3000'!D:D))),"-")</f>
        <v>-</v>
      </c>
      <c r="C663" s="106">
        <v>1886.0</v>
      </c>
      <c r="D663" s="107" t="s">
        <v>2637</v>
      </c>
      <c r="E663" s="108" t="s">
        <v>2638</v>
      </c>
      <c r="F663" s="98" t="s">
        <v>38</v>
      </c>
      <c r="G663" s="108">
        <v>19.0</v>
      </c>
      <c r="H663" s="109" t="s">
        <v>2637</v>
      </c>
      <c r="I663" s="109">
        <v>5.705734935E9</v>
      </c>
      <c r="J663" s="107">
        <v>5.705734935E9</v>
      </c>
      <c r="K663" s="110"/>
      <c r="L663" s="111" t="s">
        <v>42</v>
      </c>
      <c r="M663" s="51" t="s">
        <v>895</v>
      </c>
      <c r="N663" s="82" t="s">
        <v>654</v>
      </c>
      <c r="O663" s="145" t="s">
        <v>654</v>
      </c>
      <c r="P663" s="65"/>
      <c r="Q663" s="65"/>
      <c r="R663" s="65"/>
      <c r="S663" s="65"/>
      <c r="T663" s="65"/>
      <c r="U663" s="65"/>
      <c r="V663" s="65"/>
      <c r="W663" s="65"/>
      <c r="X663" s="65"/>
      <c r="Y663" s="65"/>
      <c r="Z663" s="38" t="str">
        <f t="array" ref="Z663">IFERROR(xlookup(C:C,'Follow up.1'!A:A,'Follow up.1'!AF:AF),"-")</f>
        <v>-</v>
      </c>
      <c r="AA663" s="6"/>
      <c r="AB663" s="6"/>
      <c r="AC663" s="6"/>
      <c r="AD663" s="6"/>
      <c r="AE663" s="6"/>
      <c r="AF663" s="6"/>
      <c r="AG663" s="6"/>
      <c r="AH663" s="6"/>
      <c r="AI663" s="6"/>
      <c r="AJ663" s="6"/>
      <c r="AK663" s="6"/>
      <c r="AL663" s="6"/>
      <c r="AM663" s="6"/>
      <c r="AN663" s="39" t="str">
        <f t="array" ref="AN663">IFNA(TEXT(XLOOKUP(C:C,'Follow up.2'!B:B,'Follow up.2'!AF:AF), "mm/yyyy"), "-")</f>
        <v>-</v>
      </c>
      <c r="AO663" s="6"/>
      <c r="AP663" s="3"/>
      <c r="AQ663" s="3"/>
      <c r="AR663" s="3"/>
      <c r="AS663" s="3"/>
      <c r="AT663" s="3"/>
      <c r="AU663" s="3"/>
      <c r="AV663" s="3"/>
      <c r="AW663" s="3"/>
      <c r="AX663" s="3"/>
      <c r="AY663" s="3"/>
      <c r="AZ663" s="3"/>
      <c r="BA663" s="3"/>
      <c r="BB663" s="3"/>
      <c r="BC663" s="3"/>
      <c r="BD663" s="3"/>
      <c r="BE663" s="3"/>
      <c r="BF663" s="3"/>
      <c r="BG663" s="3"/>
      <c r="BH663" s="3"/>
      <c r="BI663" s="3"/>
    </row>
    <row r="664" ht="12.75" customHeight="1">
      <c r="A664" s="1"/>
      <c r="B664" s="1" t="str">
        <f t="array" ref="B664">ifna(iferror(xlookup(C:C,'1000'!A:A,'1000'!D:D),iferror(xlookup(C:C,'2000'!A:A,'2000'!D:D),xlookup(C:C,'3000'!A:A,'3000'!D:D))),"-")</f>
        <v>-</v>
      </c>
      <c r="C664" s="106">
        <v>1891.0</v>
      </c>
      <c r="D664" s="107" t="s">
        <v>2639</v>
      </c>
      <c r="E664" s="108" t="s">
        <v>2640</v>
      </c>
      <c r="F664" s="98" t="s">
        <v>38</v>
      </c>
      <c r="G664" s="108">
        <v>19.0</v>
      </c>
      <c r="H664" s="109" t="s">
        <v>2641</v>
      </c>
      <c r="I664" s="109">
        <v>7.174062646E9</v>
      </c>
      <c r="J664" s="107">
        <v>7.174062646E9</v>
      </c>
      <c r="K664" s="110"/>
      <c r="L664" s="111" t="s">
        <v>42</v>
      </c>
      <c r="M664" s="51" t="s">
        <v>895</v>
      </c>
      <c r="N664" s="82" t="s">
        <v>654</v>
      </c>
      <c r="O664" s="145" t="s">
        <v>654</v>
      </c>
      <c r="P664" s="236"/>
      <c r="Q664" s="65"/>
      <c r="R664" s="65"/>
      <c r="S664" s="65"/>
      <c r="T664" s="65"/>
      <c r="U664" s="65"/>
      <c r="V664" s="65"/>
      <c r="W664" s="65"/>
      <c r="X664" s="65"/>
      <c r="Y664" s="65"/>
      <c r="Z664" s="38" t="str">
        <f t="array" ref="Z664">IFERROR(xlookup(C:C,'Follow up.1'!A:A,'Follow up.1'!AF:AF),"-")</f>
        <v>-</v>
      </c>
      <c r="AA664" s="6"/>
      <c r="AB664" s="6"/>
      <c r="AC664" s="6"/>
      <c r="AD664" s="6"/>
      <c r="AE664" s="6"/>
      <c r="AF664" s="6"/>
      <c r="AG664" s="6"/>
      <c r="AH664" s="6"/>
      <c r="AI664" s="6"/>
      <c r="AJ664" s="6"/>
      <c r="AK664" s="6"/>
      <c r="AL664" s="6"/>
      <c r="AM664" s="6"/>
      <c r="AN664" s="39" t="str">
        <f t="array" ref="AN664">IFNA(TEXT(XLOOKUP(C:C,'Follow up.2'!B:B,'Follow up.2'!AF:AF), "mm/yyyy"), "-")</f>
        <v>-</v>
      </c>
      <c r="AO664" s="6"/>
      <c r="AP664" s="3"/>
      <c r="AQ664" s="3"/>
      <c r="AR664" s="3"/>
      <c r="AS664" s="3"/>
      <c r="AT664" s="3"/>
      <c r="AU664" s="3"/>
      <c r="AV664" s="3"/>
      <c r="AW664" s="3"/>
      <c r="AX664" s="3"/>
      <c r="AY664" s="3"/>
      <c r="AZ664" s="3"/>
      <c r="BA664" s="3"/>
      <c r="BB664" s="3"/>
      <c r="BC664" s="3"/>
      <c r="BD664" s="3"/>
      <c r="BE664" s="3"/>
      <c r="BF664" s="3"/>
      <c r="BG664" s="3"/>
      <c r="BH664" s="3"/>
      <c r="BI664" s="3"/>
    </row>
    <row r="665" ht="12.75" customHeight="1">
      <c r="A665" s="1"/>
      <c r="B665" s="1" t="str">
        <f t="array" ref="B665">ifna(iferror(xlookup(C:C,'1000'!A:A,'1000'!D:D),iferror(xlookup(C:C,'2000'!A:A,'2000'!D:D),xlookup(C:C,'3000'!A:A,'3000'!D:D))),"-")</f>
        <v>-</v>
      </c>
      <c r="C665" s="106">
        <v>1895.0</v>
      </c>
      <c r="D665" s="107" t="s">
        <v>2642</v>
      </c>
      <c r="E665" s="108" t="s">
        <v>2643</v>
      </c>
      <c r="F665" s="98" t="s">
        <v>38</v>
      </c>
      <c r="G665" s="108">
        <v>19.0</v>
      </c>
      <c r="H665" s="109" t="s">
        <v>2644</v>
      </c>
      <c r="I665" s="109">
        <v>2.154540777E9</v>
      </c>
      <c r="J665" s="107">
        <v>2.154540777E9</v>
      </c>
      <c r="K665" s="110"/>
      <c r="L665" s="111" t="s">
        <v>42</v>
      </c>
      <c r="M665" s="51" t="s">
        <v>895</v>
      </c>
      <c r="N665" s="82" t="s">
        <v>654</v>
      </c>
      <c r="O665" s="145" t="s">
        <v>654</v>
      </c>
      <c r="P665" s="236"/>
      <c r="Q665" s="65"/>
      <c r="R665" s="65"/>
      <c r="S665" s="65"/>
      <c r="T665" s="65"/>
      <c r="U665" s="65"/>
      <c r="V665" s="65"/>
      <c r="W665" s="65"/>
      <c r="X665" s="65"/>
      <c r="Y665" s="65"/>
      <c r="Z665" s="38" t="str">
        <f t="array" ref="Z665">IFERROR(xlookup(C:C,'Follow up.1'!A:A,'Follow up.1'!AF:AF),"-")</f>
        <v>-</v>
      </c>
      <c r="AA665" s="6"/>
      <c r="AB665" s="6"/>
      <c r="AC665" s="6"/>
      <c r="AD665" s="6"/>
      <c r="AE665" s="6"/>
      <c r="AF665" s="6"/>
      <c r="AG665" s="6"/>
      <c r="AH665" s="6"/>
      <c r="AI665" s="6"/>
      <c r="AJ665" s="6"/>
      <c r="AK665" s="6"/>
      <c r="AL665" s="6"/>
      <c r="AM665" s="6"/>
      <c r="AN665" s="39" t="str">
        <f t="array" ref="AN665">IFNA(TEXT(XLOOKUP(C:C,'Follow up.2'!B:B,'Follow up.2'!AF:AF), "mm/yyyy"), "-")</f>
        <v>-</v>
      </c>
      <c r="AO665" s="6"/>
      <c r="AP665" s="3"/>
      <c r="AQ665" s="3"/>
      <c r="AR665" s="3"/>
      <c r="AS665" s="3"/>
      <c r="AT665" s="3"/>
      <c r="AU665" s="3"/>
      <c r="AV665" s="3"/>
      <c r="AW665" s="3"/>
      <c r="AX665" s="3"/>
      <c r="AY665" s="3"/>
      <c r="AZ665" s="3"/>
      <c r="BA665" s="3"/>
      <c r="BB665" s="3"/>
      <c r="BC665" s="3"/>
      <c r="BD665" s="3"/>
      <c r="BE665" s="3"/>
      <c r="BF665" s="3"/>
      <c r="BG665" s="3"/>
      <c r="BH665" s="3"/>
      <c r="BI665" s="3"/>
    </row>
    <row r="666" ht="12.75" customHeight="1">
      <c r="A666" s="1"/>
      <c r="B666" s="1" t="str">
        <f t="array" ref="B666">ifna(iferror(xlookup(C:C,'1000'!A:A,'1000'!D:D),iferror(xlookup(C:C,'2000'!A:A,'2000'!D:D),xlookup(C:C,'3000'!A:A,'3000'!D:D))),"-")</f>
        <v>-</v>
      </c>
      <c r="C666" s="106">
        <v>1898.0</v>
      </c>
      <c r="D666" s="107" t="s">
        <v>2645</v>
      </c>
      <c r="E666" s="209"/>
      <c r="F666" s="98" t="s">
        <v>38</v>
      </c>
      <c r="G666" s="108">
        <v>19.0</v>
      </c>
      <c r="H666" s="109" t="s">
        <v>2646</v>
      </c>
      <c r="I666" s="109">
        <v>2.403804844E9</v>
      </c>
      <c r="J666" s="107">
        <v>2.403804844E9</v>
      </c>
      <c r="K666" s="110"/>
      <c r="L666" s="111" t="s">
        <v>42</v>
      </c>
      <c r="M666" s="51" t="s">
        <v>895</v>
      </c>
      <c r="N666" s="82" t="s">
        <v>654</v>
      </c>
      <c r="O666" s="145" t="s">
        <v>654</v>
      </c>
      <c r="P666" s="236"/>
      <c r="Q666" s="65"/>
      <c r="R666" s="65"/>
      <c r="S666" s="65"/>
      <c r="T666" s="65"/>
      <c r="U666" s="65"/>
      <c r="V666" s="65"/>
      <c r="W666" s="65"/>
      <c r="X666" s="65"/>
      <c r="Y666" s="65"/>
      <c r="Z666" s="38" t="str">
        <f t="array" ref="Z666">IFERROR(xlookup(C:C,'Follow up.1'!A:A,'Follow up.1'!AF:AF),"-")</f>
        <v>-</v>
      </c>
      <c r="AA666" s="6"/>
      <c r="AB666" s="6"/>
      <c r="AC666" s="6"/>
      <c r="AD666" s="6"/>
      <c r="AE666" s="6"/>
      <c r="AF666" s="6"/>
      <c r="AG666" s="6"/>
      <c r="AH666" s="6"/>
      <c r="AI666" s="6"/>
      <c r="AJ666" s="6"/>
      <c r="AK666" s="6"/>
      <c r="AL666" s="6"/>
      <c r="AM666" s="6"/>
      <c r="AN666" s="39" t="str">
        <f t="array" ref="AN666">IFNA(TEXT(XLOOKUP(C:C,'Follow up.2'!B:B,'Follow up.2'!AF:AF), "mm/yyyy"), "-")</f>
        <v>-</v>
      </c>
      <c r="AO666" s="6"/>
      <c r="AP666" s="3"/>
      <c r="AQ666" s="3"/>
      <c r="AR666" s="3"/>
      <c r="AS666" s="3"/>
      <c r="AT666" s="3"/>
      <c r="AU666" s="3"/>
      <c r="AV666" s="3"/>
      <c r="AW666" s="3"/>
      <c r="AX666" s="3"/>
      <c r="AY666" s="3"/>
      <c r="AZ666" s="3"/>
      <c r="BA666" s="3"/>
      <c r="BB666" s="3"/>
      <c r="BC666" s="3"/>
      <c r="BD666" s="3"/>
      <c r="BE666" s="3"/>
      <c r="BF666" s="3"/>
      <c r="BG666" s="3"/>
      <c r="BH666" s="3"/>
      <c r="BI666" s="3"/>
    </row>
    <row r="667" ht="12.75" customHeight="1">
      <c r="A667" s="1"/>
      <c r="B667" s="1" t="str">
        <f t="array" ref="B667">ifna(iferror(xlookup(C:C,'1000'!A:A,'1000'!D:D),iferror(xlookup(C:C,'2000'!A:A,'2000'!D:D),xlookup(C:C,'3000'!A:A,'3000'!D:D))),"-")</f>
        <v>-</v>
      </c>
      <c r="C667" s="106">
        <v>1909.0</v>
      </c>
      <c r="D667" s="107" t="s">
        <v>2647</v>
      </c>
      <c r="E667" s="108" t="s">
        <v>2462</v>
      </c>
      <c r="F667" s="98" t="s">
        <v>38</v>
      </c>
      <c r="G667" s="108">
        <v>19.0</v>
      </c>
      <c r="H667" s="109" t="s">
        <v>2648</v>
      </c>
      <c r="I667" s="109">
        <v>6.07227622E9</v>
      </c>
      <c r="J667" s="107">
        <v>6.07227622E9</v>
      </c>
      <c r="K667" s="110"/>
      <c r="L667" s="111" t="s">
        <v>42</v>
      </c>
      <c r="M667" s="51" t="s">
        <v>895</v>
      </c>
      <c r="N667" s="82" t="s">
        <v>654</v>
      </c>
      <c r="O667" s="145" t="s">
        <v>654</v>
      </c>
      <c r="P667" s="236"/>
      <c r="Q667" s="65"/>
      <c r="R667" s="65"/>
      <c r="S667" s="65"/>
      <c r="T667" s="65"/>
      <c r="U667" s="65"/>
      <c r="V667" s="65"/>
      <c r="W667" s="65"/>
      <c r="X667" s="65"/>
      <c r="Y667" s="65"/>
      <c r="Z667" s="38" t="str">
        <f t="array" ref="Z667">IFERROR(xlookup(C:C,'Follow up.1'!A:A,'Follow up.1'!AF:AF),"-")</f>
        <v>-</v>
      </c>
      <c r="AA667" s="6"/>
      <c r="AB667" s="6"/>
      <c r="AC667" s="6"/>
      <c r="AD667" s="6"/>
      <c r="AE667" s="6"/>
      <c r="AF667" s="6"/>
      <c r="AG667" s="6"/>
      <c r="AH667" s="6"/>
      <c r="AI667" s="6"/>
      <c r="AJ667" s="6"/>
      <c r="AK667" s="6"/>
      <c r="AL667" s="6"/>
      <c r="AM667" s="6"/>
      <c r="AN667" s="39" t="str">
        <f t="array" ref="AN667">IFNA(TEXT(XLOOKUP(C:C,'Follow up.2'!B:B,'Follow up.2'!AF:AF), "mm/yyyy"), "-")</f>
        <v>-</v>
      </c>
      <c r="AO667" s="6"/>
      <c r="AP667" s="3"/>
      <c r="AQ667" s="3"/>
      <c r="AR667" s="3"/>
      <c r="AS667" s="3"/>
      <c r="AT667" s="3"/>
      <c r="AU667" s="3"/>
      <c r="AV667" s="3"/>
      <c r="AW667" s="3"/>
      <c r="AX667" s="3"/>
      <c r="AY667" s="3"/>
      <c r="AZ667" s="3"/>
      <c r="BA667" s="3"/>
      <c r="BB667" s="3"/>
      <c r="BC667" s="3"/>
      <c r="BD667" s="3"/>
      <c r="BE667" s="3"/>
      <c r="BF667" s="3"/>
      <c r="BG667" s="3"/>
      <c r="BH667" s="3"/>
      <c r="BI667" s="3"/>
    </row>
    <row r="668" ht="12.75" customHeight="1">
      <c r="A668" s="1"/>
      <c r="B668" s="1" t="str">
        <f t="array" ref="B668">ifna(iferror(xlookup(C:C,'1000'!A:A,'1000'!D:D),iferror(xlookup(C:C,'2000'!A:A,'2000'!D:D),xlookup(C:C,'3000'!A:A,'3000'!D:D))),"-")</f>
        <v>-</v>
      </c>
      <c r="C668" s="106">
        <v>1915.0</v>
      </c>
      <c r="D668" s="107" t="s">
        <v>2649</v>
      </c>
      <c r="E668" s="108" t="s">
        <v>2650</v>
      </c>
      <c r="F668" s="98" t="s">
        <v>92</v>
      </c>
      <c r="G668" s="108">
        <v>19.0</v>
      </c>
      <c r="H668" s="109" t="s">
        <v>2651</v>
      </c>
      <c r="I668" s="109">
        <v>2.676005697E9</v>
      </c>
      <c r="J668" s="107">
        <v>2.676005697E9</v>
      </c>
      <c r="K668" s="110"/>
      <c r="L668" s="111" t="s">
        <v>42</v>
      </c>
      <c r="M668" s="51" t="s">
        <v>895</v>
      </c>
      <c r="N668" s="82" t="s">
        <v>654</v>
      </c>
      <c r="O668" s="145" t="s">
        <v>654</v>
      </c>
      <c r="P668" s="236"/>
      <c r="Q668" s="236"/>
      <c r="R668" s="65"/>
      <c r="S668" s="65"/>
      <c r="T668" s="65"/>
      <c r="U668" s="65"/>
      <c r="V668" s="65"/>
      <c r="W668" s="65"/>
      <c r="X668" s="65"/>
      <c r="Y668" s="65"/>
      <c r="Z668" s="38" t="str">
        <f t="array" ref="Z668">IFERROR(xlookup(C:C,'Follow up.1'!A:A,'Follow up.1'!AF:AF),"-")</f>
        <v>-</v>
      </c>
      <c r="AA668" s="6"/>
      <c r="AB668" s="6"/>
      <c r="AC668" s="6"/>
      <c r="AD668" s="6"/>
      <c r="AE668" s="6"/>
      <c r="AF668" s="6"/>
      <c r="AG668" s="6"/>
      <c r="AH668" s="6"/>
      <c r="AI668" s="6"/>
      <c r="AJ668" s="6"/>
      <c r="AK668" s="6"/>
      <c r="AL668" s="6"/>
      <c r="AM668" s="6"/>
      <c r="AN668" s="39" t="str">
        <f t="array" ref="AN668">IFNA(TEXT(XLOOKUP(C:C,'Follow up.2'!B:B,'Follow up.2'!AF:AF), "mm/yyyy"), "-")</f>
        <v>-</v>
      </c>
      <c r="AO668" s="6"/>
      <c r="AP668" s="3"/>
      <c r="AQ668" s="3"/>
      <c r="AR668" s="3"/>
      <c r="AS668" s="3"/>
      <c r="AT668" s="3"/>
      <c r="AU668" s="3"/>
      <c r="AV668" s="3"/>
      <c r="AW668" s="3"/>
      <c r="AX668" s="3"/>
      <c r="AY668" s="3"/>
      <c r="AZ668" s="3"/>
      <c r="BA668" s="3"/>
      <c r="BB668" s="3"/>
      <c r="BC668" s="3"/>
      <c r="BD668" s="3"/>
      <c r="BE668" s="3"/>
      <c r="BF668" s="3"/>
      <c r="BG668" s="3"/>
      <c r="BH668" s="3"/>
      <c r="BI668" s="3"/>
    </row>
    <row r="669" ht="12.75" customHeight="1">
      <c r="A669" s="1"/>
      <c r="B669" s="1" t="str">
        <f t="array" ref="B669">ifna(iferror(xlookup(C:C,'1000'!A:A,'1000'!D:D),iferror(xlookup(C:C,'2000'!A:A,'2000'!D:D),xlookup(C:C,'3000'!A:A,'3000'!D:D))),"-")</f>
        <v>-</v>
      </c>
      <c r="C669" s="106">
        <v>1916.0</v>
      </c>
      <c r="D669" s="107" t="s">
        <v>2652</v>
      </c>
      <c r="E669" s="108" t="s">
        <v>2653</v>
      </c>
      <c r="F669" s="98" t="s">
        <v>38</v>
      </c>
      <c r="G669" s="108">
        <v>19.0</v>
      </c>
      <c r="H669" s="109" t="s">
        <v>2652</v>
      </c>
      <c r="I669" s="109">
        <v>2.675814909E9</v>
      </c>
      <c r="J669" s="107">
        <v>2.675814909E9</v>
      </c>
      <c r="K669" s="110"/>
      <c r="L669" s="111" t="s">
        <v>42</v>
      </c>
      <c r="M669" s="51" t="s">
        <v>895</v>
      </c>
      <c r="N669" s="82" t="s">
        <v>654</v>
      </c>
      <c r="O669" s="145" t="s">
        <v>654</v>
      </c>
      <c r="P669" s="65"/>
      <c r="Q669" s="65"/>
      <c r="R669" s="65"/>
      <c r="S669" s="65"/>
      <c r="T669" s="65"/>
      <c r="U669" s="65"/>
      <c r="V669" s="65"/>
      <c r="W669" s="65"/>
      <c r="X669" s="65"/>
      <c r="Y669" s="65"/>
      <c r="Z669" s="38" t="str">
        <f t="array" ref="Z669">IFERROR(xlookup(C:C,'Follow up.1'!A:A,'Follow up.1'!AF:AF),"-")</f>
        <v>-</v>
      </c>
      <c r="AA669" s="6"/>
      <c r="AB669" s="6"/>
      <c r="AC669" s="6"/>
      <c r="AD669" s="6"/>
      <c r="AE669" s="6"/>
      <c r="AF669" s="6"/>
      <c r="AG669" s="6"/>
      <c r="AH669" s="6"/>
      <c r="AI669" s="6"/>
      <c r="AJ669" s="6"/>
      <c r="AK669" s="6"/>
      <c r="AL669" s="6"/>
      <c r="AM669" s="6"/>
      <c r="AN669" s="39" t="str">
        <f t="array" ref="AN669">IFNA(TEXT(XLOOKUP(C:C,'Follow up.2'!B:B,'Follow up.2'!AF:AF), "mm/yyyy"), "-")</f>
        <v>-</v>
      </c>
      <c r="AO669" s="6"/>
      <c r="AP669" s="3"/>
      <c r="AQ669" s="3"/>
      <c r="AR669" s="3"/>
      <c r="AS669" s="3"/>
      <c r="AT669" s="3"/>
      <c r="AU669" s="3"/>
      <c r="AV669" s="3"/>
      <c r="AW669" s="3"/>
      <c r="AX669" s="3"/>
      <c r="AY669" s="3"/>
      <c r="AZ669" s="3"/>
      <c r="BA669" s="3"/>
      <c r="BB669" s="3"/>
      <c r="BC669" s="3"/>
      <c r="BD669" s="3"/>
      <c r="BE669" s="3"/>
      <c r="BF669" s="3"/>
      <c r="BG669" s="3"/>
      <c r="BH669" s="3"/>
      <c r="BI669" s="3"/>
    </row>
    <row r="670" ht="12.75" customHeight="1">
      <c r="A670" s="1"/>
      <c r="B670" s="1" t="str">
        <f t="array" ref="B670">ifna(iferror(xlookup(C:C,'1000'!A:A,'1000'!D:D),iferror(xlookup(C:C,'2000'!A:A,'2000'!D:D),xlookup(C:C,'3000'!A:A,'3000'!D:D))),"-")</f>
        <v>-</v>
      </c>
      <c r="C670" s="106">
        <v>1921.0</v>
      </c>
      <c r="D670" s="107" t="s">
        <v>2654</v>
      </c>
      <c r="E670" s="108" t="s">
        <v>2655</v>
      </c>
      <c r="F670" s="98" t="s">
        <v>38</v>
      </c>
      <c r="G670" s="108">
        <v>19.0</v>
      </c>
      <c r="H670" s="109" t="s">
        <v>2656</v>
      </c>
      <c r="I670" s="109">
        <v>7.86414445E9</v>
      </c>
      <c r="J670" s="107">
        <v>7.86414445E9</v>
      </c>
      <c r="K670" s="110"/>
      <c r="L670" s="111" t="s">
        <v>42</v>
      </c>
      <c r="M670" s="51" t="s">
        <v>895</v>
      </c>
      <c r="N670" s="82" t="s">
        <v>654</v>
      </c>
      <c r="O670" s="145" t="s">
        <v>654</v>
      </c>
      <c r="P670" s="65"/>
      <c r="Q670" s="65"/>
      <c r="R670" s="65"/>
      <c r="S670" s="65"/>
      <c r="T670" s="65"/>
      <c r="U670" s="65"/>
      <c r="V670" s="65"/>
      <c r="W670" s="65"/>
      <c r="X670" s="65"/>
      <c r="Y670" s="65"/>
      <c r="Z670" s="38" t="str">
        <f t="array" ref="Z670">IFERROR(xlookup(C:C,'Follow up.1'!A:A,'Follow up.1'!AF:AF),"-")</f>
        <v>-</v>
      </c>
      <c r="AA670" s="6"/>
      <c r="AB670" s="6"/>
      <c r="AC670" s="6"/>
      <c r="AD670" s="6"/>
      <c r="AE670" s="6"/>
      <c r="AF670" s="6"/>
      <c r="AG670" s="6"/>
      <c r="AH670" s="6"/>
      <c r="AI670" s="6"/>
      <c r="AJ670" s="6"/>
      <c r="AK670" s="6"/>
      <c r="AL670" s="6"/>
      <c r="AM670" s="6"/>
      <c r="AN670" s="39" t="str">
        <f t="array" ref="AN670">IFNA(TEXT(XLOOKUP(C:C,'Follow up.2'!B:B,'Follow up.2'!AF:AF), "mm/yyyy"), "-")</f>
        <v>-</v>
      </c>
      <c r="AO670" s="6"/>
      <c r="AP670" s="3"/>
      <c r="AQ670" s="3"/>
      <c r="AR670" s="3"/>
      <c r="AS670" s="3"/>
      <c r="AT670" s="3"/>
      <c r="AU670" s="3"/>
      <c r="AV670" s="3"/>
      <c r="AW670" s="3"/>
      <c r="AX670" s="3"/>
      <c r="AY670" s="3"/>
      <c r="AZ670" s="3"/>
      <c r="BA670" s="3"/>
      <c r="BB670" s="3"/>
      <c r="BC670" s="3"/>
      <c r="BD670" s="3"/>
      <c r="BE670" s="3"/>
      <c r="BF670" s="3"/>
      <c r="BG670" s="3"/>
      <c r="BH670" s="3"/>
      <c r="BI670" s="3"/>
    </row>
    <row r="671" ht="12.75" customHeight="1">
      <c r="A671" s="1"/>
      <c r="B671" s="1" t="str">
        <f t="array" ref="B671">ifna(iferror(xlookup(C:C,'1000'!A:A,'1000'!D:D),iferror(xlookup(C:C,'2000'!A:A,'2000'!D:D),xlookup(C:C,'3000'!A:A,'3000'!D:D))),"-")</f>
        <v>-</v>
      </c>
      <c r="C671" s="106">
        <v>1925.0</v>
      </c>
      <c r="D671" s="107" t="s">
        <v>657</v>
      </c>
      <c r="E671" s="108" t="s">
        <v>2657</v>
      </c>
      <c r="F671" s="98" t="s">
        <v>38</v>
      </c>
      <c r="G671" s="108">
        <v>19.0</v>
      </c>
      <c r="H671" s="109" t="s">
        <v>657</v>
      </c>
      <c r="I671" s="109">
        <v>6.098640615E9</v>
      </c>
      <c r="J671" s="107">
        <v>6.098640615E9</v>
      </c>
      <c r="K671" s="110"/>
      <c r="L671" s="111" t="s">
        <v>42</v>
      </c>
      <c r="M671" s="51" t="s">
        <v>895</v>
      </c>
      <c r="N671" s="82" t="s">
        <v>654</v>
      </c>
      <c r="O671" s="145" t="s">
        <v>654</v>
      </c>
      <c r="P671" s="65"/>
      <c r="Q671" s="65"/>
      <c r="R671" s="65"/>
      <c r="S671" s="65"/>
      <c r="T671" s="65"/>
      <c r="U671" s="65"/>
      <c r="V671" s="65"/>
      <c r="W671" s="65"/>
      <c r="X671" s="65"/>
      <c r="Y671" s="65"/>
      <c r="Z671" s="38" t="str">
        <f t="array" ref="Z671">IFERROR(xlookup(C:C,'Follow up.1'!A:A,'Follow up.1'!AF:AF),"-")</f>
        <v>-</v>
      </c>
      <c r="AA671" s="6"/>
      <c r="AB671" s="6"/>
      <c r="AC671" s="6"/>
      <c r="AD671" s="6"/>
      <c r="AE671" s="6"/>
      <c r="AF671" s="6"/>
      <c r="AG671" s="6"/>
      <c r="AH671" s="6"/>
      <c r="AI671" s="6"/>
      <c r="AJ671" s="6"/>
      <c r="AK671" s="6"/>
      <c r="AL671" s="6"/>
      <c r="AM671" s="6"/>
      <c r="AN671" s="39" t="str">
        <f t="array" ref="AN671">IFNA(TEXT(XLOOKUP(C:C,'Follow up.2'!B:B,'Follow up.2'!AF:AF), "mm/yyyy"), "-")</f>
        <v>-</v>
      </c>
      <c r="AO671" s="6"/>
      <c r="AP671" s="3"/>
      <c r="AQ671" s="3"/>
      <c r="AR671" s="3"/>
      <c r="AS671" s="3"/>
      <c r="AT671" s="3"/>
      <c r="AU671" s="3"/>
      <c r="AV671" s="3"/>
      <c r="AW671" s="3"/>
      <c r="AX671" s="3"/>
      <c r="AY671" s="3"/>
      <c r="AZ671" s="3"/>
      <c r="BA671" s="3"/>
      <c r="BB671" s="3"/>
      <c r="BC671" s="3"/>
      <c r="BD671" s="3"/>
      <c r="BE671" s="3"/>
      <c r="BF671" s="3"/>
      <c r="BG671" s="3"/>
      <c r="BH671" s="3"/>
      <c r="BI671" s="3"/>
    </row>
    <row r="672" ht="12.75" customHeight="1">
      <c r="A672" s="1"/>
      <c r="B672" s="1">
        <f t="array" ref="B672">ifna(iferror(xlookup(C:C,'1000'!A:A,'1000'!D:D),iferror(xlookup(C:C,'2000'!A:A,'2000'!D:D),xlookup(C:C,'3000'!A:A,'3000'!D:D))),"-")</f>
        <v>3028</v>
      </c>
      <c r="C672" s="52">
        <v>366.0</v>
      </c>
      <c r="D672" s="53" t="s">
        <v>2658</v>
      </c>
      <c r="E672" s="53" t="s">
        <v>2659</v>
      </c>
      <c r="F672" s="93" t="s">
        <v>50</v>
      </c>
      <c r="G672" s="93">
        <v>20.0</v>
      </c>
      <c r="H672" s="28">
        <v>0.0</v>
      </c>
      <c r="I672" s="54">
        <v>0.0</v>
      </c>
      <c r="J672" s="53" t="s">
        <v>2660</v>
      </c>
      <c r="K672" s="30"/>
      <c r="L672" s="27"/>
      <c r="M672" s="27"/>
      <c r="N672" s="33" t="s">
        <v>654</v>
      </c>
      <c r="O672" s="86" t="s">
        <v>654</v>
      </c>
      <c r="P672" s="35" t="s">
        <v>45</v>
      </c>
      <c r="Q672" s="35" t="s">
        <v>45</v>
      </c>
      <c r="R672" s="35" t="s">
        <v>45</v>
      </c>
      <c r="S672" s="35" t="s">
        <v>45</v>
      </c>
      <c r="T672" s="35" t="s">
        <v>45</v>
      </c>
      <c r="U672" s="35" t="s">
        <v>45</v>
      </c>
      <c r="V672" s="35" t="s">
        <v>45</v>
      </c>
      <c r="W672" s="35" t="s">
        <v>45</v>
      </c>
      <c r="X672" s="35" t="s">
        <v>45</v>
      </c>
      <c r="Y672" s="35" t="s">
        <v>45</v>
      </c>
      <c r="Z672" s="38" t="str">
        <f t="array" ref="Z672">IFERROR(xlookup(C:C,'Follow up.1'!A:A,'Follow up.1'!AF:AF),"-")</f>
        <v> 2/25</v>
      </c>
      <c r="AA672" s="32" t="s">
        <v>57</v>
      </c>
      <c r="AB672" s="32" t="s">
        <v>46</v>
      </c>
      <c r="AC672" s="32" t="s">
        <v>56</v>
      </c>
      <c r="AD672" s="32" t="s">
        <v>56</v>
      </c>
      <c r="AE672" s="32"/>
      <c r="AF672" s="32" t="s">
        <v>46</v>
      </c>
      <c r="AG672" s="32" t="s">
        <v>46</v>
      </c>
      <c r="AH672" s="32"/>
      <c r="AI672" s="32" t="s">
        <v>46</v>
      </c>
      <c r="AJ672" s="32" t="s">
        <v>44</v>
      </c>
      <c r="AK672" s="32" t="s">
        <v>86</v>
      </c>
      <c r="AL672" s="32" t="s">
        <v>86</v>
      </c>
      <c r="AM672" s="32" t="s">
        <v>121</v>
      </c>
      <c r="AN672" s="39" t="str">
        <f t="array" ref="AN672">IFNA(TEXT(XLOOKUP(C:C,'Follow up.2'!B:B,'Follow up.2'!AF:AF),if(left(B672,1)="3","x", "mm/yyyy")), "-")</f>
        <v>x</v>
      </c>
      <c r="AO672" s="31"/>
      <c r="AP672" s="27"/>
      <c r="AQ672" s="3"/>
      <c r="AR672" s="3"/>
      <c r="AS672" s="3"/>
      <c r="AT672" s="3"/>
      <c r="AU672" s="3"/>
      <c r="AV672" s="3"/>
      <c r="AW672" s="40"/>
      <c r="AX672" s="40"/>
      <c r="AY672" s="40"/>
      <c r="AZ672" s="40"/>
      <c r="BA672" s="40"/>
      <c r="BB672" s="40"/>
      <c r="BC672" s="40"/>
      <c r="BD672" s="40"/>
      <c r="BE672" s="40"/>
      <c r="BF672" s="40"/>
      <c r="BG672" s="40"/>
      <c r="BH672" s="40"/>
      <c r="BI672" s="40"/>
    </row>
    <row r="673" ht="12.75" customHeight="1">
      <c r="A673" s="1"/>
      <c r="B673" s="1">
        <f t="array" ref="B673">ifna(iferror(xlookup(C:C,'1000'!A:A,'1000'!D:D),iferror(xlookup(C:C,'2000'!A:A,'2000'!D:D),xlookup(C:C,'3000'!A:A,'3000'!D:D))),"-")</f>
        <v>3146</v>
      </c>
      <c r="C673" s="26">
        <v>1184.0</v>
      </c>
      <c r="D673" s="53" t="s">
        <v>2661</v>
      </c>
      <c r="E673" s="93" t="s">
        <v>2662</v>
      </c>
      <c r="F673" s="53" t="s">
        <v>92</v>
      </c>
      <c r="G673" s="53">
        <v>20.0</v>
      </c>
      <c r="H673" s="28" t="s">
        <v>1948</v>
      </c>
      <c r="I673" s="54"/>
      <c r="J673" s="53" t="s">
        <v>2663</v>
      </c>
      <c r="K673" s="30" t="s">
        <v>42</v>
      </c>
      <c r="L673" s="31" t="s">
        <v>42</v>
      </c>
      <c r="M673" s="32"/>
      <c r="N673" s="33" t="s">
        <v>654</v>
      </c>
      <c r="O673" s="86" t="s">
        <v>654</v>
      </c>
      <c r="P673" s="35" t="s">
        <v>56</v>
      </c>
      <c r="Q673" s="35" t="s">
        <v>106</v>
      </c>
      <c r="R673" s="35" t="s">
        <v>106</v>
      </c>
      <c r="S673" s="35" t="s">
        <v>106</v>
      </c>
      <c r="T673" s="35" t="s">
        <v>56</v>
      </c>
      <c r="U673" s="35" t="s">
        <v>114</v>
      </c>
      <c r="V673" s="65" t="s">
        <v>45</v>
      </c>
      <c r="W673" s="35" t="s">
        <v>76</v>
      </c>
      <c r="X673" s="35" t="s">
        <v>76</v>
      </c>
      <c r="Y673" s="35" t="s">
        <v>45</v>
      </c>
      <c r="Z673" s="38" t="str">
        <f t="array" ref="Z673">IFERROR(xlookup(C:C,'Follow up.1'!A:A,'Follow up.1'!AF:AF),"-")</f>
        <v> 10/25</v>
      </c>
      <c r="AA673" s="32" t="s">
        <v>87</v>
      </c>
      <c r="AB673" s="32" t="s">
        <v>56</v>
      </c>
      <c r="AC673" s="32" t="s">
        <v>198</v>
      </c>
      <c r="AD673" s="32" t="s">
        <v>198</v>
      </c>
      <c r="AE673" s="32"/>
      <c r="AF673" s="32" t="s">
        <v>86</v>
      </c>
      <c r="AG673" s="32" t="s">
        <v>57</v>
      </c>
      <c r="AH673" s="32"/>
      <c r="AI673" s="32" t="s">
        <v>47</v>
      </c>
      <c r="AJ673" s="32" t="s">
        <v>87</v>
      </c>
      <c r="AK673" s="32" t="s">
        <v>57</v>
      </c>
      <c r="AL673" s="32"/>
      <c r="AM673" s="31"/>
      <c r="AN673" s="39" t="str">
        <f t="array" ref="AN673">IFNA(TEXT(XLOOKUP(C:C,'Follow up.2'!B:B,'Follow up.2'!AF:AF),if(left(B673,1)="3","x", "mm/yyyy")), "-")</f>
        <v>x</v>
      </c>
      <c r="AO673" s="86" t="s">
        <v>654</v>
      </c>
      <c r="AP673" s="27"/>
      <c r="AQ673" s="3"/>
      <c r="AR673" s="3"/>
      <c r="AS673" s="3"/>
      <c r="AT673" s="3"/>
      <c r="AU673" s="3"/>
      <c r="AV673" s="3"/>
      <c r="AW673" s="13"/>
      <c r="AX673" s="13"/>
      <c r="AY673" s="13"/>
      <c r="AZ673" s="13"/>
      <c r="BA673" s="13"/>
      <c r="BB673" s="13"/>
      <c r="BC673" s="13"/>
      <c r="BD673" s="13"/>
      <c r="BE673" s="13"/>
      <c r="BF673" s="13"/>
      <c r="BG673" s="13"/>
      <c r="BH673" s="13"/>
      <c r="BI673" s="13"/>
    </row>
    <row r="674" ht="12.75" customHeight="1">
      <c r="A674" s="1"/>
      <c r="B674" s="1">
        <f t="array" ref="B674">ifna(iferror(xlookup(C:C,'1000'!A:A,'1000'!D:D),iferror(xlookup(C:C,'2000'!A:A,'2000'!D:D),xlookup(C:C,'3000'!A:A,'3000'!D:D))),"-")</f>
        <v>3147</v>
      </c>
      <c r="C674" s="26">
        <v>1139.0</v>
      </c>
      <c r="D674" s="27" t="s">
        <v>79</v>
      </c>
      <c r="E674" s="27" t="s">
        <v>2664</v>
      </c>
      <c r="F674" s="27" t="s">
        <v>71</v>
      </c>
      <c r="G674" s="27">
        <v>20.0</v>
      </c>
      <c r="H674" s="28"/>
      <c r="I674" s="29" t="s">
        <v>2665</v>
      </c>
      <c r="J674" s="27" t="s">
        <v>2665</v>
      </c>
      <c r="K674" s="30" t="s">
        <v>42</v>
      </c>
      <c r="L674" s="31" t="s">
        <v>42</v>
      </c>
      <c r="M674" s="31"/>
      <c r="N674" s="33" t="s">
        <v>654</v>
      </c>
      <c r="O674" s="86" t="s">
        <v>654</v>
      </c>
      <c r="P674" s="35" t="s">
        <v>76</v>
      </c>
      <c r="Q674" s="66" t="s">
        <v>56</v>
      </c>
      <c r="R674" s="35" t="s">
        <v>45</v>
      </c>
      <c r="S674" s="35" t="s">
        <v>45</v>
      </c>
      <c r="T674" s="35" t="s">
        <v>114</v>
      </c>
      <c r="U674" s="35" t="s">
        <v>76</v>
      </c>
      <c r="V674" s="65" t="s">
        <v>45</v>
      </c>
      <c r="W674" s="35" t="s">
        <v>44</v>
      </c>
      <c r="X674" s="35" t="s">
        <v>44</v>
      </c>
      <c r="Y674" s="35" t="s">
        <v>45</v>
      </c>
      <c r="Z674" s="38" t="str">
        <f t="array" ref="Z674">IFERROR(xlookup(C:C,'Follow up.1'!A:A,'Follow up.1'!AF:AF),"-")</f>
        <v> 12/25</v>
      </c>
      <c r="AA674" s="32" t="s">
        <v>56</v>
      </c>
      <c r="AB674" s="32" t="s">
        <v>87</v>
      </c>
      <c r="AC674" s="32" t="s">
        <v>87</v>
      </c>
      <c r="AD674" s="32" t="s">
        <v>87</v>
      </c>
      <c r="AE674" s="32"/>
      <c r="AF674" s="32" t="s">
        <v>47</v>
      </c>
      <c r="AG674" s="32" t="s">
        <v>57</v>
      </c>
      <c r="AH674" s="32"/>
      <c r="AI674" s="32" t="s">
        <v>56</v>
      </c>
      <c r="AJ674" s="32" t="s">
        <v>56</v>
      </c>
      <c r="AK674" s="32" t="s">
        <v>57</v>
      </c>
      <c r="AL674" s="32" t="s">
        <v>57</v>
      </c>
      <c r="AM674" s="31"/>
      <c r="AN674" s="39" t="str">
        <f t="array" ref="AN674">IFNA(TEXT(XLOOKUP(C:C,'Follow up.2'!B:B,'Follow up.2'!AF:AF),if(left(B674,1)="3","x", "mm/yyyy")), "-")</f>
        <v>x</v>
      </c>
      <c r="AO674" s="86" t="s">
        <v>654</v>
      </c>
      <c r="AP674" s="27"/>
      <c r="AQ674" s="3"/>
      <c r="AR674" s="3"/>
      <c r="AS674" s="3"/>
      <c r="AT674" s="3"/>
      <c r="AU674" s="3"/>
      <c r="AV674" s="3"/>
      <c r="AW674" s="3"/>
      <c r="AX674" s="3"/>
      <c r="AY674" s="3"/>
      <c r="AZ674" s="3"/>
      <c r="BA674" s="3"/>
      <c r="BB674" s="3"/>
      <c r="BC674" s="3"/>
      <c r="BD674" s="3"/>
      <c r="BE674" s="3"/>
      <c r="BF674" s="3"/>
      <c r="BG674" s="3"/>
      <c r="BH674" s="3"/>
      <c r="BI674" s="3"/>
    </row>
    <row r="675" ht="12.75" customHeight="1">
      <c r="A675" s="1"/>
      <c r="B675" s="1">
        <f t="array" ref="B675">ifna(iferror(xlookup(C:C,'1000'!A:A,'1000'!D:D),iferror(xlookup(C:C,'2000'!A:A,'2000'!D:D),xlookup(C:C,'3000'!A:A,'3000'!D:D))),"-")</f>
        <v>3010</v>
      </c>
      <c r="C675" s="52">
        <v>172.0</v>
      </c>
      <c r="D675" s="53" t="s">
        <v>2666</v>
      </c>
      <c r="E675" s="53" t="s">
        <v>2667</v>
      </c>
      <c r="F675" s="93" t="s">
        <v>50</v>
      </c>
      <c r="G675" s="93">
        <v>20.0</v>
      </c>
      <c r="H675" s="28">
        <v>0.0</v>
      </c>
      <c r="I675" s="54">
        <v>0.0</v>
      </c>
      <c r="J675" s="53" t="s">
        <v>2668</v>
      </c>
      <c r="K675" s="30"/>
      <c r="L675" s="27"/>
      <c r="M675" s="27"/>
      <c r="N675" s="74"/>
      <c r="O675" s="145" t="s">
        <v>654</v>
      </c>
      <c r="P675" s="35" t="s">
        <v>44</v>
      </c>
      <c r="Q675" s="35" t="s">
        <v>45</v>
      </c>
      <c r="R675" s="35" t="s">
        <v>45</v>
      </c>
      <c r="S675" s="35" t="s">
        <v>45</v>
      </c>
      <c r="T675" s="35" t="s">
        <v>45</v>
      </c>
      <c r="U675" s="35" t="s">
        <v>45</v>
      </c>
      <c r="V675" s="66" t="s">
        <v>45</v>
      </c>
      <c r="W675" s="35" t="s">
        <v>45</v>
      </c>
      <c r="X675" s="35" t="s">
        <v>45</v>
      </c>
      <c r="Y675" s="35" t="s">
        <v>45</v>
      </c>
      <c r="Z675" s="38" t="str">
        <f t="array" ref="Z675">IFERROR(xlookup(C:C,'Follow up.1'!A:A,'Follow up.1'!AF:AF),"-")</f>
        <v> 12/24</v>
      </c>
      <c r="AA675" s="32" t="s">
        <v>56</v>
      </c>
      <c r="AB675" s="31"/>
      <c r="AC675" s="31"/>
      <c r="AD675" s="31"/>
      <c r="AE675" s="31"/>
      <c r="AF675" s="31"/>
      <c r="AG675" s="31"/>
      <c r="AH675" s="31"/>
      <c r="AI675" s="31"/>
      <c r="AJ675" s="31"/>
      <c r="AK675" s="31"/>
      <c r="AL675" s="31"/>
      <c r="AM675" s="31"/>
      <c r="AN675" s="39" t="str">
        <f t="array" ref="AN675">IFNA(TEXT(XLOOKUP(C:C,'Follow up.2'!B:B,'Follow up.2'!AF:AF),if(left(B675,1)="3","x", "mm/yyyy")), "-")</f>
        <v/>
      </c>
      <c r="AO675" s="31"/>
      <c r="AP675" s="27"/>
      <c r="AQ675" s="3"/>
      <c r="AR675" s="3"/>
      <c r="AS675" s="3"/>
      <c r="AT675" s="3"/>
      <c r="AU675" s="3"/>
      <c r="AV675" s="3"/>
      <c r="AW675" s="3"/>
      <c r="AX675" s="3"/>
      <c r="AY675" s="3"/>
      <c r="AZ675" s="3"/>
      <c r="BA675" s="3"/>
      <c r="BB675" s="3"/>
      <c r="BC675" s="3"/>
      <c r="BD675" s="3"/>
      <c r="BE675" s="3"/>
      <c r="BF675" s="3"/>
      <c r="BG675" s="3"/>
      <c r="BH675" s="3"/>
      <c r="BI675" s="3"/>
    </row>
    <row r="676" ht="12.75" customHeight="1">
      <c r="A676" s="1"/>
      <c r="B676" s="1">
        <f t="array" ref="B676">ifna(iferror(xlookup(C:C,'1000'!A:A,'1000'!D:D),iferror(xlookup(C:C,'2000'!A:A,'2000'!D:D),xlookup(C:C,'3000'!A:A,'3000'!D:D))),"-")</f>
        <v>3090</v>
      </c>
      <c r="C676" s="26">
        <v>497.0</v>
      </c>
      <c r="D676" s="27" t="s">
        <v>2669</v>
      </c>
      <c r="E676" s="27" t="s">
        <v>2670</v>
      </c>
      <c r="F676" s="27" t="s">
        <v>50</v>
      </c>
      <c r="G676" s="42">
        <v>20.0</v>
      </c>
      <c r="H676" s="28">
        <v>0.0</v>
      </c>
      <c r="I676" s="29">
        <v>0.0</v>
      </c>
      <c r="J676" s="27" t="s">
        <v>2671</v>
      </c>
      <c r="K676" s="30" t="s">
        <v>2672</v>
      </c>
      <c r="L676" s="31" t="s">
        <v>2672</v>
      </c>
      <c r="M676" s="31"/>
      <c r="N676" s="33" t="s">
        <v>654</v>
      </c>
      <c r="O676" s="86" t="s">
        <v>654</v>
      </c>
      <c r="P676" s="35" t="s">
        <v>45</v>
      </c>
      <c r="Q676" s="35" t="s">
        <v>45</v>
      </c>
      <c r="R676" s="35" t="s">
        <v>45</v>
      </c>
      <c r="S676" s="35" t="s">
        <v>45</v>
      </c>
      <c r="T676" s="35" t="s">
        <v>45</v>
      </c>
      <c r="U676" s="35" t="s">
        <v>45</v>
      </c>
      <c r="V676" s="66" t="s">
        <v>45</v>
      </c>
      <c r="W676" s="35" t="s">
        <v>45</v>
      </c>
      <c r="X676" s="35" t="s">
        <v>45</v>
      </c>
      <c r="Y676" s="35" t="s">
        <v>45</v>
      </c>
      <c r="Z676" s="38" t="str">
        <f t="array" ref="Z676">IFERROR(xlookup(C:C,'Follow up.1'!A:A,'Follow up.1'!AF:AF),"-")</f>
        <v> 4/25</v>
      </c>
      <c r="AA676" s="32" t="s">
        <v>86</v>
      </c>
      <c r="AB676" s="32" t="s">
        <v>45</v>
      </c>
      <c r="AC676" s="32" t="s">
        <v>45</v>
      </c>
      <c r="AD676" s="32" t="s">
        <v>45</v>
      </c>
      <c r="AE676" s="32"/>
      <c r="AF676" s="32" t="s">
        <v>68</v>
      </c>
      <c r="AG676" s="32" t="s">
        <v>46</v>
      </c>
      <c r="AH676" s="32"/>
      <c r="AI676" s="32" t="s">
        <v>46</v>
      </c>
      <c r="AJ676" s="32" t="s">
        <v>44</v>
      </c>
      <c r="AK676" s="32" t="s">
        <v>57</v>
      </c>
      <c r="AL676" s="32" t="s">
        <v>57</v>
      </c>
      <c r="AM676" s="32" t="s">
        <v>121</v>
      </c>
      <c r="AN676" s="39" t="str">
        <f t="array" ref="AN676">IFNA(TEXT(XLOOKUP(C:C,'Follow up.2'!B:B,'Follow up.2'!AF:AF),if(left(B676,1)="3","x", "mm/yyyy")), "-")</f>
        <v>x</v>
      </c>
      <c r="AO676" s="31"/>
      <c r="AP676" s="27"/>
      <c r="AQ676" s="3"/>
      <c r="AR676" s="3"/>
      <c r="AS676" s="3"/>
      <c r="AT676" s="3"/>
      <c r="AU676" s="3"/>
      <c r="AV676" s="3"/>
      <c r="AW676" s="40"/>
      <c r="AX676" s="40"/>
      <c r="AY676" s="40"/>
      <c r="AZ676" s="40"/>
      <c r="BA676" s="40"/>
      <c r="BB676" s="40"/>
      <c r="BC676" s="40"/>
      <c r="BD676" s="40"/>
      <c r="BE676" s="40"/>
      <c r="BF676" s="40"/>
      <c r="BG676" s="40"/>
      <c r="BH676" s="40"/>
      <c r="BI676" s="40"/>
    </row>
    <row r="677" ht="12.75" customHeight="1">
      <c r="A677" s="1"/>
      <c r="B677" s="1" t="str">
        <f t="array" ref="B677">ifna(iferror(xlookup(C:C,'1000'!A:A,'1000'!D:D),iferror(xlookup(C:C,'2000'!A:A,'2000'!D:D),xlookup(C:C,'3000'!A:A,'3000'!D:D))),"-")</f>
        <v>-</v>
      </c>
      <c r="C677" s="26">
        <v>1124.0</v>
      </c>
      <c r="D677" s="27" t="s">
        <v>2673</v>
      </c>
      <c r="E677" s="27" t="s">
        <v>2674</v>
      </c>
      <c r="F677" s="27" t="s">
        <v>38</v>
      </c>
      <c r="G677" s="27">
        <v>20.0</v>
      </c>
      <c r="H677" s="28" t="s">
        <v>2675</v>
      </c>
      <c r="I677" s="143" t="s">
        <v>795</v>
      </c>
      <c r="J677" s="27"/>
      <c r="K677" s="30" t="s">
        <v>42</v>
      </c>
      <c r="L677" s="31" t="s">
        <v>42</v>
      </c>
      <c r="M677" s="51" t="s">
        <v>895</v>
      </c>
      <c r="N677" s="153" t="s">
        <v>58</v>
      </c>
      <c r="O677" s="149" t="s">
        <v>58</v>
      </c>
      <c r="P677" s="35" t="s">
        <v>76</v>
      </c>
      <c r="Q677" s="35"/>
      <c r="R677" s="35"/>
      <c r="S677" s="35"/>
      <c r="T677" s="35"/>
      <c r="U677" s="35"/>
      <c r="V677" s="35"/>
      <c r="W677" s="35"/>
      <c r="X677" s="35"/>
      <c r="Y677" s="35"/>
      <c r="Z677" s="38" t="str">
        <f t="array" ref="Z677">IFERROR(xlookup(C:C,'Follow up.1'!A:A,'Follow up.1'!AF:AF),"-")</f>
        <v>-</v>
      </c>
      <c r="AA677" s="31"/>
      <c r="AB677" s="31"/>
      <c r="AC677" s="31"/>
      <c r="AD677" s="31"/>
      <c r="AE677" s="31"/>
      <c r="AF677" s="31"/>
      <c r="AG677" s="31"/>
      <c r="AH677" s="31"/>
      <c r="AI677" s="31"/>
      <c r="AJ677" s="31"/>
      <c r="AK677" s="31"/>
      <c r="AL677" s="31"/>
      <c r="AM677" s="31"/>
      <c r="AN677" s="39" t="str">
        <f t="array" ref="AN677">IFNA(TEXT(XLOOKUP(C:C,'Follow up.2'!B:B,'Follow up.2'!AF:AF), "mm/yyyy"), "-")</f>
        <v>-</v>
      </c>
      <c r="AO677" s="31"/>
      <c r="AP677" s="27"/>
      <c r="AQ677" s="3"/>
      <c r="AR677" s="3"/>
      <c r="AS677" s="3"/>
      <c r="AT677" s="3"/>
      <c r="AU677" s="3"/>
      <c r="AV677" s="3"/>
      <c r="AW677" s="3"/>
      <c r="AX677" s="3"/>
      <c r="AY677" s="3"/>
      <c r="AZ677" s="3"/>
      <c r="BA677" s="3"/>
      <c r="BB677" s="3"/>
      <c r="BC677" s="3"/>
      <c r="BD677" s="3"/>
      <c r="BE677" s="3"/>
      <c r="BF677" s="3"/>
      <c r="BG677" s="3"/>
      <c r="BH677" s="3"/>
      <c r="BI677" s="3"/>
    </row>
    <row r="678" ht="12.75" customHeight="1">
      <c r="A678" s="1"/>
      <c r="B678" s="1" t="str">
        <f t="array" ref="B678">ifna(iferror(xlookup(C:C,'1000'!A:A,'1000'!D:D),iferror(xlookup(C:C,'2000'!A:A,'2000'!D:D),xlookup(C:C,'3000'!A:A,'3000'!D:D))),"-")</f>
        <v>-</v>
      </c>
      <c r="C678" s="26">
        <v>1140.0</v>
      </c>
      <c r="D678" s="27" t="s">
        <v>2676</v>
      </c>
      <c r="E678" s="27" t="s">
        <v>2677</v>
      </c>
      <c r="F678" s="27" t="s">
        <v>71</v>
      </c>
      <c r="G678" s="27">
        <v>20.0</v>
      </c>
      <c r="H678" s="28"/>
      <c r="I678" s="29" t="s">
        <v>2678</v>
      </c>
      <c r="J678" s="27"/>
      <c r="K678" s="30" t="s">
        <v>42</v>
      </c>
      <c r="L678" s="31" t="s">
        <v>42</v>
      </c>
      <c r="M678" s="51" t="s">
        <v>895</v>
      </c>
      <c r="N678" s="153" t="s">
        <v>58</v>
      </c>
      <c r="O678" s="149" t="s">
        <v>58</v>
      </c>
      <c r="P678" s="35" t="s">
        <v>76</v>
      </c>
      <c r="Q678" s="35"/>
      <c r="R678" s="35"/>
      <c r="S678" s="35"/>
      <c r="T678" s="35"/>
      <c r="U678" s="35"/>
      <c r="V678" s="35"/>
      <c r="W678" s="35"/>
      <c r="X678" s="35"/>
      <c r="Y678" s="35"/>
      <c r="Z678" s="38" t="str">
        <f t="array" ref="Z678">IFERROR(xlookup(C:C,'Follow up.1'!A:A,'Follow up.1'!AF:AF),"-")</f>
        <v>-</v>
      </c>
      <c r="AA678" s="31"/>
      <c r="AB678" s="31"/>
      <c r="AC678" s="31"/>
      <c r="AD678" s="31"/>
      <c r="AE678" s="31"/>
      <c r="AF678" s="31"/>
      <c r="AG678" s="31"/>
      <c r="AH678" s="31"/>
      <c r="AI678" s="31"/>
      <c r="AJ678" s="31"/>
      <c r="AK678" s="31"/>
      <c r="AL678" s="31"/>
      <c r="AM678" s="31"/>
      <c r="AN678" s="39" t="str">
        <f t="array" ref="AN678">IFNA(TEXT(XLOOKUP(C:C,'Follow up.2'!B:B,'Follow up.2'!AF:AF), "mm/yyyy"), "-")</f>
        <v>-</v>
      </c>
      <c r="AO678" s="31"/>
      <c r="AP678" s="27"/>
      <c r="AQ678" s="3"/>
      <c r="AR678" s="3"/>
      <c r="AS678" s="3"/>
      <c r="AT678" s="3"/>
      <c r="AU678" s="3"/>
      <c r="AV678" s="3"/>
      <c r="AW678" s="3"/>
      <c r="AX678" s="3"/>
      <c r="AY678" s="3"/>
      <c r="AZ678" s="3"/>
      <c r="BA678" s="3"/>
      <c r="BB678" s="3"/>
      <c r="BC678" s="3"/>
      <c r="BD678" s="3"/>
      <c r="BE678" s="3"/>
      <c r="BF678" s="3"/>
      <c r="BG678" s="3"/>
      <c r="BH678" s="3"/>
      <c r="BI678" s="3"/>
    </row>
    <row r="679" ht="12.75" customHeight="1">
      <c r="A679" s="1"/>
      <c r="B679" s="1" t="str">
        <f t="array" ref="B679">ifna(iferror(xlookup(C:C,'1000'!A:A,'1000'!D:D),iferror(xlookup(C:C,'2000'!A:A,'2000'!D:D),xlookup(C:C,'3000'!A:A,'3000'!D:D))),"-")</f>
        <v>-</v>
      </c>
      <c r="C679" s="26">
        <v>1177.0</v>
      </c>
      <c r="D679" s="53" t="s">
        <v>2679</v>
      </c>
      <c r="E679" s="53" t="s">
        <v>2513</v>
      </c>
      <c r="F679" s="53" t="s">
        <v>92</v>
      </c>
      <c r="G679" s="53">
        <v>20.0</v>
      </c>
      <c r="H679" s="28" t="s">
        <v>2680</v>
      </c>
      <c r="I679" s="54" t="s">
        <v>2681</v>
      </c>
      <c r="J679" s="53"/>
      <c r="K679" s="30" t="s">
        <v>42</v>
      </c>
      <c r="L679" s="31" t="s">
        <v>42</v>
      </c>
      <c r="M679" s="51" t="s">
        <v>895</v>
      </c>
      <c r="N679" s="204" t="s">
        <v>58</v>
      </c>
      <c r="O679" s="149" t="s">
        <v>58</v>
      </c>
      <c r="P679" s="35" t="s">
        <v>56</v>
      </c>
      <c r="Q679" s="35"/>
      <c r="R679" s="35"/>
      <c r="S679" s="35"/>
      <c r="T679" s="35"/>
      <c r="U679" s="35"/>
      <c r="V679" s="35"/>
      <c r="W679" s="35"/>
      <c r="X679" s="35"/>
      <c r="Y679" s="35"/>
      <c r="Z679" s="38" t="str">
        <f t="array" ref="Z679">IFERROR(xlookup(C:C,'Follow up.1'!A:A,'Follow up.1'!AF:AF),"-")</f>
        <v>-</v>
      </c>
      <c r="AA679" s="31"/>
      <c r="AB679" s="31"/>
      <c r="AC679" s="31"/>
      <c r="AD679" s="31"/>
      <c r="AE679" s="31"/>
      <c r="AF679" s="31"/>
      <c r="AG679" s="31"/>
      <c r="AH679" s="31"/>
      <c r="AI679" s="31"/>
      <c r="AJ679" s="31"/>
      <c r="AK679" s="31"/>
      <c r="AL679" s="31"/>
      <c r="AM679" s="31"/>
      <c r="AN679" s="39" t="str">
        <f t="array" ref="AN679">IFNA(TEXT(XLOOKUP(C:C,'Follow up.2'!B:B,'Follow up.2'!AF:AF), "mm/yyyy"), "-")</f>
        <v>-</v>
      </c>
      <c r="AO679" s="31"/>
      <c r="AP679" s="27"/>
      <c r="AQ679" s="3"/>
      <c r="AR679" s="3"/>
      <c r="AS679" s="3"/>
      <c r="AT679" s="3"/>
      <c r="AU679" s="3"/>
      <c r="AV679" s="3"/>
      <c r="AW679" s="3"/>
      <c r="AX679" s="3"/>
      <c r="AY679" s="3"/>
      <c r="AZ679" s="3"/>
      <c r="BA679" s="3"/>
      <c r="BB679" s="3"/>
      <c r="BC679" s="3"/>
      <c r="BD679" s="3"/>
      <c r="BE679" s="3"/>
      <c r="BF679" s="3"/>
      <c r="BG679" s="3"/>
      <c r="BH679" s="3"/>
      <c r="BI679" s="3"/>
    </row>
    <row r="680" ht="12.75" customHeight="1">
      <c r="A680" s="1"/>
      <c r="B680" s="1" t="str">
        <f t="array" ref="B680">ifna(iferror(xlookup(C:C,'1000'!A:A,'1000'!D:D),iferror(xlookup(C:C,'2000'!A:A,'2000'!D:D),xlookup(C:C,'3000'!A:A,'3000'!D:D))),"-")</f>
        <v>-</v>
      </c>
      <c r="C680" s="26">
        <v>1189.0</v>
      </c>
      <c r="D680" s="53" t="s">
        <v>2682</v>
      </c>
      <c r="E680" s="53" t="s">
        <v>2683</v>
      </c>
      <c r="F680" s="53" t="s">
        <v>92</v>
      </c>
      <c r="G680" s="53">
        <v>20.0</v>
      </c>
      <c r="H680" s="28"/>
      <c r="I680" s="54" t="s">
        <v>2684</v>
      </c>
      <c r="J680" s="53"/>
      <c r="K680" s="30" t="s">
        <v>42</v>
      </c>
      <c r="L680" s="31" t="s">
        <v>42</v>
      </c>
      <c r="M680" s="51" t="s">
        <v>895</v>
      </c>
      <c r="N680" s="153" t="s">
        <v>58</v>
      </c>
      <c r="O680" s="149" t="s">
        <v>58</v>
      </c>
      <c r="P680" s="35" t="s">
        <v>76</v>
      </c>
      <c r="Q680" s="35"/>
      <c r="R680" s="35"/>
      <c r="S680" s="35"/>
      <c r="T680" s="35"/>
      <c r="U680" s="35"/>
      <c r="V680" s="35"/>
      <c r="W680" s="35"/>
      <c r="X680" s="35"/>
      <c r="Y680" s="35"/>
      <c r="Z680" s="38" t="str">
        <f t="array" ref="Z680">IFERROR(xlookup(C:C,'Follow up.1'!A:A,'Follow up.1'!AF:AF),"-")</f>
        <v>-</v>
      </c>
      <c r="AA680" s="31"/>
      <c r="AB680" s="31"/>
      <c r="AC680" s="31"/>
      <c r="AD680" s="31"/>
      <c r="AE680" s="31"/>
      <c r="AF680" s="31"/>
      <c r="AG680" s="31"/>
      <c r="AH680" s="31"/>
      <c r="AI680" s="31"/>
      <c r="AJ680" s="31"/>
      <c r="AK680" s="31"/>
      <c r="AL680" s="31"/>
      <c r="AM680" s="31"/>
      <c r="AN680" s="39" t="str">
        <f t="array" ref="AN680">IFNA(TEXT(XLOOKUP(C:C,'Follow up.2'!B:B,'Follow up.2'!AF:AF), "mm/yyyy"), "-")</f>
        <v>-</v>
      </c>
      <c r="AO680" s="31"/>
      <c r="AP680" s="27"/>
      <c r="AQ680" s="3"/>
      <c r="AR680" s="3"/>
      <c r="AS680" s="3"/>
      <c r="AT680" s="3"/>
      <c r="AU680" s="3"/>
      <c r="AV680" s="3"/>
      <c r="AW680" s="3"/>
      <c r="AX680" s="3"/>
      <c r="AY680" s="3"/>
      <c r="AZ680" s="3"/>
      <c r="BA680" s="3"/>
      <c r="BB680" s="3"/>
      <c r="BC680" s="3"/>
      <c r="BD680" s="3"/>
      <c r="BE680" s="3"/>
      <c r="BF680" s="3"/>
      <c r="BG680" s="3"/>
      <c r="BH680" s="3"/>
      <c r="BI680" s="3"/>
    </row>
    <row r="681" ht="12.75" customHeight="1">
      <c r="A681" s="1"/>
      <c r="B681" s="1" t="str">
        <f t="array" ref="B681">ifna(iferror(xlookup(C:C,'1000'!A:A,'1000'!D:D),iferror(xlookup(C:C,'2000'!A:A,'2000'!D:D),xlookup(C:C,'3000'!A:A,'3000'!D:D))),"-")</f>
        <v>-</v>
      </c>
      <c r="C681" s="26">
        <v>1226.0</v>
      </c>
      <c r="D681" s="27" t="s">
        <v>2685</v>
      </c>
      <c r="E681" s="27" t="s">
        <v>2686</v>
      </c>
      <c r="F681" s="27" t="s">
        <v>38</v>
      </c>
      <c r="G681" s="27">
        <v>20.0</v>
      </c>
      <c r="H681" s="28"/>
      <c r="I681" s="29" t="s">
        <v>2687</v>
      </c>
      <c r="J681" s="27"/>
      <c r="K681" s="55"/>
      <c r="L681" s="53"/>
      <c r="M681" s="51" t="s">
        <v>895</v>
      </c>
      <c r="N681" s="153" t="s">
        <v>58</v>
      </c>
      <c r="O681" s="149" t="s">
        <v>58</v>
      </c>
      <c r="P681" s="66"/>
      <c r="Q681" s="35"/>
      <c r="R681" s="35"/>
      <c r="S681" s="35"/>
      <c r="T681" s="35"/>
      <c r="U681" s="35"/>
      <c r="V681" s="35"/>
      <c r="W681" s="35"/>
      <c r="X681" s="35"/>
      <c r="Y681" s="35"/>
      <c r="Z681" s="38" t="str">
        <f t="array" ref="Z681">IFERROR(xlookup(C:C,'Follow up.1'!A:A,'Follow up.1'!AF:AF),"-")</f>
        <v>-</v>
      </c>
      <c r="AA681" s="31"/>
      <c r="AB681" s="31"/>
      <c r="AC681" s="31"/>
      <c r="AD681" s="31"/>
      <c r="AE681" s="31"/>
      <c r="AF681" s="31"/>
      <c r="AG681" s="31"/>
      <c r="AH681" s="31"/>
      <c r="AI681" s="31"/>
      <c r="AJ681" s="31"/>
      <c r="AK681" s="31"/>
      <c r="AL681" s="31"/>
      <c r="AM681" s="31"/>
      <c r="AN681" s="39" t="str">
        <f t="array" ref="AN681">IFNA(TEXT(XLOOKUP(C:C,'Follow up.2'!B:B,'Follow up.2'!AF:AF), "mm/yyyy"), "-")</f>
        <v>-</v>
      </c>
      <c r="AO681" s="31"/>
      <c r="AP681" s="27"/>
      <c r="AQ681" s="3"/>
      <c r="AR681" s="3"/>
      <c r="AS681" s="3"/>
      <c r="AT681" s="3"/>
      <c r="AU681" s="3"/>
      <c r="AV681" s="3"/>
      <c r="AW681" s="3"/>
      <c r="AX681" s="3"/>
      <c r="AY681" s="3"/>
      <c r="AZ681" s="3"/>
      <c r="BA681" s="3"/>
      <c r="BB681" s="3"/>
      <c r="BC681" s="3"/>
      <c r="BD681" s="3"/>
      <c r="BE681" s="3"/>
      <c r="BF681" s="3"/>
      <c r="BG681" s="3"/>
      <c r="BH681" s="3"/>
      <c r="BI681" s="3"/>
    </row>
    <row r="682" ht="12.75" customHeight="1">
      <c r="A682" s="1"/>
      <c r="B682" s="1" t="str">
        <f t="array" ref="B682">ifna(iferror(xlookup(C:C,'1000'!A:A,'1000'!D:D),iferror(xlookup(C:C,'2000'!A:A,'2000'!D:D),xlookup(C:C,'3000'!A:A,'3000'!D:D))),"-")</f>
        <v>-</v>
      </c>
      <c r="C682" s="26">
        <v>1230.0</v>
      </c>
      <c r="D682" s="27" t="s">
        <v>2688</v>
      </c>
      <c r="E682" s="27" t="s">
        <v>2689</v>
      </c>
      <c r="F682" s="27" t="s">
        <v>92</v>
      </c>
      <c r="G682" s="27">
        <v>20.0</v>
      </c>
      <c r="H682" s="28"/>
      <c r="I682" s="29" t="s">
        <v>2690</v>
      </c>
      <c r="J682" s="27"/>
      <c r="K682" s="55"/>
      <c r="L682" s="53"/>
      <c r="M682" s="51" t="s">
        <v>895</v>
      </c>
      <c r="N682" s="153" t="s">
        <v>58</v>
      </c>
      <c r="O682" s="149" t="s">
        <v>58</v>
      </c>
      <c r="P682" s="66" t="s">
        <v>76</v>
      </c>
      <c r="Q682" s="35"/>
      <c r="R682" s="35"/>
      <c r="S682" s="35"/>
      <c r="T682" s="35"/>
      <c r="U682" s="35"/>
      <c r="V682" s="35"/>
      <c r="W682" s="35"/>
      <c r="X682" s="35"/>
      <c r="Y682" s="35"/>
      <c r="Z682" s="38" t="str">
        <f t="array" ref="Z682">IFERROR(xlookup(C:C,'Follow up.1'!A:A,'Follow up.1'!AF:AF),"-")</f>
        <v>-</v>
      </c>
      <c r="AA682" s="31"/>
      <c r="AB682" s="31"/>
      <c r="AC682" s="31"/>
      <c r="AD682" s="31"/>
      <c r="AE682" s="31"/>
      <c r="AF682" s="31"/>
      <c r="AG682" s="31"/>
      <c r="AH682" s="31"/>
      <c r="AI682" s="31"/>
      <c r="AJ682" s="31"/>
      <c r="AK682" s="31"/>
      <c r="AL682" s="31"/>
      <c r="AM682" s="31"/>
      <c r="AN682" s="39" t="str">
        <f t="array" ref="AN682">IFNA(TEXT(XLOOKUP(C:C,'Follow up.2'!B:B,'Follow up.2'!AF:AF), "mm/yyyy"), "-")</f>
        <v>-</v>
      </c>
      <c r="AO682" s="31"/>
      <c r="AP682" s="27"/>
      <c r="AQ682" s="3"/>
      <c r="AR682" s="3"/>
      <c r="AS682" s="3"/>
      <c r="AT682" s="3"/>
      <c r="AU682" s="3"/>
      <c r="AV682" s="3"/>
      <c r="AW682" s="3"/>
      <c r="AX682" s="3"/>
      <c r="AY682" s="3"/>
      <c r="AZ682" s="3"/>
      <c r="BA682" s="3"/>
      <c r="BB682" s="3"/>
      <c r="BC682" s="3"/>
      <c r="BD682" s="3"/>
      <c r="BE682" s="3"/>
      <c r="BF682" s="3"/>
      <c r="BG682" s="3"/>
      <c r="BH682" s="3"/>
      <c r="BI682" s="3"/>
    </row>
    <row r="683" ht="12.75" customHeight="1">
      <c r="A683" s="1"/>
      <c r="B683" s="1" t="str">
        <f t="array" ref="B683">ifna(iferror(xlookup(C:C,'1000'!A:A,'1000'!D:D),iferror(xlookup(C:C,'2000'!A:A,'2000'!D:D),xlookup(C:C,'3000'!A:A,'3000'!D:D))),"-")</f>
        <v>-</v>
      </c>
      <c r="C683" s="26">
        <v>1236.0</v>
      </c>
      <c r="D683" s="27" t="s">
        <v>1256</v>
      </c>
      <c r="E683" s="27" t="s">
        <v>2691</v>
      </c>
      <c r="F683" s="27" t="s">
        <v>38</v>
      </c>
      <c r="G683" s="27">
        <v>20.0</v>
      </c>
      <c r="H683" s="28"/>
      <c r="I683" s="29" t="s">
        <v>2692</v>
      </c>
      <c r="J683" s="27"/>
      <c r="K683" s="55"/>
      <c r="L683" s="53"/>
      <c r="M683" s="51" t="s">
        <v>895</v>
      </c>
      <c r="N683" s="153" t="s">
        <v>58</v>
      </c>
      <c r="O683" s="149" t="s">
        <v>58</v>
      </c>
      <c r="P683" s="66"/>
      <c r="Q683" s="35"/>
      <c r="R683" s="35"/>
      <c r="S683" s="35"/>
      <c r="T683" s="35"/>
      <c r="U683" s="35"/>
      <c r="V683" s="35"/>
      <c r="W683" s="35"/>
      <c r="X683" s="35"/>
      <c r="Y683" s="35"/>
      <c r="Z683" s="38" t="str">
        <f t="array" ref="Z683">IFERROR(xlookup(C:C,'Follow up.1'!A:A,'Follow up.1'!AF:AF),"-")</f>
        <v>-</v>
      </c>
      <c r="AA683" s="31"/>
      <c r="AB683" s="31"/>
      <c r="AC683" s="31"/>
      <c r="AD683" s="31"/>
      <c r="AE683" s="31"/>
      <c r="AF683" s="31"/>
      <c r="AG683" s="31"/>
      <c r="AH683" s="31"/>
      <c r="AI683" s="31"/>
      <c r="AJ683" s="31"/>
      <c r="AK683" s="31"/>
      <c r="AL683" s="31"/>
      <c r="AM683" s="31"/>
      <c r="AN683" s="39" t="str">
        <f t="array" ref="AN683">IFNA(TEXT(XLOOKUP(C:C,'Follow up.2'!B:B,'Follow up.2'!AF:AF), "mm/yyyy"), "-")</f>
        <v>-</v>
      </c>
      <c r="AO683" s="31"/>
      <c r="AP683" s="27"/>
      <c r="AQ683" s="3"/>
      <c r="AR683" s="3"/>
      <c r="AS683" s="3"/>
      <c r="AT683" s="3"/>
      <c r="AU683" s="3"/>
      <c r="AV683" s="3"/>
      <c r="AW683" s="3"/>
      <c r="AX683" s="3"/>
      <c r="AY683" s="3"/>
      <c r="AZ683" s="3"/>
      <c r="BA683" s="3"/>
      <c r="BB683" s="3"/>
      <c r="BC683" s="3"/>
      <c r="BD683" s="3"/>
      <c r="BE683" s="3"/>
      <c r="BF683" s="3"/>
      <c r="BG683" s="3"/>
      <c r="BH683" s="3"/>
      <c r="BI683" s="3"/>
    </row>
    <row r="684" ht="12.75" customHeight="1">
      <c r="A684" s="1"/>
      <c r="B684" s="1" t="str">
        <f t="array" ref="B684">ifna(iferror(xlookup(C:C,'1000'!A:A,'1000'!D:D),iferror(xlookup(C:C,'2000'!A:A,'2000'!D:D),xlookup(C:C,'3000'!A:A,'3000'!D:D))),"-")</f>
        <v>-</v>
      </c>
      <c r="C684" s="26">
        <v>1238.0</v>
      </c>
      <c r="D684" s="27" t="s">
        <v>2693</v>
      </c>
      <c r="E684" s="27" t="s">
        <v>2694</v>
      </c>
      <c r="F684" s="27" t="s">
        <v>38</v>
      </c>
      <c r="G684" s="27">
        <v>20.0</v>
      </c>
      <c r="H684" s="28"/>
      <c r="I684" s="29" t="s">
        <v>2695</v>
      </c>
      <c r="J684" s="27"/>
      <c r="K684" s="55"/>
      <c r="L684" s="53"/>
      <c r="M684" s="51" t="s">
        <v>895</v>
      </c>
      <c r="N684" s="153" t="s">
        <v>58</v>
      </c>
      <c r="O684" s="149" t="s">
        <v>58</v>
      </c>
      <c r="P684" s="66"/>
      <c r="Q684" s="35"/>
      <c r="R684" s="35"/>
      <c r="S684" s="35"/>
      <c r="T684" s="35"/>
      <c r="U684" s="35"/>
      <c r="V684" s="35"/>
      <c r="W684" s="35"/>
      <c r="X684" s="35"/>
      <c r="Y684" s="35"/>
      <c r="Z684" s="38" t="str">
        <f t="array" ref="Z684">IFERROR(xlookup(C:C,'Follow up.1'!A:A,'Follow up.1'!AF:AF),"-")</f>
        <v>-</v>
      </c>
      <c r="AA684" s="31"/>
      <c r="AB684" s="31"/>
      <c r="AC684" s="31"/>
      <c r="AD684" s="31"/>
      <c r="AE684" s="31"/>
      <c r="AF684" s="31"/>
      <c r="AG684" s="31"/>
      <c r="AH684" s="31"/>
      <c r="AI684" s="31"/>
      <c r="AJ684" s="31"/>
      <c r="AK684" s="31"/>
      <c r="AL684" s="31"/>
      <c r="AM684" s="31"/>
      <c r="AN684" s="39" t="str">
        <f t="array" ref="AN684">IFNA(TEXT(XLOOKUP(C:C,'Follow up.2'!B:B,'Follow up.2'!AF:AF), "mm/yyyy"), "-")</f>
        <v>-</v>
      </c>
      <c r="AO684" s="31"/>
      <c r="AP684" s="27"/>
      <c r="AQ684" s="3"/>
      <c r="AR684" s="3"/>
      <c r="AS684" s="3"/>
      <c r="AT684" s="3"/>
      <c r="AU684" s="3"/>
      <c r="AV684" s="3"/>
      <c r="AW684" s="3"/>
      <c r="AX684" s="3"/>
      <c r="AY684" s="3"/>
      <c r="AZ684" s="3"/>
      <c r="BA684" s="3"/>
      <c r="BB684" s="3"/>
      <c r="BC684" s="3"/>
      <c r="BD684" s="3"/>
      <c r="BE684" s="3"/>
      <c r="BF684" s="3"/>
      <c r="BG684" s="3"/>
      <c r="BH684" s="3"/>
      <c r="BI684" s="3"/>
    </row>
    <row r="685" ht="12.75" customHeight="1">
      <c r="A685" s="1"/>
      <c r="B685" s="1" t="str">
        <f t="array" ref="B685">ifna(iferror(xlookup(C:C,'1000'!A:A,'1000'!D:D),iferror(xlookup(C:C,'2000'!A:A,'2000'!D:D),xlookup(C:C,'3000'!A:A,'3000'!D:D))),"-")</f>
        <v>-</v>
      </c>
      <c r="C685" s="26">
        <v>1240.0</v>
      </c>
      <c r="D685" s="27" t="s">
        <v>2696</v>
      </c>
      <c r="E685" s="27" t="s">
        <v>2697</v>
      </c>
      <c r="F685" s="27" t="s">
        <v>38</v>
      </c>
      <c r="G685" s="27">
        <v>20.0</v>
      </c>
      <c r="H685" s="28" t="s">
        <v>2698</v>
      </c>
      <c r="I685" s="29" t="s">
        <v>2699</v>
      </c>
      <c r="J685" s="27" t="s">
        <v>2699</v>
      </c>
      <c r="K685" s="55"/>
      <c r="L685" s="53"/>
      <c r="M685" s="51" t="s">
        <v>895</v>
      </c>
      <c r="N685" s="153" t="s">
        <v>58</v>
      </c>
      <c r="O685" s="149" t="s">
        <v>58</v>
      </c>
      <c r="P685" s="66"/>
      <c r="Q685" s="35"/>
      <c r="R685" s="35"/>
      <c r="S685" s="35"/>
      <c r="T685" s="35"/>
      <c r="U685" s="35"/>
      <c r="V685" s="35"/>
      <c r="W685" s="35"/>
      <c r="X685" s="35"/>
      <c r="Y685" s="35"/>
      <c r="Z685" s="38" t="str">
        <f t="array" ref="Z685">IFERROR(xlookup(C:C,'Follow up.1'!A:A,'Follow up.1'!AF:AF),"-")</f>
        <v>-</v>
      </c>
      <c r="AA685" s="31"/>
      <c r="AB685" s="31"/>
      <c r="AC685" s="31"/>
      <c r="AD685" s="31"/>
      <c r="AE685" s="31"/>
      <c r="AF685" s="31"/>
      <c r="AG685" s="31"/>
      <c r="AH685" s="31"/>
      <c r="AI685" s="31"/>
      <c r="AJ685" s="31"/>
      <c r="AK685" s="31"/>
      <c r="AL685" s="31"/>
      <c r="AM685" s="31"/>
      <c r="AN685" s="39" t="str">
        <f t="array" ref="AN685">IFNA(TEXT(XLOOKUP(C:C,'Follow up.2'!B:B,'Follow up.2'!AF:AF), "mm/yyyy"), "-")</f>
        <v>-</v>
      </c>
      <c r="AO685" s="31"/>
      <c r="AP685" s="27"/>
      <c r="AQ685" s="3"/>
      <c r="AR685" s="3"/>
      <c r="AS685" s="3"/>
      <c r="AT685" s="3"/>
      <c r="AU685" s="3"/>
      <c r="AV685" s="3"/>
      <c r="AW685" s="3"/>
      <c r="AX685" s="3"/>
      <c r="AY685" s="3"/>
      <c r="AZ685" s="3"/>
      <c r="BA685" s="3"/>
      <c r="BB685" s="3"/>
      <c r="BC685" s="3"/>
      <c r="BD685" s="3"/>
      <c r="BE685" s="3"/>
      <c r="BF685" s="3"/>
      <c r="BG685" s="3"/>
      <c r="BH685" s="3"/>
      <c r="BI685" s="3"/>
    </row>
    <row r="686" ht="12.75" customHeight="1">
      <c r="A686" s="1"/>
      <c r="B686" s="1" t="str">
        <f t="array" ref="B686">ifna(iferror(xlookup(C:C,'1000'!A:A,'1000'!D:D),iferror(xlookup(C:C,'2000'!A:A,'2000'!D:D),xlookup(C:C,'3000'!A:A,'3000'!D:D))),"-")</f>
        <v>-</v>
      </c>
      <c r="C686" s="26">
        <v>1263.0</v>
      </c>
      <c r="D686" s="27" t="s">
        <v>2700</v>
      </c>
      <c r="E686" s="27" t="s">
        <v>2701</v>
      </c>
      <c r="F686" s="27" t="s">
        <v>92</v>
      </c>
      <c r="G686" s="27">
        <v>20.0</v>
      </c>
      <c r="H686" s="28"/>
      <c r="I686" s="29" t="s">
        <v>2702</v>
      </c>
      <c r="J686" s="27"/>
      <c r="K686" s="30" t="s">
        <v>609</v>
      </c>
      <c r="L686" s="31" t="s">
        <v>609</v>
      </c>
      <c r="M686" s="51" t="s">
        <v>895</v>
      </c>
      <c r="N686" s="153" t="s">
        <v>58</v>
      </c>
      <c r="O686" s="149" t="s">
        <v>58</v>
      </c>
      <c r="P686" s="35" t="s">
        <v>106</v>
      </c>
      <c r="Q686" s="35"/>
      <c r="R686" s="35"/>
      <c r="S686" s="35"/>
      <c r="T686" s="35"/>
      <c r="U686" s="35"/>
      <c r="V686" s="35"/>
      <c r="W686" s="35"/>
      <c r="X686" s="35"/>
      <c r="Y686" s="35"/>
      <c r="Z686" s="38" t="str">
        <f t="array" ref="Z686">IFERROR(xlookup(C:C,'Follow up.1'!A:A,'Follow up.1'!AF:AF),"-")</f>
        <v>-</v>
      </c>
      <c r="AA686" s="31"/>
      <c r="AB686" s="31"/>
      <c r="AC686" s="31"/>
      <c r="AD686" s="31"/>
      <c r="AE686" s="31"/>
      <c r="AF686" s="31"/>
      <c r="AG686" s="31"/>
      <c r="AH686" s="31"/>
      <c r="AI686" s="31"/>
      <c r="AJ686" s="31"/>
      <c r="AK686" s="31"/>
      <c r="AL686" s="31"/>
      <c r="AM686" s="31"/>
      <c r="AN686" s="39" t="str">
        <f t="array" ref="AN686">IFNA(TEXT(XLOOKUP(C:C,'Follow up.2'!B:B,'Follow up.2'!AF:AF), "mm/yyyy"), "-")</f>
        <v>-</v>
      </c>
      <c r="AO686" s="31"/>
      <c r="AP686" s="27"/>
      <c r="AQ686" s="3"/>
      <c r="AR686" s="3"/>
      <c r="AS686" s="3"/>
      <c r="AT686" s="3"/>
      <c r="AU686" s="3"/>
      <c r="AV686" s="3"/>
      <c r="AW686" s="3"/>
      <c r="AX686" s="3"/>
      <c r="AY686" s="3"/>
      <c r="AZ686" s="3"/>
      <c r="BA686" s="3"/>
      <c r="BB686" s="3"/>
      <c r="BC686" s="3"/>
      <c r="BD686" s="3"/>
      <c r="BE686" s="3"/>
      <c r="BF686" s="3"/>
      <c r="BG686" s="3"/>
      <c r="BH686" s="3"/>
      <c r="BI686" s="3"/>
    </row>
    <row r="687" ht="12.75" customHeight="1">
      <c r="A687" s="1"/>
      <c r="B687" s="1" t="str">
        <f t="array" ref="B687">ifna(iferror(xlookup(C:C,'1000'!A:A,'1000'!D:D),iferror(xlookup(C:C,'2000'!A:A,'2000'!D:D),xlookup(C:C,'3000'!A:A,'3000'!D:D))),"-")</f>
        <v>-</v>
      </c>
      <c r="C687" s="26">
        <v>1304.0</v>
      </c>
      <c r="D687" s="128" t="s">
        <v>2696</v>
      </c>
      <c r="E687" s="128" t="s">
        <v>2697</v>
      </c>
      <c r="F687" s="128" t="s">
        <v>287</v>
      </c>
      <c r="G687" s="128">
        <v>20.0</v>
      </c>
      <c r="H687" s="77" t="s">
        <v>2698</v>
      </c>
      <c r="I687" s="127" t="s">
        <v>2699</v>
      </c>
      <c r="J687" s="128" t="s">
        <v>2699</v>
      </c>
      <c r="K687" s="30" t="s">
        <v>609</v>
      </c>
      <c r="L687" s="31" t="s">
        <v>609</v>
      </c>
      <c r="M687" s="51" t="s">
        <v>895</v>
      </c>
      <c r="N687" s="153" t="s">
        <v>58</v>
      </c>
      <c r="O687" s="149" t="s">
        <v>58</v>
      </c>
      <c r="P687" s="35"/>
      <c r="Q687" s="65"/>
      <c r="R687" s="65"/>
      <c r="S687" s="65"/>
      <c r="T687" s="65"/>
      <c r="U687" s="65"/>
      <c r="V687" s="65"/>
      <c r="W687" s="65"/>
      <c r="X687" s="65"/>
      <c r="Y687" s="65"/>
      <c r="Z687" s="38" t="str">
        <f t="array" ref="Z687">IFERROR(xlookup(C:C,'Follow up.1'!A:A,'Follow up.1'!AF:AF),"-")</f>
        <v>-</v>
      </c>
      <c r="AA687" s="6"/>
      <c r="AB687" s="6"/>
      <c r="AC687" s="6"/>
      <c r="AD687" s="6"/>
      <c r="AE687" s="6"/>
      <c r="AF687" s="6"/>
      <c r="AG687" s="6"/>
      <c r="AH687" s="6"/>
      <c r="AI687" s="6"/>
      <c r="AJ687" s="6"/>
      <c r="AK687" s="6"/>
      <c r="AL687" s="6"/>
      <c r="AM687" s="6"/>
      <c r="AN687" s="39" t="str">
        <f t="array" ref="AN687">IFNA(TEXT(XLOOKUP(C:C,'Follow up.2'!B:B,'Follow up.2'!AF:AF), "mm/yyyy"), "-")</f>
        <v>-</v>
      </c>
      <c r="AO687" s="6"/>
      <c r="AP687" s="3"/>
      <c r="AQ687" s="3"/>
      <c r="AR687" s="3"/>
      <c r="AS687" s="3"/>
      <c r="AT687" s="3"/>
      <c r="AU687" s="3"/>
      <c r="AV687" s="3"/>
      <c r="AW687" s="3"/>
      <c r="AX687" s="3"/>
      <c r="AY687" s="3"/>
      <c r="AZ687" s="3"/>
      <c r="BA687" s="3"/>
      <c r="BB687" s="3"/>
      <c r="BC687" s="3"/>
      <c r="BD687" s="3"/>
      <c r="BE687" s="3"/>
      <c r="BF687" s="3"/>
      <c r="BG687" s="3"/>
      <c r="BH687" s="3"/>
      <c r="BI687" s="3"/>
    </row>
    <row r="688" ht="12.75" customHeight="1">
      <c r="A688" s="1"/>
      <c r="B688" s="1" t="str">
        <f t="array" ref="B688">ifna(iferror(xlookup(C:C,'1000'!A:A,'1000'!D:D),iferror(xlookup(C:C,'2000'!A:A,'2000'!D:D),xlookup(C:C,'3000'!A:A,'3000'!D:D))),"-")</f>
        <v>-</v>
      </c>
      <c r="C688" s="26">
        <v>1305.0</v>
      </c>
      <c r="D688" s="128" t="s">
        <v>1256</v>
      </c>
      <c r="E688" s="128" t="s">
        <v>2691</v>
      </c>
      <c r="F688" s="128" t="s">
        <v>287</v>
      </c>
      <c r="G688" s="128">
        <v>20.0</v>
      </c>
      <c r="H688" s="77" t="s">
        <v>2703</v>
      </c>
      <c r="I688" s="127" t="s">
        <v>2692</v>
      </c>
      <c r="J688" s="128" t="s">
        <v>2692</v>
      </c>
      <c r="K688" s="30" t="s">
        <v>609</v>
      </c>
      <c r="L688" s="31" t="s">
        <v>609</v>
      </c>
      <c r="M688" s="51" t="s">
        <v>895</v>
      </c>
      <c r="N688" s="153" t="s">
        <v>58</v>
      </c>
      <c r="O688" s="149" t="s">
        <v>58</v>
      </c>
      <c r="P688" s="35"/>
      <c r="Q688" s="65"/>
      <c r="R688" s="65"/>
      <c r="S688" s="65"/>
      <c r="T688" s="65"/>
      <c r="U688" s="65"/>
      <c r="V688" s="65"/>
      <c r="W688" s="65"/>
      <c r="X688" s="65"/>
      <c r="Y688" s="65"/>
      <c r="Z688" s="38" t="str">
        <f t="array" ref="Z688">IFERROR(xlookup(C:C,'Follow up.1'!A:A,'Follow up.1'!AF:AF),"-")</f>
        <v>-</v>
      </c>
      <c r="AA688" s="6"/>
      <c r="AB688" s="6"/>
      <c r="AC688" s="6"/>
      <c r="AD688" s="6"/>
      <c r="AE688" s="6"/>
      <c r="AF688" s="6"/>
      <c r="AG688" s="6"/>
      <c r="AH688" s="6"/>
      <c r="AI688" s="6"/>
      <c r="AJ688" s="6"/>
      <c r="AK688" s="6"/>
      <c r="AL688" s="6"/>
      <c r="AM688" s="6"/>
      <c r="AN688" s="39" t="str">
        <f t="array" ref="AN688">IFNA(TEXT(XLOOKUP(C:C,'Follow up.2'!B:B,'Follow up.2'!AF:AF), "mm/yyyy"), "-")</f>
        <v>-</v>
      </c>
      <c r="AO688" s="6"/>
      <c r="AP688" s="3"/>
      <c r="AQ688" s="3"/>
      <c r="AR688" s="3"/>
      <c r="AS688" s="3"/>
      <c r="AT688" s="3"/>
      <c r="AU688" s="3"/>
      <c r="AV688" s="3"/>
      <c r="AW688" s="3"/>
      <c r="AX688" s="3"/>
      <c r="AY688" s="3"/>
      <c r="AZ688" s="3"/>
      <c r="BA688" s="3"/>
      <c r="BB688" s="3"/>
      <c r="BC688" s="3"/>
      <c r="BD688" s="3"/>
      <c r="BE688" s="3"/>
      <c r="BF688" s="3"/>
      <c r="BG688" s="3"/>
      <c r="BH688" s="3"/>
      <c r="BI688" s="3"/>
    </row>
    <row r="689" ht="12.75" customHeight="1">
      <c r="A689" s="1"/>
      <c r="B689" s="1" t="str">
        <f t="array" ref="B689">ifna(iferror(xlookup(C:C,'1000'!A:A,'1000'!D:D),iferror(xlookup(C:C,'2000'!A:A,'2000'!D:D),xlookup(C:C,'3000'!A:A,'3000'!D:D))),"-")</f>
        <v>-</v>
      </c>
      <c r="C689" s="26">
        <v>1308.0</v>
      </c>
      <c r="D689" s="128" t="s">
        <v>2688</v>
      </c>
      <c r="E689" s="128" t="s">
        <v>2689</v>
      </c>
      <c r="F689" s="128" t="s">
        <v>71</v>
      </c>
      <c r="G689" s="128">
        <v>20.0</v>
      </c>
      <c r="H689" s="77" t="s">
        <v>2704</v>
      </c>
      <c r="I689" s="127" t="s">
        <v>2690</v>
      </c>
      <c r="J689" s="128" t="s">
        <v>2690</v>
      </c>
      <c r="K689" s="30" t="s">
        <v>609</v>
      </c>
      <c r="L689" s="31" t="s">
        <v>609</v>
      </c>
      <c r="M689" s="51" t="s">
        <v>895</v>
      </c>
      <c r="N689" s="153" t="s">
        <v>58</v>
      </c>
      <c r="O689" s="149" t="s">
        <v>58</v>
      </c>
      <c r="P689" s="35"/>
      <c r="Q689" s="65"/>
      <c r="R689" s="65"/>
      <c r="S689" s="65"/>
      <c r="T689" s="65"/>
      <c r="U689" s="65"/>
      <c r="V689" s="65"/>
      <c r="W689" s="65"/>
      <c r="X689" s="65"/>
      <c r="Y689" s="65"/>
      <c r="Z689" s="38" t="str">
        <f t="array" ref="Z689">IFERROR(xlookup(C:C,'Follow up.1'!A:A,'Follow up.1'!AF:AF),"-")</f>
        <v>-</v>
      </c>
      <c r="AA689" s="6"/>
      <c r="AB689" s="6"/>
      <c r="AC689" s="6"/>
      <c r="AD689" s="6"/>
      <c r="AE689" s="6"/>
      <c r="AF689" s="6"/>
      <c r="AG689" s="6"/>
      <c r="AH689" s="6"/>
      <c r="AI689" s="6"/>
      <c r="AJ689" s="6"/>
      <c r="AK689" s="6"/>
      <c r="AL689" s="6"/>
      <c r="AM689" s="6"/>
      <c r="AN689" s="39" t="str">
        <f t="array" ref="AN689">IFNA(TEXT(XLOOKUP(C:C,'Follow up.2'!B:B,'Follow up.2'!AF:AF), "mm/yyyy"), "-")</f>
        <v>-</v>
      </c>
      <c r="AO689" s="6"/>
      <c r="AP689" s="3"/>
      <c r="AQ689" s="3"/>
      <c r="AR689" s="3"/>
      <c r="AS689" s="3"/>
      <c r="AT689" s="3"/>
      <c r="AU689" s="3"/>
      <c r="AV689" s="3"/>
      <c r="AW689" s="3"/>
      <c r="AX689" s="3"/>
      <c r="AY689" s="3"/>
      <c r="AZ689" s="3"/>
      <c r="BA689" s="3"/>
      <c r="BB689" s="3"/>
      <c r="BC689" s="3"/>
      <c r="BD689" s="3"/>
      <c r="BE689" s="3"/>
      <c r="BF689" s="3"/>
      <c r="BG689" s="3"/>
      <c r="BH689" s="3"/>
      <c r="BI689" s="3"/>
    </row>
    <row r="690" ht="12.75" customHeight="1">
      <c r="A690" s="1"/>
      <c r="B690" s="1" t="str">
        <f t="array" ref="B690">ifna(iferror(xlookup(C:C,'1000'!A:A,'1000'!D:D),iferror(xlookup(C:C,'2000'!A:A,'2000'!D:D),xlookup(C:C,'3000'!A:A,'3000'!D:D))),"-")</f>
        <v>-</v>
      </c>
      <c r="C690" s="26">
        <v>1315.0</v>
      </c>
      <c r="D690" s="128" t="s">
        <v>2693</v>
      </c>
      <c r="E690" s="128" t="s">
        <v>2694</v>
      </c>
      <c r="F690" s="128" t="s">
        <v>287</v>
      </c>
      <c r="G690" s="128">
        <v>20.0</v>
      </c>
      <c r="H690" s="77" t="s">
        <v>2705</v>
      </c>
      <c r="I690" s="127" t="s">
        <v>2695</v>
      </c>
      <c r="J690" s="128" t="s">
        <v>2695</v>
      </c>
      <c r="K690" s="30" t="s">
        <v>609</v>
      </c>
      <c r="L690" s="31" t="s">
        <v>609</v>
      </c>
      <c r="M690" s="51" t="s">
        <v>895</v>
      </c>
      <c r="N690" s="153" t="s">
        <v>58</v>
      </c>
      <c r="O690" s="149" t="s">
        <v>58</v>
      </c>
      <c r="P690" s="35"/>
      <c r="Q690" s="65"/>
      <c r="R690" s="65"/>
      <c r="S690" s="65"/>
      <c r="T690" s="65"/>
      <c r="U690" s="65"/>
      <c r="V690" s="65"/>
      <c r="W690" s="65"/>
      <c r="X690" s="65"/>
      <c r="Y690" s="65"/>
      <c r="Z690" s="38" t="str">
        <f t="array" ref="Z690">IFERROR(xlookup(C:C,'Follow up.1'!A:A,'Follow up.1'!AF:AF),"-")</f>
        <v>-</v>
      </c>
      <c r="AA690" s="6"/>
      <c r="AB690" s="6"/>
      <c r="AC690" s="6"/>
      <c r="AD690" s="6"/>
      <c r="AE690" s="6"/>
      <c r="AF690" s="6"/>
      <c r="AG690" s="6"/>
      <c r="AH690" s="6"/>
      <c r="AI690" s="6"/>
      <c r="AJ690" s="6"/>
      <c r="AK690" s="6"/>
      <c r="AL690" s="6"/>
      <c r="AM690" s="6"/>
      <c r="AN690" s="39" t="str">
        <f t="array" ref="AN690">IFNA(TEXT(XLOOKUP(C:C,'Follow up.2'!B:B,'Follow up.2'!AF:AF), "mm/yyyy"), "-")</f>
        <v>-</v>
      </c>
      <c r="AO690" s="6"/>
      <c r="AP690" s="3"/>
      <c r="AQ690" s="3"/>
      <c r="AR690" s="3"/>
      <c r="AS690" s="3"/>
      <c r="AT690" s="3"/>
      <c r="AU690" s="3"/>
      <c r="AV690" s="3"/>
      <c r="AW690" s="3"/>
      <c r="AX690" s="3"/>
      <c r="AY690" s="3"/>
      <c r="AZ690" s="3"/>
      <c r="BA690" s="3"/>
      <c r="BB690" s="3"/>
      <c r="BC690" s="3"/>
      <c r="BD690" s="3"/>
      <c r="BE690" s="3"/>
      <c r="BF690" s="3"/>
      <c r="BG690" s="3"/>
      <c r="BH690" s="3"/>
      <c r="BI690" s="3"/>
    </row>
    <row r="691" ht="12.75" customHeight="1">
      <c r="A691" s="1"/>
      <c r="B691" s="1" t="str">
        <f t="array" ref="B691">ifna(iferror(xlookup(C:C,'1000'!A:A,'1000'!D:D),iferror(xlookup(C:C,'2000'!A:A,'2000'!D:D),xlookup(C:C,'3000'!A:A,'3000'!D:D))),"-")</f>
        <v>-</v>
      </c>
      <c r="C691" s="26">
        <v>1316.0</v>
      </c>
      <c r="D691" s="128" t="s">
        <v>2685</v>
      </c>
      <c r="E691" s="128" t="s">
        <v>2686</v>
      </c>
      <c r="F691" s="128" t="s">
        <v>287</v>
      </c>
      <c r="G691" s="128">
        <v>20.0</v>
      </c>
      <c r="H691" s="77" t="s">
        <v>2685</v>
      </c>
      <c r="I691" s="127" t="s">
        <v>2687</v>
      </c>
      <c r="J691" s="128" t="s">
        <v>2687</v>
      </c>
      <c r="K691" s="30" t="s">
        <v>609</v>
      </c>
      <c r="L691" s="31" t="s">
        <v>609</v>
      </c>
      <c r="M691" s="51" t="s">
        <v>895</v>
      </c>
      <c r="N691" s="153" t="s">
        <v>58</v>
      </c>
      <c r="O691" s="149" t="s">
        <v>58</v>
      </c>
      <c r="P691" s="35"/>
      <c r="Q691" s="65"/>
      <c r="R691" s="65"/>
      <c r="S691" s="65"/>
      <c r="T691" s="65"/>
      <c r="U691" s="65"/>
      <c r="V691" s="65"/>
      <c r="W691" s="65"/>
      <c r="X691" s="65"/>
      <c r="Y691" s="65"/>
      <c r="Z691" s="38" t="str">
        <f t="array" ref="Z691">IFERROR(xlookup(C:C,'Follow up.1'!A:A,'Follow up.1'!AF:AF),"-")</f>
        <v>-</v>
      </c>
      <c r="AA691" s="6"/>
      <c r="AB691" s="6"/>
      <c r="AC691" s="6"/>
      <c r="AD691" s="6"/>
      <c r="AE691" s="6"/>
      <c r="AF691" s="6"/>
      <c r="AG691" s="6"/>
      <c r="AH691" s="6"/>
      <c r="AI691" s="6"/>
      <c r="AJ691" s="6"/>
      <c r="AK691" s="6"/>
      <c r="AL691" s="6"/>
      <c r="AM691" s="6"/>
      <c r="AN691" s="39" t="str">
        <f t="array" ref="AN691">IFNA(TEXT(XLOOKUP(C:C,'Follow up.2'!B:B,'Follow up.2'!AF:AF), "mm/yyyy"), "-")</f>
        <v>-</v>
      </c>
      <c r="AO691" s="6"/>
      <c r="AP691" s="3"/>
      <c r="AQ691" s="3"/>
      <c r="AR691" s="3"/>
      <c r="AS691" s="3"/>
      <c r="AT691" s="3"/>
      <c r="AU691" s="3"/>
      <c r="AV691" s="3"/>
      <c r="AW691" s="3"/>
      <c r="AX691" s="3"/>
      <c r="AY691" s="3"/>
      <c r="AZ691" s="3"/>
      <c r="BA691" s="3"/>
      <c r="BB691" s="3"/>
      <c r="BC691" s="3"/>
      <c r="BD691" s="3"/>
      <c r="BE691" s="3"/>
      <c r="BF691" s="3"/>
      <c r="BG691" s="3"/>
      <c r="BH691" s="3"/>
      <c r="BI691" s="3"/>
    </row>
    <row r="692" ht="12.75" customHeight="1">
      <c r="A692" s="1"/>
      <c r="B692" s="1" t="str">
        <f t="array" ref="B692">ifna(iferror(xlookup(C:C,'1000'!A:A,'1000'!D:D),iferror(xlookup(C:C,'2000'!A:A,'2000'!D:D),xlookup(C:C,'3000'!A:A,'3000'!D:D))),"-")</f>
        <v>-</v>
      </c>
      <c r="C692" s="26">
        <v>1317.0</v>
      </c>
      <c r="D692" s="128" t="s">
        <v>2706</v>
      </c>
      <c r="E692" s="128" t="s">
        <v>744</v>
      </c>
      <c r="F692" s="128" t="s">
        <v>287</v>
      </c>
      <c r="G692" s="128">
        <v>20.0</v>
      </c>
      <c r="H692" s="77" t="s">
        <v>2707</v>
      </c>
      <c r="I692" s="127" t="s">
        <v>2708</v>
      </c>
      <c r="J692" s="128" t="s">
        <v>2708</v>
      </c>
      <c r="K692" s="30" t="s">
        <v>609</v>
      </c>
      <c r="L692" s="31" t="s">
        <v>609</v>
      </c>
      <c r="M692" s="51" t="s">
        <v>895</v>
      </c>
      <c r="N692" s="153" t="s">
        <v>58</v>
      </c>
      <c r="O692" s="149" t="s">
        <v>58</v>
      </c>
      <c r="P692" s="35"/>
      <c r="Q692" s="65"/>
      <c r="R692" s="65"/>
      <c r="S692" s="65"/>
      <c r="T692" s="65"/>
      <c r="U692" s="65"/>
      <c r="V692" s="65"/>
      <c r="W692" s="65"/>
      <c r="X692" s="65"/>
      <c r="Y692" s="65"/>
      <c r="Z692" s="38" t="str">
        <f t="array" ref="Z692">IFERROR(xlookup(C:C,'Follow up.1'!A:A,'Follow up.1'!AF:AF),"-")</f>
        <v>-</v>
      </c>
      <c r="AA692" s="6"/>
      <c r="AB692" s="6"/>
      <c r="AC692" s="6"/>
      <c r="AD692" s="6"/>
      <c r="AE692" s="6"/>
      <c r="AF692" s="6"/>
      <c r="AG692" s="6"/>
      <c r="AH692" s="6"/>
      <c r="AI692" s="6"/>
      <c r="AJ692" s="6"/>
      <c r="AK692" s="6"/>
      <c r="AL692" s="6"/>
      <c r="AM692" s="6"/>
      <c r="AN692" s="39" t="str">
        <f t="array" ref="AN692">IFNA(TEXT(XLOOKUP(C:C,'Follow up.2'!B:B,'Follow up.2'!AF:AF), "mm/yyyy"), "-")</f>
        <v>-</v>
      </c>
      <c r="AO692" s="6"/>
      <c r="AP692" s="3"/>
      <c r="AQ692" s="3"/>
      <c r="AR692" s="3"/>
      <c r="AS692" s="3"/>
      <c r="AT692" s="3"/>
      <c r="AU692" s="3"/>
      <c r="AV692" s="3"/>
      <c r="AW692" s="3"/>
      <c r="AX692" s="3"/>
      <c r="AY692" s="3"/>
      <c r="AZ692" s="3"/>
      <c r="BA692" s="3"/>
      <c r="BB692" s="3"/>
      <c r="BC692" s="3"/>
      <c r="BD692" s="3"/>
      <c r="BE692" s="3"/>
      <c r="BF692" s="3"/>
      <c r="BG692" s="3"/>
      <c r="BH692" s="3"/>
      <c r="BI692" s="3"/>
    </row>
    <row r="693" ht="12.75" customHeight="1">
      <c r="A693" s="1"/>
      <c r="B693" s="1" t="str">
        <f t="array" ref="B693">ifna(iferror(xlookup(C:C,'1000'!A:A,'1000'!D:D),iferror(xlookup(C:C,'2000'!A:A,'2000'!D:D),xlookup(C:C,'3000'!A:A,'3000'!D:D))),"-")</f>
        <v>-</v>
      </c>
      <c r="C693" s="26">
        <v>1349.0</v>
      </c>
      <c r="D693" s="27" t="s">
        <v>2709</v>
      </c>
      <c r="E693" s="27"/>
      <c r="F693" s="27" t="s">
        <v>92</v>
      </c>
      <c r="G693" s="27">
        <v>20.0</v>
      </c>
      <c r="H693" s="28" t="s">
        <v>2710</v>
      </c>
      <c r="I693" s="29" t="s">
        <v>2711</v>
      </c>
      <c r="J693" s="27" t="s">
        <v>2711</v>
      </c>
      <c r="K693" s="30" t="s">
        <v>609</v>
      </c>
      <c r="L693" s="31" t="s">
        <v>609</v>
      </c>
      <c r="M693" s="51" t="s">
        <v>895</v>
      </c>
      <c r="N693" s="153" t="s">
        <v>58</v>
      </c>
      <c r="O693" s="149" t="s">
        <v>58</v>
      </c>
      <c r="P693" s="65" t="s">
        <v>46</v>
      </c>
      <c r="Q693" s="65"/>
      <c r="R693" s="65"/>
      <c r="S693" s="65"/>
      <c r="T693" s="65"/>
      <c r="U693" s="65"/>
      <c r="V693" s="65"/>
      <c r="W693" s="65"/>
      <c r="X693" s="65"/>
      <c r="Y693" s="65"/>
      <c r="Z693" s="38" t="str">
        <f t="array" ref="Z693">IFERROR(xlookup(C:C,'Follow up.1'!A:A,'Follow up.1'!AF:AF),"-")</f>
        <v>-</v>
      </c>
      <c r="AA693" s="6"/>
      <c r="AB693" s="6"/>
      <c r="AC693" s="6"/>
      <c r="AD693" s="6"/>
      <c r="AE693" s="6"/>
      <c r="AF693" s="6"/>
      <c r="AG693" s="6"/>
      <c r="AH693" s="6"/>
      <c r="AI693" s="6"/>
      <c r="AJ693" s="6"/>
      <c r="AK693" s="6"/>
      <c r="AL693" s="6"/>
      <c r="AM693" s="6"/>
      <c r="AN693" s="39" t="str">
        <f t="array" ref="AN693">IFNA(TEXT(XLOOKUP(C:C,'Follow up.2'!B:B,'Follow up.2'!AF:AF), "mm/yyyy"), "-")</f>
        <v>-</v>
      </c>
      <c r="AO693" s="6"/>
      <c r="AP693" s="3"/>
      <c r="AQ693" s="3"/>
      <c r="AR693" s="3"/>
      <c r="AS693" s="3"/>
      <c r="AT693" s="3"/>
      <c r="AU693" s="3"/>
      <c r="AV693" s="3"/>
      <c r="AW693" s="3"/>
      <c r="AX693" s="3"/>
      <c r="AY693" s="3"/>
      <c r="AZ693" s="3"/>
      <c r="BA693" s="3"/>
      <c r="BB693" s="3"/>
      <c r="BC693" s="3"/>
      <c r="BD693" s="3"/>
      <c r="BE693" s="3"/>
      <c r="BF693" s="3"/>
      <c r="BG693" s="3"/>
      <c r="BH693" s="3"/>
      <c r="BI693" s="3"/>
    </row>
    <row r="694" ht="12.75" customHeight="1">
      <c r="A694" s="1"/>
      <c r="B694" s="1" t="str">
        <f t="array" ref="B694">ifna(iferror(xlookup(C:C,'1000'!A:A,'1000'!D:D),iferror(xlookup(C:C,'2000'!A:A,'2000'!D:D),xlookup(C:C,'3000'!A:A,'3000'!D:D))),"-")</f>
        <v>-</v>
      </c>
      <c r="C694" s="26">
        <v>1351.0</v>
      </c>
      <c r="D694" s="27" t="s">
        <v>2712</v>
      </c>
      <c r="E694" s="27" t="s">
        <v>2713</v>
      </c>
      <c r="F694" s="27" t="s">
        <v>38</v>
      </c>
      <c r="G694" s="27">
        <v>20.0</v>
      </c>
      <c r="H694" s="28" t="s">
        <v>2714</v>
      </c>
      <c r="I694" s="29" t="s">
        <v>2715</v>
      </c>
      <c r="J694" s="27" t="s">
        <v>2715</v>
      </c>
      <c r="K694" s="30" t="s">
        <v>609</v>
      </c>
      <c r="L694" s="31" t="s">
        <v>609</v>
      </c>
      <c r="M694" s="51" t="s">
        <v>895</v>
      </c>
      <c r="N694" s="153" t="s">
        <v>58</v>
      </c>
      <c r="O694" s="149" t="s">
        <v>58</v>
      </c>
      <c r="P694" s="35" t="s">
        <v>44</v>
      </c>
      <c r="Q694" s="65"/>
      <c r="R694" s="65"/>
      <c r="S694" s="65"/>
      <c r="T694" s="65"/>
      <c r="U694" s="65"/>
      <c r="V694" s="65"/>
      <c r="W694" s="65"/>
      <c r="X694" s="65"/>
      <c r="Y694" s="65"/>
      <c r="Z694" s="38" t="str">
        <f t="array" ref="Z694">IFERROR(xlookup(C:C,'Follow up.1'!A:A,'Follow up.1'!AF:AF),"-")</f>
        <v>-</v>
      </c>
      <c r="AA694" s="6"/>
      <c r="AB694" s="6"/>
      <c r="AC694" s="6"/>
      <c r="AD694" s="6"/>
      <c r="AE694" s="6"/>
      <c r="AF694" s="6"/>
      <c r="AG694" s="6"/>
      <c r="AH694" s="6"/>
      <c r="AI694" s="6"/>
      <c r="AJ694" s="6"/>
      <c r="AK694" s="6"/>
      <c r="AL694" s="6"/>
      <c r="AM694" s="6"/>
      <c r="AN694" s="39" t="str">
        <f t="array" ref="AN694">IFNA(TEXT(XLOOKUP(C:C,'Follow up.2'!B:B,'Follow up.2'!AF:AF), "mm/yyyy"), "-")</f>
        <v>-</v>
      </c>
      <c r="AO694" s="6"/>
      <c r="AP694" s="3"/>
      <c r="AQ694" s="3"/>
      <c r="AR694" s="3"/>
      <c r="AS694" s="3"/>
      <c r="AT694" s="3"/>
      <c r="AU694" s="3"/>
      <c r="AV694" s="3"/>
      <c r="AW694" s="3"/>
      <c r="AX694" s="3"/>
      <c r="AY694" s="3"/>
      <c r="AZ694" s="3"/>
      <c r="BA694" s="3"/>
      <c r="BB694" s="3"/>
      <c r="BC694" s="3"/>
      <c r="BD694" s="3"/>
      <c r="BE694" s="3"/>
      <c r="BF694" s="3"/>
      <c r="BG694" s="3"/>
      <c r="BH694" s="3"/>
      <c r="BI694" s="3"/>
    </row>
    <row r="695" ht="12.75" customHeight="1">
      <c r="A695" s="1"/>
      <c r="B695" s="1" t="str">
        <f t="array" ref="B695">ifna(iferror(xlookup(C:C,'1000'!A:A,'1000'!D:D),iferror(xlookup(C:C,'2000'!A:A,'2000'!D:D),xlookup(C:C,'3000'!A:A,'3000'!D:D))),"-")</f>
        <v>-</v>
      </c>
      <c r="C695" s="26">
        <v>1374.0</v>
      </c>
      <c r="D695" s="27" t="s">
        <v>2716</v>
      </c>
      <c r="E695" s="27" t="s">
        <v>2717</v>
      </c>
      <c r="F695" s="27" t="s">
        <v>117</v>
      </c>
      <c r="G695" s="27">
        <v>20.0</v>
      </c>
      <c r="H695" s="28"/>
      <c r="I695" s="29" t="s">
        <v>2718</v>
      </c>
      <c r="J695" s="27"/>
      <c r="K695" s="30" t="s">
        <v>42</v>
      </c>
      <c r="L695" s="31" t="s">
        <v>42</v>
      </c>
      <c r="M695" s="51" t="s">
        <v>895</v>
      </c>
      <c r="N695" s="153" t="s">
        <v>58</v>
      </c>
      <c r="O695" s="149" t="s">
        <v>58</v>
      </c>
      <c r="P695" s="65" t="s">
        <v>106</v>
      </c>
      <c r="Q695" s="65" t="s">
        <v>106</v>
      </c>
      <c r="R695" s="65" t="s">
        <v>106</v>
      </c>
      <c r="S695" s="65" t="s">
        <v>106</v>
      </c>
      <c r="T695" s="65"/>
      <c r="U695" s="65"/>
      <c r="V695" s="65"/>
      <c r="W695" s="65"/>
      <c r="X695" s="65"/>
      <c r="Y695" s="65"/>
      <c r="Z695" s="38" t="str">
        <f t="array" ref="Z695">IFERROR(xlookup(C:C,'Follow up.1'!A:A,'Follow up.1'!AF:AF),"-")</f>
        <v>-</v>
      </c>
      <c r="AA695" s="6"/>
      <c r="AB695" s="6"/>
      <c r="AC695" s="6"/>
      <c r="AD695" s="6"/>
      <c r="AE695" s="6"/>
      <c r="AF695" s="6"/>
      <c r="AG695" s="6"/>
      <c r="AH695" s="6"/>
      <c r="AI695" s="6"/>
      <c r="AJ695" s="6"/>
      <c r="AK695" s="6"/>
      <c r="AL695" s="6"/>
      <c r="AM695" s="6"/>
      <c r="AN695" s="39" t="str">
        <f t="array" ref="AN695">IFNA(TEXT(XLOOKUP(C:C,'Follow up.2'!B:B,'Follow up.2'!AF:AF), "mm/yyyy"), "-")</f>
        <v>-</v>
      </c>
      <c r="AO695" s="6"/>
      <c r="AP695" s="3"/>
      <c r="AQ695" s="3"/>
      <c r="AR695" s="3"/>
      <c r="AS695" s="3"/>
      <c r="AT695" s="3"/>
      <c r="AU695" s="3"/>
      <c r="AV695" s="3"/>
      <c r="AW695" s="3"/>
      <c r="AX695" s="3"/>
      <c r="AY695" s="3"/>
      <c r="AZ695" s="3"/>
      <c r="BA695" s="3"/>
      <c r="BB695" s="3"/>
      <c r="BC695" s="3"/>
      <c r="BD695" s="3"/>
      <c r="BE695" s="3"/>
      <c r="BF695" s="3"/>
      <c r="BG695" s="3"/>
      <c r="BH695" s="3"/>
      <c r="BI695" s="3"/>
    </row>
    <row r="696" ht="12.75" customHeight="1">
      <c r="A696" s="1"/>
      <c r="B696" s="1" t="str">
        <f t="array" ref="B696">ifna(iferror(xlookup(C:C,'1000'!A:A,'1000'!D:D),iferror(xlookup(C:C,'2000'!A:A,'2000'!D:D),xlookup(C:C,'3000'!A:A,'3000'!D:D))),"-")</f>
        <v>-</v>
      </c>
      <c r="C696" s="133">
        <v>1413.0</v>
      </c>
      <c r="D696" s="140" t="s">
        <v>2475</v>
      </c>
      <c r="E696" s="134" t="s">
        <v>2719</v>
      </c>
      <c r="F696" s="94" t="s">
        <v>117</v>
      </c>
      <c r="G696" s="134">
        <v>20.0</v>
      </c>
      <c r="H696" s="28"/>
      <c r="I696" s="141">
        <v>2.676257578E9</v>
      </c>
      <c r="J696" s="134"/>
      <c r="K696" s="30" t="s">
        <v>609</v>
      </c>
      <c r="L696" s="31" t="s">
        <v>609</v>
      </c>
      <c r="M696" s="51" t="s">
        <v>895</v>
      </c>
      <c r="N696" s="153" t="s">
        <v>58</v>
      </c>
      <c r="O696" s="149" t="s">
        <v>58</v>
      </c>
      <c r="P696" s="65" t="s">
        <v>106</v>
      </c>
      <c r="Q696" s="65"/>
      <c r="R696" s="65"/>
      <c r="S696" s="65"/>
      <c r="T696" s="65"/>
      <c r="U696" s="65"/>
      <c r="V696" s="65"/>
      <c r="W696" s="65"/>
      <c r="X696" s="65"/>
      <c r="Y696" s="65"/>
      <c r="Z696" s="38" t="str">
        <f t="array" ref="Z696">IFERROR(xlookup(C:C,'Follow up.1'!A:A,'Follow up.1'!AF:AF),"-")</f>
        <v>-</v>
      </c>
      <c r="AA696" s="6"/>
      <c r="AB696" s="6"/>
      <c r="AC696" s="6"/>
      <c r="AD696" s="6"/>
      <c r="AE696" s="6"/>
      <c r="AF696" s="6"/>
      <c r="AG696" s="6"/>
      <c r="AH696" s="6"/>
      <c r="AI696" s="6"/>
      <c r="AJ696" s="6"/>
      <c r="AK696" s="6"/>
      <c r="AL696" s="6"/>
      <c r="AM696" s="6"/>
      <c r="AN696" s="39" t="str">
        <f t="array" ref="AN696">IFNA(TEXT(XLOOKUP(C:C,'Follow up.2'!B:B,'Follow up.2'!AF:AF), "mm/yyyy"), "-")</f>
        <v>-</v>
      </c>
      <c r="AO696" s="6"/>
      <c r="AP696" s="3"/>
      <c r="AQ696" s="3"/>
      <c r="AR696" s="3"/>
      <c r="AS696" s="3"/>
      <c r="AT696" s="3"/>
      <c r="AU696" s="3"/>
      <c r="AV696" s="3"/>
      <c r="AW696" s="3"/>
      <c r="AX696" s="3"/>
      <c r="AY696" s="3"/>
      <c r="AZ696" s="3"/>
      <c r="BA696" s="3"/>
      <c r="BB696" s="3"/>
      <c r="BC696" s="3"/>
      <c r="BD696" s="3"/>
      <c r="BE696" s="3"/>
      <c r="BF696" s="3"/>
      <c r="BG696" s="3"/>
      <c r="BH696" s="3"/>
      <c r="BI696" s="3"/>
    </row>
    <row r="697" ht="12.75" customHeight="1">
      <c r="A697" s="1"/>
      <c r="B697" s="1" t="str">
        <f t="array" ref="B697">ifna(iferror(xlookup(C:C,'1000'!A:A,'1000'!D:D),iferror(xlookup(C:C,'2000'!A:A,'2000'!D:D),xlookup(C:C,'3000'!A:A,'3000'!D:D))),"-")</f>
        <v>-</v>
      </c>
      <c r="C697" s="119">
        <v>1486.0</v>
      </c>
      <c r="D697" s="27" t="s">
        <v>2188</v>
      </c>
      <c r="E697" s="27" t="s">
        <v>1433</v>
      </c>
      <c r="F697" s="27" t="s">
        <v>170</v>
      </c>
      <c r="G697" s="27">
        <v>20.0</v>
      </c>
      <c r="H697" s="28"/>
      <c r="I697" s="29" t="s">
        <v>2720</v>
      </c>
      <c r="J697" s="27"/>
      <c r="K697" s="30" t="s">
        <v>2721</v>
      </c>
      <c r="L697" s="6" t="s">
        <v>2721</v>
      </c>
      <c r="M697" s="51" t="s">
        <v>895</v>
      </c>
      <c r="N697" s="153" t="s">
        <v>58</v>
      </c>
      <c r="O697" s="149" t="s">
        <v>58</v>
      </c>
      <c r="P697" s="65"/>
      <c r="Q697" s="65"/>
      <c r="R697" s="65"/>
      <c r="S697" s="65"/>
      <c r="T697" s="65"/>
      <c r="U697" s="65"/>
      <c r="V697" s="65"/>
      <c r="W697" s="65"/>
      <c r="X697" s="65"/>
      <c r="Y697" s="65"/>
      <c r="Z697" s="38" t="str">
        <f t="array" ref="Z697">IFERROR(xlookup(C:C,'Follow up.1'!A:A,'Follow up.1'!AF:AF),"-")</f>
        <v>-</v>
      </c>
      <c r="AA697" s="6"/>
      <c r="AB697" s="6"/>
      <c r="AC697" s="6"/>
      <c r="AD697" s="6"/>
      <c r="AE697" s="6"/>
      <c r="AF697" s="6"/>
      <c r="AG697" s="6"/>
      <c r="AH697" s="6"/>
      <c r="AI697" s="6"/>
      <c r="AJ697" s="6"/>
      <c r="AK697" s="6"/>
      <c r="AL697" s="6"/>
      <c r="AM697" s="6"/>
      <c r="AN697" s="39" t="str">
        <f t="array" ref="AN697">IFNA(TEXT(XLOOKUP(C:C,'Follow up.2'!B:B,'Follow up.2'!AF:AF), "mm/yyyy"), "-")</f>
        <v>-</v>
      </c>
      <c r="AO697" s="6"/>
      <c r="AP697" s="3"/>
      <c r="AQ697" s="3"/>
      <c r="AR697" s="3"/>
      <c r="AS697" s="3"/>
      <c r="AT697" s="3"/>
      <c r="AU697" s="3"/>
      <c r="AV697" s="3"/>
      <c r="AW697" s="3"/>
      <c r="AX697" s="3"/>
      <c r="AY697" s="3"/>
      <c r="AZ697" s="3"/>
      <c r="BA697" s="3"/>
      <c r="BB697" s="3"/>
      <c r="BC697" s="3"/>
      <c r="BD697" s="3"/>
      <c r="BE697" s="3"/>
      <c r="BF697" s="3"/>
      <c r="BG697" s="3"/>
      <c r="BH697" s="3"/>
      <c r="BI697" s="3"/>
    </row>
    <row r="698" ht="12.75" customHeight="1">
      <c r="A698" s="1"/>
      <c r="B698" s="1" t="str">
        <f t="array" ref="B698">ifna(iferror(xlookup(C:C,'1000'!A:A,'1000'!D:D),iferror(xlookup(C:C,'2000'!A:A,'2000'!D:D),xlookup(C:C,'3000'!A:A,'3000'!D:D))),"-")</f>
        <v>-</v>
      </c>
      <c r="C698" s="106">
        <v>1889.0</v>
      </c>
      <c r="D698" s="107" t="s">
        <v>2722</v>
      </c>
      <c r="E698" s="108" t="s">
        <v>215</v>
      </c>
      <c r="F698" s="98" t="s">
        <v>92</v>
      </c>
      <c r="G698" s="108">
        <v>20.0</v>
      </c>
      <c r="H698" s="109" t="s">
        <v>2723</v>
      </c>
      <c r="I698" s="109">
        <v>4.458002474E9</v>
      </c>
      <c r="J698" s="107">
        <v>4.458002474E9</v>
      </c>
      <c r="K698" s="110"/>
      <c r="L698" s="111" t="s">
        <v>42</v>
      </c>
      <c r="M698" s="51" t="s">
        <v>895</v>
      </c>
      <c r="N698" s="82" t="s">
        <v>654</v>
      </c>
      <c r="O698" s="145" t="s">
        <v>654</v>
      </c>
      <c r="P698" s="65"/>
      <c r="Q698" s="65"/>
      <c r="R698" s="65"/>
      <c r="S698" s="65"/>
      <c r="T698" s="65"/>
      <c r="U698" s="65"/>
      <c r="V698" s="65"/>
      <c r="W698" s="65"/>
      <c r="X698" s="65"/>
      <c r="Y698" s="65"/>
      <c r="Z698" s="38" t="str">
        <f t="array" ref="Z698">IFERROR(xlookup(C:C,'Follow up.1'!A:A,'Follow up.1'!AF:AF),"-")</f>
        <v>-</v>
      </c>
      <c r="AA698" s="6"/>
      <c r="AB698" s="6"/>
      <c r="AC698" s="6"/>
      <c r="AD698" s="6"/>
      <c r="AE698" s="6"/>
      <c r="AF698" s="6"/>
      <c r="AG698" s="6"/>
      <c r="AH698" s="6"/>
      <c r="AI698" s="6"/>
      <c r="AJ698" s="6"/>
      <c r="AK698" s="6"/>
      <c r="AL698" s="6"/>
      <c r="AM698" s="6"/>
      <c r="AN698" s="39" t="str">
        <f t="array" ref="AN698">IFNA(TEXT(XLOOKUP(C:C,'Follow up.2'!B:B,'Follow up.2'!AF:AF), "mm/yyyy"), "-")</f>
        <v>-</v>
      </c>
      <c r="AO698" s="6"/>
      <c r="AP698" s="3"/>
      <c r="AQ698" s="3"/>
      <c r="AR698" s="3"/>
      <c r="AS698" s="3"/>
      <c r="AT698" s="3"/>
      <c r="AU698" s="3"/>
      <c r="AV698" s="3"/>
      <c r="AW698" s="3"/>
      <c r="AX698" s="3"/>
      <c r="AY698" s="3"/>
      <c r="AZ698" s="3"/>
      <c r="BA698" s="3"/>
      <c r="BB698" s="3"/>
      <c r="BC698" s="3"/>
      <c r="BD698" s="3"/>
      <c r="BE698" s="3"/>
      <c r="BF698" s="3"/>
      <c r="BG698" s="3"/>
      <c r="BH698" s="3"/>
      <c r="BI698" s="3"/>
    </row>
    <row r="699" ht="12.75" customHeight="1">
      <c r="A699" s="1"/>
      <c r="B699" s="1" t="str">
        <f t="array" ref="B699">ifna(iferror(xlookup(C:C,'1000'!A:A,'1000'!D:D),iferror(xlookup(C:C,'2000'!A:A,'2000'!D:D),xlookup(C:C,'3000'!A:A,'3000'!D:D))),"-")</f>
        <v>-</v>
      </c>
      <c r="C699" s="106">
        <v>1893.0</v>
      </c>
      <c r="D699" s="107" t="s">
        <v>2724</v>
      </c>
      <c r="E699" s="108" t="s">
        <v>2725</v>
      </c>
      <c r="F699" s="98" t="s">
        <v>38</v>
      </c>
      <c r="G699" s="108">
        <v>20.0</v>
      </c>
      <c r="H699" s="109" t="s">
        <v>2724</v>
      </c>
      <c r="I699" s="109">
        <v>2.675881605E9</v>
      </c>
      <c r="J699" s="107">
        <v>2.675881605E9</v>
      </c>
      <c r="K699" s="110"/>
      <c r="L699" s="111" t="s">
        <v>42</v>
      </c>
      <c r="M699" s="51" t="s">
        <v>895</v>
      </c>
      <c r="N699" s="82" t="s">
        <v>654</v>
      </c>
      <c r="O699" s="145" t="s">
        <v>654</v>
      </c>
      <c r="P699" s="236"/>
      <c r="Q699" s="65"/>
      <c r="R699" s="65"/>
      <c r="S699" s="65"/>
      <c r="T699" s="65"/>
      <c r="U699" s="65"/>
      <c r="V699" s="65"/>
      <c r="W699" s="65"/>
      <c r="X699" s="65"/>
      <c r="Y699" s="65"/>
      <c r="Z699" s="38" t="str">
        <f t="array" ref="Z699">IFERROR(xlookup(C:C,'Follow up.1'!A:A,'Follow up.1'!AF:AF),"-")</f>
        <v>-</v>
      </c>
      <c r="AA699" s="6"/>
      <c r="AB699" s="6"/>
      <c r="AC699" s="6"/>
      <c r="AD699" s="6"/>
      <c r="AE699" s="6"/>
      <c r="AF699" s="6"/>
      <c r="AG699" s="6"/>
      <c r="AH699" s="6"/>
      <c r="AI699" s="6"/>
      <c r="AJ699" s="6"/>
      <c r="AK699" s="6"/>
      <c r="AL699" s="6"/>
      <c r="AM699" s="6"/>
      <c r="AN699" s="39" t="str">
        <f t="array" ref="AN699">IFNA(TEXT(XLOOKUP(C:C,'Follow up.2'!B:B,'Follow up.2'!AF:AF), "mm/yyyy"), "-")</f>
        <v>-</v>
      </c>
      <c r="AO699" s="6"/>
      <c r="AP699" s="3"/>
      <c r="AQ699" s="3"/>
      <c r="AR699" s="3"/>
      <c r="AS699" s="3"/>
      <c r="AT699" s="3"/>
      <c r="AU699" s="3"/>
      <c r="AV699" s="3"/>
      <c r="AW699" s="3"/>
      <c r="AX699" s="3"/>
      <c r="AY699" s="3"/>
      <c r="AZ699" s="3"/>
      <c r="BA699" s="3"/>
      <c r="BB699" s="3"/>
      <c r="BC699" s="3"/>
      <c r="BD699" s="3"/>
      <c r="BE699" s="3"/>
      <c r="BF699" s="3"/>
      <c r="BG699" s="3"/>
      <c r="BH699" s="3"/>
      <c r="BI699" s="3"/>
    </row>
    <row r="700" ht="12.75" customHeight="1">
      <c r="A700" s="1"/>
      <c r="B700" s="1" t="str">
        <f t="array" ref="B700">ifna(iferror(xlookup(C:C,'1000'!A:A,'1000'!D:D),iferror(xlookup(C:C,'2000'!A:A,'2000'!D:D),xlookup(C:C,'3000'!A:A,'3000'!D:D))),"-")</f>
        <v>-</v>
      </c>
      <c r="C700" s="26">
        <v>1186.0</v>
      </c>
      <c r="D700" s="53" t="s">
        <v>2726</v>
      </c>
      <c r="E700" s="53" t="s">
        <v>2727</v>
      </c>
      <c r="F700" s="53" t="s">
        <v>92</v>
      </c>
      <c r="G700" s="53">
        <v>21.0</v>
      </c>
      <c r="H700" s="28" t="s">
        <v>2726</v>
      </c>
      <c r="I700" s="54" t="s">
        <v>2728</v>
      </c>
      <c r="J700" s="53"/>
      <c r="K700" s="30" t="s">
        <v>42</v>
      </c>
      <c r="L700" s="31" t="s">
        <v>42</v>
      </c>
      <c r="M700" s="51" t="s">
        <v>895</v>
      </c>
      <c r="N700" s="153" t="s">
        <v>58</v>
      </c>
      <c r="O700" s="149" t="s">
        <v>58</v>
      </c>
      <c r="P700" s="35" t="s">
        <v>56</v>
      </c>
      <c r="Q700" s="35"/>
      <c r="R700" s="35"/>
      <c r="S700" s="35"/>
      <c r="T700" s="35"/>
      <c r="U700" s="35"/>
      <c r="V700" s="35"/>
      <c r="W700" s="35"/>
      <c r="X700" s="35"/>
      <c r="Y700" s="35"/>
      <c r="Z700" s="38" t="str">
        <f t="array" ref="Z700">IFERROR(xlookup(C:C,'Follow up.1'!A:A,'Follow up.1'!AF:AF),"-")</f>
        <v>-</v>
      </c>
      <c r="AA700" s="31"/>
      <c r="AB700" s="31"/>
      <c r="AC700" s="31"/>
      <c r="AD700" s="31"/>
      <c r="AE700" s="31"/>
      <c r="AF700" s="31"/>
      <c r="AG700" s="31"/>
      <c r="AH700" s="31"/>
      <c r="AI700" s="31"/>
      <c r="AJ700" s="31"/>
      <c r="AK700" s="31"/>
      <c r="AL700" s="31"/>
      <c r="AM700" s="31"/>
      <c r="AN700" s="39" t="str">
        <f t="array" ref="AN700">IFNA(TEXT(XLOOKUP(C:C,'Follow up.2'!B:B,'Follow up.2'!AF:AF), "mm/yyyy"), "-")</f>
        <v>-</v>
      </c>
      <c r="AO700" s="31"/>
      <c r="AP700" s="27"/>
      <c r="AQ700" s="3"/>
      <c r="AR700" s="3"/>
      <c r="AS700" s="3"/>
      <c r="AT700" s="3"/>
      <c r="AU700" s="3"/>
      <c r="AV700" s="3"/>
      <c r="AW700" s="3"/>
      <c r="AX700" s="3"/>
      <c r="AY700" s="3"/>
      <c r="AZ700" s="3"/>
      <c r="BA700" s="3"/>
      <c r="BB700" s="3"/>
      <c r="BC700" s="3"/>
      <c r="BD700" s="3"/>
      <c r="BE700" s="3"/>
      <c r="BF700" s="3"/>
      <c r="BG700" s="3"/>
      <c r="BH700" s="3"/>
      <c r="BI700" s="3"/>
    </row>
    <row r="701" ht="12.75" customHeight="1">
      <c r="A701" s="1"/>
      <c r="B701" s="1" t="str">
        <f t="array" ref="B701">ifna(iferror(xlookup(C:C,'1000'!A:A,'1000'!D:D),iferror(xlookup(C:C,'2000'!A:A,'2000'!D:D),xlookup(C:C,'3000'!A:A,'3000'!D:D))),"-")</f>
        <v>-</v>
      </c>
      <c r="C701" s="26">
        <v>1231.0</v>
      </c>
      <c r="D701" s="27" t="s">
        <v>2729</v>
      </c>
      <c r="E701" s="27" t="s">
        <v>2730</v>
      </c>
      <c r="F701" s="27" t="s">
        <v>92</v>
      </c>
      <c r="G701" s="27">
        <v>21.0</v>
      </c>
      <c r="H701" s="28"/>
      <c r="I701" s="29" t="s">
        <v>2731</v>
      </c>
      <c r="J701" s="27"/>
      <c r="K701" s="55"/>
      <c r="L701" s="53"/>
      <c r="M701" s="51" t="s">
        <v>895</v>
      </c>
      <c r="N701" s="153" t="s">
        <v>58</v>
      </c>
      <c r="O701" s="149" t="s">
        <v>58</v>
      </c>
      <c r="P701" s="66" t="s">
        <v>76</v>
      </c>
      <c r="Q701" s="35"/>
      <c r="R701" s="35"/>
      <c r="S701" s="35"/>
      <c r="T701" s="35"/>
      <c r="U701" s="35"/>
      <c r="V701" s="35"/>
      <c r="W701" s="35"/>
      <c r="X701" s="35"/>
      <c r="Y701" s="35"/>
      <c r="Z701" s="38" t="str">
        <f t="array" ref="Z701">IFERROR(xlookup(C:C,'Follow up.1'!A:A,'Follow up.1'!AF:AF),"-")</f>
        <v>-</v>
      </c>
      <c r="AA701" s="31"/>
      <c r="AB701" s="31"/>
      <c r="AC701" s="31"/>
      <c r="AD701" s="31"/>
      <c r="AE701" s="31"/>
      <c r="AF701" s="31"/>
      <c r="AG701" s="31"/>
      <c r="AH701" s="31"/>
      <c r="AI701" s="31"/>
      <c r="AJ701" s="31"/>
      <c r="AK701" s="31"/>
      <c r="AL701" s="31"/>
      <c r="AM701" s="31"/>
      <c r="AN701" s="39" t="str">
        <f t="array" ref="AN701">IFNA(TEXT(XLOOKUP(C:C,'Follow up.2'!B:B,'Follow up.2'!AF:AF), "mm/yyyy"), "-")</f>
        <v>-</v>
      </c>
      <c r="AO701" s="31"/>
      <c r="AP701" s="27"/>
      <c r="AQ701" s="3"/>
      <c r="AR701" s="3"/>
      <c r="AS701" s="3"/>
      <c r="AT701" s="3"/>
      <c r="AU701" s="3"/>
      <c r="AV701" s="3"/>
      <c r="AW701" s="3"/>
      <c r="AX701" s="3"/>
      <c r="AY701" s="3"/>
      <c r="AZ701" s="3"/>
      <c r="BA701" s="3"/>
      <c r="BB701" s="3"/>
      <c r="BC701" s="3"/>
      <c r="BD701" s="3"/>
      <c r="BE701" s="3"/>
      <c r="BF701" s="3"/>
      <c r="BG701" s="3"/>
      <c r="BH701" s="3"/>
      <c r="BI701" s="3"/>
    </row>
    <row r="702" ht="12.75" customHeight="1">
      <c r="A702" s="1"/>
      <c r="B702" s="1" t="str">
        <f t="array" ref="B702">ifna(iferror(xlookup(C:C,'1000'!A:A,'1000'!D:D),iferror(xlookup(C:C,'2000'!A:A,'2000'!D:D),xlookup(C:C,'3000'!A:A,'3000'!D:D))),"-")</f>
        <v>-</v>
      </c>
      <c r="C702" s="26">
        <v>1291.0</v>
      </c>
      <c r="D702" s="27" t="s">
        <v>2732</v>
      </c>
      <c r="E702" s="27"/>
      <c r="F702" s="27" t="s">
        <v>92</v>
      </c>
      <c r="G702" s="27">
        <v>21.0</v>
      </c>
      <c r="H702" s="28"/>
      <c r="I702" s="29" t="s">
        <v>2733</v>
      </c>
      <c r="J702" s="27"/>
      <c r="K702" s="30" t="s">
        <v>42</v>
      </c>
      <c r="L702" s="31" t="s">
        <v>42</v>
      </c>
      <c r="M702" s="51" t="s">
        <v>895</v>
      </c>
      <c r="N702" s="153" t="s">
        <v>58</v>
      </c>
      <c r="O702" s="149" t="s">
        <v>58</v>
      </c>
      <c r="P702" s="35" t="s">
        <v>106</v>
      </c>
      <c r="Q702" s="35"/>
      <c r="R702" s="35"/>
      <c r="S702" s="35"/>
      <c r="T702" s="35"/>
      <c r="U702" s="35"/>
      <c r="V702" s="35"/>
      <c r="W702" s="35"/>
      <c r="X702" s="35"/>
      <c r="Y702" s="35"/>
      <c r="Z702" s="38" t="str">
        <f t="array" ref="Z702">IFERROR(xlookup(C:C,'Follow up.1'!A:A,'Follow up.1'!AF:AF),"-")</f>
        <v>-</v>
      </c>
      <c r="AA702" s="31"/>
      <c r="AB702" s="31"/>
      <c r="AC702" s="31"/>
      <c r="AD702" s="31"/>
      <c r="AE702" s="31"/>
      <c r="AF702" s="31"/>
      <c r="AG702" s="31"/>
      <c r="AH702" s="31"/>
      <c r="AI702" s="31"/>
      <c r="AJ702" s="31"/>
      <c r="AK702" s="31"/>
      <c r="AL702" s="31"/>
      <c r="AM702" s="31"/>
      <c r="AN702" s="39" t="str">
        <f t="array" ref="AN702">IFNA(TEXT(XLOOKUP(C:C,'Follow up.2'!B:B,'Follow up.2'!AF:AF), "mm/yyyy"), "-")</f>
        <v>-</v>
      </c>
      <c r="AO702" s="31"/>
      <c r="AP702" s="27"/>
      <c r="AQ702" s="3"/>
      <c r="AR702" s="3"/>
      <c r="AS702" s="3"/>
      <c r="AT702" s="3"/>
      <c r="AU702" s="3"/>
      <c r="AV702" s="3"/>
      <c r="AW702" s="3"/>
      <c r="AX702" s="3"/>
      <c r="AY702" s="3"/>
      <c r="AZ702" s="3"/>
      <c r="BA702" s="3"/>
      <c r="BB702" s="3"/>
      <c r="BC702" s="3"/>
      <c r="BD702" s="3"/>
      <c r="BE702" s="3"/>
      <c r="BF702" s="3"/>
      <c r="BG702" s="3"/>
      <c r="BH702" s="3"/>
      <c r="BI702" s="3"/>
    </row>
    <row r="703" ht="12.75" customHeight="1">
      <c r="A703" s="1"/>
      <c r="B703" s="1" t="str">
        <f t="array" ref="B703">ifna(iferror(xlookup(C:C,'1000'!A:A,'1000'!D:D),iferror(xlookup(C:C,'2000'!A:A,'2000'!D:D),xlookup(C:C,'3000'!A:A,'3000'!D:D))),"-")</f>
        <v>-</v>
      </c>
      <c r="C703" s="26">
        <v>1301.0</v>
      </c>
      <c r="D703" s="128" t="s">
        <v>2729</v>
      </c>
      <c r="E703" s="128" t="s">
        <v>2730</v>
      </c>
      <c r="F703" s="128" t="s">
        <v>71</v>
      </c>
      <c r="G703" s="128">
        <v>21.0</v>
      </c>
      <c r="H703" s="77" t="s">
        <v>2734</v>
      </c>
      <c r="I703" s="127" t="s">
        <v>2731</v>
      </c>
      <c r="J703" s="128" t="s">
        <v>2731</v>
      </c>
      <c r="K703" s="30" t="s">
        <v>609</v>
      </c>
      <c r="L703" s="31" t="s">
        <v>609</v>
      </c>
      <c r="M703" s="51" t="s">
        <v>895</v>
      </c>
      <c r="N703" s="153" t="s">
        <v>58</v>
      </c>
      <c r="O703" s="149" t="s">
        <v>58</v>
      </c>
      <c r="P703" s="35"/>
      <c r="Q703" s="65"/>
      <c r="R703" s="65"/>
      <c r="S703" s="65"/>
      <c r="T703" s="65"/>
      <c r="U703" s="65"/>
      <c r="V703" s="65"/>
      <c r="W703" s="65"/>
      <c r="X703" s="65"/>
      <c r="Y703" s="65"/>
      <c r="Z703" s="38" t="str">
        <f t="array" ref="Z703">IFERROR(xlookup(C:C,'Follow up.1'!A:A,'Follow up.1'!AF:AF),"-")</f>
        <v>-</v>
      </c>
      <c r="AA703" s="6"/>
      <c r="AB703" s="6"/>
      <c r="AC703" s="6"/>
      <c r="AD703" s="6"/>
      <c r="AE703" s="6"/>
      <c r="AF703" s="6"/>
      <c r="AG703" s="6"/>
      <c r="AH703" s="6"/>
      <c r="AI703" s="6"/>
      <c r="AJ703" s="6"/>
      <c r="AK703" s="6"/>
      <c r="AL703" s="6"/>
      <c r="AM703" s="6"/>
      <c r="AN703" s="39" t="str">
        <f t="array" ref="AN703">IFNA(TEXT(XLOOKUP(C:C,'Follow up.2'!B:B,'Follow up.2'!AF:AF), "mm/yyyy"), "-")</f>
        <v>-</v>
      </c>
      <c r="AO703" s="6"/>
      <c r="AP703" s="3"/>
      <c r="AQ703" s="3"/>
      <c r="AR703" s="3"/>
      <c r="AS703" s="3"/>
      <c r="AT703" s="3"/>
      <c r="AU703" s="3"/>
      <c r="AV703" s="3"/>
      <c r="AW703" s="3"/>
      <c r="AX703" s="3"/>
      <c r="AY703" s="3"/>
      <c r="AZ703" s="3"/>
      <c r="BA703" s="3"/>
      <c r="BB703" s="3"/>
      <c r="BC703" s="3"/>
      <c r="BD703" s="3"/>
      <c r="BE703" s="3"/>
      <c r="BF703" s="3"/>
      <c r="BG703" s="3"/>
      <c r="BH703" s="3"/>
      <c r="BI703" s="3"/>
    </row>
    <row r="704" ht="12.75" customHeight="1">
      <c r="A704" s="1"/>
      <c r="B704" s="1" t="str">
        <f t="array" ref="B704">ifna(iferror(xlookup(C:C,'1000'!A:A,'1000'!D:D),iferror(xlookup(C:C,'2000'!A:A,'2000'!D:D),xlookup(C:C,'3000'!A:A,'3000'!D:D))),"-")</f>
        <v>-</v>
      </c>
      <c r="C704" s="26">
        <v>1600.0</v>
      </c>
      <c r="D704" s="27" t="s">
        <v>2735</v>
      </c>
      <c r="E704" s="27" t="s">
        <v>2736</v>
      </c>
      <c r="F704" s="27" t="s">
        <v>124</v>
      </c>
      <c r="G704" s="27">
        <v>22.0</v>
      </c>
      <c r="H704" s="28" t="s">
        <v>654</v>
      </c>
      <c r="I704" s="54" t="s">
        <v>2737</v>
      </c>
      <c r="J704" s="27"/>
      <c r="K704" s="30" t="s">
        <v>2738</v>
      </c>
      <c r="L704" s="31" t="s">
        <v>2738</v>
      </c>
      <c r="M704" s="31"/>
      <c r="N704" s="153" t="s">
        <v>58</v>
      </c>
      <c r="O704" s="149" t="s">
        <v>58</v>
      </c>
      <c r="P704" s="35" t="s">
        <v>106</v>
      </c>
      <c r="Q704" s="35"/>
      <c r="R704" s="35"/>
      <c r="S704" s="35"/>
      <c r="T704" s="35"/>
      <c r="U704" s="35"/>
      <c r="V704" s="35"/>
      <c r="W704" s="35"/>
      <c r="X704" s="35"/>
      <c r="Y704" s="35"/>
      <c r="Z704" s="38" t="str">
        <f t="array" ref="Z704">IFERROR(xlookup(C:C,'Follow up.1'!A:A,'Follow up.1'!AF:AF),"-")</f>
        <v>-</v>
      </c>
      <c r="AA704" s="31"/>
      <c r="AB704" s="31"/>
      <c r="AC704" s="31"/>
      <c r="AD704" s="31"/>
      <c r="AE704" s="31"/>
      <c r="AF704" s="31"/>
      <c r="AG704" s="31"/>
      <c r="AH704" s="31"/>
      <c r="AI704" s="31"/>
      <c r="AJ704" s="31"/>
      <c r="AK704" s="31"/>
      <c r="AL704" s="31"/>
      <c r="AM704" s="31"/>
      <c r="AN704" s="39" t="str">
        <f t="array" ref="AN704">IFNA(TEXT(XLOOKUP(C:C,'Follow up.2'!B:B,'Follow up.2'!AF:AF), "mm/yyyy"), "-")</f>
        <v>-</v>
      </c>
      <c r="AO704" s="31"/>
      <c r="AP704" s="30"/>
      <c r="AQ704" s="13"/>
      <c r="AR704" s="13"/>
      <c r="AS704" s="13"/>
      <c r="AT704" s="13"/>
      <c r="AU704" s="13"/>
      <c r="AV704" s="13"/>
      <c r="AW704" s="3"/>
      <c r="AX704" s="3"/>
      <c r="AY704" s="3"/>
      <c r="AZ704" s="3"/>
      <c r="BA704" s="3"/>
      <c r="BB704" s="3"/>
      <c r="BC704" s="3"/>
      <c r="BD704" s="3"/>
      <c r="BE704" s="3"/>
      <c r="BF704" s="3"/>
      <c r="BG704" s="3"/>
      <c r="BH704" s="3"/>
      <c r="BI704" s="3"/>
    </row>
    <row r="705" ht="12.75" customHeight="1">
      <c r="A705" s="1"/>
      <c r="B705" s="1">
        <f t="array" ref="B705">ifna(iferror(xlookup(C:C,'1000'!A:A,'1000'!D:D),iferror(xlookup(C:C,'2000'!A:A,'2000'!D:D),xlookup(C:C,'3000'!A:A,'3000'!D:D))),"-")</f>
        <v>2007</v>
      </c>
      <c r="C705" s="52">
        <v>117.0</v>
      </c>
      <c r="D705" s="53" t="s">
        <v>2739</v>
      </c>
      <c r="E705" s="53" t="s">
        <v>2740</v>
      </c>
      <c r="F705" s="53" t="s">
        <v>308</v>
      </c>
      <c r="G705" s="53" t="s">
        <v>308</v>
      </c>
      <c r="H705" s="28" t="s">
        <v>2741</v>
      </c>
      <c r="I705" s="53" t="s">
        <v>2742</v>
      </c>
      <c r="J705" s="85" t="s">
        <v>2743</v>
      </c>
      <c r="K705" s="30"/>
      <c r="M705" s="85" t="s">
        <v>2744</v>
      </c>
      <c r="N705" s="33" t="s">
        <v>654</v>
      </c>
      <c r="O705" s="86" t="s">
        <v>654</v>
      </c>
      <c r="P705" s="35" t="s">
        <v>45</v>
      </c>
      <c r="Q705" s="35" t="s">
        <v>45</v>
      </c>
      <c r="R705" s="35" t="s">
        <v>45</v>
      </c>
      <c r="S705" s="35" t="s">
        <v>45</v>
      </c>
      <c r="T705" s="35" t="s">
        <v>45</v>
      </c>
      <c r="U705" s="35" t="s">
        <v>45</v>
      </c>
      <c r="V705" s="35" t="s">
        <v>45</v>
      </c>
      <c r="W705" s="35" t="s">
        <v>45</v>
      </c>
      <c r="X705" s="35" t="s">
        <v>45</v>
      </c>
      <c r="Y705" s="35" t="s">
        <v>45</v>
      </c>
      <c r="Z705" s="38" t="str">
        <f t="array" ref="Z705">IFERROR(xlookup(C:C,'Follow up.1'!A:A,'Follow up.1'!AF:AF),"-")</f>
        <v> 3/25</v>
      </c>
      <c r="AA705" s="32" t="s">
        <v>46</v>
      </c>
      <c r="AB705" s="32" t="s">
        <v>46</v>
      </c>
      <c r="AC705" s="32" t="s">
        <v>46</v>
      </c>
      <c r="AD705" s="32"/>
      <c r="AE705" s="32"/>
      <c r="AF705" s="32"/>
      <c r="AG705" s="31"/>
      <c r="AH705" s="31"/>
      <c r="AI705" s="31"/>
      <c r="AJ705" s="31"/>
      <c r="AK705" s="31"/>
      <c r="AL705" s="31"/>
      <c r="AM705" s="31"/>
      <c r="AN705" s="39" t="str">
        <f t="array" ref="AN705">IFNA(TEXT(XLOOKUP(C:C,'Follow up.2'!B:B,'Follow up.2'!AF:AF),if(left(B705,1)="3","x", "mm/yyyy")), "-")</f>
        <v/>
      </c>
      <c r="AO705" s="31"/>
      <c r="AP705" s="27"/>
      <c r="AQ705" s="3"/>
      <c r="AR705" s="3"/>
      <c r="AS705" s="3"/>
      <c r="AT705" s="3"/>
      <c r="AU705" s="3"/>
      <c r="AV705" s="3"/>
      <c r="AW705" s="3"/>
      <c r="AX705" s="3"/>
      <c r="AY705" s="3"/>
      <c r="AZ705" s="3"/>
      <c r="BA705" s="3"/>
      <c r="BB705" s="3"/>
      <c r="BC705" s="3"/>
      <c r="BD705" s="3"/>
      <c r="BE705" s="3"/>
      <c r="BF705" s="3"/>
      <c r="BG705" s="3"/>
      <c r="BH705" s="3"/>
      <c r="BI705" s="3"/>
    </row>
    <row r="706" ht="12.75" customHeight="1">
      <c r="A706" s="1"/>
      <c r="B706" s="1">
        <f t="array" ref="B706">ifna(iferror(xlookup(C:C,'1000'!A:A,'1000'!D:D),iferror(xlookup(C:C,'2000'!A:A,'2000'!D:D),xlookup(C:C,'3000'!A:A,'3000'!D:D))),"-")</f>
        <v>3044</v>
      </c>
      <c r="C706" s="52">
        <v>264.0</v>
      </c>
      <c r="D706" s="53" t="s">
        <v>2745</v>
      </c>
      <c r="E706" s="53" t="s">
        <v>2746</v>
      </c>
      <c r="F706" s="53" t="s">
        <v>308</v>
      </c>
      <c r="G706" s="53" t="s">
        <v>308</v>
      </c>
      <c r="H706" s="28">
        <v>0.0</v>
      </c>
      <c r="I706" s="54">
        <v>0.0</v>
      </c>
      <c r="J706" s="53" t="s">
        <v>2747</v>
      </c>
      <c r="K706" s="30"/>
      <c r="L706" s="27"/>
      <c r="M706" s="42" t="s">
        <v>2748</v>
      </c>
      <c r="N706" s="33" t="s">
        <v>654</v>
      </c>
      <c r="O706" s="86" t="s">
        <v>654</v>
      </c>
      <c r="P706" s="35" t="s">
        <v>45</v>
      </c>
      <c r="Q706" s="35" t="s">
        <v>45</v>
      </c>
      <c r="R706" s="35" t="s">
        <v>45</v>
      </c>
      <c r="S706" s="35" t="s">
        <v>45</v>
      </c>
      <c r="T706" s="35" t="s">
        <v>45</v>
      </c>
      <c r="U706" s="35" t="s">
        <v>45</v>
      </c>
      <c r="V706" s="35" t="s">
        <v>45</v>
      </c>
      <c r="W706" s="35" t="s">
        <v>45</v>
      </c>
      <c r="X706" s="35" t="s">
        <v>45</v>
      </c>
      <c r="Y706" s="35" t="s">
        <v>45</v>
      </c>
      <c r="Z706" s="38" t="str">
        <f t="array" ref="Z706">IFERROR(xlookup(C:C,'Follow up.1'!A:A,'Follow up.1'!AF:AF),"-")</f>
        <v> 3/25</v>
      </c>
      <c r="AA706" s="32" t="s">
        <v>46</v>
      </c>
      <c r="AB706" s="32" t="s">
        <v>128</v>
      </c>
      <c r="AC706" s="32" t="s">
        <v>128</v>
      </c>
      <c r="AD706" s="32" t="s">
        <v>76</v>
      </c>
      <c r="AE706" s="32"/>
      <c r="AF706" s="32" t="s">
        <v>128</v>
      </c>
      <c r="AG706" s="32" t="s">
        <v>128</v>
      </c>
      <c r="AH706" s="32"/>
      <c r="AI706" s="32" t="s">
        <v>68</v>
      </c>
      <c r="AJ706" s="32" t="s">
        <v>57</v>
      </c>
      <c r="AK706" s="32" t="s">
        <v>68</v>
      </c>
      <c r="AL706" s="32" t="s">
        <v>76</v>
      </c>
      <c r="AM706" s="32" t="s">
        <v>121</v>
      </c>
      <c r="AN706" s="39" t="str">
        <f t="array" ref="AN706">IFNA(TEXT(XLOOKUP(C:C,'Follow up.2'!B:B,'Follow up.2'!AF:AF),if(left(B706,1)="3","x", "mm/yyyy")), "-")</f>
        <v>x</v>
      </c>
      <c r="AO706" s="31"/>
      <c r="AP706" s="27"/>
      <c r="AQ706" s="3"/>
      <c r="AR706" s="3"/>
      <c r="AS706" s="3"/>
      <c r="AT706" s="3"/>
      <c r="AU706" s="3"/>
      <c r="AV706" s="3"/>
      <c r="AW706" s="3"/>
      <c r="AX706" s="3"/>
      <c r="AY706" s="3"/>
      <c r="AZ706" s="3"/>
      <c r="BA706" s="3"/>
      <c r="BB706" s="3"/>
      <c r="BC706" s="3"/>
      <c r="BD706" s="3"/>
      <c r="BE706" s="3"/>
      <c r="BF706" s="3"/>
      <c r="BG706" s="3"/>
      <c r="BH706" s="3"/>
      <c r="BI706" s="3"/>
    </row>
    <row r="707" ht="12.75" customHeight="1">
      <c r="A707" s="1"/>
      <c r="B707" s="1" t="str">
        <f t="array" ref="B707">ifna(iferror(xlookup(C:C,'1000'!A:A,'1000'!D:D),iferror(xlookup(C:C,'2000'!A:A,'2000'!D:D),xlookup(C:C,'3000'!A:A,'3000'!D:D))),"-")</f>
        <v>-</v>
      </c>
      <c r="C707" s="26">
        <v>749.0</v>
      </c>
      <c r="D707" s="27" t="s">
        <v>2016</v>
      </c>
      <c r="E707" s="27" t="s">
        <v>1105</v>
      </c>
      <c r="F707" s="27" t="s">
        <v>531</v>
      </c>
      <c r="G707" s="27" t="s">
        <v>531</v>
      </c>
      <c r="H707" s="28" t="s">
        <v>2749</v>
      </c>
      <c r="I707" s="29" t="s">
        <v>2018</v>
      </c>
      <c r="J707" s="27" t="s">
        <v>2018</v>
      </c>
      <c r="K707" s="30" t="s">
        <v>42</v>
      </c>
      <c r="L707" s="31" t="s">
        <v>42</v>
      </c>
      <c r="M707" s="51" t="s">
        <v>895</v>
      </c>
      <c r="N707" s="153" t="s">
        <v>58</v>
      </c>
      <c r="O707" s="149" t="s">
        <v>58</v>
      </c>
      <c r="P707" s="35"/>
      <c r="Q707" s="35"/>
      <c r="R707" s="35"/>
      <c r="S707" s="35"/>
      <c r="T707" s="35"/>
      <c r="U707" s="35"/>
      <c r="V707" s="35"/>
      <c r="W707" s="35"/>
      <c r="X707" s="35"/>
      <c r="Y707" s="35"/>
      <c r="Z707" s="38" t="str">
        <f t="array" ref="Z707">IFERROR(xlookup(C:C,'Follow up.1'!A:A,'Follow up.1'!AF:AF),"-")</f>
        <v>-</v>
      </c>
      <c r="AA707" s="31"/>
      <c r="AB707" s="31"/>
      <c r="AC707" s="31"/>
      <c r="AD707" s="31"/>
      <c r="AE707" s="31"/>
      <c r="AF707" s="31"/>
      <c r="AG707" s="31"/>
      <c r="AH707" s="31"/>
      <c r="AI707" s="31"/>
      <c r="AJ707" s="31"/>
      <c r="AK707" s="31"/>
      <c r="AL707" s="31"/>
      <c r="AM707" s="31"/>
      <c r="AN707" s="39" t="str">
        <f t="array" ref="AN707">IFNA(TEXT(XLOOKUP(C:C,'Follow up.2'!B:B,'Follow up.2'!AF:AF),if(left(B707,1)="3","x", "mm/yyyy")), "-")</f>
        <v>-</v>
      </c>
      <c r="AO707" s="31"/>
      <c r="AP707" s="27"/>
      <c r="AQ707" s="3"/>
      <c r="AR707" s="3"/>
      <c r="AS707" s="3"/>
      <c r="AT707" s="3"/>
      <c r="AU707" s="3"/>
      <c r="AV707" s="3"/>
      <c r="AW707" s="3"/>
      <c r="AX707" s="3"/>
      <c r="AY707" s="3"/>
      <c r="AZ707" s="3"/>
      <c r="BA707" s="3"/>
      <c r="BB707" s="3"/>
      <c r="BC707" s="3"/>
      <c r="BD707" s="3"/>
      <c r="BE707" s="3"/>
      <c r="BF707" s="3"/>
      <c r="BG707" s="3"/>
      <c r="BH707" s="3"/>
      <c r="BI707" s="3"/>
    </row>
    <row r="708" ht="12.75" customHeight="1">
      <c r="A708" s="1"/>
      <c r="B708" s="1" t="str">
        <f t="array" ref="B708">ifna(iferror(xlookup(C:C,'1000'!A:A,'1000'!D:D),iferror(xlookup(C:C,'2000'!A:A,'2000'!D:D),xlookup(C:C,'3000'!A:A,'3000'!D:D))),"-")</f>
        <v>-</v>
      </c>
      <c r="C708" s="26">
        <v>750.0</v>
      </c>
      <c r="D708" s="27" t="s">
        <v>2750</v>
      </c>
      <c r="E708" s="27" t="s">
        <v>1105</v>
      </c>
      <c r="F708" s="27" t="s">
        <v>531</v>
      </c>
      <c r="G708" s="27" t="s">
        <v>531</v>
      </c>
      <c r="H708" s="28" t="s">
        <v>2749</v>
      </c>
      <c r="I708" s="29" t="s">
        <v>2018</v>
      </c>
      <c r="J708" s="27" t="s">
        <v>2018</v>
      </c>
      <c r="K708" s="30" t="s">
        <v>42</v>
      </c>
      <c r="L708" s="31" t="s">
        <v>42</v>
      </c>
      <c r="M708" s="51" t="s">
        <v>895</v>
      </c>
      <c r="N708" s="153" t="s">
        <v>58</v>
      </c>
      <c r="O708" s="149" t="s">
        <v>58</v>
      </c>
      <c r="P708" s="35"/>
      <c r="Q708" s="35"/>
      <c r="R708" s="35"/>
      <c r="S708" s="35"/>
      <c r="T708" s="35"/>
      <c r="U708" s="35"/>
      <c r="V708" s="35"/>
      <c r="W708" s="35"/>
      <c r="X708" s="35"/>
      <c r="Y708" s="35"/>
      <c r="Z708" s="38" t="str">
        <f t="array" ref="Z708">IFERROR(xlookup(C:C,'Follow up.1'!A:A,'Follow up.1'!AF:AF),"-")</f>
        <v>-</v>
      </c>
      <c r="AA708" s="31"/>
      <c r="AB708" s="31"/>
      <c r="AC708" s="31"/>
      <c r="AD708" s="31"/>
      <c r="AE708" s="31"/>
      <c r="AF708" s="31"/>
      <c r="AG708" s="31"/>
      <c r="AH708" s="31"/>
      <c r="AI708" s="31"/>
      <c r="AJ708" s="31"/>
      <c r="AK708" s="31"/>
      <c r="AL708" s="31"/>
      <c r="AM708" s="31"/>
      <c r="AN708" s="39" t="str">
        <f t="array" ref="AN708">IFNA(TEXT(XLOOKUP(C:C,'Follow up.2'!B:B,'Follow up.2'!AF:AF),if(left(B708,1)="3","x", "mm/yyyy")), "-")</f>
        <v>-</v>
      </c>
      <c r="AO708" s="31"/>
      <c r="AP708" s="27"/>
      <c r="AQ708" s="3"/>
      <c r="AR708" s="3"/>
      <c r="AS708" s="3"/>
      <c r="AT708" s="3"/>
      <c r="AU708" s="3"/>
      <c r="AV708" s="3"/>
      <c r="AW708" s="3"/>
      <c r="AX708" s="3"/>
      <c r="AY708" s="3"/>
      <c r="AZ708" s="3"/>
      <c r="BA708" s="3"/>
      <c r="BB708" s="3"/>
      <c r="BC708" s="3"/>
      <c r="BD708" s="3"/>
      <c r="BE708" s="3"/>
      <c r="BF708" s="3"/>
      <c r="BG708" s="3"/>
      <c r="BH708" s="3"/>
      <c r="BI708" s="3"/>
    </row>
    <row r="709" ht="12.75" customHeight="1">
      <c r="A709" s="1"/>
      <c r="B709" s="1" t="str">
        <f t="array" ref="B709">ifna(iferror(xlookup(C:C,'1000'!A:A,'1000'!D:D),iferror(xlookup(C:C,'2000'!A:A,'2000'!D:D),xlookup(C:C,'3000'!A:A,'3000'!D:D))),"-")</f>
        <v>-</v>
      </c>
      <c r="C709" s="26">
        <v>752.0</v>
      </c>
      <c r="D709" s="27" t="s">
        <v>2751</v>
      </c>
      <c r="E709" s="27" t="s">
        <v>2752</v>
      </c>
      <c r="F709" s="27" t="s">
        <v>531</v>
      </c>
      <c r="G709" s="27" t="s">
        <v>531</v>
      </c>
      <c r="H709" s="28" t="s">
        <v>2753</v>
      </c>
      <c r="I709" s="29">
        <v>0.0</v>
      </c>
      <c r="J709" s="27" t="s">
        <v>2754</v>
      </c>
      <c r="K709" s="30" t="s">
        <v>42</v>
      </c>
      <c r="L709" s="31" t="s">
        <v>42</v>
      </c>
      <c r="M709" s="51" t="s">
        <v>895</v>
      </c>
      <c r="N709" s="153" t="s">
        <v>58</v>
      </c>
      <c r="O709" s="149" t="s">
        <v>58</v>
      </c>
      <c r="P709" s="35"/>
      <c r="Q709" s="35"/>
      <c r="R709" s="35"/>
      <c r="S709" s="35"/>
      <c r="T709" s="35"/>
      <c r="U709" s="35"/>
      <c r="V709" s="35"/>
      <c r="W709" s="35"/>
      <c r="X709" s="35"/>
      <c r="Y709" s="35"/>
      <c r="Z709" s="38" t="str">
        <f t="array" ref="Z709">IFERROR(xlookup(C:C,'Follow up.1'!A:A,'Follow up.1'!AF:AF),"-")</f>
        <v>-</v>
      </c>
      <c r="AA709" s="31"/>
      <c r="AB709" s="31"/>
      <c r="AC709" s="31"/>
      <c r="AD709" s="31"/>
      <c r="AE709" s="31"/>
      <c r="AF709" s="31"/>
      <c r="AG709" s="31"/>
      <c r="AH709" s="31"/>
      <c r="AI709" s="31"/>
      <c r="AJ709" s="31"/>
      <c r="AK709" s="31"/>
      <c r="AL709" s="31"/>
      <c r="AM709" s="31"/>
      <c r="AN709" s="39" t="str">
        <f t="array" ref="AN709">IFNA(TEXT(XLOOKUP(C:C,'Follow up.2'!B:B,'Follow up.2'!AF:AF),if(left(B709,1)="3","x", "mm/yyyy")), "-")</f>
        <v>-</v>
      </c>
      <c r="AO709" s="31"/>
      <c r="AP709" s="27"/>
      <c r="AQ709" s="3"/>
      <c r="AR709" s="3"/>
      <c r="AS709" s="3"/>
      <c r="AT709" s="3"/>
      <c r="AU709" s="3"/>
      <c r="AV709" s="3"/>
      <c r="AW709" s="3"/>
      <c r="AX709" s="3"/>
      <c r="AY709" s="3"/>
      <c r="AZ709" s="3"/>
      <c r="BA709" s="3"/>
      <c r="BB709" s="3"/>
      <c r="BC709" s="3"/>
      <c r="BD709" s="3"/>
      <c r="BE709" s="3"/>
      <c r="BF709" s="3"/>
      <c r="BG709" s="3"/>
      <c r="BH709" s="3"/>
      <c r="BI709" s="3"/>
    </row>
    <row r="710" ht="12.75" customHeight="1">
      <c r="A710" s="1"/>
      <c r="B710" s="1" t="str">
        <f t="array" ref="B710">ifna(iferror(xlookup(C:C,'1000'!A:A,'1000'!D:D),iferror(xlookup(C:C,'2000'!A:A,'2000'!D:D),xlookup(C:C,'3000'!A:A,'3000'!D:D))),"-")</f>
        <v>-</v>
      </c>
      <c r="C710" s="26">
        <v>858.0</v>
      </c>
      <c r="D710" s="27" t="s">
        <v>2755</v>
      </c>
      <c r="E710" s="27" t="s">
        <v>2756</v>
      </c>
      <c r="F710" s="27" t="s">
        <v>531</v>
      </c>
      <c r="G710" s="27" t="s">
        <v>531</v>
      </c>
      <c r="H710" s="28" t="s">
        <v>2757</v>
      </c>
      <c r="I710" s="29" t="s">
        <v>2758</v>
      </c>
      <c r="J710" s="27" t="s">
        <v>2759</v>
      </c>
      <c r="K710" s="30" t="s">
        <v>237</v>
      </c>
      <c r="L710" s="31" t="s">
        <v>237</v>
      </c>
      <c r="M710" s="51" t="s">
        <v>895</v>
      </c>
      <c r="N710" s="153" t="s">
        <v>58</v>
      </c>
      <c r="O710" s="149" t="s">
        <v>58</v>
      </c>
      <c r="P710" s="35"/>
      <c r="Q710" s="35"/>
      <c r="R710" s="35"/>
      <c r="S710" s="35"/>
      <c r="T710" s="35"/>
      <c r="U710" s="35"/>
      <c r="V710" s="35"/>
      <c r="W710" s="35"/>
      <c r="X710" s="35"/>
      <c r="Y710" s="35"/>
      <c r="Z710" s="38" t="str">
        <f t="array" ref="Z710">IFERROR(xlookup(C:C,'Follow up.1'!A:A,'Follow up.1'!AF:AF),"-")</f>
        <v>-</v>
      </c>
      <c r="AA710" s="31"/>
      <c r="AB710" s="31"/>
      <c r="AC710" s="31"/>
      <c r="AD710" s="31"/>
      <c r="AE710" s="31"/>
      <c r="AF710" s="31"/>
      <c r="AG710" s="31"/>
      <c r="AH710" s="31"/>
      <c r="AI710" s="31"/>
      <c r="AJ710" s="31"/>
      <c r="AK710" s="31"/>
      <c r="AL710" s="31"/>
      <c r="AM710" s="31"/>
      <c r="AN710" s="39" t="str">
        <f t="array" ref="AN710">IFNA(TEXT(XLOOKUP(C:C,'Follow up.2'!B:B,'Follow up.2'!AF:AF),if(left(B710,1)="3","x", "mm/yyyy")), "-")</f>
        <v>-</v>
      </c>
      <c r="AO710" s="31"/>
      <c r="AP710" s="27"/>
      <c r="AQ710" s="3"/>
      <c r="AR710" s="3"/>
      <c r="AS710" s="3"/>
      <c r="AT710" s="3"/>
      <c r="AU710" s="3"/>
      <c r="AV710" s="3"/>
      <c r="AW710" s="3"/>
      <c r="AX710" s="3"/>
      <c r="AY710" s="3"/>
      <c r="AZ710" s="3"/>
      <c r="BA710" s="3"/>
      <c r="BB710" s="3"/>
      <c r="BC710" s="3"/>
      <c r="BD710" s="3"/>
      <c r="BE710" s="3"/>
      <c r="BF710" s="3"/>
      <c r="BG710" s="3"/>
      <c r="BH710" s="3"/>
      <c r="BI710" s="3"/>
    </row>
    <row r="711" ht="12.75" customHeight="1">
      <c r="A711" s="1"/>
      <c r="B711" s="1" t="str">
        <f t="array" ref="B711">ifna(iferror(xlookup(C:C,'1000'!A:A,'1000'!D:D),iferror(xlookup(C:C,'2000'!A:A,'2000'!D:D),xlookup(C:C,'3000'!A:A,'3000'!D:D))),"-")</f>
        <v>-</v>
      </c>
      <c r="C711" s="26">
        <v>1251.0</v>
      </c>
      <c r="D711" s="27" t="s">
        <v>2760</v>
      </c>
      <c r="E711" s="27" t="s">
        <v>531</v>
      </c>
      <c r="F711" s="27" t="s">
        <v>81</v>
      </c>
      <c r="G711" s="27" t="s">
        <v>531</v>
      </c>
      <c r="H711" s="28" t="s">
        <v>2761</v>
      </c>
      <c r="I711" s="54">
        <v>2.6761663E9</v>
      </c>
      <c r="J711" s="27"/>
      <c r="K711" s="30" t="s">
        <v>609</v>
      </c>
      <c r="L711" s="31" t="s">
        <v>609</v>
      </c>
      <c r="M711" s="51" t="s">
        <v>895</v>
      </c>
      <c r="N711" s="153" t="s">
        <v>58</v>
      </c>
      <c r="O711" s="149" t="s">
        <v>58</v>
      </c>
      <c r="P711" s="35" t="s">
        <v>106</v>
      </c>
      <c r="Q711" s="35"/>
      <c r="R711" s="35"/>
      <c r="S711" s="35"/>
      <c r="T711" s="35"/>
      <c r="U711" s="35"/>
      <c r="V711" s="35"/>
      <c r="W711" s="35"/>
      <c r="X711" s="35"/>
      <c r="Y711" s="35"/>
      <c r="Z711" s="38" t="str">
        <f t="array" ref="Z711">IFERROR(xlookup(C:C,'Follow up.1'!A:A,'Follow up.1'!AF:AF),"-")</f>
        <v>-</v>
      </c>
      <c r="AA711" s="31"/>
      <c r="AB711" s="31"/>
      <c r="AC711" s="31"/>
      <c r="AD711" s="31"/>
      <c r="AE711" s="31"/>
      <c r="AF711" s="31"/>
      <c r="AG711" s="31"/>
      <c r="AH711" s="31"/>
      <c r="AI711" s="31"/>
      <c r="AJ711" s="31"/>
      <c r="AK711" s="31"/>
      <c r="AL711" s="31"/>
      <c r="AM711" s="31"/>
      <c r="AN711" s="39" t="str">
        <f t="array" ref="AN711">IFNA(TEXT(XLOOKUP(C:C,'Follow up.2'!B:B,'Follow up.2'!AF:AF), "mm/yyyy"), "-")</f>
        <v>-</v>
      </c>
      <c r="AO711" s="31"/>
      <c r="AP711" s="27"/>
      <c r="AQ711" s="3"/>
      <c r="AR711" s="3"/>
      <c r="AS711" s="3"/>
      <c r="AT711" s="3"/>
      <c r="AU711" s="3"/>
      <c r="AV711" s="3"/>
      <c r="AW711" s="3"/>
      <c r="AX711" s="3"/>
      <c r="AY711" s="3"/>
      <c r="AZ711" s="3"/>
      <c r="BA711" s="3"/>
      <c r="BB711" s="3"/>
      <c r="BC711" s="3"/>
      <c r="BD711" s="3"/>
      <c r="BE711" s="3"/>
      <c r="BF711" s="3"/>
      <c r="BG711" s="3"/>
      <c r="BH711" s="3"/>
      <c r="BI711" s="3"/>
    </row>
    <row r="712" ht="12.75" customHeight="1">
      <c r="A712" s="1"/>
      <c r="B712" s="1" t="str">
        <f t="array" ref="B712">ifna(iferror(xlookup(C:C,'1000'!A:A,'1000'!D:D),iferror(xlookup(C:C,'2000'!A:A,'2000'!D:D),xlookup(C:C,'3000'!A:A,'3000'!D:D))),"-")</f>
        <v>-</v>
      </c>
      <c r="C712" s="26">
        <v>786.0</v>
      </c>
      <c r="D712" s="27" t="s">
        <v>2762</v>
      </c>
      <c r="E712" s="27" t="s">
        <v>2763</v>
      </c>
      <c r="F712" s="27" t="s">
        <v>50</v>
      </c>
      <c r="G712" s="27" t="s">
        <v>2764</v>
      </c>
      <c r="H712" s="28">
        <v>0.0</v>
      </c>
      <c r="I712" s="29">
        <v>0.0</v>
      </c>
      <c r="J712" s="27" t="s">
        <v>2765</v>
      </c>
      <c r="K712" s="30" t="s">
        <v>42</v>
      </c>
      <c r="L712" s="31" t="s">
        <v>42</v>
      </c>
      <c r="M712" s="51" t="s">
        <v>895</v>
      </c>
      <c r="N712" s="153" t="s">
        <v>58</v>
      </c>
      <c r="O712" s="149" t="s">
        <v>58</v>
      </c>
      <c r="P712" s="35"/>
      <c r="Q712" s="35"/>
      <c r="R712" s="35"/>
      <c r="S712" s="35"/>
      <c r="T712" s="35"/>
      <c r="U712" s="35"/>
      <c r="V712" s="35"/>
      <c r="W712" s="35"/>
      <c r="X712" s="35"/>
      <c r="Y712" s="35"/>
      <c r="Z712" s="38" t="str">
        <f t="array" ref="Z712">IFERROR(xlookup(C:C,'Follow up.1'!A:A,'Follow up.1'!AF:AF),"-")</f>
        <v>-</v>
      </c>
      <c r="AA712" s="31"/>
      <c r="AB712" s="31"/>
      <c r="AC712" s="31"/>
      <c r="AD712" s="31"/>
      <c r="AE712" s="31"/>
      <c r="AF712" s="31"/>
      <c r="AG712" s="31"/>
      <c r="AH712" s="31"/>
      <c r="AI712" s="31"/>
      <c r="AJ712" s="31"/>
      <c r="AK712" s="31"/>
      <c r="AL712" s="31"/>
      <c r="AM712" s="31"/>
      <c r="AN712" s="39" t="str">
        <f t="array" ref="AN712">IFNA(TEXT(XLOOKUP(C:C,'Follow up.2'!B:B,'Follow up.2'!AF:AF),if(left(B712,1)="3","x", "mm/yyyy")), "-")</f>
        <v>-</v>
      </c>
      <c r="AO712" s="31"/>
      <c r="AP712" s="27"/>
      <c r="AQ712" s="3"/>
      <c r="AR712" s="3"/>
      <c r="AS712" s="3"/>
      <c r="AT712" s="3"/>
      <c r="AU712" s="3"/>
      <c r="AV712" s="3"/>
      <c r="AW712" s="3"/>
      <c r="AX712" s="3"/>
      <c r="AY712" s="3"/>
      <c r="AZ712" s="3"/>
      <c r="BA712" s="3"/>
      <c r="BB712" s="3"/>
      <c r="BC712" s="3"/>
      <c r="BD712" s="3"/>
      <c r="BE712" s="3"/>
      <c r="BF712" s="3"/>
      <c r="BG712" s="3"/>
      <c r="BH712" s="3"/>
      <c r="BI712" s="3"/>
    </row>
    <row r="713" ht="12.75" customHeight="1">
      <c r="A713" s="1"/>
      <c r="B713" s="1" t="str">
        <f t="array" ref="B713">ifna(iferror(xlookup(C:C,'1000'!A:A,'1000'!D:D),iferror(xlookup(C:C,'2000'!A:A,'2000'!D:D),xlookup(C:C,'3000'!A:A,'3000'!D:D))),"-")</f>
        <v>-</v>
      </c>
      <c r="C713" s="26">
        <v>880.0</v>
      </c>
      <c r="D713" s="27" t="s">
        <v>2766</v>
      </c>
      <c r="E713" s="27" t="s">
        <v>2767</v>
      </c>
      <c r="F713" s="27" t="s">
        <v>50</v>
      </c>
      <c r="G713" s="27" t="s">
        <v>2764</v>
      </c>
      <c r="H713" s="28">
        <v>0.0</v>
      </c>
      <c r="I713" s="29">
        <v>0.0</v>
      </c>
      <c r="J713" s="27" t="s">
        <v>2768</v>
      </c>
      <c r="K713" s="30" t="s">
        <v>42</v>
      </c>
      <c r="L713" s="27" t="s">
        <v>42</v>
      </c>
      <c r="M713" s="51" t="s">
        <v>895</v>
      </c>
      <c r="N713" s="153" t="s">
        <v>58</v>
      </c>
      <c r="O713" s="149" t="s">
        <v>58</v>
      </c>
      <c r="P713" s="66"/>
      <c r="Q713" s="66"/>
      <c r="R713" s="66"/>
      <c r="S713" s="66"/>
      <c r="T713" s="66"/>
      <c r="U713" s="66"/>
      <c r="V713" s="66"/>
      <c r="W713" s="66"/>
      <c r="X713" s="66"/>
      <c r="Y713" s="66"/>
      <c r="Z713" s="38" t="str">
        <f t="array" ref="Z713">IFERROR(xlookup(C:C,'Follow up.1'!A:A,'Follow up.1'!AF:AF),"-")</f>
        <v>-</v>
      </c>
      <c r="AA713" s="27"/>
      <c r="AB713" s="27"/>
      <c r="AC713" s="27"/>
      <c r="AD713" s="27"/>
      <c r="AE713" s="27"/>
      <c r="AF713" s="27"/>
      <c r="AG713" s="27"/>
      <c r="AH713" s="27"/>
      <c r="AI713" s="27"/>
      <c r="AJ713" s="27"/>
      <c r="AK713" s="27"/>
      <c r="AL713" s="27"/>
      <c r="AM713" s="27"/>
      <c r="AN713" s="39" t="str">
        <f t="array" ref="AN713">IFNA(TEXT(XLOOKUP(C:C,'Follow up.2'!B:B,'Follow up.2'!AF:AF),if(left(B713,1)="3","x", "mm/yyyy")), "-")</f>
        <v>-</v>
      </c>
      <c r="AO713" s="27"/>
      <c r="AP713" s="27"/>
      <c r="AQ713" s="3"/>
      <c r="AR713" s="3"/>
      <c r="AS713" s="3"/>
      <c r="AT713" s="3"/>
      <c r="AU713" s="3"/>
      <c r="AV713" s="3"/>
      <c r="AW713" s="3"/>
      <c r="AX713" s="3"/>
      <c r="AY713" s="3"/>
      <c r="AZ713" s="3"/>
      <c r="BA713" s="3"/>
      <c r="BB713" s="3"/>
      <c r="BC713" s="3"/>
      <c r="BD713" s="3"/>
      <c r="BE713" s="3"/>
      <c r="BF713" s="3"/>
      <c r="BG713" s="3"/>
      <c r="BH713" s="3"/>
      <c r="BI713" s="3"/>
    </row>
    <row r="714" ht="12.75" customHeight="1">
      <c r="A714" s="1"/>
      <c r="B714" s="1" t="str">
        <f t="array" ref="B714">ifna(iferror(xlookup(C:C,'1000'!A:A,'1000'!D:D),iferror(xlookup(C:C,'2000'!A:A,'2000'!D:D),xlookup(C:C,'3000'!A:A,'3000'!D:D))),"-")</f>
        <v>-</v>
      </c>
      <c r="C714" s="26">
        <v>1081.0</v>
      </c>
      <c r="D714" s="27" t="s">
        <v>2769</v>
      </c>
      <c r="E714" s="42" t="s">
        <v>46</v>
      </c>
      <c r="F714" s="27" t="s">
        <v>50</v>
      </c>
      <c r="G714" s="27" t="s">
        <v>2764</v>
      </c>
      <c r="H714" s="28" t="s">
        <v>2770</v>
      </c>
      <c r="I714" s="29" t="s">
        <v>2771</v>
      </c>
      <c r="J714" s="27" t="s">
        <v>2771</v>
      </c>
      <c r="K714" s="30" t="s">
        <v>42</v>
      </c>
      <c r="L714" s="31" t="s">
        <v>42</v>
      </c>
      <c r="M714" s="51" t="s">
        <v>895</v>
      </c>
      <c r="N714" s="153" t="s">
        <v>58</v>
      </c>
      <c r="O714" s="149" t="s">
        <v>58</v>
      </c>
      <c r="P714" s="35" t="s">
        <v>76</v>
      </c>
      <c r="Q714" s="35"/>
      <c r="R714" s="35"/>
      <c r="S714" s="35"/>
      <c r="T714" s="35"/>
      <c r="U714" s="35"/>
      <c r="V714" s="35"/>
      <c r="W714" s="35"/>
      <c r="X714" s="35"/>
      <c r="Y714" s="35"/>
      <c r="Z714" s="38" t="str">
        <f t="array" ref="Z714">IFERROR(xlookup(C:C,'Follow up.1'!A:A,'Follow up.1'!AF:AF),"-")</f>
        <v>-</v>
      </c>
      <c r="AA714" s="31"/>
      <c r="AB714" s="31"/>
      <c r="AC714" s="31"/>
      <c r="AD714" s="31"/>
      <c r="AE714" s="31"/>
      <c r="AF714" s="31"/>
      <c r="AG714" s="31"/>
      <c r="AH714" s="31"/>
      <c r="AI714" s="31"/>
      <c r="AJ714" s="31"/>
      <c r="AK714" s="31"/>
      <c r="AL714" s="31"/>
      <c r="AM714" s="31"/>
      <c r="AN714" s="39" t="str">
        <f t="array" ref="AN714">IFNA(TEXT(XLOOKUP(C:C,'Follow up.2'!B:B,'Follow up.2'!AF:AF), "mm/yyyy"), "-")</f>
        <v>-</v>
      </c>
      <c r="AO714" s="31"/>
      <c r="AP714" s="27"/>
      <c r="AQ714" s="3"/>
      <c r="AR714" s="3"/>
      <c r="AS714" s="3"/>
      <c r="AT714" s="3"/>
      <c r="AU714" s="3"/>
      <c r="AV714" s="3"/>
      <c r="AW714" s="3"/>
      <c r="AX714" s="3"/>
      <c r="AY714" s="3"/>
      <c r="AZ714" s="3"/>
      <c r="BA714" s="3"/>
      <c r="BB714" s="3"/>
      <c r="BC714" s="3"/>
      <c r="BD714" s="3"/>
      <c r="BE714" s="3"/>
      <c r="BF714" s="3"/>
      <c r="BG714" s="3"/>
      <c r="BH714" s="3"/>
      <c r="BI714" s="3"/>
    </row>
    <row r="715" ht="12.75" customHeight="1">
      <c r="A715" s="1"/>
      <c r="B715" s="1">
        <f t="array" ref="B715">ifna(iferror(xlookup(C:C,'1000'!A:A,'1000'!D:D),iferror(xlookup(C:C,'2000'!A:A,'2000'!D:D),xlookup(C:C,'3000'!A:A,'3000'!D:D))),"-")</f>
        <v>1034</v>
      </c>
      <c r="C715" s="26">
        <v>782.0</v>
      </c>
      <c r="D715" s="27" t="s">
        <v>1388</v>
      </c>
      <c r="E715" s="27" t="s">
        <v>1389</v>
      </c>
      <c r="F715" s="27" t="s">
        <v>50</v>
      </c>
      <c r="G715" s="27" t="s">
        <v>745</v>
      </c>
      <c r="H715" s="28" t="s">
        <v>2772</v>
      </c>
      <c r="I715" s="29">
        <v>0.0</v>
      </c>
      <c r="J715" s="27" t="s">
        <v>2773</v>
      </c>
      <c r="K715" s="30" t="s">
        <v>42</v>
      </c>
      <c r="L715" s="31" t="s">
        <v>42</v>
      </c>
      <c r="M715" s="31"/>
      <c r="N715" s="153" t="s">
        <v>58</v>
      </c>
      <c r="O715" s="149" t="s">
        <v>58</v>
      </c>
      <c r="P715" s="35" t="s">
        <v>46</v>
      </c>
      <c r="Q715" s="35" t="s">
        <v>46</v>
      </c>
      <c r="R715" s="35" t="s">
        <v>46</v>
      </c>
      <c r="S715" s="35" t="s">
        <v>46</v>
      </c>
      <c r="T715" s="35" t="s">
        <v>46</v>
      </c>
      <c r="U715" s="35" t="s">
        <v>46</v>
      </c>
      <c r="V715" s="65" t="s">
        <v>45</v>
      </c>
      <c r="W715" s="35" t="s">
        <v>46</v>
      </c>
      <c r="X715" s="35" t="s">
        <v>46</v>
      </c>
      <c r="Y715" s="35" t="s">
        <v>46</v>
      </c>
      <c r="Z715" s="38" t="str">
        <f t="array" ref="Z715">IFERROR(xlookup(C:C,'Follow up.1'!A:A,'Follow up.1'!AF:AF),"-")</f>
        <v>-</v>
      </c>
      <c r="AA715" s="31"/>
      <c r="AB715" s="31"/>
      <c r="AC715" s="31"/>
      <c r="AD715" s="31"/>
      <c r="AE715" s="31"/>
      <c r="AF715" s="31"/>
      <c r="AG715" s="31"/>
      <c r="AH715" s="31"/>
      <c r="AI715" s="31"/>
      <c r="AJ715" s="31"/>
      <c r="AK715" s="31"/>
      <c r="AL715" s="31"/>
      <c r="AM715" s="31"/>
      <c r="AN715" s="39" t="str">
        <f t="array" ref="AN715">IFNA(TEXT(XLOOKUP(C:C,'Follow up.2'!B:B,'Follow up.2'!AF:AF),if(left(B715,1)="3","x", "mm/yyyy")), "-")</f>
        <v>-</v>
      </c>
      <c r="AO715" s="31"/>
      <c r="AP715" s="27"/>
      <c r="AQ715" s="3"/>
      <c r="AR715" s="3"/>
      <c r="AS715" s="3"/>
      <c r="AT715" s="3"/>
      <c r="AU715" s="3"/>
      <c r="AV715" s="3"/>
      <c r="AW715" s="3"/>
      <c r="AX715" s="3"/>
      <c r="AY715" s="3"/>
      <c r="AZ715" s="3"/>
      <c r="BA715" s="3"/>
      <c r="BB715" s="3"/>
      <c r="BC715" s="3"/>
      <c r="BD715" s="3"/>
      <c r="BE715" s="3"/>
      <c r="BF715" s="3"/>
      <c r="BG715" s="3"/>
      <c r="BH715" s="3"/>
      <c r="BI715" s="3"/>
    </row>
    <row r="716" ht="12.75" customHeight="1">
      <c r="A716" s="1"/>
      <c r="B716" s="1" t="str">
        <f t="array" ref="B716">ifna(iferror(xlookup(C:C,'1000'!A:A,'1000'!D:D),iferror(xlookup(C:C,'2000'!A:A,'2000'!D:D),xlookup(C:C,'3000'!A:A,'3000'!D:D))),"-")</f>
        <v>-</v>
      </c>
      <c r="C716" s="26">
        <v>628.0</v>
      </c>
      <c r="D716" s="27" t="s">
        <v>678</v>
      </c>
      <c r="E716" s="27" t="s">
        <v>2774</v>
      </c>
      <c r="F716" s="27" t="s">
        <v>50</v>
      </c>
      <c r="G716" s="27" t="s">
        <v>745</v>
      </c>
      <c r="H716" s="28" t="s">
        <v>2775</v>
      </c>
      <c r="I716" s="29">
        <v>0.0</v>
      </c>
      <c r="J716" s="27" t="s">
        <v>2776</v>
      </c>
      <c r="K716" s="30" t="s">
        <v>206</v>
      </c>
      <c r="L716" s="31" t="s">
        <v>206</v>
      </c>
      <c r="M716" s="51" t="s">
        <v>895</v>
      </c>
      <c r="N716" s="153" t="s">
        <v>58</v>
      </c>
      <c r="O716" s="149" t="s">
        <v>58</v>
      </c>
      <c r="P716" s="35"/>
      <c r="Q716" s="35"/>
      <c r="R716" s="35"/>
      <c r="S716" s="35"/>
      <c r="T716" s="35"/>
      <c r="U716" s="35"/>
      <c r="V716" s="35"/>
      <c r="W716" s="35"/>
      <c r="X716" s="35"/>
      <c r="Y716" s="35"/>
      <c r="Z716" s="38" t="str">
        <f t="array" ref="Z716">IFERROR(xlookup(C:C,'Follow up.1'!A:A,'Follow up.1'!AF:AF),"-")</f>
        <v>-</v>
      </c>
      <c r="AA716" s="31"/>
      <c r="AB716" s="31"/>
      <c r="AC716" s="31"/>
      <c r="AD716" s="31"/>
      <c r="AE716" s="31"/>
      <c r="AF716" s="31"/>
      <c r="AG716" s="31"/>
      <c r="AH716" s="31"/>
      <c r="AI716" s="31"/>
      <c r="AJ716" s="31"/>
      <c r="AK716" s="31"/>
      <c r="AL716" s="31"/>
      <c r="AM716" s="31"/>
      <c r="AN716" s="39" t="str">
        <f t="array" ref="AN716">IFNA(TEXT(XLOOKUP(C:C,'Follow up.2'!B:B,'Follow up.2'!AF:AF),if(left(B716,1)="3","x", "mm/yyyy")), "-")</f>
        <v>-</v>
      </c>
      <c r="AO716" s="31"/>
      <c r="AP716" s="27"/>
      <c r="AQ716" s="3"/>
      <c r="AR716" s="3"/>
      <c r="AS716" s="3"/>
      <c r="AT716" s="3"/>
      <c r="AU716" s="3"/>
      <c r="AV716" s="3"/>
      <c r="AW716" s="3"/>
      <c r="AX716" s="3"/>
      <c r="AY716" s="3"/>
      <c r="AZ716" s="3"/>
      <c r="BA716" s="3"/>
      <c r="BB716" s="3"/>
      <c r="BC716" s="3"/>
      <c r="BD716" s="3"/>
      <c r="BE716" s="3"/>
      <c r="BF716" s="3"/>
      <c r="BG716" s="3"/>
      <c r="BH716" s="3"/>
      <c r="BI716" s="3"/>
    </row>
    <row r="717" ht="12.75" customHeight="1">
      <c r="A717" s="1"/>
      <c r="B717" s="1" t="str">
        <f t="array" ref="B717">ifna(iferror(xlookup(C:C,'1000'!A:A,'1000'!D:D),iferror(xlookup(C:C,'2000'!A:A,'2000'!D:D),xlookup(C:C,'3000'!A:A,'3000'!D:D))),"-")</f>
        <v>-</v>
      </c>
      <c r="C717" s="26">
        <v>654.0</v>
      </c>
      <c r="D717" s="27" t="s">
        <v>1234</v>
      </c>
      <c r="E717" s="27" t="s">
        <v>2777</v>
      </c>
      <c r="F717" s="27" t="s">
        <v>50</v>
      </c>
      <c r="G717" s="27" t="s">
        <v>745</v>
      </c>
      <c r="H717" s="28" t="s">
        <v>2778</v>
      </c>
      <c r="I717" s="29" t="s">
        <v>2779</v>
      </c>
      <c r="J717" s="27" t="s">
        <v>2779</v>
      </c>
      <c r="K717" s="30" t="s">
        <v>206</v>
      </c>
      <c r="L717" s="31" t="s">
        <v>206</v>
      </c>
      <c r="M717" s="51" t="s">
        <v>895</v>
      </c>
      <c r="N717" s="153" t="s">
        <v>58</v>
      </c>
      <c r="O717" s="149" t="s">
        <v>58</v>
      </c>
      <c r="P717" s="35"/>
      <c r="Q717" s="35"/>
      <c r="R717" s="35"/>
      <c r="S717" s="35"/>
      <c r="T717" s="35"/>
      <c r="U717" s="35"/>
      <c r="V717" s="35"/>
      <c r="W717" s="35"/>
      <c r="X717" s="35"/>
      <c r="Y717" s="35"/>
      <c r="Z717" s="38" t="str">
        <f t="array" ref="Z717">IFERROR(xlookup(C:C,'Follow up.1'!A:A,'Follow up.1'!AF:AF),"-")</f>
        <v>-</v>
      </c>
      <c r="AA717" s="31"/>
      <c r="AB717" s="31"/>
      <c r="AC717" s="31"/>
      <c r="AD717" s="31"/>
      <c r="AE717" s="31"/>
      <c r="AF717" s="31"/>
      <c r="AG717" s="31"/>
      <c r="AH717" s="31"/>
      <c r="AI717" s="31"/>
      <c r="AJ717" s="31"/>
      <c r="AK717" s="31"/>
      <c r="AL717" s="31"/>
      <c r="AM717" s="31"/>
      <c r="AN717" s="39" t="str">
        <f t="array" ref="AN717">IFNA(TEXT(XLOOKUP(C:C,'Follow up.2'!B:B,'Follow up.2'!AF:AF),if(left(B717,1)="3","x", "mm/yyyy")), "-")</f>
        <v>-</v>
      </c>
      <c r="AO717" s="31"/>
      <c r="AP717" s="27"/>
      <c r="AQ717" s="3"/>
      <c r="AR717" s="3"/>
      <c r="AS717" s="3"/>
      <c r="AT717" s="3"/>
      <c r="AU717" s="3"/>
      <c r="AV717" s="3"/>
      <c r="AW717" s="3"/>
      <c r="AX717" s="3"/>
      <c r="AY717" s="3"/>
      <c r="AZ717" s="3"/>
      <c r="BA717" s="3"/>
      <c r="BB717" s="3"/>
      <c r="BC717" s="3"/>
      <c r="BD717" s="3"/>
      <c r="BE717" s="3"/>
      <c r="BF717" s="3"/>
      <c r="BG717" s="3"/>
      <c r="BH717" s="3"/>
      <c r="BI717" s="3"/>
    </row>
    <row r="718" ht="12.75" customHeight="1">
      <c r="A718" s="1"/>
      <c r="B718" s="1" t="str">
        <f t="array" ref="B718">ifna(iferror(xlookup(C:C,'1000'!A:A,'1000'!D:D),iferror(xlookup(C:C,'2000'!A:A,'2000'!D:D),xlookup(C:C,'3000'!A:A,'3000'!D:D))),"-")</f>
        <v>-</v>
      </c>
      <c r="C718" s="26">
        <v>767.0</v>
      </c>
      <c r="D718" s="27" t="s">
        <v>2780</v>
      </c>
      <c r="E718" s="27" t="s">
        <v>2781</v>
      </c>
      <c r="F718" s="27" t="s">
        <v>50</v>
      </c>
      <c r="G718" s="27" t="s">
        <v>745</v>
      </c>
      <c r="H718" s="28" t="s">
        <v>2782</v>
      </c>
      <c r="I718" s="29">
        <v>0.0</v>
      </c>
      <c r="J718" s="27" t="s">
        <v>2783</v>
      </c>
      <c r="K718" s="30" t="s">
        <v>392</v>
      </c>
      <c r="L718" s="31" t="s">
        <v>392</v>
      </c>
      <c r="M718" s="51" t="s">
        <v>895</v>
      </c>
      <c r="N718" s="153" t="s">
        <v>58</v>
      </c>
      <c r="O718" s="149" t="s">
        <v>58</v>
      </c>
      <c r="P718" s="35" t="s">
        <v>45</v>
      </c>
      <c r="Q718" s="35" t="s">
        <v>45</v>
      </c>
      <c r="R718" s="35" t="s">
        <v>45</v>
      </c>
      <c r="S718" s="35" t="s">
        <v>45</v>
      </c>
      <c r="T718" s="35"/>
      <c r="U718" s="35"/>
      <c r="V718" s="35"/>
      <c r="W718" s="35"/>
      <c r="X718" s="35"/>
      <c r="Y718" s="35"/>
      <c r="Z718" s="38" t="str">
        <f t="array" ref="Z718">IFERROR(xlookup(C:C,'Follow up.1'!A:A,'Follow up.1'!AF:AF),"-")</f>
        <v>-</v>
      </c>
      <c r="AA718" s="31"/>
      <c r="AB718" s="31"/>
      <c r="AC718" s="31"/>
      <c r="AD718" s="31"/>
      <c r="AE718" s="31"/>
      <c r="AF718" s="31"/>
      <c r="AG718" s="31"/>
      <c r="AH718" s="31"/>
      <c r="AI718" s="31"/>
      <c r="AJ718" s="31"/>
      <c r="AK718" s="31"/>
      <c r="AL718" s="31"/>
      <c r="AM718" s="31"/>
      <c r="AN718" s="39" t="str">
        <f t="array" ref="AN718">IFNA(TEXT(XLOOKUP(C:C,'Follow up.2'!B:B,'Follow up.2'!AF:AF),if(left(B718,1)="3","x", "mm/yyyy")), "-")</f>
        <v>-</v>
      </c>
      <c r="AO718" s="31"/>
      <c r="AP718" s="27"/>
      <c r="AQ718" s="3"/>
      <c r="AR718" s="3"/>
      <c r="AS718" s="3"/>
      <c r="AT718" s="3"/>
      <c r="AU718" s="3"/>
      <c r="AV718" s="3"/>
      <c r="AW718" s="3"/>
      <c r="AX718" s="3"/>
      <c r="AY718" s="3"/>
      <c r="AZ718" s="3"/>
      <c r="BA718" s="3"/>
      <c r="BB718" s="3"/>
      <c r="BC718" s="3"/>
      <c r="BD718" s="3"/>
      <c r="BE718" s="3"/>
      <c r="BF718" s="3"/>
      <c r="BG718" s="3"/>
      <c r="BH718" s="3"/>
      <c r="BI718" s="3"/>
    </row>
    <row r="719" ht="12.75" customHeight="1">
      <c r="A719" s="1"/>
      <c r="B719" s="1" t="str">
        <f t="array" ref="B719">ifna(iferror(xlookup(C:C,'1000'!A:A,'1000'!D:D),iferror(xlookup(C:C,'2000'!A:A,'2000'!D:D),xlookup(C:C,'3000'!A:A,'3000'!D:D))),"-")</f>
        <v>-</v>
      </c>
      <c r="C719" s="26">
        <v>901.0</v>
      </c>
      <c r="D719" s="27" t="s">
        <v>1644</v>
      </c>
      <c r="E719" s="27" t="s">
        <v>2784</v>
      </c>
      <c r="F719" s="27" t="s">
        <v>50</v>
      </c>
      <c r="G719" s="27" t="s">
        <v>745</v>
      </c>
      <c r="H719" s="28" t="s">
        <v>2785</v>
      </c>
      <c r="I719" s="29" t="s">
        <v>2786</v>
      </c>
      <c r="J719" s="27" t="s">
        <v>2787</v>
      </c>
      <c r="K719" s="30" t="s">
        <v>42</v>
      </c>
      <c r="L719" s="27" t="s">
        <v>42</v>
      </c>
      <c r="M719" s="51" t="s">
        <v>895</v>
      </c>
      <c r="N719" s="153" t="s">
        <v>58</v>
      </c>
      <c r="O719" s="149" t="s">
        <v>58</v>
      </c>
      <c r="P719" s="66"/>
      <c r="Q719" s="66"/>
      <c r="R719" s="66"/>
      <c r="S719" s="66"/>
      <c r="T719" s="66"/>
      <c r="U719" s="66"/>
      <c r="V719" s="66"/>
      <c r="W719" s="66"/>
      <c r="X719" s="66"/>
      <c r="Y719" s="66"/>
      <c r="Z719" s="38" t="str">
        <f t="array" ref="Z719">IFERROR(xlookup(C:C,'Follow up.1'!A:A,'Follow up.1'!AF:AF),"-")</f>
        <v>-</v>
      </c>
      <c r="AA719" s="27"/>
      <c r="AB719" s="27"/>
      <c r="AC719" s="27"/>
      <c r="AD719" s="27"/>
      <c r="AE719" s="27"/>
      <c r="AF719" s="27"/>
      <c r="AG719" s="27"/>
      <c r="AH719" s="27"/>
      <c r="AI719" s="27"/>
      <c r="AJ719" s="27"/>
      <c r="AK719" s="27"/>
      <c r="AL719" s="27"/>
      <c r="AM719" s="27"/>
      <c r="AN719" s="39" t="str">
        <f t="array" ref="AN719">IFNA(TEXT(XLOOKUP(C:C,'Follow up.2'!B:B,'Follow up.2'!AF:AF),if(left(B719,1)="3","x", "mm/yyyy")), "-")</f>
        <v>-</v>
      </c>
      <c r="AO719" s="27"/>
      <c r="AP719" s="27"/>
      <c r="AQ719" s="3"/>
      <c r="AR719" s="3"/>
      <c r="AS719" s="3"/>
      <c r="AT719" s="3"/>
      <c r="AU719" s="3"/>
      <c r="AV719" s="3"/>
      <c r="AW719" s="3"/>
      <c r="AX719" s="3"/>
      <c r="AY719" s="3"/>
      <c r="AZ719" s="3"/>
      <c r="BA719" s="3"/>
      <c r="BB719" s="3"/>
      <c r="BC719" s="3"/>
      <c r="BD719" s="3"/>
      <c r="BE719" s="3"/>
      <c r="BF719" s="3"/>
      <c r="BG719" s="3"/>
      <c r="BH719" s="3"/>
      <c r="BI719" s="3"/>
    </row>
    <row r="720" ht="12.75" customHeight="1">
      <c r="A720" s="1"/>
      <c r="B720" s="1" t="str">
        <f t="array" ref="B720">ifna(iferror(xlookup(C:C,'1000'!A:A,'1000'!D:D),iferror(xlookup(C:C,'2000'!A:A,'2000'!D:D),xlookup(C:C,'3000'!A:A,'3000'!D:D))),"-")</f>
        <v>-</v>
      </c>
      <c r="C720" s="26">
        <v>945.0</v>
      </c>
      <c r="D720" s="27" t="s">
        <v>2788</v>
      </c>
      <c r="E720" s="27" t="s">
        <v>2789</v>
      </c>
      <c r="F720" s="27" t="s">
        <v>50</v>
      </c>
      <c r="G720" s="27" t="s">
        <v>745</v>
      </c>
      <c r="H720" s="28" t="s">
        <v>2790</v>
      </c>
      <c r="I720" s="29">
        <v>0.0</v>
      </c>
      <c r="J720" s="27" t="s">
        <v>2791</v>
      </c>
      <c r="K720" s="30" t="s">
        <v>42</v>
      </c>
      <c r="L720" s="31" t="s">
        <v>42</v>
      </c>
      <c r="M720" s="51" t="s">
        <v>895</v>
      </c>
      <c r="N720" s="153" t="s">
        <v>58</v>
      </c>
      <c r="O720" s="149" t="s">
        <v>58</v>
      </c>
      <c r="P720" s="35"/>
      <c r="Q720" s="35"/>
      <c r="R720" s="35"/>
      <c r="S720" s="35"/>
      <c r="T720" s="35"/>
      <c r="U720" s="35"/>
      <c r="V720" s="35"/>
      <c r="W720" s="35"/>
      <c r="X720" s="35"/>
      <c r="Y720" s="35"/>
      <c r="Z720" s="38" t="str">
        <f t="array" ref="Z720">IFERROR(xlookup(C:C,'Follow up.1'!A:A,'Follow up.1'!AF:AF),"-")</f>
        <v>-</v>
      </c>
      <c r="AA720" s="31"/>
      <c r="AB720" s="31"/>
      <c r="AC720" s="31"/>
      <c r="AD720" s="31"/>
      <c r="AE720" s="31"/>
      <c r="AF720" s="31"/>
      <c r="AG720" s="31"/>
      <c r="AH720" s="31"/>
      <c r="AI720" s="31"/>
      <c r="AJ720" s="31"/>
      <c r="AK720" s="31"/>
      <c r="AL720" s="31"/>
      <c r="AM720" s="31"/>
      <c r="AN720" s="39" t="str">
        <f t="array" ref="AN720">IFNA(TEXT(XLOOKUP(C:C,'Follow up.2'!B:B,'Follow up.2'!AF:AF),if(left(B720,1)="3","x", "mm/yyyy")), "-")</f>
        <v>-</v>
      </c>
      <c r="AO720" s="31"/>
      <c r="AP720" s="27"/>
      <c r="AQ720" s="3"/>
      <c r="AR720" s="3"/>
      <c r="AS720" s="3"/>
      <c r="AT720" s="3"/>
      <c r="AU720" s="3"/>
      <c r="AV720" s="3"/>
      <c r="AW720" s="3"/>
      <c r="AX720" s="3"/>
      <c r="AY720" s="3"/>
      <c r="AZ720" s="3"/>
      <c r="BA720" s="3"/>
      <c r="BB720" s="3"/>
      <c r="BC720" s="3"/>
      <c r="BD720" s="3"/>
      <c r="BE720" s="3"/>
      <c r="BF720" s="3"/>
      <c r="BG720" s="3"/>
      <c r="BH720" s="3"/>
      <c r="BI720" s="3"/>
    </row>
    <row r="721" ht="12.75" customHeight="1">
      <c r="A721" s="1"/>
      <c r="B721" s="1" t="str">
        <f t="array" ref="B721">ifna(iferror(xlookup(C:C,'1000'!A:A,'1000'!D:D),iferror(xlookup(C:C,'2000'!A:A,'2000'!D:D),xlookup(C:C,'3000'!A:A,'3000'!D:D))),"-")</f>
        <v>-</v>
      </c>
      <c r="C721" s="26">
        <v>1048.0</v>
      </c>
      <c r="D721" s="27" t="s">
        <v>2792</v>
      </c>
      <c r="E721" s="27" t="s">
        <v>2793</v>
      </c>
      <c r="F721" s="27" t="s">
        <v>50</v>
      </c>
      <c r="G721" s="27" t="s">
        <v>745</v>
      </c>
      <c r="H721" s="28" t="s">
        <v>2794</v>
      </c>
      <c r="I721" s="29">
        <v>0.0</v>
      </c>
      <c r="J721" s="27" t="s">
        <v>2795</v>
      </c>
      <c r="K721" s="30" t="s">
        <v>42</v>
      </c>
      <c r="L721" s="31" t="s">
        <v>42</v>
      </c>
      <c r="M721" s="51" t="s">
        <v>895</v>
      </c>
      <c r="N721" s="153" t="s">
        <v>58</v>
      </c>
      <c r="O721" s="149" t="s">
        <v>58</v>
      </c>
      <c r="P721" s="35" t="s">
        <v>46</v>
      </c>
      <c r="Q721" s="35"/>
      <c r="R721" s="35"/>
      <c r="S721" s="35"/>
      <c r="T721" s="35"/>
      <c r="U721" s="35"/>
      <c r="V721" s="35"/>
      <c r="W721" s="35"/>
      <c r="X721" s="35"/>
      <c r="Y721" s="35"/>
      <c r="Z721" s="38" t="str">
        <f t="array" ref="Z721">IFERROR(xlookup(C:C,'Follow up.1'!A:A,'Follow up.1'!AF:AF),"-")</f>
        <v>-</v>
      </c>
      <c r="AA721" s="31"/>
      <c r="AB721" s="31"/>
      <c r="AC721" s="31"/>
      <c r="AD721" s="31"/>
      <c r="AE721" s="31"/>
      <c r="AF721" s="31"/>
      <c r="AG721" s="31"/>
      <c r="AH721" s="31"/>
      <c r="AI721" s="31"/>
      <c r="AJ721" s="31"/>
      <c r="AK721" s="31"/>
      <c r="AL721" s="31"/>
      <c r="AM721" s="31"/>
      <c r="AN721" s="39" t="str">
        <f t="array" ref="AN721">IFNA(TEXT(XLOOKUP(C:C,'Follow up.2'!B:B,'Follow up.2'!AF:AF), "mm/yyyy"), "-")</f>
        <v>-</v>
      </c>
      <c r="AO721" s="31"/>
      <c r="AP721" s="27"/>
      <c r="AQ721" s="3"/>
      <c r="AR721" s="3"/>
      <c r="AS721" s="3"/>
      <c r="AT721" s="3"/>
      <c r="AU721" s="3"/>
      <c r="AV721" s="3"/>
      <c r="AW721" s="3"/>
      <c r="AX721" s="3"/>
      <c r="AY721" s="3"/>
      <c r="AZ721" s="3"/>
      <c r="BA721" s="3"/>
      <c r="BB721" s="3"/>
      <c r="BC721" s="3"/>
      <c r="BD721" s="3"/>
      <c r="BE721" s="3"/>
      <c r="BF721" s="3"/>
      <c r="BG721" s="3"/>
      <c r="BH721" s="3"/>
      <c r="BI721" s="3"/>
    </row>
    <row r="722" ht="12.75" customHeight="1">
      <c r="A722" s="1"/>
      <c r="B722" s="1" t="str">
        <f t="array" ref="B722">ifna(iferror(xlookup(C:C,'1000'!A:A,'1000'!D:D),iferror(xlookup(C:C,'2000'!A:A,'2000'!D:D),xlookup(C:C,'3000'!A:A,'3000'!D:D))),"-")</f>
        <v>-</v>
      </c>
      <c r="C722" s="26">
        <v>1104.0</v>
      </c>
      <c r="D722" s="27" t="s">
        <v>2796</v>
      </c>
      <c r="E722" s="27" t="s">
        <v>2797</v>
      </c>
      <c r="F722" s="27" t="s">
        <v>50</v>
      </c>
      <c r="G722" s="27" t="s">
        <v>745</v>
      </c>
      <c r="H722" s="28" t="s">
        <v>2798</v>
      </c>
      <c r="I722" s="29">
        <v>0.0</v>
      </c>
      <c r="J722" s="27" t="s">
        <v>2799</v>
      </c>
      <c r="K722" s="30" t="s">
        <v>42</v>
      </c>
      <c r="L722" s="31" t="s">
        <v>42</v>
      </c>
      <c r="M722" s="51" t="s">
        <v>895</v>
      </c>
      <c r="N722" s="153" t="s">
        <v>58</v>
      </c>
      <c r="O722" s="149" t="s">
        <v>58</v>
      </c>
      <c r="P722" s="35" t="s">
        <v>76</v>
      </c>
      <c r="Q722" s="35"/>
      <c r="R722" s="35"/>
      <c r="S722" s="35"/>
      <c r="T722" s="35"/>
      <c r="U722" s="35"/>
      <c r="V722" s="35"/>
      <c r="W722" s="35"/>
      <c r="X722" s="35"/>
      <c r="Y722" s="35"/>
      <c r="Z722" s="38" t="str">
        <f t="array" ref="Z722">IFERROR(xlookup(C:C,'Follow up.1'!A:A,'Follow up.1'!AF:AF),"-")</f>
        <v>-</v>
      </c>
      <c r="AA722" s="31"/>
      <c r="AB722" s="31"/>
      <c r="AC722" s="31"/>
      <c r="AD722" s="31"/>
      <c r="AE722" s="31"/>
      <c r="AF722" s="31"/>
      <c r="AG722" s="31"/>
      <c r="AH722" s="31"/>
      <c r="AI722" s="31"/>
      <c r="AJ722" s="31"/>
      <c r="AK722" s="31"/>
      <c r="AL722" s="31"/>
      <c r="AM722" s="31"/>
      <c r="AN722" s="39" t="str">
        <f t="array" ref="AN722">IFNA(TEXT(XLOOKUP(C:C,'Follow up.2'!B:B,'Follow up.2'!AF:AF), "mm/yyyy"), "-")</f>
        <v>-</v>
      </c>
      <c r="AO722" s="31"/>
      <c r="AP722" s="27"/>
      <c r="AQ722" s="3"/>
      <c r="AR722" s="3"/>
      <c r="AS722" s="3"/>
      <c r="AT722" s="3"/>
      <c r="AU722" s="3"/>
      <c r="AV722" s="3"/>
      <c r="AW722" s="3"/>
      <c r="AX722" s="3"/>
      <c r="AY722" s="3"/>
      <c r="AZ722" s="3"/>
      <c r="BA722" s="3"/>
      <c r="BB722" s="3"/>
      <c r="BC722" s="3"/>
      <c r="BD722" s="3"/>
      <c r="BE722" s="3"/>
      <c r="BF722" s="3"/>
      <c r="BG722" s="3"/>
      <c r="BH722" s="3"/>
      <c r="BI722" s="3"/>
    </row>
    <row r="723" ht="12.75" customHeight="1">
      <c r="A723" s="1"/>
      <c r="B723" s="1" t="str">
        <f t="array" ref="B723">ifna(iferror(xlookup(C:C,'1000'!A:A,'1000'!D:D),iferror(xlookup(C:C,'2000'!A:A,'2000'!D:D),xlookup(C:C,'3000'!A:A,'3000'!D:D))),"-")</f>
        <v>-</v>
      </c>
      <c r="C723" s="26">
        <v>1111.0</v>
      </c>
      <c r="D723" s="27" t="s">
        <v>2800</v>
      </c>
      <c r="E723" s="27" t="s">
        <v>2801</v>
      </c>
      <c r="F723" s="27" t="s">
        <v>50</v>
      </c>
      <c r="G723" s="27" t="s">
        <v>745</v>
      </c>
      <c r="H723" s="28" t="s">
        <v>2802</v>
      </c>
      <c r="I723" s="29">
        <v>0.0</v>
      </c>
      <c r="J723" s="27" t="s">
        <v>2803</v>
      </c>
      <c r="K723" s="30" t="s">
        <v>42</v>
      </c>
      <c r="L723" s="31" t="s">
        <v>42</v>
      </c>
      <c r="M723" s="51" t="s">
        <v>895</v>
      </c>
      <c r="N723" s="153" t="s">
        <v>58</v>
      </c>
      <c r="O723" s="149" t="s">
        <v>58</v>
      </c>
      <c r="P723" s="35" t="s">
        <v>45</v>
      </c>
      <c r="Q723" s="35"/>
      <c r="R723" s="35"/>
      <c r="S723" s="35"/>
      <c r="T723" s="35"/>
      <c r="U723" s="35"/>
      <c r="V723" s="35"/>
      <c r="W723" s="35"/>
      <c r="X723" s="35"/>
      <c r="Y723" s="35"/>
      <c r="Z723" s="38" t="str">
        <f t="array" ref="Z723">IFERROR(xlookup(C:C,'Follow up.1'!A:A,'Follow up.1'!AF:AF),"-")</f>
        <v>-</v>
      </c>
      <c r="AA723" s="31"/>
      <c r="AB723" s="31"/>
      <c r="AC723" s="31"/>
      <c r="AD723" s="31"/>
      <c r="AE723" s="31"/>
      <c r="AF723" s="31"/>
      <c r="AG723" s="31"/>
      <c r="AH723" s="31"/>
      <c r="AI723" s="31"/>
      <c r="AJ723" s="31"/>
      <c r="AK723" s="31"/>
      <c r="AL723" s="31"/>
      <c r="AM723" s="31"/>
      <c r="AN723" s="39" t="str">
        <f t="array" ref="AN723">IFNA(TEXT(XLOOKUP(C:C,'Follow up.2'!B:B,'Follow up.2'!AF:AF), "mm/yyyy"), "-")</f>
        <v>-</v>
      </c>
      <c r="AO723" s="31"/>
      <c r="AP723" s="27"/>
      <c r="AQ723" s="3"/>
      <c r="AR723" s="3"/>
      <c r="AS723" s="3"/>
      <c r="AT723" s="3"/>
      <c r="AU723" s="3"/>
      <c r="AV723" s="3"/>
      <c r="AW723" s="3"/>
      <c r="AX723" s="3"/>
      <c r="AY723" s="3"/>
      <c r="AZ723" s="3"/>
      <c r="BA723" s="3"/>
      <c r="BB723" s="3"/>
      <c r="BC723" s="3"/>
      <c r="BD723" s="3"/>
      <c r="BE723" s="3"/>
      <c r="BF723" s="3"/>
      <c r="BG723" s="3"/>
      <c r="BH723" s="3"/>
      <c r="BI723" s="3"/>
    </row>
    <row r="724" ht="12.75" customHeight="1">
      <c r="A724" s="1"/>
      <c r="B724" s="1" t="str">
        <f t="array" ref="B724">ifna(iferror(xlookup(C:C,'1000'!A:A,'1000'!D:D),iferror(xlookup(C:C,'2000'!A:A,'2000'!D:D),xlookup(C:C,'3000'!A:A,'3000'!D:D))),"-")</f>
        <v>-</v>
      </c>
      <c r="C724" s="26">
        <v>1212.0</v>
      </c>
      <c r="D724" s="27" t="s">
        <v>2666</v>
      </c>
      <c r="E724" s="27" t="s">
        <v>1474</v>
      </c>
      <c r="F724" s="27" t="s">
        <v>38</v>
      </c>
      <c r="G724" s="27" t="s">
        <v>745</v>
      </c>
      <c r="H724" s="28" t="s">
        <v>1475</v>
      </c>
      <c r="I724" s="29" t="s">
        <v>2804</v>
      </c>
      <c r="J724" s="27" t="s">
        <v>531</v>
      </c>
      <c r="K724" s="30" t="s">
        <v>42</v>
      </c>
      <c r="L724" s="31" t="s">
        <v>42</v>
      </c>
      <c r="M724" s="51" t="s">
        <v>895</v>
      </c>
      <c r="N724" s="153" t="s">
        <v>58</v>
      </c>
      <c r="O724" s="149" t="s">
        <v>58</v>
      </c>
      <c r="P724" s="35" t="s">
        <v>106</v>
      </c>
      <c r="Q724" s="35"/>
      <c r="R724" s="35"/>
      <c r="S724" s="35"/>
      <c r="T724" s="35"/>
      <c r="U724" s="35"/>
      <c r="V724" s="35"/>
      <c r="W724" s="35"/>
      <c r="X724" s="35"/>
      <c r="Y724" s="35"/>
      <c r="Z724" s="38" t="str">
        <f t="array" ref="Z724">IFERROR(xlookup(C:C,'Follow up.1'!A:A,'Follow up.1'!AF:AF),"-")</f>
        <v>-</v>
      </c>
      <c r="AA724" s="31"/>
      <c r="AB724" s="31"/>
      <c r="AC724" s="31"/>
      <c r="AD724" s="31"/>
      <c r="AE724" s="31"/>
      <c r="AF724" s="31"/>
      <c r="AG724" s="31"/>
      <c r="AH724" s="31"/>
      <c r="AI724" s="31"/>
      <c r="AJ724" s="31"/>
      <c r="AK724" s="31"/>
      <c r="AL724" s="31"/>
      <c r="AM724" s="31"/>
      <c r="AN724" s="39" t="str">
        <f t="array" ref="AN724">IFNA(TEXT(XLOOKUP(C:C,'Follow up.2'!B:B,'Follow up.2'!AF:AF), "mm/yyyy"), "-")</f>
        <v>-</v>
      </c>
      <c r="AO724" s="31"/>
      <c r="AP724" s="27"/>
      <c r="AQ724" s="3"/>
      <c r="AR724" s="3"/>
      <c r="AS724" s="3"/>
      <c r="AT724" s="3"/>
      <c r="AU724" s="3"/>
      <c r="AV724" s="3"/>
      <c r="AW724" s="3"/>
      <c r="AX724" s="3"/>
      <c r="AY724" s="3"/>
      <c r="AZ724" s="3"/>
      <c r="BA724" s="3"/>
      <c r="BB724" s="3"/>
      <c r="BC724" s="3"/>
      <c r="BD724" s="3"/>
      <c r="BE724" s="3"/>
      <c r="BF724" s="3"/>
      <c r="BG724" s="3"/>
      <c r="BH724" s="3"/>
      <c r="BI724" s="3"/>
    </row>
    <row r="725" ht="12.75" customHeight="1">
      <c r="A725" s="1"/>
      <c r="B725" s="1">
        <f t="array" ref="B725">ifna(iferror(xlookup(C:C,'1000'!A:A,'1000'!D:D),iferror(xlookup(C:C,'2000'!A:A,'2000'!D:D),xlookup(C:C,'3000'!A:A,'3000'!D:D))),"-")</f>
        <v>1045</v>
      </c>
      <c r="C725" s="26">
        <v>950.0</v>
      </c>
      <c r="D725" s="27" t="s">
        <v>1428</v>
      </c>
      <c r="E725" s="27" t="s">
        <v>2805</v>
      </c>
      <c r="F725" s="27" t="s">
        <v>50</v>
      </c>
      <c r="G725" s="27" t="s">
        <v>508</v>
      </c>
      <c r="H725" s="28">
        <v>17.0</v>
      </c>
      <c r="I725" s="29" t="s">
        <v>1429</v>
      </c>
      <c r="J725" s="27" t="s">
        <v>484</v>
      </c>
      <c r="K725" s="30" t="s">
        <v>42</v>
      </c>
      <c r="L725" s="31" t="s">
        <v>42</v>
      </c>
      <c r="M725" s="31"/>
      <c r="N725" s="33" t="s">
        <v>654</v>
      </c>
      <c r="O725" s="86" t="s">
        <v>654</v>
      </c>
      <c r="P725" s="35" t="s">
        <v>46</v>
      </c>
      <c r="Q725" s="35" t="s">
        <v>46</v>
      </c>
      <c r="R725" s="35" t="s">
        <v>45</v>
      </c>
      <c r="S725" s="35" t="s">
        <v>46</v>
      </c>
      <c r="T725" s="35" t="s">
        <v>46</v>
      </c>
      <c r="U725" s="35" t="s">
        <v>46</v>
      </c>
      <c r="V725" s="65" t="s">
        <v>45</v>
      </c>
      <c r="W725" s="35" t="s">
        <v>45</v>
      </c>
      <c r="X725" s="35" t="s">
        <v>45</v>
      </c>
      <c r="Y725" s="35" t="s">
        <v>106</v>
      </c>
      <c r="Z725" s="38" t="str">
        <f t="array" ref="Z725">IFERROR(xlookup(C:C,'Follow up.1'!A:A,'Follow up.1'!AF:AF),"-")</f>
        <v> 9/25</v>
      </c>
      <c r="AA725" s="32" t="s">
        <v>739</v>
      </c>
      <c r="AB725" s="31"/>
      <c r="AC725" s="31"/>
      <c r="AD725" s="31"/>
      <c r="AE725" s="31"/>
      <c r="AF725" s="31"/>
      <c r="AG725" s="31"/>
      <c r="AH725" s="31"/>
      <c r="AI725" s="31"/>
      <c r="AJ725" s="31"/>
      <c r="AK725" s="31"/>
      <c r="AL725" s="31"/>
      <c r="AM725" s="31"/>
      <c r="AN725" s="39" t="str">
        <f t="array" ref="AN725">IFNA(TEXT(XLOOKUP(C:C,'Follow up.2'!B:B,'Follow up.2'!AF:AF),if(left(B725,1)="3","x", "mm/yyyy")), "-")</f>
        <v/>
      </c>
      <c r="AO725" s="31"/>
      <c r="AP725" s="27"/>
      <c r="AQ725" s="3"/>
      <c r="AR725" s="3"/>
      <c r="AS725" s="3"/>
      <c r="AT725" s="3"/>
      <c r="AU725" s="3"/>
      <c r="AV725" s="3"/>
      <c r="AW725" s="13"/>
      <c r="AX725" s="13"/>
      <c r="AY725" s="13"/>
      <c r="AZ725" s="13"/>
      <c r="BA725" s="13"/>
      <c r="BB725" s="13"/>
      <c r="BC725" s="13"/>
      <c r="BD725" s="13"/>
      <c r="BE725" s="13"/>
      <c r="BF725" s="13"/>
      <c r="BG725" s="13"/>
      <c r="BH725" s="13"/>
      <c r="BI725" s="13"/>
    </row>
    <row r="726" ht="12.75" customHeight="1">
      <c r="A726" s="1"/>
      <c r="B726" s="1" t="str">
        <f t="array" ref="B726">ifna(iferror(xlookup(C:C,'1000'!A:A,'1000'!D:D),iferror(xlookup(C:C,'2000'!A:A,'2000'!D:D),xlookup(C:C,'3000'!A:A,'3000'!D:D))),"-")</f>
        <v>-</v>
      </c>
      <c r="C726" s="26">
        <v>627.0</v>
      </c>
      <c r="D726" s="27" t="s">
        <v>2806</v>
      </c>
      <c r="E726" s="27" t="s">
        <v>2807</v>
      </c>
      <c r="F726" s="27" t="s">
        <v>50</v>
      </c>
      <c r="G726" s="27" t="s">
        <v>508</v>
      </c>
      <c r="H726" s="28" t="s">
        <v>2808</v>
      </c>
      <c r="I726" s="29" t="s">
        <v>2809</v>
      </c>
      <c r="J726" s="27" t="s">
        <v>2809</v>
      </c>
      <c r="K726" s="30" t="s">
        <v>569</v>
      </c>
      <c r="L726" s="31" t="s">
        <v>569</v>
      </c>
      <c r="M726" s="31"/>
      <c r="N726" s="153" t="s">
        <v>58</v>
      </c>
      <c r="O726" s="149" t="s">
        <v>58</v>
      </c>
      <c r="P726" s="35"/>
      <c r="Q726" s="35"/>
      <c r="R726" s="35"/>
      <c r="S726" s="35"/>
      <c r="T726" s="35"/>
      <c r="U726" s="35"/>
      <c r="V726" s="35"/>
      <c r="W726" s="35"/>
      <c r="X726" s="35"/>
      <c r="Y726" s="35"/>
      <c r="Z726" s="38" t="str">
        <f t="array" ref="Z726">IFERROR(xlookup(C:C,'Follow up.1'!A:A,'Follow up.1'!AF:AF),"-")</f>
        <v>-</v>
      </c>
      <c r="AA726" s="31"/>
      <c r="AB726" s="31"/>
      <c r="AC726" s="31"/>
      <c r="AD726" s="31"/>
      <c r="AE726" s="31"/>
      <c r="AF726" s="31"/>
      <c r="AG726" s="31"/>
      <c r="AH726" s="31"/>
      <c r="AI726" s="31"/>
      <c r="AJ726" s="31"/>
      <c r="AK726" s="31"/>
      <c r="AL726" s="31"/>
      <c r="AM726" s="31"/>
      <c r="AN726" s="39" t="str">
        <f t="array" ref="AN726">IFNA(TEXT(XLOOKUP(C:C,'Follow up.2'!B:B,'Follow up.2'!AF:AF),if(left(B726,1)="3","x", "mm/yyyy")), "-")</f>
        <v>-</v>
      </c>
      <c r="AO726" s="31"/>
      <c r="AP726" s="27"/>
      <c r="AQ726" s="3"/>
      <c r="AR726" s="3"/>
      <c r="AS726" s="3"/>
      <c r="AT726" s="3"/>
      <c r="AU726" s="3"/>
      <c r="AV726" s="3"/>
      <c r="AW726" s="3"/>
      <c r="AX726" s="3"/>
      <c r="AY726" s="3"/>
      <c r="AZ726" s="3"/>
      <c r="BA726" s="3"/>
      <c r="BB726" s="3"/>
      <c r="BC726" s="3"/>
      <c r="BD726" s="3"/>
      <c r="BE726" s="3"/>
      <c r="BF726" s="3"/>
      <c r="BG726" s="3"/>
      <c r="BH726" s="3"/>
      <c r="BI726" s="3"/>
    </row>
    <row r="727" ht="12.75" customHeight="1">
      <c r="A727" s="1"/>
      <c r="B727" s="1" t="str">
        <f t="array" ref="B727">ifna(iferror(xlookup(C:C,'1000'!A:A,'1000'!D:D),iferror(xlookup(C:C,'2000'!A:A,'2000'!D:D),xlookup(C:C,'3000'!A:A,'3000'!D:D))),"-")</f>
        <v>-</v>
      </c>
      <c r="C727" s="26">
        <v>827.0</v>
      </c>
      <c r="D727" s="27" t="s">
        <v>1017</v>
      </c>
      <c r="E727" s="27" t="s">
        <v>2810</v>
      </c>
      <c r="F727" s="27" t="s">
        <v>50</v>
      </c>
      <c r="G727" s="27" t="s">
        <v>508</v>
      </c>
      <c r="H727" s="28" t="s">
        <v>2811</v>
      </c>
      <c r="I727" s="29" t="s">
        <v>2812</v>
      </c>
      <c r="J727" s="27" t="s">
        <v>2813</v>
      </c>
      <c r="K727" s="30" t="s">
        <v>42</v>
      </c>
      <c r="L727" s="31" t="s">
        <v>42</v>
      </c>
      <c r="M727" s="51" t="s">
        <v>895</v>
      </c>
      <c r="N727" s="153" t="s">
        <v>58</v>
      </c>
      <c r="O727" s="149" t="s">
        <v>58</v>
      </c>
      <c r="P727" s="35"/>
      <c r="Q727" s="35"/>
      <c r="R727" s="35"/>
      <c r="S727" s="35"/>
      <c r="T727" s="35"/>
      <c r="U727" s="35"/>
      <c r="V727" s="35"/>
      <c r="W727" s="35"/>
      <c r="X727" s="35"/>
      <c r="Y727" s="35"/>
      <c r="Z727" s="38" t="str">
        <f t="array" ref="Z727">IFERROR(xlookup(C:C,'Follow up.1'!A:A,'Follow up.1'!AF:AF),"-")</f>
        <v>-</v>
      </c>
      <c r="AA727" s="31"/>
      <c r="AB727" s="31"/>
      <c r="AC727" s="31"/>
      <c r="AD727" s="31"/>
      <c r="AE727" s="31"/>
      <c r="AF727" s="31"/>
      <c r="AG727" s="31"/>
      <c r="AH727" s="31"/>
      <c r="AI727" s="31"/>
      <c r="AJ727" s="31"/>
      <c r="AK727" s="31"/>
      <c r="AL727" s="31"/>
      <c r="AM727" s="31"/>
      <c r="AN727" s="39" t="str">
        <f t="array" ref="AN727">IFNA(TEXT(XLOOKUP(C:C,'Follow up.2'!B:B,'Follow up.2'!AF:AF),if(left(B727,1)="3","x", "mm/yyyy")), "-")</f>
        <v>-</v>
      </c>
      <c r="AO727" s="31"/>
      <c r="AP727" s="27"/>
      <c r="AQ727" s="3"/>
      <c r="AR727" s="3"/>
      <c r="AS727" s="3"/>
      <c r="AT727" s="3"/>
      <c r="AU727" s="3"/>
      <c r="AV727" s="3"/>
      <c r="AW727" s="3"/>
      <c r="AX727" s="3"/>
      <c r="AY727" s="3"/>
      <c r="AZ727" s="3"/>
      <c r="BA727" s="3"/>
      <c r="BB727" s="3"/>
      <c r="BC727" s="3"/>
      <c r="BD727" s="3"/>
      <c r="BE727" s="3"/>
      <c r="BF727" s="3"/>
      <c r="BG727" s="3"/>
      <c r="BH727" s="3"/>
      <c r="BI727" s="3"/>
    </row>
    <row r="728" ht="12.75" customHeight="1">
      <c r="A728" s="1"/>
      <c r="B728" s="1" t="str">
        <f t="array" ref="B728">ifna(iferror(xlookup(C:C,'1000'!A:A,'1000'!D:D),iferror(xlookup(C:C,'2000'!A:A,'2000'!D:D),xlookup(C:C,'3000'!A:A,'3000'!D:D))),"-")</f>
        <v>-</v>
      </c>
      <c r="C728" s="26">
        <v>859.0</v>
      </c>
      <c r="D728" s="27" t="s">
        <v>1369</v>
      </c>
      <c r="E728" s="27" t="s">
        <v>1370</v>
      </c>
      <c r="F728" s="27" t="s">
        <v>50</v>
      </c>
      <c r="G728" s="27" t="s">
        <v>508</v>
      </c>
      <c r="H728" s="28" t="s">
        <v>1406</v>
      </c>
      <c r="I728" s="29" t="s">
        <v>1408</v>
      </c>
      <c r="J728" s="27" t="s">
        <v>2814</v>
      </c>
      <c r="K728" s="30" t="s">
        <v>237</v>
      </c>
      <c r="L728" s="31" t="s">
        <v>237</v>
      </c>
      <c r="M728" s="51" t="s">
        <v>895</v>
      </c>
      <c r="N728" s="153" t="s">
        <v>58</v>
      </c>
      <c r="O728" s="149" t="s">
        <v>58</v>
      </c>
      <c r="P728" s="35"/>
      <c r="Q728" s="35"/>
      <c r="R728" s="35"/>
      <c r="S728" s="35"/>
      <c r="T728" s="35"/>
      <c r="U728" s="35"/>
      <c r="V728" s="35"/>
      <c r="W728" s="35"/>
      <c r="X728" s="35"/>
      <c r="Y728" s="35"/>
      <c r="Z728" s="38" t="str">
        <f t="array" ref="Z728">IFERROR(xlookup(C:C,'Follow up.1'!A:A,'Follow up.1'!AF:AF),"-")</f>
        <v>-</v>
      </c>
      <c r="AA728" s="31"/>
      <c r="AB728" s="31"/>
      <c r="AC728" s="31"/>
      <c r="AD728" s="31"/>
      <c r="AE728" s="31"/>
      <c r="AF728" s="31"/>
      <c r="AG728" s="31"/>
      <c r="AH728" s="31"/>
      <c r="AI728" s="31"/>
      <c r="AJ728" s="31"/>
      <c r="AK728" s="31"/>
      <c r="AL728" s="31"/>
      <c r="AM728" s="31"/>
      <c r="AN728" s="39" t="str">
        <f t="array" ref="AN728">IFNA(TEXT(XLOOKUP(C:C,'Follow up.2'!B:B,'Follow up.2'!AF:AF),if(left(B728,1)="3","x", "mm/yyyy")), "-")</f>
        <v>-</v>
      </c>
      <c r="AO728" s="31"/>
      <c r="AP728" s="27"/>
      <c r="AQ728" s="3"/>
      <c r="AR728" s="3"/>
      <c r="AS728" s="3"/>
      <c r="AT728" s="3"/>
      <c r="AU728" s="3"/>
      <c r="AV728" s="3"/>
      <c r="AW728" s="3"/>
      <c r="AX728" s="3"/>
      <c r="AY728" s="3"/>
      <c r="AZ728" s="3"/>
      <c r="BA728" s="3"/>
      <c r="BB728" s="3"/>
      <c r="BC728" s="3"/>
      <c r="BD728" s="3"/>
      <c r="BE728" s="3"/>
      <c r="BF728" s="3"/>
      <c r="BG728" s="3"/>
      <c r="BH728" s="3"/>
      <c r="BI728" s="3"/>
    </row>
    <row r="729" ht="12.75" customHeight="1">
      <c r="A729" s="1"/>
      <c r="B729" s="1" t="str">
        <f t="array" ref="B729">ifna(iferror(xlookup(C:C,'1000'!A:A,'1000'!D:D),iferror(xlookup(C:C,'2000'!A:A,'2000'!D:D),xlookup(C:C,'3000'!A:A,'3000'!D:D))),"-")</f>
        <v>-</v>
      </c>
      <c r="C729" s="26">
        <v>875.0</v>
      </c>
      <c r="D729" s="27" t="s">
        <v>2815</v>
      </c>
      <c r="E729" s="27" t="s">
        <v>2816</v>
      </c>
      <c r="F729" s="27" t="s">
        <v>50</v>
      </c>
      <c r="G729" s="27" t="s">
        <v>508</v>
      </c>
      <c r="H729" s="28" t="s">
        <v>2817</v>
      </c>
      <c r="I729" s="29" t="s">
        <v>2818</v>
      </c>
      <c r="J729" s="27" t="s">
        <v>2818</v>
      </c>
      <c r="K729" s="30" t="s">
        <v>42</v>
      </c>
      <c r="L729" s="27" t="s">
        <v>42</v>
      </c>
      <c r="M729" s="51" t="s">
        <v>895</v>
      </c>
      <c r="N729" s="153" t="s">
        <v>58</v>
      </c>
      <c r="O729" s="149" t="s">
        <v>58</v>
      </c>
      <c r="P729" s="66"/>
      <c r="Q729" s="66"/>
      <c r="R729" s="66"/>
      <c r="S729" s="66"/>
      <c r="T729" s="66"/>
      <c r="U729" s="66"/>
      <c r="V729" s="66"/>
      <c r="W729" s="66"/>
      <c r="X729" s="66"/>
      <c r="Y729" s="66"/>
      <c r="Z729" s="38" t="str">
        <f t="array" ref="Z729">IFERROR(xlookup(C:C,'Follow up.1'!A:A,'Follow up.1'!AF:AF),"-")</f>
        <v>-</v>
      </c>
      <c r="AA729" s="27"/>
      <c r="AB729" s="27"/>
      <c r="AC729" s="27"/>
      <c r="AD729" s="27"/>
      <c r="AE729" s="27"/>
      <c r="AF729" s="27"/>
      <c r="AG729" s="27"/>
      <c r="AH729" s="27"/>
      <c r="AI729" s="27"/>
      <c r="AJ729" s="27"/>
      <c r="AK729" s="27"/>
      <c r="AL729" s="27"/>
      <c r="AM729" s="27"/>
      <c r="AN729" s="39" t="str">
        <f t="array" ref="AN729">IFNA(TEXT(XLOOKUP(C:C,'Follow up.2'!B:B,'Follow up.2'!AF:AF),if(left(B729,1)="3","x", "mm/yyyy")), "-")</f>
        <v>-</v>
      </c>
      <c r="AO729" s="27"/>
      <c r="AP729" s="27"/>
      <c r="AQ729" s="3"/>
      <c r="AR729" s="3"/>
      <c r="AS729" s="3"/>
      <c r="AT729" s="3"/>
      <c r="AU729" s="3"/>
      <c r="AV729" s="3"/>
      <c r="AW729" s="3"/>
      <c r="AX729" s="3"/>
      <c r="AY729" s="3"/>
      <c r="AZ729" s="3"/>
      <c r="BA729" s="3"/>
      <c r="BB729" s="3"/>
      <c r="BC729" s="3"/>
      <c r="BD729" s="3"/>
      <c r="BE729" s="3"/>
      <c r="BF729" s="3"/>
      <c r="BG729" s="3"/>
      <c r="BH729" s="3"/>
      <c r="BI729" s="3"/>
    </row>
    <row r="730" ht="12.75" customHeight="1">
      <c r="A730" s="1"/>
      <c r="B730" s="1" t="str">
        <f t="array" ref="B730">ifna(iferror(xlookup(C:C,'1000'!A:A,'1000'!D:D),iferror(xlookup(C:C,'2000'!A:A,'2000'!D:D),xlookup(C:C,'3000'!A:A,'3000'!D:D))),"-")</f>
        <v>-</v>
      </c>
      <c r="C730" s="26">
        <v>889.0</v>
      </c>
      <c r="D730" s="27" t="s">
        <v>1306</v>
      </c>
      <c r="E730" s="27" t="s">
        <v>2819</v>
      </c>
      <c r="F730" s="27" t="s">
        <v>50</v>
      </c>
      <c r="G730" s="27" t="s">
        <v>508</v>
      </c>
      <c r="H730" s="28" t="s">
        <v>2820</v>
      </c>
      <c r="I730" s="29" t="s">
        <v>2821</v>
      </c>
      <c r="J730" s="27" t="s">
        <v>2821</v>
      </c>
      <c r="K730" s="30" t="s">
        <v>42</v>
      </c>
      <c r="L730" s="27" t="s">
        <v>42</v>
      </c>
      <c r="M730" s="51" t="s">
        <v>895</v>
      </c>
      <c r="N730" s="153" t="s">
        <v>58</v>
      </c>
      <c r="O730" s="149" t="s">
        <v>58</v>
      </c>
      <c r="P730" s="35" t="s">
        <v>76</v>
      </c>
      <c r="Q730" s="35" t="s">
        <v>46</v>
      </c>
      <c r="R730" s="35" t="s">
        <v>46</v>
      </c>
      <c r="S730" s="66"/>
      <c r="T730" s="66"/>
      <c r="U730" s="66"/>
      <c r="V730" s="66"/>
      <c r="W730" s="66"/>
      <c r="X730" s="66"/>
      <c r="Y730" s="66"/>
      <c r="Z730" s="38" t="str">
        <f t="array" ref="Z730">IFERROR(xlookup(C:C,'Follow up.1'!A:A,'Follow up.1'!AF:AF),"-")</f>
        <v>-</v>
      </c>
      <c r="AA730" s="27"/>
      <c r="AB730" s="27"/>
      <c r="AC730" s="27"/>
      <c r="AD730" s="27"/>
      <c r="AE730" s="27"/>
      <c r="AF730" s="27"/>
      <c r="AG730" s="27"/>
      <c r="AH730" s="27"/>
      <c r="AI730" s="27"/>
      <c r="AJ730" s="27"/>
      <c r="AK730" s="27"/>
      <c r="AL730" s="27"/>
      <c r="AM730" s="27"/>
      <c r="AN730" s="39" t="str">
        <f t="array" ref="AN730">IFNA(TEXT(XLOOKUP(C:C,'Follow up.2'!B:B,'Follow up.2'!AF:AF),if(left(B730,1)="3","x", "mm/yyyy")), "-")</f>
        <v>-</v>
      </c>
      <c r="AO730" s="27"/>
      <c r="AP730" s="27"/>
      <c r="AQ730" s="3"/>
      <c r="AR730" s="3"/>
      <c r="AS730" s="3"/>
      <c r="AT730" s="3"/>
      <c r="AU730" s="3"/>
      <c r="AV730" s="3"/>
      <c r="AW730" s="3"/>
      <c r="AX730" s="3"/>
      <c r="AY730" s="3"/>
      <c r="AZ730" s="3"/>
      <c r="BA730" s="3"/>
      <c r="BB730" s="3"/>
      <c r="BC730" s="3"/>
      <c r="BD730" s="3"/>
      <c r="BE730" s="3"/>
      <c r="BF730" s="3"/>
      <c r="BG730" s="3"/>
      <c r="BH730" s="3"/>
      <c r="BI730" s="3"/>
    </row>
    <row r="731" ht="12.75" customHeight="1">
      <c r="A731" s="1"/>
      <c r="B731" s="1" t="str">
        <f t="array" ref="B731">ifna(iferror(xlookup(C:C,'1000'!A:A,'1000'!D:D),iferror(xlookup(C:C,'2000'!A:A,'2000'!D:D),xlookup(C:C,'3000'!A:A,'3000'!D:D))),"-")</f>
        <v>-</v>
      </c>
      <c r="C731" s="26">
        <v>922.0</v>
      </c>
      <c r="D731" s="27" t="s">
        <v>2822</v>
      </c>
      <c r="E731" s="27" t="s">
        <v>2823</v>
      </c>
      <c r="F731" s="27" t="s">
        <v>50</v>
      </c>
      <c r="G731" s="27" t="s">
        <v>508</v>
      </c>
      <c r="H731" s="28" t="s">
        <v>2824</v>
      </c>
      <c r="I731" s="29" t="s">
        <v>2825</v>
      </c>
      <c r="J731" s="27" t="s">
        <v>2826</v>
      </c>
      <c r="K731" s="30" t="s">
        <v>42</v>
      </c>
      <c r="L731" s="27" t="s">
        <v>42</v>
      </c>
      <c r="M731" s="51" t="s">
        <v>895</v>
      </c>
      <c r="N731" s="153" t="s">
        <v>58</v>
      </c>
      <c r="O731" s="149" t="s">
        <v>58</v>
      </c>
      <c r="P731" s="66"/>
      <c r="Q731" s="66"/>
      <c r="R731" s="66"/>
      <c r="S731" s="66"/>
      <c r="T731" s="66"/>
      <c r="U731" s="66"/>
      <c r="V731" s="66"/>
      <c r="W731" s="66"/>
      <c r="X731" s="66"/>
      <c r="Y731" s="66"/>
      <c r="Z731" s="38" t="str">
        <f t="array" ref="Z731">IFERROR(xlookup(C:C,'Follow up.1'!A:A,'Follow up.1'!AF:AF),"-")</f>
        <v>-</v>
      </c>
      <c r="AA731" s="27"/>
      <c r="AB731" s="27"/>
      <c r="AC731" s="27"/>
      <c r="AD731" s="27"/>
      <c r="AE731" s="27"/>
      <c r="AF731" s="27"/>
      <c r="AG731" s="27"/>
      <c r="AH731" s="27"/>
      <c r="AI731" s="27"/>
      <c r="AJ731" s="27"/>
      <c r="AK731" s="27"/>
      <c r="AL731" s="27"/>
      <c r="AM731" s="27"/>
      <c r="AN731" s="39" t="str">
        <f t="array" ref="AN731">IFNA(TEXT(XLOOKUP(C:C,'Follow up.2'!B:B,'Follow up.2'!AF:AF),if(left(B731,1)="3","x", "mm/yyyy")), "-")</f>
        <v>-</v>
      </c>
      <c r="AO731" s="27"/>
      <c r="AP731" s="27"/>
      <c r="AQ731" s="3"/>
      <c r="AR731" s="3"/>
      <c r="AS731" s="3"/>
      <c r="AT731" s="3"/>
      <c r="AU731" s="3"/>
      <c r="AV731" s="3"/>
      <c r="AW731" s="3"/>
      <c r="AX731" s="3"/>
      <c r="AY731" s="3"/>
      <c r="AZ731" s="3"/>
      <c r="BA731" s="3"/>
      <c r="BB731" s="3"/>
      <c r="BC731" s="3"/>
      <c r="BD731" s="3"/>
      <c r="BE731" s="3"/>
      <c r="BF731" s="3"/>
      <c r="BG731" s="3"/>
      <c r="BH731" s="3"/>
      <c r="BI731" s="3"/>
    </row>
    <row r="732" ht="12.75" customHeight="1">
      <c r="A732" s="1"/>
      <c r="B732" s="1" t="str">
        <f t="array" ref="B732">ifna(iferror(xlookup(C:C,'1000'!A:A,'1000'!D:D),iferror(xlookup(C:C,'2000'!A:A,'2000'!D:D),xlookup(C:C,'3000'!A:A,'3000'!D:D))),"-")</f>
        <v>-</v>
      </c>
      <c r="C732" s="26">
        <v>936.0</v>
      </c>
      <c r="D732" s="27" t="s">
        <v>976</v>
      </c>
      <c r="E732" s="27" t="s">
        <v>2411</v>
      </c>
      <c r="F732" s="27" t="s">
        <v>50</v>
      </c>
      <c r="G732" s="27" t="s">
        <v>508</v>
      </c>
      <c r="H732" s="28" t="s">
        <v>2827</v>
      </c>
      <c r="I732" s="29" t="s">
        <v>2828</v>
      </c>
      <c r="J732" s="27" t="s">
        <v>2829</v>
      </c>
      <c r="K732" s="30" t="s">
        <v>42</v>
      </c>
      <c r="L732" s="31" t="s">
        <v>42</v>
      </c>
      <c r="M732" s="51" t="s">
        <v>895</v>
      </c>
      <c r="N732" s="153" t="s">
        <v>58</v>
      </c>
      <c r="O732" s="149" t="s">
        <v>58</v>
      </c>
      <c r="P732" s="35"/>
      <c r="Q732" s="35"/>
      <c r="R732" s="35"/>
      <c r="S732" s="35"/>
      <c r="T732" s="35"/>
      <c r="U732" s="35"/>
      <c r="V732" s="35"/>
      <c r="W732" s="35"/>
      <c r="X732" s="35"/>
      <c r="Y732" s="35"/>
      <c r="Z732" s="38" t="str">
        <f t="array" ref="Z732">IFERROR(xlookup(C:C,'Follow up.1'!A:A,'Follow up.1'!AF:AF),"-")</f>
        <v>-</v>
      </c>
      <c r="AA732" s="31"/>
      <c r="AB732" s="31"/>
      <c r="AC732" s="31"/>
      <c r="AD732" s="31"/>
      <c r="AE732" s="31"/>
      <c r="AF732" s="31"/>
      <c r="AG732" s="31"/>
      <c r="AH732" s="31"/>
      <c r="AI732" s="31"/>
      <c r="AJ732" s="31"/>
      <c r="AK732" s="31"/>
      <c r="AL732" s="31"/>
      <c r="AM732" s="31"/>
      <c r="AN732" s="39" t="str">
        <f t="array" ref="AN732">IFNA(TEXT(XLOOKUP(C:C,'Follow up.2'!B:B,'Follow up.2'!AF:AF),if(left(B732,1)="3","x", "mm/yyyy")), "-")</f>
        <v>-</v>
      </c>
      <c r="AO732" s="31"/>
      <c r="AP732" s="27"/>
      <c r="AQ732" s="3"/>
      <c r="AR732" s="3"/>
      <c r="AS732" s="3"/>
      <c r="AT732" s="3"/>
      <c r="AU732" s="3"/>
      <c r="AV732" s="3"/>
      <c r="AW732" s="3"/>
      <c r="AX732" s="3"/>
      <c r="AY732" s="3"/>
      <c r="AZ732" s="3"/>
      <c r="BA732" s="3"/>
      <c r="BB732" s="3"/>
      <c r="BC732" s="3"/>
      <c r="BD732" s="3"/>
      <c r="BE732" s="3"/>
      <c r="BF732" s="3"/>
      <c r="BG732" s="3"/>
      <c r="BH732" s="3"/>
      <c r="BI732" s="3"/>
    </row>
    <row r="733" ht="12.75" customHeight="1">
      <c r="A733" s="1"/>
      <c r="B733" s="1" t="str">
        <f t="array" ref="B733">ifna(iferror(xlookup(C:C,'1000'!A:A,'1000'!D:D),iferror(xlookup(C:C,'2000'!A:A,'2000'!D:D),xlookup(C:C,'3000'!A:A,'3000'!D:D))),"-")</f>
        <v>-</v>
      </c>
      <c r="C733" s="26">
        <v>972.0</v>
      </c>
      <c r="D733" s="27" t="s">
        <v>2830</v>
      </c>
      <c r="E733" s="27" t="s">
        <v>2831</v>
      </c>
      <c r="F733" s="27" t="s">
        <v>50</v>
      </c>
      <c r="G733" s="27" t="s">
        <v>508</v>
      </c>
      <c r="H733" s="28" t="s">
        <v>2832</v>
      </c>
      <c r="I733" s="29">
        <v>0.0</v>
      </c>
      <c r="J733" s="27" t="s">
        <v>2833</v>
      </c>
      <c r="K733" s="30" t="s">
        <v>42</v>
      </c>
      <c r="L733" s="31" t="s">
        <v>42</v>
      </c>
      <c r="M733" s="51" t="s">
        <v>895</v>
      </c>
      <c r="N733" s="153" t="s">
        <v>58</v>
      </c>
      <c r="O733" s="149" t="s">
        <v>58</v>
      </c>
      <c r="P733" s="35"/>
      <c r="Q733" s="35"/>
      <c r="R733" s="35"/>
      <c r="S733" s="35"/>
      <c r="T733" s="35"/>
      <c r="U733" s="35"/>
      <c r="V733" s="35"/>
      <c r="W733" s="35"/>
      <c r="X733" s="35"/>
      <c r="Y733" s="35"/>
      <c r="Z733" s="38" t="str">
        <f t="array" ref="Z733">IFERROR(xlookup(C:C,'Follow up.1'!A:A,'Follow up.1'!AF:AF),"-")</f>
        <v>-</v>
      </c>
      <c r="AA733" s="31"/>
      <c r="AB733" s="31"/>
      <c r="AC733" s="31"/>
      <c r="AD733" s="31"/>
      <c r="AE733" s="31"/>
      <c r="AF733" s="31"/>
      <c r="AG733" s="31"/>
      <c r="AH733" s="31"/>
      <c r="AI733" s="31"/>
      <c r="AJ733" s="31"/>
      <c r="AK733" s="31"/>
      <c r="AL733" s="31"/>
      <c r="AM733" s="31"/>
      <c r="AN733" s="39" t="str">
        <f t="array" ref="AN733">IFNA(TEXT(XLOOKUP(C:C,'Follow up.2'!B:B,'Follow up.2'!AF:AF),if(left(B733,1)="3","x", "mm/yyyy")), "-")</f>
        <v>-</v>
      </c>
      <c r="AO733" s="31"/>
      <c r="AP733" s="27"/>
      <c r="AQ733" s="3"/>
      <c r="AR733" s="3"/>
      <c r="AS733" s="3"/>
      <c r="AT733" s="3"/>
      <c r="AU733" s="3"/>
      <c r="AV733" s="3"/>
      <c r="AW733" s="3"/>
      <c r="AX733" s="3"/>
      <c r="AY733" s="3"/>
      <c r="AZ733" s="3"/>
      <c r="BA733" s="3"/>
      <c r="BB733" s="3"/>
      <c r="BC733" s="3"/>
      <c r="BD733" s="3"/>
      <c r="BE733" s="3"/>
      <c r="BF733" s="3"/>
      <c r="BG733" s="3"/>
      <c r="BH733" s="3"/>
      <c r="BI733" s="3"/>
    </row>
    <row r="734" ht="12.75" customHeight="1">
      <c r="A734" s="1"/>
      <c r="B734" s="1" t="str">
        <f t="array" ref="B734">ifna(iferror(xlookup(C:C,'1000'!A:A,'1000'!D:D),iferror(xlookup(C:C,'2000'!A:A,'2000'!D:D),xlookup(C:C,'3000'!A:A,'3000'!D:D))),"-")</f>
        <v>-</v>
      </c>
      <c r="C734" s="26">
        <v>1099.0</v>
      </c>
      <c r="D734" s="27" t="s">
        <v>2834</v>
      </c>
      <c r="E734" s="27" t="s">
        <v>1684</v>
      </c>
      <c r="F734" s="27" t="s">
        <v>50</v>
      </c>
      <c r="G734" s="27" t="s">
        <v>508</v>
      </c>
      <c r="H734" s="28" t="s">
        <v>2835</v>
      </c>
      <c r="I734" s="29" t="s">
        <v>2836</v>
      </c>
      <c r="J734" s="27" t="s">
        <v>2837</v>
      </c>
      <c r="K734" s="30" t="s">
        <v>42</v>
      </c>
      <c r="L734" s="31" t="s">
        <v>42</v>
      </c>
      <c r="M734" s="51" t="s">
        <v>895</v>
      </c>
      <c r="N734" s="82" t="s">
        <v>654</v>
      </c>
      <c r="O734" s="149" t="s">
        <v>654</v>
      </c>
      <c r="P734" s="35" t="s">
        <v>46</v>
      </c>
      <c r="Q734" s="35"/>
      <c r="R734" s="35"/>
      <c r="S734" s="35"/>
      <c r="T734" s="35"/>
      <c r="U734" s="35"/>
      <c r="V734" s="35"/>
      <c r="W734" s="35"/>
      <c r="X734" s="35"/>
      <c r="Y734" s="35"/>
      <c r="Z734" s="38" t="str">
        <f t="array" ref="Z734">IFERROR(xlookup(C:C,'Follow up.1'!A:A,'Follow up.1'!AF:AF),"-")</f>
        <v>-</v>
      </c>
      <c r="AA734" s="31"/>
      <c r="AB734" s="31"/>
      <c r="AC734" s="31"/>
      <c r="AD734" s="31"/>
      <c r="AE734" s="31"/>
      <c r="AF734" s="31"/>
      <c r="AG734" s="31"/>
      <c r="AH734" s="31"/>
      <c r="AI734" s="31"/>
      <c r="AJ734" s="31"/>
      <c r="AK734" s="31"/>
      <c r="AL734" s="31"/>
      <c r="AM734" s="31"/>
      <c r="AN734" s="39" t="str">
        <f t="array" ref="AN734">IFNA(TEXT(XLOOKUP(C:C,'Follow up.2'!B:B,'Follow up.2'!AF:AF), "mm/yyyy"), "-")</f>
        <v>-</v>
      </c>
      <c r="AO734" s="31"/>
      <c r="AP734" s="27"/>
      <c r="AQ734" s="3"/>
      <c r="AR734" s="3"/>
      <c r="AS734" s="3"/>
      <c r="AT734" s="3"/>
      <c r="AU734" s="3"/>
      <c r="AV734" s="3"/>
      <c r="AW734" s="3"/>
      <c r="AX734" s="3"/>
      <c r="AY734" s="3"/>
      <c r="AZ734" s="3"/>
      <c r="BA734" s="3"/>
      <c r="BB734" s="3"/>
      <c r="BC734" s="3"/>
      <c r="BD734" s="3"/>
      <c r="BE734" s="3"/>
      <c r="BF734" s="3"/>
      <c r="BG734" s="3"/>
      <c r="BH734" s="3"/>
      <c r="BI734" s="3"/>
    </row>
    <row r="735" ht="12.75" customHeight="1">
      <c r="A735" s="1"/>
      <c r="B735" s="1" t="str">
        <f t="array" ref="B735">ifna(iferror(xlookup(C:C,'1000'!A:A,'1000'!D:D),iferror(xlookup(C:C,'2000'!A:A,'2000'!D:D),xlookup(C:C,'3000'!A:A,'3000'!D:D))),"-")</f>
        <v>-</v>
      </c>
      <c r="C735" s="26">
        <v>646.0</v>
      </c>
      <c r="D735" s="27" t="s">
        <v>2838</v>
      </c>
      <c r="E735" s="27" t="s">
        <v>2839</v>
      </c>
      <c r="F735" s="27" t="s">
        <v>50</v>
      </c>
      <c r="G735" s="27" t="s">
        <v>450</v>
      </c>
      <c r="H735" s="28" t="s">
        <v>2840</v>
      </c>
      <c r="I735" s="29" t="s">
        <v>2841</v>
      </c>
      <c r="J735" s="27" t="s">
        <v>2842</v>
      </c>
      <c r="K735" s="30" t="s">
        <v>569</v>
      </c>
      <c r="L735" s="31" t="s">
        <v>569</v>
      </c>
      <c r="M735" s="31"/>
      <c r="N735" s="153" t="s">
        <v>58</v>
      </c>
      <c r="O735" s="149" t="s">
        <v>58</v>
      </c>
      <c r="P735" s="35"/>
      <c r="Q735" s="35"/>
      <c r="R735" s="35"/>
      <c r="S735" s="35"/>
      <c r="T735" s="35"/>
      <c r="U735" s="35"/>
      <c r="V735" s="35"/>
      <c r="W735" s="35"/>
      <c r="X735" s="35"/>
      <c r="Y735" s="35"/>
      <c r="Z735" s="38" t="str">
        <f t="array" ref="Z735">IFERROR(xlookup(C:C,'Follow up.1'!A:A,'Follow up.1'!AF:AF),"-")</f>
        <v>-</v>
      </c>
      <c r="AA735" s="31"/>
      <c r="AB735" s="31"/>
      <c r="AC735" s="31"/>
      <c r="AD735" s="31"/>
      <c r="AE735" s="31"/>
      <c r="AF735" s="31"/>
      <c r="AG735" s="31"/>
      <c r="AH735" s="31"/>
      <c r="AI735" s="31"/>
      <c r="AJ735" s="31"/>
      <c r="AK735" s="31"/>
      <c r="AL735" s="31"/>
      <c r="AM735" s="31"/>
      <c r="AN735" s="39" t="str">
        <f t="array" ref="AN735">IFNA(TEXT(XLOOKUP(C:C,'Follow up.2'!B:B,'Follow up.2'!AF:AF),if(left(B735,1)="3","x", "mm/yyyy")), "-")</f>
        <v>-</v>
      </c>
      <c r="AO735" s="31"/>
      <c r="AP735" s="27"/>
      <c r="AQ735" s="3"/>
      <c r="AR735" s="3"/>
      <c r="AS735" s="3"/>
      <c r="AT735" s="3"/>
      <c r="AU735" s="3"/>
      <c r="AV735" s="3"/>
      <c r="AW735" s="13"/>
      <c r="AX735" s="13"/>
      <c r="AY735" s="13"/>
      <c r="AZ735" s="13"/>
      <c r="BA735" s="13"/>
      <c r="BB735" s="13"/>
      <c r="BC735" s="13"/>
      <c r="BD735" s="13"/>
      <c r="BE735" s="13"/>
      <c r="BF735" s="13"/>
      <c r="BG735" s="13"/>
      <c r="BH735" s="13"/>
      <c r="BI735" s="13"/>
    </row>
    <row r="736" ht="12.75" customHeight="1">
      <c r="A736" s="1"/>
      <c r="B736" s="1" t="str">
        <f t="array" ref="B736">ifna(iferror(xlookup(C:C,'1000'!A:A,'1000'!D:D),iferror(xlookup(C:C,'2000'!A:A,'2000'!D:D),xlookup(C:C,'3000'!A:A,'3000'!D:D))),"-")</f>
        <v>-</v>
      </c>
      <c r="C736" s="26">
        <v>650.0</v>
      </c>
      <c r="D736" s="27" t="s">
        <v>1803</v>
      </c>
      <c r="E736" s="27" t="s">
        <v>2843</v>
      </c>
      <c r="F736" s="27" t="s">
        <v>50</v>
      </c>
      <c r="G736" s="27" t="s">
        <v>450</v>
      </c>
      <c r="H736" s="28" t="s">
        <v>2844</v>
      </c>
      <c r="I736" s="29">
        <v>0.0</v>
      </c>
      <c r="J736" s="27" t="s">
        <v>2845</v>
      </c>
      <c r="K736" s="30" t="s">
        <v>569</v>
      </c>
      <c r="L736" s="31" t="s">
        <v>569</v>
      </c>
      <c r="M736" s="31"/>
      <c r="N736" s="153" t="s">
        <v>58</v>
      </c>
      <c r="O736" s="149" t="s">
        <v>58</v>
      </c>
      <c r="P736" s="35"/>
      <c r="Q736" s="35"/>
      <c r="R736" s="35"/>
      <c r="S736" s="35"/>
      <c r="T736" s="35"/>
      <c r="U736" s="35"/>
      <c r="V736" s="35"/>
      <c r="W736" s="35"/>
      <c r="X736" s="35"/>
      <c r="Y736" s="35"/>
      <c r="Z736" s="38" t="str">
        <f t="array" ref="Z736">IFERROR(xlookup(C:C,'Follow up.1'!A:A,'Follow up.1'!AF:AF),"-")</f>
        <v>-</v>
      </c>
      <c r="AA736" s="31"/>
      <c r="AB736" s="31"/>
      <c r="AC736" s="31"/>
      <c r="AD736" s="31"/>
      <c r="AE736" s="31"/>
      <c r="AF736" s="31"/>
      <c r="AG736" s="31"/>
      <c r="AH736" s="31"/>
      <c r="AI736" s="31"/>
      <c r="AJ736" s="31"/>
      <c r="AK736" s="31"/>
      <c r="AL736" s="31"/>
      <c r="AM736" s="31"/>
      <c r="AN736" s="39" t="str">
        <f t="array" ref="AN736">IFNA(TEXT(XLOOKUP(C:C,'Follow up.2'!B:B,'Follow up.2'!AF:AF),if(left(B736,1)="3","x", "mm/yyyy")), "-")</f>
        <v>-</v>
      </c>
      <c r="AO736" s="31"/>
      <c r="AP736" s="27"/>
      <c r="AQ736" s="3"/>
      <c r="AR736" s="3"/>
      <c r="AS736" s="3"/>
      <c r="AT736" s="3"/>
      <c r="AU736" s="3"/>
      <c r="AV736" s="3"/>
      <c r="AW736" s="3"/>
      <c r="AX736" s="3"/>
      <c r="AY736" s="3"/>
      <c r="AZ736" s="3"/>
      <c r="BA736" s="3"/>
      <c r="BB736" s="3"/>
      <c r="BC736" s="3"/>
      <c r="BD736" s="3"/>
      <c r="BE736" s="3"/>
      <c r="BF736" s="3"/>
      <c r="BG736" s="3"/>
      <c r="BH736" s="3"/>
      <c r="BI736" s="3"/>
    </row>
    <row r="737" ht="12.75" customHeight="1">
      <c r="A737" s="1"/>
      <c r="B737" s="1" t="str">
        <f t="array" ref="B737">ifna(iferror(xlookup(C:C,'1000'!A:A,'1000'!D:D),iferror(xlookup(C:C,'2000'!A:A,'2000'!D:D),xlookup(C:C,'3000'!A:A,'3000'!D:D))),"-")</f>
        <v>-</v>
      </c>
      <c r="C737" s="26">
        <v>848.0</v>
      </c>
      <c r="D737" s="27" t="s">
        <v>2846</v>
      </c>
      <c r="E737" s="27" t="s">
        <v>2847</v>
      </c>
      <c r="F737" s="27" t="s">
        <v>50</v>
      </c>
      <c r="G737" s="27" t="s">
        <v>450</v>
      </c>
      <c r="H737" s="28" t="s">
        <v>2848</v>
      </c>
      <c r="I737" s="29">
        <v>0.0</v>
      </c>
      <c r="J737" s="27" t="s">
        <v>2849</v>
      </c>
      <c r="K737" s="30" t="s">
        <v>2850</v>
      </c>
      <c r="L737" s="31" t="s">
        <v>2850</v>
      </c>
      <c r="M737" s="51" t="s">
        <v>895</v>
      </c>
      <c r="N737" s="153" t="s">
        <v>58</v>
      </c>
      <c r="O737" s="149" t="s">
        <v>58</v>
      </c>
      <c r="P737" s="35"/>
      <c r="Q737" s="35"/>
      <c r="R737" s="35"/>
      <c r="S737" s="35"/>
      <c r="T737" s="35"/>
      <c r="U737" s="35"/>
      <c r="V737" s="35"/>
      <c r="W737" s="35"/>
      <c r="X737" s="35"/>
      <c r="Y737" s="35"/>
      <c r="Z737" s="38" t="str">
        <f t="array" ref="Z737">IFERROR(xlookup(C:C,'Follow up.1'!A:A,'Follow up.1'!AF:AF),"-")</f>
        <v>-</v>
      </c>
      <c r="AA737" s="31"/>
      <c r="AB737" s="31"/>
      <c r="AC737" s="31"/>
      <c r="AD737" s="31"/>
      <c r="AE737" s="31"/>
      <c r="AF737" s="31"/>
      <c r="AG737" s="31"/>
      <c r="AH737" s="31"/>
      <c r="AI737" s="31"/>
      <c r="AJ737" s="31"/>
      <c r="AK737" s="31"/>
      <c r="AL737" s="31"/>
      <c r="AM737" s="31"/>
      <c r="AN737" s="39" t="str">
        <f t="array" ref="AN737">IFNA(TEXT(XLOOKUP(C:C,'Follow up.2'!B:B,'Follow up.2'!AF:AF),if(left(B737,1)="3","x", "mm/yyyy")), "-")</f>
        <v>-</v>
      </c>
      <c r="AO737" s="31"/>
      <c r="AP737" s="27"/>
      <c r="AQ737" s="3"/>
      <c r="AR737" s="3"/>
      <c r="AS737" s="3"/>
      <c r="AT737" s="3"/>
      <c r="AU737" s="3"/>
      <c r="AV737" s="3"/>
      <c r="AW737" s="3"/>
      <c r="AX737" s="3"/>
      <c r="AY737" s="3"/>
      <c r="AZ737" s="3"/>
      <c r="BA737" s="3"/>
      <c r="BB737" s="3"/>
      <c r="BC737" s="3"/>
      <c r="BD737" s="3"/>
      <c r="BE737" s="3"/>
      <c r="BF737" s="3"/>
      <c r="BG737" s="3"/>
      <c r="BH737" s="3"/>
      <c r="BI737" s="3"/>
    </row>
    <row r="738" ht="12.75" customHeight="1">
      <c r="A738" s="1"/>
      <c r="B738" s="1" t="str">
        <f t="array" ref="B738">ifna(iferror(xlookup(C:C,'1000'!A:A,'1000'!D:D),iferror(xlookup(C:C,'2000'!A:A,'2000'!D:D),xlookup(C:C,'3000'!A:A,'3000'!D:D))),"-")</f>
        <v>-</v>
      </c>
      <c r="C738" s="26">
        <v>854.0</v>
      </c>
      <c r="D738" s="27" t="s">
        <v>885</v>
      </c>
      <c r="E738" s="27" t="s">
        <v>886</v>
      </c>
      <c r="F738" s="27" t="s">
        <v>50</v>
      </c>
      <c r="G738" s="27" t="s">
        <v>450</v>
      </c>
      <c r="H738" s="28" t="s">
        <v>887</v>
      </c>
      <c r="I738" s="29" t="s">
        <v>889</v>
      </c>
      <c r="J738" s="27" t="s">
        <v>888</v>
      </c>
      <c r="K738" s="30" t="s">
        <v>237</v>
      </c>
      <c r="L738" s="31" t="s">
        <v>237</v>
      </c>
      <c r="M738" s="51" t="s">
        <v>895</v>
      </c>
      <c r="N738" s="153" t="s">
        <v>58</v>
      </c>
      <c r="O738" s="149" t="s">
        <v>58</v>
      </c>
      <c r="P738" s="35"/>
      <c r="Q738" s="35"/>
      <c r="R738" s="35"/>
      <c r="S738" s="35"/>
      <c r="T738" s="35"/>
      <c r="U738" s="35"/>
      <c r="V738" s="35"/>
      <c r="W738" s="35"/>
      <c r="X738" s="35"/>
      <c r="Y738" s="35"/>
      <c r="Z738" s="38" t="str">
        <f t="array" ref="Z738">IFERROR(xlookup(C:C,'Follow up.1'!A:A,'Follow up.1'!AF:AF),"-")</f>
        <v>-</v>
      </c>
      <c r="AA738" s="31"/>
      <c r="AB738" s="31"/>
      <c r="AC738" s="31"/>
      <c r="AD738" s="31"/>
      <c r="AE738" s="31"/>
      <c r="AF738" s="31"/>
      <c r="AG738" s="31"/>
      <c r="AH738" s="31"/>
      <c r="AI738" s="31"/>
      <c r="AJ738" s="31"/>
      <c r="AK738" s="31"/>
      <c r="AL738" s="31"/>
      <c r="AM738" s="31"/>
      <c r="AN738" s="39" t="str">
        <f t="array" ref="AN738">IFNA(TEXT(XLOOKUP(C:C,'Follow up.2'!B:B,'Follow up.2'!AF:AF),if(left(B738,1)="3","x", "mm/yyyy")), "-")</f>
        <v>-</v>
      </c>
      <c r="AO738" s="31"/>
      <c r="AP738" s="27"/>
      <c r="AQ738" s="3"/>
      <c r="AR738" s="3"/>
      <c r="AS738" s="3"/>
      <c r="AT738" s="3"/>
      <c r="AU738" s="3"/>
      <c r="AV738" s="3"/>
      <c r="AW738" s="3"/>
      <c r="AX738" s="3"/>
      <c r="AY738" s="3"/>
      <c r="AZ738" s="3"/>
      <c r="BA738" s="3"/>
      <c r="BB738" s="3"/>
      <c r="BC738" s="3"/>
      <c r="BD738" s="3"/>
      <c r="BE738" s="3"/>
      <c r="BF738" s="3"/>
      <c r="BG738" s="3"/>
      <c r="BH738" s="3"/>
      <c r="BI738" s="3"/>
    </row>
    <row r="739" ht="12.75" customHeight="1">
      <c r="A739" s="1"/>
      <c r="B739" s="1" t="str">
        <f t="array" ref="B739">ifna(iferror(xlookup(C:C,'1000'!A:A,'1000'!D:D),iferror(xlookup(C:C,'2000'!A:A,'2000'!D:D),xlookup(C:C,'3000'!A:A,'3000'!D:D))),"-")</f>
        <v>-</v>
      </c>
      <c r="C739" s="26">
        <v>861.0</v>
      </c>
      <c r="D739" s="27" t="s">
        <v>2851</v>
      </c>
      <c r="E739" s="27" t="s">
        <v>2852</v>
      </c>
      <c r="F739" s="27" t="s">
        <v>50</v>
      </c>
      <c r="G739" s="27" t="s">
        <v>450</v>
      </c>
      <c r="H739" s="28" t="s">
        <v>2853</v>
      </c>
      <c r="I739" s="29" t="s">
        <v>2854</v>
      </c>
      <c r="J739" s="27" t="s">
        <v>2855</v>
      </c>
      <c r="K739" s="30" t="s">
        <v>237</v>
      </c>
      <c r="L739" s="31" t="s">
        <v>237</v>
      </c>
      <c r="M739" s="51" t="s">
        <v>895</v>
      </c>
      <c r="N739" s="153" t="s">
        <v>58</v>
      </c>
      <c r="O739" s="149" t="s">
        <v>58</v>
      </c>
      <c r="P739" s="35"/>
      <c r="Q739" s="35"/>
      <c r="R739" s="35"/>
      <c r="S739" s="35"/>
      <c r="T739" s="35"/>
      <c r="U739" s="35"/>
      <c r="V739" s="35"/>
      <c r="W739" s="35"/>
      <c r="X739" s="35"/>
      <c r="Y739" s="35"/>
      <c r="Z739" s="38" t="str">
        <f t="array" ref="Z739">IFERROR(xlookup(C:C,'Follow up.1'!A:A,'Follow up.1'!AF:AF),"-")</f>
        <v>-</v>
      </c>
      <c r="AA739" s="31"/>
      <c r="AB739" s="31"/>
      <c r="AC739" s="31"/>
      <c r="AD739" s="31"/>
      <c r="AE739" s="31"/>
      <c r="AF739" s="31"/>
      <c r="AG739" s="31"/>
      <c r="AH739" s="31"/>
      <c r="AI739" s="31"/>
      <c r="AJ739" s="31"/>
      <c r="AK739" s="31"/>
      <c r="AL739" s="31"/>
      <c r="AM739" s="31"/>
      <c r="AN739" s="39" t="str">
        <f t="array" ref="AN739">IFNA(TEXT(XLOOKUP(C:C,'Follow up.2'!B:B,'Follow up.2'!AF:AF),if(left(B739,1)="3","x", "mm/yyyy")), "-")</f>
        <v>-</v>
      </c>
      <c r="AO739" s="31"/>
      <c r="AP739" s="27"/>
      <c r="AQ739" s="3"/>
      <c r="AR739" s="3"/>
      <c r="AS739" s="3"/>
      <c r="AT739" s="3"/>
      <c r="AU739" s="3"/>
      <c r="AV739" s="3"/>
      <c r="AW739" s="3"/>
      <c r="AX739" s="3"/>
      <c r="AY739" s="3"/>
      <c r="AZ739" s="3"/>
      <c r="BA739" s="3"/>
      <c r="BB739" s="3"/>
      <c r="BC739" s="3"/>
      <c r="BD739" s="3"/>
      <c r="BE739" s="3"/>
      <c r="BF739" s="3"/>
      <c r="BG739" s="3"/>
      <c r="BH739" s="3"/>
      <c r="BI739" s="3"/>
    </row>
    <row r="740" ht="12.75" customHeight="1">
      <c r="A740" s="1"/>
      <c r="B740" s="1" t="str">
        <f t="array" ref="B740">ifna(iferror(xlookup(C:C,'1000'!A:A,'1000'!D:D),iferror(xlookup(C:C,'2000'!A:A,'2000'!D:D),xlookup(C:C,'3000'!A:A,'3000'!D:D))),"-")</f>
        <v>-</v>
      </c>
      <c r="C740" s="26">
        <v>862.0</v>
      </c>
      <c r="D740" s="27" t="s">
        <v>2856</v>
      </c>
      <c r="E740" s="27" t="s">
        <v>1975</v>
      </c>
      <c r="F740" s="27" t="s">
        <v>50</v>
      </c>
      <c r="G740" s="27" t="s">
        <v>450</v>
      </c>
      <c r="H740" s="62" t="s">
        <v>2857</v>
      </c>
      <c r="I740" s="63" t="s">
        <v>2858</v>
      </c>
      <c r="J740" s="61" t="s">
        <v>2859</v>
      </c>
      <c r="K740" s="30" t="s">
        <v>237</v>
      </c>
      <c r="L740" s="31" t="s">
        <v>237</v>
      </c>
      <c r="M740" s="51" t="s">
        <v>895</v>
      </c>
      <c r="N740" s="153" t="s">
        <v>58</v>
      </c>
      <c r="O740" s="149" t="s">
        <v>58</v>
      </c>
      <c r="P740" s="35"/>
      <c r="Q740" s="35"/>
      <c r="R740" s="35"/>
      <c r="S740" s="35"/>
      <c r="T740" s="35"/>
      <c r="U740" s="35"/>
      <c r="V740" s="35"/>
      <c r="W740" s="35"/>
      <c r="X740" s="35"/>
      <c r="Y740" s="35"/>
      <c r="Z740" s="38" t="str">
        <f t="array" ref="Z740">IFERROR(xlookup(C:C,'Follow up.1'!A:A,'Follow up.1'!AF:AF),"-")</f>
        <v>-</v>
      </c>
      <c r="AA740" s="31"/>
      <c r="AB740" s="31"/>
      <c r="AC740" s="31"/>
      <c r="AD740" s="31"/>
      <c r="AE740" s="31"/>
      <c r="AF740" s="31"/>
      <c r="AG740" s="31"/>
      <c r="AH740" s="31"/>
      <c r="AI740" s="31"/>
      <c r="AJ740" s="31"/>
      <c r="AK740" s="31"/>
      <c r="AL740" s="31"/>
      <c r="AM740" s="31"/>
      <c r="AN740" s="39" t="str">
        <f t="array" ref="AN740">IFNA(TEXT(XLOOKUP(C:C,'Follow up.2'!B:B,'Follow up.2'!AF:AF),if(left(B740,1)="3","x", "mm/yyyy")), "-")</f>
        <v>-</v>
      </c>
      <c r="AO740" s="31"/>
      <c r="AP740" s="27"/>
      <c r="AQ740" s="3"/>
      <c r="AR740" s="3"/>
      <c r="AS740" s="3"/>
      <c r="AT740" s="3"/>
      <c r="AU740" s="3"/>
      <c r="AV740" s="3"/>
      <c r="AW740" s="3"/>
      <c r="AX740" s="3"/>
      <c r="AY740" s="3"/>
      <c r="AZ740" s="3"/>
      <c r="BA740" s="3"/>
      <c r="BB740" s="3"/>
      <c r="BC740" s="3"/>
      <c r="BD740" s="3"/>
      <c r="BE740" s="3"/>
      <c r="BF740" s="3"/>
      <c r="BG740" s="3"/>
      <c r="BH740" s="3"/>
      <c r="BI740" s="3"/>
    </row>
    <row r="741" ht="12.75" customHeight="1">
      <c r="A741" s="1"/>
      <c r="B741" s="1" t="str">
        <f t="array" ref="B741">ifna(iferror(xlookup(C:C,'1000'!A:A,'1000'!D:D),iferror(xlookup(C:C,'2000'!A:A,'2000'!D:D),xlookup(C:C,'3000'!A:A,'3000'!D:D))),"-")</f>
        <v>-</v>
      </c>
      <c r="C741" s="26">
        <v>877.0</v>
      </c>
      <c r="D741" s="27" t="s">
        <v>2860</v>
      </c>
      <c r="E741" s="27" t="s">
        <v>2861</v>
      </c>
      <c r="F741" s="27" t="s">
        <v>50</v>
      </c>
      <c r="G741" s="27" t="s">
        <v>450</v>
      </c>
      <c r="H741" s="28" t="s">
        <v>2862</v>
      </c>
      <c r="I741" s="29" t="s">
        <v>2863</v>
      </c>
      <c r="J741" s="27" t="s">
        <v>2864</v>
      </c>
      <c r="K741" s="30" t="s">
        <v>42</v>
      </c>
      <c r="L741" s="27" t="s">
        <v>42</v>
      </c>
      <c r="M741" s="51" t="s">
        <v>895</v>
      </c>
      <c r="N741" s="153" t="s">
        <v>58</v>
      </c>
      <c r="O741" s="149" t="s">
        <v>58</v>
      </c>
      <c r="P741" s="66"/>
      <c r="Q741" s="66"/>
      <c r="R741" s="66"/>
      <c r="S741" s="66"/>
      <c r="T741" s="66"/>
      <c r="U741" s="66"/>
      <c r="V741" s="66"/>
      <c r="W741" s="66"/>
      <c r="X741" s="66"/>
      <c r="Y741" s="66"/>
      <c r="Z741" s="38" t="str">
        <f t="array" ref="Z741">IFERROR(xlookup(C:C,'Follow up.1'!A:A,'Follow up.1'!AF:AF),"-")</f>
        <v>-</v>
      </c>
      <c r="AA741" s="27"/>
      <c r="AB741" s="27"/>
      <c r="AC741" s="27"/>
      <c r="AD741" s="27"/>
      <c r="AE741" s="27"/>
      <c r="AF741" s="27"/>
      <c r="AG741" s="27"/>
      <c r="AH741" s="27"/>
      <c r="AI741" s="27"/>
      <c r="AJ741" s="27"/>
      <c r="AK741" s="27"/>
      <c r="AL741" s="27"/>
      <c r="AM741" s="27"/>
      <c r="AN741" s="39" t="str">
        <f t="array" ref="AN741">IFNA(TEXT(XLOOKUP(C:C,'Follow up.2'!B:B,'Follow up.2'!AF:AF),if(left(B741,1)="3","x", "mm/yyyy")), "-")</f>
        <v>-</v>
      </c>
      <c r="AO741" s="27"/>
      <c r="AP741" s="27"/>
      <c r="AQ741" s="3"/>
      <c r="AR741" s="3"/>
      <c r="AS741" s="3"/>
      <c r="AT741" s="3"/>
      <c r="AU741" s="3"/>
      <c r="AV741" s="3"/>
      <c r="AW741" s="3"/>
      <c r="AX741" s="3"/>
      <c r="AY741" s="3"/>
      <c r="AZ741" s="3"/>
      <c r="BA741" s="3"/>
      <c r="BB741" s="3"/>
      <c r="BC741" s="3"/>
      <c r="BD741" s="3"/>
      <c r="BE741" s="3"/>
      <c r="BF741" s="3"/>
      <c r="BG741" s="3"/>
      <c r="BH741" s="3"/>
      <c r="BI741" s="3"/>
    </row>
    <row r="742" ht="12.75" customHeight="1">
      <c r="A742" s="1"/>
      <c r="B742" s="1" t="str">
        <f t="array" ref="B742">ifna(iferror(xlookup(C:C,'1000'!A:A,'1000'!D:D),iferror(xlookup(C:C,'2000'!A:A,'2000'!D:D),xlookup(C:C,'3000'!A:A,'3000'!D:D))),"-")</f>
        <v>-</v>
      </c>
      <c r="C742" s="26">
        <v>899.0</v>
      </c>
      <c r="D742" s="27" t="s">
        <v>2637</v>
      </c>
      <c r="E742" s="27" t="s">
        <v>2865</v>
      </c>
      <c r="F742" s="27" t="s">
        <v>50</v>
      </c>
      <c r="G742" s="27" t="s">
        <v>450</v>
      </c>
      <c r="H742" s="28" t="s">
        <v>2866</v>
      </c>
      <c r="I742" s="29" t="s">
        <v>2867</v>
      </c>
      <c r="J742" s="27" t="s">
        <v>2868</v>
      </c>
      <c r="K742" s="30" t="s">
        <v>42</v>
      </c>
      <c r="L742" s="27" t="s">
        <v>42</v>
      </c>
      <c r="M742" s="51" t="s">
        <v>895</v>
      </c>
      <c r="N742" s="153" t="s">
        <v>58</v>
      </c>
      <c r="O742" s="149" t="s">
        <v>58</v>
      </c>
      <c r="P742" s="66"/>
      <c r="Q742" s="66"/>
      <c r="R742" s="66"/>
      <c r="S742" s="66"/>
      <c r="T742" s="66"/>
      <c r="U742" s="66"/>
      <c r="V742" s="66"/>
      <c r="W742" s="66"/>
      <c r="X742" s="66"/>
      <c r="Y742" s="66"/>
      <c r="Z742" s="38" t="str">
        <f t="array" ref="Z742">IFERROR(xlookup(C:C,'Follow up.1'!A:A,'Follow up.1'!AF:AF),"-")</f>
        <v>-</v>
      </c>
      <c r="AA742" s="27"/>
      <c r="AB742" s="27"/>
      <c r="AC742" s="27"/>
      <c r="AD742" s="27"/>
      <c r="AE742" s="27"/>
      <c r="AF742" s="27"/>
      <c r="AG742" s="27"/>
      <c r="AH742" s="27"/>
      <c r="AI742" s="27"/>
      <c r="AJ742" s="27"/>
      <c r="AK742" s="27"/>
      <c r="AL742" s="27"/>
      <c r="AM742" s="27"/>
      <c r="AN742" s="39" t="str">
        <f t="array" ref="AN742">IFNA(TEXT(XLOOKUP(C:C,'Follow up.2'!B:B,'Follow up.2'!AF:AF),if(left(B742,1)="3","x", "mm/yyyy")), "-")</f>
        <v>-</v>
      </c>
      <c r="AO742" s="27"/>
      <c r="AP742" s="27"/>
      <c r="AQ742" s="3"/>
      <c r="AR742" s="3"/>
      <c r="AS742" s="3"/>
      <c r="AT742" s="3"/>
      <c r="AU742" s="3"/>
      <c r="AV742" s="3"/>
      <c r="AW742" s="3"/>
      <c r="AX742" s="3"/>
      <c r="AY742" s="3"/>
      <c r="AZ742" s="3"/>
      <c r="BA742" s="3"/>
      <c r="BB742" s="3"/>
      <c r="BC742" s="3"/>
      <c r="BD742" s="3"/>
      <c r="BE742" s="3"/>
      <c r="BF742" s="3"/>
      <c r="BG742" s="3"/>
      <c r="BH742" s="3"/>
      <c r="BI742" s="3"/>
    </row>
    <row r="743" ht="12.75" customHeight="1">
      <c r="A743" s="1"/>
      <c r="B743" s="1" t="str">
        <f t="array" ref="B743">ifna(iferror(xlookup(C:C,'1000'!A:A,'1000'!D:D),iferror(xlookup(C:C,'2000'!A:A,'2000'!D:D),xlookup(C:C,'3000'!A:A,'3000'!D:D))),"-")</f>
        <v>-</v>
      </c>
      <c r="C743" s="26">
        <v>903.0</v>
      </c>
      <c r="D743" s="27" t="s">
        <v>1767</v>
      </c>
      <c r="E743" s="27" t="s">
        <v>2869</v>
      </c>
      <c r="F743" s="27" t="s">
        <v>50</v>
      </c>
      <c r="G743" s="27" t="s">
        <v>450</v>
      </c>
      <c r="H743" s="28" t="s">
        <v>2870</v>
      </c>
      <c r="I743" s="29" t="s">
        <v>2871</v>
      </c>
      <c r="J743" s="27" t="s">
        <v>2787</v>
      </c>
      <c r="K743" s="30" t="s">
        <v>42</v>
      </c>
      <c r="L743" s="27" t="s">
        <v>42</v>
      </c>
      <c r="M743" s="51" t="s">
        <v>895</v>
      </c>
      <c r="N743" s="153" t="s">
        <v>58</v>
      </c>
      <c r="O743" s="149" t="s">
        <v>58</v>
      </c>
      <c r="P743" s="66"/>
      <c r="Q743" s="66"/>
      <c r="R743" s="66"/>
      <c r="S743" s="66"/>
      <c r="T743" s="66"/>
      <c r="U743" s="66"/>
      <c r="V743" s="66"/>
      <c r="W743" s="66"/>
      <c r="X743" s="66"/>
      <c r="Y743" s="66"/>
      <c r="Z743" s="38" t="str">
        <f t="array" ref="Z743">IFERROR(xlookup(C:C,'Follow up.1'!A:A,'Follow up.1'!AF:AF),"-")</f>
        <v>-</v>
      </c>
      <c r="AA743" s="27"/>
      <c r="AB743" s="27"/>
      <c r="AC743" s="27"/>
      <c r="AD743" s="27"/>
      <c r="AE743" s="27"/>
      <c r="AF743" s="27"/>
      <c r="AG743" s="27"/>
      <c r="AH743" s="27"/>
      <c r="AI743" s="27"/>
      <c r="AJ743" s="27"/>
      <c r="AK743" s="27"/>
      <c r="AL743" s="27"/>
      <c r="AM743" s="27"/>
      <c r="AN743" s="39" t="str">
        <f t="array" ref="AN743">IFNA(TEXT(XLOOKUP(C:C,'Follow up.2'!B:B,'Follow up.2'!AF:AF),if(left(B743,1)="3","x", "mm/yyyy")), "-")</f>
        <v>-</v>
      </c>
      <c r="AO743" s="27"/>
      <c r="AP743" s="27"/>
      <c r="AQ743" s="3"/>
      <c r="AR743" s="3"/>
      <c r="AS743" s="3"/>
      <c r="AT743" s="3"/>
      <c r="AU743" s="3"/>
      <c r="AV743" s="3"/>
      <c r="AW743" s="3"/>
      <c r="AX743" s="3"/>
      <c r="AY743" s="3"/>
      <c r="AZ743" s="3"/>
      <c r="BA743" s="3"/>
      <c r="BB743" s="3"/>
      <c r="BC743" s="3"/>
      <c r="BD743" s="3"/>
      <c r="BE743" s="3"/>
      <c r="BF743" s="3"/>
      <c r="BG743" s="3"/>
      <c r="BH743" s="3"/>
      <c r="BI743" s="3"/>
    </row>
    <row r="744" ht="13.5" customHeight="1">
      <c r="A744" s="1"/>
      <c r="B744" s="1" t="str">
        <f t="array" ref="B744">ifna(iferror(xlookup(C:C,'1000'!A:A,'1000'!D:D),iferror(xlookup(C:C,'2000'!A:A,'2000'!D:D),xlookup(C:C,'3000'!A:A,'3000'!D:D))),"-")</f>
        <v>-</v>
      </c>
      <c r="C744" s="26">
        <v>1069.0</v>
      </c>
      <c r="D744" s="27" t="s">
        <v>1530</v>
      </c>
      <c r="E744" s="27" t="s">
        <v>2872</v>
      </c>
      <c r="F744" s="27" t="s">
        <v>50</v>
      </c>
      <c r="G744" s="27" t="s">
        <v>450</v>
      </c>
      <c r="H744" s="28" t="s">
        <v>2873</v>
      </c>
      <c r="I744" s="29" t="s">
        <v>2874</v>
      </c>
      <c r="J744" s="27" t="s">
        <v>2875</v>
      </c>
      <c r="K744" s="30" t="s">
        <v>42</v>
      </c>
      <c r="L744" s="31" t="s">
        <v>42</v>
      </c>
      <c r="M744" s="51" t="s">
        <v>895</v>
      </c>
      <c r="N744" s="153" t="s">
        <v>58</v>
      </c>
      <c r="O744" s="149" t="s">
        <v>58</v>
      </c>
      <c r="P744" s="35" t="s">
        <v>88</v>
      </c>
      <c r="Q744" s="35"/>
      <c r="R744" s="35"/>
      <c r="S744" s="35"/>
      <c r="T744" s="35"/>
      <c r="U744" s="35"/>
      <c r="V744" s="35"/>
      <c r="W744" s="35"/>
      <c r="X744" s="35"/>
      <c r="Y744" s="35"/>
      <c r="Z744" s="38" t="str">
        <f t="array" ref="Z744">IFERROR(xlookup(C:C,'Follow up.1'!A:A,'Follow up.1'!AF:AF),"-")</f>
        <v>-</v>
      </c>
      <c r="AA744" s="31"/>
      <c r="AB744" s="31"/>
      <c r="AC744" s="31"/>
      <c r="AD744" s="31"/>
      <c r="AE744" s="31"/>
      <c r="AF744" s="31"/>
      <c r="AG744" s="31"/>
      <c r="AH744" s="31"/>
      <c r="AI744" s="31"/>
      <c r="AJ744" s="31"/>
      <c r="AK744" s="31"/>
      <c r="AL744" s="31"/>
      <c r="AM744" s="31"/>
      <c r="AN744" s="39" t="str">
        <f t="array" ref="AN744">IFNA(TEXT(XLOOKUP(C:C,'Follow up.2'!B:B,'Follow up.2'!AF:AF), "mm/yyyy"), "-")</f>
        <v>-</v>
      </c>
      <c r="AO744" s="31"/>
      <c r="AP744" s="27"/>
      <c r="AQ744" s="3"/>
      <c r="AR744" s="3"/>
      <c r="AS744" s="3"/>
      <c r="AT744" s="3"/>
      <c r="AU744" s="3"/>
      <c r="AV744" s="3"/>
      <c r="AW744" s="3"/>
      <c r="AX744" s="3"/>
      <c r="AY744" s="3"/>
      <c r="AZ744" s="3"/>
      <c r="BA744" s="3"/>
      <c r="BB744" s="3"/>
      <c r="BC744" s="3"/>
      <c r="BD744" s="3"/>
      <c r="BE744" s="3"/>
      <c r="BF744" s="3"/>
      <c r="BG744" s="3"/>
      <c r="BH744" s="3"/>
      <c r="BI744" s="3"/>
    </row>
    <row r="745" ht="12.75" customHeight="1">
      <c r="A745" s="1"/>
      <c r="B745" s="1" t="str">
        <f t="array" ref="B745">ifna(iferror(xlookup(C:C,'1000'!A:A,'1000'!D:D),iferror(xlookup(C:C,'2000'!A:A,'2000'!D:D),xlookup(C:C,'3000'!A:A,'3000'!D:D))),"-")</f>
        <v>-</v>
      </c>
      <c r="C745" s="26">
        <v>1103.0</v>
      </c>
      <c r="D745" s="27" t="s">
        <v>2876</v>
      </c>
      <c r="E745" s="27" t="s">
        <v>2877</v>
      </c>
      <c r="F745" s="27" t="s">
        <v>50</v>
      </c>
      <c r="G745" s="27" t="s">
        <v>450</v>
      </c>
      <c r="H745" s="28" t="s">
        <v>2878</v>
      </c>
      <c r="I745" s="29">
        <v>0.0</v>
      </c>
      <c r="J745" s="27" t="s">
        <v>2879</v>
      </c>
      <c r="K745" s="30" t="s">
        <v>42</v>
      </c>
      <c r="L745" s="31" t="s">
        <v>42</v>
      </c>
      <c r="M745" s="51" t="s">
        <v>895</v>
      </c>
      <c r="N745" s="82" t="s">
        <v>654</v>
      </c>
      <c r="O745" s="149" t="s">
        <v>654</v>
      </c>
      <c r="P745" s="35" t="s">
        <v>76</v>
      </c>
      <c r="Q745" s="35" t="s">
        <v>106</v>
      </c>
      <c r="R745" s="35"/>
      <c r="S745" s="35"/>
      <c r="T745" s="35"/>
      <c r="U745" s="35"/>
      <c r="V745" s="35"/>
      <c r="W745" s="35"/>
      <c r="X745" s="35"/>
      <c r="Y745" s="35"/>
      <c r="Z745" s="38" t="str">
        <f t="array" ref="Z745">IFERROR(xlookup(C:C,'Follow up.1'!A:A,'Follow up.1'!AF:AF),"-")</f>
        <v>-</v>
      </c>
      <c r="AA745" s="31"/>
      <c r="AB745" s="31"/>
      <c r="AC745" s="31"/>
      <c r="AD745" s="31"/>
      <c r="AE745" s="31"/>
      <c r="AF745" s="31"/>
      <c r="AG745" s="31"/>
      <c r="AH745" s="31"/>
      <c r="AI745" s="31"/>
      <c r="AJ745" s="31"/>
      <c r="AK745" s="31"/>
      <c r="AL745" s="31"/>
      <c r="AM745" s="31"/>
      <c r="AN745" s="39" t="str">
        <f t="array" ref="AN745">IFNA(TEXT(XLOOKUP(C:C,'Follow up.2'!B:B,'Follow up.2'!AF:AF), "mm/yyyy"), "-")</f>
        <v>-</v>
      </c>
      <c r="AO745" s="31"/>
      <c r="AP745" s="27"/>
      <c r="AQ745" s="3"/>
      <c r="AR745" s="3"/>
      <c r="AS745" s="3"/>
      <c r="AT745" s="3"/>
      <c r="AU745" s="3"/>
      <c r="AV745" s="3"/>
      <c r="AW745" s="3"/>
      <c r="AX745" s="3"/>
      <c r="AY745" s="3"/>
      <c r="AZ745" s="3"/>
      <c r="BA745" s="3"/>
      <c r="BB745" s="3"/>
      <c r="BC745" s="3"/>
      <c r="BD745" s="3"/>
      <c r="BE745" s="3"/>
      <c r="BF745" s="3"/>
      <c r="BG745" s="3"/>
      <c r="BH745" s="3"/>
      <c r="BI745" s="3"/>
    </row>
    <row r="746" ht="12.75" customHeight="1">
      <c r="A746" s="1"/>
      <c r="B746" s="1" t="str">
        <f t="array" ref="B746">ifna(iferror(xlookup(C:C,'1000'!A:A,'1000'!D:D),iferror(xlookup(C:C,'2000'!A:A,'2000'!D:D),xlookup(C:C,'3000'!A:A,'3000'!D:D))),"-")</f>
        <v>-</v>
      </c>
      <c r="C746" s="26">
        <v>1120.0</v>
      </c>
      <c r="D746" s="27" t="s">
        <v>1409</v>
      </c>
      <c r="E746" s="27" t="s">
        <v>900</v>
      </c>
      <c r="F746" s="27" t="s">
        <v>50</v>
      </c>
      <c r="G746" s="27" t="s">
        <v>450</v>
      </c>
      <c r="H746" s="28" t="s">
        <v>2880</v>
      </c>
      <c r="I746" s="29" t="s">
        <v>2881</v>
      </c>
      <c r="J746" s="27"/>
      <c r="K746" s="30" t="s">
        <v>42</v>
      </c>
      <c r="L746" s="31" t="s">
        <v>42</v>
      </c>
      <c r="M746" s="51" t="s">
        <v>895</v>
      </c>
      <c r="N746" s="153" t="s">
        <v>58</v>
      </c>
      <c r="O746" s="149" t="s">
        <v>58</v>
      </c>
      <c r="P746" s="35" t="s">
        <v>76</v>
      </c>
      <c r="Q746" s="35" t="s">
        <v>46</v>
      </c>
      <c r="R746" s="35" t="s">
        <v>56</v>
      </c>
      <c r="S746" s="35"/>
      <c r="T746" s="35"/>
      <c r="U746" s="35"/>
      <c r="V746" s="35"/>
      <c r="W746" s="35"/>
      <c r="X746" s="35"/>
      <c r="Y746" s="35"/>
      <c r="Z746" s="38" t="str">
        <f t="array" ref="Z746">IFERROR(xlookup(C:C,'Follow up.1'!A:A,'Follow up.1'!AF:AF),"-")</f>
        <v>-</v>
      </c>
      <c r="AA746" s="31"/>
      <c r="AB746" s="31"/>
      <c r="AC746" s="31"/>
      <c r="AD746" s="31"/>
      <c r="AE746" s="31"/>
      <c r="AF746" s="31"/>
      <c r="AG746" s="31"/>
      <c r="AH746" s="31"/>
      <c r="AI746" s="31"/>
      <c r="AJ746" s="31"/>
      <c r="AK746" s="31"/>
      <c r="AL746" s="31"/>
      <c r="AM746" s="31"/>
      <c r="AN746" s="39" t="str">
        <f t="array" ref="AN746">IFNA(TEXT(XLOOKUP(C:C,'Follow up.2'!B:B,'Follow up.2'!AF:AF), "mm/yyyy"), "-")</f>
        <v>-</v>
      </c>
      <c r="AO746" s="31"/>
      <c r="AP746" s="27"/>
      <c r="AQ746" s="3"/>
      <c r="AR746" s="3"/>
      <c r="AS746" s="3"/>
      <c r="AT746" s="3"/>
      <c r="AU746" s="3"/>
      <c r="AV746" s="3"/>
      <c r="AW746" s="3"/>
      <c r="AX746" s="3"/>
      <c r="AY746" s="3"/>
      <c r="AZ746" s="3"/>
      <c r="BA746" s="3"/>
      <c r="BB746" s="3"/>
      <c r="BC746" s="3"/>
      <c r="BD746" s="3"/>
      <c r="BE746" s="3"/>
      <c r="BF746" s="3"/>
      <c r="BG746" s="3"/>
      <c r="BH746" s="3"/>
      <c r="BI746" s="3"/>
    </row>
    <row r="747" ht="12.75" customHeight="1">
      <c r="A747" s="1"/>
      <c r="B747" s="1" t="str">
        <f t="array" ref="B747">ifna(iferror(xlookup(C:C,'1000'!A:A,'1000'!D:D),iferror(xlookup(C:C,'2000'!A:A,'2000'!D:D),xlookup(C:C,'3000'!A:A,'3000'!D:D))),"-")</f>
        <v>-</v>
      </c>
      <c r="C747" s="26">
        <v>1150.0</v>
      </c>
      <c r="D747" s="27" t="s">
        <v>931</v>
      </c>
      <c r="E747" s="27" t="s">
        <v>2882</v>
      </c>
      <c r="F747" s="27" t="s">
        <v>50</v>
      </c>
      <c r="G747" s="27" t="s">
        <v>450</v>
      </c>
      <c r="H747" s="28" t="s">
        <v>2883</v>
      </c>
      <c r="I747" s="29" t="s">
        <v>2884</v>
      </c>
      <c r="J747" s="27"/>
      <c r="K747" s="30" t="s">
        <v>42</v>
      </c>
      <c r="L747" s="31" t="s">
        <v>42</v>
      </c>
      <c r="M747" s="51" t="s">
        <v>895</v>
      </c>
      <c r="N747" s="153" t="s">
        <v>58</v>
      </c>
      <c r="O747" s="149" t="s">
        <v>58</v>
      </c>
      <c r="P747" s="35" t="s">
        <v>106</v>
      </c>
      <c r="Q747" s="35"/>
      <c r="R747" s="35"/>
      <c r="S747" s="35"/>
      <c r="T747" s="35"/>
      <c r="U747" s="35"/>
      <c r="V747" s="35"/>
      <c r="W747" s="35"/>
      <c r="X747" s="35"/>
      <c r="Y747" s="35"/>
      <c r="Z747" s="38" t="str">
        <f t="array" ref="Z747">IFERROR(xlookup(C:C,'Follow up.1'!A:A,'Follow up.1'!AF:AF),"-")</f>
        <v>-</v>
      </c>
      <c r="AA747" s="31"/>
      <c r="AB747" s="31"/>
      <c r="AC747" s="31"/>
      <c r="AD747" s="31"/>
      <c r="AE747" s="31"/>
      <c r="AF747" s="31"/>
      <c r="AG747" s="31"/>
      <c r="AH747" s="31"/>
      <c r="AI747" s="31"/>
      <c r="AJ747" s="31"/>
      <c r="AK747" s="31"/>
      <c r="AL747" s="31"/>
      <c r="AM747" s="31"/>
      <c r="AN747" s="39" t="str">
        <f t="array" ref="AN747">IFNA(TEXT(XLOOKUP(C:C,'Follow up.2'!B:B,'Follow up.2'!AF:AF), "mm/yyyy"), "-")</f>
        <v>-</v>
      </c>
      <c r="AO747" s="31"/>
      <c r="AP747" s="27"/>
      <c r="AQ747" s="3"/>
      <c r="AR747" s="3"/>
      <c r="AS747" s="3"/>
      <c r="AT747" s="3"/>
      <c r="AU747" s="3"/>
      <c r="AV747" s="3"/>
      <c r="AW747" s="3"/>
      <c r="AX747" s="3"/>
      <c r="AY747" s="3"/>
      <c r="AZ747" s="3"/>
      <c r="BA747" s="3"/>
      <c r="BB747" s="3"/>
      <c r="BC747" s="3"/>
      <c r="BD747" s="3"/>
      <c r="BE747" s="3"/>
      <c r="BF747" s="3"/>
      <c r="BG747" s="3"/>
      <c r="BH747" s="3"/>
      <c r="BI747" s="3"/>
    </row>
    <row r="748" ht="12.75" customHeight="1">
      <c r="A748" s="1"/>
      <c r="B748" s="1">
        <f t="array" ref="B748">ifna(iferror(xlookup(C:C,'1000'!A:A,'1000'!D:D),iferror(xlookup(C:C,'2000'!A:A,'2000'!D:D),xlookup(C:C,'3000'!A:A,'3000'!D:D))),"-")</f>
        <v>2030</v>
      </c>
      <c r="C748" s="26">
        <v>821.0</v>
      </c>
      <c r="D748" s="27" t="s">
        <v>2885</v>
      </c>
      <c r="E748" s="27" t="s">
        <v>2886</v>
      </c>
      <c r="F748" s="27" t="s">
        <v>50</v>
      </c>
      <c r="G748" s="27" t="s">
        <v>455</v>
      </c>
      <c r="H748" s="28" t="s">
        <v>2285</v>
      </c>
      <c r="I748" s="29" t="s">
        <v>2887</v>
      </c>
      <c r="J748" s="27" t="s">
        <v>2888</v>
      </c>
      <c r="K748" s="30" t="s">
        <v>42</v>
      </c>
      <c r="L748" s="31" t="s">
        <v>42</v>
      </c>
      <c r="M748" s="32" t="s">
        <v>2889</v>
      </c>
      <c r="N748" s="33" t="s">
        <v>654</v>
      </c>
      <c r="O748" s="86" t="s">
        <v>654</v>
      </c>
      <c r="P748" s="35" t="s">
        <v>46</v>
      </c>
      <c r="Q748" s="35" t="s">
        <v>46</v>
      </c>
      <c r="R748" s="35" t="s">
        <v>46</v>
      </c>
      <c r="S748" s="35" t="s">
        <v>46</v>
      </c>
      <c r="T748" s="35" t="s">
        <v>46</v>
      </c>
      <c r="U748" s="35" t="s">
        <v>46</v>
      </c>
      <c r="V748" s="65" t="s">
        <v>45</v>
      </c>
      <c r="W748" s="35" t="s">
        <v>46</v>
      </c>
      <c r="X748" s="35" t="s">
        <v>46</v>
      </c>
      <c r="Y748" s="35" t="s">
        <v>46</v>
      </c>
      <c r="Z748" s="38" t="str">
        <f t="array" ref="Z748">IFERROR(xlookup(C:C,'Follow up.1'!A:A,'Follow up.1'!AF:AF),"-")</f>
        <v> 7/25</v>
      </c>
      <c r="AA748" s="32" t="s">
        <v>46</v>
      </c>
      <c r="AB748" s="32" t="s">
        <v>57</v>
      </c>
      <c r="AC748" s="32" t="s">
        <v>87</v>
      </c>
      <c r="AD748" s="32" t="s">
        <v>56</v>
      </c>
      <c r="AE748" s="32"/>
      <c r="AF748" s="32" t="s">
        <v>68</v>
      </c>
      <c r="AG748" s="31"/>
      <c r="AH748" s="31"/>
      <c r="AI748" s="31"/>
      <c r="AJ748" s="31"/>
      <c r="AK748" s="31"/>
      <c r="AL748" s="31"/>
      <c r="AM748" s="31"/>
      <c r="AN748" s="39" t="str">
        <f t="array" ref="AN748">IFNA(TEXT(XLOOKUP(C:C,'Follow up.2'!B:B,'Follow up.2'!AF:AF),if(left(B748,1)="3","x", "mm/yyyy")), "-")</f>
        <v/>
      </c>
      <c r="AO748" s="31"/>
      <c r="AP748" s="27"/>
      <c r="AQ748" s="3"/>
      <c r="AR748" s="3"/>
      <c r="AS748" s="3"/>
      <c r="AT748" s="3"/>
      <c r="AU748" s="3"/>
      <c r="AV748" s="3"/>
      <c r="AW748" s="13"/>
      <c r="AX748" s="13"/>
      <c r="AY748" s="13"/>
      <c r="AZ748" s="13"/>
      <c r="BA748" s="13"/>
      <c r="BB748" s="13"/>
      <c r="BC748" s="13"/>
      <c r="BD748" s="13"/>
      <c r="BE748" s="13"/>
      <c r="BF748" s="13"/>
      <c r="BG748" s="13"/>
      <c r="BH748" s="13"/>
      <c r="BI748" s="13"/>
    </row>
    <row r="749" ht="12.75" customHeight="1">
      <c r="A749" s="1"/>
      <c r="B749" s="1">
        <f t="array" ref="B749">ifna(iferror(xlookup(C:C,'1000'!A:A,'1000'!D:D),iferror(xlookup(C:C,'2000'!A:A,'2000'!D:D),xlookup(C:C,'3000'!A:A,'3000'!D:D))),"-")</f>
        <v>2037</v>
      </c>
      <c r="C749" s="26">
        <v>912.0</v>
      </c>
      <c r="D749" s="27" t="s">
        <v>2890</v>
      </c>
      <c r="E749" s="27" t="s">
        <v>215</v>
      </c>
      <c r="F749" s="27" t="s">
        <v>50</v>
      </c>
      <c r="G749" s="27" t="s">
        <v>455</v>
      </c>
      <c r="H749" s="28" t="s">
        <v>2891</v>
      </c>
      <c r="I749" s="29" t="s">
        <v>2892</v>
      </c>
      <c r="J749" s="27" t="s">
        <v>2892</v>
      </c>
      <c r="K749" s="30" t="s">
        <v>42</v>
      </c>
      <c r="L749" s="27" t="s">
        <v>42</v>
      </c>
      <c r="M749" s="27"/>
      <c r="N749" s="153" t="s">
        <v>58</v>
      </c>
      <c r="O749" s="149" t="s">
        <v>58</v>
      </c>
      <c r="P749" s="35" t="s">
        <v>46</v>
      </c>
      <c r="Q749" s="66" t="s">
        <v>46</v>
      </c>
      <c r="R749" s="66" t="s">
        <v>45</v>
      </c>
      <c r="S749" s="66"/>
      <c r="T749" s="66"/>
      <c r="U749" s="66"/>
      <c r="V749" s="66"/>
      <c r="W749" s="66"/>
      <c r="X749" s="66"/>
      <c r="Y749" s="66"/>
      <c r="Z749" s="38" t="str">
        <f t="array" ref="Z749">IFERROR(xlookup(C:C,'Follow up.1'!A:A,'Follow up.1'!AF:AF),"-")</f>
        <v/>
      </c>
      <c r="AA749" s="27"/>
      <c r="AB749" s="27"/>
      <c r="AC749" s="27"/>
      <c r="AD749" s="27"/>
      <c r="AE749" s="27"/>
      <c r="AF749" s="27"/>
      <c r="AG749" s="27"/>
      <c r="AH749" s="27"/>
      <c r="AI749" s="27"/>
      <c r="AJ749" s="27"/>
      <c r="AK749" s="27"/>
      <c r="AL749" s="27"/>
      <c r="AM749" s="27"/>
      <c r="AN749" s="39" t="str">
        <f t="array" ref="AN749">IFNA(TEXT(XLOOKUP(C:C,'Follow up.2'!B:B,'Follow up.2'!AF:AF),if(left(B749,1)="3","x", "mm/yyyy")), "-")</f>
        <v>-</v>
      </c>
      <c r="AO749" s="27"/>
      <c r="AP749" s="27"/>
      <c r="AQ749" s="3"/>
      <c r="AR749" s="3"/>
      <c r="AS749" s="3"/>
      <c r="AT749" s="3"/>
      <c r="AU749" s="3"/>
      <c r="AV749" s="3"/>
      <c r="AW749" s="3"/>
      <c r="AX749" s="3"/>
      <c r="AY749" s="3"/>
      <c r="AZ749" s="3"/>
      <c r="BA749" s="3"/>
      <c r="BB749" s="3"/>
      <c r="BC749" s="3"/>
      <c r="BD749" s="3"/>
      <c r="BE749" s="3"/>
      <c r="BF749" s="3"/>
      <c r="BG749" s="3"/>
      <c r="BH749" s="3"/>
      <c r="BI749" s="3"/>
    </row>
    <row r="750" ht="12.75" customHeight="1">
      <c r="A750" s="1"/>
      <c r="B750" s="1" t="str">
        <f t="array" ref="B750">ifna(iferror(xlookup(C:C,'1000'!A:A,'1000'!D:D),iferror(xlookup(C:C,'2000'!A:A,'2000'!D:D),xlookup(C:C,'3000'!A:A,'3000'!D:D))),"-")</f>
        <v>-</v>
      </c>
      <c r="C750" s="26">
        <v>693.0</v>
      </c>
      <c r="D750" s="27" t="s">
        <v>2893</v>
      </c>
      <c r="E750" s="27" t="s">
        <v>2894</v>
      </c>
      <c r="F750" s="27" t="s">
        <v>50</v>
      </c>
      <c r="G750" s="27" t="s">
        <v>455</v>
      </c>
      <c r="H750" s="28" t="s">
        <v>2895</v>
      </c>
      <c r="I750" s="29">
        <v>0.0</v>
      </c>
      <c r="J750" s="27" t="s">
        <v>2896</v>
      </c>
      <c r="K750" s="30" t="s">
        <v>2897</v>
      </c>
      <c r="L750" s="31" t="s">
        <v>2897</v>
      </c>
      <c r="M750" s="31"/>
      <c r="N750" s="153" t="s">
        <v>58</v>
      </c>
      <c r="O750" s="149" t="s">
        <v>58</v>
      </c>
      <c r="P750" s="35"/>
      <c r="Q750" s="35"/>
      <c r="R750" s="35"/>
      <c r="S750" s="35"/>
      <c r="T750" s="35"/>
      <c r="U750" s="35"/>
      <c r="V750" s="35"/>
      <c r="W750" s="35"/>
      <c r="X750" s="35"/>
      <c r="Y750" s="35"/>
      <c r="Z750" s="38" t="str">
        <f t="array" ref="Z750">IFERROR(xlookup(C:C,'Follow up.1'!A:A,'Follow up.1'!AF:AF),"-")</f>
        <v>-</v>
      </c>
      <c r="AA750" s="31"/>
      <c r="AB750" s="31"/>
      <c r="AC750" s="31"/>
      <c r="AD750" s="31"/>
      <c r="AE750" s="31"/>
      <c r="AF750" s="31"/>
      <c r="AG750" s="31"/>
      <c r="AH750" s="31"/>
      <c r="AI750" s="31"/>
      <c r="AJ750" s="31"/>
      <c r="AK750" s="31"/>
      <c r="AL750" s="31"/>
      <c r="AM750" s="31"/>
      <c r="AN750" s="39" t="str">
        <f t="array" ref="AN750">IFNA(TEXT(XLOOKUP(C:C,'Follow up.2'!B:B,'Follow up.2'!AF:AF),if(left(B750,1)="3","x", "mm/yyyy")), "-")</f>
        <v>-</v>
      </c>
      <c r="AO750" s="31"/>
      <c r="AP750" s="27"/>
      <c r="AQ750" s="3"/>
      <c r="AR750" s="3"/>
      <c r="AS750" s="3"/>
      <c r="AT750" s="3"/>
      <c r="AU750" s="3"/>
      <c r="AV750" s="3"/>
      <c r="AW750" s="3"/>
      <c r="AX750" s="3"/>
      <c r="AY750" s="3"/>
      <c r="AZ750" s="3"/>
      <c r="BA750" s="3"/>
      <c r="BB750" s="3"/>
      <c r="BC750" s="3"/>
      <c r="BD750" s="3"/>
      <c r="BE750" s="3"/>
      <c r="BF750" s="3"/>
      <c r="BG750" s="3"/>
      <c r="BH750" s="3"/>
      <c r="BI750" s="3"/>
    </row>
    <row r="751" ht="12.75" customHeight="1">
      <c r="A751" s="1"/>
      <c r="B751" s="1" t="str">
        <f t="array" ref="B751">ifna(iferror(xlookup(C:C,'1000'!A:A,'1000'!D:D),iferror(xlookup(C:C,'2000'!A:A,'2000'!D:D),xlookup(C:C,'3000'!A:A,'3000'!D:D))),"-")</f>
        <v>-</v>
      </c>
      <c r="C751" s="26">
        <v>753.0</v>
      </c>
      <c r="D751" s="27" t="s">
        <v>2898</v>
      </c>
      <c r="E751" s="27" t="s">
        <v>2899</v>
      </c>
      <c r="F751" s="27" t="s">
        <v>50</v>
      </c>
      <c r="G751" s="27" t="s">
        <v>455</v>
      </c>
      <c r="H751" s="28" t="s">
        <v>1355</v>
      </c>
      <c r="I751" s="29">
        <v>0.0</v>
      </c>
      <c r="J751" s="27" t="s">
        <v>1356</v>
      </c>
      <c r="K751" s="30" t="s">
        <v>42</v>
      </c>
      <c r="L751" s="31" t="s">
        <v>42</v>
      </c>
      <c r="M751" s="51" t="s">
        <v>895</v>
      </c>
      <c r="N751" s="153" t="s">
        <v>58</v>
      </c>
      <c r="O751" s="149" t="s">
        <v>58</v>
      </c>
      <c r="P751" s="206"/>
      <c r="Q751" s="35"/>
      <c r="R751" s="35"/>
      <c r="S751" s="35"/>
      <c r="T751" s="35"/>
      <c r="U751" s="35"/>
      <c r="V751" s="35"/>
      <c r="W751" s="35"/>
      <c r="X751" s="35"/>
      <c r="Y751" s="35"/>
      <c r="Z751" s="38" t="str">
        <f t="array" ref="Z751">IFERROR(xlookup(C:C,'Follow up.1'!A:A,'Follow up.1'!AF:AF),"-")</f>
        <v>-</v>
      </c>
      <c r="AA751" s="31"/>
      <c r="AB751" s="31"/>
      <c r="AC751" s="31"/>
      <c r="AD751" s="31"/>
      <c r="AE751" s="31"/>
      <c r="AF751" s="31"/>
      <c r="AG751" s="31"/>
      <c r="AH751" s="31"/>
      <c r="AI751" s="31"/>
      <c r="AJ751" s="31"/>
      <c r="AK751" s="31"/>
      <c r="AL751" s="31"/>
      <c r="AM751" s="31"/>
      <c r="AN751" s="39" t="str">
        <f t="array" ref="AN751">IFNA(TEXT(XLOOKUP(C:C,'Follow up.2'!B:B,'Follow up.2'!AF:AF),if(left(B751,1)="3","x", "mm/yyyy")), "-")</f>
        <v>-</v>
      </c>
      <c r="AO751" s="31"/>
      <c r="AP751" s="27"/>
      <c r="AQ751" s="3"/>
      <c r="AR751" s="3"/>
      <c r="AS751" s="3"/>
      <c r="AT751" s="3"/>
      <c r="AU751" s="3"/>
      <c r="AV751" s="3"/>
      <c r="AW751" s="3"/>
      <c r="AX751" s="3"/>
      <c r="AY751" s="3"/>
      <c r="AZ751" s="3"/>
      <c r="BA751" s="3"/>
      <c r="BB751" s="3"/>
      <c r="BC751" s="3"/>
      <c r="BD751" s="3"/>
      <c r="BE751" s="3"/>
      <c r="BF751" s="3"/>
      <c r="BG751" s="3"/>
      <c r="BH751" s="3"/>
      <c r="BI751" s="3"/>
    </row>
    <row r="752" ht="12.75" customHeight="1">
      <c r="A752" s="1"/>
      <c r="B752" s="1" t="str">
        <f t="array" ref="B752">ifna(iferror(xlookup(C:C,'1000'!A:A,'1000'!D:D),iferror(xlookup(C:C,'2000'!A:A,'2000'!D:D),xlookup(C:C,'3000'!A:A,'3000'!D:D))),"-")</f>
        <v>-</v>
      </c>
      <c r="C752" s="26">
        <v>764.0</v>
      </c>
      <c r="D752" s="27" t="s">
        <v>2900</v>
      </c>
      <c r="E752" s="27" t="s">
        <v>1768</v>
      </c>
      <c r="F752" s="27" t="s">
        <v>50</v>
      </c>
      <c r="G752" s="27" t="s">
        <v>455</v>
      </c>
      <c r="H752" s="28" t="s">
        <v>1769</v>
      </c>
      <c r="I752" s="29">
        <v>0.0</v>
      </c>
      <c r="J752" s="27" t="s">
        <v>1770</v>
      </c>
      <c r="K752" s="30" t="s">
        <v>42</v>
      </c>
      <c r="L752" s="31" t="s">
        <v>42</v>
      </c>
      <c r="M752" s="51" t="s">
        <v>895</v>
      </c>
      <c r="N752" s="153" t="s">
        <v>58</v>
      </c>
      <c r="O752" s="149" t="s">
        <v>58</v>
      </c>
      <c r="P752" s="206" t="s">
        <v>46</v>
      </c>
      <c r="Q752" s="35" t="s">
        <v>46</v>
      </c>
      <c r="R752" s="35" t="s">
        <v>56</v>
      </c>
      <c r="S752" s="35"/>
      <c r="T752" s="35"/>
      <c r="U752" s="35"/>
      <c r="V752" s="35"/>
      <c r="W752" s="35"/>
      <c r="X752" s="35"/>
      <c r="Y752" s="35"/>
      <c r="Z752" s="38" t="str">
        <f t="array" ref="Z752">IFERROR(xlookup(C:C,'Follow up.1'!A:A,'Follow up.1'!AF:AF),"-")</f>
        <v>-</v>
      </c>
      <c r="AA752" s="31"/>
      <c r="AB752" s="31"/>
      <c r="AC752" s="31"/>
      <c r="AD752" s="31"/>
      <c r="AE752" s="31"/>
      <c r="AF752" s="31"/>
      <c r="AG752" s="31"/>
      <c r="AH752" s="31"/>
      <c r="AI752" s="31"/>
      <c r="AJ752" s="31"/>
      <c r="AK752" s="31"/>
      <c r="AL752" s="31"/>
      <c r="AM752" s="31"/>
      <c r="AN752" s="39" t="str">
        <f t="array" ref="AN752">IFNA(TEXT(XLOOKUP(C:C,'Follow up.2'!B:B,'Follow up.2'!AF:AF),if(left(B752,1)="3","x", "mm/yyyy")), "-")</f>
        <v>-</v>
      </c>
      <c r="AO752" s="31"/>
      <c r="AP752" s="27"/>
      <c r="AQ752" s="3"/>
      <c r="AR752" s="3"/>
      <c r="AS752" s="3"/>
      <c r="AT752" s="3"/>
      <c r="AU752" s="3"/>
      <c r="AV752" s="3"/>
      <c r="AW752" s="3"/>
      <c r="AX752" s="3"/>
      <c r="AY752" s="3"/>
      <c r="AZ752" s="3"/>
      <c r="BA752" s="3"/>
      <c r="BB752" s="3"/>
      <c r="BC752" s="3"/>
      <c r="BD752" s="3"/>
      <c r="BE752" s="3"/>
      <c r="BF752" s="3"/>
      <c r="BG752" s="3"/>
      <c r="BH752" s="3"/>
      <c r="BI752" s="3"/>
    </row>
    <row r="753" ht="12.75" customHeight="1">
      <c r="A753" s="1"/>
      <c r="B753" s="1" t="str">
        <f t="array" ref="B753">ifna(iferror(xlookup(C:C,'1000'!A:A,'1000'!D:D),iferror(xlookup(C:C,'2000'!A:A,'2000'!D:D),xlookup(C:C,'3000'!A:A,'3000'!D:D))),"-")</f>
        <v>-</v>
      </c>
      <c r="C753" s="26">
        <v>894.0</v>
      </c>
      <c r="D753" s="27" t="s">
        <v>678</v>
      </c>
      <c r="E753" s="27" t="s">
        <v>2901</v>
      </c>
      <c r="F753" s="27" t="s">
        <v>50</v>
      </c>
      <c r="G753" s="27" t="s">
        <v>455</v>
      </c>
      <c r="H753" s="28" t="s">
        <v>2902</v>
      </c>
      <c r="I753" s="29" t="s">
        <v>2903</v>
      </c>
      <c r="J753" s="27" t="s">
        <v>2904</v>
      </c>
      <c r="K753" s="30" t="s">
        <v>42</v>
      </c>
      <c r="L753" s="27" t="s">
        <v>42</v>
      </c>
      <c r="M753" s="51" t="s">
        <v>895</v>
      </c>
      <c r="N753" s="153" t="s">
        <v>58</v>
      </c>
      <c r="O753" s="149" t="s">
        <v>58</v>
      </c>
      <c r="P753" s="66"/>
      <c r="Q753" s="66"/>
      <c r="R753" s="66"/>
      <c r="S753" s="66"/>
      <c r="T753" s="66"/>
      <c r="U753" s="66"/>
      <c r="V753" s="66"/>
      <c r="W753" s="66"/>
      <c r="X753" s="66"/>
      <c r="Y753" s="66"/>
      <c r="Z753" s="38" t="str">
        <f t="array" ref="Z753">IFERROR(xlookup(C:C,'Follow up.1'!A:A,'Follow up.1'!AF:AF),"-")</f>
        <v>-</v>
      </c>
      <c r="AA753" s="27"/>
      <c r="AB753" s="27"/>
      <c r="AC753" s="27"/>
      <c r="AD753" s="27"/>
      <c r="AE753" s="27"/>
      <c r="AF753" s="27"/>
      <c r="AG753" s="27"/>
      <c r="AH753" s="27"/>
      <c r="AI753" s="27"/>
      <c r="AJ753" s="27"/>
      <c r="AK753" s="27"/>
      <c r="AL753" s="27"/>
      <c r="AM753" s="27"/>
      <c r="AN753" s="39" t="str">
        <f t="array" ref="AN753">IFNA(TEXT(XLOOKUP(C:C,'Follow up.2'!B:B,'Follow up.2'!AF:AF),if(left(B753,1)="3","x", "mm/yyyy")), "-")</f>
        <v>-</v>
      </c>
      <c r="AO753" s="27"/>
      <c r="AP753" s="27"/>
      <c r="AQ753" s="3"/>
      <c r="AR753" s="3"/>
      <c r="AS753" s="3"/>
      <c r="AT753" s="3"/>
      <c r="AU753" s="3"/>
      <c r="AV753" s="3"/>
      <c r="AW753" s="3"/>
      <c r="AX753" s="3"/>
      <c r="AY753" s="3"/>
      <c r="AZ753" s="3"/>
      <c r="BA753" s="3"/>
      <c r="BB753" s="3"/>
      <c r="BC753" s="3"/>
      <c r="BD753" s="3"/>
      <c r="BE753" s="3"/>
      <c r="BF753" s="3"/>
      <c r="BG753" s="3"/>
      <c r="BH753" s="3"/>
      <c r="BI753" s="3"/>
    </row>
    <row r="754" ht="12.75" customHeight="1">
      <c r="A754" s="1"/>
      <c r="B754" s="1" t="str">
        <f t="array" ref="B754">ifna(iferror(xlookup(C:C,'1000'!A:A,'1000'!D:D),iferror(xlookup(C:C,'2000'!A:A,'2000'!D:D),xlookup(C:C,'3000'!A:A,'3000'!D:D))),"-")</f>
        <v>-</v>
      </c>
      <c r="C754" s="26">
        <v>937.0</v>
      </c>
      <c r="D754" s="27" t="s">
        <v>2905</v>
      </c>
      <c r="E754" s="27" t="s">
        <v>2906</v>
      </c>
      <c r="F754" s="27" t="s">
        <v>50</v>
      </c>
      <c r="G754" s="27" t="s">
        <v>455</v>
      </c>
      <c r="H754" s="28" t="s">
        <v>2907</v>
      </c>
      <c r="I754" s="29">
        <v>0.0</v>
      </c>
      <c r="J754" s="27" t="s">
        <v>2908</v>
      </c>
      <c r="K754" s="30" t="s">
        <v>42</v>
      </c>
      <c r="L754" s="31" t="s">
        <v>42</v>
      </c>
      <c r="M754" s="51" t="s">
        <v>895</v>
      </c>
      <c r="N754" s="153" t="s">
        <v>58</v>
      </c>
      <c r="O754" s="149" t="s">
        <v>58</v>
      </c>
      <c r="P754" s="35"/>
      <c r="Q754" s="35"/>
      <c r="R754" s="35"/>
      <c r="S754" s="35"/>
      <c r="T754" s="35"/>
      <c r="U754" s="35"/>
      <c r="V754" s="35"/>
      <c r="W754" s="35"/>
      <c r="X754" s="35"/>
      <c r="Y754" s="35"/>
      <c r="Z754" s="38" t="str">
        <f t="array" ref="Z754">IFERROR(xlookup(C:C,'Follow up.1'!A:A,'Follow up.1'!AF:AF),"-")</f>
        <v>-</v>
      </c>
      <c r="AA754" s="31"/>
      <c r="AB754" s="31"/>
      <c r="AC754" s="31"/>
      <c r="AD754" s="31"/>
      <c r="AE754" s="31"/>
      <c r="AF754" s="31"/>
      <c r="AG754" s="31"/>
      <c r="AH754" s="31"/>
      <c r="AI754" s="31"/>
      <c r="AJ754" s="31"/>
      <c r="AK754" s="31"/>
      <c r="AL754" s="31"/>
      <c r="AM754" s="31"/>
      <c r="AN754" s="39" t="str">
        <f t="array" ref="AN754">IFNA(TEXT(XLOOKUP(C:C,'Follow up.2'!B:B,'Follow up.2'!AF:AF),if(left(B754,1)="3","x", "mm/yyyy")), "-")</f>
        <v>-</v>
      </c>
      <c r="AO754" s="31"/>
      <c r="AP754" s="27"/>
      <c r="AQ754" s="3"/>
      <c r="AR754" s="3"/>
      <c r="AS754" s="3"/>
      <c r="AT754" s="3"/>
      <c r="AU754" s="3"/>
      <c r="AV754" s="3"/>
      <c r="AW754" s="3"/>
      <c r="AX754" s="3"/>
      <c r="AY754" s="3"/>
      <c r="AZ754" s="3"/>
      <c r="BA754" s="3"/>
      <c r="BB754" s="3"/>
      <c r="BC754" s="3"/>
      <c r="BD754" s="3"/>
      <c r="BE754" s="3"/>
      <c r="BF754" s="3"/>
      <c r="BG754" s="3"/>
      <c r="BH754" s="3"/>
      <c r="BI754" s="3"/>
    </row>
    <row r="755" ht="12.75" customHeight="1">
      <c r="A755" s="1"/>
      <c r="B755" s="1" t="str">
        <f t="array" ref="B755">ifna(iferror(xlookup(C:C,'1000'!A:A,'1000'!D:D),iferror(xlookup(C:C,'2000'!A:A,'2000'!D:D),xlookup(C:C,'3000'!A:A,'3000'!D:D))),"-")</f>
        <v>-</v>
      </c>
      <c r="C755" s="26">
        <v>961.0</v>
      </c>
      <c r="D755" s="27" t="s">
        <v>322</v>
      </c>
      <c r="E755" s="27" t="s">
        <v>959</v>
      </c>
      <c r="F755" s="27" t="s">
        <v>50</v>
      </c>
      <c r="G755" s="27" t="s">
        <v>455</v>
      </c>
      <c r="H755" s="28" t="s">
        <v>2909</v>
      </c>
      <c r="I755" s="29">
        <v>0.0</v>
      </c>
      <c r="J755" s="27" t="s">
        <v>2910</v>
      </c>
      <c r="K755" s="30" t="s">
        <v>42</v>
      </c>
      <c r="L755" s="31" t="s">
        <v>42</v>
      </c>
      <c r="M755" s="51" t="s">
        <v>895</v>
      </c>
      <c r="N755" s="153" t="s">
        <v>58</v>
      </c>
      <c r="O755" s="149" t="s">
        <v>58</v>
      </c>
      <c r="P755" s="35"/>
      <c r="Q755" s="35"/>
      <c r="R755" s="35"/>
      <c r="S755" s="35"/>
      <c r="T755" s="35"/>
      <c r="U755" s="35"/>
      <c r="V755" s="35"/>
      <c r="W755" s="35"/>
      <c r="X755" s="35"/>
      <c r="Y755" s="35"/>
      <c r="Z755" s="38" t="str">
        <f t="array" ref="Z755">IFERROR(xlookup(C:C,'Follow up.1'!A:A,'Follow up.1'!AF:AF),"-")</f>
        <v>-</v>
      </c>
      <c r="AA755" s="31"/>
      <c r="AB755" s="31"/>
      <c r="AC755" s="31"/>
      <c r="AD755" s="31"/>
      <c r="AE755" s="31"/>
      <c r="AF755" s="31"/>
      <c r="AG755" s="31"/>
      <c r="AH755" s="31"/>
      <c r="AI755" s="31"/>
      <c r="AJ755" s="31"/>
      <c r="AK755" s="31"/>
      <c r="AL755" s="31"/>
      <c r="AM755" s="31"/>
      <c r="AN755" s="39" t="str">
        <f t="array" ref="AN755">IFNA(TEXT(XLOOKUP(C:C,'Follow up.2'!B:B,'Follow up.2'!AF:AF),if(left(B755,1)="3","x", "mm/yyyy")), "-")</f>
        <v>-</v>
      </c>
      <c r="AO755" s="31"/>
      <c r="AP755" s="27"/>
      <c r="AQ755" s="3"/>
      <c r="AR755" s="3"/>
      <c r="AS755" s="3"/>
      <c r="AT755" s="3"/>
      <c r="AU755" s="3"/>
      <c r="AV755" s="3"/>
      <c r="AW755" s="3"/>
      <c r="AX755" s="3"/>
      <c r="AY755" s="3"/>
      <c r="AZ755" s="3"/>
      <c r="BA755" s="3"/>
      <c r="BB755" s="3"/>
      <c r="BC755" s="3"/>
      <c r="BD755" s="3"/>
      <c r="BE755" s="3"/>
      <c r="BF755" s="3"/>
      <c r="BG755" s="3"/>
      <c r="BH755" s="3"/>
      <c r="BI755" s="3"/>
    </row>
    <row r="756" ht="12.75" customHeight="1">
      <c r="A756" s="1"/>
      <c r="B756" s="1" t="str">
        <f t="array" ref="B756">ifna(iferror(xlookup(C:C,'1000'!A:A,'1000'!D:D),iferror(xlookup(C:C,'2000'!A:A,'2000'!D:D),xlookup(C:C,'3000'!A:A,'3000'!D:D))),"-")</f>
        <v>-</v>
      </c>
      <c r="C756" s="26">
        <v>980.0</v>
      </c>
      <c r="D756" s="27" t="s">
        <v>1966</v>
      </c>
      <c r="E756" s="27" t="s">
        <v>2911</v>
      </c>
      <c r="F756" s="27" t="s">
        <v>50</v>
      </c>
      <c r="G756" s="27" t="s">
        <v>455</v>
      </c>
      <c r="H756" s="28" t="s">
        <v>2912</v>
      </c>
      <c r="I756" s="29">
        <v>0.0</v>
      </c>
      <c r="J756" s="27" t="s">
        <v>2913</v>
      </c>
      <c r="K756" s="30" t="s">
        <v>42</v>
      </c>
      <c r="L756" s="31" t="s">
        <v>42</v>
      </c>
      <c r="M756" s="51" t="s">
        <v>895</v>
      </c>
      <c r="N756" s="153" t="s">
        <v>58</v>
      </c>
      <c r="O756" s="149" t="s">
        <v>58</v>
      </c>
      <c r="P756" s="35"/>
      <c r="Q756" s="35"/>
      <c r="R756" s="35"/>
      <c r="S756" s="35"/>
      <c r="T756" s="35"/>
      <c r="U756" s="35"/>
      <c r="V756" s="35"/>
      <c r="W756" s="35"/>
      <c r="X756" s="35"/>
      <c r="Y756" s="35"/>
      <c r="Z756" s="38" t="str">
        <f t="array" ref="Z756">IFERROR(xlookup(C:C,'Follow up.1'!A:A,'Follow up.1'!AF:AF),"-")</f>
        <v>-</v>
      </c>
      <c r="AA756" s="31"/>
      <c r="AB756" s="31"/>
      <c r="AC756" s="31"/>
      <c r="AD756" s="31"/>
      <c r="AE756" s="31"/>
      <c r="AF756" s="31"/>
      <c r="AG756" s="31"/>
      <c r="AH756" s="31"/>
      <c r="AI756" s="31"/>
      <c r="AJ756" s="31"/>
      <c r="AK756" s="31"/>
      <c r="AL756" s="31"/>
      <c r="AM756" s="31"/>
      <c r="AN756" s="39" t="str">
        <f t="array" ref="AN756">IFNA(TEXT(XLOOKUP(C:C,'Follow up.2'!B:B,'Follow up.2'!AF:AF),if(left(B756,1)="3","x", "mm/yyyy")), "-")</f>
        <v>-</v>
      </c>
      <c r="AO756" s="31"/>
      <c r="AP756" s="27"/>
      <c r="AQ756" s="3"/>
      <c r="AR756" s="3"/>
      <c r="AS756" s="3"/>
      <c r="AT756" s="3"/>
      <c r="AU756" s="3"/>
      <c r="AV756" s="3"/>
      <c r="AW756" s="3"/>
      <c r="AX756" s="3"/>
      <c r="AY756" s="3"/>
      <c r="AZ756" s="3"/>
      <c r="BA756" s="3"/>
      <c r="BB756" s="3"/>
      <c r="BC756" s="3"/>
      <c r="BD756" s="3"/>
      <c r="BE756" s="3"/>
      <c r="BF756" s="3"/>
      <c r="BG756" s="3"/>
      <c r="BH756" s="3"/>
      <c r="BI756" s="3"/>
    </row>
    <row r="757" ht="12.75" customHeight="1">
      <c r="A757" s="1"/>
      <c r="B757" s="1" t="str">
        <f t="array" ref="B757">ifna(iferror(xlookup(C:C,'1000'!A:A,'1000'!D:D),iferror(xlookup(C:C,'2000'!A:A,'2000'!D:D),xlookup(C:C,'3000'!A:A,'3000'!D:D))),"-")</f>
        <v>-</v>
      </c>
      <c r="C757" s="26">
        <v>1039.0</v>
      </c>
      <c r="D757" s="27" t="s">
        <v>2914</v>
      </c>
      <c r="E757" s="27" t="s">
        <v>2915</v>
      </c>
      <c r="F757" s="27" t="s">
        <v>50</v>
      </c>
      <c r="G757" s="27" t="s">
        <v>455</v>
      </c>
      <c r="H757" s="28" t="s">
        <v>2916</v>
      </c>
      <c r="I757" s="29" t="s">
        <v>2917</v>
      </c>
      <c r="J757" s="27" t="s">
        <v>2917</v>
      </c>
      <c r="K757" s="30" t="s">
        <v>2918</v>
      </c>
      <c r="L757" s="31" t="s">
        <v>2918</v>
      </c>
      <c r="M757" s="51" t="s">
        <v>895</v>
      </c>
      <c r="N757" s="153" t="s">
        <v>58</v>
      </c>
      <c r="O757" s="149" t="s">
        <v>58</v>
      </c>
      <c r="P757" s="35"/>
      <c r="Q757" s="35"/>
      <c r="R757" s="35"/>
      <c r="S757" s="35"/>
      <c r="T757" s="35"/>
      <c r="U757" s="35"/>
      <c r="V757" s="35"/>
      <c r="W757" s="35"/>
      <c r="X757" s="35"/>
      <c r="Y757" s="35"/>
      <c r="Z757" s="38" t="str">
        <f t="array" ref="Z757">IFERROR(xlookup(C:C,'Follow up.1'!A:A,'Follow up.1'!AF:AF),"-")</f>
        <v>-</v>
      </c>
      <c r="AA757" s="31"/>
      <c r="AB757" s="31"/>
      <c r="AC757" s="31"/>
      <c r="AD757" s="31"/>
      <c r="AE757" s="31"/>
      <c r="AF757" s="31"/>
      <c r="AG757" s="31"/>
      <c r="AH757" s="31"/>
      <c r="AI757" s="31"/>
      <c r="AJ757" s="31"/>
      <c r="AK757" s="31"/>
      <c r="AL757" s="31"/>
      <c r="AM757" s="31"/>
      <c r="AN757" s="39" t="str">
        <f t="array" ref="AN757">IFNA(TEXT(XLOOKUP(C:C,'Follow up.2'!B:B,'Follow up.2'!AF:AF),if(left(B757,1)="3","x", "mm/yyyy")), "-")</f>
        <v>-</v>
      </c>
      <c r="AO757" s="31"/>
      <c r="AP757" s="27"/>
      <c r="AQ757" s="3"/>
      <c r="AR757" s="3"/>
      <c r="AS757" s="3"/>
      <c r="AT757" s="3"/>
      <c r="AU757" s="3"/>
      <c r="AV757" s="3"/>
      <c r="AW757" s="3"/>
      <c r="AX757" s="3"/>
      <c r="AY757" s="3"/>
      <c r="AZ757" s="3"/>
      <c r="BA757" s="3"/>
      <c r="BB757" s="3"/>
      <c r="BC757" s="3"/>
      <c r="BD757" s="3"/>
      <c r="BE757" s="3"/>
      <c r="BF757" s="3"/>
      <c r="BG757" s="3"/>
      <c r="BH757" s="3"/>
      <c r="BI757" s="3"/>
    </row>
    <row r="758" ht="12.75" customHeight="1">
      <c r="A758" s="1"/>
      <c r="B758" s="1" t="str">
        <f t="array" ref="B758">ifna(iferror(xlookup(C:C,'1000'!A:A,'1000'!D:D),iferror(xlookup(C:C,'2000'!A:A,'2000'!D:D),xlookup(C:C,'3000'!A:A,'3000'!D:D))),"-")</f>
        <v>-</v>
      </c>
      <c r="C758" s="26">
        <v>1079.0</v>
      </c>
      <c r="D758" s="27" t="s">
        <v>2919</v>
      </c>
      <c r="E758" s="27" t="s">
        <v>2920</v>
      </c>
      <c r="F758" s="27" t="s">
        <v>50</v>
      </c>
      <c r="G758" s="27" t="s">
        <v>455</v>
      </c>
      <c r="H758" s="28" t="s">
        <v>2921</v>
      </c>
      <c r="I758" s="29" t="s">
        <v>2922</v>
      </c>
      <c r="J758" s="27" t="s">
        <v>2922</v>
      </c>
      <c r="K758" s="30" t="s">
        <v>42</v>
      </c>
      <c r="L758" s="31" t="s">
        <v>42</v>
      </c>
      <c r="M758" s="51" t="s">
        <v>895</v>
      </c>
      <c r="N758" s="153" t="s">
        <v>58</v>
      </c>
      <c r="O758" s="149" t="s">
        <v>58</v>
      </c>
      <c r="P758" s="35" t="s">
        <v>76</v>
      </c>
      <c r="Q758" s="35"/>
      <c r="R758" s="35"/>
      <c r="S758" s="35"/>
      <c r="T758" s="35"/>
      <c r="U758" s="35"/>
      <c r="V758" s="35"/>
      <c r="W758" s="35"/>
      <c r="X758" s="35"/>
      <c r="Y758" s="35"/>
      <c r="Z758" s="38" t="str">
        <f t="array" ref="Z758">IFERROR(xlookup(C:C,'Follow up.1'!A:A,'Follow up.1'!AF:AF),"-")</f>
        <v>-</v>
      </c>
      <c r="AA758" s="31"/>
      <c r="AB758" s="31"/>
      <c r="AC758" s="31"/>
      <c r="AD758" s="31"/>
      <c r="AE758" s="31"/>
      <c r="AF758" s="31"/>
      <c r="AG758" s="31"/>
      <c r="AH758" s="31"/>
      <c r="AI758" s="31"/>
      <c r="AJ758" s="31"/>
      <c r="AK758" s="31"/>
      <c r="AL758" s="31"/>
      <c r="AM758" s="31"/>
      <c r="AN758" s="39" t="str">
        <f t="array" ref="AN758">IFNA(TEXT(XLOOKUP(C:C,'Follow up.2'!B:B,'Follow up.2'!AF:AF), "mm/yyyy"), "-")</f>
        <v>-</v>
      </c>
      <c r="AO758" s="31"/>
      <c r="AP758" s="27"/>
      <c r="AQ758" s="3"/>
      <c r="AR758" s="3"/>
      <c r="AS758" s="3"/>
      <c r="AT758" s="3"/>
      <c r="AU758" s="3"/>
      <c r="AV758" s="3"/>
      <c r="AW758" s="3"/>
      <c r="AX758" s="3"/>
      <c r="AY758" s="3"/>
      <c r="AZ758" s="3"/>
      <c r="BA758" s="3"/>
      <c r="BB758" s="3"/>
      <c r="BC758" s="3"/>
      <c r="BD758" s="3"/>
      <c r="BE758" s="3"/>
      <c r="BF758" s="3"/>
      <c r="BG758" s="3"/>
      <c r="BH758" s="3"/>
      <c r="BI758" s="3"/>
    </row>
    <row r="759" ht="12.75" customHeight="1">
      <c r="A759" s="1"/>
      <c r="B759" s="1" t="str">
        <f t="array" ref="B759">ifna(iferror(xlookup(C:C,'1000'!A:A,'1000'!D:D),iferror(xlookup(C:C,'2000'!A:A,'2000'!D:D),xlookup(C:C,'3000'!A:A,'3000'!D:D))),"-")</f>
        <v>-</v>
      </c>
      <c r="C759" s="26">
        <v>1094.0</v>
      </c>
      <c r="D759" s="27" t="s">
        <v>2923</v>
      </c>
      <c r="E759" s="27" t="s">
        <v>2924</v>
      </c>
      <c r="F759" s="27" t="s">
        <v>50</v>
      </c>
      <c r="G759" s="27" t="s">
        <v>455</v>
      </c>
      <c r="H759" s="28">
        <v>0.0</v>
      </c>
      <c r="I759" s="29">
        <v>0.0</v>
      </c>
      <c r="J759" s="27" t="s">
        <v>2925</v>
      </c>
      <c r="K759" s="30" t="s">
        <v>42</v>
      </c>
      <c r="L759" s="31" t="s">
        <v>42</v>
      </c>
      <c r="M759" s="51" t="s">
        <v>895</v>
      </c>
      <c r="N759" s="153" t="s">
        <v>58</v>
      </c>
      <c r="O759" s="149" t="s">
        <v>58</v>
      </c>
      <c r="P759" s="35" t="s">
        <v>46</v>
      </c>
      <c r="Q759" s="35" t="s">
        <v>56</v>
      </c>
      <c r="R759" s="35" t="s">
        <v>56</v>
      </c>
      <c r="S759" s="35" t="s">
        <v>45</v>
      </c>
      <c r="T759" s="35"/>
      <c r="U759" s="35"/>
      <c r="V759" s="35"/>
      <c r="W759" s="35"/>
      <c r="X759" s="35"/>
      <c r="Y759" s="35"/>
      <c r="Z759" s="38" t="str">
        <f t="array" ref="Z759">IFERROR(xlookup(C:C,'Follow up.1'!A:A,'Follow up.1'!AF:AF),"-")</f>
        <v>-</v>
      </c>
      <c r="AA759" s="31"/>
      <c r="AB759" s="31"/>
      <c r="AC759" s="31"/>
      <c r="AD759" s="31"/>
      <c r="AE759" s="31"/>
      <c r="AF759" s="31"/>
      <c r="AG759" s="31"/>
      <c r="AH759" s="31"/>
      <c r="AI759" s="31"/>
      <c r="AJ759" s="31"/>
      <c r="AK759" s="31"/>
      <c r="AL759" s="31"/>
      <c r="AM759" s="31"/>
      <c r="AN759" s="39" t="str">
        <f t="array" ref="AN759">IFNA(TEXT(XLOOKUP(C:C,'Follow up.2'!B:B,'Follow up.2'!AF:AF), "mm/yyyy"), "-")</f>
        <v>-</v>
      </c>
      <c r="AO759" s="31"/>
      <c r="AP759" s="27"/>
      <c r="AQ759" s="3"/>
      <c r="AR759" s="3"/>
      <c r="AS759" s="3"/>
      <c r="AT759" s="3"/>
      <c r="AU759" s="3"/>
      <c r="AV759" s="3"/>
      <c r="AW759" s="3"/>
      <c r="AX759" s="3"/>
      <c r="AY759" s="3"/>
      <c r="AZ759" s="3"/>
      <c r="BA759" s="3"/>
      <c r="BB759" s="3"/>
      <c r="BC759" s="3"/>
      <c r="BD759" s="3"/>
      <c r="BE759" s="3"/>
      <c r="BF759" s="3"/>
      <c r="BG759" s="3"/>
      <c r="BH759" s="3"/>
      <c r="BI759" s="3"/>
    </row>
    <row r="760" ht="12.75" customHeight="1">
      <c r="A760" s="1"/>
      <c r="B760" s="1" t="str">
        <f t="array" ref="B760">ifna(iferror(xlookup(C:C,'1000'!A:A,'1000'!D:D),iferror(xlookup(C:C,'2000'!A:A,'2000'!D:D),xlookup(C:C,'3000'!A:A,'3000'!D:D))),"-")</f>
        <v>-</v>
      </c>
      <c r="C760" s="26">
        <v>1102.0</v>
      </c>
      <c r="D760" s="27" t="s">
        <v>689</v>
      </c>
      <c r="E760" s="27" t="s">
        <v>1882</v>
      </c>
      <c r="F760" s="27" t="s">
        <v>50</v>
      </c>
      <c r="G760" s="27" t="s">
        <v>455</v>
      </c>
      <c r="H760" s="28" t="s">
        <v>2926</v>
      </c>
      <c r="I760" s="29">
        <v>0.0</v>
      </c>
      <c r="J760" s="27" t="s">
        <v>2927</v>
      </c>
      <c r="K760" s="30" t="s">
        <v>42</v>
      </c>
      <c r="L760" s="31" t="s">
        <v>42</v>
      </c>
      <c r="M760" s="51" t="s">
        <v>895</v>
      </c>
      <c r="N760" s="82" t="s">
        <v>654</v>
      </c>
      <c r="O760" s="149" t="s">
        <v>654</v>
      </c>
      <c r="P760" s="35" t="s">
        <v>46</v>
      </c>
      <c r="Q760" s="35"/>
      <c r="R760" s="35"/>
      <c r="S760" s="35"/>
      <c r="T760" s="35"/>
      <c r="U760" s="35"/>
      <c r="V760" s="35"/>
      <c r="W760" s="35"/>
      <c r="X760" s="35"/>
      <c r="Y760" s="35"/>
      <c r="Z760" s="38" t="str">
        <f t="array" ref="Z760">IFERROR(xlookup(C:C,'Follow up.1'!A:A,'Follow up.1'!AF:AF),"-")</f>
        <v>-</v>
      </c>
      <c r="AA760" s="31"/>
      <c r="AB760" s="31"/>
      <c r="AC760" s="31"/>
      <c r="AD760" s="31"/>
      <c r="AE760" s="31"/>
      <c r="AF760" s="31"/>
      <c r="AG760" s="31"/>
      <c r="AH760" s="31"/>
      <c r="AI760" s="31"/>
      <c r="AJ760" s="31"/>
      <c r="AK760" s="31"/>
      <c r="AL760" s="31"/>
      <c r="AM760" s="31"/>
      <c r="AN760" s="39" t="str">
        <f t="array" ref="AN760">IFNA(TEXT(XLOOKUP(C:C,'Follow up.2'!B:B,'Follow up.2'!AF:AF), "mm/yyyy"), "-")</f>
        <v>-</v>
      </c>
      <c r="AO760" s="31"/>
      <c r="AP760" s="27"/>
      <c r="AQ760" s="3"/>
      <c r="AR760" s="3"/>
      <c r="AS760" s="3"/>
      <c r="AT760" s="3"/>
      <c r="AU760" s="3"/>
      <c r="AV760" s="3"/>
      <c r="AW760" s="3"/>
      <c r="AX760" s="3"/>
      <c r="AY760" s="3"/>
      <c r="AZ760" s="3"/>
      <c r="BA760" s="3"/>
      <c r="BB760" s="3"/>
      <c r="BC760" s="3"/>
      <c r="BD760" s="3"/>
      <c r="BE760" s="3"/>
      <c r="BF760" s="3"/>
      <c r="BG760" s="3"/>
      <c r="BH760" s="3"/>
      <c r="BI760" s="3"/>
    </row>
    <row r="761" ht="12.75" customHeight="1">
      <c r="A761" s="1"/>
      <c r="B761" s="1" t="str">
        <f t="array" ref="B761">ifna(iferror(xlookup(C:C,'1000'!A:A,'1000'!D:D),iferror(xlookup(C:C,'2000'!A:A,'2000'!D:D),xlookup(C:C,'3000'!A:A,'3000'!D:D))),"-")</f>
        <v>-</v>
      </c>
      <c r="C761" s="41">
        <v>1.0</v>
      </c>
      <c r="D761" s="27" t="s">
        <v>1168</v>
      </c>
      <c r="E761" s="27" t="s">
        <v>2928</v>
      </c>
      <c r="F761" s="27" t="s">
        <v>50</v>
      </c>
      <c r="G761" s="27" t="s">
        <v>463</v>
      </c>
      <c r="H761" s="28" t="s">
        <v>2929</v>
      </c>
      <c r="I761" s="29" t="s">
        <v>2930</v>
      </c>
      <c r="J761" s="27" t="s">
        <v>2931</v>
      </c>
      <c r="K761" s="30" t="s">
        <v>42</v>
      </c>
      <c r="L761" s="31" t="s">
        <v>42</v>
      </c>
      <c r="M761" s="51" t="s">
        <v>895</v>
      </c>
      <c r="N761" s="153" t="s">
        <v>58</v>
      </c>
      <c r="O761" s="149" t="s">
        <v>58</v>
      </c>
      <c r="P761" s="35" t="s">
        <v>106</v>
      </c>
      <c r="Q761" s="35"/>
      <c r="R761" s="35"/>
      <c r="S761" s="35"/>
      <c r="T761" s="35"/>
      <c r="U761" s="35"/>
      <c r="V761" s="35"/>
      <c r="W761" s="35"/>
      <c r="X761" s="35"/>
      <c r="Y761" s="35"/>
      <c r="Z761" s="38" t="str">
        <f t="array" ref="Z761">IFERROR(xlookup(C:C,'Follow up.1'!A:A,'Follow up.1'!AF:AF),"-")</f>
        <v>-</v>
      </c>
      <c r="AA761" s="31"/>
      <c r="AB761" s="31"/>
      <c r="AC761" s="31"/>
      <c r="AD761" s="31"/>
      <c r="AE761" s="31"/>
      <c r="AF761" s="31"/>
      <c r="AG761" s="31"/>
      <c r="AH761" s="31"/>
      <c r="AI761" s="31"/>
      <c r="AJ761" s="31"/>
      <c r="AK761" s="31"/>
      <c r="AL761" s="31"/>
      <c r="AM761" s="31"/>
      <c r="AN761" s="39" t="str">
        <f t="array" ref="AN761">IFNA(TEXT(XLOOKUP(C:C,'Follow up.2'!B:B,'Follow up.2'!AF:AF),if(left(B761,1)="3","x", "mm/yyyy")), "-")</f>
        <v>-</v>
      </c>
      <c r="AO761" s="31"/>
      <c r="AP761" s="27"/>
      <c r="AQ761" s="3"/>
      <c r="AR761" s="3"/>
      <c r="AS761" s="3"/>
      <c r="AT761" s="3"/>
      <c r="AU761" s="3"/>
      <c r="AV761" s="3"/>
      <c r="AW761" s="3"/>
      <c r="AX761" s="3"/>
      <c r="AY761" s="3"/>
      <c r="AZ761" s="3"/>
      <c r="BA761" s="3"/>
      <c r="BB761" s="3"/>
      <c r="BC761" s="3"/>
      <c r="BD761" s="3"/>
      <c r="BE761" s="3"/>
      <c r="BF761" s="3"/>
      <c r="BG761" s="3"/>
      <c r="BH761" s="3"/>
      <c r="BI761" s="3"/>
    </row>
    <row r="762" ht="12.75" customHeight="1">
      <c r="A762" s="1"/>
      <c r="B762" s="1" t="str">
        <f t="array" ref="B762">ifna(iferror(xlookup(C:C,'1000'!A:A,'1000'!D:D),iferror(xlookup(C:C,'2000'!A:A,'2000'!D:D),xlookup(C:C,'3000'!A:A,'3000'!D:D))),"-")</f>
        <v>-</v>
      </c>
      <c r="C762" s="26">
        <v>663.0</v>
      </c>
      <c r="D762" s="27" t="s">
        <v>2932</v>
      </c>
      <c r="E762" s="27" t="s">
        <v>2933</v>
      </c>
      <c r="F762" s="27" t="s">
        <v>50</v>
      </c>
      <c r="G762" s="27" t="s">
        <v>463</v>
      </c>
      <c r="H762" s="28" t="s">
        <v>2934</v>
      </c>
      <c r="I762" s="29" t="s">
        <v>2935</v>
      </c>
      <c r="J762" s="27" t="s">
        <v>2936</v>
      </c>
      <c r="K762" s="30" t="s">
        <v>2937</v>
      </c>
      <c r="L762" s="31" t="s">
        <v>2937</v>
      </c>
      <c r="M762" s="31"/>
      <c r="N762" s="153" t="s">
        <v>58</v>
      </c>
      <c r="O762" s="149" t="s">
        <v>58</v>
      </c>
      <c r="P762" s="35"/>
      <c r="Q762" s="35"/>
      <c r="R762" s="35"/>
      <c r="S762" s="35"/>
      <c r="T762" s="35"/>
      <c r="U762" s="35"/>
      <c r="V762" s="35"/>
      <c r="W762" s="35"/>
      <c r="X762" s="35"/>
      <c r="Y762" s="35"/>
      <c r="Z762" s="38" t="str">
        <f t="array" ref="Z762">IFERROR(xlookup(C:C,'Follow up.1'!A:A,'Follow up.1'!AF:AF),"-")</f>
        <v>-</v>
      </c>
      <c r="AA762" s="31"/>
      <c r="AB762" s="31"/>
      <c r="AC762" s="31"/>
      <c r="AD762" s="31"/>
      <c r="AE762" s="31"/>
      <c r="AF762" s="31"/>
      <c r="AG762" s="31"/>
      <c r="AH762" s="31"/>
      <c r="AI762" s="31"/>
      <c r="AJ762" s="31"/>
      <c r="AK762" s="31"/>
      <c r="AL762" s="31"/>
      <c r="AM762" s="31"/>
      <c r="AN762" s="39" t="str">
        <f t="array" ref="AN762">IFNA(TEXT(XLOOKUP(C:C,'Follow up.2'!B:B,'Follow up.2'!AF:AF),if(left(B762,1)="3","x", "mm/yyyy")), "-")</f>
        <v>-</v>
      </c>
      <c r="AO762" s="31"/>
      <c r="AP762" s="27"/>
      <c r="AQ762" s="3"/>
      <c r="AR762" s="3"/>
      <c r="AS762" s="3"/>
      <c r="AT762" s="3"/>
      <c r="AU762" s="3"/>
      <c r="AV762" s="3"/>
      <c r="AW762" s="3"/>
      <c r="AX762" s="3"/>
      <c r="AY762" s="3"/>
      <c r="AZ762" s="3"/>
      <c r="BA762" s="3"/>
      <c r="BB762" s="3"/>
      <c r="BC762" s="3"/>
      <c r="BD762" s="3"/>
      <c r="BE762" s="3"/>
      <c r="BF762" s="3"/>
      <c r="BG762" s="3"/>
      <c r="BH762" s="3"/>
      <c r="BI762" s="3"/>
    </row>
    <row r="763" ht="12.75" customHeight="1">
      <c r="A763" s="1"/>
      <c r="B763" s="1" t="str">
        <f t="array" ref="B763">ifna(iferror(xlookup(C:C,'1000'!A:A,'1000'!D:D),iferror(xlookup(C:C,'2000'!A:A,'2000'!D:D),xlookup(C:C,'3000'!A:A,'3000'!D:D))),"-")</f>
        <v>-</v>
      </c>
      <c r="C763" s="26">
        <v>678.0</v>
      </c>
      <c r="D763" s="27" t="s">
        <v>2938</v>
      </c>
      <c r="E763" s="27" t="s">
        <v>1231</v>
      </c>
      <c r="F763" s="27" t="s">
        <v>50</v>
      </c>
      <c r="G763" s="27" t="s">
        <v>463</v>
      </c>
      <c r="H763" s="28" t="s">
        <v>2939</v>
      </c>
      <c r="I763" s="29" t="s">
        <v>2940</v>
      </c>
      <c r="J763" s="27" t="s">
        <v>2941</v>
      </c>
      <c r="K763" s="30" t="s">
        <v>2937</v>
      </c>
      <c r="L763" s="31" t="s">
        <v>2937</v>
      </c>
      <c r="M763" s="31"/>
      <c r="N763" s="153" t="s">
        <v>58</v>
      </c>
      <c r="O763" s="149" t="s">
        <v>58</v>
      </c>
      <c r="P763" s="35"/>
      <c r="Q763" s="35"/>
      <c r="R763" s="35"/>
      <c r="S763" s="35"/>
      <c r="T763" s="35"/>
      <c r="U763" s="35"/>
      <c r="V763" s="35"/>
      <c r="W763" s="35"/>
      <c r="X763" s="35"/>
      <c r="Y763" s="35"/>
      <c r="Z763" s="38" t="str">
        <f t="array" ref="Z763">IFERROR(xlookup(C:C,'Follow up.1'!A:A,'Follow up.1'!AF:AF),"-")</f>
        <v>-</v>
      </c>
      <c r="AA763" s="31"/>
      <c r="AB763" s="31"/>
      <c r="AC763" s="31"/>
      <c r="AD763" s="31"/>
      <c r="AE763" s="31"/>
      <c r="AF763" s="31"/>
      <c r="AG763" s="31"/>
      <c r="AH763" s="31"/>
      <c r="AI763" s="31"/>
      <c r="AJ763" s="31"/>
      <c r="AK763" s="31"/>
      <c r="AL763" s="31"/>
      <c r="AM763" s="31"/>
      <c r="AN763" s="39" t="str">
        <f t="array" ref="AN763">IFNA(TEXT(XLOOKUP(C:C,'Follow up.2'!B:B,'Follow up.2'!AF:AF),if(left(B763,1)="3","x", "mm/yyyy")), "-")</f>
        <v>-</v>
      </c>
      <c r="AO763" s="31"/>
      <c r="AP763" s="27"/>
      <c r="AQ763" s="3"/>
      <c r="AR763" s="3"/>
      <c r="AS763" s="3"/>
      <c r="AT763" s="3"/>
      <c r="AU763" s="3"/>
      <c r="AV763" s="3"/>
      <c r="AW763" s="3"/>
      <c r="AX763" s="3"/>
      <c r="AY763" s="3"/>
      <c r="AZ763" s="3"/>
      <c r="BA763" s="3"/>
      <c r="BB763" s="3"/>
      <c r="BC763" s="3"/>
      <c r="BD763" s="3"/>
      <c r="BE763" s="3"/>
      <c r="BF763" s="3"/>
      <c r="BG763" s="3"/>
      <c r="BH763" s="3"/>
      <c r="BI763" s="3"/>
    </row>
    <row r="764" ht="12.75" customHeight="1">
      <c r="A764" s="1"/>
      <c r="B764" s="1" t="str">
        <f t="array" ref="B764">ifna(iferror(xlookup(C:C,'1000'!A:A,'1000'!D:D),iferror(xlookup(C:C,'2000'!A:A,'2000'!D:D),xlookup(C:C,'3000'!A:A,'3000'!D:D))),"-")</f>
        <v>-</v>
      </c>
      <c r="C764" s="26">
        <v>797.0</v>
      </c>
      <c r="D764" s="27" t="s">
        <v>2942</v>
      </c>
      <c r="E764" s="27" t="s">
        <v>2943</v>
      </c>
      <c r="F764" s="27" t="s">
        <v>50</v>
      </c>
      <c r="G764" s="27" t="s">
        <v>463</v>
      </c>
      <c r="H764" s="28" t="s">
        <v>2944</v>
      </c>
      <c r="I764" s="29">
        <v>0.0</v>
      </c>
      <c r="J764" s="27" t="s">
        <v>2945</v>
      </c>
      <c r="K764" s="30" t="s">
        <v>42</v>
      </c>
      <c r="L764" s="31" t="s">
        <v>42</v>
      </c>
      <c r="M764" s="51" t="s">
        <v>895</v>
      </c>
      <c r="N764" s="153" t="s">
        <v>58</v>
      </c>
      <c r="O764" s="149" t="s">
        <v>58</v>
      </c>
      <c r="P764" s="35"/>
      <c r="Q764" s="35"/>
      <c r="R764" s="35"/>
      <c r="S764" s="35"/>
      <c r="T764" s="35"/>
      <c r="U764" s="35"/>
      <c r="V764" s="35"/>
      <c r="W764" s="35"/>
      <c r="X764" s="35"/>
      <c r="Y764" s="35"/>
      <c r="Z764" s="38" t="str">
        <f t="array" ref="Z764">IFERROR(xlookup(C:C,'Follow up.1'!A:A,'Follow up.1'!AF:AF),"-")</f>
        <v>-</v>
      </c>
      <c r="AA764" s="31"/>
      <c r="AB764" s="31"/>
      <c r="AC764" s="31"/>
      <c r="AD764" s="31"/>
      <c r="AE764" s="31"/>
      <c r="AF764" s="31"/>
      <c r="AG764" s="31"/>
      <c r="AH764" s="31"/>
      <c r="AI764" s="31"/>
      <c r="AJ764" s="31"/>
      <c r="AK764" s="31"/>
      <c r="AL764" s="31"/>
      <c r="AM764" s="31"/>
      <c r="AN764" s="39" t="str">
        <f t="array" ref="AN764">IFNA(TEXT(XLOOKUP(C:C,'Follow up.2'!B:B,'Follow up.2'!AF:AF),if(left(B764,1)="3","x", "mm/yyyy")), "-")</f>
        <v>-</v>
      </c>
      <c r="AO764" s="31"/>
      <c r="AP764" s="27"/>
      <c r="AQ764" s="3"/>
      <c r="AR764" s="3"/>
      <c r="AS764" s="3"/>
      <c r="AT764" s="3"/>
      <c r="AU764" s="3"/>
      <c r="AV764" s="3"/>
      <c r="AW764" s="3"/>
      <c r="AX764" s="3"/>
      <c r="AY764" s="3"/>
      <c r="AZ764" s="3"/>
      <c r="BA764" s="3"/>
      <c r="BB764" s="3"/>
      <c r="BC764" s="3"/>
      <c r="BD764" s="3"/>
      <c r="BE764" s="3"/>
      <c r="BF764" s="3"/>
      <c r="BG764" s="3"/>
      <c r="BH764" s="3"/>
      <c r="BI764" s="3"/>
    </row>
    <row r="765" ht="12.75" customHeight="1">
      <c r="A765" s="1"/>
      <c r="B765" s="1" t="str">
        <f t="array" ref="B765">ifna(iferror(xlookup(C:C,'1000'!A:A,'1000'!D:D),iferror(xlookup(C:C,'2000'!A:A,'2000'!D:D),xlookup(C:C,'3000'!A:A,'3000'!D:D))),"-")</f>
        <v>-</v>
      </c>
      <c r="C765" s="26">
        <v>879.0</v>
      </c>
      <c r="D765" s="27" t="s">
        <v>2946</v>
      </c>
      <c r="E765" s="27" t="s">
        <v>2947</v>
      </c>
      <c r="F765" s="27" t="s">
        <v>50</v>
      </c>
      <c r="G765" s="27" t="s">
        <v>463</v>
      </c>
      <c r="H765" s="28" t="s">
        <v>2948</v>
      </c>
      <c r="I765" s="29" t="s">
        <v>2949</v>
      </c>
      <c r="J765" s="27" t="s">
        <v>2950</v>
      </c>
      <c r="K765" s="30" t="s">
        <v>42</v>
      </c>
      <c r="L765" s="27" t="s">
        <v>42</v>
      </c>
      <c r="M765" s="51" t="s">
        <v>895</v>
      </c>
      <c r="N765" s="153" t="s">
        <v>58</v>
      </c>
      <c r="O765" s="149" t="s">
        <v>58</v>
      </c>
      <c r="P765" s="66"/>
      <c r="Q765" s="66"/>
      <c r="R765" s="66"/>
      <c r="S765" s="66"/>
      <c r="T765" s="66"/>
      <c r="U765" s="66"/>
      <c r="V765" s="66"/>
      <c r="W765" s="66"/>
      <c r="X765" s="66"/>
      <c r="Y765" s="66"/>
      <c r="Z765" s="38" t="str">
        <f t="array" ref="Z765">IFERROR(xlookup(C:C,'Follow up.1'!A:A,'Follow up.1'!AF:AF),"-")</f>
        <v>-</v>
      </c>
      <c r="AA765" s="27"/>
      <c r="AB765" s="27"/>
      <c r="AC765" s="27"/>
      <c r="AD765" s="27"/>
      <c r="AE765" s="27"/>
      <c r="AF765" s="27"/>
      <c r="AG765" s="27"/>
      <c r="AH765" s="27"/>
      <c r="AI765" s="27"/>
      <c r="AJ765" s="27"/>
      <c r="AK765" s="27"/>
      <c r="AL765" s="27"/>
      <c r="AM765" s="27"/>
      <c r="AN765" s="39" t="str">
        <f t="array" ref="AN765">IFNA(TEXT(XLOOKUP(C:C,'Follow up.2'!B:B,'Follow up.2'!AF:AF),if(left(B765,1)="3","x", "mm/yyyy")), "-")</f>
        <v>-</v>
      </c>
      <c r="AO765" s="27"/>
      <c r="AP765" s="27"/>
      <c r="AQ765" s="3"/>
      <c r="AR765" s="3"/>
      <c r="AS765" s="3"/>
      <c r="AT765" s="3"/>
      <c r="AU765" s="3"/>
      <c r="AV765" s="3"/>
      <c r="AW765" s="3"/>
      <c r="AX765" s="3"/>
      <c r="AY765" s="3"/>
      <c r="AZ765" s="3"/>
      <c r="BA765" s="3"/>
      <c r="BB765" s="3"/>
      <c r="BC765" s="3"/>
      <c r="BD765" s="3"/>
      <c r="BE765" s="3"/>
      <c r="BF765" s="3"/>
      <c r="BG765" s="3"/>
      <c r="BH765" s="3"/>
      <c r="BI765" s="3"/>
    </row>
    <row r="766" ht="12.75" customHeight="1">
      <c r="A766" s="1"/>
      <c r="B766" s="1" t="str">
        <f t="array" ref="B766">ifna(iferror(xlookup(C:C,'1000'!A:A,'1000'!D:D),iferror(xlookup(C:C,'2000'!A:A,'2000'!D:D),xlookup(C:C,'3000'!A:A,'3000'!D:D))),"-")</f>
        <v>-</v>
      </c>
      <c r="C766" s="26">
        <v>881.0</v>
      </c>
      <c r="D766" s="27" t="s">
        <v>1644</v>
      </c>
      <c r="E766" s="27" t="s">
        <v>2951</v>
      </c>
      <c r="F766" s="27" t="s">
        <v>50</v>
      </c>
      <c r="G766" s="27" t="s">
        <v>463</v>
      </c>
      <c r="H766" s="28" t="s">
        <v>2952</v>
      </c>
      <c r="I766" s="29" t="s">
        <v>2953</v>
      </c>
      <c r="J766" s="27" t="s">
        <v>2954</v>
      </c>
      <c r="K766" s="30" t="s">
        <v>42</v>
      </c>
      <c r="L766" s="27" t="s">
        <v>42</v>
      </c>
      <c r="M766" s="51" t="s">
        <v>895</v>
      </c>
      <c r="N766" s="153" t="s">
        <v>58</v>
      </c>
      <c r="O766" s="149" t="s">
        <v>58</v>
      </c>
      <c r="P766" s="66"/>
      <c r="Q766" s="66"/>
      <c r="R766" s="66"/>
      <c r="S766" s="66"/>
      <c r="T766" s="66"/>
      <c r="U766" s="66"/>
      <c r="V766" s="66"/>
      <c r="W766" s="66"/>
      <c r="X766" s="66"/>
      <c r="Y766" s="66"/>
      <c r="Z766" s="38" t="str">
        <f t="array" ref="Z766">IFERROR(xlookup(C:C,'Follow up.1'!A:A,'Follow up.1'!AF:AF),"-")</f>
        <v>-</v>
      </c>
      <c r="AA766" s="27"/>
      <c r="AB766" s="27"/>
      <c r="AC766" s="27"/>
      <c r="AD766" s="27"/>
      <c r="AE766" s="27"/>
      <c r="AF766" s="27"/>
      <c r="AG766" s="27"/>
      <c r="AH766" s="27"/>
      <c r="AI766" s="27"/>
      <c r="AJ766" s="27"/>
      <c r="AK766" s="27"/>
      <c r="AL766" s="27"/>
      <c r="AM766" s="27"/>
      <c r="AN766" s="39" t="str">
        <f t="array" ref="AN766">IFNA(TEXT(XLOOKUP(C:C,'Follow up.2'!B:B,'Follow up.2'!AF:AF),if(left(B766,1)="3","x", "mm/yyyy")), "-")</f>
        <v>-</v>
      </c>
      <c r="AO766" s="27"/>
      <c r="AP766" s="27"/>
      <c r="AQ766" s="3"/>
      <c r="AR766" s="3"/>
      <c r="AS766" s="3"/>
      <c r="AT766" s="3"/>
      <c r="AU766" s="3"/>
      <c r="AV766" s="3"/>
      <c r="AW766" s="3"/>
      <c r="AX766" s="3"/>
      <c r="AY766" s="3"/>
      <c r="AZ766" s="3"/>
      <c r="BA766" s="3"/>
      <c r="BB766" s="3"/>
      <c r="BC766" s="3"/>
      <c r="BD766" s="3"/>
      <c r="BE766" s="3"/>
      <c r="BF766" s="3"/>
      <c r="BG766" s="3"/>
      <c r="BH766" s="3"/>
      <c r="BI766" s="3"/>
    </row>
    <row r="767" ht="12.75" customHeight="1">
      <c r="A767" s="1"/>
      <c r="B767" s="1" t="str">
        <f t="array" ref="B767">ifna(iferror(xlookup(C:C,'1000'!A:A,'1000'!D:D),iferror(xlookup(C:C,'2000'!A:A,'2000'!D:D),xlookup(C:C,'3000'!A:A,'3000'!D:D))),"-")</f>
        <v>-</v>
      </c>
      <c r="C767" s="26">
        <v>956.0</v>
      </c>
      <c r="D767" s="27" t="s">
        <v>2806</v>
      </c>
      <c r="E767" s="27" t="s">
        <v>2955</v>
      </c>
      <c r="F767" s="27" t="s">
        <v>50</v>
      </c>
      <c r="G767" s="27" t="s">
        <v>463</v>
      </c>
      <c r="H767" s="28" t="s">
        <v>2956</v>
      </c>
      <c r="I767" s="29">
        <v>0.0</v>
      </c>
      <c r="J767" s="27" t="s">
        <v>2957</v>
      </c>
      <c r="K767" s="30" t="s">
        <v>42</v>
      </c>
      <c r="L767" s="31" t="s">
        <v>42</v>
      </c>
      <c r="M767" s="51" t="s">
        <v>895</v>
      </c>
      <c r="N767" s="153" t="s">
        <v>58</v>
      </c>
      <c r="O767" s="149" t="s">
        <v>58</v>
      </c>
      <c r="P767" s="35"/>
      <c r="Q767" s="35"/>
      <c r="R767" s="35"/>
      <c r="S767" s="35"/>
      <c r="T767" s="35"/>
      <c r="U767" s="35"/>
      <c r="V767" s="35"/>
      <c r="W767" s="35"/>
      <c r="X767" s="35"/>
      <c r="Y767" s="35"/>
      <c r="Z767" s="38" t="str">
        <f t="array" ref="Z767">IFERROR(xlookup(C:C,'Follow up.1'!A:A,'Follow up.1'!AF:AF),"-")</f>
        <v>-</v>
      </c>
      <c r="AA767" s="31"/>
      <c r="AB767" s="31"/>
      <c r="AC767" s="31"/>
      <c r="AD767" s="31"/>
      <c r="AE767" s="31"/>
      <c r="AF767" s="31"/>
      <c r="AG767" s="31"/>
      <c r="AH767" s="31"/>
      <c r="AI767" s="31"/>
      <c r="AJ767" s="31"/>
      <c r="AK767" s="31"/>
      <c r="AL767" s="31"/>
      <c r="AM767" s="31"/>
      <c r="AN767" s="39" t="str">
        <f t="array" ref="AN767">IFNA(TEXT(XLOOKUP(C:C,'Follow up.2'!B:B,'Follow up.2'!AF:AF),if(left(B767,1)="3","x", "mm/yyyy")), "-")</f>
        <v>-</v>
      </c>
      <c r="AO767" s="31"/>
      <c r="AP767" s="27"/>
      <c r="AQ767" s="3"/>
      <c r="AR767" s="3"/>
      <c r="AS767" s="3"/>
      <c r="AT767" s="3"/>
      <c r="AU767" s="3"/>
      <c r="AV767" s="3"/>
      <c r="AW767" s="3"/>
      <c r="AX767" s="3"/>
      <c r="AY767" s="3"/>
      <c r="AZ767" s="3"/>
      <c r="BA767" s="3"/>
      <c r="BB767" s="3"/>
      <c r="BC767" s="3"/>
      <c r="BD767" s="3"/>
      <c r="BE767" s="3"/>
      <c r="BF767" s="3"/>
      <c r="BG767" s="3"/>
      <c r="BH767" s="3"/>
      <c r="BI767" s="3"/>
    </row>
    <row r="768" ht="12.75" customHeight="1">
      <c r="A768" s="1"/>
      <c r="B768" s="1" t="str">
        <f t="array" ref="B768">ifna(iferror(xlookup(C:C,'1000'!A:A,'1000'!D:D),iferror(xlookup(C:C,'2000'!A:A,'2000'!D:D),xlookup(C:C,'3000'!A:A,'3000'!D:D))),"-")</f>
        <v>-</v>
      </c>
      <c r="C768" s="60">
        <v>1027.0</v>
      </c>
      <c r="D768" s="61" t="s">
        <v>2203</v>
      </c>
      <c r="E768" s="61" t="s">
        <v>531</v>
      </c>
      <c r="F768" s="27" t="s">
        <v>50</v>
      </c>
      <c r="G768" s="61" t="s">
        <v>463</v>
      </c>
      <c r="H768" s="62" t="s">
        <v>2958</v>
      </c>
      <c r="I768" s="63" t="s">
        <v>2959</v>
      </c>
      <c r="J768" s="61" t="s">
        <v>2960</v>
      </c>
      <c r="K768" s="64" t="s">
        <v>42</v>
      </c>
      <c r="L768" s="205" t="s">
        <v>42</v>
      </c>
      <c r="M768" s="51" t="s">
        <v>895</v>
      </c>
      <c r="N768" s="153" t="s">
        <v>58</v>
      </c>
      <c r="O768" s="149" t="s">
        <v>58</v>
      </c>
      <c r="P768" s="206" t="s">
        <v>46</v>
      </c>
      <c r="Q768" s="206" t="s">
        <v>106</v>
      </c>
      <c r="R768" s="206"/>
      <c r="S768" s="206"/>
      <c r="T768" s="206"/>
      <c r="U768" s="206"/>
      <c r="V768" s="35"/>
      <c r="W768" s="206"/>
      <c r="X768" s="206"/>
      <c r="Y768" s="206"/>
      <c r="Z768" s="38" t="str">
        <f t="array" ref="Z768">IFERROR(xlookup(C:C,'Follow up.1'!A:A,'Follow up.1'!AF:AF),"-")</f>
        <v>-</v>
      </c>
      <c r="AA768" s="205"/>
      <c r="AB768" s="205"/>
      <c r="AC768" s="205"/>
      <c r="AD768" s="205"/>
      <c r="AE768" s="205"/>
      <c r="AF768" s="205"/>
      <c r="AG768" s="205"/>
      <c r="AH768" s="205"/>
      <c r="AI768" s="205"/>
      <c r="AJ768" s="205"/>
      <c r="AK768" s="205"/>
      <c r="AL768" s="205"/>
      <c r="AM768" s="31"/>
      <c r="AN768" s="39" t="str">
        <f t="array" ref="AN768">IFNA(TEXT(XLOOKUP(C:C,'Follow up.2'!B:B,'Follow up.2'!AF:AF),if(left(B768,1)="3","x", "mm/yyyy")), "-")</f>
        <v>-</v>
      </c>
      <c r="AO768" s="205"/>
      <c r="AP768" s="61"/>
      <c r="AQ768" s="232"/>
      <c r="AR768" s="232"/>
      <c r="AS768" s="232"/>
      <c r="AT768" s="237"/>
      <c r="AU768" s="3"/>
      <c r="AV768" s="3"/>
      <c r="AW768" s="3"/>
      <c r="AX768" s="3"/>
      <c r="AY768" s="3"/>
      <c r="AZ768" s="3"/>
      <c r="BA768" s="3"/>
      <c r="BB768" s="3"/>
      <c r="BC768" s="3"/>
      <c r="BD768" s="3"/>
      <c r="BE768" s="3"/>
      <c r="BF768" s="3"/>
      <c r="BG768" s="3"/>
      <c r="BH768" s="3"/>
      <c r="BI768" s="3"/>
    </row>
    <row r="769" ht="12.75" customHeight="1">
      <c r="A769" s="1"/>
      <c r="B769" s="1" t="str">
        <f t="array" ref="B769">ifna(iferror(xlookup(C:C,'1000'!A:A,'1000'!D:D),iferror(xlookup(C:C,'2000'!A:A,'2000'!D:D),xlookup(C:C,'3000'!A:A,'3000'!D:D))),"-")</f>
        <v>-</v>
      </c>
      <c r="C769" s="26">
        <v>1036.0</v>
      </c>
      <c r="D769" s="27" t="s">
        <v>322</v>
      </c>
      <c r="E769" s="27" t="s">
        <v>2961</v>
      </c>
      <c r="F769" s="27" t="s">
        <v>50</v>
      </c>
      <c r="G769" s="27" t="s">
        <v>463</v>
      </c>
      <c r="H769" s="28" t="s">
        <v>2962</v>
      </c>
      <c r="I769" s="29" t="s">
        <v>2963</v>
      </c>
      <c r="J769" s="27" t="s">
        <v>2964</v>
      </c>
      <c r="K769" s="30" t="s">
        <v>42</v>
      </c>
      <c r="L769" s="31" t="s">
        <v>42</v>
      </c>
      <c r="M769" s="51" t="s">
        <v>895</v>
      </c>
      <c r="N769" s="153" t="s">
        <v>58</v>
      </c>
      <c r="O769" s="149" t="s">
        <v>58</v>
      </c>
      <c r="P769" s="35" t="s">
        <v>46</v>
      </c>
      <c r="Q769" s="35"/>
      <c r="R769" s="35"/>
      <c r="S769" s="35"/>
      <c r="T769" s="35"/>
      <c r="U769" s="35"/>
      <c r="V769" s="35"/>
      <c r="W769" s="35"/>
      <c r="X769" s="35"/>
      <c r="Y769" s="35"/>
      <c r="Z769" s="38" t="str">
        <f t="array" ref="Z769">IFERROR(xlookup(C:C,'Follow up.1'!A:A,'Follow up.1'!AF:AF),"-")</f>
        <v>-</v>
      </c>
      <c r="AA769" s="31"/>
      <c r="AB769" s="31"/>
      <c r="AC769" s="31"/>
      <c r="AD769" s="31"/>
      <c r="AE769" s="31"/>
      <c r="AF769" s="31"/>
      <c r="AG769" s="31"/>
      <c r="AH769" s="31"/>
      <c r="AI769" s="31"/>
      <c r="AJ769" s="31"/>
      <c r="AK769" s="31"/>
      <c r="AL769" s="31"/>
      <c r="AM769" s="31"/>
      <c r="AN769" s="39" t="str">
        <f t="array" ref="AN769">IFNA(TEXT(XLOOKUP(C:C,'Follow up.2'!B:B,'Follow up.2'!AF:AF),if(left(B769,1)="3","x", "mm/yyyy")), "-")</f>
        <v>-</v>
      </c>
      <c r="AO769" s="31"/>
      <c r="AP769" s="27"/>
      <c r="AQ769" s="3"/>
      <c r="AR769" s="3"/>
      <c r="AS769" s="3"/>
      <c r="AT769" s="3"/>
      <c r="AU769" s="3"/>
      <c r="AV769" s="3"/>
      <c r="AW769" s="3"/>
      <c r="AX769" s="3"/>
      <c r="AY769" s="3"/>
      <c r="AZ769" s="3"/>
      <c r="BA769" s="3"/>
      <c r="BB769" s="3"/>
      <c r="BC769" s="3"/>
      <c r="BD769" s="3"/>
      <c r="BE769" s="3"/>
      <c r="BF769" s="3"/>
      <c r="BG769" s="3"/>
      <c r="BH769" s="3"/>
      <c r="BI769" s="3"/>
    </row>
    <row r="770" ht="12.75" customHeight="1">
      <c r="A770" s="1"/>
      <c r="B770" s="1" t="str">
        <f t="array" ref="B770">ifna(iferror(xlookup(C:C,'1000'!A:A,'1000'!D:D),iferror(xlookup(C:C,'2000'!A:A,'2000'!D:D),xlookup(C:C,'3000'!A:A,'3000'!D:D))),"-")</f>
        <v>-</v>
      </c>
      <c r="C770" s="26">
        <v>1061.0</v>
      </c>
      <c r="D770" s="27" t="s">
        <v>1526</v>
      </c>
      <c r="E770" s="27" t="s">
        <v>2965</v>
      </c>
      <c r="F770" s="27" t="s">
        <v>50</v>
      </c>
      <c r="G770" s="27" t="s">
        <v>463</v>
      </c>
      <c r="H770" s="28" t="s">
        <v>2966</v>
      </c>
      <c r="I770" s="29">
        <v>0.0</v>
      </c>
      <c r="J770" s="27" t="s">
        <v>2967</v>
      </c>
      <c r="K770" s="30" t="s">
        <v>42</v>
      </c>
      <c r="L770" s="31" t="s">
        <v>42</v>
      </c>
      <c r="M770" s="51" t="s">
        <v>895</v>
      </c>
      <c r="N770" s="153" t="s">
        <v>58</v>
      </c>
      <c r="O770" s="149" t="s">
        <v>58</v>
      </c>
      <c r="P770" s="35" t="s">
        <v>76</v>
      </c>
      <c r="Q770" s="35" t="s">
        <v>45</v>
      </c>
      <c r="R770" s="35" t="s">
        <v>106</v>
      </c>
      <c r="S770" s="35"/>
      <c r="T770" s="35"/>
      <c r="U770" s="35"/>
      <c r="V770" s="35"/>
      <c r="W770" s="35"/>
      <c r="X770" s="35"/>
      <c r="Y770" s="35"/>
      <c r="Z770" s="38" t="str">
        <f t="array" ref="Z770">IFERROR(xlookup(C:C,'Follow up.1'!A:A,'Follow up.1'!AF:AF),"-")</f>
        <v>-</v>
      </c>
      <c r="AA770" s="31"/>
      <c r="AB770" s="31"/>
      <c r="AC770" s="31"/>
      <c r="AD770" s="31"/>
      <c r="AE770" s="31"/>
      <c r="AF770" s="31"/>
      <c r="AG770" s="31"/>
      <c r="AH770" s="31"/>
      <c r="AI770" s="31"/>
      <c r="AJ770" s="31"/>
      <c r="AK770" s="31"/>
      <c r="AL770" s="31"/>
      <c r="AM770" s="31"/>
      <c r="AN770" s="39" t="str">
        <f t="array" ref="AN770">IFNA(TEXT(XLOOKUP(C:C,'Follow up.2'!B:B,'Follow up.2'!AF:AF), "mm/yyyy"), "-")</f>
        <v>-</v>
      </c>
      <c r="AO770" s="31"/>
      <c r="AP770" s="27"/>
      <c r="AQ770" s="3"/>
      <c r="AR770" s="3"/>
      <c r="AS770" s="3"/>
      <c r="AT770" s="3"/>
      <c r="AU770" s="3"/>
      <c r="AV770" s="3"/>
      <c r="AW770" s="3"/>
      <c r="AX770" s="3"/>
      <c r="AY770" s="3"/>
      <c r="AZ770" s="3"/>
      <c r="BA770" s="3"/>
      <c r="BB770" s="3"/>
      <c r="BC770" s="3"/>
      <c r="BD770" s="3"/>
      <c r="BE770" s="3"/>
      <c r="BF770" s="3"/>
      <c r="BG770" s="3"/>
      <c r="BH770" s="3"/>
      <c r="BI770" s="3"/>
    </row>
    <row r="771" ht="12.75" customHeight="1">
      <c r="A771" s="1"/>
      <c r="B771" s="1" t="str">
        <f t="array" ref="B771">ifna(iferror(xlookup(C:C,'1000'!A:A,'1000'!D:D),iferror(xlookup(C:C,'2000'!A:A,'2000'!D:D),xlookup(C:C,'3000'!A:A,'3000'!D:D))),"-")</f>
        <v>-</v>
      </c>
      <c r="C771" s="26">
        <v>1192.0</v>
      </c>
      <c r="D771" s="27" t="s">
        <v>2968</v>
      </c>
      <c r="E771" s="27" t="s">
        <v>2969</v>
      </c>
      <c r="F771" s="27" t="s">
        <v>38</v>
      </c>
      <c r="G771" s="27" t="s">
        <v>463</v>
      </c>
      <c r="H771" s="28" t="s">
        <v>531</v>
      </c>
      <c r="I771" s="29" t="s">
        <v>531</v>
      </c>
      <c r="J771" s="27" t="s">
        <v>2970</v>
      </c>
      <c r="K771" s="30" t="s">
        <v>42</v>
      </c>
      <c r="L771" s="31" t="s">
        <v>42</v>
      </c>
      <c r="M771" s="51" t="s">
        <v>895</v>
      </c>
      <c r="N771" s="153" t="s">
        <v>58</v>
      </c>
      <c r="O771" s="149" t="s">
        <v>58</v>
      </c>
      <c r="P771" s="35" t="s">
        <v>106</v>
      </c>
      <c r="Q771" s="35"/>
      <c r="R771" s="35"/>
      <c r="S771" s="35"/>
      <c r="T771" s="35"/>
      <c r="U771" s="35"/>
      <c r="V771" s="35"/>
      <c r="W771" s="35"/>
      <c r="X771" s="35"/>
      <c r="Y771" s="35"/>
      <c r="Z771" s="38" t="str">
        <f t="array" ref="Z771">IFERROR(xlookup(C:C,'Follow up.1'!A:A,'Follow up.1'!AF:AF),"-")</f>
        <v>-</v>
      </c>
      <c r="AA771" s="31"/>
      <c r="AB771" s="31"/>
      <c r="AC771" s="31"/>
      <c r="AD771" s="31"/>
      <c r="AE771" s="31"/>
      <c r="AF771" s="31"/>
      <c r="AG771" s="31"/>
      <c r="AH771" s="31"/>
      <c r="AI771" s="31"/>
      <c r="AJ771" s="31"/>
      <c r="AK771" s="31"/>
      <c r="AL771" s="31"/>
      <c r="AM771" s="31"/>
      <c r="AN771" s="39" t="str">
        <f t="array" ref="AN771">IFNA(TEXT(XLOOKUP(C:C,'Follow up.2'!B:B,'Follow up.2'!AF:AF), "mm/yyyy"), "-")</f>
        <v>-</v>
      </c>
      <c r="AO771" s="31"/>
      <c r="AP771" s="27"/>
      <c r="AQ771" s="3"/>
      <c r="AR771" s="3"/>
      <c r="AS771" s="3"/>
      <c r="AT771" s="3"/>
      <c r="AU771" s="3"/>
      <c r="AV771" s="3"/>
      <c r="AW771" s="3"/>
      <c r="AX771" s="3"/>
      <c r="AY771" s="3"/>
      <c r="AZ771" s="3"/>
      <c r="BA771" s="3"/>
      <c r="BB771" s="3"/>
      <c r="BC771" s="3"/>
      <c r="BD771" s="3"/>
      <c r="BE771" s="3"/>
      <c r="BF771" s="3"/>
      <c r="BG771" s="3"/>
      <c r="BH771" s="3"/>
      <c r="BI771" s="3"/>
    </row>
    <row r="772" ht="12.75" customHeight="1">
      <c r="A772" s="1"/>
      <c r="B772" s="1" t="str">
        <f t="array" ref="B772">ifna(iferror(xlookup(C:C,'1000'!A:A,'1000'!D:D),iferror(xlookup(C:C,'2000'!A:A,'2000'!D:D),xlookup(C:C,'3000'!A:A,'3000'!D:D))),"-")</f>
        <v>-</v>
      </c>
      <c r="C772" s="26">
        <v>633.0</v>
      </c>
      <c r="D772" s="27" t="s">
        <v>2971</v>
      </c>
      <c r="E772" s="27" t="s">
        <v>2972</v>
      </c>
      <c r="F772" s="27" t="s">
        <v>50</v>
      </c>
      <c r="G772" s="27" t="s">
        <v>419</v>
      </c>
      <c r="H772" s="28" t="s">
        <v>2973</v>
      </c>
      <c r="I772" s="29" t="s">
        <v>2974</v>
      </c>
      <c r="J772" s="27" t="s">
        <v>2975</v>
      </c>
      <c r="K772" s="30" t="s">
        <v>2976</v>
      </c>
      <c r="L772" s="31" t="s">
        <v>2976</v>
      </c>
      <c r="M772" s="51" t="s">
        <v>895</v>
      </c>
      <c r="N772" s="153" t="s">
        <v>58</v>
      </c>
      <c r="O772" s="149" t="s">
        <v>58</v>
      </c>
      <c r="P772" s="35"/>
      <c r="Q772" s="35"/>
      <c r="R772" s="35"/>
      <c r="S772" s="35"/>
      <c r="T772" s="35"/>
      <c r="U772" s="35"/>
      <c r="V772" s="35"/>
      <c r="W772" s="35"/>
      <c r="X772" s="35"/>
      <c r="Y772" s="35"/>
      <c r="Z772" s="38" t="str">
        <f t="array" ref="Z772">IFERROR(xlookup(C:C,'Follow up.1'!A:A,'Follow up.1'!AF:AF),"-")</f>
        <v>-</v>
      </c>
      <c r="AA772" s="31"/>
      <c r="AB772" s="31"/>
      <c r="AC772" s="31"/>
      <c r="AD772" s="31"/>
      <c r="AE772" s="31"/>
      <c r="AF772" s="31"/>
      <c r="AG772" s="31"/>
      <c r="AH772" s="31"/>
      <c r="AI772" s="31"/>
      <c r="AJ772" s="31"/>
      <c r="AK772" s="31"/>
      <c r="AL772" s="31"/>
      <c r="AM772" s="31"/>
      <c r="AN772" s="39" t="str">
        <f t="array" ref="AN772">IFNA(TEXT(XLOOKUP(C:C,'Follow up.2'!B:B,'Follow up.2'!AF:AF),if(left(B772,1)="3","x", "mm/yyyy")), "-")</f>
        <v>-</v>
      </c>
      <c r="AO772" s="31"/>
      <c r="AP772" s="27"/>
      <c r="AQ772" s="3"/>
      <c r="AR772" s="3"/>
      <c r="AS772" s="3"/>
      <c r="AT772" s="3"/>
      <c r="AU772" s="3"/>
      <c r="AV772" s="3"/>
      <c r="AW772" s="3"/>
      <c r="AX772" s="3"/>
      <c r="AY772" s="3"/>
      <c r="AZ772" s="3"/>
      <c r="BA772" s="3"/>
      <c r="BB772" s="3"/>
      <c r="BC772" s="3"/>
      <c r="BD772" s="3"/>
      <c r="BE772" s="3"/>
      <c r="BF772" s="3"/>
      <c r="BG772" s="3"/>
      <c r="BH772" s="3"/>
      <c r="BI772" s="3"/>
    </row>
    <row r="773" ht="12.75" customHeight="1">
      <c r="A773" s="1"/>
      <c r="B773" s="1" t="str">
        <f t="array" ref="B773">ifna(iferror(xlookup(C:C,'1000'!A:A,'1000'!D:D),iferror(xlookup(C:C,'2000'!A:A,'2000'!D:D),xlookup(C:C,'3000'!A:A,'3000'!D:D))),"-")</f>
        <v>-</v>
      </c>
      <c r="C773" s="26">
        <v>643.0</v>
      </c>
      <c r="D773" s="27" t="s">
        <v>2977</v>
      </c>
      <c r="E773" s="27" t="s">
        <v>1235</v>
      </c>
      <c r="F773" s="27" t="s">
        <v>50</v>
      </c>
      <c r="G773" s="27" t="s">
        <v>419</v>
      </c>
      <c r="H773" s="28" t="s">
        <v>2978</v>
      </c>
      <c r="I773" s="29">
        <v>0.0</v>
      </c>
      <c r="J773" s="27" t="s">
        <v>2979</v>
      </c>
      <c r="K773" s="30" t="s">
        <v>569</v>
      </c>
      <c r="L773" s="31" t="s">
        <v>569</v>
      </c>
      <c r="M773" s="31"/>
      <c r="N773" s="153" t="s">
        <v>58</v>
      </c>
      <c r="O773" s="149" t="s">
        <v>58</v>
      </c>
      <c r="P773" s="35"/>
      <c r="Q773" s="35"/>
      <c r="R773" s="35"/>
      <c r="S773" s="35"/>
      <c r="T773" s="35"/>
      <c r="U773" s="35"/>
      <c r="V773" s="35"/>
      <c r="W773" s="35"/>
      <c r="X773" s="35"/>
      <c r="Y773" s="35"/>
      <c r="Z773" s="38" t="str">
        <f t="array" ref="Z773">IFERROR(xlookup(C:C,'Follow up.1'!A:A,'Follow up.1'!AF:AF),"-")</f>
        <v>-</v>
      </c>
      <c r="AA773" s="31"/>
      <c r="AB773" s="31"/>
      <c r="AC773" s="31"/>
      <c r="AD773" s="31"/>
      <c r="AE773" s="31"/>
      <c r="AF773" s="31"/>
      <c r="AG773" s="31"/>
      <c r="AH773" s="31"/>
      <c r="AI773" s="31"/>
      <c r="AJ773" s="31"/>
      <c r="AK773" s="31"/>
      <c r="AL773" s="31"/>
      <c r="AM773" s="31"/>
      <c r="AN773" s="39" t="str">
        <f t="array" ref="AN773">IFNA(TEXT(XLOOKUP(C:C,'Follow up.2'!B:B,'Follow up.2'!AF:AF),if(left(B773,1)="3","x", "mm/yyyy")), "-")</f>
        <v>-</v>
      </c>
      <c r="AO773" s="31"/>
      <c r="AP773" s="27"/>
      <c r="AQ773" s="3"/>
      <c r="AR773" s="3"/>
      <c r="AS773" s="3"/>
      <c r="AT773" s="3"/>
      <c r="AU773" s="3"/>
      <c r="AV773" s="3"/>
      <c r="AW773" s="3"/>
      <c r="AX773" s="3"/>
      <c r="AY773" s="3"/>
      <c r="AZ773" s="3"/>
      <c r="BA773" s="3"/>
      <c r="BB773" s="3"/>
      <c r="BC773" s="3"/>
      <c r="BD773" s="3"/>
      <c r="BE773" s="3"/>
      <c r="BF773" s="3"/>
      <c r="BG773" s="3"/>
      <c r="BH773" s="3"/>
      <c r="BI773" s="3"/>
    </row>
    <row r="774" ht="12.75" customHeight="1">
      <c r="A774" s="1"/>
      <c r="B774" s="1" t="str">
        <f t="array" ref="B774">ifna(iferror(xlookup(C:C,'1000'!A:A,'1000'!D:D),iferror(xlookup(C:C,'2000'!A:A,'2000'!D:D),xlookup(C:C,'3000'!A:A,'3000'!D:D))),"-")</f>
        <v>-</v>
      </c>
      <c r="C774" s="26">
        <v>675.0</v>
      </c>
      <c r="D774" s="27" t="s">
        <v>2980</v>
      </c>
      <c r="E774" s="27" t="s">
        <v>2981</v>
      </c>
      <c r="F774" s="27" t="s">
        <v>50</v>
      </c>
      <c r="G774" s="27" t="s">
        <v>419</v>
      </c>
      <c r="H774" s="28" t="s">
        <v>2982</v>
      </c>
      <c r="I774" s="29" t="s">
        <v>2983</v>
      </c>
      <c r="J774" s="27" t="s">
        <v>2984</v>
      </c>
      <c r="K774" s="30" t="s">
        <v>2937</v>
      </c>
      <c r="L774" s="31" t="s">
        <v>2937</v>
      </c>
      <c r="M774" s="31"/>
      <c r="N774" s="153" t="s">
        <v>58</v>
      </c>
      <c r="O774" s="149" t="s">
        <v>58</v>
      </c>
      <c r="P774" s="35"/>
      <c r="Q774" s="35"/>
      <c r="R774" s="35"/>
      <c r="S774" s="35"/>
      <c r="T774" s="35"/>
      <c r="U774" s="35"/>
      <c r="V774" s="35"/>
      <c r="W774" s="35"/>
      <c r="X774" s="35"/>
      <c r="Y774" s="35"/>
      <c r="Z774" s="38" t="str">
        <f t="array" ref="Z774">IFERROR(xlookup(C:C,'Follow up.1'!A:A,'Follow up.1'!AF:AF),"-")</f>
        <v>-</v>
      </c>
      <c r="AA774" s="31"/>
      <c r="AB774" s="31"/>
      <c r="AC774" s="31"/>
      <c r="AD774" s="31"/>
      <c r="AE774" s="31"/>
      <c r="AF774" s="31"/>
      <c r="AG774" s="31"/>
      <c r="AH774" s="31"/>
      <c r="AI774" s="31"/>
      <c r="AJ774" s="31"/>
      <c r="AK774" s="31"/>
      <c r="AL774" s="31"/>
      <c r="AM774" s="31"/>
      <c r="AN774" s="39" t="str">
        <f t="array" ref="AN774">IFNA(TEXT(XLOOKUP(C:C,'Follow up.2'!B:B,'Follow up.2'!AF:AF),if(left(B774,1)="3","x", "mm/yyyy")), "-")</f>
        <v>-</v>
      </c>
      <c r="AO774" s="31"/>
      <c r="AP774" s="27"/>
      <c r="AQ774" s="3"/>
      <c r="AR774" s="3"/>
      <c r="AS774" s="3"/>
      <c r="AT774" s="3"/>
      <c r="AU774" s="3"/>
      <c r="AV774" s="3"/>
      <c r="AW774" s="3"/>
      <c r="AX774" s="3"/>
      <c r="AY774" s="3"/>
      <c r="AZ774" s="3"/>
      <c r="BA774" s="3"/>
      <c r="BB774" s="3"/>
      <c r="BC774" s="3"/>
      <c r="BD774" s="3"/>
      <c r="BE774" s="3"/>
      <c r="BF774" s="3"/>
      <c r="BG774" s="3"/>
      <c r="BH774" s="3"/>
      <c r="BI774" s="3"/>
    </row>
    <row r="775" ht="12.75" customHeight="1">
      <c r="A775" s="1"/>
      <c r="B775" s="1" t="str">
        <f t="array" ref="B775">ifna(iferror(xlookup(C:C,'1000'!A:A,'1000'!D:D),iferror(xlookup(C:C,'2000'!A:A,'2000'!D:D),xlookup(C:C,'3000'!A:A,'3000'!D:D))),"-")</f>
        <v>-</v>
      </c>
      <c r="C775" s="26">
        <v>823.0</v>
      </c>
      <c r="D775" s="27" t="s">
        <v>2985</v>
      </c>
      <c r="E775" s="27" t="s">
        <v>468</v>
      </c>
      <c r="F775" s="27" t="s">
        <v>50</v>
      </c>
      <c r="G775" s="27" t="s">
        <v>419</v>
      </c>
      <c r="H775" s="28" t="s">
        <v>2986</v>
      </c>
      <c r="I775" s="29">
        <v>0.0</v>
      </c>
      <c r="J775" s="27" t="s">
        <v>2987</v>
      </c>
      <c r="K775" s="30" t="s">
        <v>42</v>
      </c>
      <c r="L775" s="31" t="s">
        <v>42</v>
      </c>
      <c r="M775" s="51" t="s">
        <v>895</v>
      </c>
      <c r="N775" s="153" t="s">
        <v>58</v>
      </c>
      <c r="O775" s="149" t="s">
        <v>58</v>
      </c>
      <c r="P775" s="35"/>
      <c r="Q775" s="35"/>
      <c r="R775" s="35"/>
      <c r="S775" s="35"/>
      <c r="T775" s="35"/>
      <c r="U775" s="35"/>
      <c r="V775" s="35"/>
      <c r="W775" s="35"/>
      <c r="X775" s="35"/>
      <c r="Y775" s="35"/>
      <c r="Z775" s="38" t="str">
        <f t="array" ref="Z775">IFERROR(xlookup(C:C,'Follow up.1'!A:A,'Follow up.1'!AF:AF),"-")</f>
        <v>-</v>
      </c>
      <c r="AA775" s="31"/>
      <c r="AB775" s="31"/>
      <c r="AC775" s="31"/>
      <c r="AD775" s="31"/>
      <c r="AE775" s="31"/>
      <c r="AF775" s="31"/>
      <c r="AG775" s="31"/>
      <c r="AH775" s="31"/>
      <c r="AI775" s="31"/>
      <c r="AJ775" s="31"/>
      <c r="AK775" s="31"/>
      <c r="AL775" s="31"/>
      <c r="AM775" s="31"/>
      <c r="AN775" s="39" t="str">
        <f t="array" ref="AN775">IFNA(TEXT(XLOOKUP(C:C,'Follow up.2'!B:B,'Follow up.2'!AF:AF),if(left(B775,1)="3","x", "mm/yyyy")), "-")</f>
        <v>-</v>
      </c>
      <c r="AO775" s="31"/>
      <c r="AP775" s="27"/>
      <c r="AQ775" s="3"/>
      <c r="AR775" s="3"/>
      <c r="AS775" s="3"/>
      <c r="AT775" s="3"/>
      <c r="AU775" s="3"/>
      <c r="AV775" s="3"/>
      <c r="AW775" s="3"/>
      <c r="AX775" s="3"/>
      <c r="AY775" s="3"/>
      <c r="AZ775" s="3"/>
      <c r="BA775" s="3"/>
      <c r="BB775" s="3"/>
      <c r="BC775" s="3"/>
      <c r="BD775" s="3"/>
      <c r="BE775" s="3"/>
      <c r="BF775" s="3"/>
      <c r="BG775" s="3"/>
      <c r="BH775" s="3"/>
      <c r="BI775" s="3"/>
    </row>
    <row r="776" ht="12.75" customHeight="1">
      <c r="A776" s="1"/>
      <c r="B776" s="1" t="str">
        <f t="array" ref="B776">ifna(iferror(xlookup(C:C,'1000'!A:A,'1000'!D:D),iferror(xlookup(C:C,'2000'!A:A,'2000'!D:D),xlookup(C:C,'3000'!A:A,'3000'!D:D))),"-")</f>
        <v>-</v>
      </c>
      <c r="C776" s="26">
        <v>927.0</v>
      </c>
      <c r="D776" s="27" t="s">
        <v>2988</v>
      </c>
      <c r="E776" s="27" t="s">
        <v>2989</v>
      </c>
      <c r="F776" s="27" t="s">
        <v>50</v>
      </c>
      <c r="G776" s="27" t="s">
        <v>419</v>
      </c>
      <c r="H776" s="28" t="s">
        <v>2990</v>
      </c>
      <c r="I776" s="29" t="s">
        <v>2991</v>
      </c>
      <c r="J776" s="27" t="s">
        <v>2992</v>
      </c>
      <c r="K776" s="30" t="s">
        <v>42</v>
      </c>
      <c r="L776" s="27" t="s">
        <v>42</v>
      </c>
      <c r="M776" s="51" t="s">
        <v>895</v>
      </c>
      <c r="N776" s="153" t="s">
        <v>58</v>
      </c>
      <c r="O776" s="149" t="s">
        <v>58</v>
      </c>
      <c r="P776" s="35" t="s">
        <v>46</v>
      </c>
      <c r="Q776" s="66"/>
      <c r="R776" s="66"/>
      <c r="S776" s="66"/>
      <c r="T776" s="66"/>
      <c r="U776" s="66"/>
      <c r="V776" s="66"/>
      <c r="W776" s="66"/>
      <c r="X776" s="66"/>
      <c r="Y776" s="66"/>
      <c r="Z776" s="38" t="str">
        <f t="array" ref="Z776">IFERROR(xlookup(C:C,'Follow up.1'!A:A,'Follow up.1'!AF:AF),"-")</f>
        <v>-</v>
      </c>
      <c r="AA776" s="27"/>
      <c r="AB776" s="27"/>
      <c r="AC776" s="27"/>
      <c r="AD776" s="27"/>
      <c r="AE776" s="27"/>
      <c r="AF776" s="27"/>
      <c r="AG776" s="27"/>
      <c r="AH776" s="27"/>
      <c r="AI776" s="27"/>
      <c r="AJ776" s="27"/>
      <c r="AK776" s="27"/>
      <c r="AL776" s="27"/>
      <c r="AM776" s="27"/>
      <c r="AN776" s="39" t="str">
        <f t="array" ref="AN776">IFNA(TEXT(XLOOKUP(C:C,'Follow up.2'!B:B,'Follow up.2'!AF:AF),if(left(B776,1)="3","x", "mm/yyyy")), "-")</f>
        <v>-</v>
      </c>
      <c r="AO776" s="27"/>
      <c r="AP776" s="27"/>
      <c r="AQ776" s="3"/>
      <c r="AR776" s="3"/>
      <c r="AS776" s="3"/>
      <c r="AT776" s="3"/>
      <c r="AU776" s="3"/>
      <c r="AV776" s="3"/>
      <c r="AW776" s="3"/>
      <c r="AX776" s="3"/>
      <c r="AY776" s="3"/>
      <c r="AZ776" s="3"/>
      <c r="BA776" s="3"/>
      <c r="BB776" s="3"/>
      <c r="BC776" s="3"/>
      <c r="BD776" s="3"/>
      <c r="BE776" s="3"/>
      <c r="BF776" s="3"/>
      <c r="BG776" s="3"/>
      <c r="BH776" s="3"/>
      <c r="BI776" s="3"/>
    </row>
    <row r="777" ht="12.75" customHeight="1">
      <c r="A777" s="1"/>
      <c r="B777" s="1" t="str">
        <f t="array" ref="B777">ifna(iferror(xlookup(C:C,'1000'!A:A,'1000'!D:D),iferror(xlookup(C:C,'2000'!A:A,'2000'!D:D),xlookup(C:C,'3000'!A:A,'3000'!D:D))),"-")</f>
        <v>-</v>
      </c>
      <c r="C777" s="26">
        <v>932.0</v>
      </c>
      <c r="D777" s="27" t="s">
        <v>878</v>
      </c>
      <c r="E777" s="27" t="s">
        <v>2993</v>
      </c>
      <c r="F777" s="27" t="s">
        <v>50</v>
      </c>
      <c r="G777" s="27" t="s">
        <v>419</v>
      </c>
      <c r="H777" s="28" t="s">
        <v>2994</v>
      </c>
      <c r="I777" s="29" t="s">
        <v>2995</v>
      </c>
      <c r="J777" s="27" t="s">
        <v>2996</v>
      </c>
      <c r="K777" s="30" t="s">
        <v>42</v>
      </c>
      <c r="L777" s="31" t="s">
        <v>42</v>
      </c>
      <c r="M777" s="51" t="s">
        <v>895</v>
      </c>
      <c r="N777" s="153" t="s">
        <v>58</v>
      </c>
      <c r="O777" s="149" t="s">
        <v>58</v>
      </c>
      <c r="P777" s="35" t="s">
        <v>45</v>
      </c>
      <c r="Q777" s="35" t="s">
        <v>45</v>
      </c>
      <c r="R777" s="35" t="s">
        <v>106</v>
      </c>
      <c r="S777" s="35"/>
      <c r="T777" s="35"/>
      <c r="U777" s="35"/>
      <c r="V777" s="35"/>
      <c r="W777" s="35"/>
      <c r="X777" s="35"/>
      <c r="Y777" s="35"/>
      <c r="Z777" s="38" t="str">
        <f t="array" ref="Z777">IFERROR(xlookup(C:C,'Follow up.1'!A:A,'Follow up.1'!AF:AF),"-")</f>
        <v>-</v>
      </c>
      <c r="AA777" s="31"/>
      <c r="AB777" s="31"/>
      <c r="AC777" s="31"/>
      <c r="AD777" s="31"/>
      <c r="AE777" s="31"/>
      <c r="AF777" s="31"/>
      <c r="AG777" s="31"/>
      <c r="AH777" s="31"/>
      <c r="AI777" s="31"/>
      <c r="AJ777" s="31"/>
      <c r="AK777" s="31"/>
      <c r="AL777" s="31"/>
      <c r="AM777" s="31"/>
      <c r="AN777" s="39" t="str">
        <f t="array" ref="AN777">IFNA(TEXT(XLOOKUP(C:C,'Follow up.2'!B:B,'Follow up.2'!AF:AF),if(left(B777,1)="3","x", "mm/yyyy")), "-")</f>
        <v>-</v>
      </c>
      <c r="AO777" s="31"/>
      <c r="AP777" s="27"/>
      <c r="AQ777" s="3"/>
      <c r="AR777" s="3"/>
      <c r="AS777" s="3"/>
      <c r="AT777" s="3"/>
      <c r="AU777" s="3"/>
      <c r="AV777" s="3"/>
      <c r="AW777" s="3"/>
      <c r="AX777" s="3"/>
      <c r="AY777" s="3"/>
      <c r="AZ777" s="3"/>
      <c r="BA777" s="3"/>
      <c r="BB777" s="3"/>
      <c r="BC777" s="3"/>
      <c r="BD777" s="3"/>
      <c r="BE777" s="3"/>
      <c r="BF777" s="3"/>
      <c r="BG777" s="3"/>
      <c r="BH777" s="3"/>
      <c r="BI777" s="3"/>
    </row>
    <row r="778" ht="12.75" customHeight="1">
      <c r="A778" s="1"/>
      <c r="B778" s="1" t="str">
        <f t="array" ref="B778">ifna(iferror(xlookup(C:C,'1000'!A:A,'1000'!D:D),iferror(xlookup(C:C,'2000'!A:A,'2000'!D:D),xlookup(C:C,'3000'!A:A,'3000'!D:D))),"-")</f>
        <v>-</v>
      </c>
      <c r="C778" s="26">
        <v>964.0</v>
      </c>
      <c r="D778" s="27" t="s">
        <v>2997</v>
      </c>
      <c r="E778" s="27" t="s">
        <v>2998</v>
      </c>
      <c r="F778" s="27" t="s">
        <v>50</v>
      </c>
      <c r="G778" s="27" t="s">
        <v>419</v>
      </c>
      <c r="H778" s="28" t="s">
        <v>2999</v>
      </c>
      <c r="I778" s="29" t="s">
        <v>3000</v>
      </c>
      <c r="J778" s="27" t="s">
        <v>3001</v>
      </c>
      <c r="K778" s="30" t="s">
        <v>42</v>
      </c>
      <c r="L778" s="31" t="s">
        <v>42</v>
      </c>
      <c r="M778" s="51" t="s">
        <v>895</v>
      </c>
      <c r="N778" s="153" t="s">
        <v>58</v>
      </c>
      <c r="O778" s="149" t="s">
        <v>58</v>
      </c>
      <c r="P778" s="35"/>
      <c r="Q778" s="35"/>
      <c r="R778" s="35"/>
      <c r="S778" s="35"/>
      <c r="T778" s="35"/>
      <c r="U778" s="35"/>
      <c r="V778" s="35"/>
      <c r="W778" s="35"/>
      <c r="X778" s="35"/>
      <c r="Y778" s="35"/>
      <c r="Z778" s="38" t="str">
        <f t="array" ref="Z778">IFERROR(xlookup(C:C,'Follow up.1'!A:A,'Follow up.1'!AF:AF),"-")</f>
        <v>-</v>
      </c>
      <c r="AA778" s="31"/>
      <c r="AB778" s="31"/>
      <c r="AC778" s="31"/>
      <c r="AD778" s="31"/>
      <c r="AE778" s="31"/>
      <c r="AF778" s="31"/>
      <c r="AG778" s="31"/>
      <c r="AH778" s="31"/>
      <c r="AI778" s="31"/>
      <c r="AJ778" s="31"/>
      <c r="AK778" s="31"/>
      <c r="AL778" s="31"/>
      <c r="AM778" s="31"/>
      <c r="AN778" s="39" t="str">
        <f t="array" ref="AN778">IFNA(TEXT(XLOOKUP(C:C,'Follow up.2'!B:B,'Follow up.2'!AF:AF),if(left(B778,1)="3","x", "mm/yyyy")), "-")</f>
        <v>-</v>
      </c>
      <c r="AO778" s="31"/>
      <c r="AP778" s="27"/>
      <c r="AQ778" s="3"/>
      <c r="AR778" s="3"/>
      <c r="AS778" s="3"/>
      <c r="AT778" s="3"/>
      <c r="AU778" s="3"/>
      <c r="AV778" s="3"/>
      <c r="AW778" s="3"/>
      <c r="AX778" s="3"/>
      <c r="AY778" s="3"/>
      <c r="AZ778" s="3"/>
      <c r="BA778" s="3"/>
      <c r="BB778" s="3"/>
      <c r="BC778" s="3"/>
      <c r="BD778" s="3"/>
      <c r="BE778" s="3"/>
      <c r="BF778" s="3"/>
      <c r="BG778" s="3"/>
      <c r="BH778" s="3"/>
      <c r="BI778" s="3"/>
    </row>
    <row r="779" ht="12.75" customHeight="1">
      <c r="A779" s="1"/>
      <c r="B779" s="1" t="str">
        <f t="array" ref="B779">ifna(iferror(xlookup(C:C,'1000'!A:A,'1000'!D:D),iferror(xlookup(C:C,'2000'!A:A,'2000'!D:D),xlookup(C:C,'3000'!A:A,'3000'!D:D))),"-")</f>
        <v>-</v>
      </c>
      <c r="C779" s="26">
        <v>965.0</v>
      </c>
      <c r="D779" s="27" t="s">
        <v>3002</v>
      </c>
      <c r="E779" s="27" t="s">
        <v>3003</v>
      </c>
      <c r="F779" s="27" t="s">
        <v>50</v>
      </c>
      <c r="G779" s="27" t="s">
        <v>419</v>
      </c>
      <c r="H779" s="28" t="s">
        <v>3004</v>
      </c>
      <c r="I779" s="29" t="s">
        <v>3005</v>
      </c>
      <c r="J779" s="27" t="s">
        <v>3005</v>
      </c>
      <c r="K779" s="30" t="s">
        <v>42</v>
      </c>
      <c r="L779" s="27" t="s">
        <v>42</v>
      </c>
      <c r="M779" s="51" t="s">
        <v>895</v>
      </c>
      <c r="N779" s="153" t="s">
        <v>58</v>
      </c>
      <c r="O779" s="149" t="s">
        <v>58</v>
      </c>
      <c r="P779" s="66"/>
      <c r="Q779" s="66"/>
      <c r="R779" s="66"/>
      <c r="S779" s="66"/>
      <c r="T779" s="66"/>
      <c r="U779" s="66"/>
      <c r="V779" s="66"/>
      <c r="W779" s="66"/>
      <c r="X779" s="66"/>
      <c r="Y779" s="66"/>
      <c r="Z779" s="38" t="str">
        <f t="array" ref="Z779">IFERROR(xlookup(C:C,'Follow up.1'!A:A,'Follow up.1'!AF:AF),"-")</f>
        <v>-</v>
      </c>
      <c r="AA779" s="27"/>
      <c r="AB779" s="27"/>
      <c r="AC779" s="27"/>
      <c r="AD779" s="27"/>
      <c r="AE779" s="27"/>
      <c r="AF779" s="27"/>
      <c r="AG779" s="27"/>
      <c r="AH779" s="27"/>
      <c r="AI779" s="27"/>
      <c r="AJ779" s="27"/>
      <c r="AK779" s="27"/>
      <c r="AL779" s="27"/>
      <c r="AM779" s="27"/>
      <c r="AN779" s="39" t="str">
        <f t="array" ref="AN779">IFNA(TEXT(XLOOKUP(C:C,'Follow up.2'!B:B,'Follow up.2'!AF:AF),if(left(B779,1)="3","x", "mm/yyyy")), "-")</f>
        <v>-</v>
      </c>
      <c r="AO779" s="27"/>
      <c r="AP779" s="27"/>
      <c r="AQ779" s="3"/>
      <c r="AR779" s="3"/>
      <c r="AS779" s="3"/>
      <c r="AT779" s="3"/>
      <c r="AU779" s="3"/>
      <c r="AV779" s="3"/>
      <c r="AW779" s="3"/>
      <c r="AX779" s="3"/>
      <c r="AY779" s="3"/>
      <c r="AZ779" s="3"/>
      <c r="BA779" s="3"/>
      <c r="BB779" s="3"/>
      <c r="BC779" s="3"/>
      <c r="BD779" s="3"/>
      <c r="BE779" s="3"/>
      <c r="BF779" s="3"/>
      <c r="BG779" s="3"/>
      <c r="BH779" s="3"/>
      <c r="BI779" s="3"/>
    </row>
    <row r="780" ht="12.75" customHeight="1">
      <c r="A780" s="1"/>
      <c r="B780" s="1" t="str">
        <f t="array" ref="B780">ifna(iferror(xlookup(C:C,'1000'!A:A,'1000'!D:D),iferror(xlookup(C:C,'2000'!A:A,'2000'!D:D),xlookup(C:C,'3000'!A:A,'3000'!D:D))),"-")</f>
        <v>-</v>
      </c>
      <c r="C780" s="26">
        <v>995.0</v>
      </c>
      <c r="D780" s="27" t="s">
        <v>3006</v>
      </c>
      <c r="E780" s="27" t="s">
        <v>3007</v>
      </c>
      <c r="F780" s="27" t="s">
        <v>50</v>
      </c>
      <c r="G780" s="27" t="s">
        <v>419</v>
      </c>
      <c r="H780" s="28" t="s">
        <v>3008</v>
      </c>
      <c r="I780" s="29">
        <v>0.0</v>
      </c>
      <c r="J780" s="27" t="s">
        <v>3009</v>
      </c>
      <c r="K780" s="30" t="s">
        <v>42</v>
      </c>
      <c r="L780" s="31" t="s">
        <v>42</v>
      </c>
      <c r="M780" s="51" t="s">
        <v>895</v>
      </c>
      <c r="N780" s="153" t="s">
        <v>58</v>
      </c>
      <c r="O780" s="149" t="s">
        <v>58</v>
      </c>
      <c r="P780" s="35"/>
      <c r="Q780" s="35"/>
      <c r="R780" s="35"/>
      <c r="S780" s="35"/>
      <c r="T780" s="35"/>
      <c r="U780" s="35"/>
      <c r="V780" s="35"/>
      <c r="W780" s="35"/>
      <c r="X780" s="35"/>
      <c r="Y780" s="35"/>
      <c r="Z780" s="38" t="str">
        <f t="array" ref="Z780">IFERROR(xlookup(C:C,'Follow up.1'!A:A,'Follow up.1'!AF:AF),"-")</f>
        <v>-</v>
      </c>
      <c r="AA780" s="31"/>
      <c r="AB780" s="31"/>
      <c r="AC780" s="31"/>
      <c r="AD780" s="31"/>
      <c r="AE780" s="31"/>
      <c r="AF780" s="31"/>
      <c r="AG780" s="31"/>
      <c r="AH780" s="31"/>
      <c r="AI780" s="31"/>
      <c r="AJ780" s="31"/>
      <c r="AK780" s="31"/>
      <c r="AL780" s="31"/>
      <c r="AM780" s="31"/>
      <c r="AN780" s="39" t="str">
        <f t="array" ref="AN780">IFNA(TEXT(XLOOKUP(C:C,'Follow up.2'!B:B,'Follow up.2'!AF:AF),if(left(B780,1)="3","x", "mm/yyyy")), "-")</f>
        <v>-</v>
      </c>
      <c r="AO780" s="31"/>
      <c r="AP780" s="27"/>
      <c r="AQ780" s="3"/>
      <c r="AR780" s="3"/>
      <c r="AS780" s="3"/>
      <c r="AT780" s="3"/>
      <c r="AU780" s="3"/>
      <c r="AV780" s="3"/>
      <c r="AW780" s="3"/>
      <c r="AX780" s="3"/>
      <c r="AY780" s="3"/>
      <c r="AZ780" s="3"/>
      <c r="BA780" s="3"/>
      <c r="BB780" s="3"/>
      <c r="BC780" s="3"/>
      <c r="BD780" s="3"/>
      <c r="BE780" s="3"/>
      <c r="BF780" s="3"/>
      <c r="BG780" s="3"/>
      <c r="BH780" s="3"/>
      <c r="BI780" s="3"/>
    </row>
    <row r="781" ht="12.75" customHeight="1">
      <c r="A781" s="1"/>
      <c r="B781" s="1" t="str">
        <f t="array" ref="B781">ifna(iferror(xlookup(C:C,'1000'!A:A,'1000'!D:D),iferror(xlookup(C:C,'2000'!A:A,'2000'!D:D),xlookup(C:C,'3000'!A:A,'3000'!D:D))),"-")</f>
        <v>-</v>
      </c>
      <c r="C781" s="26">
        <v>1037.0</v>
      </c>
      <c r="D781" s="27" t="s">
        <v>3010</v>
      </c>
      <c r="E781" s="27" t="s">
        <v>3011</v>
      </c>
      <c r="F781" s="27" t="s">
        <v>50</v>
      </c>
      <c r="G781" s="27" t="s">
        <v>419</v>
      </c>
      <c r="H781" s="28" t="s">
        <v>3012</v>
      </c>
      <c r="I781" s="29" t="s">
        <v>3013</v>
      </c>
      <c r="J781" s="27" t="s">
        <v>3014</v>
      </c>
      <c r="K781" s="30" t="s">
        <v>3015</v>
      </c>
      <c r="L781" s="31" t="s">
        <v>3015</v>
      </c>
      <c r="M781" s="31"/>
      <c r="N781" s="153" t="s">
        <v>58</v>
      </c>
      <c r="O781" s="149" t="s">
        <v>58</v>
      </c>
      <c r="P781" s="35" t="s">
        <v>45</v>
      </c>
      <c r="Q781" s="35" t="s">
        <v>46</v>
      </c>
      <c r="R781" s="35"/>
      <c r="S781" s="35"/>
      <c r="T781" s="35"/>
      <c r="U781" s="35"/>
      <c r="V781" s="35"/>
      <c r="W781" s="35"/>
      <c r="X781" s="35"/>
      <c r="Y781" s="35"/>
      <c r="Z781" s="38" t="str">
        <f t="array" ref="Z781">IFERROR(xlookup(C:C,'Follow up.1'!A:A,'Follow up.1'!AF:AF),"-")</f>
        <v>-</v>
      </c>
      <c r="AA781" s="31"/>
      <c r="AB781" s="31"/>
      <c r="AC781" s="31"/>
      <c r="AD781" s="31"/>
      <c r="AE781" s="31"/>
      <c r="AF781" s="31"/>
      <c r="AG781" s="31"/>
      <c r="AH781" s="31"/>
      <c r="AI781" s="31"/>
      <c r="AJ781" s="31"/>
      <c r="AK781" s="31"/>
      <c r="AL781" s="31"/>
      <c r="AM781" s="31"/>
      <c r="AN781" s="39" t="str">
        <f t="array" ref="AN781">IFNA(TEXT(XLOOKUP(C:C,'Follow up.2'!B:B,'Follow up.2'!AF:AF),if(left(B781,1)="3","x", "mm/yyyy")), "-")</f>
        <v>-</v>
      </c>
      <c r="AO781" s="31"/>
      <c r="AP781" s="27"/>
      <c r="AQ781" s="3"/>
      <c r="AR781" s="3"/>
      <c r="AS781" s="3"/>
      <c r="AT781" s="3"/>
      <c r="AU781" s="3"/>
      <c r="AV781" s="3"/>
      <c r="AW781" s="3"/>
      <c r="AX781" s="3"/>
      <c r="AY781" s="3"/>
      <c r="AZ781" s="3"/>
      <c r="BA781" s="3"/>
      <c r="BB781" s="3"/>
      <c r="BC781" s="3"/>
      <c r="BD781" s="3"/>
      <c r="BE781" s="3"/>
      <c r="BF781" s="3"/>
      <c r="BG781" s="3"/>
      <c r="BH781" s="3"/>
      <c r="BI781" s="3"/>
    </row>
    <row r="782" ht="12.75" customHeight="1">
      <c r="A782" s="1"/>
      <c r="B782" s="1" t="str">
        <f t="array" ref="B782">ifna(iferror(xlookup(C:C,'1000'!A:A,'1000'!D:D),iferror(xlookup(C:C,'2000'!A:A,'2000'!D:D),xlookup(C:C,'3000'!A:A,'3000'!D:D))),"-")</f>
        <v>-</v>
      </c>
      <c r="C782" s="26">
        <v>1050.0</v>
      </c>
      <c r="D782" s="27" t="s">
        <v>3016</v>
      </c>
      <c r="E782" s="27" t="s">
        <v>3017</v>
      </c>
      <c r="F782" s="27" t="s">
        <v>50</v>
      </c>
      <c r="G782" s="27" t="s">
        <v>419</v>
      </c>
      <c r="H782" s="28" t="s">
        <v>3018</v>
      </c>
      <c r="I782" s="29" t="s">
        <v>3019</v>
      </c>
      <c r="J782" s="27" t="s">
        <v>3019</v>
      </c>
      <c r="K782" s="30" t="s">
        <v>42</v>
      </c>
      <c r="L782" s="31" t="s">
        <v>42</v>
      </c>
      <c r="M782" s="51" t="s">
        <v>895</v>
      </c>
      <c r="N782" s="153" t="s">
        <v>58</v>
      </c>
      <c r="O782" s="149" t="s">
        <v>58</v>
      </c>
      <c r="P782" s="35"/>
      <c r="Q782" s="35"/>
      <c r="R782" s="35"/>
      <c r="S782" s="35"/>
      <c r="T782" s="35"/>
      <c r="U782" s="35"/>
      <c r="V782" s="35"/>
      <c r="W782" s="35"/>
      <c r="X782" s="35"/>
      <c r="Y782" s="35"/>
      <c r="Z782" s="38" t="str">
        <f t="array" ref="Z782">IFERROR(xlookup(C:C,'Follow up.1'!A:A,'Follow up.1'!AF:AF),"-")</f>
        <v>-</v>
      </c>
      <c r="AA782" s="31"/>
      <c r="AB782" s="31"/>
      <c r="AC782" s="31"/>
      <c r="AD782" s="31"/>
      <c r="AE782" s="31"/>
      <c r="AF782" s="31"/>
      <c r="AG782" s="31"/>
      <c r="AH782" s="31"/>
      <c r="AI782" s="31"/>
      <c r="AJ782" s="31"/>
      <c r="AK782" s="31"/>
      <c r="AL782" s="31"/>
      <c r="AM782" s="31"/>
      <c r="AN782" s="39" t="str">
        <f t="array" ref="AN782">IFNA(TEXT(XLOOKUP(C:C,'Follow up.2'!B:B,'Follow up.2'!AF:AF), "mm/yyyy"), "-")</f>
        <v>-</v>
      </c>
      <c r="AO782" s="31"/>
      <c r="AP782" s="27"/>
      <c r="AQ782" s="3"/>
      <c r="AR782" s="3"/>
      <c r="AS782" s="3"/>
      <c r="AT782" s="3"/>
      <c r="AU782" s="3"/>
      <c r="AV782" s="3"/>
      <c r="AW782" s="3"/>
      <c r="AX782" s="3"/>
      <c r="AY782" s="3"/>
      <c r="AZ782" s="3"/>
      <c r="BA782" s="3"/>
      <c r="BB782" s="3"/>
      <c r="BC782" s="3"/>
      <c r="BD782" s="3"/>
      <c r="BE782" s="3"/>
      <c r="BF782" s="3"/>
      <c r="BG782" s="3"/>
      <c r="BH782" s="3"/>
      <c r="BI782" s="3"/>
    </row>
    <row r="783" ht="12.75" customHeight="1">
      <c r="A783" s="1"/>
      <c r="B783" s="1" t="str">
        <f t="array" ref="B783">ifna(iferror(xlookup(C:C,'1000'!A:A,'1000'!D:D),iferror(xlookup(C:C,'2000'!A:A,'2000'!D:D),xlookup(C:C,'3000'!A:A,'3000'!D:D))),"-")</f>
        <v>-</v>
      </c>
      <c r="C783" s="26">
        <v>1096.0</v>
      </c>
      <c r="D783" s="27" t="s">
        <v>3020</v>
      </c>
      <c r="E783" s="27" t="s">
        <v>3021</v>
      </c>
      <c r="F783" s="27" t="s">
        <v>50</v>
      </c>
      <c r="G783" s="27" t="s">
        <v>419</v>
      </c>
      <c r="H783" s="28" t="s">
        <v>3022</v>
      </c>
      <c r="I783" s="29" t="s">
        <v>3023</v>
      </c>
      <c r="J783" s="27" t="s">
        <v>3024</v>
      </c>
      <c r="K783" s="30" t="s">
        <v>42</v>
      </c>
      <c r="L783" s="31" t="s">
        <v>42</v>
      </c>
      <c r="M783" s="51" t="s">
        <v>895</v>
      </c>
      <c r="N783" s="82" t="s">
        <v>654</v>
      </c>
      <c r="O783" s="149" t="s">
        <v>654</v>
      </c>
      <c r="P783" s="35" t="s">
        <v>46</v>
      </c>
      <c r="Q783" s="35"/>
      <c r="R783" s="35"/>
      <c r="S783" s="35"/>
      <c r="T783" s="35"/>
      <c r="U783" s="35"/>
      <c r="V783" s="35"/>
      <c r="W783" s="35"/>
      <c r="X783" s="35"/>
      <c r="Y783" s="35"/>
      <c r="Z783" s="38" t="str">
        <f t="array" ref="Z783">IFERROR(xlookup(C:C,'Follow up.1'!A:A,'Follow up.1'!AF:AF),"-")</f>
        <v>-</v>
      </c>
      <c r="AA783" s="31"/>
      <c r="AB783" s="31"/>
      <c r="AC783" s="31"/>
      <c r="AD783" s="31"/>
      <c r="AE783" s="31"/>
      <c r="AF783" s="31"/>
      <c r="AG783" s="31"/>
      <c r="AH783" s="31"/>
      <c r="AI783" s="31"/>
      <c r="AJ783" s="31"/>
      <c r="AK783" s="31"/>
      <c r="AL783" s="31"/>
      <c r="AM783" s="31"/>
      <c r="AN783" s="39" t="str">
        <f t="array" ref="AN783">IFNA(TEXT(XLOOKUP(C:C,'Follow up.2'!B:B,'Follow up.2'!AF:AF), "mm/yyyy"), "-")</f>
        <v>-</v>
      </c>
      <c r="AO783" s="31"/>
      <c r="AP783" s="27"/>
      <c r="AQ783" s="3"/>
      <c r="AR783" s="3"/>
      <c r="AS783" s="3"/>
      <c r="AT783" s="3"/>
      <c r="AU783" s="3"/>
      <c r="AV783" s="3"/>
      <c r="AW783" s="3"/>
      <c r="AX783" s="3"/>
      <c r="AY783" s="3"/>
      <c r="AZ783" s="3"/>
      <c r="BA783" s="3"/>
      <c r="BB783" s="3"/>
      <c r="BC783" s="3"/>
      <c r="BD783" s="3"/>
      <c r="BE783" s="3"/>
      <c r="BF783" s="3"/>
      <c r="BG783" s="3"/>
      <c r="BH783" s="3"/>
      <c r="BI783" s="3"/>
    </row>
    <row r="784" ht="12.75" customHeight="1">
      <c r="A784" s="1"/>
      <c r="B784" s="1">
        <f t="array" ref="B784">ifna(iferror(xlookup(C:C,'1000'!A:A,'1000'!D:D),iferror(xlookup(C:C,'2000'!A:A,'2000'!D:D),xlookup(C:C,'3000'!A:A,'3000'!D:D))),"-")</f>
        <v>1040</v>
      </c>
      <c r="C784" s="26">
        <v>902.0</v>
      </c>
      <c r="D784" s="27" t="s">
        <v>3025</v>
      </c>
      <c r="E784" s="27" t="s">
        <v>3026</v>
      </c>
      <c r="F784" s="27" t="s">
        <v>50</v>
      </c>
      <c r="G784" s="27" t="s">
        <v>388</v>
      </c>
      <c r="H784" s="28" t="s">
        <v>3027</v>
      </c>
      <c r="I784" s="29" t="s">
        <v>3028</v>
      </c>
      <c r="J784" s="27" t="s">
        <v>3029</v>
      </c>
      <c r="K784" s="30" t="s">
        <v>42</v>
      </c>
      <c r="L784" s="27" t="s">
        <v>42</v>
      </c>
      <c r="M784" s="27"/>
      <c r="N784" s="33" t="s">
        <v>3030</v>
      </c>
      <c r="O784" s="86" t="s">
        <v>654</v>
      </c>
      <c r="P784" s="35" t="s">
        <v>46</v>
      </c>
      <c r="Q784" s="35" t="s">
        <v>46</v>
      </c>
      <c r="R784" s="35" t="s">
        <v>45</v>
      </c>
      <c r="S784" s="35" t="s">
        <v>46</v>
      </c>
      <c r="T784" s="35" t="s">
        <v>46</v>
      </c>
      <c r="U784" s="35" t="s">
        <v>45</v>
      </c>
      <c r="V784" s="36" t="s">
        <v>45</v>
      </c>
      <c r="W784" s="37" t="s">
        <v>45</v>
      </c>
      <c r="X784" s="37" t="s">
        <v>45</v>
      </c>
      <c r="Y784" s="36" t="s">
        <v>45</v>
      </c>
      <c r="Z784" s="38" t="str">
        <f t="array" ref="Z784">IFERROR(xlookup(C:C,'Follow up.1'!A:A,'Follow up.1'!AF:AF),"-")</f>
        <v> 8/25</v>
      </c>
      <c r="AA784" s="42" t="s">
        <v>88</v>
      </c>
      <c r="AB784" s="27"/>
      <c r="AC784" s="27"/>
      <c r="AD784" s="27"/>
      <c r="AE784" s="27"/>
      <c r="AF784" s="27"/>
      <c r="AG784" s="27"/>
      <c r="AH784" s="27"/>
      <c r="AI784" s="27"/>
      <c r="AJ784" s="27"/>
      <c r="AK784" s="27"/>
      <c r="AL784" s="27"/>
      <c r="AM784" s="27"/>
      <c r="AN784" s="39" t="str">
        <f t="array" ref="AN784">IFNA(TEXT(XLOOKUP(C:C,'Follow up.2'!B:B,'Follow up.2'!AF:AF),if(left(B784,1)="3","x", "mm/yyyy")), "-")</f>
        <v/>
      </c>
      <c r="AO784" s="27"/>
      <c r="AP784" s="27"/>
      <c r="AQ784" s="3"/>
      <c r="AR784" s="3"/>
      <c r="AS784" s="3"/>
      <c r="AT784" s="3"/>
      <c r="AU784" s="3"/>
      <c r="AV784" s="3"/>
      <c r="AW784" s="13"/>
      <c r="AX784" s="13"/>
      <c r="AY784" s="13"/>
      <c r="AZ784" s="13"/>
      <c r="BA784" s="13"/>
      <c r="BB784" s="13"/>
      <c r="BC784" s="13"/>
      <c r="BD784" s="13"/>
      <c r="BE784" s="13"/>
      <c r="BF784" s="13"/>
      <c r="BG784" s="13"/>
      <c r="BH784" s="13"/>
      <c r="BI784" s="13"/>
    </row>
    <row r="785" ht="12.75" customHeight="1">
      <c r="A785" s="1"/>
      <c r="B785" s="1">
        <f t="array" ref="B785">ifna(iferror(xlookup(C:C,'1000'!A:A,'1000'!D:D),iferror(xlookup(C:C,'2000'!A:A,'2000'!D:D),xlookup(C:C,'3000'!A:A,'3000'!D:D))),"-")</f>
        <v>2038</v>
      </c>
      <c r="C785" s="26">
        <v>761.0</v>
      </c>
      <c r="D785" s="27" t="s">
        <v>3031</v>
      </c>
      <c r="E785" s="27" t="s">
        <v>1724</v>
      </c>
      <c r="F785" s="27" t="s">
        <v>50</v>
      </c>
      <c r="G785" s="27" t="s">
        <v>388</v>
      </c>
      <c r="H785" s="28" t="s">
        <v>3032</v>
      </c>
      <c r="I785" s="29" t="s">
        <v>3033</v>
      </c>
      <c r="J785" s="27"/>
      <c r="K785" s="30" t="s">
        <v>42</v>
      </c>
      <c r="L785" s="31" t="s">
        <v>42</v>
      </c>
      <c r="M785" s="32" t="s">
        <v>3034</v>
      </c>
      <c r="N785" s="33" t="s">
        <v>654</v>
      </c>
      <c r="O785" s="86" t="s">
        <v>654</v>
      </c>
      <c r="P785" s="35" t="s">
        <v>46</v>
      </c>
      <c r="Q785" s="35" t="s">
        <v>46</v>
      </c>
      <c r="R785" s="35" t="s">
        <v>46</v>
      </c>
      <c r="S785" s="35" t="s">
        <v>46</v>
      </c>
      <c r="T785" s="35" t="s">
        <v>46</v>
      </c>
      <c r="U785" s="35" t="s">
        <v>46</v>
      </c>
      <c r="V785" s="65" t="s">
        <v>45</v>
      </c>
      <c r="W785" s="35" t="s">
        <v>46</v>
      </c>
      <c r="X785" s="35" t="s">
        <v>46</v>
      </c>
      <c r="Y785" s="35" t="s">
        <v>46</v>
      </c>
      <c r="Z785" s="38" t="str">
        <f t="array" ref="Z785">IFERROR(xlookup(C:C,'Follow up.1'!A:A,'Follow up.1'!AF:AF),"-")</f>
        <v> 9/25</v>
      </c>
      <c r="AA785" s="32" t="s">
        <v>47</v>
      </c>
      <c r="AB785" s="32" t="s">
        <v>87</v>
      </c>
      <c r="AC785" s="32" t="s">
        <v>86</v>
      </c>
      <c r="AD785" s="32" t="s">
        <v>86</v>
      </c>
      <c r="AE785" s="32"/>
      <c r="AF785" s="32" t="s">
        <v>77</v>
      </c>
      <c r="AG785" s="31"/>
      <c r="AH785" s="31"/>
      <c r="AI785" s="31"/>
      <c r="AJ785" s="31"/>
      <c r="AK785" s="31"/>
      <c r="AL785" s="31"/>
      <c r="AM785" s="31"/>
      <c r="AN785" s="39" t="str">
        <f t="array" ref="AN785">IFNA(TEXT(XLOOKUP(C:C,'Follow up.2'!B:B,'Follow up.2'!AF:AF),if(left(B785,1)="3","x", "mm/yyyy")), "-")</f>
        <v/>
      </c>
      <c r="AO785" s="31"/>
      <c r="AP785" s="27"/>
      <c r="AQ785" s="3"/>
      <c r="AR785" s="3"/>
      <c r="AS785" s="3"/>
      <c r="AT785" s="3"/>
      <c r="AU785" s="3"/>
      <c r="AV785" s="3"/>
      <c r="AW785" s="13"/>
      <c r="AX785" s="13"/>
      <c r="AY785" s="13"/>
      <c r="AZ785" s="13"/>
      <c r="BA785" s="13"/>
      <c r="BB785" s="13"/>
      <c r="BC785" s="13"/>
      <c r="BD785" s="13"/>
      <c r="BE785" s="13"/>
      <c r="BF785" s="13"/>
      <c r="BG785" s="13"/>
      <c r="BH785" s="13"/>
      <c r="BI785" s="13"/>
    </row>
    <row r="786" ht="12.75" customHeight="1">
      <c r="A786" s="1"/>
      <c r="B786" s="1">
        <f t="array" ref="B786">ifna(iferror(xlookup(C:C,'1000'!A:A,'1000'!D:D),iferror(xlookup(C:C,'2000'!A:A,'2000'!D:D),xlookup(C:C,'3000'!A:A,'3000'!D:D))),"-")</f>
        <v>2043</v>
      </c>
      <c r="C786" s="26">
        <v>1053.0</v>
      </c>
      <c r="D786" s="27" t="s">
        <v>2127</v>
      </c>
      <c r="E786" s="27" t="s">
        <v>3035</v>
      </c>
      <c r="F786" s="27" t="s">
        <v>50</v>
      </c>
      <c r="G786" s="27" t="s">
        <v>388</v>
      </c>
      <c r="H786" s="28" t="s">
        <v>2128</v>
      </c>
      <c r="I786" s="29" t="s">
        <v>3036</v>
      </c>
      <c r="J786" s="27" t="s">
        <v>2129</v>
      </c>
      <c r="K786" s="30" t="s">
        <v>42</v>
      </c>
      <c r="L786" s="31" t="s">
        <v>42</v>
      </c>
      <c r="M786" s="51" t="s">
        <v>895</v>
      </c>
      <c r="N786" s="33" t="s">
        <v>654</v>
      </c>
      <c r="O786" s="95" t="s">
        <v>654</v>
      </c>
      <c r="P786" s="35" t="s">
        <v>46</v>
      </c>
      <c r="Q786" s="35" t="s">
        <v>46</v>
      </c>
      <c r="R786" s="35" t="s">
        <v>45</v>
      </c>
      <c r="S786" s="35" t="s">
        <v>46</v>
      </c>
      <c r="T786" s="35" t="s">
        <v>46</v>
      </c>
      <c r="U786" s="35" t="s">
        <v>76</v>
      </c>
      <c r="V786" s="35" t="s">
        <v>45</v>
      </c>
      <c r="W786" s="35" t="s">
        <v>45</v>
      </c>
      <c r="X786" s="35" t="s">
        <v>45</v>
      </c>
      <c r="Y786" s="37" t="s">
        <v>57</v>
      </c>
      <c r="Z786" s="139">
        <v>45863.0</v>
      </c>
      <c r="AA786" s="32" t="s">
        <v>57</v>
      </c>
      <c r="AB786" s="32"/>
      <c r="AC786" s="32"/>
      <c r="AD786" s="32"/>
      <c r="AE786" s="31"/>
      <c r="AF786" s="31"/>
      <c r="AG786" s="31"/>
      <c r="AH786" s="31"/>
      <c r="AI786" s="32"/>
      <c r="AJ786" s="31"/>
      <c r="AK786" s="31"/>
      <c r="AL786" s="31"/>
      <c r="AM786" s="31"/>
      <c r="AN786" s="39" t="str">
        <f t="array" ref="AN786">IFNA(TEXT(XLOOKUP(C:C,'Follow up.2'!B:B,'Follow up.2'!AF:AF), "mm/yyyy"), "-")</f>
        <v/>
      </c>
      <c r="AO786" s="31"/>
      <c r="AP786" s="27"/>
      <c r="AQ786" s="3"/>
      <c r="AR786" s="3"/>
      <c r="AS786" s="3"/>
      <c r="AT786" s="3"/>
      <c r="AU786" s="3"/>
      <c r="AV786" s="3"/>
      <c r="AW786" s="3"/>
      <c r="AX786" s="3"/>
      <c r="AY786" s="3"/>
      <c r="AZ786" s="3"/>
      <c r="BA786" s="3"/>
      <c r="BB786" s="3"/>
      <c r="BC786" s="3"/>
      <c r="BD786" s="3"/>
      <c r="BE786" s="3"/>
      <c r="BF786" s="3"/>
      <c r="BG786" s="3"/>
      <c r="BH786" s="3"/>
      <c r="BI786" s="3"/>
    </row>
    <row r="787" ht="12.75" customHeight="1">
      <c r="A787" s="1"/>
      <c r="B787" s="1" t="str">
        <f t="array" ref="B787">ifna(iferror(xlookup(C:C,'1000'!A:A,'1000'!D:D),iferror(xlookup(C:C,'2000'!A:A,'2000'!D:D),xlookup(C:C,'3000'!A:A,'3000'!D:D))),"-")</f>
        <v>-</v>
      </c>
      <c r="C787" s="26">
        <v>664.0</v>
      </c>
      <c r="D787" s="27" t="s">
        <v>958</v>
      </c>
      <c r="E787" s="27" t="s">
        <v>3037</v>
      </c>
      <c r="F787" s="27" t="s">
        <v>50</v>
      </c>
      <c r="G787" s="27" t="s">
        <v>388</v>
      </c>
      <c r="H787" s="28" t="s">
        <v>3038</v>
      </c>
      <c r="I787" s="29" t="s">
        <v>3039</v>
      </c>
      <c r="J787" s="27" t="s">
        <v>3040</v>
      </c>
      <c r="K787" s="30" t="s">
        <v>2937</v>
      </c>
      <c r="L787" s="31" t="s">
        <v>2937</v>
      </c>
      <c r="M787" s="31"/>
      <c r="N787" s="153" t="s">
        <v>58</v>
      </c>
      <c r="O787" s="149" t="s">
        <v>58</v>
      </c>
      <c r="P787" s="35"/>
      <c r="Q787" s="35"/>
      <c r="R787" s="35"/>
      <c r="S787" s="35"/>
      <c r="T787" s="35"/>
      <c r="U787" s="35"/>
      <c r="V787" s="35"/>
      <c r="W787" s="35"/>
      <c r="X787" s="35"/>
      <c r="Y787" s="35"/>
      <c r="Z787" s="38" t="str">
        <f t="array" ref="Z787">IFERROR(xlookup(C:C,'Follow up.1'!A:A,'Follow up.1'!AF:AF),"-")</f>
        <v>-</v>
      </c>
      <c r="AA787" s="31"/>
      <c r="AB787" s="31"/>
      <c r="AC787" s="31"/>
      <c r="AD787" s="31"/>
      <c r="AE787" s="31"/>
      <c r="AF787" s="31"/>
      <c r="AG787" s="31"/>
      <c r="AH787" s="31"/>
      <c r="AI787" s="31"/>
      <c r="AJ787" s="31"/>
      <c r="AK787" s="31"/>
      <c r="AL787" s="31"/>
      <c r="AM787" s="31"/>
      <c r="AN787" s="39" t="str">
        <f t="array" ref="AN787">IFNA(TEXT(XLOOKUP(C:C,'Follow up.2'!B:B,'Follow up.2'!AF:AF),if(left(B787,1)="3","x", "mm/yyyy")), "-")</f>
        <v>-</v>
      </c>
      <c r="AO787" s="31"/>
      <c r="AP787" s="27"/>
      <c r="AQ787" s="3"/>
      <c r="AR787" s="3"/>
      <c r="AS787" s="3"/>
      <c r="AT787" s="3"/>
      <c r="AU787" s="3"/>
      <c r="AV787" s="3"/>
      <c r="AW787" s="3"/>
      <c r="AX787" s="3"/>
      <c r="AY787" s="3"/>
      <c r="AZ787" s="3"/>
      <c r="BA787" s="3"/>
      <c r="BB787" s="3"/>
      <c r="BC787" s="3"/>
      <c r="BD787" s="3"/>
      <c r="BE787" s="3"/>
      <c r="BF787" s="3"/>
      <c r="BG787" s="3"/>
      <c r="BH787" s="3"/>
      <c r="BI787" s="3"/>
    </row>
    <row r="788" ht="12.75" customHeight="1">
      <c r="A788" s="1"/>
      <c r="B788" s="1" t="str">
        <f t="array" ref="B788">ifna(iferror(xlookup(C:C,'1000'!A:A,'1000'!D:D),iferror(xlookup(C:C,'2000'!A:A,'2000'!D:D),xlookup(C:C,'3000'!A:A,'3000'!D:D))),"-")</f>
        <v>-</v>
      </c>
      <c r="C788" s="26">
        <v>671.0</v>
      </c>
      <c r="D788" s="27" t="s">
        <v>3041</v>
      </c>
      <c r="E788" s="27" t="s">
        <v>3042</v>
      </c>
      <c r="F788" s="27" t="s">
        <v>50</v>
      </c>
      <c r="G788" s="27" t="s">
        <v>388</v>
      </c>
      <c r="H788" s="28" t="s">
        <v>3043</v>
      </c>
      <c r="I788" s="29" t="s">
        <v>3044</v>
      </c>
      <c r="J788" s="27" t="s">
        <v>3045</v>
      </c>
      <c r="K788" s="30" t="s">
        <v>3046</v>
      </c>
      <c r="L788" s="31" t="s">
        <v>3046</v>
      </c>
      <c r="M788" s="31"/>
      <c r="N788" s="153" t="s">
        <v>58</v>
      </c>
      <c r="O788" s="149" t="s">
        <v>58</v>
      </c>
      <c r="P788" s="35"/>
      <c r="Q788" s="35"/>
      <c r="R788" s="35"/>
      <c r="S788" s="35"/>
      <c r="T788" s="35"/>
      <c r="U788" s="35"/>
      <c r="V788" s="35"/>
      <c r="W788" s="35"/>
      <c r="X788" s="35"/>
      <c r="Y788" s="35"/>
      <c r="Z788" s="38" t="str">
        <f t="array" ref="Z788">IFERROR(xlookup(C:C,'Follow up.1'!A:A,'Follow up.1'!AF:AF),"-")</f>
        <v>-</v>
      </c>
      <c r="AA788" s="31"/>
      <c r="AB788" s="31"/>
      <c r="AC788" s="31"/>
      <c r="AD788" s="31"/>
      <c r="AE788" s="31"/>
      <c r="AF788" s="31"/>
      <c r="AG788" s="31"/>
      <c r="AH788" s="31"/>
      <c r="AI788" s="31"/>
      <c r="AJ788" s="31"/>
      <c r="AK788" s="31"/>
      <c r="AL788" s="31"/>
      <c r="AM788" s="31"/>
      <c r="AN788" s="39" t="str">
        <f t="array" ref="AN788">IFNA(TEXT(XLOOKUP(C:C,'Follow up.2'!B:B,'Follow up.2'!AF:AF),if(left(B788,1)="3","x", "mm/yyyy")), "-")</f>
        <v>-</v>
      </c>
      <c r="AO788" s="31"/>
      <c r="AP788" s="27"/>
      <c r="AQ788" s="3"/>
      <c r="AR788" s="3"/>
      <c r="AS788" s="3"/>
      <c r="AT788" s="3"/>
      <c r="AU788" s="3"/>
      <c r="AV788" s="3"/>
      <c r="AW788" s="3"/>
      <c r="AX788" s="3"/>
      <c r="AY788" s="3"/>
      <c r="AZ788" s="3"/>
      <c r="BA788" s="3"/>
      <c r="BB788" s="3"/>
      <c r="BC788" s="3"/>
      <c r="BD788" s="3"/>
      <c r="BE788" s="3"/>
      <c r="BF788" s="3"/>
      <c r="BG788" s="3"/>
      <c r="BH788" s="3"/>
      <c r="BI788" s="3"/>
    </row>
    <row r="789" ht="12.75" customHeight="1">
      <c r="A789" s="1"/>
      <c r="B789" s="1" t="str">
        <f t="array" ref="B789">ifna(iferror(xlookup(C:C,'1000'!A:A,'1000'!D:D),iferror(xlookup(C:C,'2000'!A:A,'2000'!D:D),xlookup(C:C,'3000'!A:A,'3000'!D:D))),"-")</f>
        <v>-</v>
      </c>
      <c r="C789" s="26">
        <v>739.0</v>
      </c>
      <c r="D789" s="27" t="s">
        <v>3047</v>
      </c>
      <c r="E789" s="27" t="s">
        <v>3048</v>
      </c>
      <c r="F789" s="27" t="s">
        <v>50</v>
      </c>
      <c r="G789" s="27" t="s">
        <v>388</v>
      </c>
      <c r="H789" s="28" t="s">
        <v>3049</v>
      </c>
      <c r="I789" s="29">
        <v>0.0</v>
      </c>
      <c r="J789" s="27" t="s">
        <v>410</v>
      </c>
      <c r="K789" s="30" t="s">
        <v>42</v>
      </c>
      <c r="L789" s="31" t="s">
        <v>42</v>
      </c>
      <c r="M789" s="51" t="s">
        <v>895</v>
      </c>
      <c r="N789" s="153" t="s">
        <v>58</v>
      </c>
      <c r="O789" s="149" t="s">
        <v>58</v>
      </c>
      <c r="P789" s="35"/>
      <c r="Q789" s="35"/>
      <c r="R789" s="35"/>
      <c r="S789" s="35"/>
      <c r="T789" s="35"/>
      <c r="U789" s="35"/>
      <c r="V789" s="35"/>
      <c r="W789" s="35"/>
      <c r="X789" s="35"/>
      <c r="Y789" s="35"/>
      <c r="Z789" s="38" t="str">
        <f t="array" ref="Z789">IFERROR(xlookup(C:C,'Follow up.1'!A:A,'Follow up.1'!AF:AF),"-")</f>
        <v>-</v>
      </c>
      <c r="AA789" s="31"/>
      <c r="AB789" s="31"/>
      <c r="AC789" s="31"/>
      <c r="AD789" s="31"/>
      <c r="AE789" s="31"/>
      <c r="AF789" s="31"/>
      <c r="AG789" s="31"/>
      <c r="AH789" s="31"/>
      <c r="AI789" s="31"/>
      <c r="AJ789" s="31"/>
      <c r="AK789" s="31"/>
      <c r="AL789" s="31"/>
      <c r="AM789" s="31"/>
      <c r="AN789" s="39" t="str">
        <f t="array" ref="AN789">IFNA(TEXT(XLOOKUP(C:C,'Follow up.2'!B:B,'Follow up.2'!AF:AF),if(left(B789,1)="3","x", "mm/yyyy")), "-")</f>
        <v>-</v>
      </c>
      <c r="AO789" s="31"/>
      <c r="AP789" s="27"/>
      <c r="AQ789" s="3"/>
      <c r="AR789" s="3"/>
      <c r="AS789" s="3"/>
      <c r="AT789" s="3"/>
      <c r="AU789" s="3"/>
      <c r="AV789" s="3"/>
      <c r="AW789" s="3"/>
      <c r="AX789" s="3"/>
      <c r="AY789" s="3"/>
      <c r="AZ789" s="3"/>
      <c r="BA789" s="3"/>
      <c r="BB789" s="3"/>
      <c r="BC789" s="3"/>
      <c r="BD789" s="3"/>
      <c r="BE789" s="3"/>
      <c r="BF789" s="3"/>
      <c r="BG789" s="3"/>
      <c r="BH789" s="3"/>
      <c r="BI789" s="3"/>
    </row>
    <row r="790" ht="12.75" customHeight="1">
      <c r="A790" s="1"/>
      <c r="B790" s="1" t="str">
        <f t="array" ref="B790">ifna(iferror(xlookup(C:C,'1000'!A:A,'1000'!D:D),iferror(xlookup(C:C,'2000'!A:A,'2000'!D:D),xlookup(C:C,'3000'!A:A,'3000'!D:D))),"-")</f>
        <v>-</v>
      </c>
      <c r="C790" s="26">
        <v>810.0</v>
      </c>
      <c r="D790" s="27" t="s">
        <v>3050</v>
      </c>
      <c r="E790" s="27" t="s">
        <v>3051</v>
      </c>
      <c r="F790" s="27" t="s">
        <v>50</v>
      </c>
      <c r="G790" s="27" t="s">
        <v>388</v>
      </c>
      <c r="H790" s="28" t="s">
        <v>3052</v>
      </c>
      <c r="I790" s="29">
        <v>0.0</v>
      </c>
      <c r="J790" s="27" t="s">
        <v>3053</v>
      </c>
      <c r="K790" s="30" t="s">
        <v>42</v>
      </c>
      <c r="L790" s="31" t="s">
        <v>42</v>
      </c>
      <c r="M790" s="51" t="s">
        <v>895</v>
      </c>
      <c r="N790" s="153" t="s">
        <v>58</v>
      </c>
      <c r="O790" s="149" t="s">
        <v>58</v>
      </c>
      <c r="P790" s="35"/>
      <c r="Q790" s="35"/>
      <c r="R790" s="35"/>
      <c r="S790" s="35"/>
      <c r="T790" s="35"/>
      <c r="U790" s="35"/>
      <c r="V790" s="35"/>
      <c r="W790" s="35"/>
      <c r="X790" s="35"/>
      <c r="Y790" s="35"/>
      <c r="Z790" s="38" t="str">
        <f t="array" ref="Z790">IFERROR(xlookup(C:C,'Follow up.1'!A:A,'Follow up.1'!AF:AF),"-")</f>
        <v>-</v>
      </c>
      <c r="AA790" s="31"/>
      <c r="AB790" s="31"/>
      <c r="AC790" s="31"/>
      <c r="AD790" s="31"/>
      <c r="AE790" s="31"/>
      <c r="AF790" s="31"/>
      <c r="AG790" s="31"/>
      <c r="AH790" s="31"/>
      <c r="AI790" s="31"/>
      <c r="AJ790" s="31"/>
      <c r="AK790" s="31"/>
      <c r="AL790" s="31"/>
      <c r="AM790" s="31"/>
      <c r="AN790" s="39" t="str">
        <f t="array" ref="AN790">IFNA(TEXT(XLOOKUP(C:C,'Follow up.2'!B:B,'Follow up.2'!AF:AF),if(left(B790,1)="3","x", "mm/yyyy")), "-")</f>
        <v>-</v>
      </c>
      <c r="AO790" s="31"/>
      <c r="AP790" s="27"/>
      <c r="AQ790" s="3"/>
      <c r="AR790" s="3"/>
      <c r="AS790" s="3"/>
      <c r="AT790" s="3"/>
      <c r="AU790" s="3"/>
      <c r="AV790" s="3"/>
      <c r="AW790" s="3"/>
      <c r="AX790" s="3"/>
      <c r="AY790" s="3"/>
      <c r="AZ790" s="3"/>
      <c r="BA790" s="3"/>
      <c r="BB790" s="3"/>
      <c r="BC790" s="3"/>
      <c r="BD790" s="3"/>
      <c r="BE790" s="3"/>
      <c r="BF790" s="3"/>
      <c r="BG790" s="3"/>
      <c r="BH790" s="3"/>
      <c r="BI790" s="3"/>
    </row>
    <row r="791" ht="12.75" customHeight="1">
      <c r="A791" s="1"/>
      <c r="B791" s="1" t="str">
        <f t="array" ref="B791">ifna(iferror(xlookup(C:C,'1000'!A:A,'1000'!D:D),iferror(xlookup(C:C,'2000'!A:A,'2000'!D:D),xlookup(C:C,'3000'!A:A,'3000'!D:D))),"-")</f>
        <v>-</v>
      </c>
      <c r="C791" s="26">
        <v>868.0</v>
      </c>
      <c r="D791" s="27" t="s">
        <v>3054</v>
      </c>
      <c r="E791" s="27" t="s">
        <v>3055</v>
      </c>
      <c r="F791" s="27" t="s">
        <v>50</v>
      </c>
      <c r="G791" s="27" t="s">
        <v>388</v>
      </c>
      <c r="H791" s="28" t="s">
        <v>3056</v>
      </c>
      <c r="I791" s="29" t="s">
        <v>3057</v>
      </c>
      <c r="J791" s="27" t="s">
        <v>3058</v>
      </c>
      <c r="K791" s="30" t="s">
        <v>42</v>
      </c>
      <c r="L791" s="27" t="s">
        <v>42</v>
      </c>
      <c r="M791" s="51" t="s">
        <v>895</v>
      </c>
      <c r="N791" s="153" t="s">
        <v>58</v>
      </c>
      <c r="O791" s="149" t="s">
        <v>58</v>
      </c>
      <c r="P791" s="66"/>
      <c r="Q791" s="66"/>
      <c r="R791" s="66"/>
      <c r="S791" s="66"/>
      <c r="T791" s="66"/>
      <c r="U791" s="66"/>
      <c r="V791" s="66"/>
      <c r="W791" s="66"/>
      <c r="X791" s="66"/>
      <c r="Y791" s="66"/>
      <c r="Z791" s="38" t="str">
        <f t="array" ref="Z791">IFERROR(xlookup(C:C,'Follow up.1'!A:A,'Follow up.1'!AF:AF),"-")</f>
        <v>-</v>
      </c>
      <c r="AA791" s="27"/>
      <c r="AB791" s="27"/>
      <c r="AC791" s="27"/>
      <c r="AD791" s="27"/>
      <c r="AE791" s="27"/>
      <c r="AF791" s="27"/>
      <c r="AG791" s="27"/>
      <c r="AH791" s="27"/>
      <c r="AI791" s="27"/>
      <c r="AJ791" s="27"/>
      <c r="AK791" s="27"/>
      <c r="AL791" s="27"/>
      <c r="AM791" s="27"/>
      <c r="AN791" s="39" t="str">
        <f t="array" ref="AN791">IFNA(TEXT(XLOOKUP(C:C,'Follow up.2'!B:B,'Follow up.2'!AF:AF),if(left(B791,1)="3","x", "mm/yyyy")), "-")</f>
        <v>-</v>
      </c>
      <c r="AO791" s="27"/>
      <c r="AP791" s="27"/>
      <c r="AQ791" s="3"/>
      <c r="AR791" s="3"/>
      <c r="AS791" s="3"/>
      <c r="AT791" s="3"/>
      <c r="AU791" s="3"/>
      <c r="AV791" s="3"/>
      <c r="AW791" s="3"/>
      <c r="AX791" s="3"/>
      <c r="AY791" s="3"/>
      <c r="AZ791" s="3"/>
      <c r="BA791" s="3"/>
      <c r="BB791" s="3"/>
      <c r="BC791" s="3"/>
      <c r="BD791" s="3"/>
      <c r="BE791" s="3"/>
      <c r="BF791" s="3"/>
      <c r="BG791" s="3"/>
      <c r="BH791" s="3"/>
      <c r="BI791" s="3"/>
    </row>
    <row r="792" ht="12.75" customHeight="1">
      <c r="A792" s="1"/>
      <c r="B792" s="1" t="str">
        <f t="array" ref="B792">ifna(iferror(xlookup(C:C,'1000'!A:A,'1000'!D:D),iferror(xlookup(C:C,'2000'!A:A,'2000'!D:D),xlookup(C:C,'3000'!A:A,'3000'!D:D))),"-")</f>
        <v>-</v>
      </c>
      <c r="C792" s="26">
        <v>896.0</v>
      </c>
      <c r="D792" s="27" t="s">
        <v>2423</v>
      </c>
      <c r="E792" s="27" t="s">
        <v>2630</v>
      </c>
      <c r="F792" s="27" t="s">
        <v>50</v>
      </c>
      <c r="G792" s="27" t="s">
        <v>388</v>
      </c>
      <c r="H792" s="28" t="s">
        <v>2424</v>
      </c>
      <c r="I792" s="29">
        <v>0.0</v>
      </c>
      <c r="J792" s="27" t="s">
        <v>2425</v>
      </c>
      <c r="K792" s="30" t="s">
        <v>42</v>
      </c>
      <c r="L792" s="27" t="s">
        <v>42</v>
      </c>
      <c r="M792" s="51" t="s">
        <v>895</v>
      </c>
      <c r="N792" s="153" t="s">
        <v>58</v>
      </c>
      <c r="O792" s="149" t="s">
        <v>58</v>
      </c>
      <c r="P792" s="66"/>
      <c r="Q792" s="66"/>
      <c r="R792" s="66"/>
      <c r="S792" s="66"/>
      <c r="T792" s="66"/>
      <c r="U792" s="66"/>
      <c r="V792" s="66"/>
      <c r="W792" s="66"/>
      <c r="X792" s="66"/>
      <c r="Y792" s="66"/>
      <c r="Z792" s="38" t="str">
        <f t="array" ref="Z792">IFERROR(xlookup(C:C,'Follow up.1'!A:A,'Follow up.1'!AF:AF),"-")</f>
        <v>-</v>
      </c>
      <c r="AA792" s="27"/>
      <c r="AB792" s="27"/>
      <c r="AC792" s="27"/>
      <c r="AD792" s="27"/>
      <c r="AE792" s="27"/>
      <c r="AF792" s="27"/>
      <c r="AG792" s="27"/>
      <c r="AH792" s="27"/>
      <c r="AI792" s="27"/>
      <c r="AJ792" s="27"/>
      <c r="AK792" s="27"/>
      <c r="AL792" s="27"/>
      <c r="AM792" s="27"/>
      <c r="AN792" s="39" t="str">
        <f t="array" ref="AN792">IFNA(TEXT(XLOOKUP(C:C,'Follow up.2'!B:B,'Follow up.2'!AF:AF),if(left(B792,1)="3","x", "mm/yyyy")), "-")</f>
        <v>-</v>
      </c>
      <c r="AO792" s="27"/>
      <c r="AP792" s="27"/>
      <c r="AQ792" s="3"/>
      <c r="AR792" s="3"/>
      <c r="AS792" s="3"/>
      <c r="AT792" s="3"/>
      <c r="AU792" s="3"/>
      <c r="AV792" s="3"/>
      <c r="AW792" s="3"/>
      <c r="AX792" s="3"/>
      <c r="AY792" s="3"/>
      <c r="AZ792" s="3"/>
      <c r="BA792" s="3"/>
      <c r="BB792" s="3"/>
      <c r="BC792" s="3"/>
      <c r="BD792" s="3"/>
      <c r="BE792" s="3"/>
      <c r="BF792" s="3"/>
      <c r="BG792" s="3"/>
      <c r="BH792" s="3"/>
      <c r="BI792" s="3"/>
    </row>
    <row r="793" ht="12.75" customHeight="1">
      <c r="A793" s="1"/>
      <c r="B793" s="1" t="str">
        <f t="array" ref="B793">ifna(iferror(xlookup(C:C,'1000'!A:A,'1000'!D:D),iferror(xlookup(C:C,'2000'!A:A,'2000'!D:D),xlookup(C:C,'3000'!A:A,'3000'!D:D))),"-")</f>
        <v>-</v>
      </c>
      <c r="C793" s="26">
        <v>941.0</v>
      </c>
      <c r="D793" s="27" t="s">
        <v>3059</v>
      </c>
      <c r="E793" s="27" t="s">
        <v>172</v>
      </c>
      <c r="F793" s="27" t="s">
        <v>50</v>
      </c>
      <c r="G793" s="27" t="s">
        <v>388</v>
      </c>
      <c r="H793" s="28" t="s">
        <v>3060</v>
      </c>
      <c r="I793" s="29" t="s">
        <v>3061</v>
      </c>
      <c r="J793" s="27" t="s">
        <v>3062</v>
      </c>
      <c r="K793" s="30" t="s">
        <v>42</v>
      </c>
      <c r="L793" s="31" t="s">
        <v>42</v>
      </c>
      <c r="M793" s="51" t="s">
        <v>895</v>
      </c>
      <c r="N793" s="153" t="s">
        <v>58</v>
      </c>
      <c r="O793" s="149" t="s">
        <v>58</v>
      </c>
      <c r="P793" s="35"/>
      <c r="Q793" s="35"/>
      <c r="R793" s="35"/>
      <c r="S793" s="35"/>
      <c r="T793" s="35"/>
      <c r="U793" s="35"/>
      <c r="V793" s="35"/>
      <c r="W793" s="35"/>
      <c r="X793" s="35"/>
      <c r="Y793" s="35"/>
      <c r="Z793" s="38" t="str">
        <f t="array" ref="Z793">IFERROR(xlookup(C:C,'Follow up.1'!A:A,'Follow up.1'!AF:AF),"-")</f>
        <v>-</v>
      </c>
      <c r="AA793" s="31"/>
      <c r="AB793" s="31"/>
      <c r="AC793" s="31"/>
      <c r="AD793" s="31"/>
      <c r="AE793" s="31"/>
      <c r="AF793" s="31"/>
      <c r="AG793" s="31"/>
      <c r="AH793" s="31"/>
      <c r="AI793" s="31"/>
      <c r="AJ793" s="31"/>
      <c r="AK793" s="31"/>
      <c r="AL793" s="31"/>
      <c r="AM793" s="31"/>
      <c r="AN793" s="39" t="str">
        <f t="array" ref="AN793">IFNA(TEXT(XLOOKUP(C:C,'Follow up.2'!B:B,'Follow up.2'!AF:AF),if(left(B793,1)="3","x", "mm/yyyy")), "-")</f>
        <v>-</v>
      </c>
      <c r="AO793" s="31"/>
      <c r="AP793" s="27"/>
      <c r="AQ793" s="3"/>
      <c r="AR793" s="3"/>
      <c r="AS793" s="3"/>
      <c r="AT793" s="3"/>
      <c r="AU793" s="3"/>
      <c r="AV793" s="3"/>
      <c r="AW793" s="3"/>
      <c r="AX793" s="3"/>
      <c r="AY793" s="3"/>
      <c r="AZ793" s="3"/>
      <c r="BA793" s="3"/>
      <c r="BB793" s="3"/>
      <c r="BC793" s="3"/>
      <c r="BD793" s="3"/>
      <c r="BE793" s="3"/>
      <c r="BF793" s="3"/>
      <c r="BG793" s="3"/>
      <c r="BH793" s="3"/>
      <c r="BI793" s="3"/>
    </row>
    <row r="794" ht="12.75" customHeight="1">
      <c r="A794" s="1"/>
      <c r="B794" s="1" t="str">
        <f t="array" ref="B794">ifna(iferror(xlookup(C:C,'1000'!A:A,'1000'!D:D),iferror(xlookup(C:C,'2000'!A:A,'2000'!D:D),xlookup(C:C,'3000'!A:A,'3000'!D:D))),"-")</f>
        <v>-</v>
      </c>
      <c r="C794" s="26">
        <v>987.0</v>
      </c>
      <c r="D794" s="27" t="s">
        <v>3063</v>
      </c>
      <c r="E794" s="27" t="s">
        <v>3064</v>
      </c>
      <c r="F794" s="27" t="s">
        <v>50</v>
      </c>
      <c r="G794" s="27" t="s">
        <v>388</v>
      </c>
      <c r="H794" s="28" t="s">
        <v>3065</v>
      </c>
      <c r="I794" s="29" t="s">
        <v>3066</v>
      </c>
      <c r="J794" s="27" t="s">
        <v>3067</v>
      </c>
      <c r="K794" s="30" t="s">
        <v>42</v>
      </c>
      <c r="L794" s="31" t="s">
        <v>42</v>
      </c>
      <c r="M794" s="51" t="s">
        <v>895</v>
      </c>
      <c r="N794" s="153" t="s">
        <v>58</v>
      </c>
      <c r="O794" s="149" t="s">
        <v>58</v>
      </c>
      <c r="P794" s="35"/>
      <c r="Q794" s="35"/>
      <c r="R794" s="35"/>
      <c r="S794" s="35"/>
      <c r="T794" s="35"/>
      <c r="U794" s="35"/>
      <c r="V794" s="35"/>
      <c r="W794" s="35"/>
      <c r="X794" s="35"/>
      <c r="Y794" s="35"/>
      <c r="Z794" s="38" t="str">
        <f t="array" ref="Z794">IFERROR(xlookup(C:C,'Follow up.1'!A:A,'Follow up.1'!AF:AF),"-")</f>
        <v>-</v>
      </c>
      <c r="AA794" s="31"/>
      <c r="AB794" s="31"/>
      <c r="AC794" s="31"/>
      <c r="AD794" s="31"/>
      <c r="AE794" s="31"/>
      <c r="AF794" s="31"/>
      <c r="AG794" s="31"/>
      <c r="AH794" s="31"/>
      <c r="AI794" s="31"/>
      <c r="AJ794" s="31"/>
      <c r="AK794" s="31"/>
      <c r="AL794" s="31"/>
      <c r="AM794" s="31"/>
      <c r="AN794" s="39" t="str">
        <f t="array" ref="AN794">IFNA(TEXT(XLOOKUP(C:C,'Follow up.2'!B:B,'Follow up.2'!AF:AF),if(left(B794,1)="3","x", "mm/yyyy")), "-")</f>
        <v>-</v>
      </c>
      <c r="AO794" s="31"/>
      <c r="AP794" s="27"/>
      <c r="AQ794" s="3"/>
      <c r="AR794" s="3"/>
      <c r="AS794" s="3"/>
      <c r="AT794" s="3"/>
      <c r="AU794" s="3"/>
      <c r="AV794" s="3"/>
      <c r="AW794" s="3"/>
      <c r="AX794" s="3"/>
      <c r="AY794" s="3"/>
      <c r="AZ794" s="3"/>
      <c r="BA794" s="3"/>
      <c r="BB794" s="3"/>
      <c r="BC794" s="3"/>
      <c r="BD794" s="3"/>
      <c r="BE794" s="3"/>
      <c r="BF794" s="3"/>
      <c r="BG794" s="3"/>
      <c r="BH794" s="3"/>
      <c r="BI794" s="3"/>
    </row>
    <row r="795" ht="12.75" customHeight="1">
      <c r="A795" s="1"/>
      <c r="B795" s="1" t="str">
        <f t="array" ref="B795">ifna(iferror(xlookup(C:C,'1000'!A:A,'1000'!D:D),iferror(xlookup(C:C,'2000'!A:A,'2000'!D:D),xlookup(C:C,'3000'!A:A,'3000'!D:D))),"-")</f>
        <v>-</v>
      </c>
      <c r="C795" s="26">
        <v>1031.0</v>
      </c>
      <c r="D795" s="27" t="s">
        <v>3002</v>
      </c>
      <c r="E795" s="27" t="s">
        <v>3068</v>
      </c>
      <c r="F795" s="27" t="s">
        <v>50</v>
      </c>
      <c r="G795" s="27" t="s">
        <v>388</v>
      </c>
      <c r="H795" s="28" t="s">
        <v>3069</v>
      </c>
      <c r="I795" s="29" t="s">
        <v>3070</v>
      </c>
      <c r="J795" s="27" t="s">
        <v>3070</v>
      </c>
      <c r="K795" s="30" t="s">
        <v>42</v>
      </c>
      <c r="L795" s="31" t="s">
        <v>42</v>
      </c>
      <c r="M795" s="51" t="s">
        <v>895</v>
      </c>
      <c r="N795" s="153" t="s">
        <v>58</v>
      </c>
      <c r="O795" s="149" t="s">
        <v>58</v>
      </c>
      <c r="P795" s="35"/>
      <c r="Q795" s="35"/>
      <c r="R795" s="35"/>
      <c r="S795" s="35"/>
      <c r="T795" s="35"/>
      <c r="U795" s="35"/>
      <c r="V795" s="35"/>
      <c r="W795" s="35"/>
      <c r="X795" s="35"/>
      <c r="Y795" s="35"/>
      <c r="Z795" s="38" t="str">
        <f t="array" ref="Z795">IFERROR(xlookup(C:C,'Follow up.1'!A:A,'Follow up.1'!AF:AF),"-")</f>
        <v>-</v>
      </c>
      <c r="AA795" s="31"/>
      <c r="AB795" s="31"/>
      <c r="AC795" s="31"/>
      <c r="AD795" s="31"/>
      <c r="AE795" s="31"/>
      <c r="AF795" s="31"/>
      <c r="AG795" s="31"/>
      <c r="AH795" s="31"/>
      <c r="AI795" s="31"/>
      <c r="AJ795" s="31"/>
      <c r="AK795" s="31"/>
      <c r="AL795" s="31"/>
      <c r="AM795" s="31"/>
      <c r="AN795" s="39" t="str">
        <f t="array" ref="AN795">IFNA(TEXT(XLOOKUP(C:C,'Follow up.2'!B:B,'Follow up.2'!AF:AF),if(left(B795,1)="3","x", "mm/yyyy")), "-")</f>
        <v>-</v>
      </c>
      <c r="AO795" s="31"/>
      <c r="AP795" s="27"/>
      <c r="AQ795" s="3"/>
      <c r="AR795" s="3"/>
      <c r="AS795" s="3"/>
      <c r="AT795" s="3"/>
      <c r="AU795" s="3"/>
      <c r="AV795" s="3"/>
      <c r="AW795" s="3"/>
      <c r="AX795" s="3"/>
      <c r="AY795" s="3"/>
      <c r="AZ795" s="3"/>
      <c r="BA795" s="3"/>
      <c r="BB795" s="3"/>
      <c r="BC795" s="3"/>
      <c r="BD795" s="3"/>
      <c r="BE795" s="3"/>
      <c r="BF795" s="3"/>
      <c r="BG795" s="3"/>
      <c r="BH795" s="3"/>
      <c r="BI795" s="3"/>
    </row>
    <row r="796" ht="12.75" customHeight="1">
      <c r="A796" s="1"/>
      <c r="B796" s="1" t="str">
        <f t="array" ref="B796">ifna(iferror(xlookup(C:C,'1000'!A:A,'1000'!D:D),iferror(xlookup(C:C,'2000'!A:A,'2000'!D:D),xlookup(C:C,'3000'!A:A,'3000'!D:D))),"-")</f>
        <v>-</v>
      </c>
      <c r="C796" s="26">
        <v>1046.0</v>
      </c>
      <c r="D796" s="27" t="s">
        <v>3071</v>
      </c>
      <c r="E796" s="27" t="s">
        <v>3017</v>
      </c>
      <c r="F796" s="27" t="s">
        <v>50</v>
      </c>
      <c r="G796" s="27" t="s">
        <v>388</v>
      </c>
      <c r="H796" s="28" t="s">
        <v>3018</v>
      </c>
      <c r="I796" s="29" t="s">
        <v>3072</v>
      </c>
      <c r="J796" s="27" t="s">
        <v>3019</v>
      </c>
      <c r="K796" s="30" t="s">
        <v>42</v>
      </c>
      <c r="L796" s="31" t="s">
        <v>42</v>
      </c>
      <c r="M796" s="51" t="s">
        <v>895</v>
      </c>
      <c r="N796" s="153" t="s">
        <v>58</v>
      </c>
      <c r="O796" s="149" t="s">
        <v>58</v>
      </c>
      <c r="P796" s="35"/>
      <c r="Q796" s="35"/>
      <c r="R796" s="35"/>
      <c r="S796" s="35"/>
      <c r="T796" s="35"/>
      <c r="U796" s="35"/>
      <c r="V796" s="35"/>
      <c r="W796" s="35"/>
      <c r="X796" s="35"/>
      <c r="Y796" s="35"/>
      <c r="Z796" s="38" t="str">
        <f t="array" ref="Z796">IFERROR(xlookup(C:C,'Follow up.1'!A:A,'Follow up.1'!AF:AF),"-")</f>
        <v>-</v>
      </c>
      <c r="AA796" s="31"/>
      <c r="AB796" s="31"/>
      <c r="AC796" s="31"/>
      <c r="AD796" s="31"/>
      <c r="AE796" s="31"/>
      <c r="AF796" s="31"/>
      <c r="AG796" s="31"/>
      <c r="AH796" s="31"/>
      <c r="AI796" s="31"/>
      <c r="AJ796" s="31"/>
      <c r="AK796" s="31"/>
      <c r="AL796" s="31"/>
      <c r="AM796" s="31"/>
      <c r="AN796" s="39" t="str">
        <f t="array" ref="AN796">IFNA(TEXT(XLOOKUP(C:C,'Follow up.2'!B:B,'Follow up.2'!AF:AF), "mm/yyyy"), "-")</f>
        <v>-</v>
      </c>
      <c r="AO796" s="31"/>
      <c r="AP796" s="27"/>
      <c r="AQ796" s="3"/>
      <c r="AR796" s="3"/>
      <c r="AS796" s="3"/>
      <c r="AT796" s="3"/>
      <c r="AU796" s="3"/>
      <c r="AV796" s="3"/>
      <c r="AW796" s="3"/>
      <c r="AX796" s="3"/>
      <c r="AY796" s="3"/>
      <c r="AZ796" s="3"/>
      <c r="BA796" s="3"/>
      <c r="BB796" s="3"/>
      <c r="BC796" s="3"/>
      <c r="BD796" s="3"/>
      <c r="BE796" s="3"/>
      <c r="BF796" s="3"/>
      <c r="BG796" s="3"/>
      <c r="BH796" s="3"/>
      <c r="BI796" s="3"/>
    </row>
    <row r="797" ht="12.75" customHeight="1">
      <c r="A797" s="1"/>
      <c r="B797" s="1" t="str">
        <f t="array" ref="B797">ifna(iferror(xlookup(C:C,'1000'!A:A,'1000'!D:D),iferror(xlookup(C:C,'2000'!A:A,'2000'!D:D),xlookup(C:C,'3000'!A:A,'3000'!D:D))),"-")</f>
        <v>-</v>
      </c>
      <c r="C797" s="26">
        <v>1051.0</v>
      </c>
      <c r="D797" s="27" t="s">
        <v>3073</v>
      </c>
      <c r="E797" s="27" t="s">
        <v>1216</v>
      </c>
      <c r="F797" s="27" t="s">
        <v>50</v>
      </c>
      <c r="G797" s="27" t="s">
        <v>388</v>
      </c>
      <c r="H797" s="28" t="s">
        <v>3074</v>
      </c>
      <c r="I797" s="29" t="s">
        <v>3075</v>
      </c>
      <c r="J797" s="27" t="s">
        <v>3075</v>
      </c>
      <c r="K797" s="30" t="s">
        <v>42</v>
      </c>
      <c r="L797" s="31" t="s">
        <v>42</v>
      </c>
      <c r="M797" s="51" t="s">
        <v>895</v>
      </c>
      <c r="N797" s="153" t="s">
        <v>58</v>
      </c>
      <c r="O797" s="149" t="s">
        <v>58</v>
      </c>
      <c r="P797" s="35" t="s">
        <v>46</v>
      </c>
      <c r="Q797" s="35"/>
      <c r="R797" s="35"/>
      <c r="S797" s="35"/>
      <c r="T797" s="35"/>
      <c r="U797" s="35"/>
      <c r="V797" s="35"/>
      <c r="W797" s="35"/>
      <c r="X797" s="35"/>
      <c r="Y797" s="35"/>
      <c r="Z797" s="38" t="str">
        <f t="array" ref="Z797">IFERROR(xlookup(C:C,'Follow up.1'!A:A,'Follow up.1'!AF:AF),"-")</f>
        <v>-</v>
      </c>
      <c r="AA797" s="31"/>
      <c r="AB797" s="31"/>
      <c r="AC797" s="31"/>
      <c r="AD797" s="31"/>
      <c r="AE797" s="31"/>
      <c r="AF797" s="31"/>
      <c r="AG797" s="31"/>
      <c r="AH797" s="31"/>
      <c r="AI797" s="31"/>
      <c r="AJ797" s="31"/>
      <c r="AK797" s="31"/>
      <c r="AL797" s="31"/>
      <c r="AM797" s="31"/>
      <c r="AN797" s="39" t="str">
        <f t="array" ref="AN797">IFNA(TEXT(XLOOKUP(C:C,'Follow up.2'!B:B,'Follow up.2'!AF:AF), "mm/yyyy"), "-")</f>
        <v>-</v>
      </c>
      <c r="AO797" s="31"/>
      <c r="AP797" s="27"/>
      <c r="AQ797" s="3"/>
      <c r="AR797" s="3"/>
      <c r="AS797" s="3"/>
      <c r="AT797" s="3"/>
      <c r="AU797" s="3"/>
      <c r="AV797" s="3"/>
      <c r="AW797" s="3"/>
      <c r="AX797" s="3"/>
      <c r="AY797" s="3"/>
      <c r="AZ797" s="3"/>
      <c r="BA797" s="3"/>
      <c r="BB797" s="3"/>
      <c r="BC797" s="3"/>
      <c r="BD797" s="3"/>
      <c r="BE797" s="3"/>
      <c r="BF797" s="3"/>
      <c r="BG797" s="3"/>
      <c r="BH797" s="3"/>
      <c r="BI797" s="3"/>
    </row>
    <row r="798" ht="12.75" customHeight="1">
      <c r="A798" s="1"/>
      <c r="B798" s="1" t="str">
        <f t="array" ref="B798">ifna(iferror(xlookup(C:C,'1000'!A:A,'1000'!D:D),iferror(xlookup(C:C,'2000'!A:A,'2000'!D:D),xlookup(C:C,'3000'!A:A,'3000'!D:D))),"-")</f>
        <v>-</v>
      </c>
      <c r="C798" s="26">
        <v>1100.0</v>
      </c>
      <c r="D798" s="27" t="s">
        <v>3076</v>
      </c>
      <c r="E798" s="27" t="s">
        <v>3077</v>
      </c>
      <c r="F798" s="27" t="s">
        <v>50</v>
      </c>
      <c r="G798" s="27" t="s">
        <v>388</v>
      </c>
      <c r="H798" s="28">
        <v>0.0</v>
      </c>
      <c r="I798" s="29">
        <v>0.0</v>
      </c>
      <c r="J798" s="27" t="s">
        <v>3078</v>
      </c>
      <c r="K798" s="30" t="s">
        <v>42</v>
      </c>
      <c r="L798" s="31" t="s">
        <v>42</v>
      </c>
      <c r="M798" s="51" t="s">
        <v>895</v>
      </c>
      <c r="N798" s="153" t="s">
        <v>58</v>
      </c>
      <c r="O798" s="149" t="s">
        <v>58</v>
      </c>
      <c r="P798" s="35" t="s">
        <v>46</v>
      </c>
      <c r="Q798" s="35"/>
      <c r="R798" s="35"/>
      <c r="S798" s="35"/>
      <c r="T798" s="35"/>
      <c r="U798" s="35"/>
      <c r="V798" s="35"/>
      <c r="W798" s="35"/>
      <c r="X798" s="35"/>
      <c r="Y798" s="35"/>
      <c r="Z798" s="38" t="str">
        <f t="array" ref="Z798">IFERROR(xlookup(C:C,'Follow up.1'!A:A,'Follow up.1'!AF:AF),"-")</f>
        <v>-</v>
      </c>
      <c r="AA798" s="31"/>
      <c r="AB798" s="31"/>
      <c r="AC798" s="31"/>
      <c r="AD798" s="31"/>
      <c r="AE798" s="31"/>
      <c r="AF798" s="31"/>
      <c r="AG798" s="31"/>
      <c r="AH798" s="31"/>
      <c r="AI798" s="31"/>
      <c r="AJ798" s="31"/>
      <c r="AK798" s="31"/>
      <c r="AL798" s="31"/>
      <c r="AM798" s="31"/>
      <c r="AN798" s="39" t="str">
        <f t="array" ref="AN798">IFNA(TEXT(XLOOKUP(C:C,'Follow up.2'!B:B,'Follow up.2'!AF:AF), "mm/yyyy"), "-")</f>
        <v>-</v>
      </c>
      <c r="AO798" s="31"/>
      <c r="AP798" s="27"/>
      <c r="AQ798" s="3"/>
      <c r="AR798" s="3"/>
      <c r="AS798" s="3"/>
      <c r="AT798" s="3"/>
      <c r="AU798" s="3"/>
      <c r="AV798" s="3"/>
      <c r="AW798" s="3"/>
      <c r="AX798" s="3"/>
      <c r="AY798" s="3"/>
      <c r="AZ798" s="3"/>
      <c r="BA798" s="3"/>
      <c r="BB798" s="3"/>
      <c r="BC798" s="3"/>
      <c r="BD798" s="3"/>
      <c r="BE798" s="3"/>
      <c r="BF798" s="3"/>
      <c r="BG798" s="3"/>
      <c r="BH798" s="3"/>
      <c r="BI798" s="3"/>
    </row>
    <row r="799" ht="12.75" customHeight="1">
      <c r="A799" s="1"/>
      <c r="B799" s="1">
        <f t="array" ref="B799">ifna(iferror(xlookup(C:C,'1000'!A:A,'1000'!D:D),iferror(xlookup(C:C,'2000'!A:A,'2000'!D:D),xlookup(C:C,'3000'!A:A,'3000'!D:D))),"-")</f>
        <v>2023</v>
      </c>
      <c r="C799" s="26">
        <v>759.0</v>
      </c>
      <c r="D799" s="27" t="s">
        <v>3079</v>
      </c>
      <c r="E799" s="27" t="s">
        <v>3080</v>
      </c>
      <c r="F799" s="27" t="s">
        <v>50</v>
      </c>
      <c r="G799" s="27" t="s">
        <v>503</v>
      </c>
      <c r="H799" s="28" t="s">
        <v>3081</v>
      </c>
      <c r="I799" s="29" t="s">
        <v>3082</v>
      </c>
      <c r="J799" s="27">
        <f>12677607283</f>
        <v>12677607283</v>
      </c>
      <c r="K799" s="30" t="s">
        <v>42</v>
      </c>
      <c r="L799" s="31" t="s">
        <v>42</v>
      </c>
      <c r="M799" s="31"/>
      <c r="N799" s="33" t="s">
        <v>654</v>
      </c>
      <c r="O799" s="86" t="s">
        <v>654</v>
      </c>
      <c r="P799" s="35" t="s">
        <v>46</v>
      </c>
      <c r="Q799" s="35" t="s">
        <v>46</v>
      </c>
      <c r="R799" s="35" t="s">
        <v>46</v>
      </c>
      <c r="S799" s="35" t="s">
        <v>46</v>
      </c>
      <c r="T799" s="35" t="s">
        <v>46</v>
      </c>
      <c r="U799" s="35" t="s">
        <v>46</v>
      </c>
      <c r="V799" s="65" t="s">
        <v>45</v>
      </c>
      <c r="W799" s="35" t="s">
        <v>46</v>
      </c>
      <c r="X799" s="35" t="s">
        <v>46</v>
      </c>
      <c r="Y799" s="35" t="s">
        <v>46</v>
      </c>
      <c r="Z799" s="38" t="str">
        <f t="array" ref="Z799">IFERROR(xlookup(C:C,'Follow up.1'!A:A,'Follow up.1'!AF:AF),"-")</f>
        <v> 7/25</v>
      </c>
      <c r="AA799" s="32" t="s">
        <v>57</v>
      </c>
      <c r="AB799" s="31"/>
      <c r="AC799" s="31"/>
      <c r="AD799" s="31"/>
      <c r="AE799" s="31"/>
      <c r="AF799" s="31"/>
      <c r="AG799" s="31"/>
      <c r="AH799" s="31"/>
      <c r="AI799" s="31"/>
      <c r="AJ799" s="31"/>
      <c r="AK799" s="31"/>
      <c r="AL799" s="31"/>
      <c r="AM799" s="31"/>
      <c r="AN799" s="39" t="str">
        <f t="array" ref="AN799">IFNA(TEXT(XLOOKUP(C:C,'Follow up.2'!B:B,'Follow up.2'!AF:AF),if(left(B799,1)="3","x", "mm/yyyy")), "-")</f>
        <v/>
      </c>
      <c r="AO799" s="31"/>
      <c r="AP799" s="27"/>
      <c r="AQ799" s="3"/>
      <c r="AR799" s="3"/>
      <c r="AS799" s="3"/>
      <c r="AT799" s="3"/>
      <c r="AU799" s="3"/>
      <c r="AV799" s="3"/>
      <c r="AW799" s="13"/>
      <c r="AX799" s="13"/>
      <c r="AY799" s="13"/>
      <c r="AZ799" s="13"/>
      <c r="BA799" s="13"/>
      <c r="BB799" s="13"/>
      <c r="BC799" s="13"/>
      <c r="BD799" s="13"/>
      <c r="BE799" s="13"/>
      <c r="BF799" s="13"/>
      <c r="BG799" s="13"/>
      <c r="BH799" s="13"/>
      <c r="BI799" s="13"/>
    </row>
    <row r="800" ht="12.75" customHeight="1">
      <c r="A800" s="1"/>
      <c r="B800" s="1">
        <f t="array" ref="B800">ifna(iferror(xlookup(C:C,'1000'!A:A,'1000'!D:D),iferror(xlookup(C:C,'2000'!A:A,'2000'!D:D),xlookup(C:C,'3000'!A:A,'3000'!D:D))),"-")</f>
        <v>2010</v>
      </c>
      <c r="C800" s="26">
        <v>432.0</v>
      </c>
      <c r="D800" s="27" t="s">
        <v>3083</v>
      </c>
      <c r="E800" s="27" t="s">
        <v>3084</v>
      </c>
      <c r="F800" s="27" t="s">
        <v>50</v>
      </c>
      <c r="G800" s="27" t="s">
        <v>503</v>
      </c>
      <c r="H800" s="28" t="s">
        <v>3085</v>
      </c>
      <c r="I800" s="29" t="s">
        <v>3086</v>
      </c>
      <c r="J800" s="27" t="s">
        <v>3087</v>
      </c>
      <c r="K800" s="30" t="s">
        <v>3088</v>
      </c>
      <c r="L800" s="31" t="s">
        <v>3088</v>
      </c>
      <c r="M800" s="85" t="s">
        <v>3089</v>
      </c>
      <c r="N800" s="33" t="s">
        <v>654</v>
      </c>
      <c r="O800" s="95" t="s">
        <v>654</v>
      </c>
      <c r="P800" s="35" t="s">
        <v>45</v>
      </c>
      <c r="Q800" s="35" t="s">
        <v>45</v>
      </c>
      <c r="R800" s="35" t="s">
        <v>45</v>
      </c>
      <c r="S800" s="35" t="s">
        <v>45</v>
      </c>
      <c r="T800" s="35" t="s">
        <v>45</v>
      </c>
      <c r="U800" s="35" t="s">
        <v>45</v>
      </c>
      <c r="V800" s="35" t="s">
        <v>45</v>
      </c>
      <c r="W800" s="35" t="s">
        <v>45</v>
      </c>
      <c r="X800" s="35" t="s">
        <v>45</v>
      </c>
      <c r="Y800" s="35" t="s">
        <v>45</v>
      </c>
      <c r="Z800" s="38" t="str">
        <f t="array" ref="Z800">IFERROR(xlookup(C:C,'Follow up.1'!A:A,'Follow up.1'!AF:AF),"-")</f>
        <v> 4/25</v>
      </c>
      <c r="AA800" s="32" t="s">
        <v>46</v>
      </c>
      <c r="AB800" s="32" t="s">
        <v>213</v>
      </c>
      <c r="AC800" s="31"/>
      <c r="AD800" s="31"/>
      <c r="AE800" s="31"/>
      <c r="AF800" s="31"/>
      <c r="AG800" s="31"/>
      <c r="AH800" s="31"/>
      <c r="AI800" s="31"/>
      <c r="AJ800" s="31"/>
      <c r="AK800" s="31"/>
      <c r="AL800" s="31"/>
      <c r="AM800" s="31"/>
      <c r="AN800" s="39" t="str">
        <f t="array" ref="AN800">IFNA(TEXT(XLOOKUP(C:C,'Follow up.2'!B:B,'Follow up.2'!AF:AF),if(left(B800,1)="3","x", "mm/yyyy")), "-")</f>
        <v/>
      </c>
      <c r="AO800" s="31"/>
      <c r="AP800" s="27"/>
      <c r="AQ800" s="3"/>
      <c r="AR800" s="3"/>
      <c r="AS800" s="3"/>
      <c r="AT800" s="3"/>
      <c r="AU800" s="3"/>
      <c r="AV800" s="3"/>
      <c r="AW800" s="3"/>
      <c r="AX800" s="3"/>
      <c r="AY800" s="3"/>
      <c r="AZ800" s="3"/>
      <c r="BA800" s="3"/>
      <c r="BB800" s="3"/>
      <c r="BC800" s="3"/>
      <c r="BD800" s="3"/>
      <c r="BE800" s="3"/>
      <c r="BF800" s="3"/>
      <c r="BG800" s="3"/>
      <c r="BH800" s="3"/>
      <c r="BI800" s="3"/>
    </row>
    <row r="801" ht="12.75" customHeight="1">
      <c r="A801" s="1"/>
      <c r="B801" s="1">
        <f t="array" ref="B801">ifna(iferror(xlookup(C:C,'1000'!A:A,'1000'!D:D),iferror(xlookup(C:C,'2000'!A:A,'2000'!D:D),xlookup(C:C,'3000'!A:A,'3000'!D:D))),"-")</f>
        <v>2036</v>
      </c>
      <c r="C801" s="26">
        <v>924.0</v>
      </c>
      <c r="D801" s="27" t="s">
        <v>3090</v>
      </c>
      <c r="E801" s="27" t="s">
        <v>3091</v>
      </c>
      <c r="F801" s="27" t="s">
        <v>50</v>
      </c>
      <c r="G801" s="27" t="s">
        <v>503</v>
      </c>
      <c r="H801" s="43" t="s">
        <v>3092</v>
      </c>
      <c r="I801" s="29" t="s">
        <v>3093</v>
      </c>
      <c r="J801" s="27" t="s">
        <v>484</v>
      </c>
      <c r="K801" s="30" t="s">
        <v>42</v>
      </c>
      <c r="L801" s="27" t="s">
        <v>42</v>
      </c>
      <c r="M801" s="42" t="s">
        <v>3094</v>
      </c>
      <c r="N801" s="33" t="s">
        <v>654</v>
      </c>
      <c r="O801" s="86" t="s">
        <v>654</v>
      </c>
      <c r="P801" s="131" t="s">
        <v>46</v>
      </c>
      <c r="Q801" s="131" t="s">
        <v>46</v>
      </c>
      <c r="R801" s="35" t="s">
        <v>46</v>
      </c>
      <c r="S801" s="35" t="s">
        <v>46</v>
      </c>
      <c r="T801" s="35" t="s">
        <v>46</v>
      </c>
      <c r="U801" s="35" t="s">
        <v>46</v>
      </c>
      <c r="V801" s="65" t="s">
        <v>45</v>
      </c>
      <c r="W801" s="35" t="s">
        <v>45</v>
      </c>
      <c r="X801" s="35" t="s">
        <v>45</v>
      </c>
      <c r="Y801" s="35" t="s">
        <v>45</v>
      </c>
      <c r="Z801" s="38" t="str">
        <f t="array" ref="Z801">IFERROR(xlookup(C:C,'Follow up.1'!A:A,'Follow up.1'!AF:AF),"-")</f>
        <v> 8/25</v>
      </c>
      <c r="AA801" s="32" t="s">
        <v>88</v>
      </c>
      <c r="AB801" s="32"/>
      <c r="AC801" s="32"/>
      <c r="AD801" s="32"/>
      <c r="AE801" s="32"/>
      <c r="AF801" s="32"/>
      <c r="AG801" s="32"/>
      <c r="AH801" s="32"/>
      <c r="AI801" s="31"/>
      <c r="AJ801" s="31"/>
      <c r="AK801" s="31"/>
      <c r="AL801" s="31"/>
      <c r="AM801" s="31"/>
      <c r="AN801" s="39" t="str">
        <f t="array" ref="AN801">IFNA(TEXT(XLOOKUP(C:C,'Follow up.2'!B:B,'Follow up.2'!AF:AF),if(left(B801,1)="3","x", "mm/yyyy")), "-")</f>
        <v/>
      </c>
      <c r="AO801" s="31"/>
      <c r="AP801" s="27"/>
      <c r="AQ801" s="3"/>
      <c r="AR801" s="3"/>
      <c r="AS801" s="3"/>
      <c r="AT801" s="3"/>
      <c r="AU801" s="3"/>
      <c r="AV801" s="3"/>
      <c r="AW801" s="13"/>
      <c r="AX801" s="13"/>
      <c r="AY801" s="13"/>
      <c r="AZ801" s="13"/>
      <c r="BA801" s="13"/>
      <c r="BB801" s="13"/>
      <c r="BC801" s="13"/>
      <c r="BD801" s="13"/>
      <c r="BE801" s="13"/>
      <c r="BF801" s="13"/>
      <c r="BG801" s="13"/>
      <c r="BH801" s="13"/>
      <c r="BI801" s="13"/>
    </row>
    <row r="802" ht="12.75" customHeight="1">
      <c r="A802" s="1"/>
      <c r="B802" s="1" t="str">
        <f t="array" ref="B802">ifna(iferror(xlookup(C:C,'1000'!A:A,'1000'!D:D),iferror(xlookup(C:C,'2000'!A:A,'2000'!D:D),xlookup(C:C,'3000'!A:A,'3000'!D:D))),"-")</f>
        <v>-</v>
      </c>
      <c r="C802" s="26">
        <v>377.0</v>
      </c>
      <c r="D802" s="27" t="s">
        <v>3095</v>
      </c>
      <c r="E802" s="27" t="s">
        <v>3096</v>
      </c>
      <c r="F802" s="27" t="s">
        <v>50</v>
      </c>
      <c r="G802" s="27" t="s">
        <v>503</v>
      </c>
      <c r="H802" s="28" t="s">
        <v>3097</v>
      </c>
      <c r="I802" s="29">
        <v>0.0</v>
      </c>
      <c r="J802" s="27" t="s">
        <v>3098</v>
      </c>
      <c r="K802" s="30"/>
      <c r="L802" s="31"/>
      <c r="M802" s="51" t="s">
        <v>895</v>
      </c>
      <c r="N802" s="153" t="s">
        <v>58</v>
      </c>
      <c r="O802" s="149" t="s">
        <v>58</v>
      </c>
      <c r="P802" s="35"/>
      <c r="Q802" s="35"/>
      <c r="R802" s="35"/>
      <c r="S802" s="35"/>
      <c r="T802" s="35"/>
      <c r="U802" s="35"/>
      <c r="V802" s="35"/>
      <c r="W802" s="35"/>
      <c r="X802" s="35"/>
      <c r="Y802" s="35"/>
      <c r="Z802" s="38" t="str">
        <f t="array" ref="Z802">IFERROR(xlookup(C:C,'Follow up.1'!A:A,'Follow up.1'!AF:AF),"-")</f>
        <v>-</v>
      </c>
      <c r="AA802" s="31"/>
      <c r="AB802" s="31"/>
      <c r="AC802" s="31"/>
      <c r="AD802" s="31"/>
      <c r="AE802" s="31"/>
      <c r="AF802" s="31"/>
      <c r="AG802" s="31"/>
      <c r="AH802" s="31"/>
      <c r="AI802" s="31"/>
      <c r="AJ802" s="31"/>
      <c r="AK802" s="31"/>
      <c r="AL802" s="31"/>
      <c r="AM802" s="31"/>
      <c r="AN802" s="39" t="str">
        <f t="array" ref="AN802">IFNA(TEXT(XLOOKUP(C:C,'Follow up.2'!B:B,'Follow up.2'!AF:AF),if(left(B802,1)="3","x", "mm/yyyy")), "-")</f>
        <v>-</v>
      </c>
      <c r="AO802" s="31"/>
      <c r="AP802" s="27"/>
      <c r="AQ802" s="3"/>
      <c r="AR802" s="3"/>
      <c r="AS802" s="3"/>
      <c r="AT802" s="3"/>
      <c r="AU802" s="3"/>
      <c r="AV802" s="3"/>
      <c r="AW802" s="3"/>
      <c r="AX802" s="3"/>
      <c r="AY802" s="3"/>
      <c r="AZ802" s="3"/>
      <c r="BA802" s="3"/>
      <c r="BB802" s="3"/>
      <c r="BC802" s="3"/>
      <c r="BD802" s="3"/>
      <c r="BE802" s="3"/>
      <c r="BF802" s="3"/>
      <c r="BG802" s="3"/>
      <c r="BH802" s="3"/>
      <c r="BI802" s="3"/>
    </row>
    <row r="803" ht="12.75" customHeight="1">
      <c r="A803" s="1"/>
      <c r="B803" s="1" t="str">
        <f t="array" ref="B803">ifna(iferror(xlookup(C:C,'1000'!A:A,'1000'!D:D),iferror(xlookup(C:C,'2000'!A:A,'2000'!D:D),xlookup(C:C,'3000'!A:A,'3000'!D:D))),"-")</f>
        <v>-</v>
      </c>
      <c r="C803" s="26">
        <v>517.0</v>
      </c>
      <c r="D803" s="27" t="s">
        <v>3099</v>
      </c>
      <c r="E803" s="27" t="s">
        <v>3100</v>
      </c>
      <c r="F803" s="27" t="s">
        <v>50</v>
      </c>
      <c r="G803" s="27" t="s">
        <v>503</v>
      </c>
      <c r="H803" s="28" t="s">
        <v>3101</v>
      </c>
      <c r="I803" s="29" t="s">
        <v>3102</v>
      </c>
      <c r="J803" s="27" t="s">
        <v>3103</v>
      </c>
      <c r="K803" s="30" t="s">
        <v>2738</v>
      </c>
      <c r="L803" s="31" t="s">
        <v>2738</v>
      </c>
      <c r="M803" s="31"/>
      <c r="N803" s="153" t="s">
        <v>58</v>
      </c>
      <c r="O803" s="149" t="s">
        <v>58</v>
      </c>
      <c r="P803" s="35"/>
      <c r="Q803" s="35"/>
      <c r="R803" s="35"/>
      <c r="S803" s="35"/>
      <c r="T803" s="35"/>
      <c r="U803" s="35"/>
      <c r="V803" s="35"/>
      <c r="W803" s="35"/>
      <c r="X803" s="35"/>
      <c r="Y803" s="35"/>
      <c r="Z803" s="38" t="str">
        <f t="array" ref="Z803">IFERROR(xlookup(C:C,'Follow up.1'!A:A,'Follow up.1'!AF:AF),"-")</f>
        <v>-</v>
      </c>
      <c r="AA803" s="31"/>
      <c r="AB803" s="31"/>
      <c r="AC803" s="31"/>
      <c r="AD803" s="31"/>
      <c r="AE803" s="31"/>
      <c r="AF803" s="31"/>
      <c r="AG803" s="31"/>
      <c r="AH803" s="31"/>
      <c r="AI803" s="31"/>
      <c r="AJ803" s="31"/>
      <c r="AK803" s="31"/>
      <c r="AL803" s="31"/>
      <c r="AM803" s="31"/>
      <c r="AN803" s="39" t="str">
        <f t="array" ref="AN803">IFNA(TEXT(XLOOKUP(C:C,'Follow up.2'!B:B,'Follow up.2'!AF:AF),if(left(B803,1)="3","x", "mm/yyyy")), "-")</f>
        <v>-</v>
      </c>
      <c r="AO803" s="31"/>
      <c r="AP803" s="27"/>
      <c r="AQ803" s="3"/>
      <c r="AR803" s="3"/>
      <c r="AS803" s="3"/>
      <c r="AT803" s="3"/>
      <c r="AU803" s="3"/>
      <c r="AV803" s="3"/>
      <c r="AW803" s="3"/>
      <c r="AX803" s="3"/>
      <c r="AY803" s="3"/>
      <c r="AZ803" s="3"/>
      <c r="BA803" s="3"/>
      <c r="BB803" s="3"/>
      <c r="BC803" s="3"/>
      <c r="BD803" s="3"/>
      <c r="BE803" s="3"/>
      <c r="BF803" s="3"/>
      <c r="BG803" s="3"/>
      <c r="BH803" s="3"/>
      <c r="BI803" s="3"/>
    </row>
    <row r="804" ht="12.75" customHeight="1">
      <c r="A804" s="1"/>
      <c r="B804" s="1" t="str">
        <f t="array" ref="B804">ifna(iferror(xlookup(C:C,'1000'!A:A,'1000'!D:D),iferror(xlookup(C:C,'2000'!A:A,'2000'!D:D),xlookup(C:C,'3000'!A:A,'3000'!D:D))),"-")</f>
        <v>-</v>
      </c>
      <c r="C804" s="26">
        <v>802.0</v>
      </c>
      <c r="D804" s="27" t="s">
        <v>3104</v>
      </c>
      <c r="E804" s="27" t="s">
        <v>3105</v>
      </c>
      <c r="F804" s="27" t="s">
        <v>50</v>
      </c>
      <c r="G804" s="27" t="s">
        <v>503</v>
      </c>
      <c r="H804" s="28" t="s">
        <v>3106</v>
      </c>
      <c r="I804" s="29">
        <v>0.0</v>
      </c>
      <c r="J804" s="27" t="s">
        <v>3107</v>
      </c>
      <c r="K804" s="30" t="s">
        <v>42</v>
      </c>
      <c r="L804" s="27" t="s">
        <v>42</v>
      </c>
      <c r="M804" s="51" t="s">
        <v>895</v>
      </c>
      <c r="N804" s="153" t="s">
        <v>58</v>
      </c>
      <c r="O804" s="149" t="s">
        <v>58</v>
      </c>
      <c r="P804" s="66"/>
      <c r="Q804" s="66"/>
      <c r="R804" s="66"/>
      <c r="S804" s="66"/>
      <c r="T804" s="66"/>
      <c r="U804" s="66"/>
      <c r="V804" s="66"/>
      <c r="W804" s="66"/>
      <c r="X804" s="66"/>
      <c r="Y804" s="66"/>
      <c r="Z804" s="38" t="str">
        <f t="array" ref="Z804">IFERROR(xlookup(C:C,'Follow up.1'!A:A,'Follow up.1'!AF:AF),"-")</f>
        <v>-</v>
      </c>
      <c r="AA804" s="27"/>
      <c r="AB804" s="27"/>
      <c r="AC804" s="27"/>
      <c r="AD804" s="27"/>
      <c r="AE804" s="27"/>
      <c r="AF804" s="27"/>
      <c r="AG804" s="27"/>
      <c r="AH804" s="27"/>
      <c r="AI804" s="27"/>
      <c r="AJ804" s="27"/>
      <c r="AK804" s="27"/>
      <c r="AL804" s="27"/>
      <c r="AM804" s="27"/>
      <c r="AN804" s="39" t="str">
        <f t="array" ref="AN804">IFNA(TEXT(XLOOKUP(C:C,'Follow up.2'!B:B,'Follow up.2'!AF:AF),if(left(B804,1)="3","x", "mm/yyyy")), "-")</f>
        <v>-</v>
      </c>
      <c r="AO804" s="27"/>
      <c r="AP804" s="27"/>
      <c r="AQ804" s="3"/>
      <c r="AR804" s="3"/>
      <c r="AS804" s="3"/>
      <c r="AT804" s="3"/>
      <c r="AU804" s="3"/>
      <c r="AV804" s="3"/>
      <c r="AW804" s="3"/>
      <c r="AX804" s="3"/>
      <c r="AY804" s="3"/>
      <c r="AZ804" s="3"/>
      <c r="BA804" s="3"/>
      <c r="BB804" s="3"/>
      <c r="BC804" s="3"/>
      <c r="BD804" s="3"/>
      <c r="BE804" s="3"/>
      <c r="BF804" s="3"/>
      <c r="BG804" s="3"/>
      <c r="BH804" s="3"/>
      <c r="BI804" s="3"/>
    </row>
    <row r="805" ht="12.75" customHeight="1">
      <c r="A805" s="1"/>
      <c r="B805" s="1" t="str">
        <f t="array" ref="B805">ifna(iferror(xlookup(C:C,'1000'!A:A,'1000'!D:D),iferror(xlookup(C:C,'2000'!A:A,'2000'!D:D),xlookup(C:C,'3000'!A:A,'3000'!D:D))),"-")</f>
        <v>-</v>
      </c>
      <c r="C805" s="26">
        <v>813.0</v>
      </c>
      <c r="D805" s="27" t="s">
        <v>3108</v>
      </c>
      <c r="E805" s="27" t="s">
        <v>3109</v>
      </c>
      <c r="F805" s="27" t="s">
        <v>50</v>
      </c>
      <c r="G805" s="27" t="s">
        <v>503</v>
      </c>
      <c r="H805" s="28" t="s">
        <v>3110</v>
      </c>
      <c r="I805" s="29">
        <v>0.0</v>
      </c>
      <c r="J805" s="27" t="s">
        <v>3111</v>
      </c>
      <c r="K805" s="30" t="s">
        <v>42</v>
      </c>
      <c r="L805" s="31" t="s">
        <v>42</v>
      </c>
      <c r="M805" s="51" t="s">
        <v>895</v>
      </c>
      <c r="N805" s="153" t="s">
        <v>58</v>
      </c>
      <c r="O805" s="149" t="s">
        <v>58</v>
      </c>
      <c r="P805" s="35"/>
      <c r="Q805" s="35"/>
      <c r="R805" s="35"/>
      <c r="S805" s="35"/>
      <c r="T805" s="35"/>
      <c r="U805" s="35"/>
      <c r="V805" s="35"/>
      <c r="W805" s="35"/>
      <c r="X805" s="35"/>
      <c r="Y805" s="35"/>
      <c r="Z805" s="38" t="str">
        <f t="array" ref="Z805">IFERROR(xlookup(C:C,'Follow up.1'!A:A,'Follow up.1'!AF:AF),"-")</f>
        <v>-</v>
      </c>
      <c r="AA805" s="31"/>
      <c r="AB805" s="31"/>
      <c r="AC805" s="31"/>
      <c r="AD805" s="31"/>
      <c r="AE805" s="31"/>
      <c r="AF805" s="31"/>
      <c r="AG805" s="31"/>
      <c r="AH805" s="31"/>
      <c r="AI805" s="31"/>
      <c r="AJ805" s="31"/>
      <c r="AK805" s="31"/>
      <c r="AL805" s="31"/>
      <c r="AM805" s="31"/>
      <c r="AN805" s="39" t="str">
        <f t="array" ref="AN805">IFNA(TEXT(XLOOKUP(C:C,'Follow up.2'!B:B,'Follow up.2'!AF:AF),if(left(B805,1)="3","x", "mm/yyyy")), "-")</f>
        <v>-</v>
      </c>
      <c r="AO805" s="31"/>
      <c r="AP805" s="27"/>
      <c r="AQ805" s="3"/>
      <c r="AR805" s="3"/>
      <c r="AS805" s="3"/>
      <c r="AT805" s="3"/>
      <c r="AU805" s="3"/>
      <c r="AV805" s="3"/>
      <c r="AW805" s="3"/>
      <c r="AX805" s="3"/>
      <c r="AY805" s="3"/>
      <c r="AZ805" s="3"/>
      <c r="BA805" s="3"/>
      <c r="BB805" s="3"/>
      <c r="BC805" s="3"/>
      <c r="BD805" s="3"/>
      <c r="BE805" s="3"/>
      <c r="BF805" s="3"/>
      <c r="BG805" s="3"/>
      <c r="BH805" s="3"/>
      <c r="BI805" s="3"/>
    </row>
    <row r="806" ht="12.75" customHeight="1">
      <c r="A806" s="1"/>
      <c r="B806" s="1" t="str">
        <f t="array" ref="B806">ifna(iferror(xlookup(C:C,'1000'!A:A,'1000'!D:D),iferror(xlookup(C:C,'2000'!A:A,'2000'!D:D),xlookup(C:C,'3000'!A:A,'3000'!D:D))),"-")</f>
        <v>-</v>
      </c>
      <c r="C806" s="26">
        <v>824.0</v>
      </c>
      <c r="D806" s="27" t="s">
        <v>3112</v>
      </c>
      <c r="E806" s="27" t="s">
        <v>3113</v>
      </c>
      <c r="F806" s="27" t="s">
        <v>50</v>
      </c>
      <c r="G806" s="27" t="s">
        <v>503</v>
      </c>
      <c r="H806" s="28" t="s">
        <v>3114</v>
      </c>
      <c r="I806" s="29">
        <v>0.0</v>
      </c>
      <c r="J806" s="27" t="s">
        <v>3115</v>
      </c>
      <c r="K806" s="30" t="s">
        <v>42</v>
      </c>
      <c r="L806" s="31" t="s">
        <v>42</v>
      </c>
      <c r="M806" s="51" t="s">
        <v>895</v>
      </c>
      <c r="N806" s="153" t="s">
        <v>58</v>
      </c>
      <c r="O806" s="149" t="s">
        <v>58</v>
      </c>
      <c r="P806" s="35"/>
      <c r="Q806" s="35"/>
      <c r="R806" s="35"/>
      <c r="S806" s="35"/>
      <c r="T806" s="35"/>
      <c r="U806" s="35"/>
      <c r="V806" s="35"/>
      <c r="W806" s="35"/>
      <c r="X806" s="35"/>
      <c r="Y806" s="35"/>
      <c r="Z806" s="38" t="str">
        <f t="array" ref="Z806">IFERROR(xlookup(C:C,'Follow up.1'!A:A,'Follow up.1'!AF:AF),"-")</f>
        <v>-</v>
      </c>
      <c r="AA806" s="31"/>
      <c r="AB806" s="31"/>
      <c r="AC806" s="31"/>
      <c r="AD806" s="31"/>
      <c r="AE806" s="31"/>
      <c r="AF806" s="31"/>
      <c r="AG806" s="31"/>
      <c r="AH806" s="31"/>
      <c r="AI806" s="31"/>
      <c r="AJ806" s="31"/>
      <c r="AK806" s="31"/>
      <c r="AL806" s="31"/>
      <c r="AM806" s="31"/>
      <c r="AN806" s="39" t="str">
        <f t="array" ref="AN806">IFNA(TEXT(XLOOKUP(C:C,'Follow up.2'!B:B,'Follow up.2'!AF:AF),if(left(B806,1)="3","x", "mm/yyyy")), "-")</f>
        <v>-</v>
      </c>
      <c r="AO806" s="31"/>
      <c r="AP806" s="27"/>
      <c r="AQ806" s="3"/>
      <c r="AR806" s="3"/>
      <c r="AS806" s="3"/>
      <c r="AT806" s="3"/>
      <c r="AU806" s="3"/>
      <c r="AV806" s="3"/>
      <c r="AW806" s="3"/>
      <c r="AX806" s="3"/>
      <c r="AY806" s="3"/>
      <c r="AZ806" s="3"/>
      <c r="BA806" s="3"/>
      <c r="BB806" s="3"/>
      <c r="BC806" s="3"/>
      <c r="BD806" s="3"/>
      <c r="BE806" s="3"/>
      <c r="BF806" s="3"/>
      <c r="BG806" s="3"/>
      <c r="BH806" s="3"/>
      <c r="BI806" s="3"/>
    </row>
    <row r="807" ht="12.75" customHeight="1">
      <c r="A807" s="1"/>
      <c r="B807" s="1" t="str">
        <f t="array" ref="B807">ifna(iferror(xlookup(C:C,'1000'!A:A,'1000'!D:D),iferror(xlookup(C:C,'2000'!A:A,'2000'!D:D),xlookup(C:C,'3000'!A:A,'3000'!D:D))),"-")</f>
        <v>-</v>
      </c>
      <c r="C807" s="26">
        <v>834.0</v>
      </c>
      <c r="D807" s="27" t="s">
        <v>1256</v>
      </c>
      <c r="E807" s="27" t="s">
        <v>3116</v>
      </c>
      <c r="F807" s="27" t="s">
        <v>50</v>
      </c>
      <c r="G807" s="27" t="s">
        <v>503</v>
      </c>
      <c r="H807" s="28">
        <v>0.0</v>
      </c>
      <c r="I807" s="29">
        <v>0.0</v>
      </c>
      <c r="J807" s="27" t="s">
        <v>3117</v>
      </c>
      <c r="K807" s="30" t="s">
        <v>237</v>
      </c>
      <c r="L807" s="31" t="s">
        <v>237</v>
      </c>
      <c r="M807" s="51" t="s">
        <v>895</v>
      </c>
      <c r="N807" s="153" t="s">
        <v>58</v>
      </c>
      <c r="O807" s="149" t="s">
        <v>58</v>
      </c>
      <c r="P807" s="35"/>
      <c r="Q807" s="35"/>
      <c r="R807" s="35"/>
      <c r="S807" s="35"/>
      <c r="T807" s="35"/>
      <c r="U807" s="35"/>
      <c r="V807" s="35"/>
      <c r="W807" s="35"/>
      <c r="X807" s="35"/>
      <c r="Y807" s="35"/>
      <c r="Z807" s="38" t="str">
        <f t="array" ref="Z807">IFERROR(xlookup(C:C,'Follow up.1'!A:A,'Follow up.1'!AF:AF),"-")</f>
        <v>-</v>
      </c>
      <c r="AA807" s="31"/>
      <c r="AB807" s="31"/>
      <c r="AC807" s="31"/>
      <c r="AD807" s="31"/>
      <c r="AE807" s="31"/>
      <c r="AF807" s="31"/>
      <c r="AG807" s="31"/>
      <c r="AH807" s="31"/>
      <c r="AI807" s="31"/>
      <c r="AJ807" s="31"/>
      <c r="AK807" s="31"/>
      <c r="AL807" s="31"/>
      <c r="AM807" s="31"/>
      <c r="AN807" s="39" t="str">
        <f t="array" ref="AN807">IFNA(TEXT(XLOOKUP(C:C,'Follow up.2'!B:B,'Follow up.2'!AF:AF),if(left(B807,1)="3","x", "mm/yyyy")), "-")</f>
        <v>-</v>
      </c>
      <c r="AO807" s="31"/>
      <c r="AP807" s="27"/>
      <c r="AQ807" s="3"/>
      <c r="AR807" s="3"/>
      <c r="AS807" s="3"/>
      <c r="AT807" s="3"/>
      <c r="AU807" s="3"/>
      <c r="AV807" s="3"/>
      <c r="AW807" s="3"/>
      <c r="AX807" s="3"/>
      <c r="AY807" s="3"/>
      <c r="AZ807" s="3"/>
      <c r="BA807" s="3"/>
      <c r="BB807" s="3"/>
      <c r="BC807" s="3"/>
      <c r="BD807" s="3"/>
      <c r="BE807" s="3"/>
      <c r="BF807" s="3"/>
      <c r="BG807" s="3"/>
      <c r="BH807" s="3"/>
      <c r="BI807" s="3"/>
    </row>
    <row r="808" ht="12.75" customHeight="1">
      <c r="A808" s="1"/>
      <c r="B808" s="1" t="str">
        <f t="array" ref="B808">ifna(iferror(xlookup(C:C,'1000'!A:A,'1000'!D:D),iferror(xlookup(C:C,'2000'!A:A,'2000'!D:D),xlookup(C:C,'3000'!A:A,'3000'!D:D))),"-")</f>
        <v>-</v>
      </c>
      <c r="C808" s="26">
        <v>864.0</v>
      </c>
      <c r="D808" s="27" t="s">
        <v>3118</v>
      </c>
      <c r="E808" s="27" t="s">
        <v>3119</v>
      </c>
      <c r="F808" s="27" t="s">
        <v>50</v>
      </c>
      <c r="G808" s="27" t="s">
        <v>503</v>
      </c>
      <c r="H808" s="28" t="s">
        <v>3120</v>
      </c>
      <c r="I808" s="29" t="s">
        <v>3121</v>
      </c>
      <c r="J808" s="27" t="s">
        <v>3122</v>
      </c>
      <c r="K808" s="30" t="s">
        <v>42</v>
      </c>
      <c r="L808" s="27" t="s">
        <v>42</v>
      </c>
      <c r="M808" s="51" t="s">
        <v>895</v>
      </c>
      <c r="N808" s="153" t="s">
        <v>58</v>
      </c>
      <c r="O808" s="149" t="s">
        <v>58</v>
      </c>
      <c r="P808" s="66"/>
      <c r="Q808" s="66"/>
      <c r="R808" s="66"/>
      <c r="S808" s="66"/>
      <c r="T808" s="66"/>
      <c r="U808" s="66"/>
      <c r="V808" s="66"/>
      <c r="W808" s="66"/>
      <c r="X808" s="66"/>
      <c r="Y808" s="66"/>
      <c r="Z808" s="38" t="str">
        <f t="array" ref="Z808">IFERROR(xlookup(C:C,'Follow up.1'!A:A,'Follow up.1'!AF:AF),"-")</f>
        <v>-</v>
      </c>
      <c r="AA808" s="27"/>
      <c r="AB808" s="27"/>
      <c r="AC808" s="27"/>
      <c r="AD808" s="27"/>
      <c r="AE808" s="27"/>
      <c r="AF808" s="27"/>
      <c r="AG808" s="27"/>
      <c r="AH808" s="27"/>
      <c r="AI808" s="27"/>
      <c r="AJ808" s="27"/>
      <c r="AK808" s="27"/>
      <c r="AL808" s="27"/>
      <c r="AM808" s="27"/>
      <c r="AN808" s="39" t="str">
        <f t="array" ref="AN808">IFNA(TEXT(XLOOKUP(C:C,'Follow up.2'!B:B,'Follow up.2'!AF:AF),if(left(B808,1)="3","x", "mm/yyyy")), "-")</f>
        <v>-</v>
      </c>
      <c r="AO808" s="27"/>
      <c r="AP808" s="27"/>
      <c r="AQ808" s="3"/>
      <c r="AR808" s="3"/>
      <c r="AS808" s="3"/>
      <c r="AT808" s="3"/>
      <c r="AU808" s="3"/>
      <c r="AV808" s="3"/>
      <c r="AW808" s="3"/>
      <c r="AX808" s="3"/>
      <c r="AY808" s="3"/>
      <c r="AZ808" s="3"/>
      <c r="BA808" s="3"/>
      <c r="BB808" s="3"/>
      <c r="BC808" s="3"/>
      <c r="BD808" s="3"/>
      <c r="BE808" s="3"/>
      <c r="BF808" s="3"/>
      <c r="BG808" s="3"/>
      <c r="BH808" s="3"/>
      <c r="BI808" s="3"/>
    </row>
    <row r="809" ht="12.75" customHeight="1">
      <c r="A809" s="1"/>
      <c r="B809" s="1" t="str">
        <f t="array" ref="B809">ifna(iferror(xlookup(C:C,'1000'!A:A,'1000'!D:D),iferror(xlookup(C:C,'2000'!A:A,'2000'!D:D),xlookup(C:C,'3000'!A:A,'3000'!D:D))),"-")</f>
        <v>-</v>
      </c>
      <c r="C809" s="26">
        <v>917.0</v>
      </c>
      <c r="D809" s="27" t="s">
        <v>3123</v>
      </c>
      <c r="E809" s="27" t="s">
        <v>3124</v>
      </c>
      <c r="F809" s="27" t="s">
        <v>50</v>
      </c>
      <c r="G809" s="27" t="s">
        <v>503</v>
      </c>
      <c r="H809" s="28" t="s">
        <v>3125</v>
      </c>
      <c r="I809" s="29" t="s">
        <v>3126</v>
      </c>
      <c r="J809" s="27" t="s">
        <v>3127</v>
      </c>
      <c r="K809" s="30" t="s">
        <v>42</v>
      </c>
      <c r="L809" s="27" t="s">
        <v>42</v>
      </c>
      <c r="M809" s="51" t="s">
        <v>895</v>
      </c>
      <c r="N809" s="153" t="s">
        <v>58</v>
      </c>
      <c r="O809" s="149" t="s">
        <v>58</v>
      </c>
      <c r="P809" s="66"/>
      <c r="Q809" s="66"/>
      <c r="R809" s="66"/>
      <c r="S809" s="66"/>
      <c r="T809" s="66"/>
      <c r="U809" s="66"/>
      <c r="V809" s="66"/>
      <c r="W809" s="66"/>
      <c r="X809" s="66"/>
      <c r="Y809" s="66"/>
      <c r="Z809" s="38" t="str">
        <f t="array" ref="Z809">IFERROR(xlookup(C:C,'Follow up.1'!A:A,'Follow up.1'!AF:AF),"-")</f>
        <v>-</v>
      </c>
      <c r="AA809" s="27"/>
      <c r="AB809" s="27"/>
      <c r="AC809" s="27"/>
      <c r="AD809" s="27"/>
      <c r="AE809" s="27"/>
      <c r="AF809" s="27"/>
      <c r="AG809" s="27"/>
      <c r="AH809" s="27"/>
      <c r="AI809" s="27"/>
      <c r="AJ809" s="27"/>
      <c r="AK809" s="27"/>
      <c r="AL809" s="27"/>
      <c r="AM809" s="27"/>
      <c r="AN809" s="39" t="str">
        <f t="array" ref="AN809">IFNA(TEXT(XLOOKUP(C:C,'Follow up.2'!B:B,'Follow up.2'!AF:AF),if(left(B809,1)="3","x", "mm/yyyy")), "-")</f>
        <v>-</v>
      </c>
      <c r="AO809" s="27"/>
      <c r="AP809" s="27"/>
      <c r="AQ809" s="3"/>
      <c r="AR809" s="3"/>
      <c r="AS809" s="3"/>
      <c r="AT809" s="3"/>
      <c r="AU809" s="3"/>
      <c r="AV809" s="3"/>
      <c r="AW809" s="3"/>
      <c r="AX809" s="3"/>
      <c r="AY809" s="3"/>
      <c r="AZ809" s="3"/>
      <c r="BA809" s="3"/>
      <c r="BB809" s="3"/>
      <c r="BC809" s="3"/>
      <c r="BD809" s="3"/>
      <c r="BE809" s="3"/>
      <c r="BF809" s="3"/>
      <c r="BG809" s="3"/>
      <c r="BH809" s="3"/>
      <c r="BI809" s="3"/>
    </row>
    <row r="810" ht="12.75" customHeight="1">
      <c r="A810" s="1"/>
      <c r="B810" s="1" t="str">
        <f t="array" ref="B810">ifna(iferror(xlookup(C:C,'1000'!A:A,'1000'!D:D),iferror(xlookup(C:C,'2000'!A:A,'2000'!D:D),xlookup(C:C,'3000'!A:A,'3000'!D:D))),"-")</f>
        <v>-</v>
      </c>
      <c r="C810" s="26">
        <v>919.0</v>
      </c>
      <c r="D810" s="27" t="s">
        <v>3128</v>
      </c>
      <c r="E810" s="27" t="s">
        <v>3077</v>
      </c>
      <c r="F810" s="27" t="s">
        <v>50</v>
      </c>
      <c r="G810" s="27" t="s">
        <v>503</v>
      </c>
      <c r="H810" s="28">
        <v>0.0</v>
      </c>
      <c r="I810" s="29" t="s">
        <v>3129</v>
      </c>
      <c r="J810" s="27" t="s">
        <v>3129</v>
      </c>
      <c r="K810" s="30" t="s">
        <v>42</v>
      </c>
      <c r="L810" s="27" t="s">
        <v>42</v>
      </c>
      <c r="M810" s="51" t="s">
        <v>895</v>
      </c>
      <c r="N810" s="153" t="s">
        <v>58</v>
      </c>
      <c r="O810" s="149" t="s">
        <v>58</v>
      </c>
      <c r="P810" s="66"/>
      <c r="Q810" s="66"/>
      <c r="R810" s="66"/>
      <c r="S810" s="66"/>
      <c r="T810" s="66"/>
      <c r="U810" s="66"/>
      <c r="V810" s="66"/>
      <c r="W810" s="66"/>
      <c r="X810" s="66"/>
      <c r="Y810" s="66"/>
      <c r="Z810" s="38" t="str">
        <f t="array" ref="Z810">IFERROR(xlookup(C:C,'Follow up.1'!A:A,'Follow up.1'!AF:AF),"-")</f>
        <v>-</v>
      </c>
      <c r="AA810" s="27"/>
      <c r="AB810" s="27"/>
      <c r="AC810" s="27"/>
      <c r="AD810" s="27"/>
      <c r="AE810" s="27"/>
      <c r="AF810" s="27"/>
      <c r="AG810" s="27"/>
      <c r="AH810" s="27"/>
      <c r="AI810" s="27"/>
      <c r="AJ810" s="27"/>
      <c r="AK810" s="27"/>
      <c r="AL810" s="27"/>
      <c r="AM810" s="27"/>
      <c r="AN810" s="39" t="str">
        <f t="array" ref="AN810">IFNA(TEXT(XLOOKUP(C:C,'Follow up.2'!B:B,'Follow up.2'!AF:AF),if(left(B810,1)="3","x", "mm/yyyy")), "-")</f>
        <v>-</v>
      </c>
      <c r="AO810" s="27"/>
      <c r="AP810" s="27"/>
      <c r="AQ810" s="3"/>
      <c r="AR810" s="3"/>
      <c r="AS810" s="3"/>
      <c r="AT810" s="3"/>
      <c r="AU810" s="3"/>
      <c r="AV810" s="3"/>
      <c r="AW810" s="3"/>
      <c r="AX810" s="3"/>
      <c r="AY810" s="3"/>
      <c r="AZ810" s="3"/>
      <c r="BA810" s="3"/>
      <c r="BB810" s="3"/>
      <c r="BC810" s="3"/>
      <c r="BD810" s="3"/>
      <c r="BE810" s="3"/>
      <c r="BF810" s="3"/>
      <c r="BG810" s="3"/>
      <c r="BH810" s="3"/>
      <c r="BI810" s="3"/>
    </row>
    <row r="811" ht="12.75" customHeight="1">
      <c r="A811" s="1"/>
      <c r="B811" s="1" t="str">
        <f t="array" ref="B811">ifna(iferror(xlookup(C:C,'1000'!A:A,'1000'!D:D),iferror(xlookup(C:C,'2000'!A:A,'2000'!D:D),xlookup(C:C,'3000'!A:A,'3000'!D:D))),"-")</f>
        <v>-</v>
      </c>
      <c r="C811" s="26">
        <v>930.0</v>
      </c>
      <c r="D811" s="27" t="s">
        <v>3130</v>
      </c>
      <c r="E811" s="27" t="s">
        <v>3131</v>
      </c>
      <c r="F811" s="27" t="s">
        <v>50</v>
      </c>
      <c r="G811" s="27" t="s">
        <v>503</v>
      </c>
      <c r="H811" s="28">
        <v>0.0</v>
      </c>
      <c r="I811" s="29" t="s">
        <v>3132</v>
      </c>
      <c r="J811" s="27">
        <v>0.0</v>
      </c>
      <c r="K811" s="30" t="s">
        <v>42</v>
      </c>
      <c r="L811" s="31" t="s">
        <v>42</v>
      </c>
      <c r="M811" s="51" t="s">
        <v>895</v>
      </c>
      <c r="N811" s="153" t="s">
        <v>58</v>
      </c>
      <c r="O811" s="149" t="s">
        <v>58</v>
      </c>
      <c r="P811" s="35"/>
      <c r="Q811" s="35"/>
      <c r="R811" s="35"/>
      <c r="S811" s="35"/>
      <c r="T811" s="35"/>
      <c r="U811" s="35"/>
      <c r="V811" s="35"/>
      <c r="W811" s="35"/>
      <c r="X811" s="35"/>
      <c r="Y811" s="35"/>
      <c r="Z811" s="38" t="str">
        <f t="array" ref="Z811">IFERROR(xlookup(C:C,'Follow up.1'!A:A,'Follow up.1'!AF:AF),"-")</f>
        <v>-</v>
      </c>
      <c r="AA811" s="31"/>
      <c r="AB811" s="31"/>
      <c r="AC811" s="31"/>
      <c r="AD811" s="31"/>
      <c r="AE811" s="31"/>
      <c r="AF811" s="31"/>
      <c r="AG811" s="31"/>
      <c r="AH811" s="31"/>
      <c r="AI811" s="31"/>
      <c r="AJ811" s="31"/>
      <c r="AK811" s="31"/>
      <c r="AL811" s="31"/>
      <c r="AM811" s="31"/>
      <c r="AN811" s="39" t="str">
        <f t="array" ref="AN811">IFNA(TEXT(XLOOKUP(C:C,'Follow up.2'!B:B,'Follow up.2'!AF:AF),if(left(B811,1)="3","x", "mm/yyyy")), "-")</f>
        <v>-</v>
      </c>
      <c r="AO811" s="31"/>
      <c r="AP811" s="27"/>
      <c r="AQ811" s="3"/>
      <c r="AR811" s="3"/>
      <c r="AS811" s="3"/>
      <c r="AT811" s="3"/>
      <c r="AU811" s="3"/>
      <c r="AV811" s="3"/>
      <c r="AW811" s="3"/>
      <c r="AX811" s="3"/>
      <c r="AY811" s="3"/>
      <c r="AZ811" s="3"/>
      <c r="BA811" s="3"/>
      <c r="BB811" s="3"/>
      <c r="BC811" s="3"/>
      <c r="BD811" s="3"/>
      <c r="BE811" s="3"/>
      <c r="BF811" s="3"/>
      <c r="BG811" s="3"/>
      <c r="BH811" s="3"/>
      <c r="BI811" s="3"/>
    </row>
    <row r="812" ht="12.75" customHeight="1">
      <c r="A812" s="1"/>
      <c r="B812" s="1" t="str">
        <f t="array" ref="B812">ifna(iferror(xlookup(C:C,'1000'!A:A,'1000'!D:D),iferror(xlookup(C:C,'2000'!A:A,'2000'!D:D),xlookup(C:C,'3000'!A:A,'3000'!D:D))),"-")</f>
        <v>-</v>
      </c>
      <c r="C812" s="26">
        <v>967.0</v>
      </c>
      <c r="D812" s="27" t="s">
        <v>3133</v>
      </c>
      <c r="E812" s="27" t="s">
        <v>531</v>
      </c>
      <c r="F812" s="27" t="s">
        <v>50</v>
      </c>
      <c r="G812" s="27" t="s">
        <v>503</v>
      </c>
      <c r="H812" s="28" t="s">
        <v>3134</v>
      </c>
      <c r="I812" s="29" t="s">
        <v>3135</v>
      </c>
      <c r="J812" s="27" t="s">
        <v>3136</v>
      </c>
      <c r="K812" s="30" t="s">
        <v>42</v>
      </c>
      <c r="L812" s="31" t="s">
        <v>42</v>
      </c>
      <c r="M812" s="51" t="s">
        <v>895</v>
      </c>
      <c r="N812" s="153" t="s">
        <v>58</v>
      </c>
      <c r="O812" s="149" t="s">
        <v>58</v>
      </c>
      <c r="P812" s="35"/>
      <c r="Q812" s="35"/>
      <c r="R812" s="35"/>
      <c r="S812" s="35"/>
      <c r="T812" s="35"/>
      <c r="U812" s="35"/>
      <c r="V812" s="35"/>
      <c r="W812" s="35"/>
      <c r="X812" s="35"/>
      <c r="Y812" s="35"/>
      <c r="Z812" s="38" t="str">
        <f t="array" ref="Z812">IFERROR(xlookup(C:C,'Follow up.1'!A:A,'Follow up.1'!AF:AF),"-")</f>
        <v>-</v>
      </c>
      <c r="AA812" s="31"/>
      <c r="AB812" s="31"/>
      <c r="AC812" s="31"/>
      <c r="AD812" s="31"/>
      <c r="AE812" s="31"/>
      <c r="AF812" s="31"/>
      <c r="AG812" s="31"/>
      <c r="AH812" s="31"/>
      <c r="AI812" s="31"/>
      <c r="AJ812" s="31"/>
      <c r="AK812" s="31"/>
      <c r="AL812" s="31"/>
      <c r="AM812" s="31"/>
      <c r="AN812" s="39" t="str">
        <f t="array" ref="AN812">IFNA(TEXT(XLOOKUP(C:C,'Follow up.2'!B:B,'Follow up.2'!AF:AF),if(left(B812,1)="3","x", "mm/yyyy")), "-")</f>
        <v>-</v>
      </c>
      <c r="AO812" s="31"/>
      <c r="AP812" s="27"/>
      <c r="AQ812" s="3"/>
      <c r="AR812" s="3"/>
      <c r="AS812" s="3"/>
      <c r="AT812" s="3"/>
      <c r="AU812" s="3"/>
      <c r="AV812" s="3"/>
      <c r="AW812" s="3"/>
      <c r="AX812" s="3"/>
      <c r="AY812" s="3"/>
      <c r="AZ812" s="3"/>
      <c r="BA812" s="3"/>
      <c r="BB812" s="3"/>
      <c r="BC812" s="3"/>
      <c r="BD812" s="3"/>
      <c r="BE812" s="3"/>
      <c r="BF812" s="3"/>
      <c r="BG812" s="3"/>
      <c r="BH812" s="3"/>
      <c r="BI812" s="3"/>
    </row>
    <row r="813" ht="12.75" customHeight="1">
      <c r="A813" s="1"/>
      <c r="B813" s="1" t="str">
        <f t="array" ref="B813">ifna(iferror(xlookup(C:C,'1000'!A:A,'1000'!D:D),iferror(xlookup(C:C,'2000'!A:A,'2000'!D:D),xlookup(C:C,'3000'!A:A,'3000'!D:D))),"-")</f>
        <v>-</v>
      </c>
      <c r="C813" s="26">
        <v>970.0</v>
      </c>
      <c r="D813" s="27" t="s">
        <v>3137</v>
      </c>
      <c r="E813" s="27" t="s">
        <v>3138</v>
      </c>
      <c r="F813" s="27" t="s">
        <v>50</v>
      </c>
      <c r="G813" s="27" t="s">
        <v>503</v>
      </c>
      <c r="H813" s="28" t="s">
        <v>3139</v>
      </c>
      <c r="I813" s="29" t="s">
        <v>3140</v>
      </c>
      <c r="J813" s="27" t="s">
        <v>3141</v>
      </c>
      <c r="K813" s="30" t="s">
        <v>42</v>
      </c>
      <c r="L813" s="27" t="s">
        <v>42</v>
      </c>
      <c r="M813" s="51" t="s">
        <v>895</v>
      </c>
      <c r="N813" s="153" t="s">
        <v>58</v>
      </c>
      <c r="O813" s="149" t="s">
        <v>58</v>
      </c>
      <c r="P813" s="66"/>
      <c r="Q813" s="66"/>
      <c r="R813" s="66"/>
      <c r="S813" s="66"/>
      <c r="T813" s="66"/>
      <c r="U813" s="66"/>
      <c r="V813" s="66"/>
      <c r="W813" s="66"/>
      <c r="X813" s="66"/>
      <c r="Y813" s="66"/>
      <c r="Z813" s="38" t="str">
        <f t="array" ref="Z813">IFERROR(xlookup(C:C,'Follow up.1'!A:A,'Follow up.1'!AF:AF),"-")</f>
        <v>-</v>
      </c>
      <c r="AA813" s="27"/>
      <c r="AB813" s="27"/>
      <c r="AC813" s="27"/>
      <c r="AD813" s="27"/>
      <c r="AE813" s="27"/>
      <c r="AF813" s="27"/>
      <c r="AG813" s="27"/>
      <c r="AH813" s="27"/>
      <c r="AI813" s="27"/>
      <c r="AJ813" s="27"/>
      <c r="AK813" s="27"/>
      <c r="AL813" s="27"/>
      <c r="AM813" s="27"/>
      <c r="AN813" s="39" t="str">
        <f t="array" ref="AN813">IFNA(TEXT(XLOOKUP(C:C,'Follow up.2'!B:B,'Follow up.2'!AF:AF),if(left(B813,1)="3","x", "mm/yyyy")), "-")</f>
        <v>-</v>
      </c>
      <c r="AO813" s="27"/>
      <c r="AP813" s="27"/>
      <c r="AQ813" s="3"/>
      <c r="AR813" s="3"/>
      <c r="AS813" s="3"/>
      <c r="AT813" s="3"/>
      <c r="AU813" s="3"/>
      <c r="AV813" s="3"/>
      <c r="AW813" s="3"/>
      <c r="AX813" s="3"/>
      <c r="AY813" s="3"/>
      <c r="AZ813" s="3"/>
      <c r="BA813" s="3"/>
      <c r="BB813" s="3"/>
      <c r="BC813" s="3"/>
      <c r="BD813" s="3"/>
      <c r="BE813" s="3"/>
      <c r="BF813" s="3"/>
      <c r="BG813" s="3"/>
      <c r="BH813" s="3"/>
      <c r="BI813" s="3"/>
    </row>
    <row r="814" ht="12.75" customHeight="1">
      <c r="A814" s="1"/>
      <c r="B814" s="1" t="str">
        <f t="array" ref="B814">ifna(iferror(xlookup(C:C,'1000'!A:A,'1000'!D:D),iferror(xlookup(C:C,'2000'!A:A,'2000'!D:D),xlookup(C:C,'3000'!A:A,'3000'!D:D))),"-")</f>
        <v>-</v>
      </c>
      <c r="C814" s="26">
        <v>973.0</v>
      </c>
      <c r="D814" s="27" t="s">
        <v>2397</v>
      </c>
      <c r="E814" s="27" t="s">
        <v>2398</v>
      </c>
      <c r="F814" s="27" t="s">
        <v>50</v>
      </c>
      <c r="G814" s="27" t="s">
        <v>503</v>
      </c>
      <c r="H814" s="28">
        <v>0.0</v>
      </c>
      <c r="I814" s="29" t="s">
        <v>2399</v>
      </c>
      <c r="J814" s="27" t="s">
        <v>2399</v>
      </c>
      <c r="K814" s="30" t="s">
        <v>42</v>
      </c>
      <c r="L814" s="31" t="s">
        <v>42</v>
      </c>
      <c r="M814" s="51" t="s">
        <v>895</v>
      </c>
      <c r="N814" s="153" t="s">
        <v>58</v>
      </c>
      <c r="O814" s="149" t="s">
        <v>58</v>
      </c>
      <c r="P814" s="35"/>
      <c r="Q814" s="35"/>
      <c r="R814" s="35"/>
      <c r="S814" s="35"/>
      <c r="T814" s="35"/>
      <c r="U814" s="35"/>
      <c r="V814" s="35"/>
      <c r="W814" s="35"/>
      <c r="X814" s="35"/>
      <c r="Y814" s="35"/>
      <c r="Z814" s="38" t="str">
        <f t="array" ref="Z814">IFERROR(xlookup(C:C,'Follow up.1'!A:A,'Follow up.1'!AF:AF),"-")</f>
        <v>-</v>
      </c>
      <c r="AA814" s="31"/>
      <c r="AB814" s="31"/>
      <c r="AC814" s="31"/>
      <c r="AD814" s="31"/>
      <c r="AE814" s="31"/>
      <c r="AF814" s="31"/>
      <c r="AG814" s="31"/>
      <c r="AH814" s="31"/>
      <c r="AI814" s="31"/>
      <c r="AJ814" s="31"/>
      <c r="AK814" s="31"/>
      <c r="AL814" s="31"/>
      <c r="AM814" s="31"/>
      <c r="AN814" s="39" t="str">
        <f t="array" ref="AN814">IFNA(TEXT(XLOOKUP(C:C,'Follow up.2'!B:B,'Follow up.2'!AF:AF),if(left(B814,1)="3","x", "mm/yyyy")), "-")</f>
        <v>-</v>
      </c>
      <c r="AO814" s="31"/>
      <c r="AP814" s="27"/>
      <c r="AQ814" s="3"/>
      <c r="AR814" s="3"/>
      <c r="AS814" s="3"/>
      <c r="AT814" s="3"/>
      <c r="AU814" s="3"/>
      <c r="AV814" s="3"/>
      <c r="AW814" s="3"/>
      <c r="AX814" s="3"/>
      <c r="AY814" s="3"/>
      <c r="AZ814" s="3"/>
      <c r="BA814" s="3"/>
      <c r="BB814" s="3"/>
      <c r="BC814" s="3"/>
      <c r="BD814" s="3"/>
      <c r="BE814" s="3"/>
      <c r="BF814" s="3"/>
      <c r="BG814" s="3"/>
      <c r="BH814" s="3"/>
      <c r="BI814" s="3"/>
    </row>
    <row r="815" ht="12.75" customHeight="1">
      <c r="A815" s="1"/>
      <c r="B815" s="1" t="str">
        <f t="array" ref="B815">ifna(iferror(xlookup(C:C,'1000'!A:A,'1000'!D:D),iferror(xlookup(C:C,'2000'!A:A,'2000'!D:D),xlookup(C:C,'3000'!A:A,'3000'!D:D))),"-")</f>
        <v>-</v>
      </c>
      <c r="C815" s="26">
        <v>1005.0</v>
      </c>
      <c r="D815" s="27" t="s">
        <v>3142</v>
      </c>
      <c r="E815" s="27" t="s">
        <v>3143</v>
      </c>
      <c r="F815" s="27" t="s">
        <v>50</v>
      </c>
      <c r="G815" s="27" t="s">
        <v>503</v>
      </c>
      <c r="H815" s="28" t="s">
        <v>3144</v>
      </c>
      <c r="I815" s="29">
        <v>0.0</v>
      </c>
      <c r="J815" s="27" t="s">
        <v>3145</v>
      </c>
      <c r="K815" s="30" t="s">
        <v>42</v>
      </c>
      <c r="L815" s="31" t="s">
        <v>42</v>
      </c>
      <c r="M815" s="51" t="s">
        <v>895</v>
      </c>
      <c r="N815" s="153" t="s">
        <v>58</v>
      </c>
      <c r="O815" s="149" t="s">
        <v>58</v>
      </c>
      <c r="P815" s="35"/>
      <c r="Q815" s="35"/>
      <c r="R815" s="35"/>
      <c r="S815" s="35"/>
      <c r="T815" s="35"/>
      <c r="U815" s="35"/>
      <c r="V815" s="35"/>
      <c r="W815" s="35"/>
      <c r="X815" s="35"/>
      <c r="Y815" s="35"/>
      <c r="Z815" s="38" t="str">
        <f t="array" ref="Z815">IFERROR(xlookup(C:C,'Follow up.1'!A:A,'Follow up.1'!AF:AF),"-")</f>
        <v>-</v>
      </c>
      <c r="AA815" s="31"/>
      <c r="AB815" s="31"/>
      <c r="AC815" s="31"/>
      <c r="AD815" s="31"/>
      <c r="AE815" s="31"/>
      <c r="AF815" s="31"/>
      <c r="AG815" s="31"/>
      <c r="AH815" s="31"/>
      <c r="AI815" s="31"/>
      <c r="AJ815" s="31"/>
      <c r="AK815" s="31"/>
      <c r="AL815" s="31"/>
      <c r="AM815" s="31"/>
      <c r="AN815" s="39" t="str">
        <f t="array" ref="AN815">IFNA(TEXT(XLOOKUP(C:C,'Follow up.2'!B:B,'Follow up.2'!AF:AF),if(left(B815,1)="3","x", "mm/yyyy")), "-")</f>
        <v>-</v>
      </c>
      <c r="AO815" s="31"/>
      <c r="AP815" s="27"/>
      <c r="AQ815" s="3"/>
      <c r="AR815" s="3"/>
      <c r="AS815" s="3"/>
      <c r="AT815" s="3"/>
      <c r="AU815" s="3"/>
      <c r="AV815" s="3"/>
      <c r="AW815" s="3"/>
      <c r="AX815" s="3"/>
      <c r="AY815" s="3"/>
      <c r="AZ815" s="3"/>
      <c r="BA815" s="3"/>
      <c r="BB815" s="3"/>
      <c r="BC815" s="3"/>
      <c r="BD815" s="3"/>
      <c r="BE815" s="3"/>
      <c r="BF815" s="3"/>
      <c r="BG815" s="3"/>
      <c r="BH815" s="3"/>
      <c r="BI815" s="3"/>
    </row>
    <row r="816" ht="12.75" customHeight="1">
      <c r="A816" s="1"/>
      <c r="B816" s="1" t="str">
        <f t="array" ref="B816">ifna(iferror(xlookup(C:C,'1000'!A:A,'1000'!D:D),iferror(xlookup(C:C,'2000'!A:A,'2000'!D:D),xlookup(C:C,'3000'!A:A,'3000'!D:D))),"-")</f>
        <v>-</v>
      </c>
      <c r="C816" s="26">
        <v>1062.0</v>
      </c>
      <c r="D816" s="27" t="s">
        <v>3146</v>
      </c>
      <c r="E816" s="27"/>
      <c r="F816" s="27" t="s">
        <v>50</v>
      </c>
      <c r="G816" s="27" t="s">
        <v>503</v>
      </c>
      <c r="H816" s="28" t="s">
        <v>3147</v>
      </c>
      <c r="I816" s="29">
        <v>0.0</v>
      </c>
      <c r="J816" s="27" t="s">
        <v>3148</v>
      </c>
      <c r="K816" s="30" t="s">
        <v>42</v>
      </c>
      <c r="L816" s="31" t="s">
        <v>42</v>
      </c>
      <c r="M816" s="51" t="s">
        <v>895</v>
      </c>
      <c r="N816" s="153" t="s">
        <v>58</v>
      </c>
      <c r="O816" s="149" t="s">
        <v>58</v>
      </c>
      <c r="P816" s="35" t="s">
        <v>76</v>
      </c>
      <c r="Q816" s="35"/>
      <c r="R816" s="35"/>
      <c r="S816" s="35"/>
      <c r="T816" s="35"/>
      <c r="U816" s="35"/>
      <c r="V816" s="35"/>
      <c r="W816" s="35"/>
      <c r="X816" s="35"/>
      <c r="Y816" s="35"/>
      <c r="Z816" s="38" t="str">
        <f t="array" ref="Z816">IFERROR(xlookup(C:C,'Follow up.1'!A:A,'Follow up.1'!AF:AF),"-")</f>
        <v>-</v>
      </c>
      <c r="AA816" s="31"/>
      <c r="AB816" s="31"/>
      <c r="AC816" s="31"/>
      <c r="AD816" s="31"/>
      <c r="AE816" s="31"/>
      <c r="AF816" s="31"/>
      <c r="AG816" s="31"/>
      <c r="AH816" s="31"/>
      <c r="AI816" s="31"/>
      <c r="AJ816" s="31"/>
      <c r="AK816" s="31"/>
      <c r="AL816" s="31"/>
      <c r="AM816" s="31"/>
      <c r="AN816" s="39" t="str">
        <f t="array" ref="AN816">IFNA(TEXT(XLOOKUP(C:C,'Follow up.2'!B:B,'Follow up.2'!AF:AF), "mm/yyyy"), "-")</f>
        <v>-</v>
      </c>
      <c r="AO816" s="31"/>
      <c r="AP816" s="27"/>
      <c r="AQ816" s="3"/>
      <c r="AR816" s="3"/>
      <c r="AS816" s="3"/>
      <c r="AT816" s="3"/>
      <c r="AU816" s="3"/>
      <c r="AV816" s="3"/>
      <c r="AW816" s="3"/>
      <c r="AX816" s="3"/>
      <c r="AY816" s="3"/>
      <c r="AZ816" s="3"/>
      <c r="BA816" s="3"/>
      <c r="BB816" s="3"/>
      <c r="BC816" s="3"/>
      <c r="BD816" s="3"/>
      <c r="BE816" s="3"/>
      <c r="BF816" s="3"/>
      <c r="BG816" s="3"/>
      <c r="BH816" s="3"/>
      <c r="BI816" s="3"/>
    </row>
    <row r="817" ht="12.75" customHeight="1">
      <c r="A817" s="1"/>
      <c r="B817" s="1">
        <f t="array" ref="B817">ifna(iferror(xlookup(C:C,'1000'!A:A,'1000'!D:D),iferror(xlookup(C:C,'2000'!A:A,'2000'!D:D),xlookup(C:C,'3000'!A:A,'3000'!D:D))),"-")</f>
        <v>3062</v>
      </c>
      <c r="C817" s="26">
        <v>330.0</v>
      </c>
      <c r="D817" s="27" t="s">
        <v>3149</v>
      </c>
      <c r="E817" s="27" t="s">
        <v>3150</v>
      </c>
      <c r="F817" s="27" t="s">
        <v>50</v>
      </c>
      <c r="G817" s="27" t="s">
        <v>3151</v>
      </c>
      <c r="H817" s="28">
        <v>0.0</v>
      </c>
      <c r="I817" s="29">
        <v>0.0</v>
      </c>
      <c r="J817" s="27" t="s">
        <v>3152</v>
      </c>
      <c r="K817" s="30"/>
      <c r="L817" s="31"/>
      <c r="M817" s="31"/>
      <c r="N817" s="33" t="s">
        <v>654</v>
      </c>
      <c r="O817" s="86" t="s">
        <v>654</v>
      </c>
      <c r="P817" s="35" t="s">
        <v>45</v>
      </c>
      <c r="Q817" s="35" t="s">
        <v>45</v>
      </c>
      <c r="R817" s="35" t="s">
        <v>45</v>
      </c>
      <c r="S817" s="35" t="s">
        <v>45</v>
      </c>
      <c r="T817" s="35" t="s">
        <v>45</v>
      </c>
      <c r="U817" s="35" t="s">
        <v>45</v>
      </c>
      <c r="V817" s="66" t="s">
        <v>45</v>
      </c>
      <c r="W817" s="35" t="s">
        <v>45</v>
      </c>
      <c r="X817" s="35" t="s">
        <v>45</v>
      </c>
      <c r="Y817" s="35" t="s">
        <v>45</v>
      </c>
      <c r="Z817" s="38" t="str">
        <f t="array" ref="Z817">IFERROR(xlookup(C:C,'Follow up.1'!A:A,'Follow up.1'!AF:AF),"-")</f>
        <v> 3/25</v>
      </c>
      <c r="AA817" s="32" t="s">
        <v>46</v>
      </c>
      <c r="AB817" s="32" t="s">
        <v>87</v>
      </c>
      <c r="AC817" s="32" t="s">
        <v>57</v>
      </c>
      <c r="AD817" s="32" t="s">
        <v>57</v>
      </c>
      <c r="AE817" s="32"/>
      <c r="AF817" s="32" t="s">
        <v>57</v>
      </c>
      <c r="AG817" s="32" t="s">
        <v>86</v>
      </c>
      <c r="AH817" s="32"/>
      <c r="AI817" s="32" t="s">
        <v>57</v>
      </c>
      <c r="AJ817" s="32" t="s">
        <v>239</v>
      </c>
      <c r="AK817" s="32" t="s">
        <v>87</v>
      </c>
      <c r="AL817" s="32" t="s">
        <v>57</v>
      </c>
      <c r="AM817" s="32" t="s">
        <v>121</v>
      </c>
      <c r="AN817" s="39" t="str">
        <f t="array" ref="AN817">IFNA(TEXT(XLOOKUP(C:C,'Follow up.2'!B:B,'Follow up.2'!AF:AF),if(left(B817,1)="3","x", "mm/yyyy")), "-")</f>
        <v>x</v>
      </c>
      <c r="AO817" s="86" t="s">
        <v>654</v>
      </c>
      <c r="AP817" s="27"/>
      <c r="AQ817" s="3"/>
      <c r="AR817" s="3"/>
      <c r="AS817" s="3"/>
      <c r="AT817" s="3"/>
      <c r="AU817" s="3"/>
      <c r="AV817" s="3"/>
      <c r="AW817" s="3"/>
      <c r="AX817" s="3"/>
      <c r="AY817" s="3"/>
      <c r="AZ817" s="3"/>
      <c r="BA817" s="3"/>
      <c r="BB817" s="3"/>
      <c r="BC817" s="3"/>
      <c r="BD817" s="3"/>
      <c r="BE817" s="3"/>
      <c r="BF817" s="3"/>
      <c r="BG817" s="3"/>
      <c r="BH817" s="3"/>
      <c r="BI817" s="3"/>
    </row>
    <row r="818" ht="12.75" customHeight="1">
      <c r="A818" s="1"/>
      <c r="B818" s="1">
        <f t="array" ref="B818">ifna(iferror(xlookup(C:C,'1000'!A:A,'1000'!D:D),iferror(xlookup(C:C,'2000'!A:A,'2000'!D:D),xlookup(C:C,'3000'!A:A,'3000'!D:D))),"-")</f>
        <v>3040</v>
      </c>
      <c r="C818" s="26">
        <v>384.0</v>
      </c>
      <c r="D818" s="27" t="s">
        <v>2985</v>
      </c>
      <c r="E818" s="27" t="s">
        <v>3153</v>
      </c>
      <c r="F818" s="27" t="s">
        <v>50</v>
      </c>
      <c r="G818" s="27" t="s">
        <v>3151</v>
      </c>
      <c r="H818" s="28">
        <v>0.0</v>
      </c>
      <c r="I818" s="29" t="s">
        <v>3154</v>
      </c>
      <c r="J818" s="27" t="s">
        <v>3154</v>
      </c>
      <c r="K818" s="30"/>
      <c r="L818" s="31"/>
      <c r="M818" s="31"/>
      <c r="N818" s="153" t="s">
        <v>58</v>
      </c>
      <c r="O818" s="149" t="s">
        <v>58</v>
      </c>
      <c r="P818" s="35" t="s">
        <v>45</v>
      </c>
      <c r="Q818" s="35"/>
      <c r="R818" s="35"/>
      <c r="S818" s="35"/>
      <c r="T818" s="35"/>
      <c r="U818" s="35"/>
      <c r="V818" s="35"/>
      <c r="W818" s="35"/>
      <c r="X818" s="35"/>
      <c r="Y818" s="35"/>
      <c r="Z818" s="38" t="str">
        <f t="array" ref="Z818">IFERROR(xlookup(C:C,'Follow up.1'!A:A,'Follow up.1'!AF:AF),"-")</f>
        <v/>
      </c>
      <c r="AA818" s="31"/>
      <c r="AB818" s="31"/>
      <c r="AC818" s="31"/>
      <c r="AD818" s="31"/>
      <c r="AE818" s="31"/>
      <c r="AF818" s="31"/>
      <c r="AG818" s="31"/>
      <c r="AH818" s="31"/>
      <c r="AI818" s="31"/>
      <c r="AJ818" s="31"/>
      <c r="AK818" s="31"/>
      <c r="AL818" s="31"/>
      <c r="AM818" s="31"/>
      <c r="AN818" s="39" t="str">
        <f t="array" ref="AN818">IFNA(TEXT(XLOOKUP(C:C,'Follow up.2'!B:B,'Follow up.2'!AF:AF),if(left(B818,1)="3","x", "mm/yyyy")), "-")</f>
        <v>-</v>
      </c>
      <c r="AO818" s="31"/>
      <c r="AP818" s="27"/>
      <c r="AQ818" s="3"/>
      <c r="AR818" s="3"/>
      <c r="AS818" s="3"/>
      <c r="AT818" s="3"/>
      <c r="AU818" s="3"/>
      <c r="AV818" s="3"/>
      <c r="AW818" s="3"/>
      <c r="AX818" s="3"/>
      <c r="AY818" s="3"/>
      <c r="AZ818" s="3"/>
      <c r="BA818" s="3"/>
      <c r="BB818" s="3"/>
      <c r="BC818" s="3"/>
      <c r="BD818" s="3"/>
      <c r="BE818" s="3"/>
      <c r="BF818" s="3"/>
      <c r="BG818" s="3"/>
      <c r="BH818" s="3"/>
      <c r="BI818" s="3"/>
    </row>
    <row r="819" ht="12.75" customHeight="1">
      <c r="A819" s="1"/>
      <c r="B819" s="1">
        <f t="array" ref="B819">ifna(iferror(xlookup(C:C,'1000'!A:A,'1000'!D:D),iferror(xlookup(C:C,'2000'!A:A,'2000'!D:D),xlookup(C:C,'3000'!A:A,'3000'!D:D))),"-")</f>
        <v>3050</v>
      </c>
      <c r="C819" s="26">
        <v>285.0</v>
      </c>
      <c r="D819" s="27" t="s">
        <v>1514</v>
      </c>
      <c r="E819" s="27" t="s">
        <v>3155</v>
      </c>
      <c r="F819" s="27" t="s">
        <v>50</v>
      </c>
      <c r="G819" s="27" t="s">
        <v>3151</v>
      </c>
      <c r="H819" s="28">
        <v>0.0</v>
      </c>
      <c r="I819" s="29">
        <v>0.0</v>
      </c>
      <c r="J819" s="27" t="s">
        <v>3156</v>
      </c>
      <c r="K819" s="30"/>
      <c r="L819" s="31"/>
      <c r="M819" s="31"/>
      <c r="N819" s="33" t="s">
        <v>654</v>
      </c>
      <c r="O819" s="145" t="s">
        <v>654</v>
      </c>
      <c r="P819" s="35" t="s">
        <v>45</v>
      </c>
      <c r="Q819" s="35" t="s">
        <v>45</v>
      </c>
      <c r="R819" s="35" t="s">
        <v>45</v>
      </c>
      <c r="S819" s="35" t="s">
        <v>45</v>
      </c>
      <c r="T819" s="35" t="s">
        <v>45</v>
      </c>
      <c r="U819" s="35" t="s">
        <v>45</v>
      </c>
      <c r="V819" s="66" t="s">
        <v>45</v>
      </c>
      <c r="W819" s="35" t="s">
        <v>45</v>
      </c>
      <c r="X819" s="35" t="s">
        <v>45</v>
      </c>
      <c r="Y819" s="35" t="s">
        <v>45</v>
      </c>
      <c r="Z819" s="38" t="str">
        <f t="array" ref="Z819">IFERROR(xlookup(C:C,'Follow up.1'!A:A,'Follow up.1'!AF:AF),"-")</f>
        <v> 3/25</v>
      </c>
      <c r="AA819" s="32" t="s">
        <v>46</v>
      </c>
      <c r="AB819" s="31"/>
      <c r="AC819" s="31"/>
      <c r="AD819" s="31"/>
      <c r="AE819" s="31"/>
      <c r="AF819" s="31"/>
      <c r="AG819" s="31"/>
      <c r="AH819" s="31"/>
      <c r="AI819" s="31"/>
      <c r="AJ819" s="31"/>
      <c r="AK819" s="31"/>
      <c r="AL819" s="31"/>
      <c r="AM819" s="31"/>
      <c r="AN819" s="39" t="str">
        <f t="array" ref="AN819">IFNA(TEXT(XLOOKUP(C:C,'Follow up.2'!B:B,'Follow up.2'!AF:AF),if(left(B819,1)="3","x", "mm/yyyy")), "-")</f>
        <v/>
      </c>
      <c r="AO819" s="31"/>
      <c r="AP819" s="27"/>
      <c r="AQ819" s="3"/>
      <c r="AR819" s="3"/>
      <c r="AS819" s="3"/>
      <c r="AT819" s="3"/>
      <c r="AU819" s="3"/>
      <c r="AV819" s="3"/>
      <c r="AW819" s="3"/>
      <c r="AX819" s="3"/>
      <c r="AY819" s="3"/>
      <c r="AZ819" s="3"/>
      <c r="BA819" s="3"/>
      <c r="BB819" s="3"/>
      <c r="BC819" s="3"/>
      <c r="BD819" s="3"/>
      <c r="BE819" s="3"/>
      <c r="BF819" s="3"/>
      <c r="BG819" s="3"/>
      <c r="BH819" s="3"/>
      <c r="BI819" s="3"/>
    </row>
    <row r="820" ht="12.75" customHeight="1">
      <c r="A820" s="1"/>
      <c r="B820" s="1">
        <f t="array" ref="B820">ifna(iferror(xlookup(C:C,'1000'!A:A,'1000'!D:D),iferror(xlookup(C:C,'2000'!A:A,'2000'!D:D),xlookup(C:C,'3000'!A:A,'3000'!D:D))),"-")</f>
        <v>3061</v>
      </c>
      <c r="C820" s="26">
        <v>306.0</v>
      </c>
      <c r="D820" s="27" t="s">
        <v>3157</v>
      </c>
      <c r="E820" s="27" t="s">
        <v>3158</v>
      </c>
      <c r="F820" s="27" t="s">
        <v>50</v>
      </c>
      <c r="G820" s="27" t="s">
        <v>3151</v>
      </c>
      <c r="H820" s="28">
        <v>0.0</v>
      </c>
      <c r="I820" s="29">
        <v>0.0</v>
      </c>
      <c r="J820" s="27" t="s">
        <v>3159</v>
      </c>
      <c r="K820" s="30"/>
      <c r="L820" s="31"/>
      <c r="M820" s="31"/>
      <c r="N820" s="33" t="s">
        <v>654</v>
      </c>
      <c r="O820" s="95" t="s">
        <v>654</v>
      </c>
      <c r="P820" s="35" t="s">
        <v>45</v>
      </c>
      <c r="Q820" s="35" t="s">
        <v>45</v>
      </c>
      <c r="R820" s="35" t="s">
        <v>45</v>
      </c>
      <c r="S820" s="35" t="s">
        <v>45</v>
      </c>
      <c r="T820" s="35" t="s">
        <v>45</v>
      </c>
      <c r="U820" s="35" t="s">
        <v>45</v>
      </c>
      <c r="V820" s="66" t="s">
        <v>45</v>
      </c>
      <c r="W820" s="35" t="s">
        <v>45</v>
      </c>
      <c r="X820" s="35" t="s">
        <v>45</v>
      </c>
      <c r="Y820" s="35" t="s">
        <v>45</v>
      </c>
      <c r="Z820" s="38" t="str">
        <f t="array" ref="Z820">IFERROR(xlookup(C:C,'Follow up.1'!A:A,'Follow up.1'!AF:AF),"-")</f>
        <v> 3/25</v>
      </c>
      <c r="AA820" s="32" t="s">
        <v>46</v>
      </c>
      <c r="AB820" s="32" t="s">
        <v>57</v>
      </c>
      <c r="AC820" s="32" t="s">
        <v>68</v>
      </c>
      <c r="AD820" s="32" t="s">
        <v>68</v>
      </c>
      <c r="AE820" s="32"/>
      <c r="AF820" s="32" t="s">
        <v>46</v>
      </c>
      <c r="AG820" s="32" t="s">
        <v>46</v>
      </c>
      <c r="AH820" s="32"/>
      <c r="AI820" s="32" t="s">
        <v>86</v>
      </c>
      <c r="AJ820" s="32" t="s">
        <v>57</v>
      </c>
      <c r="AK820" s="32" t="s">
        <v>46</v>
      </c>
      <c r="AL820" s="32" t="s">
        <v>57</v>
      </c>
      <c r="AM820" s="32" t="s">
        <v>121</v>
      </c>
      <c r="AN820" s="39" t="str">
        <f t="array" ref="AN820">IFNA(TEXT(XLOOKUP(C:C,'Follow up.2'!B:B,'Follow up.2'!AF:AF),if(left(B820,1)="3","x", "mm/yyyy")), "-")</f>
        <v>x</v>
      </c>
      <c r="AO820" s="31"/>
      <c r="AP820" s="27"/>
      <c r="AQ820" s="3"/>
      <c r="AR820" s="3"/>
      <c r="AS820" s="3"/>
      <c r="AT820" s="3"/>
      <c r="AU820" s="3"/>
      <c r="AV820" s="3"/>
      <c r="AW820" s="3"/>
      <c r="AX820" s="3"/>
      <c r="AY820" s="3"/>
      <c r="AZ820" s="3"/>
      <c r="BA820" s="3"/>
      <c r="BB820" s="3"/>
      <c r="BC820" s="3"/>
      <c r="BD820" s="3"/>
      <c r="BE820" s="3"/>
      <c r="BF820" s="3"/>
      <c r="BG820" s="3"/>
      <c r="BH820" s="3"/>
      <c r="BI820" s="3"/>
    </row>
    <row r="821" ht="12.75" customHeight="1">
      <c r="A821" s="1"/>
      <c r="B821" s="1">
        <f t="array" ref="B821">ifna(iferror(xlookup(C:C,'1000'!A:A,'1000'!D:D),iferror(xlookup(C:C,'2000'!A:A,'2000'!D:D),xlookup(C:C,'3000'!A:A,'3000'!D:D))),"-")</f>
        <v>3063</v>
      </c>
      <c r="C821" s="26">
        <v>415.0</v>
      </c>
      <c r="D821" s="27" t="s">
        <v>3160</v>
      </c>
      <c r="E821" s="27" t="s">
        <v>3161</v>
      </c>
      <c r="F821" s="27" t="s">
        <v>50</v>
      </c>
      <c r="G821" s="27" t="s">
        <v>3151</v>
      </c>
      <c r="H821" s="28">
        <v>0.0</v>
      </c>
      <c r="I821" s="29">
        <v>0.0</v>
      </c>
      <c r="J821" s="27" t="s">
        <v>3162</v>
      </c>
      <c r="K821" s="30" t="s">
        <v>3163</v>
      </c>
      <c r="L821" s="31" t="s">
        <v>3163</v>
      </c>
      <c r="M821" s="32" t="s">
        <v>2744</v>
      </c>
      <c r="N821" s="33" t="s">
        <v>654</v>
      </c>
      <c r="O821" s="145" t="s">
        <v>654</v>
      </c>
      <c r="P821" s="35" t="s">
        <v>45</v>
      </c>
      <c r="Q821" s="35" t="s">
        <v>45</v>
      </c>
      <c r="R821" s="35" t="s">
        <v>45</v>
      </c>
      <c r="S821" s="35" t="s">
        <v>45</v>
      </c>
      <c r="T821" s="35" t="s">
        <v>45</v>
      </c>
      <c r="U821" s="35" t="s">
        <v>45</v>
      </c>
      <c r="V821" s="35" t="s">
        <v>45</v>
      </c>
      <c r="W821" s="35" t="s">
        <v>45</v>
      </c>
      <c r="X821" s="35" t="s">
        <v>45</v>
      </c>
      <c r="Y821" s="35" t="s">
        <v>45</v>
      </c>
      <c r="Z821" s="38" t="str">
        <f t="array" ref="Z821">IFERROR(xlookup(C:C,'Follow up.1'!A:A,'Follow up.1'!AF:AF),"-")</f>
        <v> 3/25</v>
      </c>
      <c r="AA821" s="32" t="s">
        <v>46</v>
      </c>
      <c r="AB821" s="32" t="s">
        <v>44</v>
      </c>
      <c r="AC821" s="31"/>
      <c r="AD821" s="31"/>
      <c r="AE821" s="31"/>
      <c r="AF821" s="31"/>
      <c r="AG821" s="31"/>
      <c r="AH821" s="31"/>
      <c r="AI821" s="31"/>
      <c r="AJ821" s="31"/>
      <c r="AK821" s="31"/>
      <c r="AL821" s="31"/>
      <c r="AM821" s="31"/>
      <c r="AN821" s="39" t="str">
        <f t="array" ref="AN821">IFNA(TEXT(XLOOKUP(C:C,'Follow up.2'!B:B,'Follow up.2'!AF:AF),if(left(B821,1)="3","x", "mm/yyyy")), "-")</f>
        <v/>
      </c>
      <c r="AO821" s="31"/>
      <c r="AP821" s="27"/>
      <c r="AQ821" s="3"/>
      <c r="AR821" s="3"/>
      <c r="AS821" s="3"/>
      <c r="AT821" s="3"/>
      <c r="AU821" s="3"/>
      <c r="AV821" s="3"/>
      <c r="AW821" s="3"/>
      <c r="AX821" s="3"/>
      <c r="AY821" s="3"/>
      <c r="AZ821" s="3"/>
      <c r="BA821" s="3"/>
      <c r="BB821" s="3"/>
      <c r="BC821" s="3"/>
      <c r="BD821" s="3"/>
      <c r="BE821" s="3"/>
      <c r="BF821" s="3"/>
      <c r="BG821" s="3"/>
      <c r="BH821" s="3"/>
      <c r="BI821" s="3"/>
    </row>
    <row r="822" ht="12.75" customHeight="1">
      <c r="A822" s="1"/>
      <c r="B822" s="1">
        <f t="array" ref="B822">ifna(iferror(xlookup(C:C,'1000'!A:A,'1000'!D:D),iferror(xlookup(C:C,'2000'!A:A,'2000'!D:D),xlookup(C:C,'3000'!A:A,'3000'!D:D))),"-")</f>
        <v>3065</v>
      </c>
      <c r="C822" s="26">
        <v>416.0</v>
      </c>
      <c r="D822" s="27" t="s">
        <v>1962</v>
      </c>
      <c r="E822" s="27" t="s">
        <v>3164</v>
      </c>
      <c r="F822" s="27" t="s">
        <v>50</v>
      </c>
      <c r="G822" s="27" t="s">
        <v>3151</v>
      </c>
      <c r="H822" s="28">
        <v>0.0</v>
      </c>
      <c r="I822" s="29">
        <v>0.0</v>
      </c>
      <c r="J822" s="27" t="s">
        <v>3165</v>
      </c>
      <c r="K822" s="30"/>
      <c r="L822" s="31"/>
      <c r="M822" s="31"/>
      <c r="N822" s="33" t="s">
        <v>654</v>
      </c>
      <c r="O822" s="95" t="s">
        <v>654</v>
      </c>
      <c r="P822" s="35" t="s">
        <v>45</v>
      </c>
      <c r="Q822" s="35" t="s">
        <v>45</v>
      </c>
      <c r="R822" s="35" t="s">
        <v>45</v>
      </c>
      <c r="S822" s="35" t="s">
        <v>45</v>
      </c>
      <c r="T822" s="35" t="s">
        <v>45</v>
      </c>
      <c r="U822" s="35" t="s">
        <v>45</v>
      </c>
      <c r="V822" s="35" t="s">
        <v>45</v>
      </c>
      <c r="W822" s="35" t="s">
        <v>45</v>
      </c>
      <c r="X822" s="35" t="s">
        <v>45</v>
      </c>
      <c r="Y822" s="35" t="s">
        <v>45</v>
      </c>
      <c r="Z822" s="38" t="str">
        <f t="array" ref="Z822">IFERROR(xlookup(C:C,'Follow up.1'!A:A,'Follow up.1'!AF:AF),"-")</f>
        <v> 3/25</v>
      </c>
      <c r="AA822" s="32" t="s">
        <v>46</v>
      </c>
      <c r="AB822" s="32" t="s">
        <v>46</v>
      </c>
      <c r="AC822" s="32" t="s">
        <v>57</v>
      </c>
      <c r="AD822" s="32" t="s">
        <v>57</v>
      </c>
      <c r="AE822" s="32"/>
      <c r="AF822" s="32" t="s">
        <v>57</v>
      </c>
      <c r="AG822" s="32" t="s">
        <v>57</v>
      </c>
      <c r="AH822" s="32"/>
      <c r="AI822" s="32" t="s">
        <v>86</v>
      </c>
      <c r="AJ822" s="32" t="s">
        <v>46</v>
      </c>
      <c r="AK822" s="32" t="s">
        <v>57</v>
      </c>
      <c r="AL822" s="32" t="s">
        <v>56</v>
      </c>
      <c r="AM822" s="32" t="s">
        <v>121</v>
      </c>
      <c r="AN822" s="39" t="str">
        <f t="array" ref="AN822">IFNA(TEXT(XLOOKUP(C:C,'Follow up.2'!B:B,'Follow up.2'!AF:AF),if(left(B822,1)="3","x", "mm/yyyy")), "-")</f>
        <v>x</v>
      </c>
      <c r="AO822" s="31"/>
      <c r="AP822" s="27"/>
      <c r="AQ822" s="3"/>
      <c r="AR822" s="3"/>
      <c r="AS822" s="3"/>
      <c r="AT822" s="3"/>
      <c r="AU822" s="3"/>
      <c r="AV822" s="3"/>
      <c r="AW822" s="3"/>
      <c r="AX822" s="3"/>
      <c r="AY822" s="3"/>
      <c r="AZ822" s="3"/>
      <c r="BA822" s="3"/>
      <c r="BB822" s="3"/>
      <c r="BC822" s="3"/>
      <c r="BD822" s="3"/>
      <c r="BE822" s="3"/>
      <c r="BF822" s="3"/>
      <c r="BG822" s="3"/>
      <c r="BH822" s="3"/>
      <c r="BI822" s="3"/>
    </row>
    <row r="823" ht="12.75" customHeight="1">
      <c r="A823" s="1"/>
      <c r="B823" s="1">
        <f t="array" ref="B823">ifna(iferror(xlookup(C:C,'1000'!A:A,'1000'!D:D),iferror(xlookup(C:C,'2000'!A:A,'2000'!D:D),xlookup(C:C,'3000'!A:A,'3000'!D:D))),"-")</f>
        <v>3067</v>
      </c>
      <c r="C823" s="26">
        <v>426.0</v>
      </c>
      <c r="D823" s="27" t="s">
        <v>3166</v>
      </c>
      <c r="E823" s="27" t="s">
        <v>3167</v>
      </c>
      <c r="F823" s="27" t="s">
        <v>50</v>
      </c>
      <c r="G823" s="27" t="s">
        <v>3151</v>
      </c>
      <c r="H823" s="28">
        <v>0.0</v>
      </c>
      <c r="I823" s="29">
        <v>0.0</v>
      </c>
      <c r="J823" s="27" t="s">
        <v>3168</v>
      </c>
      <c r="K823" s="30" t="s">
        <v>3163</v>
      </c>
      <c r="L823" s="31" t="s">
        <v>3163</v>
      </c>
      <c r="M823" s="32" t="s">
        <v>2744</v>
      </c>
      <c r="N823" s="33" t="s">
        <v>654</v>
      </c>
      <c r="O823" s="145" t="s">
        <v>654</v>
      </c>
      <c r="P823" s="35" t="s">
        <v>45</v>
      </c>
      <c r="Q823" s="35" t="s">
        <v>45</v>
      </c>
      <c r="R823" s="35" t="s">
        <v>45</v>
      </c>
      <c r="S823" s="35" t="s">
        <v>45</v>
      </c>
      <c r="T823" s="35" t="s">
        <v>45</v>
      </c>
      <c r="U823" s="35" t="s">
        <v>45</v>
      </c>
      <c r="V823" s="35" t="s">
        <v>45</v>
      </c>
      <c r="W823" s="35" t="s">
        <v>45</v>
      </c>
      <c r="X823" s="35" t="s">
        <v>45</v>
      </c>
      <c r="Y823" s="35" t="s">
        <v>45</v>
      </c>
      <c r="Z823" s="38" t="str">
        <f t="array" ref="Z823">IFERROR(xlookup(C:C,'Follow up.1'!A:A,'Follow up.1'!AF:AF),"-")</f>
        <v> 3/25</v>
      </c>
      <c r="AA823" s="32" t="s">
        <v>46</v>
      </c>
      <c r="AB823" s="31"/>
      <c r="AC823" s="31"/>
      <c r="AD823" s="31"/>
      <c r="AE823" s="31"/>
      <c r="AF823" s="31"/>
      <c r="AG823" s="31"/>
      <c r="AH823" s="31"/>
      <c r="AI823" s="31"/>
      <c r="AJ823" s="31"/>
      <c r="AK823" s="31"/>
      <c r="AL823" s="31"/>
      <c r="AM823" s="31"/>
      <c r="AN823" s="39" t="str">
        <f t="array" ref="AN823">IFNA(TEXT(XLOOKUP(C:C,'Follow up.2'!B:B,'Follow up.2'!AF:AF),if(left(B823,1)="3","x", "mm/yyyy")), "-")</f>
        <v/>
      </c>
      <c r="AO823" s="31"/>
      <c r="AP823" s="27"/>
      <c r="AQ823" s="3"/>
      <c r="AR823" s="3"/>
      <c r="AS823" s="3"/>
      <c r="AT823" s="3"/>
      <c r="AU823" s="3"/>
      <c r="AV823" s="3"/>
      <c r="AW823" s="3"/>
      <c r="AX823" s="3"/>
      <c r="AY823" s="3"/>
      <c r="AZ823" s="3"/>
      <c r="BA823" s="3"/>
      <c r="BB823" s="3"/>
      <c r="BC823" s="3"/>
      <c r="BD823" s="3"/>
      <c r="BE823" s="3"/>
      <c r="BF823" s="3"/>
      <c r="BG823" s="3"/>
      <c r="BH823" s="3"/>
      <c r="BI823" s="3"/>
    </row>
    <row r="824" ht="12.75" customHeight="1">
      <c r="A824" s="1"/>
      <c r="B824" s="1">
        <f t="array" ref="B824">ifna(iferror(xlookup(C:C,'1000'!A:A,'1000'!D:D),iferror(xlookup(C:C,'2000'!A:A,'2000'!D:D),xlookup(C:C,'3000'!A:A,'3000'!D:D))),"-")</f>
        <v>3082</v>
      </c>
      <c r="C824" s="26">
        <v>470.0</v>
      </c>
      <c r="D824" s="27" t="s">
        <v>1746</v>
      </c>
      <c r="E824" s="27" t="s">
        <v>3169</v>
      </c>
      <c r="F824" s="27" t="s">
        <v>50</v>
      </c>
      <c r="G824" s="27" t="s">
        <v>3151</v>
      </c>
      <c r="H824" s="28">
        <v>0.0</v>
      </c>
      <c r="I824" s="29">
        <v>0.0</v>
      </c>
      <c r="J824" s="27" t="s">
        <v>3170</v>
      </c>
      <c r="K824" s="238" t="s">
        <v>1926</v>
      </c>
      <c r="L824" s="31" t="s">
        <v>45</v>
      </c>
      <c r="M824" s="32"/>
      <c r="N824" s="33" t="s">
        <v>654</v>
      </c>
      <c r="O824" s="86" t="s">
        <v>654</v>
      </c>
      <c r="P824" s="35" t="s">
        <v>45</v>
      </c>
      <c r="Q824" s="35" t="s">
        <v>45</v>
      </c>
      <c r="R824" s="35" t="s">
        <v>45</v>
      </c>
      <c r="S824" s="35" t="s">
        <v>45</v>
      </c>
      <c r="T824" s="35" t="s">
        <v>45</v>
      </c>
      <c r="U824" s="35" t="s">
        <v>45</v>
      </c>
      <c r="V824" s="35" t="s">
        <v>45</v>
      </c>
      <c r="W824" s="35" t="s">
        <v>45</v>
      </c>
      <c r="X824" s="35" t="s">
        <v>45</v>
      </c>
      <c r="Y824" s="35" t="s">
        <v>45</v>
      </c>
      <c r="Z824" s="38" t="str">
        <f t="array" ref="Z824">IFERROR(xlookup(C:C,'Follow up.1'!A:A,'Follow up.1'!AF:AF),"-")</f>
        <v> 4/25</v>
      </c>
      <c r="AA824" s="32" t="s">
        <v>46</v>
      </c>
      <c r="AB824" s="32" t="s">
        <v>57</v>
      </c>
      <c r="AC824" s="32" t="s">
        <v>57</v>
      </c>
      <c r="AD824" s="32" t="s">
        <v>57</v>
      </c>
      <c r="AE824" s="32"/>
      <c r="AF824" s="32" t="s">
        <v>86</v>
      </c>
      <c r="AG824" s="32" t="s">
        <v>57</v>
      </c>
      <c r="AH824" s="32"/>
      <c r="AI824" s="32" t="s">
        <v>57</v>
      </c>
      <c r="AJ824" s="32" t="s">
        <v>87</v>
      </c>
      <c r="AK824" s="32" t="s">
        <v>87</v>
      </c>
      <c r="AL824" s="32" t="s">
        <v>57</v>
      </c>
      <c r="AM824" s="32" t="s">
        <v>121</v>
      </c>
      <c r="AN824" s="39" t="str">
        <f t="array" ref="AN824">IFNA(TEXT(XLOOKUP(C:C,'Follow up.2'!B:B,'Follow up.2'!AF:AF),if(left(B824,1)="3","x", "mm/yyyy")), "-")</f>
        <v>x</v>
      </c>
      <c r="AO824" s="31"/>
      <c r="AP824" s="27"/>
      <c r="AQ824" s="3"/>
      <c r="AR824" s="3"/>
      <c r="AS824" s="3"/>
      <c r="AT824" s="3"/>
      <c r="AU824" s="3"/>
      <c r="AV824" s="3"/>
      <c r="AW824" s="3"/>
      <c r="AX824" s="3"/>
      <c r="AY824" s="3"/>
      <c r="AZ824" s="3"/>
      <c r="BA824" s="3"/>
      <c r="BB824" s="3"/>
      <c r="BC824" s="3"/>
      <c r="BD824" s="3"/>
      <c r="BE824" s="3"/>
      <c r="BF824" s="3"/>
      <c r="BG824" s="3"/>
      <c r="BH824" s="3"/>
      <c r="BI824" s="3"/>
    </row>
    <row r="825" ht="12.75" customHeight="1">
      <c r="A825" s="1"/>
      <c r="B825" s="1">
        <f t="array" ref="B825">ifna(iferror(xlookup(C:C,'1000'!A:A,'1000'!D:D),iferror(xlookup(C:C,'2000'!A:A,'2000'!D:D),xlookup(C:C,'3000'!A:A,'3000'!D:D))),"-")</f>
        <v>3089</v>
      </c>
      <c r="C825" s="26">
        <v>474.0</v>
      </c>
      <c r="D825" s="27" t="s">
        <v>3171</v>
      </c>
      <c r="E825" s="27" t="s">
        <v>3172</v>
      </c>
      <c r="F825" s="27" t="s">
        <v>50</v>
      </c>
      <c r="G825" s="27" t="s">
        <v>3151</v>
      </c>
      <c r="H825" s="28">
        <v>0.0</v>
      </c>
      <c r="I825" s="29">
        <v>0.0</v>
      </c>
      <c r="J825" s="27" t="s">
        <v>3173</v>
      </c>
      <c r="K825" s="30" t="s">
        <v>3174</v>
      </c>
      <c r="L825" s="31" t="s">
        <v>3174</v>
      </c>
      <c r="M825" s="32" t="s">
        <v>3175</v>
      </c>
      <c r="N825" s="33" t="s">
        <v>654</v>
      </c>
      <c r="O825" s="86" t="s">
        <v>654</v>
      </c>
      <c r="P825" s="35" t="s">
        <v>45</v>
      </c>
      <c r="Q825" s="35" t="s">
        <v>45</v>
      </c>
      <c r="R825" s="35" t="s">
        <v>45</v>
      </c>
      <c r="S825" s="35" t="s">
        <v>45</v>
      </c>
      <c r="T825" s="35" t="s">
        <v>45</v>
      </c>
      <c r="U825" s="35" t="s">
        <v>45</v>
      </c>
      <c r="V825" s="66" t="s">
        <v>45</v>
      </c>
      <c r="W825" s="35" t="s">
        <v>45</v>
      </c>
      <c r="X825" s="35" t="s">
        <v>45</v>
      </c>
      <c r="Y825" s="35" t="s">
        <v>45</v>
      </c>
      <c r="Z825" s="38" t="str">
        <f t="array" ref="Z825">IFERROR(xlookup(C:C,'Follow up.1'!A:A,'Follow up.1'!AF:AF),"-")</f>
        <v> 4/25</v>
      </c>
      <c r="AA825" s="32" t="s">
        <v>46</v>
      </c>
      <c r="AB825" s="32" t="s">
        <v>86</v>
      </c>
      <c r="AC825" s="32" t="s">
        <v>86</v>
      </c>
      <c r="AD825" s="32" t="s">
        <v>46</v>
      </c>
      <c r="AE825" s="32"/>
      <c r="AF825" s="32" t="s">
        <v>86</v>
      </c>
      <c r="AG825" s="32" t="s">
        <v>86</v>
      </c>
      <c r="AH825" s="32"/>
      <c r="AI825" s="239" t="s">
        <v>3176</v>
      </c>
      <c r="AJ825" s="240" t="s">
        <v>3177</v>
      </c>
      <c r="AK825" s="240" t="s">
        <v>3177</v>
      </c>
      <c r="AL825" s="240" t="s">
        <v>3177</v>
      </c>
      <c r="AM825" s="32" t="s">
        <v>121</v>
      </c>
      <c r="AN825" s="39" t="str">
        <f t="array" ref="AN825">IFNA(TEXT(XLOOKUP(C:C,'Follow up.2'!B:B,'Follow up.2'!AF:AF),if(left(B825,1)="3","x", "mm/yyyy")), "-")</f>
        <v>x</v>
      </c>
      <c r="AO825" s="31"/>
      <c r="AP825" s="27"/>
      <c r="AQ825" s="3"/>
      <c r="AR825" s="3"/>
      <c r="AS825" s="3"/>
      <c r="AT825" s="3"/>
      <c r="AU825" s="3"/>
      <c r="AV825" s="3"/>
      <c r="AW825" s="3"/>
      <c r="AX825" s="3"/>
      <c r="AY825" s="3"/>
      <c r="AZ825" s="3"/>
      <c r="BA825" s="3"/>
      <c r="BB825" s="3"/>
      <c r="BC825" s="3"/>
      <c r="BD825" s="3"/>
      <c r="BE825" s="3"/>
      <c r="BF825" s="3"/>
      <c r="BG825" s="3"/>
      <c r="BH825" s="3"/>
      <c r="BI825" s="3"/>
    </row>
    <row r="826" ht="12.75" customHeight="1">
      <c r="A826" s="1"/>
      <c r="B826" s="1">
        <f t="array" ref="B826">ifna(iferror(xlookup(C:C,'1000'!A:A,'1000'!D:D),iferror(xlookup(C:C,'2000'!A:A,'2000'!D:D),xlookup(C:C,'3000'!A:A,'3000'!D:D))),"-")</f>
        <v>3106</v>
      </c>
      <c r="C826" s="26">
        <v>541.0</v>
      </c>
      <c r="D826" s="27" t="s">
        <v>3178</v>
      </c>
      <c r="E826" s="144" t="s">
        <v>3179</v>
      </c>
      <c r="F826" s="144" t="s">
        <v>50</v>
      </c>
      <c r="G826" s="27" t="s">
        <v>3151</v>
      </c>
      <c r="H826" s="28">
        <v>0.0</v>
      </c>
      <c r="I826" s="29">
        <v>0.0</v>
      </c>
      <c r="J826" s="27" t="s">
        <v>3180</v>
      </c>
      <c r="K826" s="30" t="s">
        <v>3181</v>
      </c>
      <c r="L826" s="31" t="s">
        <v>3181</v>
      </c>
      <c r="M826" s="32"/>
      <c r="N826" s="33" t="s">
        <v>654</v>
      </c>
      <c r="O826" s="145" t="s">
        <v>58</v>
      </c>
      <c r="P826" s="66" t="s">
        <v>45</v>
      </c>
      <c r="Q826" s="66" t="s">
        <v>45</v>
      </c>
      <c r="R826" s="66" t="s">
        <v>45</v>
      </c>
      <c r="S826" s="66" t="s">
        <v>45</v>
      </c>
      <c r="T826" s="66" t="s">
        <v>45</v>
      </c>
      <c r="U826" s="66" t="s">
        <v>45</v>
      </c>
      <c r="V826" s="66" t="s">
        <v>45</v>
      </c>
      <c r="W826" s="66" t="s">
        <v>45</v>
      </c>
      <c r="X826" s="66" t="s">
        <v>45</v>
      </c>
      <c r="Y826" s="66" t="s">
        <v>45</v>
      </c>
      <c r="Z826" s="38" t="str">
        <f t="array" ref="Z826">IFERROR(xlookup(C:C,'Follow up.1'!A:A,'Follow up.1'!AF:AF),"-")</f>
        <v> 4/25</v>
      </c>
      <c r="AA826" s="32" t="s">
        <v>46</v>
      </c>
      <c r="AB826" s="31"/>
      <c r="AC826" s="31"/>
      <c r="AD826" s="31"/>
      <c r="AE826" s="31"/>
      <c r="AF826" s="31"/>
      <c r="AG826" s="31"/>
      <c r="AH826" s="31"/>
      <c r="AI826" s="31"/>
      <c r="AJ826" s="31"/>
      <c r="AK826" s="31"/>
      <c r="AL826" s="31"/>
      <c r="AM826" s="31"/>
      <c r="AN826" s="39" t="str">
        <f t="array" ref="AN826">IFNA(TEXT(XLOOKUP(C:C,'Follow up.2'!B:B,'Follow up.2'!AF:AF),if(left(B826,1)="3","x", "mm/yyyy")), "-")</f>
        <v/>
      </c>
      <c r="AO826" s="31"/>
      <c r="AP826" s="27"/>
      <c r="AQ826" s="3"/>
      <c r="AR826" s="3"/>
      <c r="AS826" s="3"/>
      <c r="AT826" s="3"/>
      <c r="AU826" s="3"/>
      <c r="AV826" s="3"/>
      <c r="AW826" s="3"/>
      <c r="AX826" s="3"/>
      <c r="AY826" s="3"/>
      <c r="AZ826" s="3"/>
      <c r="BA826" s="3"/>
      <c r="BB826" s="3"/>
      <c r="BC826" s="3"/>
      <c r="BD826" s="3"/>
      <c r="BE826" s="3"/>
      <c r="BF826" s="3"/>
      <c r="BG826" s="3"/>
      <c r="BH826" s="3"/>
      <c r="BI826" s="3"/>
    </row>
    <row r="827" ht="12.75" customHeight="1">
      <c r="A827" s="1"/>
      <c r="B827" s="1">
        <f t="array" ref="B827">ifna(iferror(xlookup(C:C,'1000'!A:A,'1000'!D:D),iferror(xlookup(C:C,'2000'!A:A,'2000'!D:D),xlookup(C:C,'3000'!A:A,'3000'!D:D))),"-")</f>
        <v>3133</v>
      </c>
      <c r="C827" s="26">
        <v>614.0</v>
      </c>
      <c r="D827" s="27" t="s">
        <v>3182</v>
      </c>
      <c r="E827" s="27" t="s">
        <v>3183</v>
      </c>
      <c r="F827" s="42" t="s">
        <v>3184</v>
      </c>
      <c r="G827" s="27" t="s">
        <v>3151</v>
      </c>
      <c r="H827" s="28">
        <v>0.0</v>
      </c>
      <c r="I827" s="29">
        <v>0.0</v>
      </c>
      <c r="J827" s="27" t="s">
        <v>3185</v>
      </c>
      <c r="K827" s="30" t="s">
        <v>3186</v>
      </c>
      <c r="L827" s="31" t="s">
        <v>3186</v>
      </c>
      <c r="M827" s="32" t="s">
        <v>3187</v>
      </c>
      <c r="N827" s="33" t="s">
        <v>654</v>
      </c>
      <c r="O827" s="86" t="s">
        <v>654</v>
      </c>
      <c r="P827" s="131" t="s">
        <v>45</v>
      </c>
      <c r="Q827" s="131" t="s">
        <v>45</v>
      </c>
      <c r="R827" s="35" t="s">
        <v>45</v>
      </c>
      <c r="S827" s="35" t="s">
        <v>45</v>
      </c>
      <c r="T827" s="35" t="s">
        <v>45</v>
      </c>
      <c r="U827" s="35" t="s">
        <v>45</v>
      </c>
      <c r="V827" s="65" t="s">
        <v>45</v>
      </c>
      <c r="W827" s="35" t="s">
        <v>46</v>
      </c>
      <c r="X827" s="35" t="s">
        <v>46</v>
      </c>
      <c r="Y827" s="35" t="s">
        <v>46</v>
      </c>
      <c r="Z827" s="38" t="str">
        <f t="array" ref="Z827">IFERROR(xlookup(C:C,'Follow up.1'!A:A,'Follow up.1'!AF:AF),"-")</f>
        <v> 6/25</v>
      </c>
      <c r="AA827" s="32" t="s">
        <v>57</v>
      </c>
      <c r="AB827" s="32" t="s">
        <v>87</v>
      </c>
      <c r="AC827" s="32" t="s">
        <v>87</v>
      </c>
      <c r="AD827" s="32" t="s">
        <v>87</v>
      </c>
      <c r="AE827" s="32"/>
      <c r="AF827" s="32" t="s">
        <v>56</v>
      </c>
      <c r="AG827" s="32" t="s">
        <v>56</v>
      </c>
      <c r="AH827" s="32"/>
      <c r="AI827" s="32" t="s">
        <v>56</v>
      </c>
      <c r="AJ827" s="32" t="s">
        <v>46</v>
      </c>
      <c r="AK827" s="32" t="s">
        <v>107</v>
      </c>
      <c r="AL827" s="32" t="s">
        <v>57</v>
      </c>
      <c r="AM827" s="32" t="s">
        <v>121</v>
      </c>
      <c r="AN827" s="39" t="str">
        <f t="array" ref="AN827">IFNA(TEXT(XLOOKUP(C:C,'Follow up.2'!B:B,'Follow up.2'!AF:AF),if(left(B827,1)="3","x", "mm/yyyy")), "-")</f>
        <v>x</v>
      </c>
      <c r="AO827" s="31"/>
      <c r="AP827" s="27"/>
      <c r="AQ827" s="3"/>
      <c r="AR827" s="3"/>
      <c r="AS827" s="3"/>
      <c r="AT827" s="3"/>
      <c r="AU827" s="3"/>
      <c r="AV827" s="3"/>
      <c r="AW827" s="13"/>
      <c r="AX827" s="13"/>
      <c r="AY827" s="13"/>
      <c r="AZ827" s="13"/>
      <c r="BA827" s="13"/>
      <c r="BB827" s="13"/>
      <c r="BC827" s="13"/>
      <c r="BD827" s="13"/>
      <c r="BE827" s="13"/>
      <c r="BF827" s="13"/>
      <c r="BG827" s="13"/>
      <c r="BH827" s="13"/>
      <c r="BI827" s="13"/>
    </row>
    <row r="828" ht="12.75" customHeight="1">
      <c r="A828" s="1"/>
      <c r="B828" s="1" t="str">
        <f t="array" ref="B828">ifna(iferror(xlookup(C:C,'1000'!A:A,'1000'!D:D),iferror(xlookup(C:C,'2000'!A:A,'2000'!D:D),xlookup(C:C,'3000'!A:A,'3000'!D:D))),"-")</f>
        <v>-</v>
      </c>
      <c r="C828" s="26">
        <v>273.0</v>
      </c>
      <c r="D828" s="27" t="s">
        <v>3188</v>
      </c>
      <c r="E828" s="27" t="s">
        <v>3189</v>
      </c>
      <c r="F828" s="27" t="s">
        <v>50</v>
      </c>
      <c r="G828" s="27" t="s">
        <v>3151</v>
      </c>
      <c r="H828" s="28">
        <v>0.0</v>
      </c>
      <c r="I828" s="29" t="s">
        <v>3190</v>
      </c>
      <c r="J828" s="27" t="s">
        <v>3191</v>
      </c>
      <c r="K828" s="30"/>
      <c r="L828" s="31"/>
      <c r="M828" s="51" t="s">
        <v>895</v>
      </c>
      <c r="N828" s="153" t="s">
        <v>58</v>
      </c>
      <c r="O828" s="149" t="s">
        <v>58</v>
      </c>
      <c r="P828" s="35"/>
      <c r="Q828" s="35"/>
      <c r="R828" s="35"/>
      <c r="S828" s="35"/>
      <c r="T828" s="35"/>
      <c r="U828" s="35"/>
      <c r="V828" s="35"/>
      <c r="W828" s="35"/>
      <c r="X828" s="35"/>
      <c r="Y828" s="35"/>
      <c r="Z828" s="38" t="str">
        <f t="array" ref="Z828">IFERROR(xlookup(C:C,'Follow up.1'!A:A,'Follow up.1'!AF:AF),"-")</f>
        <v>-</v>
      </c>
      <c r="AA828" s="31"/>
      <c r="AB828" s="31"/>
      <c r="AC828" s="31"/>
      <c r="AD828" s="31"/>
      <c r="AE828" s="31"/>
      <c r="AF828" s="31"/>
      <c r="AG828" s="31"/>
      <c r="AH828" s="31"/>
      <c r="AI828" s="31"/>
      <c r="AJ828" s="31"/>
      <c r="AK828" s="31"/>
      <c r="AL828" s="31"/>
      <c r="AM828" s="31"/>
      <c r="AN828" s="39" t="str">
        <f t="array" ref="AN828">IFNA(TEXT(XLOOKUP(C:C,'Follow up.2'!B:B,'Follow up.2'!AF:AF),if(left(B828,1)="3","x", "mm/yyyy")), "-")</f>
        <v>-</v>
      </c>
      <c r="AO828" s="31"/>
      <c r="AP828" s="27"/>
      <c r="AQ828" s="3"/>
      <c r="AR828" s="3"/>
      <c r="AS828" s="3"/>
      <c r="AT828" s="3"/>
      <c r="AU828" s="3"/>
      <c r="AV828" s="3"/>
      <c r="AW828" s="13"/>
      <c r="AX828" s="13"/>
      <c r="AY828" s="13"/>
      <c r="AZ828" s="13"/>
      <c r="BA828" s="13"/>
      <c r="BB828" s="13"/>
      <c r="BC828" s="13"/>
      <c r="BD828" s="13"/>
      <c r="BE828" s="13"/>
      <c r="BF828" s="13"/>
      <c r="BG828" s="13"/>
      <c r="BH828" s="13"/>
      <c r="BI828" s="13"/>
    </row>
    <row r="829" ht="12.75" customHeight="1">
      <c r="A829" s="1"/>
      <c r="B829" s="1" t="str">
        <f t="array" ref="B829">ifna(iferror(xlookup(C:C,'1000'!A:A,'1000'!D:D),iferror(xlookup(C:C,'2000'!A:A,'2000'!D:D),xlookup(C:C,'3000'!A:A,'3000'!D:D))),"-")</f>
        <v>-</v>
      </c>
      <c r="C829" s="26">
        <v>307.0</v>
      </c>
      <c r="D829" s="27" t="s">
        <v>3192</v>
      </c>
      <c r="E829" s="27" t="s">
        <v>2549</v>
      </c>
      <c r="F829" s="27" t="s">
        <v>50</v>
      </c>
      <c r="G829" s="27" t="s">
        <v>3151</v>
      </c>
      <c r="H829" s="28">
        <v>0.0</v>
      </c>
      <c r="I829" s="29"/>
      <c r="J829" s="27" t="s">
        <v>3193</v>
      </c>
      <c r="K829" s="30"/>
      <c r="L829" s="31"/>
      <c r="M829" s="51" t="s">
        <v>895</v>
      </c>
      <c r="N829" s="153" t="s">
        <v>58</v>
      </c>
      <c r="O829" s="149" t="s">
        <v>58</v>
      </c>
      <c r="P829" s="35"/>
      <c r="Q829" s="35"/>
      <c r="R829" s="35"/>
      <c r="S829" s="35"/>
      <c r="T829" s="35"/>
      <c r="U829" s="35"/>
      <c r="V829" s="35"/>
      <c r="W829" s="35"/>
      <c r="X829" s="35"/>
      <c r="Y829" s="35"/>
      <c r="Z829" s="38" t="str">
        <f t="array" ref="Z829">IFERROR(xlookup(C:C,'Follow up.1'!A:A,'Follow up.1'!AF:AF),"-")</f>
        <v>-</v>
      </c>
      <c r="AA829" s="31"/>
      <c r="AB829" s="31"/>
      <c r="AC829" s="31"/>
      <c r="AD829" s="31"/>
      <c r="AE829" s="31"/>
      <c r="AF829" s="31"/>
      <c r="AG829" s="31"/>
      <c r="AH829" s="31"/>
      <c r="AI829" s="31"/>
      <c r="AJ829" s="31"/>
      <c r="AK829" s="31"/>
      <c r="AL829" s="31"/>
      <c r="AM829" s="31"/>
      <c r="AN829" s="39" t="str">
        <f t="array" ref="AN829">IFNA(TEXT(XLOOKUP(C:C,'Follow up.2'!B:B,'Follow up.2'!AF:AF),if(left(B829,1)="3","x", "mm/yyyy")), "-")</f>
        <v>-</v>
      </c>
      <c r="AO829" s="31"/>
      <c r="AP829" s="27"/>
      <c r="AQ829" s="3"/>
      <c r="AR829" s="3"/>
      <c r="AS829" s="3"/>
      <c r="AT829" s="3"/>
      <c r="AU829" s="3"/>
      <c r="AV829" s="3"/>
      <c r="AW829" s="13"/>
      <c r="AX829" s="13"/>
      <c r="AY829" s="13"/>
      <c r="AZ829" s="13"/>
      <c r="BA829" s="13"/>
      <c r="BB829" s="13"/>
      <c r="BC829" s="13"/>
      <c r="BD829" s="13"/>
      <c r="BE829" s="13"/>
      <c r="BF829" s="13"/>
      <c r="BG829" s="13"/>
      <c r="BH829" s="13"/>
      <c r="BI829" s="13"/>
    </row>
    <row r="830" ht="12.75" customHeight="1">
      <c r="A830" s="1"/>
      <c r="B830" s="1" t="str">
        <f t="array" ref="B830">ifna(iferror(xlookup(C:C,'1000'!A:A,'1000'!D:D),iferror(xlookup(C:C,'2000'!A:A,'2000'!D:D),xlookup(C:C,'3000'!A:A,'3000'!D:D))),"-")</f>
        <v>-</v>
      </c>
      <c r="C830" s="26">
        <v>310.0</v>
      </c>
      <c r="D830" s="27" t="s">
        <v>3194</v>
      </c>
      <c r="E830" s="27" t="s">
        <v>3195</v>
      </c>
      <c r="F830" s="27" t="s">
        <v>50</v>
      </c>
      <c r="G830" s="27" t="s">
        <v>3151</v>
      </c>
      <c r="H830" s="28">
        <v>0.0</v>
      </c>
      <c r="I830" s="29"/>
      <c r="J830" s="27" t="s">
        <v>3196</v>
      </c>
      <c r="K830" s="30"/>
      <c r="L830" s="31"/>
      <c r="M830" s="51" t="s">
        <v>895</v>
      </c>
      <c r="N830" s="153" t="s">
        <v>58</v>
      </c>
      <c r="O830" s="149" t="s">
        <v>58</v>
      </c>
      <c r="P830" s="35"/>
      <c r="Q830" s="35"/>
      <c r="R830" s="35"/>
      <c r="S830" s="35"/>
      <c r="T830" s="35"/>
      <c r="U830" s="35"/>
      <c r="V830" s="35"/>
      <c r="W830" s="35"/>
      <c r="X830" s="35"/>
      <c r="Y830" s="35"/>
      <c r="Z830" s="38" t="str">
        <f t="array" ref="Z830">IFERROR(xlookup(C:C,'Follow up.1'!A:A,'Follow up.1'!AF:AF),"-")</f>
        <v>-</v>
      </c>
      <c r="AA830" s="31"/>
      <c r="AB830" s="31"/>
      <c r="AC830" s="31"/>
      <c r="AD830" s="31"/>
      <c r="AE830" s="31"/>
      <c r="AF830" s="31"/>
      <c r="AG830" s="31"/>
      <c r="AH830" s="31"/>
      <c r="AI830" s="31"/>
      <c r="AJ830" s="31"/>
      <c r="AK830" s="31"/>
      <c r="AL830" s="31"/>
      <c r="AM830" s="31"/>
      <c r="AN830" s="39" t="str">
        <f t="array" ref="AN830">IFNA(TEXT(XLOOKUP(C:C,'Follow up.2'!B:B,'Follow up.2'!AF:AF),if(left(B830,1)="3","x", "mm/yyyy")), "-")</f>
        <v>-</v>
      </c>
      <c r="AO830" s="31"/>
      <c r="AP830" s="27"/>
      <c r="AQ830" s="3"/>
      <c r="AR830" s="3"/>
      <c r="AS830" s="3"/>
      <c r="AT830" s="3"/>
      <c r="AU830" s="3"/>
      <c r="AV830" s="3"/>
      <c r="AW830" s="13"/>
      <c r="AX830" s="13"/>
      <c r="AY830" s="13"/>
      <c r="AZ830" s="13"/>
      <c r="BA830" s="13"/>
      <c r="BB830" s="13"/>
      <c r="BC830" s="13"/>
      <c r="BD830" s="13"/>
      <c r="BE830" s="13"/>
      <c r="BF830" s="13"/>
      <c r="BG830" s="13"/>
      <c r="BH830" s="13"/>
      <c r="BI830" s="13"/>
    </row>
    <row r="831" ht="12.75" customHeight="1">
      <c r="A831" s="1"/>
      <c r="B831" s="1" t="str">
        <f t="array" ref="B831">ifna(iferror(xlookup(C:C,'1000'!A:A,'1000'!D:D),iferror(xlookup(C:C,'2000'!A:A,'2000'!D:D),xlookup(C:C,'3000'!A:A,'3000'!D:D))),"-")</f>
        <v>-</v>
      </c>
      <c r="C831" s="26">
        <v>314.0</v>
      </c>
      <c r="D831" s="27" t="s">
        <v>3197</v>
      </c>
      <c r="E831" s="27" t="s">
        <v>3198</v>
      </c>
      <c r="F831" s="27" t="s">
        <v>50</v>
      </c>
      <c r="G831" s="27" t="s">
        <v>3151</v>
      </c>
      <c r="H831" s="28">
        <v>0.0</v>
      </c>
      <c r="I831" s="29"/>
      <c r="J831" s="27" t="s">
        <v>3199</v>
      </c>
      <c r="K831" s="30"/>
      <c r="L831" s="31"/>
      <c r="M831" s="51" t="s">
        <v>895</v>
      </c>
      <c r="N831" s="153" t="s">
        <v>58</v>
      </c>
      <c r="O831" s="149" t="s">
        <v>58</v>
      </c>
      <c r="P831" s="35"/>
      <c r="Q831" s="35"/>
      <c r="R831" s="35"/>
      <c r="S831" s="35"/>
      <c r="T831" s="35"/>
      <c r="U831" s="35"/>
      <c r="V831" s="35"/>
      <c r="W831" s="35"/>
      <c r="X831" s="35"/>
      <c r="Y831" s="35"/>
      <c r="Z831" s="38" t="str">
        <f t="array" ref="Z831">IFERROR(xlookup(C:C,'Follow up.1'!A:A,'Follow up.1'!AF:AF),"-")</f>
        <v>-</v>
      </c>
      <c r="AA831" s="31"/>
      <c r="AB831" s="31"/>
      <c r="AC831" s="31"/>
      <c r="AD831" s="31"/>
      <c r="AE831" s="31"/>
      <c r="AF831" s="31"/>
      <c r="AG831" s="31"/>
      <c r="AH831" s="31"/>
      <c r="AI831" s="31"/>
      <c r="AJ831" s="31"/>
      <c r="AK831" s="31"/>
      <c r="AL831" s="31"/>
      <c r="AM831" s="31"/>
      <c r="AN831" s="39" t="str">
        <f t="array" ref="AN831">IFNA(TEXT(XLOOKUP(C:C,'Follow up.2'!B:B,'Follow up.2'!AF:AF),if(left(B831,1)="3","x", "mm/yyyy")), "-")</f>
        <v>-</v>
      </c>
      <c r="AO831" s="31"/>
      <c r="AP831" s="27"/>
      <c r="AQ831" s="3"/>
      <c r="AR831" s="3"/>
      <c r="AS831" s="3"/>
      <c r="AT831" s="3"/>
      <c r="AU831" s="3"/>
      <c r="AV831" s="3"/>
      <c r="AW831" s="3"/>
      <c r="AX831" s="3"/>
      <c r="AY831" s="3"/>
      <c r="AZ831" s="3"/>
      <c r="BA831" s="3"/>
      <c r="BB831" s="3"/>
      <c r="BC831" s="3"/>
      <c r="BD831" s="3"/>
      <c r="BE831" s="3"/>
      <c r="BF831" s="3"/>
      <c r="BG831" s="3"/>
      <c r="BH831" s="3"/>
      <c r="BI831" s="3"/>
    </row>
    <row r="832" ht="12.75" customHeight="1">
      <c r="A832" s="1"/>
      <c r="B832" s="1" t="str">
        <f t="array" ref="B832">ifna(iferror(xlookup(C:C,'1000'!A:A,'1000'!D:D),iferror(xlookup(C:C,'2000'!A:A,'2000'!D:D),xlookup(C:C,'3000'!A:A,'3000'!D:D))),"-")</f>
        <v>-</v>
      </c>
      <c r="C832" s="26">
        <v>348.0</v>
      </c>
      <c r="D832" s="27" t="s">
        <v>3200</v>
      </c>
      <c r="E832" s="27" t="s">
        <v>3201</v>
      </c>
      <c r="F832" s="27" t="s">
        <v>50</v>
      </c>
      <c r="G832" s="27" t="s">
        <v>3151</v>
      </c>
      <c r="H832" s="28">
        <v>0.0</v>
      </c>
      <c r="I832" s="29">
        <v>0.0</v>
      </c>
      <c r="J832" s="27" t="s">
        <v>3202</v>
      </c>
      <c r="K832" s="30"/>
      <c r="L832" s="31"/>
      <c r="M832" s="51" t="s">
        <v>895</v>
      </c>
      <c r="N832" s="153" t="s">
        <v>58</v>
      </c>
      <c r="O832" s="149" t="s">
        <v>58</v>
      </c>
      <c r="P832" s="35"/>
      <c r="Q832" s="35"/>
      <c r="R832" s="35"/>
      <c r="S832" s="35"/>
      <c r="T832" s="35"/>
      <c r="U832" s="35"/>
      <c r="V832" s="35"/>
      <c r="W832" s="35"/>
      <c r="X832" s="35"/>
      <c r="Y832" s="35"/>
      <c r="Z832" s="38" t="str">
        <f t="array" ref="Z832">IFERROR(xlookup(C:C,'Follow up.1'!A:A,'Follow up.1'!AF:AF),"-")</f>
        <v>-</v>
      </c>
      <c r="AA832" s="31"/>
      <c r="AB832" s="31"/>
      <c r="AC832" s="31"/>
      <c r="AD832" s="31"/>
      <c r="AE832" s="31"/>
      <c r="AF832" s="31"/>
      <c r="AG832" s="31"/>
      <c r="AH832" s="31"/>
      <c r="AI832" s="31"/>
      <c r="AJ832" s="31"/>
      <c r="AK832" s="31"/>
      <c r="AL832" s="31"/>
      <c r="AM832" s="31"/>
      <c r="AN832" s="39" t="str">
        <f t="array" ref="AN832">IFNA(TEXT(XLOOKUP(C:C,'Follow up.2'!B:B,'Follow up.2'!AF:AF),if(left(B832,1)="3","x", "mm/yyyy")), "-")</f>
        <v>-</v>
      </c>
      <c r="AO832" s="31"/>
      <c r="AP832" s="27"/>
      <c r="AQ832" s="3"/>
      <c r="AR832" s="3"/>
      <c r="AS832" s="3"/>
      <c r="AT832" s="3"/>
      <c r="AU832" s="3"/>
      <c r="AV832" s="3"/>
      <c r="AW832" s="3"/>
      <c r="AX832" s="3"/>
      <c r="AY832" s="3"/>
      <c r="AZ832" s="3"/>
      <c r="BA832" s="3"/>
      <c r="BB832" s="3"/>
      <c r="BC832" s="3"/>
      <c r="BD832" s="3"/>
      <c r="BE832" s="3"/>
      <c r="BF832" s="3"/>
      <c r="BG832" s="3"/>
      <c r="BH832" s="3"/>
      <c r="BI832" s="3"/>
    </row>
    <row r="833" ht="12.75" customHeight="1">
      <c r="A833" s="1"/>
      <c r="B833" s="1" t="str">
        <f t="array" ref="B833">ifna(iferror(xlookup(C:C,'1000'!A:A,'1000'!D:D),iferror(xlookup(C:C,'2000'!A:A,'2000'!D:D),xlookup(C:C,'3000'!A:A,'3000'!D:D))),"-")</f>
        <v>-</v>
      </c>
      <c r="C833" s="26">
        <v>352.0</v>
      </c>
      <c r="D833" s="27" t="s">
        <v>1499</v>
      </c>
      <c r="E833" s="27" t="s">
        <v>1324</v>
      </c>
      <c r="F833" s="27" t="s">
        <v>50</v>
      </c>
      <c r="G833" s="27" t="s">
        <v>3151</v>
      </c>
      <c r="H833" s="28">
        <v>0.0</v>
      </c>
      <c r="I833" s="29">
        <v>0.0</v>
      </c>
      <c r="J833" s="27" t="s">
        <v>3203</v>
      </c>
      <c r="K833" s="30"/>
      <c r="L833" s="31"/>
      <c r="M833" s="51" t="s">
        <v>895</v>
      </c>
      <c r="N833" s="153" t="s">
        <v>58</v>
      </c>
      <c r="O833" s="149" t="s">
        <v>58</v>
      </c>
      <c r="P833" s="35"/>
      <c r="Q833" s="35"/>
      <c r="R833" s="35"/>
      <c r="S833" s="35"/>
      <c r="T833" s="35"/>
      <c r="U833" s="35"/>
      <c r="V833" s="35"/>
      <c r="W833" s="35"/>
      <c r="X833" s="35"/>
      <c r="Y833" s="35"/>
      <c r="Z833" s="38" t="str">
        <f t="array" ref="Z833">IFERROR(xlookup(C:C,'Follow up.1'!A:A,'Follow up.1'!AF:AF),"-")</f>
        <v>-</v>
      </c>
      <c r="AA833" s="31"/>
      <c r="AB833" s="31"/>
      <c r="AC833" s="31"/>
      <c r="AD833" s="31"/>
      <c r="AE833" s="31"/>
      <c r="AF833" s="31"/>
      <c r="AG833" s="31"/>
      <c r="AH833" s="31"/>
      <c r="AI833" s="31"/>
      <c r="AJ833" s="31"/>
      <c r="AK833" s="31"/>
      <c r="AL833" s="31"/>
      <c r="AM833" s="31"/>
      <c r="AN833" s="39" t="str">
        <f t="array" ref="AN833">IFNA(TEXT(XLOOKUP(C:C,'Follow up.2'!B:B,'Follow up.2'!AF:AF),if(left(B833,1)="3","x", "mm/yyyy")), "-")</f>
        <v>-</v>
      </c>
      <c r="AO833" s="31"/>
      <c r="AP833" s="27"/>
      <c r="AQ833" s="3"/>
      <c r="AR833" s="3"/>
      <c r="AS833" s="3"/>
      <c r="AT833" s="3"/>
      <c r="AU833" s="3"/>
      <c r="AV833" s="3"/>
      <c r="AW833" s="3"/>
      <c r="AX833" s="3"/>
      <c r="AY833" s="3"/>
      <c r="AZ833" s="3"/>
      <c r="BA833" s="3"/>
      <c r="BB833" s="3"/>
      <c r="BC833" s="3"/>
      <c r="BD833" s="3"/>
      <c r="BE833" s="3"/>
      <c r="BF833" s="3"/>
      <c r="BG833" s="3"/>
      <c r="BH833" s="3"/>
      <c r="BI833" s="3"/>
    </row>
    <row r="834" ht="12.75" customHeight="1">
      <c r="A834" s="1"/>
      <c r="B834" s="1" t="str">
        <f t="array" ref="B834">ifna(iferror(xlookup(C:C,'1000'!A:A,'1000'!D:D),iferror(xlookup(C:C,'2000'!A:A,'2000'!D:D),xlookup(C:C,'3000'!A:A,'3000'!D:D))),"-")</f>
        <v>-</v>
      </c>
      <c r="C834" s="26">
        <v>387.0</v>
      </c>
      <c r="D834" s="27" t="s">
        <v>1035</v>
      </c>
      <c r="E834" s="27" t="s">
        <v>3204</v>
      </c>
      <c r="F834" s="27" t="s">
        <v>50</v>
      </c>
      <c r="G834" s="27" t="s">
        <v>3151</v>
      </c>
      <c r="H834" s="28">
        <v>0.0</v>
      </c>
      <c r="I834" s="29">
        <v>0.0</v>
      </c>
      <c r="J834" s="27" t="s">
        <v>3205</v>
      </c>
      <c r="K834" s="30"/>
      <c r="L834" s="31"/>
      <c r="M834" s="51" t="s">
        <v>895</v>
      </c>
      <c r="N834" s="153" t="s">
        <v>58</v>
      </c>
      <c r="O834" s="149" t="s">
        <v>58</v>
      </c>
      <c r="P834" s="35"/>
      <c r="Q834" s="35"/>
      <c r="R834" s="35"/>
      <c r="S834" s="35"/>
      <c r="T834" s="35"/>
      <c r="U834" s="35"/>
      <c r="V834" s="35"/>
      <c r="W834" s="35"/>
      <c r="X834" s="35"/>
      <c r="Y834" s="35"/>
      <c r="Z834" s="38" t="str">
        <f t="array" ref="Z834">IFERROR(xlookup(C:C,'Follow up.1'!A:A,'Follow up.1'!AF:AF),"-")</f>
        <v>-</v>
      </c>
      <c r="AA834" s="31"/>
      <c r="AB834" s="31"/>
      <c r="AC834" s="31"/>
      <c r="AD834" s="31"/>
      <c r="AE834" s="31"/>
      <c r="AF834" s="31"/>
      <c r="AG834" s="31"/>
      <c r="AH834" s="31"/>
      <c r="AI834" s="31"/>
      <c r="AJ834" s="31"/>
      <c r="AK834" s="31"/>
      <c r="AL834" s="31"/>
      <c r="AM834" s="31"/>
      <c r="AN834" s="39" t="str">
        <f t="array" ref="AN834">IFNA(TEXT(XLOOKUP(C:C,'Follow up.2'!B:B,'Follow up.2'!AF:AF),if(left(B834,1)="3","x", "mm/yyyy")), "-")</f>
        <v>-</v>
      </c>
      <c r="AO834" s="31"/>
      <c r="AP834" s="27"/>
      <c r="AQ834" s="3"/>
      <c r="AR834" s="3"/>
      <c r="AS834" s="3"/>
      <c r="AT834" s="3"/>
      <c r="AU834" s="3"/>
      <c r="AV834" s="3"/>
      <c r="AW834" s="3"/>
      <c r="AX834" s="3"/>
      <c r="AY834" s="3"/>
      <c r="AZ834" s="3"/>
      <c r="BA834" s="3"/>
      <c r="BB834" s="3"/>
      <c r="BC834" s="3"/>
      <c r="BD834" s="3"/>
      <c r="BE834" s="3"/>
      <c r="BF834" s="3"/>
      <c r="BG834" s="3"/>
      <c r="BH834" s="3"/>
      <c r="BI834" s="3"/>
    </row>
    <row r="835" ht="12.75" customHeight="1">
      <c r="A835" s="1"/>
      <c r="B835" s="1" t="str">
        <f t="array" ref="B835">ifna(iferror(xlookup(C:C,'1000'!A:A,'1000'!D:D),iferror(xlookup(C:C,'2000'!A:A,'2000'!D:D),xlookup(C:C,'3000'!A:A,'3000'!D:D))),"-")</f>
        <v>-</v>
      </c>
      <c r="C835" s="26">
        <v>403.0</v>
      </c>
      <c r="D835" s="27" t="s">
        <v>3206</v>
      </c>
      <c r="E835" s="27" t="s">
        <v>3207</v>
      </c>
      <c r="F835" s="27" t="s">
        <v>50</v>
      </c>
      <c r="G835" s="27" t="s">
        <v>3151</v>
      </c>
      <c r="H835" s="28">
        <v>0.0</v>
      </c>
      <c r="I835" s="29">
        <v>0.0</v>
      </c>
      <c r="J835" s="27" t="s">
        <v>3208</v>
      </c>
      <c r="K835" s="30"/>
      <c r="L835" s="31"/>
      <c r="M835" s="51" t="s">
        <v>895</v>
      </c>
      <c r="N835" s="153" t="s">
        <v>58</v>
      </c>
      <c r="O835" s="149" t="s">
        <v>58</v>
      </c>
      <c r="P835" s="35"/>
      <c r="Q835" s="35"/>
      <c r="R835" s="35"/>
      <c r="S835" s="35"/>
      <c r="T835" s="35"/>
      <c r="U835" s="35"/>
      <c r="V835" s="35"/>
      <c r="W835" s="35"/>
      <c r="X835" s="35"/>
      <c r="Y835" s="35"/>
      <c r="Z835" s="38" t="str">
        <f t="array" ref="Z835">IFERROR(xlookup(C:C,'Follow up.1'!A:A,'Follow up.1'!AF:AF),"-")</f>
        <v>-</v>
      </c>
      <c r="AA835" s="31"/>
      <c r="AB835" s="31"/>
      <c r="AC835" s="31"/>
      <c r="AD835" s="31"/>
      <c r="AE835" s="31"/>
      <c r="AF835" s="31"/>
      <c r="AG835" s="31"/>
      <c r="AH835" s="31"/>
      <c r="AI835" s="31"/>
      <c r="AJ835" s="31"/>
      <c r="AK835" s="31"/>
      <c r="AL835" s="31"/>
      <c r="AM835" s="31"/>
      <c r="AN835" s="39" t="str">
        <f t="array" ref="AN835">IFNA(TEXT(XLOOKUP(C:C,'Follow up.2'!B:B,'Follow up.2'!AF:AF),if(left(B835,1)="3","x", "mm/yyyy")), "-")</f>
        <v>-</v>
      </c>
      <c r="AO835" s="31"/>
      <c r="AP835" s="27"/>
      <c r="AQ835" s="3"/>
      <c r="AR835" s="3"/>
      <c r="AS835" s="3"/>
      <c r="AT835" s="3"/>
      <c r="AU835" s="3"/>
      <c r="AV835" s="3"/>
      <c r="AW835" s="3"/>
      <c r="AX835" s="3"/>
      <c r="AY835" s="3"/>
      <c r="AZ835" s="3"/>
      <c r="BA835" s="3"/>
      <c r="BB835" s="3"/>
      <c r="BC835" s="3"/>
      <c r="BD835" s="3"/>
      <c r="BE835" s="3"/>
      <c r="BF835" s="3"/>
      <c r="BG835" s="3"/>
      <c r="BH835" s="3"/>
      <c r="BI835" s="3"/>
    </row>
    <row r="836" ht="12.75" customHeight="1">
      <c r="A836" s="1"/>
      <c r="B836" s="1" t="str">
        <f t="array" ref="B836">ifna(iferror(xlookup(C:C,'1000'!A:A,'1000'!D:D),iferror(xlookup(C:C,'2000'!A:A,'2000'!D:D),xlookup(C:C,'3000'!A:A,'3000'!D:D))),"-")</f>
        <v>-</v>
      </c>
      <c r="C836" s="26">
        <v>418.0</v>
      </c>
      <c r="D836" s="27" t="s">
        <v>3209</v>
      </c>
      <c r="E836" s="27" t="s">
        <v>3210</v>
      </c>
      <c r="F836" s="27" t="s">
        <v>50</v>
      </c>
      <c r="G836" s="27" t="s">
        <v>3151</v>
      </c>
      <c r="H836" s="28">
        <v>0.0</v>
      </c>
      <c r="I836" s="29">
        <v>0.0</v>
      </c>
      <c r="J836" s="27" t="s">
        <v>3211</v>
      </c>
      <c r="K836" s="30" t="s">
        <v>3163</v>
      </c>
      <c r="L836" s="31" t="s">
        <v>3163</v>
      </c>
      <c r="M836" s="51" t="s">
        <v>895</v>
      </c>
      <c r="N836" s="153" t="s">
        <v>58</v>
      </c>
      <c r="O836" s="149" t="s">
        <v>58</v>
      </c>
      <c r="P836" s="35"/>
      <c r="Q836" s="35"/>
      <c r="R836" s="35"/>
      <c r="S836" s="35"/>
      <c r="T836" s="35"/>
      <c r="U836" s="35"/>
      <c r="V836" s="35"/>
      <c r="W836" s="35"/>
      <c r="X836" s="35"/>
      <c r="Y836" s="35"/>
      <c r="Z836" s="38" t="str">
        <f t="array" ref="Z836">IFERROR(xlookup(C:C,'Follow up.1'!A:A,'Follow up.1'!AF:AF),"-")</f>
        <v>-</v>
      </c>
      <c r="AA836" s="31"/>
      <c r="AB836" s="31"/>
      <c r="AC836" s="31"/>
      <c r="AD836" s="31"/>
      <c r="AE836" s="31"/>
      <c r="AF836" s="31"/>
      <c r="AG836" s="31"/>
      <c r="AH836" s="31"/>
      <c r="AI836" s="31"/>
      <c r="AJ836" s="31"/>
      <c r="AK836" s="31"/>
      <c r="AL836" s="31"/>
      <c r="AM836" s="31"/>
      <c r="AN836" s="39" t="str">
        <f t="array" ref="AN836">IFNA(TEXT(XLOOKUP(C:C,'Follow up.2'!B:B,'Follow up.2'!AF:AF),if(left(B836,1)="3","x", "mm/yyyy")), "-")</f>
        <v>-</v>
      </c>
      <c r="AO836" s="31"/>
      <c r="AP836" s="27"/>
      <c r="AQ836" s="3"/>
      <c r="AR836" s="3"/>
      <c r="AS836" s="3"/>
      <c r="AT836" s="3"/>
      <c r="AU836" s="3"/>
      <c r="AV836" s="3"/>
      <c r="AW836" s="3"/>
      <c r="AX836" s="3"/>
      <c r="AY836" s="3"/>
      <c r="AZ836" s="3"/>
      <c r="BA836" s="3"/>
      <c r="BB836" s="3"/>
      <c r="BC836" s="3"/>
      <c r="BD836" s="3"/>
      <c r="BE836" s="3"/>
      <c r="BF836" s="3"/>
      <c r="BG836" s="3"/>
      <c r="BH836" s="3"/>
      <c r="BI836" s="3"/>
    </row>
    <row r="837" ht="12.75" customHeight="1">
      <c r="A837" s="1"/>
      <c r="B837" s="1" t="str">
        <f t="array" ref="B837">ifna(iferror(xlookup(C:C,'1000'!A:A,'1000'!D:D),iferror(xlookup(C:C,'2000'!A:A,'2000'!D:D),xlookup(C:C,'3000'!A:A,'3000'!D:D))),"-")</f>
        <v>-</v>
      </c>
      <c r="C837" s="26">
        <v>429.0</v>
      </c>
      <c r="D837" s="27" t="s">
        <v>3212</v>
      </c>
      <c r="E837" s="27" t="s">
        <v>2924</v>
      </c>
      <c r="F837" s="27" t="s">
        <v>50</v>
      </c>
      <c r="G837" s="27" t="s">
        <v>3151</v>
      </c>
      <c r="H837" s="28">
        <v>0.0</v>
      </c>
      <c r="I837" s="29" t="s">
        <v>3213</v>
      </c>
      <c r="J837" s="27" t="s">
        <v>3214</v>
      </c>
      <c r="K837" s="30" t="s">
        <v>3215</v>
      </c>
      <c r="L837" s="31" t="s">
        <v>3215</v>
      </c>
      <c r="M837" s="31"/>
      <c r="N837" s="153" t="s">
        <v>58</v>
      </c>
      <c r="O837" s="149" t="s">
        <v>58</v>
      </c>
      <c r="P837" s="35"/>
      <c r="Q837" s="35"/>
      <c r="R837" s="35"/>
      <c r="S837" s="35"/>
      <c r="T837" s="35"/>
      <c r="U837" s="35"/>
      <c r="V837" s="35"/>
      <c r="W837" s="35"/>
      <c r="X837" s="35"/>
      <c r="Y837" s="35"/>
      <c r="Z837" s="38" t="str">
        <f t="array" ref="Z837">IFERROR(xlookup(C:C,'Follow up.1'!A:A,'Follow up.1'!AF:AF),"-")</f>
        <v>-</v>
      </c>
      <c r="AA837" s="31"/>
      <c r="AB837" s="31"/>
      <c r="AC837" s="31"/>
      <c r="AD837" s="31"/>
      <c r="AE837" s="31"/>
      <c r="AF837" s="31"/>
      <c r="AG837" s="31"/>
      <c r="AH837" s="31"/>
      <c r="AI837" s="31"/>
      <c r="AJ837" s="31"/>
      <c r="AK837" s="31"/>
      <c r="AL837" s="31"/>
      <c r="AM837" s="31"/>
      <c r="AN837" s="39" t="str">
        <f t="array" ref="AN837">IFNA(TEXT(XLOOKUP(C:C,'Follow up.2'!B:B,'Follow up.2'!AF:AF),if(left(B837,1)="3","x", "mm/yyyy")), "-")</f>
        <v>-</v>
      </c>
      <c r="AO837" s="31"/>
      <c r="AP837" s="27"/>
      <c r="AQ837" s="3"/>
      <c r="AR837" s="3"/>
      <c r="AS837" s="3"/>
      <c r="AT837" s="3"/>
      <c r="AU837" s="3"/>
      <c r="AV837" s="3"/>
      <c r="AW837" s="3"/>
      <c r="AX837" s="3"/>
      <c r="AY837" s="3"/>
      <c r="AZ837" s="3"/>
      <c r="BA837" s="3"/>
      <c r="BB837" s="3"/>
      <c r="BC837" s="3"/>
      <c r="BD837" s="3"/>
      <c r="BE837" s="3"/>
      <c r="BF837" s="3"/>
      <c r="BG837" s="3"/>
      <c r="BH837" s="3"/>
      <c r="BI837" s="3"/>
    </row>
    <row r="838" ht="12.75" customHeight="1">
      <c r="A838" s="1"/>
      <c r="B838" s="1" t="str">
        <f t="array" ref="B838">ifna(iferror(xlookup(C:C,'1000'!A:A,'1000'!D:D),iferror(xlookup(C:C,'2000'!A:A,'2000'!D:D),xlookup(C:C,'3000'!A:A,'3000'!D:D))),"-")</f>
        <v>-</v>
      </c>
      <c r="C838" s="26">
        <v>435.0</v>
      </c>
      <c r="D838" s="241" t="s">
        <v>3216</v>
      </c>
      <c r="E838" s="241" t="s">
        <v>3217</v>
      </c>
      <c r="F838" s="241" t="s">
        <v>50</v>
      </c>
      <c r="G838" s="241" t="s">
        <v>3151</v>
      </c>
      <c r="H838" s="242">
        <v>0.0</v>
      </c>
      <c r="I838" s="243">
        <v>0.0</v>
      </c>
      <c r="J838" s="241" t="s">
        <v>3218</v>
      </c>
      <c r="K838" s="30" t="s">
        <v>3219</v>
      </c>
      <c r="L838" s="31" t="s">
        <v>3219</v>
      </c>
      <c r="M838" s="31"/>
      <c r="N838" s="153" t="s">
        <v>58</v>
      </c>
      <c r="O838" s="149" t="s">
        <v>58</v>
      </c>
      <c r="P838" s="35"/>
      <c r="Q838" s="35"/>
      <c r="R838" s="35"/>
      <c r="S838" s="35"/>
      <c r="T838" s="35"/>
      <c r="U838" s="35"/>
      <c r="V838" s="35"/>
      <c r="W838" s="35"/>
      <c r="X838" s="35"/>
      <c r="Y838" s="35"/>
      <c r="Z838" s="38" t="str">
        <f t="array" ref="Z838">IFERROR(xlookup(C:C,'Follow up.1'!A:A,'Follow up.1'!AF:AF),"-")</f>
        <v>-</v>
      </c>
      <c r="AA838" s="31"/>
      <c r="AB838" s="31"/>
      <c r="AC838" s="31"/>
      <c r="AD838" s="31"/>
      <c r="AE838" s="31"/>
      <c r="AF838" s="31"/>
      <c r="AG838" s="31"/>
      <c r="AH838" s="31"/>
      <c r="AI838" s="31"/>
      <c r="AJ838" s="31"/>
      <c r="AK838" s="31"/>
      <c r="AL838" s="31"/>
      <c r="AM838" s="31"/>
      <c r="AN838" s="39" t="str">
        <f t="array" ref="AN838">IFNA(TEXT(XLOOKUP(C:C,'Follow up.2'!B:B,'Follow up.2'!AF:AF),if(left(B838,1)="3","x", "mm/yyyy")), "-")</f>
        <v>-</v>
      </c>
      <c r="AO838" s="31"/>
      <c r="AP838" s="27"/>
      <c r="AQ838" s="3"/>
      <c r="AR838" s="3"/>
      <c r="AS838" s="3"/>
      <c r="AT838" s="3"/>
      <c r="AU838" s="3"/>
      <c r="AV838" s="3"/>
      <c r="AW838" s="3"/>
      <c r="AX838" s="3"/>
      <c r="AY838" s="3"/>
      <c r="AZ838" s="3"/>
      <c r="BA838" s="3"/>
      <c r="BB838" s="3"/>
      <c r="BC838" s="3"/>
      <c r="BD838" s="3"/>
      <c r="BE838" s="3"/>
      <c r="BF838" s="3"/>
      <c r="BG838" s="3"/>
      <c r="BH838" s="3"/>
      <c r="BI838" s="3"/>
    </row>
    <row r="839" ht="12.75" customHeight="1">
      <c r="A839" s="1"/>
      <c r="B839" s="1" t="str">
        <f t="array" ref="B839">ifna(iferror(xlookup(C:C,'1000'!A:A,'1000'!D:D),iferror(xlookup(C:C,'2000'!A:A,'2000'!D:D),xlookup(C:C,'3000'!A:A,'3000'!D:D))),"-")</f>
        <v>-</v>
      </c>
      <c r="C839" s="26">
        <v>444.0</v>
      </c>
      <c r="D839" s="241" t="s">
        <v>3220</v>
      </c>
      <c r="E839" s="241" t="s">
        <v>3221</v>
      </c>
      <c r="F839" s="241" t="s">
        <v>50</v>
      </c>
      <c r="G839" s="241" t="s">
        <v>3151</v>
      </c>
      <c r="H839" s="242">
        <v>0.0</v>
      </c>
      <c r="I839" s="243">
        <v>0.0</v>
      </c>
      <c r="J839" s="241" t="s">
        <v>3222</v>
      </c>
      <c r="K839" s="30" t="s">
        <v>543</v>
      </c>
      <c r="L839" s="31" t="s">
        <v>543</v>
      </c>
      <c r="M839" s="31"/>
      <c r="N839" s="153" t="s">
        <v>58</v>
      </c>
      <c r="O839" s="149" t="s">
        <v>58</v>
      </c>
      <c r="P839" s="35" t="s">
        <v>45</v>
      </c>
      <c r="Q839" s="35"/>
      <c r="R839" s="35"/>
      <c r="S839" s="35"/>
      <c r="T839" s="35"/>
      <c r="U839" s="35"/>
      <c r="V839" s="35"/>
      <c r="W839" s="35"/>
      <c r="X839" s="35"/>
      <c r="Y839" s="35"/>
      <c r="Z839" s="38" t="str">
        <f t="array" ref="Z839">IFERROR(xlookup(C:C,'Follow up.1'!A:A,'Follow up.1'!AF:AF),"-")</f>
        <v>-</v>
      </c>
      <c r="AA839" s="31"/>
      <c r="AB839" s="31"/>
      <c r="AC839" s="31"/>
      <c r="AD839" s="31"/>
      <c r="AE839" s="31"/>
      <c r="AF839" s="31"/>
      <c r="AG839" s="31"/>
      <c r="AH839" s="31"/>
      <c r="AI839" s="31"/>
      <c r="AJ839" s="31"/>
      <c r="AK839" s="31"/>
      <c r="AL839" s="31"/>
      <c r="AM839" s="31"/>
      <c r="AN839" s="39" t="str">
        <f t="array" ref="AN839">IFNA(TEXT(XLOOKUP(C:C,'Follow up.2'!B:B,'Follow up.2'!AF:AF),if(left(B839,1)="3","x", "mm/yyyy")), "-")</f>
        <v>-</v>
      </c>
      <c r="AO839" s="31"/>
      <c r="AP839" s="27"/>
      <c r="AQ839" s="3"/>
      <c r="AR839" s="3"/>
      <c r="AS839" s="3"/>
      <c r="AT839" s="3"/>
      <c r="AU839" s="3"/>
      <c r="AV839" s="3"/>
      <c r="AW839" s="3"/>
      <c r="AX839" s="3"/>
      <c r="AY839" s="3"/>
      <c r="AZ839" s="3"/>
      <c r="BA839" s="3"/>
      <c r="BB839" s="3"/>
      <c r="BC839" s="3"/>
      <c r="BD839" s="3"/>
      <c r="BE839" s="3"/>
      <c r="BF839" s="3"/>
      <c r="BG839" s="3"/>
      <c r="BH839" s="3"/>
      <c r="BI839" s="3"/>
    </row>
    <row r="840" ht="12.75" customHeight="1">
      <c r="A840" s="1"/>
      <c r="B840" s="1" t="str">
        <f t="array" ref="B840">ifna(iferror(xlookup(C:C,'1000'!A:A,'1000'!D:D),iferror(xlookup(C:C,'2000'!A:A,'2000'!D:D),xlookup(C:C,'3000'!A:A,'3000'!D:D))),"-")</f>
        <v>-</v>
      </c>
      <c r="C840" s="26">
        <v>449.0</v>
      </c>
      <c r="D840" s="241" t="s">
        <v>3223</v>
      </c>
      <c r="E840" s="241" t="s">
        <v>3224</v>
      </c>
      <c r="F840" s="241" t="s">
        <v>50</v>
      </c>
      <c r="G840" s="241" t="s">
        <v>3151</v>
      </c>
      <c r="H840" s="242">
        <v>0.0</v>
      </c>
      <c r="I840" s="243">
        <v>0.0</v>
      </c>
      <c r="J840" s="241" t="s">
        <v>3225</v>
      </c>
      <c r="K840" s="30" t="s">
        <v>3226</v>
      </c>
      <c r="L840" s="31" t="s">
        <v>3226</v>
      </c>
      <c r="M840" s="31"/>
      <c r="N840" s="153" t="s">
        <v>58</v>
      </c>
      <c r="O840" s="149" t="s">
        <v>58</v>
      </c>
      <c r="P840" s="35" t="s">
        <v>45</v>
      </c>
      <c r="Q840" s="35"/>
      <c r="R840" s="35"/>
      <c r="S840" s="35"/>
      <c r="T840" s="35"/>
      <c r="U840" s="35"/>
      <c r="V840" s="35"/>
      <c r="W840" s="35"/>
      <c r="X840" s="35"/>
      <c r="Y840" s="35"/>
      <c r="Z840" s="38" t="str">
        <f t="array" ref="Z840">IFERROR(xlookup(C:C,'Follow up.1'!A:A,'Follow up.1'!AF:AF),"-")</f>
        <v>-</v>
      </c>
      <c r="AA840" s="31"/>
      <c r="AB840" s="31"/>
      <c r="AC840" s="31"/>
      <c r="AD840" s="31"/>
      <c r="AE840" s="31"/>
      <c r="AF840" s="31"/>
      <c r="AG840" s="31"/>
      <c r="AH840" s="31"/>
      <c r="AI840" s="31"/>
      <c r="AJ840" s="31"/>
      <c r="AK840" s="31"/>
      <c r="AL840" s="31"/>
      <c r="AM840" s="31"/>
      <c r="AN840" s="39" t="str">
        <f t="array" ref="AN840">IFNA(TEXT(XLOOKUP(C:C,'Follow up.2'!B:B,'Follow up.2'!AF:AF),if(left(B840,1)="3","x", "mm/yyyy")), "-")</f>
        <v>-</v>
      </c>
      <c r="AO840" s="31"/>
      <c r="AP840" s="27"/>
      <c r="AQ840" s="3"/>
      <c r="AR840" s="3"/>
      <c r="AS840" s="3"/>
      <c r="AT840" s="3"/>
      <c r="AU840" s="3"/>
      <c r="AV840" s="3"/>
      <c r="AW840" s="3"/>
      <c r="AX840" s="3"/>
      <c r="AY840" s="3"/>
      <c r="AZ840" s="3"/>
      <c r="BA840" s="3"/>
      <c r="BB840" s="3"/>
      <c r="BC840" s="3"/>
      <c r="BD840" s="3"/>
      <c r="BE840" s="3"/>
      <c r="BF840" s="3"/>
      <c r="BG840" s="3"/>
      <c r="BH840" s="3"/>
      <c r="BI840" s="3"/>
    </row>
    <row r="841" ht="12.75" customHeight="1">
      <c r="A841" s="1"/>
      <c r="B841" s="1" t="str">
        <f t="array" ref="B841">ifna(iferror(xlookup(C:C,'1000'!A:A,'1000'!D:D),iferror(xlookup(C:C,'2000'!A:A,'2000'!D:D),xlookup(C:C,'3000'!A:A,'3000'!D:D))),"-")</f>
        <v>-</v>
      </c>
      <c r="C841" s="26">
        <v>467.0</v>
      </c>
      <c r="D841" s="241" t="s">
        <v>1840</v>
      </c>
      <c r="E841" s="241" t="s">
        <v>3227</v>
      </c>
      <c r="F841" s="241" t="s">
        <v>50</v>
      </c>
      <c r="G841" s="241" t="s">
        <v>3151</v>
      </c>
      <c r="H841" s="242">
        <v>0.0</v>
      </c>
      <c r="I841" s="243" t="s">
        <v>3228</v>
      </c>
      <c r="J841" s="241" t="s">
        <v>3229</v>
      </c>
      <c r="K841" s="30" t="s">
        <v>3230</v>
      </c>
      <c r="L841" s="31" t="s">
        <v>3230</v>
      </c>
      <c r="M841" s="31"/>
      <c r="N841" s="153" t="s">
        <v>58</v>
      </c>
      <c r="O841" s="149" t="s">
        <v>58</v>
      </c>
      <c r="P841" s="35"/>
      <c r="Q841" s="35"/>
      <c r="R841" s="35"/>
      <c r="S841" s="35"/>
      <c r="T841" s="35"/>
      <c r="U841" s="35"/>
      <c r="V841" s="35"/>
      <c r="W841" s="35"/>
      <c r="X841" s="35"/>
      <c r="Y841" s="35"/>
      <c r="Z841" s="38" t="str">
        <f t="array" ref="Z841">IFERROR(xlookup(C:C,'Follow up.1'!A:A,'Follow up.1'!AF:AF),"-")</f>
        <v>-</v>
      </c>
      <c r="AA841" s="31"/>
      <c r="AB841" s="31"/>
      <c r="AC841" s="31"/>
      <c r="AD841" s="31"/>
      <c r="AE841" s="31"/>
      <c r="AF841" s="31"/>
      <c r="AG841" s="31"/>
      <c r="AH841" s="31"/>
      <c r="AI841" s="31"/>
      <c r="AJ841" s="31"/>
      <c r="AK841" s="31"/>
      <c r="AL841" s="31"/>
      <c r="AM841" s="31"/>
      <c r="AN841" s="39" t="str">
        <f t="array" ref="AN841">IFNA(TEXT(XLOOKUP(C:C,'Follow up.2'!B:B,'Follow up.2'!AF:AF),if(left(B841,1)="3","x", "mm/yyyy")), "-")</f>
        <v>-</v>
      </c>
      <c r="AO841" s="31"/>
      <c r="AP841" s="27"/>
      <c r="AQ841" s="3"/>
      <c r="AR841" s="3"/>
      <c r="AS841" s="3"/>
      <c r="AT841" s="3"/>
      <c r="AU841" s="3"/>
      <c r="AV841" s="3"/>
      <c r="AW841" s="3"/>
      <c r="AX841" s="3"/>
      <c r="AY841" s="3"/>
      <c r="AZ841" s="3"/>
      <c r="BA841" s="3"/>
      <c r="BB841" s="3"/>
      <c r="BC841" s="3"/>
      <c r="BD841" s="3"/>
      <c r="BE841" s="3"/>
      <c r="BF841" s="3"/>
      <c r="BG841" s="3"/>
      <c r="BH841" s="3"/>
      <c r="BI841" s="3"/>
    </row>
    <row r="842" ht="12.75" customHeight="1">
      <c r="A842" s="1"/>
      <c r="B842" s="1" t="str">
        <f t="array" ref="B842">ifna(iferror(xlookup(C:C,'1000'!A:A,'1000'!D:D),iferror(xlookup(C:C,'2000'!A:A,'2000'!D:D),xlookup(C:C,'3000'!A:A,'3000'!D:D))),"-")</f>
        <v>-</v>
      </c>
      <c r="C842" s="26">
        <v>482.0</v>
      </c>
      <c r="D842" s="241" t="s">
        <v>3231</v>
      </c>
      <c r="E842" s="241" t="s">
        <v>2906</v>
      </c>
      <c r="F842" s="241" t="s">
        <v>50</v>
      </c>
      <c r="G842" s="241" t="s">
        <v>3151</v>
      </c>
      <c r="H842" s="242">
        <v>0.0</v>
      </c>
      <c r="I842" s="243">
        <v>0.0</v>
      </c>
      <c r="J842" s="241" t="s">
        <v>3232</v>
      </c>
      <c r="K842" s="30" t="s">
        <v>3233</v>
      </c>
      <c r="L842" s="31" t="s">
        <v>3233</v>
      </c>
      <c r="M842" s="31"/>
      <c r="N842" s="153" t="s">
        <v>58</v>
      </c>
      <c r="O842" s="149" t="s">
        <v>58</v>
      </c>
      <c r="P842" s="35"/>
      <c r="Q842" s="35"/>
      <c r="R842" s="35"/>
      <c r="S842" s="35"/>
      <c r="T842" s="35"/>
      <c r="U842" s="35"/>
      <c r="V842" s="35"/>
      <c r="W842" s="35"/>
      <c r="X842" s="35"/>
      <c r="Y842" s="35"/>
      <c r="Z842" s="38" t="str">
        <f t="array" ref="Z842">IFERROR(xlookup(C:C,'Follow up.1'!A:A,'Follow up.1'!AF:AF),"-")</f>
        <v>-</v>
      </c>
      <c r="AA842" s="31"/>
      <c r="AB842" s="31"/>
      <c r="AC842" s="31"/>
      <c r="AD842" s="31"/>
      <c r="AE842" s="31"/>
      <c r="AF842" s="31"/>
      <c r="AG842" s="31"/>
      <c r="AH842" s="31"/>
      <c r="AI842" s="31"/>
      <c r="AJ842" s="31"/>
      <c r="AK842" s="31"/>
      <c r="AL842" s="31"/>
      <c r="AM842" s="31"/>
      <c r="AN842" s="39" t="str">
        <f t="array" ref="AN842">IFNA(TEXT(XLOOKUP(C:C,'Follow up.2'!B:B,'Follow up.2'!AF:AF),if(left(B842,1)="3","x", "mm/yyyy")), "-")</f>
        <v>-</v>
      </c>
      <c r="AO842" s="31"/>
      <c r="AP842" s="27"/>
      <c r="AQ842" s="3"/>
      <c r="AR842" s="3"/>
      <c r="AS842" s="3"/>
      <c r="AT842" s="3"/>
      <c r="AU842" s="3"/>
      <c r="AV842" s="3"/>
      <c r="AW842" s="3"/>
      <c r="AX842" s="3"/>
      <c r="AY842" s="3"/>
      <c r="AZ842" s="3"/>
      <c r="BA842" s="3"/>
      <c r="BB842" s="3"/>
      <c r="BC842" s="3"/>
      <c r="BD842" s="3"/>
      <c r="BE842" s="3"/>
      <c r="BF842" s="3"/>
      <c r="BG842" s="3"/>
      <c r="BH842" s="3"/>
      <c r="BI842" s="3"/>
    </row>
    <row r="843" ht="12.75" customHeight="1">
      <c r="A843" s="1"/>
      <c r="B843" s="1" t="str">
        <f t="array" ref="B843">ifna(iferror(xlookup(C:C,'1000'!A:A,'1000'!D:D),iferror(xlookup(C:C,'2000'!A:A,'2000'!D:D),xlookup(C:C,'3000'!A:A,'3000'!D:D))),"-")</f>
        <v>-</v>
      </c>
      <c r="C843" s="26">
        <v>483.0</v>
      </c>
      <c r="D843" s="241" t="s">
        <v>3234</v>
      </c>
      <c r="E843" s="241" t="s">
        <v>3235</v>
      </c>
      <c r="F843" s="241" t="s">
        <v>50</v>
      </c>
      <c r="G843" s="241" t="s">
        <v>3151</v>
      </c>
      <c r="H843" s="242">
        <v>0.0</v>
      </c>
      <c r="I843" s="243">
        <v>0.0</v>
      </c>
      <c r="J843" s="241" t="s">
        <v>3236</v>
      </c>
      <c r="K843" s="30" t="s">
        <v>3237</v>
      </c>
      <c r="L843" s="31" t="s">
        <v>3237</v>
      </c>
      <c r="M843" s="51" t="s">
        <v>895</v>
      </c>
      <c r="N843" s="153" t="s">
        <v>58</v>
      </c>
      <c r="O843" s="149" t="s">
        <v>58</v>
      </c>
      <c r="P843" s="35"/>
      <c r="Q843" s="35"/>
      <c r="R843" s="35"/>
      <c r="S843" s="35"/>
      <c r="T843" s="35"/>
      <c r="U843" s="35"/>
      <c r="V843" s="35"/>
      <c r="W843" s="35"/>
      <c r="X843" s="35"/>
      <c r="Y843" s="35"/>
      <c r="Z843" s="38" t="str">
        <f t="array" ref="Z843">IFERROR(xlookup(C:C,'Follow up.1'!A:A,'Follow up.1'!AF:AF),"-")</f>
        <v>-</v>
      </c>
      <c r="AA843" s="31"/>
      <c r="AB843" s="31"/>
      <c r="AC843" s="31"/>
      <c r="AD843" s="31"/>
      <c r="AE843" s="31"/>
      <c r="AF843" s="31"/>
      <c r="AG843" s="31"/>
      <c r="AH843" s="31"/>
      <c r="AI843" s="31"/>
      <c r="AJ843" s="31"/>
      <c r="AK843" s="31"/>
      <c r="AL843" s="31"/>
      <c r="AM843" s="31"/>
      <c r="AN843" s="39" t="str">
        <f t="array" ref="AN843">IFNA(TEXT(XLOOKUP(C:C,'Follow up.2'!B:B,'Follow up.2'!AF:AF),if(left(B843,1)="3","x", "mm/yyyy")), "-")</f>
        <v>-</v>
      </c>
      <c r="AO843" s="31"/>
      <c r="AP843" s="27"/>
      <c r="AQ843" s="3"/>
      <c r="AR843" s="3"/>
      <c r="AS843" s="3"/>
      <c r="AT843" s="3"/>
      <c r="AU843" s="3"/>
      <c r="AV843" s="3"/>
      <c r="AW843" s="3"/>
      <c r="AX843" s="3"/>
      <c r="AY843" s="3"/>
      <c r="AZ843" s="3"/>
      <c r="BA843" s="3"/>
      <c r="BB843" s="3"/>
      <c r="BC843" s="3"/>
      <c r="BD843" s="3"/>
      <c r="BE843" s="3"/>
      <c r="BF843" s="3"/>
      <c r="BG843" s="3"/>
      <c r="BH843" s="3"/>
      <c r="BI843" s="3"/>
    </row>
    <row r="844" ht="12.75" customHeight="1">
      <c r="A844" s="1"/>
      <c r="B844" s="1" t="str">
        <f t="array" ref="B844">ifna(iferror(xlookup(C:C,'1000'!A:A,'1000'!D:D),iferror(xlookup(C:C,'2000'!A:A,'2000'!D:D),xlookup(C:C,'3000'!A:A,'3000'!D:D))),"-")</f>
        <v>-</v>
      </c>
      <c r="C844" s="26">
        <v>494.0</v>
      </c>
      <c r="D844" s="27" t="s">
        <v>3238</v>
      </c>
      <c r="E844" s="27" t="s">
        <v>3239</v>
      </c>
      <c r="F844" s="27" t="s">
        <v>50</v>
      </c>
      <c r="G844" s="27" t="s">
        <v>3151</v>
      </c>
      <c r="H844" s="28">
        <v>0.0</v>
      </c>
      <c r="I844" s="29">
        <v>0.0</v>
      </c>
      <c r="J844" s="27" t="s">
        <v>3240</v>
      </c>
      <c r="K844" s="30" t="s">
        <v>3241</v>
      </c>
      <c r="L844" s="31" t="s">
        <v>3241</v>
      </c>
      <c r="M844" s="31"/>
      <c r="N844" s="153" t="s">
        <v>58</v>
      </c>
      <c r="O844" s="149" t="s">
        <v>58</v>
      </c>
      <c r="P844" s="35"/>
      <c r="Q844" s="35"/>
      <c r="R844" s="35"/>
      <c r="S844" s="35"/>
      <c r="T844" s="35"/>
      <c r="U844" s="35"/>
      <c r="V844" s="35"/>
      <c r="W844" s="35"/>
      <c r="X844" s="35"/>
      <c r="Y844" s="35"/>
      <c r="Z844" s="38" t="str">
        <f t="array" ref="Z844">IFERROR(xlookup(C:C,'Follow up.1'!A:A,'Follow up.1'!AF:AF),"-")</f>
        <v>-</v>
      </c>
      <c r="AA844" s="31"/>
      <c r="AB844" s="31"/>
      <c r="AC844" s="31"/>
      <c r="AD844" s="31"/>
      <c r="AE844" s="31"/>
      <c r="AF844" s="31"/>
      <c r="AG844" s="31"/>
      <c r="AH844" s="31"/>
      <c r="AI844" s="31"/>
      <c r="AJ844" s="31"/>
      <c r="AK844" s="31"/>
      <c r="AL844" s="31"/>
      <c r="AM844" s="31"/>
      <c r="AN844" s="39" t="str">
        <f t="array" ref="AN844">IFNA(TEXT(XLOOKUP(C:C,'Follow up.2'!B:B,'Follow up.2'!AF:AF),if(left(B844,1)="3","x", "mm/yyyy")), "-")</f>
        <v>-</v>
      </c>
      <c r="AO844" s="31"/>
      <c r="AP844" s="27"/>
      <c r="AQ844" s="3"/>
      <c r="AR844" s="3"/>
      <c r="AS844" s="3"/>
      <c r="AT844" s="3"/>
      <c r="AU844" s="3"/>
      <c r="AV844" s="3"/>
      <c r="AW844" s="3"/>
      <c r="AX844" s="3"/>
      <c r="AY844" s="3"/>
      <c r="AZ844" s="3"/>
      <c r="BA844" s="3"/>
      <c r="BB844" s="3"/>
      <c r="BC844" s="3"/>
      <c r="BD844" s="3"/>
      <c r="BE844" s="3"/>
      <c r="BF844" s="3"/>
      <c r="BG844" s="3"/>
      <c r="BH844" s="3"/>
      <c r="BI844" s="3"/>
    </row>
    <row r="845" ht="12.75" customHeight="1">
      <c r="A845" s="1"/>
      <c r="B845" s="1" t="str">
        <f t="array" ref="B845">ifna(iferror(xlookup(C:C,'1000'!A:A,'1000'!D:D),iferror(xlookup(C:C,'2000'!A:A,'2000'!D:D),xlookup(C:C,'3000'!A:A,'3000'!D:D))),"-")</f>
        <v>-</v>
      </c>
      <c r="C845" s="26">
        <v>499.0</v>
      </c>
      <c r="D845" s="27" t="s">
        <v>3242</v>
      </c>
      <c r="E845" s="27" t="s">
        <v>3243</v>
      </c>
      <c r="F845" s="27" t="s">
        <v>50</v>
      </c>
      <c r="G845" s="27" t="s">
        <v>3151</v>
      </c>
      <c r="H845" s="28">
        <v>0.0</v>
      </c>
      <c r="I845" s="29">
        <v>0.0</v>
      </c>
      <c r="J845" s="27" t="s">
        <v>3244</v>
      </c>
      <c r="K845" s="30" t="s">
        <v>3245</v>
      </c>
      <c r="L845" s="31" t="s">
        <v>3245</v>
      </c>
      <c r="M845" s="51" t="s">
        <v>895</v>
      </c>
      <c r="N845" s="153" t="s">
        <v>58</v>
      </c>
      <c r="O845" s="149" t="s">
        <v>58</v>
      </c>
      <c r="P845" s="35" t="s">
        <v>45</v>
      </c>
      <c r="Q845" s="35"/>
      <c r="R845" s="35"/>
      <c r="S845" s="35"/>
      <c r="T845" s="35"/>
      <c r="U845" s="35"/>
      <c r="V845" s="35"/>
      <c r="W845" s="35"/>
      <c r="X845" s="35"/>
      <c r="Y845" s="35"/>
      <c r="Z845" s="38" t="str">
        <f t="array" ref="Z845">IFERROR(xlookup(C:C,'Follow up.1'!A:A,'Follow up.1'!AF:AF),"-")</f>
        <v>-</v>
      </c>
      <c r="AA845" s="31"/>
      <c r="AB845" s="31"/>
      <c r="AC845" s="31"/>
      <c r="AD845" s="31"/>
      <c r="AE845" s="31"/>
      <c r="AF845" s="31"/>
      <c r="AG845" s="31"/>
      <c r="AH845" s="31"/>
      <c r="AI845" s="31"/>
      <c r="AJ845" s="31"/>
      <c r="AK845" s="31"/>
      <c r="AL845" s="31"/>
      <c r="AM845" s="31"/>
      <c r="AN845" s="39" t="str">
        <f t="array" ref="AN845">IFNA(TEXT(XLOOKUP(C:C,'Follow up.2'!B:B,'Follow up.2'!AF:AF),if(left(B845,1)="3","x", "mm/yyyy")), "-")</f>
        <v>-</v>
      </c>
      <c r="AO845" s="31"/>
      <c r="AP845" s="27"/>
      <c r="AQ845" s="3"/>
      <c r="AR845" s="3"/>
      <c r="AS845" s="3"/>
      <c r="AT845" s="3"/>
      <c r="AU845" s="3"/>
      <c r="AV845" s="3"/>
      <c r="AW845" s="3"/>
      <c r="AX845" s="3"/>
      <c r="AY845" s="3"/>
      <c r="AZ845" s="3"/>
      <c r="BA845" s="3"/>
      <c r="BB845" s="3"/>
      <c r="BC845" s="3"/>
      <c r="BD845" s="3"/>
      <c r="BE845" s="3"/>
      <c r="BF845" s="3"/>
      <c r="BG845" s="3"/>
      <c r="BH845" s="3"/>
      <c r="BI845" s="3"/>
    </row>
    <row r="846" ht="12.75" customHeight="1">
      <c r="A846" s="1"/>
      <c r="B846" s="1" t="str">
        <f t="array" ref="B846">ifna(iferror(xlookup(C:C,'1000'!A:A,'1000'!D:D),iferror(xlookup(C:C,'2000'!A:A,'2000'!D:D),xlookup(C:C,'3000'!A:A,'3000'!D:D))),"-")</f>
        <v>-</v>
      </c>
      <c r="C846" s="26">
        <v>514.0</v>
      </c>
      <c r="D846" s="27" t="s">
        <v>3246</v>
      </c>
      <c r="E846" s="27" t="s">
        <v>3247</v>
      </c>
      <c r="F846" s="27" t="s">
        <v>50</v>
      </c>
      <c r="G846" s="27" t="s">
        <v>3151</v>
      </c>
      <c r="H846" s="28">
        <v>0.0</v>
      </c>
      <c r="I846" s="29">
        <v>0.0</v>
      </c>
      <c r="J846" s="27" t="s">
        <v>3248</v>
      </c>
      <c r="K846" s="30" t="s">
        <v>3249</v>
      </c>
      <c r="L846" s="31" t="s">
        <v>3249</v>
      </c>
      <c r="M846" s="51" t="s">
        <v>895</v>
      </c>
      <c r="N846" s="153" t="s">
        <v>58</v>
      </c>
      <c r="O846" s="149" t="s">
        <v>58</v>
      </c>
      <c r="P846" s="35"/>
      <c r="Q846" s="35"/>
      <c r="R846" s="35"/>
      <c r="S846" s="35"/>
      <c r="T846" s="35"/>
      <c r="U846" s="35"/>
      <c r="V846" s="35"/>
      <c r="W846" s="35"/>
      <c r="X846" s="35"/>
      <c r="Y846" s="35"/>
      <c r="Z846" s="38" t="str">
        <f t="array" ref="Z846">IFERROR(xlookup(C:C,'Follow up.1'!A:A,'Follow up.1'!AF:AF),"-")</f>
        <v>-</v>
      </c>
      <c r="AA846" s="31"/>
      <c r="AB846" s="31"/>
      <c r="AC846" s="31"/>
      <c r="AD846" s="31"/>
      <c r="AE846" s="31"/>
      <c r="AF846" s="31"/>
      <c r="AG846" s="31"/>
      <c r="AH846" s="31"/>
      <c r="AI846" s="31"/>
      <c r="AJ846" s="31"/>
      <c r="AK846" s="31"/>
      <c r="AL846" s="31"/>
      <c r="AM846" s="31"/>
      <c r="AN846" s="39" t="str">
        <f t="array" ref="AN846">IFNA(TEXT(XLOOKUP(C:C,'Follow up.2'!B:B,'Follow up.2'!AF:AF),if(left(B846,1)="3","x", "mm/yyyy")), "-")</f>
        <v>-</v>
      </c>
      <c r="AO846" s="31"/>
      <c r="AP846" s="27"/>
      <c r="AQ846" s="3"/>
      <c r="AR846" s="3"/>
      <c r="AS846" s="3"/>
      <c r="AT846" s="3"/>
      <c r="AU846" s="3"/>
      <c r="AV846" s="3"/>
      <c r="AW846" s="3"/>
      <c r="AX846" s="3"/>
      <c r="AY846" s="3"/>
      <c r="AZ846" s="3"/>
      <c r="BA846" s="3"/>
      <c r="BB846" s="3"/>
      <c r="BC846" s="3"/>
      <c r="BD846" s="3"/>
      <c r="BE846" s="3"/>
      <c r="BF846" s="3"/>
      <c r="BG846" s="3"/>
      <c r="BH846" s="3"/>
      <c r="BI846" s="3"/>
    </row>
    <row r="847" ht="12.75" customHeight="1">
      <c r="A847" s="1"/>
      <c r="B847" s="1" t="str">
        <f t="array" ref="B847">ifna(iferror(xlookup(C:C,'1000'!A:A,'1000'!D:D),iferror(xlookup(C:C,'2000'!A:A,'2000'!D:D),xlookup(C:C,'3000'!A:A,'3000'!D:D))),"-")</f>
        <v>-</v>
      </c>
      <c r="C847" s="26">
        <v>537.0</v>
      </c>
      <c r="D847" s="27" t="s">
        <v>1830</v>
      </c>
      <c r="E847" s="27" t="s">
        <v>3250</v>
      </c>
      <c r="F847" s="27" t="s">
        <v>50</v>
      </c>
      <c r="G847" s="27" t="s">
        <v>3151</v>
      </c>
      <c r="H847" s="28">
        <v>0.0</v>
      </c>
      <c r="I847" s="29">
        <v>0.0</v>
      </c>
      <c r="J847" s="27" t="s">
        <v>3251</v>
      </c>
      <c r="K847" s="30" t="s">
        <v>3252</v>
      </c>
      <c r="L847" s="31" t="s">
        <v>3252</v>
      </c>
      <c r="M847" s="31"/>
      <c r="N847" s="153" t="s">
        <v>58</v>
      </c>
      <c r="O847" s="149" t="s">
        <v>58</v>
      </c>
      <c r="P847" s="66" t="s">
        <v>45</v>
      </c>
      <c r="Q847" s="66" t="s">
        <v>45</v>
      </c>
      <c r="R847" s="66" t="s">
        <v>45</v>
      </c>
      <c r="S847" s="35"/>
      <c r="T847" s="35"/>
      <c r="U847" s="35"/>
      <c r="V847" s="35"/>
      <c r="W847" s="35"/>
      <c r="X847" s="35"/>
      <c r="Y847" s="35"/>
      <c r="Z847" s="38" t="str">
        <f t="array" ref="Z847">IFERROR(xlookup(C:C,'Follow up.1'!A:A,'Follow up.1'!AF:AF),"-")</f>
        <v>-</v>
      </c>
      <c r="AA847" s="31"/>
      <c r="AB847" s="31"/>
      <c r="AC847" s="31"/>
      <c r="AD847" s="31"/>
      <c r="AE847" s="31"/>
      <c r="AF847" s="31"/>
      <c r="AG847" s="31"/>
      <c r="AH847" s="31"/>
      <c r="AI847" s="31"/>
      <c r="AJ847" s="31"/>
      <c r="AK847" s="31"/>
      <c r="AL847" s="31"/>
      <c r="AM847" s="31"/>
      <c r="AN847" s="39" t="str">
        <f t="array" ref="AN847">IFNA(TEXT(XLOOKUP(C:C,'Follow up.2'!B:B,'Follow up.2'!AF:AF),if(left(B847,1)="3","x", "mm/yyyy")), "-")</f>
        <v>-</v>
      </c>
      <c r="AO847" s="31"/>
      <c r="AP847" s="27"/>
      <c r="AQ847" s="3"/>
      <c r="AR847" s="3"/>
      <c r="AS847" s="3"/>
      <c r="AT847" s="3"/>
      <c r="AU847" s="3"/>
      <c r="AV847" s="3"/>
      <c r="AW847" s="3"/>
      <c r="AX847" s="3"/>
      <c r="AY847" s="3"/>
      <c r="AZ847" s="3"/>
      <c r="BA847" s="3"/>
      <c r="BB847" s="3"/>
      <c r="BC847" s="3"/>
      <c r="BD847" s="3"/>
      <c r="BE847" s="3"/>
      <c r="BF847" s="3"/>
      <c r="BG847" s="3"/>
      <c r="BH847" s="3"/>
      <c r="BI847" s="3"/>
    </row>
    <row r="848" ht="12.75" customHeight="1">
      <c r="A848" s="1"/>
      <c r="B848" s="1" t="str">
        <f t="array" ref="B848">ifna(iferror(xlookup(C:C,'1000'!A:A,'1000'!D:D),iferror(xlookup(C:C,'2000'!A:A,'2000'!D:D),xlookup(C:C,'3000'!A:A,'3000'!D:D))),"-")</f>
        <v>-</v>
      </c>
      <c r="C848" s="26">
        <v>576.0</v>
      </c>
      <c r="D848" s="27" t="s">
        <v>1039</v>
      </c>
      <c r="E848" s="27" t="s">
        <v>1995</v>
      </c>
      <c r="F848" s="27" t="s">
        <v>50</v>
      </c>
      <c r="G848" s="27" t="s">
        <v>3151</v>
      </c>
      <c r="H848" s="28">
        <v>0.0</v>
      </c>
      <c r="I848" s="29">
        <v>0.0</v>
      </c>
      <c r="J848" s="27" t="s">
        <v>3253</v>
      </c>
      <c r="K848" s="30" t="s">
        <v>3254</v>
      </c>
      <c r="L848" s="31" t="s">
        <v>3254</v>
      </c>
      <c r="M848" s="31"/>
      <c r="N848" s="153" t="s">
        <v>58</v>
      </c>
      <c r="O848" s="149" t="s">
        <v>58</v>
      </c>
      <c r="P848" s="35" t="s">
        <v>45</v>
      </c>
      <c r="Q848" s="35"/>
      <c r="R848" s="35"/>
      <c r="S848" s="35"/>
      <c r="T848" s="35"/>
      <c r="U848" s="35"/>
      <c r="V848" s="35"/>
      <c r="W848" s="35"/>
      <c r="X848" s="35"/>
      <c r="Y848" s="35"/>
      <c r="Z848" s="38" t="str">
        <f t="array" ref="Z848">IFERROR(xlookup(C:C,'Follow up.1'!A:A,'Follow up.1'!AF:AF),"-")</f>
        <v>-</v>
      </c>
      <c r="AA848" s="31"/>
      <c r="AB848" s="31"/>
      <c r="AC848" s="31"/>
      <c r="AD848" s="31"/>
      <c r="AE848" s="31"/>
      <c r="AF848" s="31"/>
      <c r="AG848" s="31"/>
      <c r="AH848" s="31"/>
      <c r="AI848" s="31"/>
      <c r="AJ848" s="31"/>
      <c r="AK848" s="31"/>
      <c r="AL848" s="31"/>
      <c r="AM848" s="31"/>
      <c r="AN848" s="39" t="str">
        <f t="array" ref="AN848">IFNA(TEXT(XLOOKUP(C:C,'Follow up.2'!B:B,'Follow up.2'!AF:AF),if(left(B848,1)="3","x", "mm/yyyy")), "-")</f>
        <v>-</v>
      </c>
      <c r="AO848" s="31"/>
      <c r="AP848" s="27"/>
      <c r="AQ848" s="3"/>
      <c r="AR848" s="3"/>
      <c r="AS848" s="3"/>
      <c r="AT848" s="3"/>
      <c r="AU848" s="3"/>
      <c r="AV848" s="3"/>
      <c r="AW848" s="3"/>
      <c r="AX848" s="3"/>
      <c r="AY848" s="3"/>
      <c r="AZ848" s="3"/>
      <c r="BA848" s="3"/>
      <c r="BB848" s="3"/>
      <c r="BC848" s="3"/>
      <c r="BD848" s="3"/>
      <c r="BE848" s="3"/>
      <c r="BF848" s="3"/>
      <c r="BG848" s="3"/>
      <c r="BH848" s="3"/>
      <c r="BI848" s="3"/>
    </row>
    <row r="849" ht="12.75" customHeight="1">
      <c r="A849" s="1"/>
      <c r="B849" s="1" t="str">
        <f t="array" ref="B849">ifna(iferror(xlookup(C:C,'1000'!A:A,'1000'!D:D),iferror(xlookup(C:C,'2000'!A:A,'2000'!D:D),xlookup(C:C,'3000'!A:A,'3000'!D:D))),"-")</f>
        <v>-</v>
      </c>
      <c r="C849" s="26">
        <v>598.0</v>
      </c>
      <c r="D849" s="27" t="s">
        <v>3255</v>
      </c>
      <c r="E849" s="27" t="s">
        <v>3256</v>
      </c>
      <c r="F849" s="27" t="s">
        <v>50</v>
      </c>
      <c r="G849" s="27" t="s">
        <v>3151</v>
      </c>
      <c r="H849" s="28">
        <v>0.0</v>
      </c>
      <c r="I849" s="29">
        <v>0.0</v>
      </c>
      <c r="J849" s="27" t="s">
        <v>3257</v>
      </c>
      <c r="K849" s="30" t="s">
        <v>392</v>
      </c>
      <c r="L849" s="31" t="s">
        <v>392</v>
      </c>
      <c r="M849" s="51" t="s">
        <v>895</v>
      </c>
      <c r="N849" s="153" t="s">
        <v>58</v>
      </c>
      <c r="O849" s="149" t="s">
        <v>58</v>
      </c>
      <c r="P849" s="35"/>
      <c r="Q849" s="35"/>
      <c r="R849" s="35"/>
      <c r="S849" s="35"/>
      <c r="T849" s="35"/>
      <c r="U849" s="35"/>
      <c r="V849" s="35"/>
      <c r="W849" s="35"/>
      <c r="X849" s="35"/>
      <c r="Y849" s="35"/>
      <c r="Z849" s="38" t="str">
        <f t="array" ref="Z849">IFERROR(xlookup(C:C,'Follow up.1'!A:A,'Follow up.1'!AF:AF),"-")</f>
        <v>-</v>
      </c>
      <c r="AA849" s="31"/>
      <c r="AB849" s="31"/>
      <c r="AC849" s="31"/>
      <c r="AD849" s="31"/>
      <c r="AE849" s="31"/>
      <c r="AF849" s="31"/>
      <c r="AG849" s="31"/>
      <c r="AH849" s="31"/>
      <c r="AI849" s="31"/>
      <c r="AJ849" s="31"/>
      <c r="AK849" s="31"/>
      <c r="AL849" s="31"/>
      <c r="AM849" s="31"/>
      <c r="AN849" s="39" t="str">
        <f t="array" ref="AN849">IFNA(TEXT(XLOOKUP(C:C,'Follow up.2'!B:B,'Follow up.2'!AF:AF),if(left(B849,1)="3","x", "mm/yyyy")), "-")</f>
        <v>-</v>
      </c>
      <c r="AO849" s="31"/>
      <c r="AP849" s="27"/>
      <c r="AQ849" s="3"/>
      <c r="AR849" s="3"/>
      <c r="AS849" s="3"/>
      <c r="AT849" s="3"/>
      <c r="AU849" s="3"/>
      <c r="AV849" s="3"/>
      <c r="AW849" s="3"/>
      <c r="AX849" s="3"/>
      <c r="AY849" s="3"/>
      <c r="AZ849" s="3"/>
      <c r="BA849" s="3"/>
      <c r="BB849" s="3"/>
      <c r="BC849" s="3"/>
      <c r="BD849" s="3"/>
      <c r="BE849" s="3"/>
      <c r="BF849" s="3"/>
      <c r="BG849" s="3"/>
      <c r="BH849" s="3"/>
      <c r="BI849" s="3"/>
    </row>
    <row r="850" ht="12.75" customHeight="1">
      <c r="A850" s="1"/>
      <c r="B850" s="1" t="str">
        <f t="array" ref="B850">ifna(iferror(xlookup(C:C,'1000'!A:A,'1000'!D:D),iferror(xlookup(C:C,'2000'!A:A,'2000'!D:D),xlookup(C:C,'3000'!A:A,'3000'!D:D))),"-")</f>
        <v>-</v>
      </c>
      <c r="C850" s="26">
        <v>673.0</v>
      </c>
      <c r="D850" s="27" t="s">
        <v>3258</v>
      </c>
      <c r="E850" s="27" t="s">
        <v>3259</v>
      </c>
      <c r="F850" s="27" t="s">
        <v>50</v>
      </c>
      <c r="G850" s="27" t="s">
        <v>3151</v>
      </c>
      <c r="H850" s="28">
        <v>0.0</v>
      </c>
      <c r="I850" s="29">
        <v>0.0</v>
      </c>
      <c r="J850" s="27" t="s">
        <v>3260</v>
      </c>
      <c r="K850" s="30" t="s">
        <v>3046</v>
      </c>
      <c r="L850" s="31" t="s">
        <v>3046</v>
      </c>
      <c r="M850" s="31"/>
      <c r="N850" s="153" t="s">
        <v>58</v>
      </c>
      <c r="O850" s="149" t="s">
        <v>58</v>
      </c>
      <c r="P850" s="35"/>
      <c r="Q850" s="35"/>
      <c r="R850" s="35"/>
      <c r="S850" s="35"/>
      <c r="T850" s="35"/>
      <c r="U850" s="35"/>
      <c r="V850" s="35"/>
      <c r="W850" s="35"/>
      <c r="X850" s="35"/>
      <c r="Y850" s="35"/>
      <c r="Z850" s="38" t="str">
        <f t="array" ref="Z850">IFERROR(xlookup(C:C,'Follow up.1'!A:A,'Follow up.1'!AF:AF),"-")</f>
        <v>-</v>
      </c>
      <c r="AA850" s="31"/>
      <c r="AB850" s="31"/>
      <c r="AC850" s="31"/>
      <c r="AD850" s="31"/>
      <c r="AE850" s="31"/>
      <c r="AF850" s="31"/>
      <c r="AG850" s="31"/>
      <c r="AH850" s="31"/>
      <c r="AI850" s="31"/>
      <c r="AJ850" s="31"/>
      <c r="AK850" s="31"/>
      <c r="AL850" s="31"/>
      <c r="AM850" s="31"/>
      <c r="AN850" s="39" t="str">
        <f t="array" ref="AN850">IFNA(TEXT(XLOOKUP(C:C,'Follow up.2'!B:B,'Follow up.2'!AF:AF),if(left(B850,1)="3","x", "mm/yyyy")), "-")</f>
        <v>-</v>
      </c>
      <c r="AO850" s="31"/>
      <c r="AP850" s="27"/>
      <c r="AQ850" s="3"/>
      <c r="AR850" s="3"/>
      <c r="AS850" s="3"/>
      <c r="AT850" s="3"/>
      <c r="AU850" s="3"/>
      <c r="AV850" s="3"/>
      <c r="AW850" s="3"/>
      <c r="AX850" s="3"/>
      <c r="AY850" s="3"/>
      <c r="AZ850" s="3"/>
      <c r="BA850" s="3"/>
      <c r="BB850" s="3"/>
      <c r="BC850" s="3"/>
      <c r="BD850" s="3"/>
      <c r="BE850" s="3"/>
      <c r="BF850" s="3"/>
      <c r="BG850" s="3"/>
      <c r="BH850" s="3"/>
      <c r="BI850" s="3"/>
    </row>
    <row r="851" ht="12.75" customHeight="1">
      <c r="A851" s="1"/>
      <c r="B851" s="1" t="str">
        <f t="array" ref="B851">ifna(iferror(xlookup(C:C,'1000'!A:A,'1000'!D:D),iferror(xlookup(C:C,'2000'!A:A,'2000'!D:D),xlookup(C:C,'3000'!A:A,'3000'!D:D))),"-")</f>
        <v>-</v>
      </c>
      <c r="C851" s="26">
        <v>699.0</v>
      </c>
      <c r="D851" s="27" t="s">
        <v>3261</v>
      </c>
      <c r="E851" s="27" t="s">
        <v>3262</v>
      </c>
      <c r="F851" s="27" t="s">
        <v>50</v>
      </c>
      <c r="G851" s="27" t="s">
        <v>3151</v>
      </c>
      <c r="H851" s="28">
        <v>0.0</v>
      </c>
      <c r="I851" s="29">
        <v>0.0</v>
      </c>
      <c r="J851" s="27" t="s">
        <v>3263</v>
      </c>
      <c r="K851" s="30" t="s">
        <v>3264</v>
      </c>
      <c r="L851" s="31" t="s">
        <v>3264</v>
      </c>
      <c r="M851" s="31"/>
      <c r="N851" s="153" t="s">
        <v>58</v>
      </c>
      <c r="O851" s="149" t="s">
        <v>58</v>
      </c>
      <c r="P851" s="35"/>
      <c r="Q851" s="35"/>
      <c r="R851" s="35"/>
      <c r="S851" s="35"/>
      <c r="T851" s="35"/>
      <c r="U851" s="35"/>
      <c r="V851" s="35"/>
      <c r="W851" s="35"/>
      <c r="X851" s="35"/>
      <c r="Y851" s="35"/>
      <c r="Z851" s="38" t="str">
        <f t="array" ref="Z851">IFERROR(xlookup(C:C,'Follow up.1'!A:A,'Follow up.1'!AF:AF),"-")</f>
        <v>-</v>
      </c>
      <c r="AA851" s="31"/>
      <c r="AB851" s="31"/>
      <c r="AC851" s="31"/>
      <c r="AD851" s="31"/>
      <c r="AE851" s="31"/>
      <c r="AF851" s="31"/>
      <c r="AG851" s="31"/>
      <c r="AH851" s="31"/>
      <c r="AI851" s="31"/>
      <c r="AJ851" s="31"/>
      <c r="AK851" s="31"/>
      <c r="AL851" s="31"/>
      <c r="AM851" s="31"/>
      <c r="AN851" s="39" t="str">
        <f t="array" ref="AN851">IFNA(TEXT(XLOOKUP(C:C,'Follow up.2'!B:B,'Follow up.2'!AF:AF),if(left(B851,1)="3","x", "mm/yyyy")), "-")</f>
        <v>-</v>
      </c>
      <c r="AO851" s="31"/>
      <c r="AP851" s="27"/>
      <c r="AQ851" s="3"/>
      <c r="AR851" s="3"/>
      <c r="AS851" s="3"/>
      <c r="AT851" s="3"/>
      <c r="AU851" s="3"/>
      <c r="AV851" s="3"/>
      <c r="AW851" s="3"/>
      <c r="AX851" s="3"/>
      <c r="AY851" s="3"/>
      <c r="AZ851" s="3"/>
      <c r="BA851" s="3"/>
      <c r="BB851" s="3"/>
      <c r="BC851" s="3"/>
      <c r="BD851" s="3"/>
      <c r="BE851" s="3"/>
      <c r="BF851" s="3"/>
      <c r="BG851" s="3"/>
      <c r="BH851" s="3"/>
      <c r="BI851" s="3"/>
    </row>
    <row r="852" ht="12.75" customHeight="1">
      <c r="A852" s="1"/>
      <c r="B852" s="1" t="str">
        <f t="array" ref="B852">ifna(iferror(xlookup(C:C,'1000'!A:A,'1000'!D:D),iferror(xlookup(C:C,'2000'!A:A,'2000'!D:D),xlookup(C:C,'3000'!A:A,'3000'!D:D))),"-")</f>
        <v>-</v>
      </c>
      <c r="C852" s="26">
        <v>716.0</v>
      </c>
      <c r="D852" s="27" t="s">
        <v>3265</v>
      </c>
      <c r="E852" s="27" t="s">
        <v>3077</v>
      </c>
      <c r="F852" s="27" t="s">
        <v>50</v>
      </c>
      <c r="G852" s="27" t="s">
        <v>3151</v>
      </c>
      <c r="H852" s="28">
        <v>0.0</v>
      </c>
      <c r="I852" s="29">
        <v>0.0</v>
      </c>
      <c r="J852" s="27" t="s">
        <v>3266</v>
      </c>
      <c r="K852" s="30" t="s">
        <v>3267</v>
      </c>
      <c r="L852" s="31" t="s">
        <v>3267</v>
      </c>
      <c r="M852" s="31"/>
      <c r="N852" s="153" t="s">
        <v>58</v>
      </c>
      <c r="O852" s="149" t="s">
        <v>58</v>
      </c>
      <c r="P852" s="35"/>
      <c r="Q852" s="35"/>
      <c r="R852" s="35"/>
      <c r="S852" s="35"/>
      <c r="T852" s="35"/>
      <c r="U852" s="35"/>
      <c r="V852" s="35"/>
      <c r="W852" s="35"/>
      <c r="X852" s="35"/>
      <c r="Y852" s="35"/>
      <c r="Z852" s="38" t="str">
        <f t="array" ref="Z852">IFERROR(xlookup(C:C,'Follow up.1'!A:A,'Follow up.1'!AF:AF),"-")</f>
        <v>-</v>
      </c>
      <c r="AA852" s="31"/>
      <c r="AB852" s="31"/>
      <c r="AC852" s="31"/>
      <c r="AD852" s="31"/>
      <c r="AE852" s="31"/>
      <c r="AF852" s="31"/>
      <c r="AG852" s="31"/>
      <c r="AH852" s="31"/>
      <c r="AI852" s="31"/>
      <c r="AJ852" s="31"/>
      <c r="AK852" s="31"/>
      <c r="AL852" s="31"/>
      <c r="AM852" s="31"/>
      <c r="AN852" s="39" t="str">
        <f t="array" ref="AN852">IFNA(TEXT(XLOOKUP(C:C,'Follow up.2'!B:B,'Follow up.2'!AF:AF),if(left(B852,1)="3","x", "mm/yyyy")), "-")</f>
        <v>-</v>
      </c>
      <c r="AO852" s="31"/>
      <c r="AP852" s="27"/>
      <c r="AQ852" s="3"/>
      <c r="AR852" s="3"/>
      <c r="AS852" s="3"/>
      <c r="AT852" s="3"/>
      <c r="AU852" s="3"/>
      <c r="AV852" s="3"/>
      <c r="AW852" s="3"/>
      <c r="AX852" s="3"/>
      <c r="AY852" s="3"/>
      <c r="AZ852" s="3"/>
      <c r="BA852" s="3"/>
      <c r="BB852" s="3"/>
      <c r="BC852" s="3"/>
      <c r="BD852" s="3"/>
      <c r="BE852" s="3"/>
      <c r="BF852" s="3"/>
      <c r="BG852" s="3"/>
      <c r="BH852" s="3"/>
      <c r="BI852" s="3"/>
    </row>
    <row r="853" ht="12.75" customHeight="1">
      <c r="A853" s="1"/>
      <c r="B853" s="1" t="str">
        <f t="array" ref="B853">ifna(iferror(xlookup(C:C,'1000'!A:A,'1000'!D:D),iferror(xlookup(C:C,'2000'!A:A,'2000'!D:D),xlookup(C:C,'3000'!A:A,'3000'!D:D))),"-")</f>
        <v>-</v>
      </c>
      <c r="C853" s="26">
        <v>814.0</v>
      </c>
      <c r="D853" s="27" t="s">
        <v>3268</v>
      </c>
      <c r="E853" s="27" t="s">
        <v>3269</v>
      </c>
      <c r="F853" s="27" t="s">
        <v>50</v>
      </c>
      <c r="G853" s="27" t="s">
        <v>3151</v>
      </c>
      <c r="H853" s="28" t="s">
        <v>3270</v>
      </c>
      <c r="I853" s="29">
        <v>0.0</v>
      </c>
      <c r="J853" s="27" t="s">
        <v>3271</v>
      </c>
      <c r="K853" s="30" t="s">
        <v>42</v>
      </c>
      <c r="L853" s="31" t="s">
        <v>42</v>
      </c>
      <c r="M853" s="51" t="s">
        <v>895</v>
      </c>
      <c r="N853" s="153" t="s">
        <v>58</v>
      </c>
      <c r="O853" s="149" t="s">
        <v>58</v>
      </c>
      <c r="P853" s="35"/>
      <c r="Q853" s="35"/>
      <c r="R853" s="35"/>
      <c r="S853" s="35"/>
      <c r="T853" s="35"/>
      <c r="U853" s="35"/>
      <c r="V853" s="35"/>
      <c r="W853" s="35"/>
      <c r="X853" s="35"/>
      <c r="Y853" s="35"/>
      <c r="Z853" s="38" t="str">
        <f t="array" ref="Z853">IFERROR(xlookup(C:C,'Follow up.1'!A:A,'Follow up.1'!AF:AF),"-")</f>
        <v>-</v>
      </c>
      <c r="AA853" s="31"/>
      <c r="AB853" s="31"/>
      <c r="AC853" s="31"/>
      <c r="AD853" s="31"/>
      <c r="AE853" s="31"/>
      <c r="AF853" s="31"/>
      <c r="AG853" s="31"/>
      <c r="AH853" s="31"/>
      <c r="AI853" s="31"/>
      <c r="AJ853" s="31"/>
      <c r="AK853" s="31"/>
      <c r="AL853" s="31"/>
      <c r="AM853" s="31"/>
      <c r="AN853" s="39" t="str">
        <f t="array" ref="AN853">IFNA(TEXT(XLOOKUP(C:C,'Follow up.2'!B:B,'Follow up.2'!AF:AF),if(left(B853,1)="3","x", "mm/yyyy")), "-")</f>
        <v>-</v>
      </c>
      <c r="AO853" s="31"/>
      <c r="AP853" s="27"/>
      <c r="AQ853" s="3"/>
      <c r="AR853" s="3"/>
      <c r="AS853" s="3"/>
      <c r="AT853" s="3"/>
      <c r="AU853" s="3"/>
      <c r="AV853" s="3"/>
      <c r="AW853" s="3"/>
      <c r="AX853" s="3"/>
      <c r="AY853" s="3"/>
      <c r="AZ853" s="3"/>
      <c r="BA853" s="3"/>
      <c r="BB853" s="3"/>
      <c r="BC853" s="3"/>
      <c r="BD853" s="3"/>
      <c r="BE853" s="3"/>
      <c r="BF853" s="3"/>
      <c r="BG853" s="3"/>
      <c r="BH853" s="3"/>
      <c r="BI853" s="3"/>
    </row>
    <row r="854" ht="12.75" customHeight="1">
      <c r="A854" s="1"/>
      <c r="B854" s="1" t="str">
        <f t="array" ref="B854">ifna(iferror(xlookup(C:C,'1000'!A:A,'1000'!D:D),iferror(xlookup(C:C,'2000'!A:A,'2000'!D:D),xlookup(C:C,'3000'!A:A,'3000'!D:D))),"-")</f>
        <v>-</v>
      </c>
      <c r="C854" s="26">
        <v>873.0</v>
      </c>
      <c r="D854" s="27" t="s">
        <v>3272</v>
      </c>
      <c r="E854" s="27" t="s">
        <v>3273</v>
      </c>
      <c r="F854" s="27" t="s">
        <v>50</v>
      </c>
      <c r="G854" s="27" t="s">
        <v>3151</v>
      </c>
      <c r="H854" s="28">
        <v>0.0</v>
      </c>
      <c r="I854" s="29">
        <v>0.0</v>
      </c>
      <c r="J854" s="27" t="s">
        <v>3274</v>
      </c>
      <c r="K854" s="30" t="s">
        <v>42</v>
      </c>
      <c r="L854" s="27" t="s">
        <v>42</v>
      </c>
      <c r="M854" s="51" t="s">
        <v>895</v>
      </c>
      <c r="N854" s="153" t="s">
        <v>58</v>
      </c>
      <c r="O854" s="149" t="s">
        <v>58</v>
      </c>
      <c r="P854" s="66"/>
      <c r="Q854" s="66"/>
      <c r="R854" s="66"/>
      <c r="S854" s="66"/>
      <c r="T854" s="66"/>
      <c r="U854" s="66"/>
      <c r="V854" s="66"/>
      <c r="W854" s="66"/>
      <c r="X854" s="66"/>
      <c r="Y854" s="66"/>
      <c r="Z854" s="38" t="str">
        <f t="array" ref="Z854">IFERROR(xlookup(C:C,'Follow up.1'!A:A,'Follow up.1'!AF:AF),"-")</f>
        <v>-</v>
      </c>
      <c r="AA854" s="27"/>
      <c r="AB854" s="27"/>
      <c r="AC854" s="27"/>
      <c r="AD854" s="27"/>
      <c r="AE854" s="27"/>
      <c r="AF854" s="27"/>
      <c r="AG854" s="27"/>
      <c r="AH854" s="27"/>
      <c r="AI854" s="27"/>
      <c r="AJ854" s="27"/>
      <c r="AK854" s="27"/>
      <c r="AL854" s="27"/>
      <c r="AM854" s="27"/>
      <c r="AN854" s="39" t="str">
        <f t="array" ref="AN854">IFNA(TEXT(XLOOKUP(C:C,'Follow up.2'!B:B,'Follow up.2'!AF:AF),if(left(B854,1)="3","x", "mm/yyyy")), "-")</f>
        <v>-</v>
      </c>
      <c r="AO854" s="27"/>
      <c r="AP854" s="27"/>
      <c r="AQ854" s="3"/>
      <c r="AR854" s="3"/>
      <c r="AS854" s="3"/>
      <c r="AT854" s="3"/>
      <c r="AU854" s="3"/>
      <c r="AV854" s="3"/>
      <c r="AW854" s="3"/>
      <c r="AX854" s="3"/>
      <c r="AY854" s="3"/>
      <c r="AZ854" s="3"/>
      <c r="BA854" s="3"/>
      <c r="BB854" s="3"/>
      <c r="BC854" s="3"/>
      <c r="BD854" s="3"/>
      <c r="BE854" s="3"/>
      <c r="BF854" s="3"/>
      <c r="BG854" s="3"/>
      <c r="BH854" s="3"/>
      <c r="BI854" s="3"/>
    </row>
    <row r="855" ht="12.75" customHeight="1">
      <c r="A855" s="1"/>
      <c r="B855" s="1" t="str">
        <f t="array" ref="B855">ifna(iferror(xlookup(C:C,'1000'!A:A,'1000'!D:D),iferror(xlookup(C:C,'2000'!A:A,'2000'!D:D),xlookup(C:C,'3000'!A:A,'3000'!D:D))),"-")</f>
        <v>-</v>
      </c>
      <c r="C855" s="26">
        <v>908.0</v>
      </c>
      <c r="D855" s="27" t="s">
        <v>3212</v>
      </c>
      <c r="E855" s="27" t="s">
        <v>2924</v>
      </c>
      <c r="F855" s="27" t="s">
        <v>50</v>
      </c>
      <c r="G855" s="27" t="s">
        <v>3151</v>
      </c>
      <c r="H855" s="28">
        <v>0.0</v>
      </c>
      <c r="I855" s="29">
        <v>0.0</v>
      </c>
      <c r="J855" s="27" t="s">
        <v>3214</v>
      </c>
      <c r="K855" s="30" t="s">
        <v>42</v>
      </c>
      <c r="L855" s="27" t="s">
        <v>42</v>
      </c>
      <c r="M855" s="51" t="s">
        <v>895</v>
      </c>
      <c r="N855" s="153" t="s">
        <v>58</v>
      </c>
      <c r="O855" s="149" t="s">
        <v>58</v>
      </c>
      <c r="P855" s="66"/>
      <c r="Q855" s="66"/>
      <c r="R855" s="66"/>
      <c r="S855" s="66"/>
      <c r="T855" s="66"/>
      <c r="U855" s="66"/>
      <c r="V855" s="66"/>
      <c r="W855" s="66"/>
      <c r="X855" s="66"/>
      <c r="Y855" s="66"/>
      <c r="Z855" s="38" t="str">
        <f t="array" ref="Z855">IFERROR(xlookup(C:C,'Follow up.1'!A:A,'Follow up.1'!AF:AF),"-")</f>
        <v>-</v>
      </c>
      <c r="AA855" s="27"/>
      <c r="AB855" s="27"/>
      <c r="AC855" s="27"/>
      <c r="AD855" s="27"/>
      <c r="AE855" s="27"/>
      <c r="AF855" s="27"/>
      <c r="AG855" s="27"/>
      <c r="AH855" s="27"/>
      <c r="AI855" s="27"/>
      <c r="AJ855" s="27"/>
      <c r="AK855" s="27"/>
      <c r="AL855" s="27"/>
      <c r="AM855" s="27"/>
      <c r="AN855" s="39" t="str">
        <f t="array" ref="AN855">IFNA(TEXT(XLOOKUP(C:C,'Follow up.2'!B:B,'Follow up.2'!AF:AF),if(left(B855,1)="3","x", "mm/yyyy")), "-")</f>
        <v>-</v>
      </c>
      <c r="AO855" s="27"/>
      <c r="AP855" s="27"/>
      <c r="AQ855" s="3"/>
      <c r="AR855" s="3"/>
      <c r="AS855" s="3"/>
      <c r="AT855" s="3"/>
      <c r="AU855" s="3"/>
      <c r="AV855" s="3"/>
      <c r="AW855" s="3"/>
      <c r="AX855" s="3"/>
      <c r="AY855" s="3"/>
      <c r="AZ855" s="3"/>
      <c r="BA855" s="3"/>
      <c r="BB855" s="3"/>
      <c r="BC855" s="3"/>
      <c r="BD855" s="3"/>
      <c r="BE855" s="3"/>
      <c r="BF855" s="3"/>
      <c r="BG855" s="3"/>
      <c r="BH855" s="3"/>
      <c r="BI855" s="3"/>
    </row>
    <row r="856" ht="12.75" customHeight="1">
      <c r="A856" s="1"/>
      <c r="B856" s="1" t="str">
        <f t="array" ref="B856">ifna(iferror(xlookup(C:C,'1000'!A:A,'1000'!D:D),iferror(xlookup(C:C,'2000'!A:A,'2000'!D:D),xlookup(C:C,'3000'!A:A,'3000'!D:D))),"-")</f>
        <v>-</v>
      </c>
      <c r="C856" s="26">
        <v>953.0</v>
      </c>
      <c r="D856" s="27" t="s">
        <v>3275</v>
      </c>
      <c r="E856" s="27" t="s">
        <v>3276</v>
      </c>
      <c r="F856" s="27" t="s">
        <v>50</v>
      </c>
      <c r="G856" s="27" t="s">
        <v>3151</v>
      </c>
      <c r="H856" s="28">
        <v>0.0</v>
      </c>
      <c r="I856" s="29">
        <v>0.0</v>
      </c>
      <c r="J856" s="27" t="s">
        <v>3277</v>
      </c>
      <c r="K856" s="30" t="s">
        <v>3278</v>
      </c>
      <c r="L856" s="31" t="s">
        <v>3278</v>
      </c>
      <c r="M856" s="51" t="s">
        <v>895</v>
      </c>
      <c r="N856" s="153" t="s">
        <v>58</v>
      </c>
      <c r="O856" s="149" t="s">
        <v>58</v>
      </c>
      <c r="P856" s="35"/>
      <c r="Q856" s="35"/>
      <c r="R856" s="35"/>
      <c r="S856" s="35"/>
      <c r="T856" s="35"/>
      <c r="U856" s="35"/>
      <c r="V856" s="35"/>
      <c r="W856" s="35"/>
      <c r="X856" s="35"/>
      <c r="Y856" s="35"/>
      <c r="Z856" s="38" t="str">
        <f t="array" ref="Z856">IFERROR(xlookup(C:C,'Follow up.1'!A:A,'Follow up.1'!AF:AF),"-")</f>
        <v>-</v>
      </c>
      <c r="AA856" s="31"/>
      <c r="AB856" s="31"/>
      <c r="AC856" s="31"/>
      <c r="AD856" s="31"/>
      <c r="AE856" s="31"/>
      <c r="AF856" s="31"/>
      <c r="AG856" s="31"/>
      <c r="AH856" s="31"/>
      <c r="AI856" s="31"/>
      <c r="AJ856" s="31"/>
      <c r="AK856" s="31"/>
      <c r="AL856" s="31"/>
      <c r="AM856" s="31"/>
      <c r="AN856" s="39" t="str">
        <f t="array" ref="AN856">IFNA(TEXT(XLOOKUP(C:C,'Follow up.2'!B:B,'Follow up.2'!AF:AF),if(left(B856,1)="3","x", "mm/yyyy")), "-")</f>
        <v>-</v>
      </c>
      <c r="AO856" s="31"/>
      <c r="AP856" s="27"/>
      <c r="AQ856" s="3"/>
      <c r="AR856" s="3"/>
      <c r="AS856" s="3"/>
      <c r="AT856" s="3"/>
      <c r="AU856" s="3"/>
      <c r="AV856" s="3"/>
      <c r="AW856" s="3"/>
      <c r="AX856" s="3"/>
      <c r="AY856" s="3"/>
      <c r="AZ856" s="3"/>
      <c r="BA856" s="3"/>
      <c r="BB856" s="3"/>
      <c r="BC856" s="3"/>
      <c r="BD856" s="3"/>
      <c r="BE856" s="3"/>
      <c r="BF856" s="3"/>
      <c r="BG856" s="3"/>
      <c r="BH856" s="3"/>
      <c r="BI856" s="3"/>
    </row>
    <row r="857" ht="12.75" customHeight="1">
      <c r="A857" s="1"/>
      <c r="B857" s="1" t="str">
        <f t="array" ref="B857">ifna(iferror(xlookup(C:C,'1000'!A:A,'1000'!D:D),iferror(xlookup(C:C,'2000'!A:A,'2000'!D:D),xlookup(C:C,'3000'!A:A,'3000'!D:D))),"-")</f>
        <v>-</v>
      </c>
      <c r="C857" s="26">
        <v>1019.0</v>
      </c>
      <c r="D857" s="27" t="s">
        <v>3279</v>
      </c>
      <c r="E857" s="27" t="s">
        <v>1571</v>
      </c>
      <c r="F857" s="27" t="s">
        <v>50</v>
      </c>
      <c r="G857" s="27" t="s">
        <v>3151</v>
      </c>
      <c r="H857" s="28">
        <v>0.0</v>
      </c>
      <c r="I857" s="29">
        <v>0.0</v>
      </c>
      <c r="J857" s="27" t="s">
        <v>3280</v>
      </c>
      <c r="K857" s="30" t="s">
        <v>42</v>
      </c>
      <c r="L857" s="31" t="s">
        <v>42</v>
      </c>
      <c r="M857" s="51" t="s">
        <v>895</v>
      </c>
      <c r="N857" s="153" t="s">
        <v>58</v>
      </c>
      <c r="O857" s="149" t="s">
        <v>58</v>
      </c>
      <c r="P857" s="35"/>
      <c r="Q857" s="35"/>
      <c r="R857" s="35"/>
      <c r="S857" s="35"/>
      <c r="T857" s="35"/>
      <c r="U857" s="35"/>
      <c r="V857" s="35"/>
      <c r="W857" s="35"/>
      <c r="X857" s="35"/>
      <c r="Y857" s="35"/>
      <c r="Z857" s="38" t="str">
        <f t="array" ref="Z857">IFERROR(xlookup(C:C,'Follow up.1'!A:A,'Follow up.1'!AF:AF),"-")</f>
        <v>-</v>
      </c>
      <c r="AA857" s="31"/>
      <c r="AB857" s="31"/>
      <c r="AC857" s="31"/>
      <c r="AD857" s="31"/>
      <c r="AE857" s="31"/>
      <c r="AF857" s="31"/>
      <c r="AG857" s="31"/>
      <c r="AH857" s="31"/>
      <c r="AI857" s="31"/>
      <c r="AJ857" s="31"/>
      <c r="AK857" s="31"/>
      <c r="AL857" s="31"/>
      <c r="AM857" s="31"/>
      <c r="AN857" s="39" t="str">
        <f t="array" ref="AN857">IFNA(TEXT(XLOOKUP(C:C,'Follow up.2'!B:B,'Follow up.2'!AF:AF),if(left(B857,1)="3","x", "mm/yyyy")), "-")</f>
        <v>-</v>
      </c>
      <c r="AO857" s="31"/>
      <c r="AP857" s="27"/>
      <c r="AQ857" s="3"/>
      <c r="AR857" s="3"/>
      <c r="AS857" s="3"/>
      <c r="AT857" s="3"/>
      <c r="AU857" s="3"/>
      <c r="AV857" s="3"/>
      <c r="AW857" s="3"/>
      <c r="AX857" s="3"/>
      <c r="AY857" s="3"/>
      <c r="AZ857" s="3"/>
      <c r="BA857" s="3"/>
      <c r="BB857" s="3"/>
      <c r="BC857" s="3"/>
      <c r="BD857" s="3"/>
      <c r="BE857" s="3"/>
      <c r="BF857" s="3"/>
      <c r="BG857" s="3"/>
      <c r="BH857" s="3"/>
      <c r="BI857" s="3"/>
    </row>
    <row r="858" ht="12.75" customHeight="1">
      <c r="A858" s="1"/>
      <c r="B858" s="1">
        <f t="array" ref="B858">ifna(iferror(xlookup(C:C,'1000'!A:A,'1000'!D:D),iferror(xlookup(C:C,'2000'!A:A,'2000'!D:D),xlookup(C:C,'3000'!A:A,'3000'!D:D))),"-")</f>
        <v>3057</v>
      </c>
      <c r="C858" s="26">
        <v>386.0</v>
      </c>
      <c r="D858" s="27" t="s">
        <v>3281</v>
      </c>
      <c r="E858" s="27" t="s">
        <v>3282</v>
      </c>
      <c r="F858" s="27" t="s">
        <v>50</v>
      </c>
      <c r="G858" s="27" t="s">
        <v>3283</v>
      </c>
      <c r="H858" s="28">
        <v>0.0</v>
      </c>
      <c r="I858" s="29">
        <v>0.0</v>
      </c>
      <c r="J858" s="27" t="s">
        <v>3284</v>
      </c>
      <c r="K858" s="30" t="s">
        <v>609</v>
      </c>
      <c r="L858" s="31" t="s">
        <v>609</v>
      </c>
      <c r="M858" s="31"/>
      <c r="N858" s="33" t="s">
        <v>58</v>
      </c>
      <c r="O858" s="86" t="s">
        <v>58</v>
      </c>
      <c r="P858" s="35" t="s">
        <v>45</v>
      </c>
      <c r="Q858" s="35" t="s">
        <v>45</v>
      </c>
      <c r="R858" s="35" t="s">
        <v>45</v>
      </c>
      <c r="S858" s="35" t="s">
        <v>45</v>
      </c>
      <c r="T858" s="35" t="s">
        <v>45</v>
      </c>
      <c r="U858" s="35" t="s">
        <v>45</v>
      </c>
      <c r="V858" s="35" t="s">
        <v>45</v>
      </c>
      <c r="W858" s="35" t="s">
        <v>45</v>
      </c>
      <c r="X858" s="35" t="s">
        <v>45</v>
      </c>
      <c r="Y858" s="35" t="s">
        <v>45</v>
      </c>
      <c r="Z858" s="38" t="str">
        <f t="array" ref="Z858">IFERROR(xlookup(C:C,'Follow up.1'!A:A,'Follow up.1'!AF:AF),"-")</f>
        <v> 3/25</v>
      </c>
      <c r="AA858" s="32" t="s">
        <v>86</v>
      </c>
      <c r="AB858" s="32" t="s">
        <v>86</v>
      </c>
      <c r="AC858" s="32" t="s">
        <v>86</v>
      </c>
      <c r="AD858" s="32" t="s">
        <v>86</v>
      </c>
      <c r="AE858" s="32"/>
      <c r="AF858" s="32" t="s">
        <v>128</v>
      </c>
      <c r="AG858" s="32" t="s">
        <v>128</v>
      </c>
      <c r="AH858" s="32"/>
      <c r="AI858" s="32"/>
      <c r="AJ858" s="32"/>
      <c r="AK858" s="31"/>
      <c r="AL858" s="31"/>
      <c r="AM858" s="31"/>
      <c r="AN858" s="39" t="str">
        <f t="array" ref="AN858">IFNA(TEXT(XLOOKUP(C:C,'Follow up.2'!B:B,'Follow up.2'!AF:AF),if(left(B858,1)="3","x", "mm/yyyy")), "-")</f>
        <v/>
      </c>
      <c r="AO858" s="31"/>
      <c r="AP858" s="27"/>
      <c r="AQ858" s="3"/>
      <c r="AR858" s="3"/>
      <c r="AS858" s="3"/>
      <c r="AT858" s="3"/>
      <c r="AU858" s="3"/>
      <c r="AV858" s="3"/>
      <c r="AW858" s="40"/>
      <c r="AX858" s="40"/>
      <c r="AY858" s="40"/>
      <c r="AZ858" s="40"/>
      <c r="BA858" s="40"/>
      <c r="BB858" s="40"/>
      <c r="BC858" s="40"/>
      <c r="BD858" s="40"/>
      <c r="BE858" s="40"/>
      <c r="BF858" s="40"/>
      <c r="BG858" s="40"/>
      <c r="BH858" s="40"/>
      <c r="BI858" s="40"/>
    </row>
    <row r="859" ht="12.75" customHeight="1">
      <c r="A859" s="1"/>
      <c r="B859" s="1">
        <f t="array" ref="B859">ifna(iferror(xlookup(C:C,'1000'!A:A,'1000'!D:D),iferror(xlookup(C:C,'2000'!A:A,'2000'!D:D),xlookup(C:C,'3000'!A:A,'3000'!D:D))),"-")</f>
        <v>3036</v>
      </c>
      <c r="C859" s="26">
        <v>350.0</v>
      </c>
      <c r="D859" s="27" t="s">
        <v>3285</v>
      </c>
      <c r="E859" s="27" t="s">
        <v>3286</v>
      </c>
      <c r="F859" s="27" t="s">
        <v>50</v>
      </c>
      <c r="G859" s="27" t="s">
        <v>3283</v>
      </c>
      <c r="H859" s="28">
        <v>0.0</v>
      </c>
      <c r="I859" s="29" t="s">
        <v>3287</v>
      </c>
      <c r="J859" s="27" t="s">
        <v>3287</v>
      </c>
      <c r="K859" s="30"/>
      <c r="L859" s="31"/>
      <c r="M859" s="31"/>
      <c r="N859" s="33" t="s">
        <v>654</v>
      </c>
      <c r="O859" s="86" t="s">
        <v>654</v>
      </c>
      <c r="P859" s="35" t="s">
        <v>45</v>
      </c>
      <c r="Q859" s="35" t="s">
        <v>45</v>
      </c>
      <c r="R859" s="35" t="s">
        <v>45</v>
      </c>
      <c r="S859" s="35" t="s">
        <v>45</v>
      </c>
      <c r="T859" s="35" t="s">
        <v>45</v>
      </c>
      <c r="U859" s="35" t="s">
        <v>45</v>
      </c>
      <c r="V859" s="66" t="s">
        <v>45</v>
      </c>
      <c r="W859" s="35" t="s">
        <v>45</v>
      </c>
      <c r="X859" s="35" t="s">
        <v>45</v>
      </c>
      <c r="Y859" s="35" t="s">
        <v>45</v>
      </c>
      <c r="Z859" s="38" t="str">
        <f t="array" ref="Z859">IFERROR(xlookup(C:C,'Follow up.1'!A:A,'Follow up.1'!AF:AF),"-")</f>
        <v> 3/25</v>
      </c>
      <c r="AA859" s="32" t="s">
        <v>86</v>
      </c>
      <c r="AB859" s="32" t="s">
        <v>57</v>
      </c>
      <c r="AC859" s="32" t="s">
        <v>46</v>
      </c>
      <c r="AD859" s="32" t="s">
        <v>46</v>
      </c>
      <c r="AE859" s="32"/>
      <c r="AF859" s="32" t="s">
        <v>86</v>
      </c>
      <c r="AG859" s="32" t="s">
        <v>57</v>
      </c>
      <c r="AH859" s="32"/>
      <c r="AI859" s="32" t="s">
        <v>46</v>
      </c>
      <c r="AJ859" s="32" t="s">
        <v>46</v>
      </c>
      <c r="AK859" s="32" t="s">
        <v>46</v>
      </c>
      <c r="AL859" s="32" t="s">
        <v>57</v>
      </c>
      <c r="AM859" s="32" t="s">
        <v>121</v>
      </c>
      <c r="AN859" s="39" t="str">
        <f t="array" ref="AN859">IFNA(TEXT(XLOOKUP(C:C,'Follow up.2'!B:B,'Follow up.2'!AF:AF),if(left(B859,1)="3","x", "mm/yyyy")), "-")</f>
        <v>x</v>
      </c>
      <c r="AO859" s="86" t="s">
        <v>654</v>
      </c>
      <c r="AP859" s="27"/>
      <c r="AQ859" s="3"/>
      <c r="AR859" s="3"/>
      <c r="AS859" s="3"/>
      <c r="AT859" s="3"/>
      <c r="AU859" s="3"/>
      <c r="AV859" s="3"/>
      <c r="AW859" s="3"/>
      <c r="AX859" s="3"/>
      <c r="AY859" s="3"/>
      <c r="AZ859" s="3"/>
      <c r="BA859" s="3"/>
      <c r="BB859" s="3"/>
      <c r="BC859" s="3"/>
      <c r="BD859" s="3"/>
      <c r="BE859" s="3"/>
      <c r="BF859" s="3"/>
      <c r="BG859" s="3"/>
      <c r="BH859" s="3"/>
      <c r="BI859" s="3"/>
    </row>
    <row r="860" ht="12.75" customHeight="1">
      <c r="A860" s="1"/>
      <c r="B860" s="1">
        <f t="array" ref="B860">ifna(iferror(xlookup(C:C,'1000'!A:A,'1000'!D:D),iferror(xlookup(C:C,'2000'!A:A,'2000'!D:D),xlookup(C:C,'3000'!A:A,'3000'!D:D))),"-")</f>
        <v>3056</v>
      </c>
      <c r="C860" s="26">
        <v>391.0</v>
      </c>
      <c r="D860" s="27" t="s">
        <v>976</v>
      </c>
      <c r="E860" s="27" t="s">
        <v>2325</v>
      </c>
      <c r="F860" s="27" t="s">
        <v>50</v>
      </c>
      <c r="G860" s="27" t="s">
        <v>3283</v>
      </c>
      <c r="H860" s="28">
        <v>0.0</v>
      </c>
      <c r="I860" s="29" t="s">
        <v>3288</v>
      </c>
      <c r="J860" s="27" t="s">
        <v>3289</v>
      </c>
      <c r="K860" s="30"/>
      <c r="L860" s="31"/>
      <c r="M860" s="32" t="s">
        <v>3290</v>
      </c>
      <c r="N860" s="33" t="s">
        <v>654</v>
      </c>
      <c r="O860" s="86" t="s">
        <v>654</v>
      </c>
      <c r="P860" s="35" t="s">
        <v>45</v>
      </c>
      <c r="Q860" s="35" t="s">
        <v>45</v>
      </c>
      <c r="R860" s="35" t="s">
        <v>45</v>
      </c>
      <c r="S860" s="35" t="s">
        <v>45</v>
      </c>
      <c r="T860" s="35" t="s">
        <v>45</v>
      </c>
      <c r="U860" s="35" t="s">
        <v>45</v>
      </c>
      <c r="V860" s="35" t="s">
        <v>45</v>
      </c>
      <c r="W860" s="35" t="s">
        <v>45</v>
      </c>
      <c r="X860" s="35" t="s">
        <v>45</v>
      </c>
      <c r="Y860" s="35" t="s">
        <v>45</v>
      </c>
      <c r="Z860" s="38" t="str">
        <f t="array" ref="Z860">IFERROR(xlookup(C:C,'Follow up.1'!A:A,'Follow up.1'!AF:AF),"-")</f>
        <v> 4/25</v>
      </c>
      <c r="AA860" s="32" t="s">
        <v>46</v>
      </c>
      <c r="AB860" s="32" t="s">
        <v>46</v>
      </c>
      <c r="AC860" s="32" t="s">
        <v>47</v>
      </c>
      <c r="AD860" s="32" t="s">
        <v>47</v>
      </c>
      <c r="AE860" s="32"/>
      <c r="AF860" s="32" t="s">
        <v>77</v>
      </c>
      <c r="AG860" s="32" t="s">
        <v>57</v>
      </c>
      <c r="AH860" s="32"/>
      <c r="AI860" s="32" t="s">
        <v>128</v>
      </c>
      <c r="AJ860" s="32" t="s">
        <v>86</v>
      </c>
      <c r="AK860" s="32" t="s">
        <v>107</v>
      </c>
      <c r="AL860" s="31"/>
      <c r="AM860" s="31"/>
      <c r="AN860" s="39" t="str">
        <f t="array" ref="AN860">IFNA(TEXT(XLOOKUP(C:C,'Follow up.2'!B:B,'Follow up.2'!AF:AF),if(left(B860,1)="3","x", "mm/yyyy")), "-")</f>
        <v>x</v>
      </c>
      <c r="AO860" s="31"/>
      <c r="AP860" s="27"/>
      <c r="AQ860" s="3"/>
      <c r="AR860" s="3"/>
      <c r="AS860" s="3"/>
      <c r="AT860" s="3"/>
      <c r="AU860" s="3"/>
      <c r="AV860" s="3"/>
      <c r="AW860" s="3"/>
      <c r="AX860" s="3"/>
      <c r="AY860" s="3"/>
      <c r="AZ860" s="3"/>
      <c r="BA860" s="3"/>
      <c r="BB860" s="3"/>
      <c r="BC860" s="3"/>
      <c r="BD860" s="3"/>
      <c r="BE860" s="3"/>
      <c r="BF860" s="3"/>
      <c r="BG860" s="3"/>
      <c r="BH860" s="3"/>
      <c r="BI860" s="3"/>
    </row>
    <row r="861" ht="12.75" customHeight="1">
      <c r="A861" s="1"/>
      <c r="B861" s="1">
        <f t="array" ref="B861">ifna(iferror(xlookup(C:C,'1000'!A:A,'1000'!D:D),iferror(xlookup(C:C,'2000'!A:A,'2000'!D:D),xlookup(C:C,'3000'!A:A,'3000'!D:D))),"-")</f>
        <v>3032</v>
      </c>
      <c r="C861" s="26">
        <v>300.0</v>
      </c>
      <c r="D861" s="27" t="s">
        <v>3291</v>
      </c>
      <c r="E861" s="27" t="s">
        <v>3292</v>
      </c>
      <c r="F861" s="27" t="s">
        <v>50</v>
      </c>
      <c r="G861" s="27" t="s">
        <v>3283</v>
      </c>
      <c r="H861" s="28">
        <v>0.0</v>
      </c>
      <c r="I861" s="29">
        <v>0.0</v>
      </c>
      <c r="J861" s="27" t="s">
        <v>3293</v>
      </c>
      <c r="K861" s="30" t="s">
        <v>609</v>
      </c>
      <c r="L861" s="31" t="s">
        <v>609</v>
      </c>
      <c r="M861" s="31"/>
      <c r="N861" s="33" t="s">
        <v>654</v>
      </c>
      <c r="O861" s="86" t="s">
        <v>654</v>
      </c>
      <c r="P861" s="35" t="s">
        <v>45</v>
      </c>
      <c r="Q861" s="35" t="s">
        <v>45</v>
      </c>
      <c r="R861" s="35" t="s">
        <v>45</v>
      </c>
      <c r="S861" s="35" t="s">
        <v>45</v>
      </c>
      <c r="T861" s="35" t="s">
        <v>45</v>
      </c>
      <c r="U861" s="35" t="s">
        <v>45</v>
      </c>
      <c r="V861" s="35" t="s">
        <v>45</v>
      </c>
      <c r="W861" s="35" t="s">
        <v>45</v>
      </c>
      <c r="X861" s="35" t="s">
        <v>45</v>
      </c>
      <c r="Y861" s="35" t="s">
        <v>45</v>
      </c>
      <c r="Z861" s="38" t="str">
        <f t="array" ref="Z861">IFERROR(xlookup(C:C,'Follow up.1'!A:A,'Follow up.1'!AF:AF),"-")</f>
        <v> 3/25</v>
      </c>
      <c r="AA861" s="32" t="s">
        <v>106</v>
      </c>
      <c r="AB861" s="32" t="s">
        <v>46</v>
      </c>
      <c r="AC861" s="32" t="s">
        <v>128</v>
      </c>
      <c r="AD861" s="32" t="s">
        <v>128</v>
      </c>
      <c r="AE861" s="32"/>
      <c r="AF861" s="32" t="s">
        <v>46</v>
      </c>
      <c r="AG861" s="32" t="s">
        <v>68</v>
      </c>
      <c r="AH861" s="32"/>
      <c r="AI861" s="32" t="s">
        <v>86</v>
      </c>
      <c r="AJ861" s="32" t="s">
        <v>57</v>
      </c>
      <c r="AK861" s="32" t="s">
        <v>57</v>
      </c>
      <c r="AL861" s="32" t="s">
        <v>46</v>
      </c>
      <c r="AM861" s="32" t="s">
        <v>121</v>
      </c>
      <c r="AN861" s="39" t="str">
        <f t="array" ref="AN861">IFNA(TEXT(XLOOKUP(C:C,'Follow up.2'!B:B,'Follow up.2'!AF:AF),if(left(B861,1)="3","x", "mm/yyyy")), "-")</f>
        <v>x</v>
      </c>
      <c r="AO861" s="31"/>
      <c r="AP861" s="27"/>
      <c r="AQ861" s="3"/>
      <c r="AR861" s="3"/>
      <c r="AS861" s="3"/>
      <c r="AT861" s="3"/>
      <c r="AU861" s="3"/>
      <c r="AV861" s="3"/>
      <c r="AW861" s="3"/>
      <c r="AX861" s="3"/>
      <c r="AY861" s="3"/>
      <c r="AZ861" s="3"/>
      <c r="BA861" s="3"/>
      <c r="BB861" s="3"/>
      <c r="BC861" s="3"/>
      <c r="BD861" s="3"/>
      <c r="BE861" s="3"/>
      <c r="BF861" s="3"/>
      <c r="BG861" s="3"/>
      <c r="BH861" s="3"/>
      <c r="BI861" s="3"/>
    </row>
    <row r="862" ht="12.75" customHeight="1">
      <c r="A862" s="1"/>
      <c r="B862" s="1">
        <f t="array" ref="B862">ifna(iferror(xlookup(C:C,'1000'!A:A,'1000'!D:D),iferror(xlookup(C:C,'2000'!A:A,'2000'!D:D),xlookup(C:C,'3000'!A:A,'3000'!D:D))),"-")</f>
        <v>3034</v>
      </c>
      <c r="C862" s="26">
        <v>328.0</v>
      </c>
      <c r="D862" s="27" t="s">
        <v>3294</v>
      </c>
      <c r="E862" s="27" t="s">
        <v>3295</v>
      </c>
      <c r="F862" s="27" t="s">
        <v>50</v>
      </c>
      <c r="G862" s="27" t="s">
        <v>3283</v>
      </c>
      <c r="H862" s="28">
        <v>0.0</v>
      </c>
      <c r="I862" s="29">
        <v>0.0</v>
      </c>
      <c r="J862" s="27" t="s">
        <v>3296</v>
      </c>
      <c r="K862" s="30"/>
      <c r="L862" s="31"/>
      <c r="M862" s="32"/>
      <c r="N862" s="33" t="s">
        <v>654</v>
      </c>
      <c r="O862" s="145" t="s">
        <v>654</v>
      </c>
      <c r="P862" s="35" t="s">
        <v>45</v>
      </c>
      <c r="Q862" s="35" t="s">
        <v>45</v>
      </c>
      <c r="R862" s="35" t="s">
        <v>45</v>
      </c>
      <c r="S862" s="35" t="s">
        <v>45</v>
      </c>
      <c r="T862" s="35" t="s">
        <v>45</v>
      </c>
      <c r="U862" s="35" t="s">
        <v>45</v>
      </c>
      <c r="V862" s="66" t="s">
        <v>45</v>
      </c>
      <c r="W862" s="35" t="s">
        <v>45</v>
      </c>
      <c r="X862" s="35" t="s">
        <v>45</v>
      </c>
      <c r="Y862" s="35" t="s">
        <v>45</v>
      </c>
      <c r="Z862" s="38" t="str">
        <f t="array" ref="Z862">IFERROR(xlookup(C:C,'Follow up.1'!A:A,'Follow up.1'!AF:AF),"-")</f>
        <v> 3/25</v>
      </c>
      <c r="AA862" s="32" t="s">
        <v>57</v>
      </c>
      <c r="AB862" s="32" t="s">
        <v>68</v>
      </c>
      <c r="AC862" s="31"/>
      <c r="AD862" s="31"/>
      <c r="AE862" s="31"/>
      <c r="AF862" s="31"/>
      <c r="AG862" s="31"/>
      <c r="AH862" s="31"/>
      <c r="AI862" s="31"/>
      <c r="AJ862" s="31"/>
      <c r="AK862" s="31"/>
      <c r="AL862" s="31"/>
      <c r="AM862" s="31"/>
      <c r="AN862" s="39" t="str">
        <f t="array" ref="AN862">IFNA(TEXT(XLOOKUP(C:C,'Follow up.2'!B:B,'Follow up.2'!AF:AF),if(left(B862,1)="3","x", "mm/yyyy")), "-")</f>
        <v/>
      </c>
      <c r="AO862" s="31"/>
      <c r="AP862" s="27"/>
      <c r="AQ862" s="3"/>
      <c r="AR862" s="3"/>
      <c r="AS862" s="3"/>
      <c r="AT862" s="3"/>
      <c r="AU862" s="3"/>
      <c r="AV862" s="3"/>
      <c r="AW862" s="3"/>
      <c r="AX862" s="3"/>
      <c r="AY862" s="3"/>
      <c r="AZ862" s="3"/>
      <c r="BA862" s="3"/>
      <c r="BB862" s="3"/>
      <c r="BC862" s="3"/>
      <c r="BD862" s="3"/>
      <c r="BE862" s="3"/>
      <c r="BF862" s="3"/>
      <c r="BG862" s="3"/>
      <c r="BH862" s="3"/>
      <c r="BI862" s="3"/>
    </row>
    <row r="863" ht="12.75" customHeight="1">
      <c r="A863" s="1"/>
      <c r="B863" s="1">
        <f t="array" ref="B863">ifna(iferror(xlookup(C:C,'1000'!A:A,'1000'!D:D),iferror(xlookup(C:C,'2000'!A:A,'2000'!D:D),xlookup(C:C,'3000'!A:A,'3000'!D:D))),"-")</f>
        <v>3037</v>
      </c>
      <c r="C863" s="26">
        <v>311.0</v>
      </c>
      <c r="D863" s="27" t="s">
        <v>3297</v>
      </c>
      <c r="E863" s="27" t="s">
        <v>3298</v>
      </c>
      <c r="F863" s="27" t="s">
        <v>50</v>
      </c>
      <c r="G863" s="27" t="s">
        <v>3283</v>
      </c>
      <c r="H863" s="28">
        <v>0.0</v>
      </c>
      <c r="I863" s="29">
        <v>0.0</v>
      </c>
      <c r="J863" s="27" t="s">
        <v>3299</v>
      </c>
      <c r="K863" s="30"/>
      <c r="L863" s="31"/>
      <c r="M863" s="31"/>
      <c r="N863" s="33" t="s">
        <v>654</v>
      </c>
      <c r="O863" s="95" t="s">
        <v>654</v>
      </c>
      <c r="P863" s="35" t="s">
        <v>45</v>
      </c>
      <c r="Q863" s="35" t="s">
        <v>45</v>
      </c>
      <c r="R863" s="35" t="s">
        <v>45</v>
      </c>
      <c r="S863" s="35" t="s">
        <v>45</v>
      </c>
      <c r="T863" s="35" t="s">
        <v>45</v>
      </c>
      <c r="U863" s="35" t="s">
        <v>45</v>
      </c>
      <c r="V863" s="35" t="s">
        <v>45</v>
      </c>
      <c r="W863" s="35" t="s">
        <v>45</v>
      </c>
      <c r="X863" s="35" t="s">
        <v>45</v>
      </c>
      <c r="Y863" s="35" t="s">
        <v>45</v>
      </c>
      <c r="Z863" s="38" t="str">
        <f t="array" ref="Z863">IFERROR(xlookup(C:C,'Follow up.1'!A:A,'Follow up.1'!AF:AF),"-")</f>
        <v> 3/25</v>
      </c>
      <c r="AA863" s="32" t="s">
        <v>46</v>
      </c>
      <c r="AB863" s="32" t="s">
        <v>86</v>
      </c>
      <c r="AC863" s="32" t="s">
        <v>86</v>
      </c>
      <c r="AD863" s="32" t="s">
        <v>86</v>
      </c>
      <c r="AE863" s="32"/>
      <c r="AF863" s="32" t="s">
        <v>57</v>
      </c>
      <c r="AG863" s="32" t="s">
        <v>57</v>
      </c>
      <c r="AH863" s="32"/>
      <c r="AI863" s="32" t="s">
        <v>46</v>
      </c>
      <c r="AJ863" s="32" t="s">
        <v>57</v>
      </c>
      <c r="AK863" s="32" t="s">
        <v>57</v>
      </c>
      <c r="AL863" s="32" t="s">
        <v>57</v>
      </c>
      <c r="AM863" s="32" t="s">
        <v>121</v>
      </c>
      <c r="AN863" s="39" t="str">
        <f t="array" ref="AN863">IFNA(TEXT(XLOOKUP(C:C,'Follow up.2'!B:B,'Follow up.2'!AF:AF),if(left(B863,1)="3","x", "mm/yyyy")), "-")</f>
        <v>x</v>
      </c>
      <c r="AO863" s="31"/>
      <c r="AP863" s="27"/>
      <c r="AQ863" s="3"/>
      <c r="AR863" s="3"/>
      <c r="AS863" s="3"/>
      <c r="AT863" s="3"/>
      <c r="AU863" s="3"/>
      <c r="AV863" s="3"/>
      <c r="AW863" s="3"/>
      <c r="AX863" s="3"/>
      <c r="AY863" s="3"/>
      <c r="AZ863" s="3"/>
      <c r="BA863" s="3"/>
      <c r="BB863" s="3"/>
      <c r="BC863" s="3"/>
      <c r="BD863" s="3"/>
      <c r="BE863" s="3"/>
      <c r="BF863" s="3"/>
      <c r="BG863" s="3"/>
      <c r="BH863" s="3"/>
      <c r="BI863" s="3"/>
    </row>
    <row r="864" ht="12.75" customHeight="1">
      <c r="A864" s="1"/>
      <c r="B864" s="1">
        <f t="array" ref="B864">ifna(iferror(xlookup(C:C,'1000'!A:A,'1000'!D:D),iferror(xlookup(C:C,'2000'!A:A,'2000'!D:D),xlookup(C:C,'3000'!A:A,'3000'!D:D))),"-")</f>
        <v>3038</v>
      </c>
      <c r="C864" s="26">
        <v>336.0</v>
      </c>
      <c r="D864" s="27" t="s">
        <v>3300</v>
      </c>
      <c r="E864" s="27" t="s">
        <v>3301</v>
      </c>
      <c r="F864" s="27" t="s">
        <v>50</v>
      </c>
      <c r="G864" s="27" t="s">
        <v>3283</v>
      </c>
      <c r="H864" s="28">
        <v>0.0</v>
      </c>
      <c r="I864" s="29">
        <v>0.0</v>
      </c>
      <c r="J864" s="27" t="s">
        <v>3302</v>
      </c>
      <c r="K864" s="30"/>
      <c r="L864" s="31"/>
      <c r="M864" s="31"/>
      <c r="N864" s="33" t="s">
        <v>654</v>
      </c>
      <c r="O864" s="86" t="s">
        <v>654</v>
      </c>
      <c r="P864" s="35" t="s">
        <v>45</v>
      </c>
      <c r="Q864" s="35" t="s">
        <v>45</v>
      </c>
      <c r="R864" s="35" t="s">
        <v>45</v>
      </c>
      <c r="S864" s="35" t="s">
        <v>45</v>
      </c>
      <c r="T864" s="35" t="s">
        <v>45</v>
      </c>
      <c r="U864" s="35" t="s">
        <v>45</v>
      </c>
      <c r="V864" s="66" t="s">
        <v>45</v>
      </c>
      <c r="W864" s="35" t="s">
        <v>45</v>
      </c>
      <c r="X864" s="35" t="s">
        <v>45</v>
      </c>
      <c r="Y864" s="35" t="s">
        <v>45</v>
      </c>
      <c r="Z864" s="38" t="str">
        <f t="array" ref="Z864">IFERROR(xlookup(C:C,'Follow up.1'!A:A,'Follow up.1'!AF:AF),"-")</f>
        <v> 3/25</v>
      </c>
      <c r="AA864" s="32" t="s">
        <v>86</v>
      </c>
      <c r="AB864" s="32" t="s">
        <v>56</v>
      </c>
      <c r="AC864" s="32" t="s">
        <v>56</v>
      </c>
      <c r="AD864" s="32" t="s">
        <v>56</v>
      </c>
      <c r="AE864" s="32"/>
      <c r="AF864" s="32" t="s">
        <v>57</v>
      </c>
      <c r="AG864" s="32" t="s">
        <v>46</v>
      </c>
      <c r="AH864" s="32"/>
      <c r="AI864" s="32" t="s">
        <v>86</v>
      </c>
      <c r="AJ864" s="32" t="s">
        <v>86</v>
      </c>
      <c r="AK864" s="32" t="s">
        <v>68</v>
      </c>
      <c r="AL864" s="32" t="s">
        <v>68</v>
      </c>
      <c r="AM864" s="32" t="s">
        <v>121</v>
      </c>
      <c r="AN864" s="39" t="str">
        <f t="array" ref="AN864">IFNA(TEXT(XLOOKUP(C:C,'Follow up.2'!B:B,'Follow up.2'!AF:AF),if(left(B864,1)="3","x", "mm/yyyy")), "-")</f>
        <v>x</v>
      </c>
      <c r="AO864" s="31"/>
      <c r="AP864" s="27"/>
      <c r="AQ864" s="3"/>
      <c r="AR864" s="3"/>
      <c r="AS864" s="3"/>
      <c r="AT864" s="3"/>
      <c r="AU864" s="3"/>
      <c r="AV864" s="3"/>
      <c r="AW864" s="244"/>
      <c r="AX864" s="244"/>
      <c r="AY864" s="244"/>
      <c r="AZ864" s="244"/>
      <c r="BA864" s="244"/>
      <c r="BB864" s="244"/>
      <c r="BC864" s="244"/>
      <c r="BD864" s="244"/>
      <c r="BE864" s="244"/>
      <c r="BF864" s="244"/>
      <c r="BG864" s="244"/>
      <c r="BH864" s="244"/>
      <c r="BI864" s="244"/>
    </row>
    <row r="865" ht="12.75" customHeight="1">
      <c r="A865" s="1"/>
      <c r="B865" s="1">
        <f t="array" ref="B865">ifna(iferror(xlookup(C:C,'1000'!A:A,'1000'!D:D),iferror(xlookup(C:C,'2000'!A:A,'2000'!D:D),xlookup(C:C,'3000'!A:A,'3000'!D:D))),"-")</f>
        <v>3049</v>
      </c>
      <c r="C865" s="26">
        <v>379.0</v>
      </c>
      <c r="D865" s="27" t="s">
        <v>3303</v>
      </c>
      <c r="E865" s="27" t="s">
        <v>3304</v>
      </c>
      <c r="F865" s="27" t="s">
        <v>50</v>
      </c>
      <c r="G865" s="27" t="s">
        <v>3283</v>
      </c>
      <c r="H865" s="28">
        <v>0.0</v>
      </c>
      <c r="I865" s="29">
        <v>0.0</v>
      </c>
      <c r="J865" s="27" t="s">
        <v>3305</v>
      </c>
      <c r="K865" s="30"/>
      <c r="L865" s="31"/>
      <c r="M865" s="31"/>
      <c r="N865" s="33" t="s">
        <v>654</v>
      </c>
      <c r="O865" s="95" t="s">
        <v>654</v>
      </c>
      <c r="P865" s="35" t="s">
        <v>45</v>
      </c>
      <c r="Q865" s="35" t="s">
        <v>45</v>
      </c>
      <c r="R865" s="35" t="s">
        <v>45</v>
      </c>
      <c r="S865" s="35" t="s">
        <v>45</v>
      </c>
      <c r="T865" s="35" t="s">
        <v>45</v>
      </c>
      <c r="U865" s="35" t="s">
        <v>45</v>
      </c>
      <c r="V865" s="35" t="s">
        <v>45</v>
      </c>
      <c r="W865" s="35" t="s">
        <v>45</v>
      </c>
      <c r="X865" s="35" t="s">
        <v>45</v>
      </c>
      <c r="Y865" s="35" t="s">
        <v>45</v>
      </c>
      <c r="Z865" s="38" t="str">
        <f t="array" ref="Z865">IFERROR(xlookup(C:C,'Follow up.1'!A:A,'Follow up.1'!AF:AF),"-")</f>
        <v> 3/25</v>
      </c>
      <c r="AA865" s="32" t="s">
        <v>46</v>
      </c>
      <c r="AB865" s="32" t="s">
        <v>68</v>
      </c>
      <c r="AC865" s="32" t="s">
        <v>68</v>
      </c>
      <c r="AD865" s="32" t="s">
        <v>68</v>
      </c>
      <c r="AE865" s="32"/>
      <c r="AF865" s="32" t="s">
        <v>44</v>
      </c>
      <c r="AG865" s="32" t="s">
        <v>106</v>
      </c>
      <c r="AH865" s="32"/>
      <c r="AI865" s="32" t="s">
        <v>57</v>
      </c>
      <c r="AJ865" s="32" t="s">
        <v>57</v>
      </c>
      <c r="AK865" s="32" t="s">
        <v>57</v>
      </c>
      <c r="AL865" s="32" t="s">
        <v>57</v>
      </c>
      <c r="AM865" s="32" t="s">
        <v>121</v>
      </c>
      <c r="AN865" s="39" t="str">
        <f t="array" ref="AN865">IFNA(TEXT(XLOOKUP(C:C,'Follow up.2'!B:B,'Follow up.2'!AF:AF),if(left(B865,1)="3","x", "mm/yyyy")), "-")</f>
        <v>x</v>
      </c>
      <c r="AO865" s="31"/>
      <c r="AP865" s="27"/>
      <c r="AQ865" s="3"/>
      <c r="AR865" s="3"/>
      <c r="AS865" s="3"/>
      <c r="AT865" s="3"/>
      <c r="AU865" s="3"/>
      <c r="AV865" s="3"/>
      <c r="AW865" s="3"/>
      <c r="AX865" s="3"/>
      <c r="AY865" s="3"/>
      <c r="AZ865" s="3"/>
      <c r="BA865" s="3"/>
      <c r="BB865" s="3"/>
      <c r="BC865" s="3"/>
      <c r="BD865" s="3"/>
      <c r="BE865" s="3"/>
      <c r="BF865" s="3"/>
      <c r="BG865" s="3"/>
      <c r="BH865" s="3"/>
      <c r="BI865" s="3"/>
    </row>
    <row r="866" ht="12.75" customHeight="1">
      <c r="A866" s="1"/>
      <c r="B866" s="1">
        <f t="array" ref="B866">ifna(iferror(xlookup(C:C,'1000'!A:A,'1000'!D:D),iferror(xlookup(C:C,'2000'!A:A,'2000'!D:D),xlookup(C:C,'3000'!A:A,'3000'!D:D))),"-")</f>
        <v>3051</v>
      </c>
      <c r="C866" s="26">
        <v>407.0</v>
      </c>
      <c r="D866" s="27" t="s">
        <v>2261</v>
      </c>
      <c r="E866" s="27" t="s">
        <v>3306</v>
      </c>
      <c r="F866" s="27" t="s">
        <v>50</v>
      </c>
      <c r="G866" s="27" t="s">
        <v>3283</v>
      </c>
      <c r="H866" s="28">
        <v>0.0</v>
      </c>
      <c r="I866" s="29">
        <v>0.0</v>
      </c>
      <c r="J866" s="27" t="s">
        <v>3307</v>
      </c>
      <c r="K866" s="30"/>
      <c r="L866" s="31"/>
      <c r="M866" s="31"/>
      <c r="N866" s="33" t="s">
        <v>654</v>
      </c>
      <c r="O866" s="95" t="s">
        <v>654</v>
      </c>
      <c r="P866" s="35" t="s">
        <v>45</v>
      </c>
      <c r="Q866" s="35" t="s">
        <v>45</v>
      </c>
      <c r="R866" s="35" t="s">
        <v>45</v>
      </c>
      <c r="S866" s="35" t="s">
        <v>45</v>
      </c>
      <c r="T866" s="35" t="s">
        <v>45</v>
      </c>
      <c r="U866" s="35" t="s">
        <v>45</v>
      </c>
      <c r="V866" s="35" t="s">
        <v>45</v>
      </c>
      <c r="W866" s="35" t="s">
        <v>45</v>
      </c>
      <c r="X866" s="35" t="s">
        <v>45</v>
      </c>
      <c r="Y866" s="35" t="s">
        <v>45</v>
      </c>
      <c r="Z866" s="38" t="str">
        <f t="array" ref="Z866">IFERROR(xlookup(C:C,'Follow up.1'!A:A,'Follow up.1'!AF:AF),"-")</f>
        <v> 3/25</v>
      </c>
      <c r="AA866" s="32" t="s">
        <v>46</v>
      </c>
      <c r="AB866" s="32" t="s">
        <v>57</v>
      </c>
      <c r="AC866" s="32" t="s">
        <v>45</v>
      </c>
      <c r="AD866" s="32" t="s">
        <v>45</v>
      </c>
      <c r="AE866" s="32"/>
      <c r="AF866" s="32" t="s">
        <v>86</v>
      </c>
      <c r="AG866" s="32" t="s">
        <v>86</v>
      </c>
      <c r="AH866" s="32"/>
      <c r="AI866" s="32" t="s">
        <v>46</v>
      </c>
      <c r="AJ866" s="32"/>
      <c r="AK866" s="32"/>
      <c r="AL866" s="31"/>
      <c r="AM866" s="31"/>
      <c r="AN866" s="39" t="str">
        <f t="array" ref="AN866">IFNA(TEXT(XLOOKUP(C:C,'Follow up.2'!B:B,'Follow up.2'!AF:AF),if(left(B866,1)="3","x", "mm/yyyy")), "-")</f>
        <v/>
      </c>
      <c r="AO866" s="31"/>
      <c r="AP866" s="27"/>
      <c r="AQ866" s="3"/>
      <c r="AR866" s="3"/>
      <c r="AS866" s="3"/>
      <c r="AT866" s="3"/>
      <c r="AU866" s="3"/>
      <c r="AV866" s="3"/>
      <c r="AW866" s="3"/>
      <c r="AX866" s="3"/>
      <c r="AY866" s="3"/>
      <c r="AZ866" s="3"/>
      <c r="BA866" s="3"/>
      <c r="BB866" s="3"/>
      <c r="BC866" s="3"/>
      <c r="BD866" s="3"/>
      <c r="BE866" s="3"/>
      <c r="BF866" s="3"/>
      <c r="BG866" s="3"/>
      <c r="BH866" s="3"/>
      <c r="BI866" s="3"/>
    </row>
    <row r="867" ht="12.75" customHeight="1">
      <c r="A867" s="1"/>
      <c r="B867" s="1">
        <f t="array" ref="B867">ifna(iferror(xlookup(C:C,'1000'!A:A,'1000'!D:D),iferror(xlookup(C:C,'2000'!A:A,'2000'!D:D),xlookup(C:C,'3000'!A:A,'3000'!D:D))),"-")</f>
        <v>3052</v>
      </c>
      <c r="C867" s="26">
        <v>332.0</v>
      </c>
      <c r="D867" s="27" t="s">
        <v>3308</v>
      </c>
      <c r="E867" s="27" t="s">
        <v>3309</v>
      </c>
      <c r="F867" s="27" t="s">
        <v>50</v>
      </c>
      <c r="G867" s="27" t="s">
        <v>3283</v>
      </c>
      <c r="H867" s="28">
        <v>0.0</v>
      </c>
      <c r="I867" s="29">
        <v>0.0</v>
      </c>
      <c r="J867" s="27" t="s">
        <v>3310</v>
      </c>
      <c r="K867" s="30"/>
      <c r="L867" s="31"/>
      <c r="M867" s="31"/>
      <c r="N867" s="153" t="s">
        <v>58</v>
      </c>
      <c r="O867" s="149" t="s">
        <v>58</v>
      </c>
      <c r="P867" s="35" t="s">
        <v>45</v>
      </c>
      <c r="Q867" s="35"/>
      <c r="R867" s="35"/>
      <c r="S867" s="35"/>
      <c r="T867" s="35"/>
      <c r="U867" s="35"/>
      <c r="V867" s="35"/>
      <c r="W867" s="35"/>
      <c r="X867" s="35"/>
      <c r="Y867" s="35"/>
      <c r="Z867" s="38" t="str">
        <f t="array" ref="Z867">IFERROR(xlookup(C:C,'Follow up.1'!A:A,'Follow up.1'!AF:AF),"-")</f>
        <v>-</v>
      </c>
      <c r="AA867" s="31"/>
      <c r="AB867" s="31"/>
      <c r="AC867" s="31"/>
      <c r="AD867" s="31"/>
      <c r="AE867" s="31"/>
      <c r="AF867" s="31"/>
      <c r="AG867" s="31"/>
      <c r="AH867" s="31"/>
      <c r="AI867" s="31"/>
      <c r="AJ867" s="31"/>
      <c r="AK867" s="31"/>
      <c r="AL867" s="31"/>
      <c r="AM867" s="31"/>
      <c r="AN867" s="39" t="str">
        <f t="array" ref="AN867">IFNA(TEXT(XLOOKUP(C:C,'Follow up.2'!B:B,'Follow up.2'!AF:AF),if(left(B867,1)="3","x", "mm/yyyy")), "-")</f>
        <v>-</v>
      </c>
      <c r="AO867" s="31"/>
      <c r="AP867" s="27"/>
      <c r="AQ867" s="3"/>
      <c r="AR867" s="3"/>
      <c r="AS867" s="3"/>
      <c r="AT867" s="3"/>
      <c r="AU867" s="3"/>
      <c r="AV867" s="3"/>
      <c r="AW867" s="13"/>
      <c r="AX867" s="13"/>
      <c r="AY867" s="13"/>
      <c r="AZ867" s="13"/>
      <c r="BA867" s="13"/>
      <c r="BB867" s="13"/>
      <c r="BC867" s="13"/>
      <c r="BD867" s="13"/>
      <c r="BE867" s="13"/>
      <c r="BF867" s="13"/>
      <c r="BG867" s="13"/>
      <c r="BH867" s="13"/>
      <c r="BI867" s="13"/>
    </row>
    <row r="868" ht="12.75" customHeight="1">
      <c r="A868" s="1"/>
      <c r="B868" s="1">
        <f t="array" ref="B868">ifna(iferror(xlookup(C:C,'1000'!A:A,'1000'!D:D),iferror(xlookup(C:C,'2000'!A:A,'2000'!D:D),xlookup(C:C,'3000'!A:A,'3000'!D:D))),"-")</f>
        <v>3054</v>
      </c>
      <c r="C868" s="26">
        <v>301.0</v>
      </c>
      <c r="D868" s="27" t="s">
        <v>3311</v>
      </c>
      <c r="E868" s="27" t="s">
        <v>2521</v>
      </c>
      <c r="F868" s="27" t="s">
        <v>50</v>
      </c>
      <c r="G868" s="27" t="s">
        <v>3283</v>
      </c>
      <c r="H868" s="28">
        <v>0.0</v>
      </c>
      <c r="I868" s="29">
        <v>0.0</v>
      </c>
      <c r="J868" s="27" t="s">
        <v>3312</v>
      </c>
      <c r="K868" s="30"/>
      <c r="L868" s="31"/>
      <c r="M868" s="31"/>
      <c r="N868" s="33" t="s">
        <v>654</v>
      </c>
      <c r="O868" s="145" t="s">
        <v>654</v>
      </c>
      <c r="P868" s="35" t="s">
        <v>45</v>
      </c>
      <c r="Q868" s="35" t="s">
        <v>45</v>
      </c>
      <c r="R868" s="35" t="s">
        <v>45</v>
      </c>
      <c r="S868" s="35" t="s">
        <v>45</v>
      </c>
      <c r="T868" s="35" t="s">
        <v>45</v>
      </c>
      <c r="U868" s="35" t="s">
        <v>45</v>
      </c>
      <c r="V868" s="66" t="s">
        <v>45</v>
      </c>
      <c r="W868" s="35" t="s">
        <v>45</v>
      </c>
      <c r="X868" s="35" t="s">
        <v>45</v>
      </c>
      <c r="Y868" s="35" t="s">
        <v>45</v>
      </c>
      <c r="Z868" s="38" t="str">
        <f t="array" ref="Z868">IFERROR(xlookup(C:C,'Follow up.1'!A:A,'Follow up.1'!AF:AF),"-")</f>
        <v> 3/25</v>
      </c>
      <c r="AA868" s="32" t="s">
        <v>46</v>
      </c>
      <c r="AB868" s="32" t="s">
        <v>57</v>
      </c>
      <c r="AC868" s="31"/>
      <c r="AD868" s="31"/>
      <c r="AE868" s="31"/>
      <c r="AF868" s="31"/>
      <c r="AG868" s="31"/>
      <c r="AH868" s="31"/>
      <c r="AI868" s="31"/>
      <c r="AJ868" s="31"/>
      <c r="AK868" s="31"/>
      <c r="AL868" s="31"/>
      <c r="AM868" s="31"/>
      <c r="AN868" s="39" t="str">
        <f t="array" ref="AN868">IFNA(TEXT(XLOOKUP(C:C,'Follow up.2'!B:B,'Follow up.2'!AF:AF),if(left(B868,1)="3","x", "mm/yyyy")), "-")</f>
        <v/>
      </c>
      <c r="AO868" s="31"/>
      <c r="AP868" s="27"/>
      <c r="AQ868" s="3"/>
      <c r="AR868" s="3"/>
      <c r="AS868" s="3"/>
      <c r="AT868" s="3"/>
      <c r="AU868" s="3"/>
      <c r="AV868" s="3"/>
      <c r="AW868" s="3"/>
      <c r="AX868" s="3"/>
      <c r="AY868" s="3"/>
      <c r="AZ868" s="3"/>
      <c r="BA868" s="3"/>
      <c r="BB868" s="3"/>
      <c r="BC868" s="3"/>
      <c r="BD868" s="3"/>
      <c r="BE868" s="3"/>
      <c r="BF868" s="3"/>
      <c r="BG868" s="3"/>
      <c r="BH868" s="3"/>
      <c r="BI868" s="3"/>
    </row>
    <row r="869" ht="12.75" customHeight="1">
      <c r="A869" s="1"/>
      <c r="B869" s="1">
        <f t="array" ref="B869">ifna(iferror(xlookup(C:C,'1000'!A:A,'1000'!D:D),iferror(xlookup(C:C,'2000'!A:A,'2000'!D:D),xlookup(C:C,'3000'!A:A,'3000'!D:D))),"-")</f>
        <v>3058</v>
      </c>
      <c r="C869" s="26">
        <v>322.0</v>
      </c>
      <c r="D869" s="27" t="s">
        <v>3313</v>
      </c>
      <c r="E869" s="27" t="s">
        <v>1345</v>
      </c>
      <c r="F869" s="27" t="s">
        <v>50</v>
      </c>
      <c r="G869" s="27" t="s">
        <v>3283</v>
      </c>
      <c r="H869" s="28">
        <v>0.0</v>
      </c>
      <c r="I869" s="29">
        <v>0.0</v>
      </c>
      <c r="J869" s="27" t="s">
        <v>3314</v>
      </c>
      <c r="K869" s="30"/>
      <c r="L869" s="31"/>
      <c r="M869" s="31"/>
      <c r="N869" s="33" t="s">
        <v>654</v>
      </c>
      <c r="O869" s="95" t="s">
        <v>654</v>
      </c>
      <c r="P869" s="35" t="s">
        <v>45</v>
      </c>
      <c r="Q869" s="35" t="s">
        <v>45</v>
      </c>
      <c r="R869" s="35" t="s">
        <v>45</v>
      </c>
      <c r="S869" s="35" t="s">
        <v>45</v>
      </c>
      <c r="T869" s="35" t="s">
        <v>45</v>
      </c>
      <c r="U869" s="35" t="s">
        <v>45</v>
      </c>
      <c r="V869" s="35" t="s">
        <v>45</v>
      </c>
      <c r="W869" s="35" t="s">
        <v>45</v>
      </c>
      <c r="X869" s="35" t="s">
        <v>45</v>
      </c>
      <c r="Y869" s="35" t="s">
        <v>45</v>
      </c>
      <c r="Z869" s="38" t="str">
        <f t="array" ref="Z869">IFERROR(xlookup(C:C,'Follow up.1'!A:A,'Follow up.1'!AF:AF),"-")</f>
        <v> 3/25</v>
      </c>
      <c r="AA869" s="32" t="s">
        <v>46</v>
      </c>
      <c r="AB869" s="32" t="s">
        <v>86</v>
      </c>
      <c r="AC869" s="32" t="s">
        <v>68</v>
      </c>
      <c r="AD869" s="32" t="s">
        <v>68</v>
      </c>
      <c r="AE869" s="32"/>
      <c r="AF869" s="32" t="s">
        <v>46</v>
      </c>
      <c r="AG869" s="32" t="s">
        <v>46</v>
      </c>
      <c r="AH869" s="32"/>
      <c r="AI869" s="85" t="s">
        <v>46</v>
      </c>
      <c r="AJ869" s="32" t="s">
        <v>57</v>
      </c>
      <c r="AK869" s="32" t="s">
        <v>57</v>
      </c>
      <c r="AL869" s="32" t="s">
        <v>57</v>
      </c>
      <c r="AM869" s="32" t="s">
        <v>121</v>
      </c>
      <c r="AN869" s="39" t="str">
        <f t="array" ref="AN869">IFNA(TEXT(XLOOKUP(C:C,'Follow up.2'!B:B,'Follow up.2'!AF:AF),if(left(B869,1)="3","x", "mm/yyyy")), "-")</f>
        <v>x</v>
      </c>
      <c r="AO869" s="31"/>
      <c r="AP869" s="27"/>
      <c r="AQ869" s="3"/>
      <c r="AR869" s="3"/>
      <c r="AS869" s="3"/>
      <c r="AT869" s="3"/>
      <c r="AU869" s="3"/>
      <c r="AV869" s="3"/>
      <c r="AW869" s="3"/>
      <c r="AX869" s="3"/>
      <c r="AY869" s="3"/>
      <c r="AZ869" s="3"/>
      <c r="BA869" s="3"/>
      <c r="BB869" s="3"/>
      <c r="BC869" s="3"/>
      <c r="BD869" s="3"/>
      <c r="BE869" s="3"/>
      <c r="BF869" s="3"/>
      <c r="BG869" s="3"/>
      <c r="BH869" s="3"/>
      <c r="BI869" s="3"/>
    </row>
    <row r="870" ht="12.75" customHeight="1">
      <c r="A870" s="1"/>
      <c r="B870" s="1">
        <f t="array" ref="B870">ifna(iferror(xlookup(C:C,'1000'!A:A,'1000'!D:D),iferror(xlookup(C:C,'2000'!A:A,'2000'!D:D),xlookup(C:C,'3000'!A:A,'3000'!D:D))),"-")</f>
        <v>3081</v>
      </c>
      <c r="C870" s="26">
        <v>473.0</v>
      </c>
      <c r="D870" s="27" t="s">
        <v>3315</v>
      </c>
      <c r="E870" s="27" t="s">
        <v>3316</v>
      </c>
      <c r="F870" s="27" t="s">
        <v>50</v>
      </c>
      <c r="G870" s="27" t="s">
        <v>3283</v>
      </c>
      <c r="H870" s="28">
        <v>0.0</v>
      </c>
      <c r="I870" s="29">
        <v>0.0</v>
      </c>
      <c r="J870" s="27" t="s">
        <v>3317</v>
      </c>
      <c r="K870" s="30" t="s">
        <v>3318</v>
      </c>
      <c r="L870" s="31" t="s">
        <v>3318</v>
      </c>
      <c r="M870" s="51" t="s">
        <v>895</v>
      </c>
      <c r="N870" s="33" t="s">
        <v>654</v>
      </c>
      <c r="O870" s="86" t="s">
        <v>654</v>
      </c>
      <c r="P870" s="35" t="s">
        <v>45</v>
      </c>
      <c r="Q870" s="35" t="s">
        <v>45</v>
      </c>
      <c r="R870" s="35" t="s">
        <v>45</v>
      </c>
      <c r="S870" s="35" t="s">
        <v>45</v>
      </c>
      <c r="T870" s="35" t="s">
        <v>45</v>
      </c>
      <c r="U870" s="35" t="s">
        <v>45</v>
      </c>
      <c r="V870" s="66" t="s">
        <v>45</v>
      </c>
      <c r="W870" s="35" t="s">
        <v>45</v>
      </c>
      <c r="X870" s="35" t="s">
        <v>45</v>
      </c>
      <c r="Y870" s="35" t="s">
        <v>45</v>
      </c>
      <c r="Z870" s="38" t="str">
        <f t="array" ref="Z870">IFERROR(xlookup(C:C,'Follow up.1'!A:A,'Follow up.1'!AF:AF),"-")</f>
        <v> 4/25</v>
      </c>
      <c r="AA870" s="32" t="s">
        <v>46</v>
      </c>
      <c r="AB870" s="31"/>
      <c r="AC870" s="31"/>
      <c r="AD870" s="31"/>
      <c r="AE870" s="31"/>
      <c r="AF870" s="31"/>
      <c r="AG870" s="31"/>
      <c r="AH870" s="31"/>
      <c r="AI870" s="31"/>
      <c r="AJ870" s="31"/>
      <c r="AK870" s="31"/>
      <c r="AL870" s="31"/>
      <c r="AM870" s="31"/>
      <c r="AN870" s="39" t="str">
        <f t="array" ref="AN870">IFNA(TEXT(XLOOKUP(C:C,'Follow up.2'!B:B,'Follow up.2'!AF:AF),if(left(B870,1)="3","x", "mm/yyyy")), "-")</f>
        <v/>
      </c>
      <c r="AO870" s="31"/>
      <c r="AP870" s="27"/>
      <c r="AQ870" s="3"/>
      <c r="AR870" s="3"/>
      <c r="AS870" s="3"/>
      <c r="AT870" s="3"/>
      <c r="AU870" s="3"/>
      <c r="AV870" s="3"/>
      <c r="AW870" s="3"/>
      <c r="AX870" s="3"/>
      <c r="AY870" s="3"/>
      <c r="AZ870" s="3"/>
      <c r="BA870" s="3"/>
      <c r="BB870" s="3"/>
      <c r="BC870" s="3"/>
      <c r="BD870" s="3"/>
      <c r="BE870" s="3"/>
      <c r="BF870" s="3"/>
      <c r="BG870" s="3"/>
      <c r="BH870" s="3"/>
      <c r="BI870" s="3"/>
    </row>
    <row r="871" ht="12.75" customHeight="1">
      <c r="A871" s="1"/>
      <c r="B871" s="1">
        <f t="array" ref="B871">ifna(iferror(xlookup(C:C,'1000'!A:A,'1000'!D:D),iferror(xlookup(C:C,'2000'!A:A,'2000'!D:D),xlookup(C:C,'3000'!A:A,'3000'!D:D))),"-")</f>
        <v>3084</v>
      </c>
      <c r="C871" s="26">
        <v>487.0</v>
      </c>
      <c r="D871" s="27" t="s">
        <v>3319</v>
      </c>
      <c r="E871" s="27" t="s">
        <v>3320</v>
      </c>
      <c r="F871" s="27" t="s">
        <v>50</v>
      </c>
      <c r="G871" s="27" t="s">
        <v>3283</v>
      </c>
      <c r="H871" s="28">
        <v>0.0</v>
      </c>
      <c r="I871" s="29">
        <v>0.0</v>
      </c>
      <c r="J871" s="27" t="s">
        <v>3321</v>
      </c>
      <c r="K871" s="30" t="s">
        <v>3322</v>
      </c>
      <c r="L871" s="27" t="s">
        <v>3322</v>
      </c>
      <c r="M871" s="32" t="s">
        <v>3323</v>
      </c>
      <c r="N871" s="33" t="s">
        <v>654</v>
      </c>
      <c r="O871" s="145" t="s">
        <v>654</v>
      </c>
      <c r="P871" s="66" t="s">
        <v>45</v>
      </c>
      <c r="Q871" s="66" t="s">
        <v>45</v>
      </c>
      <c r="R871" s="66" t="s">
        <v>45</v>
      </c>
      <c r="S871" s="66" t="s">
        <v>45</v>
      </c>
      <c r="T871" s="66" t="s">
        <v>45</v>
      </c>
      <c r="U871" s="66" t="s">
        <v>45</v>
      </c>
      <c r="V871" s="66" t="s">
        <v>45</v>
      </c>
      <c r="W871" s="66" t="s">
        <v>45</v>
      </c>
      <c r="X871" s="66" t="s">
        <v>45</v>
      </c>
      <c r="Y871" s="66" t="s">
        <v>45</v>
      </c>
      <c r="Z871" s="38" t="str">
        <f t="array" ref="Z871">IFERROR(xlookup(C:C,'Follow up.1'!A:A,'Follow up.1'!AF:AF),"-")</f>
        <v> 4/25</v>
      </c>
      <c r="AA871" s="32" t="s">
        <v>46</v>
      </c>
      <c r="AB871" s="42" t="s">
        <v>56</v>
      </c>
      <c r="AC871" s="42" t="s">
        <v>46</v>
      </c>
      <c r="AD871" s="42" t="s">
        <v>46</v>
      </c>
      <c r="AE871" s="27"/>
      <c r="AF871" s="27"/>
      <c r="AG871" s="27"/>
      <c r="AH871" s="27"/>
      <c r="AI871" s="27"/>
      <c r="AJ871" s="27"/>
      <c r="AK871" s="27"/>
      <c r="AL871" s="27"/>
      <c r="AM871" s="27"/>
      <c r="AN871" s="39" t="str">
        <f t="array" ref="AN871">IFNA(TEXT(XLOOKUP(C:C,'Follow up.2'!B:B,'Follow up.2'!AF:AF),if(left(B871,1)="3","x", "mm/yyyy")), "-")</f>
        <v/>
      </c>
      <c r="AO871" s="27"/>
      <c r="AP871" s="27"/>
      <c r="AQ871" s="3"/>
      <c r="AR871" s="3"/>
      <c r="AS871" s="3"/>
      <c r="AT871" s="3"/>
      <c r="AU871" s="3"/>
      <c r="AV871" s="3"/>
      <c r="AW871" s="3"/>
      <c r="AX871" s="3"/>
      <c r="AY871" s="3"/>
      <c r="AZ871" s="3"/>
      <c r="BA871" s="3"/>
      <c r="BB871" s="3"/>
      <c r="BC871" s="3"/>
      <c r="BD871" s="3"/>
      <c r="BE871" s="3"/>
      <c r="BF871" s="3"/>
      <c r="BG871" s="3"/>
      <c r="BH871" s="3"/>
      <c r="BI871" s="3"/>
    </row>
    <row r="872" ht="12.75" customHeight="1">
      <c r="A872" s="1"/>
      <c r="B872" s="1">
        <f t="array" ref="B872">ifna(iferror(xlookup(C:C,'1000'!A:A,'1000'!D:D),iferror(xlookup(C:C,'2000'!A:A,'2000'!D:D),xlookup(C:C,'3000'!A:A,'3000'!D:D))),"-")</f>
        <v>3085</v>
      </c>
      <c r="C872" s="26">
        <v>493.0</v>
      </c>
      <c r="D872" s="27" t="s">
        <v>3324</v>
      </c>
      <c r="E872" s="27" t="s">
        <v>3325</v>
      </c>
      <c r="F872" s="27" t="s">
        <v>50</v>
      </c>
      <c r="G872" s="27" t="s">
        <v>3283</v>
      </c>
      <c r="H872" s="28">
        <v>0.0</v>
      </c>
      <c r="I872" s="29">
        <v>0.0</v>
      </c>
      <c r="J872" s="27" t="s">
        <v>3326</v>
      </c>
      <c r="K872" s="30" t="s">
        <v>3327</v>
      </c>
      <c r="L872" s="31" t="s">
        <v>3327</v>
      </c>
      <c r="M872" s="51" t="s">
        <v>3328</v>
      </c>
      <c r="N872" s="33" t="s">
        <v>654</v>
      </c>
      <c r="O872" s="145" t="s">
        <v>654</v>
      </c>
      <c r="P872" s="66" t="s">
        <v>45</v>
      </c>
      <c r="Q872" s="66" t="s">
        <v>45</v>
      </c>
      <c r="R872" s="66" t="s">
        <v>45</v>
      </c>
      <c r="S872" s="66" t="s">
        <v>45</v>
      </c>
      <c r="T872" s="66" t="s">
        <v>45</v>
      </c>
      <c r="U872" s="66" t="s">
        <v>45</v>
      </c>
      <c r="V872" s="66" t="s">
        <v>45</v>
      </c>
      <c r="W872" s="66" t="s">
        <v>45</v>
      </c>
      <c r="X872" s="66" t="s">
        <v>45</v>
      </c>
      <c r="Y872" s="66" t="s">
        <v>45</v>
      </c>
      <c r="Z872" s="38" t="str">
        <f t="array" ref="Z872">IFERROR(xlookup(C:C,'Follow up.1'!A:A,'Follow up.1'!AF:AF),"-")</f>
        <v> 4/25</v>
      </c>
      <c r="AA872" s="32" t="s">
        <v>46</v>
      </c>
      <c r="AB872" s="31"/>
      <c r="AC872" s="31"/>
      <c r="AD872" s="31"/>
      <c r="AE872" s="31"/>
      <c r="AF872" s="31"/>
      <c r="AG872" s="31"/>
      <c r="AH872" s="31"/>
      <c r="AI872" s="31"/>
      <c r="AJ872" s="31"/>
      <c r="AK872" s="31"/>
      <c r="AL872" s="31"/>
      <c r="AM872" s="31"/>
      <c r="AN872" s="39" t="str">
        <f t="array" ref="AN872">IFNA(TEXT(XLOOKUP(C:C,'Follow up.2'!B:B,'Follow up.2'!AF:AF),if(left(B872,1)="3","x", "mm/yyyy")), "-")</f>
        <v/>
      </c>
      <c r="AO872" s="31"/>
      <c r="AP872" s="27"/>
      <c r="AQ872" s="3"/>
      <c r="AR872" s="3"/>
      <c r="AS872" s="3"/>
      <c r="AT872" s="3"/>
      <c r="AU872" s="3"/>
      <c r="AV872" s="3"/>
      <c r="AW872" s="3"/>
      <c r="AX872" s="3"/>
      <c r="AY872" s="3"/>
      <c r="AZ872" s="3"/>
      <c r="BA872" s="3"/>
      <c r="BB872" s="3"/>
      <c r="BC872" s="3"/>
      <c r="BD872" s="3"/>
      <c r="BE872" s="3"/>
      <c r="BF872" s="3"/>
      <c r="BG872" s="3"/>
      <c r="BH872" s="3"/>
      <c r="BI872" s="3"/>
    </row>
    <row r="873" ht="12.75" customHeight="1">
      <c r="A873" s="1"/>
      <c r="B873" s="1">
        <f t="array" ref="B873">ifna(iferror(xlookup(C:C,'1000'!A:A,'1000'!D:D),iferror(xlookup(C:C,'2000'!A:A,'2000'!D:D),xlookup(C:C,'3000'!A:A,'3000'!D:D))),"-")</f>
        <v>3087</v>
      </c>
      <c r="C873" s="26">
        <v>472.0</v>
      </c>
      <c r="D873" s="27" t="s">
        <v>2907</v>
      </c>
      <c r="E873" s="27" t="s">
        <v>3329</v>
      </c>
      <c r="F873" s="27" t="s">
        <v>50</v>
      </c>
      <c r="G873" s="27" t="s">
        <v>3283</v>
      </c>
      <c r="H873" s="28">
        <v>0.0</v>
      </c>
      <c r="I873" s="29">
        <v>0.0</v>
      </c>
      <c r="J873" s="27" t="s">
        <v>3330</v>
      </c>
      <c r="K873" s="30" t="s">
        <v>3331</v>
      </c>
      <c r="L873" s="31" t="s">
        <v>3331</v>
      </c>
      <c r="M873" s="32"/>
      <c r="N873" s="33" t="s">
        <v>654</v>
      </c>
      <c r="O873" s="145" t="s">
        <v>654</v>
      </c>
      <c r="P873" s="35" t="s">
        <v>45</v>
      </c>
      <c r="Q873" s="35" t="s">
        <v>45</v>
      </c>
      <c r="R873" s="35" t="s">
        <v>45</v>
      </c>
      <c r="S873" s="35" t="s">
        <v>45</v>
      </c>
      <c r="T873" s="35" t="s">
        <v>45</v>
      </c>
      <c r="U873" s="35" t="s">
        <v>45</v>
      </c>
      <c r="V873" s="66" t="s">
        <v>45</v>
      </c>
      <c r="W873" s="35" t="s">
        <v>45</v>
      </c>
      <c r="X873" s="35" t="s">
        <v>45</v>
      </c>
      <c r="Y873" s="35" t="s">
        <v>45</v>
      </c>
      <c r="Z873" s="38" t="str">
        <f t="array" ref="Z873">IFERROR(xlookup(C:C,'Follow up.1'!A:A,'Follow up.1'!AF:AF),"-")</f>
        <v> 4/25</v>
      </c>
      <c r="AA873" s="32" t="s">
        <v>46</v>
      </c>
      <c r="AB873" s="31"/>
      <c r="AC873" s="31"/>
      <c r="AD873" s="31"/>
      <c r="AE873" s="31"/>
      <c r="AF873" s="31"/>
      <c r="AG873" s="31"/>
      <c r="AH873" s="31"/>
      <c r="AI873" s="31"/>
      <c r="AJ873" s="31"/>
      <c r="AK873" s="31"/>
      <c r="AL873" s="31"/>
      <c r="AM873" s="31"/>
      <c r="AN873" s="39" t="str">
        <f t="array" ref="AN873">IFNA(TEXT(XLOOKUP(C:C,'Follow up.2'!B:B,'Follow up.2'!AF:AF),if(left(B873,1)="3","x", "mm/yyyy")), "-")</f>
        <v/>
      </c>
      <c r="AO873" s="31"/>
      <c r="AP873" s="27"/>
      <c r="AQ873" s="3"/>
      <c r="AR873" s="3"/>
      <c r="AS873" s="3"/>
      <c r="AT873" s="3"/>
      <c r="AU873" s="3"/>
      <c r="AV873" s="3"/>
      <c r="AW873" s="3"/>
      <c r="AX873" s="3"/>
      <c r="AY873" s="3"/>
      <c r="AZ873" s="3"/>
      <c r="BA873" s="3"/>
      <c r="BB873" s="3"/>
      <c r="BC873" s="3"/>
      <c r="BD873" s="3"/>
      <c r="BE873" s="3"/>
      <c r="BF873" s="3"/>
      <c r="BG873" s="3"/>
      <c r="BH873" s="3"/>
      <c r="BI873" s="3"/>
    </row>
    <row r="874" ht="12.75" customHeight="1">
      <c r="A874" s="1"/>
      <c r="B874" s="1">
        <f t="array" ref="B874">ifna(iferror(xlookup(C:C,'1000'!A:A,'1000'!D:D),iferror(xlookup(C:C,'2000'!A:A,'2000'!D:D),xlookup(C:C,'3000'!A:A,'3000'!D:D))),"-")</f>
        <v>3096</v>
      </c>
      <c r="C874" s="26">
        <v>502.0</v>
      </c>
      <c r="D874" s="27" t="s">
        <v>3332</v>
      </c>
      <c r="E874" s="27" t="s">
        <v>3333</v>
      </c>
      <c r="F874" s="27" t="s">
        <v>50</v>
      </c>
      <c r="G874" s="27" t="s">
        <v>3283</v>
      </c>
      <c r="H874" s="28">
        <v>0.0</v>
      </c>
      <c r="I874" s="29">
        <v>0.0</v>
      </c>
      <c r="J874" s="27" t="s">
        <v>3334</v>
      </c>
      <c r="K874" s="30" t="s">
        <v>3335</v>
      </c>
      <c r="L874" s="31" t="s">
        <v>3335</v>
      </c>
      <c r="M874" s="51" t="s">
        <v>895</v>
      </c>
      <c r="N874" s="33" t="s">
        <v>654</v>
      </c>
      <c r="O874" s="145" t="s">
        <v>654</v>
      </c>
      <c r="P874" s="35" t="s">
        <v>45</v>
      </c>
      <c r="Q874" s="35" t="s">
        <v>45</v>
      </c>
      <c r="R874" s="35" t="s">
        <v>45</v>
      </c>
      <c r="S874" s="35" t="s">
        <v>45</v>
      </c>
      <c r="T874" s="35" t="s">
        <v>45</v>
      </c>
      <c r="U874" s="35" t="s">
        <v>45</v>
      </c>
      <c r="V874" s="66" t="s">
        <v>45</v>
      </c>
      <c r="W874" s="35" t="s">
        <v>45</v>
      </c>
      <c r="X874" s="35" t="s">
        <v>45</v>
      </c>
      <c r="Y874" s="35" t="s">
        <v>45</v>
      </c>
      <c r="Z874" s="38" t="str">
        <f t="array" ref="Z874">IFERROR(xlookup(C:C,'Follow up.1'!A:A,'Follow up.1'!AF:AF),"-")</f>
        <v> 4/25</v>
      </c>
      <c r="AA874" s="32" t="s">
        <v>46</v>
      </c>
      <c r="AB874" s="31"/>
      <c r="AC874" s="31"/>
      <c r="AD874" s="31"/>
      <c r="AE874" s="31"/>
      <c r="AF874" s="31"/>
      <c r="AG874" s="31"/>
      <c r="AH874" s="31"/>
      <c r="AI874" s="31"/>
      <c r="AJ874" s="31"/>
      <c r="AK874" s="31"/>
      <c r="AL874" s="31"/>
      <c r="AM874" s="31"/>
      <c r="AN874" s="39" t="str">
        <f t="array" ref="AN874">IFNA(TEXT(XLOOKUP(C:C,'Follow up.2'!B:B,'Follow up.2'!AF:AF),if(left(B874,1)="3","x", "mm/yyyy")), "-")</f>
        <v/>
      </c>
      <c r="AO874" s="31"/>
      <c r="AP874" s="27"/>
      <c r="AQ874" s="3"/>
      <c r="AR874" s="3"/>
      <c r="AS874" s="3"/>
      <c r="AT874" s="3"/>
      <c r="AU874" s="3"/>
      <c r="AV874" s="3"/>
      <c r="AW874" s="3"/>
      <c r="AX874" s="3"/>
      <c r="AY874" s="3"/>
      <c r="AZ874" s="3"/>
      <c r="BA874" s="3"/>
      <c r="BB874" s="3"/>
      <c r="BC874" s="3"/>
      <c r="BD874" s="3"/>
      <c r="BE874" s="3"/>
      <c r="BF874" s="3"/>
      <c r="BG874" s="3"/>
      <c r="BH874" s="3"/>
      <c r="BI874" s="3"/>
    </row>
    <row r="875" ht="12.75" customHeight="1">
      <c r="A875" s="1"/>
      <c r="B875" s="1">
        <f t="array" ref="B875">ifna(iferror(xlookup(C:C,'1000'!A:A,'1000'!D:D),iferror(xlookup(C:C,'2000'!A:A,'2000'!D:D),xlookup(C:C,'3000'!A:A,'3000'!D:D))),"-")</f>
        <v>3097</v>
      </c>
      <c r="C875" s="26">
        <v>489.0</v>
      </c>
      <c r="D875" s="27" t="s">
        <v>3336</v>
      </c>
      <c r="E875" s="27" t="s">
        <v>3337</v>
      </c>
      <c r="F875" s="27" t="s">
        <v>50</v>
      </c>
      <c r="G875" s="27" t="s">
        <v>3283</v>
      </c>
      <c r="H875" s="28">
        <v>0.0</v>
      </c>
      <c r="I875" s="29">
        <v>0.0</v>
      </c>
      <c r="J875" s="27" t="s">
        <v>3338</v>
      </c>
      <c r="K875" s="30" t="s">
        <v>3339</v>
      </c>
      <c r="L875" s="31" t="s">
        <v>3339</v>
      </c>
      <c r="M875" s="32"/>
      <c r="N875" s="33" t="s">
        <v>654</v>
      </c>
      <c r="O875" s="86" t="s">
        <v>654</v>
      </c>
      <c r="P875" s="66" t="s">
        <v>45</v>
      </c>
      <c r="Q875" s="66" t="s">
        <v>45</v>
      </c>
      <c r="R875" s="66" t="s">
        <v>45</v>
      </c>
      <c r="S875" s="66" t="s">
        <v>45</v>
      </c>
      <c r="T875" s="66" t="s">
        <v>45</v>
      </c>
      <c r="U875" s="66" t="s">
        <v>45</v>
      </c>
      <c r="V875" s="66" t="s">
        <v>45</v>
      </c>
      <c r="W875" s="66" t="s">
        <v>45</v>
      </c>
      <c r="X875" s="66" t="s">
        <v>45</v>
      </c>
      <c r="Y875" s="66" t="s">
        <v>45</v>
      </c>
      <c r="Z875" s="38" t="str">
        <f t="array" ref="Z875">IFERROR(xlookup(C:C,'Follow up.1'!A:A,'Follow up.1'!AF:AF),"-")</f>
        <v> 4/25</v>
      </c>
      <c r="AA875" s="32" t="s">
        <v>46</v>
      </c>
      <c r="AB875" s="32" t="s">
        <v>86</v>
      </c>
      <c r="AC875" s="32" t="s">
        <v>86</v>
      </c>
      <c r="AD875" s="32" t="s">
        <v>86</v>
      </c>
      <c r="AE875" s="32"/>
      <c r="AF875" s="32" t="s">
        <v>86</v>
      </c>
      <c r="AG875" s="32" t="s">
        <v>68</v>
      </c>
      <c r="AH875" s="32"/>
      <c r="AI875" s="122" t="s">
        <v>57</v>
      </c>
      <c r="AJ875" s="32" t="s">
        <v>56</v>
      </c>
      <c r="AK875" s="32" t="s">
        <v>68</v>
      </c>
      <c r="AL875" s="32" t="s">
        <v>86</v>
      </c>
      <c r="AM875" s="32" t="s">
        <v>121</v>
      </c>
      <c r="AN875" s="39" t="str">
        <f t="array" ref="AN875">IFNA(TEXT(XLOOKUP(C:C,'Follow up.2'!B:B,'Follow up.2'!AF:AF),if(left(B875,1)="3","x", "mm/yyyy")), "-")</f>
        <v>x</v>
      </c>
      <c r="AO875" s="31"/>
      <c r="AP875" s="27"/>
      <c r="AQ875" s="3"/>
      <c r="AR875" s="3"/>
      <c r="AS875" s="3"/>
      <c r="AT875" s="3"/>
      <c r="AU875" s="3"/>
      <c r="AV875" s="3"/>
      <c r="AW875" s="3"/>
      <c r="AX875" s="3"/>
      <c r="AY875" s="3"/>
      <c r="AZ875" s="3"/>
      <c r="BA875" s="3"/>
      <c r="BB875" s="3"/>
      <c r="BC875" s="3"/>
      <c r="BD875" s="3"/>
      <c r="BE875" s="3"/>
      <c r="BF875" s="3"/>
      <c r="BG875" s="3"/>
      <c r="BH875" s="3"/>
      <c r="BI875" s="3"/>
    </row>
    <row r="876" ht="12.75" customHeight="1">
      <c r="A876" s="1"/>
      <c r="B876" s="1">
        <f t="array" ref="B876">ifna(iferror(xlookup(C:C,'1000'!A:A,'1000'!D:D),iferror(xlookup(C:C,'2000'!A:A,'2000'!D:D),xlookup(C:C,'3000'!A:A,'3000'!D:D))),"-")</f>
        <v>3098</v>
      </c>
      <c r="C876" s="26">
        <v>544.0</v>
      </c>
      <c r="D876" s="27" t="s">
        <v>1089</v>
      </c>
      <c r="E876" s="27" t="s">
        <v>3340</v>
      </c>
      <c r="F876" s="27" t="s">
        <v>50</v>
      </c>
      <c r="G876" s="27" t="s">
        <v>3283</v>
      </c>
      <c r="H876" s="28">
        <v>0.0</v>
      </c>
      <c r="I876" s="29">
        <v>0.0</v>
      </c>
      <c r="J876" s="27" t="s">
        <v>3341</v>
      </c>
      <c r="K876" s="30" t="s">
        <v>3342</v>
      </c>
      <c r="L876" s="31" t="s">
        <v>3342</v>
      </c>
      <c r="M876" s="32"/>
      <c r="N876" s="33" t="s">
        <v>654</v>
      </c>
      <c r="O876" s="86" t="s">
        <v>654</v>
      </c>
      <c r="P876" s="35" t="s">
        <v>45</v>
      </c>
      <c r="Q876" s="35" t="s">
        <v>45</v>
      </c>
      <c r="R876" s="35" t="s">
        <v>45</v>
      </c>
      <c r="S876" s="35" t="s">
        <v>45</v>
      </c>
      <c r="T876" s="35" t="s">
        <v>45</v>
      </c>
      <c r="U876" s="35" t="s">
        <v>45</v>
      </c>
      <c r="V876" s="66" t="s">
        <v>45</v>
      </c>
      <c r="W876" s="35" t="s">
        <v>45</v>
      </c>
      <c r="X876" s="35" t="s">
        <v>45</v>
      </c>
      <c r="Y876" s="35" t="s">
        <v>45</v>
      </c>
      <c r="Z876" s="38" t="str">
        <f t="array" ref="Z876">IFERROR(xlookup(C:C,'Follow up.1'!A:A,'Follow up.1'!AF:AF),"-")</f>
        <v> 4/25</v>
      </c>
      <c r="AA876" s="32" t="s">
        <v>46</v>
      </c>
      <c r="AB876" s="32" t="s">
        <v>46</v>
      </c>
      <c r="AC876" s="32" t="s">
        <v>46</v>
      </c>
      <c r="AD876" s="32" t="s">
        <v>46</v>
      </c>
      <c r="AE876" s="32"/>
      <c r="AF876" s="32" t="s">
        <v>46</v>
      </c>
      <c r="AG876" s="32" t="s">
        <v>68</v>
      </c>
      <c r="AH876" s="32"/>
      <c r="AI876" s="32" t="s">
        <v>57</v>
      </c>
      <c r="AJ876" s="32" t="s">
        <v>57</v>
      </c>
      <c r="AK876" s="32" t="s">
        <v>57</v>
      </c>
      <c r="AL876" s="32" t="s">
        <v>57</v>
      </c>
      <c r="AM876" s="32" t="s">
        <v>121</v>
      </c>
      <c r="AN876" s="39" t="str">
        <f t="array" ref="AN876">IFNA(TEXT(XLOOKUP(C:C,'Follow up.2'!B:B,'Follow up.2'!AF:AF),if(left(B876,1)="3","x", "mm/yyyy")), "-")</f>
        <v>x</v>
      </c>
      <c r="AO876" s="31"/>
      <c r="AP876" s="27"/>
      <c r="AQ876" s="3"/>
      <c r="AR876" s="3"/>
      <c r="AS876" s="3"/>
      <c r="AT876" s="3"/>
      <c r="AU876" s="3"/>
      <c r="AV876" s="3"/>
      <c r="AW876" s="3"/>
      <c r="AX876" s="3"/>
      <c r="AY876" s="3"/>
      <c r="AZ876" s="3"/>
      <c r="BA876" s="3"/>
      <c r="BB876" s="3"/>
      <c r="BC876" s="3"/>
      <c r="BD876" s="3"/>
      <c r="BE876" s="3"/>
      <c r="BF876" s="3"/>
      <c r="BG876" s="3"/>
      <c r="BH876" s="3"/>
      <c r="BI876" s="3"/>
    </row>
    <row r="877" ht="12.75" customHeight="1">
      <c r="A877" s="1"/>
      <c r="B877" s="1">
        <f t="array" ref="B877">ifna(iferror(xlookup(C:C,'1000'!A:A,'1000'!D:D),iferror(xlookup(C:C,'2000'!A:A,'2000'!D:D),xlookup(C:C,'3000'!A:A,'3000'!D:D))),"-")</f>
        <v>3100</v>
      </c>
      <c r="C877" s="26">
        <v>562.0</v>
      </c>
      <c r="D877" s="27" t="s">
        <v>3343</v>
      </c>
      <c r="E877" s="27" t="s">
        <v>3344</v>
      </c>
      <c r="F877" s="27" t="s">
        <v>50</v>
      </c>
      <c r="G877" s="27" t="s">
        <v>3283</v>
      </c>
      <c r="H877" s="28">
        <v>0.0</v>
      </c>
      <c r="I877" s="29">
        <v>0.0</v>
      </c>
      <c r="J877" s="27" t="s">
        <v>3345</v>
      </c>
      <c r="K877" s="30" t="s">
        <v>2738</v>
      </c>
      <c r="L877" s="31" t="s">
        <v>2738</v>
      </c>
      <c r="M877" s="32"/>
      <c r="N877" s="33" t="s">
        <v>654</v>
      </c>
      <c r="O877" s="86" t="s">
        <v>654</v>
      </c>
      <c r="P877" s="35" t="s">
        <v>45</v>
      </c>
      <c r="Q877" s="35" t="s">
        <v>45</v>
      </c>
      <c r="R877" s="35" t="s">
        <v>45</v>
      </c>
      <c r="S877" s="35" t="s">
        <v>45</v>
      </c>
      <c r="T877" s="35" t="s">
        <v>45</v>
      </c>
      <c r="U877" s="35" t="s">
        <v>45</v>
      </c>
      <c r="V877" s="66" t="s">
        <v>45</v>
      </c>
      <c r="W877" s="35" t="s">
        <v>45</v>
      </c>
      <c r="X877" s="35" t="s">
        <v>45</v>
      </c>
      <c r="Y877" s="35" t="s">
        <v>45</v>
      </c>
      <c r="Z877" s="38" t="str">
        <f t="array" ref="Z877">IFERROR(xlookup(C:C,'Follow up.1'!A:A,'Follow up.1'!AF:AF),"-")</f>
        <v> 4/25</v>
      </c>
      <c r="AA877" s="32" t="s">
        <v>46</v>
      </c>
      <c r="AB877" s="31"/>
      <c r="AC877" s="31"/>
      <c r="AD877" s="31"/>
      <c r="AE877" s="31"/>
      <c r="AF877" s="31"/>
      <c r="AG877" s="31"/>
      <c r="AH877" s="31"/>
      <c r="AI877" s="31"/>
      <c r="AJ877" s="31"/>
      <c r="AK877" s="31"/>
      <c r="AL877" s="31"/>
      <c r="AM877" s="31"/>
      <c r="AN877" s="39" t="str">
        <f t="array" ref="AN877">IFNA(TEXT(XLOOKUP(C:C,'Follow up.2'!B:B,'Follow up.2'!AF:AF),if(left(B877,1)="3","x", "mm/yyyy")), "-")</f>
        <v/>
      </c>
      <c r="AO877" s="31"/>
      <c r="AP877" s="27"/>
      <c r="AQ877" s="3"/>
      <c r="AR877" s="3"/>
      <c r="AS877" s="3"/>
      <c r="AT877" s="3"/>
      <c r="AU877" s="3"/>
      <c r="AV877" s="3"/>
      <c r="AW877" s="3"/>
      <c r="AX877" s="231"/>
      <c r="AY877" s="232"/>
      <c r="AZ877" s="232"/>
      <c r="BA877" s="232"/>
      <c r="BB877" s="232"/>
      <c r="BC877" s="232"/>
      <c r="BD877" s="232"/>
      <c r="BE877" s="232"/>
      <c r="BF877" s="232"/>
      <c r="BG877" s="232"/>
      <c r="BH877" s="232"/>
      <c r="BI877" s="232"/>
    </row>
    <row r="878" ht="12.75" customHeight="1">
      <c r="A878" s="1"/>
      <c r="B878" s="1">
        <f t="array" ref="B878">ifna(iferror(xlookup(C:C,'1000'!A:A,'1000'!D:D),iferror(xlookup(C:C,'2000'!A:A,'2000'!D:D),xlookup(C:C,'3000'!A:A,'3000'!D:D))),"-")</f>
        <v>3117</v>
      </c>
      <c r="C878" s="26">
        <v>546.0</v>
      </c>
      <c r="D878" s="27" t="s">
        <v>3346</v>
      </c>
      <c r="E878" s="27" t="s">
        <v>438</v>
      </c>
      <c r="F878" s="27" t="s">
        <v>50</v>
      </c>
      <c r="G878" s="27" t="s">
        <v>3283</v>
      </c>
      <c r="H878" s="28">
        <v>0.0</v>
      </c>
      <c r="I878" s="29">
        <v>0.0</v>
      </c>
      <c r="J878" s="27" t="s">
        <v>3347</v>
      </c>
      <c r="K878" s="30" t="s">
        <v>3348</v>
      </c>
      <c r="L878" s="31" t="s">
        <v>3348</v>
      </c>
      <c r="M878" s="32"/>
      <c r="N878" s="33" t="s">
        <v>654</v>
      </c>
      <c r="O878" s="86" t="s">
        <v>654</v>
      </c>
      <c r="P878" s="66" t="s">
        <v>45</v>
      </c>
      <c r="Q878" s="66" t="s">
        <v>45</v>
      </c>
      <c r="R878" s="66" t="s">
        <v>45</v>
      </c>
      <c r="S878" s="66" t="s">
        <v>45</v>
      </c>
      <c r="T878" s="66" t="s">
        <v>45</v>
      </c>
      <c r="U878" s="66" t="s">
        <v>45</v>
      </c>
      <c r="V878" s="66" t="s">
        <v>45</v>
      </c>
      <c r="W878" s="66" t="s">
        <v>45</v>
      </c>
      <c r="X878" s="66" t="s">
        <v>45</v>
      </c>
      <c r="Y878" s="66" t="s">
        <v>45</v>
      </c>
      <c r="Z878" s="38" t="str">
        <f t="array" ref="Z878">IFERROR(xlookup(C:C,'Follow up.1'!A:A,'Follow up.1'!AF:AF),"-")</f>
        <v> 5/25</v>
      </c>
      <c r="AA878" s="32" t="s">
        <v>46</v>
      </c>
      <c r="AB878" s="32" t="s">
        <v>88</v>
      </c>
      <c r="AC878" s="32" t="s">
        <v>88</v>
      </c>
      <c r="AD878" s="32" t="s">
        <v>88</v>
      </c>
      <c r="AE878" s="32"/>
      <c r="AF878" s="32" t="s">
        <v>57</v>
      </c>
      <c r="AG878" s="32" t="s">
        <v>46</v>
      </c>
      <c r="AH878" s="32"/>
      <c r="AI878" s="32" t="s">
        <v>86</v>
      </c>
      <c r="AJ878" s="32" t="s">
        <v>57</v>
      </c>
      <c r="AK878" s="32" t="s">
        <v>86</v>
      </c>
      <c r="AL878" s="32" t="s">
        <v>57</v>
      </c>
      <c r="AM878" s="32" t="s">
        <v>121</v>
      </c>
      <c r="AN878" s="39" t="str">
        <f t="array" ref="AN878">IFNA(TEXT(XLOOKUP(C:C,'Follow up.2'!B:B,'Follow up.2'!AF:AF),if(left(B878,1)="3","x", "mm/yyyy")), "-")</f>
        <v>x</v>
      </c>
      <c r="AO878" s="31"/>
      <c r="AP878" s="27"/>
      <c r="AQ878" s="3"/>
      <c r="AR878" s="3"/>
      <c r="AS878" s="3"/>
      <c r="AT878" s="3"/>
      <c r="AU878" s="3"/>
      <c r="AV878" s="3"/>
      <c r="AW878" s="13"/>
      <c r="AX878" s="13"/>
      <c r="AY878" s="13"/>
      <c r="AZ878" s="13"/>
      <c r="BA878" s="13"/>
      <c r="BB878" s="13"/>
      <c r="BC878" s="13"/>
      <c r="BD878" s="13"/>
      <c r="BE878" s="13"/>
      <c r="BF878" s="13"/>
      <c r="BG878" s="13"/>
      <c r="BH878" s="13"/>
      <c r="BI878" s="13"/>
    </row>
    <row r="879" ht="12.75" customHeight="1">
      <c r="A879" s="1"/>
      <c r="B879" s="1">
        <f t="array" ref="B879">ifna(iferror(xlookup(C:C,'1000'!A:A,'1000'!D:D),iferror(xlookup(C:C,'2000'!A:A,'2000'!D:D),xlookup(C:C,'3000'!A:A,'3000'!D:D))),"-")</f>
        <v>3119</v>
      </c>
      <c r="C879" s="26">
        <v>547.0</v>
      </c>
      <c r="D879" s="27" t="s">
        <v>3349</v>
      </c>
      <c r="E879" s="27" t="s">
        <v>2481</v>
      </c>
      <c r="F879" s="27" t="s">
        <v>50</v>
      </c>
      <c r="G879" s="27" t="s">
        <v>3283</v>
      </c>
      <c r="H879" s="28">
        <v>0.0</v>
      </c>
      <c r="I879" s="29">
        <v>0.0</v>
      </c>
      <c r="J879" s="27" t="s">
        <v>3350</v>
      </c>
      <c r="K879" s="30" t="s">
        <v>3351</v>
      </c>
      <c r="L879" s="31" t="s">
        <v>3351</v>
      </c>
      <c r="M879" s="32" t="s">
        <v>3352</v>
      </c>
      <c r="N879" s="33" t="s">
        <v>654</v>
      </c>
      <c r="O879" s="86" t="s">
        <v>654</v>
      </c>
      <c r="P879" s="66" t="s">
        <v>45</v>
      </c>
      <c r="Q879" s="66" t="s">
        <v>45</v>
      </c>
      <c r="R879" s="66" t="s">
        <v>45</v>
      </c>
      <c r="S879" s="66" t="s">
        <v>45</v>
      </c>
      <c r="T879" s="66" t="s">
        <v>45</v>
      </c>
      <c r="U879" s="66" t="s">
        <v>45</v>
      </c>
      <c r="V879" s="66" t="s">
        <v>45</v>
      </c>
      <c r="W879" s="66" t="s">
        <v>45</v>
      </c>
      <c r="X879" s="66" t="s">
        <v>45</v>
      </c>
      <c r="Y879" s="66" t="s">
        <v>45</v>
      </c>
      <c r="Z879" s="38" t="str">
        <f t="array" ref="Z879">IFERROR(xlookup(C:C,'Follow up.1'!A:A,'Follow up.1'!AF:AF),"-")</f>
        <v> 5/25</v>
      </c>
      <c r="AA879" s="32" t="s">
        <v>46</v>
      </c>
      <c r="AB879" s="31" t="s">
        <v>262</v>
      </c>
      <c r="AC879" s="31" t="s">
        <v>86</v>
      </c>
      <c r="AD879" s="31" t="s">
        <v>86</v>
      </c>
      <c r="AE879" s="31"/>
      <c r="AF879" s="31"/>
      <c r="AG879" s="31"/>
      <c r="AH879" s="31"/>
      <c r="AI879" s="31"/>
      <c r="AJ879" s="31"/>
      <c r="AK879" s="31"/>
      <c r="AL879" s="31"/>
      <c r="AM879" s="31"/>
      <c r="AN879" s="39" t="str">
        <f t="array" ref="AN879">IFNA(TEXT(XLOOKUP(C:C,'Follow up.2'!B:B,'Follow up.2'!AF:AF),if(left(B879,1)="3","x", "mm/yyyy")), "-")</f>
        <v/>
      </c>
      <c r="AO879" s="31"/>
      <c r="AP879" s="27"/>
      <c r="AQ879" s="3"/>
      <c r="AR879" s="3"/>
      <c r="AS879" s="3"/>
      <c r="AT879" s="3"/>
      <c r="AU879" s="3"/>
      <c r="AV879" s="3"/>
      <c r="AW879" s="13"/>
      <c r="AX879" s="13"/>
      <c r="AY879" s="13"/>
      <c r="AZ879" s="13"/>
      <c r="BA879" s="13"/>
      <c r="BB879" s="13"/>
      <c r="BC879" s="13"/>
      <c r="BD879" s="13"/>
      <c r="BE879" s="13"/>
      <c r="BF879" s="13"/>
      <c r="BG879" s="13"/>
      <c r="BH879" s="13"/>
      <c r="BI879" s="13"/>
    </row>
    <row r="880" ht="12.75" customHeight="1">
      <c r="A880" s="1"/>
      <c r="B880" s="1">
        <f t="array" ref="B880">ifna(iferror(xlookup(C:C,'1000'!A:A,'1000'!D:D),iferror(xlookup(C:C,'2000'!A:A,'2000'!D:D),xlookup(C:C,'3000'!A:A,'3000'!D:D))),"-")</f>
        <v>3120</v>
      </c>
      <c r="C880" s="26">
        <v>616.0</v>
      </c>
      <c r="D880" s="27" t="s">
        <v>3353</v>
      </c>
      <c r="E880" s="27" t="s">
        <v>3354</v>
      </c>
      <c r="F880" s="27" t="s">
        <v>50</v>
      </c>
      <c r="G880" s="27" t="s">
        <v>3283</v>
      </c>
      <c r="H880" s="28">
        <v>0.0</v>
      </c>
      <c r="I880" s="29">
        <v>0.0</v>
      </c>
      <c r="J880" s="27" t="s">
        <v>3355</v>
      </c>
      <c r="K880" s="30" t="s">
        <v>3356</v>
      </c>
      <c r="L880" s="31" t="s">
        <v>3356</v>
      </c>
      <c r="M880" s="32"/>
      <c r="N880" s="33" t="s">
        <v>654</v>
      </c>
      <c r="O880" s="86" t="s">
        <v>654</v>
      </c>
      <c r="P880" s="35" t="s">
        <v>45</v>
      </c>
      <c r="Q880" s="35" t="s">
        <v>45</v>
      </c>
      <c r="R880" s="35" t="s">
        <v>45</v>
      </c>
      <c r="S880" s="35" t="s">
        <v>45</v>
      </c>
      <c r="T880" s="35" t="s">
        <v>45</v>
      </c>
      <c r="U880" s="35" t="s">
        <v>45</v>
      </c>
      <c r="V880" s="65" t="s">
        <v>45</v>
      </c>
      <c r="W880" s="35" t="s">
        <v>46</v>
      </c>
      <c r="X880" s="35" t="s">
        <v>46</v>
      </c>
      <c r="Y880" s="35" t="s">
        <v>46</v>
      </c>
      <c r="Z880" s="38" t="str">
        <f t="array" ref="Z880">IFERROR(xlookup(C:C,'Follow up.1'!A:A,'Follow up.1'!AF:AF),"-")</f>
        <v> 5/25</v>
      </c>
      <c r="AA880" s="32" t="s">
        <v>46</v>
      </c>
      <c r="AB880" s="32" t="s">
        <v>88</v>
      </c>
      <c r="AC880" s="32" t="s">
        <v>46</v>
      </c>
      <c r="AD880" s="32" t="s">
        <v>46</v>
      </c>
      <c r="AE880" s="32"/>
      <c r="AF880" s="32" t="s">
        <v>77</v>
      </c>
      <c r="AG880" s="32" t="s">
        <v>46</v>
      </c>
      <c r="AH880" s="32"/>
      <c r="AI880" s="32" t="s">
        <v>56</v>
      </c>
      <c r="AJ880" s="32" t="s">
        <v>57</v>
      </c>
      <c r="AK880" s="32" t="s">
        <v>262</v>
      </c>
      <c r="AL880" s="32" t="s">
        <v>57</v>
      </c>
      <c r="AM880" s="32" t="s">
        <v>121</v>
      </c>
      <c r="AN880" s="39" t="str">
        <f t="array" ref="AN880">IFNA(TEXT(XLOOKUP(C:C,'Follow up.2'!B:B,'Follow up.2'!AF:AF),if(left(B880,1)="3","x", "mm/yyyy")), "-")</f>
        <v>x</v>
      </c>
      <c r="AO880" s="31"/>
      <c r="AP880" s="27"/>
      <c r="AQ880" s="3"/>
      <c r="AR880" s="3"/>
      <c r="AS880" s="3"/>
      <c r="AT880" s="3"/>
      <c r="AU880" s="3"/>
      <c r="AV880" s="3"/>
      <c r="AW880" s="13"/>
      <c r="AX880" s="13"/>
      <c r="AY880" s="13"/>
      <c r="AZ880" s="13"/>
      <c r="BA880" s="13"/>
      <c r="BB880" s="13"/>
      <c r="BC880" s="13"/>
      <c r="BD880" s="13"/>
      <c r="BE880" s="13"/>
      <c r="BF880" s="13"/>
      <c r="BG880" s="13"/>
      <c r="BH880" s="13"/>
      <c r="BI880" s="13"/>
    </row>
    <row r="881" ht="12.75" customHeight="1">
      <c r="A881" s="1"/>
      <c r="B881" s="1">
        <f t="array" ref="B881">ifna(iferror(xlookup(C:C,'1000'!A:A,'1000'!D:D),iferror(xlookup(C:C,'2000'!A:A,'2000'!D:D),xlookup(C:C,'3000'!A:A,'3000'!D:D))),"-")</f>
        <v>3123</v>
      </c>
      <c r="C881" s="26">
        <v>589.0</v>
      </c>
      <c r="D881" s="27" t="s">
        <v>3357</v>
      </c>
      <c r="E881" s="27" t="s">
        <v>3358</v>
      </c>
      <c r="F881" s="27" t="s">
        <v>50</v>
      </c>
      <c r="G881" s="27" t="s">
        <v>3283</v>
      </c>
      <c r="H881" s="28">
        <v>0.0</v>
      </c>
      <c r="I881" s="29">
        <v>0.0</v>
      </c>
      <c r="J881" s="27" t="s">
        <v>3359</v>
      </c>
      <c r="K881" s="30" t="s">
        <v>3278</v>
      </c>
      <c r="L881" s="31" t="s">
        <v>3278</v>
      </c>
      <c r="M881" s="51" t="s">
        <v>895</v>
      </c>
      <c r="N881" s="33" t="s">
        <v>654</v>
      </c>
      <c r="O881" s="145" t="s">
        <v>654</v>
      </c>
      <c r="P881" s="35" t="s">
        <v>106</v>
      </c>
      <c r="Q881" s="35" t="s">
        <v>45</v>
      </c>
      <c r="R881" s="35" t="s">
        <v>46</v>
      </c>
      <c r="S881" s="35" t="s">
        <v>76</v>
      </c>
      <c r="T881" s="35" t="s">
        <v>76</v>
      </c>
      <c r="U881" s="35" t="s">
        <v>45</v>
      </c>
      <c r="V881" s="35" t="s">
        <v>45</v>
      </c>
      <c r="W881" s="35" t="s">
        <v>76</v>
      </c>
      <c r="X881" s="35" t="s">
        <v>76</v>
      </c>
      <c r="Y881" s="35" t="s">
        <v>46</v>
      </c>
      <c r="Z881" s="38" t="str">
        <f t="array" ref="Z881">IFERROR(xlookup(C:C,'Follow up.1'!A:A,'Follow up.1'!AF:AF),"-")</f>
        <v> 5/25</v>
      </c>
      <c r="AA881" s="31"/>
      <c r="AB881" s="31"/>
      <c r="AC881" s="31"/>
      <c r="AD881" s="31"/>
      <c r="AE881" s="31"/>
      <c r="AF881" s="31"/>
      <c r="AG881" s="31"/>
      <c r="AH881" s="31"/>
      <c r="AI881" s="31"/>
      <c r="AJ881" s="31"/>
      <c r="AK881" s="31"/>
      <c r="AL881" s="31"/>
      <c r="AM881" s="31"/>
      <c r="AN881" s="39" t="str">
        <f t="array" ref="AN881">IFNA(TEXT(XLOOKUP(C:C,'Follow up.2'!B:B,'Follow up.2'!AF:AF),if(left(B881,1)="3","x", "mm/yyyy")), "-")</f>
        <v/>
      </c>
      <c r="AO881" s="31"/>
      <c r="AP881" s="27"/>
      <c r="AQ881" s="3"/>
      <c r="AR881" s="3"/>
      <c r="AS881" s="3"/>
      <c r="AT881" s="3"/>
      <c r="AU881" s="3"/>
      <c r="AV881" s="3"/>
      <c r="AW881" s="3"/>
      <c r="AX881" s="3"/>
      <c r="AY881" s="3"/>
      <c r="AZ881" s="3"/>
      <c r="BA881" s="3"/>
      <c r="BB881" s="3"/>
      <c r="BC881" s="3"/>
      <c r="BD881" s="3"/>
      <c r="BE881" s="3"/>
      <c r="BF881" s="3"/>
      <c r="BG881" s="3"/>
      <c r="BH881" s="3"/>
      <c r="BI881" s="3"/>
    </row>
    <row r="882" ht="12.75" customHeight="1">
      <c r="A882" s="1"/>
      <c r="B882" s="1">
        <f t="array" ref="B882">ifna(iferror(xlookup(C:C,'1000'!A:A,'1000'!D:D),iferror(xlookup(C:C,'2000'!A:A,'2000'!D:D),xlookup(C:C,'3000'!A:A,'3000'!D:D))),"-")</f>
        <v>3127</v>
      </c>
      <c r="C882" s="26">
        <v>618.0</v>
      </c>
      <c r="D882" s="27" t="s">
        <v>2775</v>
      </c>
      <c r="E882" s="27" t="s">
        <v>3360</v>
      </c>
      <c r="F882" s="27" t="s">
        <v>50</v>
      </c>
      <c r="G882" s="27" t="s">
        <v>3283</v>
      </c>
      <c r="H882" s="28">
        <v>0.0</v>
      </c>
      <c r="I882" s="29">
        <v>0.0</v>
      </c>
      <c r="J882" s="27" t="s">
        <v>3361</v>
      </c>
      <c r="K882" s="30" t="s">
        <v>3362</v>
      </c>
      <c r="L882" s="31" t="s">
        <v>3362</v>
      </c>
      <c r="M882" s="32"/>
      <c r="N882" s="33" t="s">
        <v>654</v>
      </c>
      <c r="O882" s="145" t="s">
        <v>654</v>
      </c>
      <c r="P882" s="35" t="s">
        <v>45</v>
      </c>
      <c r="Q882" s="35" t="s">
        <v>45</v>
      </c>
      <c r="R882" s="35" t="s">
        <v>45</v>
      </c>
      <c r="S882" s="35" t="s">
        <v>45</v>
      </c>
      <c r="T882" s="35" t="s">
        <v>45</v>
      </c>
      <c r="U882" s="35" t="s">
        <v>45</v>
      </c>
      <c r="V882" s="65" t="s">
        <v>45</v>
      </c>
      <c r="W882" s="35" t="s">
        <v>46</v>
      </c>
      <c r="X882" s="35" t="s">
        <v>46</v>
      </c>
      <c r="Y882" s="35" t="s">
        <v>46</v>
      </c>
      <c r="Z882" s="38" t="str">
        <f t="array" ref="Z882">IFERROR(xlookup(C:C,'Follow up.1'!A:A,'Follow up.1'!AF:AF),"-")</f>
        <v> 5/25</v>
      </c>
      <c r="AA882" s="32" t="s">
        <v>46</v>
      </c>
      <c r="AB882" s="31"/>
      <c r="AC882" s="31"/>
      <c r="AD882" s="31"/>
      <c r="AE882" s="31"/>
      <c r="AF882" s="31"/>
      <c r="AG882" s="31"/>
      <c r="AH882" s="31"/>
      <c r="AI882" s="31"/>
      <c r="AJ882" s="31"/>
      <c r="AK882" s="31"/>
      <c r="AL882" s="31"/>
      <c r="AM882" s="31"/>
      <c r="AN882" s="39" t="str">
        <f t="array" ref="AN882">IFNA(TEXT(XLOOKUP(C:C,'Follow up.2'!B:B,'Follow up.2'!AF:AF),if(left(B882,1)="3","x", "mm/yyyy")), "-")</f>
        <v/>
      </c>
      <c r="AO882" s="31"/>
      <c r="AP882" s="27"/>
      <c r="AQ882" s="3"/>
      <c r="AR882" s="3"/>
      <c r="AS882" s="3"/>
      <c r="AT882" s="3"/>
      <c r="AU882" s="3"/>
      <c r="AV882" s="3"/>
      <c r="AW882" s="13"/>
      <c r="AX882" s="13"/>
      <c r="AY882" s="13"/>
      <c r="AZ882" s="13"/>
      <c r="BA882" s="13"/>
      <c r="BB882" s="13"/>
      <c r="BC882" s="13"/>
      <c r="BD882" s="13"/>
      <c r="BE882" s="13"/>
      <c r="BF882" s="13"/>
      <c r="BG882" s="13"/>
      <c r="BH882" s="13"/>
      <c r="BI882" s="13"/>
    </row>
    <row r="883" ht="12.75" customHeight="1">
      <c r="A883" s="1"/>
      <c r="B883" s="1">
        <f t="array" ref="B883">ifna(iferror(xlookup(C:C,'1000'!A:A,'1000'!D:D),iferror(xlookup(C:C,'2000'!A:A,'2000'!D:D),xlookup(C:C,'3000'!A:A,'3000'!D:D))),"-")</f>
        <v>3128</v>
      </c>
      <c r="C883" s="26">
        <v>613.0</v>
      </c>
      <c r="D883" s="27" t="s">
        <v>3363</v>
      </c>
      <c r="E883" s="27" t="s">
        <v>3364</v>
      </c>
      <c r="F883" s="27" t="s">
        <v>50</v>
      </c>
      <c r="G883" s="27" t="s">
        <v>3283</v>
      </c>
      <c r="H883" s="28">
        <v>0.0</v>
      </c>
      <c r="I883" s="29">
        <v>0.0</v>
      </c>
      <c r="J883" s="27" t="s">
        <v>3365</v>
      </c>
      <c r="K883" s="30" t="s">
        <v>3366</v>
      </c>
      <c r="L883" s="31" t="s">
        <v>3366</v>
      </c>
      <c r="M883" s="32"/>
      <c r="N883" s="33" t="s">
        <v>654</v>
      </c>
      <c r="O883" s="86" t="s">
        <v>654</v>
      </c>
      <c r="P883" s="35" t="s">
        <v>45</v>
      </c>
      <c r="Q883" s="35" t="s">
        <v>45</v>
      </c>
      <c r="R883" s="35" t="s">
        <v>45</v>
      </c>
      <c r="S883" s="35" t="s">
        <v>45</v>
      </c>
      <c r="T883" s="35" t="s">
        <v>45</v>
      </c>
      <c r="U883" s="35" t="s">
        <v>45</v>
      </c>
      <c r="V883" s="65" t="s">
        <v>45</v>
      </c>
      <c r="W883" s="35" t="s">
        <v>46</v>
      </c>
      <c r="X883" s="35" t="s">
        <v>46</v>
      </c>
      <c r="Y883" s="35" t="s">
        <v>46</v>
      </c>
      <c r="Z883" s="38" t="str">
        <f t="array" ref="Z883">IFERROR(xlookup(C:C,'Follow up.1'!A:A,'Follow up.1'!AF:AF),"-")</f>
        <v> 5/25</v>
      </c>
      <c r="AA883" s="32" t="s">
        <v>46</v>
      </c>
      <c r="AB883" s="32" t="s">
        <v>68</v>
      </c>
      <c r="AC883" s="32" t="s">
        <v>56</v>
      </c>
      <c r="AD883" s="32" t="s">
        <v>46</v>
      </c>
      <c r="AE883" s="32"/>
      <c r="AF883" s="32" t="s">
        <v>57</v>
      </c>
      <c r="AG883" s="32" t="s">
        <v>57</v>
      </c>
      <c r="AH883" s="32"/>
      <c r="AI883" s="32" t="s">
        <v>56</v>
      </c>
      <c r="AJ883" s="32" t="s">
        <v>46</v>
      </c>
      <c r="AK883" s="32" t="s">
        <v>46</v>
      </c>
      <c r="AL883" s="32" t="s">
        <v>841</v>
      </c>
      <c r="AM883" s="32" t="s">
        <v>121</v>
      </c>
      <c r="AN883" s="39" t="str">
        <f t="array" ref="AN883">IFNA(TEXT(XLOOKUP(C:C,'Follow up.2'!B:B,'Follow up.2'!AF:AF),if(left(B883,1)="3","x", "mm/yyyy")), "-")</f>
        <v>x</v>
      </c>
      <c r="AO883" s="31"/>
      <c r="AP883" s="27"/>
      <c r="AQ883" s="3"/>
      <c r="AR883" s="3"/>
      <c r="AS883" s="3"/>
      <c r="AT883" s="3"/>
      <c r="AU883" s="3"/>
      <c r="AV883" s="3"/>
      <c r="AW883" s="13"/>
      <c r="AX883" s="13"/>
      <c r="AY883" s="13"/>
      <c r="AZ883" s="13"/>
      <c r="BA883" s="13"/>
      <c r="BB883" s="13"/>
      <c r="BC883" s="13"/>
      <c r="BD883" s="13"/>
      <c r="BE883" s="13"/>
      <c r="BF883" s="13"/>
      <c r="BG883" s="13"/>
      <c r="BH883" s="13"/>
      <c r="BI883" s="13"/>
    </row>
    <row r="884" ht="12.75" customHeight="1">
      <c r="A884" s="1"/>
      <c r="B884" s="1">
        <f t="array" ref="B884">ifna(iferror(xlookup(C:C,'1000'!A:A,'1000'!D:D),iferror(xlookup(C:C,'2000'!A:A,'2000'!D:D),xlookup(C:C,'3000'!A:A,'3000'!D:D))),"-")</f>
        <v>3129</v>
      </c>
      <c r="C884" s="26">
        <v>592.0</v>
      </c>
      <c r="D884" s="27" t="s">
        <v>3367</v>
      </c>
      <c r="E884" s="27" t="s">
        <v>3368</v>
      </c>
      <c r="F884" s="27" t="s">
        <v>50</v>
      </c>
      <c r="G884" s="27" t="s">
        <v>3283</v>
      </c>
      <c r="H884" s="28">
        <v>0.0</v>
      </c>
      <c r="I884" s="29">
        <v>0.0</v>
      </c>
      <c r="J884" s="27" t="s">
        <v>3369</v>
      </c>
      <c r="K884" s="30" t="s">
        <v>3370</v>
      </c>
      <c r="L884" s="31" t="s">
        <v>3370</v>
      </c>
      <c r="M884" s="32" t="s">
        <v>3371</v>
      </c>
      <c r="N884" s="33" t="s">
        <v>654</v>
      </c>
      <c r="O884" s="145" t="s">
        <v>654</v>
      </c>
      <c r="P884" s="35" t="s">
        <v>45</v>
      </c>
      <c r="Q884" s="35" t="s">
        <v>45</v>
      </c>
      <c r="R884" s="35" t="s">
        <v>45</v>
      </c>
      <c r="S884" s="35" t="s">
        <v>45</v>
      </c>
      <c r="T884" s="35" t="s">
        <v>45</v>
      </c>
      <c r="U884" s="35" t="s">
        <v>45</v>
      </c>
      <c r="V884" s="65" t="s">
        <v>45</v>
      </c>
      <c r="W884" s="65" t="s">
        <v>45</v>
      </c>
      <c r="X884" s="65" t="s">
        <v>45</v>
      </c>
      <c r="Y884" s="35" t="s">
        <v>45</v>
      </c>
      <c r="Z884" s="38" t="str">
        <f t="array" ref="Z884">IFERROR(xlookup(C:C,'Follow up.1'!A:A,'Follow up.1'!AF:AF),"-")</f>
        <v> 5/25</v>
      </c>
      <c r="AA884" s="32" t="s">
        <v>46</v>
      </c>
      <c r="AB884" s="31"/>
      <c r="AC884" s="31"/>
      <c r="AD884" s="31"/>
      <c r="AE884" s="31"/>
      <c r="AF884" s="31"/>
      <c r="AG884" s="31"/>
      <c r="AH884" s="31"/>
      <c r="AI884" s="31"/>
      <c r="AJ884" s="31"/>
      <c r="AK884" s="31"/>
      <c r="AL884" s="31"/>
      <c r="AM884" s="31"/>
      <c r="AN884" s="39" t="str">
        <f t="array" ref="AN884">IFNA(TEXT(XLOOKUP(C:C,'Follow up.2'!B:B,'Follow up.2'!AF:AF),if(left(B884,1)="3","x", "mm/yyyy")), "-")</f>
        <v/>
      </c>
      <c r="AO884" s="31"/>
      <c r="AP884" s="27"/>
      <c r="AQ884" s="3"/>
      <c r="AR884" s="3"/>
      <c r="AS884" s="3"/>
      <c r="AT884" s="3"/>
      <c r="AU884" s="3"/>
      <c r="AV884" s="3"/>
      <c r="AW884" s="13"/>
      <c r="AX884" s="13"/>
      <c r="AY884" s="13"/>
      <c r="AZ884" s="13"/>
      <c r="BA884" s="13"/>
      <c r="BB884" s="13"/>
      <c r="BC884" s="13"/>
      <c r="BD884" s="13"/>
      <c r="BE884" s="13"/>
      <c r="BF884" s="13"/>
      <c r="BG884" s="13"/>
      <c r="BH884" s="13"/>
      <c r="BI884" s="13"/>
    </row>
    <row r="885" ht="12.75" customHeight="1">
      <c r="A885" s="1"/>
      <c r="B885" s="1">
        <f t="array" ref="B885">ifna(iferror(xlookup(C:C,'1000'!A:A,'1000'!D:D),iferror(xlookup(C:C,'2000'!A:A,'2000'!D:D),xlookup(C:C,'3000'!A:A,'3000'!D:D))),"-")</f>
        <v>3131</v>
      </c>
      <c r="C885" s="26">
        <v>606.0</v>
      </c>
      <c r="D885" s="27" t="s">
        <v>1636</v>
      </c>
      <c r="E885" s="27" t="s">
        <v>3372</v>
      </c>
      <c r="F885" s="27" t="s">
        <v>50</v>
      </c>
      <c r="G885" s="27" t="s">
        <v>3283</v>
      </c>
      <c r="H885" s="28">
        <v>0.0</v>
      </c>
      <c r="I885" s="29">
        <v>0.0</v>
      </c>
      <c r="J885" s="27" t="s">
        <v>3373</v>
      </c>
      <c r="K885" s="30" t="s">
        <v>3374</v>
      </c>
      <c r="L885" s="31" t="s">
        <v>3374</v>
      </c>
      <c r="M885" s="32" t="s">
        <v>3375</v>
      </c>
      <c r="N885" s="33" t="s">
        <v>654</v>
      </c>
      <c r="O885" s="86" t="s">
        <v>654</v>
      </c>
      <c r="P885" s="35" t="s">
        <v>45</v>
      </c>
      <c r="Q885" s="35" t="s">
        <v>45</v>
      </c>
      <c r="R885" s="35" t="s">
        <v>45</v>
      </c>
      <c r="S885" s="35" t="s">
        <v>45</v>
      </c>
      <c r="T885" s="35" t="s">
        <v>45</v>
      </c>
      <c r="U885" s="35" t="s">
        <v>45</v>
      </c>
      <c r="V885" s="65" t="s">
        <v>45</v>
      </c>
      <c r="W885" s="65" t="s">
        <v>45</v>
      </c>
      <c r="X885" s="65" t="s">
        <v>45</v>
      </c>
      <c r="Y885" s="35" t="s">
        <v>45</v>
      </c>
      <c r="Z885" s="38" t="str">
        <f t="array" ref="Z885">IFERROR(xlookup(C:C,'Follow up.1'!A:A,'Follow up.1'!AF:AF),"-")</f>
        <v> 5/25</v>
      </c>
      <c r="AA885" s="32" t="s">
        <v>46</v>
      </c>
      <c r="AB885" s="32" t="s">
        <v>86</v>
      </c>
      <c r="AC885" s="32" t="s">
        <v>86</v>
      </c>
      <c r="AD885" s="32" t="s">
        <v>86</v>
      </c>
      <c r="AE885" s="32"/>
      <c r="AF885" s="32" t="s">
        <v>57</v>
      </c>
      <c r="AG885" s="32" t="s">
        <v>57</v>
      </c>
      <c r="AH885" s="32"/>
      <c r="AI885" s="32" t="s">
        <v>86</v>
      </c>
      <c r="AJ885" s="32" t="s">
        <v>57</v>
      </c>
      <c r="AK885" s="32" t="s">
        <v>86</v>
      </c>
      <c r="AL885" s="32" t="s">
        <v>46</v>
      </c>
      <c r="AM885" s="32" t="s">
        <v>121</v>
      </c>
      <c r="AN885" s="39" t="str">
        <f t="array" ref="AN885">IFNA(TEXT(XLOOKUP(C:C,'Follow up.2'!B:B,'Follow up.2'!AF:AF),if(left(B885,1)="3","x", "mm/yyyy")), "-")</f>
        <v>x</v>
      </c>
      <c r="AO885" s="31"/>
      <c r="AP885" s="27"/>
      <c r="AQ885" s="3"/>
      <c r="AR885" s="3"/>
      <c r="AS885" s="3"/>
      <c r="AT885" s="3"/>
      <c r="AU885" s="3"/>
      <c r="AV885" s="3"/>
      <c r="AW885" s="13"/>
      <c r="AX885" s="13"/>
      <c r="AY885" s="13"/>
      <c r="AZ885" s="13"/>
      <c r="BA885" s="13"/>
      <c r="BB885" s="13"/>
      <c r="BC885" s="13"/>
      <c r="BD885" s="13"/>
      <c r="BE885" s="13"/>
      <c r="BF885" s="13"/>
      <c r="BG885" s="13"/>
      <c r="BH885" s="13"/>
      <c r="BI885" s="13"/>
    </row>
    <row r="886" ht="12.75" customHeight="1">
      <c r="A886" s="1"/>
      <c r="B886" s="1" t="str">
        <f t="array" ref="B886">ifna(iferror(xlookup(C:C,'1000'!A:A,'1000'!D:D),iferror(xlookup(C:C,'2000'!A:A,'2000'!D:D),xlookup(C:C,'3000'!A:A,'3000'!D:D))),"-")</f>
        <v>-</v>
      </c>
      <c r="C886" s="26">
        <v>277.0</v>
      </c>
      <c r="D886" s="27" t="s">
        <v>3376</v>
      </c>
      <c r="E886" s="27" t="s">
        <v>3377</v>
      </c>
      <c r="F886" s="27" t="s">
        <v>50</v>
      </c>
      <c r="G886" s="27" t="s">
        <v>3283</v>
      </c>
      <c r="H886" s="28">
        <v>0.0</v>
      </c>
      <c r="I886" s="29" t="s">
        <v>3378</v>
      </c>
      <c r="J886" s="27" t="s">
        <v>3379</v>
      </c>
      <c r="K886" s="30"/>
      <c r="L886" s="31"/>
      <c r="M886" s="51" t="s">
        <v>895</v>
      </c>
      <c r="N886" s="153" t="s">
        <v>58</v>
      </c>
      <c r="O886" s="149" t="s">
        <v>58</v>
      </c>
      <c r="P886" s="35"/>
      <c r="Q886" s="35"/>
      <c r="R886" s="35"/>
      <c r="S886" s="35"/>
      <c r="T886" s="35"/>
      <c r="U886" s="35"/>
      <c r="V886" s="35"/>
      <c r="W886" s="35"/>
      <c r="X886" s="35"/>
      <c r="Y886" s="35"/>
      <c r="Z886" s="38" t="str">
        <f t="array" ref="Z886">IFERROR(xlookup(C:C,'Follow up.1'!A:A,'Follow up.1'!AF:AF),"-")</f>
        <v>-</v>
      </c>
      <c r="AA886" s="31"/>
      <c r="AB886" s="31"/>
      <c r="AC886" s="31"/>
      <c r="AD886" s="31"/>
      <c r="AE886" s="31"/>
      <c r="AF886" s="31"/>
      <c r="AG886" s="31"/>
      <c r="AH886" s="31"/>
      <c r="AI886" s="31"/>
      <c r="AJ886" s="31"/>
      <c r="AK886" s="31"/>
      <c r="AL886" s="31"/>
      <c r="AM886" s="31"/>
      <c r="AN886" s="39" t="str">
        <f t="array" ref="AN886">IFNA(TEXT(XLOOKUP(C:C,'Follow up.2'!B:B,'Follow up.2'!AF:AF),if(left(B886,1)="3","x", "mm/yyyy")), "-")</f>
        <v>-</v>
      </c>
      <c r="AO886" s="31"/>
      <c r="AP886" s="27"/>
      <c r="AQ886" s="3"/>
      <c r="AR886" s="3"/>
      <c r="AS886" s="3"/>
      <c r="AT886" s="3"/>
      <c r="AU886" s="3"/>
      <c r="AV886" s="3"/>
      <c r="AW886" s="13"/>
      <c r="AX886" s="13"/>
      <c r="AY886" s="13"/>
      <c r="AZ886" s="13"/>
      <c r="BA886" s="13"/>
      <c r="BB886" s="13"/>
      <c r="BC886" s="13"/>
      <c r="BD886" s="13"/>
      <c r="BE886" s="13"/>
      <c r="BF886" s="13"/>
      <c r="BG886" s="13"/>
      <c r="BH886" s="13"/>
      <c r="BI886" s="13"/>
    </row>
    <row r="887" ht="12.75" customHeight="1">
      <c r="A887" s="1"/>
      <c r="B887" s="1" t="str">
        <f t="array" ref="B887">ifna(iferror(xlookup(C:C,'1000'!A:A,'1000'!D:D),iferror(xlookup(C:C,'2000'!A:A,'2000'!D:D),xlookup(C:C,'3000'!A:A,'3000'!D:D))),"-")</f>
        <v>-</v>
      </c>
      <c r="C887" s="26">
        <v>281.0</v>
      </c>
      <c r="D887" s="27" t="s">
        <v>3380</v>
      </c>
      <c r="E887" s="27" t="s">
        <v>3381</v>
      </c>
      <c r="F887" s="27" t="s">
        <v>50</v>
      </c>
      <c r="G887" s="27" t="s">
        <v>3283</v>
      </c>
      <c r="H887" s="28">
        <v>0.0</v>
      </c>
      <c r="I887" s="29"/>
      <c r="J887" s="27" t="s">
        <v>3382</v>
      </c>
      <c r="K887" s="30"/>
      <c r="L887" s="31"/>
      <c r="M887" s="51" t="s">
        <v>895</v>
      </c>
      <c r="N887" s="153" t="s">
        <v>58</v>
      </c>
      <c r="O887" s="149" t="s">
        <v>58</v>
      </c>
      <c r="P887" s="35"/>
      <c r="Q887" s="35"/>
      <c r="R887" s="35"/>
      <c r="S887" s="35"/>
      <c r="T887" s="35"/>
      <c r="U887" s="35"/>
      <c r="V887" s="35"/>
      <c r="W887" s="35"/>
      <c r="X887" s="35"/>
      <c r="Y887" s="35"/>
      <c r="Z887" s="38" t="str">
        <f t="array" ref="Z887">IFERROR(xlookup(C:C,'Follow up.1'!A:A,'Follow up.1'!AF:AF),"-")</f>
        <v>-</v>
      </c>
      <c r="AA887" s="31"/>
      <c r="AB887" s="31"/>
      <c r="AC887" s="31"/>
      <c r="AD887" s="31"/>
      <c r="AE887" s="31"/>
      <c r="AF887" s="31"/>
      <c r="AG887" s="31"/>
      <c r="AH887" s="31"/>
      <c r="AI887" s="31"/>
      <c r="AJ887" s="31"/>
      <c r="AK887" s="31"/>
      <c r="AL887" s="31"/>
      <c r="AM887" s="31"/>
      <c r="AN887" s="39" t="str">
        <f t="array" ref="AN887">IFNA(TEXT(XLOOKUP(C:C,'Follow up.2'!B:B,'Follow up.2'!AF:AF),if(left(B887,1)="3","x", "mm/yyyy")), "-")</f>
        <v>-</v>
      </c>
      <c r="AO887" s="31"/>
      <c r="AP887" s="27"/>
      <c r="AQ887" s="3"/>
      <c r="AR887" s="3"/>
      <c r="AS887" s="3"/>
      <c r="AT887" s="3"/>
      <c r="AU887" s="3"/>
      <c r="AV887" s="3"/>
      <c r="AW887" s="13"/>
      <c r="AX887" s="13"/>
      <c r="AY887" s="13"/>
      <c r="AZ887" s="13"/>
      <c r="BA887" s="13"/>
      <c r="BB887" s="13"/>
      <c r="BC887" s="13"/>
      <c r="BD887" s="13"/>
      <c r="BE887" s="13"/>
      <c r="BF887" s="13"/>
      <c r="BG887" s="13"/>
      <c r="BH887" s="13"/>
      <c r="BI887" s="13"/>
    </row>
    <row r="888" ht="12.75" customHeight="1">
      <c r="A888" s="1"/>
      <c r="B888" s="1" t="str">
        <f t="array" ref="B888">ifna(iferror(xlookup(C:C,'1000'!A:A,'1000'!D:D),iferror(xlookup(C:C,'2000'!A:A,'2000'!D:D),xlookup(C:C,'3000'!A:A,'3000'!D:D))),"-")</f>
        <v>-</v>
      </c>
      <c r="C888" s="26">
        <v>282.0</v>
      </c>
      <c r="D888" s="27" t="s">
        <v>3383</v>
      </c>
      <c r="E888" s="27" t="s">
        <v>3384</v>
      </c>
      <c r="F888" s="27" t="s">
        <v>50</v>
      </c>
      <c r="G888" s="27" t="s">
        <v>3283</v>
      </c>
      <c r="H888" s="28">
        <v>0.0</v>
      </c>
      <c r="I888" s="29"/>
      <c r="J888" s="27" t="s">
        <v>3385</v>
      </c>
      <c r="K888" s="30"/>
      <c r="L888" s="31"/>
      <c r="M888" s="51" t="s">
        <v>895</v>
      </c>
      <c r="N888" s="153" t="s">
        <v>58</v>
      </c>
      <c r="O888" s="149" t="s">
        <v>58</v>
      </c>
      <c r="P888" s="35"/>
      <c r="Q888" s="35"/>
      <c r="R888" s="35"/>
      <c r="S888" s="35"/>
      <c r="T888" s="35"/>
      <c r="U888" s="35"/>
      <c r="V888" s="35"/>
      <c r="W888" s="35"/>
      <c r="X888" s="35"/>
      <c r="Y888" s="35"/>
      <c r="Z888" s="38" t="str">
        <f t="array" ref="Z888">IFERROR(xlookup(C:C,'Follow up.1'!A:A,'Follow up.1'!AF:AF),"-")</f>
        <v>-</v>
      </c>
      <c r="AA888" s="31"/>
      <c r="AB888" s="31"/>
      <c r="AC888" s="31"/>
      <c r="AD888" s="31"/>
      <c r="AE888" s="31"/>
      <c r="AF888" s="31"/>
      <c r="AG888" s="31"/>
      <c r="AH888" s="31"/>
      <c r="AI888" s="31"/>
      <c r="AJ888" s="31"/>
      <c r="AK888" s="31"/>
      <c r="AL888" s="31"/>
      <c r="AM888" s="31"/>
      <c r="AN888" s="39" t="str">
        <f t="array" ref="AN888">IFNA(TEXT(XLOOKUP(C:C,'Follow up.2'!B:B,'Follow up.2'!AF:AF),if(left(B888,1)="3","x", "mm/yyyy")), "-")</f>
        <v>-</v>
      </c>
      <c r="AO888" s="31"/>
      <c r="AP888" s="27"/>
      <c r="AQ888" s="3"/>
      <c r="AR888" s="3"/>
      <c r="AS888" s="3"/>
      <c r="AT888" s="3"/>
      <c r="AU888" s="3"/>
      <c r="AV888" s="3"/>
      <c r="AW888" s="3"/>
      <c r="AX888" s="3"/>
      <c r="AY888" s="3"/>
      <c r="AZ888" s="3"/>
      <c r="BA888" s="3"/>
      <c r="BB888" s="3"/>
      <c r="BC888" s="3"/>
      <c r="BD888" s="3"/>
      <c r="BE888" s="3"/>
      <c r="BF888" s="3"/>
      <c r="BG888" s="3"/>
      <c r="BH888" s="3"/>
      <c r="BI888" s="3"/>
    </row>
    <row r="889" ht="12.75" customHeight="1">
      <c r="A889" s="1"/>
      <c r="B889" s="1" t="str">
        <f t="array" ref="B889">ifna(iferror(xlookup(C:C,'1000'!A:A,'1000'!D:D),iferror(xlookup(C:C,'2000'!A:A,'2000'!D:D),xlookup(C:C,'3000'!A:A,'3000'!D:D))),"-")</f>
        <v>-</v>
      </c>
      <c r="C889" s="26">
        <v>304.0</v>
      </c>
      <c r="D889" s="27" t="s">
        <v>1499</v>
      </c>
      <c r="E889" s="27" t="s">
        <v>3386</v>
      </c>
      <c r="F889" s="27" t="s">
        <v>50</v>
      </c>
      <c r="G889" s="27" t="s">
        <v>3283</v>
      </c>
      <c r="H889" s="28">
        <v>0.0</v>
      </c>
      <c r="I889" s="29">
        <v>0.0</v>
      </c>
      <c r="J889" s="27" t="s">
        <v>3387</v>
      </c>
      <c r="K889" s="30"/>
      <c r="L889" s="31"/>
      <c r="M889" s="51" t="s">
        <v>895</v>
      </c>
      <c r="N889" s="153" t="s">
        <v>58</v>
      </c>
      <c r="O889" s="149" t="s">
        <v>58</v>
      </c>
      <c r="P889" s="35"/>
      <c r="Q889" s="35"/>
      <c r="R889" s="35"/>
      <c r="S889" s="35"/>
      <c r="T889" s="35"/>
      <c r="U889" s="35"/>
      <c r="V889" s="35"/>
      <c r="W889" s="35"/>
      <c r="X889" s="35"/>
      <c r="Y889" s="35"/>
      <c r="Z889" s="38" t="str">
        <f t="array" ref="Z889">IFERROR(xlookup(C:C,'Follow up.1'!A:A,'Follow up.1'!AF:AF),"-")</f>
        <v>-</v>
      </c>
      <c r="AA889" s="31"/>
      <c r="AB889" s="31"/>
      <c r="AC889" s="31"/>
      <c r="AD889" s="31"/>
      <c r="AE889" s="31"/>
      <c r="AF889" s="31"/>
      <c r="AG889" s="31"/>
      <c r="AH889" s="31"/>
      <c r="AI889" s="31"/>
      <c r="AJ889" s="31"/>
      <c r="AK889" s="31"/>
      <c r="AL889" s="31"/>
      <c r="AM889" s="31"/>
      <c r="AN889" s="39" t="str">
        <f t="array" ref="AN889">IFNA(TEXT(XLOOKUP(C:C,'Follow up.2'!B:B,'Follow up.2'!AF:AF),if(left(B889,1)="3","x", "mm/yyyy")), "-")</f>
        <v>-</v>
      </c>
      <c r="AO889" s="31"/>
      <c r="AP889" s="27"/>
      <c r="AQ889" s="3"/>
      <c r="AR889" s="3"/>
      <c r="AS889" s="3"/>
      <c r="AT889" s="3"/>
      <c r="AU889" s="3"/>
      <c r="AV889" s="3"/>
      <c r="AW889" s="13"/>
      <c r="AX889" s="13"/>
      <c r="AY889" s="13"/>
      <c r="AZ889" s="13"/>
      <c r="BA889" s="13"/>
      <c r="BB889" s="13"/>
      <c r="BC889" s="13"/>
      <c r="BD889" s="13"/>
      <c r="BE889" s="13"/>
      <c r="BF889" s="13"/>
      <c r="BG889" s="13"/>
      <c r="BH889" s="13"/>
      <c r="BI889" s="13"/>
    </row>
    <row r="890" ht="12.75" customHeight="1">
      <c r="A890" s="1"/>
      <c r="B890" s="1" t="str">
        <f t="array" ref="B890">ifna(iferror(xlookup(C:C,'1000'!A:A,'1000'!D:D),iferror(xlookup(C:C,'2000'!A:A,'2000'!D:D),xlookup(C:C,'3000'!A:A,'3000'!D:D))),"-")</f>
        <v>-</v>
      </c>
      <c r="C890" s="26">
        <v>324.0</v>
      </c>
      <c r="D890" s="27" t="s">
        <v>3388</v>
      </c>
      <c r="E890" s="27" t="s">
        <v>3389</v>
      </c>
      <c r="F890" s="27" t="s">
        <v>50</v>
      </c>
      <c r="G890" s="27" t="s">
        <v>3283</v>
      </c>
      <c r="H890" s="28">
        <v>0.0</v>
      </c>
      <c r="I890" s="29"/>
      <c r="J890" s="27" t="s">
        <v>3390</v>
      </c>
      <c r="K890" s="30"/>
      <c r="L890" s="31"/>
      <c r="M890" s="51" t="s">
        <v>895</v>
      </c>
      <c r="N890" s="153" t="s">
        <v>58</v>
      </c>
      <c r="O890" s="149" t="s">
        <v>58</v>
      </c>
      <c r="P890" s="35"/>
      <c r="Q890" s="35"/>
      <c r="R890" s="35"/>
      <c r="S890" s="35"/>
      <c r="T890" s="35"/>
      <c r="U890" s="35"/>
      <c r="V890" s="35"/>
      <c r="W890" s="35"/>
      <c r="X890" s="35"/>
      <c r="Y890" s="35"/>
      <c r="Z890" s="38" t="str">
        <f t="array" ref="Z890">IFERROR(xlookup(C:C,'Follow up.1'!A:A,'Follow up.1'!AF:AF),"-")</f>
        <v>-</v>
      </c>
      <c r="AA890" s="31"/>
      <c r="AB890" s="31"/>
      <c r="AC890" s="31"/>
      <c r="AD890" s="31"/>
      <c r="AE890" s="31"/>
      <c r="AF890" s="31"/>
      <c r="AG890" s="31"/>
      <c r="AH890" s="31"/>
      <c r="AI890" s="31"/>
      <c r="AJ890" s="31"/>
      <c r="AK890" s="31"/>
      <c r="AL890" s="31"/>
      <c r="AM890" s="31"/>
      <c r="AN890" s="39" t="str">
        <f t="array" ref="AN890">IFNA(TEXT(XLOOKUP(C:C,'Follow up.2'!B:B,'Follow up.2'!AF:AF),if(left(B890,1)="3","x", "mm/yyyy")), "-")</f>
        <v>-</v>
      </c>
      <c r="AO890" s="31"/>
      <c r="AP890" s="27"/>
      <c r="AQ890" s="3"/>
      <c r="AR890" s="3"/>
      <c r="AS890" s="3"/>
      <c r="AT890" s="3"/>
      <c r="AU890" s="3"/>
      <c r="AV890" s="3"/>
      <c r="AW890" s="3"/>
      <c r="AX890" s="3"/>
      <c r="AY890" s="3"/>
      <c r="AZ890" s="3"/>
      <c r="BA890" s="3"/>
      <c r="BB890" s="3"/>
      <c r="BC890" s="3"/>
      <c r="BD890" s="3"/>
      <c r="BE890" s="3"/>
      <c r="BF890" s="3"/>
      <c r="BG890" s="3"/>
      <c r="BH890" s="3"/>
      <c r="BI890" s="3"/>
    </row>
    <row r="891" ht="12.75" customHeight="1">
      <c r="A891" s="1"/>
      <c r="B891" s="1" t="str">
        <f t="array" ref="B891">ifna(iferror(xlookup(C:C,'1000'!A:A,'1000'!D:D),iferror(xlookup(C:C,'2000'!A:A,'2000'!D:D),xlookup(C:C,'3000'!A:A,'3000'!D:D))),"-")</f>
        <v>-</v>
      </c>
      <c r="C891" s="26">
        <v>331.0</v>
      </c>
      <c r="D891" s="27" t="s">
        <v>1168</v>
      </c>
      <c r="E891" s="27" t="s">
        <v>3391</v>
      </c>
      <c r="F891" s="27" t="s">
        <v>50</v>
      </c>
      <c r="G891" s="27" t="s">
        <v>3283</v>
      </c>
      <c r="H891" s="28">
        <v>0.0</v>
      </c>
      <c r="I891" s="29" t="s">
        <v>3392</v>
      </c>
      <c r="J891" s="27" t="s">
        <v>3393</v>
      </c>
      <c r="K891" s="30"/>
      <c r="L891" s="31"/>
      <c r="M891" s="51" t="s">
        <v>895</v>
      </c>
      <c r="N891" s="153" t="s">
        <v>58</v>
      </c>
      <c r="O891" s="149" t="s">
        <v>58</v>
      </c>
      <c r="P891" s="35"/>
      <c r="Q891" s="35"/>
      <c r="R891" s="35"/>
      <c r="S891" s="35"/>
      <c r="T891" s="35"/>
      <c r="U891" s="35"/>
      <c r="V891" s="35"/>
      <c r="W891" s="35"/>
      <c r="X891" s="35"/>
      <c r="Y891" s="35"/>
      <c r="Z891" s="38" t="str">
        <f t="array" ref="Z891">IFERROR(xlookup(C:C,'Follow up.1'!A:A,'Follow up.1'!AF:AF),"-")</f>
        <v>-</v>
      </c>
      <c r="AA891" s="31"/>
      <c r="AB891" s="31"/>
      <c r="AC891" s="31"/>
      <c r="AD891" s="31"/>
      <c r="AE891" s="31"/>
      <c r="AF891" s="31"/>
      <c r="AG891" s="31"/>
      <c r="AH891" s="31"/>
      <c r="AI891" s="31"/>
      <c r="AJ891" s="31"/>
      <c r="AK891" s="31"/>
      <c r="AL891" s="31"/>
      <c r="AM891" s="31"/>
      <c r="AN891" s="39" t="str">
        <f t="array" ref="AN891">IFNA(TEXT(XLOOKUP(C:C,'Follow up.2'!B:B,'Follow up.2'!AF:AF),if(left(B891,1)="3","x", "mm/yyyy")), "-")</f>
        <v>-</v>
      </c>
      <c r="AO891" s="31"/>
      <c r="AP891" s="27"/>
      <c r="AQ891" s="3"/>
      <c r="AR891" s="3"/>
      <c r="AS891" s="3"/>
      <c r="AT891" s="3"/>
      <c r="AU891" s="3"/>
      <c r="AV891" s="3"/>
      <c r="AW891" s="3"/>
      <c r="AX891" s="3"/>
      <c r="AY891" s="3"/>
      <c r="AZ891" s="3"/>
      <c r="BA891" s="3"/>
      <c r="BB891" s="3"/>
      <c r="BC891" s="3"/>
      <c r="BD891" s="3"/>
      <c r="BE891" s="3"/>
      <c r="BF891" s="3"/>
      <c r="BG891" s="3"/>
      <c r="BH891" s="3"/>
      <c r="BI891" s="3"/>
    </row>
    <row r="892" ht="12.75" customHeight="1">
      <c r="A892" s="1"/>
      <c r="B892" s="1" t="str">
        <f t="array" ref="B892">ifna(iferror(xlookup(C:C,'1000'!A:A,'1000'!D:D),iferror(xlookup(C:C,'2000'!A:A,'2000'!D:D),xlookup(C:C,'3000'!A:A,'3000'!D:D))),"-")</f>
        <v>-</v>
      </c>
      <c r="C892" s="26">
        <v>333.0</v>
      </c>
      <c r="D892" s="27" t="s">
        <v>3394</v>
      </c>
      <c r="E892" s="27" t="s">
        <v>3395</v>
      </c>
      <c r="F892" s="27" t="s">
        <v>50</v>
      </c>
      <c r="G892" s="27" t="s">
        <v>3283</v>
      </c>
      <c r="H892" s="28">
        <v>0.0</v>
      </c>
      <c r="I892" s="29">
        <v>0.0</v>
      </c>
      <c r="J892" s="27" t="s">
        <v>3396</v>
      </c>
      <c r="K892" s="30"/>
      <c r="L892" s="31"/>
      <c r="M892" s="51" t="s">
        <v>895</v>
      </c>
      <c r="N892" s="153" t="s">
        <v>58</v>
      </c>
      <c r="O892" s="149" t="s">
        <v>58</v>
      </c>
      <c r="P892" s="35"/>
      <c r="Q892" s="35"/>
      <c r="R892" s="35"/>
      <c r="S892" s="35"/>
      <c r="T892" s="35"/>
      <c r="U892" s="35"/>
      <c r="V892" s="35"/>
      <c r="W892" s="35"/>
      <c r="X892" s="35"/>
      <c r="Y892" s="35"/>
      <c r="Z892" s="38" t="str">
        <f t="array" ref="Z892">IFERROR(xlookup(C:C,'Follow up.1'!A:A,'Follow up.1'!AF:AF),"-")</f>
        <v>-</v>
      </c>
      <c r="AA892" s="31"/>
      <c r="AB892" s="31"/>
      <c r="AC892" s="31"/>
      <c r="AD892" s="31"/>
      <c r="AE892" s="31"/>
      <c r="AF892" s="31"/>
      <c r="AG892" s="31"/>
      <c r="AH892" s="31"/>
      <c r="AI892" s="31"/>
      <c r="AJ892" s="31"/>
      <c r="AK892" s="31"/>
      <c r="AL892" s="31"/>
      <c r="AM892" s="31"/>
      <c r="AN892" s="39" t="str">
        <f t="array" ref="AN892">IFNA(TEXT(XLOOKUP(C:C,'Follow up.2'!B:B,'Follow up.2'!AF:AF),if(left(B892,1)="3","x", "mm/yyyy")), "-")</f>
        <v>-</v>
      </c>
      <c r="AO892" s="31"/>
      <c r="AP892" s="27"/>
      <c r="AQ892" s="3"/>
      <c r="AR892" s="3"/>
      <c r="AS892" s="3"/>
      <c r="AT892" s="3"/>
      <c r="AU892" s="3"/>
      <c r="AV892" s="3"/>
      <c r="AW892" s="3"/>
      <c r="AX892" s="3"/>
      <c r="AY892" s="3"/>
      <c r="AZ892" s="3"/>
      <c r="BA892" s="3"/>
      <c r="BB892" s="3"/>
      <c r="BC892" s="3"/>
      <c r="BD892" s="3"/>
      <c r="BE892" s="3"/>
      <c r="BF892" s="3"/>
      <c r="BG892" s="3"/>
      <c r="BH892" s="3"/>
      <c r="BI892" s="3"/>
    </row>
    <row r="893" ht="12.75" customHeight="1">
      <c r="A893" s="1"/>
      <c r="B893" s="1" t="str">
        <f t="array" ref="B893">ifna(iferror(xlookup(C:C,'1000'!A:A,'1000'!D:D),iferror(xlookup(C:C,'2000'!A:A,'2000'!D:D),xlookup(C:C,'3000'!A:A,'3000'!D:D))),"-")</f>
        <v>-</v>
      </c>
      <c r="C893" s="26">
        <v>357.0</v>
      </c>
      <c r="D893" s="27" t="s">
        <v>3397</v>
      </c>
      <c r="E893" s="27" t="s">
        <v>3398</v>
      </c>
      <c r="F893" s="27" t="s">
        <v>50</v>
      </c>
      <c r="G893" s="27" t="s">
        <v>3283</v>
      </c>
      <c r="H893" s="28">
        <v>0.0</v>
      </c>
      <c r="I893" s="29" t="s">
        <v>3399</v>
      </c>
      <c r="J893" s="27" t="s">
        <v>3399</v>
      </c>
      <c r="K893" s="30"/>
      <c r="L893" s="31"/>
      <c r="M893" s="51" t="s">
        <v>895</v>
      </c>
      <c r="N893" s="153" t="s">
        <v>58</v>
      </c>
      <c r="O893" s="149" t="s">
        <v>58</v>
      </c>
      <c r="P893" s="35"/>
      <c r="Q893" s="35"/>
      <c r="R893" s="35"/>
      <c r="S893" s="35"/>
      <c r="T893" s="35"/>
      <c r="U893" s="35"/>
      <c r="V893" s="35"/>
      <c r="W893" s="35"/>
      <c r="X893" s="35"/>
      <c r="Y893" s="35"/>
      <c r="Z893" s="38" t="str">
        <f t="array" ref="Z893">IFERROR(xlookup(C:C,'Follow up.1'!A:A,'Follow up.1'!AF:AF),"-")</f>
        <v>-</v>
      </c>
      <c r="AA893" s="31"/>
      <c r="AB893" s="31"/>
      <c r="AC893" s="31"/>
      <c r="AD893" s="31"/>
      <c r="AE893" s="31"/>
      <c r="AF893" s="31"/>
      <c r="AG893" s="31"/>
      <c r="AH893" s="31"/>
      <c r="AI893" s="31"/>
      <c r="AJ893" s="31"/>
      <c r="AK893" s="31"/>
      <c r="AL893" s="31"/>
      <c r="AM893" s="31"/>
      <c r="AN893" s="39" t="str">
        <f t="array" ref="AN893">IFNA(TEXT(XLOOKUP(C:C,'Follow up.2'!B:B,'Follow up.2'!AF:AF),if(left(B893,1)="3","x", "mm/yyyy")), "-")</f>
        <v>-</v>
      </c>
      <c r="AO893" s="31"/>
      <c r="AP893" s="27"/>
      <c r="AQ893" s="3"/>
      <c r="AR893" s="3"/>
      <c r="AS893" s="3"/>
      <c r="AT893" s="3"/>
      <c r="AU893" s="3"/>
      <c r="AV893" s="3"/>
      <c r="AW893" s="3"/>
      <c r="AX893" s="3"/>
      <c r="AY893" s="3"/>
      <c r="AZ893" s="3"/>
      <c r="BA893" s="3"/>
      <c r="BB893" s="3"/>
      <c r="BC893" s="3"/>
      <c r="BD893" s="3"/>
      <c r="BE893" s="3"/>
      <c r="BF893" s="3"/>
      <c r="BG893" s="3"/>
      <c r="BH893" s="3"/>
      <c r="BI893" s="3"/>
    </row>
    <row r="894" ht="12.75" customHeight="1">
      <c r="A894" s="1"/>
      <c r="B894" s="1" t="str">
        <f t="array" ref="B894">ifna(iferror(xlookup(C:C,'1000'!A:A,'1000'!D:D),iferror(xlookup(C:C,'2000'!A:A,'2000'!D:D),xlookup(C:C,'3000'!A:A,'3000'!D:D))),"-")</f>
        <v>-</v>
      </c>
      <c r="C894" s="26">
        <v>396.0</v>
      </c>
      <c r="D894" s="27" t="s">
        <v>3281</v>
      </c>
      <c r="E894" s="27" t="s">
        <v>3400</v>
      </c>
      <c r="F894" s="27" t="s">
        <v>50</v>
      </c>
      <c r="G894" s="27" t="s">
        <v>3283</v>
      </c>
      <c r="H894" s="28">
        <v>0.0</v>
      </c>
      <c r="I894" s="29">
        <v>0.0</v>
      </c>
      <c r="J894" s="27" t="s">
        <v>3401</v>
      </c>
      <c r="K894" s="30"/>
      <c r="L894" s="31"/>
      <c r="M894" s="51" t="s">
        <v>895</v>
      </c>
      <c r="N894" s="153" t="s">
        <v>58</v>
      </c>
      <c r="O894" s="149" t="s">
        <v>58</v>
      </c>
      <c r="P894" s="35"/>
      <c r="Q894" s="35"/>
      <c r="R894" s="35"/>
      <c r="S894" s="35"/>
      <c r="T894" s="35"/>
      <c r="U894" s="35"/>
      <c r="V894" s="35"/>
      <c r="W894" s="35"/>
      <c r="X894" s="35"/>
      <c r="Y894" s="35"/>
      <c r="Z894" s="38" t="str">
        <f t="array" ref="Z894">IFERROR(xlookup(C:C,'Follow up.1'!A:A,'Follow up.1'!AF:AF),"-")</f>
        <v>-</v>
      </c>
      <c r="AA894" s="31"/>
      <c r="AB894" s="31"/>
      <c r="AC894" s="31"/>
      <c r="AD894" s="31"/>
      <c r="AE894" s="31"/>
      <c r="AF894" s="31"/>
      <c r="AG894" s="31"/>
      <c r="AH894" s="31"/>
      <c r="AI894" s="31"/>
      <c r="AJ894" s="31"/>
      <c r="AK894" s="31"/>
      <c r="AL894" s="31"/>
      <c r="AM894" s="31"/>
      <c r="AN894" s="39" t="str">
        <f t="array" ref="AN894">IFNA(TEXT(XLOOKUP(C:C,'Follow up.2'!B:B,'Follow up.2'!AF:AF),if(left(B894,1)="3","x", "mm/yyyy")), "-")</f>
        <v>-</v>
      </c>
      <c r="AO894" s="31"/>
      <c r="AP894" s="27"/>
      <c r="AQ894" s="3"/>
      <c r="AR894" s="3"/>
      <c r="AS894" s="3"/>
      <c r="AT894" s="3"/>
      <c r="AU894" s="3"/>
      <c r="AV894" s="3"/>
      <c r="AW894" s="3"/>
      <c r="AX894" s="3"/>
      <c r="AY894" s="3"/>
      <c r="AZ894" s="3"/>
      <c r="BA894" s="3"/>
      <c r="BB894" s="3"/>
      <c r="BC894" s="3"/>
      <c r="BD894" s="3"/>
      <c r="BE894" s="3"/>
      <c r="BF894" s="3"/>
      <c r="BG894" s="3"/>
      <c r="BH894" s="3"/>
      <c r="BI894" s="3"/>
    </row>
    <row r="895" ht="12.75" customHeight="1">
      <c r="A895" s="1"/>
      <c r="B895" s="1" t="str">
        <f t="array" ref="B895">ifna(iferror(xlookup(C:C,'1000'!A:A,'1000'!D:D),iferror(xlookup(C:C,'2000'!A:A,'2000'!D:D),xlookup(C:C,'3000'!A:A,'3000'!D:D))),"-")</f>
        <v>-</v>
      </c>
      <c r="C895" s="26">
        <v>421.0</v>
      </c>
      <c r="D895" s="27" t="s">
        <v>3402</v>
      </c>
      <c r="E895" s="27" t="s">
        <v>3403</v>
      </c>
      <c r="F895" s="27" t="s">
        <v>50</v>
      </c>
      <c r="G895" s="27" t="s">
        <v>3283</v>
      </c>
      <c r="H895" s="28">
        <v>0.0</v>
      </c>
      <c r="I895" s="29">
        <v>0.0</v>
      </c>
      <c r="J895" s="27" t="s">
        <v>3404</v>
      </c>
      <c r="K895" s="30" t="s">
        <v>3405</v>
      </c>
      <c r="L895" s="31" t="s">
        <v>3405</v>
      </c>
      <c r="M895" s="31"/>
      <c r="N895" s="153" t="s">
        <v>58</v>
      </c>
      <c r="O895" s="149" t="s">
        <v>58</v>
      </c>
      <c r="P895" s="35"/>
      <c r="Q895" s="35"/>
      <c r="R895" s="35"/>
      <c r="S895" s="35"/>
      <c r="T895" s="35"/>
      <c r="U895" s="35"/>
      <c r="V895" s="35"/>
      <c r="W895" s="35"/>
      <c r="X895" s="35"/>
      <c r="Y895" s="35"/>
      <c r="Z895" s="38" t="str">
        <f t="array" ref="Z895">IFERROR(xlookup(C:C,'Follow up.1'!A:A,'Follow up.1'!AF:AF),"-")</f>
        <v>-</v>
      </c>
      <c r="AA895" s="31"/>
      <c r="AB895" s="31"/>
      <c r="AC895" s="31"/>
      <c r="AD895" s="31"/>
      <c r="AE895" s="31"/>
      <c r="AF895" s="31"/>
      <c r="AG895" s="31"/>
      <c r="AH895" s="31"/>
      <c r="AI895" s="31"/>
      <c r="AJ895" s="31"/>
      <c r="AK895" s="31"/>
      <c r="AL895" s="31"/>
      <c r="AM895" s="31"/>
      <c r="AN895" s="39" t="str">
        <f t="array" ref="AN895">IFNA(TEXT(XLOOKUP(C:C,'Follow up.2'!B:B,'Follow up.2'!AF:AF),if(left(B895,1)="3","x", "mm/yyyy")), "-")</f>
        <v>-</v>
      </c>
      <c r="AO895" s="31"/>
      <c r="AP895" s="27"/>
      <c r="AQ895" s="3"/>
      <c r="AR895" s="3"/>
      <c r="AS895" s="3"/>
      <c r="AT895" s="3"/>
      <c r="AU895" s="3"/>
      <c r="AV895" s="3"/>
      <c r="AW895" s="3"/>
      <c r="AX895" s="3"/>
      <c r="AY895" s="3"/>
      <c r="AZ895" s="3"/>
      <c r="BA895" s="3"/>
      <c r="BB895" s="3"/>
      <c r="BC895" s="3"/>
      <c r="BD895" s="3"/>
      <c r="BE895" s="3"/>
      <c r="BF895" s="3"/>
      <c r="BG895" s="3"/>
      <c r="BH895" s="3"/>
      <c r="BI895" s="3"/>
    </row>
    <row r="896" ht="12.75" customHeight="1">
      <c r="A896" s="1"/>
      <c r="B896" s="1" t="str">
        <f t="array" ref="B896">ifna(iferror(xlookup(C:C,'1000'!A:A,'1000'!D:D),iferror(xlookup(C:C,'2000'!A:A,'2000'!D:D),xlookup(C:C,'3000'!A:A,'3000'!D:D))),"-")</f>
        <v>-</v>
      </c>
      <c r="C896" s="26">
        <v>423.0</v>
      </c>
      <c r="D896" s="27" t="s">
        <v>3406</v>
      </c>
      <c r="E896" s="27" t="s">
        <v>3407</v>
      </c>
      <c r="F896" s="27" t="s">
        <v>50</v>
      </c>
      <c r="G896" s="27" t="s">
        <v>3283</v>
      </c>
      <c r="H896" s="28">
        <v>0.0</v>
      </c>
      <c r="I896" s="29">
        <v>0.0</v>
      </c>
      <c r="J896" s="27" t="s">
        <v>3408</v>
      </c>
      <c r="K896" s="30" t="s">
        <v>3163</v>
      </c>
      <c r="L896" s="31" t="s">
        <v>3163</v>
      </c>
      <c r="M896" s="51" t="s">
        <v>895</v>
      </c>
      <c r="N896" s="153" t="s">
        <v>58</v>
      </c>
      <c r="O896" s="149" t="s">
        <v>58</v>
      </c>
      <c r="P896" s="35"/>
      <c r="Q896" s="35"/>
      <c r="R896" s="35"/>
      <c r="S896" s="35"/>
      <c r="T896" s="35"/>
      <c r="U896" s="35"/>
      <c r="V896" s="35"/>
      <c r="W896" s="35"/>
      <c r="X896" s="35"/>
      <c r="Y896" s="35"/>
      <c r="Z896" s="38" t="str">
        <f t="array" ref="Z896">IFERROR(xlookup(C:C,'Follow up.1'!A:A,'Follow up.1'!AF:AF),"-")</f>
        <v>-</v>
      </c>
      <c r="AA896" s="31"/>
      <c r="AB896" s="31"/>
      <c r="AC896" s="31"/>
      <c r="AD896" s="31"/>
      <c r="AE896" s="31"/>
      <c r="AF896" s="31"/>
      <c r="AG896" s="31"/>
      <c r="AH896" s="31"/>
      <c r="AI896" s="31"/>
      <c r="AJ896" s="31"/>
      <c r="AK896" s="31"/>
      <c r="AL896" s="31"/>
      <c r="AM896" s="31"/>
      <c r="AN896" s="39" t="str">
        <f t="array" ref="AN896">IFNA(TEXT(XLOOKUP(C:C,'Follow up.2'!B:B,'Follow up.2'!AF:AF),if(left(B896,1)="3","x", "mm/yyyy")), "-")</f>
        <v>-</v>
      </c>
      <c r="AO896" s="31"/>
      <c r="AP896" s="27"/>
      <c r="AQ896" s="3"/>
      <c r="AR896" s="3"/>
      <c r="AS896" s="3"/>
      <c r="AT896" s="3"/>
      <c r="AU896" s="3"/>
      <c r="AV896" s="3"/>
      <c r="AW896" s="3"/>
      <c r="AX896" s="3"/>
      <c r="AY896" s="3"/>
      <c r="AZ896" s="3"/>
      <c r="BA896" s="3"/>
      <c r="BB896" s="3"/>
      <c r="BC896" s="3"/>
      <c r="BD896" s="3"/>
      <c r="BE896" s="3"/>
      <c r="BF896" s="3"/>
      <c r="BG896" s="3"/>
      <c r="BH896" s="3"/>
      <c r="BI896" s="3"/>
    </row>
    <row r="897" ht="12.75" customHeight="1">
      <c r="A897" s="1"/>
      <c r="B897" s="1" t="str">
        <f t="array" ref="B897">ifna(iferror(xlookup(C:C,'1000'!A:A,'1000'!D:D),iferror(xlookup(C:C,'2000'!A:A,'2000'!D:D),xlookup(C:C,'3000'!A:A,'3000'!D:D))),"-")</f>
        <v>-</v>
      </c>
      <c r="C897" s="26">
        <v>425.0</v>
      </c>
      <c r="D897" s="27" t="s">
        <v>304</v>
      </c>
      <c r="E897" s="27" t="s">
        <v>3409</v>
      </c>
      <c r="F897" s="27" t="s">
        <v>50</v>
      </c>
      <c r="G897" s="27" t="s">
        <v>3283</v>
      </c>
      <c r="H897" s="28">
        <v>0.0</v>
      </c>
      <c r="I897" s="29">
        <v>0.0</v>
      </c>
      <c r="J897" s="27" t="s">
        <v>3410</v>
      </c>
      <c r="K897" s="30" t="s">
        <v>3405</v>
      </c>
      <c r="L897" s="31" t="s">
        <v>3405</v>
      </c>
      <c r="M897" s="31"/>
      <c r="N897" s="153" t="s">
        <v>58</v>
      </c>
      <c r="O897" s="149" t="s">
        <v>58</v>
      </c>
      <c r="P897" s="35"/>
      <c r="Q897" s="35"/>
      <c r="R897" s="35"/>
      <c r="S897" s="35"/>
      <c r="T897" s="35"/>
      <c r="U897" s="35"/>
      <c r="V897" s="35"/>
      <c r="W897" s="35"/>
      <c r="X897" s="35"/>
      <c r="Y897" s="35"/>
      <c r="Z897" s="38" t="str">
        <f t="array" ref="Z897">IFERROR(xlookup(C:C,'Follow up.1'!A:A,'Follow up.1'!AF:AF),"-")</f>
        <v>-</v>
      </c>
      <c r="AA897" s="31"/>
      <c r="AB897" s="31"/>
      <c r="AC897" s="31"/>
      <c r="AD897" s="31"/>
      <c r="AE897" s="31"/>
      <c r="AF897" s="31"/>
      <c r="AG897" s="31"/>
      <c r="AH897" s="31"/>
      <c r="AI897" s="31"/>
      <c r="AJ897" s="31"/>
      <c r="AK897" s="31"/>
      <c r="AL897" s="31"/>
      <c r="AM897" s="31"/>
      <c r="AN897" s="39" t="str">
        <f t="array" ref="AN897">IFNA(TEXT(XLOOKUP(C:C,'Follow up.2'!B:B,'Follow up.2'!AF:AF),if(left(B897,1)="3","x", "mm/yyyy")), "-")</f>
        <v>-</v>
      </c>
      <c r="AO897" s="31"/>
      <c r="AP897" s="27"/>
      <c r="AQ897" s="3"/>
      <c r="AR897" s="3"/>
      <c r="AS897" s="3"/>
      <c r="AT897" s="3"/>
      <c r="AU897" s="3"/>
      <c r="AV897" s="3"/>
      <c r="AW897" s="3"/>
      <c r="AX897" s="3"/>
      <c r="AY897" s="3"/>
      <c r="AZ897" s="3"/>
      <c r="BA897" s="3"/>
      <c r="BB897" s="3"/>
      <c r="BC897" s="3"/>
      <c r="BD897" s="3"/>
      <c r="BE897" s="3"/>
      <c r="BF897" s="3"/>
      <c r="BG897" s="3"/>
      <c r="BH897" s="3"/>
      <c r="BI897" s="3"/>
    </row>
    <row r="898" ht="12.75" customHeight="1">
      <c r="A898" s="1"/>
      <c r="B898" s="1" t="str">
        <f t="array" ref="B898">ifna(iferror(xlookup(C:C,'1000'!A:A,'1000'!D:D),iferror(xlookup(C:C,'2000'!A:A,'2000'!D:D),xlookup(C:C,'3000'!A:A,'3000'!D:D))),"-")</f>
        <v>-</v>
      </c>
      <c r="C898" s="26">
        <v>427.0</v>
      </c>
      <c r="D898" s="27" t="s">
        <v>3411</v>
      </c>
      <c r="E898" s="27" t="s">
        <v>3412</v>
      </c>
      <c r="F898" s="27" t="s">
        <v>50</v>
      </c>
      <c r="G898" s="27" t="s">
        <v>3283</v>
      </c>
      <c r="H898" s="28">
        <v>0.0</v>
      </c>
      <c r="I898" s="29" t="s">
        <v>3413</v>
      </c>
      <c r="J898" s="27" t="s">
        <v>3414</v>
      </c>
      <c r="K898" s="30" t="s">
        <v>3415</v>
      </c>
      <c r="L898" s="31" t="s">
        <v>3415</v>
      </c>
      <c r="M898" s="51" t="s">
        <v>895</v>
      </c>
      <c r="N898" s="153" t="s">
        <v>58</v>
      </c>
      <c r="O898" s="149" t="s">
        <v>58</v>
      </c>
      <c r="P898" s="35"/>
      <c r="Q898" s="35"/>
      <c r="R898" s="35"/>
      <c r="S898" s="35"/>
      <c r="T898" s="35"/>
      <c r="U898" s="35"/>
      <c r="V898" s="35"/>
      <c r="W898" s="35"/>
      <c r="X898" s="35"/>
      <c r="Y898" s="35"/>
      <c r="Z898" s="38" t="str">
        <f t="array" ref="Z898">IFERROR(xlookup(C:C,'Follow up.1'!A:A,'Follow up.1'!AF:AF),"-")</f>
        <v>-</v>
      </c>
      <c r="AA898" s="31"/>
      <c r="AB898" s="31"/>
      <c r="AC898" s="31"/>
      <c r="AD898" s="31"/>
      <c r="AE898" s="31"/>
      <c r="AF898" s="31"/>
      <c r="AG898" s="31"/>
      <c r="AH898" s="31"/>
      <c r="AI898" s="31"/>
      <c r="AJ898" s="31"/>
      <c r="AK898" s="31"/>
      <c r="AL898" s="31"/>
      <c r="AM898" s="31"/>
      <c r="AN898" s="39" t="str">
        <f t="array" ref="AN898">IFNA(TEXT(XLOOKUP(C:C,'Follow up.2'!B:B,'Follow up.2'!AF:AF),if(left(B898,1)="3","x", "mm/yyyy")), "-")</f>
        <v>-</v>
      </c>
      <c r="AO898" s="31"/>
      <c r="AP898" s="27"/>
      <c r="AQ898" s="3"/>
      <c r="AR898" s="3"/>
      <c r="AS898" s="3"/>
      <c r="AT898" s="3"/>
      <c r="AU898" s="3"/>
      <c r="AV898" s="3"/>
      <c r="AW898" s="3"/>
      <c r="AX898" s="3"/>
      <c r="AY898" s="3"/>
      <c r="AZ898" s="3"/>
      <c r="BA898" s="3"/>
      <c r="BB898" s="3"/>
      <c r="BC898" s="3"/>
      <c r="BD898" s="3"/>
      <c r="BE898" s="3"/>
      <c r="BF898" s="3"/>
      <c r="BG898" s="3"/>
      <c r="BH898" s="3"/>
      <c r="BI898" s="3"/>
    </row>
    <row r="899" ht="12.75" customHeight="1">
      <c r="A899" s="1"/>
      <c r="B899" s="1" t="str">
        <f t="array" ref="B899">ifna(iferror(xlookup(C:C,'1000'!A:A,'1000'!D:D),iferror(xlookup(C:C,'2000'!A:A,'2000'!D:D),xlookup(C:C,'3000'!A:A,'3000'!D:D))),"-")</f>
        <v>-</v>
      </c>
      <c r="C899" s="26">
        <v>438.0</v>
      </c>
      <c r="D899" s="27" t="s">
        <v>3416</v>
      </c>
      <c r="E899" s="27" t="s">
        <v>3417</v>
      </c>
      <c r="F899" s="27" t="s">
        <v>50</v>
      </c>
      <c r="G899" s="27" t="s">
        <v>3283</v>
      </c>
      <c r="H899" s="28">
        <v>0.0</v>
      </c>
      <c r="I899" s="29">
        <v>0.0</v>
      </c>
      <c r="J899" s="27" t="s">
        <v>3418</v>
      </c>
      <c r="K899" s="30" t="s">
        <v>543</v>
      </c>
      <c r="L899" s="31" t="s">
        <v>543</v>
      </c>
      <c r="M899" s="31"/>
      <c r="N899" s="153" t="s">
        <v>58</v>
      </c>
      <c r="O899" s="149" t="s">
        <v>58</v>
      </c>
      <c r="P899" s="35"/>
      <c r="Q899" s="35"/>
      <c r="R899" s="35"/>
      <c r="S899" s="35"/>
      <c r="T899" s="35"/>
      <c r="U899" s="35"/>
      <c r="V899" s="35"/>
      <c r="W899" s="35"/>
      <c r="X899" s="35"/>
      <c r="Y899" s="35"/>
      <c r="Z899" s="38" t="str">
        <f t="array" ref="Z899">IFERROR(xlookup(C:C,'Follow up.1'!A:A,'Follow up.1'!AF:AF),"-")</f>
        <v>-</v>
      </c>
      <c r="AA899" s="31"/>
      <c r="AB899" s="31"/>
      <c r="AC899" s="31"/>
      <c r="AD899" s="31"/>
      <c r="AE899" s="31"/>
      <c r="AF899" s="31"/>
      <c r="AG899" s="31"/>
      <c r="AH899" s="31"/>
      <c r="AI899" s="31"/>
      <c r="AJ899" s="31"/>
      <c r="AK899" s="31"/>
      <c r="AL899" s="31"/>
      <c r="AM899" s="31"/>
      <c r="AN899" s="39" t="str">
        <f t="array" ref="AN899">IFNA(TEXT(XLOOKUP(C:C,'Follow up.2'!B:B,'Follow up.2'!AF:AF),if(left(B899,1)="3","x", "mm/yyyy")), "-")</f>
        <v>-</v>
      </c>
      <c r="AO899" s="31"/>
      <c r="AP899" s="27"/>
      <c r="AQ899" s="3"/>
      <c r="AR899" s="3"/>
      <c r="AS899" s="3"/>
      <c r="AT899" s="3"/>
      <c r="AU899" s="3"/>
      <c r="AV899" s="3"/>
      <c r="AW899" s="3"/>
      <c r="AX899" s="3"/>
      <c r="AY899" s="3"/>
      <c r="AZ899" s="3"/>
      <c r="BA899" s="3"/>
      <c r="BB899" s="3"/>
      <c r="BC899" s="3"/>
      <c r="BD899" s="3"/>
      <c r="BE899" s="3"/>
      <c r="BF899" s="3"/>
      <c r="BG899" s="3"/>
      <c r="BH899" s="3"/>
      <c r="BI899" s="3"/>
    </row>
    <row r="900" ht="12.75" customHeight="1">
      <c r="A900" s="1"/>
      <c r="B900" s="1" t="str">
        <f t="array" ref="B900">ifna(iferror(xlookup(C:C,'1000'!A:A,'1000'!D:D),iferror(xlookup(C:C,'2000'!A:A,'2000'!D:D),xlookup(C:C,'3000'!A:A,'3000'!D:D))),"-")</f>
        <v>-</v>
      </c>
      <c r="C900" s="26">
        <v>441.0</v>
      </c>
      <c r="D900" s="27" t="s">
        <v>3419</v>
      </c>
      <c r="E900" s="27" t="s">
        <v>3420</v>
      </c>
      <c r="F900" s="27" t="s">
        <v>50</v>
      </c>
      <c r="G900" s="27" t="s">
        <v>3283</v>
      </c>
      <c r="H900" s="28">
        <v>0.0</v>
      </c>
      <c r="I900" s="29">
        <v>0.0</v>
      </c>
      <c r="J900" s="27" t="s">
        <v>3421</v>
      </c>
      <c r="K900" s="30" t="s">
        <v>3226</v>
      </c>
      <c r="L900" s="31" t="s">
        <v>3226</v>
      </c>
      <c r="M900" s="31"/>
      <c r="N900" s="153" t="s">
        <v>58</v>
      </c>
      <c r="O900" s="149" t="s">
        <v>58</v>
      </c>
      <c r="P900" s="35"/>
      <c r="Q900" s="35"/>
      <c r="R900" s="35"/>
      <c r="S900" s="35"/>
      <c r="T900" s="35"/>
      <c r="U900" s="35"/>
      <c r="V900" s="35"/>
      <c r="W900" s="35"/>
      <c r="X900" s="35"/>
      <c r="Y900" s="35"/>
      <c r="Z900" s="38" t="str">
        <f t="array" ref="Z900">IFERROR(xlookup(C:C,'Follow up.1'!A:A,'Follow up.1'!AF:AF),"-")</f>
        <v>-</v>
      </c>
      <c r="AA900" s="31"/>
      <c r="AB900" s="31"/>
      <c r="AC900" s="31"/>
      <c r="AD900" s="31"/>
      <c r="AE900" s="31"/>
      <c r="AF900" s="31"/>
      <c r="AG900" s="31"/>
      <c r="AH900" s="31"/>
      <c r="AI900" s="31"/>
      <c r="AJ900" s="31"/>
      <c r="AK900" s="31"/>
      <c r="AL900" s="31"/>
      <c r="AM900" s="31"/>
      <c r="AN900" s="39" t="str">
        <f t="array" ref="AN900">IFNA(TEXT(XLOOKUP(C:C,'Follow up.2'!B:B,'Follow up.2'!AF:AF),if(left(B900,1)="3","x", "mm/yyyy")), "-")</f>
        <v>-</v>
      </c>
      <c r="AO900" s="31"/>
      <c r="AP900" s="27"/>
      <c r="AQ900" s="3"/>
      <c r="AR900" s="3"/>
      <c r="AS900" s="3"/>
      <c r="AT900" s="3"/>
      <c r="AU900" s="3"/>
      <c r="AV900" s="3"/>
      <c r="AW900" s="3"/>
      <c r="AX900" s="3"/>
      <c r="AY900" s="3"/>
      <c r="AZ900" s="3"/>
      <c r="BA900" s="3"/>
      <c r="BB900" s="3"/>
      <c r="BC900" s="3"/>
      <c r="BD900" s="3"/>
      <c r="BE900" s="3"/>
      <c r="BF900" s="3"/>
      <c r="BG900" s="3"/>
      <c r="BH900" s="3"/>
      <c r="BI900" s="3"/>
    </row>
    <row r="901" ht="12.75" customHeight="1">
      <c r="A901" s="1"/>
      <c r="B901" s="1" t="str">
        <f t="array" ref="B901">ifna(iferror(xlookup(C:C,'1000'!A:A,'1000'!D:D),iferror(xlookup(C:C,'2000'!A:A,'2000'!D:D),xlookup(C:C,'3000'!A:A,'3000'!D:D))),"-")</f>
        <v>-</v>
      </c>
      <c r="C901" s="26">
        <v>446.0</v>
      </c>
      <c r="D901" s="27" t="s">
        <v>3422</v>
      </c>
      <c r="E901" s="27" t="s">
        <v>3423</v>
      </c>
      <c r="F901" s="27" t="s">
        <v>50</v>
      </c>
      <c r="G901" s="27" t="s">
        <v>3283</v>
      </c>
      <c r="H901" s="28">
        <v>0.0</v>
      </c>
      <c r="I901" s="29">
        <v>0.0</v>
      </c>
      <c r="J901" s="27" t="s">
        <v>3424</v>
      </c>
      <c r="K901" s="30" t="s">
        <v>3226</v>
      </c>
      <c r="L901" s="31" t="s">
        <v>3226</v>
      </c>
      <c r="M901" s="31"/>
      <c r="N901" s="153" t="s">
        <v>58</v>
      </c>
      <c r="O901" s="149" t="s">
        <v>58</v>
      </c>
      <c r="P901" s="35" t="s">
        <v>45</v>
      </c>
      <c r="Q901" s="35"/>
      <c r="R901" s="35"/>
      <c r="S901" s="35"/>
      <c r="T901" s="35"/>
      <c r="U901" s="35"/>
      <c r="V901" s="35"/>
      <c r="W901" s="35"/>
      <c r="X901" s="35"/>
      <c r="Y901" s="35"/>
      <c r="Z901" s="38" t="str">
        <f t="array" ref="Z901">IFERROR(xlookup(C:C,'Follow up.1'!A:A,'Follow up.1'!AF:AF),"-")</f>
        <v>-</v>
      </c>
      <c r="AA901" s="31"/>
      <c r="AB901" s="31"/>
      <c r="AC901" s="31"/>
      <c r="AD901" s="31"/>
      <c r="AE901" s="31"/>
      <c r="AF901" s="31"/>
      <c r="AG901" s="31"/>
      <c r="AH901" s="31"/>
      <c r="AI901" s="31"/>
      <c r="AJ901" s="31"/>
      <c r="AK901" s="31"/>
      <c r="AL901" s="31"/>
      <c r="AM901" s="31"/>
      <c r="AN901" s="39" t="str">
        <f t="array" ref="AN901">IFNA(TEXT(XLOOKUP(C:C,'Follow up.2'!B:B,'Follow up.2'!AF:AF),if(left(B901,1)="3","x", "mm/yyyy")), "-")</f>
        <v>-</v>
      </c>
      <c r="AO901" s="31"/>
      <c r="AP901" s="27"/>
      <c r="AQ901" s="3"/>
      <c r="AR901" s="3"/>
      <c r="AS901" s="3"/>
      <c r="AT901" s="3"/>
      <c r="AU901" s="3"/>
      <c r="AV901" s="3"/>
      <c r="AW901" s="3"/>
      <c r="AX901" s="3"/>
      <c r="AY901" s="3"/>
      <c r="AZ901" s="3"/>
      <c r="BA901" s="3"/>
      <c r="BB901" s="3"/>
      <c r="BC901" s="3"/>
      <c r="BD901" s="3"/>
      <c r="BE901" s="3"/>
      <c r="BF901" s="3"/>
      <c r="BG901" s="3"/>
      <c r="BH901" s="3"/>
      <c r="BI901" s="3"/>
    </row>
    <row r="902" ht="12.75" customHeight="1">
      <c r="A902" s="1"/>
      <c r="B902" s="1" t="str">
        <f t="array" ref="B902">ifna(iferror(xlookup(C:C,'1000'!A:A,'1000'!D:D),iferror(xlookup(C:C,'2000'!A:A,'2000'!D:D),xlookup(C:C,'3000'!A:A,'3000'!D:D))),"-")</f>
        <v>-</v>
      </c>
      <c r="C902" s="26">
        <v>447.0</v>
      </c>
      <c r="D902" s="27" t="s">
        <v>3425</v>
      </c>
      <c r="E902" s="27" t="s">
        <v>1416</v>
      </c>
      <c r="F902" s="27" t="s">
        <v>50</v>
      </c>
      <c r="G902" s="27" t="s">
        <v>3283</v>
      </c>
      <c r="H902" s="28">
        <v>0.0</v>
      </c>
      <c r="I902" s="29">
        <v>0.0</v>
      </c>
      <c r="J902" s="27" t="s">
        <v>3426</v>
      </c>
      <c r="K902" s="30" t="s">
        <v>3427</v>
      </c>
      <c r="L902" s="31" t="s">
        <v>3427</v>
      </c>
      <c r="M902" s="51" t="s">
        <v>895</v>
      </c>
      <c r="N902" s="153" t="s">
        <v>58</v>
      </c>
      <c r="O902" s="149" t="s">
        <v>58</v>
      </c>
      <c r="P902" s="35"/>
      <c r="Q902" s="35"/>
      <c r="R902" s="35"/>
      <c r="S902" s="35"/>
      <c r="T902" s="35"/>
      <c r="U902" s="35"/>
      <c r="V902" s="35"/>
      <c r="W902" s="35"/>
      <c r="X902" s="35"/>
      <c r="Y902" s="35"/>
      <c r="Z902" s="38" t="str">
        <f t="array" ref="Z902">IFERROR(xlookup(C:C,'Follow up.1'!A:A,'Follow up.1'!AF:AF),"-")</f>
        <v>-</v>
      </c>
      <c r="AA902" s="31"/>
      <c r="AB902" s="31"/>
      <c r="AC902" s="31"/>
      <c r="AD902" s="31"/>
      <c r="AE902" s="31"/>
      <c r="AF902" s="31"/>
      <c r="AG902" s="31"/>
      <c r="AH902" s="31"/>
      <c r="AI902" s="31"/>
      <c r="AJ902" s="31"/>
      <c r="AK902" s="31"/>
      <c r="AL902" s="31"/>
      <c r="AM902" s="31"/>
      <c r="AN902" s="39" t="str">
        <f t="array" ref="AN902">IFNA(TEXT(XLOOKUP(C:C,'Follow up.2'!B:B,'Follow up.2'!AF:AF),if(left(B902,1)="3","x", "mm/yyyy")), "-")</f>
        <v>-</v>
      </c>
      <c r="AO902" s="31"/>
      <c r="AP902" s="27"/>
      <c r="AQ902" s="3"/>
      <c r="AR902" s="3"/>
      <c r="AS902" s="3"/>
      <c r="AT902" s="3"/>
      <c r="AU902" s="3"/>
      <c r="AV902" s="3"/>
      <c r="AW902" s="3"/>
      <c r="AX902" s="3"/>
      <c r="AY902" s="3"/>
      <c r="AZ902" s="3"/>
      <c r="BA902" s="3"/>
      <c r="BB902" s="3"/>
      <c r="BC902" s="3"/>
      <c r="BD902" s="3"/>
      <c r="BE902" s="3"/>
      <c r="BF902" s="3"/>
      <c r="BG902" s="3"/>
      <c r="BH902" s="3"/>
      <c r="BI902" s="3"/>
    </row>
    <row r="903" ht="12.75" customHeight="1">
      <c r="A903" s="1"/>
      <c r="B903" s="1" t="str">
        <f t="array" ref="B903">ifna(iferror(xlookup(C:C,'1000'!A:A,'1000'!D:D),iferror(xlookup(C:C,'2000'!A:A,'2000'!D:D),xlookup(C:C,'3000'!A:A,'3000'!D:D))),"-")</f>
        <v>-</v>
      </c>
      <c r="C903" s="26">
        <v>454.0</v>
      </c>
      <c r="D903" s="27" t="s">
        <v>3428</v>
      </c>
      <c r="E903" s="27" t="s">
        <v>3429</v>
      </c>
      <c r="F903" s="27" t="s">
        <v>50</v>
      </c>
      <c r="G903" s="27" t="s">
        <v>3283</v>
      </c>
      <c r="H903" s="28">
        <v>0.0</v>
      </c>
      <c r="I903" s="29">
        <v>0.0</v>
      </c>
      <c r="J903" s="27" t="s">
        <v>3430</v>
      </c>
      <c r="K903" s="238" t="s">
        <v>1926</v>
      </c>
      <c r="L903" s="31" t="s">
        <v>45</v>
      </c>
      <c r="M903" s="51" t="s">
        <v>895</v>
      </c>
      <c r="N903" s="153" t="s">
        <v>58</v>
      </c>
      <c r="O903" s="149" t="s">
        <v>58</v>
      </c>
      <c r="P903" s="35"/>
      <c r="Q903" s="35"/>
      <c r="R903" s="35"/>
      <c r="S903" s="35"/>
      <c r="T903" s="35"/>
      <c r="U903" s="35"/>
      <c r="V903" s="35"/>
      <c r="W903" s="35"/>
      <c r="X903" s="35"/>
      <c r="Y903" s="35"/>
      <c r="Z903" s="38" t="str">
        <f t="array" ref="Z903">IFERROR(xlookup(C:C,'Follow up.1'!A:A,'Follow up.1'!AF:AF),"-")</f>
        <v>-</v>
      </c>
      <c r="AA903" s="31"/>
      <c r="AB903" s="31"/>
      <c r="AC903" s="31"/>
      <c r="AD903" s="31"/>
      <c r="AE903" s="31"/>
      <c r="AF903" s="31"/>
      <c r="AG903" s="31"/>
      <c r="AH903" s="31"/>
      <c r="AI903" s="31"/>
      <c r="AJ903" s="31"/>
      <c r="AK903" s="31"/>
      <c r="AL903" s="31"/>
      <c r="AM903" s="31"/>
      <c r="AN903" s="39" t="str">
        <f t="array" ref="AN903">IFNA(TEXT(XLOOKUP(C:C,'Follow up.2'!B:B,'Follow up.2'!AF:AF),if(left(B903,1)="3","x", "mm/yyyy")), "-")</f>
        <v>-</v>
      </c>
      <c r="AO903" s="31"/>
      <c r="AP903" s="27"/>
      <c r="AQ903" s="3"/>
      <c r="AR903" s="3"/>
      <c r="AS903" s="3"/>
      <c r="AT903" s="3"/>
      <c r="AU903" s="3"/>
      <c r="AV903" s="3"/>
      <c r="AW903" s="3"/>
      <c r="AX903" s="3"/>
      <c r="AY903" s="3"/>
      <c r="AZ903" s="3"/>
      <c r="BA903" s="3"/>
      <c r="BB903" s="3"/>
      <c r="BC903" s="3"/>
      <c r="BD903" s="3"/>
      <c r="BE903" s="3"/>
      <c r="BF903" s="3"/>
      <c r="BG903" s="3"/>
      <c r="BH903" s="3"/>
      <c r="BI903" s="3"/>
    </row>
    <row r="904" ht="12.75" customHeight="1">
      <c r="A904" s="1"/>
      <c r="B904" s="1" t="str">
        <f t="array" ref="B904">ifna(iferror(xlookup(C:C,'1000'!A:A,'1000'!D:D),iferror(xlookup(C:C,'2000'!A:A,'2000'!D:D),xlookup(C:C,'3000'!A:A,'3000'!D:D))),"-")</f>
        <v>-</v>
      </c>
      <c r="C904" s="26">
        <v>466.0</v>
      </c>
      <c r="D904" s="27" t="s">
        <v>3431</v>
      </c>
      <c r="E904" s="27" t="s">
        <v>3432</v>
      </c>
      <c r="F904" s="27" t="s">
        <v>50</v>
      </c>
      <c r="G904" s="27" t="s">
        <v>3283</v>
      </c>
      <c r="H904" s="28">
        <v>0.0</v>
      </c>
      <c r="I904" s="29" t="s">
        <v>3433</v>
      </c>
      <c r="J904" s="27" t="s">
        <v>3433</v>
      </c>
      <c r="K904" s="30" t="s">
        <v>3434</v>
      </c>
      <c r="L904" s="31" t="s">
        <v>3434</v>
      </c>
      <c r="M904" s="31"/>
      <c r="N904" s="153" t="s">
        <v>58</v>
      </c>
      <c r="O904" s="149" t="s">
        <v>58</v>
      </c>
      <c r="P904" s="35"/>
      <c r="Q904" s="35"/>
      <c r="R904" s="35"/>
      <c r="S904" s="35"/>
      <c r="T904" s="35"/>
      <c r="U904" s="35"/>
      <c r="V904" s="35"/>
      <c r="W904" s="35"/>
      <c r="X904" s="35"/>
      <c r="Y904" s="35"/>
      <c r="Z904" s="38" t="str">
        <f t="array" ref="Z904">IFERROR(xlookup(C:C,'Follow up.1'!A:A,'Follow up.1'!AF:AF),"-")</f>
        <v>-</v>
      </c>
      <c r="AA904" s="31"/>
      <c r="AB904" s="31"/>
      <c r="AC904" s="31"/>
      <c r="AD904" s="31"/>
      <c r="AE904" s="31"/>
      <c r="AF904" s="31"/>
      <c r="AG904" s="31"/>
      <c r="AH904" s="31"/>
      <c r="AI904" s="31"/>
      <c r="AJ904" s="31"/>
      <c r="AK904" s="31"/>
      <c r="AL904" s="31"/>
      <c r="AM904" s="31"/>
      <c r="AN904" s="39" t="str">
        <f t="array" ref="AN904">IFNA(TEXT(XLOOKUP(C:C,'Follow up.2'!B:B,'Follow up.2'!AF:AF),if(left(B904,1)="3","x", "mm/yyyy")), "-")</f>
        <v>-</v>
      </c>
      <c r="AO904" s="31"/>
      <c r="AP904" s="27"/>
      <c r="AQ904" s="3"/>
      <c r="AR904" s="3"/>
      <c r="AS904" s="3"/>
      <c r="AT904" s="3"/>
      <c r="AU904" s="3"/>
      <c r="AV904" s="3"/>
      <c r="AW904" s="3"/>
      <c r="AX904" s="3"/>
      <c r="AY904" s="3"/>
      <c r="AZ904" s="3"/>
      <c r="BA904" s="3"/>
      <c r="BB904" s="3"/>
      <c r="BC904" s="3"/>
      <c r="BD904" s="3"/>
      <c r="BE904" s="3"/>
      <c r="BF904" s="3"/>
      <c r="BG904" s="3"/>
      <c r="BH904" s="3"/>
      <c r="BI904" s="3"/>
    </row>
    <row r="905" ht="12.75" customHeight="1">
      <c r="A905" s="1"/>
      <c r="B905" s="1" t="str">
        <f t="array" ref="B905">ifna(iferror(xlookup(C:C,'1000'!A:A,'1000'!D:D),iferror(xlookup(C:C,'2000'!A:A,'2000'!D:D),xlookup(C:C,'3000'!A:A,'3000'!D:D))),"-")</f>
        <v>-</v>
      </c>
      <c r="C905" s="26">
        <v>478.0</v>
      </c>
      <c r="D905" s="27" t="s">
        <v>3435</v>
      </c>
      <c r="E905" s="27" t="s">
        <v>707</v>
      </c>
      <c r="F905" s="27" t="s">
        <v>50</v>
      </c>
      <c r="G905" s="27" t="s">
        <v>3283</v>
      </c>
      <c r="H905" s="28">
        <v>0.0</v>
      </c>
      <c r="I905" s="29">
        <v>0.0</v>
      </c>
      <c r="J905" s="27" t="s">
        <v>3436</v>
      </c>
      <c r="K905" s="238" t="s">
        <v>1926</v>
      </c>
      <c r="L905" s="31" t="s">
        <v>45</v>
      </c>
      <c r="M905" s="51" t="s">
        <v>895</v>
      </c>
      <c r="N905" s="153" t="s">
        <v>58</v>
      </c>
      <c r="O905" s="149" t="s">
        <v>58</v>
      </c>
      <c r="P905" s="35"/>
      <c r="Q905" s="35"/>
      <c r="R905" s="35"/>
      <c r="S905" s="35"/>
      <c r="T905" s="35"/>
      <c r="U905" s="35"/>
      <c r="V905" s="35"/>
      <c r="W905" s="35"/>
      <c r="X905" s="35"/>
      <c r="Y905" s="35"/>
      <c r="Z905" s="38" t="str">
        <f t="array" ref="Z905">IFERROR(xlookup(C:C,'Follow up.1'!A:A,'Follow up.1'!AF:AF),"-")</f>
        <v>-</v>
      </c>
      <c r="AA905" s="31"/>
      <c r="AB905" s="31"/>
      <c r="AC905" s="31"/>
      <c r="AD905" s="31"/>
      <c r="AE905" s="31"/>
      <c r="AF905" s="31"/>
      <c r="AG905" s="31"/>
      <c r="AH905" s="31"/>
      <c r="AI905" s="31"/>
      <c r="AJ905" s="31"/>
      <c r="AK905" s="31"/>
      <c r="AL905" s="31"/>
      <c r="AM905" s="31"/>
      <c r="AN905" s="39" t="str">
        <f t="array" ref="AN905">IFNA(TEXT(XLOOKUP(C:C,'Follow up.2'!B:B,'Follow up.2'!AF:AF),if(left(B905,1)="3","x", "mm/yyyy")), "-")</f>
        <v>-</v>
      </c>
      <c r="AO905" s="31"/>
      <c r="AP905" s="27"/>
      <c r="AQ905" s="3"/>
      <c r="AR905" s="3"/>
      <c r="AS905" s="3"/>
      <c r="AT905" s="3"/>
      <c r="AU905" s="3"/>
      <c r="AV905" s="3"/>
      <c r="AW905" s="3"/>
      <c r="AX905" s="3"/>
      <c r="AY905" s="3"/>
      <c r="AZ905" s="3"/>
      <c r="BA905" s="3"/>
      <c r="BB905" s="3"/>
      <c r="BC905" s="3"/>
      <c r="BD905" s="3"/>
      <c r="BE905" s="3"/>
      <c r="BF905" s="3"/>
      <c r="BG905" s="3"/>
      <c r="BH905" s="3"/>
      <c r="BI905" s="3"/>
    </row>
    <row r="906" ht="12.75" customHeight="1">
      <c r="A906" s="1"/>
      <c r="B906" s="1" t="str">
        <f t="array" ref="B906">ifna(iferror(xlookup(C:C,'1000'!A:A,'1000'!D:D),iferror(xlookup(C:C,'2000'!A:A,'2000'!D:D),xlookup(C:C,'3000'!A:A,'3000'!D:D))),"-")</f>
        <v>-</v>
      </c>
      <c r="C906" s="26">
        <v>488.0</v>
      </c>
      <c r="D906" s="27" t="s">
        <v>3437</v>
      </c>
      <c r="E906" s="27" t="s">
        <v>3438</v>
      </c>
      <c r="F906" s="27" t="s">
        <v>50</v>
      </c>
      <c r="G906" s="27" t="s">
        <v>3283</v>
      </c>
      <c r="H906" s="28">
        <v>0.0</v>
      </c>
      <c r="I906" s="29">
        <v>0.0</v>
      </c>
      <c r="J906" s="27" t="s">
        <v>3439</v>
      </c>
      <c r="K906" s="30" t="s">
        <v>3440</v>
      </c>
      <c r="L906" s="31" t="s">
        <v>3440</v>
      </c>
      <c r="M906" s="31"/>
      <c r="N906" s="153" t="s">
        <v>58</v>
      </c>
      <c r="O906" s="149" t="s">
        <v>58</v>
      </c>
      <c r="P906" s="35"/>
      <c r="Q906" s="35"/>
      <c r="R906" s="35"/>
      <c r="S906" s="35"/>
      <c r="T906" s="35"/>
      <c r="U906" s="35"/>
      <c r="V906" s="35"/>
      <c r="W906" s="35"/>
      <c r="X906" s="35"/>
      <c r="Y906" s="35"/>
      <c r="Z906" s="38" t="str">
        <f t="array" ref="Z906">IFERROR(xlookup(C:C,'Follow up.1'!A:A,'Follow up.1'!AF:AF),"-")</f>
        <v>-</v>
      </c>
      <c r="AA906" s="31"/>
      <c r="AB906" s="31"/>
      <c r="AC906" s="31"/>
      <c r="AD906" s="31"/>
      <c r="AE906" s="31"/>
      <c r="AF906" s="31"/>
      <c r="AG906" s="31"/>
      <c r="AH906" s="31"/>
      <c r="AI906" s="31"/>
      <c r="AJ906" s="31"/>
      <c r="AK906" s="31"/>
      <c r="AL906" s="31"/>
      <c r="AM906" s="31"/>
      <c r="AN906" s="39" t="str">
        <f t="array" ref="AN906">IFNA(TEXT(XLOOKUP(C:C,'Follow up.2'!B:B,'Follow up.2'!AF:AF),if(left(B906,1)="3","x", "mm/yyyy")), "-")</f>
        <v>-</v>
      </c>
      <c r="AO906" s="31"/>
      <c r="AP906" s="27"/>
      <c r="AQ906" s="3"/>
      <c r="AR906" s="3"/>
      <c r="AS906" s="3"/>
      <c r="AT906" s="3"/>
      <c r="AU906" s="3"/>
      <c r="AV906" s="3"/>
      <c r="AW906" s="3"/>
      <c r="AX906" s="3"/>
      <c r="AY906" s="3"/>
      <c r="AZ906" s="3"/>
      <c r="BA906" s="3"/>
      <c r="BB906" s="3"/>
      <c r="BC906" s="3"/>
      <c r="BD906" s="3"/>
      <c r="BE906" s="3"/>
      <c r="BF906" s="3"/>
      <c r="BG906" s="3"/>
      <c r="BH906" s="3"/>
      <c r="BI906" s="3"/>
    </row>
    <row r="907" ht="12.75" customHeight="1">
      <c r="A907" s="1"/>
      <c r="B907" s="1" t="str">
        <f t="array" ref="B907">ifna(iferror(xlookup(C:C,'1000'!A:A,'1000'!D:D),iferror(xlookup(C:C,'2000'!A:A,'2000'!D:D),xlookup(C:C,'3000'!A:A,'3000'!D:D))),"-")</f>
        <v>-</v>
      </c>
      <c r="C907" s="26">
        <v>506.0</v>
      </c>
      <c r="D907" s="27" t="s">
        <v>976</v>
      </c>
      <c r="E907" s="27" t="s">
        <v>3441</v>
      </c>
      <c r="F907" s="27" t="s">
        <v>50</v>
      </c>
      <c r="G907" s="27" t="s">
        <v>3283</v>
      </c>
      <c r="H907" s="28">
        <v>0.0</v>
      </c>
      <c r="I907" s="29">
        <v>0.0</v>
      </c>
      <c r="J907" s="27" t="s">
        <v>3442</v>
      </c>
      <c r="K907" s="30" t="s">
        <v>3443</v>
      </c>
      <c r="L907" s="31" t="s">
        <v>3443</v>
      </c>
      <c r="M907" s="51" t="s">
        <v>895</v>
      </c>
      <c r="N907" s="153" t="s">
        <v>58</v>
      </c>
      <c r="O907" s="149" t="s">
        <v>58</v>
      </c>
      <c r="P907" s="35"/>
      <c r="Q907" s="35"/>
      <c r="R907" s="35"/>
      <c r="S907" s="35"/>
      <c r="T907" s="35"/>
      <c r="U907" s="35"/>
      <c r="V907" s="35"/>
      <c r="W907" s="35"/>
      <c r="X907" s="35"/>
      <c r="Y907" s="35"/>
      <c r="Z907" s="38" t="str">
        <f t="array" ref="Z907">IFERROR(xlookup(C:C,'Follow up.1'!A:A,'Follow up.1'!AF:AF),"-")</f>
        <v>-</v>
      </c>
      <c r="AA907" s="31"/>
      <c r="AB907" s="31"/>
      <c r="AC907" s="31"/>
      <c r="AD907" s="31"/>
      <c r="AE907" s="31"/>
      <c r="AF907" s="31"/>
      <c r="AG907" s="31"/>
      <c r="AH907" s="31"/>
      <c r="AI907" s="31"/>
      <c r="AJ907" s="31"/>
      <c r="AK907" s="31"/>
      <c r="AL907" s="31"/>
      <c r="AM907" s="31"/>
      <c r="AN907" s="39" t="str">
        <f t="array" ref="AN907">IFNA(TEXT(XLOOKUP(C:C,'Follow up.2'!B:B,'Follow up.2'!AF:AF),if(left(B907,1)="3","x", "mm/yyyy")), "-")</f>
        <v>-</v>
      </c>
      <c r="AO907" s="31"/>
      <c r="AP907" s="27"/>
      <c r="AQ907" s="3"/>
      <c r="AR907" s="3"/>
      <c r="AS907" s="3"/>
      <c r="AT907" s="3"/>
      <c r="AU907" s="3"/>
      <c r="AV907" s="3"/>
      <c r="AW907" s="3"/>
      <c r="AX907" s="3"/>
      <c r="AY907" s="3"/>
      <c r="AZ907" s="3"/>
      <c r="BA907" s="3"/>
      <c r="BB907" s="3"/>
      <c r="BC907" s="3"/>
      <c r="BD907" s="3"/>
      <c r="BE907" s="3"/>
      <c r="BF907" s="3"/>
      <c r="BG907" s="3"/>
      <c r="BH907" s="3"/>
      <c r="BI907" s="3"/>
    </row>
    <row r="908" ht="12.75" customHeight="1">
      <c r="A908" s="1"/>
      <c r="B908" s="1" t="str">
        <f t="array" ref="B908">ifna(iferror(xlookup(C:C,'1000'!A:A,'1000'!D:D),iferror(xlookup(C:C,'2000'!A:A,'2000'!D:D),xlookup(C:C,'3000'!A:A,'3000'!D:D))),"-")</f>
        <v>-</v>
      </c>
      <c r="C908" s="26">
        <v>513.0</v>
      </c>
      <c r="D908" s="27" t="s">
        <v>3444</v>
      </c>
      <c r="E908" s="27" t="s">
        <v>2330</v>
      </c>
      <c r="F908" s="27" t="s">
        <v>50</v>
      </c>
      <c r="G908" s="27" t="s">
        <v>3283</v>
      </c>
      <c r="H908" s="28">
        <v>0.0</v>
      </c>
      <c r="I908" s="29">
        <v>0.0</v>
      </c>
      <c r="J908" s="27" t="s">
        <v>3445</v>
      </c>
      <c r="K908" s="30" t="s">
        <v>3446</v>
      </c>
      <c r="L908" s="31" t="s">
        <v>3446</v>
      </c>
      <c r="M908" s="51" t="s">
        <v>895</v>
      </c>
      <c r="N908" s="153" t="s">
        <v>58</v>
      </c>
      <c r="O908" s="149" t="s">
        <v>58</v>
      </c>
      <c r="P908" s="35"/>
      <c r="Q908" s="35"/>
      <c r="R908" s="35"/>
      <c r="S908" s="35"/>
      <c r="T908" s="35"/>
      <c r="U908" s="35"/>
      <c r="V908" s="35"/>
      <c r="W908" s="35"/>
      <c r="X908" s="35"/>
      <c r="Y908" s="35"/>
      <c r="Z908" s="38" t="str">
        <f t="array" ref="Z908">IFERROR(xlookup(C:C,'Follow up.1'!A:A,'Follow up.1'!AF:AF),"-")</f>
        <v>-</v>
      </c>
      <c r="AA908" s="31"/>
      <c r="AB908" s="31"/>
      <c r="AC908" s="31"/>
      <c r="AD908" s="31"/>
      <c r="AE908" s="31"/>
      <c r="AF908" s="31"/>
      <c r="AG908" s="31"/>
      <c r="AH908" s="31"/>
      <c r="AI908" s="31"/>
      <c r="AJ908" s="31"/>
      <c r="AK908" s="31"/>
      <c r="AL908" s="31"/>
      <c r="AM908" s="31"/>
      <c r="AN908" s="39" t="str">
        <f t="array" ref="AN908">IFNA(TEXT(XLOOKUP(C:C,'Follow up.2'!B:B,'Follow up.2'!AF:AF),if(left(B908,1)="3","x", "mm/yyyy")), "-")</f>
        <v>-</v>
      </c>
      <c r="AO908" s="31"/>
      <c r="AP908" s="27"/>
      <c r="AQ908" s="3"/>
      <c r="AR908" s="3"/>
      <c r="AS908" s="3"/>
      <c r="AT908" s="3"/>
      <c r="AU908" s="3"/>
      <c r="AV908" s="3"/>
      <c r="AW908" s="3"/>
      <c r="AX908" s="3"/>
      <c r="AY908" s="3"/>
      <c r="AZ908" s="3"/>
      <c r="BA908" s="3"/>
      <c r="BB908" s="3"/>
      <c r="BC908" s="3"/>
      <c r="BD908" s="3"/>
      <c r="BE908" s="3"/>
      <c r="BF908" s="3"/>
      <c r="BG908" s="3"/>
      <c r="BH908" s="3"/>
      <c r="BI908" s="3"/>
    </row>
    <row r="909" ht="12.75" customHeight="1">
      <c r="A909" s="1"/>
      <c r="B909" s="1" t="str">
        <f t="array" ref="B909">ifna(iferror(xlookup(C:C,'1000'!A:A,'1000'!D:D),iferror(xlookup(C:C,'2000'!A:A,'2000'!D:D),xlookup(C:C,'3000'!A:A,'3000'!D:D))),"-")</f>
        <v>-</v>
      </c>
      <c r="C909" s="245">
        <v>568.0</v>
      </c>
      <c r="D909" s="27" t="s">
        <v>645</v>
      </c>
      <c r="E909" s="27" t="s">
        <v>3447</v>
      </c>
      <c r="F909" s="27" t="s">
        <v>50</v>
      </c>
      <c r="G909" s="27" t="s">
        <v>3283</v>
      </c>
      <c r="H909" s="28">
        <v>0.0</v>
      </c>
      <c r="I909" s="29">
        <v>0.0</v>
      </c>
      <c r="J909" s="27" t="s">
        <v>3448</v>
      </c>
      <c r="K909" s="30" t="s">
        <v>2738</v>
      </c>
      <c r="L909" s="31" t="s">
        <v>2738</v>
      </c>
      <c r="M909" s="31"/>
      <c r="N909" s="153" t="s">
        <v>58</v>
      </c>
      <c r="O909" s="149" t="s">
        <v>58</v>
      </c>
      <c r="P909" s="35"/>
      <c r="Q909" s="35"/>
      <c r="R909" s="35"/>
      <c r="S909" s="35"/>
      <c r="T909" s="35"/>
      <c r="U909" s="35"/>
      <c r="V909" s="35"/>
      <c r="W909" s="35"/>
      <c r="X909" s="35"/>
      <c r="Y909" s="35"/>
      <c r="Z909" s="38" t="str">
        <f t="array" ref="Z909">IFERROR(xlookup(C:C,'Follow up.1'!A:A,'Follow up.1'!AF:AF),"-")</f>
        <v>-</v>
      </c>
      <c r="AA909" s="31"/>
      <c r="AB909" s="31"/>
      <c r="AC909" s="31"/>
      <c r="AD909" s="31"/>
      <c r="AE909" s="31"/>
      <c r="AF909" s="31"/>
      <c r="AG909" s="31"/>
      <c r="AH909" s="31"/>
      <c r="AI909" s="31"/>
      <c r="AJ909" s="31"/>
      <c r="AK909" s="31"/>
      <c r="AL909" s="31"/>
      <c r="AM909" s="31"/>
      <c r="AN909" s="39" t="str">
        <f t="array" ref="AN909">IFNA(TEXT(XLOOKUP(C:C,'Follow up.2'!B:B,'Follow up.2'!AF:AF),if(left(B909,1)="3","x", "mm/yyyy")), "-")</f>
        <v>-</v>
      </c>
      <c r="AO909" s="31"/>
      <c r="AP909" s="27"/>
      <c r="AQ909" s="3"/>
      <c r="AR909" s="3"/>
      <c r="AS909" s="3"/>
      <c r="AT909" s="3"/>
      <c r="AU909" s="3"/>
      <c r="AV909" s="3"/>
      <c r="AW909" s="3"/>
      <c r="AX909" s="3"/>
      <c r="AY909" s="3"/>
      <c r="AZ909" s="3"/>
      <c r="BA909" s="3"/>
      <c r="BB909" s="3"/>
      <c r="BC909" s="3"/>
      <c r="BD909" s="3"/>
      <c r="BE909" s="3"/>
      <c r="BF909" s="3"/>
      <c r="BG909" s="3"/>
      <c r="BH909" s="3"/>
      <c r="BI909" s="3"/>
    </row>
    <row r="910" ht="12.75" customHeight="1">
      <c r="A910" s="1"/>
      <c r="B910" s="1" t="str">
        <f t="array" ref="B910">ifna(iferror(xlookup(C:C,'1000'!A:A,'1000'!D:D),iferror(xlookup(C:C,'2000'!A:A,'2000'!D:D),xlookup(C:C,'3000'!A:A,'3000'!D:D))),"-")</f>
        <v>-</v>
      </c>
      <c r="C910" s="26">
        <v>571.0</v>
      </c>
      <c r="D910" s="27" t="s">
        <v>3449</v>
      </c>
      <c r="E910" s="27" t="s">
        <v>2296</v>
      </c>
      <c r="F910" s="27" t="s">
        <v>50</v>
      </c>
      <c r="G910" s="27" t="s">
        <v>3283</v>
      </c>
      <c r="H910" s="28">
        <v>0.0</v>
      </c>
      <c r="I910" s="29">
        <v>0.0</v>
      </c>
      <c r="J910" s="27" t="s">
        <v>3450</v>
      </c>
      <c r="K910" s="30" t="s">
        <v>3451</v>
      </c>
      <c r="L910" s="31" t="s">
        <v>3451</v>
      </c>
      <c r="M910" s="31"/>
      <c r="N910" s="153" t="s">
        <v>58</v>
      </c>
      <c r="O910" s="149" t="s">
        <v>58</v>
      </c>
      <c r="P910" s="35" t="s">
        <v>45</v>
      </c>
      <c r="Q910" s="35"/>
      <c r="R910" s="35"/>
      <c r="S910" s="35"/>
      <c r="T910" s="35"/>
      <c r="U910" s="35"/>
      <c r="V910" s="35"/>
      <c r="W910" s="35"/>
      <c r="X910" s="35"/>
      <c r="Y910" s="35"/>
      <c r="Z910" s="38" t="str">
        <f t="array" ref="Z910">IFERROR(xlookup(C:C,'Follow up.1'!A:A,'Follow up.1'!AF:AF),"-")</f>
        <v>-</v>
      </c>
      <c r="AA910" s="31"/>
      <c r="AB910" s="31"/>
      <c r="AC910" s="31"/>
      <c r="AD910" s="31"/>
      <c r="AE910" s="31"/>
      <c r="AF910" s="31"/>
      <c r="AG910" s="31"/>
      <c r="AH910" s="31"/>
      <c r="AI910" s="31"/>
      <c r="AJ910" s="31"/>
      <c r="AK910" s="31"/>
      <c r="AL910" s="31"/>
      <c r="AM910" s="31"/>
      <c r="AN910" s="39" t="str">
        <f t="array" ref="AN910">IFNA(TEXT(XLOOKUP(C:C,'Follow up.2'!B:B,'Follow up.2'!AF:AF),if(left(B910,1)="3","x", "mm/yyyy")), "-")</f>
        <v>-</v>
      </c>
      <c r="AO910" s="31"/>
      <c r="AP910" s="27"/>
      <c r="AQ910" s="3"/>
      <c r="AR910" s="3"/>
      <c r="AS910" s="3"/>
      <c r="AT910" s="3"/>
      <c r="AU910" s="3"/>
      <c r="AV910" s="3"/>
      <c r="AW910" s="3"/>
      <c r="AX910" s="3"/>
      <c r="AY910" s="3"/>
      <c r="AZ910" s="3"/>
      <c r="BA910" s="3"/>
      <c r="BB910" s="3"/>
      <c r="BC910" s="3"/>
      <c r="BD910" s="3"/>
      <c r="BE910" s="3"/>
      <c r="BF910" s="3"/>
      <c r="BG910" s="3"/>
      <c r="BH910" s="3"/>
      <c r="BI910" s="3"/>
    </row>
    <row r="911" ht="12.75" customHeight="1">
      <c r="A911" s="1"/>
      <c r="B911" s="1" t="str">
        <f t="array" ref="B911">ifna(iferror(xlookup(C:C,'1000'!A:A,'1000'!D:D),iferror(xlookup(C:C,'2000'!A:A,'2000'!D:D),xlookup(C:C,'3000'!A:A,'3000'!D:D))),"-")</f>
        <v>-</v>
      </c>
      <c r="C911" s="26">
        <v>585.0</v>
      </c>
      <c r="D911" s="27" t="s">
        <v>3452</v>
      </c>
      <c r="E911" s="27" t="s">
        <v>3453</v>
      </c>
      <c r="F911" s="27" t="s">
        <v>50</v>
      </c>
      <c r="G911" s="27" t="s">
        <v>3283</v>
      </c>
      <c r="H911" s="28">
        <v>0.0</v>
      </c>
      <c r="I911" s="29">
        <v>0.0</v>
      </c>
      <c r="J911" s="27" t="s">
        <v>3454</v>
      </c>
      <c r="K911" s="30" t="s">
        <v>3455</v>
      </c>
      <c r="L911" s="31" t="s">
        <v>3455</v>
      </c>
      <c r="M911" s="31"/>
      <c r="N911" s="153" t="s">
        <v>58</v>
      </c>
      <c r="O911" s="149" t="s">
        <v>58</v>
      </c>
      <c r="P911" s="35"/>
      <c r="Q911" s="35"/>
      <c r="R911" s="35"/>
      <c r="S911" s="35"/>
      <c r="T911" s="35"/>
      <c r="U911" s="35"/>
      <c r="V911" s="35"/>
      <c r="W911" s="35"/>
      <c r="X911" s="35"/>
      <c r="Y911" s="35"/>
      <c r="Z911" s="38" t="str">
        <f t="array" ref="Z911">IFERROR(xlookup(C:C,'Follow up.1'!A:A,'Follow up.1'!AF:AF),"-")</f>
        <v>-</v>
      </c>
      <c r="AA911" s="31"/>
      <c r="AB911" s="31"/>
      <c r="AC911" s="31"/>
      <c r="AD911" s="31"/>
      <c r="AE911" s="31"/>
      <c r="AF911" s="31"/>
      <c r="AG911" s="31"/>
      <c r="AH911" s="31"/>
      <c r="AI911" s="31"/>
      <c r="AJ911" s="31"/>
      <c r="AK911" s="31"/>
      <c r="AL911" s="31"/>
      <c r="AM911" s="31"/>
      <c r="AN911" s="39" t="str">
        <f t="array" ref="AN911">IFNA(TEXT(XLOOKUP(C:C,'Follow up.2'!B:B,'Follow up.2'!AF:AF),if(left(B911,1)="3","x", "mm/yyyy")), "-")</f>
        <v>-</v>
      </c>
      <c r="AO911" s="31"/>
      <c r="AP911" s="27"/>
      <c r="AQ911" s="3"/>
      <c r="AR911" s="3"/>
      <c r="AS911" s="3"/>
      <c r="AT911" s="3"/>
      <c r="AU911" s="3"/>
      <c r="AV911" s="3"/>
      <c r="AW911" s="3"/>
      <c r="AX911" s="3"/>
      <c r="AY911" s="3"/>
      <c r="AZ911" s="3"/>
      <c r="BA911" s="3"/>
      <c r="BB911" s="3"/>
      <c r="BC911" s="3"/>
      <c r="BD911" s="3"/>
      <c r="BE911" s="3"/>
      <c r="BF911" s="3"/>
      <c r="BG911" s="3"/>
      <c r="BH911" s="3"/>
      <c r="BI911" s="3"/>
    </row>
    <row r="912" ht="12.75" customHeight="1">
      <c r="A912" s="1"/>
      <c r="B912" s="1" t="str">
        <f t="array" ref="B912">ifna(iferror(xlookup(C:C,'1000'!A:A,'1000'!D:D),iferror(xlookup(C:C,'2000'!A:A,'2000'!D:D),xlookup(C:C,'3000'!A:A,'3000'!D:D))),"-")</f>
        <v>-</v>
      </c>
      <c r="C912" s="26">
        <v>682.0</v>
      </c>
      <c r="D912" s="27" t="s">
        <v>3456</v>
      </c>
      <c r="E912" s="27" t="s">
        <v>3256</v>
      </c>
      <c r="F912" s="27" t="s">
        <v>50</v>
      </c>
      <c r="G912" s="27" t="s">
        <v>3283</v>
      </c>
      <c r="H912" s="28">
        <v>0.0</v>
      </c>
      <c r="I912" s="29">
        <v>0.0</v>
      </c>
      <c r="J912" s="27" t="s">
        <v>3457</v>
      </c>
      <c r="K912" s="30" t="s">
        <v>3458</v>
      </c>
      <c r="L912" s="31" t="s">
        <v>3458</v>
      </c>
      <c r="M912" s="31"/>
      <c r="N912" s="153" t="s">
        <v>58</v>
      </c>
      <c r="O912" s="149" t="s">
        <v>58</v>
      </c>
      <c r="P912" s="35"/>
      <c r="Q912" s="35"/>
      <c r="R912" s="35"/>
      <c r="S912" s="35"/>
      <c r="T912" s="35"/>
      <c r="U912" s="35"/>
      <c r="V912" s="35"/>
      <c r="W912" s="35"/>
      <c r="X912" s="35"/>
      <c r="Y912" s="35"/>
      <c r="Z912" s="38" t="str">
        <f t="array" ref="Z912">IFERROR(xlookup(C:C,'Follow up.1'!A:A,'Follow up.1'!AF:AF),"-")</f>
        <v>-</v>
      </c>
      <c r="AA912" s="31"/>
      <c r="AB912" s="31"/>
      <c r="AC912" s="31"/>
      <c r="AD912" s="31"/>
      <c r="AE912" s="31"/>
      <c r="AF912" s="31"/>
      <c r="AG912" s="31"/>
      <c r="AH912" s="31"/>
      <c r="AI912" s="31"/>
      <c r="AJ912" s="31"/>
      <c r="AK912" s="31"/>
      <c r="AL912" s="31"/>
      <c r="AM912" s="31"/>
      <c r="AN912" s="39" t="str">
        <f t="array" ref="AN912">IFNA(TEXT(XLOOKUP(C:C,'Follow up.2'!B:B,'Follow up.2'!AF:AF),if(left(B912,1)="3","x", "mm/yyyy")), "-")</f>
        <v>-</v>
      </c>
      <c r="AO912" s="31"/>
      <c r="AP912" s="27"/>
      <c r="AQ912" s="3"/>
      <c r="AR912" s="3"/>
      <c r="AS912" s="3"/>
      <c r="AT912" s="3"/>
      <c r="AU912" s="3"/>
      <c r="AV912" s="3"/>
      <c r="AW912" s="3"/>
      <c r="AX912" s="3"/>
      <c r="AY912" s="3"/>
      <c r="AZ912" s="3"/>
      <c r="BA912" s="3"/>
      <c r="BB912" s="3"/>
      <c r="BC912" s="3"/>
      <c r="BD912" s="3"/>
      <c r="BE912" s="3"/>
      <c r="BF912" s="3"/>
      <c r="BG912" s="3"/>
      <c r="BH912" s="3"/>
      <c r="BI912" s="3"/>
    </row>
    <row r="913" ht="12.75" customHeight="1">
      <c r="A913" s="1"/>
      <c r="B913" s="1" t="str">
        <f t="array" ref="B913">ifna(iferror(xlookup(C:C,'1000'!A:A,'1000'!D:D),iferror(xlookup(C:C,'2000'!A:A,'2000'!D:D),xlookup(C:C,'3000'!A:A,'3000'!D:D))),"-")</f>
        <v>-</v>
      </c>
      <c r="C913" s="26">
        <v>696.0</v>
      </c>
      <c r="D913" s="27" t="s">
        <v>3397</v>
      </c>
      <c r="E913" s="27" t="s">
        <v>3398</v>
      </c>
      <c r="F913" s="27" t="s">
        <v>50</v>
      </c>
      <c r="G913" s="27" t="s">
        <v>3283</v>
      </c>
      <c r="H913" s="28">
        <v>0.0</v>
      </c>
      <c r="I913" s="29">
        <v>0.0</v>
      </c>
      <c r="J913" s="27" t="s">
        <v>3399</v>
      </c>
      <c r="K913" s="30" t="s">
        <v>3278</v>
      </c>
      <c r="L913" s="31" t="s">
        <v>3278</v>
      </c>
      <c r="M913" s="51" t="s">
        <v>895</v>
      </c>
      <c r="N913" s="153" t="s">
        <v>58</v>
      </c>
      <c r="O913" s="149" t="s">
        <v>58</v>
      </c>
      <c r="P913" s="35"/>
      <c r="Q913" s="35"/>
      <c r="R913" s="35"/>
      <c r="S913" s="35"/>
      <c r="T913" s="35"/>
      <c r="U913" s="35"/>
      <c r="V913" s="35"/>
      <c r="W913" s="35"/>
      <c r="X913" s="35"/>
      <c r="Y913" s="35"/>
      <c r="Z913" s="38" t="str">
        <f t="array" ref="Z913">IFERROR(xlookup(C:C,'Follow up.1'!A:A,'Follow up.1'!AF:AF),"-")</f>
        <v>-</v>
      </c>
      <c r="AA913" s="31"/>
      <c r="AB913" s="31"/>
      <c r="AC913" s="31"/>
      <c r="AD913" s="31"/>
      <c r="AE913" s="31"/>
      <c r="AF913" s="31"/>
      <c r="AG913" s="31"/>
      <c r="AH913" s="31"/>
      <c r="AI913" s="31"/>
      <c r="AJ913" s="31"/>
      <c r="AK913" s="31"/>
      <c r="AL913" s="31"/>
      <c r="AM913" s="31"/>
      <c r="AN913" s="39" t="str">
        <f t="array" ref="AN913">IFNA(TEXT(XLOOKUP(C:C,'Follow up.2'!B:B,'Follow up.2'!AF:AF),if(left(B913,1)="3","x", "mm/yyyy")), "-")</f>
        <v>-</v>
      </c>
      <c r="AO913" s="31"/>
      <c r="AP913" s="27"/>
      <c r="AQ913" s="3"/>
      <c r="AR913" s="3"/>
      <c r="AS913" s="3"/>
      <c r="AT913" s="3"/>
      <c r="AU913" s="3"/>
      <c r="AV913" s="3"/>
      <c r="AW913" s="3"/>
      <c r="AX913" s="3"/>
      <c r="AY913" s="3"/>
      <c r="AZ913" s="3"/>
      <c r="BA913" s="3"/>
      <c r="BB913" s="3"/>
      <c r="BC913" s="3"/>
      <c r="BD913" s="3"/>
      <c r="BE913" s="3"/>
      <c r="BF913" s="3"/>
      <c r="BG913" s="3"/>
      <c r="BH913" s="3"/>
      <c r="BI913" s="3"/>
    </row>
    <row r="914" ht="12.75" customHeight="1">
      <c r="A914" s="1"/>
      <c r="B914" s="1" t="str">
        <f t="array" ref="B914">ifna(iferror(xlookup(C:C,'1000'!A:A,'1000'!D:D),iferror(xlookup(C:C,'2000'!A:A,'2000'!D:D),xlookup(C:C,'3000'!A:A,'3000'!D:D))),"-")</f>
        <v>-</v>
      </c>
      <c r="C914" s="26">
        <v>697.0</v>
      </c>
      <c r="D914" s="27" t="s">
        <v>2968</v>
      </c>
      <c r="E914" s="27" t="s">
        <v>1345</v>
      </c>
      <c r="F914" s="27" t="s">
        <v>50</v>
      </c>
      <c r="G914" s="27" t="s">
        <v>3283</v>
      </c>
      <c r="H914" s="28">
        <v>0.0</v>
      </c>
      <c r="I914" s="29">
        <v>0.0</v>
      </c>
      <c r="J914" s="27" t="s">
        <v>3459</v>
      </c>
      <c r="K914" s="30" t="s">
        <v>459</v>
      </c>
      <c r="L914" s="31" t="s">
        <v>459</v>
      </c>
      <c r="M914" s="31"/>
      <c r="N914" s="153" t="s">
        <v>58</v>
      </c>
      <c r="O914" s="149" t="s">
        <v>58</v>
      </c>
      <c r="P914" s="35"/>
      <c r="Q914" s="35"/>
      <c r="R914" s="35"/>
      <c r="S914" s="35"/>
      <c r="T914" s="35"/>
      <c r="U914" s="35"/>
      <c r="V914" s="35"/>
      <c r="W914" s="35"/>
      <c r="X914" s="35"/>
      <c r="Y914" s="35"/>
      <c r="Z914" s="38" t="str">
        <f t="array" ref="Z914">IFERROR(xlookup(C:C,'Follow up.1'!A:A,'Follow up.1'!AF:AF),"-")</f>
        <v>-</v>
      </c>
      <c r="AA914" s="31"/>
      <c r="AB914" s="31"/>
      <c r="AC914" s="31"/>
      <c r="AD914" s="31"/>
      <c r="AE914" s="31"/>
      <c r="AF914" s="31"/>
      <c r="AG914" s="31"/>
      <c r="AH914" s="31"/>
      <c r="AI914" s="31"/>
      <c r="AJ914" s="31"/>
      <c r="AK914" s="31"/>
      <c r="AL914" s="31"/>
      <c r="AM914" s="31"/>
      <c r="AN914" s="39" t="str">
        <f t="array" ref="AN914">IFNA(TEXT(XLOOKUP(C:C,'Follow up.2'!B:B,'Follow up.2'!AF:AF),if(left(B914,1)="3","x", "mm/yyyy")), "-")</f>
        <v>-</v>
      </c>
      <c r="AO914" s="31"/>
      <c r="AP914" s="27"/>
      <c r="AQ914" s="3"/>
      <c r="AR914" s="3"/>
      <c r="AS914" s="3"/>
      <c r="AT914" s="3"/>
      <c r="AU914" s="3"/>
      <c r="AV914" s="3"/>
      <c r="AW914" s="3"/>
      <c r="AX914" s="3"/>
      <c r="AY914" s="3"/>
      <c r="AZ914" s="3"/>
      <c r="BA914" s="3"/>
      <c r="BB914" s="3"/>
      <c r="BC914" s="3"/>
      <c r="BD914" s="3"/>
      <c r="BE914" s="3"/>
      <c r="BF914" s="3"/>
      <c r="BG914" s="3"/>
      <c r="BH914" s="3"/>
      <c r="BI914" s="3"/>
    </row>
    <row r="915" ht="12.75" customHeight="1">
      <c r="A915" s="1"/>
      <c r="B915" s="1" t="str">
        <f t="array" ref="B915">ifna(iferror(xlookup(C:C,'1000'!A:A,'1000'!D:D),iferror(xlookup(C:C,'2000'!A:A,'2000'!D:D),xlookup(C:C,'3000'!A:A,'3000'!D:D))),"-")</f>
        <v>-</v>
      </c>
      <c r="C915" s="26">
        <v>836.0</v>
      </c>
      <c r="D915" s="27" t="s">
        <v>1871</v>
      </c>
      <c r="E915" s="27" t="s">
        <v>3460</v>
      </c>
      <c r="F915" s="27" t="s">
        <v>50</v>
      </c>
      <c r="G915" s="27" t="s">
        <v>3283</v>
      </c>
      <c r="H915" s="28">
        <v>0.0</v>
      </c>
      <c r="I915" s="29">
        <v>0.0</v>
      </c>
      <c r="J915" s="27" t="s">
        <v>3461</v>
      </c>
      <c r="K915" s="30" t="s">
        <v>237</v>
      </c>
      <c r="L915" s="31" t="s">
        <v>237</v>
      </c>
      <c r="M915" s="51" t="s">
        <v>895</v>
      </c>
      <c r="N915" s="153" t="s">
        <v>58</v>
      </c>
      <c r="O915" s="149" t="s">
        <v>58</v>
      </c>
      <c r="P915" s="35"/>
      <c r="Q915" s="35"/>
      <c r="R915" s="35"/>
      <c r="S915" s="35"/>
      <c r="T915" s="35"/>
      <c r="U915" s="35"/>
      <c r="V915" s="35"/>
      <c r="W915" s="35"/>
      <c r="X915" s="35"/>
      <c r="Y915" s="35"/>
      <c r="Z915" s="38" t="str">
        <f t="array" ref="Z915">IFERROR(xlookup(C:C,'Follow up.1'!A:A,'Follow up.1'!AF:AF),"-")</f>
        <v>-</v>
      </c>
      <c r="AA915" s="31"/>
      <c r="AB915" s="31"/>
      <c r="AC915" s="31"/>
      <c r="AD915" s="31"/>
      <c r="AE915" s="31"/>
      <c r="AF915" s="31"/>
      <c r="AG915" s="31"/>
      <c r="AH915" s="31"/>
      <c r="AI915" s="31"/>
      <c r="AJ915" s="31"/>
      <c r="AK915" s="31"/>
      <c r="AL915" s="31"/>
      <c r="AM915" s="31"/>
      <c r="AN915" s="39" t="str">
        <f t="array" ref="AN915">IFNA(TEXT(XLOOKUP(C:C,'Follow up.2'!B:B,'Follow up.2'!AF:AF),if(left(B915,1)="3","x", "mm/yyyy")), "-")</f>
        <v>-</v>
      </c>
      <c r="AO915" s="31"/>
      <c r="AP915" s="27"/>
      <c r="AQ915" s="3"/>
      <c r="AR915" s="3"/>
      <c r="AS915" s="3"/>
      <c r="AT915" s="3"/>
      <c r="AU915" s="3"/>
      <c r="AV915" s="3"/>
      <c r="AW915" s="3"/>
      <c r="AX915" s="3"/>
      <c r="AY915" s="3"/>
      <c r="AZ915" s="3"/>
      <c r="BA915" s="3"/>
      <c r="BB915" s="3"/>
      <c r="BC915" s="3"/>
      <c r="BD915" s="3"/>
      <c r="BE915" s="3"/>
      <c r="BF915" s="3"/>
      <c r="BG915" s="3"/>
      <c r="BH915" s="3"/>
      <c r="BI915" s="3"/>
    </row>
    <row r="916" ht="12.75" customHeight="1">
      <c r="A916" s="1"/>
      <c r="B916" s="1" t="str">
        <f t="array" ref="B916">ifna(iferror(xlookup(C:C,'1000'!A:A,'1000'!D:D),iferror(xlookup(C:C,'2000'!A:A,'2000'!D:D),xlookup(C:C,'3000'!A:A,'3000'!D:D))),"-")</f>
        <v>-</v>
      </c>
      <c r="C916" s="26">
        <v>934.0</v>
      </c>
      <c r="D916" s="27" t="s">
        <v>3462</v>
      </c>
      <c r="E916" s="27" t="s">
        <v>3463</v>
      </c>
      <c r="F916" s="27" t="s">
        <v>50</v>
      </c>
      <c r="G916" s="27" t="s">
        <v>3283</v>
      </c>
      <c r="H916" s="28">
        <v>0.0</v>
      </c>
      <c r="I916" s="29">
        <v>0.0</v>
      </c>
      <c r="J916" s="27" t="s">
        <v>3464</v>
      </c>
      <c r="K916" s="30" t="s">
        <v>3278</v>
      </c>
      <c r="L916" s="31" t="s">
        <v>3278</v>
      </c>
      <c r="M916" s="51" t="s">
        <v>895</v>
      </c>
      <c r="N916" s="153" t="s">
        <v>58</v>
      </c>
      <c r="O916" s="149" t="s">
        <v>58</v>
      </c>
      <c r="P916" s="35"/>
      <c r="Q916" s="35"/>
      <c r="R916" s="35"/>
      <c r="S916" s="35"/>
      <c r="T916" s="35"/>
      <c r="U916" s="35"/>
      <c r="V916" s="35"/>
      <c r="W916" s="35"/>
      <c r="X916" s="35"/>
      <c r="Y916" s="35"/>
      <c r="Z916" s="38" t="str">
        <f t="array" ref="Z916">IFERROR(xlookup(C:C,'Follow up.1'!A:A,'Follow up.1'!AF:AF),"-")</f>
        <v>-</v>
      </c>
      <c r="AA916" s="31"/>
      <c r="AB916" s="31"/>
      <c r="AC916" s="31"/>
      <c r="AD916" s="31"/>
      <c r="AE916" s="31"/>
      <c r="AF916" s="31"/>
      <c r="AG916" s="31"/>
      <c r="AH916" s="31"/>
      <c r="AI916" s="31"/>
      <c r="AJ916" s="31"/>
      <c r="AK916" s="31"/>
      <c r="AL916" s="31"/>
      <c r="AM916" s="31"/>
      <c r="AN916" s="39" t="str">
        <f t="array" ref="AN916">IFNA(TEXT(XLOOKUP(C:C,'Follow up.2'!B:B,'Follow up.2'!AF:AF),if(left(B916,1)="3","x", "mm/yyyy")), "-")</f>
        <v>-</v>
      </c>
      <c r="AO916" s="31"/>
      <c r="AP916" s="27"/>
      <c r="AQ916" s="3"/>
      <c r="AR916" s="3"/>
      <c r="AS916" s="3"/>
      <c r="AT916" s="3"/>
      <c r="AU916" s="3"/>
      <c r="AV916" s="3"/>
      <c r="AW916" s="3"/>
      <c r="AX916" s="3"/>
      <c r="AY916" s="3"/>
      <c r="AZ916" s="3"/>
      <c r="BA916" s="3"/>
      <c r="BB916" s="3"/>
      <c r="BC916" s="3"/>
      <c r="BD916" s="3"/>
      <c r="BE916" s="3"/>
      <c r="BF916" s="3"/>
      <c r="BG916" s="3"/>
      <c r="BH916" s="3"/>
      <c r="BI916" s="3"/>
    </row>
    <row r="917" ht="12.75" customHeight="1">
      <c r="A917" s="1"/>
      <c r="B917" s="1" t="str">
        <f t="array" ref="B917">ifna(iferror(xlookup(C:C,'1000'!A:A,'1000'!D:D),iferror(xlookup(C:C,'2000'!A:A,'2000'!D:D),xlookup(C:C,'3000'!A:A,'3000'!D:D))),"-")</f>
        <v>-</v>
      </c>
      <c r="C917" s="26">
        <v>954.0</v>
      </c>
      <c r="D917" s="27" t="s">
        <v>3465</v>
      </c>
      <c r="E917" s="27" t="s">
        <v>1531</v>
      </c>
      <c r="F917" s="27" t="s">
        <v>50</v>
      </c>
      <c r="G917" s="27" t="s">
        <v>3283</v>
      </c>
      <c r="H917" s="28">
        <v>0.0</v>
      </c>
      <c r="I917" s="29" t="s">
        <v>3466</v>
      </c>
      <c r="J917" s="27" t="s">
        <v>3466</v>
      </c>
      <c r="K917" s="30" t="s">
        <v>3467</v>
      </c>
      <c r="L917" s="31" t="s">
        <v>3467</v>
      </c>
      <c r="M917" s="51" t="s">
        <v>895</v>
      </c>
      <c r="N917" s="153" t="s">
        <v>58</v>
      </c>
      <c r="O917" s="149" t="s">
        <v>58</v>
      </c>
      <c r="P917" s="35"/>
      <c r="Q917" s="35"/>
      <c r="R917" s="35"/>
      <c r="S917" s="35"/>
      <c r="T917" s="35"/>
      <c r="U917" s="35"/>
      <c r="V917" s="35"/>
      <c r="W917" s="35"/>
      <c r="X917" s="35"/>
      <c r="Y917" s="35"/>
      <c r="Z917" s="38" t="str">
        <f t="array" ref="Z917">IFERROR(xlookup(C:C,'Follow up.1'!A:A,'Follow up.1'!AF:AF),"-")</f>
        <v>-</v>
      </c>
      <c r="AA917" s="31"/>
      <c r="AB917" s="31"/>
      <c r="AC917" s="31"/>
      <c r="AD917" s="31"/>
      <c r="AE917" s="31"/>
      <c r="AF917" s="31"/>
      <c r="AG917" s="31"/>
      <c r="AH917" s="31"/>
      <c r="AI917" s="31"/>
      <c r="AJ917" s="31"/>
      <c r="AK917" s="31"/>
      <c r="AL917" s="31"/>
      <c r="AM917" s="31"/>
      <c r="AN917" s="39" t="str">
        <f t="array" ref="AN917">IFNA(TEXT(XLOOKUP(C:C,'Follow up.2'!B:B,'Follow up.2'!AF:AF),if(left(B917,1)="3","x", "mm/yyyy")), "-")</f>
        <v>-</v>
      </c>
      <c r="AO917" s="31"/>
      <c r="AP917" s="27"/>
      <c r="AQ917" s="3"/>
      <c r="AR917" s="3"/>
      <c r="AS917" s="3"/>
      <c r="AT917" s="3"/>
      <c r="AU917" s="3"/>
      <c r="AV917" s="3"/>
      <c r="AW917" s="3"/>
      <c r="AX917" s="3"/>
      <c r="AY917" s="3"/>
      <c r="AZ917" s="3"/>
      <c r="BA917" s="3"/>
      <c r="BB917" s="3"/>
      <c r="BC917" s="3"/>
      <c r="BD917" s="3"/>
      <c r="BE917" s="3"/>
      <c r="BF917" s="3"/>
      <c r="BG917" s="3"/>
      <c r="BH917" s="3"/>
      <c r="BI917" s="3"/>
    </row>
    <row r="918" ht="12.75" customHeight="1">
      <c r="A918" s="1"/>
      <c r="B918" s="1" t="str">
        <f t="array" ref="B918">ifna(iferror(xlookup(C:C,'1000'!A:A,'1000'!D:D),iferror(xlookup(C:C,'2000'!A:A,'2000'!D:D),xlookup(C:C,'3000'!A:A,'3000'!D:D))),"-")</f>
        <v>-</v>
      </c>
      <c r="C918" s="26">
        <v>974.0</v>
      </c>
      <c r="D918" s="27" t="s">
        <v>1065</v>
      </c>
      <c r="E918" s="27" t="s">
        <v>3468</v>
      </c>
      <c r="F918" s="27" t="s">
        <v>50</v>
      </c>
      <c r="G918" s="27" t="s">
        <v>3283</v>
      </c>
      <c r="H918" s="28">
        <v>0.0</v>
      </c>
      <c r="I918" s="29">
        <v>0.0</v>
      </c>
      <c r="J918" s="27" t="s">
        <v>3469</v>
      </c>
      <c r="K918" s="30" t="s">
        <v>3278</v>
      </c>
      <c r="L918" s="31" t="s">
        <v>3278</v>
      </c>
      <c r="M918" s="51" t="s">
        <v>895</v>
      </c>
      <c r="N918" s="153" t="s">
        <v>58</v>
      </c>
      <c r="O918" s="149" t="s">
        <v>58</v>
      </c>
      <c r="P918" s="35"/>
      <c r="Q918" s="35"/>
      <c r="R918" s="35"/>
      <c r="S918" s="35"/>
      <c r="T918" s="35"/>
      <c r="U918" s="35"/>
      <c r="V918" s="35"/>
      <c r="W918" s="35"/>
      <c r="X918" s="35"/>
      <c r="Y918" s="35"/>
      <c r="Z918" s="38" t="str">
        <f t="array" ref="Z918">IFERROR(xlookup(C:C,'Follow up.1'!A:A,'Follow up.1'!AF:AF),"-")</f>
        <v>-</v>
      </c>
      <c r="AA918" s="31"/>
      <c r="AB918" s="31"/>
      <c r="AC918" s="31"/>
      <c r="AD918" s="31"/>
      <c r="AE918" s="31"/>
      <c r="AF918" s="31"/>
      <c r="AG918" s="31"/>
      <c r="AH918" s="31"/>
      <c r="AI918" s="31"/>
      <c r="AJ918" s="31"/>
      <c r="AK918" s="31"/>
      <c r="AL918" s="31"/>
      <c r="AM918" s="31"/>
      <c r="AN918" s="39" t="str">
        <f t="array" ref="AN918">IFNA(TEXT(XLOOKUP(C:C,'Follow up.2'!B:B,'Follow up.2'!AF:AF),if(left(B918,1)="3","x", "mm/yyyy")), "-")</f>
        <v>-</v>
      </c>
      <c r="AO918" s="31"/>
      <c r="AP918" s="27"/>
      <c r="AQ918" s="3"/>
      <c r="AR918" s="3"/>
      <c r="AS918" s="3"/>
      <c r="AT918" s="3"/>
      <c r="AU918" s="3"/>
      <c r="AV918" s="3"/>
      <c r="AW918" s="3"/>
      <c r="AX918" s="3"/>
      <c r="AY918" s="3"/>
      <c r="AZ918" s="3"/>
      <c r="BA918" s="3"/>
      <c r="BB918" s="3"/>
      <c r="BC918" s="3"/>
      <c r="BD918" s="3"/>
      <c r="BE918" s="3"/>
      <c r="BF918" s="3"/>
      <c r="BG918" s="3"/>
      <c r="BH918" s="3"/>
      <c r="BI918" s="3"/>
    </row>
    <row r="919" ht="12.75" customHeight="1">
      <c r="A919" s="1"/>
      <c r="B919" s="1" t="str">
        <f t="array" ref="B919">ifna(iferror(xlookup(C:C,'1000'!A:A,'1000'!D:D),iferror(xlookup(C:C,'2000'!A:A,'2000'!D:D),xlookup(C:C,'3000'!A:A,'3000'!D:D))),"-")</f>
        <v>-</v>
      </c>
      <c r="C919" s="26">
        <v>1011.0</v>
      </c>
      <c r="D919" s="27" t="s">
        <v>322</v>
      </c>
      <c r="E919" s="27" t="s">
        <v>3470</v>
      </c>
      <c r="F919" s="27" t="s">
        <v>50</v>
      </c>
      <c r="G919" s="27" t="s">
        <v>3283</v>
      </c>
      <c r="H919" s="28">
        <v>0.0</v>
      </c>
      <c r="I919" s="29">
        <v>0.0</v>
      </c>
      <c r="J919" s="27" t="s">
        <v>3471</v>
      </c>
      <c r="K919" s="30" t="s">
        <v>42</v>
      </c>
      <c r="L919" s="31" t="s">
        <v>42</v>
      </c>
      <c r="M919" s="51" t="s">
        <v>895</v>
      </c>
      <c r="N919" s="153" t="s">
        <v>58</v>
      </c>
      <c r="O919" s="149" t="s">
        <v>58</v>
      </c>
      <c r="P919" s="35"/>
      <c r="Q919" s="35"/>
      <c r="R919" s="35"/>
      <c r="S919" s="35"/>
      <c r="T919" s="35"/>
      <c r="U919" s="35"/>
      <c r="V919" s="35"/>
      <c r="W919" s="35"/>
      <c r="X919" s="35"/>
      <c r="Y919" s="35"/>
      <c r="Z919" s="38" t="str">
        <f t="array" ref="Z919">IFERROR(xlookup(C:C,'Follow up.1'!A:A,'Follow up.1'!AF:AF),"-")</f>
        <v>-</v>
      </c>
      <c r="AA919" s="31"/>
      <c r="AB919" s="31"/>
      <c r="AC919" s="31"/>
      <c r="AD919" s="31"/>
      <c r="AE919" s="31"/>
      <c r="AF919" s="31"/>
      <c r="AG919" s="31"/>
      <c r="AH919" s="31"/>
      <c r="AI919" s="31"/>
      <c r="AJ919" s="31"/>
      <c r="AK919" s="31"/>
      <c r="AL919" s="31"/>
      <c r="AM919" s="31"/>
      <c r="AN919" s="39" t="str">
        <f t="array" ref="AN919">IFNA(TEXT(XLOOKUP(C:C,'Follow up.2'!B:B,'Follow up.2'!AF:AF),if(left(B919,1)="3","x", "mm/yyyy")), "-")</f>
        <v>-</v>
      </c>
      <c r="AO919" s="31"/>
      <c r="AP919" s="27"/>
      <c r="AQ919" s="3"/>
      <c r="AR919" s="3"/>
      <c r="AS919" s="3"/>
      <c r="AT919" s="3"/>
      <c r="AU919" s="3"/>
      <c r="AV919" s="3"/>
      <c r="AW919" s="3"/>
      <c r="AX919" s="3"/>
      <c r="AY919" s="3"/>
      <c r="AZ919" s="3"/>
      <c r="BA919" s="3"/>
      <c r="BB919" s="3"/>
      <c r="BC919" s="3"/>
      <c r="BD919" s="3"/>
      <c r="BE919" s="3"/>
      <c r="BF919" s="3"/>
      <c r="BG919" s="3"/>
      <c r="BH919" s="3"/>
      <c r="BI919" s="3"/>
    </row>
    <row r="920" ht="12.75" customHeight="1">
      <c r="A920" s="1"/>
      <c r="B920" s="1" t="str">
        <f t="array" ref="B920">ifna(iferror(xlookup(C:C,'1000'!A:A,'1000'!D:D),iferror(xlookup(C:C,'2000'!A:A,'2000'!D:D),xlookup(C:C,'3000'!A:A,'3000'!D:D))),"-")</f>
        <v>-</v>
      </c>
      <c r="C920" s="26">
        <v>1020.0</v>
      </c>
      <c r="D920" s="27" t="s">
        <v>2986</v>
      </c>
      <c r="E920" s="27" t="s">
        <v>3472</v>
      </c>
      <c r="F920" s="27" t="s">
        <v>50</v>
      </c>
      <c r="G920" s="27" t="s">
        <v>3283</v>
      </c>
      <c r="H920" s="28">
        <v>0.0</v>
      </c>
      <c r="I920" s="29">
        <v>0.0</v>
      </c>
      <c r="J920" s="27" t="s">
        <v>3473</v>
      </c>
      <c r="K920" s="30" t="s">
        <v>42</v>
      </c>
      <c r="L920" s="31" t="s">
        <v>42</v>
      </c>
      <c r="M920" s="51" t="s">
        <v>895</v>
      </c>
      <c r="N920" s="153" t="s">
        <v>58</v>
      </c>
      <c r="O920" s="149" t="s">
        <v>58</v>
      </c>
      <c r="P920" s="35"/>
      <c r="Q920" s="35"/>
      <c r="R920" s="35"/>
      <c r="S920" s="35"/>
      <c r="T920" s="35"/>
      <c r="U920" s="35"/>
      <c r="V920" s="35"/>
      <c r="W920" s="35"/>
      <c r="X920" s="35"/>
      <c r="Y920" s="35"/>
      <c r="Z920" s="38" t="str">
        <f t="array" ref="Z920">IFERROR(xlookup(C:C,'Follow up.1'!A:A,'Follow up.1'!AF:AF),"-")</f>
        <v>-</v>
      </c>
      <c r="AA920" s="31"/>
      <c r="AB920" s="31"/>
      <c r="AC920" s="31"/>
      <c r="AD920" s="31"/>
      <c r="AE920" s="31"/>
      <c r="AF920" s="31"/>
      <c r="AG920" s="31"/>
      <c r="AH920" s="31"/>
      <c r="AI920" s="31"/>
      <c r="AJ920" s="31"/>
      <c r="AK920" s="31"/>
      <c r="AL920" s="31"/>
      <c r="AM920" s="31"/>
      <c r="AN920" s="39" t="str">
        <f t="array" ref="AN920">IFNA(TEXT(XLOOKUP(C:C,'Follow up.2'!B:B,'Follow up.2'!AF:AF),if(left(B920,1)="3","x", "mm/yyyy")), "-")</f>
        <v>-</v>
      </c>
      <c r="AO920" s="31"/>
      <c r="AP920" s="27"/>
      <c r="AQ920" s="3"/>
      <c r="AR920" s="3"/>
      <c r="AS920" s="3"/>
      <c r="AT920" s="3"/>
      <c r="AU920" s="3"/>
      <c r="AV920" s="3"/>
      <c r="AW920" s="3"/>
      <c r="AX920" s="3"/>
      <c r="AY920" s="3"/>
      <c r="AZ920" s="3"/>
      <c r="BA920" s="3"/>
      <c r="BB920" s="3"/>
      <c r="BC920" s="3"/>
      <c r="BD920" s="3"/>
      <c r="BE920" s="3"/>
      <c r="BF920" s="3"/>
      <c r="BG920" s="3"/>
      <c r="BH920" s="3"/>
      <c r="BI920" s="3"/>
    </row>
    <row r="921" ht="12.75" customHeight="1">
      <c r="A921" s="1"/>
      <c r="B921" s="1" t="str">
        <f t="array" ref="B921">ifna(iferror(xlookup(C:C,'1000'!A:A,'1000'!D:D),iferror(xlookup(C:C,'2000'!A:A,'2000'!D:D),xlookup(C:C,'3000'!A:A,'3000'!D:D))),"-")</f>
        <v>-</v>
      </c>
      <c r="C921" s="26">
        <v>1029.0</v>
      </c>
      <c r="D921" s="27" t="s">
        <v>3474</v>
      </c>
      <c r="E921" s="27" t="s">
        <v>3475</v>
      </c>
      <c r="F921" s="27" t="s">
        <v>50</v>
      </c>
      <c r="G921" s="27" t="s">
        <v>3283</v>
      </c>
      <c r="H921" s="28">
        <v>0.0</v>
      </c>
      <c r="I921" s="29">
        <v>0.0</v>
      </c>
      <c r="J921" s="27" t="s">
        <v>3476</v>
      </c>
      <c r="K921" s="30" t="s">
        <v>42</v>
      </c>
      <c r="L921" s="31" t="s">
        <v>42</v>
      </c>
      <c r="M921" s="51" t="s">
        <v>895</v>
      </c>
      <c r="N921" s="153" t="s">
        <v>58</v>
      </c>
      <c r="O921" s="149" t="s">
        <v>58</v>
      </c>
      <c r="P921" s="35"/>
      <c r="Q921" s="35"/>
      <c r="R921" s="35"/>
      <c r="S921" s="35"/>
      <c r="T921" s="35"/>
      <c r="U921" s="35"/>
      <c r="V921" s="35"/>
      <c r="W921" s="35"/>
      <c r="X921" s="35"/>
      <c r="Y921" s="35"/>
      <c r="Z921" s="38" t="str">
        <f t="array" ref="Z921">IFERROR(xlookup(C:C,'Follow up.1'!A:A,'Follow up.1'!AF:AF),"-")</f>
        <v>-</v>
      </c>
      <c r="AA921" s="31"/>
      <c r="AB921" s="31"/>
      <c r="AC921" s="31"/>
      <c r="AD921" s="31"/>
      <c r="AE921" s="31"/>
      <c r="AF921" s="31"/>
      <c r="AG921" s="31"/>
      <c r="AH921" s="31"/>
      <c r="AI921" s="31"/>
      <c r="AJ921" s="31"/>
      <c r="AK921" s="31"/>
      <c r="AL921" s="31"/>
      <c r="AM921" s="31"/>
      <c r="AN921" s="39" t="str">
        <f t="array" ref="AN921">IFNA(TEXT(XLOOKUP(C:C,'Follow up.2'!B:B,'Follow up.2'!AF:AF),if(left(B921,1)="3","x", "mm/yyyy")), "-")</f>
        <v>-</v>
      </c>
      <c r="AO921" s="31"/>
      <c r="AP921" s="27"/>
      <c r="AQ921" s="3"/>
      <c r="AR921" s="3"/>
      <c r="AS921" s="3"/>
      <c r="AT921" s="3"/>
      <c r="AU921" s="3"/>
      <c r="AV921" s="3"/>
      <c r="AW921" s="3"/>
      <c r="AX921" s="3"/>
      <c r="AY921" s="3"/>
      <c r="AZ921" s="3"/>
      <c r="BA921" s="3"/>
      <c r="BB921" s="3"/>
      <c r="BC921" s="3"/>
      <c r="BD921" s="3"/>
      <c r="BE921" s="3"/>
      <c r="BF921" s="3"/>
      <c r="BG921" s="3"/>
      <c r="BH921" s="3"/>
      <c r="BI921" s="3"/>
    </row>
    <row r="922" ht="12.75" customHeight="1">
      <c r="A922" s="1"/>
      <c r="B922" s="1" t="str">
        <f t="array" ref="B922">ifna(iferror(xlookup(C:C,'1000'!A:A,'1000'!D:D),iferror(xlookup(C:C,'2000'!A:A,'2000'!D:D),xlookup(C:C,'3000'!A:A,'3000'!D:D))),"-")</f>
        <v>-</v>
      </c>
      <c r="C922" s="26">
        <v>1071.0</v>
      </c>
      <c r="D922" s="27" t="s">
        <v>3477</v>
      </c>
      <c r="E922" s="27" t="s">
        <v>3478</v>
      </c>
      <c r="F922" s="27" t="s">
        <v>50</v>
      </c>
      <c r="G922" s="27" t="s">
        <v>3283</v>
      </c>
      <c r="H922" s="28">
        <v>0.0</v>
      </c>
      <c r="I922" s="29">
        <v>0.0</v>
      </c>
      <c r="J922" s="27" t="s">
        <v>3479</v>
      </c>
      <c r="K922" s="30" t="s">
        <v>42</v>
      </c>
      <c r="L922" s="31" t="s">
        <v>42</v>
      </c>
      <c r="M922" s="51" t="s">
        <v>895</v>
      </c>
      <c r="N922" s="153" t="s">
        <v>58</v>
      </c>
      <c r="O922" s="149" t="s">
        <v>58</v>
      </c>
      <c r="P922" s="35"/>
      <c r="Q922" s="35"/>
      <c r="R922" s="35"/>
      <c r="S922" s="35"/>
      <c r="T922" s="35"/>
      <c r="U922" s="35"/>
      <c r="V922" s="35"/>
      <c r="W922" s="35"/>
      <c r="X922" s="35"/>
      <c r="Y922" s="35"/>
      <c r="Z922" s="38" t="str">
        <f t="array" ref="Z922">IFERROR(xlookup(C:C,'Follow up.1'!A:A,'Follow up.1'!AF:AF),"-")</f>
        <v>-</v>
      </c>
      <c r="AA922" s="31"/>
      <c r="AB922" s="31"/>
      <c r="AC922" s="31"/>
      <c r="AD922" s="31"/>
      <c r="AE922" s="31"/>
      <c r="AF922" s="31"/>
      <c r="AG922" s="31"/>
      <c r="AH922" s="31"/>
      <c r="AI922" s="31"/>
      <c r="AJ922" s="31"/>
      <c r="AK922" s="31"/>
      <c r="AL922" s="31"/>
      <c r="AM922" s="31"/>
      <c r="AN922" s="39" t="str">
        <f t="array" ref="AN922">IFNA(TEXT(XLOOKUP(C:C,'Follow up.2'!B:B,'Follow up.2'!AF:AF), "mm/yyyy"), "-")</f>
        <v>-</v>
      </c>
      <c r="AO922" s="31"/>
      <c r="AP922" s="27"/>
      <c r="AQ922" s="3"/>
      <c r="AR922" s="3"/>
      <c r="AS922" s="3"/>
      <c r="AT922" s="3"/>
      <c r="AU922" s="3"/>
      <c r="AV922" s="3"/>
      <c r="AW922" s="3"/>
      <c r="AX922" s="3"/>
      <c r="AY922" s="3"/>
      <c r="AZ922" s="3"/>
      <c r="BA922" s="3"/>
      <c r="BB922" s="3"/>
      <c r="BC922" s="3"/>
      <c r="BD922" s="3"/>
      <c r="BE922" s="3"/>
      <c r="BF922" s="3"/>
      <c r="BG922" s="3"/>
      <c r="BH922" s="3"/>
      <c r="BI922" s="3"/>
    </row>
    <row r="923" ht="12.75" customHeight="1">
      <c r="A923" s="1"/>
      <c r="B923" s="1">
        <f t="array" ref="B923">ifna(iferror(xlookup(C:C,'1000'!A:A,'1000'!D:D),iferror(xlookup(C:C,'2000'!A:A,'2000'!D:D),xlookup(C:C,'3000'!A:A,'3000'!D:D))),"-")</f>
        <v>3080</v>
      </c>
      <c r="C923" s="26">
        <v>464.0</v>
      </c>
      <c r="D923" s="27" t="s">
        <v>3480</v>
      </c>
      <c r="E923" s="27" t="s">
        <v>1117</v>
      </c>
      <c r="F923" s="27" t="s">
        <v>50</v>
      </c>
      <c r="G923" s="27" t="s">
        <v>3481</v>
      </c>
      <c r="H923" s="28">
        <v>0.0</v>
      </c>
      <c r="I923" s="29">
        <v>0.0</v>
      </c>
      <c r="J923" s="27" t="s">
        <v>3482</v>
      </c>
      <c r="K923" s="30" t="s">
        <v>392</v>
      </c>
      <c r="L923" s="31" t="s">
        <v>392</v>
      </c>
      <c r="M923" s="51" t="s">
        <v>895</v>
      </c>
      <c r="N923" s="33" t="s">
        <v>3483</v>
      </c>
      <c r="O923" s="145" t="s">
        <v>654</v>
      </c>
      <c r="P923" s="35" t="s">
        <v>45</v>
      </c>
      <c r="Q923" s="35" t="s">
        <v>45</v>
      </c>
      <c r="R923" s="35" t="s">
        <v>45</v>
      </c>
      <c r="S923" s="35" t="s">
        <v>45</v>
      </c>
      <c r="T923" s="35" t="s">
        <v>45</v>
      </c>
      <c r="U923" s="35" t="s">
        <v>45</v>
      </c>
      <c r="V923" s="35" t="s">
        <v>45</v>
      </c>
      <c r="W923" s="35" t="s">
        <v>45</v>
      </c>
      <c r="X923" s="35" t="s">
        <v>45</v>
      </c>
      <c r="Y923" s="35" t="s">
        <v>45</v>
      </c>
      <c r="Z923" s="38" t="str">
        <f t="array" ref="Z923">IFERROR(xlookup(C:C,'Follow up.1'!A:A,'Follow up.1'!AF:AF),"-")</f>
        <v> 4/25</v>
      </c>
      <c r="AA923" s="32" t="s">
        <v>46</v>
      </c>
      <c r="AB923" s="31"/>
      <c r="AC923" s="31"/>
      <c r="AD923" s="31"/>
      <c r="AE923" s="31"/>
      <c r="AF923" s="31"/>
      <c r="AG923" s="31"/>
      <c r="AH923" s="31"/>
      <c r="AI923" s="31"/>
      <c r="AJ923" s="31"/>
      <c r="AK923" s="31"/>
      <c r="AL923" s="31"/>
      <c r="AM923" s="31"/>
      <c r="AN923" s="39" t="str">
        <f t="array" ref="AN923">IFNA(TEXT(XLOOKUP(C:C,'Follow up.2'!B:B,'Follow up.2'!AF:AF),if(left(B923,1)="3","x", "mm/yyyy")), "-")</f>
        <v/>
      </c>
      <c r="AO923" s="31"/>
      <c r="AP923" s="27"/>
      <c r="AQ923" s="3"/>
      <c r="AR923" s="3"/>
      <c r="AS923" s="3"/>
      <c r="AT923" s="3"/>
      <c r="AU923" s="3"/>
      <c r="AV923" s="3"/>
      <c r="AW923" s="3"/>
      <c r="AX923" s="3"/>
      <c r="AY923" s="3"/>
      <c r="AZ923" s="3"/>
      <c r="BA923" s="3"/>
      <c r="BB923" s="3"/>
      <c r="BC923" s="3"/>
      <c r="BD923" s="3"/>
      <c r="BE923" s="3"/>
      <c r="BF923" s="3"/>
      <c r="BG923" s="3"/>
      <c r="BH923" s="3"/>
      <c r="BI923" s="3"/>
    </row>
    <row r="924" ht="12.75" customHeight="1">
      <c r="A924" s="1"/>
      <c r="B924" s="1">
        <f t="array" ref="B924">ifna(iferror(xlookup(C:C,'1000'!A:A,'1000'!D:D),iferror(xlookup(C:C,'2000'!A:A,'2000'!D:D),xlookup(C:C,'3000'!A:A,'3000'!D:D))),"-")</f>
        <v>3053</v>
      </c>
      <c r="C924" s="26">
        <v>309.0</v>
      </c>
      <c r="D924" s="27" t="s">
        <v>1959</v>
      </c>
      <c r="E924" s="27" t="s">
        <v>374</v>
      </c>
      <c r="F924" s="27" t="s">
        <v>50</v>
      </c>
      <c r="G924" s="27" t="s">
        <v>3481</v>
      </c>
      <c r="H924" s="28">
        <v>0.0</v>
      </c>
      <c r="I924" s="29" t="s">
        <v>3484</v>
      </c>
      <c r="J924" s="27" t="s">
        <v>3485</v>
      </c>
      <c r="K924" s="30"/>
      <c r="L924" s="31"/>
      <c r="M924" s="31"/>
      <c r="N924" s="33" t="s">
        <v>431</v>
      </c>
      <c r="O924" s="95" t="s">
        <v>654</v>
      </c>
      <c r="P924" s="35" t="s">
        <v>45</v>
      </c>
      <c r="Q924" s="35" t="s">
        <v>45</v>
      </c>
      <c r="R924" s="35" t="s">
        <v>45</v>
      </c>
      <c r="S924" s="35" t="s">
        <v>45</v>
      </c>
      <c r="T924" s="35" t="s">
        <v>45</v>
      </c>
      <c r="U924" s="35" t="s">
        <v>45</v>
      </c>
      <c r="V924" s="35" t="s">
        <v>45</v>
      </c>
      <c r="W924" s="35" t="s">
        <v>45</v>
      </c>
      <c r="X924" s="35" t="s">
        <v>45</v>
      </c>
      <c r="Y924" s="35" t="s">
        <v>45</v>
      </c>
      <c r="Z924" s="38" t="str">
        <f t="array" ref="Z924">IFERROR(xlookup(C:C,'Follow up.1'!A:A,'Follow up.1'!AF:AF),"-")</f>
        <v> 3/25</v>
      </c>
      <c r="AA924" s="32" t="s">
        <v>46</v>
      </c>
      <c r="AB924" s="32" t="s">
        <v>57</v>
      </c>
      <c r="AC924" s="32" t="s">
        <v>68</v>
      </c>
      <c r="AD924" s="32" t="s">
        <v>68</v>
      </c>
      <c r="AE924" s="32"/>
      <c r="AF924" s="32" t="s">
        <v>57</v>
      </c>
      <c r="AG924" s="32" t="s">
        <v>46</v>
      </c>
      <c r="AH924" s="32"/>
      <c r="AI924" s="32" t="s">
        <v>46</v>
      </c>
      <c r="AJ924" s="32" t="s">
        <v>46</v>
      </c>
      <c r="AK924" s="32" t="s">
        <v>57</v>
      </c>
      <c r="AL924" s="32" t="s">
        <v>57</v>
      </c>
      <c r="AM924" s="32" t="s">
        <v>121</v>
      </c>
      <c r="AN924" s="39" t="str">
        <f t="array" ref="AN924">IFNA(TEXT(XLOOKUP(C:C,'Follow up.2'!B:B,'Follow up.2'!AF:AF),if(left(B924,1)="3","x", "mm/yyyy")), "-")</f>
        <v/>
      </c>
      <c r="AO924" s="95" t="s">
        <v>654</v>
      </c>
      <c r="AP924" s="27"/>
      <c r="AQ924" s="3"/>
      <c r="AR924" s="3"/>
      <c r="AS924" s="3"/>
      <c r="AT924" s="3"/>
      <c r="AU924" s="3"/>
      <c r="AV924" s="3"/>
      <c r="AW924" s="3"/>
      <c r="AX924" s="3"/>
      <c r="AY924" s="3"/>
      <c r="AZ924" s="3"/>
      <c r="BA924" s="3"/>
      <c r="BB924" s="3"/>
      <c r="BC924" s="3"/>
      <c r="BD924" s="3"/>
      <c r="BE924" s="3"/>
      <c r="BF924" s="3"/>
      <c r="BG924" s="3"/>
      <c r="BH924" s="3"/>
      <c r="BI924" s="3"/>
    </row>
    <row r="925" ht="12.75" customHeight="1">
      <c r="A925" s="1"/>
      <c r="B925" s="1">
        <f t="array" ref="B925">ifna(iferror(xlookup(C:C,'1000'!A:A,'1000'!D:D),iferror(xlookup(C:C,'2000'!A:A,'2000'!D:D),xlookup(C:C,'3000'!A:A,'3000'!D:D))),"-")</f>
        <v>3031</v>
      </c>
      <c r="C925" s="26">
        <v>334.0</v>
      </c>
      <c r="D925" s="27" t="s">
        <v>3486</v>
      </c>
      <c r="E925" s="27" t="s">
        <v>538</v>
      </c>
      <c r="F925" s="27" t="s">
        <v>50</v>
      </c>
      <c r="G925" s="27" t="s">
        <v>3481</v>
      </c>
      <c r="H925" s="28">
        <v>0.0</v>
      </c>
      <c r="I925" s="29">
        <v>0.0</v>
      </c>
      <c r="J925" s="246" t="s">
        <v>3487</v>
      </c>
      <c r="K925" s="30"/>
      <c r="L925" s="31"/>
      <c r="M925" s="31"/>
      <c r="N925" s="33" t="s">
        <v>654</v>
      </c>
      <c r="O925" s="86" t="s">
        <v>654</v>
      </c>
      <c r="P925" s="35" t="s">
        <v>45</v>
      </c>
      <c r="Q925" s="35" t="s">
        <v>45</v>
      </c>
      <c r="R925" s="35" t="s">
        <v>45</v>
      </c>
      <c r="S925" s="35" t="s">
        <v>45</v>
      </c>
      <c r="T925" s="35" t="s">
        <v>45</v>
      </c>
      <c r="U925" s="35" t="s">
        <v>45</v>
      </c>
      <c r="V925" s="35" t="s">
        <v>45</v>
      </c>
      <c r="W925" s="35" t="s">
        <v>45</v>
      </c>
      <c r="X925" s="35" t="s">
        <v>45</v>
      </c>
      <c r="Y925" s="35" t="s">
        <v>45</v>
      </c>
      <c r="Z925" s="38" t="str">
        <f t="array" ref="Z925">IFERROR(xlookup(C:C,'Follow up.1'!A:A,'Follow up.1'!AF:AF),"-")</f>
        <v> 3/25</v>
      </c>
      <c r="AA925" s="32" t="s">
        <v>68</v>
      </c>
      <c r="AB925" s="32" t="s">
        <v>56</v>
      </c>
      <c r="AC925" s="32" t="s">
        <v>56</v>
      </c>
      <c r="AD925" s="32" t="s">
        <v>86</v>
      </c>
      <c r="AE925" s="32"/>
      <c r="AF925" s="32" t="s">
        <v>57</v>
      </c>
      <c r="AG925" s="32" t="s">
        <v>46</v>
      </c>
      <c r="AH925" s="32"/>
      <c r="AI925" s="32" t="s">
        <v>86</v>
      </c>
      <c r="AJ925" s="32" t="s">
        <v>68</v>
      </c>
      <c r="AK925" s="32" t="s">
        <v>57</v>
      </c>
      <c r="AL925" s="32" t="s">
        <v>46</v>
      </c>
      <c r="AM925" s="32" t="s">
        <v>121</v>
      </c>
      <c r="AN925" s="39" t="str">
        <f t="array" ref="AN925">IFNA(TEXT(XLOOKUP(C:C,'Follow up.2'!B:B,'Follow up.2'!AF:AF),if(left(B925,1)="3","x", "mm/yyyy")), "-")</f>
        <v>x</v>
      </c>
      <c r="AO925" s="31"/>
      <c r="AP925" s="27"/>
      <c r="AQ925" s="3"/>
      <c r="AR925" s="3"/>
      <c r="AS925" s="3"/>
      <c r="AT925" s="3"/>
      <c r="AU925" s="3"/>
      <c r="AV925" s="3"/>
      <c r="AW925" s="3"/>
      <c r="AX925" s="3"/>
      <c r="AY925" s="3"/>
      <c r="AZ925" s="3"/>
      <c r="BA925" s="3"/>
      <c r="BB925" s="3"/>
      <c r="BC925" s="3"/>
      <c r="BD925" s="3"/>
      <c r="BE925" s="3"/>
      <c r="BF925" s="3"/>
      <c r="BG925" s="3"/>
      <c r="BH925" s="3"/>
      <c r="BI925" s="3"/>
    </row>
    <row r="926" ht="12.75" customHeight="1">
      <c r="A926" s="1"/>
      <c r="B926" s="1">
        <f t="array" ref="B926">ifna(iferror(xlookup(C:C,'1000'!A:A,'1000'!D:D),iferror(xlookup(C:C,'2000'!A:A,'2000'!D:D),xlookup(C:C,'3000'!A:A,'3000'!D:D))),"-")</f>
        <v>3035</v>
      </c>
      <c r="C926" s="26">
        <v>385.0</v>
      </c>
      <c r="D926" s="27" t="s">
        <v>3488</v>
      </c>
      <c r="E926" s="27" t="s">
        <v>3489</v>
      </c>
      <c r="F926" s="27" t="s">
        <v>50</v>
      </c>
      <c r="G926" s="27" t="s">
        <v>3481</v>
      </c>
      <c r="H926" s="28">
        <v>0.0</v>
      </c>
      <c r="I926" s="29">
        <v>0.0</v>
      </c>
      <c r="J926" s="27" t="s">
        <v>3490</v>
      </c>
      <c r="K926" s="30"/>
      <c r="L926" s="31"/>
      <c r="M926" s="31"/>
      <c r="N926" s="33" t="s">
        <v>654</v>
      </c>
      <c r="O926" s="95" t="s">
        <v>654</v>
      </c>
      <c r="P926" s="35" t="s">
        <v>45</v>
      </c>
      <c r="Q926" s="35" t="s">
        <v>45</v>
      </c>
      <c r="R926" s="35" t="s">
        <v>45</v>
      </c>
      <c r="S926" s="35" t="s">
        <v>45</v>
      </c>
      <c r="T926" s="35" t="s">
        <v>45</v>
      </c>
      <c r="U926" s="35" t="s">
        <v>45</v>
      </c>
      <c r="V926" s="35" t="s">
        <v>45</v>
      </c>
      <c r="W926" s="35" t="s">
        <v>45</v>
      </c>
      <c r="X926" s="35" t="s">
        <v>45</v>
      </c>
      <c r="Y926" s="35" t="s">
        <v>45</v>
      </c>
      <c r="Z926" s="38" t="str">
        <f t="array" ref="Z926">IFERROR(xlookup(C:C,'Follow up.1'!A:A,'Follow up.1'!AF:AF),"-")</f>
        <v> 2/25</v>
      </c>
      <c r="AA926" s="32" t="s">
        <v>46</v>
      </c>
      <c r="AB926" s="32" t="s">
        <v>46</v>
      </c>
      <c r="AC926" s="32" t="s">
        <v>46</v>
      </c>
      <c r="AD926" s="32" t="s">
        <v>46</v>
      </c>
      <c r="AE926" s="32"/>
      <c r="AF926" s="32" t="s">
        <v>44</v>
      </c>
      <c r="AG926" s="32" t="s">
        <v>57</v>
      </c>
      <c r="AH926" s="32"/>
      <c r="AI926" s="32" t="s">
        <v>46</v>
      </c>
      <c r="AJ926" s="32" t="s">
        <v>57</v>
      </c>
      <c r="AK926" s="32" t="s">
        <v>46</v>
      </c>
      <c r="AL926" s="32" t="s">
        <v>57</v>
      </c>
      <c r="AM926" s="32" t="s">
        <v>121</v>
      </c>
      <c r="AN926" s="39" t="str">
        <f t="array" ref="AN926">IFNA(TEXT(XLOOKUP(C:C,'Follow up.2'!B:B,'Follow up.2'!AF:AF),if(left(B926,1)="3","x", "mm/yyyy")), "-")</f>
        <v>x</v>
      </c>
      <c r="AO926" s="31"/>
      <c r="AP926" s="27"/>
      <c r="AQ926" s="3"/>
      <c r="AR926" s="3"/>
      <c r="AS926" s="3"/>
      <c r="AT926" s="3"/>
      <c r="AU926" s="3"/>
      <c r="AV926" s="3"/>
      <c r="AW926" s="3"/>
      <c r="AX926" s="3"/>
      <c r="AY926" s="3"/>
      <c r="AZ926" s="3"/>
      <c r="BA926" s="3"/>
      <c r="BB926" s="3"/>
      <c r="BC926" s="3"/>
      <c r="BD926" s="3"/>
      <c r="BE926" s="3"/>
      <c r="BF926" s="3"/>
      <c r="BG926" s="3"/>
      <c r="BH926" s="3"/>
      <c r="BI926" s="3"/>
    </row>
    <row r="927" ht="12.75" customHeight="1">
      <c r="A927" s="1"/>
      <c r="B927" s="1">
        <f t="array" ref="B927">ifna(iferror(xlookup(C:C,'1000'!A:A,'1000'!D:D),iferror(xlookup(C:C,'2000'!A:A,'2000'!D:D),xlookup(C:C,'3000'!A:A,'3000'!D:D))),"-")</f>
        <v>3047</v>
      </c>
      <c r="C927" s="26">
        <v>406.0</v>
      </c>
      <c r="D927" s="27" t="s">
        <v>3491</v>
      </c>
      <c r="E927" s="27" t="s">
        <v>3492</v>
      </c>
      <c r="F927" s="27" t="s">
        <v>50</v>
      </c>
      <c r="G927" s="27" t="s">
        <v>3481</v>
      </c>
      <c r="H927" s="28">
        <v>0.0</v>
      </c>
      <c r="I927" s="29">
        <v>0.0</v>
      </c>
      <c r="J927" s="27" t="s">
        <v>3493</v>
      </c>
      <c r="K927" s="30"/>
      <c r="L927" s="31"/>
      <c r="M927" s="32" t="s">
        <v>2744</v>
      </c>
      <c r="N927" s="33" t="s">
        <v>654</v>
      </c>
      <c r="O927" s="86" t="s">
        <v>654</v>
      </c>
      <c r="P927" s="35" t="s">
        <v>45</v>
      </c>
      <c r="Q927" s="35" t="s">
        <v>45</v>
      </c>
      <c r="R927" s="35" t="s">
        <v>45</v>
      </c>
      <c r="S927" s="35" t="s">
        <v>45</v>
      </c>
      <c r="T927" s="35" t="s">
        <v>45</v>
      </c>
      <c r="U927" s="35" t="s">
        <v>45</v>
      </c>
      <c r="V927" s="35" t="s">
        <v>45</v>
      </c>
      <c r="W927" s="35" t="s">
        <v>45</v>
      </c>
      <c r="X927" s="35" t="s">
        <v>45</v>
      </c>
      <c r="Y927" s="35" t="s">
        <v>45</v>
      </c>
      <c r="Z927" s="38" t="str">
        <f t="array" ref="Z927">IFERROR(xlookup(C:C,'Follow up.1'!A:A,'Follow up.1'!AF:AF),"-")</f>
        <v> 6/25</v>
      </c>
      <c r="AA927" s="32" t="s">
        <v>46</v>
      </c>
      <c r="AB927" s="31"/>
      <c r="AC927" s="31"/>
      <c r="AD927" s="31"/>
      <c r="AE927" s="31"/>
      <c r="AF927" s="31"/>
      <c r="AG927" s="31"/>
      <c r="AH927" s="31"/>
      <c r="AI927" s="31"/>
      <c r="AJ927" s="31"/>
      <c r="AK927" s="31"/>
      <c r="AL927" s="31"/>
      <c r="AM927" s="31"/>
      <c r="AN927" s="39" t="str">
        <f t="array" ref="AN927">IFNA(TEXT(XLOOKUP(C:C,'Follow up.2'!B:B,'Follow up.2'!AF:AF),if(left(B927,1)="3","x", "mm/yyyy")), "-")</f>
        <v/>
      </c>
      <c r="AO927" s="31"/>
      <c r="AP927" s="27"/>
      <c r="AQ927" s="3"/>
      <c r="AR927" s="3"/>
      <c r="AS927" s="3"/>
      <c r="AT927" s="3"/>
      <c r="AU927" s="3"/>
      <c r="AV927" s="3"/>
      <c r="AW927" s="13"/>
      <c r="AX927" s="13"/>
      <c r="AY927" s="13"/>
      <c r="AZ927" s="13"/>
      <c r="BA927" s="13"/>
      <c r="BB927" s="13"/>
      <c r="BC927" s="13"/>
      <c r="BD927" s="13"/>
      <c r="BE927" s="13"/>
      <c r="BF927" s="13"/>
      <c r="BG927" s="13"/>
      <c r="BH927" s="13"/>
      <c r="BI927" s="13"/>
    </row>
    <row r="928" ht="12.75" customHeight="1">
      <c r="A928" s="1"/>
      <c r="B928" s="1">
        <f t="array" ref="B928">ifna(iferror(xlookup(C:C,'1000'!A:A,'1000'!D:D),iferror(xlookup(C:C,'2000'!A:A,'2000'!D:D),xlookup(C:C,'3000'!A:A,'3000'!D:D))),"-")</f>
        <v>3048</v>
      </c>
      <c r="C928" s="26">
        <v>361.0</v>
      </c>
      <c r="D928" s="27" t="s">
        <v>3494</v>
      </c>
      <c r="E928" s="27" t="s">
        <v>3495</v>
      </c>
      <c r="F928" s="27" t="s">
        <v>50</v>
      </c>
      <c r="G928" s="27" t="s">
        <v>3481</v>
      </c>
      <c r="H928" s="28">
        <v>0.0</v>
      </c>
      <c r="I928" s="29">
        <v>0.0</v>
      </c>
      <c r="J928" s="27" t="s">
        <v>3496</v>
      </c>
      <c r="K928" s="30"/>
      <c r="L928" s="31"/>
      <c r="M928" s="31"/>
      <c r="N928" s="33" t="s">
        <v>654</v>
      </c>
      <c r="O928" s="86" t="s">
        <v>654</v>
      </c>
      <c r="P928" s="35" t="s">
        <v>45</v>
      </c>
      <c r="Q928" s="35" t="s">
        <v>45</v>
      </c>
      <c r="R928" s="35" t="s">
        <v>45</v>
      </c>
      <c r="S928" s="35" t="s">
        <v>45</v>
      </c>
      <c r="T928" s="35" t="s">
        <v>45</v>
      </c>
      <c r="U928" s="35" t="s">
        <v>45</v>
      </c>
      <c r="V928" s="35" t="s">
        <v>45</v>
      </c>
      <c r="W928" s="35" t="s">
        <v>45</v>
      </c>
      <c r="X928" s="35" t="s">
        <v>45</v>
      </c>
      <c r="Y928" s="35" t="s">
        <v>45</v>
      </c>
      <c r="Z928" s="38" t="str">
        <f t="array" ref="Z928">IFERROR(xlookup(C:C,'Follow up.1'!A:A,'Follow up.1'!AF:AF),"-")</f>
        <v> 3/25</v>
      </c>
      <c r="AA928" s="32" t="s">
        <v>77</v>
      </c>
      <c r="AB928" s="32" t="s">
        <v>77</v>
      </c>
      <c r="AC928" s="32" t="s">
        <v>57</v>
      </c>
      <c r="AD928" s="32" t="s">
        <v>57</v>
      </c>
      <c r="AE928" s="32"/>
      <c r="AF928" s="32" t="s">
        <v>86</v>
      </c>
      <c r="AG928" s="32" t="s">
        <v>68</v>
      </c>
      <c r="AH928" s="32"/>
      <c r="AI928" s="32" t="s">
        <v>68</v>
      </c>
      <c r="AJ928" s="32" t="s">
        <v>57</v>
      </c>
      <c r="AK928" s="32" t="s">
        <v>57</v>
      </c>
      <c r="AL928" s="32" t="s">
        <v>57</v>
      </c>
      <c r="AM928" s="32" t="s">
        <v>121</v>
      </c>
      <c r="AN928" s="39" t="str">
        <f t="array" ref="AN928">IFNA(TEXT(XLOOKUP(C:C,'Follow up.2'!B:B,'Follow up.2'!AF:AF),if(left(B928,1)="3","x", "mm/yyyy")), "-")</f>
        <v>x</v>
      </c>
      <c r="AO928" s="31"/>
      <c r="AP928" s="27"/>
      <c r="AQ928" s="3"/>
      <c r="AR928" s="3"/>
      <c r="AS928" s="3"/>
      <c r="AT928" s="3"/>
      <c r="AU928" s="3"/>
      <c r="AV928" s="3"/>
      <c r="AW928" s="3"/>
      <c r="AX928" s="3"/>
      <c r="AY928" s="3"/>
      <c r="AZ928" s="3"/>
      <c r="BA928" s="3"/>
      <c r="BB928" s="3"/>
      <c r="BC928" s="3"/>
      <c r="BD928" s="3"/>
      <c r="BE928" s="3"/>
      <c r="BF928" s="3"/>
      <c r="BG928" s="3"/>
      <c r="BH928" s="3"/>
      <c r="BI928" s="3"/>
    </row>
    <row r="929" ht="12.75" customHeight="1">
      <c r="A929" s="1"/>
      <c r="B929" s="1">
        <f t="array" ref="B929">ifna(iferror(xlookup(C:C,'1000'!A:A,'1000'!D:D),iferror(xlookup(C:C,'2000'!A:A,'2000'!D:D),xlookup(C:C,'3000'!A:A,'3000'!D:D))),"-")</f>
        <v>3055</v>
      </c>
      <c r="C929" s="41">
        <v>260.0</v>
      </c>
      <c r="D929" s="27" t="s">
        <v>1708</v>
      </c>
      <c r="E929" s="27" t="s">
        <v>3497</v>
      </c>
      <c r="F929" s="27" t="s">
        <v>50</v>
      </c>
      <c r="G929" s="27" t="s">
        <v>3481</v>
      </c>
      <c r="H929" s="28">
        <v>0.0</v>
      </c>
      <c r="I929" s="29">
        <v>0.0</v>
      </c>
      <c r="J929" s="27" t="s">
        <v>3498</v>
      </c>
      <c r="K929" s="30"/>
      <c r="L929" s="27"/>
      <c r="M929" s="42"/>
      <c r="N929" s="33" t="s">
        <v>654</v>
      </c>
      <c r="O929" s="95" t="s">
        <v>654</v>
      </c>
      <c r="P929" s="35" t="s">
        <v>45</v>
      </c>
      <c r="Q929" s="35" t="s">
        <v>45</v>
      </c>
      <c r="R929" s="35" t="s">
        <v>45</v>
      </c>
      <c r="S929" s="35" t="s">
        <v>45</v>
      </c>
      <c r="T929" s="35" t="s">
        <v>45</v>
      </c>
      <c r="U929" s="35" t="s">
        <v>45</v>
      </c>
      <c r="V929" s="35" t="s">
        <v>45</v>
      </c>
      <c r="W929" s="35" t="s">
        <v>45</v>
      </c>
      <c r="X929" s="35" t="s">
        <v>45</v>
      </c>
      <c r="Y929" s="35" t="s">
        <v>45</v>
      </c>
      <c r="Z929" s="38" t="str">
        <f t="array" ref="Z929">IFERROR(xlookup(C:C,'Follow up.1'!A:A,'Follow up.1'!AF:AF),"-")</f>
        <v> 3/25</v>
      </c>
      <c r="AA929" s="32" t="s">
        <v>46</v>
      </c>
      <c r="AB929" s="42" t="s">
        <v>46</v>
      </c>
      <c r="AC929" s="42" t="s">
        <v>46</v>
      </c>
      <c r="AD929" s="42" t="s">
        <v>46</v>
      </c>
      <c r="AE929" s="42"/>
      <c r="AF929" s="42" t="s">
        <v>86</v>
      </c>
      <c r="AG929" s="42" t="s">
        <v>46</v>
      </c>
      <c r="AH929" s="42"/>
      <c r="AI929" s="42" t="s">
        <v>57</v>
      </c>
      <c r="AJ929" s="42" t="s">
        <v>86</v>
      </c>
      <c r="AK929" s="42" t="s">
        <v>46</v>
      </c>
      <c r="AL929" s="42" t="s">
        <v>46</v>
      </c>
      <c r="AM929" s="32" t="s">
        <v>121</v>
      </c>
      <c r="AN929" s="39" t="str">
        <f t="array" ref="AN929">IFNA(TEXT(XLOOKUP(C:C,'Follow up.2'!B:B,'Follow up.2'!AF:AF),if(left(B929,1)="3","x", "mm/yyyy")), "-")</f>
        <v>x</v>
      </c>
      <c r="AO929" s="27"/>
      <c r="AP929" s="27"/>
      <c r="AQ929" s="3"/>
      <c r="AR929" s="3"/>
      <c r="AS929" s="3"/>
      <c r="AT929" s="3"/>
      <c r="AU929" s="3"/>
      <c r="AV929" s="3"/>
      <c r="AW929" s="3"/>
      <c r="AX929" s="3"/>
      <c r="AY929" s="3"/>
      <c r="AZ929" s="3"/>
      <c r="BA929" s="3"/>
      <c r="BB929" s="3"/>
      <c r="BC929" s="3"/>
      <c r="BD929" s="3"/>
      <c r="BE929" s="3"/>
      <c r="BF929" s="3"/>
      <c r="BG929" s="3"/>
      <c r="BH929" s="3"/>
      <c r="BI929" s="3"/>
    </row>
    <row r="930" ht="12.75" customHeight="1">
      <c r="A930" s="1"/>
      <c r="B930" s="1">
        <f t="array" ref="B930">ifna(iferror(xlookup(C:C,'1000'!A:A,'1000'!D:D),iferror(xlookup(C:C,'2000'!A:A,'2000'!D:D),xlookup(C:C,'3000'!A:A,'3000'!D:D))),"-")</f>
        <v>3064</v>
      </c>
      <c r="C930" s="26">
        <v>398.0</v>
      </c>
      <c r="D930" s="27" t="s">
        <v>1035</v>
      </c>
      <c r="E930" s="27" t="s">
        <v>3499</v>
      </c>
      <c r="F930" s="27" t="s">
        <v>50</v>
      </c>
      <c r="G930" s="27" t="s">
        <v>3481</v>
      </c>
      <c r="H930" s="28">
        <v>0.0</v>
      </c>
      <c r="I930" s="29">
        <v>0.0</v>
      </c>
      <c r="J930" s="27" t="s">
        <v>3500</v>
      </c>
      <c r="K930" s="30"/>
      <c r="L930" s="31"/>
      <c r="M930" s="31"/>
      <c r="N930" s="33" t="s">
        <v>654</v>
      </c>
      <c r="O930" s="145" t="s">
        <v>654</v>
      </c>
      <c r="P930" s="35" t="s">
        <v>45</v>
      </c>
      <c r="Q930" s="35" t="s">
        <v>45</v>
      </c>
      <c r="R930" s="35" t="s">
        <v>45</v>
      </c>
      <c r="S930" s="35" t="s">
        <v>45</v>
      </c>
      <c r="T930" s="35" t="s">
        <v>45</v>
      </c>
      <c r="U930" s="35" t="s">
        <v>45</v>
      </c>
      <c r="V930" s="35" t="s">
        <v>45</v>
      </c>
      <c r="W930" s="35" t="s">
        <v>45</v>
      </c>
      <c r="X930" s="35" t="s">
        <v>45</v>
      </c>
      <c r="Y930" s="35" t="s">
        <v>45</v>
      </c>
      <c r="Z930" s="38" t="str">
        <f t="array" ref="Z930">IFERROR(xlookup(C:C,'Follow up.1'!A:A,'Follow up.1'!AF:AF),"-")</f>
        <v> 3/25</v>
      </c>
      <c r="AA930" s="32" t="s">
        <v>46</v>
      </c>
      <c r="AB930" s="31"/>
      <c r="AC930" s="31"/>
      <c r="AD930" s="31"/>
      <c r="AE930" s="31"/>
      <c r="AF930" s="31"/>
      <c r="AG930" s="31"/>
      <c r="AH930" s="31"/>
      <c r="AI930" s="31"/>
      <c r="AJ930" s="31"/>
      <c r="AK930" s="31"/>
      <c r="AL930" s="31"/>
      <c r="AM930" s="31"/>
      <c r="AN930" s="39" t="str">
        <f t="array" ref="AN930">IFNA(TEXT(XLOOKUP(C:C,'Follow up.2'!B:B,'Follow up.2'!AF:AF),if(left(B930,1)="3","x", "mm/yyyy")), "-")</f>
        <v/>
      </c>
      <c r="AO930" s="31"/>
      <c r="AP930" s="27"/>
      <c r="AQ930" s="3"/>
      <c r="AR930" s="3"/>
      <c r="AS930" s="3"/>
      <c r="AT930" s="3"/>
      <c r="AU930" s="3"/>
      <c r="AV930" s="3"/>
      <c r="AW930" s="3"/>
      <c r="AX930" s="3"/>
      <c r="AY930" s="3"/>
      <c r="AZ930" s="3"/>
      <c r="BA930" s="3"/>
      <c r="BB930" s="3"/>
      <c r="BC930" s="3"/>
      <c r="BD930" s="3"/>
      <c r="BE930" s="3"/>
      <c r="BF930" s="3"/>
      <c r="BG930" s="3"/>
      <c r="BH930" s="3"/>
      <c r="BI930" s="3"/>
    </row>
    <row r="931" ht="12.75" customHeight="1">
      <c r="A931" s="1"/>
      <c r="B931" s="1">
        <f t="array" ref="B931">ifna(iferror(xlookup(C:C,'1000'!A:A,'1000'!D:D),iferror(xlookup(C:C,'2000'!A:A,'2000'!D:D),xlookup(C:C,'3000'!A:A,'3000'!D:D))),"-")</f>
        <v>3068</v>
      </c>
      <c r="C931" s="26">
        <v>420.0</v>
      </c>
      <c r="D931" s="27" t="s">
        <v>3501</v>
      </c>
      <c r="E931" s="27" t="s">
        <v>3502</v>
      </c>
      <c r="F931" s="27" t="s">
        <v>50</v>
      </c>
      <c r="G931" s="27" t="s">
        <v>3481</v>
      </c>
      <c r="H931" s="28">
        <v>0.0</v>
      </c>
      <c r="I931" s="29">
        <v>0.0</v>
      </c>
      <c r="J931" s="27" t="s">
        <v>3503</v>
      </c>
      <c r="K931" s="30"/>
      <c r="L931" s="31"/>
      <c r="M931" s="32" t="s">
        <v>3504</v>
      </c>
      <c r="N931" s="33" t="s">
        <v>654</v>
      </c>
      <c r="O931" s="95" t="s">
        <v>654</v>
      </c>
      <c r="P931" s="35" t="s">
        <v>45</v>
      </c>
      <c r="Q931" s="35" t="s">
        <v>45</v>
      </c>
      <c r="R931" s="35" t="s">
        <v>45</v>
      </c>
      <c r="S931" s="35" t="s">
        <v>45</v>
      </c>
      <c r="T931" s="35" t="s">
        <v>45</v>
      </c>
      <c r="U931" s="35" t="s">
        <v>45</v>
      </c>
      <c r="V931" s="35" t="s">
        <v>45</v>
      </c>
      <c r="W931" s="35" t="s">
        <v>45</v>
      </c>
      <c r="X931" s="35" t="s">
        <v>45</v>
      </c>
      <c r="Y931" s="35" t="s">
        <v>45</v>
      </c>
      <c r="Z931" s="38" t="str">
        <f t="array" ref="Z931">IFERROR(xlookup(C:C,'Follow up.1'!A:A,'Follow up.1'!AF:AF),"-")</f>
        <v> 3/25</v>
      </c>
      <c r="AA931" s="32" t="s">
        <v>46</v>
      </c>
      <c r="AB931" s="32" t="s">
        <v>86</v>
      </c>
      <c r="AC931" s="31" t="s">
        <v>86</v>
      </c>
      <c r="AD931" s="31" t="s">
        <v>86</v>
      </c>
      <c r="AE931" s="31"/>
      <c r="AF931" s="31" t="s">
        <v>86</v>
      </c>
      <c r="AG931" s="31" t="s">
        <v>68</v>
      </c>
      <c r="AH931" s="31"/>
      <c r="AI931" s="31" t="s">
        <v>56</v>
      </c>
      <c r="AJ931" s="31"/>
      <c r="AK931" s="31"/>
      <c r="AL931" s="31"/>
      <c r="AM931" s="31"/>
      <c r="AN931" s="39" t="str">
        <f t="array" ref="AN931">IFNA(TEXT(XLOOKUP(C:C,'Follow up.2'!B:B,'Follow up.2'!AF:AF),if(left(B931,1)="3","x", "mm/yyyy")), "-")</f>
        <v/>
      </c>
      <c r="AO931" s="31"/>
      <c r="AP931" s="27"/>
      <c r="AQ931" s="3"/>
      <c r="AR931" s="3"/>
      <c r="AS931" s="3"/>
      <c r="AT931" s="3"/>
      <c r="AU931" s="3"/>
      <c r="AV931" s="3"/>
      <c r="AW931" s="3"/>
      <c r="AX931" s="3"/>
      <c r="AY931" s="3"/>
      <c r="AZ931" s="3"/>
      <c r="BA931" s="3"/>
      <c r="BB931" s="3"/>
      <c r="BC931" s="3"/>
      <c r="BD931" s="3"/>
      <c r="BE931" s="3"/>
      <c r="BF931" s="3"/>
      <c r="BG931" s="3"/>
      <c r="BH931" s="3"/>
      <c r="BI931" s="3"/>
    </row>
    <row r="932" ht="12.75" customHeight="1">
      <c r="A932" s="1"/>
      <c r="B932" s="1">
        <f t="array" ref="B932">ifna(iferror(xlookup(C:C,'1000'!A:A,'1000'!D:D),iferror(xlookup(C:C,'2000'!A:A,'2000'!D:D),xlookup(C:C,'3000'!A:A,'3000'!D:D))),"-")</f>
        <v>3069</v>
      </c>
      <c r="C932" s="26">
        <v>500.0</v>
      </c>
      <c r="D932" s="27" t="s">
        <v>1708</v>
      </c>
      <c r="E932" s="27" t="s">
        <v>3505</v>
      </c>
      <c r="F932" s="27" t="s">
        <v>50</v>
      </c>
      <c r="G932" s="27" t="s">
        <v>3481</v>
      </c>
      <c r="H932" s="28">
        <v>0.0</v>
      </c>
      <c r="I932" s="29">
        <v>0.0</v>
      </c>
      <c r="J932" s="27" t="s">
        <v>3506</v>
      </c>
      <c r="K932" s="30" t="s">
        <v>3507</v>
      </c>
      <c r="L932" s="31" t="s">
        <v>3507</v>
      </c>
      <c r="M932" s="32"/>
      <c r="N932" s="33" t="s">
        <v>654</v>
      </c>
      <c r="O932" s="145" t="s">
        <v>654</v>
      </c>
      <c r="P932" s="35" t="s">
        <v>45</v>
      </c>
      <c r="Q932" s="35" t="s">
        <v>45</v>
      </c>
      <c r="R932" s="35" t="s">
        <v>45</v>
      </c>
      <c r="S932" s="35" t="s">
        <v>45</v>
      </c>
      <c r="T932" s="35" t="s">
        <v>45</v>
      </c>
      <c r="U932" s="35" t="s">
        <v>45</v>
      </c>
      <c r="V932" s="66" t="s">
        <v>45</v>
      </c>
      <c r="W932" s="35" t="s">
        <v>45</v>
      </c>
      <c r="X932" s="35" t="s">
        <v>45</v>
      </c>
      <c r="Y932" s="35" t="s">
        <v>45</v>
      </c>
      <c r="Z932" s="38" t="str">
        <f t="array" ref="Z932">IFERROR(xlookup(C:C,'Follow up.1'!A:A,'Follow up.1'!AF:AF),"-")</f>
        <v> 4/25</v>
      </c>
      <c r="AA932" s="32" t="s">
        <v>46</v>
      </c>
      <c r="AB932" s="31"/>
      <c r="AC932" s="31"/>
      <c r="AD932" s="31"/>
      <c r="AE932" s="31"/>
      <c r="AF932" s="31"/>
      <c r="AG932" s="31"/>
      <c r="AH932" s="31"/>
      <c r="AI932" s="31"/>
      <c r="AJ932" s="31"/>
      <c r="AK932" s="31"/>
      <c r="AL932" s="31"/>
      <c r="AM932" s="31"/>
      <c r="AN932" s="39" t="str">
        <f t="array" ref="AN932">IFNA(TEXT(XLOOKUP(C:C,'Follow up.2'!B:B,'Follow up.2'!AF:AF),if(left(B932,1)="3","x", "mm/yyyy")), "-")</f>
        <v/>
      </c>
      <c r="AO932" s="31"/>
      <c r="AP932" s="27"/>
      <c r="AQ932" s="3"/>
      <c r="AR932" s="3"/>
      <c r="AS932" s="3"/>
      <c r="AT932" s="3"/>
      <c r="AU932" s="3"/>
      <c r="AV932" s="3"/>
      <c r="AW932" s="3"/>
      <c r="AX932" s="3"/>
      <c r="AY932" s="3"/>
      <c r="AZ932" s="3"/>
      <c r="BA932" s="3"/>
      <c r="BB932" s="3"/>
      <c r="BC932" s="3"/>
      <c r="BD932" s="3"/>
      <c r="BE932" s="3"/>
      <c r="BF932" s="3"/>
      <c r="BG932" s="3"/>
      <c r="BH932" s="3"/>
      <c r="BI932" s="3"/>
    </row>
    <row r="933" ht="12.75" customHeight="1">
      <c r="A933" s="1"/>
      <c r="B933" s="1">
        <f t="array" ref="B933">ifna(iferror(xlookup(C:C,'1000'!A:A,'1000'!D:D),iferror(xlookup(C:C,'2000'!A:A,'2000'!D:D),xlookup(C:C,'3000'!A:A,'3000'!D:D))),"-")</f>
        <v>3071</v>
      </c>
      <c r="C933" s="26">
        <v>436.0</v>
      </c>
      <c r="D933" s="27" t="s">
        <v>3186</v>
      </c>
      <c r="E933" s="27" t="s">
        <v>3508</v>
      </c>
      <c r="F933" s="27" t="s">
        <v>50</v>
      </c>
      <c r="G933" s="27" t="s">
        <v>3481</v>
      </c>
      <c r="H933" s="28">
        <v>0.0</v>
      </c>
      <c r="I933" s="29">
        <v>0.0</v>
      </c>
      <c r="J933" s="27" t="s">
        <v>3509</v>
      </c>
      <c r="K933" s="30" t="s">
        <v>3510</v>
      </c>
      <c r="L933" s="31" t="s">
        <v>3510</v>
      </c>
      <c r="M933" s="51" t="s">
        <v>895</v>
      </c>
      <c r="N933" s="153" t="s">
        <v>58</v>
      </c>
      <c r="O933" s="149" t="s">
        <v>58</v>
      </c>
      <c r="P933" s="35" t="s">
        <v>45</v>
      </c>
      <c r="Q933" s="35"/>
      <c r="R933" s="35"/>
      <c r="S933" s="35"/>
      <c r="T933" s="35"/>
      <c r="U933" s="35"/>
      <c r="V933" s="35"/>
      <c r="W933" s="35"/>
      <c r="X933" s="35"/>
      <c r="Y933" s="35"/>
      <c r="Z933" s="38" t="str">
        <f t="array" ref="Z933">IFERROR(xlookup(C:C,'Follow up.1'!A:A,'Follow up.1'!AF:AF),"-")</f>
        <v>-</v>
      </c>
      <c r="AA933" s="31"/>
      <c r="AB933" s="31"/>
      <c r="AC933" s="31"/>
      <c r="AD933" s="31"/>
      <c r="AE933" s="31"/>
      <c r="AF933" s="31"/>
      <c r="AG933" s="31"/>
      <c r="AH933" s="31"/>
      <c r="AI933" s="31"/>
      <c r="AJ933" s="31"/>
      <c r="AK933" s="31"/>
      <c r="AL933" s="31"/>
      <c r="AM933" s="31"/>
      <c r="AN933" s="39" t="str">
        <f t="array" ref="AN933">IFNA(TEXT(XLOOKUP(C:C,'Follow up.2'!B:B,'Follow up.2'!AF:AF),if(left(B933,1)="3","x", "mm/yyyy")), "-")</f>
        <v>-</v>
      </c>
      <c r="AO933" s="31"/>
      <c r="AP933" s="27"/>
      <c r="AQ933" s="3"/>
      <c r="AR933" s="3"/>
      <c r="AS933" s="3"/>
      <c r="AT933" s="3"/>
      <c r="AU933" s="3"/>
      <c r="AV933" s="3"/>
      <c r="AW933" s="3"/>
      <c r="AX933" s="3"/>
      <c r="AY933" s="3"/>
      <c r="AZ933" s="3"/>
      <c r="BA933" s="3"/>
      <c r="BB933" s="3"/>
      <c r="BC933" s="3"/>
      <c r="BD933" s="3"/>
      <c r="BE933" s="3"/>
      <c r="BF933" s="3"/>
      <c r="BG933" s="3"/>
      <c r="BH933" s="3"/>
      <c r="BI933" s="3"/>
    </row>
    <row r="934" ht="12.75" customHeight="1">
      <c r="A934" s="1"/>
      <c r="B934" s="1">
        <f t="array" ref="B934">ifna(iferror(xlookup(C:C,'1000'!A:A,'1000'!D:D),iferror(xlookup(C:C,'2000'!A:A,'2000'!D:D),xlookup(C:C,'3000'!A:A,'3000'!D:D))),"-")</f>
        <v>3075</v>
      </c>
      <c r="C934" s="26">
        <v>463.0</v>
      </c>
      <c r="D934" s="27" t="s">
        <v>322</v>
      </c>
      <c r="E934" s="27" t="s">
        <v>3511</v>
      </c>
      <c r="F934" s="27" t="s">
        <v>50</v>
      </c>
      <c r="G934" s="27" t="s">
        <v>3481</v>
      </c>
      <c r="H934" s="28">
        <v>0.0</v>
      </c>
      <c r="I934" s="44">
        <v>0.0</v>
      </c>
      <c r="J934" s="27" t="s">
        <v>3512</v>
      </c>
      <c r="K934" s="30" t="s">
        <v>3513</v>
      </c>
      <c r="L934" s="31" t="s">
        <v>3513</v>
      </c>
      <c r="M934" s="32"/>
      <c r="N934" s="33" t="s">
        <v>654</v>
      </c>
      <c r="O934" s="86" t="s">
        <v>654</v>
      </c>
      <c r="P934" s="35" t="s">
        <v>45</v>
      </c>
      <c r="Q934" s="35" t="s">
        <v>45</v>
      </c>
      <c r="R934" s="35" t="s">
        <v>45</v>
      </c>
      <c r="S934" s="35" t="s">
        <v>45</v>
      </c>
      <c r="T934" s="35" t="s">
        <v>45</v>
      </c>
      <c r="U934" s="35" t="s">
        <v>45</v>
      </c>
      <c r="V934" s="35" t="s">
        <v>45</v>
      </c>
      <c r="W934" s="35" t="s">
        <v>45</v>
      </c>
      <c r="X934" s="35" t="s">
        <v>45</v>
      </c>
      <c r="Y934" s="35" t="s">
        <v>45</v>
      </c>
      <c r="Z934" s="38" t="str">
        <f t="array" ref="Z934">IFERROR(xlookup(C:C,'Follow up.1'!A:A,'Follow up.1'!AF:AF),"-")</f>
        <v> 4/25</v>
      </c>
      <c r="AA934" s="32" t="s">
        <v>46</v>
      </c>
      <c r="AB934" s="32" t="s">
        <v>57</v>
      </c>
      <c r="AC934" s="32" t="s">
        <v>88</v>
      </c>
      <c r="AD934" s="32" t="s">
        <v>88</v>
      </c>
      <c r="AE934" s="32"/>
      <c r="AF934" s="32" t="s">
        <v>68</v>
      </c>
      <c r="AG934" s="32" t="s">
        <v>57</v>
      </c>
      <c r="AH934" s="32"/>
      <c r="AI934" s="32" t="s">
        <v>46</v>
      </c>
      <c r="AJ934" s="32" t="s">
        <v>46</v>
      </c>
      <c r="AK934" s="32" t="s">
        <v>68</v>
      </c>
      <c r="AL934" s="32" t="s">
        <v>68</v>
      </c>
      <c r="AM934" s="32" t="s">
        <v>121</v>
      </c>
      <c r="AN934" s="39" t="str">
        <f t="array" ref="AN934">IFNA(TEXT(XLOOKUP(C:C,'Follow up.2'!B:B,'Follow up.2'!AF:AF),if(left(B934,1)="3","x", "mm/yyyy")), "-")</f>
        <v>x</v>
      </c>
      <c r="AO934" s="31"/>
      <c r="AP934" s="27"/>
      <c r="AQ934" s="3"/>
      <c r="AR934" s="3"/>
      <c r="AS934" s="3"/>
      <c r="AT934" s="3"/>
      <c r="AU934" s="3"/>
      <c r="AV934" s="3"/>
      <c r="AW934" s="3"/>
      <c r="AX934" s="3"/>
      <c r="AY934" s="3"/>
      <c r="AZ934" s="3"/>
      <c r="BA934" s="3"/>
      <c r="BB934" s="3"/>
      <c r="BC934" s="3"/>
      <c r="BD934" s="3"/>
      <c r="BE934" s="3"/>
      <c r="BF934" s="3"/>
      <c r="BG934" s="3"/>
      <c r="BH934" s="3"/>
      <c r="BI934" s="3"/>
    </row>
    <row r="935" ht="12.75" customHeight="1">
      <c r="A935" s="1"/>
      <c r="B935" s="1">
        <f t="array" ref="B935">ifna(iferror(xlookup(C:C,'1000'!A:A,'1000'!D:D),iferror(xlookup(C:C,'2000'!A:A,'2000'!D:D),xlookup(C:C,'3000'!A:A,'3000'!D:D))),"-")</f>
        <v>3076</v>
      </c>
      <c r="C935" s="26">
        <v>498.0</v>
      </c>
      <c r="D935" s="27" t="s">
        <v>3514</v>
      </c>
      <c r="E935" s="27" t="s">
        <v>3515</v>
      </c>
      <c r="F935" s="27" t="s">
        <v>50</v>
      </c>
      <c r="G935" s="27" t="s">
        <v>3481</v>
      </c>
      <c r="H935" s="28">
        <v>0.0</v>
      </c>
      <c r="I935" s="29">
        <v>0.0</v>
      </c>
      <c r="J935" s="27" t="s">
        <v>3516</v>
      </c>
      <c r="K935" s="30" t="s">
        <v>3517</v>
      </c>
      <c r="L935" s="31" t="s">
        <v>3517</v>
      </c>
      <c r="M935" s="32"/>
      <c r="N935" s="33" t="s">
        <v>654</v>
      </c>
      <c r="O935" s="145" t="s">
        <v>654</v>
      </c>
      <c r="P935" s="35" t="s">
        <v>45</v>
      </c>
      <c r="Q935" s="35" t="s">
        <v>45</v>
      </c>
      <c r="R935" s="35" t="s">
        <v>45</v>
      </c>
      <c r="S935" s="35" t="s">
        <v>45</v>
      </c>
      <c r="T935" s="35" t="s">
        <v>45</v>
      </c>
      <c r="U935" s="35" t="s">
        <v>45</v>
      </c>
      <c r="V935" s="66" t="s">
        <v>45</v>
      </c>
      <c r="W935" s="35" t="s">
        <v>45</v>
      </c>
      <c r="X935" s="35" t="s">
        <v>45</v>
      </c>
      <c r="Y935" s="35" t="s">
        <v>45</v>
      </c>
      <c r="Z935" s="38" t="str">
        <f t="array" ref="Z935">IFERROR(xlookup(C:C,'Follow up.1'!A:A,'Follow up.1'!AF:AF),"-")</f>
        <v> 4/25</v>
      </c>
      <c r="AA935" s="32" t="s">
        <v>46</v>
      </c>
      <c r="AB935" s="31"/>
      <c r="AC935" s="31"/>
      <c r="AD935" s="31"/>
      <c r="AE935" s="31"/>
      <c r="AF935" s="31"/>
      <c r="AG935" s="31"/>
      <c r="AH935" s="31"/>
      <c r="AI935" s="31"/>
      <c r="AJ935" s="31"/>
      <c r="AK935" s="31"/>
      <c r="AL935" s="31"/>
      <c r="AM935" s="31"/>
      <c r="AN935" s="39" t="str">
        <f t="array" ref="AN935">IFNA(TEXT(XLOOKUP(C:C,'Follow up.2'!B:B,'Follow up.2'!AF:AF),if(left(B935,1)="3","x", "mm/yyyy")), "-")</f>
        <v/>
      </c>
      <c r="AO935" s="31"/>
      <c r="AP935" s="27"/>
      <c r="AQ935" s="3"/>
      <c r="AR935" s="3"/>
      <c r="AS935" s="3"/>
      <c r="AT935" s="3"/>
      <c r="AU935" s="3"/>
      <c r="AV935" s="3"/>
      <c r="AW935" s="3"/>
      <c r="AX935" s="3"/>
      <c r="AY935" s="3"/>
      <c r="AZ935" s="3"/>
      <c r="BA935" s="3"/>
      <c r="BB935" s="3"/>
      <c r="BC935" s="3"/>
      <c r="BD935" s="3"/>
      <c r="BE935" s="3"/>
      <c r="BF935" s="3"/>
      <c r="BG935" s="3"/>
      <c r="BH935" s="3"/>
      <c r="BI935" s="3"/>
    </row>
    <row r="936" ht="12.75" customHeight="1">
      <c r="A936" s="1"/>
      <c r="B936" s="1">
        <f t="array" ref="B936">ifna(iferror(xlookup(C:C,'1000'!A:A,'1000'!D:D),iferror(xlookup(C:C,'2000'!A:A,'2000'!D:D),xlookup(C:C,'3000'!A:A,'3000'!D:D))),"-")</f>
        <v>3079</v>
      </c>
      <c r="C936" s="26">
        <v>459.0</v>
      </c>
      <c r="D936" s="27" t="s">
        <v>3518</v>
      </c>
      <c r="E936" s="27" t="s">
        <v>3519</v>
      </c>
      <c r="F936" s="27" t="s">
        <v>50</v>
      </c>
      <c r="G936" s="27" t="s">
        <v>3481</v>
      </c>
      <c r="H936" s="28">
        <v>0.0</v>
      </c>
      <c r="I936" s="29">
        <v>0.0</v>
      </c>
      <c r="J936" s="27" t="s">
        <v>3520</v>
      </c>
      <c r="K936" s="30" t="s">
        <v>3521</v>
      </c>
      <c r="L936" s="31" t="s">
        <v>3521</v>
      </c>
      <c r="M936" s="51" t="s">
        <v>895</v>
      </c>
      <c r="N936" s="33" t="s">
        <v>654</v>
      </c>
      <c r="O936" s="86" t="s">
        <v>654</v>
      </c>
      <c r="P936" s="35" t="s">
        <v>45</v>
      </c>
      <c r="Q936" s="35" t="s">
        <v>45</v>
      </c>
      <c r="R936" s="35" t="s">
        <v>45</v>
      </c>
      <c r="S936" s="35" t="s">
        <v>45</v>
      </c>
      <c r="T936" s="35" t="s">
        <v>45</v>
      </c>
      <c r="U936" s="35" t="s">
        <v>45</v>
      </c>
      <c r="V936" s="35" t="s">
        <v>45</v>
      </c>
      <c r="W936" s="35" t="s">
        <v>45</v>
      </c>
      <c r="X936" s="35" t="s">
        <v>45</v>
      </c>
      <c r="Y936" s="35" t="s">
        <v>45</v>
      </c>
      <c r="Z936" s="38" t="str">
        <f t="array" ref="Z936">IFERROR(xlookup(C:C,'Follow up.1'!A:A,'Follow up.1'!AF:AF),"-")</f>
        <v> 4/25</v>
      </c>
      <c r="AA936" s="32" t="s">
        <v>46</v>
      </c>
      <c r="AB936" s="32" t="s">
        <v>57</v>
      </c>
      <c r="AC936" s="31"/>
      <c r="AD936" s="31"/>
      <c r="AE936" s="31"/>
      <c r="AF936" s="31"/>
      <c r="AG936" s="31"/>
      <c r="AH936" s="31"/>
      <c r="AI936" s="31"/>
      <c r="AJ936" s="31"/>
      <c r="AK936" s="31"/>
      <c r="AL936" s="31"/>
      <c r="AM936" s="31"/>
      <c r="AN936" s="39" t="str">
        <f t="array" ref="AN936">IFNA(TEXT(XLOOKUP(C:C,'Follow up.2'!B:B,'Follow up.2'!AF:AF),if(left(B936,1)="3","x", "mm/yyyy")), "-")</f>
        <v/>
      </c>
      <c r="AO936" s="31"/>
      <c r="AP936" s="27"/>
      <c r="AQ936" s="3"/>
      <c r="AR936" s="3"/>
      <c r="AS936" s="3"/>
      <c r="AT936" s="3"/>
      <c r="AU936" s="3"/>
      <c r="AV936" s="3"/>
      <c r="AW936" s="3"/>
      <c r="AX936" s="3"/>
      <c r="AY936" s="3"/>
      <c r="AZ936" s="3"/>
      <c r="BA936" s="3"/>
      <c r="BB936" s="3"/>
      <c r="BC936" s="3"/>
      <c r="BD936" s="3"/>
      <c r="BE936" s="3"/>
      <c r="BF936" s="3"/>
      <c r="BG936" s="3"/>
      <c r="BH936" s="3"/>
      <c r="BI936" s="3"/>
    </row>
    <row r="937" ht="12.75" customHeight="1">
      <c r="A937" s="1"/>
      <c r="B937" s="1">
        <f t="array" ref="B937">ifna(iferror(xlookup(C:C,'1000'!A:A,'1000'!D:D),iferror(xlookup(C:C,'2000'!A:A,'2000'!D:D),xlookup(C:C,'3000'!A:A,'3000'!D:D))),"-")</f>
        <v>3083</v>
      </c>
      <c r="C937" s="26">
        <v>471.0</v>
      </c>
      <c r="D937" s="27" t="s">
        <v>3522</v>
      </c>
      <c r="E937" s="27" t="s">
        <v>3523</v>
      </c>
      <c r="F937" s="27" t="s">
        <v>50</v>
      </c>
      <c r="G937" s="27" t="s">
        <v>3481</v>
      </c>
      <c r="H937" s="28">
        <v>0.0</v>
      </c>
      <c r="I937" s="29">
        <v>0.0</v>
      </c>
      <c r="J937" s="27" t="s">
        <v>3524</v>
      </c>
      <c r="K937" s="30" t="s">
        <v>3525</v>
      </c>
      <c r="L937" s="31" t="s">
        <v>3525</v>
      </c>
      <c r="M937" s="32"/>
      <c r="N937" s="33" t="s">
        <v>654</v>
      </c>
      <c r="O937" s="145" t="s">
        <v>654</v>
      </c>
      <c r="P937" s="35" t="s">
        <v>45</v>
      </c>
      <c r="Q937" s="35" t="s">
        <v>45</v>
      </c>
      <c r="R937" s="35" t="s">
        <v>45</v>
      </c>
      <c r="S937" s="35" t="s">
        <v>45</v>
      </c>
      <c r="T937" s="35" t="s">
        <v>45</v>
      </c>
      <c r="U937" s="35" t="s">
        <v>45</v>
      </c>
      <c r="V937" s="66" t="s">
        <v>45</v>
      </c>
      <c r="W937" s="35" t="s">
        <v>45</v>
      </c>
      <c r="X937" s="35" t="s">
        <v>45</v>
      </c>
      <c r="Y937" s="35" t="s">
        <v>45</v>
      </c>
      <c r="Z937" s="38" t="str">
        <f t="array" ref="Z937">IFERROR(xlookup(C:C,'Follow up.1'!A:A,'Follow up.1'!AF:AF),"-")</f>
        <v> 4/25</v>
      </c>
      <c r="AA937" s="32" t="s">
        <v>46</v>
      </c>
      <c r="AB937" s="31"/>
      <c r="AC937" s="31"/>
      <c r="AD937" s="31"/>
      <c r="AE937" s="31"/>
      <c r="AF937" s="31"/>
      <c r="AG937" s="31"/>
      <c r="AH937" s="31"/>
      <c r="AI937" s="31"/>
      <c r="AJ937" s="31"/>
      <c r="AK937" s="31"/>
      <c r="AL937" s="31"/>
      <c r="AM937" s="31"/>
      <c r="AN937" s="39" t="str">
        <f t="array" ref="AN937">IFNA(TEXT(XLOOKUP(C:C,'Follow up.2'!B:B,'Follow up.2'!AF:AF),if(left(B937,1)="3","x", "mm/yyyy")), "-")</f>
        <v/>
      </c>
      <c r="AO937" s="31"/>
      <c r="AP937" s="27"/>
      <c r="AQ937" s="3"/>
      <c r="AR937" s="3"/>
      <c r="AS937" s="3"/>
      <c r="AT937" s="3"/>
      <c r="AU937" s="3"/>
      <c r="AV937" s="3"/>
      <c r="AW937" s="3"/>
      <c r="AX937" s="3"/>
      <c r="AY937" s="3"/>
      <c r="AZ937" s="3"/>
      <c r="BA937" s="3"/>
      <c r="BB937" s="3"/>
      <c r="BC937" s="3"/>
      <c r="BD937" s="3"/>
      <c r="BE937" s="3"/>
      <c r="BF937" s="3"/>
      <c r="BG937" s="3"/>
      <c r="BH937" s="3"/>
      <c r="BI937" s="3"/>
    </row>
    <row r="938" ht="12.75" customHeight="1">
      <c r="A938" s="1"/>
      <c r="B938" s="1">
        <f t="array" ref="B938">ifna(iferror(xlookup(C:C,'1000'!A:A,'1000'!D:D),iferror(xlookup(C:C,'2000'!A:A,'2000'!D:D),xlookup(C:C,'3000'!A:A,'3000'!D:D))),"-")</f>
        <v>3088</v>
      </c>
      <c r="C938" s="26">
        <v>458.0</v>
      </c>
      <c r="D938" s="27" t="s">
        <v>3526</v>
      </c>
      <c r="E938" s="27" t="s">
        <v>3527</v>
      </c>
      <c r="F938" s="27" t="s">
        <v>50</v>
      </c>
      <c r="G938" s="27" t="s">
        <v>3481</v>
      </c>
      <c r="H938" s="28">
        <v>0.0</v>
      </c>
      <c r="I938" s="29" t="s">
        <v>3528</v>
      </c>
      <c r="J938" s="27" t="s">
        <v>3528</v>
      </c>
      <c r="K938" s="30" t="s">
        <v>3529</v>
      </c>
      <c r="L938" s="31" t="s">
        <v>3529</v>
      </c>
      <c r="M938" s="32"/>
      <c r="N938" s="33" t="s">
        <v>654</v>
      </c>
      <c r="O938" s="86" t="s">
        <v>654</v>
      </c>
      <c r="P938" s="35" t="s">
        <v>45</v>
      </c>
      <c r="Q938" s="35" t="s">
        <v>45</v>
      </c>
      <c r="R938" s="35" t="s">
        <v>45</v>
      </c>
      <c r="S938" s="35" t="s">
        <v>45</v>
      </c>
      <c r="T938" s="35" t="s">
        <v>45</v>
      </c>
      <c r="U938" s="35" t="s">
        <v>45</v>
      </c>
      <c r="V938" s="35" t="s">
        <v>45</v>
      </c>
      <c r="W938" s="35" t="s">
        <v>45</v>
      </c>
      <c r="X938" s="35" t="s">
        <v>45</v>
      </c>
      <c r="Y938" s="35" t="s">
        <v>45</v>
      </c>
      <c r="Z938" s="38" t="str">
        <f t="array" ref="Z938">IFERROR(xlookup(C:C,'Follow up.1'!A:A,'Follow up.1'!AF:AF),"-")</f>
        <v> 4/25</v>
      </c>
      <c r="AA938" s="32" t="s">
        <v>46</v>
      </c>
      <c r="AB938" s="32" t="s">
        <v>57</v>
      </c>
      <c r="AC938" s="32" t="s">
        <v>57</v>
      </c>
      <c r="AD938" s="32" t="s">
        <v>57</v>
      </c>
      <c r="AE938" s="32"/>
      <c r="AF938" s="32" t="s">
        <v>611</v>
      </c>
      <c r="AG938" s="32" t="s">
        <v>3530</v>
      </c>
      <c r="AH938" s="32"/>
      <c r="AI938" s="32" t="s">
        <v>57</v>
      </c>
      <c r="AJ938" s="32" t="s">
        <v>57</v>
      </c>
      <c r="AK938" s="32" t="s">
        <v>77</v>
      </c>
      <c r="AL938" s="32" t="s">
        <v>57</v>
      </c>
      <c r="AM938" s="32" t="s">
        <v>121</v>
      </c>
      <c r="AN938" s="39" t="str">
        <f t="array" ref="AN938">IFNA(TEXT(XLOOKUP(C:C,'Follow up.2'!B:B,'Follow up.2'!AF:AF),if(left(B938,1)="3","x", "mm/yyyy")), "-")</f>
        <v>x</v>
      </c>
      <c r="AO938" s="31"/>
      <c r="AP938" s="27"/>
      <c r="AQ938" s="3"/>
      <c r="AR938" s="3"/>
      <c r="AS938" s="3"/>
      <c r="AT938" s="3"/>
      <c r="AU938" s="3"/>
      <c r="AV938" s="3"/>
      <c r="AW938" s="3"/>
      <c r="AX938" s="3"/>
      <c r="AY938" s="3"/>
      <c r="AZ938" s="3"/>
      <c r="BA938" s="3"/>
      <c r="BB938" s="3"/>
      <c r="BC938" s="3"/>
      <c r="BD938" s="3"/>
      <c r="BE938" s="3"/>
      <c r="BF938" s="3"/>
      <c r="BG938" s="3"/>
      <c r="BH938" s="3"/>
      <c r="BI938" s="3"/>
    </row>
    <row r="939" ht="12.75" customHeight="1">
      <c r="A939" s="1"/>
      <c r="B939" s="1">
        <f t="array" ref="B939">ifna(iferror(xlookup(C:C,'1000'!A:A,'1000'!D:D),iferror(xlookup(C:C,'2000'!A:A,'2000'!D:D),xlookup(C:C,'3000'!A:A,'3000'!D:D))),"-")</f>
        <v>3092</v>
      </c>
      <c r="C939" s="26">
        <v>534.0</v>
      </c>
      <c r="D939" s="27" t="s">
        <v>3531</v>
      </c>
      <c r="E939" s="27" t="s">
        <v>3532</v>
      </c>
      <c r="F939" s="27" t="s">
        <v>50</v>
      </c>
      <c r="G939" s="27" t="s">
        <v>3481</v>
      </c>
      <c r="H939" s="28">
        <v>0.0</v>
      </c>
      <c r="I939" s="29">
        <v>0.0</v>
      </c>
      <c r="J939" s="27" t="s">
        <v>3533</v>
      </c>
      <c r="K939" s="64" t="s">
        <v>392</v>
      </c>
      <c r="L939" s="205" t="s">
        <v>392</v>
      </c>
      <c r="M939" s="32"/>
      <c r="N939" s="33" t="s">
        <v>654</v>
      </c>
      <c r="O939" s="86" t="s">
        <v>654</v>
      </c>
      <c r="P939" s="66" t="s">
        <v>45</v>
      </c>
      <c r="Q939" s="66" t="s">
        <v>45</v>
      </c>
      <c r="R939" s="66" t="s">
        <v>45</v>
      </c>
      <c r="S939" s="66" t="s">
        <v>45</v>
      </c>
      <c r="T939" s="66" t="s">
        <v>45</v>
      </c>
      <c r="U939" s="66" t="s">
        <v>45</v>
      </c>
      <c r="V939" s="66" t="s">
        <v>45</v>
      </c>
      <c r="W939" s="66" t="s">
        <v>45</v>
      </c>
      <c r="X939" s="66" t="s">
        <v>45</v>
      </c>
      <c r="Y939" s="66" t="s">
        <v>45</v>
      </c>
      <c r="Z939" s="38" t="str">
        <f t="array" ref="Z939">IFERROR(xlookup(C:C,'Follow up.1'!A:A,'Follow up.1'!AF:AF),"-")</f>
        <v> 4/25</v>
      </c>
      <c r="AA939" s="32" t="s">
        <v>46</v>
      </c>
      <c r="AB939" s="32" t="s">
        <v>56</v>
      </c>
      <c r="AC939" s="32" t="s">
        <v>56</v>
      </c>
      <c r="AD939" s="32" t="s">
        <v>56</v>
      </c>
      <c r="AE939" s="32"/>
      <c r="AF939" s="32" t="s">
        <v>57</v>
      </c>
      <c r="AG939" s="32" t="s">
        <v>77</v>
      </c>
      <c r="AH939" s="32"/>
      <c r="AI939" s="32" t="s">
        <v>57</v>
      </c>
      <c r="AJ939" s="32" t="s">
        <v>57</v>
      </c>
      <c r="AK939" s="32" t="s">
        <v>531</v>
      </c>
      <c r="AL939" s="32" t="s">
        <v>56</v>
      </c>
      <c r="AM939" s="32" t="s">
        <v>121</v>
      </c>
      <c r="AN939" s="39" t="str">
        <f t="array" ref="AN939">IFNA(TEXT(XLOOKUP(C:C,'Follow up.2'!B:B,'Follow up.2'!AF:AF),if(left(B939,1)="3","x", "mm/yyyy")), "-")</f>
        <v>x</v>
      </c>
      <c r="AO939" s="31"/>
      <c r="AP939" s="27"/>
      <c r="AQ939" s="3"/>
      <c r="AR939" s="3"/>
      <c r="AS939" s="3"/>
      <c r="AT939" s="3"/>
      <c r="AU939" s="3"/>
      <c r="AV939" s="3"/>
      <c r="AW939" s="3"/>
      <c r="AX939" s="3"/>
      <c r="AY939" s="3"/>
      <c r="AZ939" s="3"/>
      <c r="BA939" s="3"/>
      <c r="BB939" s="3"/>
      <c r="BC939" s="3"/>
      <c r="BD939" s="3"/>
      <c r="BE939" s="3"/>
      <c r="BF939" s="3"/>
      <c r="BG939" s="3"/>
      <c r="BH939" s="3"/>
      <c r="BI939" s="3"/>
    </row>
    <row r="940" ht="12.75" customHeight="1">
      <c r="A940" s="1"/>
      <c r="B940" s="1">
        <f t="array" ref="B940">ifna(iferror(xlookup(C:C,'1000'!A:A,'1000'!D:D),iferror(xlookup(C:C,'2000'!A:A,'2000'!D:D),xlookup(C:C,'3000'!A:A,'3000'!D:D))),"-")</f>
        <v>3095</v>
      </c>
      <c r="C940" s="26">
        <v>442.0</v>
      </c>
      <c r="D940" s="27" t="s">
        <v>3534</v>
      </c>
      <c r="E940" s="27" t="s">
        <v>3535</v>
      </c>
      <c r="F940" s="27" t="s">
        <v>50</v>
      </c>
      <c r="G940" s="27" t="s">
        <v>3481</v>
      </c>
      <c r="H940" s="28">
        <v>0.0</v>
      </c>
      <c r="I940" s="29">
        <v>0.0</v>
      </c>
      <c r="J940" s="27" t="s">
        <v>3536</v>
      </c>
      <c r="K940" s="30" t="s">
        <v>3537</v>
      </c>
      <c r="L940" s="31" t="s">
        <v>3537</v>
      </c>
      <c r="M940" s="32"/>
      <c r="N940" s="33" t="s">
        <v>654</v>
      </c>
      <c r="O940" s="86" t="s">
        <v>654</v>
      </c>
      <c r="P940" s="35" t="s">
        <v>45</v>
      </c>
      <c r="Q940" s="35" t="s">
        <v>45</v>
      </c>
      <c r="R940" s="35" t="s">
        <v>45</v>
      </c>
      <c r="S940" s="35" t="s">
        <v>45</v>
      </c>
      <c r="T940" s="35" t="s">
        <v>45</v>
      </c>
      <c r="U940" s="35" t="s">
        <v>45</v>
      </c>
      <c r="V940" s="35" t="s">
        <v>45</v>
      </c>
      <c r="W940" s="35" t="s">
        <v>45</v>
      </c>
      <c r="X940" s="35" t="s">
        <v>45</v>
      </c>
      <c r="Y940" s="35" t="s">
        <v>45</v>
      </c>
      <c r="Z940" s="38" t="str">
        <f t="array" ref="Z940">IFERROR(xlookup(C:C,'Follow up.1'!A:A,'Follow up.1'!AF:AF),"-")</f>
        <v> 4/25</v>
      </c>
      <c r="AA940" s="32" t="s">
        <v>46</v>
      </c>
      <c r="AB940" s="32" t="s">
        <v>46</v>
      </c>
      <c r="AC940" s="32" t="s">
        <v>46</v>
      </c>
      <c r="AD940" s="32" t="s">
        <v>46</v>
      </c>
      <c r="AE940" s="32"/>
      <c r="AF940" s="32" t="s">
        <v>77</v>
      </c>
      <c r="AG940" s="32" t="s">
        <v>56</v>
      </c>
      <c r="AH940" s="32"/>
      <c r="AI940" s="32" t="s">
        <v>46</v>
      </c>
      <c r="AJ940" s="32" t="s">
        <v>57</v>
      </c>
      <c r="AK940" s="32" t="s">
        <v>86</v>
      </c>
      <c r="AL940" s="32" t="s">
        <v>57</v>
      </c>
      <c r="AM940" s="32" t="s">
        <v>121</v>
      </c>
      <c r="AN940" s="39" t="str">
        <f t="array" ref="AN940">IFNA(TEXT(XLOOKUP(C:C,'Follow up.2'!B:B,'Follow up.2'!AF:AF),if(left(B940,1)="3","x", "mm/yyyy")), "-")</f>
        <v>x</v>
      </c>
      <c r="AO940" s="31"/>
      <c r="AP940" s="27"/>
      <c r="AQ940" s="3"/>
      <c r="AR940" s="3"/>
      <c r="AS940" s="3"/>
      <c r="AT940" s="3"/>
      <c r="AU940" s="3"/>
      <c r="AV940" s="3"/>
      <c r="AW940" s="3"/>
      <c r="AX940" s="3"/>
      <c r="AY940" s="3"/>
      <c r="AZ940" s="3"/>
      <c r="BA940" s="3"/>
      <c r="BB940" s="3"/>
      <c r="BC940" s="3"/>
      <c r="BD940" s="3"/>
      <c r="BE940" s="3"/>
      <c r="BF940" s="3"/>
      <c r="BG940" s="3"/>
      <c r="BH940" s="3"/>
      <c r="BI940" s="3"/>
    </row>
    <row r="941" ht="12.75" customHeight="1">
      <c r="A941" s="1"/>
      <c r="B941" s="1">
        <f t="array" ref="B941">ifna(iferror(xlookup(C:C,'1000'!A:A,'1000'!D:D),iferror(xlookup(C:C,'2000'!A:A,'2000'!D:D),xlookup(C:C,'3000'!A:A,'3000'!D:D))),"-")</f>
        <v>3105</v>
      </c>
      <c r="C941" s="26">
        <v>569.0</v>
      </c>
      <c r="D941" s="27" t="s">
        <v>3538</v>
      </c>
      <c r="E941" s="27" t="s">
        <v>3539</v>
      </c>
      <c r="F941" s="27" t="s">
        <v>50</v>
      </c>
      <c r="G941" s="27" t="s">
        <v>3481</v>
      </c>
      <c r="H941" s="28">
        <v>0.0</v>
      </c>
      <c r="I941" s="29">
        <v>0.0</v>
      </c>
      <c r="J941" s="27" t="s">
        <v>3540</v>
      </c>
      <c r="K941" s="30" t="s">
        <v>392</v>
      </c>
      <c r="L941" s="31" t="s">
        <v>392</v>
      </c>
      <c r="M941" s="32" t="s">
        <v>3541</v>
      </c>
      <c r="N941" s="33" t="s">
        <v>654</v>
      </c>
      <c r="O941" s="86" t="s">
        <v>654</v>
      </c>
      <c r="P941" s="35" t="s">
        <v>45</v>
      </c>
      <c r="Q941" s="35" t="s">
        <v>45</v>
      </c>
      <c r="R941" s="35" t="s">
        <v>45</v>
      </c>
      <c r="S941" s="35" t="s">
        <v>45</v>
      </c>
      <c r="T941" s="35" t="s">
        <v>45</v>
      </c>
      <c r="U941" s="35" t="s">
        <v>45</v>
      </c>
      <c r="V941" s="66" t="s">
        <v>45</v>
      </c>
      <c r="W941" s="35" t="s">
        <v>45</v>
      </c>
      <c r="X941" s="35" t="s">
        <v>45</v>
      </c>
      <c r="Y941" s="35" t="s">
        <v>45</v>
      </c>
      <c r="Z941" s="38" t="str">
        <f t="array" ref="Z941">IFERROR(xlookup(C:C,'Follow up.1'!A:A,'Follow up.1'!AF:AF),"-")</f>
        <v> 4/25</v>
      </c>
      <c r="AA941" s="32" t="s">
        <v>46</v>
      </c>
      <c r="AB941" s="32" t="s">
        <v>262</v>
      </c>
      <c r="AC941" s="32" t="s">
        <v>262</v>
      </c>
      <c r="AD941" s="32" t="s">
        <v>86</v>
      </c>
      <c r="AE941" s="32"/>
      <c r="AF941" s="32" t="s">
        <v>56</v>
      </c>
      <c r="AG941" s="32" t="s">
        <v>57</v>
      </c>
      <c r="AH941" s="32"/>
      <c r="AI941" s="31"/>
      <c r="AJ941" s="31"/>
      <c r="AK941" s="31"/>
      <c r="AL941" s="31"/>
      <c r="AM941" s="31"/>
      <c r="AN941" s="39" t="str">
        <f t="array" ref="AN941">IFNA(TEXT(XLOOKUP(C:C,'Follow up.2'!B:B,'Follow up.2'!AF:AF),if(left(B941,1)="3","x", "mm/yyyy")), "-")</f>
        <v/>
      </c>
      <c r="AO941" s="31"/>
      <c r="AP941" s="27"/>
      <c r="AQ941" s="3"/>
      <c r="AR941" s="3"/>
      <c r="AS941" s="3"/>
      <c r="AT941" s="3"/>
      <c r="AU941" s="3"/>
      <c r="AV941" s="3"/>
      <c r="AW941" s="3"/>
      <c r="AX941" s="3"/>
      <c r="AY941" s="3"/>
      <c r="AZ941" s="3"/>
      <c r="BA941" s="3"/>
      <c r="BB941" s="3"/>
      <c r="BC941" s="3"/>
      <c r="BD941" s="3"/>
      <c r="BE941" s="3"/>
      <c r="BF941" s="3"/>
      <c r="BG941" s="3"/>
      <c r="BH941" s="3"/>
      <c r="BI941" s="3"/>
    </row>
    <row r="942" ht="12.75" customHeight="1">
      <c r="A942" s="1"/>
      <c r="B942" s="1">
        <f t="array" ref="B942">ifna(iferror(xlookup(C:C,'1000'!A:A,'1000'!D:D),iferror(xlookup(C:C,'2000'!A:A,'2000'!D:D),xlookup(C:C,'3000'!A:A,'3000'!D:D))),"-")</f>
        <v>3107</v>
      </c>
      <c r="C942" s="26">
        <v>540.0</v>
      </c>
      <c r="D942" s="27" t="s">
        <v>1966</v>
      </c>
      <c r="E942" s="27" t="s">
        <v>3542</v>
      </c>
      <c r="F942" s="27" t="s">
        <v>50</v>
      </c>
      <c r="G942" s="27" t="s">
        <v>3481</v>
      </c>
      <c r="H942" s="28">
        <v>0.0</v>
      </c>
      <c r="I942" s="29">
        <v>0.0</v>
      </c>
      <c r="J942" s="27" t="s">
        <v>3543</v>
      </c>
      <c r="K942" s="30" t="s">
        <v>3544</v>
      </c>
      <c r="L942" s="31" t="s">
        <v>3544</v>
      </c>
      <c r="M942" s="32" t="s">
        <v>3545</v>
      </c>
      <c r="N942" s="33" t="s">
        <v>654</v>
      </c>
      <c r="O942" s="86" t="s">
        <v>654</v>
      </c>
      <c r="P942" s="66" t="s">
        <v>45</v>
      </c>
      <c r="Q942" s="66" t="s">
        <v>45</v>
      </c>
      <c r="R942" s="66" t="s">
        <v>45</v>
      </c>
      <c r="S942" s="66" t="s">
        <v>45</v>
      </c>
      <c r="T942" s="66" t="s">
        <v>45</v>
      </c>
      <c r="U942" s="66" t="s">
        <v>45</v>
      </c>
      <c r="V942" s="66" t="s">
        <v>45</v>
      </c>
      <c r="W942" s="66" t="s">
        <v>45</v>
      </c>
      <c r="X942" s="66" t="s">
        <v>45</v>
      </c>
      <c r="Y942" s="66" t="s">
        <v>45</v>
      </c>
      <c r="Z942" s="38" t="str">
        <f t="array" ref="Z942">IFERROR(xlookup(C:C,'Follow up.1'!A:A,'Follow up.1'!AF:AF),"-")</f>
        <v> 4/25</v>
      </c>
      <c r="AA942" s="32" t="s">
        <v>46</v>
      </c>
      <c r="AB942" s="32" t="s">
        <v>56</v>
      </c>
      <c r="AC942" s="32" t="s">
        <v>47</v>
      </c>
      <c r="AD942" s="32" t="s">
        <v>56</v>
      </c>
      <c r="AE942" s="32"/>
      <c r="AF942" s="32" t="s">
        <v>57</v>
      </c>
      <c r="AG942" s="32" t="s">
        <v>57</v>
      </c>
      <c r="AH942" s="32"/>
      <c r="AI942" s="32" t="s">
        <v>56</v>
      </c>
      <c r="AJ942" s="32" t="s">
        <v>46</v>
      </c>
      <c r="AK942" s="32" t="s">
        <v>68</v>
      </c>
      <c r="AL942" s="32" t="s">
        <v>86</v>
      </c>
      <c r="AM942" s="32" t="s">
        <v>121</v>
      </c>
      <c r="AN942" s="39" t="str">
        <f t="array" ref="AN942">IFNA(TEXT(XLOOKUP(C:C,'Follow up.2'!B:B,'Follow up.2'!AF:AF),if(left(B942,1)="3","x", "mm/yyyy")), "-")</f>
        <v>x</v>
      </c>
      <c r="AO942" s="31"/>
      <c r="AP942" s="27"/>
      <c r="AQ942" s="3"/>
      <c r="AR942" s="3"/>
      <c r="AS942" s="3"/>
      <c r="AT942" s="3"/>
      <c r="AU942" s="3"/>
      <c r="AV942" s="3"/>
      <c r="AW942" s="3"/>
      <c r="AX942" s="3"/>
      <c r="AY942" s="3"/>
      <c r="AZ942" s="3"/>
      <c r="BA942" s="3"/>
      <c r="BB942" s="3"/>
      <c r="BC942" s="3"/>
      <c r="BD942" s="3"/>
      <c r="BE942" s="3"/>
      <c r="BF942" s="3"/>
      <c r="BG942" s="3"/>
      <c r="BH942" s="3"/>
      <c r="BI942" s="3"/>
    </row>
    <row r="943" ht="12.75" customHeight="1">
      <c r="A943" s="1"/>
      <c r="B943" s="1">
        <f t="array" ref="B943">ifna(iferror(xlookup(C:C,'1000'!A:A,'1000'!D:D),iferror(xlookup(C:C,'2000'!A:A,'2000'!D:D),xlookup(C:C,'3000'!A:A,'3000'!D:D))),"-")</f>
        <v>3108</v>
      </c>
      <c r="C943" s="26">
        <v>583.0</v>
      </c>
      <c r="D943" s="27" t="s">
        <v>1840</v>
      </c>
      <c r="E943" s="27" t="s">
        <v>3546</v>
      </c>
      <c r="F943" s="27" t="s">
        <v>50</v>
      </c>
      <c r="G943" s="27" t="s">
        <v>3481</v>
      </c>
      <c r="H943" s="28">
        <v>0.0</v>
      </c>
      <c r="I943" s="29">
        <v>0.0</v>
      </c>
      <c r="J943" s="27" t="s">
        <v>3547</v>
      </c>
      <c r="K943" s="30" t="s">
        <v>3548</v>
      </c>
      <c r="L943" s="31" t="s">
        <v>3548</v>
      </c>
      <c r="M943" s="32"/>
      <c r="N943" s="33" t="s">
        <v>654</v>
      </c>
      <c r="O943" s="86" t="s">
        <v>654</v>
      </c>
      <c r="P943" s="35" t="s">
        <v>45</v>
      </c>
      <c r="Q943" s="35" t="s">
        <v>45</v>
      </c>
      <c r="R943" s="35" t="s">
        <v>45</v>
      </c>
      <c r="S943" s="35" t="s">
        <v>45</v>
      </c>
      <c r="T943" s="35" t="s">
        <v>45</v>
      </c>
      <c r="U943" s="35" t="s">
        <v>45</v>
      </c>
      <c r="V943" s="66" t="s">
        <v>45</v>
      </c>
      <c r="W943" s="35" t="s">
        <v>45</v>
      </c>
      <c r="X943" s="35" t="s">
        <v>45</v>
      </c>
      <c r="Y943" s="35" t="s">
        <v>45</v>
      </c>
      <c r="Z943" s="38" t="str">
        <f t="array" ref="Z943">IFERROR(xlookup(C:C,'Follow up.1'!A:A,'Follow up.1'!AF:AF),"-")</f>
        <v> 5/25</v>
      </c>
      <c r="AA943" s="32" t="s">
        <v>46</v>
      </c>
      <c r="AB943" s="32" t="s">
        <v>46</v>
      </c>
      <c r="AC943" s="32" t="s">
        <v>57</v>
      </c>
      <c r="AD943" s="32" t="s">
        <v>57</v>
      </c>
      <c r="AE943" s="32"/>
      <c r="AF943" s="32" t="s">
        <v>57</v>
      </c>
      <c r="AG943" s="31" t="s">
        <v>68</v>
      </c>
      <c r="AH943" s="31"/>
      <c r="AI943" s="31" t="s">
        <v>56</v>
      </c>
      <c r="AJ943" s="32" t="s">
        <v>57</v>
      </c>
      <c r="AK943" s="32" t="s">
        <v>46</v>
      </c>
      <c r="AL943" s="32" t="s">
        <v>46</v>
      </c>
      <c r="AM943" s="32" t="s">
        <v>121</v>
      </c>
      <c r="AN943" s="39" t="str">
        <f t="array" ref="AN943">IFNA(TEXT(XLOOKUP(C:C,'Follow up.2'!B:B,'Follow up.2'!AF:AF),if(left(B943,1)="3","x", "mm/yyyy")), "-")</f>
        <v>x</v>
      </c>
      <c r="AO943" s="31"/>
      <c r="AP943" s="27"/>
      <c r="AQ943" s="3"/>
      <c r="AR943" s="3"/>
      <c r="AS943" s="3"/>
      <c r="AT943" s="3"/>
      <c r="AU943" s="3"/>
      <c r="AV943" s="3"/>
      <c r="AW943" s="13"/>
      <c r="AX943" s="13"/>
      <c r="AY943" s="13"/>
      <c r="AZ943" s="13"/>
      <c r="BA943" s="13"/>
      <c r="BB943" s="13"/>
      <c r="BC943" s="13"/>
      <c r="BD943" s="13"/>
      <c r="BE943" s="13"/>
      <c r="BF943" s="13"/>
      <c r="BG943" s="13"/>
      <c r="BH943" s="13"/>
      <c r="BI943" s="13"/>
    </row>
    <row r="944" ht="12.75" customHeight="1">
      <c r="A944" s="1"/>
      <c r="B944" s="1">
        <f t="array" ref="B944">ifna(iferror(xlookup(C:C,'1000'!A:A,'1000'!D:D),iferror(xlookup(C:C,'2000'!A:A,'2000'!D:D),xlookup(C:C,'3000'!A:A,'3000'!D:D))),"-")</f>
        <v>3110</v>
      </c>
      <c r="C944" s="26">
        <v>503.0</v>
      </c>
      <c r="D944" s="27" t="s">
        <v>3549</v>
      </c>
      <c r="E944" s="27" t="s">
        <v>538</v>
      </c>
      <c r="F944" s="27" t="s">
        <v>50</v>
      </c>
      <c r="G944" s="27" t="s">
        <v>3481</v>
      </c>
      <c r="H944" s="28">
        <v>0.0</v>
      </c>
      <c r="I944" s="29">
        <v>0.0</v>
      </c>
      <c r="J944" s="27" t="s">
        <v>3550</v>
      </c>
      <c r="K944" s="30" t="s">
        <v>3551</v>
      </c>
      <c r="L944" s="31" t="s">
        <v>3551</v>
      </c>
      <c r="M944" s="32"/>
      <c r="N944" s="33" t="s">
        <v>654</v>
      </c>
      <c r="O944" s="86" t="s">
        <v>654</v>
      </c>
      <c r="P944" s="35" t="s">
        <v>45</v>
      </c>
      <c r="Q944" s="35" t="s">
        <v>45</v>
      </c>
      <c r="R944" s="35" t="s">
        <v>45</v>
      </c>
      <c r="S944" s="35" t="s">
        <v>45</v>
      </c>
      <c r="T944" s="35" t="s">
        <v>45</v>
      </c>
      <c r="U944" s="35" t="s">
        <v>45</v>
      </c>
      <c r="V944" s="66" t="s">
        <v>45</v>
      </c>
      <c r="W944" s="35" t="s">
        <v>45</v>
      </c>
      <c r="X944" s="35" t="s">
        <v>45</v>
      </c>
      <c r="Y944" s="35" t="s">
        <v>45</v>
      </c>
      <c r="Z944" s="38" t="str">
        <f t="array" ref="Z944">IFERROR(xlookup(C:C,'Follow up.1'!A:A,'Follow up.1'!AF:AF),"-")</f>
        <v> 5/25</v>
      </c>
      <c r="AA944" s="32" t="s">
        <v>46</v>
      </c>
      <c r="AB944" s="32" t="s">
        <v>46</v>
      </c>
      <c r="AC944" s="32" t="s">
        <v>46</v>
      </c>
      <c r="AD944" s="32" t="s">
        <v>46</v>
      </c>
      <c r="AE944" s="32"/>
      <c r="AF944" s="32" t="s">
        <v>57</v>
      </c>
      <c r="AG944" s="32" t="s">
        <v>68</v>
      </c>
      <c r="AH944" s="32"/>
      <c r="AI944" s="32" t="s">
        <v>46</v>
      </c>
      <c r="AJ944" s="32" t="s">
        <v>3552</v>
      </c>
      <c r="AK944" s="32" t="s">
        <v>86</v>
      </c>
      <c r="AL944" s="32" t="s">
        <v>56</v>
      </c>
      <c r="AM944" s="32" t="s">
        <v>121</v>
      </c>
      <c r="AN944" s="39" t="str">
        <f t="array" ref="AN944">IFNA(TEXT(XLOOKUP(C:C,'Follow up.2'!B:B,'Follow up.2'!AF:AF),if(left(B944,1)="3","x", "mm/yyyy")), "-")</f>
        <v>x</v>
      </c>
      <c r="AO944" s="31"/>
      <c r="AP944" s="27"/>
      <c r="AQ944" s="3"/>
      <c r="AR944" s="3"/>
      <c r="AS944" s="3"/>
      <c r="AT944" s="3"/>
      <c r="AU944" s="3"/>
      <c r="AV944" s="3"/>
      <c r="AW944" s="13"/>
      <c r="AX944" s="13"/>
      <c r="AY944" s="13"/>
      <c r="AZ944" s="13"/>
      <c r="BA944" s="13"/>
      <c r="BB944" s="13"/>
      <c r="BC944" s="13"/>
      <c r="BD944" s="13"/>
      <c r="BE944" s="13"/>
      <c r="BF944" s="13"/>
      <c r="BG944" s="13"/>
      <c r="BH944" s="13"/>
      <c r="BI944" s="13"/>
    </row>
    <row r="945" ht="12.75" customHeight="1">
      <c r="A945" s="1"/>
      <c r="B945" s="1">
        <f t="array" ref="B945">ifna(iferror(xlookup(C:C,'1000'!A:A,'1000'!D:D),iferror(xlookup(C:C,'2000'!A:A,'2000'!D:D),xlookup(C:C,'3000'!A:A,'3000'!D:D))),"-")</f>
        <v>3113</v>
      </c>
      <c r="C945" s="26">
        <v>578.0</v>
      </c>
      <c r="D945" s="27" t="s">
        <v>3553</v>
      </c>
      <c r="E945" s="27" t="s">
        <v>3554</v>
      </c>
      <c r="F945" s="27" t="s">
        <v>50</v>
      </c>
      <c r="G945" s="27" t="s">
        <v>3481</v>
      </c>
      <c r="H945" s="28">
        <v>0.0</v>
      </c>
      <c r="I945" s="29">
        <v>0.0</v>
      </c>
      <c r="J945" s="27" t="s">
        <v>3555</v>
      </c>
      <c r="K945" s="30" t="s">
        <v>3556</v>
      </c>
      <c r="L945" s="31" t="s">
        <v>3556</v>
      </c>
      <c r="M945" s="32"/>
      <c r="N945" s="33" t="s">
        <v>654</v>
      </c>
      <c r="O945" s="86" t="s">
        <v>654</v>
      </c>
      <c r="P945" s="35" t="s">
        <v>45</v>
      </c>
      <c r="Q945" s="35" t="s">
        <v>45</v>
      </c>
      <c r="R945" s="35" t="s">
        <v>45</v>
      </c>
      <c r="S945" s="35" t="s">
        <v>45</v>
      </c>
      <c r="T945" s="35" t="s">
        <v>45</v>
      </c>
      <c r="U945" s="35" t="s">
        <v>45</v>
      </c>
      <c r="V945" s="66" t="s">
        <v>45</v>
      </c>
      <c r="W945" s="35" t="s">
        <v>45</v>
      </c>
      <c r="X945" s="35" t="s">
        <v>45</v>
      </c>
      <c r="Y945" s="35" t="s">
        <v>45</v>
      </c>
      <c r="Z945" s="38" t="str">
        <f t="array" ref="Z945">IFERROR(xlookup(C:C,'Follow up.1'!A:A,'Follow up.1'!AF:AF),"-")</f>
        <v> 5/25</v>
      </c>
      <c r="AA945" s="32" t="s">
        <v>46</v>
      </c>
      <c r="AB945" s="32" t="s">
        <v>57</v>
      </c>
      <c r="AC945" s="32" t="s">
        <v>47</v>
      </c>
      <c r="AD945" s="32" t="s">
        <v>47</v>
      </c>
      <c r="AE945" s="32"/>
      <c r="AF945" s="32" t="s">
        <v>86</v>
      </c>
      <c r="AG945" s="32" t="s">
        <v>3557</v>
      </c>
      <c r="AH945" s="32"/>
      <c r="AI945" s="32" t="s">
        <v>57</v>
      </c>
      <c r="AJ945" s="32" t="s">
        <v>479</v>
      </c>
      <c r="AK945" s="32" t="s">
        <v>57</v>
      </c>
      <c r="AL945" s="32" t="s">
        <v>68</v>
      </c>
      <c r="AM945" s="32" t="s">
        <v>121</v>
      </c>
      <c r="AN945" s="39" t="str">
        <f t="array" ref="AN945">IFNA(TEXT(XLOOKUP(C:C,'Follow up.2'!B:B,'Follow up.2'!AF:AF),if(left(B945,1)="3","x", "mm/yyyy")), "-")</f>
        <v>x</v>
      </c>
      <c r="AO945" s="31"/>
      <c r="AP945" s="27"/>
      <c r="AQ945" s="3"/>
      <c r="AR945" s="3"/>
      <c r="AS945" s="3"/>
      <c r="AT945" s="3"/>
      <c r="AU945" s="3"/>
      <c r="AV945" s="3"/>
      <c r="AW945" s="13"/>
      <c r="AX945" s="13"/>
      <c r="AY945" s="13"/>
      <c r="AZ945" s="13"/>
      <c r="BA945" s="13"/>
      <c r="BB945" s="13"/>
      <c r="BC945" s="13"/>
      <c r="BD945" s="13"/>
      <c r="BE945" s="13"/>
      <c r="BF945" s="13"/>
      <c r="BG945" s="13"/>
      <c r="BH945" s="13"/>
      <c r="BI945" s="13"/>
    </row>
    <row r="946" ht="12.75" customHeight="1">
      <c r="A946" s="1"/>
      <c r="B946" s="1">
        <f t="array" ref="B946">ifna(iferror(xlookup(C:C,'1000'!A:A,'1000'!D:D),iferror(xlookup(C:C,'2000'!A:A,'2000'!D:D),xlookup(C:C,'3000'!A:A,'3000'!D:D))),"-")</f>
        <v>3115</v>
      </c>
      <c r="C946" s="26">
        <v>505.0</v>
      </c>
      <c r="D946" s="27" t="s">
        <v>3558</v>
      </c>
      <c r="E946" s="27" t="s">
        <v>3559</v>
      </c>
      <c r="F946" s="27" t="s">
        <v>50</v>
      </c>
      <c r="G946" s="27" t="s">
        <v>3481</v>
      </c>
      <c r="H946" s="28">
        <v>0.0</v>
      </c>
      <c r="I946" s="29">
        <v>0.0</v>
      </c>
      <c r="J946" s="61" t="s">
        <v>3560</v>
      </c>
      <c r="K946" s="30" t="s">
        <v>3561</v>
      </c>
      <c r="L946" s="31" t="s">
        <v>3561</v>
      </c>
      <c r="M946" s="32"/>
      <c r="N946" s="33" t="s">
        <v>654</v>
      </c>
      <c r="O946" s="86" t="s">
        <v>654</v>
      </c>
      <c r="P946" s="35" t="s">
        <v>45</v>
      </c>
      <c r="Q946" s="35" t="s">
        <v>45</v>
      </c>
      <c r="R946" s="35" t="s">
        <v>45</v>
      </c>
      <c r="S946" s="35" t="s">
        <v>45</v>
      </c>
      <c r="T946" s="35" t="s">
        <v>45</v>
      </c>
      <c r="U946" s="35" t="s">
        <v>45</v>
      </c>
      <c r="V946" s="66" t="s">
        <v>45</v>
      </c>
      <c r="W946" s="35" t="s">
        <v>45</v>
      </c>
      <c r="X946" s="35" t="s">
        <v>45</v>
      </c>
      <c r="Y946" s="35" t="s">
        <v>45</v>
      </c>
      <c r="Z946" s="38" t="str">
        <f t="array" ref="Z946">IFERROR(xlookup(C:C,'Follow up.1'!A:A,'Follow up.1'!AF:AF),"-")</f>
        <v> 5/25</v>
      </c>
      <c r="AA946" s="32" t="s">
        <v>46</v>
      </c>
      <c r="AB946" s="32" t="s">
        <v>46</v>
      </c>
      <c r="AC946" s="32" t="s">
        <v>86</v>
      </c>
      <c r="AD946" s="32" t="s">
        <v>56</v>
      </c>
      <c r="AE946" s="32"/>
      <c r="AF946" s="32" t="s">
        <v>57</v>
      </c>
      <c r="AG946" s="32" t="s">
        <v>57</v>
      </c>
      <c r="AH946" s="32"/>
      <c r="AI946" s="32" t="s">
        <v>86</v>
      </c>
      <c r="AJ946" s="32" t="s">
        <v>57</v>
      </c>
      <c r="AK946" s="32" t="s">
        <v>57</v>
      </c>
      <c r="AL946" s="32" t="s">
        <v>86</v>
      </c>
      <c r="AM946" s="32" t="s">
        <v>121</v>
      </c>
      <c r="AN946" s="39" t="str">
        <f t="array" ref="AN946">IFNA(TEXT(XLOOKUP(C:C,'Follow up.2'!B:B,'Follow up.2'!AF:AF),if(left(B946,1)="3","x", "mm/yyyy")), "-")</f>
        <v>x</v>
      </c>
      <c r="AO946" s="31"/>
      <c r="AP946" s="27"/>
      <c r="AQ946" s="3"/>
      <c r="AR946" s="3"/>
      <c r="AS946" s="3"/>
      <c r="AT946" s="3"/>
      <c r="AU946" s="3"/>
      <c r="AV946" s="3"/>
      <c r="AW946" s="13"/>
      <c r="AX946" s="13"/>
      <c r="AY946" s="13"/>
      <c r="AZ946" s="13"/>
      <c r="BA946" s="13"/>
      <c r="BB946" s="13"/>
      <c r="BC946" s="13"/>
      <c r="BD946" s="13"/>
      <c r="BE946" s="13"/>
      <c r="BF946" s="13"/>
      <c r="BG946" s="13"/>
      <c r="BH946" s="13"/>
      <c r="BI946" s="13"/>
    </row>
    <row r="947" ht="12.75" customHeight="1">
      <c r="A947" s="1"/>
      <c r="B947" s="1">
        <f t="array" ref="B947">ifna(iferror(xlookup(C:C,'1000'!A:A,'1000'!D:D),iferror(xlookup(C:C,'2000'!A:A,'2000'!D:D),xlookup(C:C,'3000'!A:A,'3000'!D:D))),"-")</f>
        <v>3116</v>
      </c>
      <c r="C947" s="26">
        <v>605.0</v>
      </c>
      <c r="D947" s="27" t="s">
        <v>2192</v>
      </c>
      <c r="E947" s="27" t="s">
        <v>3562</v>
      </c>
      <c r="F947" s="27" t="s">
        <v>50</v>
      </c>
      <c r="G947" s="27" t="s">
        <v>3481</v>
      </c>
      <c r="H947" s="28">
        <v>0.0</v>
      </c>
      <c r="I947" s="29">
        <v>0.0</v>
      </c>
      <c r="J947" s="27" t="s">
        <v>3563</v>
      </c>
      <c r="K947" s="30" t="s">
        <v>3374</v>
      </c>
      <c r="L947" s="27" t="s">
        <v>3374</v>
      </c>
      <c r="M947" s="32"/>
      <c r="N947" s="33" t="s">
        <v>654</v>
      </c>
      <c r="O947" s="86" t="s">
        <v>654</v>
      </c>
      <c r="P947" s="35" t="s">
        <v>45</v>
      </c>
      <c r="Q947" s="35" t="s">
        <v>45</v>
      </c>
      <c r="R947" s="35" t="s">
        <v>45</v>
      </c>
      <c r="S947" s="35" t="s">
        <v>45</v>
      </c>
      <c r="T947" s="35" t="s">
        <v>45</v>
      </c>
      <c r="U947" s="35" t="s">
        <v>45</v>
      </c>
      <c r="V947" s="65" t="s">
        <v>45</v>
      </c>
      <c r="W947" s="65" t="s">
        <v>45</v>
      </c>
      <c r="X947" s="65" t="s">
        <v>45</v>
      </c>
      <c r="Y947" s="35" t="s">
        <v>45</v>
      </c>
      <c r="Z947" s="38" t="str">
        <f t="array" ref="Z947">IFERROR(xlookup(C:C,'Follow up.1'!A:A,'Follow up.1'!AF:AF),"-")</f>
        <v> 4/25</v>
      </c>
      <c r="AA947" s="32" t="s">
        <v>46</v>
      </c>
      <c r="AB947" s="32" t="s">
        <v>86</v>
      </c>
      <c r="AC947" s="32" t="s">
        <v>86</v>
      </c>
      <c r="AD947" s="32" t="s">
        <v>46</v>
      </c>
      <c r="AE947" s="32"/>
      <c r="AF947" s="32" t="s">
        <v>86</v>
      </c>
      <c r="AG947" s="32" t="s">
        <v>86</v>
      </c>
      <c r="AH947" s="32"/>
      <c r="AI947" s="32" t="s">
        <v>479</v>
      </c>
      <c r="AJ947" s="32" t="s">
        <v>86</v>
      </c>
      <c r="AK947" s="32" t="s">
        <v>68</v>
      </c>
      <c r="AL947" s="32" t="s">
        <v>56</v>
      </c>
      <c r="AM947" s="32" t="s">
        <v>121</v>
      </c>
      <c r="AN947" s="39" t="str">
        <f t="array" ref="AN947">IFNA(TEXT(XLOOKUP(C:C,'Follow up.2'!B:B,'Follow up.2'!AF:AF),if(left(B947,1)="3","x", "mm/yyyy")), "-")</f>
        <v>x</v>
      </c>
      <c r="AO947" s="31"/>
      <c r="AP947" s="27"/>
      <c r="AQ947" s="3"/>
      <c r="AR947" s="3"/>
      <c r="AS947" s="3"/>
      <c r="AT947" s="3"/>
      <c r="AU947" s="3"/>
      <c r="AV947" s="3"/>
      <c r="AW947" s="3"/>
      <c r="AX947" s="3"/>
      <c r="AY947" s="3"/>
      <c r="AZ947" s="3"/>
      <c r="BA947" s="3"/>
      <c r="BB947" s="3"/>
      <c r="BC947" s="3"/>
      <c r="BD947" s="3"/>
      <c r="BE947" s="3"/>
      <c r="BF947" s="3"/>
      <c r="BG947" s="3"/>
      <c r="BH947" s="3"/>
      <c r="BI947" s="3"/>
    </row>
    <row r="948" ht="12.75" customHeight="1">
      <c r="A948" s="1"/>
      <c r="B948" s="1">
        <f t="array" ref="B948">ifna(iferror(xlookup(C:C,'1000'!A:A,'1000'!D:D),iferror(xlookup(C:C,'2000'!A:A,'2000'!D:D),xlookup(C:C,'3000'!A:A,'3000'!D:D))),"-")</f>
        <v>3130</v>
      </c>
      <c r="C948" s="26">
        <v>611.0</v>
      </c>
      <c r="D948" s="27" t="s">
        <v>3564</v>
      </c>
      <c r="E948" s="27" t="s">
        <v>3565</v>
      </c>
      <c r="F948" s="27" t="s">
        <v>50</v>
      </c>
      <c r="G948" s="27" t="s">
        <v>3481</v>
      </c>
      <c r="H948" s="28">
        <v>0.0</v>
      </c>
      <c r="I948" s="29">
        <v>0.0</v>
      </c>
      <c r="J948" s="27" t="s">
        <v>3566</v>
      </c>
      <c r="K948" s="30" t="s">
        <v>3567</v>
      </c>
      <c r="L948" s="31" t="s">
        <v>3567</v>
      </c>
      <c r="M948" s="32"/>
      <c r="N948" s="33" t="s">
        <v>654</v>
      </c>
      <c r="O948" s="86" t="s">
        <v>654</v>
      </c>
      <c r="P948" s="35" t="s">
        <v>45</v>
      </c>
      <c r="Q948" s="35" t="s">
        <v>45</v>
      </c>
      <c r="R948" s="35" t="s">
        <v>45</v>
      </c>
      <c r="S948" s="35" t="s">
        <v>45</v>
      </c>
      <c r="T948" s="35" t="s">
        <v>45</v>
      </c>
      <c r="U948" s="35" t="s">
        <v>45</v>
      </c>
      <c r="V948" s="65" t="s">
        <v>45</v>
      </c>
      <c r="W948" s="65" t="s">
        <v>45</v>
      </c>
      <c r="X948" s="65" t="s">
        <v>45</v>
      </c>
      <c r="Y948" s="35" t="s">
        <v>45</v>
      </c>
      <c r="Z948" s="38" t="str">
        <f t="array" ref="Z948">IFERROR(xlookup(C:C,'Follow up.1'!A:A,'Follow up.1'!AF:AF),"-")</f>
        <v> 5/25</v>
      </c>
      <c r="AA948" s="32" t="s">
        <v>46</v>
      </c>
      <c r="AB948" s="32" t="s">
        <v>86</v>
      </c>
      <c r="AC948" s="32" t="s">
        <v>87</v>
      </c>
      <c r="AD948" s="32" t="s">
        <v>87</v>
      </c>
      <c r="AE948" s="32"/>
      <c r="AF948" s="32" t="s">
        <v>87</v>
      </c>
      <c r="AG948" s="32" t="s">
        <v>57</v>
      </c>
      <c r="AH948" s="32"/>
      <c r="AI948" s="32" t="s">
        <v>239</v>
      </c>
      <c r="AJ948" s="32" t="s">
        <v>87</v>
      </c>
      <c r="AK948" s="32" t="s">
        <v>87</v>
      </c>
      <c r="AL948" s="32" t="s">
        <v>87</v>
      </c>
      <c r="AM948" s="32" t="s">
        <v>121</v>
      </c>
      <c r="AN948" s="39" t="str">
        <f t="array" ref="AN948">IFNA(TEXT(XLOOKUP(C:C,'Follow up.2'!B:B,'Follow up.2'!AF:AF),if(left(B948,1)="3","x", "mm/yyyy")), "-")</f>
        <v>x</v>
      </c>
      <c r="AO948" s="31"/>
      <c r="AP948" s="27"/>
      <c r="AQ948" s="3"/>
      <c r="AR948" s="3"/>
      <c r="AS948" s="3"/>
      <c r="AT948" s="3"/>
      <c r="AU948" s="3"/>
      <c r="AV948" s="3"/>
      <c r="AW948" s="13"/>
      <c r="AX948" s="13"/>
      <c r="AY948" s="13"/>
      <c r="AZ948" s="13"/>
      <c r="BA948" s="13"/>
      <c r="BB948" s="13"/>
      <c r="BC948" s="13"/>
      <c r="BD948" s="13"/>
      <c r="BE948" s="13"/>
      <c r="BF948" s="13"/>
      <c r="BG948" s="13"/>
      <c r="BH948" s="13"/>
      <c r="BI948" s="13"/>
    </row>
    <row r="949" ht="12.75" customHeight="1">
      <c r="A949" s="1"/>
      <c r="B949" s="1">
        <f t="array" ref="B949">ifna(iferror(xlookup(C:C,'1000'!A:A,'1000'!D:D),iferror(xlookup(C:C,'2000'!A:A,'2000'!D:D),xlookup(C:C,'3000'!A:A,'3000'!D:D))),"-")</f>
        <v>3134</v>
      </c>
      <c r="C949" s="60">
        <v>601.0</v>
      </c>
      <c r="D949" s="27" t="s">
        <v>3568</v>
      </c>
      <c r="E949" s="27" t="s">
        <v>3569</v>
      </c>
      <c r="F949" s="27" t="s">
        <v>50</v>
      </c>
      <c r="G949" s="27" t="s">
        <v>3481</v>
      </c>
      <c r="H949" s="28">
        <v>0.0</v>
      </c>
      <c r="I949" s="29">
        <v>0.0</v>
      </c>
      <c r="J949" s="27" t="s">
        <v>3570</v>
      </c>
      <c r="K949" s="30" t="s">
        <v>1008</v>
      </c>
      <c r="L949" s="31" t="s">
        <v>1008</v>
      </c>
      <c r="M949" s="31"/>
      <c r="N949" s="33" t="s">
        <v>654</v>
      </c>
      <c r="O949" s="86" t="s">
        <v>654</v>
      </c>
      <c r="P949" s="35" t="s">
        <v>45</v>
      </c>
      <c r="Q949" s="35" t="s">
        <v>45</v>
      </c>
      <c r="R949" s="35" t="s">
        <v>45</v>
      </c>
      <c r="S949" s="35" t="s">
        <v>45</v>
      </c>
      <c r="T949" s="35" t="s">
        <v>45</v>
      </c>
      <c r="U949" s="35" t="s">
        <v>45</v>
      </c>
      <c r="V949" s="65" t="s">
        <v>45</v>
      </c>
      <c r="W949" s="65" t="s">
        <v>45</v>
      </c>
      <c r="X949" s="65" t="s">
        <v>45</v>
      </c>
      <c r="Y949" s="35" t="s">
        <v>45</v>
      </c>
      <c r="Z949" s="38" t="str">
        <f t="array" ref="Z949">IFERROR(xlookup(C:C,'Follow up.1'!A:A,'Follow up.1'!AF:AF),"-")</f>
        <v>7/25</v>
      </c>
      <c r="AA949" s="32" t="s">
        <v>57</v>
      </c>
      <c r="AB949" s="32" t="s">
        <v>57</v>
      </c>
      <c r="AC949" s="32" t="s">
        <v>57</v>
      </c>
      <c r="AD949" s="32" t="s">
        <v>57</v>
      </c>
      <c r="AE949" s="32"/>
      <c r="AF949" s="32" t="s">
        <v>107</v>
      </c>
      <c r="AG949" s="32" t="s">
        <v>57</v>
      </c>
      <c r="AH949" s="32"/>
      <c r="AI949" s="32" t="s">
        <v>107</v>
      </c>
      <c r="AJ949" s="32" t="s">
        <v>107</v>
      </c>
      <c r="AK949" s="32" t="s">
        <v>57</v>
      </c>
      <c r="AL949" s="32" t="s">
        <v>57</v>
      </c>
      <c r="AM949" s="32" t="s">
        <v>121</v>
      </c>
      <c r="AN949" s="39" t="str">
        <f t="array" ref="AN949">IFNA(TEXT(XLOOKUP(C:C,'Follow up.2'!B:B,'Follow up.2'!AF:AF),if(left(B949,1)="3","x", "mm/yyyy")), "-")</f>
        <v>x</v>
      </c>
      <c r="AO949" s="31"/>
      <c r="AP949" s="27"/>
      <c r="AQ949" s="3"/>
      <c r="AR949" s="3"/>
      <c r="AS949" s="3"/>
      <c r="AT949" s="3"/>
      <c r="AU949" s="3"/>
      <c r="AV949" s="3"/>
      <c r="AW949" s="13"/>
      <c r="AX949" s="13"/>
      <c r="AY949" s="13"/>
      <c r="AZ949" s="13"/>
      <c r="BA949" s="13"/>
      <c r="BB949" s="13"/>
      <c r="BC949" s="13"/>
      <c r="BD949" s="13"/>
      <c r="BE949" s="13"/>
      <c r="BF949" s="13"/>
      <c r="BG949" s="13"/>
      <c r="BH949" s="13"/>
      <c r="BI949" s="13"/>
    </row>
    <row r="950" ht="12.75" customHeight="1">
      <c r="A950" s="1"/>
      <c r="B950" s="1" t="str">
        <f t="array" ref="B950">ifna(iferror(xlookup(C:C,'1000'!A:A,'1000'!D:D),iferror(xlookup(C:C,'2000'!A:A,'2000'!D:D),xlookup(C:C,'3000'!A:A,'3000'!D:D))),"-")</f>
        <v>-</v>
      </c>
      <c r="C950" s="60">
        <v>278.0</v>
      </c>
      <c r="D950" s="27" t="s">
        <v>1959</v>
      </c>
      <c r="E950" s="27" t="s">
        <v>3571</v>
      </c>
      <c r="F950" s="27" t="s">
        <v>50</v>
      </c>
      <c r="G950" s="27" t="s">
        <v>3481</v>
      </c>
      <c r="H950" s="28">
        <v>0.0</v>
      </c>
      <c r="I950" s="29"/>
      <c r="J950" s="27" t="s">
        <v>3572</v>
      </c>
      <c r="K950" s="30"/>
      <c r="L950" s="31"/>
      <c r="M950" s="51" t="s">
        <v>895</v>
      </c>
      <c r="N950" s="153" t="s">
        <v>58</v>
      </c>
      <c r="O950" s="149" t="s">
        <v>58</v>
      </c>
      <c r="P950" s="35"/>
      <c r="Q950" s="35"/>
      <c r="R950" s="35"/>
      <c r="S950" s="35"/>
      <c r="T950" s="35"/>
      <c r="U950" s="35"/>
      <c r="V950" s="35"/>
      <c r="W950" s="35"/>
      <c r="X950" s="35"/>
      <c r="Y950" s="35"/>
      <c r="Z950" s="38" t="str">
        <f t="array" ref="Z950">IFERROR(xlookup(C:C,'Follow up.1'!A:A,'Follow up.1'!AF:AF),"-")</f>
        <v>-</v>
      </c>
      <c r="AA950" s="31"/>
      <c r="AB950" s="31"/>
      <c r="AC950" s="31"/>
      <c r="AD950" s="31"/>
      <c r="AE950" s="31"/>
      <c r="AF950" s="31"/>
      <c r="AG950" s="31"/>
      <c r="AH950" s="31"/>
      <c r="AI950" s="31"/>
      <c r="AJ950" s="31"/>
      <c r="AK950" s="31"/>
      <c r="AL950" s="31"/>
      <c r="AM950" s="31"/>
      <c r="AN950" s="39" t="str">
        <f t="array" ref="AN950">IFNA(TEXT(XLOOKUP(C:C,'Follow up.2'!B:B,'Follow up.2'!AF:AF),if(left(B950,1)="3","x", "mm/yyyy")), "-")</f>
        <v>-</v>
      </c>
      <c r="AO950" s="31"/>
      <c r="AP950" s="27"/>
      <c r="AQ950" s="3"/>
      <c r="AR950" s="3"/>
      <c r="AS950" s="3"/>
      <c r="AT950" s="3"/>
      <c r="AU950" s="3"/>
      <c r="AV950" s="3"/>
      <c r="AW950" s="13"/>
      <c r="AX950" s="13"/>
      <c r="AY950" s="13"/>
      <c r="AZ950" s="13"/>
      <c r="BA950" s="13"/>
      <c r="BB950" s="13"/>
      <c r="BC950" s="13"/>
      <c r="BD950" s="13"/>
      <c r="BE950" s="13"/>
      <c r="BF950" s="13"/>
      <c r="BG950" s="13"/>
      <c r="BH950" s="13"/>
      <c r="BI950" s="13"/>
    </row>
    <row r="951" ht="12.75" customHeight="1">
      <c r="A951" s="1"/>
      <c r="B951" s="1" t="str">
        <f t="array" ref="B951">ifna(iferror(xlookup(C:C,'1000'!A:A,'1000'!D:D),iferror(xlookup(C:C,'2000'!A:A,'2000'!D:D),xlookup(C:C,'3000'!A:A,'3000'!D:D))),"-")</f>
        <v>-</v>
      </c>
      <c r="C951" s="26">
        <v>279.0</v>
      </c>
      <c r="D951" s="61" t="s">
        <v>1871</v>
      </c>
      <c r="E951" s="27" t="s">
        <v>3573</v>
      </c>
      <c r="F951" s="27" t="s">
        <v>50</v>
      </c>
      <c r="G951" s="27" t="s">
        <v>3481</v>
      </c>
      <c r="H951" s="28">
        <v>0.0</v>
      </c>
      <c r="I951" s="29"/>
      <c r="J951" s="27" t="s">
        <v>3574</v>
      </c>
      <c r="K951" s="30"/>
      <c r="L951" s="31"/>
      <c r="M951" s="51" t="s">
        <v>895</v>
      </c>
      <c r="N951" s="153" t="s">
        <v>58</v>
      </c>
      <c r="O951" s="149" t="s">
        <v>58</v>
      </c>
      <c r="P951" s="35"/>
      <c r="Q951" s="35"/>
      <c r="R951" s="35"/>
      <c r="S951" s="35"/>
      <c r="T951" s="35"/>
      <c r="U951" s="35"/>
      <c r="V951" s="35"/>
      <c r="W951" s="35"/>
      <c r="X951" s="35"/>
      <c r="Y951" s="35"/>
      <c r="Z951" s="38" t="str">
        <f t="array" ref="Z951">IFERROR(xlookup(C:C,'Follow up.1'!A:A,'Follow up.1'!AF:AF),"-")</f>
        <v>-</v>
      </c>
      <c r="AA951" s="31"/>
      <c r="AB951" s="31"/>
      <c r="AC951" s="31"/>
      <c r="AD951" s="31"/>
      <c r="AE951" s="31"/>
      <c r="AF951" s="31"/>
      <c r="AG951" s="31"/>
      <c r="AH951" s="31"/>
      <c r="AI951" s="31"/>
      <c r="AJ951" s="31"/>
      <c r="AK951" s="31"/>
      <c r="AL951" s="31"/>
      <c r="AM951" s="31"/>
      <c r="AN951" s="39" t="str">
        <f t="array" ref="AN951">IFNA(TEXT(XLOOKUP(C:C,'Follow up.2'!B:B,'Follow up.2'!AF:AF),if(left(B951,1)="3","x", "mm/yyyy")), "-")</f>
        <v>-</v>
      </c>
      <c r="AO951" s="31"/>
      <c r="AP951" s="27"/>
      <c r="AQ951" s="3"/>
      <c r="AR951" s="3"/>
      <c r="AS951" s="3"/>
      <c r="AT951" s="3"/>
      <c r="AU951" s="3"/>
      <c r="AV951" s="3"/>
      <c r="AW951" s="13"/>
      <c r="AX951" s="13"/>
      <c r="AY951" s="13"/>
      <c r="AZ951" s="13"/>
      <c r="BA951" s="13"/>
      <c r="BB951" s="13"/>
      <c r="BC951" s="13"/>
      <c r="BD951" s="13"/>
      <c r="BE951" s="13"/>
      <c r="BF951" s="13"/>
      <c r="BG951" s="13"/>
      <c r="BH951" s="13"/>
      <c r="BI951" s="13"/>
    </row>
    <row r="952" ht="12.75" customHeight="1">
      <c r="A952" s="1"/>
      <c r="B952" s="1" t="str">
        <f t="array" ref="B952">ifna(iferror(xlookup(C:C,'1000'!A:A,'1000'!D:D),iferror(xlookup(C:C,'2000'!A:A,'2000'!D:D),xlookup(C:C,'3000'!A:A,'3000'!D:D))),"-")</f>
        <v>-</v>
      </c>
      <c r="C952" s="26">
        <v>280.0</v>
      </c>
      <c r="D952" s="27" t="s">
        <v>3575</v>
      </c>
      <c r="E952" s="27" t="s">
        <v>3576</v>
      </c>
      <c r="F952" s="27" t="s">
        <v>50</v>
      </c>
      <c r="G952" s="27" t="s">
        <v>3481</v>
      </c>
      <c r="H952" s="28">
        <v>0.0</v>
      </c>
      <c r="I952" s="29"/>
      <c r="J952" s="27" t="s">
        <v>3577</v>
      </c>
      <c r="K952" s="30"/>
      <c r="L952" s="31"/>
      <c r="M952" s="51" t="s">
        <v>895</v>
      </c>
      <c r="N952" s="153" t="s">
        <v>58</v>
      </c>
      <c r="O952" s="149" t="s">
        <v>58</v>
      </c>
      <c r="P952" s="35"/>
      <c r="Q952" s="35"/>
      <c r="R952" s="35"/>
      <c r="S952" s="35"/>
      <c r="T952" s="35"/>
      <c r="U952" s="35"/>
      <c r="V952" s="35"/>
      <c r="W952" s="35"/>
      <c r="X952" s="35"/>
      <c r="Y952" s="35"/>
      <c r="Z952" s="38" t="str">
        <f t="array" ref="Z952">IFERROR(xlookup(C:C,'Follow up.1'!A:A,'Follow up.1'!AF:AF),"-")</f>
        <v>-</v>
      </c>
      <c r="AA952" s="31"/>
      <c r="AB952" s="31"/>
      <c r="AC952" s="31"/>
      <c r="AD952" s="31"/>
      <c r="AE952" s="31"/>
      <c r="AF952" s="31"/>
      <c r="AG952" s="31"/>
      <c r="AH952" s="31"/>
      <c r="AI952" s="31"/>
      <c r="AJ952" s="31"/>
      <c r="AK952" s="31"/>
      <c r="AL952" s="31"/>
      <c r="AM952" s="31"/>
      <c r="AN952" s="39" t="str">
        <f t="array" ref="AN952">IFNA(TEXT(XLOOKUP(C:C,'Follow up.2'!B:B,'Follow up.2'!AF:AF),if(left(B952,1)="3","x", "mm/yyyy")), "-")</f>
        <v>-</v>
      </c>
      <c r="AO952" s="31"/>
      <c r="AP952" s="27"/>
      <c r="AQ952" s="3"/>
      <c r="AR952" s="3"/>
      <c r="AS952" s="3"/>
      <c r="AT952" s="3"/>
      <c r="AU952" s="3"/>
      <c r="AV952" s="3"/>
      <c r="AW952" s="13"/>
      <c r="AX952" s="13"/>
      <c r="AY952" s="13"/>
      <c r="AZ952" s="13"/>
      <c r="BA952" s="13"/>
      <c r="BB952" s="13"/>
      <c r="BC952" s="13"/>
      <c r="BD952" s="13"/>
      <c r="BE952" s="13"/>
      <c r="BF952" s="13"/>
      <c r="BG952" s="13"/>
      <c r="BH952" s="13"/>
      <c r="BI952" s="13"/>
    </row>
    <row r="953" ht="12.75" customHeight="1">
      <c r="A953" s="1"/>
      <c r="B953" s="1" t="str">
        <f t="array" ref="B953">ifna(iferror(xlookup(C:C,'1000'!A:A,'1000'!D:D),iferror(xlookup(C:C,'2000'!A:A,'2000'!D:D),xlookup(C:C,'3000'!A:A,'3000'!D:D))),"-")</f>
        <v>-</v>
      </c>
      <c r="C953" s="26">
        <v>288.0</v>
      </c>
      <c r="D953" s="27" t="s">
        <v>3578</v>
      </c>
      <c r="E953" s="27" t="s">
        <v>3579</v>
      </c>
      <c r="F953" s="27" t="s">
        <v>50</v>
      </c>
      <c r="G953" s="27" t="s">
        <v>3481</v>
      </c>
      <c r="H953" s="28">
        <v>0.0</v>
      </c>
      <c r="I953" s="29"/>
      <c r="J953" s="27" t="s">
        <v>3580</v>
      </c>
      <c r="K953" s="30"/>
      <c r="L953" s="31"/>
      <c r="M953" s="51" t="s">
        <v>895</v>
      </c>
      <c r="N953" s="153" t="s">
        <v>58</v>
      </c>
      <c r="O953" s="149" t="s">
        <v>58</v>
      </c>
      <c r="P953" s="35"/>
      <c r="Q953" s="35"/>
      <c r="R953" s="35"/>
      <c r="S953" s="35"/>
      <c r="T953" s="35"/>
      <c r="U953" s="35"/>
      <c r="V953" s="35"/>
      <c r="W953" s="35"/>
      <c r="X953" s="35"/>
      <c r="Y953" s="35"/>
      <c r="Z953" s="38" t="str">
        <f t="array" ref="Z953">IFERROR(xlookup(C:C,'Follow up.1'!A:A,'Follow up.1'!AF:AF),"-")</f>
        <v>-</v>
      </c>
      <c r="AA953" s="31"/>
      <c r="AB953" s="31"/>
      <c r="AC953" s="31"/>
      <c r="AD953" s="31"/>
      <c r="AE953" s="31"/>
      <c r="AF953" s="31"/>
      <c r="AG953" s="31"/>
      <c r="AH953" s="31"/>
      <c r="AI953" s="31"/>
      <c r="AJ953" s="31"/>
      <c r="AK953" s="31"/>
      <c r="AL953" s="31"/>
      <c r="AM953" s="31"/>
      <c r="AN953" s="39" t="str">
        <f t="array" ref="AN953">IFNA(TEXT(XLOOKUP(C:C,'Follow up.2'!B:B,'Follow up.2'!AF:AF),if(left(B953,1)="3","x", "mm/yyyy")), "-")</f>
        <v>-</v>
      </c>
      <c r="AO953" s="31"/>
      <c r="AP953" s="27"/>
      <c r="AQ953" s="3"/>
      <c r="AR953" s="3"/>
      <c r="AS953" s="3"/>
      <c r="AT953" s="3"/>
      <c r="AU953" s="3"/>
      <c r="AV953" s="3"/>
      <c r="AW953" s="13"/>
      <c r="AX953" s="13"/>
      <c r="AY953" s="13"/>
      <c r="AZ953" s="13"/>
      <c r="BA953" s="13"/>
      <c r="BB953" s="13"/>
      <c r="BC953" s="13"/>
      <c r="BD953" s="13"/>
      <c r="BE953" s="13"/>
      <c r="BF953" s="13"/>
      <c r="BG953" s="13"/>
      <c r="BH953" s="13"/>
      <c r="BI953" s="13"/>
    </row>
    <row r="954" ht="12.75" customHeight="1">
      <c r="A954" s="1"/>
      <c r="B954" s="1" t="str">
        <f t="array" ref="B954">ifna(iferror(xlookup(C:C,'1000'!A:A,'1000'!D:D),iferror(xlookup(C:C,'2000'!A:A,'2000'!D:D),xlookup(C:C,'3000'!A:A,'3000'!D:D))),"-")</f>
        <v>-</v>
      </c>
      <c r="C954" s="26">
        <v>293.0</v>
      </c>
      <c r="D954" s="27" t="s">
        <v>3581</v>
      </c>
      <c r="E954" s="27" t="s">
        <v>3582</v>
      </c>
      <c r="F954" s="27" t="s">
        <v>50</v>
      </c>
      <c r="G954" s="27" t="s">
        <v>3481</v>
      </c>
      <c r="H954" s="28">
        <v>0.0</v>
      </c>
      <c r="I954" s="29" t="s">
        <v>3583</v>
      </c>
      <c r="J954" s="27" t="s">
        <v>3583</v>
      </c>
      <c r="K954" s="30"/>
      <c r="L954" s="31"/>
      <c r="M954" s="51" t="s">
        <v>895</v>
      </c>
      <c r="N954" s="153" t="s">
        <v>58</v>
      </c>
      <c r="O954" s="149" t="s">
        <v>58</v>
      </c>
      <c r="P954" s="35"/>
      <c r="Q954" s="35"/>
      <c r="R954" s="35"/>
      <c r="S954" s="35"/>
      <c r="T954" s="35"/>
      <c r="U954" s="35"/>
      <c r="V954" s="35"/>
      <c r="W954" s="35"/>
      <c r="X954" s="35"/>
      <c r="Y954" s="35"/>
      <c r="Z954" s="38" t="str">
        <f t="array" ref="Z954">IFERROR(xlookup(C:C,'Follow up.1'!A:A,'Follow up.1'!AF:AF),"-")</f>
        <v>-</v>
      </c>
      <c r="AA954" s="31"/>
      <c r="AB954" s="31"/>
      <c r="AC954" s="32"/>
      <c r="AD954" s="31"/>
      <c r="AE954" s="31"/>
      <c r="AF954" s="31"/>
      <c r="AG954" s="31"/>
      <c r="AH954" s="31"/>
      <c r="AI954" s="31"/>
      <c r="AJ954" s="31"/>
      <c r="AK954" s="31"/>
      <c r="AL954" s="31"/>
      <c r="AM954" s="31"/>
      <c r="AN954" s="39" t="str">
        <f t="array" ref="AN954">IFNA(TEXT(XLOOKUP(C:C,'Follow up.2'!B:B,'Follow up.2'!AF:AF),if(left(B954,1)="3","x", "mm/yyyy")), "-")</f>
        <v>-</v>
      </c>
      <c r="AO954" s="31"/>
      <c r="AP954" s="27"/>
      <c r="AQ954" s="3"/>
      <c r="AR954" s="3"/>
      <c r="AS954" s="3"/>
      <c r="AT954" s="3"/>
      <c r="AU954" s="3"/>
      <c r="AV954" s="3"/>
      <c r="AW954" s="13"/>
      <c r="AX954" s="13"/>
      <c r="AY954" s="13"/>
      <c r="AZ954" s="13"/>
      <c r="BA954" s="13"/>
      <c r="BB954" s="13"/>
      <c r="BC954" s="13"/>
      <c r="BD954" s="13"/>
      <c r="BE954" s="13"/>
      <c r="BF954" s="13"/>
      <c r="BG954" s="13"/>
      <c r="BH954" s="13"/>
      <c r="BI954" s="13"/>
    </row>
    <row r="955" ht="12.75" customHeight="1">
      <c r="A955" s="1"/>
      <c r="B955" s="1" t="str">
        <f t="array" ref="B955">ifna(iferror(xlookup(C:C,'1000'!A:A,'1000'!D:D),iferror(xlookup(C:C,'2000'!A:A,'2000'!D:D),xlookup(C:C,'3000'!A:A,'3000'!D:D))),"-")</f>
        <v>-</v>
      </c>
      <c r="C955" s="26">
        <v>319.0</v>
      </c>
      <c r="D955" s="27" t="s">
        <v>3584</v>
      </c>
      <c r="E955" s="27" t="s">
        <v>1882</v>
      </c>
      <c r="F955" s="27" t="s">
        <v>50</v>
      </c>
      <c r="G955" s="27" t="s">
        <v>3481</v>
      </c>
      <c r="H955" s="28">
        <v>0.0</v>
      </c>
      <c r="I955" s="29"/>
      <c r="J955" s="27" t="s">
        <v>3585</v>
      </c>
      <c r="K955" s="30"/>
      <c r="L955" s="31"/>
      <c r="M955" s="51" t="s">
        <v>895</v>
      </c>
      <c r="N955" s="153" t="s">
        <v>58</v>
      </c>
      <c r="O955" s="149" t="s">
        <v>58</v>
      </c>
      <c r="P955" s="35"/>
      <c r="Q955" s="35"/>
      <c r="R955" s="35"/>
      <c r="S955" s="35"/>
      <c r="T955" s="35"/>
      <c r="U955" s="35"/>
      <c r="V955" s="35"/>
      <c r="W955" s="35"/>
      <c r="X955" s="35"/>
      <c r="Y955" s="35"/>
      <c r="Z955" s="38" t="str">
        <f t="array" ref="Z955">IFERROR(xlookup(C:C,'Follow up.1'!A:A,'Follow up.1'!AF:AF),"-")</f>
        <v>-</v>
      </c>
      <c r="AA955" s="31"/>
      <c r="AB955" s="31"/>
      <c r="AC955" s="31"/>
      <c r="AD955" s="31"/>
      <c r="AE955" s="31"/>
      <c r="AF955" s="31"/>
      <c r="AG955" s="31"/>
      <c r="AH955" s="31"/>
      <c r="AI955" s="31"/>
      <c r="AJ955" s="31"/>
      <c r="AK955" s="31"/>
      <c r="AL955" s="31"/>
      <c r="AM955" s="31"/>
      <c r="AN955" s="39" t="str">
        <f t="array" ref="AN955">IFNA(TEXT(XLOOKUP(C:C,'Follow up.2'!B:B,'Follow up.2'!AF:AF),if(left(B955,1)="3","x", "mm/yyyy")), "-")</f>
        <v>-</v>
      </c>
      <c r="AO955" s="31"/>
      <c r="AP955" s="27"/>
      <c r="AQ955" s="3"/>
      <c r="AR955" s="3"/>
      <c r="AS955" s="3"/>
      <c r="AT955" s="3"/>
      <c r="AU955" s="3"/>
      <c r="AV955" s="3"/>
      <c r="AW955" s="13"/>
      <c r="AX955" s="13"/>
      <c r="AY955" s="13"/>
      <c r="AZ955" s="13"/>
      <c r="BA955" s="13"/>
      <c r="BB955" s="13"/>
      <c r="BC955" s="13"/>
      <c r="BD955" s="13"/>
      <c r="BE955" s="13"/>
      <c r="BF955" s="13"/>
      <c r="BG955" s="13"/>
      <c r="BH955" s="13"/>
      <c r="BI955" s="13"/>
    </row>
    <row r="956" ht="12.75" customHeight="1">
      <c r="A956" s="1"/>
      <c r="B956" s="1" t="str">
        <f t="array" ref="B956">ifna(iferror(xlookup(C:C,'1000'!A:A,'1000'!D:D),iferror(xlookup(C:C,'2000'!A:A,'2000'!D:D),xlookup(C:C,'3000'!A:A,'3000'!D:D))),"-")</f>
        <v>-</v>
      </c>
      <c r="C956" s="26">
        <v>363.0</v>
      </c>
      <c r="D956" s="27" t="s">
        <v>3586</v>
      </c>
      <c r="E956" s="27" t="s">
        <v>3587</v>
      </c>
      <c r="F956" s="27" t="s">
        <v>50</v>
      </c>
      <c r="G956" s="27" t="s">
        <v>3481</v>
      </c>
      <c r="H956" s="28">
        <v>0.0</v>
      </c>
      <c r="I956" s="29" t="s">
        <v>3588</v>
      </c>
      <c r="J956" s="27" t="s">
        <v>3588</v>
      </c>
      <c r="K956" s="30"/>
      <c r="L956" s="31"/>
      <c r="M956" s="51" t="s">
        <v>895</v>
      </c>
      <c r="N956" s="153" t="s">
        <v>58</v>
      </c>
      <c r="O956" s="149" t="s">
        <v>58</v>
      </c>
      <c r="P956" s="35"/>
      <c r="Q956" s="35"/>
      <c r="R956" s="35"/>
      <c r="S956" s="35"/>
      <c r="T956" s="35"/>
      <c r="U956" s="35"/>
      <c r="V956" s="35"/>
      <c r="W956" s="35"/>
      <c r="X956" s="35"/>
      <c r="Y956" s="35"/>
      <c r="Z956" s="38" t="str">
        <f t="array" ref="Z956">IFERROR(xlookup(C:C,'Follow up.1'!A:A,'Follow up.1'!AF:AF),"-")</f>
        <v>-</v>
      </c>
      <c r="AA956" s="31"/>
      <c r="AB956" s="31"/>
      <c r="AC956" s="31"/>
      <c r="AD956" s="31"/>
      <c r="AE956" s="31"/>
      <c r="AF956" s="31"/>
      <c r="AG956" s="31"/>
      <c r="AH956" s="31"/>
      <c r="AI956" s="31"/>
      <c r="AJ956" s="31"/>
      <c r="AK956" s="31"/>
      <c r="AL956" s="31"/>
      <c r="AM956" s="31"/>
      <c r="AN956" s="39" t="str">
        <f t="array" ref="AN956">IFNA(TEXT(XLOOKUP(C:C,'Follow up.2'!B:B,'Follow up.2'!AF:AF),if(left(B956,1)="3","x", "mm/yyyy")), "-")</f>
        <v>-</v>
      </c>
      <c r="AO956" s="31"/>
      <c r="AP956" s="27"/>
      <c r="AQ956" s="3"/>
      <c r="AR956" s="3"/>
      <c r="AS956" s="3"/>
      <c r="AT956" s="3"/>
      <c r="AU956" s="3"/>
      <c r="AV956" s="3"/>
      <c r="AW956" s="3"/>
      <c r="AX956" s="3"/>
      <c r="AY956" s="3"/>
      <c r="AZ956" s="3"/>
      <c r="BA956" s="3"/>
      <c r="BB956" s="3"/>
      <c r="BC956" s="3"/>
      <c r="BD956" s="3"/>
      <c r="BE956" s="3"/>
      <c r="BF956" s="3"/>
      <c r="BG956" s="3"/>
      <c r="BH956" s="3"/>
      <c r="BI956" s="3"/>
    </row>
    <row r="957" ht="12.75" customHeight="1">
      <c r="A957" s="1"/>
      <c r="B957" s="1" t="str">
        <f t="array" ref="B957">ifna(iferror(xlookup(C:C,'1000'!A:A,'1000'!D:D),iferror(xlookup(C:C,'2000'!A:A,'2000'!D:D),xlookup(C:C,'3000'!A:A,'3000'!D:D))),"-")</f>
        <v>-</v>
      </c>
      <c r="C957" s="26">
        <v>365.0</v>
      </c>
      <c r="D957" s="27" t="s">
        <v>1035</v>
      </c>
      <c r="E957" s="27" t="s">
        <v>3589</v>
      </c>
      <c r="F957" s="27" t="s">
        <v>50</v>
      </c>
      <c r="G957" s="27" t="s">
        <v>3481</v>
      </c>
      <c r="H957" s="28">
        <v>0.0</v>
      </c>
      <c r="I957" s="29">
        <v>0.0</v>
      </c>
      <c r="J957" s="27" t="s">
        <v>3590</v>
      </c>
      <c r="K957" s="30"/>
      <c r="L957" s="31"/>
      <c r="M957" s="51" t="s">
        <v>895</v>
      </c>
      <c r="N957" s="153" t="s">
        <v>58</v>
      </c>
      <c r="O957" s="149" t="s">
        <v>58</v>
      </c>
      <c r="P957" s="35"/>
      <c r="Q957" s="35"/>
      <c r="R957" s="35"/>
      <c r="S957" s="35"/>
      <c r="T957" s="35"/>
      <c r="U957" s="35"/>
      <c r="V957" s="35"/>
      <c r="W957" s="35"/>
      <c r="X957" s="35"/>
      <c r="Y957" s="35"/>
      <c r="Z957" s="38" t="str">
        <f t="array" ref="Z957">IFERROR(xlookup(C:C,'Follow up.1'!A:A,'Follow up.1'!AF:AF),"-")</f>
        <v>-</v>
      </c>
      <c r="AA957" s="31"/>
      <c r="AB957" s="31"/>
      <c r="AC957" s="31"/>
      <c r="AD957" s="31"/>
      <c r="AE957" s="31"/>
      <c r="AF957" s="31"/>
      <c r="AG957" s="31"/>
      <c r="AH957" s="31"/>
      <c r="AI957" s="31"/>
      <c r="AJ957" s="31"/>
      <c r="AK957" s="31"/>
      <c r="AL957" s="31"/>
      <c r="AM957" s="31"/>
      <c r="AN957" s="39" t="str">
        <f t="array" ref="AN957">IFNA(TEXT(XLOOKUP(C:C,'Follow up.2'!B:B,'Follow up.2'!AF:AF),if(left(B957,1)="3","x", "mm/yyyy")), "-")</f>
        <v>-</v>
      </c>
      <c r="AO957" s="31"/>
      <c r="AP957" s="27"/>
      <c r="AQ957" s="3"/>
      <c r="AR957" s="3"/>
      <c r="AS957" s="3"/>
      <c r="AT957" s="3"/>
      <c r="AU957" s="3"/>
      <c r="AV957" s="3"/>
      <c r="AW957" s="13"/>
      <c r="AX957" s="13"/>
      <c r="AY957" s="13"/>
      <c r="AZ957" s="13"/>
      <c r="BA957" s="13"/>
      <c r="BB957" s="13"/>
      <c r="BC957" s="13"/>
      <c r="BD957" s="13"/>
      <c r="BE957" s="13"/>
      <c r="BF957" s="13"/>
      <c r="BG957" s="13"/>
      <c r="BH957" s="13"/>
      <c r="BI957" s="13"/>
    </row>
    <row r="958" ht="12.75" customHeight="1">
      <c r="A958" s="1"/>
      <c r="B958" s="1" t="str">
        <f t="array" ref="B958">ifna(iferror(xlookup(C:C,'1000'!A:A,'1000'!D:D),iferror(xlookup(C:C,'2000'!A:A,'2000'!D:D),xlookup(C:C,'3000'!A:A,'3000'!D:D))),"-")</f>
        <v>-</v>
      </c>
      <c r="C958" s="26">
        <v>375.0</v>
      </c>
      <c r="D958" s="27" t="s">
        <v>1959</v>
      </c>
      <c r="E958" s="27" t="s">
        <v>3591</v>
      </c>
      <c r="F958" s="27" t="s">
        <v>50</v>
      </c>
      <c r="G958" s="27" t="s">
        <v>3481</v>
      </c>
      <c r="H958" s="28">
        <v>0.0</v>
      </c>
      <c r="I958" s="29">
        <v>0.0</v>
      </c>
      <c r="J958" s="27" t="s">
        <v>3592</v>
      </c>
      <c r="K958" s="30"/>
      <c r="L958" s="31"/>
      <c r="M958" s="51" t="s">
        <v>895</v>
      </c>
      <c r="N958" s="153" t="s">
        <v>58</v>
      </c>
      <c r="O958" s="149" t="s">
        <v>58</v>
      </c>
      <c r="P958" s="35"/>
      <c r="Q958" s="35"/>
      <c r="R958" s="35"/>
      <c r="S958" s="35"/>
      <c r="T958" s="35"/>
      <c r="U958" s="35"/>
      <c r="V958" s="35"/>
      <c r="W958" s="35"/>
      <c r="X958" s="35"/>
      <c r="Y958" s="35"/>
      <c r="Z958" s="38" t="str">
        <f t="array" ref="Z958">IFERROR(xlookup(C:C,'Follow up.1'!A:A,'Follow up.1'!AF:AF),"-")</f>
        <v>-</v>
      </c>
      <c r="AA958" s="31"/>
      <c r="AB958" s="31"/>
      <c r="AC958" s="31"/>
      <c r="AD958" s="31"/>
      <c r="AE958" s="31"/>
      <c r="AF958" s="31"/>
      <c r="AG958" s="31"/>
      <c r="AH958" s="31"/>
      <c r="AI958" s="31"/>
      <c r="AJ958" s="31"/>
      <c r="AK958" s="31"/>
      <c r="AL958" s="31"/>
      <c r="AM958" s="31"/>
      <c r="AN958" s="39" t="str">
        <f t="array" ref="AN958">IFNA(TEXT(XLOOKUP(C:C,'Follow up.2'!B:B,'Follow up.2'!AF:AF),if(left(B958,1)="3","x", "mm/yyyy")), "-")</f>
        <v>-</v>
      </c>
      <c r="AO958" s="31"/>
      <c r="AP958" s="27"/>
      <c r="AQ958" s="3"/>
      <c r="AR958" s="3"/>
      <c r="AS958" s="3"/>
      <c r="AT958" s="3"/>
      <c r="AU958" s="3"/>
      <c r="AV958" s="3"/>
      <c r="AW958" s="13"/>
      <c r="AX958" s="13"/>
      <c r="AY958" s="13"/>
      <c r="AZ958" s="13"/>
      <c r="BA958" s="13"/>
      <c r="BB958" s="13"/>
      <c r="BC958" s="13"/>
      <c r="BD958" s="13"/>
      <c r="BE958" s="13"/>
      <c r="BF958" s="13"/>
      <c r="BG958" s="13"/>
      <c r="BH958" s="13"/>
      <c r="BI958" s="13"/>
    </row>
    <row r="959" ht="12.75" customHeight="1">
      <c r="A959" s="1"/>
      <c r="B959" s="1" t="str">
        <f t="array" ref="B959">ifna(iferror(xlookup(C:C,'1000'!A:A,'1000'!D:D),iferror(xlookup(C:C,'2000'!A:A,'2000'!D:D),xlookup(C:C,'3000'!A:A,'3000'!D:D))),"-")</f>
        <v>-</v>
      </c>
      <c r="C959" s="26">
        <v>389.0</v>
      </c>
      <c r="D959" s="27" t="s">
        <v>3224</v>
      </c>
      <c r="E959" s="27" t="s">
        <v>3593</v>
      </c>
      <c r="F959" s="27" t="s">
        <v>50</v>
      </c>
      <c r="G959" s="27" t="s">
        <v>3481</v>
      </c>
      <c r="H959" s="28">
        <v>0.0</v>
      </c>
      <c r="I959" s="29">
        <v>0.0</v>
      </c>
      <c r="J959" s="27" t="s">
        <v>3594</v>
      </c>
      <c r="K959" s="30"/>
      <c r="L959" s="31"/>
      <c r="M959" s="51" t="s">
        <v>895</v>
      </c>
      <c r="N959" s="153" t="s">
        <v>58</v>
      </c>
      <c r="O959" s="149" t="s">
        <v>58</v>
      </c>
      <c r="P959" s="35"/>
      <c r="Q959" s="35"/>
      <c r="R959" s="35"/>
      <c r="S959" s="35"/>
      <c r="T959" s="35"/>
      <c r="U959" s="35"/>
      <c r="V959" s="35"/>
      <c r="W959" s="35"/>
      <c r="X959" s="35"/>
      <c r="Y959" s="35"/>
      <c r="Z959" s="38" t="str">
        <f t="array" ref="Z959">IFERROR(xlookup(C:C,'Follow up.1'!A:A,'Follow up.1'!AF:AF),"-")</f>
        <v>-</v>
      </c>
      <c r="AA959" s="31"/>
      <c r="AB959" s="31"/>
      <c r="AC959" s="31"/>
      <c r="AD959" s="31"/>
      <c r="AE959" s="31"/>
      <c r="AF959" s="31"/>
      <c r="AG959" s="31"/>
      <c r="AH959" s="31"/>
      <c r="AI959" s="31"/>
      <c r="AJ959" s="31"/>
      <c r="AK959" s="31"/>
      <c r="AL959" s="31"/>
      <c r="AM959" s="31"/>
      <c r="AN959" s="39" t="str">
        <f t="array" ref="AN959">IFNA(TEXT(XLOOKUP(C:C,'Follow up.2'!B:B,'Follow up.2'!AF:AF),if(left(B959,1)="3","x", "mm/yyyy")), "-")</f>
        <v>-</v>
      </c>
      <c r="AO959" s="31"/>
      <c r="AP959" s="27"/>
      <c r="AQ959" s="3"/>
      <c r="AR959" s="3"/>
      <c r="AS959" s="3"/>
      <c r="AT959" s="3"/>
      <c r="AU959" s="3"/>
      <c r="AV959" s="3"/>
      <c r="AW959" s="3"/>
      <c r="AX959" s="3"/>
      <c r="AY959" s="3"/>
      <c r="AZ959" s="3"/>
      <c r="BA959" s="3"/>
      <c r="BB959" s="3"/>
      <c r="BC959" s="3"/>
      <c r="BD959" s="3"/>
      <c r="BE959" s="3"/>
      <c r="BF959" s="3"/>
      <c r="BG959" s="3"/>
      <c r="BH959" s="3"/>
      <c r="BI959" s="3"/>
    </row>
    <row r="960" ht="12.75" customHeight="1">
      <c r="A960" s="1"/>
      <c r="B960" s="1" t="str">
        <f t="array" ref="B960">ifna(iferror(xlookup(C:C,'1000'!A:A,'1000'!D:D),iferror(xlookup(C:C,'2000'!A:A,'2000'!D:D),xlookup(C:C,'3000'!A:A,'3000'!D:D))),"-")</f>
        <v>-</v>
      </c>
      <c r="C960" s="26">
        <v>443.0</v>
      </c>
      <c r="D960" s="27" t="s">
        <v>3595</v>
      </c>
      <c r="E960" s="27" t="s">
        <v>3596</v>
      </c>
      <c r="F960" s="27" t="s">
        <v>50</v>
      </c>
      <c r="G960" s="27" t="s">
        <v>3481</v>
      </c>
      <c r="H960" s="28">
        <v>0.0</v>
      </c>
      <c r="I960" s="29">
        <v>0.0</v>
      </c>
      <c r="J960" s="27" t="s">
        <v>3597</v>
      </c>
      <c r="K960" s="30" t="s">
        <v>3226</v>
      </c>
      <c r="L960" s="31" t="s">
        <v>3226</v>
      </c>
      <c r="M960" s="31"/>
      <c r="N960" s="153" t="s">
        <v>58</v>
      </c>
      <c r="O960" s="149" t="s">
        <v>58</v>
      </c>
      <c r="P960" s="35" t="s">
        <v>45</v>
      </c>
      <c r="Q960" s="35"/>
      <c r="R960" s="35"/>
      <c r="S960" s="35"/>
      <c r="T960" s="35"/>
      <c r="U960" s="35"/>
      <c r="V960" s="35"/>
      <c r="W960" s="35"/>
      <c r="X960" s="35"/>
      <c r="Y960" s="35"/>
      <c r="Z960" s="38" t="str">
        <f t="array" ref="Z960">IFERROR(xlookup(C:C,'Follow up.1'!A:A,'Follow up.1'!AF:AF),"-")</f>
        <v>-</v>
      </c>
      <c r="AA960" s="31"/>
      <c r="AB960" s="31"/>
      <c r="AC960" s="31"/>
      <c r="AD960" s="31"/>
      <c r="AE960" s="31"/>
      <c r="AF960" s="31"/>
      <c r="AG960" s="31"/>
      <c r="AH960" s="31"/>
      <c r="AI960" s="31"/>
      <c r="AJ960" s="31"/>
      <c r="AK960" s="31"/>
      <c r="AL960" s="31"/>
      <c r="AM960" s="31"/>
      <c r="AN960" s="39" t="str">
        <f t="array" ref="AN960">IFNA(TEXT(XLOOKUP(C:C,'Follow up.2'!B:B,'Follow up.2'!AF:AF),if(left(B960,1)="3","x", "mm/yyyy")), "-")</f>
        <v>-</v>
      </c>
      <c r="AO960" s="31"/>
      <c r="AP960" s="27"/>
      <c r="AQ960" s="3"/>
      <c r="AR960" s="3"/>
      <c r="AS960" s="3"/>
      <c r="AT960" s="3"/>
      <c r="AU960" s="3"/>
      <c r="AV960" s="3"/>
      <c r="AW960" s="3"/>
      <c r="AX960" s="3"/>
      <c r="AY960" s="3"/>
      <c r="AZ960" s="3"/>
      <c r="BA960" s="3"/>
      <c r="BB960" s="3"/>
      <c r="BC960" s="3"/>
      <c r="BD960" s="3"/>
      <c r="BE960" s="3"/>
      <c r="BF960" s="3"/>
      <c r="BG960" s="3"/>
      <c r="BH960" s="3"/>
      <c r="BI960" s="3"/>
    </row>
    <row r="961" ht="12.75" customHeight="1">
      <c r="A961" s="1"/>
      <c r="B961" s="1" t="str">
        <f t="array" ref="B961">ifna(iferror(xlookup(C:C,'1000'!A:A,'1000'!D:D),iferror(xlookup(C:C,'2000'!A:A,'2000'!D:D),xlookup(C:C,'3000'!A:A,'3000'!D:D))),"-")</f>
        <v>-</v>
      </c>
      <c r="C961" s="26">
        <v>460.0</v>
      </c>
      <c r="D961" s="27" t="s">
        <v>3598</v>
      </c>
      <c r="E961" s="27" t="s">
        <v>3599</v>
      </c>
      <c r="F961" s="27" t="s">
        <v>50</v>
      </c>
      <c r="G961" s="27" t="s">
        <v>3481</v>
      </c>
      <c r="H961" s="28">
        <v>0.0</v>
      </c>
      <c r="I961" s="29">
        <v>0.0</v>
      </c>
      <c r="J961" s="27" t="s">
        <v>3600</v>
      </c>
      <c r="K961" s="30" t="s">
        <v>3601</v>
      </c>
      <c r="L961" s="31" t="s">
        <v>3601</v>
      </c>
      <c r="M961" s="31"/>
      <c r="N961" s="153" t="s">
        <v>58</v>
      </c>
      <c r="O961" s="149" t="s">
        <v>58</v>
      </c>
      <c r="P961" s="35" t="s">
        <v>76</v>
      </c>
      <c r="Q961" s="35" t="s">
        <v>76</v>
      </c>
      <c r="R961" s="35" t="s">
        <v>1058</v>
      </c>
      <c r="S961" s="35" t="s">
        <v>45</v>
      </c>
      <c r="T961" s="35" t="s">
        <v>45</v>
      </c>
      <c r="U961" s="35" t="s">
        <v>76</v>
      </c>
      <c r="V961" s="35"/>
      <c r="W961" s="35"/>
      <c r="X961" s="35"/>
      <c r="Y961" s="35"/>
      <c r="Z961" s="38" t="str">
        <f t="array" ref="Z961">IFERROR(xlookup(C:C,'Follow up.1'!A:A,'Follow up.1'!AF:AF),"-")</f>
        <v>-</v>
      </c>
      <c r="AA961" s="31"/>
      <c r="AB961" s="31"/>
      <c r="AC961" s="31"/>
      <c r="AD961" s="31"/>
      <c r="AE961" s="31"/>
      <c r="AF961" s="31"/>
      <c r="AG961" s="31"/>
      <c r="AH961" s="31"/>
      <c r="AI961" s="31"/>
      <c r="AJ961" s="31"/>
      <c r="AK961" s="31"/>
      <c r="AL961" s="31"/>
      <c r="AM961" s="31"/>
      <c r="AN961" s="39" t="str">
        <f t="array" ref="AN961">IFNA(TEXT(XLOOKUP(C:C,'Follow up.2'!B:B,'Follow up.2'!AF:AF),if(left(B961,1)="3","x", "mm/yyyy")), "-")</f>
        <v>-</v>
      </c>
      <c r="AO961" s="31"/>
      <c r="AP961" s="27"/>
      <c r="AQ961" s="3"/>
      <c r="AR961" s="3"/>
      <c r="AS961" s="3"/>
      <c r="AT961" s="3"/>
      <c r="AU961" s="3"/>
      <c r="AV961" s="3"/>
      <c r="AW961" s="3"/>
      <c r="AX961" s="3"/>
      <c r="AY961" s="3"/>
      <c r="AZ961" s="3"/>
      <c r="BA961" s="3"/>
      <c r="BB961" s="3"/>
      <c r="BC961" s="3"/>
      <c r="BD961" s="3"/>
      <c r="BE961" s="3"/>
      <c r="BF961" s="3"/>
      <c r="BG961" s="3"/>
      <c r="BH961" s="3"/>
      <c r="BI961" s="3"/>
    </row>
    <row r="962" ht="12.75" customHeight="1">
      <c r="A962" s="1"/>
      <c r="B962" s="1" t="str">
        <f t="array" ref="B962">ifna(iferror(xlookup(C:C,'1000'!A:A,'1000'!D:D),iferror(xlookup(C:C,'2000'!A:A,'2000'!D:D),xlookup(C:C,'3000'!A:A,'3000'!D:D))),"-")</f>
        <v>-</v>
      </c>
      <c r="C962" s="26">
        <v>484.0</v>
      </c>
      <c r="D962" s="27" t="s">
        <v>3437</v>
      </c>
      <c r="E962" s="27" t="s">
        <v>3602</v>
      </c>
      <c r="F962" s="27" t="s">
        <v>50</v>
      </c>
      <c r="G962" s="27" t="s">
        <v>3481</v>
      </c>
      <c r="H962" s="28">
        <v>0.0</v>
      </c>
      <c r="I962" s="29" t="s">
        <v>3603</v>
      </c>
      <c r="J962" s="27" t="s">
        <v>3604</v>
      </c>
      <c r="K962" s="30" t="s">
        <v>3605</v>
      </c>
      <c r="L962" s="31" t="s">
        <v>3605</v>
      </c>
      <c r="M962" s="51" t="s">
        <v>895</v>
      </c>
      <c r="N962" s="74"/>
      <c r="O962" s="149" t="s">
        <v>58</v>
      </c>
      <c r="P962" s="35"/>
      <c r="Q962" s="35"/>
      <c r="R962" s="35"/>
      <c r="S962" s="35"/>
      <c r="T962" s="35"/>
      <c r="U962" s="35"/>
      <c r="V962" s="35"/>
      <c r="W962" s="35"/>
      <c r="X962" s="35"/>
      <c r="Y962" s="35"/>
      <c r="Z962" s="38" t="str">
        <f t="array" ref="Z962">IFERROR(xlookup(C:C,'Follow up.1'!A:A,'Follow up.1'!AF:AF),"-")</f>
        <v>-</v>
      </c>
      <c r="AA962" s="31"/>
      <c r="AB962" s="31"/>
      <c r="AC962" s="31"/>
      <c r="AD962" s="31"/>
      <c r="AE962" s="31"/>
      <c r="AF962" s="31"/>
      <c r="AG962" s="31"/>
      <c r="AH962" s="31"/>
      <c r="AI962" s="31"/>
      <c r="AJ962" s="31"/>
      <c r="AK962" s="31"/>
      <c r="AL962" s="31"/>
      <c r="AM962" s="31"/>
      <c r="AN962" s="39" t="str">
        <f t="array" ref="AN962">IFNA(TEXT(XLOOKUP(C:C,'Follow up.2'!B:B,'Follow up.2'!AF:AF),if(left(B962,1)="3","x", "mm/yyyy")), "-")</f>
        <v>-</v>
      </c>
      <c r="AO962" s="31"/>
      <c r="AP962" s="27"/>
      <c r="AQ962" s="3"/>
      <c r="AR962" s="3"/>
      <c r="AS962" s="3"/>
      <c r="AT962" s="3"/>
      <c r="AU962" s="3"/>
      <c r="AV962" s="3"/>
      <c r="AW962" s="3"/>
      <c r="AX962" s="3"/>
      <c r="AY962" s="3"/>
      <c r="AZ962" s="3"/>
      <c r="BA962" s="3"/>
      <c r="BB962" s="3"/>
      <c r="BC962" s="3"/>
      <c r="BD962" s="3"/>
      <c r="BE962" s="3"/>
      <c r="BF962" s="3"/>
      <c r="BG962" s="3"/>
      <c r="BH962" s="3"/>
      <c r="BI962" s="3"/>
    </row>
    <row r="963" ht="12.75" customHeight="1">
      <c r="A963" s="1"/>
      <c r="B963" s="1" t="str">
        <f t="array" ref="B963">ifna(iferror(xlookup(C:C,'1000'!A:A,'1000'!D:D),iferror(xlookup(C:C,'2000'!A:A,'2000'!D:D),xlookup(C:C,'3000'!A:A,'3000'!D:D))),"-")</f>
        <v>-</v>
      </c>
      <c r="C963" s="26">
        <v>523.0</v>
      </c>
      <c r="D963" s="27" t="s">
        <v>3606</v>
      </c>
      <c r="E963" s="27" t="s">
        <v>3607</v>
      </c>
      <c r="F963" s="27" t="s">
        <v>50</v>
      </c>
      <c r="G963" s="27" t="s">
        <v>3481</v>
      </c>
      <c r="H963" s="28">
        <v>0.0</v>
      </c>
      <c r="I963" s="29">
        <v>0.0</v>
      </c>
      <c r="J963" s="27" t="s">
        <v>3608</v>
      </c>
      <c r="K963" s="30" t="s">
        <v>3609</v>
      </c>
      <c r="L963" s="31" t="s">
        <v>3609</v>
      </c>
      <c r="M963" s="31"/>
      <c r="N963" s="153" t="s">
        <v>58</v>
      </c>
      <c r="O963" s="149" t="s">
        <v>58</v>
      </c>
      <c r="P963" s="35"/>
      <c r="Q963" s="35"/>
      <c r="R963" s="35"/>
      <c r="S963" s="35"/>
      <c r="T963" s="35"/>
      <c r="U963" s="35"/>
      <c r="V963" s="35"/>
      <c r="W963" s="35"/>
      <c r="X963" s="35"/>
      <c r="Y963" s="35"/>
      <c r="Z963" s="38" t="str">
        <f t="array" ref="Z963">IFERROR(xlookup(C:C,'Follow up.1'!A:A,'Follow up.1'!AF:AF),"-")</f>
        <v>-</v>
      </c>
      <c r="AA963" s="31"/>
      <c r="AB963" s="31"/>
      <c r="AC963" s="31"/>
      <c r="AD963" s="31"/>
      <c r="AE963" s="31"/>
      <c r="AF963" s="31"/>
      <c r="AG963" s="31"/>
      <c r="AH963" s="31"/>
      <c r="AI963" s="31"/>
      <c r="AJ963" s="31"/>
      <c r="AK963" s="31"/>
      <c r="AL963" s="31"/>
      <c r="AM963" s="31"/>
      <c r="AN963" s="39" t="str">
        <f t="array" ref="AN963">IFNA(TEXT(XLOOKUP(C:C,'Follow up.2'!B:B,'Follow up.2'!AF:AF),if(left(B963,1)="3","x", "mm/yyyy")), "-")</f>
        <v>-</v>
      </c>
      <c r="AO963" s="31"/>
      <c r="AP963" s="27"/>
      <c r="AQ963" s="3"/>
      <c r="AR963" s="3"/>
      <c r="AS963" s="3"/>
      <c r="AT963" s="3"/>
      <c r="AU963" s="3"/>
      <c r="AV963" s="3"/>
      <c r="AW963" s="3"/>
      <c r="AX963" s="3"/>
      <c r="AY963" s="3"/>
      <c r="AZ963" s="3"/>
      <c r="BA963" s="3"/>
      <c r="BB963" s="3"/>
      <c r="BC963" s="3"/>
      <c r="BD963" s="3"/>
      <c r="BE963" s="3"/>
      <c r="BF963" s="3"/>
      <c r="BG963" s="3"/>
      <c r="BH963" s="3"/>
      <c r="BI963" s="3"/>
    </row>
    <row r="964" ht="12.75" customHeight="1">
      <c r="A964" s="1"/>
      <c r="B964" s="1" t="str">
        <f t="array" ref="B964">ifna(iferror(xlookup(C:C,'1000'!A:A,'1000'!D:D),iferror(xlookup(C:C,'2000'!A:A,'2000'!D:D),xlookup(C:C,'3000'!A:A,'3000'!D:D))),"-")</f>
        <v>-</v>
      </c>
      <c r="C964" s="26">
        <v>539.0</v>
      </c>
      <c r="D964" s="27" t="s">
        <v>3610</v>
      </c>
      <c r="E964" s="27" t="s">
        <v>3611</v>
      </c>
      <c r="F964" s="27" t="s">
        <v>50</v>
      </c>
      <c r="G964" s="27" t="s">
        <v>3481</v>
      </c>
      <c r="H964" s="28">
        <v>0.0</v>
      </c>
      <c r="I964" s="29">
        <v>0.0</v>
      </c>
      <c r="J964" s="27" t="s">
        <v>3612</v>
      </c>
      <c r="K964" s="30" t="s">
        <v>3362</v>
      </c>
      <c r="L964" s="31" t="s">
        <v>3362</v>
      </c>
      <c r="M964" s="31"/>
      <c r="N964" s="153" t="s">
        <v>58</v>
      </c>
      <c r="O964" s="149" t="s">
        <v>58</v>
      </c>
      <c r="P964" s="35"/>
      <c r="Q964" s="35"/>
      <c r="R964" s="35"/>
      <c r="S964" s="35"/>
      <c r="T964" s="35"/>
      <c r="U964" s="35"/>
      <c r="V964" s="35"/>
      <c r="W964" s="35"/>
      <c r="X964" s="35"/>
      <c r="Y964" s="35"/>
      <c r="Z964" s="38" t="str">
        <f t="array" ref="Z964">IFERROR(xlookup(C:C,'Follow up.1'!A:A,'Follow up.1'!AF:AF),"-")</f>
        <v>-</v>
      </c>
      <c r="AA964" s="31"/>
      <c r="AB964" s="31"/>
      <c r="AC964" s="31"/>
      <c r="AD964" s="31"/>
      <c r="AE964" s="31"/>
      <c r="AF964" s="31"/>
      <c r="AG964" s="31"/>
      <c r="AH964" s="31"/>
      <c r="AI964" s="31"/>
      <c r="AJ964" s="31"/>
      <c r="AK964" s="31"/>
      <c r="AL964" s="31"/>
      <c r="AM964" s="31"/>
      <c r="AN964" s="39" t="str">
        <f t="array" ref="AN964">IFNA(TEXT(XLOOKUP(C:C,'Follow up.2'!B:B,'Follow up.2'!AF:AF),if(left(B964,1)="3","x", "mm/yyyy")), "-")</f>
        <v>-</v>
      </c>
      <c r="AO964" s="31"/>
      <c r="AP964" s="27"/>
      <c r="AQ964" s="3"/>
      <c r="AR964" s="3"/>
      <c r="AS964" s="3"/>
      <c r="AT964" s="3"/>
      <c r="AU964" s="3"/>
      <c r="AV964" s="3"/>
      <c r="AW964" s="3"/>
      <c r="AX964" s="3"/>
      <c r="AY964" s="3"/>
      <c r="AZ964" s="3"/>
      <c r="BA964" s="3"/>
      <c r="BB964" s="3"/>
      <c r="BC964" s="3"/>
      <c r="BD964" s="3"/>
      <c r="BE964" s="3"/>
      <c r="BF964" s="3"/>
      <c r="BG964" s="3"/>
      <c r="BH964" s="3"/>
      <c r="BI964" s="3"/>
    </row>
    <row r="965" ht="12.75" customHeight="1">
      <c r="A965" s="1"/>
      <c r="B965" s="1" t="str">
        <f t="array" ref="B965">ifna(iferror(xlookup(C:C,'1000'!A:A,'1000'!D:D),iferror(xlookup(C:C,'2000'!A:A,'2000'!D:D),xlookup(C:C,'3000'!A:A,'3000'!D:D))),"-")</f>
        <v>-</v>
      </c>
      <c r="C965" s="26">
        <v>543.0</v>
      </c>
      <c r="D965" s="27" t="s">
        <v>3613</v>
      </c>
      <c r="E965" s="27" t="s">
        <v>3614</v>
      </c>
      <c r="F965" s="27" t="s">
        <v>50</v>
      </c>
      <c r="G965" s="27" t="s">
        <v>3481</v>
      </c>
      <c r="H965" s="28">
        <v>0.0</v>
      </c>
      <c r="I965" s="29">
        <v>0.0</v>
      </c>
      <c r="J965" s="27" t="s">
        <v>3615</v>
      </c>
      <c r="K965" s="30" t="s">
        <v>3616</v>
      </c>
      <c r="L965" s="31" t="s">
        <v>3616</v>
      </c>
      <c r="M965" s="31"/>
      <c r="N965" s="204" t="s">
        <v>58</v>
      </c>
      <c r="O965" s="149" t="s">
        <v>58</v>
      </c>
      <c r="P965" s="35"/>
      <c r="Q965" s="35"/>
      <c r="R965" s="35"/>
      <c r="S965" s="35"/>
      <c r="T965" s="35"/>
      <c r="U965" s="35"/>
      <c r="V965" s="35"/>
      <c r="W965" s="35"/>
      <c r="X965" s="35"/>
      <c r="Y965" s="35"/>
      <c r="Z965" s="38" t="str">
        <f t="array" ref="Z965">IFERROR(xlookup(C:C,'Follow up.1'!A:A,'Follow up.1'!AF:AF),"-")</f>
        <v>-</v>
      </c>
      <c r="AA965" s="31"/>
      <c r="AB965" s="31"/>
      <c r="AC965" s="31"/>
      <c r="AD965" s="31"/>
      <c r="AE965" s="31"/>
      <c r="AF965" s="31"/>
      <c r="AG965" s="31"/>
      <c r="AH965" s="31"/>
      <c r="AI965" s="31"/>
      <c r="AJ965" s="31"/>
      <c r="AK965" s="31"/>
      <c r="AL965" s="31"/>
      <c r="AM965" s="31"/>
      <c r="AN965" s="39" t="str">
        <f t="array" ref="AN965">IFNA(TEXT(XLOOKUP(C:C,'Follow up.2'!B:B,'Follow up.2'!AF:AF),if(left(B965,1)="3","x", "mm/yyyy")), "-")</f>
        <v>-</v>
      </c>
      <c r="AO965" s="31"/>
      <c r="AP965" s="27"/>
      <c r="AQ965" s="3"/>
      <c r="AR965" s="3"/>
      <c r="AS965" s="3"/>
      <c r="AT965" s="3"/>
      <c r="AU965" s="3"/>
      <c r="AV965" s="3"/>
      <c r="AW965" s="3"/>
      <c r="AX965" s="3"/>
      <c r="AY965" s="3"/>
      <c r="AZ965" s="3"/>
      <c r="BA965" s="3"/>
      <c r="BB965" s="3"/>
      <c r="BC965" s="3"/>
      <c r="BD965" s="3"/>
      <c r="BE965" s="3"/>
      <c r="BF965" s="3"/>
      <c r="BG965" s="3"/>
      <c r="BH965" s="3"/>
      <c r="BI965" s="3"/>
    </row>
    <row r="966" ht="12.75" customHeight="1">
      <c r="A966" s="1"/>
      <c r="B966" s="1" t="str">
        <f t="array" ref="B966">ifna(iferror(xlookup(C:C,'1000'!A:A,'1000'!D:D),iferror(xlookup(C:C,'2000'!A:A,'2000'!D:D),xlookup(C:C,'3000'!A:A,'3000'!D:D))),"-")</f>
        <v>-</v>
      </c>
      <c r="C966" s="26">
        <v>600.0</v>
      </c>
      <c r="D966" s="27" t="s">
        <v>3617</v>
      </c>
      <c r="E966" s="27" t="s">
        <v>3618</v>
      </c>
      <c r="F966" s="27" t="s">
        <v>50</v>
      </c>
      <c r="G966" s="27" t="s">
        <v>3481</v>
      </c>
      <c r="H966" s="28">
        <v>0.0</v>
      </c>
      <c r="I966" s="29">
        <v>0.0</v>
      </c>
      <c r="J966" s="27" t="s">
        <v>3619</v>
      </c>
      <c r="K966" s="30" t="s">
        <v>3620</v>
      </c>
      <c r="L966" s="31" t="s">
        <v>3620</v>
      </c>
      <c r="M966" s="51" t="s">
        <v>895</v>
      </c>
      <c r="N966" s="153" t="s">
        <v>58</v>
      </c>
      <c r="O966" s="149" t="s">
        <v>58</v>
      </c>
      <c r="P966" s="35"/>
      <c r="Q966" s="35"/>
      <c r="R966" s="35"/>
      <c r="S966" s="35"/>
      <c r="T966" s="35"/>
      <c r="U966" s="35"/>
      <c r="V966" s="35"/>
      <c r="W966" s="35"/>
      <c r="X966" s="35"/>
      <c r="Y966" s="35"/>
      <c r="Z966" s="38" t="str">
        <f t="array" ref="Z966">IFERROR(xlookup(C:C,'Follow up.1'!A:A,'Follow up.1'!AF:AF),"-")</f>
        <v>-</v>
      </c>
      <c r="AA966" s="31"/>
      <c r="AB966" s="31"/>
      <c r="AC966" s="31"/>
      <c r="AD966" s="31"/>
      <c r="AE966" s="31"/>
      <c r="AF966" s="31"/>
      <c r="AG966" s="31"/>
      <c r="AH966" s="31"/>
      <c r="AI966" s="31"/>
      <c r="AJ966" s="31"/>
      <c r="AK966" s="31"/>
      <c r="AL966" s="31"/>
      <c r="AM966" s="31"/>
      <c r="AN966" s="39" t="str">
        <f t="array" ref="AN966">IFNA(TEXT(XLOOKUP(C:C,'Follow up.2'!B:B,'Follow up.2'!AF:AF),if(left(B966,1)="3","x", "mm/yyyy")), "-")</f>
        <v>-</v>
      </c>
      <c r="AO966" s="31"/>
      <c r="AP966" s="27"/>
      <c r="AQ966" s="3"/>
      <c r="AR966" s="3"/>
      <c r="AS966" s="3"/>
      <c r="AT966" s="3"/>
      <c r="AU966" s="3"/>
      <c r="AV966" s="3"/>
      <c r="AW966" s="3"/>
      <c r="AX966" s="3"/>
      <c r="AY966" s="3"/>
      <c r="AZ966" s="3"/>
      <c r="BA966" s="3"/>
      <c r="BB966" s="3"/>
      <c r="BC966" s="3"/>
      <c r="BD966" s="3"/>
      <c r="BE966" s="3"/>
      <c r="BF966" s="3"/>
      <c r="BG966" s="3"/>
      <c r="BH966" s="3"/>
      <c r="BI966" s="3"/>
    </row>
    <row r="967" ht="12.0" customHeight="1">
      <c r="A967" s="1"/>
      <c r="B967" s="1" t="str">
        <f t="array" ref="B967">ifna(iferror(xlookup(C:C,'1000'!A:A,'1000'!D:D),iferror(xlookup(C:C,'2000'!A:A,'2000'!D:D),xlookup(C:C,'3000'!A:A,'3000'!D:D))),"-")</f>
        <v>-</v>
      </c>
      <c r="C967" s="52">
        <v>608.0</v>
      </c>
      <c r="D967" s="27" t="s">
        <v>3621</v>
      </c>
      <c r="E967" s="27" t="s">
        <v>3622</v>
      </c>
      <c r="F967" s="27" t="s">
        <v>50</v>
      </c>
      <c r="G967" s="27" t="s">
        <v>3481</v>
      </c>
      <c r="H967" s="28">
        <v>0.0</v>
      </c>
      <c r="I967" s="29">
        <v>0.0</v>
      </c>
      <c r="J967" s="27" t="s">
        <v>3623</v>
      </c>
      <c r="K967" s="30" t="s">
        <v>3374</v>
      </c>
      <c r="L967" s="31" t="s">
        <v>3374</v>
      </c>
      <c r="M967" s="51" t="s">
        <v>895</v>
      </c>
      <c r="N967" s="153" t="s">
        <v>58</v>
      </c>
      <c r="O967" s="149" t="s">
        <v>58</v>
      </c>
      <c r="P967" s="35"/>
      <c r="Q967" s="35"/>
      <c r="R967" s="35"/>
      <c r="S967" s="35"/>
      <c r="T967" s="35"/>
      <c r="U967" s="35"/>
      <c r="V967" s="35"/>
      <c r="W967" s="35"/>
      <c r="X967" s="35"/>
      <c r="Y967" s="35"/>
      <c r="Z967" s="38" t="str">
        <f t="array" ref="Z967">IFERROR(xlookup(C:C,'Follow up.1'!A:A,'Follow up.1'!AF:AF),"-")</f>
        <v>-</v>
      </c>
      <c r="AA967" s="31"/>
      <c r="AB967" s="31"/>
      <c r="AC967" s="31"/>
      <c r="AD967" s="31"/>
      <c r="AE967" s="31"/>
      <c r="AF967" s="31"/>
      <c r="AG967" s="31"/>
      <c r="AH967" s="31"/>
      <c r="AI967" s="31"/>
      <c r="AJ967" s="31"/>
      <c r="AK967" s="31"/>
      <c r="AL967" s="31"/>
      <c r="AM967" s="31"/>
      <c r="AN967" s="39" t="str">
        <f t="array" ref="AN967">IFNA(TEXT(XLOOKUP(C:C,'Follow up.2'!B:B,'Follow up.2'!AF:AF),if(left(B967,1)="3","x", "mm/yyyy")), "-")</f>
        <v>-</v>
      </c>
      <c r="AO967" s="31"/>
      <c r="AP967" s="27"/>
      <c r="AQ967" s="3"/>
      <c r="AR967" s="3"/>
      <c r="AS967" s="3"/>
      <c r="AT967" s="3"/>
      <c r="AU967" s="3"/>
      <c r="AV967" s="3"/>
      <c r="AW967" s="3"/>
      <c r="AX967" s="3"/>
      <c r="AY967" s="3"/>
      <c r="AZ967" s="3"/>
      <c r="BA967" s="3"/>
      <c r="BB967" s="3"/>
      <c r="BC967" s="3"/>
      <c r="BD967" s="3"/>
      <c r="BE967" s="3"/>
      <c r="BF967" s="3"/>
      <c r="BG967" s="3"/>
      <c r="BH967" s="3"/>
      <c r="BI967" s="3"/>
    </row>
    <row r="968" ht="12.75" customHeight="1">
      <c r="A968" s="1"/>
      <c r="B968" s="1" t="str">
        <f t="array" ref="B968">ifna(iferror(xlookup(C:C,'1000'!A:A,'1000'!D:D),iferror(xlookup(C:C,'2000'!A:A,'2000'!D:D),xlookup(C:C,'3000'!A:A,'3000'!D:D))),"-")</f>
        <v>-</v>
      </c>
      <c r="C968" s="60">
        <v>615.0</v>
      </c>
      <c r="D968" s="27" t="s">
        <v>3624</v>
      </c>
      <c r="E968" s="27" t="s">
        <v>3625</v>
      </c>
      <c r="F968" s="27" t="s">
        <v>50</v>
      </c>
      <c r="G968" s="27" t="s">
        <v>3481</v>
      </c>
      <c r="H968" s="28">
        <v>0.0</v>
      </c>
      <c r="I968" s="29">
        <v>0.0</v>
      </c>
      <c r="J968" s="27" t="s">
        <v>3626</v>
      </c>
      <c r="K968" s="30" t="s">
        <v>3529</v>
      </c>
      <c r="L968" s="31" t="s">
        <v>3529</v>
      </c>
      <c r="M968" s="31"/>
      <c r="N968" s="153" t="s">
        <v>58</v>
      </c>
      <c r="O968" s="149" t="s">
        <v>58</v>
      </c>
      <c r="P968" s="35"/>
      <c r="Q968" s="35"/>
      <c r="R968" s="35"/>
      <c r="S968" s="35"/>
      <c r="T968" s="35"/>
      <c r="U968" s="35"/>
      <c r="V968" s="35"/>
      <c r="W968" s="35"/>
      <c r="X968" s="35"/>
      <c r="Y968" s="35"/>
      <c r="Z968" s="38" t="str">
        <f t="array" ref="Z968">IFERROR(xlookup(C:C,'Follow up.1'!A:A,'Follow up.1'!AF:AF),"-")</f>
        <v>-</v>
      </c>
      <c r="AA968" s="31"/>
      <c r="AB968" s="31"/>
      <c r="AC968" s="31"/>
      <c r="AD968" s="31"/>
      <c r="AE968" s="31"/>
      <c r="AF968" s="31"/>
      <c r="AG968" s="31"/>
      <c r="AH968" s="31"/>
      <c r="AI968" s="31"/>
      <c r="AJ968" s="31"/>
      <c r="AK968" s="31"/>
      <c r="AL968" s="31"/>
      <c r="AM968" s="31"/>
      <c r="AN968" s="39" t="str">
        <f t="array" ref="AN968">IFNA(TEXT(XLOOKUP(C:C,'Follow up.2'!B:B,'Follow up.2'!AF:AF),if(left(B968,1)="3","x", "mm/yyyy")), "-")</f>
        <v>-</v>
      </c>
      <c r="AO968" s="31"/>
      <c r="AP968" s="27"/>
      <c r="AQ968" s="3"/>
      <c r="AR968" s="3"/>
      <c r="AS968" s="3"/>
      <c r="AT968" s="3"/>
      <c r="AU968" s="3"/>
      <c r="AV968" s="3"/>
      <c r="AW968" s="3"/>
      <c r="AX968" s="3"/>
      <c r="AY968" s="3"/>
      <c r="AZ968" s="3"/>
      <c r="BA968" s="3"/>
      <c r="BB968" s="3"/>
      <c r="BC968" s="3"/>
      <c r="BD968" s="3"/>
      <c r="BE968" s="3"/>
      <c r="BF968" s="3"/>
      <c r="BG968" s="3"/>
      <c r="BH968" s="3"/>
      <c r="BI968" s="3"/>
    </row>
    <row r="969" ht="12.75" customHeight="1">
      <c r="A969" s="1"/>
      <c r="B969" s="1" t="str">
        <f t="array" ref="B969">ifna(iferror(xlookup(C:C,'1000'!A:A,'1000'!D:D),iferror(xlookup(C:C,'2000'!A:A,'2000'!D:D),xlookup(C:C,'3000'!A:A,'3000'!D:D))),"-")</f>
        <v>-</v>
      </c>
      <c r="C969" s="60">
        <v>617.0</v>
      </c>
      <c r="D969" s="27" t="s">
        <v>3627</v>
      </c>
      <c r="E969" s="27" t="s">
        <v>2481</v>
      </c>
      <c r="F969" s="27" t="s">
        <v>50</v>
      </c>
      <c r="G969" s="27" t="s">
        <v>3481</v>
      </c>
      <c r="H969" s="28">
        <v>0.0</v>
      </c>
      <c r="I969" s="29">
        <v>0.0</v>
      </c>
      <c r="J969" s="27" t="s">
        <v>3628</v>
      </c>
      <c r="K969" s="30" t="s">
        <v>3629</v>
      </c>
      <c r="L969" s="31" t="s">
        <v>3629</v>
      </c>
      <c r="M969" s="31"/>
      <c r="N969" s="153" t="s">
        <v>58</v>
      </c>
      <c r="O969" s="149" t="s">
        <v>58</v>
      </c>
      <c r="P969" s="35"/>
      <c r="Q969" s="35"/>
      <c r="R969" s="35"/>
      <c r="S969" s="35"/>
      <c r="T969" s="35"/>
      <c r="U969" s="35"/>
      <c r="V969" s="35"/>
      <c r="W969" s="35"/>
      <c r="X969" s="35"/>
      <c r="Y969" s="35"/>
      <c r="Z969" s="38" t="str">
        <f t="array" ref="Z969">IFERROR(xlookup(C:C,'Follow up.1'!A:A,'Follow up.1'!AF:AF),"-")</f>
        <v>-</v>
      </c>
      <c r="AA969" s="31"/>
      <c r="AB969" s="31"/>
      <c r="AC969" s="31"/>
      <c r="AD969" s="31"/>
      <c r="AE969" s="31"/>
      <c r="AF969" s="31"/>
      <c r="AG969" s="31"/>
      <c r="AH969" s="31"/>
      <c r="AI969" s="31"/>
      <c r="AJ969" s="31"/>
      <c r="AK969" s="31"/>
      <c r="AL969" s="31"/>
      <c r="AM969" s="31"/>
      <c r="AN969" s="39" t="str">
        <f t="array" ref="AN969">IFNA(TEXT(XLOOKUP(C:C,'Follow up.2'!B:B,'Follow up.2'!AF:AF),if(left(B969,1)="3","x", "mm/yyyy")), "-")</f>
        <v>-</v>
      </c>
      <c r="AO969" s="31"/>
      <c r="AP969" s="27"/>
      <c r="AQ969" s="3"/>
      <c r="AR969" s="3"/>
      <c r="AS969" s="3"/>
      <c r="AT969" s="3"/>
      <c r="AU969" s="3"/>
      <c r="AV969" s="3"/>
      <c r="AW969" s="3"/>
      <c r="AX969" s="3"/>
      <c r="AY969" s="3"/>
      <c r="AZ969" s="3"/>
      <c r="BA969" s="3"/>
      <c r="BB969" s="3"/>
      <c r="BC969" s="3"/>
      <c r="BD969" s="3"/>
      <c r="BE969" s="3"/>
      <c r="BF969" s="3"/>
      <c r="BG969" s="3"/>
      <c r="BH969" s="3"/>
      <c r="BI969" s="3"/>
    </row>
    <row r="970" ht="12.75" customHeight="1">
      <c r="A970" s="1"/>
      <c r="B970" s="1" t="str">
        <f t="array" ref="B970">ifna(iferror(xlookup(C:C,'1000'!A:A,'1000'!D:D),iferror(xlookup(C:C,'2000'!A:A,'2000'!D:D),xlookup(C:C,'3000'!A:A,'3000'!D:D))),"-")</f>
        <v>-</v>
      </c>
      <c r="C970" s="26">
        <v>622.0</v>
      </c>
      <c r="D970" s="27" t="s">
        <v>2447</v>
      </c>
      <c r="E970" s="27" t="s">
        <v>3630</v>
      </c>
      <c r="F970" s="27" t="s">
        <v>50</v>
      </c>
      <c r="G970" s="27" t="s">
        <v>3481</v>
      </c>
      <c r="H970" s="28">
        <v>0.0</v>
      </c>
      <c r="I970" s="29">
        <v>0.0</v>
      </c>
      <c r="J970" s="27" t="s">
        <v>3631</v>
      </c>
      <c r="K970" s="30" t="s">
        <v>3362</v>
      </c>
      <c r="L970" s="31" t="s">
        <v>3362</v>
      </c>
      <c r="M970" s="31"/>
      <c r="N970" s="153" t="s">
        <v>58</v>
      </c>
      <c r="O970" s="149" t="s">
        <v>58</v>
      </c>
      <c r="P970" s="35"/>
      <c r="Q970" s="35"/>
      <c r="R970" s="35"/>
      <c r="S970" s="35"/>
      <c r="T970" s="35"/>
      <c r="U970" s="35"/>
      <c r="V970" s="35"/>
      <c r="W970" s="35"/>
      <c r="X970" s="35"/>
      <c r="Y970" s="35"/>
      <c r="Z970" s="38" t="str">
        <f t="array" ref="Z970">IFERROR(xlookup(C:C,'Follow up.1'!A:A,'Follow up.1'!AF:AF),"-")</f>
        <v>-</v>
      </c>
      <c r="AA970" s="31"/>
      <c r="AB970" s="31"/>
      <c r="AC970" s="31"/>
      <c r="AD970" s="31"/>
      <c r="AE970" s="31"/>
      <c r="AF970" s="31"/>
      <c r="AG970" s="31"/>
      <c r="AH970" s="31"/>
      <c r="AI970" s="31"/>
      <c r="AJ970" s="31"/>
      <c r="AK970" s="31"/>
      <c r="AL970" s="31"/>
      <c r="AM970" s="31"/>
      <c r="AN970" s="39" t="str">
        <f t="array" ref="AN970">IFNA(TEXT(XLOOKUP(C:C,'Follow up.2'!B:B,'Follow up.2'!AF:AF),if(left(B970,1)="3","x", "mm/yyyy")), "-")</f>
        <v>-</v>
      </c>
      <c r="AO970" s="31"/>
      <c r="AP970" s="27"/>
      <c r="AQ970" s="3"/>
      <c r="AR970" s="3"/>
      <c r="AS970" s="3"/>
      <c r="AT970" s="3"/>
      <c r="AU970" s="3"/>
      <c r="AV970" s="3"/>
      <c r="AW970" s="3"/>
      <c r="AX970" s="3"/>
      <c r="AY970" s="3"/>
      <c r="AZ970" s="3"/>
      <c r="BA970" s="3"/>
      <c r="BB970" s="3"/>
      <c r="BC970" s="3"/>
      <c r="BD970" s="3"/>
      <c r="BE970" s="3"/>
      <c r="BF970" s="3"/>
      <c r="BG970" s="3"/>
      <c r="BH970" s="3"/>
      <c r="BI970" s="3"/>
    </row>
    <row r="971" ht="12.75" customHeight="1">
      <c r="A971" s="1"/>
      <c r="B971" s="1" t="str">
        <f t="array" ref="B971">ifna(iferror(xlookup(C:C,'1000'!A:A,'1000'!D:D),iferror(xlookup(C:C,'2000'!A:A,'2000'!D:D),xlookup(C:C,'3000'!A:A,'3000'!D:D))),"-")</f>
        <v>-</v>
      </c>
      <c r="C971" s="26">
        <v>668.0</v>
      </c>
      <c r="D971" s="27" t="s">
        <v>3632</v>
      </c>
      <c r="E971" s="27" t="s">
        <v>3633</v>
      </c>
      <c r="F971" s="27" t="s">
        <v>50</v>
      </c>
      <c r="G971" s="27" t="s">
        <v>3481</v>
      </c>
      <c r="H971" s="28">
        <v>0.0</v>
      </c>
      <c r="I971" s="29">
        <v>0.0</v>
      </c>
      <c r="J971" s="27" t="s">
        <v>3634</v>
      </c>
      <c r="K971" s="30" t="s">
        <v>3635</v>
      </c>
      <c r="L971" s="31" t="s">
        <v>3635</v>
      </c>
      <c r="M971" s="51" t="s">
        <v>895</v>
      </c>
      <c r="N971" s="153" t="s">
        <v>58</v>
      </c>
      <c r="O971" s="149" t="s">
        <v>58</v>
      </c>
      <c r="P971" s="35"/>
      <c r="Q971" s="35"/>
      <c r="R971" s="35"/>
      <c r="S971" s="35"/>
      <c r="T971" s="35"/>
      <c r="U971" s="35"/>
      <c r="V971" s="35"/>
      <c r="W971" s="35"/>
      <c r="X971" s="35"/>
      <c r="Y971" s="35"/>
      <c r="Z971" s="38" t="str">
        <f t="array" ref="Z971">IFERROR(xlookup(C:C,'Follow up.1'!A:A,'Follow up.1'!AF:AF),"-")</f>
        <v>-</v>
      </c>
      <c r="AA971" s="31"/>
      <c r="AB971" s="31"/>
      <c r="AC971" s="31"/>
      <c r="AD971" s="31"/>
      <c r="AE971" s="31"/>
      <c r="AF971" s="31"/>
      <c r="AG971" s="31"/>
      <c r="AH971" s="31"/>
      <c r="AI971" s="31"/>
      <c r="AJ971" s="31"/>
      <c r="AK971" s="31"/>
      <c r="AL971" s="31"/>
      <c r="AM971" s="31"/>
      <c r="AN971" s="39" t="str">
        <f t="array" ref="AN971">IFNA(TEXT(XLOOKUP(C:C,'Follow up.2'!B:B,'Follow up.2'!AF:AF),if(left(B971,1)="3","x", "mm/yyyy")), "-")</f>
        <v>-</v>
      </c>
      <c r="AO971" s="31"/>
      <c r="AP971" s="27"/>
      <c r="AQ971" s="3"/>
      <c r="AR971" s="3"/>
      <c r="AS971" s="3"/>
      <c r="AT971" s="3"/>
      <c r="AU971" s="3"/>
      <c r="AV971" s="3"/>
      <c r="AW971" s="3"/>
      <c r="AX971" s="3"/>
      <c r="AY971" s="3"/>
      <c r="AZ971" s="3"/>
      <c r="BA971" s="3"/>
      <c r="BB971" s="3"/>
      <c r="BC971" s="3"/>
      <c r="BD971" s="3"/>
      <c r="BE971" s="3"/>
      <c r="BF971" s="3"/>
      <c r="BG971" s="3"/>
      <c r="BH971" s="3"/>
      <c r="BI971" s="3"/>
    </row>
    <row r="972" ht="12.75" customHeight="1">
      <c r="A972" s="1"/>
      <c r="B972" s="1" t="str">
        <f t="array" ref="B972">ifna(iferror(xlookup(C:C,'1000'!A:A,'1000'!D:D),iferror(xlookup(C:C,'2000'!A:A,'2000'!D:D),xlookup(C:C,'3000'!A:A,'3000'!D:D))),"-")</f>
        <v>-</v>
      </c>
      <c r="C972" s="26">
        <v>695.0</v>
      </c>
      <c r="D972" s="27" t="s">
        <v>3636</v>
      </c>
      <c r="E972" s="27" t="s">
        <v>3637</v>
      </c>
      <c r="F972" s="27" t="s">
        <v>50</v>
      </c>
      <c r="G972" s="27" t="s">
        <v>3481</v>
      </c>
      <c r="H972" s="28">
        <v>0.0</v>
      </c>
      <c r="I972" s="29">
        <v>0.0</v>
      </c>
      <c r="J972" s="27" t="s">
        <v>3638</v>
      </c>
      <c r="K972" s="30" t="s">
        <v>3639</v>
      </c>
      <c r="L972" s="31" t="s">
        <v>3639</v>
      </c>
      <c r="M972" s="51" t="s">
        <v>895</v>
      </c>
      <c r="N972" s="153" t="s">
        <v>58</v>
      </c>
      <c r="O972" s="149" t="s">
        <v>58</v>
      </c>
      <c r="P972" s="35"/>
      <c r="Q972" s="35"/>
      <c r="R972" s="35"/>
      <c r="S972" s="35"/>
      <c r="T972" s="35"/>
      <c r="U972" s="35"/>
      <c r="V972" s="35"/>
      <c r="W972" s="35"/>
      <c r="X972" s="35"/>
      <c r="Y972" s="35"/>
      <c r="Z972" s="38" t="str">
        <f t="array" ref="Z972">IFERROR(xlookup(C:C,'Follow up.1'!A:A,'Follow up.1'!AF:AF),"-")</f>
        <v>-</v>
      </c>
      <c r="AA972" s="31"/>
      <c r="AB972" s="31"/>
      <c r="AC972" s="31"/>
      <c r="AD972" s="31"/>
      <c r="AE972" s="31"/>
      <c r="AF972" s="31"/>
      <c r="AG972" s="31"/>
      <c r="AH972" s="31"/>
      <c r="AI972" s="31"/>
      <c r="AJ972" s="31"/>
      <c r="AK972" s="31"/>
      <c r="AL972" s="31"/>
      <c r="AM972" s="31"/>
      <c r="AN972" s="39" t="str">
        <f t="array" ref="AN972">IFNA(TEXT(XLOOKUP(C:C,'Follow up.2'!B:B,'Follow up.2'!AF:AF),if(left(B972,1)="3","x", "mm/yyyy")), "-")</f>
        <v>-</v>
      </c>
      <c r="AO972" s="31"/>
      <c r="AP972" s="27"/>
      <c r="AQ972" s="3"/>
      <c r="AR972" s="3"/>
      <c r="AS972" s="3"/>
      <c r="AT972" s="3"/>
      <c r="AU972" s="3"/>
      <c r="AV972" s="3"/>
      <c r="AW972" s="3"/>
      <c r="AX972" s="3"/>
      <c r="AY972" s="3"/>
      <c r="AZ972" s="3"/>
      <c r="BA972" s="3"/>
      <c r="BB972" s="3"/>
      <c r="BC972" s="3"/>
      <c r="BD972" s="3"/>
      <c r="BE972" s="3"/>
      <c r="BF972" s="3"/>
      <c r="BG972" s="3"/>
      <c r="BH972" s="3"/>
      <c r="BI972" s="3"/>
    </row>
    <row r="973" ht="12.75" customHeight="1">
      <c r="A973" s="1"/>
      <c r="B973" s="1" t="str">
        <f t="array" ref="B973">ifna(iferror(xlookup(C:C,'1000'!A:A,'1000'!D:D),iferror(xlookup(C:C,'2000'!A:A,'2000'!D:D),xlookup(C:C,'3000'!A:A,'3000'!D:D))),"-")</f>
        <v>-</v>
      </c>
      <c r="C973" s="26">
        <v>715.0</v>
      </c>
      <c r="D973" s="27" t="s">
        <v>3640</v>
      </c>
      <c r="E973" s="27" t="s">
        <v>3641</v>
      </c>
      <c r="F973" s="27" t="s">
        <v>50</v>
      </c>
      <c r="G973" s="27" t="s">
        <v>3481</v>
      </c>
      <c r="H973" s="28">
        <v>0.0</v>
      </c>
      <c r="I973" s="29">
        <v>0.0</v>
      </c>
      <c r="J973" s="27" t="s">
        <v>3642</v>
      </c>
      <c r="K973" s="30" t="s">
        <v>3643</v>
      </c>
      <c r="L973" s="31" t="s">
        <v>3643</v>
      </c>
      <c r="M973" s="31"/>
      <c r="N973" s="153" t="s">
        <v>58</v>
      </c>
      <c r="O973" s="149" t="s">
        <v>58</v>
      </c>
      <c r="P973" s="35"/>
      <c r="Q973" s="35"/>
      <c r="R973" s="35"/>
      <c r="S973" s="35"/>
      <c r="T973" s="35"/>
      <c r="U973" s="35"/>
      <c r="V973" s="35"/>
      <c r="W973" s="35"/>
      <c r="X973" s="35"/>
      <c r="Y973" s="35"/>
      <c r="Z973" s="38" t="str">
        <f t="array" ref="Z973">IFERROR(xlookup(C:C,'Follow up.1'!A:A,'Follow up.1'!AF:AF),"-")</f>
        <v>-</v>
      </c>
      <c r="AA973" s="31"/>
      <c r="AB973" s="31"/>
      <c r="AC973" s="31"/>
      <c r="AD973" s="31"/>
      <c r="AE973" s="31"/>
      <c r="AF973" s="31"/>
      <c r="AG973" s="31"/>
      <c r="AH973" s="31"/>
      <c r="AI973" s="31"/>
      <c r="AJ973" s="31"/>
      <c r="AK973" s="31"/>
      <c r="AL973" s="31"/>
      <c r="AM973" s="31"/>
      <c r="AN973" s="39" t="str">
        <f t="array" ref="AN973">IFNA(TEXT(XLOOKUP(C:C,'Follow up.2'!B:B,'Follow up.2'!AF:AF),if(left(B973,1)="3","x", "mm/yyyy")), "-")</f>
        <v>-</v>
      </c>
      <c r="AO973" s="31"/>
      <c r="AP973" s="27"/>
      <c r="AQ973" s="3"/>
      <c r="AR973" s="3"/>
      <c r="AS973" s="3"/>
      <c r="AT973" s="3"/>
      <c r="AU973" s="3"/>
      <c r="AV973" s="3"/>
      <c r="AW973" s="3"/>
      <c r="AX973" s="3"/>
      <c r="AY973" s="3"/>
      <c r="AZ973" s="3"/>
      <c r="BA973" s="3"/>
      <c r="BB973" s="3"/>
      <c r="BC973" s="3"/>
      <c r="BD973" s="3"/>
      <c r="BE973" s="3"/>
      <c r="BF973" s="3"/>
      <c r="BG973" s="3"/>
      <c r="BH973" s="3"/>
      <c r="BI973" s="3"/>
    </row>
    <row r="974" ht="12.75" customHeight="1">
      <c r="A974" s="1"/>
      <c r="B974" s="1" t="str">
        <f t="array" ref="B974">ifna(iferror(xlookup(C:C,'1000'!A:A,'1000'!D:D),iferror(xlookup(C:C,'2000'!A:A,'2000'!D:D),xlookup(C:C,'3000'!A:A,'3000'!D:D))),"-")</f>
        <v>-</v>
      </c>
      <c r="C974" s="26">
        <v>735.0</v>
      </c>
      <c r="D974" s="27" t="s">
        <v>3644</v>
      </c>
      <c r="E974" s="27" t="s">
        <v>2517</v>
      </c>
      <c r="F974" s="27" t="s">
        <v>50</v>
      </c>
      <c r="G974" s="27" t="s">
        <v>3481</v>
      </c>
      <c r="H974" s="28">
        <v>0.0</v>
      </c>
      <c r="I974" s="29">
        <v>0.0</v>
      </c>
      <c r="J974" s="27" t="s">
        <v>3645</v>
      </c>
      <c r="K974" s="30" t="s">
        <v>3646</v>
      </c>
      <c r="L974" s="31" t="s">
        <v>3646</v>
      </c>
      <c r="M974" s="31"/>
      <c r="N974" s="153" t="s">
        <v>58</v>
      </c>
      <c r="O974" s="149" t="s">
        <v>58</v>
      </c>
      <c r="P974" s="35"/>
      <c r="Q974" s="35"/>
      <c r="R974" s="35"/>
      <c r="S974" s="35"/>
      <c r="T974" s="35"/>
      <c r="U974" s="35"/>
      <c r="V974" s="35"/>
      <c r="W974" s="35"/>
      <c r="X974" s="35"/>
      <c r="Y974" s="35"/>
      <c r="Z974" s="38" t="str">
        <f t="array" ref="Z974">IFERROR(xlookup(C:C,'Follow up.1'!A:A,'Follow up.1'!AF:AF),"-")</f>
        <v>-</v>
      </c>
      <c r="AA974" s="31"/>
      <c r="AB974" s="31"/>
      <c r="AC974" s="31"/>
      <c r="AD974" s="31"/>
      <c r="AE974" s="31"/>
      <c r="AF974" s="31"/>
      <c r="AG974" s="31"/>
      <c r="AH974" s="31"/>
      <c r="AI974" s="31"/>
      <c r="AJ974" s="31"/>
      <c r="AK974" s="31"/>
      <c r="AL974" s="31"/>
      <c r="AM974" s="31"/>
      <c r="AN974" s="39" t="str">
        <f t="array" ref="AN974">IFNA(TEXT(XLOOKUP(C:C,'Follow up.2'!B:B,'Follow up.2'!AF:AF),if(left(B974,1)="3","x", "mm/yyyy")), "-")</f>
        <v>-</v>
      </c>
      <c r="AO974" s="31"/>
      <c r="AP974" s="27"/>
      <c r="AQ974" s="3"/>
      <c r="AR974" s="3"/>
      <c r="AS974" s="3"/>
      <c r="AT974" s="3"/>
      <c r="AU974" s="3"/>
      <c r="AV974" s="3"/>
      <c r="AW974" s="3"/>
      <c r="AX974" s="3"/>
      <c r="AY974" s="3"/>
      <c r="AZ974" s="3"/>
      <c r="BA974" s="3"/>
      <c r="BB974" s="3"/>
      <c r="BC974" s="3"/>
      <c r="BD974" s="3"/>
      <c r="BE974" s="3"/>
      <c r="BF974" s="3"/>
      <c r="BG974" s="3"/>
      <c r="BH974" s="3"/>
      <c r="BI974" s="3"/>
    </row>
    <row r="975" ht="12.75" customHeight="1">
      <c r="A975" s="1"/>
      <c r="B975" s="1" t="str">
        <f t="array" ref="B975">ifna(iferror(xlookup(C:C,'1000'!A:A,'1000'!D:D),iferror(xlookup(C:C,'2000'!A:A,'2000'!D:D),xlookup(C:C,'3000'!A:A,'3000'!D:D))),"-")</f>
        <v>-</v>
      </c>
      <c r="C975" s="26">
        <v>743.0</v>
      </c>
      <c r="D975" s="27" t="s">
        <v>3647</v>
      </c>
      <c r="E975" s="27" t="s">
        <v>215</v>
      </c>
      <c r="F975" s="27" t="s">
        <v>50</v>
      </c>
      <c r="G975" s="27" t="s">
        <v>3481</v>
      </c>
      <c r="H975" s="28">
        <v>0.0</v>
      </c>
      <c r="I975" s="29">
        <v>0.0</v>
      </c>
      <c r="J975" s="27" t="s">
        <v>3648</v>
      </c>
      <c r="K975" s="30" t="s">
        <v>42</v>
      </c>
      <c r="L975" s="31" t="s">
        <v>42</v>
      </c>
      <c r="M975" s="51" t="s">
        <v>895</v>
      </c>
      <c r="N975" s="153" t="s">
        <v>58</v>
      </c>
      <c r="O975" s="149" t="s">
        <v>58</v>
      </c>
      <c r="P975" s="35"/>
      <c r="Q975" s="35"/>
      <c r="R975" s="35"/>
      <c r="S975" s="35"/>
      <c r="T975" s="35"/>
      <c r="U975" s="35"/>
      <c r="V975" s="35"/>
      <c r="W975" s="35"/>
      <c r="X975" s="35"/>
      <c r="Y975" s="35"/>
      <c r="Z975" s="38" t="str">
        <f t="array" ref="Z975">IFERROR(xlookup(C:C,'Follow up.1'!A:A,'Follow up.1'!AF:AF),"-")</f>
        <v>-</v>
      </c>
      <c r="AA975" s="31"/>
      <c r="AB975" s="31"/>
      <c r="AC975" s="31"/>
      <c r="AD975" s="31"/>
      <c r="AE975" s="31"/>
      <c r="AF975" s="31"/>
      <c r="AG975" s="31"/>
      <c r="AH975" s="31"/>
      <c r="AI975" s="31"/>
      <c r="AJ975" s="31"/>
      <c r="AK975" s="31"/>
      <c r="AL975" s="31"/>
      <c r="AM975" s="31"/>
      <c r="AN975" s="39" t="str">
        <f t="array" ref="AN975">IFNA(TEXT(XLOOKUP(C:C,'Follow up.2'!B:B,'Follow up.2'!AF:AF),if(left(B975,1)="3","x", "mm/yyyy")), "-")</f>
        <v>-</v>
      </c>
      <c r="AO975" s="31"/>
      <c r="AP975" s="27"/>
      <c r="AQ975" s="3"/>
      <c r="AR975" s="3"/>
      <c r="AS975" s="3"/>
      <c r="AT975" s="3"/>
      <c r="AU975" s="3"/>
      <c r="AV975" s="3"/>
      <c r="AW975" s="3"/>
      <c r="AX975" s="3"/>
      <c r="AY975" s="3"/>
      <c r="AZ975" s="3"/>
      <c r="BA975" s="3"/>
      <c r="BB975" s="3"/>
      <c r="BC975" s="3"/>
      <c r="BD975" s="3"/>
      <c r="BE975" s="3"/>
      <c r="BF975" s="3"/>
      <c r="BG975" s="3"/>
      <c r="BH975" s="3"/>
      <c r="BI975" s="3"/>
    </row>
    <row r="976" ht="12.75" customHeight="1">
      <c r="A976" s="1"/>
      <c r="B976" s="1" t="str">
        <f t="array" ref="B976">ifna(iferror(xlookup(C:C,'1000'!A:A,'1000'!D:D),iferror(xlookup(C:C,'2000'!A:A,'2000'!D:D),xlookup(C:C,'3000'!A:A,'3000'!D:D))),"-")</f>
        <v>-</v>
      </c>
      <c r="C976" s="26">
        <v>791.0</v>
      </c>
      <c r="D976" s="27" t="s">
        <v>3649</v>
      </c>
      <c r="E976" s="27" t="s">
        <v>3650</v>
      </c>
      <c r="F976" s="27" t="s">
        <v>50</v>
      </c>
      <c r="G976" s="27" t="s">
        <v>3481</v>
      </c>
      <c r="H976" s="28">
        <v>0.0</v>
      </c>
      <c r="I976" s="29">
        <v>0.0</v>
      </c>
      <c r="J976" s="27" t="s">
        <v>3651</v>
      </c>
      <c r="K976" s="30" t="s">
        <v>3362</v>
      </c>
      <c r="L976" s="31" t="s">
        <v>3362</v>
      </c>
      <c r="M976" s="31"/>
      <c r="N976" s="153" t="s">
        <v>58</v>
      </c>
      <c r="O976" s="149" t="s">
        <v>58</v>
      </c>
      <c r="P976" s="35"/>
      <c r="Q976" s="35"/>
      <c r="R976" s="35"/>
      <c r="S976" s="35"/>
      <c r="T976" s="35"/>
      <c r="U976" s="35"/>
      <c r="V976" s="35"/>
      <c r="W976" s="35"/>
      <c r="X976" s="35"/>
      <c r="Y976" s="35"/>
      <c r="Z976" s="38" t="str">
        <f t="array" ref="Z976">IFERROR(xlookup(C:C,'Follow up.1'!A:A,'Follow up.1'!AF:AF),"-")</f>
        <v>-</v>
      </c>
      <c r="AA976" s="31"/>
      <c r="AB976" s="31"/>
      <c r="AC976" s="31"/>
      <c r="AD976" s="31"/>
      <c r="AE976" s="31"/>
      <c r="AF976" s="31"/>
      <c r="AG976" s="31"/>
      <c r="AH976" s="31"/>
      <c r="AI976" s="31"/>
      <c r="AJ976" s="31"/>
      <c r="AK976" s="31"/>
      <c r="AL976" s="31"/>
      <c r="AM976" s="31"/>
      <c r="AN976" s="39" t="str">
        <f t="array" ref="AN976">IFNA(TEXT(XLOOKUP(C:C,'Follow up.2'!B:B,'Follow up.2'!AF:AF),if(left(B976,1)="3","x", "mm/yyyy")), "-")</f>
        <v>-</v>
      </c>
      <c r="AO976" s="31"/>
      <c r="AP976" s="27"/>
      <c r="AQ976" s="3"/>
      <c r="AR976" s="3"/>
      <c r="AS976" s="3"/>
      <c r="AT976" s="3"/>
      <c r="AU976" s="3"/>
      <c r="AV976" s="3"/>
      <c r="AW976" s="3"/>
      <c r="AX976" s="3"/>
      <c r="AY976" s="3"/>
      <c r="AZ976" s="3"/>
      <c r="BA976" s="3"/>
      <c r="BB976" s="3"/>
      <c r="BC976" s="3"/>
      <c r="BD976" s="3"/>
      <c r="BE976" s="3"/>
      <c r="BF976" s="3"/>
      <c r="BG976" s="3"/>
      <c r="BH976" s="3"/>
      <c r="BI976" s="3"/>
    </row>
    <row r="977" ht="12.75" customHeight="1">
      <c r="A977" s="1"/>
      <c r="B977" s="1" t="str">
        <f t="array" ref="B977">ifna(iferror(xlookup(C:C,'1000'!A:A,'1000'!D:D),iferror(xlookup(C:C,'2000'!A:A,'2000'!D:D),xlookup(C:C,'3000'!A:A,'3000'!D:D))),"-")</f>
        <v>-</v>
      </c>
      <c r="C977" s="26">
        <v>1010.0</v>
      </c>
      <c r="D977" s="27" t="s">
        <v>3652</v>
      </c>
      <c r="E977" s="27" t="s">
        <v>3653</v>
      </c>
      <c r="F977" s="27" t="s">
        <v>50</v>
      </c>
      <c r="G977" s="27" t="s">
        <v>3481</v>
      </c>
      <c r="H977" s="28">
        <v>0.0</v>
      </c>
      <c r="I977" s="29">
        <v>0.0</v>
      </c>
      <c r="J977" s="27" t="s">
        <v>3654</v>
      </c>
      <c r="K977" s="30" t="s">
        <v>42</v>
      </c>
      <c r="L977" s="31" t="s">
        <v>42</v>
      </c>
      <c r="M977" s="51" t="s">
        <v>895</v>
      </c>
      <c r="N977" s="153" t="s">
        <v>58</v>
      </c>
      <c r="O977" s="149" t="s">
        <v>58</v>
      </c>
      <c r="P977" s="35"/>
      <c r="Q977" s="35"/>
      <c r="R977" s="35"/>
      <c r="S977" s="35"/>
      <c r="T977" s="35"/>
      <c r="U977" s="35"/>
      <c r="V977" s="35"/>
      <c r="W977" s="35"/>
      <c r="X977" s="35"/>
      <c r="Y977" s="35"/>
      <c r="Z977" s="38" t="str">
        <f t="array" ref="Z977">IFERROR(xlookup(C:C,'Follow up.1'!A:A,'Follow up.1'!AF:AF),"-")</f>
        <v>-</v>
      </c>
      <c r="AA977" s="31"/>
      <c r="AB977" s="31"/>
      <c r="AC977" s="31"/>
      <c r="AD977" s="31"/>
      <c r="AE977" s="31"/>
      <c r="AF977" s="31"/>
      <c r="AG977" s="31"/>
      <c r="AH977" s="31"/>
      <c r="AI977" s="31"/>
      <c r="AJ977" s="31"/>
      <c r="AK977" s="31"/>
      <c r="AL977" s="31"/>
      <c r="AM977" s="31"/>
      <c r="AN977" s="39" t="str">
        <f t="array" ref="AN977">IFNA(TEXT(XLOOKUP(C:C,'Follow up.2'!B:B,'Follow up.2'!AF:AF),if(left(B977,1)="3","x", "mm/yyyy")), "-")</f>
        <v>-</v>
      </c>
      <c r="AO977" s="31"/>
      <c r="AP977" s="27"/>
      <c r="AQ977" s="3"/>
      <c r="AR977" s="3"/>
      <c r="AS977" s="3"/>
      <c r="AT977" s="3"/>
      <c r="AU977" s="3"/>
      <c r="AV977" s="3"/>
      <c r="AW977" s="3"/>
      <c r="AX977" s="3"/>
      <c r="AY977" s="3"/>
      <c r="AZ977" s="3"/>
      <c r="BA977" s="3"/>
      <c r="BB977" s="3"/>
      <c r="BC977" s="3"/>
      <c r="BD977" s="3"/>
      <c r="BE977" s="3"/>
      <c r="BF977" s="3"/>
      <c r="BG977" s="3"/>
      <c r="BH977" s="3"/>
      <c r="BI977" s="3"/>
    </row>
    <row r="978" ht="12.75" customHeight="1">
      <c r="A978" s="1"/>
      <c r="B978" s="1" t="str">
        <f t="array" ref="B978">ifna(iferror(xlookup(C:C,'1000'!A:A,'1000'!D:D),iferror(xlookup(C:C,'2000'!A:A,'2000'!D:D),xlookup(C:C,'3000'!A:A,'3000'!D:D))),"-")</f>
        <v>-</v>
      </c>
      <c r="C978" s="26">
        <v>1022.0</v>
      </c>
      <c r="D978" s="27" t="s">
        <v>1867</v>
      </c>
      <c r="E978" s="27" t="s">
        <v>3655</v>
      </c>
      <c r="F978" s="27" t="s">
        <v>50</v>
      </c>
      <c r="G978" s="27" t="s">
        <v>3481</v>
      </c>
      <c r="H978" s="28">
        <v>0.0</v>
      </c>
      <c r="I978" s="29">
        <v>0.0</v>
      </c>
      <c r="J978" s="27" t="s">
        <v>3656</v>
      </c>
      <c r="K978" s="30" t="s">
        <v>42</v>
      </c>
      <c r="L978" s="31" t="s">
        <v>42</v>
      </c>
      <c r="M978" s="51" t="s">
        <v>895</v>
      </c>
      <c r="N978" s="153" t="s">
        <v>58</v>
      </c>
      <c r="O978" s="149" t="s">
        <v>58</v>
      </c>
      <c r="P978" s="35"/>
      <c r="Q978" s="35"/>
      <c r="R978" s="35"/>
      <c r="S978" s="35"/>
      <c r="T978" s="35"/>
      <c r="U978" s="35"/>
      <c r="V978" s="35"/>
      <c r="W978" s="35"/>
      <c r="X978" s="35"/>
      <c r="Y978" s="35"/>
      <c r="Z978" s="38" t="str">
        <f t="array" ref="Z978">IFERROR(xlookup(C:C,'Follow up.1'!A:A,'Follow up.1'!AF:AF),"-")</f>
        <v>-</v>
      </c>
      <c r="AA978" s="31"/>
      <c r="AB978" s="31"/>
      <c r="AC978" s="31"/>
      <c r="AD978" s="31"/>
      <c r="AE978" s="31"/>
      <c r="AF978" s="31"/>
      <c r="AG978" s="31"/>
      <c r="AH978" s="31"/>
      <c r="AI978" s="31"/>
      <c r="AJ978" s="31"/>
      <c r="AK978" s="31"/>
      <c r="AL978" s="31"/>
      <c r="AM978" s="31"/>
      <c r="AN978" s="39" t="str">
        <f t="array" ref="AN978">IFNA(TEXT(XLOOKUP(C:C,'Follow up.2'!B:B,'Follow up.2'!AF:AF),if(left(B978,1)="3","x", "mm/yyyy")), "-")</f>
        <v>-</v>
      </c>
      <c r="AO978" s="31"/>
      <c r="AP978" s="27"/>
      <c r="AQ978" s="3"/>
      <c r="AR978" s="3"/>
      <c r="AS978" s="3"/>
      <c r="AT978" s="3"/>
      <c r="AU978" s="3"/>
      <c r="AV978" s="3"/>
      <c r="AW978" s="3"/>
      <c r="AX978" s="3"/>
      <c r="AY978" s="3"/>
      <c r="AZ978" s="3"/>
      <c r="BA978" s="3"/>
      <c r="BB978" s="3"/>
      <c r="BC978" s="3"/>
      <c r="BD978" s="3"/>
      <c r="BE978" s="3"/>
      <c r="BF978" s="3"/>
      <c r="BG978" s="3"/>
      <c r="BH978" s="3"/>
      <c r="BI978" s="3"/>
    </row>
    <row r="979" ht="12.75" customHeight="1">
      <c r="A979" s="1"/>
      <c r="B979" s="1" t="str">
        <f t="array" ref="B979">ifna(iferror(xlookup(C:C,'1000'!A:A,'1000'!D:D),iferror(xlookup(C:C,'2000'!A:A,'2000'!D:D),xlookup(C:C,'3000'!A:A,'3000'!D:D))),"-")</f>
        <v>-</v>
      </c>
      <c r="C979" s="26">
        <v>1023.0</v>
      </c>
      <c r="D979" s="27" t="s">
        <v>3657</v>
      </c>
      <c r="E979" s="27" t="s">
        <v>3658</v>
      </c>
      <c r="F979" s="27" t="s">
        <v>50</v>
      </c>
      <c r="G979" s="27" t="s">
        <v>3481</v>
      </c>
      <c r="H979" s="28">
        <v>0.0</v>
      </c>
      <c r="I979" s="29">
        <v>0.0</v>
      </c>
      <c r="J979" s="27" t="s">
        <v>3659</v>
      </c>
      <c r="K979" s="30" t="s">
        <v>42</v>
      </c>
      <c r="L979" s="31" t="s">
        <v>42</v>
      </c>
      <c r="M979" s="51" t="s">
        <v>895</v>
      </c>
      <c r="N979" s="153" t="s">
        <v>58</v>
      </c>
      <c r="O979" s="149" t="s">
        <v>58</v>
      </c>
      <c r="P979" s="35"/>
      <c r="Q979" s="35"/>
      <c r="R979" s="35"/>
      <c r="S979" s="35"/>
      <c r="T979" s="35"/>
      <c r="U979" s="35"/>
      <c r="V979" s="35"/>
      <c r="W979" s="35"/>
      <c r="X979" s="35"/>
      <c r="Y979" s="35"/>
      <c r="Z979" s="38" t="str">
        <f t="array" ref="Z979">IFERROR(xlookup(C:C,'Follow up.1'!A:A,'Follow up.1'!AF:AF),"-")</f>
        <v>-</v>
      </c>
      <c r="AA979" s="31"/>
      <c r="AB979" s="31"/>
      <c r="AC979" s="31"/>
      <c r="AD979" s="31"/>
      <c r="AE979" s="31"/>
      <c r="AF979" s="31"/>
      <c r="AG979" s="31"/>
      <c r="AH979" s="31"/>
      <c r="AI979" s="31"/>
      <c r="AJ979" s="31"/>
      <c r="AK979" s="31"/>
      <c r="AL979" s="31"/>
      <c r="AM979" s="31"/>
      <c r="AN979" s="39" t="str">
        <f t="array" ref="AN979">IFNA(TEXT(XLOOKUP(C:C,'Follow up.2'!B:B,'Follow up.2'!AF:AF),if(left(B979,1)="3","x", "mm/yyyy")), "-")</f>
        <v>-</v>
      </c>
      <c r="AO979" s="31"/>
      <c r="AP979" s="27"/>
      <c r="AQ979" s="3"/>
      <c r="AR979" s="3"/>
      <c r="AS979" s="3"/>
      <c r="AT979" s="3"/>
      <c r="AU979" s="3"/>
      <c r="AV979" s="3"/>
      <c r="AW979" s="3"/>
      <c r="AX979" s="3"/>
      <c r="AY979" s="3"/>
      <c r="AZ979" s="3"/>
      <c r="BA979" s="3"/>
      <c r="BB979" s="3"/>
      <c r="BC979" s="3"/>
      <c r="BD979" s="3"/>
      <c r="BE979" s="3"/>
      <c r="BF979" s="3"/>
      <c r="BG979" s="3"/>
      <c r="BH979" s="3"/>
      <c r="BI979" s="3"/>
    </row>
    <row r="980" ht="12.75" customHeight="1">
      <c r="A980" s="1"/>
      <c r="B980" s="1" t="str">
        <f t="array" ref="B980">ifna(iferror(xlookup(C:C,'1000'!A:A,'1000'!D:D),iferror(xlookup(C:C,'2000'!A:A,'2000'!D:D),xlookup(C:C,'3000'!A:A,'3000'!D:D))),"-")</f>
        <v>-</v>
      </c>
      <c r="C980" s="26">
        <v>1024.0</v>
      </c>
      <c r="D980" s="27" t="s">
        <v>3660</v>
      </c>
      <c r="E980" s="27" t="s">
        <v>3661</v>
      </c>
      <c r="F980" s="27" t="s">
        <v>50</v>
      </c>
      <c r="G980" s="27" t="s">
        <v>3481</v>
      </c>
      <c r="H980" s="28">
        <v>0.0</v>
      </c>
      <c r="I980" s="29">
        <v>0.0</v>
      </c>
      <c r="J980" s="27" t="s">
        <v>3662</v>
      </c>
      <c r="K980" s="30" t="s">
        <v>42</v>
      </c>
      <c r="L980" s="31" t="s">
        <v>42</v>
      </c>
      <c r="M980" s="51" t="s">
        <v>895</v>
      </c>
      <c r="N980" s="153" t="s">
        <v>58</v>
      </c>
      <c r="O980" s="149" t="s">
        <v>58</v>
      </c>
      <c r="P980" s="35"/>
      <c r="Q980" s="35"/>
      <c r="R980" s="35"/>
      <c r="S980" s="35"/>
      <c r="T980" s="35"/>
      <c r="U980" s="35"/>
      <c r="V980" s="35"/>
      <c r="W980" s="35"/>
      <c r="X980" s="35"/>
      <c r="Y980" s="35"/>
      <c r="Z980" s="38" t="str">
        <f t="array" ref="Z980">IFERROR(xlookup(C:C,'Follow up.1'!A:A,'Follow up.1'!AF:AF),"-")</f>
        <v>-</v>
      </c>
      <c r="AA980" s="31"/>
      <c r="AB980" s="31"/>
      <c r="AC980" s="31"/>
      <c r="AD980" s="31"/>
      <c r="AE980" s="31"/>
      <c r="AF980" s="31"/>
      <c r="AG980" s="31"/>
      <c r="AH980" s="31"/>
      <c r="AI980" s="31"/>
      <c r="AJ980" s="31"/>
      <c r="AK980" s="31"/>
      <c r="AL980" s="31"/>
      <c r="AM980" s="31"/>
      <c r="AN980" s="39" t="str">
        <f t="array" ref="AN980">IFNA(TEXT(XLOOKUP(C:C,'Follow up.2'!B:B,'Follow up.2'!AF:AF),if(left(B980,1)="3","x", "mm/yyyy")), "-")</f>
        <v>-</v>
      </c>
      <c r="AO980" s="31"/>
      <c r="AP980" s="27"/>
      <c r="AQ980" s="3"/>
      <c r="AR980" s="3"/>
      <c r="AS980" s="3"/>
      <c r="AT980" s="3"/>
      <c r="AU980" s="3"/>
      <c r="AV980" s="3"/>
      <c r="AW980" s="3"/>
      <c r="AX980" s="231"/>
      <c r="AY980" s="232"/>
      <c r="AZ980" s="232"/>
      <c r="BA980" s="232"/>
      <c r="BB980" s="232"/>
      <c r="BC980" s="232"/>
      <c r="BD980" s="232"/>
      <c r="BE980" s="232"/>
      <c r="BF980" s="232"/>
      <c r="BG980" s="232"/>
      <c r="BH980" s="232"/>
      <c r="BI980" s="232"/>
    </row>
    <row r="981" ht="12.75" customHeight="1">
      <c r="A981" s="1"/>
      <c r="B981" s="1" t="str">
        <f t="array" ref="B981">ifna(iferror(xlookup(C:C,'1000'!A:A,'1000'!D:D),iferror(xlookup(C:C,'2000'!A:A,'2000'!D:D),xlookup(C:C,'3000'!A:A,'3000'!D:D))),"-")</f>
        <v>-</v>
      </c>
      <c r="C981" s="26">
        <v>1026.0</v>
      </c>
      <c r="D981" s="27" t="s">
        <v>3663</v>
      </c>
      <c r="E981" s="27" t="s">
        <v>3664</v>
      </c>
      <c r="F981" s="27" t="s">
        <v>50</v>
      </c>
      <c r="G981" s="27" t="s">
        <v>3481</v>
      </c>
      <c r="H981" s="28">
        <v>0.0</v>
      </c>
      <c r="I981" s="29">
        <v>0.0</v>
      </c>
      <c r="J981" s="27" t="s">
        <v>3665</v>
      </c>
      <c r="K981" s="30" t="s">
        <v>42</v>
      </c>
      <c r="L981" s="31" t="s">
        <v>42</v>
      </c>
      <c r="M981" s="51" t="s">
        <v>895</v>
      </c>
      <c r="N981" s="153" t="s">
        <v>58</v>
      </c>
      <c r="O981" s="149" t="s">
        <v>58</v>
      </c>
      <c r="P981" s="35"/>
      <c r="Q981" s="35"/>
      <c r="R981" s="35"/>
      <c r="S981" s="35"/>
      <c r="T981" s="35"/>
      <c r="U981" s="35"/>
      <c r="V981" s="35"/>
      <c r="W981" s="35"/>
      <c r="X981" s="35"/>
      <c r="Y981" s="35"/>
      <c r="Z981" s="38" t="str">
        <f t="array" ref="Z981">IFERROR(xlookup(C:C,'Follow up.1'!A:A,'Follow up.1'!AF:AF),"-")</f>
        <v>-</v>
      </c>
      <c r="AA981" s="31"/>
      <c r="AB981" s="31"/>
      <c r="AC981" s="31"/>
      <c r="AD981" s="31"/>
      <c r="AE981" s="31"/>
      <c r="AF981" s="31"/>
      <c r="AG981" s="31"/>
      <c r="AH981" s="31"/>
      <c r="AI981" s="31"/>
      <c r="AJ981" s="31"/>
      <c r="AK981" s="31"/>
      <c r="AL981" s="31"/>
      <c r="AM981" s="31"/>
      <c r="AN981" s="39" t="str">
        <f t="array" ref="AN981">IFNA(TEXT(XLOOKUP(C:C,'Follow up.2'!B:B,'Follow up.2'!AF:AF),if(left(B981,1)="3","x", "mm/yyyy")), "-")</f>
        <v>-</v>
      </c>
      <c r="AO981" s="31"/>
      <c r="AP981" s="27"/>
      <c r="AQ981" s="3"/>
      <c r="AR981" s="3"/>
      <c r="AS981" s="3"/>
      <c r="AT981" s="3"/>
      <c r="AU981" s="3"/>
      <c r="AV981" s="3"/>
      <c r="AW981" s="3"/>
      <c r="AX981" s="3"/>
      <c r="AY981" s="3"/>
      <c r="AZ981" s="3"/>
      <c r="BA981" s="3"/>
      <c r="BB981" s="3"/>
      <c r="BC981" s="3"/>
      <c r="BD981" s="3"/>
      <c r="BE981" s="3"/>
      <c r="BF981" s="3"/>
      <c r="BG981" s="3"/>
      <c r="BH981" s="3"/>
      <c r="BI981" s="3"/>
    </row>
    <row r="982" ht="12.75" customHeight="1">
      <c r="A982" s="1"/>
      <c r="B982" s="1" t="str">
        <f t="array" ref="B982">ifna(iferror(xlookup(C:C,'1000'!A:A,'1000'!D:D),iferror(xlookup(C:C,'2000'!A:A,'2000'!D:D),xlookup(C:C,'3000'!A:A,'3000'!D:D))),"-")</f>
        <v>-</v>
      </c>
      <c r="C982" s="26">
        <v>1028.0</v>
      </c>
      <c r="D982" s="27" t="s">
        <v>3666</v>
      </c>
      <c r="E982" s="27" t="s">
        <v>3667</v>
      </c>
      <c r="F982" s="27" t="s">
        <v>50</v>
      </c>
      <c r="G982" s="27" t="s">
        <v>3481</v>
      </c>
      <c r="H982" s="28">
        <v>0.0</v>
      </c>
      <c r="I982" s="29">
        <v>0.0</v>
      </c>
      <c r="J982" s="27" t="s">
        <v>3668</v>
      </c>
      <c r="K982" s="30" t="s">
        <v>42</v>
      </c>
      <c r="L982" s="31" t="s">
        <v>42</v>
      </c>
      <c r="M982" s="51" t="s">
        <v>895</v>
      </c>
      <c r="N982" s="153" t="s">
        <v>58</v>
      </c>
      <c r="O982" s="149" t="s">
        <v>58</v>
      </c>
      <c r="P982" s="35"/>
      <c r="Q982" s="35"/>
      <c r="R982" s="35"/>
      <c r="S982" s="35"/>
      <c r="T982" s="35"/>
      <c r="U982" s="35"/>
      <c r="V982" s="35"/>
      <c r="W982" s="35"/>
      <c r="X982" s="35"/>
      <c r="Y982" s="35"/>
      <c r="Z982" s="38" t="str">
        <f t="array" ref="Z982">IFERROR(xlookup(C:C,'Follow up.1'!A:A,'Follow up.1'!AF:AF),"-")</f>
        <v>-</v>
      </c>
      <c r="AA982" s="31"/>
      <c r="AB982" s="31"/>
      <c r="AC982" s="31"/>
      <c r="AD982" s="31"/>
      <c r="AE982" s="31"/>
      <c r="AF982" s="31"/>
      <c r="AG982" s="31"/>
      <c r="AH982" s="31"/>
      <c r="AI982" s="31"/>
      <c r="AJ982" s="31"/>
      <c r="AK982" s="31"/>
      <c r="AL982" s="31"/>
      <c r="AM982" s="31"/>
      <c r="AN982" s="39" t="str">
        <f t="array" ref="AN982">IFNA(TEXT(XLOOKUP(C:C,'Follow up.2'!B:B,'Follow up.2'!AF:AF),if(left(B982,1)="3","x", "mm/yyyy")), "-")</f>
        <v>-</v>
      </c>
      <c r="AO982" s="31"/>
      <c r="AP982" s="27"/>
      <c r="AQ982" s="3"/>
      <c r="AR982" s="3"/>
      <c r="AS982" s="3"/>
      <c r="AT982" s="3"/>
      <c r="AU982" s="3"/>
      <c r="AV982" s="3"/>
      <c r="AW982" s="3"/>
      <c r="AX982" s="3"/>
      <c r="AY982" s="3"/>
      <c r="AZ982" s="3"/>
      <c r="BA982" s="3"/>
      <c r="BB982" s="3"/>
      <c r="BC982" s="3"/>
      <c r="BD982" s="3"/>
      <c r="BE982" s="3"/>
      <c r="BF982" s="3"/>
      <c r="BG982" s="3"/>
      <c r="BH982" s="3"/>
      <c r="BI982" s="3"/>
    </row>
    <row r="983" ht="12.75" customHeight="1">
      <c r="A983" s="1"/>
      <c r="B983" s="1">
        <f t="array" ref="B983">ifna(iferror(xlookup(C:C,'1000'!A:A,'1000'!D:D),iferror(xlookup(C:C,'2000'!A:A,'2000'!D:D),xlookup(C:C,'3000'!A:A,'3000'!D:D))),"-")</f>
        <v>3073</v>
      </c>
      <c r="C983" s="26">
        <v>490.0</v>
      </c>
      <c r="D983" s="27" t="s">
        <v>3669</v>
      </c>
      <c r="E983" s="61" t="s">
        <v>1474</v>
      </c>
      <c r="F983" s="61" t="s">
        <v>50</v>
      </c>
      <c r="G983" s="61" t="s">
        <v>3481</v>
      </c>
      <c r="H983" s="62">
        <v>0.0</v>
      </c>
      <c r="I983" s="63">
        <v>0.0</v>
      </c>
      <c r="J983" s="27" t="s">
        <v>3670</v>
      </c>
      <c r="K983" s="30" t="s">
        <v>3362</v>
      </c>
      <c r="L983" s="31" t="s">
        <v>3362</v>
      </c>
      <c r="M983" s="32"/>
      <c r="N983" s="33" t="s">
        <v>3671</v>
      </c>
      <c r="O983" s="86" t="s">
        <v>654</v>
      </c>
      <c r="P983" s="66" t="s">
        <v>45</v>
      </c>
      <c r="Q983" s="66" t="s">
        <v>45</v>
      </c>
      <c r="R983" s="66" t="s">
        <v>45</v>
      </c>
      <c r="S983" s="66" t="s">
        <v>45</v>
      </c>
      <c r="T983" s="66" t="s">
        <v>45</v>
      </c>
      <c r="U983" s="66" t="s">
        <v>45</v>
      </c>
      <c r="V983" s="66" t="s">
        <v>45</v>
      </c>
      <c r="W983" s="66" t="s">
        <v>45</v>
      </c>
      <c r="X983" s="66" t="s">
        <v>45</v>
      </c>
      <c r="Y983" s="66" t="s">
        <v>45</v>
      </c>
      <c r="Z983" s="38" t="str">
        <f t="array" ref="Z983">IFERROR(xlookup(C:C,'Follow up.1'!A:A,'Follow up.1'!AF:AF),"-")</f>
        <v> 4/25</v>
      </c>
      <c r="AA983" s="32" t="s">
        <v>46</v>
      </c>
      <c r="AB983" s="32" t="s">
        <v>46</v>
      </c>
      <c r="AC983" s="32" t="s">
        <v>46</v>
      </c>
      <c r="AD983" s="32" t="s">
        <v>46</v>
      </c>
      <c r="AE983" s="32"/>
      <c r="AF983" s="32" t="s">
        <v>77</v>
      </c>
      <c r="AG983" s="32" t="s">
        <v>46</v>
      </c>
      <c r="AH983" s="32"/>
      <c r="AI983" s="32" t="s">
        <v>46</v>
      </c>
      <c r="AJ983" s="32" t="s">
        <v>86</v>
      </c>
      <c r="AK983" s="32" t="s">
        <v>57</v>
      </c>
      <c r="AL983" s="32" t="s">
        <v>372</v>
      </c>
      <c r="AM983" s="32" t="s">
        <v>121</v>
      </c>
      <c r="AN983" s="39" t="str">
        <f t="array" ref="AN983">IFNA(TEXT(XLOOKUP(C:C,'Follow up.2'!B:B,'Follow up.2'!AF:AF), "mm/yyyy"), "-")</f>
        <v>09/2026</v>
      </c>
      <c r="AO983" s="31"/>
      <c r="AP983" s="27"/>
      <c r="AQ983" s="3"/>
      <c r="AR983" s="3"/>
      <c r="AS983" s="3"/>
      <c r="AT983" s="3"/>
      <c r="AU983" s="3"/>
      <c r="AV983" s="3"/>
      <c r="AW983" s="3"/>
      <c r="AX983" s="3"/>
      <c r="AY983" s="3"/>
      <c r="AZ983" s="3"/>
      <c r="BA983" s="3"/>
      <c r="BB983" s="3"/>
      <c r="BC983" s="3"/>
      <c r="BD983" s="3"/>
      <c r="BE983" s="3"/>
      <c r="BF983" s="3"/>
      <c r="BG983" s="3"/>
      <c r="BH983" s="3"/>
      <c r="BI983" s="3"/>
    </row>
    <row r="984" ht="12.75" customHeight="1">
      <c r="A984" s="1"/>
      <c r="B984" s="1">
        <f t="array" ref="B984">ifna(iferror(xlookup(C:C,'1000'!A:A,'1000'!D:D),iferror(xlookup(C:C,'2000'!A:A,'2000'!D:D),xlookup(C:C,'3000'!A:A,'3000'!D:D))),"-")</f>
        <v>3086</v>
      </c>
      <c r="C984" s="26">
        <v>548.0</v>
      </c>
      <c r="D984" s="27" t="s">
        <v>3672</v>
      </c>
      <c r="E984" s="27" t="s">
        <v>3673</v>
      </c>
      <c r="F984" s="27" t="s">
        <v>50</v>
      </c>
      <c r="G984" s="27" t="s">
        <v>3674</v>
      </c>
      <c r="H984" s="28">
        <v>0.0</v>
      </c>
      <c r="I984" s="29">
        <v>0.0</v>
      </c>
      <c r="J984" s="27" t="s">
        <v>3675</v>
      </c>
      <c r="K984" s="30" t="s">
        <v>3676</v>
      </c>
      <c r="L984" s="31" t="s">
        <v>3676</v>
      </c>
      <c r="M984" s="32"/>
      <c r="N984" s="33" t="s">
        <v>654</v>
      </c>
      <c r="O984" s="86" t="s">
        <v>654</v>
      </c>
      <c r="P984" s="66" t="s">
        <v>45</v>
      </c>
      <c r="Q984" s="66" t="s">
        <v>45</v>
      </c>
      <c r="R984" s="66" t="s">
        <v>45</v>
      </c>
      <c r="S984" s="66" t="s">
        <v>45</v>
      </c>
      <c r="T984" s="66" t="s">
        <v>45</v>
      </c>
      <c r="U984" s="66" t="s">
        <v>45</v>
      </c>
      <c r="V984" s="66" t="s">
        <v>45</v>
      </c>
      <c r="W984" s="66" t="s">
        <v>45</v>
      </c>
      <c r="X984" s="66" t="s">
        <v>45</v>
      </c>
      <c r="Y984" s="66" t="s">
        <v>45</v>
      </c>
      <c r="Z984" s="38" t="str">
        <f t="array" ref="Z984">IFERROR(xlookup(C:C,'Follow up.1'!A:A,'Follow up.1'!AF:AF),"-")</f>
        <v> 4/25</v>
      </c>
      <c r="AA984" s="32" t="s">
        <v>46</v>
      </c>
      <c r="AB984" s="32" t="s">
        <v>46</v>
      </c>
      <c r="AC984" s="32" t="s">
        <v>46</v>
      </c>
      <c r="AD984" s="32" t="s">
        <v>46</v>
      </c>
      <c r="AE984" s="32"/>
      <c r="AF984" s="32" t="s">
        <v>57</v>
      </c>
      <c r="AG984" s="32" t="s">
        <v>57</v>
      </c>
      <c r="AH984" s="32"/>
      <c r="AI984" s="32" t="s">
        <v>46</v>
      </c>
      <c r="AJ984" s="32" t="s">
        <v>57</v>
      </c>
      <c r="AK984" s="32" t="s">
        <v>57</v>
      </c>
      <c r="AL984" s="32" t="s">
        <v>841</v>
      </c>
      <c r="AM984" s="32" t="s">
        <v>121</v>
      </c>
      <c r="AN984" s="39" t="str">
        <f t="array" ref="AN984">IFNA(TEXT(XLOOKUP(C:C,'Follow up.2'!B:B,'Follow up.2'!AF:AF),if(left(B984,1)="3","x", "mm/yyyy")), "-")</f>
        <v>x</v>
      </c>
      <c r="AO984" s="31"/>
      <c r="AP984" s="27"/>
      <c r="AQ984" s="3"/>
      <c r="AR984" s="3"/>
      <c r="AS984" s="3"/>
      <c r="AT984" s="3"/>
      <c r="AU984" s="3"/>
      <c r="AV984" s="3"/>
      <c r="AW984" s="3"/>
      <c r="AX984" s="3"/>
      <c r="AY984" s="3"/>
      <c r="AZ984" s="3"/>
      <c r="BA984" s="3"/>
      <c r="BB984" s="3"/>
      <c r="BC984" s="3"/>
      <c r="BD984" s="3"/>
      <c r="BE984" s="3"/>
      <c r="BF984" s="3"/>
      <c r="BG984" s="3"/>
      <c r="BH984" s="3"/>
      <c r="BI984" s="3"/>
    </row>
    <row r="985" ht="12.75" customHeight="1">
      <c r="A985" s="1"/>
      <c r="B985" s="1">
        <f t="array" ref="B985">ifna(iferror(xlookup(C:C,'1000'!A:A,'1000'!D:D),iferror(xlookup(C:C,'2000'!A:A,'2000'!D:D),xlookup(C:C,'3000'!A:A,'3000'!D:D))),"-")</f>
        <v>3114</v>
      </c>
      <c r="C985" s="26">
        <v>412.0</v>
      </c>
      <c r="D985" s="27" t="s">
        <v>304</v>
      </c>
      <c r="E985" s="27" t="s">
        <v>3677</v>
      </c>
      <c r="F985" s="27" t="s">
        <v>50</v>
      </c>
      <c r="G985" s="27" t="s">
        <v>3678</v>
      </c>
      <c r="H985" s="28">
        <v>0.0</v>
      </c>
      <c r="I985" s="29">
        <v>0.0</v>
      </c>
      <c r="J985" s="27" t="s">
        <v>3679</v>
      </c>
      <c r="K985" s="30"/>
      <c r="L985" s="31"/>
      <c r="M985" s="51" t="s">
        <v>895</v>
      </c>
      <c r="N985" s="153" t="s">
        <v>58</v>
      </c>
      <c r="O985" s="149" t="s">
        <v>58</v>
      </c>
      <c r="P985" s="35"/>
      <c r="Q985" s="35"/>
      <c r="R985" s="35"/>
      <c r="S985" s="35"/>
      <c r="T985" s="35"/>
      <c r="U985" s="35"/>
      <c r="V985" s="35"/>
      <c r="W985" s="35"/>
      <c r="X985" s="35"/>
      <c r="Y985" s="35"/>
      <c r="Z985" s="38" t="str">
        <f t="array" ref="Z985">IFERROR(xlookup(C:C,'Follow up.1'!A:A,'Follow up.1'!AF:AF),"-")</f>
        <v>-</v>
      </c>
      <c r="AA985" s="31"/>
      <c r="AB985" s="31"/>
      <c r="AC985" s="31"/>
      <c r="AD985" s="31"/>
      <c r="AE985" s="31"/>
      <c r="AF985" s="31"/>
      <c r="AG985" s="31"/>
      <c r="AH985" s="31"/>
      <c r="AI985" s="31"/>
      <c r="AJ985" s="31"/>
      <c r="AK985" s="31"/>
      <c r="AL985" s="31"/>
      <c r="AM985" s="31"/>
      <c r="AN985" s="39" t="str">
        <f t="array" ref="AN985">IFNA(TEXT(XLOOKUP(C:C,'Follow up.2'!B:B,'Follow up.2'!AF:AF),if(left(B985,1)="3","x", "mm/yyyy")), "-")</f>
        <v>-</v>
      </c>
      <c r="AO985" s="31"/>
      <c r="AP985" s="27"/>
      <c r="AQ985" s="3"/>
      <c r="AR985" s="3"/>
      <c r="AS985" s="3"/>
      <c r="AT985" s="3"/>
      <c r="AU985" s="3"/>
      <c r="AV985" s="3"/>
      <c r="AW985" s="3"/>
      <c r="AX985" s="3"/>
      <c r="AY985" s="3"/>
      <c r="AZ985" s="3"/>
      <c r="BA985" s="3"/>
      <c r="BB985" s="3"/>
      <c r="BC985" s="3"/>
      <c r="BD985" s="3"/>
      <c r="BE985" s="3"/>
      <c r="BF985" s="3"/>
      <c r="BG985" s="3"/>
      <c r="BH985" s="3"/>
      <c r="BI985" s="3"/>
    </row>
    <row r="986" ht="12.75" customHeight="1">
      <c r="A986" s="1"/>
      <c r="B986" s="1">
        <f t="array" ref="B986">ifna(iferror(xlookup(C:C,'1000'!A:A,'1000'!D:D),iferror(xlookup(C:C,'2000'!A:A,'2000'!D:D),xlookup(C:C,'3000'!A:A,'3000'!D:D))),"-")</f>
        <v>3118</v>
      </c>
      <c r="C986" s="26">
        <v>599.0</v>
      </c>
      <c r="D986" s="27" t="s">
        <v>3680</v>
      </c>
      <c r="E986" s="27" t="s">
        <v>3374</v>
      </c>
      <c r="F986" s="27" t="s">
        <v>50</v>
      </c>
      <c r="G986" s="27" t="s">
        <v>3678</v>
      </c>
      <c r="H986" s="28">
        <v>0.0</v>
      </c>
      <c r="I986" s="29">
        <v>0.0</v>
      </c>
      <c r="J986" s="27" t="s">
        <v>3681</v>
      </c>
      <c r="K986" s="30" t="s">
        <v>3374</v>
      </c>
      <c r="L986" s="31" t="s">
        <v>3374</v>
      </c>
      <c r="M986" s="32"/>
      <c r="N986" s="33" t="s">
        <v>654</v>
      </c>
      <c r="O986" s="86" t="s">
        <v>654</v>
      </c>
      <c r="P986" s="35" t="s">
        <v>45</v>
      </c>
      <c r="Q986" s="35" t="s">
        <v>45</v>
      </c>
      <c r="R986" s="35" t="s">
        <v>45</v>
      </c>
      <c r="S986" s="35" t="s">
        <v>45</v>
      </c>
      <c r="T986" s="35" t="s">
        <v>45</v>
      </c>
      <c r="U986" s="35" t="s">
        <v>45</v>
      </c>
      <c r="V986" s="65" t="s">
        <v>45</v>
      </c>
      <c r="W986" s="65" t="s">
        <v>45</v>
      </c>
      <c r="X986" s="65" t="s">
        <v>45</v>
      </c>
      <c r="Y986" s="35" t="s">
        <v>45</v>
      </c>
      <c r="Z986" s="38" t="str">
        <f t="array" ref="Z986">IFERROR(xlookup(C:C,'Follow up.1'!A:A,'Follow up.1'!AF:AF),"-")</f>
        <v> 4/25</v>
      </c>
      <c r="AA986" s="32" t="s">
        <v>46</v>
      </c>
      <c r="AB986" s="32" t="s">
        <v>46</v>
      </c>
      <c r="AC986" s="32" t="s">
        <v>57</v>
      </c>
      <c r="AD986" s="32" t="s">
        <v>57</v>
      </c>
      <c r="AE986" s="32"/>
      <c r="AF986" s="32" t="s">
        <v>57</v>
      </c>
      <c r="AG986" s="32" t="s">
        <v>86</v>
      </c>
      <c r="AH986" s="32"/>
      <c r="AI986" s="32" t="s">
        <v>57</v>
      </c>
      <c r="AJ986" s="32" t="s">
        <v>46</v>
      </c>
      <c r="AK986" s="32" t="s">
        <v>57</v>
      </c>
      <c r="AL986" s="32" t="s">
        <v>68</v>
      </c>
      <c r="AM986" s="32" t="s">
        <v>121</v>
      </c>
      <c r="AN986" s="39" t="str">
        <f t="array" ref="AN986">IFNA(TEXT(XLOOKUP(C:C,'Follow up.2'!B:B,'Follow up.2'!AF:AF),if(left(B986,1)="3","x", "mm/yyyy")), "-")</f>
        <v>x</v>
      </c>
      <c r="AO986" s="31"/>
      <c r="AP986" s="27"/>
      <c r="AQ986" s="3"/>
      <c r="AR986" s="3"/>
      <c r="AS986" s="3"/>
      <c r="AT986" s="3"/>
      <c r="AU986" s="3"/>
      <c r="AV986" s="3"/>
      <c r="AW986" s="3"/>
      <c r="AX986" s="3"/>
      <c r="AY986" s="3"/>
      <c r="AZ986" s="3"/>
      <c r="BA986" s="3"/>
      <c r="BB986" s="3"/>
      <c r="BC986" s="3"/>
      <c r="BD986" s="3"/>
      <c r="BE986" s="3"/>
      <c r="BF986" s="3"/>
      <c r="BG986" s="3"/>
      <c r="BH986" s="3"/>
      <c r="BI986" s="3"/>
    </row>
    <row r="987" ht="12.75" customHeight="1">
      <c r="A987" s="1"/>
      <c r="B987" s="1" t="str">
        <f t="array" ref="B987">ifna(iferror(xlookup(C:C,'1000'!A:A,'1000'!D:D),iferror(xlookup(C:C,'2000'!A:A,'2000'!D:D),xlookup(C:C,'3000'!A:A,'3000'!D:D))),"-")</f>
        <v>-</v>
      </c>
      <c r="C987" s="26">
        <v>316.0</v>
      </c>
      <c r="D987" s="27" t="s">
        <v>3682</v>
      </c>
      <c r="E987" s="27" t="s">
        <v>3683</v>
      </c>
      <c r="F987" s="27" t="s">
        <v>50</v>
      </c>
      <c r="G987" s="27" t="s">
        <v>3678</v>
      </c>
      <c r="H987" s="28">
        <v>0.0</v>
      </c>
      <c r="I987" s="29"/>
      <c r="J987" s="27" t="s">
        <v>3684</v>
      </c>
      <c r="K987" s="30"/>
      <c r="L987" s="31"/>
      <c r="M987" s="51" t="s">
        <v>895</v>
      </c>
      <c r="N987" s="153" t="s">
        <v>58</v>
      </c>
      <c r="O987" s="149" t="s">
        <v>58</v>
      </c>
      <c r="P987" s="35"/>
      <c r="Q987" s="35"/>
      <c r="R987" s="35"/>
      <c r="S987" s="35"/>
      <c r="T987" s="35"/>
      <c r="U987" s="35"/>
      <c r="V987" s="35"/>
      <c r="W987" s="35"/>
      <c r="X987" s="35"/>
      <c r="Y987" s="35"/>
      <c r="Z987" s="38" t="str">
        <f t="array" ref="Z987">IFERROR(xlookup(C:C,'Follow up.1'!A:A,'Follow up.1'!AF:AF),"-")</f>
        <v>-</v>
      </c>
      <c r="AA987" s="31"/>
      <c r="AB987" s="31"/>
      <c r="AC987" s="31"/>
      <c r="AD987" s="31"/>
      <c r="AE987" s="31"/>
      <c r="AF987" s="31"/>
      <c r="AG987" s="31"/>
      <c r="AH987" s="31"/>
      <c r="AI987" s="31"/>
      <c r="AJ987" s="31"/>
      <c r="AK987" s="31"/>
      <c r="AL987" s="31"/>
      <c r="AM987" s="31"/>
      <c r="AN987" s="39" t="str">
        <f t="array" ref="AN987">IFNA(TEXT(XLOOKUP(C:C,'Follow up.2'!B:B,'Follow up.2'!AF:AF),if(left(B987,1)="3","x", "mm/yyyy")), "-")</f>
        <v>-</v>
      </c>
      <c r="AO987" s="31"/>
      <c r="AP987" s="27"/>
      <c r="AQ987" s="3"/>
      <c r="AR987" s="3"/>
      <c r="AS987" s="3"/>
      <c r="AT987" s="3"/>
      <c r="AU987" s="3"/>
      <c r="AV987" s="3"/>
      <c r="AW987" s="3"/>
      <c r="AX987" s="3"/>
      <c r="AY987" s="3"/>
      <c r="AZ987" s="3"/>
      <c r="BA987" s="3"/>
      <c r="BB987" s="3"/>
      <c r="BC987" s="3"/>
      <c r="BD987" s="3"/>
      <c r="BE987" s="3"/>
      <c r="BF987" s="3"/>
      <c r="BG987" s="3"/>
      <c r="BH987" s="3"/>
      <c r="BI987" s="3"/>
    </row>
    <row r="988" ht="12.75" customHeight="1">
      <c r="A988" s="1"/>
      <c r="B988" s="1" t="str">
        <f t="array" ref="B988">ifna(iferror(xlookup(C:C,'1000'!A:A,'1000'!D:D),iferror(xlookup(C:C,'2000'!A:A,'2000'!D:D),xlookup(C:C,'3000'!A:A,'3000'!D:D))),"-")</f>
        <v>-</v>
      </c>
      <c r="C988" s="26">
        <v>492.0</v>
      </c>
      <c r="D988" s="241" t="s">
        <v>3346</v>
      </c>
      <c r="E988" s="241" t="s">
        <v>3685</v>
      </c>
      <c r="F988" s="27" t="s">
        <v>50</v>
      </c>
      <c r="G988" s="241" t="s">
        <v>3686</v>
      </c>
      <c r="H988" s="242">
        <v>0.0</v>
      </c>
      <c r="I988" s="243">
        <v>0.0</v>
      </c>
      <c r="J988" s="241" t="s">
        <v>3687</v>
      </c>
      <c r="K988" s="30" t="s">
        <v>3688</v>
      </c>
      <c r="L988" s="31" t="s">
        <v>3688</v>
      </c>
      <c r="M988" s="31"/>
      <c r="N988" s="153" t="s">
        <v>58</v>
      </c>
      <c r="O988" s="149" t="s">
        <v>58</v>
      </c>
      <c r="P988" s="35"/>
      <c r="Q988" s="35"/>
      <c r="R988" s="35"/>
      <c r="S988" s="35"/>
      <c r="T988" s="35"/>
      <c r="U988" s="35"/>
      <c r="V988" s="35"/>
      <c r="W988" s="35"/>
      <c r="X988" s="35"/>
      <c r="Y988" s="35"/>
      <c r="Z988" s="38" t="str">
        <f t="array" ref="Z988">IFERROR(xlookup(C:C,'Follow up.1'!A:A,'Follow up.1'!AF:AF),"-")</f>
        <v>-</v>
      </c>
      <c r="AA988" s="31"/>
      <c r="AB988" s="31"/>
      <c r="AC988" s="31"/>
      <c r="AD988" s="31"/>
      <c r="AE988" s="31"/>
      <c r="AF988" s="31"/>
      <c r="AG988" s="31"/>
      <c r="AH988" s="31"/>
      <c r="AI988" s="31"/>
      <c r="AJ988" s="31"/>
      <c r="AK988" s="31"/>
      <c r="AL988" s="31"/>
      <c r="AM988" s="31"/>
      <c r="AN988" s="39" t="str">
        <f t="array" ref="AN988">IFNA(TEXT(XLOOKUP(C:C,'Follow up.2'!B:B,'Follow up.2'!AF:AF),if(left(B988,1)="3","x", "mm/yyyy")), "-")</f>
        <v>-</v>
      </c>
      <c r="AO988" s="31"/>
      <c r="AP988" s="27"/>
      <c r="AQ988" s="3"/>
      <c r="AR988" s="3"/>
      <c r="AS988" s="3"/>
      <c r="AT988" s="3"/>
      <c r="AU988" s="3"/>
      <c r="AV988" s="3"/>
      <c r="AW988" s="3"/>
      <c r="AX988" s="3"/>
      <c r="AY988" s="3"/>
      <c r="AZ988" s="3"/>
      <c r="BA988" s="3"/>
      <c r="BB988" s="3"/>
      <c r="BC988" s="3"/>
      <c r="BD988" s="3"/>
      <c r="BE988" s="3"/>
      <c r="BF988" s="3"/>
      <c r="BG988" s="3"/>
      <c r="BH988" s="3"/>
      <c r="BI988" s="3"/>
    </row>
    <row r="989" ht="12.75" customHeight="1">
      <c r="A989" s="1"/>
      <c r="B989" s="1" t="str">
        <f t="array" ref="B989">ifna(iferror(xlookup(C:C,'1000'!A:A,'1000'!D:D),iferror(xlookup(C:C,'2000'!A:A,'2000'!D:D),xlookup(C:C,'3000'!A:A,'3000'!D:D))),"-")</f>
        <v>-</v>
      </c>
      <c r="C989" s="26">
        <v>594.0</v>
      </c>
      <c r="D989" s="27" t="s">
        <v>3689</v>
      </c>
      <c r="E989" s="27" t="s">
        <v>3690</v>
      </c>
      <c r="F989" s="27" t="s">
        <v>50</v>
      </c>
      <c r="G989" s="27" t="s">
        <v>3686</v>
      </c>
      <c r="H989" s="28">
        <v>0.0</v>
      </c>
      <c r="I989" s="29">
        <v>0.0</v>
      </c>
      <c r="J989" s="27" t="s">
        <v>3691</v>
      </c>
      <c r="K989" s="30" t="s">
        <v>3692</v>
      </c>
      <c r="L989" s="31" t="s">
        <v>3692</v>
      </c>
      <c r="M989" s="31"/>
      <c r="N989" s="153" t="s">
        <v>58</v>
      </c>
      <c r="O989" s="149" t="s">
        <v>58</v>
      </c>
      <c r="P989" s="35"/>
      <c r="Q989" s="35"/>
      <c r="R989" s="35"/>
      <c r="S989" s="35"/>
      <c r="T989" s="35"/>
      <c r="U989" s="35"/>
      <c r="V989" s="35"/>
      <c r="W989" s="35"/>
      <c r="X989" s="35"/>
      <c r="Y989" s="35"/>
      <c r="Z989" s="38" t="str">
        <f t="array" ref="Z989">IFERROR(xlookup(C:C,'Follow up.1'!A:A,'Follow up.1'!AF:AF),"-")</f>
        <v>-</v>
      </c>
      <c r="AA989" s="31"/>
      <c r="AB989" s="31"/>
      <c r="AC989" s="31"/>
      <c r="AD989" s="31"/>
      <c r="AE989" s="31"/>
      <c r="AF989" s="31"/>
      <c r="AG989" s="31"/>
      <c r="AH989" s="31"/>
      <c r="AI989" s="31"/>
      <c r="AJ989" s="31"/>
      <c r="AK989" s="31"/>
      <c r="AL989" s="31"/>
      <c r="AM989" s="31"/>
      <c r="AN989" s="39" t="str">
        <f t="array" ref="AN989">IFNA(TEXT(XLOOKUP(C:C,'Follow up.2'!B:B,'Follow up.2'!AF:AF),if(left(B989,1)="3","x", "mm/yyyy")), "-")</f>
        <v>-</v>
      </c>
      <c r="AO989" s="31"/>
      <c r="AP989" s="27"/>
      <c r="AQ989" s="3"/>
      <c r="AR989" s="3"/>
      <c r="AS989" s="3"/>
      <c r="AT989" s="3"/>
      <c r="AU989" s="3"/>
      <c r="AV989" s="3"/>
      <c r="AW989" s="3"/>
      <c r="AX989" s="3"/>
      <c r="AY989" s="3"/>
      <c r="AZ989" s="3"/>
      <c r="BA989" s="3"/>
      <c r="BB989" s="3"/>
      <c r="BC989" s="3"/>
      <c r="BD989" s="3"/>
      <c r="BE989" s="3"/>
      <c r="BF989" s="3"/>
      <c r="BG989" s="3"/>
      <c r="BH989" s="3"/>
      <c r="BI989" s="3"/>
    </row>
    <row r="990" ht="12.75" customHeight="1">
      <c r="A990" s="1"/>
      <c r="B990" s="1" t="str">
        <f t="array" ref="B990">ifna(iferror(xlookup(C:C,'1000'!A:A,'1000'!D:D),iferror(xlookup(C:C,'2000'!A:A,'2000'!D:D),xlookup(C:C,'3000'!A:A,'3000'!D:D))),"-")</f>
        <v>-</v>
      </c>
      <c r="C990" s="26">
        <v>865.0</v>
      </c>
      <c r="D990" s="27" t="s">
        <v>3693</v>
      </c>
      <c r="E990" s="27" t="s">
        <v>3694</v>
      </c>
      <c r="F990" s="27" t="s">
        <v>50</v>
      </c>
      <c r="G990" s="27" t="s">
        <v>3695</v>
      </c>
      <c r="H990" s="28">
        <v>0.0</v>
      </c>
      <c r="I990" s="29">
        <v>0.0</v>
      </c>
      <c r="J990" s="27" t="s">
        <v>3696</v>
      </c>
      <c r="K990" s="30" t="s">
        <v>1624</v>
      </c>
      <c r="L990" s="31" t="s">
        <v>1624</v>
      </c>
      <c r="M990" s="31"/>
      <c r="N990" s="153" t="s">
        <v>58</v>
      </c>
      <c r="O990" s="149" t="s">
        <v>58</v>
      </c>
      <c r="P990" s="35"/>
      <c r="Q990" s="35"/>
      <c r="R990" s="35"/>
      <c r="S990" s="35"/>
      <c r="T990" s="35"/>
      <c r="U990" s="35"/>
      <c r="V990" s="35"/>
      <c r="W990" s="35"/>
      <c r="X990" s="35"/>
      <c r="Y990" s="35"/>
      <c r="Z990" s="38" t="str">
        <f t="array" ref="Z990">IFERROR(xlookup(C:C,'Follow up.1'!A:A,'Follow up.1'!AF:AF),"-")</f>
        <v>-</v>
      </c>
      <c r="AA990" s="31"/>
      <c r="AB990" s="31"/>
      <c r="AC990" s="31"/>
      <c r="AD990" s="31"/>
      <c r="AE990" s="31"/>
      <c r="AF990" s="31"/>
      <c r="AG990" s="31"/>
      <c r="AH990" s="31"/>
      <c r="AI990" s="31"/>
      <c r="AJ990" s="31"/>
      <c r="AK990" s="31"/>
      <c r="AL990" s="31"/>
      <c r="AM990" s="31"/>
      <c r="AN990" s="39" t="str">
        <f t="array" ref="AN990">IFNA(TEXT(XLOOKUP(C:C,'Follow up.2'!B:B,'Follow up.2'!AF:AF),if(left(B990,1)="3","x", "mm/yyyy")), "-")</f>
        <v>-</v>
      </c>
      <c r="AO990" s="31"/>
      <c r="AP990" s="27"/>
      <c r="AQ990" s="3"/>
      <c r="AR990" s="3"/>
      <c r="AS990" s="3"/>
      <c r="AT990" s="3"/>
      <c r="AU990" s="3"/>
      <c r="AV990" s="3"/>
      <c r="AW990" s="3"/>
      <c r="AX990" s="3"/>
      <c r="AY990" s="3"/>
      <c r="AZ990" s="3"/>
      <c r="BA990" s="3"/>
      <c r="BB990" s="3"/>
      <c r="BC990" s="3"/>
      <c r="BD990" s="3"/>
      <c r="BE990" s="3"/>
      <c r="BF990" s="3"/>
      <c r="BG990" s="3"/>
      <c r="BH990" s="3"/>
      <c r="BI990" s="3"/>
    </row>
    <row r="991" ht="12.75" customHeight="1">
      <c r="A991" s="1"/>
      <c r="B991" s="1">
        <f t="array" ref="B991">ifna(iferror(xlookup(C:C,'1000'!A:A,'1000'!D:D),iferror(xlookup(C:C,'2000'!A:A,'2000'!D:D),xlookup(C:C,'3000'!A:A,'3000'!D:D))),"-")</f>
        <v>1043</v>
      </c>
      <c r="C991" s="26">
        <v>952.0</v>
      </c>
      <c r="D991" s="27" t="s">
        <v>1911</v>
      </c>
      <c r="E991" s="27" t="s">
        <v>3697</v>
      </c>
      <c r="F991" s="27" t="s">
        <v>50</v>
      </c>
      <c r="G991" s="27" t="s">
        <v>785</v>
      </c>
      <c r="H991" s="28" t="s">
        <v>3698</v>
      </c>
      <c r="I991" s="29" t="s">
        <v>3699</v>
      </c>
      <c r="J991" s="27" t="s">
        <v>484</v>
      </c>
      <c r="K991" s="30" t="s">
        <v>42</v>
      </c>
      <c r="L991" s="31" t="s">
        <v>42</v>
      </c>
      <c r="M991" s="32" t="s">
        <v>3700</v>
      </c>
      <c r="N991" s="33" t="s">
        <v>654</v>
      </c>
      <c r="O991" s="86" t="s">
        <v>654</v>
      </c>
      <c r="P991" s="35" t="s">
        <v>46</v>
      </c>
      <c r="Q991" s="35" t="s">
        <v>46</v>
      </c>
      <c r="R991" s="35" t="s">
        <v>46</v>
      </c>
      <c r="S991" s="35" t="s">
        <v>46</v>
      </c>
      <c r="T991" s="35" t="s">
        <v>46</v>
      </c>
      <c r="U991" s="35" t="s">
        <v>46</v>
      </c>
      <c r="V991" s="65" t="s">
        <v>45</v>
      </c>
      <c r="W991" s="35" t="s">
        <v>46</v>
      </c>
      <c r="X991" s="35" t="s">
        <v>46</v>
      </c>
      <c r="Y991" s="35" t="s">
        <v>46</v>
      </c>
      <c r="Z991" s="38" t="str">
        <f t="array" ref="Z991">IFERROR(xlookup(C:C,'Follow up.1'!A:A,'Follow up.1'!AF:AF),"-")</f>
        <v> 9/25</v>
      </c>
      <c r="AA991" s="32" t="s">
        <v>47</v>
      </c>
      <c r="AB991" s="31"/>
      <c r="AC991" s="31"/>
      <c r="AD991" s="31"/>
      <c r="AE991" s="31"/>
      <c r="AF991" s="31"/>
      <c r="AG991" s="31"/>
      <c r="AH991" s="31"/>
      <c r="AI991" s="31"/>
      <c r="AJ991" s="31"/>
      <c r="AK991" s="31"/>
      <c r="AL991" s="31"/>
      <c r="AM991" s="31"/>
      <c r="AN991" s="39" t="str">
        <f t="array" ref="AN991">IFNA(TEXT(XLOOKUP(C:C,'Follow up.2'!B:B,'Follow up.2'!AF:AF),if(left(B991,1)="3","x", "mm/yyyy")), "-")</f>
        <v/>
      </c>
      <c r="AO991" s="31"/>
      <c r="AP991" s="27"/>
      <c r="AQ991" s="3"/>
      <c r="AR991" s="3"/>
      <c r="AS991" s="3"/>
      <c r="AT991" s="3"/>
      <c r="AU991" s="3"/>
      <c r="AV991" s="3"/>
      <c r="AW991" s="13"/>
      <c r="AX991" s="13"/>
      <c r="AY991" s="13"/>
      <c r="AZ991" s="13"/>
      <c r="BA991" s="13"/>
      <c r="BB991" s="13"/>
      <c r="BC991" s="13"/>
      <c r="BD991" s="13"/>
      <c r="BE991" s="13"/>
      <c r="BF991" s="13"/>
      <c r="BG991" s="13"/>
      <c r="BH991" s="13"/>
      <c r="BI991" s="13"/>
    </row>
    <row r="992" ht="12.75" customHeight="1">
      <c r="A992" s="1"/>
      <c r="B992" s="1" t="str">
        <f t="array" ref="B992">ifna(iferror(xlookup(C:C,'1000'!A:A,'1000'!D:D),iferror(xlookup(C:C,'2000'!A:A,'2000'!D:D),xlookup(C:C,'3000'!A:A,'3000'!D:D))),"-")</f>
        <v>-</v>
      </c>
      <c r="C992" s="26">
        <v>806.0</v>
      </c>
      <c r="D992" s="27" t="s">
        <v>3701</v>
      </c>
      <c r="E992" s="27" t="s">
        <v>3702</v>
      </c>
      <c r="F992" s="27" t="s">
        <v>50</v>
      </c>
      <c r="G992" s="27" t="s">
        <v>785</v>
      </c>
      <c r="H992" s="28" t="s">
        <v>3703</v>
      </c>
      <c r="I992" s="29">
        <v>0.0</v>
      </c>
      <c r="J992" s="27" t="s">
        <v>3704</v>
      </c>
      <c r="K992" s="30" t="s">
        <v>42</v>
      </c>
      <c r="L992" s="31" t="s">
        <v>42</v>
      </c>
      <c r="M992" s="51" t="s">
        <v>895</v>
      </c>
      <c r="N992" s="153" t="s">
        <v>58</v>
      </c>
      <c r="O992" s="149" t="s">
        <v>58</v>
      </c>
      <c r="P992" s="35"/>
      <c r="Q992" s="35"/>
      <c r="R992" s="35"/>
      <c r="S992" s="35"/>
      <c r="T992" s="35"/>
      <c r="U992" s="35"/>
      <c r="V992" s="35"/>
      <c r="W992" s="35"/>
      <c r="X992" s="35"/>
      <c r="Y992" s="35"/>
      <c r="Z992" s="38" t="str">
        <f t="array" ref="Z992">IFERROR(xlookup(C:C,'Follow up.1'!A:A,'Follow up.1'!AF:AF),"-")</f>
        <v>-</v>
      </c>
      <c r="AA992" s="31"/>
      <c r="AB992" s="31"/>
      <c r="AC992" s="31"/>
      <c r="AD992" s="31"/>
      <c r="AE992" s="31"/>
      <c r="AF992" s="31"/>
      <c r="AG992" s="31"/>
      <c r="AH992" s="31"/>
      <c r="AI992" s="31"/>
      <c r="AJ992" s="31"/>
      <c r="AK992" s="31"/>
      <c r="AL992" s="31"/>
      <c r="AM992" s="31"/>
      <c r="AN992" s="39" t="str">
        <f t="array" ref="AN992">IFNA(TEXT(XLOOKUP(C:C,'Follow up.2'!B:B,'Follow up.2'!AF:AF),if(left(B992,1)="3","x", "mm/yyyy")), "-")</f>
        <v>-</v>
      </c>
      <c r="AO992" s="31"/>
      <c r="AP992" s="27"/>
      <c r="AQ992" s="3"/>
      <c r="AR992" s="3"/>
      <c r="AS992" s="3"/>
      <c r="AT992" s="3"/>
      <c r="AU992" s="3"/>
      <c r="AV992" s="3"/>
      <c r="AW992" s="3"/>
      <c r="AX992" s="3"/>
      <c r="AY992" s="3"/>
      <c r="AZ992" s="3"/>
      <c r="BA992" s="3"/>
      <c r="BB992" s="3"/>
      <c r="BC992" s="3"/>
      <c r="BD992" s="3"/>
      <c r="BE992" s="3"/>
      <c r="BF992" s="3"/>
      <c r="BG992" s="3"/>
      <c r="BH992" s="3"/>
      <c r="BI992" s="3"/>
    </row>
    <row r="993" ht="12.75" customHeight="1">
      <c r="A993" s="1"/>
      <c r="B993" s="1" t="str">
        <f t="array" ref="B993">ifna(iferror(xlookup(C:C,'1000'!A:A,'1000'!D:D),iferror(xlookup(C:C,'2000'!A:A,'2000'!D:D),xlookup(C:C,'3000'!A:A,'3000'!D:D))),"-")</f>
        <v>-</v>
      </c>
      <c r="C993" s="26">
        <v>808.0</v>
      </c>
      <c r="D993" s="27" t="s">
        <v>3705</v>
      </c>
      <c r="E993" s="27"/>
      <c r="F993" s="27" t="s">
        <v>50</v>
      </c>
      <c r="G993" s="27" t="s">
        <v>785</v>
      </c>
      <c r="H993" s="28" t="s">
        <v>3706</v>
      </c>
      <c r="I993" s="29">
        <v>0.0</v>
      </c>
      <c r="J993" s="27" t="s">
        <v>3707</v>
      </c>
      <c r="K993" s="30" t="s">
        <v>42</v>
      </c>
      <c r="L993" s="31" t="s">
        <v>42</v>
      </c>
      <c r="M993" s="51" t="s">
        <v>895</v>
      </c>
      <c r="N993" s="153" t="s">
        <v>58</v>
      </c>
      <c r="O993" s="149" t="s">
        <v>58</v>
      </c>
      <c r="P993" s="35"/>
      <c r="Q993" s="35"/>
      <c r="R993" s="35"/>
      <c r="S993" s="35"/>
      <c r="T993" s="35"/>
      <c r="U993" s="35"/>
      <c r="V993" s="35"/>
      <c r="W993" s="35"/>
      <c r="X993" s="35"/>
      <c r="Y993" s="35"/>
      <c r="Z993" s="38" t="str">
        <f t="array" ref="Z993">IFERROR(xlookup(C:C,'Follow up.1'!A:A,'Follow up.1'!AF:AF),"-")</f>
        <v>-</v>
      </c>
      <c r="AA993" s="31"/>
      <c r="AB993" s="31"/>
      <c r="AC993" s="31"/>
      <c r="AD993" s="31"/>
      <c r="AE993" s="31"/>
      <c r="AF993" s="31"/>
      <c r="AG993" s="31"/>
      <c r="AH993" s="31"/>
      <c r="AI993" s="31"/>
      <c r="AJ993" s="31"/>
      <c r="AK993" s="31"/>
      <c r="AL993" s="31"/>
      <c r="AM993" s="31"/>
      <c r="AN993" s="39" t="str">
        <f t="array" ref="AN993">IFNA(TEXT(XLOOKUP(C:C,'Follow up.2'!B:B,'Follow up.2'!AF:AF),if(left(B993,1)="3","x", "mm/yyyy")), "-")</f>
        <v>-</v>
      </c>
      <c r="AO993" s="31"/>
      <c r="AP993" s="27"/>
      <c r="AQ993" s="3"/>
      <c r="AR993" s="3"/>
      <c r="AS993" s="3"/>
      <c r="AT993" s="3"/>
      <c r="AU993" s="3"/>
      <c r="AV993" s="3"/>
      <c r="AW993" s="3"/>
      <c r="AX993" s="3"/>
      <c r="AY993" s="3"/>
      <c r="AZ993" s="3"/>
      <c r="BA993" s="3"/>
      <c r="BB993" s="3"/>
      <c r="BC993" s="3"/>
      <c r="BD993" s="3"/>
      <c r="BE993" s="3"/>
      <c r="BF993" s="3"/>
      <c r="BG993" s="3"/>
      <c r="BH993" s="3"/>
      <c r="BI993" s="3"/>
    </row>
    <row r="994" ht="12.75" customHeight="1">
      <c r="A994" s="1"/>
      <c r="B994" s="1" t="str">
        <f t="array" ref="B994">ifna(iferror(xlookup(C:C,'1000'!A:A,'1000'!D:D),iferror(xlookup(C:C,'2000'!A:A,'2000'!D:D),xlookup(C:C,'3000'!A:A,'3000'!D:D))),"-")</f>
        <v>-</v>
      </c>
      <c r="C994" s="26">
        <v>949.0</v>
      </c>
      <c r="D994" s="27" t="s">
        <v>1105</v>
      </c>
      <c r="E994" s="27" t="s">
        <v>3708</v>
      </c>
      <c r="F994" s="27" t="s">
        <v>50</v>
      </c>
      <c r="G994" s="27" t="s">
        <v>785</v>
      </c>
      <c r="H994" s="28" t="s">
        <v>3709</v>
      </c>
      <c r="I994" s="29">
        <v>0.0</v>
      </c>
      <c r="J994" s="27" t="s">
        <v>1108</v>
      </c>
      <c r="K994" s="30" t="s">
        <v>42</v>
      </c>
      <c r="L994" s="31" t="s">
        <v>42</v>
      </c>
      <c r="M994" s="51" t="s">
        <v>895</v>
      </c>
      <c r="N994" s="153" t="s">
        <v>58</v>
      </c>
      <c r="O994" s="149" t="s">
        <v>58</v>
      </c>
      <c r="P994" s="35"/>
      <c r="Q994" s="35"/>
      <c r="R994" s="35"/>
      <c r="S994" s="35"/>
      <c r="T994" s="35"/>
      <c r="U994" s="35"/>
      <c r="V994" s="35"/>
      <c r="W994" s="35"/>
      <c r="X994" s="35"/>
      <c r="Y994" s="35"/>
      <c r="Z994" s="38" t="str">
        <f t="array" ref="Z994">IFERROR(xlookup(C:C,'Follow up.1'!A:A,'Follow up.1'!AF:AF),"-")</f>
        <v>-</v>
      </c>
      <c r="AA994" s="31"/>
      <c r="AB994" s="31"/>
      <c r="AC994" s="31"/>
      <c r="AD994" s="31"/>
      <c r="AE994" s="31"/>
      <c r="AF994" s="31"/>
      <c r="AG994" s="31"/>
      <c r="AH994" s="31"/>
      <c r="AI994" s="31"/>
      <c r="AJ994" s="31"/>
      <c r="AK994" s="31"/>
      <c r="AL994" s="31"/>
      <c r="AM994" s="31"/>
      <c r="AN994" s="39" t="str">
        <f t="array" ref="AN994">IFNA(TEXT(XLOOKUP(C:C,'Follow up.2'!B:B,'Follow up.2'!AF:AF),if(left(B994,1)="3","x", "mm/yyyy")), "-")</f>
        <v>-</v>
      </c>
      <c r="AO994" s="31"/>
      <c r="AP994" s="27"/>
      <c r="AQ994" s="3"/>
      <c r="AR994" s="3"/>
      <c r="AS994" s="3"/>
      <c r="AT994" s="3"/>
      <c r="AU994" s="3"/>
      <c r="AV994" s="3"/>
      <c r="AW994" s="3"/>
      <c r="AX994" s="3"/>
      <c r="AY994" s="3"/>
      <c r="AZ994" s="3"/>
      <c r="BA994" s="3"/>
      <c r="BB994" s="3"/>
      <c r="BC994" s="3"/>
      <c r="BD994" s="3"/>
      <c r="BE994" s="3"/>
      <c r="BF994" s="3"/>
      <c r="BG994" s="3"/>
      <c r="BH994" s="3"/>
      <c r="BI994" s="3"/>
    </row>
    <row r="995" ht="12.75" customHeight="1">
      <c r="A995" s="1"/>
      <c r="B995" s="1" t="str">
        <f t="array" ref="B995">ifna(iferror(xlookup(C:C,'1000'!A:A,'1000'!D:D),iferror(xlookup(C:C,'2000'!A:A,'2000'!D:D),xlookup(C:C,'3000'!A:A,'3000'!D:D))),"-")</f>
        <v>-</v>
      </c>
      <c r="C995" s="26">
        <v>1052.0</v>
      </c>
      <c r="D995" s="27" t="s">
        <v>2644</v>
      </c>
      <c r="E995" s="27" t="s">
        <v>1231</v>
      </c>
      <c r="F995" s="27" t="s">
        <v>50</v>
      </c>
      <c r="G995" s="27" t="s">
        <v>785</v>
      </c>
      <c r="H995" s="28" t="s">
        <v>3710</v>
      </c>
      <c r="I995" s="29" t="s">
        <v>3711</v>
      </c>
      <c r="J995" s="27" t="s">
        <v>3712</v>
      </c>
      <c r="K995" s="30" t="s">
        <v>42</v>
      </c>
      <c r="L995" s="31" t="s">
        <v>42</v>
      </c>
      <c r="M995" s="51" t="s">
        <v>895</v>
      </c>
      <c r="N995" s="153" t="s">
        <v>58</v>
      </c>
      <c r="O995" s="149" t="s">
        <v>58</v>
      </c>
      <c r="P995" s="35" t="s">
        <v>46</v>
      </c>
      <c r="Q995" s="35"/>
      <c r="R995" s="35"/>
      <c r="S995" s="35"/>
      <c r="T995" s="35"/>
      <c r="U995" s="35"/>
      <c r="V995" s="35"/>
      <c r="W995" s="35"/>
      <c r="X995" s="35"/>
      <c r="Y995" s="35"/>
      <c r="Z995" s="38" t="str">
        <f t="array" ref="Z995">IFERROR(xlookup(C:C,'Follow up.1'!A:A,'Follow up.1'!AF:AF),"-")</f>
        <v>-</v>
      </c>
      <c r="AA995" s="31"/>
      <c r="AB995" s="31"/>
      <c r="AC995" s="31"/>
      <c r="AD995" s="31"/>
      <c r="AE995" s="31"/>
      <c r="AF995" s="31"/>
      <c r="AG995" s="31"/>
      <c r="AH995" s="31"/>
      <c r="AI995" s="31"/>
      <c r="AJ995" s="31"/>
      <c r="AK995" s="31"/>
      <c r="AL995" s="31"/>
      <c r="AM995" s="31"/>
      <c r="AN995" s="39" t="str">
        <f t="array" ref="AN995">IFNA(TEXT(XLOOKUP(C:C,'Follow up.2'!B:B,'Follow up.2'!AF:AF), "mm/yyyy"), "-")</f>
        <v>-</v>
      </c>
      <c r="AO995" s="31"/>
      <c r="AP995" s="27"/>
      <c r="AQ995" s="3"/>
      <c r="AR995" s="3"/>
      <c r="AS995" s="3"/>
      <c r="AT995" s="3"/>
      <c r="AU995" s="3"/>
      <c r="AV995" s="3"/>
      <c r="AW995" s="3"/>
      <c r="AX995" s="3"/>
      <c r="AY995" s="3"/>
      <c r="AZ995" s="3"/>
      <c r="BA995" s="3"/>
      <c r="BB995" s="3"/>
      <c r="BC995" s="3"/>
      <c r="BD995" s="3"/>
      <c r="BE995" s="3"/>
      <c r="BF995" s="3"/>
      <c r="BG995" s="3"/>
      <c r="BH995" s="3"/>
      <c r="BI995" s="3"/>
    </row>
    <row r="996" ht="13.5" customHeight="1">
      <c r="A996" s="1"/>
      <c r="B996" s="1" t="str">
        <f t="array" ref="B996">ifna(iferror(xlookup(C:C,'1000'!A:A,'1000'!D:D),iferror(xlookup(C:C,'2000'!A:A,'2000'!D:D),xlookup(C:C,'3000'!A:A,'3000'!D:D))),"-")</f>
        <v>-</v>
      </c>
      <c r="C996" s="26">
        <v>1054.0</v>
      </c>
      <c r="D996" s="27" t="s">
        <v>3713</v>
      </c>
      <c r="E996" s="53" t="s">
        <v>3714</v>
      </c>
      <c r="F996" s="53" t="s">
        <v>50</v>
      </c>
      <c r="G996" s="27" t="s">
        <v>785</v>
      </c>
      <c r="H996" s="28" t="s">
        <v>3715</v>
      </c>
      <c r="I996" s="29">
        <v>0.0</v>
      </c>
      <c r="J996" s="27" t="s">
        <v>3716</v>
      </c>
      <c r="K996" s="30" t="s">
        <v>42</v>
      </c>
      <c r="L996" s="31" t="s">
        <v>42</v>
      </c>
      <c r="M996" s="51" t="s">
        <v>895</v>
      </c>
      <c r="N996" s="153" t="s">
        <v>58</v>
      </c>
      <c r="O996" s="149" t="s">
        <v>58</v>
      </c>
      <c r="P996" s="35" t="s">
        <v>46</v>
      </c>
      <c r="Q996" s="35"/>
      <c r="R996" s="35"/>
      <c r="S996" s="35"/>
      <c r="T996" s="35"/>
      <c r="U996" s="35"/>
      <c r="V996" s="35"/>
      <c r="W996" s="35"/>
      <c r="X996" s="35"/>
      <c r="Y996" s="35"/>
      <c r="Z996" s="38" t="str">
        <f t="array" ref="Z996">IFERROR(xlookup(C:C,'Follow up.1'!A:A,'Follow up.1'!AF:AF),"-")</f>
        <v>-</v>
      </c>
      <c r="AA996" s="31"/>
      <c r="AB996" s="31"/>
      <c r="AC996" s="31"/>
      <c r="AD996" s="31"/>
      <c r="AE996" s="31"/>
      <c r="AF996" s="31"/>
      <c r="AG996" s="31"/>
      <c r="AH996" s="31"/>
      <c r="AI996" s="31"/>
      <c r="AJ996" s="31"/>
      <c r="AK996" s="31"/>
      <c r="AL996" s="31"/>
      <c r="AM996" s="31"/>
      <c r="AN996" s="39" t="str">
        <f t="array" ref="AN996">IFNA(TEXT(XLOOKUP(C:C,'Follow up.2'!B:B,'Follow up.2'!AF:AF), "mm/yyyy"), "-")</f>
        <v>-</v>
      </c>
      <c r="AO996" s="31"/>
      <c r="AP996" s="27"/>
      <c r="AQ996" s="3"/>
      <c r="AR996" s="3"/>
      <c r="AS996" s="3"/>
      <c r="AT996" s="3"/>
      <c r="AU996" s="3"/>
      <c r="AV996" s="3"/>
      <c r="AW996" s="3"/>
      <c r="AX996" s="3"/>
      <c r="AY996" s="3"/>
      <c r="AZ996" s="3"/>
      <c r="BA996" s="3"/>
      <c r="BB996" s="3"/>
      <c r="BC996" s="3"/>
      <c r="BD996" s="3"/>
      <c r="BE996" s="3"/>
      <c r="BF996" s="3"/>
      <c r="BG996" s="3"/>
      <c r="BH996" s="3"/>
      <c r="BI996" s="3"/>
    </row>
    <row r="997" ht="12.75" customHeight="1">
      <c r="A997" s="1"/>
      <c r="B997" s="1" t="str">
        <f t="array" ref="B997">ifna(iferror(xlookup(C:C,'1000'!A:A,'1000'!D:D),iferror(xlookup(C:C,'2000'!A:A,'2000'!D:D),xlookup(C:C,'3000'!A:A,'3000'!D:D))),"-")</f>
        <v>-</v>
      </c>
      <c r="C997" s="26">
        <v>1097.0</v>
      </c>
      <c r="D997" s="27" t="s">
        <v>3717</v>
      </c>
      <c r="E997" s="27" t="s">
        <v>3718</v>
      </c>
      <c r="F997" s="27" t="s">
        <v>50</v>
      </c>
      <c r="G997" s="27" t="s">
        <v>785</v>
      </c>
      <c r="H997" s="28" t="s">
        <v>3719</v>
      </c>
      <c r="I997" s="29">
        <v>0.0</v>
      </c>
      <c r="J997" s="27" t="s">
        <v>3720</v>
      </c>
      <c r="K997" s="30" t="s">
        <v>42</v>
      </c>
      <c r="L997" s="31" t="s">
        <v>42</v>
      </c>
      <c r="M997" s="51" t="s">
        <v>895</v>
      </c>
      <c r="N997" s="153" t="s">
        <v>58</v>
      </c>
      <c r="O997" s="149" t="s">
        <v>58</v>
      </c>
      <c r="P997" s="35" t="s">
        <v>46</v>
      </c>
      <c r="Q997" s="35"/>
      <c r="R997" s="35"/>
      <c r="S997" s="35"/>
      <c r="T997" s="35"/>
      <c r="U997" s="35"/>
      <c r="V997" s="35"/>
      <c r="W997" s="35"/>
      <c r="X997" s="35"/>
      <c r="Y997" s="35"/>
      <c r="Z997" s="38" t="str">
        <f t="array" ref="Z997">IFERROR(xlookup(C:C,'Follow up.1'!A:A,'Follow up.1'!AF:AF),"-")</f>
        <v>-</v>
      </c>
      <c r="AA997" s="31"/>
      <c r="AB997" s="31"/>
      <c r="AC997" s="31"/>
      <c r="AD997" s="31"/>
      <c r="AE997" s="31"/>
      <c r="AF997" s="31"/>
      <c r="AG997" s="31"/>
      <c r="AH997" s="31"/>
      <c r="AI997" s="31"/>
      <c r="AJ997" s="31"/>
      <c r="AK997" s="31"/>
      <c r="AL997" s="31"/>
      <c r="AM997" s="31"/>
      <c r="AN997" s="39" t="str">
        <f t="array" ref="AN997">IFNA(TEXT(XLOOKUP(C:C,'Follow up.2'!B:B,'Follow up.2'!AF:AF), "mm/yyyy"), "-")</f>
        <v>-</v>
      </c>
      <c r="AO997" s="31"/>
      <c r="AP997" s="27"/>
      <c r="AQ997" s="3"/>
      <c r="AR997" s="3"/>
      <c r="AS997" s="3"/>
      <c r="AT997" s="3"/>
      <c r="AU997" s="3"/>
      <c r="AV997" s="3"/>
      <c r="AW997" s="3"/>
      <c r="AX997" s="3"/>
      <c r="AY997" s="3"/>
      <c r="AZ997" s="3"/>
      <c r="BA997" s="3"/>
      <c r="BB997" s="3"/>
      <c r="BC997" s="3"/>
      <c r="BD997" s="3"/>
      <c r="BE997" s="3"/>
      <c r="BF997" s="3"/>
      <c r="BG997" s="3"/>
      <c r="BH997" s="3"/>
      <c r="BI997" s="3"/>
    </row>
    <row r="998" ht="12.75" customHeight="1">
      <c r="A998" s="1"/>
      <c r="B998" s="1" t="str">
        <f t="array" ref="B998">ifna(iferror(xlookup(C:C,'1000'!A:A,'1000'!D:D),iferror(xlookup(C:C,'2000'!A:A,'2000'!D:D),xlookup(C:C,'3000'!A:A,'3000'!D:D))),"-")</f>
        <v>-</v>
      </c>
      <c r="C998" s="26">
        <v>768.0</v>
      </c>
      <c r="D998" s="27" t="s">
        <v>657</v>
      </c>
      <c r="E998" s="27" t="s">
        <v>2781</v>
      </c>
      <c r="F998" s="27" t="s">
        <v>50</v>
      </c>
      <c r="G998" s="27" t="s">
        <v>434</v>
      </c>
      <c r="H998" s="28" t="s">
        <v>2782</v>
      </c>
      <c r="I998" s="29">
        <v>0.0</v>
      </c>
      <c r="J998" s="27" t="s">
        <v>2783</v>
      </c>
      <c r="K998" s="30" t="s">
        <v>392</v>
      </c>
      <c r="L998" s="31" t="s">
        <v>392</v>
      </c>
      <c r="M998" s="51" t="s">
        <v>895</v>
      </c>
      <c r="N998" s="153" t="s">
        <v>58</v>
      </c>
      <c r="O998" s="149" t="s">
        <v>58</v>
      </c>
      <c r="P998" s="35" t="s">
        <v>45</v>
      </c>
      <c r="Q998" s="35" t="s">
        <v>45</v>
      </c>
      <c r="R998" s="35" t="s">
        <v>45</v>
      </c>
      <c r="S998" s="35" t="s">
        <v>45</v>
      </c>
      <c r="T998" s="35"/>
      <c r="U998" s="35"/>
      <c r="V998" s="35"/>
      <c r="W998" s="35"/>
      <c r="X998" s="35"/>
      <c r="Y998" s="35"/>
      <c r="Z998" s="38" t="str">
        <f t="array" ref="Z998">IFERROR(xlookup(C:C,'Follow up.1'!A:A,'Follow up.1'!AF:AF),"-")</f>
        <v>-</v>
      </c>
      <c r="AA998" s="31"/>
      <c r="AB998" s="31"/>
      <c r="AC998" s="31"/>
      <c r="AD998" s="31"/>
      <c r="AE998" s="31"/>
      <c r="AF998" s="31"/>
      <c r="AG998" s="31"/>
      <c r="AH998" s="31"/>
      <c r="AI998" s="31"/>
      <c r="AJ998" s="31"/>
      <c r="AK998" s="31"/>
      <c r="AL998" s="31"/>
      <c r="AM998" s="31"/>
      <c r="AN998" s="39" t="str">
        <f t="array" ref="AN998">IFNA(TEXT(XLOOKUP(C:C,'Follow up.2'!B:B,'Follow up.2'!AF:AF),if(left(B998,1)="3","x", "mm/yyyy")), "-")</f>
        <v>-</v>
      </c>
      <c r="AO998" s="31"/>
      <c r="AP998" s="27"/>
      <c r="AQ998" s="3"/>
      <c r="AR998" s="3"/>
      <c r="AS998" s="3"/>
      <c r="AT998" s="3"/>
      <c r="AU998" s="3"/>
      <c r="AV998" s="3"/>
      <c r="AW998" s="3"/>
      <c r="AX998" s="3"/>
      <c r="AY998" s="3"/>
      <c r="AZ998" s="3"/>
      <c r="BA998" s="3"/>
      <c r="BB998" s="3"/>
      <c r="BC998" s="3"/>
      <c r="BD998" s="3"/>
      <c r="BE998" s="3"/>
      <c r="BF998" s="3"/>
      <c r="BG998" s="3"/>
      <c r="BH998" s="3"/>
      <c r="BI998" s="3"/>
    </row>
    <row r="999" ht="12.75" customHeight="1">
      <c r="A999" s="1"/>
      <c r="B999" s="1" t="str">
        <f t="array" ref="B999">ifna(iferror(xlookup(C:C,'1000'!A:A,'1000'!D:D),iferror(xlookup(C:C,'2000'!A:A,'2000'!D:D),xlookup(C:C,'3000'!A:A,'3000'!D:D))),"-")</f>
        <v>-</v>
      </c>
      <c r="C999" s="26">
        <v>900.0</v>
      </c>
      <c r="D999" s="27" t="s">
        <v>3721</v>
      </c>
      <c r="E999" s="27" t="s">
        <v>1400</v>
      </c>
      <c r="F999" s="27" t="s">
        <v>50</v>
      </c>
      <c r="G999" s="27" t="s">
        <v>434</v>
      </c>
      <c r="H999" s="28" t="s">
        <v>3722</v>
      </c>
      <c r="I999" s="29">
        <v>0.0</v>
      </c>
      <c r="J999" s="27" t="s">
        <v>3723</v>
      </c>
      <c r="K999" s="30" t="s">
        <v>42</v>
      </c>
      <c r="L999" s="27" t="s">
        <v>42</v>
      </c>
      <c r="M999" s="51" t="s">
        <v>895</v>
      </c>
      <c r="N999" s="153" t="s">
        <v>58</v>
      </c>
      <c r="O999" s="149" t="s">
        <v>58</v>
      </c>
      <c r="P999" s="66"/>
      <c r="Q999" s="66"/>
      <c r="R999" s="66"/>
      <c r="S999" s="66"/>
      <c r="T999" s="66"/>
      <c r="U999" s="66"/>
      <c r="V999" s="66"/>
      <c r="W999" s="66"/>
      <c r="X999" s="66"/>
      <c r="Y999" s="66"/>
      <c r="Z999" s="38" t="str">
        <f t="array" ref="Z999">IFERROR(xlookup(C:C,'Follow up.1'!A:A,'Follow up.1'!AF:AF),"-")</f>
        <v>-</v>
      </c>
      <c r="AA999" s="27"/>
      <c r="AB999" s="27"/>
      <c r="AC999" s="27"/>
      <c r="AD999" s="27"/>
      <c r="AE999" s="27"/>
      <c r="AF999" s="27"/>
      <c r="AG999" s="27"/>
      <c r="AH999" s="27"/>
      <c r="AI999" s="27"/>
      <c r="AJ999" s="27"/>
      <c r="AK999" s="27"/>
      <c r="AL999" s="27"/>
      <c r="AM999" s="27"/>
      <c r="AN999" s="39" t="str">
        <f t="array" ref="AN999">IFNA(TEXT(XLOOKUP(C:C,'Follow up.2'!B:B,'Follow up.2'!AF:AF),if(left(B999,1)="3","x", "mm/yyyy")), "-")</f>
        <v>-</v>
      </c>
      <c r="AO999" s="27"/>
      <c r="AP999" s="27"/>
      <c r="AQ999" s="3"/>
      <c r="AR999" s="3"/>
      <c r="AS999" s="3"/>
      <c r="AT999" s="3"/>
      <c r="AU999" s="3"/>
      <c r="AV999" s="3"/>
      <c r="AW999" s="3"/>
      <c r="AX999" s="3"/>
      <c r="AY999" s="3"/>
      <c r="AZ999" s="3"/>
      <c r="BA999" s="3"/>
      <c r="BB999" s="3"/>
      <c r="BC999" s="3"/>
      <c r="BD999" s="3"/>
      <c r="BE999" s="3"/>
      <c r="BF999" s="3"/>
      <c r="BG999" s="3"/>
      <c r="BH999" s="3"/>
      <c r="BI999" s="3"/>
    </row>
    <row r="1000" ht="12.75" customHeight="1">
      <c r="A1000" s="1"/>
      <c r="B1000" s="1" t="str">
        <f t="array" ref="B1000">ifna(iferror(xlookup(C:C,'1000'!A:A,'1000'!D:D),iferror(xlookup(C:C,'2000'!A:A,'2000'!D:D),xlookup(C:C,'3000'!A:A,'3000'!D:D))),"-")</f>
        <v>-</v>
      </c>
      <c r="C1000" s="26">
        <v>909.0</v>
      </c>
      <c r="D1000" s="27" t="s">
        <v>3724</v>
      </c>
      <c r="E1000" s="27" t="s">
        <v>3725</v>
      </c>
      <c r="F1000" s="27" t="s">
        <v>50</v>
      </c>
      <c r="G1000" s="27" t="s">
        <v>434</v>
      </c>
      <c r="H1000" s="28" t="s">
        <v>3726</v>
      </c>
      <c r="I1000" s="29" t="s">
        <v>3727</v>
      </c>
      <c r="J1000" s="27" t="s">
        <v>3728</v>
      </c>
      <c r="K1000" s="30" t="s">
        <v>42</v>
      </c>
      <c r="L1000" s="27" t="s">
        <v>42</v>
      </c>
      <c r="M1000" s="51" t="s">
        <v>895</v>
      </c>
      <c r="N1000" s="153" t="s">
        <v>58</v>
      </c>
      <c r="O1000" s="149" t="s">
        <v>58</v>
      </c>
      <c r="P1000" s="66"/>
      <c r="Q1000" s="66"/>
      <c r="R1000" s="66"/>
      <c r="S1000" s="66"/>
      <c r="T1000" s="66"/>
      <c r="U1000" s="66"/>
      <c r="V1000" s="66"/>
      <c r="W1000" s="66"/>
      <c r="X1000" s="66"/>
      <c r="Y1000" s="66"/>
      <c r="Z1000" s="38" t="str">
        <f t="array" ref="Z1000">IFERROR(xlookup(C:C,'Follow up.1'!A:A,'Follow up.1'!AF:AF),"-")</f>
        <v>-</v>
      </c>
      <c r="AA1000" s="27"/>
      <c r="AB1000" s="27"/>
      <c r="AC1000" s="27"/>
      <c r="AD1000" s="27"/>
      <c r="AE1000" s="27"/>
      <c r="AF1000" s="27"/>
      <c r="AG1000" s="27"/>
      <c r="AH1000" s="27"/>
      <c r="AI1000" s="27"/>
      <c r="AJ1000" s="27"/>
      <c r="AK1000" s="27"/>
      <c r="AL1000" s="27"/>
      <c r="AM1000" s="27"/>
      <c r="AN1000" s="39" t="str">
        <f t="array" ref="AN1000">IFNA(TEXT(XLOOKUP(C:C,'Follow up.2'!B:B,'Follow up.2'!AF:AF),if(left(B1000,1)="3","x", "mm/yyyy")), "-")</f>
        <v>-</v>
      </c>
      <c r="AO1000" s="27"/>
      <c r="AP1000" s="27"/>
      <c r="AQ1000" s="3"/>
      <c r="AR1000" s="3"/>
      <c r="AS1000" s="3"/>
      <c r="AT1000" s="3"/>
      <c r="AU1000" s="3"/>
      <c r="AV1000" s="3"/>
      <c r="AW1000" s="3"/>
      <c r="AX1000" s="3"/>
      <c r="AY1000" s="3"/>
      <c r="AZ1000" s="3"/>
      <c r="BA1000" s="3"/>
      <c r="BB1000" s="3"/>
      <c r="BC1000" s="3"/>
      <c r="BD1000" s="3"/>
      <c r="BE1000" s="3"/>
      <c r="BF1000" s="3"/>
      <c r="BG1000" s="3"/>
      <c r="BH1000" s="3"/>
      <c r="BI1000" s="3"/>
    </row>
    <row r="1001" ht="12.75" customHeight="1">
      <c r="A1001" s="1"/>
      <c r="B1001" s="1" t="str">
        <f t="array" ref="B1001">ifna(iferror(xlookup(C:C,'1000'!A:A,'1000'!D:D),iferror(xlookup(C:C,'2000'!A:A,'2000'!D:D),xlookup(C:C,'3000'!A:A,'3000'!D:D))),"-")</f>
        <v>-</v>
      </c>
      <c r="C1001" s="26">
        <v>911.0</v>
      </c>
      <c r="D1001" s="27" t="s">
        <v>1280</v>
      </c>
      <c r="E1001" s="27" t="s">
        <v>3729</v>
      </c>
      <c r="F1001" s="27" t="s">
        <v>50</v>
      </c>
      <c r="G1001" s="27" t="s">
        <v>434</v>
      </c>
      <c r="H1001" s="28" t="s">
        <v>3730</v>
      </c>
      <c r="I1001" s="29">
        <v>0.0</v>
      </c>
      <c r="J1001" s="27" t="s">
        <v>3731</v>
      </c>
      <c r="K1001" s="30" t="s">
        <v>42</v>
      </c>
      <c r="L1001" s="27" t="s">
        <v>42</v>
      </c>
      <c r="M1001" s="51" t="s">
        <v>895</v>
      </c>
      <c r="N1001" s="153" t="s">
        <v>58</v>
      </c>
      <c r="O1001" s="149" t="s">
        <v>58</v>
      </c>
      <c r="P1001" s="66"/>
      <c r="Q1001" s="66"/>
      <c r="R1001" s="66"/>
      <c r="S1001" s="66"/>
      <c r="T1001" s="66"/>
      <c r="U1001" s="66"/>
      <c r="V1001" s="66"/>
      <c r="W1001" s="66"/>
      <c r="X1001" s="66"/>
      <c r="Y1001" s="66"/>
      <c r="Z1001" s="38" t="str">
        <f t="array" ref="Z1001">IFERROR(xlookup(C:C,'Follow up.1'!A:A,'Follow up.1'!AF:AF),"-")</f>
        <v>-</v>
      </c>
      <c r="AA1001" s="27"/>
      <c r="AB1001" s="27"/>
      <c r="AC1001" s="27"/>
      <c r="AD1001" s="27"/>
      <c r="AE1001" s="27"/>
      <c r="AF1001" s="27"/>
      <c r="AG1001" s="27"/>
      <c r="AH1001" s="27"/>
      <c r="AI1001" s="27"/>
      <c r="AJ1001" s="27"/>
      <c r="AK1001" s="27"/>
      <c r="AL1001" s="27"/>
      <c r="AM1001" s="27"/>
      <c r="AN1001" s="39" t="str">
        <f t="array" ref="AN1001">IFNA(TEXT(XLOOKUP(C:C,'Follow up.2'!B:B,'Follow up.2'!AF:AF),if(left(B1001,1)="3","x", "mm/yyyy")), "-")</f>
        <v>-</v>
      </c>
      <c r="AO1001" s="27"/>
      <c r="AP1001" s="27"/>
      <c r="AQ1001" s="3"/>
      <c r="AR1001" s="3"/>
      <c r="AS1001" s="3"/>
      <c r="AT1001" s="3"/>
      <c r="AU1001" s="3"/>
      <c r="AV1001" s="3"/>
      <c r="AW1001" s="3"/>
      <c r="AX1001" s="231"/>
      <c r="AY1001" s="232"/>
      <c r="AZ1001" s="232"/>
      <c r="BA1001" s="232"/>
      <c r="BB1001" s="232"/>
      <c r="BC1001" s="232"/>
      <c r="BD1001" s="232"/>
      <c r="BE1001" s="232"/>
      <c r="BF1001" s="232"/>
      <c r="BG1001" s="232"/>
      <c r="BH1001" s="232"/>
      <c r="BI1001" s="232"/>
    </row>
    <row r="1002" ht="13.5" customHeight="1">
      <c r="A1002" s="1"/>
      <c r="B1002" s="1" t="str">
        <f t="array" ref="B1002">ifna(iferror(xlookup(C:C,'1000'!A:A,'1000'!D:D),iferror(xlookup(C:C,'2000'!A:A,'2000'!D:D),xlookup(C:C,'3000'!A:A,'3000'!D:D))),"-")</f>
        <v>-</v>
      </c>
      <c r="C1002" s="26">
        <v>982.0</v>
      </c>
      <c r="D1002" s="27" t="s">
        <v>1966</v>
      </c>
      <c r="E1002" s="27" t="s">
        <v>3732</v>
      </c>
      <c r="F1002" s="27" t="s">
        <v>50</v>
      </c>
      <c r="G1002" s="27" t="s">
        <v>434</v>
      </c>
      <c r="H1002" s="28" t="s">
        <v>3733</v>
      </c>
      <c r="I1002" s="29">
        <v>0.0</v>
      </c>
      <c r="J1002" s="241" t="s">
        <v>3734</v>
      </c>
      <c r="K1002" s="30" t="s">
        <v>42</v>
      </c>
      <c r="L1002" s="31" t="s">
        <v>42</v>
      </c>
      <c r="M1002" s="51" t="s">
        <v>895</v>
      </c>
      <c r="N1002" s="153" t="s">
        <v>58</v>
      </c>
      <c r="O1002" s="149" t="s">
        <v>58</v>
      </c>
      <c r="P1002" s="35"/>
      <c r="Q1002" s="35"/>
      <c r="R1002" s="35"/>
      <c r="S1002" s="35"/>
      <c r="T1002" s="35"/>
      <c r="U1002" s="35"/>
      <c r="V1002" s="35"/>
      <c r="W1002" s="35"/>
      <c r="X1002" s="35"/>
      <c r="Y1002" s="35"/>
      <c r="Z1002" s="38" t="str">
        <f t="array" ref="Z1002">IFERROR(xlookup(C:C,'Follow up.1'!A:A,'Follow up.1'!AF:AF),"-")</f>
        <v>-</v>
      </c>
      <c r="AA1002" s="31"/>
      <c r="AB1002" s="31"/>
      <c r="AC1002" s="31"/>
      <c r="AD1002" s="31"/>
      <c r="AE1002" s="31"/>
      <c r="AF1002" s="31"/>
      <c r="AG1002" s="31"/>
      <c r="AH1002" s="31"/>
      <c r="AI1002" s="31"/>
      <c r="AJ1002" s="31"/>
      <c r="AK1002" s="31"/>
      <c r="AL1002" s="31"/>
      <c r="AM1002" s="31"/>
      <c r="AN1002" s="39" t="str">
        <f t="array" ref="AN1002">IFNA(TEXT(XLOOKUP(C:C,'Follow up.2'!B:B,'Follow up.2'!AF:AF),if(left(B1002,1)="3","x", "mm/yyyy")), "-")</f>
        <v>-</v>
      </c>
      <c r="AO1002" s="31"/>
      <c r="AP1002" s="27"/>
      <c r="AQ1002" s="3"/>
      <c r="AR1002" s="3"/>
      <c r="AS1002" s="3"/>
      <c r="AT1002" s="3"/>
      <c r="AU1002" s="3"/>
      <c r="AV1002" s="3"/>
      <c r="AW1002" s="3"/>
      <c r="AX1002" s="3"/>
      <c r="AY1002" s="3"/>
      <c r="AZ1002" s="3"/>
      <c r="BA1002" s="3"/>
      <c r="BB1002" s="3"/>
      <c r="BC1002" s="3"/>
      <c r="BD1002" s="3"/>
      <c r="BE1002" s="3"/>
      <c r="BF1002" s="3"/>
      <c r="BG1002" s="3"/>
      <c r="BH1002" s="3"/>
      <c r="BI1002" s="3"/>
    </row>
    <row r="1003" ht="12.75" customHeight="1">
      <c r="A1003" s="1"/>
      <c r="B1003" s="1" t="str">
        <f t="array" ref="B1003">ifna(iferror(xlookup(C:C,'1000'!A:A,'1000'!D:D),iferror(xlookup(C:C,'2000'!A:A,'2000'!D:D),xlookup(C:C,'3000'!A:A,'3000'!D:D))),"-")</f>
        <v>-</v>
      </c>
      <c r="C1003" s="26">
        <v>1041.0</v>
      </c>
      <c r="D1003" s="27" t="s">
        <v>3735</v>
      </c>
      <c r="E1003" s="27" t="s">
        <v>3736</v>
      </c>
      <c r="F1003" s="27" t="s">
        <v>50</v>
      </c>
      <c r="G1003" s="27" t="s">
        <v>434</v>
      </c>
      <c r="H1003" s="28" t="s">
        <v>3737</v>
      </c>
      <c r="I1003" s="29">
        <v>0.0</v>
      </c>
      <c r="J1003" s="27" t="s">
        <v>3738</v>
      </c>
      <c r="K1003" s="30" t="s">
        <v>42</v>
      </c>
      <c r="L1003" s="31" t="s">
        <v>42</v>
      </c>
      <c r="M1003" s="51" t="s">
        <v>895</v>
      </c>
      <c r="N1003" s="153" t="s">
        <v>58</v>
      </c>
      <c r="O1003" s="149" t="s">
        <v>58</v>
      </c>
      <c r="P1003" s="35" t="s">
        <v>45</v>
      </c>
      <c r="Q1003" s="35" t="s">
        <v>76</v>
      </c>
      <c r="R1003" s="35"/>
      <c r="S1003" s="35"/>
      <c r="T1003" s="35"/>
      <c r="U1003" s="35"/>
      <c r="V1003" s="35"/>
      <c r="W1003" s="35"/>
      <c r="X1003" s="35"/>
      <c r="Y1003" s="35"/>
      <c r="Z1003" s="38" t="str">
        <f t="array" ref="Z1003">IFERROR(xlookup(C:C,'Follow up.1'!A:A,'Follow up.1'!AF:AF),"-")</f>
        <v>-</v>
      </c>
      <c r="AA1003" s="31"/>
      <c r="AB1003" s="31"/>
      <c r="AC1003" s="31"/>
      <c r="AD1003" s="31"/>
      <c r="AE1003" s="31"/>
      <c r="AF1003" s="31"/>
      <c r="AG1003" s="31"/>
      <c r="AH1003" s="31"/>
      <c r="AI1003" s="31"/>
      <c r="AJ1003" s="31"/>
      <c r="AK1003" s="31"/>
      <c r="AL1003" s="31"/>
      <c r="AM1003" s="31"/>
      <c r="AN1003" s="39" t="str">
        <f t="array" ref="AN1003">IFNA(TEXT(XLOOKUP(C:C,'Follow up.2'!B:B,'Follow up.2'!AF:AF),if(left(B1003,1)="3","x", "mm/yyyy")), "-")</f>
        <v>-</v>
      </c>
      <c r="AO1003" s="31"/>
      <c r="AP1003" s="27"/>
      <c r="AQ1003" s="3"/>
      <c r="AR1003" s="3"/>
      <c r="AS1003" s="3"/>
      <c r="AT1003" s="3"/>
      <c r="AU1003" s="3"/>
      <c r="AV1003" s="3"/>
      <c r="AW1003" s="3"/>
      <c r="AX1003" s="3"/>
      <c r="AY1003" s="3"/>
      <c r="AZ1003" s="3"/>
      <c r="BA1003" s="3"/>
      <c r="BB1003" s="3"/>
      <c r="BC1003" s="3"/>
      <c r="BD1003" s="3"/>
      <c r="BE1003" s="3"/>
      <c r="BF1003" s="3"/>
      <c r="BG1003" s="3"/>
      <c r="BH1003" s="3"/>
      <c r="BI1003" s="3"/>
    </row>
    <row r="1004" ht="12.75" customHeight="1">
      <c r="A1004" s="1"/>
      <c r="B1004" s="1" t="str">
        <f t="array" ref="B1004">ifna(iferror(xlookup(C:C,'1000'!A:A,'1000'!D:D),iferror(xlookup(C:C,'2000'!A:A,'2000'!D:D),xlookup(C:C,'3000'!A:A,'3000'!D:D))),"-")</f>
        <v>-</v>
      </c>
      <c r="C1004" s="26">
        <v>1042.0</v>
      </c>
      <c r="D1004" s="27" t="s">
        <v>3739</v>
      </c>
      <c r="E1004" s="27" t="s">
        <v>3736</v>
      </c>
      <c r="F1004" s="27" t="s">
        <v>50</v>
      </c>
      <c r="G1004" s="27" t="s">
        <v>434</v>
      </c>
      <c r="H1004" s="28" t="s">
        <v>3737</v>
      </c>
      <c r="I1004" s="29">
        <v>0.0</v>
      </c>
      <c r="J1004" s="27" t="s">
        <v>3738</v>
      </c>
      <c r="K1004" s="30" t="s">
        <v>42</v>
      </c>
      <c r="L1004" s="31" t="s">
        <v>42</v>
      </c>
      <c r="M1004" s="51" t="s">
        <v>895</v>
      </c>
      <c r="N1004" s="153" t="s">
        <v>58</v>
      </c>
      <c r="O1004" s="149" t="s">
        <v>58</v>
      </c>
      <c r="P1004" s="35" t="s">
        <v>45</v>
      </c>
      <c r="Q1004" s="35" t="s">
        <v>76</v>
      </c>
      <c r="R1004" s="35"/>
      <c r="S1004" s="35"/>
      <c r="T1004" s="35"/>
      <c r="U1004" s="35"/>
      <c r="V1004" s="35"/>
      <c r="W1004" s="35"/>
      <c r="X1004" s="35"/>
      <c r="Y1004" s="35"/>
      <c r="Z1004" s="38" t="str">
        <f t="array" ref="Z1004">IFERROR(xlookup(C:C,'Follow up.1'!A:A,'Follow up.1'!AF:AF),"-")</f>
        <v>-</v>
      </c>
      <c r="AA1004" s="31"/>
      <c r="AB1004" s="31"/>
      <c r="AC1004" s="31"/>
      <c r="AD1004" s="31"/>
      <c r="AE1004" s="31"/>
      <c r="AF1004" s="31"/>
      <c r="AG1004" s="31"/>
      <c r="AH1004" s="31"/>
      <c r="AI1004" s="31"/>
      <c r="AJ1004" s="31"/>
      <c r="AK1004" s="31"/>
      <c r="AL1004" s="31"/>
      <c r="AM1004" s="31"/>
      <c r="AN1004" s="39" t="str">
        <f t="array" ref="AN1004">IFNA(TEXT(XLOOKUP(C:C,'Follow up.2'!B:B,'Follow up.2'!AF:AF), "mm/yyyy"), "-")</f>
        <v>-</v>
      </c>
      <c r="AO1004" s="31"/>
      <c r="AP1004" s="27"/>
      <c r="AQ1004" s="3"/>
      <c r="AR1004" s="3"/>
      <c r="AS1004" s="3"/>
      <c r="AT1004" s="3"/>
      <c r="AU1004" s="3"/>
      <c r="AV1004" s="3"/>
      <c r="AW1004" s="3"/>
      <c r="AX1004" s="3"/>
      <c r="AY1004" s="3"/>
      <c r="AZ1004" s="3"/>
      <c r="BA1004" s="3"/>
      <c r="BB1004" s="3"/>
      <c r="BC1004" s="3"/>
      <c r="BD1004" s="3"/>
      <c r="BE1004" s="3"/>
      <c r="BF1004" s="3"/>
      <c r="BG1004" s="3"/>
      <c r="BH1004" s="3"/>
      <c r="BI1004" s="3"/>
    </row>
    <row r="1005" ht="12.75" customHeight="1">
      <c r="A1005" s="1"/>
      <c r="B1005" s="1" t="str">
        <f t="array" ref="B1005">ifna(iferror(xlookup(C:C,'1000'!A:A,'1000'!D:D),iferror(xlookup(C:C,'2000'!A:A,'2000'!D:D),xlookup(C:C,'3000'!A:A,'3000'!D:D))),"-")</f>
        <v>-</v>
      </c>
      <c r="C1005" s="26">
        <v>1101.0</v>
      </c>
      <c r="D1005" s="27" t="s">
        <v>3740</v>
      </c>
      <c r="E1005" s="27" t="s">
        <v>2852</v>
      </c>
      <c r="F1005" s="27" t="s">
        <v>50</v>
      </c>
      <c r="G1005" s="27" t="s">
        <v>434</v>
      </c>
      <c r="H1005" s="28" t="s">
        <v>3741</v>
      </c>
      <c r="I1005" s="29">
        <v>0.0</v>
      </c>
      <c r="J1005" s="27" t="s">
        <v>3742</v>
      </c>
      <c r="K1005" s="30" t="s">
        <v>42</v>
      </c>
      <c r="L1005" s="31" t="s">
        <v>42</v>
      </c>
      <c r="M1005" s="51" t="s">
        <v>895</v>
      </c>
      <c r="N1005" s="153" t="s">
        <v>58</v>
      </c>
      <c r="O1005" s="149" t="s">
        <v>58</v>
      </c>
      <c r="P1005" s="35" t="s">
        <v>46</v>
      </c>
      <c r="Q1005" s="35"/>
      <c r="R1005" s="35"/>
      <c r="S1005" s="35"/>
      <c r="T1005" s="35"/>
      <c r="U1005" s="35"/>
      <c r="V1005" s="35"/>
      <c r="W1005" s="35"/>
      <c r="X1005" s="35"/>
      <c r="Y1005" s="35"/>
      <c r="Z1005" s="38" t="str">
        <f t="array" ref="Z1005">IFERROR(xlookup(C:C,'Follow up.1'!A:A,'Follow up.1'!AF:AF),"-")</f>
        <v>-</v>
      </c>
      <c r="AA1005" s="31"/>
      <c r="AB1005" s="31"/>
      <c r="AC1005" s="31"/>
      <c r="AD1005" s="31"/>
      <c r="AE1005" s="31"/>
      <c r="AF1005" s="31"/>
      <c r="AG1005" s="31"/>
      <c r="AH1005" s="31"/>
      <c r="AI1005" s="31"/>
      <c r="AJ1005" s="31"/>
      <c r="AK1005" s="31"/>
      <c r="AL1005" s="31"/>
      <c r="AM1005" s="31"/>
      <c r="AN1005" s="39" t="str">
        <f t="array" ref="AN1005">IFNA(TEXT(XLOOKUP(C:C,'Follow up.2'!B:B,'Follow up.2'!AF:AF), "mm/yyyy"), "-")</f>
        <v>-</v>
      </c>
      <c r="AO1005" s="31"/>
      <c r="AP1005" s="27"/>
      <c r="AQ1005" s="3"/>
      <c r="AR1005" s="3"/>
      <c r="AS1005" s="3"/>
      <c r="AT1005" s="3"/>
      <c r="AU1005" s="3"/>
      <c r="AV1005" s="3"/>
      <c r="AW1005" s="3"/>
      <c r="AX1005" s="3"/>
      <c r="AY1005" s="3"/>
      <c r="AZ1005" s="3"/>
      <c r="BA1005" s="3"/>
      <c r="BB1005" s="3"/>
      <c r="BC1005" s="3"/>
      <c r="BD1005" s="3"/>
      <c r="BE1005" s="3"/>
      <c r="BF1005" s="3"/>
      <c r="BG1005" s="3"/>
      <c r="BH1005" s="3"/>
      <c r="BI1005" s="3"/>
    </row>
    <row r="1006" ht="12.75" customHeight="1">
      <c r="A1006" s="1"/>
      <c r="B1006" s="1">
        <f t="array" ref="B1006">ifna(iferror(xlookup(C:C,'1000'!A:A,'1000'!D:D),iferror(xlookup(C:C,'2000'!A:A,'2000'!D:D),xlookup(C:C,'3000'!A:A,'3000'!D:D))),"-")</f>
        <v>1031</v>
      </c>
      <c r="C1006" s="41">
        <v>758.0</v>
      </c>
      <c r="D1006" s="27" t="s">
        <v>3743</v>
      </c>
      <c r="E1006" s="27" t="s">
        <v>241</v>
      </c>
      <c r="F1006" s="27" t="s">
        <v>50</v>
      </c>
      <c r="G1006" s="27" t="s">
        <v>815</v>
      </c>
      <c r="H1006" s="28" t="s">
        <v>3744</v>
      </c>
      <c r="I1006" s="29">
        <v>0.0</v>
      </c>
      <c r="J1006" s="27" t="s">
        <v>3745</v>
      </c>
      <c r="K1006" s="30" t="s">
        <v>42</v>
      </c>
      <c r="L1006" s="31" t="s">
        <v>42</v>
      </c>
      <c r="M1006" s="32" t="s">
        <v>3746</v>
      </c>
      <c r="N1006" s="33" t="s">
        <v>654</v>
      </c>
      <c r="O1006" s="95" t="s">
        <v>654</v>
      </c>
      <c r="P1006" s="35" t="s">
        <v>46</v>
      </c>
      <c r="Q1006" s="35" t="s">
        <v>46</v>
      </c>
      <c r="R1006" s="35" t="s">
        <v>46</v>
      </c>
      <c r="S1006" s="35" t="s">
        <v>46</v>
      </c>
      <c r="T1006" s="35" t="s">
        <v>46</v>
      </c>
      <c r="U1006" s="35" t="s">
        <v>46</v>
      </c>
      <c r="V1006" s="65" t="s">
        <v>45</v>
      </c>
      <c r="W1006" s="35" t="s">
        <v>46</v>
      </c>
      <c r="X1006" s="35" t="s">
        <v>46</v>
      </c>
      <c r="Y1006" s="35" t="s">
        <v>46</v>
      </c>
      <c r="Z1006" s="38" t="str">
        <f t="array" ref="Z1006">IFERROR(xlookup(C:C,'Follow up.1'!A:A,'Follow up.1'!AF:AF),"-")</f>
        <v> 7/25 </v>
      </c>
      <c r="AA1006" s="32" t="s">
        <v>57</v>
      </c>
      <c r="AB1006" s="32" t="s">
        <v>57</v>
      </c>
      <c r="AC1006" s="32" t="s">
        <v>57</v>
      </c>
      <c r="AD1006" s="32" t="s">
        <v>57</v>
      </c>
      <c r="AE1006" s="32"/>
      <c r="AF1006" s="32" t="s">
        <v>68</v>
      </c>
      <c r="AG1006" s="32" t="s">
        <v>56</v>
      </c>
      <c r="AH1006" s="32"/>
      <c r="AI1006" s="32" t="s">
        <v>57</v>
      </c>
      <c r="AJ1006" s="31"/>
      <c r="AK1006" s="31"/>
      <c r="AL1006" s="31"/>
      <c r="AM1006" s="31"/>
      <c r="AN1006" s="39" t="str">
        <f t="array" ref="AN1006">IFNA(TEXT(XLOOKUP(C:C,'Follow up.2'!B:B,'Follow up.2'!AF:AF),if(left(B1006,1)="3","x", "mm/yyyy")), "-")</f>
        <v/>
      </c>
      <c r="AO1006" s="31"/>
      <c r="AP1006" s="27"/>
      <c r="AQ1006" s="3"/>
      <c r="AR1006" s="3"/>
      <c r="AS1006" s="3"/>
      <c r="AT1006" s="3"/>
      <c r="AU1006" s="3"/>
      <c r="AV1006" s="3"/>
      <c r="AW1006" s="13"/>
      <c r="AX1006" s="13"/>
      <c r="AY1006" s="13"/>
      <c r="AZ1006" s="13"/>
      <c r="BA1006" s="13"/>
      <c r="BB1006" s="13"/>
      <c r="BC1006" s="13"/>
      <c r="BD1006" s="13"/>
      <c r="BE1006" s="13"/>
      <c r="BF1006" s="13"/>
      <c r="BG1006" s="13"/>
      <c r="BH1006" s="13"/>
      <c r="BI1006" s="13"/>
    </row>
    <row r="1007" ht="12.75" customHeight="1">
      <c r="A1007" s="1"/>
      <c r="B1007" s="1">
        <f t="array" ref="B1007">ifna(iferror(xlookup(C:C,'1000'!A:A,'1000'!D:D),iferror(xlookup(C:C,'2000'!A:A,'2000'!D:D),xlookup(C:C,'3000'!A:A,'3000'!D:D))),"-")</f>
        <v>1042</v>
      </c>
      <c r="C1007" s="26">
        <v>940.0</v>
      </c>
      <c r="D1007" s="27" t="s">
        <v>2268</v>
      </c>
      <c r="E1007" s="27" t="s">
        <v>3747</v>
      </c>
      <c r="F1007" s="27" t="s">
        <v>50</v>
      </c>
      <c r="G1007" s="27" t="s">
        <v>815</v>
      </c>
      <c r="H1007" s="28" t="s">
        <v>3748</v>
      </c>
      <c r="I1007" s="29" t="s">
        <v>3749</v>
      </c>
      <c r="J1007" s="27" t="s">
        <v>3749</v>
      </c>
      <c r="K1007" s="30" t="s">
        <v>3750</v>
      </c>
      <c r="L1007" s="31" t="s">
        <v>3750</v>
      </c>
      <c r="M1007" s="32" t="s">
        <v>3751</v>
      </c>
      <c r="N1007" s="33" t="s">
        <v>654</v>
      </c>
      <c r="O1007" s="86" t="s">
        <v>654</v>
      </c>
      <c r="P1007" s="35" t="s">
        <v>46</v>
      </c>
      <c r="Q1007" s="35" t="s">
        <v>46</v>
      </c>
      <c r="R1007" s="35" t="s">
        <v>46</v>
      </c>
      <c r="S1007" s="35" t="s">
        <v>46</v>
      </c>
      <c r="T1007" s="35" t="s">
        <v>46</v>
      </c>
      <c r="U1007" s="35" t="s">
        <v>46</v>
      </c>
      <c r="V1007" s="65" t="s">
        <v>45</v>
      </c>
      <c r="W1007" s="35" t="s">
        <v>46</v>
      </c>
      <c r="X1007" s="35" t="s">
        <v>46</v>
      </c>
      <c r="Y1007" s="35" t="s">
        <v>46</v>
      </c>
      <c r="Z1007" s="38" t="str">
        <f t="array" ref="Z1007">IFERROR(xlookup(C:C,'Follow up.1'!A:A,'Follow up.1'!AF:AF),"-")</f>
        <v> 9/25</v>
      </c>
      <c r="AA1007" s="32" t="s">
        <v>47</v>
      </c>
      <c r="AB1007" s="32" t="s">
        <v>87</v>
      </c>
      <c r="AC1007" s="32" t="s">
        <v>87</v>
      </c>
      <c r="AD1007" s="32"/>
      <c r="AE1007" s="32"/>
      <c r="AF1007" s="32"/>
      <c r="AG1007" s="31"/>
      <c r="AH1007" s="31"/>
      <c r="AI1007" s="31"/>
      <c r="AJ1007" s="31"/>
      <c r="AK1007" s="31"/>
      <c r="AL1007" s="31"/>
      <c r="AM1007" s="31"/>
      <c r="AN1007" s="39" t="str">
        <f t="array" ref="AN1007">IFNA(TEXT(XLOOKUP(C:C,'Follow up.2'!B:B,'Follow up.2'!AF:AF),if(left(B1007,1)="3","x", "mm/yyyy")), "-")</f>
        <v/>
      </c>
      <c r="AO1007" s="31"/>
      <c r="AP1007" s="27"/>
      <c r="AQ1007" s="3"/>
      <c r="AR1007" s="3"/>
      <c r="AS1007" s="3"/>
      <c r="AT1007" s="3"/>
      <c r="AU1007" s="3"/>
      <c r="AV1007" s="3"/>
      <c r="AW1007" s="13"/>
      <c r="AX1007" s="13"/>
      <c r="AY1007" s="13"/>
      <c r="AZ1007" s="13"/>
      <c r="BA1007" s="13"/>
      <c r="BB1007" s="13"/>
      <c r="BC1007" s="13"/>
      <c r="BD1007" s="13"/>
      <c r="BE1007" s="13"/>
      <c r="BF1007" s="13"/>
      <c r="BG1007" s="13"/>
      <c r="BH1007" s="13"/>
      <c r="BI1007" s="13"/>
    </row>
    <row r="1008" ht="12.75" customHeight="1">
      <c r="A1008" s="1"/>
      <c r="B1008" s="1" t="str">
        <f t="array" ref="B1008">ifna(iferror(xlookup(C:C,'1000'!A:A,'1000'!D:D),iferror(xlookup(C:C,'2000'!A:A,'2000'!D:D),xlookup(C:C,'3000'!A:A,'3000'!D:D))),"-")</f>
        <v>-</v>
      </c>
      <c r="C1008" s="26">
        <v>707.0</v>
      </c>
      <c r="D1008" s="27" t="s">
        <v>3752</v>
      </c>
      <c r="E1008" s="27" t="s">
        <v>3753</v>
      </c>
      <c r="F1008" s="27" t="s">
        <v>50</v>
      </c>
      <c r="G1008" s="27" t="s">
        <v>815</v>
      </c>
      <c r="H1008" s="28" t="s">
        <v>3754</v>
      </c>
      <c r="I1008" s="29" t="s">
        <v>3755</v>
      </c>
      <c r="J1008" s="27" t="s">
        <v>3755</v>
      </c>
      <c r="K1008" s="30" t="s">
        <v>3756</v>
      </c>
      <c r="L1008" s="31" t="s">
        <v>3756</v>
      </c>
      <c r="M1008" s="51" t="s">
        <v>895</v>
      </c>
      <c r="N1008" s="153" t="s">
        <v>58</v>
      </c>
      <c r="O1008" s="149" t="s">
        <v>58</v>
      </c>
      <c r="P1008" s="35"/>
      <c r="Q1008" s="35"/>
      <c r="R1008" s="35"/>
      <c r="S1008" s="35"/>
      <c r="T1008" s="35"/>
      <c r="U1008" s="35"/>
      <c r="V1008" s="35"/>
      <c r="W1008" s="35"/>
      <c r="X1008" s="35"/>
      <c r="Y1008" s="35"/>
      <c r="Z1008" s="38" t="str">
        <f t="array" ref="Z1008">IFERROR(xlookup(C:C,'Follow up.1'!A:A,'Follow up.1'!AF:AF),"-")</f>
        <v>-</v>
      </c>
      <c r="AA1008" s="31"/>
      <c r="AB1008" s="31"/>
      <c r="AC1008" s="31"/>
      <c r="AD1008" s="31"/>
      <c r="AE1008" s="31"/>
      <c r="AF1008" s="31"/>
      <c r="AG1008" s="31"/>
      <c r="AH1008" s="31"/>
      <c r="AI1008" s="31"/>
      <c r="AJ1008" s="31"/>
      <c r="AK1008" s="31"/>
      <c r="AL1008" s="31"/>
      <c r="AM1008" s="31"/>
      <c r="AN1008" s="39" t="str">
        <f t="array" ref="AN1008">IFNA(TEXT(XLOOKUP(C:C,'Follow up.2'!B:B,'Follow up.2'!AF:AF),if(left(B1008,1)="3","x", "mm/yyyy")), "-")</f>
        <v>-</v>
      </c>
      <c r="AO1008" s="31"/>
      <c r="AP1008" s="27"/>
      <c r="AQ1008" s="3"/>
      <c r="AR1008" s="3"/>
      <c r="AS1008" s="3"/>
      <c r="AT1008" s="3"/>
      <c r="AU1008" s="3"/>
      <c r="AV1008" s="3"/>
      <c r="AW1008" s="3"/>
      <c r="AX1008" s="3"/>
      <c r="AY1008" s="3"/>
      <c r="AZ1008" s="3"/>
      <c r="BA1008" s="3"/>
      <c r="BB1008" s="3"/>
      <c r="BC1008" s="3"/>
      <c r="BD1008" s="3"/>
      <c r="BE1008" s="3"/>
      <c r="BF1008" s="3"/>
      <c r="BG1008" s="3"/>
      <c r="BH1008" s="3"/>
      <c r="BI1008" s="3"/>
    </row>
    <row r="1009" ht="12.75" customHeight="1">
      <c r="A1009" s="1"/>
      <c r="B1009" s="1" t="str">
        <f t="array" ref="B1009">ifna(iferror(xlookup(C:C,'1000'!A:A,'1000'!D:D),iferror(xlookup(C:C,'2000'!A:A,'2000'!D:D),xlookup(C:C,'3000'!A:A,'3000'!D:D))),"-")</f>
        <v>-</v>
      </c>
      <c r="C1009" s="26">
        <v>729.0</v>
      </c>
      <c r="D1009" s="27" t="s">
        <v>3757</v>
      </c>
      <c r="E1009" s="27" t="s">
        <v>3758</v>
      </c>
      <c r="F1009" s="27" t="s">
        <v>50</v>
      </c>
      <c r="G1009" s="27" t="s">
        <v>815</v>
      </c>
      <c r="H1009" s="28" t="s">
        <v>3759</v>
      </c>
      <c r="I1009" s="29">
        <v>0.0</v>
      </c>
      <c r="J1009" s="27" t="s">
        <v>3760</v>
      </c>
      <c r="K1009" s="30" t="s">
        <v>3761</v>
      </c>
      <c r="L1009" s="31" t="s">
        <v>3761</v>
      </c>
      <c r="M1009" s="31"/>
      <c r="N1009" s="153" t="s">
        <v>58</v>
      </c>
      <c r="O1009" s="149" t="s">
        <v>58</v>
      </c>
      <c r="P1009" s="35"/>
      <c r="Q1009" s="35"/>
      <c r="R1009" s="35"/>
      <c r="S1009" s="35"/>
      <c r="T1009" s="35"/>
      <c r="U1009" s="35"/>
      <c r="V1009" s="35"/>
      <c r="W1009" s="35"/>
      <c r="X1009" s="35"/>
      <c r="Y1009" s="35"/>
      <c r="Z1009" s="38" t="str">
        <f t="array" ref="Z1009">IFERROR(xlookup(C:C,'Follow up.1'!A:A,'Follow up.1'!AF:AF),"-")</f>
        <v>-</v>
      </c>
      <c r="AA1009" s="31"/>
      <c r="AB1009" s="31"/>
      <c r="AC1009" s="31"/>
      <c r="AD1009" s="31"/>
      <c r="AE1009" s="31"/>
      <c r="AF1009" s="31"/>
      <c r="AG1009" s="31"/>
      <c r="AH1009" s="31"/>
      <c r="AI1009" s="31"/>
      <c r="AJ1009" s="31"/>
      <c r="AK1009" s="31"/>
      <c r="AL1009" s="31"/>
      <c r="AM1009" s="31"/>
      <c r="AN1009" s="39" t="str">
        <f t="array" ref="AN1009">IFNA(TEXT(XLOOKUP(C:C,'Follow up.2'!B:B,'Follow up.2'!AF:AF),if(left(B1009,1)="3","x", "mm/yyyy")), "-")</f>
        <v>-</v>
      </c>
      <c r="AO1009" s="31"/>
      <c r="AP1009" s="27"/>
      <c r="AQ1009" s="3"/>
      <c r="AR1009" s="3"/>
      <c r="AS1009" s="3"/>
      <c r="AT1009" s="3"/>
      <c r="AU1009" s="3"/>
      <c r="AV1009" s="3"/>
      <c r="AW1009" s="3"/>
      <c r="AX1009" s="3"/>
      <c r="AY1009" s="3"/>
      <c r="AZ1009" s="3"/>
      <c r="BA1009" s="3"/>
      <c r="BB1009" s="3"/>
      <c r="BC1009" s="3"/>
      <c r="BD1009" s="3"/>
      <c r="BE1009" s="3"/>
      <c r="BF1009" s="3"/>
      <c r="BG1009" s="3"/>
      <c r="BH1009" s="3"/>
      <c r="BI1009" s="3"/>
    </row>
    <row r="1010" ht="12.75" customHeight="1">
      <c r="A1010" s="1"/>
      <c r="B1010" s="1" t="str">
        <f t="array" ref="B1010">ifna(iferror(xlookup(C:C,'1000'!A:A,'1000'!D:D),iferror(xlookup(C:C,'2000'!A:A,'2000'!D:D),xlookup(C:C,'3000'!A:A,'3000'!D:D))),"-")</f>
        <v>-</v>
      </c>
      <c r="C1010" s="26">
        <v>800.0</v>
      </c>
      <c r="D1010" s="27" t="s">
        <v>1105</v>
      </c>
      <c r="E1010" s="27" t="s">
        <v>185</v>
      </c>
      <c r="F1010" s="27" t="s">
        <v>50</v>
      </c>
      <c r="G1010" s="27" t="s">
        <v>815</v>
      </c>
      <c r="H1010" s="28" t="s">
        <v>3762</v>
      </c>
      <c r="I1010" s="29">
        <v>0.0</v>
      </c>
      <c r="J1010" s="27" t="s">
        <v>3763</v>
      </c>
      <c r="K1010" s="30" t="s">
        <v>42</v>
      </c>
      <c r="L1010" s="31" t="s">
        <v>42</v>
      </c>
      <c r="M1010" s="51" t="s">
        <v>895</v>
      </c>
      <c r="N1010" s="153" t="s">
        <v>58</v>
      </c>
      <c r="O1010" s="149" t="s">
        <v>58</v>
      </c>
      <c r="P1010" s="35"/>
      <c r="Q1010" s="35"/>
      <c r="R1010" s="35"/>
      <c r="S1010" s="35"/>
      <c r="T1010" s="35"/>
      <c r="U1010" s="35"/>
      <c r="V1010" s="35"/>
      <c r="W1010" s="35"/>
      <c r="X1010" s="35"/>
      <c r="Y1010" s="35"/>
      <c r="Z1010" s="38" t="str">
        <f t="array" ref="Z1010">IFERROR(xlookup(C:C,'Follow up.1'!A:A,'Follow up.1'!AF:AF),"-")</f>
        <v>-</v>
      </c>
      <c r="AA1010" s="31"/>
      <c r="AB1010" s="31"/>
      <c r="AC1010" s="31"/>
      <c r="AD1010" s="31"/>
      <c r="AE1010" s="31"/>
      <c r="AF1010" s="31"/>
      <c r="AG1010" s="31"/>
      <c r="AH1010" s="31"/>
      <c r="AI1010" s="31"/>
      <c r="AJ1010" s="31"/>
      <c r="AK1010" s="31"/>
      <c r="AL1010" s="31"/>
      <c r="AM1010" s="31"/>
      <c r="AN1010" s="39" t="str">
        <f t="array" ref="AN1010">IFNA(TEXT(XLOOKUP(C:C,'Follow up.2'!B:B,'Follow up.2'!AF:AF),if(left(B1010,1)="3","x", "mm/yyyy")), "-")</f>
        <v>-</v>
      </c>
      <c r="AO1010" s="31"/>
      <c r="AP1010" s="27"/>
      <c r="AQ1010" s="3"/>
      <c r="AR1010" s="3"/>
      <c r="AS1010" s="3"/>
      <c r="AT1010" s="3"/>
      <c r="AU1010" s="3"/>
      <c r="AV1010" s="3"/>
      <c r="AW1010" s="3"/>
      <c r="AX1010" s="3"/>
      <c r="AY1010" s="3"/>
      <c r="AZ1010" s="3"/>
      <c r="BA1010" s="3"/>
      <c r="BB1010" s="3"/>
      <c r="BC1010" s="3"/>
      <c r="BD1010" s="3"/>
      <c r="BE1010" s="3"/>
      <c r="BF1010" s="3"/>
      <c r="BG1010" s="3"/>
      <c r="BH1010" s="3"/>
      <c r="BI1010" s="3"/>
    </row>
    <row r="1011" ht="12.75" customHeight="1">
      <c r="A1011" s="1"/>
      <c r="B1011" s="1" t="str">
        <f t="array" ref="B1011">ifna(iferror(xlookup(C:C,'1000'!A:A,'1000'!D:D),iferror(xlookup(C:C,'2000'!A:A,'2000'!D:D),xlookup(C:C,'3000'!A:A,'3000'!D:D))),"-")</f>
        <v>-</v>
      </c>
      <c r="C1011" s="26">
        <v>918.0</v>
      </c>
      <c r="D1011" s="27" t="s">
        <v>3764</v>
      </c>
      <c r="E1011" s="27" t="s">
        <v>1389</v>
      </c>
      <c r="F1011" s="27" t="s">
        <v>50</v>
      </c>
      <c r="G1011" s="27" t="s">
        <v>815</v>
      </c>
      <c r="H1011" s="28" t="s">
        <v>3765</v>
      </c>
      <c r="I1011" s="29" t="s">
        <v>3766</v>
      </c>
      <c r="J1011" s="27" t="s">
        <v>3767</v>
      </c>
      <c r="K1011" s="30" t="s">
        <v>42</v>
      </c>
      <c r="L1011" s="27" t="s">
        <v>42</v>
      </c>
      <c r="M1011" s="51" t="s">
        <v>895</v>
      </c>
      <c r="N1011" s="153" t="s">
        <v>58</v>
      </c>
      <c r="O1011" s="149" t="s">
        <v>58</v>
      </c>
      <c r="P1011" s="66"/>
      <c r="Q1011" s="66"/>
      <c r="R1011" s="66"/>
      <c r="S1011" s="66"/>
      <c r="T1011" s="66"/>
      <c r="U1011" s="66"/>
      <c r="V1011" s="66"/>
      <c r="W1011" s="66"/>
      <c r="X1011" s="66"/>
      <c r="Y1011" s="66"/>
      <c r="Z1011" s="38" t="str">
        <f t="array" ref="Z1011">IFERROR(xlookup(C:C,'Follow up.1'!A:A,'Follow up.1'!AF:AF),"-")</f>
        <v>-</v>
      </c>
      <c r="AA1011" s="27"/>
      <c r="AB1011" s="27"/>
      <c r="AC1011" s="27"/>
      <c r="AD1011" s="27"/>
      <c r="AE1011" s="27"/>
      <c r="AF1011" s="27"/>
      <c r="AG1011" s="27"/>
      <c r="AH1011" s="27"/>
      <c r="AI1011" s="27"/>
      <c r="AJ1011" s="27"/>
      <c r="AK1011" s="27"/>
      <c r="AL1011" s="27"/>
      <c r="AM1011" s="27"/>
      <c r="AN1011" s="39" t="str">
        <f t="array" ref="AN1011">IFNA(TEXT(XLOOKUP(C:C,'Follow up.2'!B:B,'Follow up.2'!AF:AF),if(left(B1011,1)="3","x", "mm/yyyy")), "-")</f>
        <v>-</v>
      </c>
      <c r="AO1011" s="27"/>
      <c r="AP1011" s="27"/>
      <c r="AQ1011" s="3"/>
      <c r="AR1011" s="3"/>
      <c r="AS1011" s="3"/>
      <c r="AT1011" s="3"/>
      <c r="AU1011" s="3"/>
      <c r="AV1011" s="3"/>
      <c r="AW1011" s="3"/>
      <c r="AX1011" s="3"/>
      <c r="AY1011" s="3"/>
      <c r="AZ1011" s="3"/>
      <c r="BA1011" s="3"/>
      <c r="BB1011" s="3"/>
      <c r="BC1011" s="3"/>
      <c r="BD1011" s="3"/>
      <c r="BE1011" s="3"/>
      <c r="BF1011" s="3"/>
      <c r="BG1011" s="3"/>
      <c r="BH1011" s="3"/>
      <c r="BI1011" s="3"/>
    </row>
    <row r="1012" ht="12.75" customHeight="1">
      <c r="A1012" s="1"/>
      <c r="B1012" s="1" t="str">
        <f t="array" ref="B1012">ifna(iferror(xlookup(C:C,'1000'!A:A,'1000'!D:D),iferror(xlookup(C:C,'2000'!A:A,'2000'!D:D),xlookup(C:C,'3000'!A:A,'3000'!D:D))),"-")</f>
        <v>-</v>
      </c>
      <c r="C1012" s="26">
        <v>976.0</v>
      </c>
      <c r="D1012" s="27" t="s">
        <v>496</v>
      </c>
      <c r="E1012" s="27" t="s">
        <v>538</v>
      </c>
      <c r="F1012" s="27" t="s">
        <v>50</v>
      </c>
      <c r="G1012" s="27" t="s">
        <v>815</v>
      </c>
      <c r="H1012" s="28" t="s">
        <v>3768</v>
      </c>
      <c r="I1012" s="29">
        <v>0.0</v>
      </c>
      <c r="J1012" s="27" t="s">
        <v>3769</v>
      </c>
      <c r="K1012" s="30" t="s">
        <v>42</v>
      </c>
      <c r="L1012" s="31" t="s">
        <v>42</v>
      </c>
      <c r="M1012" s="51" t="s">
        <v>895</v>
      </c>
      <c r="N1012" s="153" t="s">
        <v>58</v>
      </c>
      <c r="O1012" s="149" t="s">
        <v>58</v>
      </c>
      <c r="P1012" s="35" t="s">
        <v>46</v>
      </c>
      <c r="Q1012" s="35"/>
      <c r="R1012" s="35"/>
      <c r="S1012" s="35"/>
      <c r="T1012" s="35"/>
      <c r="U1012" s="35"/>
      <c r="V1012" s="35"/>
      <c r="W1012" s="35"/>
      <c r="X1012" s="35"/>
      <c r="Y1012" s="35"/>
      <c r="Z1012" s="38" t="str">
        <f t="array" ref="Z1012">IFERROR(xlookup(C:C,'Follow up.1'!A:A,'Follow up.1'!AF:AF),"-")</f>
        <v>-</v>
      </c>
      <c r="AA1012" s="31"/>
      <c r="AB1012" s="31"/>
      <c r="AC1012" s="31"/>
      <c r="AD1012" s="31"/>
      <c r="AE1012" s="31"/>
      <c r="AF1012" s="31"/>
      <c r="AG1012" s="31"/>
      <c r="AH1012" s="31"/>
      <c r="AI1012" s="31"/>
      <c r="AJ1012" s="31"/>
      <c r="AK1012" s="31"/>
      <c r="AL1012" s="31"/>
      <c r="AM1012" s="31"/>
      <c r="AN1012" s="39" t="str">
        <f t="array" ref="AN1012">IFNA(TEXT(XLOOKUP(C:C,'Follow up.2'!B:B,'Follow up.2'!AF:AF),if(left(B1012,1)="3","x", "mm/yyyy")), "-")</f>
        <v>-</v>
      </c>
      <c r="AO1012" s="31"/>
      <c r="AP1012" s="27"/>
      <c r="AQ1012" s="3"/>
      <c r="AR1012" s="3"/>
      <c r="AS1012" s="3"/>
      <c r="AT1012" s="3"/>
      <c r="AU1012" s="3"/>
      <c r="AV1012" s="3"/>
      <c r="AW1012" s="3"/>
      <c r="AX1012" s="3"/>
      <c r="AY1012" s="3"/>
      <c r="AZ1012" s="3"/>
      <c r="BA1012" s="3"/>
      <c r="BB1012" s="3"/>
      <c r="BC1012" s="3"/>
      <c r="BD1012" s="3"/>
      <c r="BE1012" s="3"/>
      <c r="BF1012" s="3"/>
      <c r="BG1012" s="3"/>
      <c r="BH1012" s="3"/>
      <c r="BI1012" s="3"/>
    </row>
    <row r="1013" ht="12.75" customHeight="1">
      <c r="A1013" s="1"/>
      <c r="B1013" s="1" t="str">
        <f t="array" ref="B1013">ifna(iferror(xlookup(C:C,'1000'!A:A,'1000'!D:D),iferror(xlookup(C:C,'2000'!A:A,'2000'!D:D),xlookup(C:C,'3000'!A:A,'3000'!D:D))),"-")</f>
        <v>-</v>
      </c>
      <c r="C1013" s="26">
        <v>283.0</v>
      </c>
      <c r="D1013" s="27" t="s">
        <v>3770</v>
      </c>
      <c r="E1013" s="27" t="s">
        <v>3771</v>
      </c>
      <c r="F1013" s="27" t="s">
        <v>3772</v>
      </c>
      <c r="G1013" s="27" t="s">
        <v>3773</v>
      </c>
      <c r="H1013" s="28">
        <v>0.0</v>
      </c>
      <c r="I1013" s="29"/>
      <c r="J1013" s="27" t="s">
        <v>3774</v>
      </c>
      <c r="K1013" s="30"/>
      <c r="L1013" s="31"/>
      <c r="M1013" s="51" t="s">
        <v>895</v>
      </c>
      <c r="N1013" s="153" t="s">
        <v>58</v>
      </c>
      <c r="O1013" s="149" t="s">
        <v>58</v>
      </c>
      <c r="P1013" s="35"/>
      <c r="Q1013" s="35"/>
      <c r="R1013" s="35"/>
      <c r="S1013" s="35"/>
      <c r="T1013" s="35"/>
      <c r="U1013" s="35"/>
      <c r="V1013" s="35"/>
      <c r="W1013" s="35"/>
      <c r="X1013" s="35"/>
      <c r="Y1013" s="35"/>
      <c r="Z1013" s="38" t="str">
        <f t="array" ref="Z1013">IFERROR(xlookup(C:C,'Follow up.1'!A:A,'Follow up.1'!AF:AF),"-")</f>
        <v>-</v>
      </c>
      <c r="AA1013" s="31"/>
      <c r="AB1013" s="31"/>
      <c r="AC1013" s="31"/>
      <c r="AD1013" s="31"/>
      <c r="AE1013" s="31"/>
      <c r="AF1013" s="31"/>
      <c r="AG1013" s="31"/>
      <c r="AH1013" s="31"/>
      <c r="AI1013" s="31"/>
      <c r="AJ1013" s="31"/>
      <c r="AK1013" s="31"/>
      <c r="AL1013" s="31"/>
      <c r="AM1013" s="31"/>
      <c r="AN1013" s="39" t="str">
        <f t="array" ref="AN1013">IFNA(TEXT(XLOOKUP(C:C,'Follow up.2'!B:B,'Follow up.2'!AF:AF),if(left(B1013,1)="3","x", "mm/yyyy")), "-")</f>
        <v>-</v>
      </c>
      <c r="AO1013" s="31"/>
      <c r="AP1013" s="27"/>
      <c r="AQ1013" s="3"/>
      <c r="AR1013" s="3"/>
      <c r="AS1013" s="3"/>
      <c r="AT1013" s="3"/>
      <c r="AU1013" s="3"/>
      <c r="AV1013" s="3"/>
      <c r="AW1013" s="13"/>
      <c r="AX1013" s="13"/>
      <c r="AY1013" s="13"/>
      <c r="AZ1013" s="13"/>
      <c r="BA1013" s="13"/>
      <c r="BB1013" s="13"/>
      <c r="BC1013" s="13"/>
      <c r="BD1013" s="13"/>
      <c r="BE1013" s="13"/>
      <c r="BF1013" s="13"/>
      <c r="BG1013" s="13"/>
      <c r="BH1013" s="13"/>
      <c r="BI1013" s="13"/>
    </row>
    <row r="1014" ht="12.75" customHeight="1">
      <c r="A1014" s="1"/>
      <c r="B1014" s="1" t="str">
        <f t="array" ref="B1014">ifna(iferror(xlookup(C:C,'1000'!A:A,'1000'!D:D),iferror(xlookup(C:C,'2000'!A:A,'2000'!D:D),xlookup(C:C,'3000'!A:A,'3000'!D:D))),"-")</f>
        <v>-</v>
      </c>
      <c r="C1014" s="26">
        <v>878.0</v>
      </c>
      <c r="D1014" s="27" t="s">
        <v>1004</v>
      </c>
      <c r="E1014" s="27" t="s">
        <v>3775</v>
      </c>
      <c r="F1014" s="27" t="s">
        <v>117</v>
      </c>
      <c r="G1014" s="27" t="s">
        <v>3776</v>
      </c>
      <c r="H1014" s="28">
        <v>0.0</v>
      </c>
      <c r="I1014" s="29">
        <v>0.0</v>
      </c>
      <c r="J1014" s="27" t="s">
        <v>3777</v>
      </c>
      <c r="K1014" s="30" t="s">
        <v>42</v>
      </c>
      <c r="L1014" s="27" t="s">
        <v>42</v>
      </c>
      <c r="M1014" s="51" t="s">
        <v>895</v>
      </c>
      <c r="N1014" s="153" t="s">
        <v>58</v>
      </c>
      <c r="O1014" s="149" t="s">
        <v>58</v>
      </c>
      <c r="P1014" s="66"/>
      <c r="Q1014" s="66"/>
      <c r="R1014" s="66"/>
      <c r="S1014" s="66"/>
      <c r="T1014" s="66"/>
      <c r="U1014" s="66"/>
      <c r="V1014" s="66"/>
      <c r="W1014" s="66"/>
      <c r="X1014" s="66"/>
      <c r="Y1014" s="66"/>
      <c r="Z1014" s="38" t="str">
        <f t="array" ref="Z1014">IFERROR(xlookup(C:C,'Follow up.1'!A:A,'Follow up.1'!AF:AF),"-")</f>
        <v>-</v>
      </c>
      <c r="AA1014" s="27"/>
      <c r="AB1014" s="27"/>
      <c r="AC1014" s="27"/>
      <c r="AD1014" s="27"/>
      <c r="AE1014" s="27"/>
      <c r="AF1014" s="27"/>
      <c r="AG1014" s="27"/>
      <c r="AH1014" s="27"/>
      <c r="AI1014" s="27"/>
      <c r="AJ1014" s="27"/>
      <c r="AK1014" s="27"/>
      <c r="AL1014" s="27"/>
      <c r="AM1014" s="27"/>
      <c r="AN1014" s="39" t="str">
        <f t="array" ref="AN1014">IFNA(TEXT(XLOOKUP(C:C,'Follow up.2'!B:B,'Follow up.2'!AF:AF),if(left(B1014,1)="3","x", "mm/yyyy")), "-")</f>
        <v>-</v>
      </c>
      <c r="AO1014" s="27"/>
      <c r="AP1014" s="27"/>
      <c r="AQ1014" s="3"/>
      <c r="AR1014" s="3"/>
      <c r="AS1014" s="3"/>
      <c r="AT1014" s="3"/>
      <c r="AU1014" s="3"/>
      <c r="AV1014" s="3"/>
      <c r="AW1014" s="3"/>
      <c r="AX1014" s="3"/>
      <c r="AY1014" s="3"/>
      <c r="AZ1014" s="3"/>
      <c r="BA1014" s="3"/>
      <c r="BB1014" s="3"/>
      <c r="BC1014" s="3"/>
      <c r="BD1014" s="3"/>
      <c r="BE1014" s="3"/>
      <c r="BF1014" s="3"/>
      <c r="BG1014" s="3"/>
      <c r="BH1014" s="3"/>
      <c r="BI1014" s="3"/>
    </row>
    <row r="1015" ht="12.75" customHeight="1">
      <c r="A1015" s="1"/>
      <c r="B1015" s="1" t="str">
        <f t="array" ref="B1015">ifna(iferror(xlookup(C:C,'1000'!A:A,'1000'!D:D),iferror(xlookup(C:C,'2000'!A:A,'2000'!D:D),xlookup(C:C,'3000'!A:A,'3000'!D:D))),"-")</f>
        <v>-</v>
      </c>
      <c r="C1015" s="26">
        <v>763.0</v>
      </c>
      <c r="D1015" s="27" t="s">
        <v>1791</v>
      </c>
      <c r="E1015" s="27" t="s">
        <v>1989</v>
      </c>
      <c r="F1015" s="27" t="s">
        <v>117</v>
      </c>
      <c r="G1015" s="27" t="s">
        <v>3778</v>
      </c>
      <c r="H1015" s="28">
        <v>0.0</v>
      </c>
      <c r="I1015" s="29">
        <v>0.0</v>
      </c>
      <c r="J1015" s="27" t="s">
        <v>1991</v>
      </c>
      <c r="K1015" s="30" t="s">
        <v>42</v>
      </c>
      <c r="L1015" s="31" t="s">
        <v>42</v>
      </c>
      <c r="M1015" s="51" t="s">
        <v>895</v>
      </c>
      <c r="N1015" s="153" t="s">
        <v>58</v>
      </c>
      <c r="O1015" s="149" t="s">
        <v>58</v>
      </c>
      <c r="P1015" s="35"/>
      <c r="Q1015" s="35"/>
      <c r="R1015" s="35"/>
      <c r="S1015" s="35"/>
      <c r="T1015" s="35"/>
      <c r="U1015" s="35"/>
      <c r="V1015" s="35"/>
      <c r="W1015" s="35"/>
      <c r="X1015" s="35"/>
      <c r="Y1015" s="35"/>
      <c r="Z1015" s="38" t="str">
        <f t="array" ref="Z1015">IFERROR(xlookup(C:C,'Follow up.1'!A:A,'Follow up.1'!AF:AF),"-")</f>
        <v>-</v>
      </c>
      <c r="AA1015" s="31"/>
      <c r="AB1015" s="31"/>
      <c r="AC1015" s="31"/>
      <c r="AD1015" s="31"/>
      <c r="AE1015" s="31"/>
      <c r="AF1015" s="31"/>
      <c r="AG1015" s="31"/>
      <c r="AH1015" s="31"/>
      <c r="AI1015" s="31"/>
      <c r="AJ1015" s="31"/>
      <c r="AK1015" s="31"/>
      <c r="AL1015" s="31"/>
      <c r="AM1015" s="31"/>
      <c r="AN1015" s="39" t="str">
        <f t="array" ref="AN1015">IFNA(TEXT(XLOOKUP(C:C,'Follow up.2'!B:B,'Follow up.2'!AF:AF),if(left(B1015,1)="3","x", "mm/yyyy")), "-")</f>
        <v>-</v>
      </c>
      <c r="AO1015" s="31"/>
      <c r="AP1015" s="27"/>
      <c r="AQ1015" s="3"/>
      <c r="AR1015" s="3"/>
      <c r="AS1015" s="3"/>
      <c r="AT1015" s="3"/>
      <c r="AU1015" s="3"/>
      <c r="AV1015" s="3"/>
      <c r="AW1015" s="3"/>
      <c r="AX1015" s="3"/>
      <c r="AY1015" s="3"/>
      <c r="AZ1015" s="3"/>
      <c r="BA1015" s="3"/>
      <c r="BB1015" s="3"/>
      <c r="BC1015" s="3"/>
      <c r="BD1015" s="3"/>
      <c r="BE1015" s="3"/>
      <c r="BF1015" s="3"/>
      <c r="BG1015" s="3"/>
      <c r="BH1015" s="3"/>
      <c r="BI1015" s="3"/>
    </row>
    <row r="1016" ht="12.75" customHeight="1">
      <c r="A1016" s="1"/>
      <c r="B1016" s="1" t="str">
        <f t="array" ref="B1016">ifna(iferror(xlookup(C:C,'1000'!A:A,'1000'!D:D),iferror(xlookup(C:C,'2000'!A:A,'2000'!D:D),xlookup(C:C,'3000'!A:A,'3000'!D:D))),"-")</f>
        <v>-</v>
      </c>
      <c r="C1016" s="26">
        <v>775.0</v>
      </c>
      <c r="D1016" s="27" t="s">
        <v>3779</v>
      </c>
      <c r="E1016" s="27" t="s">
        <v>3780</v>
      </c>
      <c r="F1016" s="27" t="s">
        <v>117</v>
      </c>
      <c r="G1016" s="27" t="s">
        <v>3778</v>
      </c>
      <c r="H1016" s="28">
        <v>0.0</v>
      </c>
      <c r="I1016" s="29">
        <v>0.0</v>
      </c>
      <c r="J1016" s="27" t="s">
        <v>3781</v>
      </c>
      <c r="K1016" s="247" t="s">
        <v>237</v>
      </c>
      <c r="L1016" s="144" t="s">
        <v>237</v>
      </c>
      <c r="M1016" s="51" t="s">
        <v>895</v>
      </c>
      <c r="N1016" s="153" t="s">
        <v>58</v>
      </c>
      <c r="O1016" s="149" t="s">
        <v>58</v>
      </c>
      <c r="P1016" s="248"/>
      <c r="Q1016" s="248"/>
      <c r="R1016" s="248"/>
      <c r="S1016" s="248"/>
      <c r="T1016" s="248"/>
      <c r="U1016" s="248"/>
      <c r="V1016" s="248"/>
      <c r="W1016" s="248"/>
      <c r="X1016" s="248"/>
      <c r="Y1016" s="248"/>
      <c r="Z1016" s="38" t="str">
        <f t="array" ref="Z1016">IFERROR(xlookup(C:C,'Follow up.1'!A:A,'Follow up.1'!AF:AF),"-")</f>
        <v>-</v>
      </c>
      <c r="AA1016" s="144"/>
      <c r="AB1016" s="144"/>
      <c r="AC1016" s="144"/>
      <c r="AD1016" s="144"/>
      <c r="AE1016" s="144"/>
      <c r="AF1016" s="144"/>
      <c r="AG1016" s="144"/>
      <c r="AH1016" s="144"/>
      <c r="AI1016" s="144"/>
      <c r="AJ1016" s="144"/>
      <c r="AK1016" s="144"/>
      <c r="AL1016" s="144"/>
      <c r="AM1016" s="144"/>
      <c r="AN1016" s="39" t="str">
        <f t="array" ref="AN1016">IFNA(TEXT(XLOOKUP(C:C,'Follow up.2'!B:B,'Follow up.2'!AF:AF),if(left(B1016,1)="3","x", "mm/yyyy")), "-")</f>
        <v>-</v>
      </c>
      <c r="AO1016" s="144"/>
      <c r="AP1016" s="27"/>
      <c r="AQ1016" s="3"/>
      <c r="AR1016" s="3"/>
      <c r="AS1016" s="3"/>
      <c r="AT1016" s="3"/>
      <c r="AU1016" s="3"/>
      <c r="AV1016" s="3"/>
      <c r="AW1016" s="3"/>
      <c r="AX1016" s="3"/>
      <c r="AY1016" s="3"/>
      <c r="AZ1016" s="3"/>
      <c r="BA1016" s="3"/>
      <c r="BB1016" s="3"/>
      <c r="BC1016" s="3"/>
      <c r="BD1016" s="3"/>
      <c r="BE1016" s="3"/>
      <c r="BF1016" s="3"/>
      <c r="BG1016" s="3"/>
      <c r="BH1016" s="3"/>
      <c r="BI1016" s="3"/>
    </row>
    <row r="1017" ht="12.75" customHeight="1">
      <c r="A1017" s="1"/>
      <c r="B1017" s="1" t="str">
        <f t="array" ref="B1017">ifna(iferror(xlookup(C:C,'1000'!A:A,'1000'!D:D),iferror(xlookup(C:C,'2000'!A:A,'2000'!D:D),xlookup(C:C,'3000'!A:A,'3000'!D:D))),"-")</f>
        <v>-</v>
      </c>
      <c r="C1017" s="26">
        <v>778.0</v>
      </c>
      <c r="D1017" s="27" t="s">
        <v>3782</v>
      </c>
      <c r="E1017" s="27" t="s">
        <v>3783</v>
      </c>
      <c r="F1017" s="27" t="s">
        <v>117</v>
      </c>
      <c r="G1017" s="27" t="s">
        <v>3778</v>
      </c>
      <c r="H1017" s="28" t="s">
        <v>3784</v>
      </c>
      <c r="I1017" s="29">
        <v>0.0</v>
      </c>
      <c r="J1017" s="27" t="s">
        <v>3785</v>
      </c>
      <c r="K1017" s="30" t="s">
        <v>42</v>
      </c>
      <c r="L1017" s="27" t="s">
        <v>42</v>
      </c>
      <c r="M1017" s="51" t="s">
        <v>895</v>
      </c>
      <c r="N1017" s="153" t="s">
        <v>58</v>
      </c>
      <c r="O1017" s="149" t="s">
        <v>58</v>
      </c>
      <c r="P1017" s="35" t="s">
        <v>46</v>
      </c>
      <c r="Q1017" s="66"/>
      <c r="R1017" s="66"/>
      <c r="S1017" s="66"/>
      <c r="T1017" s="66"/>
      <c r="U1017" s="66"/>
      <c r="V1017" s="66"/>
      <c r="W1017" s="66"/>
      <c r="X1017" s="66"/>
      <c r="Y1017" s="66"/>
      <c r="Z1017" s="38" t="str">
        <f t="array" ref="Z1017">IFERROR(xlookup(C:C,'Follow up.1'!A:A,'Follow up.1'!AF:AF),"-")</f>
        <v>-</v>
      </c>
      <c r="AA1017" s="27"/>
      <c r="AB1017" s="27"/>
      <c r="AC1017" s="27"/>
      <c r="AD1017" s="27"/>
      <c r="AE1017" s="27"/>
      <c r="AF1017" s="27"/>
      <c r="AG1017" s="27"/>
      <c r="AH1017" s="27"/>
      <c r="AI1017" s="27"/>
      <c r="AJ1017" s="27"/>
      <c r="AK1017" s="27"/>
      <c r="AL1017" s="27"/>
      <c r="AM1017" s="27"/>
      <c r="AN1017" s="39" t="str">
        <f t="array" ref="AN1017">IFNA(TEXT(XLOOKUP(C:C,'Follow up.2'!B:B,'Follow up.2'!AF:AF),if(left(B1017,1)="3","x", "mm/yyyy")), "-")</f>
        <v>-</v>
      </c>
      <c r="AO1017" s="27"/>
      <c r="AP1017" s="27"/>
      <c r="AQ1017" s="3"/>
      <c r="AR1017" s="3"/>
      <c r="AS1017" s="3"/>
      <c r="AT1017" s="3"/>
      <c r="AU1017" s="3"/>
      <c r="AV1017" s="3"/>
      <c r="AW1017" s="3"/>
      <c r="AX1017" s="3"/>
      <c r="AY1017" s="3"/>
      <c r="AZ1017" s="3"/>
      <c r="BA1017" s="3"/>
      <c r="BB1017" s="3"/>
      <c r="BC1017" s="3"/>
      <c r="BD1017" s="3"/>
      <c r="BE1017" s="3"/>
      <c r="BF1017" s="3"/>
      <c r="BG1017" s="3"/>
      <c r="BH1017" s="3"/>
      <c r="BI1017" s="3"/>
    </row>
    <row r="1018" ht="12.75" customHeight="1">
      <c r="A1018" s="1"/>
      <c r="B1018" s="1" t="str">
        <f t="array" ref="B1018">ifna(iferror(xlookup(C:C,'1000'!A:A,'1000'!D:D),iferror(xlookup(C:C,'2000'!A:A,'2000'!D:D),xlookup(C:C,'3000'!A:A,'3000'!D:D))),"-")</f>
        <v>-</v>
      </c>
      <c r="C1018" s="26">
        <v>1018.0</v>
      </c>
      <c r="D1018" s="27" t="s">
        <v>3786</v>
      </c>
      <c r="E1018" s="27" t="s">
        <v>3787</v>
      </c>
      <c r="F1018" s="27" t="s">
        <v>117</v>
      </c>
      <c r="G1018" s="27" t="s">
        <v>3778</v>
      </c>
      <c r="H1018" s="28" t="s">
        <v>3788</v>
      </c>
      <c r="I1018" s="29" t="s">
        <v>3789</v>
      </c>
      <c r="J1018" s="27" t="s">
        <v>3789</v>
      </c>
      <c r="K1018" s="30" t="s">
        <v>42</v>
      </c>
      <c r="L1018" s="31" t="s">
        <v>42</v>
      </c>
      <c r="M1018" s="51" t="s">
        <v>895</v>
      </c>
      <c r="N1018" s="153" t="s">
        <v>58</v>
      </c>
      <c r="O1018" s="149" t="s">
        <v>58</v>
      </c>
      <c r="P1018" s="35" t="s">
        <v>46</v>
      </c>
      <c r="Q1018" s="35"/>
      <c r="R1018" s="35"/>
      <c r="S1018" s="35"/>
      <c r="T1018" s="35"/>
      <c r="U1018" s="35"/>
      <c r="V1018" s="35"/>
      <c r="W1018" s="35"/>
      <c r="X1018" s="35"/>
      <c r="Y1018" s="35"/>
      <c r="Z1018" s="38" t="str">
        <f t="array" ref="Z1018">IFERROR(xlookup(C:C,'Follow up.1'!A:A,'Follow up.1'!AF:AF),"-")</f>
        <v>-</v>
      </c>
      <c r="AA1018" s="31"/>
      <c r="AB1018" s="31"/>
      <c r="AC1018" s="31"/>
      <c r="AD1018" s="31"/>
      <c r="AE1018" s="31"/>
      <c r="AF1018" s="31"/>
      <c r="AG1018" s="31"/>
      <c r="AH1018" s="31"/>
      <c r="AI1018" s="31"/>
      <c r="AJ1018" s="31"/>
      <c r="AK1018" s="31"/>
      <c r="AL1018" s="31"/>
      <c r="AM1018" s="31"/>
      <c r="AN1018" s="39" t="str">
        <f t="array" ref="AN1018">IFNA(TEXT(XLOOKUP(C:C,'Follow up.2'!B:B,'Follow up.2'!AF:AF),if(left(B1018,1)="3","x", "mm/yyyy")), "-")</f>
        <v>-</v>
      </c>
      <c r="AO1018" s="31"/>
      <c r="AP1018" s="27"/>
      <c r="AQ1018" s="3"/>
      <c r="AR1018" s="3"/>
      <c r="AS1018" s="3"/>
      <c r="AT1018" s="3"/>
      <c r="AU1018" s="3"/>
      <c r="AV1018" s="3"/>
      <c r="AW1018" s="3"/>
      <c r="AX1018" s="3"/>
      <c r="AY1018" s="3"/>
      <c r="AZ1018" s="3"/>
      <c r="BA1018" s="3"/>
      <c r="BB1018" s="3"/>
      <c r="BC1018" s="3"/>
      <c r="BD1018" s="3"/>
      <c r="BE1018" s="3"/>
      <c r="BF1018" s="3"/>
      <c r="BG1018" s="3"/>
      <c r="BH1018" s="3"/>
      <c r="BI1018" s="3"/>
    </row>
    <row r="1019" ht="12.75" customHeight="1">
      <c r="A1019" s="1"/>
      <c r="B1019" s="1">
        <f t="array" ref="B1019">ifna(iferror(xlookup(C:C,'1000'!A:A,'1000'!D:D),iferror(xlookup(C:C,'2000'!A:A,'2000'!D:D),xlookup(C:C,'3000'!A:A,'3000'!D:D))),"-")</f>
        <v>1041</v>
      </c>
      <c r="C1019" s="26">
        <v>863.0</v>
      </c>
      <c r="D1019" s="27" t="s">
        <v>79</v>
      </c>
      <c r="E1019" s="27" t="s">
        <v>215</v>
      </c>
      <c r="F1019" s="27" t="s">
        <v>117</v>
      </c>
      <c r="G1019" s="27" t="s">
        <v>3790</v>
      </c>
      <c r="H1019" s="62" t="s">
        <v>2891</v>
      </c>
      <c r="I1019" s="29" t="s">
        <v>2892</v>
      </c>
      <c r="J1019" s="27" t="s">
        <v>484</v>
      </c>
      <c r="K1019" s="30" t="s">
        <v>3791</v>
      </c>
      <c r="L1019" s="31" t="s">
        <v>3791</v>
      </c>
      <c r="M1019" s="32" t="s">
        <v>3792</v>
      </c>
      <c r="N1019" s="33" t="s">
        <v>654</v>
      </c>
      <c r="O1019" s="86" t="s">
        <v>654</v>
      </c>
      <c r="P1019" s="35" t="s">
        <v>45</v>
      </c>
      <c r="Q1019" s="35" t="s">
        <v>45</v>
      </c>
      <c r="R1019" s="35" t="s">
        <v>45</v>
      </c>
      <c r="S1019" s="35" t="s">
        <v>45</v>
      </c>
      <c r="T1019" s="35" t="s">
        <v>45</v>
      </c>
      <c r="U1019" s="35" t="s">
        <v>45</v>
      </c>
      <c r="V1019" s="65" t="s">
        <v>45</v>
      </c>
      <c r="W1019" s="35" t="s">
        <v>45</v>
      </c>
      <c r="X1019" s="35" t="s">
        <v>45</v>
      </c>
      <c r="Y1019" s="35" t="s">
        <v>45</v>
      </c>
      <c r="Z1019" s="38" t="str">
        <f t="array" ref="Z1019">IFERROR(xlookup(C:C,'Follow up.1'!A:A,'Follow up.1'!AF:AF),"-")</f>
        <v> 8/25</v>
      </c>
      <c r="AA1019" s="32" t="s">
        <v>89</v>
      </c>
      <c r="AB1019" s="31"/>
      <c r="AC1019" s="31"/>
      <c r="AD1019" s="31"/>
      <c r="AE1019" s="31"/>
      <c r="AF1019" s="31"/>
      <c r="AG1019" s="31"/>
      <c r="AH1019" s="31"/>
      <c r="AI1019" s="31"/>
      <c r="AJ1019" s="31"/>
      <c r="AK1019" s="31"/>
      <c r="AL1019" s="31"/>
      <c r="AM1019" s="31"/>
      <c r="AN1019" s="39" t="str">
        <f t="array" ref="AN1019">IFNA(TEXT(XLOOKUP(C:C,'Follow up.2'!B:B,'Follow up.2'!AF:AF),if(left(B1019,1)="3","x", "mm/yyyy")), "-")</f>
        <v/>
      </c>
      <c r="AO1019" s="31"/>
      <c r="AP1019" s="27"/>
      <c r="AQ1019" s="3"/>
      <c r="AR1019" s="3"/>
      <c r="AS1019" s="3"/>
      <c r="AT1019" s="3"/>
      <c r="AU1019" s="3"/>
      <c r="AV1019" s="3"/>
      <c r="AW1019" s="13"/>
      <c r="AX1019" s="13"/>
      <c r="AY1019" s="13"/>
      <c r="AZ1019" s="13"/>
      <c r="BA1019" s="13"/>
      <c r="BB1019" s="13"/>
      <c r="BC1019" s="13"/>
      <c r="BD1019" s="13"/>
      <c r="BE1019" s="13"/>
      <c r="BF1019" s="13"/>
      <c r="BG1019" s="13"/>
      <c r="BH1019" s="13"/>
      <c r="BI1019" s="13"/>
    </row>
    <row r="1020" ht="12.75" customHeight="1">
      <c r="A1020" s="1"/>
      <c r="B1020" s="1">
        <f t="array" ref="B1020">ifna(iferror(xlookup(C:C,'1000'!A:A,'1000'!D:D),iferror(xlookup(C:C,'2000'!A:A,'2000'!D:D),xlookup(C:C,'3000'!A:A,'3000'!D:D))),"-")</f>
        <v>1066</v>
      </c>
      <c r="C1020" s="26">
        <v>1065.0</v>
      </c>
      <c r="D1020" s="27" t="s">
        <v>1452</v>
      </c>
      <c r="E1020" s="27" t="s">
        <v>3793</v>
      </c>
      <c r="F1020" s="27" t="s">
        <v>117</v>
      </c>
      <c r="G1020" s="27" t="s">
        <v>3790</v>
      </c>
      <c r="H1020" s="62" t="s">
        <v>3794</v>
      </c>
      <c r="I1020" s="29" t="s">
        <v>3795</v>
      </c>
      <c r="J1020" s="27" t="s">
        <v>484</v>
      </c>
      <c r="K1020" s="30" t="s">
        <v>42</v>
      </c>
      <c r="L1020" s="31" t="s">
        <v>42</v>
      </c>
      <c r="M1020" s="32" t="s">
        <v>3796</v>
      </c>
      <c r="N1020" s="33" t="s">
        <v>654</v>
      </c>
      <c r="O1020" s="86" t="s">
        <v>654</v>
      </c>
      <c r="P1020" s="35" t="s">
        <v>114</v>
      </c>
      <c r="Q1020" s="35" t="s">
        <v>1058</v>
      </c>
      <c r="R1020" s="35" t="s">
        <v>1058</v>
      </c>
      <c r="S1020" s="35" t="s">
        <v>45</v>
      </c>
      <c r="T1020" s="35" t="s">
        <v>106</v>
      </c>
      <c r="U1020" s="35" t="s">
        <v>76</v>
      </c>
      <c r="V1020" s="65" t="s">
        <v>45</v>
      </c>
      <c r="W1020" s="35" t="s">
        <v>106</v>
      </c>
      <c r="X1020" s="35" t="s">
        <v>106</v>
      </c>
      <c r="Y1020" s="35" t="s">
        <v>45</v>
      </c>
      <c r="Z1020" s="38" t="str">
        <f t="array" ref="Z1020">IFERROR(xlookup(C:C,'Follow up.1'!A:A,'Follow up.1'!AF:AF),"-")</f>
        <v> 10/25</v>
      </c>
      <c r="AA1020" s="32" t="s">
        <v>87</v>
      </c>
      <c r="AB1020" s="31"/>
      <c r="AC1020" s="31"/>
      <c r="AD1020" s="31"/>
      <c r="AE1020" s="31"/>
      <c r="AF1020" s="31"/>
      <c r="AG1020" s="31"/>
      <c r="AH1020" s="31"/>
      <c r="AI1020" s="31"/>
      <c r="AJ1020" s="31"/>
      <c r="AK1020" s="31"/>
      <c r="AL1020" s="31"/>
      <c r="AM1020" s="31"/>
      <c r="AN1020" s="39" t="str">
        <f t="array" ref="AN1020">IFNA(TEXT(XLOOKUP(C:C,'Follow up.2'!B:B,'Follow up.2'!AF:AF), "mm/yyyy"), "-")</f>
        <v/>
      </c>
      <c r="AO1020" s="31"/>
      <c r="AP1020" s="27"/>
      <c r="AQ1020" s="3"/>
      <c r="AR1020" s="3"/>
      <c r="AS1020" s="3"/>
      <c r="AT1020" s="3"/>
      <c r="AU1020" s="3"/>
      <c r="AV1020" s="3"/>
      <c r="AW1020" s="13"/>
      <c r="AX1020" s="13"/>
      <c r="AY1020" s="13"/>
      <c r="AZ1020" s="13"/>
      <c r="BA1020" s="13"/>
      <c r="BB1020" s="13"/>
      <c r="BC1020" s="13"/>
      <c r="BD1020" s="13"/>
      <c r="BE1020" s="13"/>
      <c r="BF1020" s="13"/>
      <c r="BG1020" s="13"/>
      <c r="BH1020" s="13"/>
      <c r="BI1020" s="13"/>
    </row>
    <row r="1021" ht="12.75" customHeight="1">
      <c r="A1021" s="1"/>
      <c r="B1021" s="1" t="str">
        <f t="array" ref="B1021">ifna(iferror(xlookup(C:C,'1000'!A:A,'1000'!D:D),iferror(xlookup(C:C,'2000'!A:A,'2000'!D:D),xlookup(C:C,'3000'!A:A,'3000'!D:D))),"-")</f>
        <v>-</v>
      </c>
      <c r="C1021" s="60">
        <v>624.0</v>
      </c>
      <c r="D1021" s="27" t="s">
        <v>3797</v>
      </c>
      <c r="E1021" s="27" t="s">
        <v>241</v>
      </c>
      <c r="F1021" s="27" t="s">
        <v>117</v>
      </c>
      <c r="G1021" s="27" t="s">
        <v>3790</v>
      </c>
      <c r="H1021" s="28">
        <v>0.0</v>
      </c>
      <c r="I1021" s="29">
        <v>0.0</v>
      </c>
      <c r="J1021" s="27" t="s">
        <v>3798</v>
      </c>
      <c r="K1021" s="30" t="s">
        <v>569</v>
      </c>
      <c r="L1021" s="31" t="s">
        <v>569</v>
      </c>
      <c r="M1021" s="31"/>
      <c r="N1021" s="153" t="s">
        <v>58</v>
      </c>
      <c r="O1021" s="149" t="s">
        <v>58</v>
      </c>
      <c r="P1021" s="35"/>
      <c r="Q1021" s="35"/>
      <c r="R1021" s="35"/>
      <c r="S1021" s="35"/>
      <c r="T1021" s="35"/>
      <c r="U1021" s="35"/>
      <c r="V1021" s="35"/>
      <c r="W1021" s="35"/>
      <c r="X1021" s="35"/>
      <c r="Y1021" s="35"/>
      <c r="Z1021" s="38" t="str">
        <f t="array" ref="Z1021">IFERROR(xlookup(C:C,'Follow up.1'!A:A,'Follow up.1'!AF:AF),"-")</f>
        <v>-</v>
      </c>
      <c r="AA1021" s="31"/>
      <c r="AB1021" s="31"/>
      <c r="AC1021" s="31"/>
      <c r="AD1021" s="31"/>
      <c r="AE1021" s="31"/>
      <c r="AF1021" s="31"/>
      <c r="AG1021" s="31"/>
      <c r="AH1021" s="31"/>
      <c r="AI1021" s="31"/>
      <c r="AJ1021" s="31"/>
      <c r="AK1021" s="31"/>
      <c r="AL1021" s="31"/>
      <c r="AM1021" s="31"/>
      <c r="AN1021" s="39" t="str">
        <f t="array" ref="AN1021">IFNA(TEXT(XLOOKUP(C:C,'Follow up.2'!B:B,'Follow up.2'!AF:AF),if(left(B1021,1)="3","x", "mm/yyyy")), "-")</f>
        <v>-</v>
      </c>
      <c r="AO1021" s="31"/>
      <c r="AP1021" s="27"/>
      <c r="AQ1021" s="3"/>
      <c r="AR1021" s="3"/>
      <c r="AS1021" s="3"/>
      <c r="AT1021" s="3"/>
      <c r="AU1021" s="3"/>
      <c r="AV1021" s="3"/>
      <c r="AW1021" s="3"/>
      <c r="AX1021" s="3"/>
      <c r="AY1021" s="3"/>
      <c r="AZ1021" s="3"/>
      <c r="BA1021" s="3"/>
      <c r="BB1021" s="3"/>
      <c r="BC1021" s="3"/>
      <c r="BD1021" s="3"/>
      <c r="BE1021" s="3"/>
      <c r="BF1021" s="3"/>
      <c r="BG1021" s="3"/>
      <c r="BH1021" s="3"/>
      <c r="BI1021" s="3"/>
    </row>
    <row r="1022" ht="12.75" customHeight="1">
      <c r="A1022" s="1"/>
      <c r="B1022" s="1" t="str">
        <f t="array" ref="B1022">ifna(iferror(xlookup(C:C,'1000'!A:A,'1000'!D:D),iferror(xlookup(C:C,'2000'!A:A,'2000'!D:D),xlookup(C:C,'3000'!A:A,'3000'!D:D))),"-")</f>
        <v>-</v>
      </c>
      <c r="C1022" s="26">
        <v>860.0</v>
      </c>
      <c r="D1022" s="27" t="s">
        <v>3799</v>
      </c>
      <c r="E1022" s="27" t="s">
        <v>3800</v>
      </c>
      <c r="F1022" s="27" t="s">
        <v>117</v>
      </c>
      <c r="G1022" s="27" t="s">
        <v>3790</v>
      </c>
      <c r="H1022" s="28" t="s">
        <v>3801</v>
      </c>
      <c r="I1022" s="29">
        <v>0.0</v>
      </c>
      <c r="J1022" s="27" t="s">
        <v>3802</v>
      </c>
      <c r="K1022" s="30" t="s">
        <v>237</v>
      </c>
      <c r="L1022" s="31" t="s">
        <v>237</v>
      </c>
      <c r="M1022" s="51" t="s">
        <v>895</v>
      </c>
      <c r="N1022" s="153" t="s">
        <v>58</v>
      </c>
      <c r="O1022" s="149" t="s">
        <v>58</v>
      </c>
      <c r="P1022" s="35"/>
      <c r="Q1022" s="35"/>
      <c r="R1022" s="35"/>
      <c r="S1022" s="35"/>
      <c r="T1022" s="35"/>
      <c r="U1022" s="35"/>
      <c r="V1022" s="35"/>
      <c r="W1022" s="35"/>
      <c r="X1022" s="35"/>
      <c r="Y1022" s="35"/>
      <c r="Z1022" s="38" t="str">
        <f t="array" ref="Z1022">IFERROR(xlookup(C:C,'Follow up.1'!A:A,'Follow up.1'!AF:AF),"-")</f>
        <v>-</v>
      </c>
      <c r="AA1022" s="31"/>
      <c r="AB1022" s="31"/>
      <c r="AC1022" s="31"/>
      <c r="AD1022" s="31"/>
      <c r="AE1022" s="31"/>
      <c r="AF1022" s="31"/>
      <c r="AG1022" s="31"/>
      <c r="AH1022" s="31"/>
      <c r="AI1022" s="31"/>
      <c r="AJ1022" s="31"/>
      <c r="AK1022" s="31"/>
      <c r="AL1022" s="31"/>
      <c r="AM1022" s="31"/>
      <c r="AN1022" s="39" t="str">
        <f t="array" ref="AN1022">IFNA(TEXT(XLOOKUP(C:C,'Follow up.2'!B:B,'Follow up.2'!AF:AF),if(left(B1022,1)="3","x", "mm/yyyy")), "-")</f>
        <v>-</v>
      </c>
      <c r="AO1022" s="31"/>
      <c r="AP1022" s="27"/>
      <c r="AQ1022" s="3"/>
      <c r="AR1022" s="3"/>
      <c r="AS1022" s="3"/>
      <c r="AT1022" s="3"/>
      <c r="AU1022" s="3"/>
      <c r="AV1022" s="3"/>
      <c r="AW1022" s="3"/>
      <c r="AX1022" s="231"/>
      <c r="AY1022" s="232"/>
      <c r="AZ1022" s="232"/>
      <c r="BA1022" s="232"/>
      <c r="BB1022" s="232"/>
      <c r="BC1022" s="232"/>
      <c r="BD1022" s="232"/>
      <c r="BE1022" s="232"/>
      <c r="BF1022" s="232"/>
      <c r="BG1022" s="232"/>
      <c r="BH1022" s="232"/>
      <c r="BI1022" s="232"/>
    </row>
    <row r="1023" ht="12.75" customHeight="1">
      <c r="A1023" s="1"/>
      <c r="B1023" s="1" t="str">
        <f t="array" ref="B1023">ifna(iferror(xlookup(C:C,'1000'!A:A,'1000'!D:D),iferror(xlookup(C:C,'2000'!A:A,'2000'!D:D),xlookup(C:C,'3000'!A:A,'3000'!D:D))),"-")</f>
        <v>-</v>
      </c>
      <c r="C1023" s="26">
        <v>883.0</v>
      </c>
      <c r="D1023" s="27" t="s">
        <v>3803</v>
      </c>
      <c r="E1023" s="27" t="s">
        <v>3804</v>
      </c>
      <c r="F1023" s="27" t="s">
        <v>117</v>
      </c>
      <c r="G1023" s="27" t="s">
        <v>3790</v>
      </c>
      <c r="H1023" s="28" t="s">
        <v>3805</v>
      </c>
      <c r="I1023" s="29">
        <v>0.0</v>
      </c>
      <c r="J1023" s="27" t="s">
        <v>3806</v>
      </c>
      <c r="K1023" s="30" t="s">
        <v>42</v>
      </c>
      <c r="L1023" s="27" t="s">
        <v>42</v>
      </c>
      <c r="M1023" s="51" t="s">
        <v>895</v>
      </c>
      <c r="N1023" s="153" t="s">
        <v>58</v>
      </c>
      <c r="O1023" s="149" t="s">
        <v>58</v>
      </c>
      <c r="P1023" s="66"/>
      <c r="Q1023" s="66"/>
      <c r="R1023" s="66"/>
      <c r="S1023" s="66"/>
      <c r="T1023" s="66"/>
      <c r="U1023" s="66"/>
      <c r="V1023" s="66"/>
      <c r="W1023" s="66"/>
      <c r="X1023" s="66"/>
      <c r="Y1023" s="66"/>
      <c r="Z1023" s="38" t="str">
        <f t="array" ref="Z1023">IFERROR(xlookup(C:C,'Follow up.1'!A:A,'Follow up.1'!AF:AF),"-")</f>
        <v>-</v>
      </c>
      <c r="AA1023" s="27"/>
      <c r="AB1023" s="27"/>
      <c r="AC1023" s="27"/>
      <c r="AD1023" s="27"/>
      <c r="AE1023" s="27"/>
      <c r="AF1023" s="27"/>
      <c r="AG1023" s="27"/>
      <c r="AH1023" s="27"/>
      <c r="AI1023" s="27"/>
      <c r="AJ1023" s="27"/>
      <c r="AK1023" s="27"/>
      <c r="AL1023" s="27"/>
      <c r="AM1023" s="27"/>
      <c r="AN1023" s="39" t="str">
        <f t="array" ref="AN1023">IFNA(TEXT(XLOOKUP(C:C,'Follow up.2'!B:B,'Follow up.2'!AF:AF),if(left(B1023,1)="3","x", "mm/yyyy")), "-")</f>
        <v>-</v>
      </c>
      <c r="AO1023" s="27"/>
      <c r="AP1023" s="27"/>
      <c r="AQ1023" s="3"/>
      <c r="AR1023" s="3"/>
      <c r="AS1023" s="3"/>
      <c r="AT1023" s="3"/>
      <c r="AU1023" s="3"/>
      <c r="AV1023" s="3"/>
      <c r="AW1023" s="3"/>
      <c r="AX1023" s="3"/>
      <c r="AY1023" s="3"/>
      <c r="AZ1023" s="3"/>
      <c r="BA1023" s="3"/>
      <c r="BB1023" s="3"/>
      <c r="BC1023" s="3"/>
      <c r="BD1023" s="3"/>
      <c r="BE1023" s="3"/>
      <c r="BF1023" s="3"/>
      <c r="BG1023" s="3"/>
      <c r="BH1023" s="3"/>
      <c r="BI1023" s="3"/>
    </row>
    <row r="1024" ht="12.75" customHeight="1">
      <c r="A1024" s="1"/>
      <c r="B1024" s="1" t="str">
        <f t="array" ref="B1024">ifna(iferror(xlookup(C:C,'1000'!A:A,'1000'!D:D),iferror(xlookup(C:C,'2000'!A:A,'2000'!D:D),xlookup(C:C,'3000'!A:A,'3000'!D:D))),"-")</f>
        <v>-</v>
      </c>
      <c r="C1024" s="26">
        <v>895.0</v>
      </c>
      <c r="D1024" s="27" t="s">
        <v>642</v>
      </c>
      <c r="E1024" s="27" t="s">
        <v>3807</v>
      </c>
      <c r="F1024" s="27" t="s">
        <v>117</v>
      </c>
      <c r="G1024" s="27" t="s">
        <v>3790</v>
      </c>
      <c r="H1024" s="28" t="s">
        <v>3808</v>
      </c>
      <c r="I1024" s="29">
        <v>0.0</v>
      </c>
      <c r="J1024" s="27" t="s">
        <v>3809</v>
      </c>
      <c r="K1024" s="30" t="s">
        <v>42</v>
      </c>
      <c r="L1024" s="27" t="s">
        <v>42</v>
      </c>
      <c r="M1024" s="51" t="s">
        <v>895</v>
      </c>
      <c r="N1024" s="153" t="s">
        <v>58</v>
      </c>
      <c r="O1024" s="149" t="s">
        <v>58</v>
      </c>
      <c r="P1024" s="66"/>
      <c r="Q1024" s="66"/>
      <c r="R1024" s="66"/>
      <c r="S1024" s="66"/>
      <c r="T1024" s="66"/>
      <c r="U1024" s="66"/>
      <c r="V1024" s="66"/>
      <c r="W1024" s="66"/>
      <c r="X1024" s="66"/>
      <c r="Y1024" s="66"/>
      <c r="Z1024" s="38" t="str">
        <f t="array" ref="Z1024">IFERROR(xlookup(C:C,'Follow up.1'!A:A,'Follow up.1'!AF:AF),"-")</f>
        <v>-</v>
      </c>
      <c r="AA1024" s="27"/>
      <c r="AB1024" s="27"/>
      <c r="AC1024" s="27"/>
      <c r="AD1024" s="27"/>
      <c r="AE1024" s="27"/>
      <c r="AF1024" s="27"/>
      <c r="AG1024" s="27"/>
      <c r="AH1024" s="27"/>
      <c r="AI1024" s="27"/>
      <c r="AJ1024" s="27"/>
      <c r="AK1024" s="27"/>
      <c r="AL1024" s="27"/>
      <c r="AM1024" s="27"/>
      <c r="AN1024" s="39" t="str">
        <f t="array" ref="AN1024">IFNA(TEXT(XLOOKUP(C:C,'Follow up.2'!B:B,'Follow up.2'!AF:AF),if(left(B1024,1)="3","x", "mm/yyyy")), "-")</f>
        <v>-</v>
      </c>
      <c r="AO1024" s="27"/>
      <c r="AP1024" s="27"/>
      <c r="AQ1024" s="3"/>
      <c r="AR1024" s="3"/>
      <c r="AS1024" s="3"/>
      <c r="AT1024" s="3"/>
      <c r="AU1024" s="3"/>
      <c r="AV1024" s="3"/>
      <c r="AW1024" s="3"/>
      <c r="AX1024" s="3"/>
      <c r="AY1024" s="3"/>
      <c r="AZ1024" s="3"/>
      <c r="BA1024" s="3"/>
      <c r="BB1024" s="3"/>
      <c r="BC1024" s="3"/>
      <c r="BD1024" s="3"/>
      <c r="BE1024" s="3"/>
      <c r="BF1024" s="3"/>
      <c r="BG1024" s="3"/>
      <c r="BH1024" s="3"/>
      <c r="BI1024" s="3"/>
    </row>
    <row r="1025" ht="12.75" customHeight="1">
      <c r="A1025" s="1"/>
      <c r="B1025" s="1" t="str">
        <f t="array" ref="B1025">ifna(iferror(xlookup(C:C,'1000'!A:A,'1000'!D:D),iferror(xlookup(C:C,'2000'!A:A,'2000'!D:D),xlookup(C:C,'3000'!A:A,'3000'!D:D))),"-")</f>
        <v>-</v>
      </c>
      <c r="C1025" s="26">
        <v>959.0</v>
      </c>
      <c r="D1025" s="27" t="s">
        <v>3810</v>
      </c>
      <c r="E1025" s="27" t="s">
        <v>3811</v>
      </c>
      <c r="F1025" s="27" t="s">
        <v>117</v>
      </c>
      <c r="G1025" s="27" t="s">
        <v>3790</v>
      </c>
      <c r="H1025" s="28" t="s">
        <v>3812</v>
      </c>
      <c r="I1025" s="29" t="s">
        <v>3813</v>
      </c>
      <c r="J1025" s="27" t="s">
        <v>3814</v>
      </c>
      <c r="K1025" s="30" t="s">
        <v>42</v>
      </c>
      <c r="L1025" s="31" t="s">
        <v>42</v>
      </c>
      <c r="M1025" s="51" t="s">
        <v>895</v>
      </c>
      <c r="N1025" s="153" t="s">
        <v>58</v>
      </c>
      <c r="O1025" s="149" t="s">
        <v>58</v>
      </c>
      <c r="P1025" s="35"/>
      <c r="Q1025" s="35"/>
      <c r="R1025" s="35"/>
      <c r="S1025" s="35"/>
      <c r="T1025" s="35"/>
      <c r="U1025" s="35"/>
      <c r="V1025" s="35"/>
      <c r="W1025" s="35"/>
      <c r="X1025" s="35"/>
      <c r="Y1025" s="35"/>
      <c r="Z1025" s="38" t="str">
        <f t="array" ref="Z1025">IFERROR(xlookup(C:C,'Follow up.1'!A:A,'Follow up.1'!AF:AF),"-")</f>
        <v>-</v>
      </c>
      <c r="AA1025" s="31"/>
      <c r="AB1025" s="31"/>
      <c r="AC1025" s="31"/>
      <c r="AD1025" s="31"/>
      <c r="AE1025" s="31"/>
      <c r="AF1025" s="31"/>
      <c r="AG1025" s="31"/>
      <c r="AH1025" s="31"/>
      <c r="AI1025" s="31"/>
      <c r="AJ1025" s="31"/>
      <c r="AK1025" s="31"/>
      <c r="AL1025" s="31"/>
      <c r="AM1025" s="31"/>
      <c r="AN1025" s="39" t="str">
        <f t="array" ref="AN1025">IFNA(TEXT(XLOOKUP(C:C,'Follow up.2'!B:B,'Follow up.2'!AF:AF),if(left(B1025,1)="3","x", "mm/yyyy")), "-")</f>
        <v>-</v>
      </c>
      <c r="AO1025" s="31"/>
      <c r="AP1025" s="27"/>
      <c r="AQ1025" s="3"/>
      <c r="AR1025" s="3"/>
      <c r="AS1025" s="3"/>
      <c r="AT1025" s="3"/>
      <c r="AU1025" s="3"/>
      <c r="AV1025" s="3"/>
      <c r="AW1025" s="3"/>
      <c r="AX1025" s="3"/>
      <c r="AY1025" s="3"/>
      <c r="AZ1025" s="3"/>
      <c r="BA1025" s="3"/>
      <c r="BB1025" s="3"/>
      <c r="BC1025" s="3"/>
      <c r="BD1025" s="3"/>
      <c r="BE1025" s="3"/>
      <c r="BF1025" s="3"/>
      <c r="BG1025" s="3"/>
      <c r="BH1025" s="3"/>
      <c r="BI1025" s="3"/>
    </row>
    <row r="1026" ht="12.75" customHeight="1">
      <c r="A1026" s="1"/>
      <c r="B1026" s="1" t="str">
        <f t="array" ref="B1026">ifna(iferror(xlookup(C:C,'1000'!A:A,'1000'!D:D),iferror(xlookup(C:C,'2000'!A:A,'2000'!D:D),xlookup(C:C,'3000'!A:A,'3000'!D:D))),"-")</f>
        <v>-</v>
      </c>
      <c r="C1026" s="26">
        <v>1085.0</v>
      </c>
      <c r="D1026" s="27" t="s">
        <v>3815</v>
      </c>
      <c r="E1026" s="27" t="s">
        <v>3816</v>
      </c>
      <c r="F1026" s="27" t="s">
        <v>117</v>
      </c>
      <c r="G1026" s="27" t="s">
        <v>3790</v>
      </c>
      <c r="H1026" s="28" t="s">
        <v>3817</v>
      </c>
      <c r="I1026" s="29">
        <v>0.0</v>
      </c>
      <c r="J1026" s="27" t="s">
        <v>3818</v>
      </c>
      <c r="K1026" s="30" t="s">
        <v>158</v>
      </c>
      <c r="L1026" s="31" t="s">
        <v>158</v>
      </c>
      <c r="M1026" s="51" t="s">
        <v>895</v>
      </c>
      <c r="N1026" s="153" t="s">
        <v>58</v>
      </c>
      <c r="O1026" s="149" t="s">
        <v>58</v>
      </c>
      <c r="P1026" s="35" t="s">
        <v>106</v>
      </c>
      <c r="Q1026" s="35"/>
      <c r="R1026" s="35"/>
      <c r="S1026" s="35"/>
      <c r="T1026" s="35"/>
      <c r="U1026" s="35"/>
      <c r="V1026" s="35"/>
      <c r="W1026" s="35"/>
      <c r="X1026" s="35"/>
      <c r="Y1026" s="35"/>
      <c r="Z1026" s="38" t="str">
        <f t="array" ref="Z1026">IFERROR(xlookup(C:C,'Follow up.1'!A:A,'Follow up.1'!AF:AF),"-")</f>
        <v>-</v>
      </c>
      <c r="AA1026" s="31"/>
      <c r="AB1026" s="31"/>
      <c r="AC1026" s="31"/>
      <c r="AD1026" s="31"/>
      <c r="AE1026" s="31"/>
      <c r="AF1026" s="31"/>
      <c r="AG1026" s="31"/>
      <c r="AH1026" s="31"/>
      <c r="AI1026" s="31"/>
      <c r="AJ1026" s="31"/>
      <c r="AK1026" s="31"/>
      <c r="AL1026" s="31"/>
      <c r="AM1026" s="31"/>
      <c r="AN1026" s="39" t="str">
        <f t="array" ref="AN1026">IFNA(TEXT(XLOOKUP(C:C,'Follow up.2'!B:B,'Follow up.2'!AF:AF), "mm/yyyy"), "-")</f>
        <v>-</v>
      </c>
      <c r="AO1026" s="31"/>
      <c r="AP1026" s="27"/>
      <c r="AQ1026" s="3"/>
      <c r="AR1026" s="3"/>
      <c r="AS1026" s="3"/>
      <c r="AT1026" s="3"/>
      <c r="AU1026" s="3"/>
      <c r="AV1026" s="3"/>
      <c r="AW1026" s="3"/>
      <c r="AX1026" s="3"/>
      <c r="AY1026" s="3"/>
      <c r="AZ1026" s="3"/>
      <c r="BA1026" s="3"/>
      <c r="BB1026" s="3"/>
      <c r="BC1026" s="3"/>
      <c r="BD1026" s="3"/>
      <c r="BE1026" s="3"/>
      <c r="BF1026" s="3"/>
      <c r="BG1026" s="3"/>
      <c r="BH1026" s="3"/>
      <c r="BI1026" s="3"/>
    </row>
    <row r="1027" ht="12.75" customHeight="1">
      <c r="A1027" s="1"/>
      <c r="B1027" s="1" t="str">
        <f t="array" ref="B1027">ifna(iferror(xlookup(C:C,'1000'!A:A,'1000'!D:D),iferror(xlookup(C:C,'2000'!A:A,'2000'!D:D),xlookup(C:C,'3000'!A:A,'3000'!D:D))),"-")</f>
        <v>-</v>
      </c>
      <c r="C1027" s="26">
        <v>1143.0</v>
      </c>
      <c r="D1027" s="27" t="s">
        <v>249</v>
      </c>
      <c r="E1027" s="27" t="s">
        <v>3819</v>
      </c>
      <c r="F1027" s="27" t="s">
        <v>117</v>
      </c>
      <c r="G1027" s="27" t="s">
        <v>3790</v>
      </c>
      <c r="H1027" s="28" t="s">
        <v>3820</v>
      </c>
      <c r="I1027" s="29" t="s">
        <v>3821</v>
      </c>
      <c r="J1027" s="27">
        <v>0.0</v>
      </c>
      <c r="K1027" s="30" t="s">
        <v>42</v>
      </c>
      <c r="L1027" s="27" t="s">
        <v>42</v>
      </c>
      <c r="M1027" s="51" t="s">
        <v>895</v>
      </c>
      <c r="N1027" s="153" t="s">
        <v>58</v>
      </c>
      <c r="O1027" s="149" t="s">
        <v>58</v>
      </c>
      <c r="P1027" s="35" t="s">
        <v>88</v>
      </c>
      <c r="Q1027" s="35" t="s">
        <v>45</v>
      </c>
      <c r="R1027" s="35" t="s">
        <v>56</v>
      </c>
      <c r="S1027" s="35" t="s">
        <v>56</v>
      </c>
      <c r="T1027" s="35"/>
      <c r="U1027" s="35"/>
      <c r="V1027" s="35"/>
      <c r="W1027" s="35"/>
      <c r="X1027" s="35"/>
      <c r="Y1027" s="35"/>
      <c r="Z1027" s="38" t="str">
        <f t="array" ref="Z1027">IFERROR(xlookup(C:C,'Follow up.1'!A:A,'Follow up.1'!AF:AF),"-")</f>
        <v>-</v>
      </c>
      <c r="AA1027" s="31"/>
      <c r="AB1027" s="31"/>
      <c r="AC1027" s="31"/>
      <c r="AD1027" s="31"/>
      <c r="AE1027" s="31"/>
      <c r="AF1027" s="31"/>
      <c r="AG1027" s="31"/>
      <c r="AH1027" s="31"/>
      <c r="AI1027" s="31"/>
      <c r="AJ1027" s="31"/>
      <c r="AK1027" s="31"/>
      <c r="AL1027" s="31"/>
      <c r="AM1027" s="31"/>
      <c r="AN1027" s="39" t="str">
        <f t="array" ref="AN1027">IFNA(TEXT(XLOOKUP(C:C,'Follow up.2'!B:B,'Follow up.2'!AF:AF), "mm/yyyy"), "-")</f>
        <v>-</v>
      </c>
      <c r="AO1027" s="31"/>
      <c r="AP1027" s="27"/>
      <c r="AQ1027" s="3"/>
      <c r="AR1027" s="3"/>
      <c r="AS1027" s="3"/>
      <c r="AT1027" s="3"/>
      <c r="AU1027" s="3"/>
      <c r="AV1027" s="3"/>
      <c r="AW1027" s="3"/>
      <c r="AX1027" s="3"/>
      <c r="AY1027" s="3"/>
      <c r="AZ1027" s="3"/>
      <c r="BA1027" s="3"/>
      <c r="BB1027" s="3"/>
      <c r="BC1027" s="3"/>
      <c r="BD1027" s="3"/>
      <c r="BE1027" s="3"/>
      <c r="BF1027" s="3"/>
      <c r="BG1027" s="3"/>
      <c r="BH1027" s="3"/>
      <c r="BI1027" s="3"/>
    </row>
    <row r="1028" ht="12.75" customHeight="1">
      <c r="A1028" s="1"/>
      <c r="B1028" s="1">
        <f t="array" ref="B1028">ifna(iferror(xlookup(C:C,'1000'!A:A,'1000'!D:D),iferror(xlookup(C:C,'2000'!A:A,'2000'!D:D),xlookup(C:C,'3000'!A:A,'3000'!D:D))),"-")</f>
        <v>1027</v>
      </c>
      <c r="C1028" s="26">
        <v>704.0</v>
      </c>
      <c r="D1028" s="27" t="s">
        <v>3822</v>
      </c>
      <c r="E1028" s="27" t="s">
        <v>3823</v>
      </c>
      <c r="F1028" s="27" t="s">
        <v>117</v>
      </c>
      <c r="G1028" s="27" t="s">
        <v>3824</v>
      </c>
      <c r="H1028" s="28" t="s">
        <v>3825</v>
      </c>
      <c r="I1028" s="29" t="s">
        <v>3826</v>
      </c>
      <c r="J1028" s="27" t="s">
        <v>3827</v>
      </c>
      <c r="K1028" s="30" t="s">
        <v>3828</v>
      </c>
      <c r="L1028" s="31" t="s">
        <v>3828</v>
      </c>
      <c r="M1028" s="31"/>
      <c r="N1028" s="153" t="s">
        <v>58</v>
      </c>
      <c r="O1028" s="149" t="s">
        <v>58</v>
      </c>
      <c r="P1028" s="35"/>
      <c r="Q1028" s="35"/>
      <c r="R1028" s="35"/>
      <c r="S1028" s="35"/>
      <c r="T1028" s="35"/>
      <c r="U1028" s="35"/>
      <c r="V1028" s="35"/>
      <c r="W1028" s="35"/>
      <c r="X1028" s="35"/>
      <c r="Y1028" s="35"/>
      <c r="Z1028" s="38" t="str">
        <f t="array" ref="Z1028">IFERROR(xlookup(C:C,'Follow up.1'!A:A,'Follow up.1'!AF:AF),"-")</f>
        <v/>
      </c>
      <c r="AA1028" s="31"/>
      <c r="AB1028" s="31"/>
      <c r="AC1028" s="31"/>
      <c r="AD1028" s="31"/>
      <c r="AE1028" s="31"/>
      <c r="AF1028" s="31"/>
      <c r="AG1028" s="31"/>
      <c r="AH1028" s="31"/>
      <c r="AI1028" s="31"/>
      <c r="AJ1028" s="31"/>
      <c r="AK1028" s="31"/>
      <c r="AL1028" s="31"/>
      <c r="AM1028" s="31"/>
      <c r="AN1028" s="39" t="str">
        <f t="array" ref="AN1028">IFNA(TEXT(XLOOKUP(C:C,'Follow up.2'!B:B,'Follow up.2'!AF:AF),if(left(B1028,1)="3","x", "mm/yyyy")), "-")</f>
        <v>-</v>
      </c>
      <c r="AO1028" s="31"/>
      <c r="AP1028" s="27"/>
      <c r="AQ1028" s="3"/>
      <c r="AR1028" s="3"/>
      <c r="AS1028" s="3"/>
      <c r="AT1028" s="3"/>
      <c r="AU1028" s="3"/>
      <c r="AV1028" s="3"/>
      <c r="AW1028" s="3"/>
      <c r="AX1028" s="3"/>
      <c r="AY1028" s="3"/>
      <c r="AZ1028" s="3"/>
      <c r="BA1028" s="3"/>
      <c r="BB1028" s="3"/>
      <c r="BC1028" s="3"/>
      <c r="BD1028" s="3"/>
      <c r="BE1028" s="3"/>
      <c r="BF1028" s="3"/>
      <c r="BG1028" s="3"/>
      <c r="BH1028" s="3"/>
      <c r="BI1028" s="3"/>
    </row>
    <row r="1029" ht="12.75" customHeight="1">
      <c r="A1029" s="1"/>
      <c r="B1029" s="1" t="str">
        <f t="array" ref="B1029">ifna(iferror(xlookup(C:C,'1000'!A:A,'1000'!D:D),iferror(xlookup(C:C,'2000'!A:A,'2000'!D:D),xlookup(C:C,'3000'!A:A,'3000'!D:D))),"-")</f>
        <v>-</v>
      </c>
      <c r="C1029" s="26">
        <v>762.0</v>
      </c>
      <c r="D1029" s="27" t="s">
        <v>3829</v>
      </c>
      <c r="E1029" s="27" t="s">
        <v>3830</v>
      </c>
      <c r="F1029" s="27" t="s">
        <v>117</v>
      </c>
      <c r="G1029" s="27" t="s">
        <v>514</v>
      </c>
      <c r="H1029" s="28" t="s">
        <v>3831</v>
      </c>
      <c r="I1029" s="29">
        <v>0.0</v>
      </c>
      <c r="J1029" s="27" t="s">
        <v>3832</v>
      </c>
      <c r="K1029" s="30" t="s">
        <v>42</v>
      </c>
      <c r="L1029" s="31" t="s">
        <v>42</v>
      </c>
      <c r="M1029" s="51" t="s">
        <v>895</v>
      </c>
      <c r="N1029" s="153" t="s">
        <v>58</v>
      </c>
      <c r="O1029" s="149" t="s">
        <v>58</v>
      </c>
      <c r="P1029" s="35"/>
      <c r="Q1029" s="35"/>
      <c r="R1029" s="35"/>
      <c r="S1029" s="35"/>
      <c r="T1029" s="35"/>
      <c r="U1029" s="35"/>
      <c r="V1029" s="35"/>
      <c r="W1029" s="35"/>
      <c r="X1029" s="35"/>
      <c r="Y1029" s="35"/>
      <c r="Z1029" s="38" t="str">
        <f t="array" ref="Z1029">IFERROR(xlookup(C:C,'Follow up.1'!A:A,'Follow up.1'!AF:AF),"-")</f>
        <v>-</v>
      </c>
      <c r="AA1029" s="31"/>
      <c r="AB1029" s="31"/>
      <c r="AC1029" s="31"/>
      <c r="AD1029" s="31"/>
      <c r="AE1029" s="31"/>
      <c r="AF1029" s="31"/>
      <c r="AG1029" s="31"/>
      <c r="AH1029" s="31"/>
      <c r="AI1029" s="31"/>
      <c r="AJ1029" s="31"/>
      <c r="AK1029" s="31"/>
      <c r="AL1029" s="31"/>
      <c r="AM1029" s="31"/>
      <c r="AN1029" s="39" t="str">
        <f t="array" ref="AN1029">IFNA(TEXT(XLOOKUP(C:C,'Follow up.2'!B:B,'Follow up.2'!AF:AF),if(left(B1029,1)="3","x", "mm/yyyy")), "-")</f>
        <v>-</v>
      </c>
      <c r="AO1029" s="31"/>
      <c r="AP1029" s="27"/>
      <c r="AQ1029" s="3"/>
      <c r="AR1029" s="3"/>
      <c r="AS1029" s="3"/>
      <c r="AT1029" s="3"/>
      <c r="AU1029" s="3"/>
      <c r="AV1029" s="3"/>
      <c r="AW1029" s="3"/>
      <c r="AX1029" s="3"/>
      <c r="AY1029" s="3"/>
      <c r="AZ1029" s="3"/>
      <c r="BA1029" s="3"/>
      <c r="BB1029" s="3"/>
      <c r="BC1029" s="3"/>
      <c r="BD1029" s="3"/>
      <c r="BE1029" s="3"/>
      <c r="BF1029" s="3"/>
      <c r="BG1029" s="3"/>
      <c r="BH1029" s="3"/>
      <c r="BI1029" s="3"/>
    </row>
    <row r="1030" ht="12.75" customHeight="1">
      <c r="A1030" s="1"/>
      <c r="B1030" s="1" t="str">
        <f t="array" ref="B1030">ifna(iferror(xlookup(C:C,'1000'!A:A,'1000'!D:D),iferror(xlookup(C:C,'2000'!A:A,'2000'!D:D),xlookup(C:C,'3000'!A:A,'3000'!D:D))),"-")</f>
        <v>-</v>
      </c>
      <c r="C1030" s="26">
        <v>929.0</v>
      </c>
      <c r="D1030" s="27" t="s">
        <v>3833</v>
      </c>
      <c r="E1030" s="27" t="s">
        <v>3834</v>
      </c>
      <c r="F1030" s="27" t="s">
        <v>117</v>
      </c>
      <c r="G1030" s="27" t="s">
        <v>514</v>
      </c>
      <c r="H1030" s="28" t="s">
        <v>2188</v>
      </c>
      <c r="I1030" s="29">
        <v>0.0</v>
      </c>
      <c r="J1030" s="27" t="s">
        <v>3835</v>
      </c>
      <c r="K1030" s="30" t="s">
        <v>42</v>
      </c>
      <c r="L1030" s="31" t="s">
        <v>42</v>
      </c>
      <c r="M1030" s="51" t="s">
        <v>895</v>
      </c>
      <c r="N1030" s="153" t="s">
        <v>58</v>
      </c>
      <c r="O1030" s="149" t="s">
        <v>58</v>
      </c>
      <c r="P1030" s="35"/>
      <c r="Q1030" s="35"/>
      <c r="R1030" s="35"/>
      <c r="S1030" s="35"/>
      <c r="T1030" s="35"/>
      <c r="U1030" s="35"/>
      <c r="V1030" s="35"/>
      <c r="W1030" s="35"/>
      <c r="X1030" s="35"/>
      <c r="Y1030" s="35"/>
      <c r="Z1030" s="38" t="str">
        <f t="array" ref="Z1030">IFERROR(xlookup(C:C,'Follow up.1'!A:A,'Follow up.1'!AF:AF),"-")</f>
        <v>-</v>
      </c>
      <c r="AA1030" s="31"/>
      <c r="AB1030" s="31"/>
      <c r="AC1030" s="31"/>
      <c r="AD1030" s="31"/>
      <c r="AE1030" s="31"/>
      <c r="AF1030" s="31"/>
      <c r="AG1030" s="31"/>
      <c r="AH1030" s="31"/>
      <c r="AI1030" s="31"/>
      <c r="AJ1030" s="31"/>
      <c r="AK1030" s="31"/>
      <c r="AL1030" s="31"/>
      <c r="AM1030" s="31"/>
      <c r="AN1030" s="39" t="str">
        <f t="array" ref="AN1030">IFNA(TEXT(XLOOKUP(C:C,'Follow up.2'!B:B,'Follow up.2'!AF:AF),if(left(B1030,1)="3","x", "mm/yyyy")), "-")</f>
        <v>-</v>
      </c>
      <c r="AO1030" s="31"/>
      <c r="AP1030" s="27"/>
      <c r="AQ1030" s="3"/>
      <c r="AR1030" s="3"/>
      <c r="AS1030" s="3"/>
      <c r="AT1030" s="3"/>
      <c r="AU1030" s="3"/>
      <c r="AV1030" s="3"/>
      <c r="AW1030" s="3"/>
      <c r="AX1030" s="3"/>
      <c r="AY1030" s="3"/>
      <c r="AZ1030" s="3"/>
      <c r="BA1030" s="3"/>
      <c r="BB1030" s="3"/>
      <c r="BC1030" s="3"/>
      <c r="BD1030" s="3"/>
      <c r="BE1030" s="3"/>
      <c r="BF1030" s="3"/>
      <c r="BG1030" s="3"/>
      <c r="BH1030" s="3"/>
      <c r="BI1030" s="3"/>
    </row>
    <row r="1031" ht="12.75" customHeight="1">
      <c r="A1031" s="1"/>
      <c r="B1031" s="1" t="str">
        <f t="array" ref="B1031">ifna(iferror(xlookup(C:C,'1000'!A:A,'1000'!D:D),iferror(xlookup(C:C,'2000'!A:A,'2000'!D:D),xlookup(C:C,'3000'!A:A,'3000'!D:D))),"-")</f>
        <v>-</v>
      </c>
      <c r="C1031" s="26">
        <v>988.0</v>
      </c>
      <c r="D1031" s="27" t="s">
        <v>3836</v>
      </c>
      <c r="E1031" s="27" t="s">
        <v>3131</v>
      </c>
      <c r="F1031" s="27" t="s">
        <v>117</v>
      </c>
      <c r="G1031" s="27" t="s">
        <v>514</v>
      </c>
      <c r="H1031" s="28" t="s">
        <v>3837</v>
      </c>
      <c r="I1031" s="29">
        <v>0.0</v>
      </c>
      <c r="J1031" s="27" t="s">
        <v>3838</v>
      </c>
      <c r="K1031" s="30" t="s">
        <v>42</v>
      </c>
      <c r="L1031" s="31" t="s">
        <v>42</v>
      </c>
      <c r="M1031" s="51" t="s">
        <v>895</v>
      </c>
      <c r="N1031" s="153" t="s">
        <v>58</v>
      </c>
      <c r="O1031" s="149" t="s">
        <v>58</v>
      </c>
      <c r="P1031" s="35" t="s">
        <v>45</v>
      </c>
      <c r="Q1031" s="35"/>
      <c r="R1031" s="35"/>
      <c r="S1031" s="35"/>
      <c r="T1031" s="35"/>
      <c r="U1031" s="35"/>
      <c r="V1031" s="35"/>
      <c r="W1031" s="35"/>
      <c r="X1031" s="35"/>
      <c r="Y1031" s="35"/>
      <c r="Z1031" s="38" t="str">
        <f t="array" ref="Z1031">IFERROR(xlookup(C:C,'Follow up.1'!A:A,'Follow up.1'!AF:AF),"-")</f>
        <v>-</v>
      </c>
      <c r="AA1031" s="31"/>
      <c r="AB1031" s="31"/>
      <c r="AC1031" s="31"/>
      <c r="AD1031" s="31"/>
      <c r="AE1031" s="31"/>
      <c r="AF1031" s="31"/>
      <c r="AG1031" s="31"/>
      <c r="AH1031" s="31"/>
      <c r="AI1031" s="31"/>
      <c r="AJ1031" s="31"/>
      <c r="AK1031" s="31"/>
      <c r="AL1031" s="31"/>
      <c r="AM1031" s="31"/>
      <c r="AN1031" s="39" t="str">
        <f t="array" ref="AN1031">IFNA(TEXT(XLOOKUP(C:C,'Follow up.2'!B:B,'Follow up.2'!AF:AF),if(left(B1031,1)="3","x", "mm/yyyy")), "-")</f>
        <v>-</v>
      </c>
      <c r="AO1031" s="31"/>
      <c r="AP1031" s="27"/>
      <c r="AQ1031" s="3"/>
      <c r="AR1031" s="3"/>
      <c r="AS1031" s="3"/>
      <c r="AT1031" s="3"/>
      <c r="AU1031" s="3"/>
      <c r="AV1031" s="3"/>
      <c r="AW1031" s="3"/>
      <c r="AX1031" s="3"/>
      <c r="AY1031" s="3"/>
      <c r="AZ1031" s="3"/>
      <c r="BA1031" s="3"/>
      <c r="BB1031" s="3"/>
      <c r="BC1031" s="3"/>
      <c r="BD1031" s="3"/>
      <c r="BE1031" s="3"/>
      <c r="BF1031" s="3"/>
      <c r="BG1031" s="3"/>
      <c r="BH1031" s="3"/>
      <c r="BI1031" s="3"/>
    </row>
    <row r="1032" ht="12.75" customHeight="1">
      <c r="A1032" s="1"/>
      <c r="B1032" s="1" t="str">
        <f t="array" ref="B1032">ifna(iferror(xlookup(C:C,'1000'!A:A,'1000'!D:D),iferror(xlookup(C:C,'2000'!A:A,'2000'!D:D),xlookup(C:C,'3000'!A:A,'3000'!D:D))),"-")</f>
        <v>-</v>
      </c>
      <c r="C1032" s="26">
        <v>1073.0</v>
      </c>
      <c r="D1032" s="27" t="s">
        <v>2462</v>
      </c>
      <c r="E1032" s="27" t="s">
        <v>3839</v>
      </c>
      <c r="F1032" s="27" t="s">
        <v>117</v>
      </c>
      <c r="G1032" s="27" t="s">
        <v>514</v>
      </c>
      <c r="H1032" s="28" t="s">
        <v>3840</v>
      </c>
      <c r="I1032" s="29" t="s">
        <v>3841</v>
      </c>
      <c r="J1032" s="27" t="s">
        <v>3841</v>
      </c>
      <c r="K1032" s="30" t="s">
        <v>42</v>
      </c>
      <c r="L1032" s="31" t="s">
        <v>42</v>
      </c>
      <c r="M1032" s="51" t="s">
        <v>895</v>
      </c>
      <c r="N1032" s="153" t="s">
        <v>58</v>
      </c>
      <c r="O1032" s="149" t="s">
        <v>58</v>
      </c>
      <c r="P1032" s="35" t="s">
        <v>76</v>
      </c>
      <c r="Q1032" s="35"/>
      <c r="R1032" s="35"/>
      <c r="S1032" s="35"/>
      <c r="T1032" s="35"/>
      <c r="U1032" s="35"/>
      <c r="V1032" s="35"/>
      <c r="W1032" s="35"/>
      <c r="X1032" s="35"/>
      <c r="Y1032" s="35"/>
      <c r="Z1032" s="38" t="str">
        <f t="array" ref="Z1032">IFERROR(xlookup(C:C,'Follow up.1'!A:A,'Follow up.1'!AF:AF),"-")</f>
        <v>-</v>
      </c>
      <c r="AA1032" s="31"/>
      <c r="AB1032" s="31"/>
      <c r="AC1032" s="31"/>
      <c r="AD1032" s="31"/>
      <c r="AE1032" s="31"/>
      <c r="AF1032" s="31"/>
      <c r="AG1032" s="31"/>
      <c r="AH1032" s="31"/>
      <c r="AI1032" s="31"/>
      <c r="AJ1032" s="31"/>
      <c r="AK1032" s="31"/>
      <c r="AL1032" s="31"/>
      <c r="AM1032" s="31"/>
      <c r="AN1032" s="39" t="str">
        <f t="array" ref="AN1032">IFNA(TEXT(XLOOKUP(C:C,'Follow up.2'!B:B,'Follow up.2'!AF:AF), "mm/yyyy"), "-")</f>
        <v>-</v>
      </c>
      <c r="AO1032" s="31"/>
      <c r="AP1032" s="27"/>
      <c r="AQ1032" s="3"/>
      <c r="AR1032" s="3"/>
      <c r="AS1032" s="3"/>
      <c r="AT1032" s="3"/>
      <c r="AU1032" s="3"/>
      <c r="AV1032" s="3"/>
      <c r="AW1032" s="3"/>
      <c r="AX1032" s="3"/>
      <c r="AY1032" s="3"/>
      <c r="AZ1032" s="3"/>
      <c r="BA1032" s="3"/>
      <c r="BB1032" s="3"/>
      <c r="BC1032" s="3"/>
      <c r="BD1032" s="3"/>
      <c r="BE1032" s="3"/>
      <c r="BF1032" s="3"/>
      <c r="BG1032" s="3"/>
      <c r="BH1032" s="3"/>
      <c r="BI1032" s="3"/>
    </row>
    <row r="1033" ht="12.75" customHeight="1">
      <c r="A1033" s="1"/>
      <c r="B1033" s="1">
        <f t="array" ref="B1033">ifna(iferror(xlookup(C:C,'1000'!A:A,'1000'!D:D),iferror(xlookup(C:C,'2000'!A:A,'2000'!D:D),xlookup(C:C,'3000'!A:A,'3000'!D:D))),"-")</f>
        <v>1033</v>
      </c>
      <c r="C1033" s="26">
        <v>781.0</v>
      </c>
      <c r="D1033" s="27" t="s">
        <v>3842</v>
      </c>
      <c r="E1033" s="27" t="s">
        <v>3843</v>
      </c>
      <c r="F1033" s="27" t="s">
        <v>117</v>
      </c>
      <c r="G1033" s="27" t="s">
        <v>403</v>
      </c>
      <c r="H1033" s="28" t="s">
        <v>1390</v>
      </c>
      <c r="I1033" s="29">
        <v>0.0</v>
      </c>
      <c r="J1033" s="27" t="s">
        <v>2773</v>
      </c>
      <c r="K1033" s="30" t="s">
        <v>42</v>
      </c>
      <c r="L1033" s="31" t="s">
        <v>42</v>
      </c>
      <c r="M1033" s="31"/>
      <c r="N1033" s="153" t="s">
        <v>58</v>
      </c>
      <c r="O1033" s="149" t="s">
        <v>58</v>
      </c>
      <c r="P1033" s="35" t="s">
        <v>46</v>
      </c>
      <c r="Q1033" s="35" t="s">
        <v>46</v>
      </c>
      <c r="R1033" s="35" t="s">
        <v>46</v>
      </c>
      <c r="S1033" s="35" t="s">
        <v>46</v>
      </c>
      <c r="T1033" s="35" t="s">
        <v>46</v>
      </c>
      <c r="U1033" s="35" t="s">
        <v>46</v>
      </c>
      <c r="V1033" s="65" t="s">
        <v>45</v>
      </c>
      <c r="W1033" s="35" t="s">
        <v>46</v>
      </c>
      <c r="X1033" s="35" t="s">
        <v>46</v>
      </c>
      <c r="Y1033" s="35" t="s">
        <v>46</v>
      </c>
      <c r="Z1033" s="38" t="str">
        <f t="array" ref="Z1033">IFERROR(xlookup(C:C,'Follow up.1'!A:A,'Follow up.1'!AF:AF),"-")</f>
        <v>-</v>
      </c>
      <c r="AA1033" s="31"/>
      <c r="AB1033" s="31"/>
      <c r="AC1033" s="31"/>
      <c r="AD1033" s="31"/>
      <c r="AE1033" s="31"/>
      <c r="AF1033" s="31"/>
      <c r="AG1033" s="31"/>
      <c r="AH1033" s="31"/>
      <c r="AI1033" s="31"/>
      <c r="AJ1033" s="31"/>
      <c r="AK1033" s="31"/>
      <c r="AL1033" s="31"/>
      <c r="AM1033" s="31"/>
      <c r="AN1033" s="39" t="str">
        <f t="array" ref="AN1033">IFNA(TEXT(XLOOKUP(C:C,'Follow up.2'!B:B,'Follow up.2'!AF:AF),if(left(B1033,1)="3","x", "mm/yyyy")), "-")</f>
        <v>-</v>
      </c>
      <c r="AO1033" s="31"/>
      <c r="AP1033" s="27"/>
      <c r="AQ1033" s="3"/>
      <c r="AR1033" s="3"/>
      <c r="AS1033" s="3"/>
      <c r="AT1033" s="3"/>
      <c r="AU1033" s="3"/>
      <c r="AV1033" s="3"/>
      <c r="AW1033" s="3"/>
      <c r="AX1033" s="3"/>
      <c r="AY1033" s="3"/>
      <c r="AZ1033" s="3"/>
      <c r="BA1033" s="3"/>
      <c r="BB1033" s="3"/>
      <c r="BC1033" s="3"/>
      <c r="BD1033" s="3"/>
      <c r="BE1033" s="3"/>
      <c r="BF1033" s="3"/>
      <c r="BG1033" s="3"/>
      <c r="BH1033" s="3"/>
      <c r="BI1033" s="3"/>
    </row>
    <row r="1034" ht="12.75" customHeight="1">
      <c r="A1034" s="1"/>
      <c r="B1034" s="1">
        <f t="array" ref="B1034">ifna(iferror(xlookup(C:C,'1000'!A:A,'1000'!D:D),iferror(xlookup(C:C,'2000'!A:A,'2000'!D:D),xlookup(C:C,'3000'!A:A,'3000'!D:D))),"-")</f>
        <v>1049</v>
      </c>
      <c r="C1034" s="26">
        <v>977.0</v>
      </c>
      <c r="D1034" s="27" t="s">
        <v>3844</v>
      </c>
      <c r="E1034" s="27" t="s">
        <v>3845</v>
      </c>
      <c r="F1034" s="27" t="s">
        <v>117</v>
      </c>
      <c r="G1034" s="27" t="s">
        <v>403</v>
      </c>
      <c r="H1034" s="28" t="s">
        <v>3846</v>
      </c>
      <c r="I1034" s="29">
        <v>0.0</v>
      </c>
      <c r="J1034" s="27" t="s">
        <v>3847</v>
      </c>
      <c r="K1034" s="30" t="s">
        <v>42</v>
      </c>
      <c r="L1034" s="31" t="s">
        <v>42</v>
      </c>
      <c r="M1034" s="31"/>
      <c r="N1034" s="33" t="s">
        <v>58</v>
      </c>
      <c r="O1034" s="86" t="s">
        <v>58</v>
      </c>
      <c r="P1034" s="35" t="s">
        <v>46</v>
      </c>
      <c r="Q1034" s="35" t="s">
        <v>46</v>
      </c>
      <c r="R1034" s="35" t="s">
        <v>76</v>
      </c>
      <c r="S1034" s="35" t="s">
        <v>46</v>
      </c>
      <c r="T1034" s="35" t="s">
        <v>46</v>
      </c>
      <c r="U1034" s="35" t="s">
        <v>46</v>
      </c>
      <c r="V1034" s="65" t="s">
        <v>45</v>
      </c>
      <c r="W1034" s="35" t="s">
        <v>76</v>
      </c>
      <c r="X1034" s="35" t="s">
        <v>76</v>
      </c>
      <c r="Y1034" s="35" t="s">
        <v>76</v>
      </c>
      <c r="Z1034" s="38" t="str">
        <f t="array" ref="Z1034">IFERROR(xlookup(C:C,'Follow up.1'!A:A,'Follow up.1'!AF:AF),"-")</f>
        <v> 9/25</v>
      </c>
      <c r="AA1034" s="32" t="s">
        <v>47</v>
      </c>
      <c r="AB1034" s="31"/>
      <c r="AC1034" s="31"/>
      <c r="AD1034" s="31"/>
      <c r="AE1034" s="31"/>
      <c r="AF1034" s="31"/>
      <c r="AG1034" s="31"/>
      <c r="AH1034" s="31"/>
      <c r="AI1034" s="31"/>
      <c r="AJ1034" s="31"/>
      <c r="AK1034" s="31"/>
      <c r="AL1034" s="31"/>
      <c r="AM1034" s="31"/>
      <c r="AN1034" s="39" t="str">
        <f t="array" ref="AN1034">IFNA(TEXT(XLOOKUP(C:C,'Follow up.2'!B:B,'Follow up.2'!AF:AF),if(left(B1034,1)="3","x", "mm/yyyy")), "-")</f>
        <v/>
      </c>
      <c r="AO1034" s="31"/>
      <c r="AP1034" s="27"/>
      <c r="AQ1034" s="3"/>
      <c r="AR1034" s="3"/>
      <c r="AS1034" s="3"/>
      <c r="AT1034" s="3"/>
      <c r="AU1034" s="3"/>
      <c r="AV1034" s="3"/>
      <c r="AW1034" s="13"/>
      <c r="AX1034" s="13"/>
      <c r="AY1034" s="13"/>
      <c r="AZ1034" s="13"/>
      <c r="BA1034" s="13"/>
      <c r="BB1034" s="13"/>
      <c r="BC1034" s="13"/>
      <c r="BD1034" s="13"/>
      <c r="BE1034" s="13"/>
      <c r="BF1034" s="13"/>
      <c r="BG1034" s="13"/>
      <c r="BH1034" s="13"/>
      <c r="BI1034" s="13"/>
    </row>
    <row r="1035" ht="12.75" customHeight="1">
      <c r="A1035" s="1"/>
      <c r="B1035" s="1" t="str">
        <f t="array" ref="B1035">ifna(iferror(xlookup(C:C,'1000'!A:A,'1000'!D:D),iferror(xlookup(C:C,'2000'!A:A,'2000'!D:D),xlookup(C:C,'3000'!A:A,'3000'!D:D))),"-")</f>
        <v>-</v>
      </c>
      <c r="C1035" s="26">
        <v>723.0</v>
      </c>
      <c r="D1035" s="27" t="s">
        <v>79</v>
      </c>
      <c r="E1035" s="27" t="s">
        <v>3848</v>
      </c>
      <c r="F1035" s="27" t="s">
        <v>117</v>
      </c>
      <c r="G1035" s="27" t="s">
        <v>403</v>
      </c>
      <c r="H1035" s="28" t="s">
        <v>3849</v>
      </c>
      <c r="I1035" s="29">
        <v>0.0</v>
      </c>
      <c r="J1035" s="27" t="s">
        <v>3850</v>
      </c>
      <c r="K1035" s="30" t="s">
        <v>1376</v>
      </c>
      <c r="L1035" s="31" t="s">
        <v>1376</v>
      </c>
      <c r="M1035" s="51" t="s">
        <v>895</v>
      </c>
      <c r="N1035" s="153" t="s">
        <v>58</v>
      </c>
      <c r="O1035" s="149" t="s">
        <v>58</v>
      </c>
      <c r="P1035" s="35"/>
      <c r="Q1035" s="35"/>
      <c r="R1035" s="35"/>
      <c r="S1035" s="35"/>
      <c r="T1035" s="35"/>
      <c r="U1035" s="35"/>
      <c r="V1035" s="35"/>
      <c r="W1035" s="35"/>
      <c r="X1035" s="35"/>
      <c r="Y1035" s="35"/>
      <c r="Z1035" s="38" t="str">
        <f t="array" ref="Z1035">IFERROR(xlookup(C:C,'Follow up.1'!A:A,'Follow up.1'!AF:AF),"-")</f>
        <v>-</v>
      </c>
      <c r="AA1035" s="31"/>
      <c r="AB1035" s="31"/>
      <c r="AC1035" s="31"/>
      <c r="AD1035" s="31"/>
      <c r="AE1035" s="31"/>
      <c r="AF1035" s="31"/>
      <c r="AG1035" s="31"/>
      <c r="AH1035" s="31"/>
      <c r="AI1035" s="31"/>
      <c r="AJ1035" s="31"/>
      <c r="AK1035" s="31"/>
      <c r="AL1035" s="31"/>
      <c r="AM1035" s="31"/>
      <c r="AN1035" s="39" t="str">
        <f t="array" ref="AN1035">IFNA(TEXT(XLOOKUP(C:C,'Follow up.2'!B:B,'Follow up.2'!AF:AF),if(left(B1035,1)="3","x", "mm/yyyy")), "-")</f>
        <v>-</v>
      </c>
      <c r="AO1035" s="31"/>
      <c r="AP1035" s="27"/>
      <c r="AQ1035" s="3"/>
      <c r="AR1035" s="3"/>
      <c r="AS1035" s="3"/>
      <c r="AT1035" s="3"/>
      <c r="AU1035" s="3"/>
      <c r="AV1035" s="3"/>
      <c r="AW1035" s="3"/>
      <c r="AX1035" s="3"/>
      <c r="AY1035" s="3"/>
      <c r="AZ1035" s="3"/>
      <c r="BA1035" s="3"/>
      <c r="BB1035" s="3"/>
      <c r="BC1035" s="3"/>
      <c r="BD1035" s="3"/>
      <c r="BE1035" s="3"/>
      <c r="BF1035" s="3"/>
      <c r="BG1035" s="3"/>
      <c r="BH1035" s="3"/>
      <c r="BI1035" s="3"/>
    </row>
    <row r="1036" ht="12.75" customHeight="1">
      <c r="A1036" s="1"/>
      <c r="B1036" s="1" t="str">
        <f t="array" ref="B1036">ifna(iferror(xlookup(C:C,'1000'!A:A,'1000'!D:D),iferror(xlookup(C:C,'2000'!A:A,'2000'!D:D),xlookup(C:C,'3000'!A:A,'3000'!D:D))),"-")</f>
        <v>-</v>
      </c>
      <c r="C1036" s="26">
        <v>740.0</v>
      </c>
      <c r="D1036" s="27" t="s">
        <v>3851</v>
      </c>
      <c r="E1036" s="27" t="s">
        <v>3852</v>
      </c>
      <c r="F1036" s="27" t="s">
        <v>117</v>
      </c>
      <c r="G1036" s="27" t="s">
        <v>403</v>
      </c>
      <c r="H1036" s="28" t="s">
        <v>3853</v>
      </c>
      <c r="I1036" s="29">
        <v>0.0</v>
      </c>
      <c r="J1036" s="27" t="s">
        <v>3854</v>
      </c>
      <c r="K1036" s="30" t="s">
        <v>42</v>
      </c>
      <c r="L1036" s="31" t="s">
        <v>42</v>
      </c>
      <c r="M1036" s="51" t="s">
        <v>895</v>
      </c>
      <c r="N1036" s="153" t="s">
        <v>58</v>
      </c>
      <c r="O1036" s="149" t="s">
        <v>58</v>
      </c>
      <c r="P1036" s="35"/>
      <c r="Q1036" s="35"/>
      <c r="R1036" s="35"/>
      <c r="S1036" s="35"/>
      <c r="T1036" s="35"/>
      <c r="U1036" s="35"/>
      <c r="V1036" s="35"/>
      <c r="W1036" s="35"/>
      <c r="X1036" s="35"/>
      <c r="Y1036" s="35"/>
      <c r="Z1036" s="38" t="str">
        <f t="array" ref="Z1036">IFERROR(xlookup(C:C,'Follow up.1'!A:A,'Follow up.1'!AF:AF),"-")</f>
        <v>-</v>
      </c>
      <c r="AA1036" s="31"/>
      <c r="AB1036" s="31"/>
      <c r="AC1036" s="31"/>
      <c r="AD1036" s="31"/>
      <c r="AE1036" s="31"/>
      <c r="AF1036" s="31"/>
      <c r="AG1036" s="31"/>
      <c r="AH1036" s="31"/>
      <c r="AI1036" s="31"/>
      <c r="AJ1036" s="31"/>
      <c r="AK1036" s="31"/>
      <c r="AL1036" s="31"/>
      <c r="AM1036" s="31"/>
      <c r="AN1036" s="39" t="str">
        <f t="array" ref="AN1036">IFNA(TEXT(XLOOKUP(C:C,'Follow up.2'!B:B,'Follow up.2'!AF:AF),if(left(B1036,1)="3","x", "mm/yyyy")), "-")</f>
        <v>-</v>
      </c>
      <c r="AO1036" s="31"/>
      <c r="AP1036" s="27"/>
      <c r="AQ1036" s="3"/>
      <c r="AR1036" s="3"/>
      <c r="AS1036" s="3"/>
      <c r="AT1036" s="3"/>
      <c r="AU1036" s="3"/>
      <c r="AV1036" s="3"/>
      <c r="AW1036" s="3"/>
      <c r="AX1036" s="3"/>
      <c r="AY1036" s="3"/>
      <c r="AZ1036" s="3"/>
      <c r="BA1036" s="3"/>
      <c r="BB1036" s="3"/>
      <c r="BC1036" s="3"/>
      <c r="BD1036" s="3"/>
      <c r="BE1036" s="3"/>
      <c r="BF1036" s="3"/>
      <c r="BG1036" s="3"/>
      <c r="BH1036" s="3"/>
      <c r="BI1036" s="3"/>
    </row>
    <row r="1037" ht="12.75" customHeight="1">
      <c r="A1037" s="1"/>
      <c r="B1037" s="1" t="str">
        <f t="array" ref="B1037">ifna(iferror(xlookup(C:C,'1000'!A:A,'1000'!D:D),iferror(xlookup(C:C,'2000'!A:A,'2000'!D:D),xlookup(C:C,'3000'!A:A,'3000'!D:D))),"-")</f>
        <v>-</v>
      </c>
      <c r="C1037" s="26">
        <v>803.0</v>
      </c>
      <c r="D1037" s="27" t="s">
        <v>3855</v>
      </c>
      <c r="E1037" s="27" t="s">
        <v>3856</v>
      </c>
      <c r="F1037" s="27" t="s">
        <v>117</v>
      </c>
      <c r="G1037" s="27" t="s">
        <v>403</v>
      </c>
      <c r="H1037" s="28" t="s">
        <v>3857</v>
      </c>
      <c r="I1037" s="29">
        <v>0.0</v>
      </c>
      <c r="J1037" s="27" t="s">
        <v>3858</v>
      </c>
      <c r="K1037" s="30" t="s">
        <v>3859</v>
      </c>
      <c r="L1037" s="27" t="s">
        <v>3859</v>
      </c>
      <c r="M1037" s="51" t="s">
        <v>895</v>
      </c>
      <c r="N1037" s="153" t="s">
        <v>58</v>
      </c>
      <c r="O1037" s="149" t="s">
        <v>58</v>
      </c>
      <c r="P1037" s="66"/>
      <c r="Q1037" s="66"/>
      <c r="R1037" s="66"/>
      <c r="S1037" s="66"/>
      <c r="T1037" s="66"/>
      <c r="U1037" s="66"/>
      <c r="V1037" s="66"/>
      <c r="W1037" s="66"/>
      <c r="X1037" s="66"/>
      <c r="Y1037" s="66"/>
      <c r="Z1037" s="38" t="str">
        <f t="array" ref="Z1037">IFERROR(xlookup(C:C,'Follow up.1'!A:A,'Follow up.1'!AF:AF),"-")</f>
        <v>-</v>
      </c>
      <c r="AA1037" s="27"/>
      <c r="AB1037" s="27"/>
      <c r="AC1037" s="27"/>
      <c r="AD1037" s="27"/>
      <c r="AE1037" s="27"/>
      <c r="AF1037" s="27"/>
      <c r="AG1037" s="27"/>
      <c r="AH1037" s="27"/>
      <c r="AI1037" s="27"/>
      <c r="AJ1037" s="27"/>
      <c r="AK1037" s="27"/>
      <c r="AL1037" s="27"/>
      <c r="AM1037" s="27"/>
      <c r="AN1037" s="39" t="str">
        <f t="array" ref="AN1037">IFNA(TEXT(XLOOKUP(C:C,'Follow up.2'!B:B,'Follow up.2'!AF:AF),if(left(B1037,1)="3","x", "mm/yyyy")), "-")</f>
        <v>-</v>
      </c>
      <c r="AO1037" s="27"/>
      <c r="AP1037" s="27"/>
      <c r="AQ1037" s="3"/>
      <c r="AR1037" s="3"/>
      <c r="AS1037" s="3"/>
      <c r="AT1037" s="3"/>
      <c r="AU1037" s="3"/>
      <c r="AV1037" s="3"/>
      <c r="AW1037" s="3"/>
      <c r="AX1037" s="3"/>
      <c r="AY1037" s="3"/>
      <c r="AZ1037" s="3"/>
      <c r="BA1037" s="3"/>
      <c r="BB1037" s="3"/>
      <c r="BC1037" s="3"/>
      <c r="BD1037" s="3"/>
      <c r="BE1037" s="3"/>
      <c r="BF1037" s="3"/>
      <c r="BG1037" s="3"/>
      <c r="BH1037" s="3"/>
      <c r="BI1037" s="3"/>
    </row>
    <row r="1038" ht="12.75" customHeight="1">
      <c r="A1038" s="1"/>
      <c r="B1038" s="1" t="str">
        <f t="array" ref="B1038">ifna(iferror(xlookup(C:C,'1000'!A:A,'1000'!D:D),iferror(xlookup(C:C,'2000'!A:A,'2000'!D:D),xlookup(C:C,'3000'!A:A,'3000'!D:D))),"-")</f>
        <v>-</v>
      </c>
      <c r="C1038" s="26">
        <v>812.0</v>
      </c>
      <c r="D1038" s="27" t="s">
        <v>3855</v>
      </c>
      <c r="E1038" s="27" t="s">
        <v>1243</v>
      </c>
      <c r="F1038" s="27" t="s">
        <v>117</v>
      </c>
      <c r="G1038" s="27" t="s">
        <v>403</v>
      </c>
      <c r="H1038" s="28" t="s">
        <v>3860</v>
      </c>
      <c r="I1038" s="29">
        <v>0.0</v>
      </c>
      <c r="J1038" s="27" t="s">
        <v>3861</v>
      </c>
      <c r="K1038" s="30" t="s">
        <v>42</v>
      </c>
      <c r="L1038" s="31" t="s">
        <v>42</v>
      </c>
      <c r="M1038" s="51" t="s">
        <v>895</v>
      </c>
      <c r="N1038" s="153" t="s">
        <v>58</v>
      </c>
      <c r="O1038" s="149" t="s">
        <v>58</v>
      </c>
      <c r="P1038" s="35"/>
      <c r="Q1038" s="35"/>
      <c r="R1038" s="35"/>
      <c r="S1038" s="35"/>
      <c r="T1038" s="35"/>
      <c r="U1038" s="35"/>
      <c r="V1038" s="35"/>
      <c r="W1038" s="35"/>
      <c r="X1038" s="35"/>
      <c r="Y1038" s="35"/>
      <c r="Z1038" s="38" t="str">
        <f t="array" ref="Z1038">IFERROR(xlookup(C:C,'Follow up.1'!A:A,'Follow up.1'!AF:AF),"-")</f>
        <v>-</v>
      </c>
      <c r="AA1038" s="31"/>
      <c r="AB1038" s="31"/>
      <c r="AC1038" s="31"/>
      <c r="AD1038" s="31"/>
      <c r="AE1038" s="31"/>
      <c r="AF1038" s="31"/>
      <c r="AG1038" s="31"/>
      <c r="AH1038" s="31"/>
      <c r="AI1038" s="31"/>
      <c r="AJ1038" s="31"/>
      <c r="AK1038" s="31"/>
      <c r="AL1038" s="31"/>
      <c r="AM1038" s="31"/>
      <c r="AN1038" s="39" t="str">
        <f t="array" ref="AN1038">IFNA(TEXT(XLOOKUP(C:C,'Follow up.2'!B:B,'Follow up.2'!AF:AF),if(left(B1038,1)="3","x", "mm/yyyy")), "-")</f>
        <v>-</v>
      </c>
      <c r="AO1038" s="31"/>
      <c r="AP1038" s="27"/>
      <c r="AQ1038" s="3"/>
      <c r="AR1038" s="3"/>
      <c r="AS1038" s="3"/>
      <c r="AT1038" s="3"/>
      <c r="AU1038" s="3"/>
      <c r="AV1038" s="3"/>
      <c r="AW1038" s="3"/>
      <c r="AX1038" s="3"/>
      <c r="AY1038" s="3"/>
      <c r="AZ1038" s="3"/>
      <c r="BA1038" s="3"/>
      <c r="BB1038" s="3"/>
      <c r="BC1038" s="3"/>
      <c r="BD1038" s="3"/>
      <c r="BE1038" s="3"/>
      <c r="BF1038" s="3"/>
      <c r="BG1038" s="3"/>
      <c r="BH1038" s="3"/>
      <c r="BI1038" s="3"/>
    </row>
    <row r="1039" ht="12.75" customHeight="1">
      <c r="A1039" s="1"/>
      <c r="B1039" s="1" t="str">
        <f t="array" ref="B1039">ifna(iferror(xlookup(C:C,'1000'!A:A,'1000'!D:D),iferror(xlookup(C:C,'2000'!A:A,'2000'!D:D),xlookup(C:C,'3000'!A:A,'3000'!D:D))),"-")</f>
        <v>-</v>
      </c>
      <c r="C1039" s="26">
        <v>857.0</v>
      </c>
      <c r="D1039" s="27" t="s">
        <v>3862</v>
      </c>
      <c r="E1039" s="27" t="s">
        <v>3863</v>
      </c>
      <c r="F1039" s="27" t="s">
        <v>117</v>
      </c>
      <c r="G1039" s="27" t="s">
        <v>403</v>
      </c>
      <c r="H1039" s="28" t="s">
        <v>1610</v>
      </c>
      <c r="I1039" s="29">
        <v>0.0</v>
      </c>
      <c r="J1039" s="27" t="s">
        <v>1611</v>
      </c>
      <c r="K1039" s="30" t="s">
        <v>237</v>
      </c>
      <c r="L1039" s="31" t="s">
        <v>237</v>
      </c>
      <c r="M1039" s="51" t="s">
        <v>895</v>
      </c>
      <c r="N1039" s="153" t="s">
        <v>58</v>
      </c>
      <c r="O1039" s="149" t="s">
        <v>58</v>
      </c>
      <c r="P1039" s="35"/>
      <c r="Q1039" s="35"/>
      <c r="R1039" s="35"/>
      <c r="S1039" s="35"/>
      <c r="T1039" s="35"/>
      <c r="U1039" s="35"/>
      <c r="V1039" s="35"/>
      <c r="W1039" s="35"/>
      <c r="X1039" s="35"/>
      <c r="Y1039" s="35"/>
      <c r="Z1039" s="38" t="str">
        <f t="array" ref="Z1039">IFERROR(xlookup(C:C,'Follow up.1'!A:A,'Follow up.1'!AF:AF),"-")</f>
        <v>-</v>
      </c>
      <c r="AA1039" s="31"/>
      <c r="AB1039" s="31"/>
      <c r="AC1039" s="31"/>
      <c r="AD1039" s="31"/>
      <c r="AE1039" s="31"/>
      <c r="AF1039" s="31"/>
      <c r="AG1039" s="31"/>
      <c r="AH1039" s="31"/>
      <c r="AI1039" s="31"/>
      <c r="AJ1039" s="31"/>
      <c r="AK1039" s="31"/>
      <c r="AL1039" s="31"/>
      <c r="AM1039" s="31"/>
      <c r="AN1039" s="39" t="str">
        <f t="array" ref="AN1039">IFNA(TEXT(XLOOKUP(C:C,'Follow up.2'!B:B,'Follow up.2'!AF:AF),if(left(B1039,1)="3","x", "mm/yyyy")), "-")</f>
        <v>-</v>
      </c>
      <c r="AO1039" s="31"/>
      <c r="AP1039" s="27"/>
      <c r="AQ1039" s="3"/>
      <c r="AR1039" s="3"/>
      <c r="AS1039" s="3"/>
      <c r="AT1039" s="3"/>
      <c r="AU1039" s="3"/>
      <c r="AV1039" s="3"/>
      <c r="AW1039" s="3"/>
      <c r="AX1039" s="3"/>
      <c r="AY1039" s="3"/>
      <c r="AZ1039" s="3"/>
      <c r="BA1039" s="3"/>
      <c r="BB1039" s="3"/>
      <c r="BC1039" s="3"/>
      <c r="BD1039" s="3"/>
      <c r="BE1039" s="3"/>
      <c r="BF1039" s="3"/>
      <c r="BG1039" s="3"/>
      <c r="BH1039" s="3"/>
      <c r="BI1039" s="3"/>
    </row>
    <row r="1040" ht="12.75" customHeight="1">
      <c r="A1040" s="1"/>
      <c r="B1040" s="1" t="str">
        <f t="array" ref="B1040">ifna(iferror(xlookup(C:C,'1000'!A:A,'1000'!D:D),iferror(xlookup(C:C,'2000'!A:A,'2000'!D:D),xlookup(C:C,'3000'!A:A,'3000'!D:D))),"-")</f>
        <v>-</v>
      </c>
      <c r="C1040" s="26">
        <v>928.0</v>
      </c>
      <c r="D1040" s="27" t="s">
        <v>3864</v>
      </c>
      <c r="E1040" s="27" t="s">
        <v>3865</v>
      </c>
      <c r="F1040" s="27" t="s">
        <v>117</v>
      </c>
      <c r="G1040" s="27" t="s">
        <v>403</v>
      </c>
      <c r="H1040" s="28" t="s">
        <v>3866</v>
      </c>
      <c r="I1040" s="29">
        <v>0.0</v>
      </c>
      <c r="J1040" s="27" t="s">
        <v>3867</v>
      </c>
      <c r="K1040" s="30" t="s">
        <v>42</v>
      </c>
      <c r="L1040" s="27" t="s">
        <v>42</v>
      </c>
      <c r="M1040" s="51" t="s">
        <v>895</v>
      </c>
      <c r="N1040" s="153" t="s">
        <v>58</v>
      </c>
      <c r="O1040" s="149" t="s">
        <v>58</v>
      </c>
      <c r="P1040" s="66"/>
      <c r="Q1040" s="66"/>
      <c r="R1040" s="66"/>
      <c r="S1040" s="66"/>
      <c r="T1040" s="66"/>
      <c r="U1040" s="66"/>
      <c r="V1040" s="66"/>
      <c r="W1040" s="66"/>
      <c r="X1040" s="66"/>
      <c r="Y1040" s="66"/>
      <c r="Z1040" s="38" t="str">
        <f t="array" ref="Z1040">IFERROR(xlookup(C:C,'Follow up.1'!A:A,'Follow up.1'!AF:AF),"-")</f>
        <v>-</v>
      </c>
      <c r="AA1040" s="27"/>
      <c r="AB1040" s="27"/>
      <c r="AC1040" s="27"/>
      <c r="AD1040" s="27"/>
      <c r="AE1040" s="27"/>
      <c r="AF1040" s="27"/>
      <c r="AG1040" s="27"/>
      <c r="AH1040" s="27"/>
      <c r="AI1040" s="27"/>
      <c r="AJ1040" s="27"/>
      <c r="AK1040" s="27"/>
      <c r="AL1040" s="27"/>
      <c r="AM1040" s="27"/>
      <c r="AN1040" s="39" t="str">
        <f t="array" ref="AN1040">IFNA(TEXT(XLOOKUP(C:C,'Follow up.2'!B:B,'Follow up.2'!AF:AF),if(left(B1040,1)="3","x", "mm/yyyy")), "-")</f>
        <v>-</v>
      </c>
      <c r="AO1040" s="27"/>
      <c r="AP1040" s="27"/>
      <c r="AQ1040" s="3"/>
      <c r="AR1040" s="3"/>
      <c r="AS1040" s="3"/>
      <c r="AT1040" s="3"/>
      <c r="AU1040" s="3"/>
      <c r="AV1040" s="3"/>
      <c r="AW1040" s="3"/>
      <c r="AX1040" s="3"/>
      <c r="AY1040" s="3"/>
      <c r="AZ1040" s="3"/>
      <c r="BA1040" s="3"/>
      <c r="BB1040" s="3"/>
      <c r="BC1040" s="3"/>
      <c r="BD1040" s="3"/>
      <c r="BE1040" s="3"/>
      <c r="BF1040" s="3"/>
      <c r="BG1040" s="3"/>
      <c r="BH1040" s="3"/>
      <c r="BI1040" s="3"/>
    </row>
    <row r="1041" ht="12.75" customHeight="1">
      <c r="A1041" s="1"/>
      <c r="B1041" s="1" t="str">
        <f t="array" ref="B1041">ifna(iferror(xlookup(C:C,'1000'!A:A,'1000'!D:D),iferror(xlookup(C:C,'2000'!A:A,'2000'!D:D),xlookup(C:C,'3000'!A:A,'3000'!D:D))),"-")</f>
        <v>-</v>
      </c>
      <c r="C1041" s="26">
        <v>939.0</v>
      </c>
      <c r="D1041" s="27" t="s">
        <v>3868</v>
      </c>
      <c r="E1041" s="27" t="s">
        <v>3869</v>
      </c>
      <c r="F1041" s="27" t="s">
        <v>117</v>
      </c>
      <c r="G1041" s="27" t="s">
        <v>403</v>
      </c>
      <c r="H1041" s="28" t="s">
        <v>3870</v>
      </c>
      <c r="I1041" s="29">
        <v>0.0</v>
      </c>
      <c r="J1041" s="27" t="s">
        <v>3871</v>
      </c>
      <c r="K1041" s="30" t="s">
        <v>42</v>
      </c>
      <c r="L1041" s="31" t="s">
        <v>42</v>
      </c>
      <c r="M1041" s="51" t="s">
        <v>895</v>
      </c>
      <c r="N1041" s="153" t="s">
        <v>58</v>
      </c>
      <c r="O1041" s="149" t="s">
        <v>58</v>
      </c>
      <c r="P1041" s="35"/>
      <c r="Q1041" s="35"/>
      <c r="R1041" s="35"/>
      <c r="S1041" s="35"/>
      <c r="T1041" s="35"/>
      <c r="U1041" s="35"/>
      <c r="V1041" s="35"/>
      <c r="W1041" s="35"/>
      <c r="X1041" s="35"/>
      <c r="Y1041" s="35"/>
      <c r="Z1041" s="38" t="str">
        <f t="array" ref="Z1041">IFERROR(xlookup(C:C,'Follow up.1'!A:A,'Follow up.1'!AF:AF),"-")</f>
        <v>-</v>
      </c>
      <c r="AA1041" s="31"/>
      <c r="AB1041" s="31"/>
      <c r="AC1041" s="31"/>
      <c r="AD1041" s="31"/>
      <c r="AE1041" s="31"/>
      <c r="AF1041" s="31"/>
      <c r="AG1041" s="31"/>
      <c r="AH1041" s="31"/>
      <c r="AI1041" s="31"/>
      <c r="AJ1041" s="31"/>
      <c r="AK1041" s="31"/>
      <c r="AL1041" s="31"/>
      <c r="AM1041" s="31"/>
      <c r="AN1041" s="39" t="str">
        <f t="array" ref="AN1041">IFNA(TEXT(XLOOKUP(C:C,'Follow up.2'!B:B,'Follow up.2'!AF:AF),if(left(B1041,1)="3","x", "mm/yyyy")), "-")</f>
        <v>-</v>
      </c>
      <c r="AO1041" s="31"/>
      <c r="AP1041" s="27"/>
      <c r="AQ1041" s="3"/>
      <c r="AR1041" s="3"/>
      <c r="AS1041" s="3"/>
      <c r="AT1041" s="3"/>
      <c r="AU1041" s="3"/>
      <c r="AV1041" s="3"/>
      <c r="AW1041" s="3"/>
      <c r="AX1041" s="3"/>
      <c r="AY1041" s="3"/>
      <c r="AZ1041" s="3"/>
      <c r="BA1041" s="3"/>
      <c r="BB1041" s="3"/>
      <c r="BC1041" s="3"/>
      <c r="BD1041" s="3"/>
      <c r="BE1041" s="3"/>
      <c r="BF1041" s="3"/>
      <c r="BG1041" s="3"/>
      <c r="BH1041" s="3"/>
      <c r="BI1041" s="3"/>
    </row>
    <row r="1042" ht="12.75" customHeight="1">
      <c r="A1042" s="1"/>
      <c r="B1042" s="1" t="str">
        <f t="array" ref="B1042">ifna(iferror(xlookup(C:C,'1000'!A:A,'1000'!D:D),iferror(xlookup(C:C,'2000'!A:A,'2000'!D:D),xlookup(C:C,'3000'!A:A,'3000'!D:D))),"-")</f>
        <v>-</v>
      </c>
      <c r="C1042" s="26">
        <v>1060.0</v>
      </c>
      <c r="D1042" s="27" t="s">
        <v>3872</v>
      </c>
      <c r="E1042" s="27" t="s">
        <v>3873</v>
      </c>
      <c r="F1042" s="27" t="s">
        <v>117</v>
      </c>
      <c r="G1042" s="27" t="s">
        <v>403</v>
      </c>
      <c r="H1042" s="28" t="s">
        <v>3874</v>
      </c>
      <c r="I1042" s="29" t="s">
        <v>3875</v>
      </c>
      <c r="J1042" s="27" t="s">
        <v>3876</v>
      </c>
      <c r="K1042" s="30" t="s">
        <v>42</v>
      </c>
      <c r="L1042" s="31" t="s">
        <v>42</v>
      </c>
      <c r="M1042" s="51" t="s">
        <v>895</v>
      </c>
      <c r="N1042" s="153" t="s">
        <v>58</v>
      </c>
      <c r="O1042" s="149" t="s">
        <v>58</v>
      </c>
      <c r="P1042" s="35" t="s">
        <v>76</v>
      </c>
      <c r="Q1042" s="35" t="s">
        <v>56</v>
      </c>
      <c r="R1042" s="35" t="s">
        <v>56</v>
      </c>
      <c r="S1042" s="35"/>
      <c r="T1042" s="35"/>
      <c r="U1042" s="35"/>
      <c r="V1042" s="35"/>
      <c r="W1042" s="35"/>
      <c r="X1042" s="35"/>
      <c r="Y1042" s="35"/>
      <c r="Z1042" s="38" t="str">
        <f t="array" ref="Z1042">IFERROR(xlookup(C:C,'Follow up.1'!A:A,'Follow up.1'!AF:AF),"-")</f>
        <v>-</v>
      </c>
      <c r="AA1042" s="31"/>
      <c r="AB1042" s="31"/>
      <c r="AC1042" s="31"/>
      <c r="AD1042" s="31"/>
      <c r="AE1042" s="31"/>
      <c r="AF1042" s="31"/>
      <c r="AG1042" s="31"/>
      <c r="AH1042" s="31"/>
      <c r="AI1042" s="31"/>
      <c r="AJ1042" s="31"/>
      <c r="AK1042" s="31"/>
      <c r="AL1042" s="31"/>
      <c r="AM1042" s="31"/>
      <c r="AN1042" s="39" t="str">
        <f t="array" ref="AN1042">IFNA(TEXT(XLOOKUP(C:C,'Follow up.2'!B:B,'Follow up.2'!AF:AF), "mm/yyyy"), "-")</f>
        <v>-</v>
      </c>
      <c r="AO1042" s="31"/>
      <c r="AP1042" s="27"/>
      <c r="AQ1042" s="3"/>
      <c r="AR1042" s="3"/>
      <c r="AS1042" s="3"/>
      <c r="AT1042" s="3"/>
      <c r="AU1042" s="3"/>
      <c r="AV1042" s="3"/>
      <c r="AW1042" s="3"/>
      <c r="AX1042" s="3"/>
      <c r="AY1042" s="3"/>
      <c r="AZ1042" s="3"/>
      <c r="BA1042" s="3"/>
      <c r="BB1042" s="3"/>
      <c r="BC1042" s="3"/>
      <c r="BD1042" s="3"/>
      <c r="BE1042" s="3"/>
      <c r="BF1042" s="3"/>
      <c r="BG1042" s="3"/>
      <c r="BH1042" s="3"/>
      <c r="BI1042" s="3"/>
    </row>
    <row r="1043" ht="12.75" customHeight="1">
      <c r="A1043" s="1"/>
      <c r="B1043" s="1" t="str">
        <f t="array" ref="B1043">ifna(iferror(xlookup(C:C,'1000'!A:A,'1000'!D:D),iferror(xlookup(C:C,'2000'!A:A,'2000'!D:D),xlookup(C:C,'3000'!A:A,'3000'!D:D))),"-")</f>
        <v>-</v>
      </c>
      <c r="C1043" s="26">
        <v>644.0</v>
      </c>
      <c r="D1043" s="27" t="s">
        <v>3877</v>
      </c>
      <c r="E1043" s="27" t="s">
        <v>3878</v>
      </c>
      <c r="F1043" s="27" t="s">
        <v>117</v>
      </c>
      <c r="G1043" s="27" t="s">
        <v>413</v>
      </c>
      <c r="H1043" s="28" t="s">
        <v>2978</v>
      </c>
      <c r="I1043" s="29" t="s">
        <v>3879</v>
      </c>
      <c r="J1043" s="27" t="s">
        <v>2979</v>
      </c>
      <c r="K1043" s="30" t="s">
        <v>569</v>
      </c>
      <c r="L1043" s="31" t="s">
        <v>569</v>
      </c>
      <c r="M1043" s="31"/>
      <c r="N1043" s="153" t="s">
        <v>58</v>
      </c>
      <c r="O1043" s="149" t="s">
        <v>58</v>
      </c>
      <c r="P1043" s="35"/>
      <c r="Q1043" s="35"/>
      <c r="R1043" s="35"/>
      <c r="S1043" s="35"/>
      <c r="T1043" s="35"/>
      <c r="U1043" s="35"/>
      <c r="V1043" s="35"/>
      <c r="W1043" s="35"/>
      <c r="X1043" s="35"/>
      <c r="Y1043" s="35"/>
      <c r="Z1043" s="38" t="str">
        <f t="array" ref="Z1043">IFERROR(xlookup(C:C,'Follow up.1'!A:A,'Follow up.1'!AF:AF),"-")</f>
        <v>-</v>
      </c>
      <c r="AA1043" s="31"/>
      <c r="AB1043" s="31"/>
      <c r="AC1043" s="31"/>
      <c r="AD1043" s="31"/>
      <c r="AE1043" s="31"/>
      <c r="AF1043" s="31"/>
      <c r="AG1043" s="31"/>
      <c r="AH1043" s="31"/>
      <c r="AI1043" s="31"/>
      <c r="AJ1043" s="31"/>
      <c r="AK1043" s="31"/>
      <c r="AL1043" s="31"/>
      <c r="AM1043" s="31"/>
      <c r="AN1043" s="39" t="str">
        <f t="array" ref="AN1043">IFNA(TEXT(XLOOKUP(C:C,'Follow up.2'!B:B,'Follow up.2'!AF:AF),if(left(B1043,1)="3","x", "mm/yyyy")), "-")</f>
        <v>-</v>
      </c>
      <c r="AO1043" s="31"/>
      <c r="AP1043" s="27"/>
      <c r="AQ1043" s="3"/>
      <c r="AR1043" s="3"/>
      <c r="AS1043" s="3"/>
      <c r="AT1043" s="3"/>
      <c r="AU1043" s="3"/>
      <c r="AV1043" s="3"/>
      <c r="AW1043" s="3"/>
      <c r="AX1043" s="3"/>
      <c r="AY1043" s="3"/>
      <c r="AZ1043" s="3"/>
      <c r="BA1043" s="3"/>
      <c r="BB1043" s="3"/>
      <c r="BC1043" s="3"/>
      <c r="BD1043" s="3"/>
      <c r="BE1043" s="3"/>
      <c r="BF1043" s="3"/>
      <c r="BG1043" s="3"/>
      <c r="BH1043" s="3"/>
      <c r="BI1043" s="3"/>
    </row>
    <row r="1044" ht="12.75" customHeight="1">
      <c r="A1044" s="1"/>
      <c r="B1044" s="1" t="str">
        <f t="array" ref="B1044">ifna(iferror(xlookup(C:C,'1000'!A:A,'1000'!D:D),iferror(xlookup(C:C,'2000'!A:A,'2000'!D:D),xlookup(C:C,'3000'!A:A,'3000'!D:D))),"-")</f>
        <v>-</v>
      </c>
      <c r="C1044" s="26">
        <v>659.0</v>
      </c>
      <c r="D1044" s="27" t="s">
        <v>859</v>
      </c>
      <c r="E1044" s="27" t="s">
        <v>469</v>
      </c>
      <c r="F1044" s="27" t="s">
        <v>117</v>
      </c>
      <c r="G1044" s="27" t="s">
        <v>413</v>
      </c>
      <c r="H1044" s="28" t="s">
        <v>470</v>
      </c>
      <c r="I1044" s="29" t="s">
        <v>3880</v>
      </c>
      <c r="J1044" s="27" t="s">
        <v>472</v>
      </c>
      <c r="K1044" s="30" t="s">
        <v>473</v>
      </c>
      <c r="L1044" s="31" t="s">
        <v>473</v>
      </c>
      <c r="M1044" s="31"/>
      <c r="N1044" s="153" t="s">
        <v>58</v>
      </c>
      <c r="O1044" s="149" t="s">
        <v>58</v>
      </c>
      <c r="P1044" s="35"/>
      <c r="Q1044" s="35"/>
      <c r="R1044" s="35"/>
      <c r="S1044" s="35"/>
      <c r="T1044" s="35"/>
      <c r="U1044" s="35"/>
      <c r="V1044" s="35"/>
      <c r="W1044" s="35"/>
      <c r="X1044" s="35"/>
      <c r="Y1044" s="35"/>
      <c r="Z1044" s="38" t="str">
        <f t="array" ref="Z1044">IFERROR(xlookup(C:C,'Follow up.1'!A:A,'Follow up.1'!AF:AF),"-")</f>
        <v>-</v>
      </c>
      <c r="AA1044" s="31"/>
      <c r="AB1044" s="31"/>
      <c r="AC1044" s="31"/>
      <c r="AD1044" s="31"/>
      <c r="AE1044" s="31"/>
      <c r="AF1044" s="31"/>
      <c r="AG1044" s="31"/>
      <c r="AH1044" s="31"/>
      <c r="AI1044" s="31"/>
      <c r="AJ1044" s="31"/>
      <c r="AK1044" s="31"/>
      <c r="AL1044" s="31"/>
      <c r="AM1044" s="31"/>
      <c r="AN1044" s="39" t="str">
        <f t="array" ref="AN1044">IFNA(TEXT(XLOOKUP(C:C,'Follow up.2'!B:B,'Follow up.2'!AF:AF),if(left(B1044,1)="3","x", "mm/yyyy")), "-")</f>
        <v>-</v>
      </c>
      <c r="AO1044" s="31"/>
      <c r="AP1044" s="27"/>
      <c r="AQ1044" s="3"/>
      <c r="AR1044" s="3"/>
      <c r="AS1044" s="3"/>
      <c r="AT1044" s="3"/>
      <c r="AU1044" s="3"/>
      <c r="AV1044" s="3"/>
      <c r="AW1044" s="3"/>
      <c r="AX1044" s="3"/>
      <c r="AY1044" s="3"/>
      <c r="AZ1044" s="3"/>
      <c r="BA1044" s="3"/>
      <c r="BB1044" s="3"/>
      <c r="BC1044" s="3"/>
      <c r="BD1044" s="3"/>
      <c r="BE1044" s="3"/>
      <c r="BF1044" s="3"/>
      <c r="BG1044" s="3"/>
      <c r="BH1044" s="3"/>
      <c r="BI1044" s="3"/>
    </row>
    <row r="1045" ht="12.75" customHeight="1">
      <c r="A1045" s="1"/>
      <c r="B1045" s="1" t="str">
        <f t="array" ref="B1045">ifna(iferror(xlookup(C:C,'1000'!A:A,'1000'!D:D),iferror(xlookup(C:C,'2000'!A:A,'2000'!D:D),xlookup(C:C,'3000'!A:A,'3000'!D:D))),"-")</f>
        <v>-</v>
      </c>
      <c r="C1045" s="26">
        <v>730.0</v>
      </c>
      <c r="D1045" s="27" t="s">
        <v>3881</v>
      </c>
      <c r="E1045" s="27" t="s">
        <v>1531</v>
      </c>
      <c r="F1045" s="27" t="s">
        <v>117</v>
      </c>
      <c r="G1045" s="27" t="s">
        <v>413</v>
      </c>
      <c r="H1045" s="28" t="s">
        <v>3759</v>
      </c>
      <c r="I1045" s="29">
        <v>0.0</v>
      </c>
      <c r="J1045" s="27" t="s">
        <v>3760</v>
      </c>
      <c r="K1045" s="30" t="s">
        <v>3761</v>
      </c>
      <c r="L1045" s="31" t="s">
        <v>3761</v>
      </c>
      <c r="M1045" s="31"/>
      <c r="N1045" s="153" t="s">
        <v>58</v>
      </c>
      <c r="O1045" s="149" t="s">
        <v>58</v>
      </c>
      <c r="P1045" s="35"/>
      <c r="Q1045" s="35"/>
      <c r="R1045" s="35"/>
      <c r="S1045" s="35"/>
      <c r="T1045" s="35"/>
      <c r="U1045" s="35"/>
      <c r="V1045" s="35"/>
      <c r="W1045" s="35"/>
      <c r="X1045" s="35"/>
      <c r="Y1045" s="35"/>
      <c r="Z1045" s="38" t="str">
        <f t="array" ref="Z1045">IFERROR(xlookup(C:C,'Follow up.1'!A:A,'Follow up.1'!AF:AF),"-")</f>
        <v>-</v>
      </c>
      <c r="AA1045" s="31"/>
      <c r="AB1045" s="31"/>
      <c r="AC1045" s="31"/>
      <c r="AD1045" s="31"/>
      <c r="AE1045" s="31"/>
      <c r="AF1045" s="31"/>
      <c r="AG1045" s="31"/>
      <c r="AH1045" s="31"/>
      <c r="AI1045" s="31"/>
      <c r="AJ1045" s="31"/>
      <c r="AK1045" s="31"/>
      <c r="AL1045" s="31"/>
      <c r="AM1045" s="31"/>
      <c r="AN1045" s="39" t="str">
        <f t="array" ref="AN1045">IFNA(TEXT(XLOOKUP(C:C,'Follow up.2'!B:B,'Follow up.2'!AF:AF),if(left(B1045,1)="3","x", "mm/yyyy")), "-")</f>
        <v>-</v>
      </c>
      <c r="AO1045" s="31"/>
      <c r="AP1045" s="27"/>
      <c r="AQ1045" s="3"/>
      <c r="AR1045" s="3"/>
      <c r="AS1045" s="3"/>
      <c r="AT1045" s="3"/>
      <c r="AU1045" s="3"/>
      <c r="AV1045" s="3"/>
      <c r="AW1045" s="3"/>
      <c r="AX1045" s="3"/>
      <c r="AY1045" s="3"/>
      <c r="AZ1045" s="3"/>
      <c r="BA1045" s="3"/>
      <c r="BB1045" s="3"/>
      <c r="BC1045" s="3"/>
      <c r="BD1045" s="3"/>
      <c r="BE1045" s="3"/>
      <c r="BF1045" s="3"/>
      <c r="BG1045" s="3"/>
      <c r="BH1045" s="3"/>
      <c r="BI1045" s="3"/>
    </row>
    <row r="1046" ht="12.75" customHeight="1">
      <c r="A1046" s="1"/>
      <c r="B1046" s="1" t="str">
        <f t="array" ref="B1046">ifna(iferror(xlookup(C:C,'1000'!A:A,'1000'!D:D),iferror(xlookup(C:C,'2000'!A:A,'2000'!D:D),xlookup(C:C,'3000'!A:A,'3000'!D:D))),"-")</f>
        <v>-</v>
      </c>
      <c r="C1046" s="26">
        <v>734.0</v>
      </c>
      <c r="D1046" s="27" t="s">
        <v>3882</v>
      </c>
      <c r="E1046" s="27" t="s">
        <v>3883</v>
      </c>
      <c r="F1046" s="27" t="s">
        <v>117</v>
      </c>
      <c r="G1046" s="27" t="s">
        <v>413</v>
      </c>
      <c r="H1046" s="28" t="s">
        <v>3884</v>
      </c>
      <c r="I1046" s="29" t="s">
        <v>3885</v>
      </c>
      <c r="J1046" s="27" t="s">
        <v>3886</v>
      </c>
      <c r="K1046" s="30" t="s">
        <v>3761</v>
      </c>
      <c r="L1046" s="31" t="s">
        <v>3761</v>
      </c>
      <c r="M1046" s="31"/>
      <c r="N1046" s="153" t="s">
        <v>58</v>
      </c>
      <c r="O1046" s="149" t="s">
        <v>58</v>
      </c>
      <c r="P1046" s="35"/>
      <c r="Q1046" s="35"/>
      <c r="R1046" s="35"/>
      <c r="S1046" s="35"/>
      <c r="T1046" s="35"/>
      <c r="U1046" s="35"/>
      <c r="V1046" s="35"/>
      <c r="W1046" s="35"/>
      <c r="X1046" s="35"/>
      <c r="Y1046" s="35"/>
      <c r="Z1046" s="38" t="str">
        <f t="array" ref="Z1046">IFERROR(xlookup(C:C,'Follow up.1'!A:A,'Follow up.1'!AF:AF),"-")</f>
        <v>-</v>
      </c>
      <c r="AA1046" s="31"/>
      <c r="AB1046" s="31"/>
      <c r="AC1046" s="31"/>
      <c r="AD1046" s="31"/>
      <c r="AE1046" s="31"/>
      <c r="AF1046" s="31"/>
      <c r="AG1046" s="31"/>
      <c r="AH1046" s="31"/>
      <c r="AI1046" s="31"/>
      <c r="AJ1046" s="31"/>
      <c r="AK1046" s="31"/>
      <c r="AL1046" s="31"/>
      <c r="AM1046" s="31"/>
      <c r="AN1046" s="39" t="str">
        <f t="array" ref="AN1046">IFNA(TEXT(XLOOKUP(C:C,'Follow up.2'!B:B,'Follow up.2'!AF:AF),if(left(B1046,1)="3","x", "mm/yyyy")), "-")</f>
        <v>-</v>
      </c>
      <c r="AO1046" s="31"/>
      <c r="AP1046" s="27"/>
      <c r="AQ1046" s="3"/>
      <c r="AR1046" s="3"/>
      <c r="AS1046" s="3"/>
      <c r="AT1046" s="3"/>
      <c r="AU1046" s="3"/>
      <c r="AV1046" s="3"/>
      <c r="AW1046" s="3"/>
      <c r="AX1046" s="3"/>
      <c r="AY1046" s="3"/>
      <c r="AZ1046" s="3"/>
      <c r="BA1046" s="3"/>
      <c r="BB1046" s="3"/>
      <c r="BC1046" s="3"/>
      <c r="BD1046" s="3"/>
      <c r="BE1046" s="3"/>
      <c r="BF1046" s="3"/>
      <c r="BG1046" s="3"/>
      <c r="BH1046" s="3"/>
      <c r="BI1046" s="3"/>
    </row>
    <row r="1047" ht="12.75" customHeight="1">
      <c r="A1047" s="1"/>
      <c r="B1047" s="1" t="str">
        <f t="array" ref="B1047">ifna(iferror(xlookup(C:C,'1000'!A:A,'1000'!D:D),iferror(xlookup(C:C,'2000'!A:A,'2000'!D:D),xlookup(C:C,'3000'!A:A,'3000'!D:D))),"-")</f>
        <v>-</v>
      </c>
      <c r="C1047" s="26">
        <v>866.0</v>
      </c>
      <c r="D1047" s="27" t="s">
        <v>3887</v>
      </c>
      <c r="E1047" s="27" t="s">
        <v>3888</v>
      </c>
      <c r="F1047" s="27" t="s">
        <v>117</v>
      </c>
      <c r="G1047" s="27" t="s">
        <v>413</v>
      </c>
      <c r="H1047" s="28" t="s">
        <v>3889</v>
      </c>
      <c r="I1047" s="29" t="s">
        <v>3890</v>
      </c>
      <c r="J1047" s="27" t="s">
        <v>3891</v>
      </c>
      <c r="K1047" s="30" t="s">
        <v>42</v>
      </c>
      <c r="L1047" s="27" t="s">
        <v>42</v>
      </c>
      <c r="M1047" s="51" t="s">
        <v>895</v>
      </c>
      <c r="N1047" s="153" t="s">
        <v>58</v>
      </c>
      <c r="O1047" s="149" t="s">
        <v>58</v>
      </c>
      <c r="P1047" s="66"/>
      <c r="Q1047" s="66"/>
      <c r="R1047" s="66"/>
      <c r="S1047" s="66"/>
      <c r="T1047" s="66"/>
      <c r="U1047" s="66"/>
      <c r="V1047" s="66"/>
      <c r="W1047" s="66"/>
      <c r="X1047" s="66"/>
      <c r="Y1047" s="66"/>
      <c r="Z1047" s="38" t="str">
        <f t="array" ref="Z1047">IFERROR(xlookup(C:C,'Follow up.1'!A:A,'Follow up.1'!AF:AF),"-")</f>
        <v>-</v>
      </c>
      <c r="AA1047" s="27"/>
      <c r="AB1047" s="27"/>
      <c r="AC1047" s="27"/>
      <c r="AD1047" s="27"/>
      <c r="AE1047" s="27"/>
      <c r="AF1047" s="27"/>
      <c r="AG1047" s="27"/>
      <c r="AH1047" s="27"/>
      <c r="AI1047" s="27"/>
      <c r="AJ1047" s="27"/>
      <c r="AK1047" s="27"/>
      <c r="AL1047" s="27"/>
      <c r="AM1047" s="27"/>
      <c r="AN1047" s="39" t="str">
        <f t="array" ref="AN1047">IFNA(TEXT(XLOOKUP(C:C,'Follow up.2'!B:B,'Follow up.2'!AF:AF),if(left(B1047,1)="3","x", "mm/yyyy")), "-")</f>
        <v>-</v>
      </c>
      <c r="AO1047" s="27"/>
      <c r="AP1047" s="27"/>
      <c r="AQ1047" s="3"/>
      <c r="AR1047" s="3"/>
      <c r="AS1047" s="3"/>
      <c r="AT1047" s="3"/>
      <c r="AU1047" s="3"/>
      <c r="AV1047" s="3"/>
      <c r="AW1047" s="3"/>
      <c r="AX1047" s="3"/>
      <c r="AY1047" s="3"/>
      <c r="AZ1047" s="3"/>
      <c r="BA1047" s="3"/>
      <c r="BB1047" s="3"/>
      <c r="BC1047" s="3"/>
      <c r="BD1047" s="3"/>
      <c r="BE1047" s="3"/>
      <c r="BF1047" s="3"/>
      <c r="BG1047" s="3"/>
      <c r="BH1047" s="3"/>
      <c r="BI1047" s="3"/>
    </row>
    <row r="1048" ht="12.75" customHeight="1">
      <c r="A1048" s="1"/>
      <c r="B1048" s="1" t="str">
        <f t="array" ref="B1048">ifna(iferror(xlookup(C:C,'1000'!A:A,'1000'!D:D),iferror(xlookup(C:C,'2000'!A:A,'2000'!D:D),xlookup(C:C,'3000'!A:A,'3000'!D:D))),"-")</f>
        <v>-</v>
      </c>
      <c r="C1048" s="26">
        <v>882.0</v>
      </c>
      <c r="D1048" s="27" t="s">
        <v>958</v>
      </c>
      <c r="E1048" s="27" t="s">
        <v>3892</v>
      </c>
      <c r="F1048" s="27" t="s">
        <v>117</v>
      </c>
      <c r="G1048" s="27" t="s">
        <v>413</v>
      </c>
      <c r="H1048" s="28" t="s">
        <v>3893</v>
      </c>
      <c r="I1048" s="29">
        <v>0.0</v>
      </c>
      <c r="J1048" s="27" t="s">
        <v>3894</v>
      </c>
      <c r="K1048" s="30" t="s">
        <v>42</v>
      </c>
      <c r="L1048" s="27" t="s">
        <v>42</v>
      </c>
      <c r="M1048" s="51" t="s">
        <v>895</v>
      </c>
      <c r="N1048" s="153" t="s">
        <v>58</v>
      </c>
      <c r="O1048" s="149" t="s">
        <v>58</v>
      </c>
      <c r="P1048" s="66"/>
      <c r="Q1048" s="66"/>
      <c r="R1048" s="66"/>
      <c r="S1048" s="66"/>
      <c r="T1048" s="66"/>
      <c r="U1048" s="66"/>
      <c r="V1048" s="66"/>
      <c r="W1048" s="66"/>
      <c r="X1048" s="66"/>
      <c r="Y1048" s="66"/>
      <c r="Z1048" s="38" t="str">
        <f t="array" ref="Z1048">IFERROR(xlookup(C:C,'Follow up.1'!A:A,'Follow up.1'!AF:AF),"-")</f>
        <v>-</v>
      </c>
      <c r="AA1048" s="27"/>
      <c r="AB1048" s="27"/>
      <c r="AC1048" s="27"/>
      <c r="AD1048" s="27"/>
      <c r="AE1048" s="27"/>
      <c r="AF1048" s="27"/>
      <c r="AG1048" s="27"/>
      <c r="AH1048" s="27"/>
      <c r="AI1048" s="27"/>
      <c r="AJ1048" s="27"/>
      <c r="AK1048" s="27"/>
      <c r="AL1048" s="27"/>
      <c r="AM1048" s="27"/>
      <c r="AN1048" s="39" t="str">
        <f t="array" ref="AN1048">IFNA(TEXT(XLOOKUP(C:C,'Follow up.2'!B:B,'Follow up.2'!AF:AF),if(left(B1048,1)="3","x", "mm/yyyy")), "-")</f>
        <v>-</v>
      </c>
      <c r="AO1048" s="27"/>
      <c r="AP1048" s="27"/>
      <c r="AQ1048" s="3"/>
      <c r="AR1048" s="3"/>
      <c r="AS1048" s="3"/>
      <c r="AT1048" s="3"/>
      <c r="AU1048" s="3"/>
      <c r="AV1048" s="3"/>
      <c r="AW1048" s="3"/>
      <c r="AX1048" s="3"/>
      <c r="AY1048" s="3"/>
      <c r="AZ1048" s="3"/>
      <c r="BA1048" s="3"/>
      <c r="BB1048" s="3"/>
      <c r="BC1048" s="3"/>
      <c r="BD1048" s="3"/>
      <c r="BE1048" s="3"/>
      <c r="BF1048" s="3"/>
      <c r="BG1048" s="3"/>
      <c r="BH1048" s="3"/>
      <c r="BI1048" s="3"/>
    </row>
    <row r="1049" ht="12.75" customHeight="1">
      <c r="A1049" s="1"/>
      <c r="B1049" s="1" t="str">
        <f t="array" ref="B1049">ifna(iferror(xlookup(C:C,'1000'!A:A,'1000'!D:D),iferror(xlookup(C:C,'2000'!A:A,'2000'!D:D),xlookup(C:C,'3000'!A:A,'3000'!D:D))),"-")</f>
        <v>-</v>
      </c>
      <c r="C1049" s="26">
        <v>1033.0</v>
      </c>
      <c r="D1049" s="27" t="s">
        <v>3895</v>
      </c>
      <c r="E1049" s="27" t="s">
        <v>3896</v>
      </c>
      <c r="F1049" s="27" t="s">
        <v>117</v>
      </c>
      <c r="G1049" s="27" t="s">
        <v>413</v>
      </c>
      <c r="H1049" s="28" t="s">
        <v>3897</v>
      </c>
      <c r="I1049" s="29" t="s">
        <v>3898</v>
      </c>
      <c r="J1049" s="27" t="s">
        <v>3899</v>
      </c>
      <c r="K1049" s="30" t="s">
        <v>42</v>
      </c>
      <c r="L1049" s="31" t="s">
        <v>42</v>
      </c>
      <c r="M1049" s="51" t="s">
        <v>895</v>
      </c>
      <c r="N1049" s="153" t="s">
        <v>58</v>
      </c>
      <c r="O1049" s="149" t="s">
        <v>58</v>
      </c>
      <c r="P1049" s="35" t="s">
        <v>45</v>
      </c>
      <c r="Q1049" s="35" t="s">
        <v>45</v>
      </c>
      <c r="R1049" s="35" t="s">
        <v>76</v>
      </c>
      <c r="S1049" s="35"/>
      <c r="T1049" s="35"/>
      <c r="U1049" s="35"/>
      <c r="V1049" s="35"/>
      <c r="W1049" s="35"/>
      <c r="X1049" s="35"/>
      <c r="Y1049" s="35"/>
      <c r="Z1049" s="38" t="str">
        <f t="array" ref="Z1049">IFERROR(xlookup(C:C,'Follow up.1'!A:A,'Follow up.1'!AF:AF),"-")</f>
        <v>-</v>
      </c>
      <c r="AA1049" s="31"/>
      <c r="AB1049" s="31"/>
      <c r="AC1049" s="31"/>
      <c r="AD1049" s="31"/>
      <c r="AE1049" s="31"/>
      <c r="AF1049" s="31"/>
      <c r="AG1049" s="31"/>
      <c r="AH1049" s="31"/>
      <c r="AI1049" s="31"/>
      <c r="AJ1049" s="31"/>
      <c r="AK1049" s="31"/>
      <c r="AL1049" s="31"/>
      <c r="AM1049" s="31"/>
      <c r="AN1049" s="39" t="str">
        <f t="array" ref="AN1049">IFNA(TEXT(XLOOKUP(C:C,'Follow up.2'!B:B,'Follow up.2'!AF:AF),if(left(B1049,1)="3","x", "mm/yyyy")), "-")</f>
        <v>-</v>
      </c>
      <c r="AO1049" s="31"/>
      <c r="AP1049" s="27"/>
      <c r="AQ1049" s="3"/>
      <c r="AR1049" s="3"/>
      <c r="AS1049" s="3"/>
      <c r="AT1049" s="3"/>
      <c r="AU1049" s="3"/>
      <c r="AV1049" s="3"/>
      <c r="AW1049" s="3"/>
      <c r="AX1049" s="3"/>
      <c r="AY1049" s="3"/>
      <c r="AZ1049" s="3"/>
      <c r="BA1049" s="3"/>
      <c r="BB1049" s="3"/>
      <c r="BC1049" s="3"/>
      <c r="BD1049" s="3"/>
      <c r="BE1049" s="3"/>
      <c r="BF1049" s="3"/>
      <c r="BG1049" s="3"/>
      <c r="BH1049" s="3"/>
      <c r="BI1049" s="3"/>
    </row>
    <row r="1050" ht="12.75" customHeight="1">
      <c r="A1050" s="1"/>
      <c r="B1050" s="1" t="str">
        <f t="array" ref="B1050">ifna(iferror(xlookup(C:C,'1000'!A:A,'1000'!D:D),iferror(xlookup(C:C,'2000'!A:A,'2000'!D:D),xlookup(C:C,'3000'!A:A,'3000'!D:D))),"-")</f>
        <v>-</v>
      </c>
      <c r="C1050" s="26">
        <v>1084.0</v>
      </c>
      <c r="D1050" s="27" t="s">
        <v>3900</v>
      </c>
      <c r="E1050" s="27" t="s">
        <v>3901</v>
      </c>
      <c r="F1050" s="27" t="s">
        <v>117</v>
      </c>
      <c r="G1050" s="27" t="s">
        <v>413</v>
      </c>
      <c r="H1050" s="28" t="s">
        <v>3902</v>
      </c>
      <c r="I1050" s="29">
        <v>0.0</v>
      </c>
      <c r="J1050" s="27" t="s">
        <v>3903</v>
      </c>
      <c r="K1050" s="30" t="s">
        <v>42</v>
      </c>
      <c r="L1050" s="31" t="s">
        <v>42</v>
      </c>
      <c r="M1050" s="249" t="s">
        <v>895</v>
      </c>
      <c r="N1050" s="153" t="s">
        <v>58</v>
      </c>
      <c r="O1050" s="149" t="s">
        <v>58</v>
      </c>
      <c r="P1050" s="35" t="s">
        <v>76</v>
      </c>
      <c r="Q1050" s="35" t="s">
        <v>56</v>
      </c>
      <c r="R1050" s="35" t="s">
        <v>56</v>
      </c>
      <c r="S1050" s="35" t="s">
        <v>56</v>
      </c>
      <c r="T1050" s="35" t="s">
        <v>45</v>
      </c>
      <c r="U1050" s="35"/>
      <c r="V1050" s="35"/>
      <c r="W1050" s="35"/>
      <c r="X1050" s="35"/>
      <c r="Y1050" s="35"/>
      <c r="Z1050" s="38" t="str">
        <f t="array" ref="Z1050">IFERROR(xlookup(C:C,'Follow up.1'!A:A,'Follow up.1'!AF:AF),"-")</f>
        <v>-</v>
      </c>
      <c r="AA1050" s="31"/>
      <c r="AB1050" s="31"/>
      <c r="AC1050" s="31"/>
      <c r="AD1050" s="31"/>
      <c r="AE1050" s="31"/>
      <c r="AF1050" s="31"/>
      <c r="AG1050" s="31"/>
      <c r="AH1050" s="31"/>
      <c r="AI1050" s="31"/>
      <c r="AJ1050" s="31"/>
      <c r="AK1050" s="31"/>
      <c r="AL1050" s="31"/>
      <c r="AM1050" s="31"/>
      <c r="AN1050" s="39" t="str">
        <f t="array" ref="AN1050">IFNA(TEXT(XLOOKUP(C:C,'Follow up.2'!B:B,'Follow up.2'!AF:AF), "mm/yyyy"), "-")</f>
        <v>-</v>
      </c>
      <c r="AO1050" s="31"/>
      <c r="AP1050" s="27"/>
      <c r="AQ1050" s="3"/>
      <c r="AR1050" s="3"/>
      <c r="AS1050" s="3"/>
      <c r="AT1050" s="3"/>
      <c r="AU1050" s="3"/>
      <c r="AV1050" s="3"/>
      <c r="AW1050" s="3"/>
      <c r="AX1050" s="3"/>
      <c r="AY1050" s="3"/>
      <c r="AZ1050" s="3"/>
      <c r="BA1050" s="3"/>
      <c r="BB1050" s="3"/>
      <c r="BC1050" s="3"/>
      <c r="BD1050" s="3"/>
      <c r="BE1050" s="3"/>
      <c r="BF1050" s="3"/>
      <c r="BG1050" s="3"/>
      <c r="BH1050" s="3"/>
      <c r="BI1050" s="3"/>
    </row>
    <row r="1051" ht="12.75" customHeight="1">
      <c r="A1051" s="1"/>
      <c r="B1051" s="1" t="str">
        <f t="array" ref="B1051">ifna(iferror(xlookup(C:C,'1000'!A:A,'1000'!D:D),iferror(xlookup(C:C,'2000'!A:A,'2000'!D:D),xlookup(C:C,'3000'!A:A,'3000'!D:D))),"-")</f>
        <v>-</v>
      </c>
      <c r="C1051" s="26">
        <v>1105.0</v>
      </c>
      <c r="D1051" s="27" t="s">
        <v>3904</v>
      </c>
      <c r="E1051" s="27" t="s">
        <v>3905</v>
      </c>
      <c r="F1051" s="27" t="s">
        <v>117</v>
      </c>
      <c r="G1051" s="27" t="s">
        <v>413</v>
      </c>
      <c r="H1051" s="28" t="s">
        <v>3906</v>
      </c>
      <c r="I1051" s="29">
        <v>0.0</v>
      </c>
      <c r="J1051" s="27" t="s">
        <v>3907</v>
      </c>
      <c r="K1051" s="30" t="s">
        <v>42</v>
      </c>
      <c r="L1051" s="31" t="s">
        <v>42</v>
      </c>
      <c r="M1051" s="51" t="s">
        <v>895</v>
      </c>
      <c r="N1051" s="82" t="s">
        <v>654</v>
      </c>
      <c r="O1051" s="149" t="s">
        <v>654</v>
      </c>
      <c r="P1051" s="35" t="s">
        <v>76</v>
      </c>
      <c r="Q1051" s="35"/>
      <c r="R1051" s="35"/>
      <c r="S1051" s="35"/>
      <c r="T1051" s="35"/>
      <c r="U1051" s="35"/>
      <c r="V1051" s="35"/>
      <c r="W1051" s="35"/>
      <c r="X1051" s="35"/>
      <c r="Y1051" s="35"/>
      <c r="Z1051" s="38" t="str">
        <f t="array" ref="Z1051">IFERROR(xlookup(C:C,'Follow up.1'!A:A,'Follow up.1'!AF:AF),"-")</f>
        <v>-</v>
      </c>
      <c r="AA1051" s="31"/>
      <c r="AB1051" s="31"/>
      <c r="AC1051" s="31"/>
      <c r="AD1051" s="31"/>
      <c r="AE1051" s="31"/>
      <c r="AF1051" s="31"/>
      <c r="AG1051" s="31"/>
      <c r="AH1051" s="31"/>
      <c r="AI1051" s="31"/>
      <c r="AJ1051" s="31"/>
      <c r="AK1051" s="31"/>
      <c r="AL1051" s="31"/>
      <c r="AM1051" s="31"/>
      <c r="AN1051" s="39" t="str">
        <f t="array" ref="AN1051">IFNA(TEXT(XLOOKUP(C:C,'Follow up.2'!B:B,'Follow up.2'!AF:AF), "mm/yyyy"), "-")</f>
        <v>-</v>
      </c>
      <c r="AO1051" s="31"/>
      <c r="AP1051" s="27"/>
      <c r="AQ1051" s="3"/>
      <c r="AR1051" s="3"/>
      <c r="AS1051" s="3"/>
      <c r="AT1051" s="3"/>
      <c r="AU1051" s="3"/>
      <c r="AV1051" s="3"/>
      <c r="AW1051" s="3"/>
      <c r="AX1051" s="3"/>
      <c r="AY1051" s="3"/>
      <c r="AZ1051" s="3"/>
      <c r="BA1051" s="3"/>
      <c r="BB1051" s="3"/>
      <c r="BC1051" s="3"/>
      <c r="BD1051" s="3"/>
      <c r="BE1051" s="3"/>
      <c r="BF1051" s="3"/>
      <c r="BG1051" s="3"/>
      <c r="BH1051" s="3"/>
      <c r="BI1051" s="3"/>
    </row>
    <row r="1052" ht="12.75" customHeight="1">
      <c r="A1052" s="1"/>
      <c r="B1052" s="1" t="str">
        <f t="array" ref="B1052">ifna(iferror(xlookup(C:C,'1000'!A:A,'1000'!D:D),iferror(xlookup(C:C,'2000'!A:A,'2000'!D:D),xlookup(C:C,'3000'!A:A,'3000'!D:D))),"-")</f>
        <v>-</v>
      </c>
      <c r="C1052" s="26">
        <v>1209.0</v>
      </c>
      <c r="D1052" s="27" t="s">
        <v>601</v>
      </c>
      <c r="E1052" s="27" t="s">
        <v>3908</v>
      </c>
      <c r="F1052" s="27" t="s">
        <v>92</v>
      </c>
      <c r="G1052" s="27" t="s">
        <v>413</v>
      </c>
      <c r="H1052" s="28" t="s">
        <v>3909</v>
      </c>
      <c r="I1052" s="29" t="s">
        <v>3910</v>
      </c>
      <c r="J1052" s="27" t="s">
        <v>3911</v>
      </c>
      <c r="K1052" s="30" t="s">
        <v>42</v>
      </c>
      <c r="L1052" s="31" t="s">
        <v>42</v>
      </c>
      <c r="M1052" s="51" t="s">
        <v>895</v>
      </c>
      <c r="N1052" s="153" t="s">
        <v>58</v>
      </c>
      <c r="O1052" s="149" t="s">
        <v>58</v>
      </c>
      <c r="P1052" s="35" t="s">
        <v>88</v>
      </c>
      <c r="Q1052" s="35"/>
      <c r="R1052" s="35"/>
      <c r="S1052" s="35"/>
      <c r="T1052" s="35"/>
      <c r="U1052" s="35"/>
      <c r="V1052" s="35"/>
      <c r="W1052" s="35"/>
      <c r="X1052" s="35"/>
      <c r="Y1052" s="35"/>
      <c r="Z1052" s="38" t="str">
        <f t="array" ref="Z1052">IFERROR(xlookup(C:C,'Follow up.1'!A:A,'Follow up.1'!AF:AF),"-")</f>
        <v>-</v>
      </c>
      <c r="AA1052" s="31"/>
      <c r="AB1052" s="31"/>
      <c r="AC1052" s="31"/>
      <c r="AD1052" s="31"/>
      <c r="AE1052" s="31"/>
      <c r="AF1052" s="31"/>
      <c r="AG1052" s="31"/>
      <c r="AH1052" s="31"/>
      <c r="AI1052" s="31"/>
      <c r="AJ1052" s="31"/>
      <c r="AK1052" s="31"/>
      <c r="AL1052" s="31"/>
      <c r="AM1052" s="31"/>
      <c r="AN1052" s="39" t="str">
        <f t="array" ref="AN1052">IFNA(TEXT(XLOOKUP(C:C,'Follow up.2'!B:B,'Follow up.2'!AF:AF), "mm/yyyy"), "-")</f>
        <v>-</v>
      </c>
      <c r="AO1052" s="31"/>
      <c r="AP1052" s="27"/>
      <c r="AQ1052" s="3"/>
      <c r="AR1052" s="3"/>
      <c r="AS1052" s="3"/>
      <c r="AT1052" s="3"/>
      <c r="AU1052" s="3"/>
      <c r="AV1052" s="3"/>
      <c r="AW1052" s="3"/>
      <c r="AX1052" s="3"/>
      <c r="AY1052" s="3"/>
      <c r="AZ1052" s="3"/>
      <c r="BA1052" s="3"/>
      <c r="BB1052" s="3"/>
      <c r="BC1052" s="3"/>
      <c r="BD1052" s="3"/>
      <c r="BE1052" s="3"/>
      <c r="BF1052" s="3"/>
      <c r="BG1052" s="3"/>
      <c r="BH1052" s="3"/>
      <c r="BI1052" s="3"/>
    </row>
    <row r="1053" ht="12.75" customHeight="1">
      <c r="A1053" s="1"/>
      <c r="B1053" s="1">
        <f t="array" ref="B1053">ifna(iferror(xlookup(C:C,'1000'!A:A,'1000'!D:D),iferror(xlookup(C:C,'2000'!A:A,'2000'!D:D),xlookup(C:C,'3000'!A:A,'3000'!D:D))),"-")</f>
        <v>2031</v>
      </c>
      <c r="C1053" s="26">
        <v>843.0</v>
      </c>
      <c r="D1053" s="27" t="s">
        <v>468</v>
      </c>
      <c r="E1053" s="27" t="s">
        <v>3912</v>
      </c>
      <c r="F1053" s="27" t="s">
        <v>117</v>
      </c>
      <c r="G1053" s="27" t="s">
        <v>154</v>
      </c>
      <c r="H1053" s="28" t="s">
        <v>3913</v>
      </c>
      <c r="I1053" s="29" t="s">
        <v>3914</v>
      </c>
      <c r="J1053" s="27" t="s">
        <v>3915</v>
      </c>
      <c r="K1053" s="30" t="s">
        <v>3916</v>
      </c>
      <c r="L1053" s="31" t="s">
        <v>3916</v>
      </c>
      <c r="M1053" s="32" t="s">
        <v>3917</v>
      </c>
      <c r="N1053" s="33" t="s">
        <v>654</v>
      </c>
      <c r="O1053" s="86" t="s">
        <v>654</v>
      </c>
      <c r="P1053" s="35" t="s">
        <v>76</v>
      </c>
      <c r="Q1053" s="35" t="s">
        <v>76</v>
      </c>
      <c r="R1053" s="35" t="s">
        <v>76</v>
      </c>
      <c r="S1053" s="35" t="s">
        <v>76</v>
      </c>
      <c r="T1053" s="35" t="s">
        <v>76</v>
      </c>
      <c r="U1053" s="35" t="s">
        <v>76</v>
      </c>
      <c r="V1053" s="65" t="s">
        <v>45</v>
      </c>
      <c r="W1053" s="35" t="s">
        <v>76</v>
      </c>
      <c r="X1053" s="35" t="s">
        <v>76</v>
      </c>
      <c r="Y1053" s="35" t="s">
        <v>106</v>
      </c>
      <c r="Z1053" s="38" t="str">
        <f t="array" ref="Z1053">IFERROR(xlookup(C:C,'Follow up.1'!A:A,'Follow up.1'!AF:AF),"-")</f>
        <v> 10/25</v>
      </c>
      <c r="AA1053" s="31"/>
      <c r="AB1053" s="31"/>
      <c r="AC1053" s="31"/>
      <c r="AD1053" s="31"/>
      <c r="AE1053" s="31"/>
      <c r="AF1053" s="31"/>
      <c r="AG1053" s="31"/>
      <c r="AH1053" s="31"/>
      <c r="AI1053" s="31"/>
      <c r="AJ1053" s="31"/>
      <c r="AK1053" s="31"/>
      <c r="AL1053" s="31"/>
      <c r="AM1053" s="31"/>
      <c r="AN1053" s="39" t="str">
        <f t="array" ref="AN1053">IFNA(TEXT(XLOOKUP(C:C,'Follow up.2'!B:B,'Follow up.2'!AF:AF),if(left(B1053,1)="3","x", "mm/yyyy")), "-")</f>
        <v/>
      </c>
      <c r="AO1053" s="31"/>
      <c r="AP1053" s="27"/>
      <c r="AQ1053" s="3"/>
      <c r="AR1053" s="3"/>
      <c r="AS1053" s="3"/>
      <c r="AT1053" s="3"/>
      <c r="AU1053" s="3"/>
      <c r="AV1053" s="3"/>
      <c r="AW1053" s="3"/>
      <c r="AX1053" s="3"/>
      <c r="AY1053" s="3"/>
      <c r="AZ1053" s="3"/>
      <c r="BA1053" s="3"/>
      <c r="BB1053" s="3"/>
      <c r="BC1053" s="3"/>
      <c r="BD1053" s="3"/>
      <c r="BE1053" s="3"/>
      <c r="BF1053" s="3"/>
      <c r="BG1053" s="3"/>
      <c r="BH1053" s="3"/>
      <c r="BI1053" s="3"/>
    </row>
    <row r="1054" ht="12.75" customHeight="1">
      <c r="A1054" s="1"/>
      <c r="B1054" s="1">
        <f t="array" ref="B1054">ifna(iferror(xlookup(C:C,'1000'!A:A,'1000'!D:D),iferror(xlookup(C:C,'2000'!A:A,'2000'!D:D),xlookup(C:C,'3000'!A:A,'3000'!D:D))),"-")</f>
        <v>2042</v>
      </c>
      <c r="C1054" s="26">
        <v>1056.0</v>
      </c>
      <c r="D1054" s="27" t="s">
        <v>1280</v>
      </c>
      <c r="E1054" s="27" t="s">
        <v>3918</v>
      </c>
      <c r="F1054" s="27" t="s">
        <v>117</v>
      </c>
      <c r="G1054" s="27" t="s">
        <v>154</v>
      </c>
      <c r="H1054" s="28" t="s">
        <v>3919</v>
      </c>
      <c r="I1054" s="29" t="s">
        <v>3920</v>
      </c>
      <c r="J1054" s="27" t="s">
        <v>484</v>
      </c>
      <c r="K1054" s="30" t="s">
        <v>42</v>
      </c>
      <c r="L1054" s="31" t="s">
        <v>42</v>
      </c>
      <c r="M1054" s="32" t="s">
        <v>3921</v>
      </c>
      <c r="N1054" s="33" t="s">
        <v>654</v>
      </c>
      <c r="O1054" s="86" t="s">
        <v>654</v>
      </c>
      <c r="P1054" s="35" t="s">
        <v>45</v>
      </c>
      <c r="Q1054" s="35" t="s">
        <v>45</v>
      </c>
      <c r="R1054" s="35" t="s">
        <v>45</v>
      </c>
      <c r="S1054" s="35" t="s">
        <v>45</v>
      </c>
      <c r="T1054" s="35" t="s">
        <v>76</v>
      </c>
      <c r="U1054" s="35" t="s">
        <v>45</v>
      </c>
      <c r="V1054" s="65" t="s">
        <v>45</v>
      </c>
      <c r="W1054" s="35" t="s">
        <v>56</v>
      </c>
      <c r="X1054" s="35" t="s">
        <v>56</v>
      </c>
      <c r="Y1054" s="35" t="s">
        <v>46</v>
      </c>
      <c r="Z1054" s="38" t="str">
        <f t="array" ref="Z1054">IFERROR(xlookup(C:C,'Follow up.1'!A:A,'Follow up.1'!AF:AF),"-")</f>
        <v> 9/25</v>
      </c>
      <c r="AA1054" s="32" t="s">
        <v>47</v>
      </c>
      <c r="AB1054" s="32" t="s">
        <v>88</v>
      </c>
      <c r="AC1054" s="32" t="s">
        <v>88</v>
      </c>
      <c r="AD1054" s="32"/>
      <c r="AE1054" s="31"/>
      <c r="AF1054" s="31"/>
      <c r="AG1054" s="31"/>
      <c r="AH1054" s="31"/>
      <c r="AI1054" s="31"/>
      <c r="AJ1054" s="31"/>
      <c r="AK1054" s="31"/>
      <c r="AL1054" s="31"/>
      <c r="AM1054" s="31"/>
      <c r="AN1054" s="39" t="str">
        <f t="array" ref="AN1054">IFNA(TEXT(XLOOKUP(C:C,'Follow up.2'!B:B,'Follow up.2'!AF:AF), "mm/yyyy"), "-")</f>
        <v/>
      </c>
      <c r="AO1054" s="31"/>
      <c r="AP1054" s="27"/>
      <c r="AQ1054" s="3"/>
      <c r="AR1054" s="3"/>
      <c r="AS1054" s="3"/>
      <c r="AT1054" s="3"/>
      <c r="AU1054" s="3"/>
      <c r="AV1054" s="3"/>
      <c r="AW1054" s="13"/>
      <c r="AX1054" s="13"/>
      <c r="AY1054" s="13"/>
      <c r="AZ1054" s="13"/>
      <c r="BA1054" s="13"/>
      <c r="BB1054" s="13"/>
      <c r="BC1054" s="13"/>
      <c r="BD1054" s="13"/>
      <c r="BE1054" s="13"/>
      <c r="BF1054" s="13"/>
      <c r="BG1054" s="13"/>
      <c r="BH1054" s="13"/>
      <c r="BI1054" s="13"/>
    </row>
    <row r="1055" ht="12.75" customHeight="1">
      <c r="A1055" s="1"/>
      <c r="B1055" s="1" t="str">
        <f t="array" ref="B1055">ifna(iferror(xlookup(C:C,'1000'!A:A,'1000'!D:D),iferror(xlookup(C:C,'2000'!A:A,'2000'!D:D),xlookup(C:C,'3000'!A:A,'3000'!D:D))),"-")</f>
        <v>-</v>
      </c>
      <c r="C1055" s="26">
        <v>727.0</v>
      </c>
      <c r="D1055" s="27" t="s">
        <v>3922</v>
      </c>
      <c r="E1055" s="27" t="s">
        <v>3923</v>
      </c>
      <c r="F1055" s="27" t="s">
        <v>117</v>
      </c>
      <c r="G1055" s="27" t="s">
        <v>154</v>
      </c>
      <c r="H1055" s="28" t="s">
        <v>3924</v>
      </c>
      <c r="I1055" s="29" t="s">
        <v>3925</v>
      </c>
      <c r="J1055" s="27" t="s">
        <v>3926</v>
      </c>
      <c r="K1055" s="30" t="s">
        <v>3927</v>
      </c>
      <c r="L1055" s="31" t="s">
        <v>3927</v>
      </c>
      <c r="M1055" s="51" t="s">
        <v>895</v>
      </c>
      <c r="N1055" s="153" t="s">
        <v>58</v>
      </c>
      <c r="O1055" s="149" t="s">
        <v>58</v>
      </c>
      <c r="P1055" s="35"/>
      <c r="Q1055" s="35"/>
      <c r="R1055" s="35"/>
      <c r="S1055" s="35"/>
      <c r="T1055" s="35"/>
      <c r="U1055" s="35"/>
      <c r="V1055" s="35"/>
      <c r="W1055" s="35"/>
      <c r="X1055" s="35"/>
      <c r="Y1055" s="35"/>
      <c r="Z1055" s="38" t="str">
        <f t="array" ref="Z1055">IFERROR(xlookup(C:C,'Follow up.1'!A:A,'Follow up.1'!AF:AF),"-")</f>
        <v>-</v>
      </c>
      <c r="AA1055" s="31"/>
      <c r="AB1055" s="31"/>
      <c r="AC1055" s="31"/>
      <c r="AD1055" s="31"/>
      <c r="AE1055" s="31"/>
      <c r="AF1055" s="31"/>
      <c r="AG1055" s="31"/>
      <c r="AH1055" s="31"/>
      <c r="AI1055" s="31"/>
      <c r="AJ1055" s="31"/>
      <c r="AK1055" s="31"/>
      <c r="AL1055" s="31"/>
      <c r="AM1055" s="31"/>
      <c r="AN1055" s="39" t="str">
        <f t="array" ref="AN1055">IFNA(TEXT(XLOOKUP(C:C,'Follow up.2'!B:B,'Follow up.2'!AF:AF),if(left(B1055,1)="3","x", "mm/yyyy")), "-")</f>
        <v>-</v>
      </c>
      <c r="AO1055" s="31"/>
      <c r="AP1055" s="27"/>
      <c r="AQ1055" s="3"/>
      <c r="AR1055" s="3"/>
      <c r="AS1055" s="3"/>
      <c r="AT1055" s="3"/>
      <c r="AU1055" s="3"/>
      <c r="AV1055" s="3"/>
      <c r="AW1055" s="3"/>
      <c r="AX1055" s="3"/>
      <c r="AY1055" s="3"/>
      <c r="AZ1055" s="3"/>
      <c r="BA1055" s="3"/>
      <c r="BB1055" s="3"/>
      <c r="BC1055" s="3"/>
      <c r="BD1055" s="3"/>
      <c r="BE1055" s="3"/>
      <c r="BF1055" s="3"/>
      <c r="BG1055" s="3"/>
      <c r="BH1055" s="3"/>
      <c r="BI1055" s="3"/>
    </row>
    <row r="1056" ht="12.75" customHeight="1">
      <c r="A1056" s="1"/>
      <c r="B1056" s="1" t="str">
        <f t="array" ref="B1056">ifna(iferror(xlookup(C:C,'1000'!A:A,'1000'!D:D),iferror(xlookup(C:C,'2000'!A:A,'2000'!D:D),xlookup(C:C,'3000'!A:A,'3000'!D:D))),"-")</f>
        <v>-</v>
      </c>
      <c r="C1056" s="26">
        <v>906.0</v>
      </c>
      <c r="D1056" s="27" t="s">
        <v>2762</v>
      </c>
      <c r="E1056" s="27" t="s">
        <v>3928</v>
      </c>
      <c r="F1056" s="27" t="s">
        <v>117</v>
      </c>
      <c r="G1056" s="27" t="s">
        <v>154</v>
      </c>
      <c r="H1056" s="28" t="s">
        <v>3929</v>
      </c>
      <c r="I1056" s="29">
        <v>0.0</v>
      </c>
      <c r="J1056" s="27" t="s">
        <v>3930</v>
      </c>
      <c r="K1056" s="30" t="s">
        <v>42</v>
      </c>
      <c r="L1056" s="27" t="s">
        <v>42</v>
      </c>
      <c r="M1056" s="51" t="s">
        <v>895</v>
      </c>
      <c r="N1056" s="153" t="s">
        <v>58</v>
      </c>
      <c r="O1056" s="149" t="s">
        <v>58</v>
      </c>
      <c r="P1056" s="66"/>
      <c r="Q1056" s="66"/>
      <c r="R1056" s="66"/>
      <c r="S1056" s="66"/>
      <c r="T1056" s="66"/>
      <c r="U1056" s="66"/>
      <c r="V1056" s="66"/>
      <c r="W1056" s="66"/>
      <c r="X1056" s="66"/>
      <c r="Y1056" s="66"/>
      <c r="Z1056" s="38" t="str">
        <f t="array" ref="Z1056">IFERROR(xlookup(C:C,'Follow up.1'!A:A,'Follow up.1'!AF:AF),"-")</f>
        <v>-</v>
      </c>
      <c r="AA1056" s="27"/>
      <c r="AB1056" s="27"/>
      <c r="AC1056" s="27"/>
      <c r="AD1056" s="27"/>
      <c r="AE1056" s="27"/>
      <c r="AF1056" s="27"/>
      <c r="AG1056" s="27"/>
      <c r="AH1056" s="27"/>
      <c r="AI1056" s="27"/>
      <c r="AJ1056" s="27"/>
      <c r="AK1056" s="27"/>
      <c r="AL1056" s="27"/>
      <c r="AM1056" s="27"/>
      <c r="AN1056" s="39" t="str">
        <f t="array" ref="AN1056">IFNA(TEXT(XLOOKUP(C:C,'Follow up.2'!B:B,'Follow up.2'!AF:AF),if(left(B1056,1)="3","x", "mm/yyyy")), "-")</f>
        <v>-</v>
      </c>
      <c r="AO1056" s="27"/>
      <c r="AP1056" s="27"/>
      <c r="AQ1056" s="3"/>
      <c r="AR1056" s="3"/>
      <c r="AS1056" s="3"/>
      <c r="AT1056" s="3"/>
      <c r="AU1056" s="3"/>
      <c r="AV1056" s="3"/>
      <c r="AW1056" s="3"/>
      <c r="AX1056" s="3"/>
      <c r="AY1056" s="3"/>
      <c r="AZ1056" s="3"/>
      <c r="BA1056" s="3"/>
      <c r="BB1056" s="3"/>
      <c r="BC1056" s="3"/>
      <c r="BD1056" s="3"/>
      <c r="BE1056" s="3"/>
      <c r="BF1056" s="3"/>
      <c r="BG1056" s="3"/>
      <c r="BH1056" s="3"/>
      <c r="BI1056" s="3"/>
    </row>
    <row r="1057" ht="12.75" customHeight="1">
      <c r="A1057" s="1"/>
      <c r="B1057" s="1" t="str">
        <f t="array" ref="B1057">ifna(iferror(xlookup(C:C,'1000'!A:A,'1000'!D:D),iferror(xlookup(C:C,'2000'!A:A,'2000'!D:D),xlookup(C:C,'3000'!A:A,'3000'!D:D))),"-")</f>
        <v>-</v>
      </c>
      <c r="C1057" s="26">
        <v>920.0</v>
      </c>
      <c r="D1057" s="27" t="s">
        <v>3836</v>
      </c>
      <c r="E1057" s="27" t="s">
        <v>3931</v>
      </c>
      <c r="F1057" s="27" t="s">
        <v>117</v>
      </c>
      <c r="G1057" s="27" t="s">
        <v>154</v>
      </c>
      <c r="H1057" s="28" t="s">
        <v>3932</v>
      </c>
      <c r="I1057" s="29">
        <v>0.0</v>
      </c>
      <c r="J1057" s="27" t="s">
        <v>3933</v>
      </c>
      <c r="K1057" s="30" t="s">
        <v>42</v>
      </c>
      <c r="L1057" s="27" t="s">
        <v>42</v>
      </c>
      <c r="M1057" s="51" t="s">
        <v>895</v>
      </c>
      <c r="N1057" s="153" t="s">
        <v>58</v>
      </c>
      <c r="O1057" s="149" t="s">
        <v>58</v>
      </c>
      <c r="P1057" s="66"/>
      <c r="Q1057" s="66"/>
      <c r="R1057" s="66"/>
      <c r="S1057" s="66"/>
      <c r="T1057" s="66"/>
      <c r="U1057" s="66"/>
      <c r="V1057" s="66"/>
      <c r="W1057" s="66"/>
      <c r="X1057" s="66"/>
      <c r="Y1057" s="66"/>
      <c r="Z1057" s="38" t="str">
        <f t="array" ref="Z1057">IFERROR(xlookup(C:C,'Follow up.1'!A:A,'Follow up.1'!AF:AF),"-")</f>
        <v>-</v>
      </c>
      <c r="AA1057" s="27"/>
      <c r="AB1057" s="27"/>
      <c r="AC1057" s="27"/>
      <c r="AD1057" s="27"/>
      <c r="AE1057" s="27"/>
      <c r="AF1057" s="27"/>
      <c r="AG1057" s="27"/>
      <c r="AH1057" s="27"/>
      <c r="AI1057" s="27"/>
      <c r="AJ1057" s="27"/>
      <c r="AK1057" s="27"/>
      <c r="AL1057" s="27"/>
      <c r="AM1057" s="27"/>
      <c r="AN1057" s="39" t="str">
        <f t="array" ref="AN1057">IFNA(TEXT(XLOOKUP(C:C,'Follow up.2'!B:B,'Follow up.2'!AF:AF),if(left(B1057,1)="3","x", "mm/yyyy")), "-")</f>
        <v>-</v>
      </c>
      <c r="AO1057" s="27"/>
      <c r="AP1057" s="27"/>
      <c r="AQ1057" s="3"/>
      <c r="AR1057" s="3"/>
      <c r="AS1057" s="3"/>
      <c r="AT1057" s="3"/>
      <c r="AU1057" s="3"/>
      <c r="AV1057" s="3"/>
      <c r="AW1057" s="3"/>
      <c r="AX1057" s="3"/>
      <c r="AY1057" s="3"/>
      <c r="AZ1057" s="3"/>
      <c r="BA1057" s="3"/>
      <c r="BB1057" s="3"/>
      <c r="BC1057" s="3"/>
      <c r="BD1057" s="3"/>
      <c r="BE1057" s="3"/>
      <c r="BF1057" s="3"/>
      <c r="BG1057" s="3"/>
      <c r="BH1057" s="3"/>
      <c r="BI1057" s="3"/>
    </row>
    <row r="1058" ht="12.75" customHeight="1">
      <c r="A1058" s="1"/>
      <c r="B1058" s="1" t="str">
        <f t="array" ref="B1058">ifna(iferror(xlookup(C:C,'1000'!A:A,'1000'!D:D),iferror(xlookup(C:C,'2000'!A:A,'2000'!D:D),xlookup(C:C,'3000'!A:A,'3000'!D:D))),"-")</f>
        <v>-</v>
      </c>
      <c r="C1058" s="26">
        <v>921.0</v>
      </c>
      <c r="D1058" s="27" t="s">
        <v>1927</v>
      </c>
      <c r="E1058" s="27"/>
      <c r="F1058" s="27" t="s">
        <v>117</v>
      </c>
      <c r="G1058" s="27" t="s">
        <v>154</v>
      </c>
      <c r="H1058" s="28" t="s">
        <v>1928</v>
      </c>
      <c r="I1058" s="29">
        <v>0.0</v>
      </c>
      <c r="J1058" s="27" t="s">
        <v>3934</v>
      </c>
      <c r="K1058" s="30" t="s">
        <v>42</v>
      </c>
      <c r="L1058" s="27" t="s">
        <v>42</v>
      </c>
      <c r="M1058" s="51" t="s">
        <v>895</v>
      </c>
      <c r="N1058" s="153" t="s">
        <v>58</v>
      </c>
      <c r="O1058" s="149" t="s">
        <v>58</v>
      </c>
      <c r="P1058" s="66"/>
      <c r="Q1058" s="66"/>
      <c r="R1058" s="66"/>
      <c r="S1058" s="66"/>
      <c r="T1058" s="66"/>
      <c r="U1058" s="66"/>
      <c r="V1058" s="66"/>
      <c r="W1058" s="66"/>
      <c r="X1058" s="66"/>
      <c r="Y1058" s="66"/>
      <c r="Z1058" s="38" t="str">
        <f t="array" ref="Z1058">IFERROR(xlookup(C:C,'Follow up.1'!A:A,'Follow up.1'!AF:AF),"-")</f>
        <v>-</v>
      </c>
      <c r="AA1058" s="27"/>
      <c r="AB1058" s="27"/>
      <c r="AC1058" s="27"/>
      <c r="AD1058" s="27"/>
      <c r="AE1058" s="27"/>
      <c r="AF1058" s="27"/>
      <c r="AG1058" s="27"/>
      <c r="AH1058" s="27"/>
      <c r="AI1058" s="27"/>
      <c r="AJ1058" s="27"/>
      <c r="AK1058" s="27"/>
      <c r="AL1058" s="27"/>
      <c r="AM1058" s="27"/>
      <c r="AN1058" s="39" t="str">
        <f t="array" ref="AN1058">IFNA(TEXT(XLOOKUP(C:C,'Follow up.2'!B:B,'Follow up.2'!AF:AF),if(left(B1058,1)="3","x", "mm/yyyy")), "-")</f>
        <v>-</v>
      </c>
      <c r="AO1058" s="27"/>
      <c r="AP1058" s="27"/>
      <c r="AQ1058" s="3"/>
      <c r="AR1058" s="3"/>
      <c r="AS1058" s="3"/>
      <c r="AT1058" s="3"/>
      <c r="AU1058" s="3"/>
      <c r="AV1058" s="3"/>
      <c r="AW1058" s="3"/>
      <c r="AX1058" s="3"/>
      <c r="AY1058" s="3"/>
      <c r="AZ1058" s="3"/>
      <c r="BA1058" s="3"/>
      <c r="BB1058" s="3"/>
      <c r="BC1058" s="3"/>
      <c r="BD1058" s="3"/>
      <c r="BE1058" s="3"/>
      <c r="BF1058" s="3"/>
      <c r="BG1058" s="3"/>
      <c r="BH1058" s="3"/>
      <c r="BI1058" s="3"/>
    </row>
    <row r="1059" ht="12.75" customHeight="1">
      <c r="A1059" s="1"/>
      <c r="B1059" s="1" t="str">
        <f t="array" ref="B1059">ifna(iferror(xlookup(C:C,'1000'!A:A,'1000'!D:D),iferror(xlookup(C:C,'2000'!A:A,'2000'!D:D),xlookup(C:C,'3000'!A:A,'3000'!D:D))),"-")</f>
        <v>-</v>
      </c>
      <c r="C1059" s="26">
        <v>938.0</v>
      </c>
      <c r="D1059" s="27" t="s">
        <v>3836</v>
      </c>
      <c r="E1059" s="27" t="s">
        <v>3935</v>
      </c>
      <c r="F1059" s="27" t="s">
        <v>117</v>
      </c>
      <c r="G1059" s="27" t="s">
        <v>154</v>
      </c>
      <c r="H1059" s="28" t="s">
        <v>531</v>
      </c>
      <c r="I1059" s="29" t="s">
        <v>3936</v>
      </c>
      <c r="J1059" s="27" t="s">
        <v>3936</v>
      </c>
      <c r="K1059" s="30" t="s">
        <v>42</v>
      </c>
      <c r="L1059" s="31" t="s">
        <v>42</v>
      </c>
      <c r="M1059" s="51" t="s">
        <v>895</v>
      </c>
      <c r="N1059" s="153" t="s">
        <v>58</v>
      </c>
      <c r="O1059" s="149" t="s">
        <v>58</v>
      </c>
      <c r="P1059" s="35"/>
      <c r="Q1059" s="35"/>
      <c r="R1059" s="35"/>
      <c r="S1059" s="35"/>
      <c r="T1059" s="35"/>
      <c r="U1059" s="35"/>
      <c r="V1059" s="35"/>
      <c r="W1059" s="35"/>
      <c r="X1059" s="35"/>
      <c r="Y1059" s="35"/>
      <c r="Z1059" s="38" t="str">
        <f t="array" ref="Z1059">IFERROR(xlookup(C:C,'Follow up.1'!A:A,'Follow up.1'!AF:AF),"-")</f>
        <v>-</v>
      </c>
      <c r="AA1059" s="31"/>
      <c r="AB1059" s="31"/>
      <c r="AC1059" s="31"/>
      <c r="AD1059" s="31"/>
      <c r="AE1059" s="31"/>
      <c r="AF1059" s="31"/>
      <c r="AG1059" s="31"/>
      <c r="AH1059" s="31"/>
      <c r="AI1059" s="31"/>
      <c r="AJ1059" s="31"/>
      <c r="AK1059" s="31"/>
      <c r="AL1059" s="31"/>
      <c r="AM1059" s="31"/>
      <c r="AN1059" s="39" t="str">
        <f t="array" ref="AN1059">IFNA(TEXT(XLOOKUP(C:C,'Follow up.2'!B:B,'Follow up.2'!AF:AF),if(left(B1059,1)="3","x", "mm/yyyy")), "-")</f>
        <v>-</v>
      </c>
      <c r="AO1059" s="31"/>
      <c r="AP1059" s="27"/>
      <c r="AQ1059" s="3"/>
      <c r="AR1059" s="3"/>
      <c r="AS1059" s="3"/>
      <c r="AT1059" s="3"/>
      <c r="AU1059" s="3"/>
      <c r="AV1059" s="3"/>
      <c r="AW1059" s="3"/>
      <c r="AX1059" s="3"/>
      <c r="AY1059" s="3"/>
      <c r="AZ1059" s="3"/>
      <c r="BA1059" s="3"/>
      <c r="BB1059" s="3"/>
      <c r="BC1059" s="3"/>
      <c r="BD1059" s="3"/>
      <c r="BE1059" s="3"/>
      <c r="BF1059" s="3"/>
      <c r="BG1059" s="3"/>
      <c r="BH1059" s="3"/>
      <c r="BI1059" s="3"/>
    </row>
    <row r="1060" ht="12.75" customHeight="1">
      <c r="A1060" s="1"/>
      <c r="B1060" s="1" t="str">
        <f t="array" ref="B1060">ifna(iferror(xlookup(C:C,'1000'!A:A,'1000'!D:D),iferror(xlookup(C:C,'2000'!A:A,'2000'!D:D),xlookup(C:C,'3000'!A:A,'3000'!D:D))),"-")</f>
        <v>-</v>
      </c>
      <c r="C1060" s="26">
        <v>960.0</v>
      </c>
      <c r="D1060" s="27" t="s">
        <v>512</v>
      </c>
      <c r="E1060" s="27" t="s">
        <v>3937</v>
      </c>
      <c r="F1060" s="27" t="s">
        <v>117</v>
      </c>
      <c r="G1060" s="27" t="s">
        <v>154</v>
      </c>
      <c r="H1060" s="28" t="s">
        <v>3938</v>
      </c>
      <c r="I1060" s="29" t="s">
        <v>3939</v>
      </c>
      <c r="J1060" s="27" t="s">
        <v>3940</v>
      </c>
      <c r="K1060" s="30" t="s">
        <v>42</v>
      </c>
      <c r="L1060" s="31" t="s">
        <v>42</v>
      </c>
      <c r="M1060" s="51" t="s">
        <v>895</v>
      </c>
      <c r="N1060" s="153" t="s">
        <v>58</v>
      </c>
      <c r="O1060" s="149" t="s">
        <v>58</v>
      </c>
      <c r="P1060" s="35"/>
      <c r="Q1060" s="35"/>
      <c r="R1060" s="35"/>
      <c r="S1060" s="35"/>
      <c r="T1060" s="35"/>
      <c r="U1060" s="35"/>
      <c r="V1060" s="35"/>
      <c r="W1060" s="35"/>
      <c r="X1060" s="35"/>
      <c r="Y1060" s="35"/>
      <c r="Z1060" s="38" t="str">
        <f t="array" ref="Z1060">IFERROR(xlookup(C:C,'Follow up.1'!A:A,'Follow up.1'!AF:AF),"-")</f>
        <v>-</v>
      </c>
      <c r="AA1060" s="31"/>
      <c r="AB1060" s="31"/>
      <c r="AC1060" s="31"/>
      <c r="AD1060" s="31"/>
      <c r="AE1060" s="31"/>
      <c r="AF1060" s="31"/>
      <c r="AG1060" s="31"/>
      <c r="AH1060" s="31"/>
      <c r="AI1060" s="31"/>
      <c r="AJ1060" s="31"/>
      <c r="AK1060" s="31"/>
      <c r="AL1060" s="31"/>
      <c r="AM1060" s="31"/>
      <c r="AN1060" s="39" t="str">
        <f t="array" ref="AN1060">IFNA(TEXT(XLOOKUP(C:C,'Follow up.2'!B:B,'Follow up.2'!AF:AF),if(left(B1060,1)="3","x", "mm/yyyy")), "-")</f>
        <v>-</v>
      </c>
      <c r="AO1060" s="31"/>
      <c r="AP1060" s="27"/>
      <c r="AQ1060" s="3"/>
      <c r="AR1060" s="3"/>
      <c r="AS1060" s="3"/>
      <c r="AT1060" s="3"/>
      <c r="AU1060" s="3"/>
      <c r="AV1060" s="3"/>
      <c r="AW1060" s="3"/>
      <c r="AX1060" s="3"/>
      <c r="AY1060" s="3"/>
      <c r="AZ1060" s="3"/>
      <c r="BA1060" s="3"/>
      <c r="BB1060" s="3"/>
      <c r="BC1060" s="3"/>
      <c r="BD1060" s="3"/>
      <c r="BE1060" s="3"/>
      <c r="BF1060" s="3"/>
      <c r="BG1060" s="3"/>
      <c r="BH1060" s="3"/>
      <c r="BI1060" s="3"/>
    </row>
    <row r="1061" ht="12.75" customHeight="1">
      <c r="A1061" s="1"/>
      <c r="B1061" s="1" t="str">
        <f t="array" ref="B1061">ifna(iferror(xlookup(C:C,'1000'!A:A,'1000'!D:D),iferror(xlookup(C:C,'2000'!A:A,'2000'!D:D),xlookup(C:C,'3000'!A:A,'3000'!D:D))),"-")</f>
        <v>-</v>
      </c>
      <c r="C1061" s="26">
        <v>1015.0</v>
      </c>
      <c r="D1061" s="27" t="s">
        <v>3941</v>
      </c>
      <c r="E1061" s="27" t="s">
        <v>3942</v>
      </c>
      <c r="F1061" s="27" t="s">
        <v>117</v>
      </c>
      <c r="G1061" s="27" t="s">
        <v>154</v>
      </c>
      <c r="H1061" s="28" t="s">
        <v>3943</v>
      </c>
      <c r="I1061" s="29">
        <v>0.0</v>
      </c>
      <c r="J1061" s="27" t="s">
        <v>3944</v>
      </c>
      <c r="K1061" s="30" t="s">
        <v>42</v>
      </c>
      <c r="L1061" s="31" t="s">
        <v>42</v>
      </c>
      <c r="M1061" s="51" t="s">
        <v>895</v>
      </c>
      <c r="N1061" s="153" t="s">
        <v>58</v>
      </c>
      <c r="O1061" s="149" t="s">
        <v>58</v>
      </c>
      <c r="P1061" s="35"/>
      <c r="Q1061" s="35"/>
      <c r="R1061" s="35"/>
      <c r="S1061" s="35"/>
      <c r="T1061" s="35"/>
      <c r="U1061" s="35"/>
      <c r="V1061" s="35"/>
      <c r="W1061" s="35"/>
      <c r="X1061" s="35"/>
      <c r="Y1061" s="35"/>
      <c r="Z1061" s="38" t="str">
        <f t="array" ref="Z1061">IFERROR(xlookup(C:C,'Follow up.1'!A:A,'Follow up.1'!AF:AF),"-")</f>
        <v>-</v>
      </c>
      <c r="AA1061" s="31"/>
      <c r="AB1061" s="31"/>
      <c r="AC1061" s="31"/>
      <c r="AD1061" s="31"/>
      <c r="AE1061" s="31"/>
      <c r="AF1061" s="31"/>
      <c r="AG1061" s="31"/>
      <c r="AH1061" s="31"/>
      <c r="AI1061" s="31"/>
      <c r="AJ1061" s="31"/>
      <c r="AK1061" s="31"/>
      <c r="AL1061" s="31"/>
      <c r="AM1061" s="31"/>
      <c r="AN1061" s="39" t="str">
        <f t="array" ref="AN1061">IFNA(TEXT(XLOOKUP(C:C,'Follow up.2'!B:B,'Follow up.2'!AF:AF),if(left(B1061,1)="3","x", "mm/yyyy")), "-")</f>
        <v>-</v>
      </c>
      <c r="AO1061" s="31"/>
      <c r="AP1061" s="27"/>
      <c r="AQ1061" s="3"/>
      <c r="AR1061" s="3"/>
      <c r="AS1061" s="3"/>
      <c r="AT1061" s="3"/>
      <c r="AU1061" s="3"/>
      <c r="AV1061" s="3"/>
      <c r="AW1061" s="3"/>
      <c r="AX1061" s="3"/>
      <c r="AY1061" s="3"/>
      <c r="AZ1061" s="3"/>
      <c r="BA1061" s="3"/>
      <c r="BB1061" s="3"/>
      <c r="BC1061" s="3"/>
      <c r="BD1061" s="3"/>
      <c r="BE1061" s="3"/>
      <c r="BF1061" s="3"/>
      <c r="BG1061" s="3"/>
      <c r="BH1061" s="3"/>
      <c r="BI1061" s="3"/>
    </row>
    <row r="1062" ht="12.75" customHeight="1">
      <c r="A1062" s="1"/>
      <c r="B1062" s="1">
        <f t="array" ref="B1062">ifna(iferror(xlookup(C:C,'1000'!A:A,'1000'!D:D),iferror(xlookup(C:C,'2000'!A:A,'2000'!D:D),xlookup(C:C,'3000'!A:A,'3000'!D:D))),"-")</f>
        <v>2109</v>
      </c>
      <c r="C1062" s="26">
        <v>805.0</v>
      </c>
      <c r="D1062" s="27" t="s">
        <v>3945</v>
      </c>
      <c r="E1062" s="27" t="s">
        <v>758</v>
      </c>
      <c r="F1062" s="27" t="s">
        <v>117</v>
      </c>
      <c r="G1062" s="27" t="s">
        <v>131</v>
      </c>
      <c r="H1062" s="28" t="s">
        <v>759</v>
      </c>
      <c r="I1062" s="29">
        <v>0.0</v>
      </c>
      <c r="J1062" s="27" t="s">
        <v>760</v>
      </c>
      <c r="K1062" s="30" t="s">
        <v>42</v>
      </c>
      <c r="L1062" s="31" t="s">
        <v>42</v>
      </c>
      <c r="M1062" s="32" t="s">
        <v>3946</v>
      </c>
      <c r="N1062" s="33" t="s">
        <v>654</v>
      </c>
      <c r="O1062" s="86" t="s">
        <v>654</v>
      </c>
      <c r="P1062" s="35" t="s">
        <v>56</v>
      </c>
      <c r="Q1062" s="35" t="s">
        <v>56</v>
      </c>
      <c r="R1062" s="35" t="s">
        <v>56</v>
      </c>
      <c r="S1062" s="35" t="s">
        <v>56</v>
      </c>
      <c r="T1062" s="35" t="s">
        <v>45</v>
      </c>
      <c r="U1062" s="35" t="s">
        <v>56</v>
      </c>
      <c r="V1062" s="35" t="s">
        <v>86</v>
      </c>
      <c r="W1062" s="37" t="s">
        <v>45</v>
      </c>
      <c r="X1062" s="37" t="s">
        <v>45</v>
      </c>
      <c r="Y1062" s="37" t="s">
        <v>45</v>
      </c>
      <c r="Z1062" s="38" t="str">
        <f t="array" ref="Z1062">IFERROR(xlookup(C:C,'Follow up.1'!A:A,'Follow up.1'!AF:AF),"-")</f>
        <v>04/26</v>
      </c>
      <c r="AA1062" s="32" t="s">
        <v>198</v>
      </c>
      <c r="AB1062" s="32" t="s">
        <v>198</v>
      </c>
      <c r="AC1062" s="32" t="s">
        <v>198</v>
      </c>
      <c r="AD1062" s="32" t="s">
        <v>198</v>
      </c>
      <c r="AE1062" s="32"/>
      <c r="AF1062" s="32" t="s">
        <v>763</v>
      </c>
      <c r="AG1062" s="32" t="s">
        <v>89</v>
      </c>
      <c r="AH1062" s="32"/>
      <c r="AI1062" s="32" t="s">
        <v>57</v>
      </c>
      <c r="AJ1062" s="31"/>
      <c r="AK1062" s="31"/>
      <c r="AL1062" s="32" t="s">
        <v>89</v>
      </c>
      <c r="AM1062" s="32" t="s">
        <v>56</v>
      </c>
      <c r="AN1062" s="39" t="str">
        <f t="array" ref="AN1062">IFNA(TEXT(XLOOKUP(C:C,'Follow up.2'!B:B,'Follow up.2'!AF:AF),if(left(B1062,1)="3","x", "mm/yyyy")), "-")</f>
        <v>08/2027</v>
      </c>
      <c r="AO1062" s="31"/>
      <c r="AP1062" s="27"/>
      <c r="AQ1062" s="3"/>
      <c r="AR1062" s="3"/>
      <c r="AS1062" s="3"/>
      <c r="AT1062" s="3"/>
      <c r="AU1062" s="3"/>
      <c r="AV1062" s="3"/>
      <c r="AW1062" s="3"/>
      <c r="AX1062" s="3"/>
      <c r="AY1062" s="3"/>
      <c r="AZ1062" s="3"/>
      <c r="BA1062" s="3"/>
      <c r="BB1062" s="3"/>
      <c r="BC1062" s="3"/>
      <c r="BD1062" s="3"/>
      <c r="BE1062" s="3"/>
      <c r="BF1062" s="3"/>
      <c r="BG1062" s="3"/>
      <c r="BH1062" s="3"/>
      <c r="BI1062" s="3"/>
    </row>
    <row r="1063" ht="12.75" customHeight="1">
      <c r="A1063" s="1"/>
      <c r="B1063" s="1">
        <f t="array" ref="B1063">ifna(iferror(xlookup(C:C,'1000'!A:A,'1000'!D:D),iferror(xlookup(C:C,'2000'!A:A,'2000'!D:D),xlookup(C:C,'3000'!A:A,'3000'!D:D))),"-")</f>
        <v>2015</v>
      </c>
      <c r="C1063" s="26">
        <v>632.0</v>
      </c>
      <c r="D1063" s="27" t="s">
        <v>3947</v>
      </c>
      <c r="E1063" s="27" t="s">
        <v>1562</v>
      </c>
      <c r="F1063" s="27" t="s">
        <v>117</v>
      </c>
      <c r="G1063" s="27" t="s">
        <v>131</v>
      </c>
      <c r="H1063" s="28" t="s">
        <v>3948</v>
      </c>
      <c r="I1063" s="29" t="s">
        <v>3949</v>
      </c>
      <c r="J1063" s="27" t="s">
        <v>3950</v>
      </c>
      <c r="K1063" s="30" t="s">
        <v>3951</v>
      </c>
      <c r="L1063" s="31" t="s">
        <v>3951</v>
      </c>
      <c r="M1063" s="32" t="s">
        <v>2744</v>
      </c>
      <c r="N1063" s="33" t="s">
        <v>654</v>
      </c>
      <c r="O1063" s="86" t="s">
        <v>58</v>
      </c>
      <c r="P1063" s="35" t="s">
        <v>45</v>
      </c>
      <c r="Q1063" s="35" t="s">
        <v>45</v>
      </c>
      <c r="R1063" s="35" t="s">
        <v>45</v>
      </c>
      <c r="S1063" s="35" t="s">
        <v>45</v>
      </c>
      <c r="T1063" s="35" t="s">
        <v>45</v>
      </c>
      <c r="U1063" s="35" t="s">
        <v>106</v>
      </c>
      <c r="V1063" s="65" t="s">
        <v>45</v>
      </c>
      <c r="W1063" s="35" t="s">
        <v>106</v>
      </c>
      <c r="X1063" s="35" t="s">
        <v>106</v>
      </c>
      <c r="Y1063" s="35" t="s">
        <v>106</v>
      </c>
      <c r="Z1063" s="38" t="str">
        <f t="array" ref="Z1063">IFERROR(xlookup(C:C,'Follow up.1'!A:A,'Follow up.1'!AF:AF),"-")</f>
        <v> 6/25</v>
      </c>
      <c r="AA1063" s="32" t="s">
        <v>57</v>
      </c>
      <c r="AB1063" s="32"/>
      <c r="AC1063" s="32"/>
      <c r="AD1063" s="31"/>
      <c r="AE1063" s="32"/>
      <c r="AF1063" s="32"/>
      <c r="AG1063" s="32"/>
      <c r="AH1063" s="32"/>
      <c r="AI1063" s="32"/>
      <c r="AJ1063" s="32"/>
      <c r="AK1063" s="31"/>
      <c r="AL1063" s="31"/>
      <c r="AM1063" s="31"/>
      <c r="AN1063" s="39" t="str">
        <f t="array" ref="AN1063">IFNA(TEXT(XLOOKUP(C:C,'Follow up.2'!B:B,'Follow up.2'!AF:AF),if(left(B1063,1)="3","x", "mm/yyyy")), "-")</f>
        <v/>
      </c>
      <c r="AO1063" s="31"/>
      <c r="AP1063" s="27"/>
      <c r="AQ1063" s="3"/>
      <c r="AR1063" s="3"/>
      <c r="AS1063" s="3"/>
      <c r="AT1063" s="3"/>
      <c r="AU1063" s="3"/>
      <c r="AV1063" s="3"/>
      <c r="AW1063" s="13"/>
      <c r="AX1063" s="13"/>
      <c r="AY1063" s="13"/>
      <c r="AZ1063" s="13"/>
      <c r="BA1063" s="13"/>
      <c r="BB1063" s="13"/>
      <c r="BC1063" s="13"/>
      <c r="BD1063" s="13"/>
      <c r="BE1063" s="13"/>
      <c r="BF1063" s="13"/>
      <c r="BG1063" s="13"/>
      <c r="BH1063" s="13"/>
      <c r="BI1063" s="13"/>
    </row>
    <row r="1064" ht="12.75" customHeight="1">
      <c r="A1064" s="1"/>
      <c r="B1064" s="1">
        <f t="array" ref="B1064">ifna(iferror(xlookup(C:C,'1000'!A:A,'1000'!D:D),iferror(xlookup(C:C,'2000'!A:A,'2000'!D:D),xlookup(C:C,'3000'!A:A,'3000'!D:D))),"-")</f>
        <v>2017</v>
      </c>
      <c r="C1064" s="26">
        <v>626.0</v>
      </c>
      <c r="D1064" s="27" t="s">
        <v>3952</v>
      </c>
      <c r="E1064" s="27" t="s">
        <v>185</v>
      </c>
      <c r="F1064" s="27" t="s">
        <v>117</v>
      </c>
      <c r="G1064" s="27" t="s">
        <v>131</v>
      </c>
      <c r="H1064" s="28" t="s">
        <v>3953</v>
      </c>
      <c r="I1064" s="29" t="s">
        <v>3954</v>
      </c>
      <c r="J1064" s="27" t="s">
        <v>3954</v>
      </c>
      <c r="K1064" s="30" t="s">
        <v>569</v>
      </c>
      <c r="L1064" s="31" t="s">
        <v>569</v>
      </c>
      <c r="M1064" s="31"/>
      <c r="N1064" s="33" t="s">
        <v>3955</v>
      </c>
      <c r="O1064" s="145" t="s">
        <v>654</v>
      </c>
      <c r="P1064" s="35" t="s">
        <v>45</v>
      </c>
      <c r="Q1064" s="35" t="s">
        <v>45</v>
      </c>
      <c r="R1064" s="35" t="s">
        <v>45</v>
      </c>
      <c r="S1064" s="35" t="s">
        <v>45</v>
      </c>
      <c r="T1064" s="35" t="s">
        <v>45</v>
      </c>
      <c r="U1064" s="35" t="s">
        <v>45</v>
      </c>
      <c r="V1064" s="65" t="s">
        <v>45</v>
      </c>
      <c r="W1064" s="35" t="s">
        <v>46</v>
      </c>
      <c r="X1064" s="35" t="s">
        <v>46</v>
      </c>
      <c r="Y1064" s="35" t="s">
        <v>46</v>
      </c>
      <c r="Z1064" s="38" t="str">
        <f t="array" ref="Z1064">IFERROR(xlookup(C:C,'Follow up.1'!A:A,'Follow up.1'!AF:AF),"-")</f>
        <v> 6/25</v>
      </c>
      <c r="AA1064" s="32" t="s">
        <v>57</v>
      </c>
      <c r="AB1064" s="32"/>
      <c r="AC1064" s="32"/>
      <c r="AD1064" s="32"/>
      <c r="AE1064" s="32"/>
      <c r="AF1064" s="32"/>
      <c r="AG1064" s="32"/>
      <c r="AH1064" s="32"/>
      <c r="AI1064" s="32"/>
      <c r="AJ1064" s="32"/>
      <c r="AK1064" s="32"/>
      <c r="AL1064" s="32"/>
      <c r="AM1064" s="32"/>
      <c r="AN1064" s="39" t="str">
        <f t="array" ref="AN1064">IFNA(TEXT(XLOOKUP(C:C,'Follow up.2'!B:B,'Follow up.2'!AF:AF),if(left(B1064,1)="3","x", "mm/yyyy")), "-")</f>
        <v/>
      </c>
      <c r="AO1064" s="31"/>
      <c r="AP1064" s="27"/>
      <c r="AQ1064" s="3"/>
      <c r="AR1064" s="3"/>
      <c r="AS1064" s="3"/>
      <c r="AT1064" s="3"/>
      <c r="AU1064" s="3"/>
      <c r="AV1064" s="3"/>
      <c r="AW1064" s="13"/>
      <c r="AX1064" s="13"/>
      <c r="AY1064" s="13"/>
      <c r="AZ1064" s="13"/>
      <c r="BA1064" s="13"/>
      <c r="BB1064" s="13"/>
      <c r="BC1064" s="13"/>
      <c r="BD1064" s="13"/>
      <c r="BE1064" s="13"/>
      <c r="BF1064" s="13"/>
      <c r="BG1064" s="13"/>
      <c r="BH1064" s="13"/>
      <c r="BI1064" s="13"/>
    </row>
    <row r="1065" ht="12.75" customHeight="1">
      <c r="A1065" s="1"/>
      <c r="B1065" s="1">
        <f t="array" ref="B1065">ifna(iferror(xlookup(C:C,'1000'!A:A,'1000'!D:D),iferror(xlookup(C:C,'2000'!A:A,'2000'!D:D),xlookup(C:C,'3000'!A:A,'3000'!D:D))),"-")</f>
        <v>2044</v>
      </c>
      <c r="C1065" s="26">
        <v>1072.0</v>
      </c>
      <c r="D1065" s="250" t="s">
        <v>3956</v>
      </c>
      <c r="E1065" s="250" t="s">
        <v>49</v>
      </c>
      <c r="F1065" s="250" t="s">
        <v>117</v>
      </c>
      <c r="G1065" s="250" t="s">
        <v>131</v>
      </c>
      <c r="H1065" s="251" t="s">
        <v>51</v>
      </c>
      <c r="I1065" s="252">
        <v>0.0</v>
      </c>
      <c r="J1065" s="253" t="s">
        <v>3957</v>
      </c>
      <c r="K1065" s="254" t="s">
        <v>3958</v>
      </c>
      <c r="L1065" s="255" t="s">
        <v>3958</v>
      </c>
      <c r="M1065" s="31"/>
      <c r="N1065" s="33" t="s">
        <v>654</v>
      </c>
      <c r="O1065" s="86" t="s">
        <v>654</v>
      </c>
      <c r="P1065" s="35" t="s">
        <v>56</v>
      </c>
      <c r="Q1065" s="35" t="s">
        <v>56</v>
      </c>
      <c r="R1065" s="35" t="s">
        <v>56</v>
      </c>
      <c r="S1065" s="35" t="s">
        <v>56</v>
      </c>
      <c r="T1065" s="35" t="s">
        <v>56</v>
      </c>
      <c r="U1065" s="35" t="s">
        <v>46</v>
      </c>
      <c r="V1065" s="65" t="s">
        <v>45</v>
      </c>
      <c r="W1065" s="35" t="s">
        <v>46</v>
      </c>
      <c r="X1065" s="35" t="s">
        <v>46</v>
      </c>
      <c r="Y1065" s="35" t="s">
        <v>555</v>
      </c>
      <c r="Z1065" s="38" t="str">
        <f t="array" ref="Z1065">IFERROR(xlookup(C:C,'Follow up.1'!A:A,'Follow up.1'!AF:AF),"-")</f>
        <v> 9/25</v>
      </c>
      <c r="AA1065" s="32" t="s">
        <v>47</v>
      </c>
      <c r="AB1065" s="31"/>
      <c r="AC1065" s="31"/>
      <c r="AD1065" s="31"/>
      <c r="AE1065" s="31"/>
      <c r="AF1065" s="31"/>
      <c r="AG1065" s="31"/>
      <c r="AH1065" s="31"/>
      <c r="AI1065" s="31"/>
      <c r="AJ1065" s="31"/>
      <c r="AK1065" s="31"/>
      <c r="AL1065" s="31"/>
      <c r="AM1065" s="31"/>
      <c r="AN1065" s="39" t="str">
        <f t="array" ref="AN1065">IFNA(TEXT(XLOOKUP(C:C,'Follow up.2'!B:B,'Follow up.2'!AF:AF), "mm/yyyy"), "-")</f>
        <v/>
      </c>
      <c r="AO1065" s="31"/>
      <c r="AP1065" s="27"/>
      <c r="AQ1065" s="3"/>
      <c r="AR1065" s="3"/>
      <c r="AS1065" s="3"/>
      <c r="AT1065" s="3"/>
      <c r="AU1065" s="3"/>
      <c r="AV1065" s="3"/>
      <c r="AW1065" s="3"/>
      <c r="AX1065" s="3"/>
      <c r="AY1065" s="3"/>
      <c r="AZ1065" s="3"/>
      <c r="BA1065" s="3"/>
      <c r="BB1065" s="3"/>
      <c r="BC1065" s="3"/>
      <c r="BD1065" s="3"/>
      <c r="BE1065" s="3"/>
      <c r="BF1065" s="3"/>
      <c r="BG1065" s="3"/>
      <c r="BH1065" s="3"/>
      <c r="BI1065" s="3"/>
    </row>
    <row r="1066" ht="12.75" customHeight="1">
      <c r="A1066" s="1"/>
      <c r="B1066" s="1" t="str">
        <f t="array" ref="B1066">ifna(iferror(xlookup(C:C,'1000'!A:A,'1000'!D:D),iferror(xlookup(C:C,'2000'!A:A,'2000'!D:D),xlookup(C:C,'3000'!A:A,'3000'!D:D))),"-")</f>
        <v>-</v>
      </c>
      <c r="C1066" s="256">
        <v>925.0</v>
      </c>
      <c r="D1066" s="250" t="s">
        <v>3959</v>
      </c>
      <c r="E1066" s="250" t="s">
        <v>3960</v>
      </c>
      <c r="F1066" s="250" t="s">
        <v>117</v>
      </c>
      <c r="G1066" s="250" t="s">
        <v>131</v>
      </c>
      <c r="H1066" s="28" t="s">
        <v>3961</v>
      </c>
      <c r="I1066" s="257">
        <v>0.0</v>
      </c>
      <c r="J1066" s="250" t="s">
        <v>3962</v>
      </c>
      <c r="K1066" s="254" t="s">
        <v>42</v>
      </c>
      <c r="L1066" s="250" t="s">
        <v>42</v>
      </c>
      <c r="M1066" s="51" t="s">
        <v>895</v>
      </c>
      <c r="N1066" s="153" t="s">
        <v>58</v>
      </c>
      <c r="O1066" s="149" t="s">
        <v>58</v>
      </c>
      <c r="P1066" s="66"/>
      <c r="Q1066" s="66"/>
      <c r="R1066" s="66"/>
      <c r="S1066" s="66"/>
      <c r="T1066" s="66"/>
      <c r="U1066" s="66"/>
      <c r="V1066" s="66"/>
      <c r="W1066" s="66"/>
      <c r="X1066" s="66"/>
      <c r="Y1066" s="66"/>
      <c r="Z1066" s="38" t="str">
        <f t="array" ref="Z1066">IFERROR(xlookup(C:C,'Follow up.1'!A:A,'Follow up.1'!AF:AF),"-")</f>
        <v>-</v>
      </c>
      <c r="AA1066" s="27"/>
      <c r="AB1066" s="27"/>
      <c r="AC1066" s="27"/>
      <c r="AD1066" s="27"/>
      <c r="AE1066" s="27"/>
      <c r="AF1066" s="27"/>
      <c r="AG1066" s="27"/>
      <c r="AH1066" s="27"/>
      <c r="AI1066" s="27"/>
      <c r="AJ1066" s="27"/>
      <c r="AK1066" s="27"/>
      <c r="AL1066" s="27"/>
      <c r="AM1066" s="27"/>
      <c r="AN1066" s="39" t="str">
        <f t="array" ref="AN1066">IFNA(TEXT(XLOOKUP(C:C,'Follow up.2'!B:B,'Follow up.2'!AF:AF),if(left(B1066,1)="3","x", "mm/yyyy")), "-")</f>
        <v>-</v>
      </c>
      <c r="AO1066" s="27"/>
      <c r="AP1066" s="27"/>
      <c r="AQ1066" s="3"/>
      <c r="AR1066" s="3"/>
      <c r="AS1066" s="3"/>
      <c r="AT1066" s="3"/>
      <c r="AU1066" s="3"/>
      <c r="AV1066" s="3"/>
      <c r="AW1066" s="3"/>
      <c r="AX1066" s="3"/>
      <c r="AY1066" s="3"/>
      <c r="AZ1066" s="3"/>
      <c r="BA1066" s="3"/>
      <c r="BB1066" s="3"/>
      <c r="BC1066" s="3"/>
      <c r="BD1066" s="3"/>
      <c r="BE1066" s="3"/>
      <c r="BF1066" s="3"/>
      <c r="BG1066" s="3"/>
      <c r="BH1066" s="3"/>
      <c r="BI1066" s="3"/>
    </row>
    <row r="1067" ht="12.75" customHeight="1">
      <c r="A1067" s="1"/>
      <c r="B1067" s="1" t="str">
        <f t="array" ref="B1067">ifna(iferror(xlookup(C:C,'1000'!A:A,'1000'!D:D),iferror(xlookup(C:C,'2000'!A:A,'2000'!D:D),xlookup(C:C,'3000'!A:A,'3000'!D:D))),"-")</f>
        <v>-</v>
      </c>
      <c r="C1067" s="256">
        <v>993.0</v>
      </c>
      <c r="D1067" s="250" t="s">
        <v>1409</v>
      </c>
      <c r="E1067" s="250" t="s">
        <v>215</v>
      </c>
      <c r="F1067" s="250" t="s">
        <v>117</v>
      </c>
      <c r="G1067" s="250" t="s">
        <v>131</v>
      </c>
      <c r="H1067" s="251" t="s">
        <v>3963</v>
      </c>
      <c r="I1067" s="257" t="s">
        <v>3964</v>
      </c>
      <c r="J1067" s="250" t="s">
        <v>3965</v>
      </c>
      <c r="K1067" s="254" t="s">
        <v>42</v>
      </c>
      <c r="L1067" s="255" t="s">
        <v>42</v>
      </c>
      <c r="M1067" s="51" t="s">
        <v>895</v>
      </c>
      <c r="N1067" s="153" t="s">
        <v>58</v>
      </c>
      <c r="O1067" s="149" t="s">
        <v>58</v>
      </c>
      <c r="P1067" s="35"/>
      <c r="Q1067" s="35"/>
      <c r="R1067" s="35"/>
      <c r="S1067" s="35"/>
      <c r="T1067" s="35"/>
      <c r="U1067" s="35"/>
      <c r="V1067" s="35"/>
      <c r="W1067" s="35"/>
      <c r="X1067" s="35"/>
      <c r="Y1067" s="35"/>
      <c r="Z1067" s="38" t="str">
        <f t="array" ref="Z1067">IFERROR(xlookup(C:C,'Follow up.1'!A:A,'Follow up.1'!AF:AF),"-")</f>
        <v>-</v>
      </c>
      <c r="AA1067" s="31"/>
      <c r="AB1067" s="31"/>
      <c r="AC1067" s="31"/>
      <c r="AD1067" s="31"/>
      <c r="AE1067" s="31"/>
      <c r="AF1067" s="31"/>
      <c r="AG1067" s="31"/>
      <c r="AH1067" s="31"/>
      <c r="AI1067" s="31"/>
      <c r="AJ1067" s="31"/>
      <c r="AK1067" s="31"/>
      <c r="AL1067" s="31"/>
      <c r="AM1067" s="31"/>
      <c r="AN1067" s="39" t="str">
        <f t="array" ref="AN1067">IFNA(TEXT(XLOOKUP(C:C,'Follow up.2'!B:B,'Follow up.2'!AF:AF),if(left(B1067,1)="3","x", "mm/yyyy")), "-")</f>
        <v>-</v>
      </c>
      <c r="AO1067" s="31"/>
      <c r="AP1067" s="27"/>
      <c r="AQ1067" s="3"/>
      <c r="AR1067" s="3"/>
      <c r="AS1067" s="3"/>
      <c r="AT1067" s="3"/>
      <c r="AU1067" s="3"/>
      <c r="AV1067" s="3"/>
      <c r="AW1067" s="3"/>
      <c r="AX1067" s="3"/>
      <c r="AY1067" s="3"/>
      <c r="AZ1067" s="3"/>
      <c r="BA1067" s="3"/>
      <c r="BB1067" s="3"/>
      <c r="BC1067" s="3"/>
      <c r="BD1067" s="3"/>
      <c r="BE1067" s="3"/>
      <c r="BF1067" s="3"/>
      <c r="BG1067" s="3"/>
      <c r="BH1067" s="3"/>
      <c r="BI1067" s="3"/>
    </row>
    <row r="1068" ht="12.75" customHeight="1">
      <c r="A1068" s="1"/>
      <c r="B1068" s="1" t="str">
        <f t="array" ref="B1068">ifna(iferror(xlookup(C:C,'1000'!A:A,'1000'!D:D),iferror(xlookup(C:C,'2000'!A:A,'2000'!D:D),xlookup(C:C,'3000'!A:A,'3000'!D:D))),"-")</f>
        <v>-</v>
      </c>
      <c r="C1068" s="256">
        <v>1034.0</v>
      </c>
      <c r="D1068" s="250" t="s">
        <v>3966</v>
      </c>
      <c r="E1068" s="250" t="s">
        <v>3896</v>
      </c>
      <c r="F1068" s="250" t="s">
        <v>117</v>
      </c>
      <c r="G1068" s="250" t="s">
        <v>131</v>
      </c>
      <c r="H1068" s="28" t="s">
        <v>3967</v>
      </c>
      <c r="I1068" s="257" t="s">
        <v>3968</v>
      </c>
      <c r="J1068" s="250" t="s">
        <v>3899</v>
      </c>
      <c r="K1068" s="254" t="s">
        <v>42</v>
      </c>
      <c r="L1068" s="255" t="s">
        <v>42</v>
      </c>
      <c r="M1068" s="51" t="s">
        <v>895</v>
      </c>
      <c r="N1068" s="153" t="s">
        <v>58</v>
      </c>
      <c r="O1068" s="149" t="s">
        <v>58</v>
      </c>
      <c r="P1068" s="35" t="s">
        <v>45</v>
      </c>
      <c r="Q1068" s="35" t="s">
        <v>45</v>
      </c>
      <c r="R1068" s="35" t="s">
        <v>76</v>
      </c>
      <c r="S1068" s="35"/>
      <c r="T1068" s="35"/>
      <c r="U1068" s="35"/>
      <c r="V1068" s="35"/>
      <c r="W1068" s="35"/>
      <c r="X1068" s="35"/>
      <c r="Y1068" s="35"/>
      <c r="Z1068" s="38" t="str">
        <f t="array" ref="Z1068">IFERROR(xlookup(C:C,'Follow up.1'!A:A,'Follow up.1'!AF:AF),"-")</f>
        <v>-</v>
      </c>
      <c r="AA1068" s="31"/>
      <c r="AB1068" s="31"/>
      <c r="AC1068" s="31"/>
      <c r="AD1068" s="31"/>
      <c r="AE1068" s="31"/>
      <c r="AF1068" s="31"/>
      <c r="AG1068" s="31"/>
      <c r="AH1068" s="31"/>
      <c r="AI1068" s="31"/>
      <c r="AJ1068" s="31"/>
      <c r="AK1068" s="31"/>
      <c r="AL1068" s="31"/>
      <c r="AM1068" s="31"/>
      <c r="AN1068" s="39" t="str">
        <f t="array" ref="AN1068">IFNA(TEXT(XLOOKUP(C:C,'Follow up.2'!B:B,'Follow up.2'!AF:AF),if(left(B1068,1)="3","x", "mm/yyyy")), "-")</f>
        <v>-</v>
      </c>
      <c r="AO1068" s="31"/>
      <c r="AP1068" s="27"/>
      <c r="AQ1068" s="3"/>
      <c r="AR1068" s="3"/>
      <c r="AS1068" s="3"/>
      <c r="AT1068" s="3"/>
      <c r="AU1068" s="3"/>
      <c r="AV1068" s="3"/>
      <c r="AW1068" s="3"/>
      <c r="AX1068" s="3"/>
      <c r="AY1068" s="3"/>
      <c r="AZ1068" s="3"/>
      <c r="BA1068" s="3"/>
      <c r="BB1068" s="3"/>
      <c r="BC1068" s="3"/>
      <c r="BD1068" s="3"/>
      <c r="BE1068" s="3"/>
      <c r="BF1068" s="3"/>
      <c r="BG1068" s="3"/>
      <c r="BH1068" s="3"/>
      <c r="BI1068" s="3"/>
    </row>
    <row r="1069" ht="12.75" customHeight="1">
      <c r="A1069" s="1"/>
      <c r="B1069" s="1" t="str">
        <f t="array" ref="B1069">ifna(iferror(xlookup(C:C,'1000'!A:A,'1000'!D:D),iferror(xlookup(C:C,'2000'!A:A,'2000'!D:D),xlookup(C:C,'3000'!A:A,'3000'!D:D))),"-")</f>
        <v>-</v>
      </c>
      <c r="C1069" s="256">
        <v>1038.0</v>
      </c>
      <c r="D1069" s="250" t="s">
        <v>3969</v>
      </c>
      <c r="E1069" s="250" t="s">
        <v>3970</v>
      </c>
      <c r="F1069" s="250" t="s">
        <v>117</v>
      </c>
      <c r="G1069" s="250" t="s">
        <v>131</v>
      </c>
      <c r="H1069" s="251" t="s">
        <v>3971</v>
      </c>
      <c r="I1069" s="257" t="s">
        <v>3972</v>
      </c>
      <c r="J1069" s="250" t="s">
        <v>3014</v>
      </c>
      <c r="K1069" s="254" t="s">
        <v>3015</v>
      </c>
      <c r="L1069" s="255" t="s">
        <v>3015</v>
      </c>
      <c r="M1069" s="31"/>
      <c r="N1069" s="153" t="s">
        <v>58</v>
      </c>
      <c r="O1069" s="149" t="s">
        <v>58</v>
      </c>
      <c r="P1069" s="35" t="s">
        <v>45</v>
      </c>
      <c r="Q1069" s="35" t="s">
        <v>46</v>
      </c>
      <c r="R1069" s="35"/>
      <c r="S1069" s="35"/>
      <c r="T1069" s="35"/>
      <c r="U1069" s="35"/>
      <c r="V1069" s="35"/>
      <c r="W1069" s="35"/>
      <c r="X1069" s="35"/>
      <c r="Y1069" s="35"/>
      <c r="Z1069" s="38" t="str">
        <f t="array" ref="Z1069">IFERROR(xlookup(C:C,'Follow up.1'!A:A,'Follow up.1'!AF:AF),"-")</f>
        <v>-</v>
      </c>
      <c r="AA1069" s="31"/>
      <c r="AB1069" s="31"/>
      <c r="AC1069" s="31"/>
      <c r="AD1069" s="31"/>
      <c r="AE1069" s="31"/>
      <c r="AF1069" s="31"/>
      <c r="AG1069" s="31"/>
      <c r="AH1069" s="31"/>
      <c r="AI1069" s="31"/>
      <c r="AJ1069" s="31"/>
      <c r="AK1069" s="31"/>
      <c r="AL1069" s="31"/>
      <c r="AM1069" s="31"/>
      <c r="AN1069" s="39" t="str">
        <f t="array" ref="AN1069">IFNA(TEXT(XLOOKUP(C:C,'Follow up.2'!B:B,'Follow up.2'!AF:AF),if(left(B1069,1)="3","x", "mm/yyyy")), "-")</f>
        <v>-</v>
      </c>
      <c r="AO1069" s="31"/>
      <c r="AP1069" s="27"/>
      <c r="AQ1069" s="3"/>
      <c r="AR1069" s="3"/>
      <c r="AS1069" s="3"/>
      <c r="AT1069" s="3"/>
      <c r="AU1069" s="3"/>
      <c r="AV1069" s="3"/>
      <c r="AW1069" s="3"/>
      <c r="AX1069" s="3"/>
      <c r="AY1069" s="3"/>
      <c r="AZ1069" s="3"/>
      <c r="BA1069" s="3"/>
      <c r="BB1069" s="3"/>
      <c r="BC1069" s="3"/>
      <c r="BD1069" s="3"/>
      <c r="BE1069" s="3"/>
      <c r="BF1069" s="3"/>
      <c r="BG1069" s="3"/>
      <c r="BH1069" s="3"/>
      <c r="BI1069" s="3"/>
    </row>
    <row r="1070" ht="12.75" customHeight="1">
      <c r="A1070" s="1"/>
      <c r="B1070" s="1" t="str">
        <f t="array" ref="B1070">ifna(iferror(xlookup(C:C,'1000'!A:A,'1000'!D:D),iferror(xlookup(C:C,'2000'!A:A,'2000'!D:D),xlookup(C:C,'3000'!A:A,'3000'!D:D))),"-")</f>
        <v>-</v>
      </c>
      <c r="C1070" s="256">
        <v>1047.0</v>
      </c>
      <c r="D1070" s="250" t="s">
        <v>1791</v>
      </c>
      <c r="E1070" s="250" t="s">
        <v>3973</v>
      </c>
      <c r="F1070" s="250" t="s">
        <v>117</v>
      </c>
      <c r="G1070" s="250" t="s">
        <v>131</v>
      </c>
      <c r="H1070" s="251" t="s">
        <v>1990</v>
      </c>
      <c r="I1070" s="257">
        <v>0.0</v>
      </c>
      <c r="J1070" s="250" t="s">
        <v>1991</v>
      </c>
      <c r="K1070" s="254" t="s">
        <v>42</v>
      </c>
      <c r="L1070" s="255" t="s">
        <v>42</v>
      </c>
      <c r="M1070" s="51" t="s">
        <v>895</v>
      </c>
      <c r="N1070" s="153" t="s">
        <v>58</v>
      </c>
      <c r="O1070" s="149" t="s">
        <v>58</v>
      </c>
      <c r="P1070" s="35" t="s">
        <v>46</v>
      </c>
      <c r="Q1070" s="35"/>
      <c r="R1070" s="35"/>
      <c r="S1070" s="35"/>
      <c r="T1070" s="35"/>
      <c r="U1070" s="35"/>
      <c r="V1070" s="35"/>
      <c r="W1070" s="35"/>
      <c r="X1070" s="35"/>
      <c r="Y1070" s="35"/>
      <c r="Z1070" s="38" t="str">
        <f t="array" ref="Z1070">IFERROR(xlookup(C:C,'Follow up.1'!A:A,'Follow up.1'!AF:AF),"-")</f>
        <v>-</v>
      </c>
      <c r="AA1070" s="31"/>
      <c r="AB1070" s="31"/>
      <c r="AC1070" s="31"/>
      <c r="AD1070" s="31"/>
      <c r="AE1070" s="31"/>
      <c r="AF1070" s="31"/>
      <c r="AG1070" s="31"/>
      <c r="AH1070" s="31"/>
      <c r="AI1070" s="31"/>
      <c r="AJ1070" s="31"/>
      <c r="AK1070" s="31"/>
      <c r="AL1070" s="31"/>
      <c r="AM1070" s="31"/>
      <c r="AN1070" s="39" t="str">
        <f t="array" ref="AN1070">IFNA(TEXT(XLOOKUP(C:C,'Follow up.2'!B:B,'Follow up.2'!AF:AF), "mm/yyyy"), "-")</f>
        <v>-</v>
      </c>
      <c r="AO1070" s="31"/>
      <c r="AP1070" s="27"/>
      <c r="AQ1070" s="3"/>
      <c r="AR1070" s="3"/>
      <c r="AS1070" s="3"/>
      <c r="AT1070" s="3"/>
      <c r="AU1070" s="3"/>
      <c r="AV1070" s="3"/>
      <c r="AW1070" s="3"/>
      <c r="AX1070" s="3"/>
      <c r="AY1070" s="3"/>
      <c r="AZ1070" s="3"/>
      <c r="BA1070" s="3"/>
      <c r="BB1070" s="3"/>
      <c r="BC1070" s="3"/>
      <c r="BD1070" s="3"/>
      <c r="BE1070" s="3"/>
      <c r="BF1070" s="3"/>
      <c r="BG1070" s="3"/>
      <c r="BH1070" s="3"/>
      <c r="BI1070" s="3"/>
    </row>
    <row r="1071" ht="12.75" customHeight="1">
      <c r="A1071" s="1"/>
      <c r="B1071" s="1" t="str">
        <f t="array" ref="B1071">ifna(iferror(xlookup(C:C,'1000'!A:A,'1000'!D:D),iferror(xlookup(C:C,'2000'!A:A,'2000'!D:D),xlookup(C:C,'3000'!A:A,'3000'!D:D))),"-")</f>
        <v>-</v>
      </c>
      <c r="C1071" s="256">
        <v>1090.0</v>
      </c>
      <c r="D1071" s="250" t="s">
        <v>495</v>
      </c>
      <c r="E1071" s="250" t="s">
        <v>496</v>
      </c>
      <c r="F1071" s="250" t="s">
        <v>117</v>
      </c>
      <c r="G1071" s="250" t="s">
        <v>131</v>
      </c>
      <c r="H1071" s="251">
        <v>0.0</v>
      </c>
      <c r="I1071" s="257">
        <v>0.0</v>
      </c>
      <c r="J1071" s="250" t="s">
        <v>498</v>
      </c>
      <c r="K1071" s="254" t="s">
        <v>42</v>
      </c>
      <c r="L1071" s="255" t="s">
        <v>42</v>
      </c>
      <c r="M1071" s="51" t="s">
        <v>895</v>
      </c>
      <c r="N1071" s="153" t="s">
        <v>58</v>
      </c>
      <c r="O1071" s="149" t="s">
        <v>58</v>
      </c>
      <c r="P1071" s="35" t="s">
        <v>56</v>
      </c>
      <c r="Q1071" s="35" t="s">
        <v>56</v>
      </c>
      <c r="R1071" s="35" t="s">
        <v>56</v>
      </c>
      <c r="S1071" s="35" t="s">
        <v>56</v>
      </c>
      <c r="T1071" s="35" t="s">
        <v>56</v>
      </c>
      <c r="U1071" s="35"/>
      <c r="V1071" s="35"/>
      <c r="W1071" s="35"/>
      <c r="X1071" s="35"/>
      <c r="Y1071" s="35"/>
      <c r="Z1071" s="38" t="str">
        <f t="array" ref="Z1071">IFERROR(xlookup(C:C,'Follow up.1'!A:A,'Follow up.1'!AF:AF),"-")</f>
        <v>-</v>
      </c>
      <c r="AA1071" s="31"/>
      <c r="AB1071" s="31"/>
      <c r="AC1071" s="31"/>
      <c r="AD1071" s="31"/>
      <c r="AE1071" s="31"/>
      <c r="AF1071" s="31"/>
      <c r="AG1071" s="31"/>
      <c r="AH1071" s="31"/>
      <c r="AI1071" s="31"/>
      <c r="AJ1071" s="31"/>
      <c r="AK1071" s="31"/>
      <c r="AL1071" s="31"/>
      <c r="AM1071" s="31"/>
      <c r="AN1071" s="39" t="str">
        <f t="array" ref="AN1071">IFNA(TEXT(XLOOKUP(C:C,'Follow up.2'!B:B,'Follow up.2'!AF:AF), "mm/yyyy"), "-")</f>
        <v>-</v>
      </c>
      <c r="AO1071" s="31"/>
      <c r="AP1071" s="27"/>
      <c r="AQ1071" s="3"/>
      <c r="AR1071" s="3"/>
      <c r="AS1071" s="3"/>
      <c r="AT1071" s="3"/>
      <c r="AU1071" s="3"/>
      <c r="AV1071" s="3"/>
      <c r="AW1071" s="3"/>
      <c r="AX1071" s="3"/>
      <c r="AY1071" s="3"/>
      <c r="AZ1071" s="3"/>
      <c r="BA1071" s="3"/>
      <c r="BB1071" s="3"/>
      <c r="BC1071" s="3"/>
      <c r="BD1071" s="3"/>
      <c r="BE1071" s="3"/>
      <c r="BF1071" s="3"/>
      <c r="BG1071" s="3"/>
      <c r="BH1071" s="3"/>
      <c r="BI1071" s="3"/>
    </row>
    <row r="1072" ht="12.75" customHeight="1">
      <c r="A1072" s="1"/>
      <c r="B1072" s="1" t="str">
        <f t="array" ref="B1072">ifna(iferror(xlookup(C:C,'1000'!A:A,'1000'!D:D),iferror(xlookup(C:C,'2000'!A:A,'2000'!D:D),xlookup(C:C,'3000'!A:A,'3000'!D:D))),"-")</f>
        <v>-</v>
      </c>
      <c r="C1072" s="256">
        <v>1091.0</v>
      </c>
      <c r="D1072" s="250" t="s">
        <v>3945</v>
      </c>
      <c r="E1072" s="250" t="s">
        <v>758</v>
      </c>
      <c r="F1072" s="250" t="s">
        <v>117</v>
      </c>
      <c r="G1072" s="250" t="s">
        <v>131</v>
      </c>
      <c r="H1072" s="251" t="s">
        <v>3974</v>
      </c>
      <c r="I1072" s="257" t="s">
        <v>3975</v>
      </c>
      <c r="J1072" s="250" t="s">
        <v>760</v>
      </c>
      <c r="K1072" s="254" t="s">
        <v>42</v>
      </c>
      <c r="L1072" s="255" t="s">
        <v>42</v>
      </c>
      <c r="M1072" s="93" t="s">
        <v>3976</v>
      </c>
      <c r="N1072" s="82" t="s">
        <v>3977</v>
      </c>
      <c r="O1072" s="149" t="s">
        <v>654</v>
      </c>
      <c r="P1072" s="35" t="s">
        <v>106</v>
      </c>
      <c r="Q1072" s="35"/>
      <c r="R1072" s="35"/>
      <c r="S1072" s="35"/>
      <c r="T1072" s="35"/>
      <c r="U1072" s="35"/>
      <c r="V1072" s="35"/>
      <c r="W1072" s="35"/>
      <c r="X1072" s="35"/>
      <c r="Y1072" s="35"/>
      <c r="Z1072" s="38" t="str">
        <f t="array" ref="Z1072">IFERROR(xlookup(C:C,'Follow up.1'!A:A,'Follow up.1'!AF:AF),"-")</f>
        <v>-</v>
      </c>
      <c r="AA1072" s="31"/>
      <c r="AB1072" s="31"/>
      <c r="AC1072" s="31"/>
      <c r="AD1072" s="31"/>
      <c r="AE1072" s="31"/>
      <c r="AF1072" s="31"/>
      <c r="AG1072" s="31"/>
      <c r="AH1072" s="31"/>
      <c r="AI1072" s="31"/>
      <c r="AJ1072" s="31"/>
      <c r="AK1072" s="31"/>
      <c r="AL1072" s="31"/>
      <c r="AM1072" s="31"/>
      <c r="AN1072" s="39" t="str">
        <f t="array" ref="AN1072">IFNA(TEXT(XLOOKUP(C:C,'Follow up.2'!B:B,'Follow up.2'!AF:AF), "mm/yyyy"), "-")</f>
        <v>-</v>
      </c>
      <c r="AO1072" s="31"/>
      <c r="AP1072" s="27"/>
      <c r="AQ1072" s="3"/>
      <c r="AR1072" s="3"/>
      <c r="AS1072" s="3"/>
      <c r="AT1072" s="3"/>
      <c r="AU1072" s="3"/>
      <c r="AV1072" s="3"/>
      <c r="AW1072" s="3"/>
      <c r="AX1072" s="3"/>
      <c r="AY1072" s="3"/>
      <c r="AZ1072" s="3"/>
      <c r="BA1072" s="3"/>
      <c r="BB1072" s="3"/>
      <c r="BC1072" s="3"/>
      <c r="BD1072" s="3"/>
      <c r="BE1072" s="3"/>
      <c r="BF1072" s="3"/>
      <c r="BG1072" s="3"/>
      <c r="BH1072" s="3"/>
      <c r="BI1072" s="3"/>
    </row>
    <row r="1073" ht="12.75" customHeight="1">
      <c r="A1073" s="1"/>
      <c r="B1073" s="1">
        <f t="array" ref="B1073">ifna(iferror(xlookup(C:C,'1000'!A:A,'1000'!D:D),iferror(xlookup(C:C,'2000'!A:A,'2000'!D:D),xlookup(C:C,'3000'!A:A,'3000'!D:D))),"-")</f>
        <v>2014</v>
      </c>
      <c r="C1073" s="256">
        <v>549.0</v>
      </c>
      <c r="D1073" s="258" t="s">
        <v>3978</v>
      </c>
      <c r="E1073" s="250" t="s">
        <v>3979</v>
      </c>
      <c r="F1073" s="250" t="s">
        <v>117</v>
      </c>
      <c r="G1073" s="250" t="s">
        <v>3980</v>
      </c>
      <c r="H1073" s="251" t="s">
        <v>3981</v>
      </c>
      <c r="I1073" s="257" t="s">
        <v>3982</v>
      </c>
      <c r="J1073" s="250" t="s">
        <v>3983</v>
      </c>
      <c r="K1073" s="254" t="s">
        <v>3984</v>
      </c>
      <c r="L1073" s="255" t="s">
        <v>3984</v>
      </c>
      <c r="M1073" s="32" t="s">
        <v>3985</v>
      </c>
      <c r="N1073" s="33" t="s">
        <v>654</v>
      </c>
      <c r="O1073" s="86" t="s">
        <v>654</v>
      </c>
      <c r="P1073" s="66" t="s">
        <v>45</v>
      </c>
      <c r="Q1073" s="66" t="s">
        <v>45</v>
      </c>
      <c r="R1073" s="66" t="s">
        <v>45</v>
      </c>
      <c r="S1073" s="66" t="s">
        <v>45</v>
      </c>
      <c r="T1073" s="66" t="s">
        <v>45</v>
      </c>
      <c r="U1073" s="66" t="s">
        <v>45</v>
      </c>
      <c r="V1073" s="66" t="s">
        <v>45</v>
      </c>
      <c r="W1073" s="66" t="s">
        <v>45</v>
      </c>
      <c r="X1073" s="66" t="s">
        <v>45</v>
      </c>
      <c r="Y1073" s="66" t="s">
        <v>45</v>
      </c>
      <c r="Z1073" s="38" t="str">
        <f t="array" ref="Z1073">IFERROR(xlookup(C:C,'Follow up.1'!A:A,'Follow up.1'!AF:AF),"-")</f>
        <v>  6/25</v>
      </c>
      <c r="AA1073" s="32" t="s">
        <v>87</v>
      </c>
      <c r="AB1073" s="32" t="s">
        <v>87</v>
      </c>
      <c r="AC1073" s="32" t="s">
        <v>86</v>
      </c>
      <c r="AD1073" s="32" t="s">
        <v>86</v>
      </c>
      <c r="AE1073" s="32"/>
      <c r="AF1073" s="32" t="s">
        <v>68</v>
      </c>
      <c r="AG1073" s="32"/>
      <c r="AH1073" s="32"/>
      <c r="AI1073" s="31"/>
      <c r="AJ1073" s="31"/>
      <c r="AK1073" s="31"/>
      <c r="AL1073" s="31"/>
      <c r="AM1073" s="31"/>
      <c r="AN1073" s="39" t="str">
        <f t="array" ref="AN1073">IFNA(TEXT(XLOOKUP(C:C,'Follow up.2'!B:B,'Follow up.2'!AF:AF),if(left(B1073,1)="3","x", "mm/yyyy")), "-")</f>
        <v/>
      </c>
      <c r="AO1073" s="31"/>
      <c r="AP1073" s="27"/>
      <c r="AQ1073" s="3"/>
      <c r="AR1073" s="3"/>
      <c r="AS1073" s="3"/>
      <c r="AT1073" s="3"/>
      <c r="AU1073" s="3"/>
      <c r="AV1073" s="3"/>
      <c r="AW1073" s="3"/>
      <c r="AX1073" s="3"/>
      <c r="AY1073" s="3"/>
      <c r="AZ1073" s="3"/>
      <c r="BA1073" s="3"/>
      <c r="BB1073" s="3"/>
      <c r="BC1073" s="3"/>
      <c r="BD1073" s="3"/>
      <c r="BE1073" s="3"/>
      <c r="BF1073" s="3"/>
      <c r="BG1073" s="3"/>
      <c r="BH1073" s="3"/>
      <c r="BI1073" s="3"/>
    </row>
    <row r="1074" ht="12.75" customHeight="1">
      <c r="A1074" s="1"/>
      <c r="B1074" s="1" t="str">
        <f t="array" ref="B1074">ifna(iferror(xlookup(C:C,'1000'!A:A,'1000'!D:D),iferror(xlookup(C:C,'2000'!A:A,'2000'!D:D),xlookup(C:C,'3000'!A:A,'3000'!D:D))),"-")</f>
        <v>-</v>
      </c>
      <c r="C1074" s="256">
        <v>776.0</v>
      </c>
      <c r="D1074" s="250" t="s">
        <v>3986</v>
      </c>
      <c r="E1074" s="250" t="s">
        <v>1216</v>
      </c>
      <c r="F1074" s="250" t="s">
        <v>117</v>
      </c>
      <c r="G1074" s="250" t="s">
        <v>3980</v>
      </c>
      <c r="H1074" s="251" t="s">
        <v>3987</v>
      </c>
      <c r="I1074" s="257">
        <v>0.0</v>
      </c>
      <c r="J1074" s="250" t="s">
        <v>3988</v>
      </c>
      <c r="K1074" s="254" t="s">
        <v>42</v>
      </c>
      <c r="L1074" s="255" t="s">
        <v>42</v>
      </c>
      <c r="M1074" s="51" t="s">
        <v>895</v>
      </c>
      <c r="N1074" s="153" t="s">
        <v>58</v>
      </c>
      <c r="O1074" s="149" t="s">
        <v>58</v>
      </c>
      <c r="P1074" s="35"/>
      <c r="Q1074" s="35"/>
      <c r="R1074" s="35"/>
      <c r="S1074" s="35"/>
      <c r="T1074" s="35"/>
      <c r="U1074" s="35"/>
      <c r="V1074" s="35"/>
      <c r="W1074" s="35"/>
      <c r="X1074" s="35"/>
      <c r="Y1074" s="35"/>
      <c r="Z1074" s="38" t="str">
        <f t="array" ref="Z1074">IFERROR(xlookup(C:C,'Follow up.1'!A:A,'Follow up.1'!AF:AF),"-")</f>
        <v>-</v>
      </c>
      <c r="AA1074" s="31"/>
      <c r="AB1074" s="31"/>
      <c r="AC1074" s="31"/>
      <c r="AD1074" s="31"/>
      <c r="AE1074" s="31"/>
      <c r="AF1074" s="31"/>
      <c r="AG1074" s="31"/>
      <c r="AH1074" s="31"/>
      <c r="AI1074" s="31"/>
      <c r="AJ1074" s="31"/>
      <c r="AK1074" s="31"/>
      <c r="AL1074" s="31"/>
      <c r="AM1074" s="31"/>
      <c r="AN1074" s="39" t="str">
        <f t="array" ref="AN1074">IFNA(TEXT(XLOOKUP(C:C,'Follow up.2'!B:B,'Follow up.2'!AF:AF),if(left(B1074,1)="3","x", "mm/yyyy")), "-")</f>
        <v>-</v>
      </c>
      <c r="AO1074" s="31"/>
      <c r="AP1074" s="27"/>
      <c r="AQ1074" s="3"/>
      <c r="AR1074" s="3"/>
      <c r="AS1074" s="3"/>
      <c r="AT1074" s="3"/>
      <c r="AU1074" s="3"/>
      <c r="AV1074" s="3"/>
      <c r="AW1074" s="3"/>
      <c r="AX1074" s="3"/>
      <c r="AY1074" s="3"/>
      <c r="AZ1074" s="3"/>
      <c r="BA1074" s="3"/>
      <c r="BB1074" s="3"/>
      <c r="BC1074" s="3"/>
      <c r="BD1074" s="3"/>
      <c r="BE1074" s="3"/>
      <c r="BF1074" s="3"/>
      <c r="BG1074" s="3"/>
      <c r="BH1074" s="3"/>
      <c r="BI1074" s="3"/>
    </row>
    <row r="1075" ht="12.75" customHeight="1">
      <c r="A1075" s="1"/>
      <c r="B1075" s="1" t="str">
        <f t="array" ref="B1075">ifna(iferror(xlookup(C:C,'1000'!A:A,'1000'!D:D),iferror(xlookup(C:C,'2000'!A:A,'2000'!D:D),xlookup(C:C,'3000'!A:A,'3000'!D:D))),"-")</f>
        <v>-</v>
      </c>
      <c r="C1075" s="256">
        <v>780.0</v>
      </c>
      <c r="D1075" s="250" t="s">
        <v>3989</v>
      </c>
      <c r="E1075" s="250" t="s">
        <v>3990</v>
      </c>
      <c r="F1075" s="250" t="s">
        <v>117</v>
      </c>
      <c r="G1075" s="250" t="s">
        <v>3980</v>
      </c>
      <c r="H1075" s="251" t="s">
        <v>3991</v>
      </c>
      <c r="I1075" s="257">
        <v>0.0</v>
      </c>
      <c r="J1075" s="250" t="s">
        <v>3802</v>
      </c>
      <c r="K1075" s="254" t="s">
        <v>42</v>
      </c>
      <c r="L1075" s="255" t="s">
        <v>42</v>
      </c>
      <c r="M1075" s="51" t="s">
        <v>895</v>
      </c>
      <c r="N1075" s="153" t="s">
        <v>58</v>
      </c>
      <c r="O1075" s="259" t="s">
        <v>58</v>
      </c>
      <c r="P1075" s="35"/>
      <c r="Q1075" s="35"/>
      <c r="R1075" s="35"/>
      <c r="S1075" s="35"/>
      <c r="T1075" s="35"/>
      <c r="U1075" s="35"/>
      <c r="V1075" s="35"/>
      <c r="W1075" s="35"/>
      <c r="X1075" s="35"/>
      <c r="Y1075" s="35"/>
      <c r="Z1075" s="38" t="str">
        <f t="array" ref="Z1075">IFERROR(xlookup(C:C,'Follow up.1'!A:A,'Follow up.1'!AF:AF),"-")</f>
        <v>-</v>
      </c>
      <c r="AA1075" s="31"/>
      <c r="AB1075" s="31"/>
      <c r="AC1075" s="31"/>
      <c r="AD1075" s="31"/>
      <c r="AE1075" s="31"/>
      <c r="AF1075" s="31"/>
      <c r="AG1075" s="31"/>
      <c r="AH1075" s="31"/>
      <c r="AI1075" s="31"/>
      <c r="AJ1075" s="31"/>
      <c r="AK1075" s="31"/>
      <c r="AL1075" s="31"/>
      <c r="AM1075" s="31"/>
      <c r="AN1075" s="39" t="str">
        <f t="array" ref="AN1075">IFNA(TEXT(XLOOKUP(C:C,'Follow up.2'!B:B,'Follow up.2'!AF:AF),if(left(B1075,1)="3","x", "mm/yyyy")), "-")</f>
        <v>-</v>
      </c>
      <c r="AO1075" s="31"/>
      <c r="AP1075" s="27"/>
      <c r="AQ1075" s="3"/>
      <c r="AR1075" s="3"/>
      <c r="AS1075" s="3"/>
      <c r="AT1075" s="3"/>
      <c r="AU1075" s="3"/>
      <c r="AV1075" s="3"/>
      <c r="AW1075" s="3"/>
      <c r="AX1075" s="3"/>
      <c r="AY1075" s="3"/>
      <c r="AZ1075" s="3"/>
      <c r="BA1075" s="3"/>
      <c r="BB1075" s="3"/>
      <c r="BC1075" s="3"/>
      <c r="BD1075" s="3"/>
      <c r="BE1075" s="3"/>
      <c r="BF1075" s="3"/>
      <c r="BG1075" s="3"/>
      <c r="BH1075" s="3"/>
      <c r="BI1075" s="3"/>
    </row>
    <row r="1076" ht="12.75" customHeight="1">
      <c r="A1076" s="1"/>
      <c r="B1076" s="1" t="str">
        <f t="array" ref="B1076">ifna(iferror(xlookup(C:C,'1000'!A:A,'1000'!D:D),iferror(xlookup(C:C,'2000'!A:A,'2000'!D:D),xlookup(C:C,'3000'!A:A,'3000'!D:D))),"-")</f>
        <v>-</v>
      </c>
      <c r="C1076" s="256">
        <v>831.0</v>
      </c>
      <c r="D1076" s="250" t="s">
        <v>3992</v>
      </c>
      <c r="E1076" s="250" t="s">
        <v>3993</v>
      </c>
      <c r="F1076" s="250" t="s">
        <v>117</v>
      </c>
      <c r="G1076" s="250" t="s">
        <v>3980</v>
      </c>
      <c r="H1076" s="28" t="s">
        <v>3994</v>
      </c>
      <c r="I1076" s="257" t="s">
        <v>3995</v>
      </c>
      <c r="J1076" s="250" t="s">
        <v>3996</v>
      </c>
      <c r="K1076" s="254" t="s">
        <v>42</v>
      </c>
      <c r="L1076" s="255" t="s">
        <v>42</v>
      </c>
      <c r="M1076" s="51" t="s">
        <v>895</v>
      </c>
      <c r="N1076" s="153" t="s">
        <v>58</v>
      </c>
      <c r="O1076" s="259" t="s">
        <v>58</v>
      </c>
      <c r="P1076" s="35"/>
      <c r="Q1076" s="35"/>
      <c r="R1076" s="35"/>
      <c r="S1076" s="35"/>
      <c r="T1076" s="35"/>
      <c r="U1076" s="35"/>
      <c r="V1076" s="35"/>
      <c r="W1076" s="35"/>
      <c r="X1076" s="35"/>
      <c r="Y1076" s="35"/>
      <c r="Z1076" s="38" t="str">
        <f t="array" ref="Z1076">IFERROR(xlookup(C:C,'Follow up.1'!A:A,'Follow up.1'!AF:AF),"-")</f>
        <v>-</v>
      </c>
      <c r="AA1076" s="31"/>
      <c r="AB1076" s="31"/>
      <c r="AC1076" s="31"/>
      <c r="AD1076" s="31"/>
      <c r="AE1076" s="31"/>
      <c r="AF1076" s="31"/>
      <c r="AG1076" s="31"/>
      <c r="AH1076" s="31"/>
      <c r="AI1076" s="31"/>
      <c r="AJ1076" s="31"/>
      <c r="AK1076" s="31"/>
      <c r="AL1076" s="31"/>
      <c r="AM1076" s="31"/>
      <c r="AN1076" s="39" t="str">
        <f t="array" ref="AN1076">IFNA(TEXT(XLOOKUP(C:C,'Follow up.2'!B:B,'Follow up.2'!AF:AF),if(left(B1076,1)="3","x", "mm/yyyy")), "-")</f>
        <v>-</v>
      </c>
      <c r="AO1076" s="31"/>
      <c r="AP1076" s="27"/>
      <c r="AQ1076" s="3"/>
      <c r="AR1076" s="3"/>
      <c r="AS1076" s="3"/>
      <c r="AT1076" s="3"/>
      <c r="AU1076" s="3"/>
      <c r="AV1076" s="3"/>
      <c r="AW1076" s="3"/>
      <c r="AX1076" s="3"/>
      <c r="AY1076" s="3"/>
      <c r="AZ1076" s="3"/>
      <c r="BA1076" s="3"/>
      <c r="BB1076" s="3"/>
      <c r="BC1076" s="3"/>
      <c r="BD1076" s="3"/>
      <c r="BE1076" s="3"/>
      <c r="BF1076" s="3"/>
      <c r="BG1076" s="3"/>
      <c r="BH1076" s="3"/>
      <c r="BI1076" s="3"/>
    </row>
    <row r="1077" ht="12.75" customHeight="1">
      <c r="A1077" s="1"/>
      <c r="B1077" s="1" t="str">
        <f t="array" ref="B1077">ifna(iferror(xlookup(C:C,'1000'!A:A,'1000'!D:D),iferror(xlookup(C:C,'2000'!A:A,'2000'!D:D),xlookup(C:C,'3000'!A:A,'3000'!D:D))),"-")</f>
        <v>-</v>
      </c>
      <c r="C1077" s="256">
        <v>885.0</v>
      </c>
      <c r="D1077" s="250" t="s">
        <v>3997</v>
      </c>
      <c r="E1077" s="250" t="s">
        <v>3998</v>
      </c>
      <c r="F1077" s="250" t="s">
        <v>117</v>
      </c>
      <c r="G1077" s="250" t="s">
        <v>3980</v>
      </c>
      <c r="H1077" s="28" t="s">
        <v>3999</v>
      </c>
      <c r="I1077" s="257" t="s">
        <v>4000</v>
      </c>
      <c r="J1077" s="250" t="s">
        <v>4001</v>
      </c>
      <c r="K1077" s="254" t="s">
        <v>42</v>
      </c>
      <c r="L1077" s="250" t="s">
        <v>42</v>
      </c>
      <c r="M1077" s="51" t="s">
        <v>895</v>
      </c>
      <c r="N1077" s="153" t="s">
        <v>58</v>
      </c>
      <c r="O1077" s="259" t="s">
        <v>58</v>
      </c>
      <c r="P1077" s="35" t="s">
        <v>45</v>
      </c>
      <c r="Q1077" s="35" t="s">
        <v>45</v>
      </c>
      <c r="R1077" s="35" t="s">
        <v>106</v>
      </c>
      <c r="S1077" s="66" t="s">
        <v>45</v>
      </c>
      <c r="T1077" s="66" t="s">
        <v>45</v>
      </c>
      <c r="U1077" s="66" t="s">
        <v>45</v>
      </c>
      <c r="V1077" s="36" t="s">
        <v>544</v>
      </c>
      <c r="W1077" s="66" t="s">
        <v>45</v>
      </c>
      <c r="X1077" s="66" t="s">
        <v>45</v>
      </c>
      <c r="Y1077" s="66"/>
      <c r="Z1077" s="38" t="str">
        <f t="array" ref="Z1077">IFERROR(xlookup(C:C,'Follow up.1'!A:A,'Follow up.1'!AF:AF),"-")</f>
        <v>-</v>
      </c>
      <c r="AA1077" s="27"/>
      <c r="AB1077" s="27"/>
      <c r="AC1077" s="27"/>
      <c r="AD1077" s="27"/>
      <c r="AE1077" s="27"/>
      <c r="AF1077" s="27"/>
      <c r="AG1077" s="27"/>
      <c r="AH1077" s="27"/>
      <c r="AI1077" s="27"/>
      <c r="AJ1077" s="27"/>
      <c r="AK1077" s="27"/>
      <c r="AL1077" s="27"/>
      <c r="AM1077" s="27"/>
      <c r="AN1077" s="39" t="str">
        <f t="array" ref="AN1077">IFNA(TEXT(XLOOKUP(C:C,'Follow up.2'!B:B,'Follow up.2'!AF:AF),if(left(B1077,1)="3","x", "mm/yyyy")), "-")</f>
        <v>-</v>
      </c>
      <c r="AO1077" s="27"/>
      <c r="AP1077" s="27"/>
      <c r="AQ1077" s="3"/>
      <c r="AR1077" s="3"/>
      <c r="AS1077" s="3"/>
      <c r="AT1077" s="3"/>
      <c r="AU1077" s="3"/>
      <c r="AV1077" s="3"/>
      <c r="AW1077" s="3"/>
      <c r="AX1077" s="3"/>
      <c r="AY1077" s="3"/>
      <c r="AZ1077" s="3"/>
      <c r="BA1077" s="3"/>
      <c r="BB1077" s="3"/>
      <c r="BC1077" s="3"/>
      <c r="BD1077" s="3"/>
      <c r="BE1077" s="3"/>
      <c r="BF1077" s="3"/>
      <c r="BG1077" s="3"/>
      <c r="BH1077" s="3"/>
      <c r="BI1077" s="3"/>
    </row>
    <row r="1078" ht="12.75" customHeight="1">
      <c r="A1078" s="1"/>
      <c r="B1078" s="1" t="str">
        <f t="array" ref="B1078">ifna(iferror(xlookup(C:C,'1000'!A:A,'1000'!D:D),iferror(xlookup(C:C,'2000'!A:A,'2000'!D:D),xlookup(C:C,'3000'!A:A,'3000'!D:D))),"-")</f>
        <v>-</v>
      </c>
      <c r="C1078" s="256">
        <v>886.0</v>
      </c>
      <c r="D1078" s="250" t="s">
        <v>4002</v>
      </c>
      <c r="E1078" s="250" t="s">
        <v>4003</v>
      </c>
      <c r="F1078" s="250" t="s">
        <v>117</v>
      </c>
      <c r="G1078" s="250" t="s">
        <v>3980</v>
      </c>
      <c r="H1078" s="28" t="s">
        <v>4004</v>
      </c>
      <c r="I1078" s="257" t="s">
        <v>4005</v>
      </c>
      <c r="J1078" s="250" t="s">
        <v>4006</v>
      </c>
      <c r="K1078" s="254" t="s">
        <v>42</v>
      </c>
      <c r="L1078" s="250" t="s">
        <v>42</v>
      </c>
      <c r="M1078" s="51" t="s">
        <v>895</v>
      </c>
      <c r="N1078" s="153" t="s">
        <v>58</v>
      </c>
      <c r="O1078" s="259" t="s">
        <v>58</v>
      </c>
      <c r="P1078" s="66"/>
      <c r="Q1078" s="66"/>
      <c r="R1078" s="66"/>
      <c r="S1078" s="66"/>
      <c r="T1078" s="66"/>
      <c r="U1078" s="66"/>
      <c r="V1078" s="66"/>
      <c r="W1078" s="66"/>
      <c r="X1078" s="66"/>
      <c r="Y1078" s="66"/>
      <c r="Z1078" s="38" t="str">
        <f t="array" ref="Z1078">IFERROR(xlookup(C:C,'Follow up.1'!A:A,'Follow up.1'!AF:AF),"-")</f>
        <v>-</v>
      </c>
      <c r="AA1078" s="27"/>
      <c r="AB1078" s="27"/>
      <c r="AC1078" s="27"/>
      <c r="AD1078" s="27"/>
      <c r="AE1078" s="27"/>
      <c r="AF1078" s="27"/>
      <c r="AG1078" s="27"/>
      <c r="AH1078" s="27"/>
      <c r="AI1078" s="27"/>
      <c r="AJ1078" s="27"/>
      <c r="AK1078" s="27"/>
      <c r="AL1078" s="27"/>
      <c r="AM1078" s="27"/>
      <c r="AN1078" s="39" t="str">
        <f t="array" ref="AN1078">IFNA(TEXT(XLOOKUP(C:C,'Follow up.2'!B:B,'Follow up.2'!AF:AF),if(left(B1078,1)="3","x", "mm/yyyy")), "-")</f>
        <v>-</v>
      </c>
      <c r="AO1078" s="27"/>
      <c r="AP1078" s="27"/>
      <c r="AQ1078" s="3"/>
      <c r="AR1078" s="3"/>
      <c r="AS1078" s="3"/>
      <c r="AT1078" s="3"/>
      <c r="AU1078" s="3"/>
      <c r="AV1078" s="3"/>
      <c r="AW1078" s="3"/>
      <c r="AX1078" s="3"/>
      <c r="AY1078" s="3"/>
      <c r="AZ1078" s="3"/>
      <c r="BA1078" s="3"/>
      <c r="BB1078" s="3"/>
      <c r="BC1078" s="3"/>
      <c r="BD1078" s="3"/>
      <c r="BE1078" s="3"/>
      <c r="BF1078" s="3"/>
      <c r="BG1078" s="3"/>
      <c r="BH1078" s="3"/>
      <c r="BI1078" s="3"/>
    </row>
    <row r="1079" ht="12.75" customHeight="1">
      <c r="A1079" s="1"/>
      <c r="B1079" s="1" t="str">
        <f t="array" ref="B1079">ifna(iferror(xlookup(C:C,'1000'!A:A,'1000'!D:D),iferror(xlookup(C:C,'2000'!A:A,'2000'!D:D),xlookup(C:C,'3000'!A:A,'3000'!D:D))),"-")</f>
        <v>-</v>
      </c>
      <c r="C1079" s="256">
        <v>904.0</v>
      </c>
      <c r="D1079" s="250" t="s">
        <v>4007</v>
      </c>
      <c r="E1079" s="250" t="s">
        <v>3077</v>
      </c>
      <c r="F1079" s="250" t="s">
        <v>117</v>
      </c>
      <c r="G1079" s="250" t="s">
        <v>3980</v>
      </c>
      <c r="H1079" s="28" t="s">
        <v>4008</v>
      </c>
      <c r="I1079" s="257">
        <v>0.0</v>
      </c>
      <c r="J1079" s="250" t="s">
        <v>4009</v>
      </c>
      <c r="K1079" s="254" t="s">
        <v>42</v>
      </c>
      <c r="L1079" s="250" t="s">
        <v>42</v>
      </c>
      <c r="M1079" s="51" t="s">
        <v>895</v>
      </c>
      <c r="N1079" s="153" t="s">
        <v>58</v>
      </c>
      <c r="O1079" s="259" t="s">
        <v>58</v>
      </c>
      <c r="P1079" s="66"/>
      <c r="Q1079" s="66"/>
      <c r="R1079" s="66"/>
      <c r="S1079" s="66"/>
      <c r="T1079" s="66"/>
      <c r="U1079" s="66"/>
      <c r="V1079" s="66"/>
      <c r="W1079" s="66"/>
      <c r="X1079" s="66"/>
      <c r="Y1079" s="66"/>
      <c r="Z1079" s="38" t="str">
        <f t="array" ref="Z1079">IFERROR(xlookup(C:C,'Follow up.1'!A:A,'Follow up.1'!AF:AF),"-")</f>
        <v>-</v>
      </c>
      <c r="AA1079" s="27"/>
      <c r="AB1079" s="27"/>
      <c r="AC1079" s="27"/>
      <c r="AD1079" s="27"/>
      <c r="AE1079" s="27"/>
      <c r="AF1079" s="27"/>
      <c r="AG1079" s="27"/>
      <c r="AH1079" s="27"/>
      <c r="AI1079" s="27"/>
      <c r="AJ1079" s="27"/>
      <c r="AK1079" s="27"/>
      <c r="AL1079" s="27"/>
      <c r="AM1079" s="27"/>
      <c r="AN1079" s="39" t="str">
        <f t="array" ref="AN1079">IFNA(TEXT(XLOOKUP(C:C,'Follow up.2'!B:B,'Follow up.2'!AF:AF),if(left(B1079,1)="3","x", "mm/yyyy")), "-")</f>
        <v>-</v>
      </c>
      <c r="AO1079" s="27"/>
      <c r="AP1079" s="27"/>
      <c r="AQ1079" s="3"/>
      <c r="AR1079" s="3"/>
      <c r="AS1079" s="3"/>
      <c r="AT1079" s="3"/>
      <c r="AU1079" s="3"/>
      <c r="AV1079" s="3"/>
      <c r="AW1079" s="3"/>
      <c r="AX1079" s="3"/>
      <c r="AY1079" s="3"/>
      <c r="AZ1079" s="3"/>
      <c r="BA1079" s="3"/>
      <c r="BB1079" s="3"/>
      <c r="BC1079" s="3"/>
      <c r="BD1079" s="3"/>
      <c r="BE1079" s="3"/>
      <c r="BF1079" s="3"/>
      <c r="BG1079" s="3"/>
      <c r="BH1079" s="3"/>
      <c r="BI1079" s="3"/>
    </row>
    <row r="1080" ht="12.75" customHeight="1">
      <c r="A1080" s="1"/>
      <c r="B1080" s="1" t="str">
        <f t="array" ref="B1080">ifna(iferror(xlookup(C:C,'1000'!A:A,'1000'!D:D),iferror(xlookup(C:C,'2000'!A:A,'2000'!D:D),xlookup(C:C,'3000'!A:A,'3000'!D:D))),"-")</f>
        <v>-</v>
      </c>
      <c r="C1080" s="256">
        <v>931.0</v>
      </c>
      <c r="D1080" s="250" t="s">
        <v>4010</v>
      </c>
      <c r="E1080" s="250" t="s">
        <v>4011</v>
      </c>
      <c r="F1080" s="250" t="s">
        <v>117</v>
      </c>
      <c r="G1080" s="250" t="s">
        <v>3980</v>
      </c>
      <c r="H1080" s="28" t="s">
        <v>4012</v>
      </c>
      <c r="I1080" s="257">
        <v>0.0</v>
      </c>
      <c r="J1080" s="250" t="s">
        <v>4013</v>
      </c>
      <c r="K1080" s="254" t="s">
        <v>42</v>
      </c>
      <c r="L1080" s="255" t="s">
        <v>42</v>
      </c>
      <c r="M1080" s="51" t="s">
        <v>895</v>
      </c>
      <c r="N1080" s="153" t="s">
        <v>58</v>
      </c>
      <c r="O1080" s="259" t="s">
        <v>58</v>
      </c>
      <c r="P1080" s="35"/>
      <c r="Q1080" s="35"/>
      <c r="R1080" s="35"/>
      <c r="S1080" s="35"/>
      <c r="T1080" s="35"/>
      <c r="U1080" s="35"/>
      <c r="V1080" s="35"/>
      <c r="W1080" s="35"/>
      <c r="X1080" s="35"/>
      <c r="Y1080" s="35"/>
      <c r="Z1080" s="38" t="str">
        <f t="array" ref="Z1080">IFERROR(xlookup(C:C,'Follow up.1'!A:A,'Follow up.1'!AF:AF),"-")</f>
        <v>-</v>
      </c>
      <c r="AA1080" s="31"/>
      <c r="AB1080" s="31"/>
      <c r="AC1080" s="31"/>
      <c r="AD1080" s="31"/>
      <c r="AE1080" s="31"/>
      <c r="AF1080" s="31"/>
      <c r="AG1080" s="31"/>
      <c r="AH1080" s="31"/>
      <c r="AI1080" s="31"/>
      <c r="AJ1080" s="31"/>
      <c r="AK1080" s="31"/>
      <c r="AL1080" s="31"/>
      <c r="AM1080" s="31"/>
      <c r="AN1080" s="39" t="str">
        <f t="array" ref="AN1080">IFNA(TEXT(XLOOKUP(C:C,'Follow up.2'!B:B,'Follow up.2'!AF:AF),if(left(B1080,1)="3","x", "mm/yyyy")), "-")</f>
        <v>-</v>
      </c>
      <c r="AO1080" s="31"/>
      <c r="AP1080" s="27"/>
      <c r="AQ1080" s="3"/>
      <c r="AR1080" s="3"/>
      <c r="AS1080" s="3"/>
      <c r="AT1080" s="3"/>
      <c r="AU1080" s="3"/>
      <c r="AV1080" s="3"/>
      <c r="AW1080" s="3"/>
      <c r="AX1080" s="3"/>
      <c r="AY1080" s="3"/>
      <c r="AZ1080" s="3"/>
      <c r="BA1080" s="3"/>
      <c r="BB1080" s="3"/>
      <c r="BC1080" s="3"/>
      <c r="BD1080" s="3"/>
      <c r="BE1080" s="3"/>
      <c r="BF1080" s="3"/>
      <c r="BG1080" s="3"/>
      <c r="BH1080" s="3"/>
      <c r="BI1080" s="3"/>
    </row>
    <row r="1081" ht="12.75" customHeight="1">
      <c r="A1081" s="1"/>
      <c r="B1081" s="1" t="str">
        <f t="array" ref="B1081">ifna(iferror(xlookup(C:C,'1000'!A:A,'1000'!D:D),iferror(xlookup(C:C,'2000'!A:A,'2000'!D:D),xlookup(C:C,'3000'!A:A,'3000'!D:D))),"-")</f>
        <v>-</v>
      </c>
      <c r="C1081" s="256">
        <v>946.0</v>
      </c>
      <c r="D1081" s="250" t="s">
        <v>4014</v>
      </c>
      <c r="E1081" s="250" t="s">
        <v>4015</v>
      </c>
      <c r="F1081" s="250" t="s">
        <v>117</v>
      </c>
      <c r="G1081" s="250" t="s">
        <v>3980</v>
      </c>
      <c r="H1081" s="28" t="s">
        <v>4016</v>
      </c>
      <c r="I1081" s="257" t="s">
        <v>4017</v>
      </c>
      <c r="J1081" s="250" t="s">
        <v>4018</v>
      </c>
      <c r="K1081" s="254" t="s">
        <v>42</v>
      </c>
      <c r="L1081" s="255" t="s">
        <v>42</v>
      </c>
      <c r="M1081" s="51" t="s">
        <v>895</v>
      </c>
      <c r="N1081" s="153" t="s">
        <v>58</v>
      </c>
      <c r="O1081" s="259" t="s">
        <v>58</v>
      </c>
      <c r="P1081" s="35"/>
      <c r="Q1081" s="35"/>
      <c r="R1081" s="35"/>
      <c r="S1081" s="35"/>
      <c r="T1081" s="35"/>
      <c r="U1081" s="35"/>
      <c r="V1081" s="35"/>
      <c r="W1081" s="35"/>
      <c r="X1081" s="35"/>
      <c r="Y1081" s="35"/>
      <c r="Z1081" s="38" t="str">
        <f t="array" ref="Z1081">IFERROR(xlookup(C:C,'Follow up.1'!A:A,'Follow up.1'!AF:AF),"-")</f>
        <v>-</v>
      </c>
      <c r="AA1081" s="31"/>
      <c r="AB1081" s="31"/>
      <c r="AC1081" s="31"/>
      <c r="AD1081" s="31"/>
      <c r="AE1081" s="31"/>
      <c r="AF1081" s="31"/>
      <c r="AG1081" s="31"/>
      <c r="AH1081" s="31"/>
      <c r="AI1081" s="31"/>
      <c r="AJ1081" s="31"/>
      <c r="AK1081" s="31"/>
      <c r="AL1081" s="31"/>
      <c r="AM1081" s="31"/>
      <c r="AN1081" s="39" t="str">
        <f t="array" ref="AN1081">IFNA(TEXT(XLOOKUP(C:C,'Follow up.2'!B:B,'Follow up.2'!AF:AF),if(left(B1081,1)="3","x", "mm/yyyy")), "-")</f>
        <v>-</v>
      </c>
      <c r="AO1081" s="31"/>
      <c r="AP1081" s="27"/>
      <c r="AQ1081" s="3"/>
      <c r="AR1081" s="3"/>
      <c r="AS1081" s="3"/>
      <c r="AT1081" s="3"/>
      <c r="AU1081" s="3"/>
      <c r="AV1081" s="3"/>
      <c r="AW1081" s="3"/>
      <c r="AX1081" s="3"/>
      <c r="AY1081" s="3"/>
      <c r="AZ1081" s="3"/>
      <c r="BA1081" s="3"/>
      <c r="BB1081" s="3"/>
      <c r="BC1081" s="3"/>
      <c r="BD1081" s="3"/>
      <c r="BE1081" s="3"/>
      <c r="BF1081" s="3"/>
      <c r="BG1081" s="3"/>
      <c r="BH1081" s="3"/>
      <c r="BI1081" s="3"/>
    </row>
    <row r="1082" ht="12.75" customHeight="1">
      <c r="A1082" s="1"/>
      <c r="B1082" s="1" t="str">
        <f t="array" ref="B1082">ifna(iferror(xlookup(C:C,'1000'!A:A,'1000'!D:D),iferror(xlookup(C:C,'2000'!A:A,'2000'!D:D),xlookup(C:C,'3000'!A:A,'3000'!D:D))),"-")</f>
        <v>-</v>
      </c>
      <c r="C1082" s="256">
        <v>1004.0</v>
      </c>
      <c r="D1082" s="250" t="s">
        <v>4019</v>
      </c>
      <c r="E1082" s="250" t="s">
        <v>4020</v>
      </c>
      <c r="F1082" s="250" t="s">
        <v>117</v>
      </c>
      <c r="G1082" s="250" t="s">
        <v>3980</v>
      </c>
      <c r="H1082" s="251">
        <v>0.0</v>
      </c>
      <c r="I1082" s="257" t="s">
        <v>4021</v>
      </c>
      <c r="J1082" s="250" t="s">
        <v>4021</v>
      </c>
      <c r="K1082" s="254" t="s">
        <v>42</v>
      </c>
      <c r="L1082" s="255" t="s">
        <v>42</v>
      </c>
      <c r="M1082" s="51" t="s">
        <v>895</v>
      </c>
      <c r="N1082" s="153" t="s">
        <v>58</v>
      </c>
      <c r="O1082" s="259" t="s">
        <v>58</v>
      </c>
      <c r="P1082" s="35" t="s">
        <v>45</v>
      </c>
      <c r="Q1082" s="35" t="s">
        <v>45</v>
      </c>
      <c r="R1082" s="35" t="s">
        <v>106</v>
      </c>
      <c r="S1082" s="35"/>
      <c r="T1082" s="35"/>
      <c r="U1082" s="35"/>
      <c r="V1082" s="35"/>
      <c r="W1082" s="35"/>
      <c r="X1082" s="35"/>
      <c r="Y1082" s="35"/>
      <c r="Z1082" s="38" t="str">
        <f t="array" ref="Z1082">IFERROR(xlookup(C:C,'Follow up.1'!A:A,'Follow up.1'!AF:AF),"-")</f>
        <v>-</v>
      </c>
      <c r="AA1082" s="31"/>
      <c r="AB1082" s="31"/>
      <c r="AC1082" s="31"/>
      <c r="AD1082" s="31"/>
      <c r="AE1082" s="31"/>
      <c r="AF1082" s="31"/>
      <c r="AG1082" s="31"/>
      <c r="AH1082" s="31"/>
      <c r="AI1082" s="31"/>
      <c r="AJ1082" s="31"/>
      <c r="AK1082" s="31"/>
      <c r="AL1082" s="31"/>
      <c r="AM1082" s="31"/>
      <c r="AN1082" s="39" t="str">
        <f t="array" ref="AN1082">IFNA(TEXT(XLOOKUP(C:C,'Follow up.2'!B:B,'Follow up.2'!AF:AF),if(left(B1082,1)="3","x", "mm/yyyy")), "-")</f>
        <v>-</v>
      </c>
      <c r="AO1082" s="31"/>
      <c r="AP1082" s="27"/>
      <c r="AQ1082" s="3"/>
      <c r="AR1082" s="3"/>
      <c r="AS1082" s="3"/>
      <c r="AT1082" s="3"/>
      <c r="AU1082" s="3"/>
      <c r="AV1082" s="3"/>
      <c r="AW1082" s="3"/>
      <c r="AX1082" s="3"/>
      <c r="AY1082" s="3"/>
      <c r="AZ1082" s="3"/>
      <c r="BA1082" s="3"/>
      <c r="BB1082" s="3"/>
      <c r="BC1082" s="3"/>
      <c r="BD1082" s="3"/>
      <c r="BE1082" s="3"/>
      <c r="BF1082" s="3"/>
      <c r="BG1082" s="3"/>
      <c r="BH1082" s="3"/>
      <c r="BI1082" s="3"/>
    </row>
    <row r="1083" ht="12.75" customHeight="1">
      <c r="A1083" s="1"/>
      <c r="B1083" s="1" t="str">
        <f t="array" ref="B1083">ifna(iferror(xlookup(C:C,'1000'!A:A,'1000'!D:D),iferror(xlookup(C:C,'2000'!A:A,'2000'!D:D),xlookup(C:C,'3000'!A:A,'3000'!D:D))),"-")</f>
        <v>-</v>
      </c>
      <c r="C1083" s="256">
        <v>1049.0</v>
      </c>
      <c r="D1083" s="250" t="s">
        <v>4022</v>
      </c>
      <c r="E1083" s="250" t="s">
        <v>1531</v>
      </c>
      <c r="F1083" s="250" t="s">
        <v>117</v>
      </c>
      <c r="G1083" s="250" t="s">
        <v>3980</v>
      </c>
      <c r="H1083" s="251" t="s">
        <v>4023</v>
      </c>
      <c r="I1083" s="257">
        <v>0.0</v>
      </c>
      <c r="J1083" s="250" t="s">
        <v>4024</v>
      </c>
      <c r="K1083" s="254" t="s">
        <v>42</v>
      </c>
      <c r="L1083" s="255" t="s">
        <v>42</v>
      </c>
      <c r="M1083" s="51" t="s">
        <v>895</v>
      </c>
      <c r="N1083" s="153" t="s">
        <v>58</v>
      </c>
      <c r="O1083" s="259" t="s">
        <v>58</v>
      </c>
      <c r="P1083" s="35" t="s">
        <v>45</v>
      </c>
      <c r="Q1083" s="35" t="s">
        <v>1058</v>
      </c>
      <c r="R1083" s="35" t="s">
        <v>76</v>
      </c>
      <c r="S1083" s="35"/>
      <c r="T1083" s="35"/>
      <c r="U1083" s="35"/>
      <c r="V1083" s="35"/>
      <c r="W1083" s="35"/>
      <c r="X1083" s="35"/>
      <c r="Y1083" s="35"/>
      <c r="Z1083" s="38" t="str">
        <f t="array" ref="Z1083">IFERROR(xlookup(C:C,'Follow up.1'!A:A,'Follow up.1'!AF:AF),"-")</f>
        <v>-</v>
      </c>
      <c r="AA1083" s="31"/>
      <c r="AB1083" s="31"/>
      <c r="AC1083" s="31"/>
      <c r="AD1083" s="31"/>
      <c r="AE1083" s="31"/>
      <c r="AF1083" s="31"/>
      <c r="AG1083" s="31"/>
      <c r="AH1083" s="31"/>
      <c r="AI1083" s="31"/>
      <c r="AJ1083" s="31"/>
      <c r="AK1083" s="31"/>
      <c r="AL1083" s="31"/>
      <c r="AM1083" s="31"/>
      <c r="AN1083" s="39" t="str">
        <f t="array" ref="AN1083">IFNA(TEXT(XLOOKUP(C:C,'Follow up.2'!B:B,'Follow up.2'!AF:AF), "mm/yyyy"), "-")</f>
        <v>-</v>
      </c>
      <c r="AO1083" s="31"/>
      <c r="AP1083" s="27"/>
      <c r="AQ1083" s="3"/>
      <c r="AR1083" s="3"/>
      <c r="AS1083" s="3"/>
      <c r="AT1083" s="3"/>
      <c r="AU1083" s="3"/>
      <c r="AV1083" s="3"/>
      <c r="AW1083" s="3"/>
      <c r="AX1083" s="3"/>
      <c r="AY1083" s="3"/>
      <c r="AZ1083" s="3"/>
      <c r="BA1083" s="3"/>
      <c r="BB1083" s="3"/>
      <c r="BC1083" s="3"/>
      <c r="BD1083" s="3"/>
      <c r="BE1083" s="3"/>
      <c r="BF1083" s="3"/>
      <c r="BG1083" s="3"/>
      <c r="BH1083" s="3"/>
      <c r="BI1083" s="3"/>
    </row>
    <row r="1084" ht="12.75" customHeight="1">
      <c r="A1084" s="1"/>
      <c r="B1084" s="1" t="str">
        <f t="array" ref="B1084">ifna(iferror(xlookup(C:C,'1000'!A:A,'1000'!D:D),iferror(xlookup(C:C,'2000'!A:A,'2000'!D:D),xlookup(C:C,'3000'!A:A,'3000'!D:D))),"-")</f>
        <v>-</v>
      </c>
      <c r="C1084" s="256">
        <v>1077.0</v>
      </c>
      <c r="D1084" s="250" t="s">
        <v>3621</v>
      </c>
      <c r="E1084" s="250" t="s">
        <v>4025</v>
      </c>
      <c r="F1084" s="250" t="s">
        <v>117</v>
      </c>
      <c r="G1084" s="250" t="s">
        <v>3980</v>
      </c>
      <c r="H1084" s="28" t="s">
        <v>4026</v>
      </c>
      <c r="I1084" s="257" t="s">
        <v>4027</v>
      </c>
      <c r="J1084" s="250" t="s">
        <v>4028</v>
      </c>
      <c r="K1084" s="254" t="s">
        <v>42</v>
      </c>
      <c r="L1084" s="255" t="s">
        <v>42</v>
      </c>
      <c r="M1084" s="51" t="s">
        <v>895</v>
      </c>
      <c r="N1084" s="153" t="s">
        <v>58</v>
      </c>
      <c r="O1084" s="259" t="s">
        <v>58</v>
      </c>
      <c r="P1084" s="35" t="s">
        <v>76</v>
      </c>
      <c r="Q1084" s="35"/>
      <c r="R1084" s="35"/>
      <c r="S1084" s="35"/>
      <c r="T1084" s="35"/>
      <c r="U1084" s="35"/>
      <c r="V1084" s="35"/>
      <c r="W1084" s="35"/>
      <c r="X1084" s="35"/>
      <c r="Y1084" s="35"/>
      <c r="Z1084" s="38" t="str">
        <f t="array" ref="Z1084">IFERROR(xlookup(C:C,'Follow up.1'!A:A,'Follow up.1'!AF:AF),"-")</f>
        <v>-</v>
      </c>
      <c r="AA1084" s="31"/>
      <c r="AB1084" s="31"/>
      <c r="AC1084" s="31"/>
      <c r="AD1084" s="31"/>
      <c r="AE1084" s="31"/>
      <c r="AF1084" s="31"/>
      <c r="AG1084" s="31"/>
      <c r="AH1084" s="31"/>
      <c r="AI1084" s="31"/>
      <c r="AJ1084" s="31"/>
      <c r="AK1084" s="31"/>
      <c r="AL1084" s="31"/>
      <c r="AM1084" s="31"/>
      <c r="AN1084" s="39" t="str">
        <f t="array" ref="AN1084">IFNA(TEXT(XLOOKUP(C:C,'Follow up.2'!B:B,'Follow up.2'!AF:AF), "mm/yyyy"), "-")</f>
        <v>-</v>
      </c>
      <c r="AO1084" s="31"/>
      <c r="AP1084" s="27"/>
      <c r="AQ1084" s="3"/>
      <c r="AR1084" s="3"/>
      <c r="AS1084" s="3"/>
      <c r="AT1084" s="3"/>
      <c r="AU1084" s="3"/>
      <c r="AV1084" s="3"/>
      <c r="AW1084" s="3"/>
      <c r="AX1084" s="3"/>
      <c r="AY1084" s="3"/>
      <c r="AZ1084" s="3"/>
      <c r="BA1084" s="3"/>
      <c r="BB1084" s="3"/>
      <c r="BC1084" s="3"/>
      <c r="BD1084" s="3"/>
      <c r="BE1084" s="3"/>
      <c r="BF1084" s="3"/>
      <c r="BG1084" s="3"/>
      <c r="BH1084" s="3"/>
      <c r="BI1084" s="3"/>
    </row>
    <row r="1085" ht="12.75" customHeight="1">
      <c r="A1085" s="1"/>
      <c r="B1085" s="1" t="str">
        <f t="array" ref="B1085">ifna(iferror(xlookup(C:C,'1000'!A:A,'1000'!D:D),iferror(xlookup(C:C,'2000'!A:A,'2000'!D:D),xlookup(C:C,'3000'!A:A,'3000'!D:D))),"-")</f>
        <v>-</v>
      </c>
      <c r="C1085" s="260">
        <v>1119.0</v>
      </c>
      <c r="D1085" s="250" t="s">
        <v>4029</v>
      </c>
      <c r="E1085" s="261" t="s">
        <v>806</v>
      </c>
      <c r="F1085" s="250" t="s">
        <v>117</v>
      </c>
      <c r="G1085" s="261" t="s">
        <v>3980</v>
      </c>
      <c r="H1085" s="251" t="s">
        <v>4030</v>
      </c>
      <c r="I1085" s="262" t="s">
        <v>4031</v>
      </c>
      <c r="J1085" s="261" t="s">
        <v>4032</v>
      </c>
      <c r="K1085" s="254" t="s">
        <v>42</v>
      </c>
      <c r="L1085" s="255" t="s">
        <v>42</v>
      </c>
      <c r="M1085" s="51" t="s">
        <v>895</v>
      </c>
      <c r="N1085" s="153" t="s">
        <v>58</v>
      </c>
      <c r="O1085" s="259" t="s">
        <v>58</v>
      </c>
      <c r="P1085" s="35" t="s">
        <v>76</v>
      </c>
      <c r="Q1085" s="35"/>
      <c r="R1085" s="35"/>
      <c r="S1085" s="35"/>
      <c r="T1085" s="35"/>
      <c r="U1085" s="35"/>
      <c r="V1085" s="35"/>
      <c r="W1085" s="35"/>
      <c r="X1085" s="35"/>
      <c r="Y1085" s="35"/>
      <c r="Z1085" s="38" t="str">
        <f t="array" ref="Z1085">IFERROR(xlookup(C:C,'Follow up.1'!A:A,'Follow up.1'!AF:AF),"-")</f>
        <v>-</v>
      </c>
      <c r="AA1085" s="31"/>
      <c r="AB1085" s="31"/>
      <c r="AC1085" s="31"/>
      <c r="AD1085" s="31"/>
      <c r="AE1085" s="31"/>
      <c r="AF1085" s="31"/>
      <c r="AG1085" s="31"/>
      <c r="AH1085" s="31"/>
      <c r="AI1085" s="31"/>
      <c r="AJ1085" s="31"/>
      <c r="AK1085" s="31"/>
      <c r="AL1085" s="31"/>
      <c r="AM1085" s="31"/>
      <c r="AN1085" s="39" t="str">
        <f t="array" ref="AN1085">IFNA(TEXT(XLOOKUP(C:C,'Follow up.2'!B:B,'Follow up.2'!AF:AF), "mm/yyyy"), "-")</f>
        <v>-</v>
      </c>
      <c r="AO1085" s="31"/>
      <c r="AP1085" s="27"/>
      <c r="AQ1085" s="3"/>
      <c r="AR1085" s="3"/>
      <c r="AS1085" s="3"/>
      <c r="AT1085" s="3"/>
      <c r="AU1085" s="3"/>
      <c r="AV1085" s="3"/>
      <c r="AW1085" s="3"/>
      <c r="AX1085" s="3"/>
      <c r="AY1085" s="3"/>
      <c r="AZ1085" s="3"/>
      <c r="BA1085" s="3"/>
      <c r="BB1085" s="3"/>
      <c r="BC1085" s="3"/>
      <c r="BD1085" s="3"/>
      <c r="BE1085" s="3"/>
      <c r="BF1085" s="3"/>
      <c r="BG1085" s="3"/>
      <c r="BH1085" s="3"/>
      <c r="BI1085" s="3"/>
    </row>
    <row r="1086" ht="12.75" customHeight="1">
      <c r="A1086" s="1"/>
      <c r="B1086" s="1" t="str">
        <f t="array" ref="B1086">ifna(iferror(xlookup(C:C,'1000'!A:A,'1000'!D:D),iferror(xlookup(C:C,'2000'!A:A,'2000'!D:D),xlookup(C:C,'3000'!A:A,'3000'!D:D))),"-")</f>
        <v>-</v>
      </c>
      <c r="C1086" s="256">
        <v>1193.0</v>
      </c>
      <c r="D1086" s="250" t="s">
        <v>4033</v>
      </c>
      <c r="E1086" s="250" t="s">
        <v>4034</v>
      </c>
      <c r="F1086" s="250" t="s">
        <v>92</v>
      </c>
      <c r="G1086" s="250" t="s">
        <v>3980</v>
      </c>
      <c r="H1086" s="251" t="s">
        <v>531</v>
      </c>
      <c r="I1086" s="257" t="s">
        <v>531</v>
      </c>
      <c r="J1086" s="250" t="s">
        <v>4035</v>
      </c>
      <c r="K1086" s="254" t="s">
        <v>42</v>
      </c>
      <c r="L1086" s="255" t="s">
        <v>42</v>
      </c>
      <c r="M1086" s="51" t="s">
        <v>895</v>
      </c>
      <c r="N1086" s="153" t="s">
        <v>58</v>
      </c>
      <c r="O1086" s="259" t="s">
        <v>58</v>
      </c>
      <c r="P1086" s="35" t="s">
        <v>106</v>
      </c>
      <c r="Q1086" s="35"/>
      <c r="R1086" s="35"/>
      <c r="S1086" s="35"/>
      <c r="T1086" s="35"/>
      <c r="U1086" s="35"/>
      <c r="V1086" s="35"/>
      <c r="W1086" s="35"/>
      <c r="X1086" s="35"/>
      <c r="Y1086" s="35"/>
      <c r="Z1086" s="38" t="str">
        <f t="array" ref="Z1086">IFERROR(xlookup(C:C,'Follow up.1'!A:A,'Follow up.1'!AF:AF),"-")</f>
        <v>-</v>
      </c>
      <c r="AA1086" s="31"/>
      <c r="AB1086" s="31"/>
      <c r="AC1086" s="31"/>
      <c r="AD1086" s="31"/>
      <c r="AE1086" s="31"/>
      <c r="AF1086" s="31"/>
      <c r="AG1086" s="31"/>
      <c r="AH1086" s="31"/>
      <c r="AI1086" s="31"/>
      <c r="AJ1086" s="31"/>
      <c r="AK1086" s="31"/>
      <c r="AL1086" s="31"/>
      <c r="AM1086" s="31"/>
      <c r="AN1086" s="39" t="str">
        <f t="array" ref="AN1086">IFNA(TEXT(XLOOKUP(C:C,'Follow up.2'!B:B,'Follow up.2'!AF:AF), "mm/yyyy"), "-")</f>
        <v>-</v>
      </c>
      <c r="AO1086" s="31"/>
      <c r="AP1086" s="27"/>
      <c r="AQ1086" s="3"/>
      <c r="AR1086" s="3"/>
      <c r="AS1086" s="3"/>
      <c r="AT1086" s="3"/>
      <c r="AU1086" s="3"/>
      <c r="AV1086" s="3"/>
      <c r="AW1086" s="3"/>
      <c r="AX1086" s="3"/>
      <c r="AY1086" s="3"/>
      <c r="AZ1086" s="3"/>
      <c r="BA1086" s="3"/>
      <c r="BB1086" s="3"/>
      <c r="BC1086" s="3"/>
      <c r="BD1086" s="3"/>
      <c r="BE1086" s="3"/>
      <c r="BF1086" s="3"/>
      <c r="BG1086" s="3"/>
      <c r="BH1086" s="3"/>
      <c r="BI1086" s="3"/>
    </row>
    <row r="1087" ht="12.75" customHeight="1">
      <c r="A1087" s="1"/>
      <c r="B1087" s="1">
        <f t="array" ref="B1087">ifna(iferror(xlookup(C:C,'1000'!A:A,'1000'!D:D),iferror(xlookup(C:C,'2000'!A:A,'2000'!D:D),xlookup(C:C,'3000'!A:A,'3000'!D:D))),"-")</f>
        <v>2025</v>
      </c>
      <c r="C1087" s="256">
        <v>787.0</v>
      </c>
      <c r="D1087" s="250" t="s">
        <v>4036</v>
      </c>
      <c r="E1087" s="250" t="s">
        <v>4037</v>
      </c>
      <c r="F1087" s="250" t="s">
        <v>117</v>
      </c>
      <c r="G1087" s="250" t="s">
        <v>446</v>
      </c>
      <c r="H1087" s="251" t="s">
        <v>1390</v>
      </c>
      <c r="I1087" s="257" t="s">
        <v>4038</v>
      </c>
      <c r="J1087" s="250" t="s">
        <v>2773</v>
      </c>
      <c r="K1087" s="254" t="s">
        <v>42</v>
      </c>
      <c r="L1087" s="255" t="s">
        <v>42</v>
      </c>
      <c r="M1087" s="31"/>
      <c r="N1087" s="153" t="s">
        <v>58</v>
      </c>
      <c r="O1087" s="259" t="s">
        <v>58</v>
      </c>
      <c r="P1087" s="35" t="s">
        <v>46</v>
      </c>
      <c r="Q1087" s="35" t="s">
        <v>46</v>
      </c>
      <c r="R1087" s="35" t="s">
        <v>46</v>
      </c>
      <c r="S1087" s="35" t="s">
        <v>46</v>
      </c>
      <c r="T1087" s="35" t="s">
        <v>46</v>
      </c>
      <c r="U1087" s="35" t="s">
        <v>46</v>
      </c>
      <c r="V1087" s="65" t="s">
        <v>45</v>
      </c>
      <c r="W1087" s="35" t="s">
        <v>46</v>
      </c>
      <c r="X1087" s="35" t="s">
        <v>46</v>
      </c>
      <c r="Y1087" s="35" t="s">
        <v>46</v>
      </c>
      <c r="Z1087" s="38" t="str">
        <f t="array" ref="Z1087">IFERROR(xlookup(C:C,'Follow up.1'!A:A,'Follow up.1'!AF:AF),"-")</f>
        <v>-</v>
      </c>
      <c r="AA1087" s="31"/>
      <c r="AB1087" s="31"/>
      <c r="AC1087" s="31"/>
      <c r="AD1087" s="31"/>
      <c r="AE1087" s="31"/>
      <c r="AF1087" s="31"/>
      <c r="AG1087" s="31"/>
      <c r="AH1087" s="31"/>
      <c r="AI1087" s="31"/>
      <c r="AJ1087" s="31"/>
      <c r="AK1087" s="31"/>
      <c r="AL1087" s="31"/>
      <c r="AM1087" s="31"/>
      <c r="AN1087" s="39" t="str">
        <f t="array" ref="AN1087">IFNA(TEXT(XLOOKUP(C:C,'Follow up.2'!B:B,'Follow up.2'!AF:AF),if(left(B1087,1)="3","x", "mm/yyyy")), "-")</f>
        <v>-</v>
      </c>
      <c r="AO1087" s="31"/>
      <c r="AP1087" s="27"/>
      <c r="AQ1087" s="3"/>
      <c r="AR1087" s="3"/>
      <c r="AS1087" s="3"/>
      <c r="AT1087" s="3"/>
      <c r="AU1087" s="3"/>
      <c r="AV1087" s="3"/>
      <c r="AW1087" s="3"/>
      <c r="AX1087" s="3"/>
      <c r="AY1087" s="3"/>
      <c r="AZ1087" s="3"/>
      <c r="BA1087" s="3"/>
      <c r="BB1087" s="3"/>
      <c r="BC1087" s="3"/>
      <c r="BD1087" s="3"/>
      <c r="BE1087" s="3"/>
      <c r="BF1087" s="3"/>
      <c r="BG1087" s="3"/>
      <c r="BH1087" s="3"/>
      <c r="BI1087" s="3"/>
    </row>
    <row r="1088" ht="12.75" customHeight="1">
      <c r="A1088" s="1"/>
      <c r="B1088" s="1">
        <f t="array" ref="B1088">ifna(iferror(xlookup(C:C,'1000'!A:A,'1000'!D:D),iferror(xlookup(C:C,'2000'!A:A,'2000'!D:D),xlookup(C:C,'3000'!A:A,'3000'!D:D))),"-")</f>
        <v>2034</v>
      </c>
      <c r="C1088" s="256">
        <v>816.0</v>
      </c>
      <c r="D1088" s="250" t="s">
        <v>4039</v>
      </c>
      <c r="E1088" s="250" t="s">
        <v>4040</v>
      </c>
      <c r="F1088" s="250" t="s">
        <v>117</v>
      </c>
      <c r="G1088" s="250" t="s">
        <v>446</v>
      </c>
      <c r="H1088" s="251" t="s">
        <v>4041</v>
      </c>
      <c r="I1088" s="257" t="s">
        <v>4042</v>
      </c>
      <c r="J1088" s="250" t="s">
        <v>4043</v>
      </c>
      <c r="K1088" s="254" t="s">
        <v>4044</v>
      </c>
      <c r="L1088" s="255" t="s">
        <v>4044</v>
      </c>
      <c r="M1088" s="32" t="s">
        <v>4045</v>
      </c>
      <c r="N1088" s="33" t="s">
        <v>58</v>
      </c>
      <c r="O1088" s="263" t="s">
        <v>654</v>
      </c>
      <c r="P1088" s="131" t="s">
        <v>45</v>
      </c>
      <c r="Q1088" s="131" t="s">
        <v>45</v>
      </c>
      <c r="R1088" s="35" t="s">
        <v>45</v>
      </c>
      <c r="S1088" s="35" t="s">
        <v>45</v>
      </c>
      <c r="T1088" s="35" t="s">
        <v>45</v>
      </c>
      <c r="U1088" s="35" t="s">
        <v>45</v>
      </c>
      <c r="V1088" s="35" t="s">
        <v>45</v>
      </c>
      <c r="W1088" s="35" t="s">
        <v>45</v>
      </c>
      <c r="X1088" s="35" t="s">
        <v>45</v>
      </c>
      <c r="Y1088" s="35" t="s">
        <v>45</v>
      </c>
      <c r="Z1088" s="38" t="str">
        <f t="array" ref="Z1088">IFERROR(xlookup(C:C,'Follow up.1'!A:A,'Follow up.1'!AF:AF),"-")</f>
        <v> 8/25</v>
      </c>
      <c r="AA1088" s="32" t="s">
        <v>89</v>
      </c>
      <c r="AB1088" s="31"/>
      <c r="AC1088" s="31"/>
      <c r="AD1088" s="31"/>
      <c r="AE1088" s="31"/>
      <c r="AF1088" s="31"/>
      <c r="AG1088" s="31"/>
      <c r="AH1088" s="31"/>
      <c r="AI1088" s="31"/>
      <c r="AJ1088" s="31"/>
      <c r="AK1088" s="31"/>
      <c r="AL1088" s="31"/>
      <c r="AM1088" s="31"/>
      <c r="AN1088" s="39" t="str">
        <f t="array" ref="AN1088">IFNA(TEXT(XLOOKUP(C:C,'Follow up.2'!B:B,'Follow up.2'!AF:AF),if(left(B1088,1)="3","x", "mm/yyyy")), "-")</f>
        <v/>
      </c>
      <c r="AO1088" s="31"/>
      <c r="AP1088" s="27"/>
      <c r="AQ1088" s="3"/>
      <c r="AR1088" s="3"/>
      <c r="AS1088" s="3"/>
      <c r="AT1088" s="3"/>
      <c r="AU1088" s="3"/>
      <c r="AV1088" s="3"/>
      <c r="AW1088" s="13"/>
      <c r="AX1088" s="13"/>
      <c r="AY1088" s="13"/>
      <c r="AZ1088" s="13"/>
      <c r="BA1088" s="13"/>
      <c r="BB1088" s="13"/>
      <c r="BC1088" s="13"/>
      <c r="BD1088" s="13"/>
      <c r="BE1088" s="13"/>
      <c r="BF1088" s="13"/>
      <c r="BG1088" s="13"/>
      <c r="BH1088" s="13"/>
      <c r="BI1088" s="13"/>
    </row>
    <row r="1089" ht="12.75" customHeight="1">
      <c r="A1089" s="1"/>
      <c r="B1089" s="1">
        <f t="array" ref="B1089">ifna(iferror(xlookup(C:C,'1000'!A:A,'1000'!D:D),iferror(xlookup(C:C,'2000'!A:A,'2000'!D:D),xlookup(C:C,'3000'!A:A,'3000'!D:D))),"-")</f>
        <v>2041</v>
      </c>
      <c r="C1089" s="256">
        <v>983.0</v>
      </c>
      <c r="D1089" s="250" t="s">
        <v>2673</v>
      </c>
      <c r="E1089" s="250" t="s">
        <v>4046</v>
      </c>
      <c r="F1089" s="250" t="s">
        <v>117</v>
      </c>
      <c r="G1089" s="250" t="s">
        <v>446</v>
      </c>
      <c r="H1089" s="28" t="s">
        <v>4047</v>
      </c>
      <c r="I1089" s="257" t="s">
        <v>4048</v>
      </c>
      <c r="J1089" s="258">
        <v>4.846198459E9</v>
      </c>
      <c r="K1089" s="254" t="s">
        <v>42</v>
      </c>
      <c r="L1089" s="255" t="s">
        <v>42</v>
      </c>
      <c r="M1089" s="32" t="s">
        <v>4049</v>
      </c>
      <c r="N1089" s="33" t="s">
        <v>654</v>
      </c>
      <c r="O1089" s="263" t="s">
        <v>654</v>
      </c>
      <c r="P1089" s="35" t="s">
        <v>45</v>
      </c>
      <c r="Q1089" s="35" t="s">
        <v>45</v>
      </c>
      <c r="R1089" s="35" t="s">
        <v>45</v>
      </c>
      <c r="S1089" s="35" t="s">
        <v>45</v>
      </c>
      <c r="T1089" s="35" t="s">
        <v>45</v>
      </c>
      <c r="U1089" s="35" t="s">
        <v>46</v>
      </c>
      <c r="V1089" s="65" t="s">
        <v>45</v>
      </c>
      <c r="W1089" s="35" t="s">
        <v>46</v>
      </c>
      <c r="X1089" s="35" t="s">
        <v>46</v>
      </c>
      <c r="Y1089" s="35" t="s">
        <v>76</v>
      </c>
      <c r="Z1089" s="38" t="str">
        <f t="array" ref="Z1089">IFERROR(xlookup(C:C,'Follow up.1'!A:A,'Follow up.1'!AF:AF),"-")</f>
        <v> 9/25</v>
      </c>
      <c r="AA1089" s="32" t="s">
        <v>47</v>
      </c>
      <c r="AB1089" s="32" t="s">
        <v>87</v>
      </c>
      <c r="AC1089" s="32" t="s">
        <v>87</v>
      </c>
      <c r="AD1089" s="32" t="s">
        <v>87</v>
      </c>
      <c r="AE1089" s="32"/>
      <c r="AF1089" s="32" t="s">
        <v>654</v>
      </c>
      <c r="AG1089" s="32" t="s">
        <v>654</v>
      </c>
      <c r="AH1089" s="32"/>
      <c r="AI1089" s="32" t="s">
        <v>654</v>
      </c>
      <c r="AJ1089" s="32" t="s">
        <v>654</v>
      </c>
      <c r="AK1089" s="32" t="s">
        <v>654</v>
      </c>
      <c r="AL1089" s="32" t="s">
        <v>654</v>
      </c>
      <c r="AM1089" s="32"/>
      <c r="AN1089" s="39" t="str">
        <f t="array" ref="AN1089">IFNA(TEXT(XLOOKUP(C:C,'Follow up.2'!B:B,'Follow up.2'!AF:AF),if(left(B1089,1)="3","x", "mm/yyyy")), "-")</f>
        <v/>
      </c>
      <c r="AO1089" s="31"/>
      <c r="AP1089" s="27"/>
      <c r="AQ1089" s="3"/>
      <c r="AR1089" s="3"/>
      <c r="AS1089" s="3"/>
      <c r="AT1089" s="3"/>
      <c r="AU1089" s="3"/>
      <c r="AV1089" s="3"/>
      <c r="AW1089" s="13"/>
      <c r="AX1089" s="13"/>
      <c r="AY1089" s="13"/>
      <c r="AZ1089" s="13"/>
      <c r="BA1089" s="13"/>
      <c r="BB1089" s="13"/>
      <c r="BC1089" s="13"/>
      <c r="BD1089" s="13"/>
      <c r="BE1089" s="13"/>
      <c r="BF1089" s="13"/>
      <c r="BG1089" s="13"/>
      <c r="BH1089" s="13"/>
      <c r="BI1089" s="13"/>
    </row>
    <row r="1090" ht="12.75" customHeight="1">
      <c r="A1090" s="1"/>
      <c r="B1090" s="1" t="str">
        <f t="array" ref="B1090">ifna(iferror(xlookup(C:C,'1000'!A:A,'1000'!D:D),iferror(xlookup(C:C,'2000'!A:A,'2000'!D:D),xlookup(C:C,'3000'!A:A,'3000'!D:D))),"-")</f>
        <v>-</v>
      </c>
      <c r="C1090" s="256">
        <v>670.0</v>
      </c>
      <c r="D1090" s="250" t="s">
        <v>4050</v>
      </c>
      <c r="E1090" s="250" t="s">
        <v>4051</v>
      </c>
      <c r="F1090" s="250" t="s">
        <v>117</v>
      </c>
      <c r="G1090" s="250" t="s">
        <v>446</v>
      </c>
      <c r="H1090" s="251" t="s">
        <v>4052</v>
      </c>
      <c r="I1090" s="257" t="s">
        <v>4053</v>
      </c>
      <c r="J1090" s="250" t="s">
        <v>4054</v>
      </c>
      <c r="K1090" s="254" t="s">
        <v>3046</v>
      </c>
      <c r="L1090" s="255" t="s">
        <v>3046</v>
      </c>
      <c r="M1090" s="31"/>
      <c r="N1090" s="153" t="s">
        <v>58</v>
      </c>
      <c r="O1090" s="259" t="s">
        <v>58</v>
      </c>
      <c r="P1090" s="35"/>
      <c r="Q1090" s="35"/>
      <c r="R1090" s="35"/>
      <c r="S1090" s="35"/>
      <c r="T1090" s="35"/>
      <c r="U1090" s="35"/>
      <c r="V1090" s="35"/>
      <c r="W1090" s="35"/>
      <c r="X1090" s="35"/>
      <c r="Y1090" s="35"/>
      <c r="Z1090" s="38" t="str">
        <f t="array" ref="Z1090">IFERROR(xlookup(C:C,'Follow up.1'!A:A,'Follow up.1'!AF:AF),"-")</f>
        <v>-</v>
      </c>
      <c r="AA1090" s="31"/>
      <c r="AB1090" s="31"/>
      <c r="AC1090" s="31"/>
      <c r="AD1090" s="31"/>
      <c r="AE1090" s="31"/>
      <c r="AF1090" s="31"/>
      <c r="AG1090" s="31"/>
      <c r="AH1090" s="31"/>
      <c r="AI1090" s="31"/>
      <c r="AJ1090" s="31"/>
      <c r="AK1090" s="31"/>
      <c r="AL1090" s="31"/>
      <c r="AM1090" s="31"/>
      <c r="AN1090" s="39" t="str">
        <f t="array" ref="AN1090">IFNA(TEXT(XLOOKUP(C:C,'Follow up.2'!B:B,'Follow up.2'!AF:AF),if(left(B1090,1)="3","x", "mm/yyyy")), "-")</f>
        <v>-</v>
      </c>
      <c r="AO1090" s="31"/>
      <c r="AP1090" s="27"/>
      <c r="AQ1090" s="3"/>
      <c r="AR1090" s="3"/>
      <c r="AS1090" s="3"/>
      <c r="AT1090" s="3"/>
      <c r="AU1090" s="3"/>
      <c r="AV1090" s="3"/>
      <c r="AW1090" s="3"/>
      <c r="AX1090" s="3"/>
      <c r="AY1090" s="3"/>
      <c r="AZ1090" s="3"/>
      <c r="BA1090" s="3"/>
      <c r="BB1090" s="3"/>
      <c r="BC1090" s="3"/>
      <c r="BD1090" s="3"/>
      <c r="BE1090" s="3"/>
      <c r="BF1090" s="3"/>
      <c r="BG1090" s="3"/>
      <c r="BH1090" s="3"/>
      <c r="BI1090" s="3"/>
    </row>
    <row r="1091" ht="12.75" customHeight="1">
      <c r="A1091" s="1"/>
      <c r="B1091" s="1" t="str">
        <f t="array" ref="B1091">ifna(iferror(xlookup(C:C,'1000'!A:A,'1000'!D:D),iferror(xlookup(C:C,'2000'!A:A,'2000'!D:D),xlookup(C:C,'3000'!A:A,'3000'!D:D))),"-")</f>
        <v>-</v>
      </c>
      <c r="C1091" s="256">
        <v>741.0</v>
      </c>
      <c r="D1091" s="250" t="s">
        <v>4055</v>
      </c>
      <c r="E1091" s="250" t="s">
        <v>4056</v>
      </c>
      <c r="F1091" s="250" t="s">
        <v>117</v>
      </c>
      <c r="G1091" s="250" t="s">
        <v>446</v>
      </c>
      <c r="H1091" s="251" t="s">
        <v>4057</v>
      </c>
      <c r="I1091" s="257">
        <v>0.0</v>
      </c>
      <c r="J1091" s="250" t="s">
        <v>4058</v>
      </c>
      <c r="K1091" s="254" t="s">
        <v>42</v>
      </c>
      <c r="L1091" s="255" t="s">
        <v>42</v>
      </c>
      <c r="M1091" s="51" t="s">
        <v>895</v>
      </c>
      <c r="N1091" s="153" t="s">
        <v>58</v>
      </c>
      <c r="O1091" s="259" t="s">
        <v>58</v>
      </c>
      <c r="P1091" s="35"/>
      <c r="Q1091" s="35"/>
      <c r="R1091" s="35"/>
      <c r="S1091" s="35"/>
      <c r="T1091" s="35"/>
      <c r="U1091" s="35"/>
      <c r="V1091" s="35"/>
      <c r="W1091" s="35"/>
      <c r="X1091" s="35"/>
      <c r="Y1091" s="35"/>
      <c r="Z1091" s="38" t="str">
        <f t="array" ref="Z1091">IFERROR(xlookup(C:C,'Follow up.1'!A:A,'Follow up.1'!AF:AF),"-")</f>
        <v>-</v>
      </c>
      <c r="AA1091" s="31"/>
      <c r="AB1091" s="31"/>
      <c r="AC1091" s="31"/>
      <c r="AD1091" s="31"/>
      <c r="AE1091" s="31"/>
      <c r="AF1091" s="31"/>
      <c r="AG1091" s="31"/>
      <c r="AH1091" s="31"/>
      <c r="AI1091" s="31"/>
      <c r="AJ1091" s="31"/>
      <c r="AK1091" s="31"/>
      <c r="AL1091" s="31"/>
      <c r="AM1091" s="31"/>
      <c r="AN1091" s="39" t="str">
        <f t="array" ref="AN1091">IFNA(TEXT(XLOOKUP(C:C,'Follow up.2'!B:B,'Follow up.2'!AF:AF),if(left(B1091,1)="3","x", "mm/yyyy")), "-")</f>
        <v>-</v>
      </c>
      <c r="AO1091" s="31"/>
      <c r="AP1091" s="27"/>
      <c r="AQ1091" s="3"/>
      <c r="AR1091" s="3"/>
      <c r="AS1091" s="3"/>
      <c r="AT1091" s="3"/>
      <c r="AU1091" s="3"/>
      <c r="AV1091" s="3"/>
      <c r="AW1091" s="3"/>
      <c r="AX1091" s="3"/>
      <c r="AY1091" s="3"/>
      <c r="AZ1091" s="3"/>
      <c r="BA1091" s="3"/>
      <c r="BB1091" s="3"/>
      <c r="BC1091" s="3"/>
      <c r="BD1091" s="3"/>
      <c r="BE1091" s="3"/>
      <c r="BF1091" s="3"/>
      <c r="BG1091" s="3"/>
      <c r="BH1091" s="3"/>
      <c r="BI1091" s="3"/>
    </row>
    <row r="1092" ht="12.75" customHeight="1">
      <c r="A1092" s="1"/>
      <c r="B1092" s="1" t="str">
        <f t="array" ref="B1092">ifna(iferror(xlookup(C:C,'1000'!A:A,'1000'!D:D),iferror(xlookup(C:C,'2000'!A:A,'2000'!D:D),xlookup(C:C,'3000'!A:A,'3000'!D:D))),"-")</f>
        <v>-</v>
      </c>
      <c r="C1092" s="256">
        <v>907.0</v>
      </c>
      <c r="D1092" s="250" t="s">
        <v>4059</v>
      </c>
      <c r="E1092" s="250" t="s">
        <v>4060</v>
      </c>
      <c r="F1092" s="250" t="s">
        <v>117</v>
      </c>
      <c r="G1092" s="250" t="s">
        <v>446</v>
      </c>
      <c r="H1092" s="251" t="s">
        <v>4061</v>
      </c>
      <c r="I1092" s="257">
        <v>0.0</v>
      </c>
      <c r="J1092" s="250" t="s">
        <v>4062</v>
      </c>
      <c r="K1092" s="254" t="s">
        <v>42</v>
      </c>
      <c r="L1092" s="250" t="s">
        <v>42</v>
      </c>
      <c r="M1092" s="51" t="s">
        <v>895</v>
      </c>
      <c r="N1092" s="153" t="s">
        <v>58</v>
      </c>
      <c r="O1092" s="259" t="s">
        <v>58</v>
      </c>
      <c r="P1092" s="66"/>
      <c r="Q1092" s="66"/>
      <c r="R1092" s="66"/>
      <c r="S1092" s="66"/>
      <c r="T1092" s="66"/>
      <c r="U1092" s="66"/>
      <c r="V1092" s="66"/>
      <c r="W1092" s="66"/>
      <c r="X1092" s="66"/>
      <c r="Y1092" s="66"/>
      <c r="Z1092" s="38" t="str">
        <f t="array" ref="Z1092">IFERROR(xlookup(C:C,'Follow up.1'!A:A,'Follow up.1'!AF:AF),"-")</f>
        <v>-</v>
      </c>
      <c r="AA1092" s="27"/>
      <c r="AB1092" s="27"/>
      <c r="AC1092" s="27"/>
      <c r="AD1092" s="27"/>
      <c r="AE1092" s="27"/>
      <c r="AF1092" s="27"/>
      <c r="AG1092" s="27"/>
      <c r="AH1092" s="27"/>
      <c r="AI1092" s="27"/>
      <c r="AJ1092" s="27"/>
      <c r="AK1092" s="27"/>
      <c r="AL1092" s="27"/>
      <c r="AM1092" s="27"/>
      <c r="AN1092" s="39" t="str">
        <f t="array" ref="AN1092">IFNA(TEXT(XLOOKUP(C:C,'Follow up.2'!B:B,'Follow up.2'!AF:AF),if(left(B1092,1)="3","x", "mm/yyyy")), "-")</f>
        <v>-</v>
      </c>
      <c r="AO1092" s="27"/>
      <c r="AP1092" s="27"/>
      <c r="AQ1092" s="3"/>
      <c r="AR1092" s="3"/>
      <c r="AS1092" s="3"/>
      <c r="AT1092" s="3"/>
      <c r="AU1092" s="3"/>
      <c r="AV1092" s="3"/>
      <c r="AW1092" s="3"/>
      <c r="AX1092" s="3"/>
      <c r="AY1092" s="3"/>
      <c r="AZ1092" s="3"/>
      <c r="BA1092" s="3"/>
      <c r="BB1092" s="3"/>
      <c r="BC1092" s="3"/>
      <c r="BD1092" s="3"/>
      <c r="BE1092" s="3"/>
      <c r="BF1092" s="3"/>
      <c r="BG1092" s="3"/>
      <c r="BH1092" s="3"/>
      <c r="BI1092" s="3"/>
    </row>
    <row r="1093" ht="12.75" customHeight="1">
      <c r="A1093" s="1"/>
      <c r="B1093" s="1" t="str">
        <f t="array" ref="B1093">ifna(iferror(xlookup(C:C,'1000'!A:A,'1000'!D:D),iferror(xlookup(C:C,'2000'!A:A,'2000'!D:D),xlookup(C:C,'3000'!A:A,'3000'!D:D))),"-")</f>
        <v>-</v>
      </c>
      <c r="C1093" s="256">
        <v>926.0</v>
      </c>
      <c r="D1093" s="250" t="s">
        <v>4063</v>
      </c>
      <c r="E1093" s="250" t="s">
        <v>4064</v>
      </c>
      <c r="F1093" s="250" t="s">
        <v>117</v>
      </c>
      <c r="G1093" s="250" t="s">
        <v>446</v>
      </c>
      <c r="H1093" s="251" t="s">
        <v>4065</v>
      </c>
      <c r="I1093" s="257">
        <v>0.0</v>
      </c>
      <c r="J1093" s="250" t="s">
        <v>4066</v>
      </c>
      <c r="K1093" s="254" t="s">
        <v>42</v>
      </c>
      <c r="L1093" s="250" t="s">
        <v>42</v>
      </c>
      <c r="M1093" s="51" t="s">
        <v>895</v>
      </c>
      <c r="N1093" s="153" t="s">
        <v>58</v>
      </c>
      <c r="O1093" s="259" t="s">
        <v>58</v>
      </c>
      <c r="P1093" s="35" t="s">
        <v>46</v>
      </c>
      <c r="Q1093" s="66" t="s">
        <v>46</v>
      </c>
      <c r="R1093" s="66" t="s">
        <v>45</v>
      </c>
      <c r="S1093" s="66"/>
      <c r="T1093" s="66"/>
      <c r="U1093" s="66"/>
      <c r="V1093" s="66"/>
      <c r="W1093" s="66"/>
      <c r="X1093" s="66"/>
      <c r="Y1093" s="66"/>
      <c r="Z1093" s="38" t="str">
        <f t="array" ref="Z1093">IFERROR(xlookup(C:C,'Follow up.1'!A:A,'Follow up.1'!AF:AF),"-")</f>
        <v>-</v>
      </c>
      <c r="AA1093" s="27"/>
      <c r="AB1093" s="27"/>
      <c r="AC1093" s="27"/>
      <c r="AD1093" s="27"/>
      <c r="AE1093" s="27"/>
      <c r="AF1093" s="27"/>
      <c r="AG1093" s="27"/>
      <c r="AH1093" s="27"/>
      <c r="AI1093" s="27"/>
      <c r="AJ1093" s="27"/>
      <c r="AK1093" s="27"/>
      <c r="AL1093" s="27"/>
      <c r="AM1093" s="27"/>
      <c r="AN1093" s="39" t="str">
        <f t="array" ref="AN1093">IFNA(TEXT(XLOOKUP(C:C,'Follow up.2'!B:B,'Follow up.2'!AF:AF),if(left(B1093,1)="3","x", "mm/yyyy")), "-")</f>
        <v>-</v>
      </c>
      <c r="AO1093" s="27"/>
      <c r="AP1093" s="27"/>
      <c r="AQ1093" s="3"/>
      <c r="AR1093" s="3"/>
      <c r="AS1093" s="3"/>
      <c r="AT1093" s="3"/>
      <c r="AU1093" s="3"/>
      <c r="AV1093" s="3"/>
      <c r="AW1093" s="3"/>
      <c r="AX1093" s="3"/>
      <c r="AY1093" s="3"/>
      <c r="AZ1093" s="3"/>
      <c r="BA1093" s="3"/>
      <c r="BB1093" s="3"/>
      <c r="BC1093" s="3"/>
      <c r="BD1093" s="3"/>
      <c r="BE1093" s="3"/>
      <c r="BF1093" s="3"/>
      <c r="BG1093" s="3"/>
      <c r="BH1093" s="3"/>
      <c r="BI1093" s="3"/>
    </row>
    <row r="1094" ht="12.75" customHeight="1">
      <c r="A1094" s="1"/>
      <c r="B1094" s="1" t="str">
        <f t="array" ref="B1094">ifna(iferror(xlookup(C:C,'1000'!A:A,'1000'!D:D),iferror(xlookup(C:C,'2000'!A:A,'2000'!D:D),xlookup(C:C,'3000'!A:A,'3000'!D:D))),"-")</f>
        <v>-</v>
      </c>
      <c r="C1094" s="256">
        <v>1045.0</v>
      </c>
      <c r="D1094" s="250" t="s">
        <v>4067</v>
      </c>
      <c r="E1094" s="250" t="s">
        <v>4068</v>
      </c>
      <c r="F1094" s="250" t="s">
        <v>117</v>
      </c>
      <c r="G1094" s="250" t="s">
        <v>446</v>
      </c>
      <c r="H1094" s="251" t="s">
        <v>4069</v>
      </c>
      <c r="I1094" s="257" t="s">
        <v>4070</v>
      </c>
      <c r="J1094" s="250" t="s">
        <v>4071</v>
      </c>
      <c r="K1094" s="254" t="s">
        <v>42</v>
      </c>
      <c r="L1094" s="255" t="s">
        <v>42</v>
      </c>
      <c r="M1094" s="51" t="s">
        <v>895</v>
      </c>
      <c r="N1094" s="153" t="s">
        <v>58</v>
      </c>
      <c r="O1094" s="259" t="s">
        <v>58</v>
      </c>
      <c r="P1094" s="35" t="s">
        <v>45</v>
      </c>
      <c r="Q1094" s="35"/>
      <c r="R1094" s="35"/>
      <c r="S1094" s="35"/>
      <c r="T1094" s="35"/>
      <c r="U1094" s="35"/>
      <c r="V1094" s="35"/>
      <c r="W1094" s="35"/>
      <c r="X1094" s="35"/>
      <c r="Y1094" s="35"/>
      <c r="Z1094" s="38" t="str">
        <f t="array" ref="Z1094">IFERROR(xlookup(C:C,'Follow up.1'!A:A,'Follow up.1'!AF:AF),"-")</f>
        <v>-</v>
      </c>
      <c r="AA1094" s="31"/>
      <c r="AB1094" s="31"/>
      <c r="AC1094" s="31"/>
      <c r="AD1094" s="31"/>
      <c r="AE1094" s="31"/>
      <c r="AF1094" s="31"/>
      <c r="AG1094" s="31"/>
      <c r="AH1094" s="31"/>
      <c r="AI1094" s="31"/>
      <c r="AJ1094" s="31"/>
      <c r="AK1094" s="31"/>
      <c r="AL1094" s="31"/>
      <c r="AM1094" s="31"/>
      <c r="AN1094" s="39" t="str">
        <f t="array" ref="AN1094">IFNA(TEXT(XLOOKUP(C:C,'Follow up.2'!B:B,'Follow up.2'!AF:AF), "mm/yyyy"), "-")</f>
        <v>-</v>
      </c>
      <c r="AO1094" s="31"/>
      <c r="AP1094" s="27"/>
      <c r="AQ1094" s="3"/>
      <c r="AR1094" s="3"/>
      <c r="AS1094" s="3"/>
      <c r="AT1094" s="3"/>
      <c r="AU1094" s="3"/>
      <c r="AV1094" s="3"/>
      <c r="AW1094" s="3"/>
      <c r="AX1094" s="3"/>
      <c r="AY1094" s="3"/>
      <c r="AZ1094" s="3"/>
      <c r="BA1094" s="3"/>
      <c r="BB1094" s="3"/>
      <c r="BC1094" s="3"/>
      <c r="BD1094" s="3"/>
      <c r="BE1094" s="3"/>
      <c r="BF1094" s="3"/>
      <c r="BG1094" s="3"/>
      <c r="BH1094" s="3"/>
      <c r="BI1094" s="3"/>
    </row>
    <row r="1095" ht="12.75" customHeight="1">
      <c r="A1095" s="1"/>
      <c r="B1095" s="1" t="str">
        <f t="array" ref="B1095">ifna(iferror(xlookup(C:C,'1000'!A:A,'1000'!D:D),iferror(xlookup(C:C,'2000'!A:A,'2000'!D:D),xlookup(C:C,'3000'!A:A,'3000'!D:D))),"-")</f>
        <v>-</v>
      </c>
      <c r="C1095" s="256">
        <v>1075.0</v>
      </c>
      <c r="D1095" s="250" t="s">
        <v>4072</v>
      </c>
      <c r="E1095" s="250" t="s">
        <v>4073</v>
      </c>
      <c r="F1095" s="250" t="s">
        <v>117</v>
      </c>
      <c r="G1095" s="250" t="s">
        <v>446</v>
      </c>
      <c r="H1095" s="28" t="s">
        <v>4074</v>
      </c>
      <c r="I1095" s="257" t="s">
        <v>4075</v>
      </c>
      <c r="J1095" s="250" t="s">
        <v>4075</v>
      </c>
      <c r="K1095" s="254" t="s">
        <v>42</v>
      </c>
      <c r="L1095" s="255" t="s">
        <v>42</v>
      </c>
      <c r="M1095" s="51" t="s">
        <v>895</v>
      </c>
      <c r="N1095" s="153" t="s">
        <v>58</v>
      </c>
      <c r="O1095" s="259" t="s">
        <v>58</v>
      </c>
      <c r="P1095" s="35" t="s">
        <v>76</v>
      </c>
      <c r="Q1095" s="35"/>
      <c r="R1095" s="35"/>
      <c r="S1095" s="35"/>
      <c r="T1095" s="35"/>
      <c r="U1095" s="35"/>
      <c r="V1095" s="35"/>
      <c r="W1095" s="35"/>
      <c r="X1095" s="35"/>
      <c r="Y1095" s="35"/>
      <c r="Z1095" s="38" t="str">
        <f t="array" ref="Z1095">IFERROR(xlookup(C:C,'Follow up.1'!A:A,'Follow up.1'!AF:AF),"-")</f>
        <v>-</v>
      </c>
      <c r="AA1095" s="31"/>
      <c r="AB1095" s="31"/>
      <c r="AC1095" s="31"/>
      <c r="AD1095" s="31"/>
      <c r="AE1095" s="31"/>
      <c r="AF1095" s="31"/>
      <c r="AG1095" s="31"/>
      <c r="AH1095" s="31"/>
      <c r="AI1095" s="31"/>
      <c r="AJ1095" s="31"/>
      <c r="AK1095" s="31"/>
      <c r="AL1095" s="31"/>
      <c r="AM1095" s="31"/>
      <c r="AN1095" s="39" t="str">
        <f t="array" ref="AN1095">IFNA(TEXT(XLOOKUP(C:C,'Follow up.2'!B:B,'Follow up.2'!AF:AF), "mm/yyyy"), "-")</f>
        <v>-</v>
      </c>
      <c r="AO1095" s="31"/>
      <c r="AP1095" s="27"/>
      <c r="AQ1095" s="3"/>
      <c r="AR1095" s="3"/>
      <c r="AS1095" s="3"/>
      <c r="AT1095" s="3"/>
      <c r="AU1095" s="3"/>
      <c r="AV1095" s="3"/>
      <c r="AW1095" s="3"/>
      <c r="AX1095" s="3"/>
      <c r="AY1095" s="3"/>
      <c r="AZ1095" s="3"/>
      <c r="BA1095" s="3"/>
      <c r="BB1095" s="3"/>
      <c r="BC1095" s="3"/>
      <c r="BD1095" s="3"/>
      <c r="BE1095" s="3"/>
      <c r="BF1095" s="3"/>
      <c r="BG1095" s="3"/>
      <c r="BH1095" s="3"/>
      <c r="BI1095" s="3"/>
    </row>
    <row r="1096" ht="12.75" customHeight="1">
      <c r="A1096" s="1"/>
      <c r="B1096" s="1" t="str">
        <f t="array" ref="B1096">ifna(iferror(xlookup(C:C,'1000'!A:A,'1000'!D:D),iferror(xlookup(C:C,'2000'!A:A,'2000'!D:D),xlookup(C:C,'3000'!A:A,'3000'!D:D))),"-")</f>
        <v>-</v>
      </c>
      <c r="C1096" s="256">
        <v>1092.0</v>
      </c>
      <c r="D1096" s="250" t="s">
        <v>1311</v>
      </c>
      <c r="E1096" s="250" t="s">
        <v>4076</v>
      </c>
      <c r="F1096" s="250" t="s">
        <v>117</v>
      </c>
      <c r="G1096" s="250" t="s">
        <v>446</v>
      </c>
      <c r="H1096" s="251">
        <v>0.0</v>
      </c>
      <c r="I1096" s="257">
        <v>0.0</v>
      </c>
      <c r="J1096" s="250" t="s">
        <v>4077</v>
      </c>
      <c r="K1096" s="254" t="s">
        <v>42</v>
      </c>
      <c r="L1096" s="255" t="s">
        <v>42</v>
      </c>
      <c r="M1096" s="51" t="s">
        <v>895</v>
      </c>
      <c r="N1096" s="82" t="s">
        <v>654</v>
      </c>
      <c r="O1096" s="259" t="s">
        <v>654</v>
      </c>
      <c r="P1096" s="35" t="s">
        <v>106</v>
      </c>
      <c r="Q1096" s="35"/>
      <c r="R1096" s="35"/>
      <c r="S1096" s="35"/>
      <c r="T1096" s="35"/>
      <c r="U1096" s="35"/>
      <c r="V1096" s="35"/>
      <c r="W1096" s="35"/>
      <c r="X1096" s="35"/>
      <c r="Y1096" s="35"/>
      <c r="Z1096" s="38" t="str">
        <f t="array" ref="Z1096">IFERROR(xlookup(C:C,'Follow up.1'!A:A,'Follow up.1'!AF:AF),"-")</f>
        <v>-</v>
      </c>
      <c r="AA1096" s="31"/>
      <c r="AB1096" s="31"/>
      <c r="AC1096" s="31"/>
      <c r="AD1096" s="31"/>
      <c r="AE1096" s="31"/>
      <c r="AF1096" s="31"/>
      <c r="AG1096" s="31"/>
      <c r="AH1096" s="31"/>
      <c r="AI1096" s="31"/>
      <c r="AJ1096" s="31"/>
      <c r="AK1096" s="31"/>
      <c r="AL1096" s="31"/>
      <c r="AM1096" s="31"/>
      <c r="AN1096" s="39" t="str">
        <f t="array" ref="AN1096">IFNA(TEXT(XLOOKUP(C:C,'Follow up.2'!B:B,'Follow up.2'!AF:AF), "mm/yyyy"), "-")</f>
        <v>-</v>
      </c>
      <c r="AO1096" s="31"/>
      <c r="AP1096" s="27"/>
      <c r="AQ1096" s="3"/>
      <c r="AR1096" s="3"/>
      <c r="AS1096" s="3"/>
      <c r="AT1096" s="3"/>
      <c r="AU1096" s="3"/>
      <c r="AV1096" s="3"/>
      <c r="AW1096" s="3"/>
      <c r="AX1096" s="3"/>
      <c r="AY1096" s="3"/>
      <c r="AZ1096" s="3"/>
      <c r="BA1096" s="3"/>
      <c r="BB1096" s="3"/>
      <c r="BC1096" s="3"/>
      <c r="BD1096" s="3"/>
      <c r="BE1096" s="3"/>
      <c r="BF1096" s="3"/>
      <c r="BG1096" s="3"/>
      <c r="BH1096" s="3"/>
      <c r="BI1096" s="3"/>
    </row>
    <row r="1097" ht="12.75" customHeight="1">
      <c r="A1097" s="1"/>
      <c r="B1097" s="1" t="str">
        <f t="array" ref="B1097">ifna(iferror(xlookup(C:C,'1000'!A:A,'1000'!D:D),iferror(xlookup(C:C,'2000'!A:A,'2000'!D:D),xlookup(C:C,'3000'!A:A,'3000'!D:D))),"-")</f>
        <v>-</v>
      </c>
      <c r="C1097" s="256">
        <v>1095.0</v>
      </c>
      <c r="D1097" s="250" t="s">
        <v>1150</v>
      </c>
      <c r="E1097" s="250" t="s">
        <v>4078</v>
      </c>
      <c r="F1097" s="250" t="s">
        <v>117</v>
      </c>
      <c r="G1097" s="250" t="s">
        <v>446</v>
      </c>
      <c r="H1097" s="251">
        <v>0.0</v>
      </c>
      <c r="I1097" s="257">
        <v>0.0</v>
      </c>
      <c r="J1097" s="250" t="s">
        <v>4079</v>
      </c>
      <c r="K1097" s="254" t="s">
        <v>42</v>
      </c>
      <c r="L1097" s="255" t="s">
        <v>42</v>
      </c>
      <c r="M1097" s="51" t="s">
        <v>895</v>
      </c>
      <c r="N1097" s="153" t="s">
        <v>58</v>
      </c>
      <c r="O1097" s="259" t="s">
        <v>58</v>
      </c>
      <c r="P1097" s="35" t="s">
        <v>46</v>
      </c>
      <c r="Q1097" s="35"/>
      <c r="R1097" s="35"/>
      <c r="S1097" s="35"/>
      <c r="T1097" s="35"/>
      <c r="U1097" s="35"/>
      <c r="V1097" s="35"/>
      <c r="W1097" s="35"/>
      <c r="X1097" s="35"/>
      <c r="Y1097" s="35"/>
      <c r="Z1097" s="38" t="str">
        <f t="array" ref="Z1097">IFERROR(xlookup(C:C,'Follow up.1'!A:A,'Follow up.1'!AF:AF),"-")</f>
        <v>-</v>
      </c>
      <c r="AA1097" s="31"/>
      <c r="AB1097" s="31"/>
      <c r="AC1097" s="31"/>
      <c r="AD1097" s="31"/>
      <c r="AE1097" s="31"/>
      <c r="AF1097" s="31"/>
      <c r="AG1097" s="31"/>
      <c r="AH1097" s="31"/>
      <c r="AI1097" s="31"/>
      <c r="AJ1097" s="31"/>
      <c r="AK1097" s="31"/>
      <c r="AL1097" s="31"/>
      <c r="AM1097" s="31"/>
      <c r="AN1097" s="39" t="str">
        <f t="array" ref="AN1097">IFNA(TEXT(XLOOKUP(C:C,'Follow up.2'!B:B,'Follow up.2'!AF:AF), "mm/yyyy"), "-")</f>
        <v>-</v>
      </c>
      <c r="AO1097" s="31"/>
      <c r="AP1097" s="27"/>
      <c r="AQ1097" s="3"/>
      <c r="AR1097" s="3"/>
      <c r="AS1097" s="3"/>
      <c r="AT1097" s="3"/>
      <c r="AU1097" s="3"/>
      <c r="AV1097" s="3"/>
      <c r="AW1097" s="3"/>
      <c r="AX1097" s="3"/>
      <c r="AY1097" s="3"/>
      <c r="AZ1097" s="3"/>
      <c r="BA1097" s="3"/>
      <c r="BB1097" s="3"/>
      <c r="BC1097" s="3"/>
      <c r="BD1097" s="3"/>
      <c r="BE1097" s="3"/>
      <c r="BF1097" s="3"/>
      <c r="BG1097" s="3"/>
      <c r="BH1097" s="3"/>
      <c r="BI1097" s="3"/>
    </row>
    <row r="1098" ht="12.75" customHeight="1">
      <c r="A1098" s="1"/>
      <c r="B1098" s="1" t="str">
        <f t="array" ref="B1098">ifna(iferror(xlookup(C:C,'1000'!A:A,'1000'!D:D),iferror(xlookup(C:C,'2000'!A:A,'2000'!D:D),xlookup(C:C,'3000'!A:A,'3000'!D:D))),"-")</f>
        <v>-</v>
      </c>
      <c r="C1098" s="256">
        <v>1149.0</v>
      </c>
      <c r="D1098" s="250" t="s">
        <v>4080</v>
      </c>
      <c r="E1098" s="250" t="s">
        <v>4081</v>
      </c>
      <c r="F1098" s="250" t="s">
        <v>117</v>
      </c>
      <c r="G1098" s="250" t="s">
        <v>446</v>
      </c>
      <c r="H1098" s="251"/>
      <c r="I1098" s="257" t="s">
        <v>4082</v>
      </c>
      <c r="J1098" s="250" t="s">
        <v>4083</v>
      </c>
      <c r="K1098" s="254" t="s">
        <v>42</v>
      </c>
      <c r="L1098" s="255" t="s">
        <v>42</v>
      </c>
      <c r="M1098" s="51" t="s">
        <v>895</v>
      </c>
      <c r="N1098" s="153" t="s">
        <v>58</v>
      </c>
      <c r="O1098" s="259" t="s">
        <v>58</v>
      </c>
      <c r="P1098" s="35" t="s">
        <v>106</v>
      </c>
      <c r="Q1098" s="35"/>
      <c r="R1098" s="35"/>
      <c r="S1098" s="35"/>
      <c r="T1098" s="35"/>
      <c r="U1098" s="35"/>
      <c r="V1098" s="35"/>
      <c r="W1098" s="35"/>
      <c r="X1098" s="35"/>
      <c r="Y1098" s="35"/>
      <c r="Z1098" s="38" t="str">
        <f t="array" ref="Z1098">IFERROR(xlookup(C:C,'Follow up.1'!A:A,'Follow up.1'!AF:AF),"-")</f>
        <v>-</v>
      </c>
      <c r="AA1098" s="31"/>
      <c r="AB1098" s="31"/>
      <c r="AC1098" s="31"/>
      <c r="AD1098" s="31"/>
      <c r="AE1098" s="31"/>
      <c r="AF1098" s="31"/>
      <c r="AG1098" s="31"/>
      <c r="AH1098" s="31"/>
      <c r="AI1098" s="31"/>
      <c r="AJ1098" s="31"/>
      <c r="AK1098" s="31"/>
      <c r="AL1098" s="31"/>
      <c r="AM1098" s="31"/>
      <c r="AN1098" s="39" t="str">
        <f t="array" ref="AN1098">IFNA(TEXT(XLOOKUP(C:C,'Follow up.2'!B:B,'Follow up.2'!AF:AF), "mm/yyyy"), "-")</f>
        <v>-</v>
      </c>
      <c r="AO1098" s="31"/>
      <c r="AP1098" s="27"/>
      <c r="AQ1098" s="3"/>
      <c r="AR1098" s="3"/>
      <c r="AS1098" s="3"/>
      <c r="AT1098" s="3"/>
      <c r="AU1098" s="3"/>
      <c r="AV1098" s="3"/>
      <c r="AW1098" s="3"/>
      <c r="AX1098" s="3"/>
      <c r="AY1098" s="3"/>
      <c r="AZ1098" s="3"/>
      <c r="BA1098" s="3"/>
      <c r="BB1098" s="3"/>
      <c r="BC1098" s="3"/>
      <c r="BD1098" s="3"/>
      <c r="BE1098" s="3"/>
      <c r="BF1098" s="3"/>
      <c r="BG1098" s="3"/>
      <c r="BH1098" s="3"/>
      <c r="BI1098" s="3"/>
    </row>
    <row r="1099" ht="12.75" customHeight="1">
      <c r="A1099" s="1"/>
      <c r="B1099" s="1">
        <f t="array" ref="B1099">ifna(iferror(xlookup(C:C,'1000'!A:A,'1000'!D:D),iferror(xlookup(C:C,'2000'!A:A,'2000'!D:D),xlookup(C:C,'3000'!A:A,'3000'!D:D))),"-")</f>
        <v>3070</v>
      </c>
      <c r="C1099" s="256">
        <v>519.0</v>
      </c>
      <c r="D1099" s="250" t="s">
        <v>1353</v>
      </c>
      <c r="E1099" s="250" t="s">
        <v>4084</v>
      </c>
      <c r="F1099" s="250" t="s">
        <v>117</v>
      </c>
      <c r="G1099" s="250" t="s">
        <v>4085</v>
      </c>
      <c r="H1099" s="251">
        <v>0.0</v>
      </c>
      <c r="I1099" s="257">
        <v>0.0</v>
      </c>
      <c r="J1099" s="250" t="s">
        <v>4086</v>
      </c>
      <c r="K1099" s="254" t="s">
        <v>392</v>
      </c>
      <c r="L1099" s="255" t="s">
        <v>392</v>
      </c>
      <c r="M1099" s="51" t="s">
        <v>895</v>
      </c>
      <c r="N1099" s="33" t="s">
        <v>654</v>
      </c>
      <c r="O1099" s="264" t="s">
        <v>654</v>
      </c>
      <c r="P1099" s="66" t="s">
        <v>45</v>
      </c>
      <c r="Q1099" s="66" t="s">
        <v>45</v>
      </c>
      <c r="R1099" s="66" t="s">
        <v>45</v>
      </c>
      <c r="S1099" s="66" t="s">
        <v>45</v>
      </c>
      <c r="T1099" s="66" t="s">
        <v>45</v>
      </c>
      <c r="U1099" s="66" t="s">
        <v>45</v>
      </c>
      <c r="V1099" s="66" t="s">
        <v>45</v>
      </c>
      <c r="W1099" s="66" t="s">
        <v>45</v>
      </c>
      <c r="X1099" s="66" t="s">
        <v>45</v>
      </c>
      <c r="Y1099" s="66" t="s">
        <v>45</v>
      </c>
      <c r="Z1099" s="38" t="str">
        <f t="array" ref="Z1099">IFERROR(xlookup(C:C,'Follow up.1'!A:A,'Follow up.1'!AF:AF),"-")</f>
        <v>  3/25</v>
      </c>
      <c r="AA1099" s="32" t="s">
        <v>106</v>
      </c>
      <c r="AB1099" s="31"/>
      <c r="AC1099" s="31"/>
      <c r="AD1099" s="31"/>
      <c r="AE1099" s="31"/>
      <c r="AF1099" s="31"/>
      <c r="AG1099" s="31"/>
      <c r="AH1099" s="31"/>
      <c r="AI1099" s="31"/>
      <c r="AJ1099" s="31"/>
      <c r="AK1099" s="31"/>
      <c r="AL1099" s="31"/>
      <c r="AM1099" s="31"/>
      <c r="AN1099" s="39" t="str">
        <f t="array" ref="AN1099">IFNA(TEXT(XLOOKUP(C:C,'Follow up.2'!B:B,'Follow up.2'!AF:AF),if(left(B1099,1)="3","x", "mm/yyyy")), "-")</f>
        <v/>
      </c>
      <c r="AO1099" s="31"/>
      <c r="AP1099" s="27"/>
      <c r="AQ1099" s="3"/>
      <c r="AR1099" s="3"/>
      <c r="AS1099" s="3"/>
      <c r="AT1099" s="3"/>
      <c r="AU1099" s="3"/>
      <c r="AV1099" s="3"/>
      <c r="AW1099" s="3"/>
      <c r="AX1099" s="3"/>
      <c r="AY1099" s="3"/>
      <c r="AZ1099" s="3"/>
      <c r="BA1099" s="3"/>
      <c r="BB1099" s="3"/>
      <c r="BC1099" s="3"/>
      <c r="BD1099" s="3"/>
      <c r="BE1099" s="3"/>
      <c r="BF1099" s="3"/>
      <c r="BG1099" s="3"/>
      <c r="BH1099" s="3"/>
      <c r="BI1099" s="3"/>
    </row>
    <row r="1100" ht="12.75" customHeight="1">
      <c r="A1100" s="1"/>
      <c r="B1100" s="1">
        <f t="array" ref="B1100">ifna(iferror(xlookup(C:C,'1000'!A:A,'1000'!D:D),iferror(xlookup(C:C,'2000'!A:A,'2000'!D:D),xlookup(C:C,'3000'!A:A,'3000'!D:D))),"-")</f>
        <v>3074</v>
      </c>
      <c r="C1100" s="256">
        <v>419.0</v>
      </c>
      <c r="D1100" s="250" t="s">
        <v>4087</v>
      </c>
      <c r="E1100" s="250" t="s">
        <v>4088</v>
      </c>
      <c r="F1100" s="250" t="s">
        <v>117</v>
      </c>
      <c r="G1100" s="250" t="s">
        <v>4085</v>
      </c>
      <c r="H1100" s="251">
        <v>0.0</v>
      </c>
      <c r="I1100" s="257">
        <v>0.0</v>
      </c>
      <c r="J1100" s="250" t="s">
        <v>4089</v>
      </c>
      <c r="K1100" s="254"/>
      <c r="L1100" s="255"/>
      <c r="M1100" s="32"/>
      <c r="N1100" s="33" t="s">
        <v>654</v>
      </c>
      <c r="O1100" s="263" t="s">
        <v>654</v>
      </c>
      <c r="P1100" s="35" t="s">
        <v>45</v>
      </c>
      <c r="Q1100" s="35" t="s">
        <v>45</v>
      </c>
      <c r="R1100" s="35" t="s">
        <v>45</v>
      </c>
      <c r="S1100" s="35" t="s">
        <v>45</v>
      </c>
      <c r="T1100" s="35" t="s">
        <v>45</v>
      </c>
      <c r="U1100" s="35" t="s">
        <v>45</v>
      </c>
      <c r="V1100" s="35" t="s">
        <v>45</v>
      </c>
      <c r="W1100" s="35" t="s">
        <v>45</v>
      </c>
      <c r="X1100" s="35" t="s">
        <v>45</v>
      </c>
      <c r="Y1100" s="35" t="s">
        <v>45</v>
      </c>
      <c r="Z1100" s="38" t="str">
        <f t="array" ref="Z1100">IFERROR(xlookup(C:C,'Follow up.1'!A:A,'Follow up.1'!AF:AF),"-")</f>
        <v> 4/25</v>
      </c>
      <c r="AA1100" s="32" t="s">
        <v>46</v>
      </c>
      <c r="AB1100" s="32" t="s">
        <v>57</v>
      </c>
      <c r="AC1100" s="32" t="s">
        <v>46</v>
      </c>
      <c r="AD1100" s="32" t="s">
        <v>46</v>
      </c>
      <c r="AE1100" s="32"/>
      <c r="AF1100" s="32" t="s">
        <v>46</v>
      </c>
      <c r="AG1100" s="32" t="s">
        <v>57</v>
      </c>
      <c r="AH1100" s="32"/>
      <c r="AI1100" s="126" t="s">
        <v>86</v>
      </c>
      <c r="AJ1100" s="32" t="s">
        <v>57</v>
      </c>
      <c r="AK1100" s="32" t="s">
        <v>77</v>
      </c>
      <c r="AL1100" s="32" t="s">
        <v>57</v>
      </c>
      <c r="AM1100" s="32" t="s">
        <v>121</v>
      </c>
      <c r="AN1100" s="39" t="str">
        <f t="array" ref="AN1100">IFNA(TEXT(XLOOKUP(C:C,'Follow up.2'!B:B,'Follow up.2'!AF:AF),if(left(B1100,1)="3","x", "mm/yyyy")), "-")</f>
        <v>x</v>
      </c>
      <c r="AO1100" s="31"/>
      <c r="AP1100" s="27"/>
      <c r="AQ1100" s="3"/>
      <c r="AR1100" s="3"/>
      <c r="AS1100" s="3"/>
      <c r="AT1100" s="3"/>
      <c r="AU1100" s="3"/>
      <c r="AV1100" s="3"/>
      <c r="AW1100" s="3"/>
      <c r="AX1100" s="3"/>
      <c r="AY1100" s="3"/>
      <c r="AZ1100" s="3"/>
      <c r="BA1100" s="3"/>
      <c r="BB1100" s="3"/>
      <c r="BC1100" s="3"/>
      <c r="BD1100" s="3"/>
      <c r="BE1100" s="3"/>
      <c r="BF1100" s="3"/>
      <c r="BG1100" s="3"/>
      <c r="BH1100" s="3"/>
      <c r="BI1100" s="3"/>
    </row>
    <row r="1101" ht="12.75" customHeight="1">
      <c r="A1101" s="1"/>
      <c r="B1101" s="1">
        <f t="array" ref="B1101">ifna(iferror(xlookup(C:C,'1000'!A:A,'1000'!D:D),iferror(xlookup(C:C,'2000'!A:A,'2000'!D:D),xlookup(C:C,'3000'!A:A,'3000'!D:D))),"-")</f>
        <v>3111</v>
      </c>
      <c r="C1101" s="256">
        <v>461.0</v>
      </c>
      <c r="D1101" s="250" t="s">
        <v>4090</v>
      </c>
      <c r="E1101" s="250" t="s">
        <v>4091</v>
      </c>
      <c r="F1101" s="250" t="s">
        <v>117</v>
      </c>
      <c r="G1101" s="250" t="s">
        <v>4085</v>
      </c>
      <c r="H1101" s="251">
        <v>0.0</v>
      </c>
      <c r="I1101" s="257">
        <v>0.0</v>
      </c>
      <c r="J1101" s="250" t="s">
        <v>4092</v>
      </c>
      <c r="K1101" s="254" t="s">
        <v>3226</v>
      </c>
      <c r="L1101" s="255" t="s">
        <v>3226</v>
      </c>
      <c r="M1101" s="32"/>
      <c r="N1101" s="33" t="s">
        <v>654</v>
      </c>
      <c r="O1101" s="263" t="s">
        <v>654</v>
      </c>
      <c r="P1101" s="35" t="s">
        <v>45</v>
      </c>
      <c r="Q1101" s="35" t="s">
        <v>45</v>
      </c>
      <c r="R1101" s="35" t="s">
        <v>45</v>
      </c>
      <c r="S1101" s="35" t="s">
        <v>45</v>
      </c>
      <c r="T1101" s="35" t="s">
        <v>45</v>
      </c>
      <c r="U1101" s="35" t="s">
        <v>45</v>
      </c>
      <c r="V1101" s="35" t="s">
        <v>45</v>
      </c>
      <c r="W1101" s="35" t="s">
        <v>45</v>
      </c>
      <c r="X1101" s="35" t="s">
        <v>45</v>
      </c>
      <c r="Y1101" s="35" t="s">
        <v>45</v>
      </c>
      <c r="Z1101" s="38" t="str">
        <f t="array" ref="Z1101">IFERROR(xlookup(C:C,'Follow up.1'!A:A,'Follow up.1'!AF:AF),"-")</f>
        <v> 4/25</v>
      </c>
      <c r="AA1101" s="32" t="s">
        <v>46</v>
      </c>
      <c r="AB1101" s="32" t="s">
        <v>444</v>
      </c>
      <c r="AC1101" s="32" t="s">
        <v>262</v>
      </c>
      <c r="AD1101" s="32" t="s">
        <v>46</v>
      </c>
      <c r="AE1101" s="126"/>
      <c r="AF1101" s="126" t="s">
        <v>57</v>
      </c>
      <c r="AG1101" s="126" t="s">
        <v>68</v>
      </c>
      <c r="AH1101" s="126"/>
      <c r="AI1101" s="126" t="s">
        <v>57</v>
      </c>
      <c r="AJ1101" s="32" t="s">
        <v>77</v>
      </c>
      <c r="AK1101" s="32" t="s">
        <v>57</v>
      </c>
      <c r="AL1101" s="122" t="s">
        <v>57</v>
      </c>
      <c r="AM1101" s="32" t="s">
        <v>121</v>
      </c>
      <c r="AN1101" s="39" t="str">
        <f t="array" ref="AN1101">IFNA(TEXT(XLOOKUP(C:C,'Follow up.2'!B:B,'Follow up.2'!AF:AF),if(left(B1101,1)="3","x", "mm/yyyy")), "-")</f>
        <v>x</v>
      </c>
      <c r="AO1101" s="31"/>
      <c r="AP1101" s="27"/>
      <c r="AQ1101" s="3"/>
      <c r="AR1101" s="3"/>
      <c r="AS1101" s="3"/>
      <c r="AT1101" s="3"/>
      <c r="AU1101" s="3"/>
      <c r="AV1101" s="3"/>
      <c r="AW1101" s="3"/>
      <c r="AX1101" s="3"/>
      <c r="AY1101" s="3"/>
      <c r="AZ1101" s="3"/>
      <c r="BA1101" s="3"/>
      <c r="BB1101" s="3"/>
      <c r="BC1101" s="3"/>
      <c r="BD1101" s="3"/>
      <c r="BE1101" s="3"/>
      <c r="BF1101" s="3"/>
      <c r="BG1101" s="3"/>
      <c r="BH1101" s="3"/>
      <c r="BI1101" s="3"/>
    </row>
    <row r="1102" ht="12.75" customHeight="1">
      <c r="A1102" s="1"/>
      <c r="B1102" s="1">
        <f t="array" ref="B1102">ifna(iferror(xlookup(C:C,'1000'!A:A,'1000'!D:D),iferror(xlookup(C:C,'2000'!A:A,'2000'!D:D),xlookup(C:C,'3000'!A:A,'3000'!D:D))),"-")</f>
        <v>3121</v>
      </c>
      <c r="C1102" s="256">
        <v>588.0</v>
      </c>
      <c r="D1102" s="250" t="s">
        <v>4093</v>
      </c>
      <c r="E1102" s="250" t="s">
        <v>4094</v>
      </c>
      <c r="F1102" s="250" t="s">
        <v>117</v>
      </c>
      <c r="G1102" s="250" t="s">
        <v>4085</v>
      </c>
      <c r="H1102" s="251">
        <v>0.0</v>
      </c>
      <c r="I1102" s="257">
        <v>0.0</v>
      </c>
      <c r="J1102" s="250" t="s">
        <v>4095</v>
      </c>
      <c r="K1102" s="254" t="s">
        <v>4096</v>
      </c>
      <c r="L1102" s="255" t="s">
        <v>4096</v>
      </c>
      <c r="M1102" s="32"/>
      <c r="N1102" s="33" t="s">
        <v>654</v>
      </c>
      <c r="O1102" s="263" t="s">
        <v>654</v>
      </c>
      <c r="P1102" s="35" t="s">
        <v>45</v>
      </c>
      <c r="Q1102" s="35" t="s">
        <v>45</v>
      </c>
      <c r="R1102" s="35" t="s">
        <v>45</v>
      </c>
      <c r="S1102" s="35" t="s">
        <v>45</v>
      </c>
      <c r="T1102" s="35" t="s">
        <v>45</v>
      </c>
      <c r="U1102" s="35" t="s">
        <v>45</v>
      </c>
      <c r="V1102" s="65" t="s">
        <v>45</v>
      </c>
      <c r="W1102" s="65" t="s">
        <v>45</v>
      </c>
      <c r="X1102" s="65" t="s">
        <v>45</v>
      </c>
      <c r="Y1102" s="35" t="s">
        <v>45</v>
      </c>
      <c r="Z1102" s="38" t="str">
        <f t="array" ref="Z1102">IFERROR(xlookup(C:C,'Follow up.1'!A:A,'Follow up.1'!AF:AF),"-")</f>
        <v> 5/25</v>
      </c>
      <c r="AA1102" s="32" t="s">
        <v>46</v>
      </c>
      <c r="AB1102" s="32" t="s">
        <v>46</v>
      </c>
      <c r="AC1102" s="32" t="s">
        <v>46</v>
      </c>
      <c r="AD1102" s="32" t="s">
        <v>46</v>
      </c>
      <c r="AE1102" s="32"/>
      <c r="AF1102" s="32" t="s">
        <v>88</v>
      </c>
      <c r="AG1102" s="32" t="s">
        <v>68</v>
      </c>
      <c r="AH1102" s="32"/>
      <c r="AI1102" s="32" t="s">
        <v>86</v>
      </c>
      <c r="AJ1102" s="32" t="s">
        <v>46</v>
      </c>
      <c r="AK1102" s="32" t="s">
        <v>86</v>
      </c>
      <c r="AL1102" s="32" t="s">
        <v>57</v>
      </c>
      <c r="AM1102" s="32" t="s">
        <v>121</v>
      </c>
      <c r="AN1102" s="39" t="str">
        <f t="array" ref="AN1102">IFNA(TEXT(XLOOKUP(C:C,'Follow up.2'!B:B,'Follow up.2'!AF:AF),if(left(B1102,1)="3","x", "mm/yyyy")), "-")</f>
        <v>x</v>
      </c>
      <c r="AO1102" s="31"/>
      <c r="AP1102" s="27"/>
      <c r="AQ1102" s="3"/>
      <c r="AR1102" s="3"/>
      <c r="AS1102" s="3"/>
      <c r="AT1102" s="3"/>
      <c r="AU1102" s="3"/>
      <c r="AV1102" s="3"/>
      <c r="AW1102" s="13"/>
      <c r="AX1102" s="13"/>
      <c r="AY1102" s="13"/>
      <c r="AZ1102" s="13"/>
      <c r="BA1102" s="13"/>
      <c r="BB1102" s="13"/>
      <c r="BC1102" s="13"/>
      <c r="BD1102" s="13"/>
      <c r="BE1102" s="13"/>
      <c r="BF1102" s="13"/>
      <c r="BG1102" s="13"/>
      <c r="BH1102" s="13"/>
      <c r="BI1102" s="13"/>
    </row>
    <row r="1103" ht="12.75" customHeight="1">
      <c r="A1103" s="1"/>
      <c r="B1103" s="1">
        <f t="array" ref="B1103">ifna(iferror(xlookup(C:C,'1000'!A:A,'1000'!D:D),iferror(xlookup(C:C,'2000'!A:A,'2000'!D:D),xlookup(C:C,'3000'!A:A,'3000'!D:D))),"-")</f>
        <v>3136</v>
      </c>
      <c r="C1103" s="256">
        <v>713.0</v>
      </c>
      <c r="D1103" s="250" t="s">
        <v>642</v>
      </c>
      <c r="E1103" s="250" t="s">
        <v>4097</v>
      </c>
      <c r="F1103" s="250" t="s">
        <v>117</v>
      </c>
      <c r="G1103" s="250" t="s">
        <v>4085</v>
      </c>
      <c r="H1103" s="251">
        <v>0.0</v>
      </c>
      <c r="I1103" s="257">
        <v>0.0</v>
      </c>
      <c r="J1103" s="250" t="s">
        <v>4098</v>
      </c>
      <c r="K1103" s="254" t="s">
        <v>4099</v>
      </c>
      <c r="L1103" s="255" t="s">
        <v>4099</v>
      </c>
      <c r="M1103" s="265" t="s">
        <v>4100</v>
      </c>
      <c r="N1103" s="33" t="s">
        <v>654</v>
      </c>
      <c r="O1103" s="264" t="s">
        <v>654</v>
      </c>
      <c r="P1103" s="35" t="s">
        <v>46</v>
      </c>
      <c r="Q1103" s="35" t="s">
        <v>46</v>
      </c>
      <c r="R1103" s="35" t="s">
        <v>46</v>
      </c>
      <c r="S1103" s="35" t="s">
        <v>46</v>
      </c>
      <c r="T1103" s="35" t="s">
        <v>46</v>
      </c>
      <c r="U1103" s="35" t="s">
        <v>46</v>
      </c>
      <c r="V1103" s="65" t="s">
        <v>45</v>
      </c>
      <c r="W1103" s="35" t="s">
        <v>46</v>
      </c>
      <c r="X1103" s="35" t="s">
        <v>46</v>
      </c>
      <c r="Y1103" s="35" t="s">
        <v>46</v>
      </c>
      <c r="Z1103" s="38" t="str">
        <f t="array" ref="Z1103">IFERROR(xlookup(C:C,'Follow up.1'!A:A,'Follow up.1'!AF:AF),"-")</f>
        <v> 6/25</v>
      </c>
      <c r="AA1103" s="32" t="s">
        <v>57</v>
      </c>
      <c r="AB1103" s="31"/>
      <c r="AC1103" s="31"/>
      <c r="AD1103" s="31"/>
      <c r="AE1103" s="31"/>
      <c r="AF1103" s="31"/>
      <c r="AG1103" s="31"/>
      <c r="AH1103" s="31"/>
      <c r="AI1103" s="31"/>
      <c r="AJ1103" s="31"/>
      <c r="AK1103" s="31"/>
      <c r="AL1103" s="31"/>
      <c r="AM1103" s="31"/>
      <c r="AN1103" s="39" t="str">
        <f t="array" ref="AN1103">IFNA(TEXT(XLOOKUP(C:C,'Follow up.2'!B:B,'Follow up.2'!AF:AF),if(left(B1103,1)="3","x", "mm/yyyy")), "-")</f>
        <v/>
      </c>
      <c r="AO1103" s="31"/>
      <c r="AP1103" s="27"/>
      <c r="AQ1103" s="3"/>
      <c r="AR1103" s="3"/>
      <c r="AS1103" s="3"/>
      <c r="AT1103" s="3"/>
      <c r="AU1103" s="3"/>
      <c r="AV1103" s="3"/>
      <c r="AW1103" s="13"/>
      <c r="AX1103" s="13"/>
      <c r="AY1103" s="13"/>
      <c r="AZ1103" s="13"/>
      <c r="BA1103" s="13"/>
      <c r="BB1103" s="13"/>
      <c r="BC1103" s="13"/>
      <c r="BD1103" s="13"/>
      <c r="BE1103" s="13"/>
      <c r="BF1103" s="13"/>
      <c r="BG1103" s="13"/>
      <c r="BH1103" s="13"/>
      <c r="BI1103" s="13"/>
    </row>
    <row r="1104" ht="12.75" customHeight="1">
      <c r="A1104" s="1"/>
      <c r="B1104" s="1">
        <f t="array" ref="B1104">ifna(iferror(xlookup(C:C,'1000'!A:A,'1000'!D:D),iferror(xlookup(C:C,'2000'!A:A,'2000'!D:D),xlookup(C:C,'3000'!A:A,'3000'!D:D))),"-")</f>
        <v>3141</v>
      </c>
      <c r="C1104" s="256">
        <v>835.0</v>
      </c>
      <c r="D1104" s="250" t="s">
        <v>958</v>
      </c>
      <c r="E1104" s="250" t="s">
        <v>4101</v>
      </c>
      <c r="F1104" s="250" t="s">
        <v>117</v>
      </c>
      <c r="G1104" s="250" t="s">
        <v>4085</v>
      </c>
      <c r="H1104" s="251">
        <v>0.0</v>
      </c>
      <c r="I1104" s="257">
        <v>0.0</v>
      </c>
      <c r="J1104" s="250" t="s">
        <v>4102</v>
      </c>
      <c r="K1104" s="254" t="s">
        <v>3362</v>
      </c>
      <c r="L1104" s="255" t="s">
        <v>3362</v>
      </c>
      <c r="M1104" s="31"/>
      <c r="N1104" s="33" t="s">
        <v>654</v>
      </c>
      <c r="O1104" s="263" t="s">
        <v>654</v>
      </c>
      <c r="P1104" s="131" t="s">
        <v>45</v>
      </c>
      <c r="Q1104" s="131" t="s">
        <v>45</v>
      </c>
      <c r="R1104" s="35" t="s">
        <v>45</v>
      </c>
      <c r="S1104" s="35" t="s">
        <v>45</v>
      </c>
      <c r="T1104" s="35" t="s">
        <v>45</v>
      </c>
      <c r="U1104" s="35" t="s">
        <v>45</v>
      </c>
      <c r="V1104" s="65" t="s">
        <v>45</v>
      </c>
      <c r="W1104" s="35" t="s">
        <v>45</v>
      </c>
      <c r="X1104" s="35" t="s">
        <v>45</v>
      </c>
      <c r="Y1104" s="35" t="s">
        <v>45</v>
      </c>
      <c r="Z1104" s="38" t="str">
        <f t="array" ref="Z1104">IFERROR(xlookup(C:C,'Follow up.1'!A:A,'Follow up.1'!AF:AF),"-")</f>
        <v> 8/25</v>
      </c>
      <c r="AA1104" s="32" t="s">
        <v>88</v>
      </c>
      <c r="AB1104" s="32" t="s">
        <v>57</v>
      </c>
      <c r="AC1104" s="32" t="s">
        <v>107</v>
      </c>
      <c r="AD1104" s="32" t="s">
        <v>107</v>
      </c>
      <c r="AE1104" s="32"/>
      <c r="AF1104" s="32" t="s">
        <v>57</v>
      </c>
      <c r="AG1104" s="32" t="s">
        <v>57</v>
      </c>
      <c r="AH1104" s="32"/>
      <c r="AI1104" s="32" t="s">
        <v>46</v>
      </c>
      <c r="AJ1104" s="32" t="s">
        <v>56</v>
      </c>
      <c r="AK1104" s="32" t="s">
        <v>86</v>
      </c>
      <c r="AL1104" s="32" t="s">
        <v>57</v>
      </c>
      <c r="AM1104" s="32" t="s">
        <v>121</v>
      </c>
      <c r="AN1104" s="39" t="str">
        <f t="array" ref="AN1104">IFNA(TEXT(XLOOKUP(C:C,'Follow up.2'!B:B,'Follow up.2'!AF:AF),if(left(B1104,1)="3","x", "mm/yyyy")), "-")</f>
        <v>x</v>
      </c>
      <c r="AO1104" s="31"/>
      <c r="AP1104" s="27"/>
      <c r="AQ1104" s="3"/>
      <c r="AR1104" s="3"/>
      <c r="AS1104" s="3"/>
      <c r="AT1104" s="3"/>
      <c r="AU1104" s="3"/>
      <c r="AV1104" s="3"/>
      <c r="AW1104" s="13"/>
      <c r="AX1104" s="13"/>
      <c r="AY1104" s="13"/>
      <c r="AZ1104" s="13"/>
      <c r="BA1104" s="13"/>
      <c r="BB1104" s="13"/>
      <c r="BC1104" s="13"/>
      <c r="BD1104" s="13"/>
      <c r="BE1104" s="13"/>
      <c r="BF1104" s="13"/>
      <c r="BG1104" s="13"/>
      <c r="BH1104" s="13"/>
      <c r="BI1104" s="13"/>
    </row>
    <row r="1105" ht="12.75" customHeight="1">
      <c r="A1105" s="1"/>
      <c r="B1105" s="1">
        <f t="array" ref="B1105">ifna(iferror(xlookup(C:C,'1000'!A:A,'1000'!D:D),iferror(xlookup(C:C,'2000'!A:A,'2000'!D:D),xlookup(C:C,'3000'!A:A,'3000'!D:D))),"-")</f>
        <v>3145</v>
      </c>
      <c r="C1105" s="256">
        <v>1057.0</v>
      </c>
      <c r="D1105" s="250" t="s">
        <v>4103</v>
      </c>
      <c r="E1105" s="250" t="s">
        <v>4104</v>
      </c>
      <c r="F1105" s="250" t="s">
        <v>117</v>
      </c>
      <c r="G1105" s="250" t="s">
        <v>4085</v>
      </c>
      <c r="H1105" s="251">
        <v>0.0</v>
      </c>
      <c r="I1105" s="257">
        <v>0.0</v>
      </c>
      <c r="J1105" s="250" t="s">
        <v>4105</v>
      </c>
      <c r="K1105" s="254" t="s">
        <v>42</v>
      </c>
      <c r="L1105" s="255" t="s">
        <v>42</v>
      </c>
      <c r="M1105" s="32" t="s">
        <v>4106</v>
      </c>
      <c r="N1105" s="33" t="s">
        <v>58</v>
      </c>
      <c r="O1105" s="263" t="s">
        <v>58</v>
      </c>
      <c r="P1105" s="35" t="s">
        <v>45</v>
      </c>
      <c r="Q1105" s="35" t="s">
        <v>46</v>
      </c>
      <c r="R1105" s="35" t="s">
        <v>46</v>
      </c>
      <c r="S1105" s="35" t="s">
        <v>46</v>
      </c>
      <c r="T1105" s="35" t="s">
        <v>76</v>
      </c>
      <c r="U1105" s="35" t="s">
        <v>106</v>
      </c>
      <c r="V1105" s="66" t="s">
        <v>45</v>
      </c>
      <c r="W1105" s="35" t="s">
        <v>76</v>
      </c>
      <c r="X1105" s="35" t="s">
        <v>76</v>
      </c>
      <c r="Y1105" s="35" t="s">
        <v>76</v>
      </c>
      <c r="Z1105" s="38" t="str">
        <f t="array" ref="Z1105">IFERROR(xlookup(C:C,'Follow up.1'!A:A,'Follow up.1'!AF:AF),"-")</f>
        <v> 9/25</v>
      </c>
      <c r="AA1105" s="32" t="s">
        <v>47</v>
      </c>
      <c r="AB1105" s="31"/>
      <c r="AC1105" s="31"/>
      <c r="AD1105" s="31"/>
      <c r="AE1105" s="31"/>
      <c r="AF1105" s="31"/>
      <c r="AG1105" s="31"/>
      <c r="AH1105" s="31"/>
      <c r="AI1105" s="31"/>
      <c r="AJ1105" s="31"/>
      <c r="AK1105" s="31"/>
      <c r="AL1105" s="31"/>
      <c r="AM1105" s="31"/>
      <c r="AN1105" s="39" t="str">
        <f t="array" ref="AN1105">IFNA(TEXT(XLOOKUP(C:C,'Follow up.2'!B:B,'Follow up.2'!AF:AF), "mm/yyyy"), "-")</f>
        <v/>
      </c>
      <c r="AO1105" s="31"/>
      <c r="AP1105" s="27"/>
      <c r="AQ1105" s="3"/>
      <c r="AR1105" s="3"/>
      <c r="AS1105" s="3"/>
      <c r="AT1105" s="3"/>
      <c r="AU1105" s="3"/>
      <c r="AV1105" s="3"/>
      <c r="AW1105" s="13"/>
      <c r="AX1105" s="13"/>
      <c r="AY1105" s="13"/>
      <c r="AZ1105" s="13"/>
      <c r="BA1105" s="13"/>
      <c r="BB1105" s="13"/>
      <c r="BC1105" s="13"/>
      <c r="BD1105" s="13"/>
      <c r="BE1105" s="13"/>
      <c r="BF1105" s="13"/>
      <c r="BG1105" s="13"/>
      <c r="BH1105" s="13"/>
      <c r="BI1105" s="13"/>
    </row>
    <row r="1106" ht="12.75" customHeight="1">
      <c r="A1106" s="1"/>
      <c r="B1106" s="1" t="str">
        <f t="array" ref="B1106">ifna(iferror(xlookup(C:C,'1000'!A:A,'1000'!D:D),iferror(xlookup(C:C,'2000'!A:A,'2000'!D:D),xlookup(C:C,'3000'!A:A,'3000'!D:D))),"-")</f>
        <v>-</v>
      </c>
      <c r="C1106" s="256">
        <v>313.0</v>
      </c>
      <c r="D1106" s="250" t="s">
        <v>4107</v>
      </c>
      <c r="E1106" s="250" t="s">
        <v>4108</v>
      </c>
      <c r="F1106" s="250" t="s">
        <v>117</v>
      </c>
      <c r="G1106" s="250" t="s">
        <v>4085</v>
      </c>
      <c r="H1106" s="28">
        <v>0.0</v>
      </c>
      <c r="I1106" s="257" t="s">
        <v>4109</v>
      </c>
      <c r="J1106" s="250" t="s">
        <v>4109</v>
      </c>
      <c r="K1106" s="254"/>
      <c r="L1106" s="255"/>
      <c r="M1106" s="51" t="s">
        <v>895</v>
      </c>
      <c r="N1106" s="153" t="s">
        <v>58</v>
      </c>
      <c r="O1106" s="259" t="s">
        <v>58</v>
      </c>
      <c r="P1106" s="35"/>
      <c r="Q1106" s="35"/>
      <c r="R1106" s="35"/>
      <c r="S1106" s="35"/>
      <c r="T1106" s="35"/>
      <c r="U1106" s="35"/>
      <c r="V1106" s="35"/>
      <c r="W1106" s="35"/>
      <c r="X1106" s="35"/>
      <c r="Y1106" s="35"/>
      <c r="Z1106" s="38" t="str">
        <f t="array" ref="Z1106">IFERROR(xlookup(C:C,'Follow up.1'!A:A,'Follow up.1'!AF:AF),"-")</f>
        <v>-</v>
      </c>
      <c r="AA1106" s="31"/>
      <c r="AB1106" s="31"/>
      <c r="AC1106" s="31"/>
      <c r="AD1106" s="31"/>
      <c r="AE1106" s="31"/>
      <c r="AF1106" s="31"/>
      <c r="AG1106" s="31"/>
      <c r="AH1106" s="31"/>
      <c r="AI1106" s="31"/>
      <c r="AJ1106" s="31"/>
      <c r="AK1106" s="31"/>
      <c r="AL1106" s="31"/>
      <c r="AM1106" s="31"/>
      <c r="AN1106" s="39" t="str">
        <f t="array" ref="AN1106">IFNA(TEXT(XLOOKUP(C:C,'Follow up.2'!B:B,'Follow up.2'!AF:AF),if(left(B1106,1)="3","x", "mm/yyyy")), "-")</f>
        <v>-</v>
      </c>
      <c r="AO1106" s="31"/>
      <c r="AP1106" s="27"/>
      <c r="AQ1106" s="3"/>
      <c r="AR1106" s="3"/>
      <c r="AS1106" s="3"/>
      <c r="AT1106" s="3"/>
      <c r="AU1106" s="3"/>
      <c r="AV1106" s="3"/>
      <c r="AW1106" s="13"/>
      <c r="AX1106" s="13"/>
      <c r="AY1106" s="13"/>
      <c r="AZ1106" s="13"/>
      <c r="BA1106" s="13"/>
      <c r="BB1106" s="13"/>
      <c r="BC1106" s="13"/>
      <c r="BD1106" s="13"/>
      <c r="BE1106" s="13"/>
      <c r="BF1106" s="13"/>
      <c r="BG1106" s="13"/>
      <c r="BH1106" s="13"/>
      <c r="BI1106" s="13"/>
    </row>
    <row r="1107" ht="12.75" customHeight="1">
      <c r="A1107" s="1"/>
      <c r="B1107" s="1" t="str">
        <f t="array" ref="B1107">ifna(iferror(xlookup(C:C,'1000'!A:A,'1000'!D:D),iferror(xlookup(C:C,'2000'!A:A,'2000'!D:D),xlookup(C:C,'3000'!A:A,'3000'!D:D))),"-")</f>
        <v>-</v>
      </c>
      <c r="C1107" s="256">
        <v>424.0</v>
      </c>
      <c r="D1107" s="250" t="s">
        <v>4110</v>
      </c>
      <c r="E1107" s="250" t="s">
        <v>4111</v>
      </c>
      <c r="F1107" s="250" t="s">
        <v>117</v>
      </c>
      <c r="G1107" s="250" t="s">
        <v>4085</v>
      </c>
      <c r="H1107" s="251">
        <v>0.0</v>
      </c>
      <c r="I1107" s="257">
        <v>0.0</v>
      </c>
      <c r="J1107" s="250" t="s">
        <v>4112</v>
      </c>
      <c r="K1107" s="254" t="s">
        <v>3163</v>
      </c>
      <c r="L1107" s="255" t="s">
        <v>3163</v>
      </c>
      <c r="M1107" s="51" t="s">
        <v>895</v>
      </c>
      <c r="N1107" s="153" t="s">
        <v>58</v>
      </c>
      <c r="O1107" s="259" t="s">
        <v>58</v>
      </c>
      <c r="P1107" s="35"/>
      <c r="Q1107" s="35"/>
      <c r="R1107" s="35"/>
      <c r="S1107" s="35"/>
      <c r="T1107" s="35"/>
      <c r="U1107" s="35"/>
      <c r="V1107" s="35"/>
      <c r="W1107" s="35"/>
      <c r="X1107" s="35"/>
      <c r="Y1107" s="35"/>
      <c r="Z1107" s="38" t="str">
        <f t="array" ref="Z1107">IFERROR(xlookup(C:C,'Follow up.1'!A:A,'Follow up.1'!AF:AF),"-")</f>
        <v>-</v>
      </c>
      <c r="AA1107" s="31"/>
      <c r="AB1107" s="31"/>
      <c r="AC1107" s="31"/>
      <c r="AD1107" s="31"/>
      <c r="AE1107" s="31"/>
      <c r="AF1107" s="31"/>
      <c r="AG1107" s="31"/>
      <c r="AH1107" s="31"/>
      <c r="AI1107" s="31"/>
      <c r="AJ1107" s="31"/>
      <c r="AK1107" s="31"/>
      <c r="AL1107" s="31"/>
      <c r="AM1107" s="31"/>
      <c r="AN1107" s="39" t="str">
        <f t="array" ref="AN1107">IFNA(TEXT(XLOOKUP(C:C,'Follow up.2'!B:B,'Follow up.2'!AF:AF),if(left(B1107,1)="3","x", "mm/yyyy")), "-")</f>
        <v>-</v>
      </c>
      <c r="AO1107" s="31"/>
      <c r="AP1107" s="27"/>
      <c r="AQ1107" s="3"/>
      <c r="AR1107" s="3"/>
      <c r="AS1107" s="3"/>
      <c r="AT1107" s="3"/>
      <c r="AU1107" s="3"/>
      <c r="AV1107" s="3"/>
      <c r="AW1107" s="3"/>
      <c r="AX1107" s="3"/>
      <c r="AY1107" s="3"/>
      <c r="AZ1107" s="3"/>
      <c r="BA1107" s="3"/>
      <c r="BB1107" s="3"/>
      <c r="BC1107" s="3"/>
      <c r="BD1107" s="3"/>
      <c r="BE1107" s="3"/>
      <c r="BF1107" s="3"/>
      <c r="BG1107" s="3"/>
      <c r="BH1107" s="3"/>
      <c r="BI1107" s="3"/>
    </row>
    <row r="1108" ht="12.75" customHeight="1">
      <c r="A1108" s="1"/>
      <c r="B1108" s="1" t="str">
        <f t="array" ref="B1108">ifna(iferror(xlookup(C:C,'1000'!A:A,'1000'!D:D),iferror(xlookup(C:C,'2000'!A:A,'2000'!D:D),xlookup(C:C,'3000'!A:A,'3000'!D:D))),"-")</f>
        <v>-</v>
      </c>
      <c r="C1108" s="256">
        <v>586.0</v>
      </c>
      <c r="D1108" s="250" t="s">
        <v>1776</v>
      </c>
      <c r="E1108" s="250" t="s">
        <v>4113</v>
      </c>
      <c r="F1108" s="250" t="s">
        <v>117</v>
      </c>
      <c r="G1108" s="250" t="s">
        <v>4085</v>
      </c>
      <c r="H1108" s="251">
        <v>0.0</v>
      </c>
      <c r="I1108" s="257">
        <v>0.0</v>
      </c>
      <c r="J1108" s="250" t="s">
        <v>4114</v>
      </c>
      <c r="K1108" s="254" t="s">
        <v>3278</v>
      </c>
      <c r="L1108" s="255" t="s">
        <v>3278</v>
      </c>
      <c r="M1108" s="51" t="s">
        <v>895</v>
      </c>
      <c r="N1108" s="153" t="s">
        <v>58</v>
      </c>
      <c r="O1108" s="259" t="s">
        <v>58</v>
      </c>
      <c r="P1108" s="35"/>
      <c r="Q1108" s="35"/>
      <c r="R1108" s="35"/>
      <c r="S1108" s="35"/>
      <c r="T1108" s="35"/>
      <c r="U1108" s="35"/>
      <c r="V1108" s="35"/>
      <c r="W1108" s="35"/>
      <c r="X1108" s="35"/>
      <c r="Y1108" s="35"/>
      <c r="Z1108" s="38" t="str">
        <f t="array" ref="Z1108">IFERROR(xlookup(C:C,'Follow up.1'!A:A,'Follow up.1'!AF:AF),"-")</f>
        <v>-</v>
      </c>
      <c r="AA1108" s="31"/>
      <c r="AB1108" s="31"/>
      <c r="AC1108" s="31"/>
      <c r="AD1108" s="31"/>
      <c r="AE1108" s="31"/>
      <c r="AF1108" s="31"/>
      <c r="AG1108" s="31"/>
      <c r="AH1108" s="31"/>
      <c r="AI1108" s="31"/>
      <c r="AJ1108" s="31"/>
      <c r="AK1108" s="31"/>
      <c r="AL1108" s="31"/>
      <c r="AM1108" s="31"/>
      <c r="AN1108" s="39" t="str">
        <f t="array" ref="AN1108">IFNA(TEXT(XLOOKUP(C:C,'Follow up.2'!B:B,'Follow up.2'!AF:AF),if(left(B1108,1)="3","x", "mm/yyyy")), "-")</f>
        <v>-</v>
      </c>
      <c r="AO1108" s="31"/>
      <c r="AP1108" s="27"/>
      <c r="AQ1108" s="3"/>
      <c r="AR1108" s="3"/>
      <c r="AS1108" s="3"/>
      <c r="AT1108" s="3"/>
      <c r="AU1108" s="3"/>
      <c r="AV1108" s="3"/>
      <c r="AW1108" s="3"/>
      <c r="AX1108" s="3"/>
      <c r="AY1108" s="3"/>
      <c r="AZ1108" s="3"/>
      <c r="BA1108" s="3"/>
      <c r="BB1108" s="3"/>
      <c r="BC1108" s="3"/>
      <c r="BD1108" s="3"/>
      <c r="BE1108" s="3"/>
      <c r="BF1108" s="3"/>
      <c r="BG1108" s="3"/>
      <c r="BH1108" s="3"/>
      <c r="BI1108" s="3"/>
    </row>
    <row r="1109" ht="12.75" customHeight="1">
      <c r="A1109" s="1"/>
      <c r="B1109" s="1" t="str">
        <f t="array" ref="B1109">ifna(iferror(xlookup(C:C,'1000'!A:A,'1000'!D:D),iferror(xlookup(C:C,'2000'!A:A,'2000'!D:D),xlookup(C:C,'3000'!A:A,'3000'!D:D))),"-")</f>
        <v>-</v>
      </c>
      <c r="C1109" s="256">
        <v>832.0</v>
      </c>
      <c r="D1109" s="250" t="s">
        <v>2492</v>
      </c>
      <c r="E1109" s="250" t="s">
        <v>4115</v>
      </c>
      <c r="F1109" s="250" t="s">
        <v>117</v>
      </c>
      <c r="G1109" s="250" t="s">
        <v>4085</v>
      </c>
      <c r="H1109" s="251">
        <v>0.0</v>
      </c>
      <c r="I1109" s="257">
        <v>0.0</v>
      </c>
      <c r="J1109" s="250" t="s">
        <v>4116</v>
      </c>
      <c r="K1109" s="254" t="s">
        <v>237</v>
      </c>
      <c r="L1109" s="255" t="s">
        <v>237</v>
      </c>
      <c r="M1109" s="51" t="s">
        <v>895</v>
      </c>
      <c r="N1109" s="153" t="s">
        <v>58</v>
      </c>
      <c r="O1109" s="259" t="s">
        <v>58</v>
      </c>
      <c r="P1109" s="35"/>
      <c r="Q1109" s="35"/>
      <c r="R1109" s="35"/>
      <c r="S1109" s="35"/>
      <c r="T1109" s="35"/>
      <c r="U1109" s="35"/>
      <c r="V1109" s="35"/>
      <c r="W1109" s="35"/>
      <c r="X1109" s="35"/>
      <c r="Y1109" s="35"/>
      <c r="Z1109" s="38" t="str">
        <f t="array" ref="Z1109">IFERROR(xlookup(C:C,'Follow up.1'!A:A,'Follow up.1'!AF:AF),"-")</f>
        <v>-</v>
      </c>
      <c r="AA1109" s="31"/>
      <c r="AB1109" s="31"/>
      <c r="AC1109" s="31"/>
      <c r="AD1109" s="31"/>
      <c r="AE1109" s="31"/>
      <c r="AF1109" s="31"/>
      <c r="AG1109" s="31"/>
      <c r="AH1109" s="31"/>
      <c r="AI1109" s="31"/>
      <c r="AJ1109" s="31"/>
      <c r="AK1109" s="31"/>
      <c r="AL1109" s="31"/>
      <c r="AM1109" s="31"/>
      <c r="AN1109" s="39" t="str">
        <f t="array" ref="AN1109">IFNA(TEXT(XLOOKUP(C:C,'Follow up.2'!B:B,'Follow up.2'!AF:AF),if(left(B1109,1)="3","x", "mm/yyyy")), "-")</f>
        <v>-</v>
      </c>
      <c r="AO1109" s="31"/>
      <c r="AP1109" s="27"/>
      <c r="AQ1109" s="3"/>
      <c r="AR1109" s="3"/>
      <c r="AS1109" s="3"/>
      <c r="AT1109" s="3"/>
      <c r="AU1109" s="3"/>
      <c r="AV1109" s="3"/>
      <c r="AW1109" s="3"/>
      <c r="AX1109" s="3"/>
      <c r="AY1109" s="3"/>
      <c r="AZ1109" s="3"/>
      <c r="BA1109" s="3"/>
      <c r="BB1109" s="3"/>
      <c r="BC1109" s="3"/>
      <c r="BD1109" s="3"/>
      <c r="BE1109" s="3"/>
      <c r="BF1109" s="3"/>
      <c r="BG1109" s="3"/>
      <c r="BH1109" s="3"/>
      <c r="BI1109" s="3"/>
    </row>
    <row r="1110" ht="12.75" customHeight="1">
      <c r="A1110" s="1"/>
      <c r="B1110" s="1" t="str">
        <f t="array" ref="B1110">ifna(iferror(xlookup(C:C,'1000'!A:A,'1000'!D:D),iferror(xlookup(C:C,'2000'!A:A,'2000'!D:D),xlookup(C:C,'3000'!A:A,'3000'!D:D))),"-")</f>
        <v>-</v>
      </c>
      <c r="C1110" s="256">
        <v>850.0</v>
      </c>
      <c r="D1110" s="250" t="s">
        <v>4117</v>
      </c>
      <c r="E1110" s="250" t="s">
        <v>2631</v>
      </c>
      <c r="F1110" s="250" t="s">
        <v>117</v>
      </c>
      <c r="G1110" s="250" t="s">
        <v>4085</v>
      </c>
      <c r="H1110" s="251">
        <v>0.0</v>
      </c>
      <c r="I1110" s="257">
        <v>0.0</v>
      </c>
      <c r="J1110" s="250" t="s">
        <v>2634</v>
      </c>
      <c r="K1110" s="254" t="s">
        <v>237</v>
      </c>
      <c r="L1110" s="255" t="s">
        <v>237</v>
      </c>
      <c r="M1110" s="51" t="s">
        <v>895</v>
      </c>
      <c r="N1110" s="153" t="s">
        <v>58</v>
      </c>
      <c r="O1110" s="259" t="s">
        <v>58</v>
      </c>
      <c r="P1110" s="35"/>
      <c r="Q1110" s="35"/>
      <c r="R1110" s="35"/>
      <c r="S1110" s="35"/>
      <c r="T1110" s="35"/>
      <c r="U1110" s="35"/>
      <c r="V1110" s="35"/>
      <c r="W1110" s="35"/>
      <c r="X1110" s="35"/>
      <c r="Y1110" s="35"/>
      <c r="Z1110" s="38" t="str">
        <f t="array" ref="Z1110">IFERROR(xlookup(C:C,'Follow up.1'!A:A,'Follow up.1'!AF:AF),"-")</f>
        <v>-</v>
      </c>
      <c r="AA1110" s="31"/>
      <c r="AB1110" s="31"/>
      <c r="AC1110" s="31"/>
      <c r="AD1110" s="31"/>
      <c r="AE1110" s="31"/>
      <c r="AF1110" s="31"/>
      <c r="AG1110" s="31"/>
      <c r="AH1110" s="31"/>
      <c r="AI1110" s="31"/>
      <c r="AJ1110" s="31"/>
      <c r="AK1110" s="31"/>
      <c r="AL1110" s="31"/>
      <c r="AM1110" s="31"/>
      <c r="AN1110" s="39" t="str">
        <f t="array" ref="AN1110">IFNA(TEXT(XLOOKUP(C:C,'Follow up.2'!B:B,'Follow up.2'!AF:AF),if(left(B1110,1)="3","x", "mm/yyyy")), "-")</f>
        <v>-</v>
      </c>
      <c r="AO1110" s="31"/>
      <c r="AP1110" s="27"/>
      <c r="AQ1110" s="3"/>
      <c r="AR1110" s="3"/>
      <c r="AS1110" s="3"/>
      <c r="AT1110" s="3"/>
      <c r="AU1110" s="3"/>
      <c r="AV1110" s="3"/>
      <c r="AW1110" s="3"/>
      <c r="AX1110" s="3"/>
      <c r="AY1110" s="3"/>
      <c r="AZ1110" s="3"/>
      <c r="BA1110" s="3"/>
      <c r="BB1110" s="3"/>
      <c r="BC1110" s="3"/>
      <c r="BD1110" s="3"/>
      <c r="BE1110" s="3"/>
      <c r="BF1110" s="3"/>
      <c r="BG1110" s="3"/>
      <c r="BH1110" s="3"/>
      <c r="BI1110" s="3"/>
    </row>
    <row r="1111" ht="12.75" customHeight="1">
      <c r="A1111" s="1"/>
      <c r="B1111" s="1" t="str">
        <f t="array" ref="B1111">ifna(iferror(xlookup(C:C,'1000'!A:A,'1000'!D:D),iferror(xlookup(C:C,'2000'!A:A,'2000'!D:D),xlookup(C:C,'3000'!A:A,'3000'!D:D))),"-")</f>
        <v>-</v>
      </c>
      <c r="C1111" s="256">
        <v>897.0</v>
      </c>
      <c r="D1111" s="250" t="s">
        <v>4118</v>
      </c>
      <c r="E1111" s="250" t="s">
        <v>4119</v>
      </c>
      <c r="F1111" s="250" t="s">
        <v>117</v>
      </c>
      <c r="G1111" s="250" t="s">
        <v>4085</v>
      </c>
      <c r="H1111" s="251">
        <v>0.0</v>
      </c>
      <c r="I1111" s="257">
        <v>0.0</v>
      </c>
      <c r="J1111" s="250" t="s">
        <v>4120</v>
      </c>
      <c r="K1111" s="254" t="s">
        <v>42</v>
      </c>
      <c r="L1111" s="250" t="s">
        <v>42</v>
      </c>
      <c r="M1111" s="51" t="s">
        <v>895</v>
      </c>
      <c r="N1111" s="153" t="s">
        <v>58</v>
      </c>
      <c r="O1111" s="259" t="s">
        <v>58</v>
      </c>
      <c r="P1111" s="66"/>
      <c r="Q1111" s="66"/>
      <c r="R1111" s="66"/>
      <c r="S1111" s="66"/>
      <c r="T1111" s="66"/>
      <c r="U1111" s="66"/>
      <c r="V1111" s="66"/>
      <c r="W1111" s="66"/>
      <c r="X1111" s="66"/>
      <c r="Y1111" s="66"/>
      <c r="Z1111" s="38" t="str">
        <f t="array" ref="Z1111">IFERROR(xlookup(C:C,'Follow up.1'!A:A,'Follow up.1'!AF:AF),"-")</f>
        <v>-</v>
      </c>
      <c r="AA1111" s="27"/>
      <c r="AB1111" s="27"/>
      <c r="AC1111" s="27"/>
      <c r="AD1111" s="27"/>
      <c r="AE1111" s="27"/>
      <c r="AF1111" s="27"/>
      <c r="AG1111" s="27"/>
      <c r="AH1111" s="27"/>
      <c r="AI1111" s="27"/>
      <c r="AJ1111" s="27"/>
      <c r="AK1111" s="27"/>
      <c r="AL1111" s="27"/>
      <c r="AM1111" s="27"/>
      <c r="AN1111" s="39" t="str">
        <f t="array" ref="AN1111">IFNA(TEXT(XLOOKUP(C:C,'Follow up.2'!B:B,'Follow up.2'!AF:AF),if(left(B1111,1)="3","x", "mm/yyyy")), "-")</f>
        <v>-</v>
      </c>
      <c r="AO1111" s="27"/>
      <c r="AP1111" s="27"/>
      <c r="AQ1111" s="3"/>
      <c r="AR1111" s="3"/>
      <c r="AS1111" s="3"/>
      <c r="AT1111" s="3"/>
      <c r="AU1111" s="3"/>
      <c r="AV1111" s="3"/>
      <c r="AW1111" s="3"/>
      <c r="AX1111" s="3"/>
      <c r="AY1111" s="3"/>
      <c r="AZ1111" s="3"/>
      <c r="BA1111" s="3"/>
      <c r="BB1111" s="3"/>
      <c r="BC1111" s="3"/>
      <c r="BD1111" s="3"/>
      <c r="BE1111" s="3"/>
      <c r="BF1111" s="3"/>
      <c r="BG1111" s="3"/>
      <c r="BH1111" s="3"/>
      <c r="BI1111" s="3"/>
    </row>
    <row r="1112" ht="12.75" customHeight="1">
      <c r="A1112" s="1"/>
      <c r="B1112" s="1" t="str">
        <f t="array" ref="B1112">ifna(iferror(xlookup(C:C,'1000'!A:A,'1000'!D:D),iferror(xlookup(C:C,'2000'!A:A,'2000'!D:D),xlookup(C:C,'3000'!A:A,'3000'!D:D))),"-")</f>
        <v>-</v>
      </c>
      <c r="C1112" s="256">
        <v>1098.0</v>
      </c>
      <c r="D1112" s="250" t="s">
        <v>4121</v>
      </c>
      <c r="E1112" s="250" t="s">
        <v>4122</v>
      </c>
      <c r="F1112" s="250" t="s">
        <v>117</v>
      </c>
      <c r="G1112" s="250" t="s">
        <v>4085</v>
      </c>
      <c r="H1112" s="251">
        <v>0.0</v>
      </c>
      <c r="I1112" s="257">
        <v>0.0</v>
      </c>
      <c r="J1112" s="250" t="s">
        <v>4123</v>
      </c>
      <c r="K1112" s="254" t="s">
        <v>42</v>
      </c>
      <c r="L1112" s="255" t="s">
        <v>42</v>
      </c>
      <c r="M1112" s="51" t="s">
        <v>895</v>
      </c>
      <c r="N1112" s="153" t="s">
        <v>58</v>
      </c>
      <c r="O1112" s="259" t="s">
        <v>58</v>
      </c>
      <c r="P1112" s="35" t="s">
        <v>46</v>
      </c>
      <c r="Q1112" s="35"/>
      <c r="R1112" s="35"/>
      <c r="S1112" s="35"/>
      <c r="T1112" s="35"/>
      <c r="U1112" s="35"/>
      <c r="V1112" s="35"/>
      <c r="W1112" s="35"/>
      <c r="X1112" s="35"/>
      <c r="Y1112" s="35"/>
      <c r="Z1112" s="38" t="str">
        <f t="array" ref="Z1112">IFERROR(xlookup(C:C,'Follow up.1'!A:A,'Follow up.1'!AF:AF),"-")</f>
        <v>-</v>
      </c>
      <c r="AA1112" s="31"/>
      <c r="AB1112" s="31"/>
      <c r="AC1112" s="31"/>
      <c r="AD1112" s="31"/>
      <c r="AE1112" s="31"/>
      <c r="AF1112" s="31"/>
      <c r="AG1112" s="31"/>
      <c r="AH1112" s="31"/>
      <c r="AI1112" s="31"/>
      <c r="AJ1112" s="31"/>
      <c r="AK1112" s="31"/>
      <c r="AL1112" s="31"/>
      <c r="AM1112" s="31"/>
      <c r="AN1112" s="39" t="str">
        <f t="array" ref="AN1112">IFNA(TEXT(XLOOKUP(C:C,'Follow up.2'!B:B,'Follow up.2'!AF:AF), "mm/yyyy"), "-")</f>
        <v>-</v>
      </c>
      <c r="AO1112" s="31"/>
      <c r="AP1112" s="27"/>
      <c r="AQ1112" s="3"/>
      <c r="AR1112" s="3"/>
      <c r="AS1112" s="3"/>
      <c r="AT1112" s="3"/>
      <c r="AU1112" s="3"/>
      <c r="AV1112" s="3"/>
      <c r="AW1112" s="3"/>
      <c r="AX1112" s="3"/>
      <c r="AY1112" s="3"/>
      <c r="AZ1112" s="3"/>
      <c r="BA1112" s="3"/>
      <c r="BB1112" s="3"/>
      <c r="BC1112" s="3"/>
      <c r="BD1112" s="3"/>
      <c r="BE1112" s="3"/>
      <c r="BF1112" s="3"/>
      <c r="BG1112" s="3"/>
      <c r="BH1112" s="3"/>
      <c r="BI1112" s="3"/>
    </row>
    <row r="1113" ht="12.75" customHeight="1">
      <c r="A1113" s="1"/>
      <c r="B1113" s="1">
        <f t="array" ref="B1113">ifna(iferror(xlookup(C:C,'1000'!A:A,'1000'!D:D),iferror(xlookup(C:C,'2000'!A:A,'2000'!D:D),xlookup(C:C,'3000'!A:A,'3000'!D:D))),"-")</f>
        <v>3125</v>
      </c>
      <c r="C1113" s="256">
        <v>591.0</v>
      </c>
      <c r="D1113" s="250" t="s">
        <v>2492</v>
      </c>
      <c r="E1113" s="250" t="s">
        <v>2443</v>
      </c>
      <c r="F1113" s="250" t="s">
        <v>117</v>
      </c>
      <c r="G1113" s="250" t="s">
        <v>4124</v>
      </c>
      <c r="H1113" s="251">
        <v>0.0</v>
      </c>
      <c r="I1113" s="257">
        <v>0.0</v>
      </c>
      <c r="J1113" s="250" t="s">
        <v>4125</v>
      </c>
      <c r="K1113" s="254" t="s">
        <v>511</v>
      </c>
      <c r="L1113" s="255" t="s">
        <v>511</v>
      </c>
      <c r="M1113" s="32"/>
      <c r="N1113" s="33" t="s">
        <v>4126</v>
      </c>
      <c r="O1113" s="263" t="s">
        <v>654</v>
      </c>
      <c r="P1113" s="35" t="s">
        <v>45</v>
      </c>
      <c r="Q1113" s="35" t="s">
        <v>76</v>
      </c>
      <c r="R1113" s="35" t="s">
        <v>76</v>
      </c>
      <c r="S1113" s="35" t="s">
        <v>46</v>
      </c>
      <c r="T1113" s="35" t="s">
        <v>76</v>
      </c>
      <c r="U1113" s="35" t="s">
        <v>46</v>
      </c>
      <c r="V1113" s="35" t="s">
        <v>76</v>
      </c>
      <c r="W1113" s="35" t="s">
        <v>45</v>
      </c>
      <c r="X1113" s="35" t="s">
        <v>45</v>
      </c>
      <c r="Y1113" s="35" t="s">
        <v>45</v>
      </c>
      <c r="Z1113" s="38" t="str">
        <f t="array" ref="Z1113">IFERROR(xlookup(C:C,'Follow up.1'!A:A,'Follow up.1'!AF:AF),"-")</f>
        <v> 5/25</v>
      </c>
      <c r="AA1113" s="32" t="s">
        <v>46</v>
      </c>
      <c r="AB1113" s="31"/>
      <c r="AC1113" s="31"/>
      <c r="AD1113" s="31"/>
      <c r="AE1113" s="31"/>
      <c r="AF1113" s="31"/>
      <c r="AG1113" s="31"/>
      <c r="AH1113" s="31"/>
      <c r="AI1113" s="31"/>
      <c r="AJ1113" s="31"/>
      <c r="AK1113" s="31"/>
      <c r="AL1113" s="31"/>
      <c r="AM1113" s="31"/>
      <c r="AN1113" s="39" t="str">
        <f t="array" ref="AN1113">IFNA(TEXT(XLOOKUP(C:C,'Follow up.2'!B:B,'Follow up.2'!AF:AF),if(left(B1113,1)="3","x", "mm/yyyy")), "-")</f>
        <v>-</v>
      </c>
      <c r="AO1113" s="31"/>
      <c r="AP1113" s="27"/>
      <c r="AQ1113" s="3"/>
      <c r="AR1113" s="3"/>
      <c r="AS1113" s="3"/>
      <c r="AT1113" s="3"/>
      <c r="AU1113" s="3"/>
      <c r="AV1113" s="3"/>
      <c r="AW1113" s="13"/>
      <c r="AX1113" s="13"/>
      <c r="AY1113" s="13"/>
      <c r="AZ1113" s="13"/>
      <c r="BA1113" s="13"/>
      <c r="BB1113" s="13"/>
      <c r="BC1113" s="13"/>
      <c r="BD1113" s="13"/>
      <c r="BE1113" s="13"/>
      <c r="BF1113" s="13"/>
      <c r="BG1113" s="13"/>
      <c r="BH1113" s="13"/>
      <c r="BI1113" s="13"/>
    </row>
    <row r="1114" ht="12.75" customHeight="1">
      <c r="A1114" s="1"/>
      <c r="B1114" s="1">
        <f t="array" ref="B1114">ifna(iferror(xlookup(C:C,'1000'!A:A,'1000'!D:D),iferror(xlookup(C:C,'2000'!A:A,'2000'!D:D),xlookup(C:C,'3000'!A:A,'3000'!D:D))),"-")</f>
        <v>3124</v>
      </c>
      <c r="C1114" s="266">
        <v>612.0</v>
      </c>
      <c r="D1114" s="250" t="s">
        <v>2054</v>
      </c>
      <c r="E1114" s="250" t="s">
        <v>4127</v>
      </c>
      <c r="F1114" s="250" t="s">
        <v>117</v>
      </c>
      <c r="G1114" s="250" t="s">
        <v>4124</v>
      </c>
      <c r="H1114" s="251">
        <v>0.0</v>
      </c>
      <c r="I1114" s="257">
        <v>0.0</v>
      </c>
      <c r="J1114" s="250" t="s">
        <v>4128</v>
      </c>
      <c r="K1114" s="254" t="s">
        <v>4129</v>
      </c>
      <c r="L1114" s="255" t="s">
        <v>4129</v>
      </c>
      <c r="M1114" s="51" t="s">
        <v>3328</v>
      </c>
      <c r="N1114" s="33" t="s">
        <v>3483</v>
      </c>
      <c r="O1114" s="264" t="s">
        <v>654</v>
      </c>
      <c r="P1114" s="35" t="s">
        <v>45</v>
      </c>
      <c r="Q1114" s="35" t="s">
        <v>45</v>
      </c>
      <c r="R1114" s="35" t="s">
        <v>45</v>
      </c>
      <c r="S1114" s="35" t="s">
        <v>45</v>
      </c>
      <c r="T1114" s="35" t="s">
        <v>45</v>
      </c>
      <c r="U1114" s="35" t="s">
        <v>45</v>
      </c>
      <c r="V1114" s="65" t="s">
        <v>45</v>
      </c>
      <c r="W1114" s="35" t="s">
        <v>46</v>
      </c>
      <c r="X1114" s="35" t="s">
        <v>46</v>
      </c>
      <c r="Y1114" s="35" t="s">
        <v>46</v>
      </c>
      <c r="Z1114" s="38" t="str">
        <f t="array" ref="Z1114">IFERROR(xlookup(C:C,'Follow up.1'!A:A,'Follow up.1'!AF:AF),"-")</f>
        <v> 5/25</v>
      </c>
      <c r="AA1114" s="32" t="s">
        <v>46</v>
      </c>
      <c r="AB1114" s="31"/>
      <c r="AC1114" s="31"/>
      <c r="AD1114" s="31"/>
      <c r="AE1114" s="31"/>
      <c r="AF1114" s="31"/>
      <c r="AG1114" s="31"/>
      <c r="AH1114" s="31"/>
      <c r="AI1114" s="31"/>
      <c r="AJ1114" s="31"/>
      <c r="AK1114" s="31"/>
      <c r="AL1114" s="31"/>
      <c r="AM1114" s="31"/>
      <c r="AN1114" s="39" t="str">
        <f t="array" ref="AN1114">IFNA(TEXT(XLOOKUP(C:C,'Follow up.2'!B:B,'Follow up.2'!AF:AF),if(left(B1114,1)="3","x", "mm/yyyy")), "-")</f>
        <v/>
      </c>
      <c r="AO1114" s="31"/>
      <c r="AP1114" s="27"/>
      <c r="AQ1114" s="3"/>
      <c r="AR1114" s="3"/>
      <c r="AS1114" s="3"/>
      <c r="AT1114" s="3"/>
      <c r="AU1114" s="3"/>
      <c r="AV1114" s="3"/>
      <c r="AW1114" s="13"/>
      <c r="AX1114" s="13"/>
      <c r="AY1114" s="13"/>
      <c r="AZ1114" s="13"/>
      <c r="BA1114" s="13"/>
      <c r="BB1114" s="13"/>
      <c r="BC1114" s="13"/>
      <c r="BD1114" s="13"/>
      <c r="BE1114" s="13"/>
      <c r="BF1114" s="13"/>
      <c r="BG1114" s="13"/>
      <c r="BH1114" s="13"/>
      <c r="BI1114" s="13"/>
    </row>
    <row r="1115" ht="12.75" customHeight="1">
      <c r="A1115" s="1"/>
      <c r="B1115" s="1">
        <f t="array" ref="B1115">ifna(iferror(xlookup(C:C,'1000'!A:A,'1000'!D:D),iferror(xlookup(C:C,'2000'!A:A,'2000'!D:D),xlookup(C:C,'3000'!A:A,'3000'!D:D))),"-")</f>
        <v>3046</v>
      </c>
      <c r="C1115" s="256">
        <v>320.0</v>
      </c>
      <c r="D1115" s="250" t="s">
        <v>373</v>
      </c>
      <c r="E1115" s="250" t="s">
        <v>4130</v>
      </c>
      <c r="F1115" s="250" t="s">
        <v>117</v>
      </c>
      <c r="G1115" s="250" t="s">
        <v>4124</v>
      </c>
      <c r="H1115" s="251">
        <v>0.0</v>
      </c>
      <c r="I1115" s="257">
        <v>0.0</v>
      </c>
      <c r="J1115" s="250" t="s">
        <v>4131</v>
      </c>
      <c r="K1115" s="255"/>
      <c r="L1115" s="255"/>
      <c r="N1115" s="33" t="s">
        <v>654</v>
      </c>
      <c r="O1115" s="264" t="s">
        <v>58</v>
      </c>
      <c r="P1115" s="35" t="s">
        <v>45</v>
      </c>
      <c r="Q1115" s="35" t="s">
        <v>45</v>
      </c>
      <c r="R1115" s="35" t="s">
        <v>45</v>
      </c>
      <c r="S1115" s="35" t="s">
        <v>45</v>
      </c>
      <c r="T1115" s="35" t="s">
        <v>45</v>
      </c>
      <c r="U1115" s="35" t="s">
        <v>45</v>
      </c>
      <c r="V1115" s="66" t="s">
        <v>45</v>
      </c>
      <c r="W1115" s="35" t="s">
        <v>45</v>
      </c>
      <c r="X1115" s="35" t="s">
        <v>45</v>
      </c>
      <c r="Y1115" s="35" t="s">
        <v>45</v>
      </c>
      <c r="Z1115" s="38" t="str">
        <f t="array" ref="Z1115">IFERROR(xlookup(C:C,'Follow up.1'!A:A,'Follow up.1'!AF:AF),"-")</f>
        <v> 3/25</v>
      </c>
      <c r="AA1115" s="32" t="s">
        <v>57</v>
      </c>
      <c r="AB1115" s="31"/>
      <c r="AC1115" s="31"/>
      <c r="AD1115" s="31"/>
      <c r="AE1115" s="31"/>
      <c r="AF1115" s="31"/>
      <c r="AG1115" s="31"/>
      <c r="AH1115" s="31"/>
      <c r="AI1115" s="31"/>
      <c r="AJ1115" s="31"/>
      <c r="AK1115" s="31"/>
      <c r="AL1115" s="31"/>
      <c r="AM1115" s="31"/>
      <c r="AN1115" s="39" t="str">
        <f t="array" ref="AN1115">IFNA(TEXT(XLOOKUP(C:C,'Follow up.2'!B:B,'Follow up.2'!AF:AF),if(left(B1115,1)="3","x", "mm/yyyy")), "-")</f>
        <v/>
      </c>
      <c r="AO1115" s="31"/>
      <c r="AP1115" s="27"/>
      <c r="AQ1115" s="3"/>
      <c r="AR1115" s="3"/>
      <c r="AS1115" s="3"/>
      <c r="AT1115" s="3"/>
      <c r="AU1115" s="3"/>
      <c r="AV1115" s="3"/>
      <c r="AW1115" s="3"/>
      <c r="AX1115" s="3"/>
      <c r="AY1115" s="3"/>
      <c r="AZ1115" s="3"/>
      <c r="BA1115" s="3"/>
      <c r="BB1115" s="3"/>
      <c r="BC1115" s="3"/>
      <c r="BD1115" s="3"/>
      <c r="BE1115" s="3"/>
      <c r="BF1115" s="3"/>
      <c r="BG1115" s="3"/>
      <c r="BH1115" s="3"/>
      <c r="BI1115" s="3"/>
    </row>
    <row r="1116" ht="12.75" customHeight="1">
      <c r="A1116" s="1"/>
      <c r="B1116" s="1">
        <f t="array" ref="B1116">ifna(iferror(xlookup(C:C,'1000'!A:A,'1000'!D:D),iferror(xlookup(C:C,'2000'!A:A,'2000'!D:D),xlookup(C:C,'3000'!A:A,'3000'!D:D))),"-")</f>
        <v>3072</v>
      </c>
      <c r="C1116" s="256">
        <v>536.0</v>
      </c>
      <c r="D1116" s="250" t="s">
        <v>4132</v>
      </c>
      <c r="E1116" s="250" t="s">
        <v>3923</v>
      </c>
      <c r="F1116" s="250" t="s">
        <v>117</v>
      </c>
      <c r="G1116" s="250" t="s">
        <v>4124</v>
      </c>
      <c r="H1116" s="251">
        <v>0.0</v>
      </c>
      <c r="I1116" s="257">
        <v>0.0</v>
      </c>
      <c r="J1116" s="250" t="s">
        <v>3926</v>
      </c>
      <c r="K1116" s="254" t="s">
        <v>3362</v>
      </c>
      <c r="L1116" s="255" t="s">
        <v>3362</v>
      </c>
      <c r="M1116" s="31"/>
      <c r="N1116" s="33" t="s">
        <v>654</v>
      </c>
      <c r="O1116" s="264" t="s">
        <v>654</v>
      </c>
      <c r="P1116" s="66" t="s">
        <v>45</v>
      </c>
      <c r="Q1116" s="66" t="s">
        <v>45</v>
      </c>
      <c r="R1116" s="66" t="s">
        <v>45</v>
      </c>
      <c r="S1116" s="66" t="s">
        <v>45</v>
      </c>
      <c r="T1116" s="66" t="s">
        <v>45</v>
      </c>
      <c r="U1116" s="66" t="s">
        <v>45</v>
      </c>
      <c r="V1116" s="66" t="s">
        <v>45</v>
      </c>
      <c r="W1116" s="66" t="s">
        <v>45</v>
      </c>
      <c r="X1116" s="66" t="s">
        <v>45</v>
      </c>
      <c r="Y1116" s="66" t="s">
        <v>45</v>
      </c>
      <c r="Z1116" s="38" t="str">
        <f t="array" ref="Z1116">IFERROR(xlookup(C:C,'Follow up.1'!A:A,'Follow up.1'!AF:AF),"-")</f>
        <v> 3/25</v>
      </c>
      <c r="AA1116" s="32" t="s">
        <v>86</v>
      </c>
      <c r="AB1116" s="31"/>
      <c r="AC1116" s="31"/>
      <c r="AD1116" s="31"/>
      <c r="AE1116" s="31"/>
      <c r="AF1116" s="31"/>
      <c r="AG1116" s="31"/>
      <c r="AH1116" s="31"/>
      <c r="AI1116" s="31"/>
      <c r="AJ1116" s="31"/>
      <c r="AK1116" s="31"/>
      <c r="AL1116" s="31"/>
      <c r="AM1116" s="31"/>
      <c r="AN1116" s="39" t="str">
        <f t="array" ref="AN1116">IFNA(TEXT(XLOOKUP(C:C,'Follow up.2'!B:B,'Follow up.2'!AF:AF),if(left(B1116,1)="3","x", "mm/yyyy")), "-")</f>
        <v/>
      </c>
      <c r="AO1116" s="31"/>
      <c r="AP1116" s="27"/>
      <c r="AQ1116" s="3"/>
      <c r="AR1116" s="3"/>
      <c r="AS1116" s="3"/>
      <c r="AT1116" s="3"/>
      <c r="AU1116" s="3"/>
      <c r="AV1116" s="3"/>
      <c r="AW1116" s="3"/>
      <c r="AX1116" s="3"/>
      <c r="AY1116" s="3"/>
      <c r="AZ1116" s="3"/>
      <c r="BA1116" s="3"/>
      <c r="BB1116" s="3"/>
      <c r="BC1116" s="3"/>
      <c r="BD1116" s="3"/>
      <c r="BE1116" s="3"/>
      <c r="BF1116" s="3"/>
      <c r="BG1116" s="3"/>
      <c r="BH1116" s="3"/>
      <c r="BI1116" s="3"/>
    </row>
    <row r="1117" ht="12.75" customHeight="1">
      <c r="A1117" s="1"/>
      <c r="B1117" s="1">
        <f t="array" ref="B1117">ifna(iferror(xlookup(C:C,'1000'!A:A,'1000'!D:D),iferror(xlookup(C:C,'2000'!A:A,'2000'!D:D),xlookup(C:C,'3000'!A:A,'3000'!D:D))),"-")</f>
        <v>3078</v>
      </c>
      <c r="C1117" s="256">
        <v>457.0</v>
      </c>
      <c r="D1117" s="250" t="s">
        <v>332</v>
      </c>
      <c r="E1117" s="250" t="s">
        <v>1690</v>
      </c>
      <c r="F1117" s="250" t="s">
        <v>117</v>
      </c>
      <c r="G1117" s="250" t="s">
        <v>4124</v>
      </c>
      <c r="H1117" s="251">
        <v>0.0</v>
      </c>
      <c r="I1117" s="257" t="s">
        <v>4133</v>
      </c>
      <c r="J1117" s="250" t="s">
        <v>4134</v>
      </c>
      <c r="K1117" s="254" t="s">
        <v>1008</v>
      </c>
      <c r="L1117" s="255" t="s">
        <v>1008</v>
      </c>
      <c r="M1117" s="32" t="s">
        <v>4135</v>
      </c>
      <c r="N1117" s="33" t="s">
        <v>654</v>
      </c>
      <c r="O1117" s="263" t="s">
        <v>654</v>
      </c>
      <c r="P1117" s="35" t="s">
        <v>45</v>
      </c>
      <c r="Q1117" s="35" t="s">
        <v>45</v>
      </c>
      <c r="R1117" s="35" t="s">
        <v>45</v>
      </c>
      <c r="S1117" s="35" t="s">
        <v>45</v>
      </c>
      <c r="T1117" s="35" t="s">
        <v>45</v>
      </c>
      <c r="U1117" s="35" t="s">
        <v>45</v>
      </c>
      <c r="V1117" s="35" t="s">
        <v>45</v>
      </c>
      <c r="W1117" s="35" t="s">
        <v>45</v>
      </c>
      <c r="X1117" s="35" t="s">
        <v>45</v>
      </c>
      <c r="Y1117" s="35" t="s">
        <v>45</v>
      </c>
      <c r="Z1117" s="38" t="str">
        <f t="array" ref="Z1117">IFERROR(xlookup(C:C,'Follow up.1'!A:A,'Follow up.1'!AF:AF),"-")</f>
        <v> 4/25</v>
      </c>
      <c r="AA1117" s="32" t="s">
        <v>46</v>
      </c>
      <c r="AB1117" s="32" t="s">
        <v>86</v>
      </c>
      <c r="AC1117" s="32" t="s">
        <v>46</v>
      </c>
      <c r="AD1117" s="32" t="s">
        <v>46</v>
      </c>
      <c r="AE1117" s="32"/>
      <c r="AF1117" s="32" t="s">
        <v>57</v>
      </c>
      <c r="AG1117" s="32" t="s">
        <v>77</v>
      </c>
      <c r="AH1117" s="32"/>
      <c r="AI1117" s="31"/>
      <c r="AJ1117" s="31"/>
      <c r="AK1117" s="31"/>
      <c r="AL1117" s="31"/>
      <c r="AM1117" s="31"/>
      <c r="AN1117" s="39" t="str">
        <f t="array" ref="AN1117">IFNA(TEXT(XLOOKUP(C:C,'Follow up.2'!B:B,'Follow up.2'!AF:AF),if(left(B1117,1)="3","x", "mm/yyyy")), "-")</f>
        <v/>
      </c>
      <c r="AO1117" s="31"/>
      <c r="AP1117" s="27"/>
      <c r="AQ1117" s="3"/>
      <c r="AR1117" s="3"/>
      <c r="AS1117" s="3"/>
      <c r="AT1117" s="3"/>
      <c r="AU1117" s="3"/>
      <c r="AV1117" s="3"/>
      <c r="AW1117" s="3"/>
      <c r="AX1117" s="3"/>
      <c r="AY1117" s="3"/>
      <c r="AZ1117" s="3"/>
      <c r="BA1117" s="3"/>
      <c r="BB1117" s="3"/>
      <c r="BC1117" s="3"/>
      <c r="BD1117" s="3"/>
      <c r="BE1117" s="3"/>
      <c r="BF1117" s="3"/>
      <c r="BG1117" s="3"/>
      <c r="BH1117" s="3"/>
      <c r="BI1117" s="3"/>
    </row>
    <row r="1118" ht="12.75" customHeight="1">
      <c r="A1118" s="1"/>
      <c r="B1118" s="1">
        <f t="array" ref="B1118">ifna(iferror(xlookup(C:C,'1000'!A:A,'1000'!D:D),iferror(xlookup(C:C,'2000'!A:A,'2000'!D:D),xlookup(C:C,'3000'!A:A,'3000'!D:D))),"-")</f>
        <v>3093</v>
      </c>
      <c r="C1118" s="256">
        <v>512.0</v>
      </c>
      <c r="D1118" s="250" t="s">
        <v>4136</v>
      </c>
      <c r="E1118" s="250" t="s">
        <v>4137</v>
      </c>
      <c r="F1118" s="250" t="s">
        <v>117</v>
      </c>
      <c r="G1118" s="250" t="s">
        <v>4124</v>
      </c>
      <c r="H1118" s="251">
        <v>0.0</v>
      </c>
      <c r="I1118" s="257">
        <v>0.0</v>
      </c>
      <c r="J1118" s="250" t="s">
        <v>4138</v>
      </c>
      <c r="K1118" s="254" t="s">
        <v>3241</v>
      </c>
      <c r="L1118" s="255" t="s">
        <v>3241</v>
      </c>
      <c r="M1118" s="32"/>
      <c r="N1118" s="33" t="s">
        <v>654</v>
      </c>
      <c r="O1118" s="263" t="s">
        <v>654</v>
      </c>
      <c r="P1118" s="35" t="s">
        <v>45</v>
      </c>
      <c r="Q1118" s="35" t="s">
        <v>45</v>
      </c>
      <c r="R1118" s="35" t="s">
        <v>45</v>
      </c>
      <c r="S1118" s="35" t="s">
        <v>45</v>
      </c>
      <c r="T1118" s="35" t="s">
        <v>45</v>
      </c>
      <c r="U1118" s="35" t="s">
        <v>45</v>
      </c>
      <c r="V1118" s="66" t="s">
        <v>45</v>
      </c>
      <c r="W1118" s="35" t="s">
        <v>45</v>
      </c>
      <c r="X1118" s="35" t="s">
        <v>45</v>
      </c>
      <c r="Y1118" s="35" t="s">
        <v>45</v>
      </c>
      <c r="Z1118" s="38" t="str">
        <f t="array" ref="Z1118">IFERROR(xlookup(C:C,'Follow up.1'!A:A,'Follow up.1'!AF:AF),"-")</f>
        <v> 4/25</v>
      </c>
      <c r="AA1118" s="32" t="s">
        <v>46</v>
      </c>
      <c r="AB1118" s="32" t="s">
        <v>86</v>
      </c>
      <c r="AC1118" s="32" t="s">
        <v>46</v>
      </c>
      <c r="AD1118" s="32" t="s">
        <v>46</v>
      </c>
      <c r="AE1118" s="32"/>
      <c r="AF1118" s="32" t="s">
        <v>47</v>
      </c>
      <c r="AG1118" s="32" t="s">
        <v>86</v>
      </c>
      <c r="AH1118" s="32"/>
      <c r="AI1118" s="122" t="s">
        <v>57</v>
      </c>
      <c r="AJ1118" s="32" t="s">
        <v>77</v>
      </c>
      <c r="AK1118" s="32" t="s">
        <v>68</v>
      </c>
      <c r="AL1118" s="122" t="s">
        <v>57</v>
      </c>
      <c r="AM1118" s="32" t="s">
        <v>121</v>
      </c>
      <c r="AN1118" s="39" t="str">
        <f t="array" ref="AN1118">IFNA(TEXT(XLOOKUP(C:C,'Follow up.2'!B:B,'Follow up.2'!AF:AF),if(left(B1118,1)="3","x", "mm/yyyy")), "-")</f>
        <v>x</v>
      </c>
      <c r="AO1118" s="31"/>
      <c r="AP1118" s="27"/>
      <c r="AQ1118" s="3"/>
      <c r="AR1118" s="3"/>
      <c r="AS1118" s="3"/>
      <c r="AT1118" s="3"/>
      <c r="AU1118" s="3"/>
      <c r="AV1118" s="3"/>
      <c r="AW1118" s="3"/>
      <c r="AX1118" s="3"/>
      <c r="AY1118" s="3"/>
      <c r="AZ1118" s="3"/>
      <c r="BA1118" s="3"/>
      <c r="BB1118" s="3"/>
      <c r="BC1118" s="3"/>
      <c r="BD1118" s="3"/>
      <c r="BE1118" s="3"/>
      <c r="BF1118" s="3"/>
      <c r="BG1118" s="3"/>
      <c r="BH1118" s="3"/>
      <c r="BI1118" s="3"/>
    </row>
    <row r="1119" ht="12.75" customHeight="1">
      <c r="A1119" s="1"/>
      <c r="B1119" s="1">
        <f t="array" ref="B1119">ifna(iferror(xlookup(C:C,'1000'!A:A,'1000'!D:D),iferror(xlookup(C:C,'2000'!A:A,'2000'!D:D),xlookup(C:C,'3000'!A:A,'3000'!D:D))),"-")</f>
        <v>3099</v>
      </c>
      <c r="C1119" s="256">
        <v>555.0</v>
      </c>
      <c r="D1119" s="250" t="s">
        <v>4139</v>
      </c>
      <c r="E1119" s="250" t="s">
        <v>4140</v>
      </c>
      <c r="F1119" s="250" t="s">
        <v>117</v>
      </c>
      <c r="G1119" s="250" t="s">
        <v>4124</v>
      </c>
      <c r="H1119" s="251">
        <v>0.0</v>
      </c>
      <c r="I1119" s="257">
        <v>0.0</v>
      </c>
      <c r="J1119" s="250" t="s">
        <v>4141</v>
      </c>
      <c r="K1119" s="254" t="s">
        <v>4142</v>
      </c>
      <c r="L1119" s="255" t="s">
        <v>4142</v>
      </c>
      <c r="M1119" s="51" t="s">
        <v>3328</v>
      </c>
      <c r="N1119" s="33" t="s">
        <v>654</v>
      </c>
      <c r="O1119" s="263" t="s">
        <v>654</v>
      </c>
      <c r="P1119" s="35" t="s">
        <v>45</v>
      </c>
      <c r="Q1119" s="35" t="s">
        <v>45</v>
      </c>
      <c r="R1119" s="35" t="s">
        <v>45</v>
      </c>
      <c r="S1119" s="35" t="s">
        <v>45</v>
      </c>
      <c r="T1119" s="35" t="s">
        <v>45</v>
      </c>
      <c r="U1119" s="35" t="s">
        <v>45</v>
      </c>
      <c r="V1119" s="66" t="s">
        <v>45</v>
      </c>
      <c r="W1119" s="35" t="s">
        <v>45</v>
      </c>
      <c r="X1119" s="35" t="s">
        <v>45</v>
      </c>
      <c r="Y1119" s="35" t="s">
        <v>45</v>
      </c>
      <c r="Z1119" s="38" t="str">
        <f t="array" ref="Z1119">IFERROR(xlookup(C:C,'Follow up.1'!A:A,'Follow up.1'!AF:AF),"-")</f>
        <v> 4/25</v>
      </c>
      <c r="AA1119" s="32" t="s">
        <v>46</v>
      </c>
      <c r="AB1119" s="31"/>
      <c r="AC1119" s="31"/>
      <c r="AD1119" s="31"/>
      <c r="AE1119" s="31"/>
      <c r="AF1119" s="31"/>
      <c r="AG1119" s="31"/>
      <c r="AH1119" s="31"/>
      <c r="AI1119" s="31"/>
      <c r="AJ1119" s="31"/>
      <c r="AK1119" s="31"/>
      <c r="AL1119" s="31"/>
      <c r="AM1119" s="31"/>
      <c r="AN1119" s="39" t="str">
        <f t="array" ref="AN1119">IFNA(TEXT(XLOOKUP(C:C,'Follow up.2'!B:B,'Follow up.2'!AF:AF),if(left(B1119,1)="3","x", "mm/yyyy")), "-")</f>
        <v/>
      </c>
      <c r="AO1119" s="31"/>
      <c r="AP1119" s="27"/>
      <c r="AQ1119" s="3"/>
      <c r="AR1119" s="3"/>
      <c r="AS1119" s="3"/>
      <c r="AT1119" s="3"/>
      <c r="AU1119" s="3"/>
      <c r="AV1119" s="3"/>
      <c r="AW1119" s="3"/>
      <c r="AX1119" s="3"/>
      <c r="AY1119" s="3"/>
      <c r="AZ1119" s="3"/>
      <c r="BA1119" s="3"/>
      <c r="BB1119" s="3"/>
      <c r="BC1119" s="3"/>
      <c r="BD1119" s="3"/>
      <c r="BE1119" s="3"/>
      <c r="BF1119" s="3"/>
      <c r="BG1119" s="3"/>
      <c r="BH1119" s="3"/>
      <c r="BI1119" s="3"/>
    </row>
    <row r="1120" ht="12.75" customHeight="1">
      <c r="A1120" s="1"/>
      <c r="B1120" s="1">
        <f t="array" ref="B1120">ifna(iferror(xlookup(C:C,'1000'!A:A,'1000'!D:D),iferror(xlookup(C:C,'2000'!A:A,'2000'!D:D),xlookup(C:C,'3000'!A:A,'3000'!D:D))),"-")</f>
        <v>3103</v>
      </c>
      <c r="C1120" s="256">
        <v>515.0</v>
      </c>
      <c r="D1120" s="250" t="s">
        <v>378</v>
      </c>
      <c r="E1120" s="250" t="s">
        <v>4143</v>
      </c>
      <c r="F1120" s="250" t="s">
        <v>117</v>
      </c>
      <c r="G1120" s="250" t="s">
        <v>4124</v>
      </c>
      <c r="H1120" s="251">
        <v>0.0</v>
      </c>
      <c r="I1120" s="257">
        <v>0.0</v>
      </c>
      <c r="J1120" s="250" t="s">
        <v>4144</v>
      </c>
      <c r="K1120" s="254" t="s">
        <v>4145</v>
      </c>
      <c r="L1120" s="255" t="s">
        <v>4145</v>
      </c>
      <c r="M1120" s="32"/>
      <c r="N1120" s="33" t="s">
        <v>654</v>
      </c>
      <c r="O1120" s="264" t="s">
        <v>654</v>
      </c>
      <c r="P1120" s="66" t="s">
        <v>45</v>
      </c>
      <c r="Q1120" s="66" t="s">
        <v>45</v>
      </c>
      <c r="R1120" s="66" t="s">
        <v>45</v>
      </c>
      <c r="S1120" s="66" t="s">
        <v>45</v>
      </c>
      <c r="T1120" s="66" t="s">
        <v>45</v>
      </c>
      <c r="U1120" s="66" t="s">
        <v>45</v>
      </c>
      <c r="V1120" s="66" t="s">
        <v>45</v>
      </c>
      <c r="W1120" s="66" t="s">
        <v>45</v>
      </c>
      <c r="X1120" s="66" t="s">
        <v>45</v>
      </c>
      <c r="Y1120" s="66" t="s">
        <v>45</v>
      </c>
      <c r="Z1120" s="38" t="str">
        <f t="array" ref="Z1120">IFERROR(xlookup(C:C,'Follow up.1'!A:A,'Follow up.1'!AF:AF),"-")</f>
        <v> 4/25</v>
      </c>
      <c r="AA1120" s="32" t="s">
        <v>46</v>
      </c>
      <c r="AB1120" s="31"/>
      <c r="AC1120" s="31"/>
      <c r="AD1120" s="31"/>
      <c r="AE1120" s="31"/>
      <c r="AF1120" s="31"/>
      <c r="AG1120" s="31"/>
      <c r="AH1120" s="31"/>
      <c r="AI1120" s="31"/>
      <c r="AJ1120" s="31"/>
      <c r="AK1120" s="31"/>
      <c r="AL1120" s="31"/>
      <c r="AM1120" s="31"/>
      <c r="AN1120" s="39" t="str">
        <f t="array" ref="AN1120">IFNA(TEXT(XLOOKUP(C:C,'Follow up.2'!B:B,'Follow up.2'!AF:AF),if(left(B1120,1)="3","x", "mm/yyyy")), "-")</f>
        <v/>
      </c>
      <c r="AO1120" s="31"/>
      <c r="AP1120" s="27"/>
      <c r="AQ1120" s="3"/>
      <c r="AR1120" s="3"/>
      <c r="AS1120" s="3"/>
      <c r="AT1120" s="3"/>
      <c r="AU1120" s="3"/>
      <c r="AV1120" s="3"/>
      <c r="AW1120" s="3"/>
      <c r="AX1120" s="3"/>
      <c r="AY1120" s="3"/>
      <c r="AZ1120" s="3"/>
      <c r="BA1120" s="3"/>
      <c r="BB1120" s="3"/>
      <c r="BC1120" s="3"/>
      <c r="BD1120" s="3"/>
      <c r="BE1120" s="3"/>
      <c r="BF1120" s="3"/>
      <c r="BG1120" s="3"/>
      <c r="BH1120" s="3"/>
      <c r="BI1120" s="3"/>
    </row>
    <row r="1121" ht="12.75" customHeight="1">
      <c r="A1121" s="1"/>
      <c r="B1121" s="1">
        <f t="array" ref="B1121">ifna(iferror(xlookup(C:C,'1000'!A:A,'1000'!D:D),iferror(xlookup(C:C,'2000'!A:A,'2000'!D:D),xlookup(C:C,'3000'!A:A,'3000'!D:D))),"-")</f>
        <v>3109</v>
      </c>
      <c r="C1121" s="256">
        <v>580.0</v>
      </c>
      <c r="D1121" s="250" t="s">
        <v>4146</v>
      </c>
      <c r="E1121" s="250" t="s">
        <v>4147</v>
      </c>
      <c r="F1121" s="250" t="s">
        <v>117</v>
      </c>
      <c r="G1121" s="250" t="s">
        <v>4124</v>
      </c>
      <c r="H1121" s="251">
        <v>0.0</v>
      </c>
      <c r="I1121" s="257">
        <v>0.0</v>
      </c>
      <c r="J1121" s="250" t="s">
        <v>4148</v>
      </c>
      <c r="K1121" s="254" t="s">
        <v>3362</v>
      </c>
      <c r="L1121" s="255" t="s">
        <v>3362</v>
      </c>
      <c r="M1121" s="32"/>
      <c r="N1121" s="33" t="s">
        <v>654</v>
      </c>
      <c r="O1121" s="263" t="s">
        <v>654</v>
      </c>
      <c r="P1121" s="35" t="s">
        <v>45</v>
      </c>
      <c r="Q1121" s="35" t="s">
        <v>45</v>
      </c>
      <c r="R1121" s="35" t="s">
        <v>45</v>
      </c>
      <c r="S1121" s="35" t="s">
        <v>45</v>
      </c>
      <c r="T1121" s="35" t="s">
        <v>45</v>
      </c>
      <c r="U1121" s="35" t="s">
        <v>45</v>
      </c>
      <c r="V1121" s="66" t="s">
        <v>45</v>
      </c>
      <c r="W1121" s="35" t="s">
        <v>45</v>
      </c>
      <c r="X1121" s="35" t="s">
        <v>45</v>
      </c>
      <c r="Y1121" s="35" t="s">
        <v>45</v>
      </c>
      <c r="Z1121" s="38" t="str">
        <f t="array" ref="Z1121">IFERROR(xlookup(C:C,'Follow up.1'!A:A,'Follow up.1'!AF:AF),"-")</f>
        <v> 5/25</v>
      </c>
      <c r="AA1121" s="32" t="s">
        <v>46</v>
      </c>
      <c r="AB1121" s="32" t="s">
        <v>46</v>
      </c>
      <c r="AC1121" s="32" t="s">
        <v>46</v>
      </c>
      <c r="AD1121" s="32" t="s">
        <v>46</v>
      </c>
      <c r="AE1121" s="32"/>
      <c r="AF1121" s="32" t="s">
        <v>86</v>
      </c>
      <c r="AG1121" s="32" t="s">
        <v>86</v>
      </c>
      <c r="AH1121" s="32"/>
      <c r="AI1121" s="32" t="s">
        <v>46</v>
      </c>
      <c r="AJ1121" s="32" t="s">
        <v>46</v>
      </c>
      <c r="AK1121" s="32" t="s">
        <v>86</v>
      </c>
      <c r="AL1121" s="32" t="s">
        <v>57</v>
      </c>
      <c r="AM1121" s="32" t="s">
        <v>121</v>
      </c>
      <c r="AN1121" s="39" t="str">
        <f t="array" ref="AN1121">IFNA(TEXT(XLOOKUP(C:C,'Follow up.2'!B:B,'Follow up.2'!AF:AF),if(left(B1121,1)="3","x", "mm/yyyy")), "-")</f>
        <v>x</v>
      </c>
      <c r="AO1121" s="31"/>
      <c r="AP1121" s="27"/>
      <c r="AQ1121" s="3"/>
      <c r="AR1121" s="3"/>
      <c r="AS1121" s="3"/>
      <c r="AT1121" s="3"/>
      <c r="AU1121" s="3"/>
      <c r="AV1121" s="3"/>
      <c r="AW1121" s="13"/>
      <c r="AX1121" s="13"/>
      <c r="AY1121" s="13"/>
      <c r="AZ1121" s="13"/>
      <c r="BA1121" s="13"/>
      <c r="BB1121" s="13"/>
      <c r="BC1121" s="13"/>
      <c r="BD1121" s="13"/>
      <c r="BE1121" s="13"/>
      <c r="BF1121" s="13"/>
      <c r="BG1121" s="13"/>
      <c r="BH1121" s="13"/>
      <c r="BI1121" s="13"/>
    </row>
    <row r="1122" ht="12.75" customHeight="1">
      <c r="A1122" s="1"/>
      <c r="B1122" s="1">
        <f t="array" ref="B1122">ifna(iferror(xlookup(C:C,'1000'!A:A,'1000'!D:D),iferror(xlookup(C:C,'2000'!A:A,'2000'!D:D),xlookup(C:C,'3000'!A:A,'3000'!D:D))),"-")</f>
        <v>3112</v>
      </c>
      <c r="C1122" s="256">
        <v>582.0</v>
      </c>
      <c r="D1122" s="250" t="s">
        <v>2054</v>
      </c>
      <c r="E1122" s="250" t="s">
        <v>4149</v>
      </c>
      <c r="F1122" s="250" t="s">
        <v>117</v>
      </c>
      <c r="G1122" s="250" t="s">
        <v>4124</v>
      </c>
      <c r="H1122" s="251">
        <v>0.0</v>
      </c>
      <c r="I1122" s="257">
        <v>0.0</v>
      </c>
      <c r="J1122" s="250" t="s">
        <v>4150</v>
      </c>
      <c r="K1122" s="254" t="s">
        <v>4151</v>
      </c>
      <c r="L1122" s="255" t="s">
        <v>4151</v>
      </c>
      <c r="M1122" s="32"/>
      <c r="N1122" s="33" t="s">
        <v>654</v>
      </c>
      <c r="O1122" s="264" t="s">
        <v>654</v>
      </c>
      <c r="P1122" s="35" t="s">
        <v>45</v>
      </c>
      <c r="Q1122" s="35" t="s">
        <v>45</v>
      </c>
      <c r="R1122" s="35" t="s">
        <v>45</v>
      </c>
      <c r="S1122" s="35" t="s">
        <v>45</v>
      </c>
      <c r="T1122" s="35" t="s">
        <v>45</v>
      </c>
      <c r="U1122" s="35" t="s">
        <v>45</v>
      </c>
      <c r="V1122" s="66" t="s">
        <v>45</v>
      </c>
      <c r="W1122" s="35" t="s">
        <v>45</v>
      </c>
      <c r="X1122" s="35" t="s">
        <v>45</v>
      </c>
      <c r="Y1122" s="35" t="s">
        <v>45</v>
      </c>
      <c r="Z1122" s="38" t="str">
        <f t="array" ref="Z1122">IFERROR(xlookup(C:C,'Follow up.1'!A:A,'Follow up.1'!AF:AF),"-")</f>
        <v> 5/25</v>
      </c>
      <c r="AA1122" s="32" t="s">
        <v>46</v>
      </c>
      <c r="AB1122" s="31"/>
      <c r="AC1122" s="31"/>
      <c r="AD1122" s="31"/>
      <c r="AE1122" s="31"/>
      <c r="AF1122" s="31"/>
      <c r="AG1122" s="31"/>
      <c r="AH1122" s="31"/>
      <c r="AI1122" s="31"/>
      <c r="AJ1122" s="31"/>
      <c r="AK1122" s="31"/>
      <c r="AL1122" s="31"/>
      <c r="AM1122" s="31"/>
      <c r="AN1122" s="39" t="str">
        <f t="array" ref="AN1122">IFNA(TEXT(XLOOKUP(C:C,'Follow up.2'!B:B,'Follow up.2'!AF:AF),if(left(B1122,1)="3","x", "mm/yyyy")), "-")</f>
        <v/>
      </c>
      <c r="AO1122" s="31"/>
      <c r="AP1122" s="27"/>
      <c r="AQ1122" s="3"/>
      <c r="AR1122" s="3"/>
      <c r="AS1122" s="3"/>
      <c r="AT1122" s="3"/>
      <c r="AU1122" s="3"/>
      <c r="AV1122" s="3"/>
      <c r="AW1122" s="13"/>
      <c r="AX1122" s="13"/>
      <c r="AY1122" s="13"/>
      <c r="AZ1122" s="13"/>
      <c r="BA1122" s="13"/>
      <c r="BB1122" s="13"/>
      <c r="BC1122" s="13"/>
      <c r="BD1122" s="13"/>
      <c r="BE1122" s="13"/>
      <c r="BF1122" s="13"/>
      <c r="BG1122" s="13"/>
      <c r="BH1122" s="13"/>
      <c r="BI1122" s="13"/>
    </row>
    <row r="1123" ht="12.75" customHeight="1">
      <c r="A1123" s="1"/>
      <c r="B1123" s="1">
        <f t="array" ref="B1123">ifna(iferror(xlookup(C:C,'1000'!A:A,'1000'!D:D),iferror(xlookup(C:C,'2000'!A:A,'2000'!D:D),xlookup(C:C,'3000'!A:A,'3000'!D:D))),"-")</f>
        <v>3122</v>
      </c>
      <c r="C1123" s="256">
        <v>573.0</v>
      </c>
      <c r="D1123" s="250" t="s">
        <v>2492</v>
      </c>
      <c r="E1123" s="250" t="s">
        <v>3622</v>
      </c>
      <c r="F1123" s="250" t="s">
        <v>117</v>
      </c>
      <c r="G1123" s="250" t="s">
        <v>4124</v>
      </c>
      <c r="H1123" s="251">
        <v>0.0</v>
      </c>
      <c r="I1123" s="257">
        <v>0.0</v>
      </c>
      <c r="J1123" s="250" t="s">
        <v>4152</v>
      </c>
      <c r="K1123" s="254" t="s">
        <v>4153</v>
      </c>
      <c r="L1123" s="255" t="s">
        <v>4153</v>
      </c>
      <c r="M1123" s="51" t="s">
        <v>895</v>
      </c>
      <c r="N1123" s="33" t="s">
        <v>654</v>
      </c>
      <c r="O1123" s="264" t="s">
        <v>654</v>
      </c>
      <c r="P1123" s="35" t="s">
        <v>45</v>
      </c>
      <c r="Q1123" s="35" t="s">
        <v>45</v>
      </c>
      <c r="R1123" s="35" t="s">
        <v>45</v>
      </c>
      <c r="S1123" s="35" t="s">
        <v>45</v>
      </c>
      <c r="T1123" s="35" t="s">
        <v>45</v>
      </c>
      <c r="U1123" s="35" t="s">
        <v>45</v>
      </c>
      <c r="V1123" s="66" t="s">
        <v>45</v>
      </c>
      <c r="W1123" s="35" t="s">
        <v>45</v>
      </c>
      <c r="X1123" s="35" t="s">
        <v>45</v>
      </c>
      <c r="Y1123" s="35" t="s">
        <v>45</v>
      </c>
      <c r="Z1123" s="38" t="str">
        <f t="array" ref="Z1123">IFERROR(xlookup(C:C,'Follow up.1'!A:A,'Follow up.1'!AF:AF),"-")</f>
        <v> 5/25</v>
      </c>
      <c r="AA1123" s="32" t="s">
        <v>46</v>
      </c>
      <c r="AB1123" s="31"/>
      <c r="AC1123" s="31"/>
      <c r="AD1123" s="31"/>
      <c r="AE1123" s="31"/>
      <c r="AF1123" s="31"/>
      <c r="AG1123" s="31"/>
      <c r="AH1123" s="31"/>
      <c r="AI1123" s="31"/>
      <c r="AJ1123" s="31"/>
      <c r="AK1123" s="31"/>
      <c r="AL1123" s="31"/>
      <c r="AM1123" s="31"/>
      <c r="AN1123" s="39" t="str">
        <f t="array" ref="AN1123">IFNA(TEXT(XLOOKUP(C:C,'Follow up.2'!B:B,'Follow up.2'!AF:AF),if(left(B1123,1)="3","x", "mm/yyyy")), "-")</f>
        <v/>
      </c>
      <c r="AO1123" s="31"/>
      <c r="AP1123" s="27"/>
      <c r="AQ1123" s="3"/>
      <c r="AR1123" s="3"/>
      <c r="AS1123" s="3"/>
      <c r="AT1123" s="3"/>
      <c r="AU1123" s="3"/>
      <c r="AV1123" s="3"/>
      <c r="AW1123" s="13"/>
      <c r="AX1123" s="13"/>
      <c r="AY1123" s="13"/>
      <c r="AZ1123" s="13"/>
      <c r="BA1123" s="13"/>
      <c r="BB1123" s="13"/>
      <c r="BC1123" s="13"/>
      <c r="BD1123" s="13"/>
      <c r="BE1123" s="13"/>
      <c r="BF1123" s="13"/>
      <c r="BG1123" s="13"/>
      <c r="BH1123" s="13"/>
      <c r="BI1123" s="13"/>
    </row>
    <row r="1124" ht="12.75" customHeight="1">
      <c r="A1124" s="1"/>
      <c r="B1124" s="1">
        <f t="array" ref="B1124">ifna(iferror(xlookup(C:C,'1000'!A:A,'1000'!D:D),iferror(xlookup(C:C,'2000'!A:A,'2000'!D:D),xlookup(C:C,'3000'!A:A,'3000'!D:D))),"-")</f>
        <v>3132</v>
      </c>
      <c r="C1124" s="256">
        <v>694.0</v>
      </c>
      <c r="D1124" s="250" t="s">
        <v>4154</v>
      </c>
      <c r="E1124" s="250" t="s">
        <v>4155</v>
      </c>
      <c r="F1124" s="250" t="s">
        <v>117</v>
      </c>
      <c r="G1124" s="250" t="s">
        <v>4124</v>
      </c>
      <c r="H1124" s="251">
        <v>0.0</v>
      </c>
      <c r="I1124" s="257">
        <v>0.0</v>
      </c>
      <c r="J1124" s="250" t="s">
        <v>4156</v>
      </c>
      <c r="K1124" s="254" t="s">
        <v>4157</v>
      </c>
      <c r="L1124" s="255" t="s">
        <v>4157</v>
      </c>
      <c r="M1124" s="32" t="s">
        <v>4158</v>
      </c>
      <c r="N1124" s="33" t="s">
        <v>654</v>
      </c>
      <c r="O1124" s="263" t="s">
        <v>654</v>
      </c>
      <c r="P1124" s="35" t="s">
        <v>46</v>
      </c>
      <c r="Q1124" s="35" t="s">
        <v>46</v>
      </c>
      <c r="R1124" s="35" t="s">
        <v>46</v>
      </c>
      <c r="S1124" s="35" t="s">
        <v>46</v>
      </c>
      <c r="T1124" s="35" t="s">
        <v>46</v>
      </c>
      <c r="U1124" s="35" t="s">
        <v>46</v>
      </c>
      <c r="V1124" s="65" t="s">
        <v>45</v>
      </c>
      <c r="W1124" s="35" t="s">
        <v>46</v>
      </c>
      <c r="X1124" s="35" t="s">
        <v>46</v>
      </c>
      <c r="Y1124" s="35" t="s">
        <v>46</v>
      </c>
      <c r="Z1124" s="38" t="str">
        <f t="array" ref="Z1124">IFERROR(xlookup(C:C,'Follow up.1'!A:A,'Follow up.1'!AF:AF),"-")</f>
        <v> 6/25</v>
      </c>
      <c r="AA1124" s="32" t="s">
        <v>57</v>
      </c>
      <c r="AB1124" s="32" t="s">
        <v>86</v>
      </c>
      <c r="AC1124" s="32" t="s">
        <v>86</v>
      </c>
      <c r="AD1124" s="32" t="s">
        <v>86</v>
      </c>
      <c r="AE1124" s="32"/>
      <c r="AF1124" s="32" t="s">
        <v>841</v>
      </c>
      <c r="AG1124" s="32" t="s">
        <v>86</v>
      </c>
      <c r="AH1124" s="32"/>
      <c r="AI1124" s="31"/>
      <c r="AJ1124" s="31"/>
      <c r="AK1124" s="31"/>
      <c r="AL1124" s="31"/>
      <c r="AM1124" s="31"/>
      <c r="AN1124" s="39" t="str">
        <f t="array" ref="AN1124">IFNA(TEXT(XLOOKUP(C:C,'Follow up.2'!B:B,'Follow up.2'!AF:AF),if(left(B1124,1)="3","x", "mm/yyyy")), "-")</f>
        <v/>
      </c>
      <c r="AO1124" s="31"/>
      <c r="AP1124" s="27"/>
      <c r="AQ1124" s="3"/>
      <c r="AR1124" s="3"/>
      <c r="AS1124" s="3"/>
      <c r="AT1124" s="3"/>
      <c r="AU1124" s="3"/>
      <c r="AV1124" s="3"/>
      <c r="AW1124" s="13"/>
      <c r="AX1124" s="13"/>
      <c r="AY1124" s="13"/>
      <c r="AZ1124" s="13"/>
      <c r="BA1124" s="13"/>
      <c r="BB1124" s="13"/>
      <c r="BC1124" s="13"/>
      <c r="BD1124" s="13"/>
      <c r="BE1124" s="13"/>
      <c r="BF1124" s="13"/>
      <c r="BG1124" s="13"/>
      <c r="BH1124" s="13"/>
      <c r="BI1124" s="13"/>
    </row>
    <row r="1125" ht="12.75" customHeight="1">
      <c r="A1125" s="1"/>
      <c r="B1125" s="1">
        <f t="array" ref="B1125">ifna(iferror(xlookup(C:C,'1000'!A:A,'1000'!D:D),iferror(xlookup(C:C,'2000'!A:A,'2000'!D:D),xlookup(C:C,'3000'!A:A,'3000'!D:D))),"-")</f>
        <v>3135</v>
      </c>
      <c r="C1125" s="256">
        <v>712.0</v>
      </c>
      <c r="D1125" s="250" t="s">
        <v>4159</v>
      </c>
      <c r="E1125" s="250" t="s">
        <v>3437</v>
      </c>
      <c r="F1125" s="250" t="s">
        <v>117</v>
      </c>
      <c r="G1125" s="250" t="s">
        <v>4124</v>
      </c>
      <c r="H1125" s="251">
        <v>0.0</v>
      </c>
      <c r="I1125" s="257">
        <v>0.0</v>
      </c>
      <c r="J1125" s="250" t="s">
        <v>4160</v>
      </c>
      <c r="K1125" s="254" t="s">
        <v>3362</v>
      </c>
      <c r="L1125" s="255" t="s">
        <v>3362</v>
      </c>
      <c r="M1125" s="32" t="s">
        <v>4161</v>
      </c>
      <c r="N1125" s="33" t="s">
        <v>654</v>
      </c>
      <c r="O1125" s="263" t="s">
        <v>654</v>
      </c>
      <c r="P1125" s="35" t="s">
        <v>46</v>
      </c>
      <c r="Q1125" s="35" t="s">
        <v>46</v>
      </c>
      <c r="R1125" s="35" t="s">
        <v>46</v>
      </c>
      <c r="S1125" s="35" t="s">
        <v>46</v>
      </c>
      <c r="T1125" s="35" t="s">
        <v>46</v>
      </c>
      <c r="U1125" s="35" t="s">
        <v>46</v>
      </c>
      <c r="V1125" s="65" t="s">
        <v>45</v>
      </c>
      <c r="W1125" s="35" t="s">
        <v>46</v>
      </c>
      <c r="X1125" s="35" t="s">
        <v>46</v>
      </c>
      <c r="Y1125" s="35" t="s">
        <v>46</v>
      </c>
      <c r="Z1125" s="38" t="str">
        <f t="array" ref="Z1125">IFERROR(xlookup(C:C,'Follow up.1'!A:A,'Follow up.1'!AF:AF),"-")</f>
        <v> 6/25</v>
      </c>
      <c r="AA1125" s="32" t="s">
        <v>57</v>
      </c>
      <c r="AB1125" s="31"/>
      <c r="AC1125" s="31"/>
      <c r="AD1125" s="31"/>
      <c r="AE1125" s="31"/>
      <c r="AF1125" s="31"/>
      <c r="AG1125" s="31"/>
      <c r="AH1125" s="31"/>
      <c r="AI1125" s="31"/>
      <c r="AJ1125" s="31"/>
      <c r="AK1125" s="31"/>
      <c r="AL1125" s="31"/>
      <c r="AM1125" s="31"/>
      <c r="AN1125" s="39" t="str">
        <f t="array" ref="AN1125">IFNA(TEXT(XLOOKUP(C:C,'Follow up.2'!B:B,'Follow up.2'!AF:AF),if(left(B1125,1)="3","x", "mm/yyyy")), "-")</f>
        <v/>
      </c>
      <c r="AO1125" s="31"/>
      <c r="AP1125" s="27"/>
      <c r="AQ1125" s="3"/>
      <c r="AR1125" s="3"/>
      <c r="AS1125" s="3"/>
      <c r="AT1125" s="3"/>
      <c r="AU1125" s="3"/>
      <c r="AV1125" s="3"/>
      <c r="AW1125" s="13"/>
      <c r="AX1125" s="13"/>
      <c r="AY1125" s="13"/>
      <c r="AZ1125" s="13"/>
      <c r="BA1125" s="13"/>
      <c r="BB1125" s="13"/>
      <c r="BC1125" s="13"/>
      <c r="BD1125" s="13"/>
      <c r="BE1125" s="13"/>
      <c r="BF1125" s="13"/>
      <c r="BG1125" s="13"/>
      <c r="BH1125" s="13"/>
      <c r="BI1125" s="13"/>
    </row>
    <row r="1126" ht="12.75" customHeight="1">
      <c r="A1126" s="1"/>
      <c r="B1126" s="1">
        <f t="array" ref="B1126">ifna(iferror(xlookup(C:C,'1000'!A:A,'1000'!D:D),iferror(xlookup(C:C,'2000'!A:A,'2000'!D:D),xlookup(C:C,'3000'!A:A,'3000'!D:D))),"-")</f>
        <v>3139</v>
      </c>
      <c r="C1126" s="256">
        <v>852.0</v>
      </c>
      <c r="D1126" s="250" t="s">
        <v>4162</v>
      </c>
      <c r="E1126" s="250" t="s">
        <v>4163</v>
      </c>
      <c r="F1126" s="250" t="s">
        <v>117</v>
      </c>
      <c r="G1126" s="250" t="s">
        <v>4124</v>
      </c>
      <c r="H1126" s="251">
        <v>0.0</v>
      </c>
      <c r="I1126" s="257">
        <v>0.0</v>
      </c>
      <c r="J1126" s="250" t="s">
        <v>4164</v>
      </c>
      <c r="K1126" s="254" t="s">
        <v>237</v>
      </c>
      <c r="L1126" s="255" t="s">
        <v>237</v>
      </c>
      <c r="M1126" s="51" t="s">
        <v>895</v>
      </c>
      <c r="N1126" s="153" t="s">
        <v>58</v>
      </c>
      <c r="O1126" s="259" t="s">
        <v>58</v>
      </c>
      <c r="P1126" s="35" t="s">
        <v>46</v>
      </c>
      <c r="Q1126" s="35" t="s">
        <v>46</v>
      </c>
      <c r="R1126" s="35" t="s">
        <v>46</v>
      </c>
      <c r="S1126" s="35" t="s">
        <v>46</v>
      </c>
      <c r="T1126" s="35" t="s">
        <v>46</v>
      </c>
      <c r="U1126" s="35" t="s">
        <v>46</v>
      </c>
      <c r="V1126" s="65" t="s">
        <v>45</v>
      </c>
      <c r="W1126" s="35" t="s">
        <v>46</v>
      </c>
      <c r="X1126" s="35" t="s">
        <v>46</v>
      </c>
      <c r="Y1126" s="35" t="s">
        <v>46</v>
      </c>
      <c r="Z1126" s="38" t="str">
        <f t="array" ref="Z1126">IFERROR(xlookup(C:C,'Follow up.1'!A:A,'Follow up.1'!AF:AF),"-")</f>
        <v>-</v>
      </c>
      <c r="AA1126" s="31"/>
      <c r="AB1126" s="31"/>
      <c r="AC1126" s="31"/>
      <c r="AD1126" s="31"/>
      <c r="AE1126" s="31"/>
      <c r="AF1126" s="31"/>
      <c r="AG1126" s="31"/>
      <c r="AH1126" s="31"/>
      <c r="AI1126" s="31"/>
      <c r="AJ1126" s="31"/>
      <c r="AK1126" s="31"/>
      <c r="AL1126" s="31"/>
      <c r="AM1126" s="31"/>
      <c r="AN1126" s="39" t="str">
        <f t="array" ref="AN1126">IFNA(TEXT(XLOOKUP(C:C,'Follow up.2'!B:B,'Follow up.2'!AF:AF),if(left(B1126,1)="3","x", "mm/yyyy")), "-")</f>
        <v/>
      </c>
      <c r="AO1126" s="31"/>
      <c r="AP1126" s="27"/>
      <c r="AQ1126" s="3"/>
      <c r="AR1126" s="3"/>
      <c r="AS1126" s="3"/>
      <c r="AT1126" s="3"/>
      <c r="AU1126" s="3"/>
      <c r="AV1126" s="3"/>
      <c r="AW1126" s="3"/>
      <c r="AX1126" s="3"/>
      <c r="AY1126" s="3"/>
      <c r="AZ1126" s="3"/>
      <c r="BA1126" s="3"/>
      <c r="BB1126" s="3"/>
      <c r="BC1126" s="3"/>
      <c r="BD1126" s="3"/>
      <c r="BE1126" s="3"/>
      <c r="BF1126" s="3"/>
      <c r="BG1126" s="3"/>
      <c r="BH1126" s="3"/>
      <c r="BI1126" s="3"/>
    </row>
    <row r="1127" ht="12.75" customHeight="1">
      <c r="A1127" s="1"/>
      <c r="B1127" s="1">
        <f t="array" ref="B1127">ifna(iferror(xlookup(C:C,'1000'!A:A,'1000'!D:D),iferror(xlookup(C:C,'2000'!A:A,'2000'!D:D),xlookup(C:C,'3000'!A:A,'3000'!D:D))),"-")</f>
        <v>3140</v>
      </c>
      <c r="C1127" s="256">
        <v>853.0</v>
      </c>
      <c r="D1127" s="250" t="s">
        <v>4090</v>
      </c>
      <c r="E1127" s="250" t="s">
        <v>2153</v>
      </c>
      <c r="F1127" s="250" t="s">
        <v>117</v>
      </c>
      <c r="G1127" s="250" t="s">
        <v>4124</v>
      </c>
      <c r="H1127" s="251">
        <v>0.0</v>
      </c>
      <c r="I1127" s="257">
        <v>0.0</v>
      </c>
      <c r="J1127" s="250" t="s">
        <v>4165</v>
      </c>
      <c r="K1127" s="254" t="s">
        <v>237</v>
      </c>
      <c r="L1127" s="255" t="s">
        <v>237</v>
      </c>
      <c r="M1127" s="32" t="s">
        <v>4166</v>
      </c>
      <c r="N1127" s="33" t="s">
        <v>654</v>
      </c>
      <c r="O1127" s="263" t="s">
        <v>654</v>
      </c>
      <c r="P1127" s="35" t="s">
        <v>46</v>
      </c>
      <c r="Q1127" s="35" t="s">
        <v>46</v>
      </c>
      <c r="R1127" s="35" t="s">
        <v>46</v>
      </c>
      <c r="S1127" s="35" t="s">
        <v>46</v>
      </c>
      <c r="T1127" s="35" t="s">
        <v>46</v>
      </c>
      <c r="U1127" s="35" t="s">
        <v>46</v>
      </c>
      <c r="V1127" s="65" t="s">
        <v>45</v>
      </c>
      <c r="W1127" s="35" t="s">
        <v>46</v>
      </c>
      <c r="X1127" s="35" t="s">
        <v>46</v>
      </c>
      <c r="Y1127" s="35" t="s">
        <v>46</v>
      </c>
      <c r="Z1127" s="38" t="str">
        <f t="array" ref="Z1127">IFERROR(xlookup(C:C,'Follow up.1'!A:A,'Follow up.1'!AF:AF),"-")</f>
        <v> 7/25</v>
      </c>
      <c r="AA1127" s="32" t="s">
        <v>46</v>
      </c>
      <c r="AB1127" s="32" t="s">
        <v>57</v>
      </c>
      <c r="AC1127" s="32" t="s">
        <v>86</v>
      </c>
      <c r="AD1127" s="32"/>
      <c r="AE1127" s="31"/>
      <c r="AF1127" s="31"/>
      <c r="AG1127" s="31"/>
      <c r="AH1127" s="31"/>
      <c r="AI1127" s="31"/>
      <c r="AJ1127" s="31"/>
      <c r="AK1127" s="31"/>
      <c r="AL1127" s="31"/>
      <c r="AM1127" s="31"/>
      <c r="AN1127" s="39" t="str">
        <f t="array" ref="AN1127">IFNA(TEXT(XLOOKUP(C:C,'Follow up.2'!B:B,'Follow up.2'!AF:AF),if(left(B1127,1)="3","x", "mm/yyyy")), "-")</f>
        <v/>
      </c>
      <c r="AO1127" s="31"/>
      <c r="AP1127" s="27"/>
      <c r="AQ1127" s="3"/>
      <c r="AR1127" s="3"/>
      <c r="AS1127" s="3"/>
      <c r="AT1127" s="3"/>
      <c r="AU1127" s="3"/>
      <c r="AV1127" s="3"/>
      <c r="AW1127" s="13"/>
      <c r="AX1127" s="13"/>
      <c r="AY1127" s="13"/>
      <c r="AZ1127" s="13"/>
      <c r="BA1127" s="13"/>
      <c r="BB1127" s="13"/>
      <c r="BC1127" s="13"/>
      <c r="BD1127" s="13"/>
      <c r="BE1127" s="13"/>
      <c r="BF1127" s="13"/>
      <c r="BG1127" s="13"/>
      <c r="BH1127" s="13"/>
      <c r="BI1127" s="13"/>
    </row>
    <row r="1128" ht="12.75" customHeight="1">
      <c r="A1128" s="1"/>
      <c r="B1128" s="1">
        <f t="array" ref="B1128">ifna(iferror(xlookup(C:C,'1000'!A:A,'1000'!D:D),iferror(xlookup(C:C,'2000'!A:A,'2000'!D:D),xlookup(C:C,'3000'!A:A,'3000'!D:D))),"-")</f>
        <v>3143</v>
      </c>
      <c r="C1128" s="256">
        <v>951.0</v>
      </c>
      <c r="D1128" s="250" t="s">
        <v>4167</v>
      </c>
      <c r="E1128" s="250" t="s">
        <v>4168</v>
      </c>
      <c r="F1128" s="250" t="s">
        <v>117</v>
      </c>
      <c r="G1128" s="250" t="s">
        <v>4124</v>
      </c>
      <c r="H1128" s="251">
        <v>0.0</v>
      </c>
      <c r="I1128" s="257">
        <v>0.0</v>
      </c>
      <c r="J1128" s="250" t="s">
        <v>4169</v>
      </c>
      <c r="K1128" s="254" t="s">
        <v>42</v>
      </c>
      <c r="L1128" s="255" t="s">
        <v>42</v>
      </c>
      <c r="M1128" s="31"/>
      <c r="N1128" s="33" t="s">
        <v>654</v>
      </c>
      <c r="O1128" s="263" t="s">
        <v>654</v>
      </c>
      <c r="P1128" s="35" t="s">
        <v>46</v>
      </c>
      <c r="Q1128" s="35" t="s">
        <v>46</v>
      </c>
      <c r="R1128" s="35" t="s">
        <v>46</v>
      </c>
      <c r="S1128" s="35" t="s">
        <v>46</v>
      </c>
      <c r="T1128" s="35" t="s">
        <v>46</v>
      </c>
      <c r="U1128" s="35" t="s">
        <v>46</v>
      </c>
      <c r="V1128" s="65" t="s">
        <v>45</v>
      </c>
      <c r="W1128" s="35" t="s">
        <v>46</v>
      </c>
      <c r="X1128" s="35" t="s">
        <v>46</v>
      </c>
      <c r="Y1128" s="35" t="s">
        <v>46</v>
      </c>
      <c r="Z1128" s="38" t="str">
        <f t="array" ref="Z1128">IFERROR(xlookup(C:C,'Follow up.1'!A:A,'Follow up.1'!AF:AF),"-")</f>
        <v> 9/25</v>
      </c>
      <c r="AA1128" s="32" t="s">
        <v>47</v>
      </c>
      <c r="AB1128" s="32" t="s">
        <v>87</v>
      </c>
      <c r="AC1128" s="32" t="s">
        <v>87</v>
      </c>
      <c r="AD1128" s="32" t="s">
        <v>87</v>
      </c>
      <c r="AE1128" s="32"/>
      <c r="AF1128" s="32" t="s">
        <v>87</v>
      </c>
      <c r="AG1128" s="32" t="s">
        <v>57</v>
      </c>
      <c r="AH1128" s="32"/>
      <c r="AI1128" s="31"/>
      <c r="AJ1128" s="31"/>
      <c r="AK1128" s="31"/>
      <c r="AL1128" s="32" t="s">
        <v>77</v>
      </c>
      <c r="AM1128" s="32" t="s">
        <v>121</v>
      </c>
      <c r="AN1128" s="39" t="str">
        <f t="array" ref="AN1128">IFNA(TEXT(XLOOKUP(C:C,'Follow up.2'!B:B,'Follow up.2'!AF:AF),if(left(B1128,1)="3","x", "mm/yyyy")), "-")</f>
        <v/>
      </c>
      <c r="AO1128" s="31"/>
      <c r="AP1128" s="27"/>
      <c r="AQ1128" s="3"/>
      <c r="AR1128" s="3"/>
      <c r="AS1128" s="3"/>
      <c r="AT1128" s="3"/>
      <c r="AU1128" s="3"/>
      <c r="AV1128" s="3"/>
      <c r="AW1128" s="13"/>
      <c r="AX1128" s="13"/>
      <c r="AY1128" s="13"/>
      <c r="AZ1128" s="13"/>
      <c r="BA1128" s="13"/>
      <c r="BB1128" s="13"/>
      <c r="BC1128" s="13"/>
      <c r="BD1128" s="13"/>
      <c r="BE1128" s="13"/>
      <c r="BF1128" s="13"/>
      <c r="BG1128" s="13"/>
      <c r="BH1128" s="13"/>
      <c r="BI1128" s="13"/>
    </row>
    <row r="1129" ht="12.75" customHeight="1">
      <c r="A1129" s="1"/>
      <c r="B1129" s="1">
        <f t="array" ref="B1129">ifna(iferror(xlookup(C:C,'1000'!A:A,'1000'!D:D),iferror(xlookup(C:C,'2000'!A:A,'2000'!D:D),xlookup(C:C,'3000'!A:A,'3000'!D:D))),"-")</f>
        <v>3144</v>
      </c>
      <c r="C1129" s="256">
        <v>1006.0</v>
      </c>
      <c r="D1129" s="250" t="s">
        <v>673</v>
      </c>
      <c r="E1129" s="250" t="s">
        <v>4170</v>
      </c>
      <c r="F1129" s="250" t="s">
        <v>117</v>
      </c>
      <c r="G1129" s="250" t="s">
        <v>4124</v>
      </c>
      <c r="H1129" s="251">
        <v>0.0</v>
      </c>
      <c r="I1129" s="257">
        <v>0.0</v>
      </c>
      <c r="J1129" s="250" t="s">
        <v>4171</v>
      </c>
      <c r="K1129" s="254" t="s">
        <v>42</v>
      </c>
      <c r="L1129" s="255" t="s">
        <v>42</v>
      </c>
      <c r="M1129" s="31"/>
      <c r="N1129" s="33" t="s">
        <v>654</v>
      </c>
      <c r="O1129" s="263" t="s">
        <v>654</v>
      </c>
      <c r="P1129" s="35" t="s">
        <v>45</v>
      </c>
      <c r="Q1129" s="35" t="s">
        <v>45</v>
      </c>
      <c r="R1129" s="35" t="s">
        <v>45</v>
      </c>
      <c r="S1129" s="35" t="s">
        <v>45</v>
      </c>
      <c r="T1129" s="35" t="s">
        <v>45</v>
      </c>
      <c r="U1129" s="35" t="s">
        <v>45</v>
      </c>
      <c r="V1129" s="65" t="s">
        <v>45</v>
      </c>
      <c r="W1129" s="35" t="s">
        <v>76</v>
      </c>
      <c r="X1129" s="35" t="s">
        <v>76</v>
      </c>
      <c r="Y1129" s="35" t="s">
        <v>76</v>
      </c>
      <c r="Z1129" s="38" t="str">
        <f t="array" ref="Z1129">IFERROR(xlookup(C:C,'Follow up.1'!A:A,'Follow up.1'!AF:AF),"-")</f>
        <v> 9/25</v>
      </c>
      <c r="AA1129" s="32" t="s">
        <v>47</v>
      </c>
      <c r="AB1129" s="32" t="s">
        <v>87</v>
      </c>
      <c r="AC1129" s="32" t="s">
        <v>88</v>
      </c>
      <c r="AD1129" s="32" t="s">
        <v>88</v>
      </c>
      <c r="AE1129" s="32"/>
      <c r="AF1129" s="32" t="s">
        <v>57</v>
      </c>
      <c r="AG1129" s="32" t="s">
        <v>68</v>
      </c>
      <c r="AH1129" s="32"/>
      <c r="AI1129" s="32" t="s">
        <v>87</v>
      </c>
      <c r="AJ1129" s="32" t="s">
        <v>87</v>
      </c>
      <c r="AK1129" s="32" t="s">
        <v>87</v>
      </c>
      <c r="AL1129" s="32" t="s">
        <v>87</v>
      </c>
      <c r="AM1129" s="32" t="s">
        <v>121</v>
      </c>
      <c r="AN1129" s="39" t="str">
        <f t="array" ref="AN1129">IFNA(TEXT(XLOOKUP(C:C,'Follow up.2'!B:B,'Follow up.2'!AF:AF),if(left(B1129,1)="3","x", "mm/yyyy")), "-")</f>
        <v/>
      </c>
      <c r="AO1129" s="31"/>
      <c r="AP1129" s="27"/>
      <c r="AQ1129" s="3"/>
      <c r="AR1129" s="3"/>
      <c r="AS1129" s="3"/>
      <c r="AT1129" s="3"/>
      <c r="AU1129" s="3"/>
      <c r="AV1129" s="3"/>
      <c r="AW1129" s="13"/>
      <c r="AX1129" s="13"/>
      <c r="AY1129" s="13"/>
      <c r="AZ1129" s="13"/>
      <c r="BA1129" s="13"/>
      <c r="BB1129" s="13"/>
      <c r="BC1129" s="13"/>
      <c r="BD1129" s="13"/>
      <c r="BE1129" s="13"/>
      <c r="BF1129" s="13"/>
      <c r="BG1129" s="13"/>
      <c r="BH1129" s="13"/>
      <c r="BI1129" s="13"/>
    </row>
    <row r="1130" ht="12.75" customHeight="1">
      <c r="A1130" s="1"/>
      <c r="B1130" s="1" t="str">
        <f t="array" ref="B1130">ifna(iferror(xlookup(C:C,'1000'!A:A,'1000'!D:D),iferror(xlookup(C:C,'2000'!A:A,'2000'!D:D),xlookup(C:C,'3000'!A:A,'3000'!D:D))),"-")</f>
        <v>-</v>
      </c>
      <c r="C1130" s="256">
        <v>302.0</v>
      </c>
      <c r="D1130" s="250" t="s">
        <v>4172</v>
      </c>
      <c r="E1130" s="250" t="s">
        <v>4173</v>
      </c>
      <c r="F1130" s="250" t="s">
        <v>117</v>
      </c>
      <c r="G1130" s="250" t="s">
        <v>4124</v>
      </c>
      <c r="H1130" s="251">
        <v>0.0</v>
      </c>
      <c r="I1130" s="257"/>
      <c r="J1130" s="250" t="s">
        <v>4174</v>
      </c>
      <c r="K1130" s="254"/>
      <c r="L1130" s="255"/>
      <c r="M1130" s="51" t="s">
        <v>895</v>
      </c>
      <c r="N1130" s="153" t="s">
        <v>58</v>
      </c>
      <c r="O1130" s="259" t="s">
        <v>58</v>
      </c>
      <c r="P1130" s="35"/>
      <c r="Q1130" s="35"/>
      <c r="R1130" s="35"/>
      <c r="S1130" s="35"/>
      <c r="T1130" s="35"/>
      <c r="U1130" s="35"/>
      <c r="V1130" s="35"/>
      <c r="W1130" s="35"/>
      <c r="X1130" s="35"/>
      <c r="Y1130" s="35"/>
      <c r="Z1130" s="38" t="str">
        <f t="array" ref="Z1130">IFERROR(xlookup(C:C,'Follow up.1'!A:A,'Follow up.1'!AF:AF),"-")</f>
        <v>-</v>
      </c>
      <c r="AA1130" s="31"/>
      <c r="AB1130" s="31"/>
      <c r="AC1130" s="31"/>
      <c r="AD1130" s="31"/>
      <c r="AE1130" s="31"/>
      <c r="AF1130" s="31"/>
      <c r="AG1130" s="31"/>
      <c r="AH1130" s="31"/>
      <c r="AI1130" s="31"/>
      <c r="AJ1130" s="31"/>
      <c r="AK1130" s="31"/>
      <c r="AL1130" s="31"/>
      <c r="AM1130" s="31"/>
      <c r="AN1130" s="39" t="str">
        <f t="array" ref="AN1130">IFNA(TEXT(XLOOKUP(C:C,'Follow up.2'!B:B,'Follow up.2'!AF:AF),if(left(B1130,1)="3","x", "mm/yyyy")), "-")</f>
        <v>-</v>
      </c>
      <c r="AO1130" s="31"/>
      <c r="AP1130" s="27"/>
      <c r="AQ1130" s="3"/>
      <c r="AR1130" s="3"/>
      <c r="AS1130" s="3"/>
      <c r="AT1130" s="3"/>
      <c r="AU1130" s="3"/>
      <c r="AV1130" s="3"/>
      <c r="AW1130" s="3"/>
      <c r="AX1130" s="3"/>
      <c r="AY1130" s="3"/>
      <c r="AZ1130" s="3"/>
      <c r="BA1130" s="3"/>
      <c r="BB1130" s="3"/>
      <c r="BC1130" s="3"/>
      <c r="BD1130" s="3"/>
      <c r="BE1130" s="3"/>
      <c r="BF1130" s="3"/>
      <c r="BG1130" s="3"/>
      <c r="BH1130" s="3"/>
      <c r="BI1130" s="3"/>
    </row>
    <row r="1131" ht="12.75" customHeight="1">
      <c r="A1131" s="1"/>
      <c r="B1131" s="1" t="str">
        <f t="array" ref="B1131">ifna(iferror(xlookup(C:C,'1000'!A:A,'1000'!D:D),iferror(xlookup(C:C,'2000'!A:A,'2000'!D:D),xlookup(C:C,'3000'!A:A,'3000'!D:D))),"-")</f>
        <v>-</v>
      </c>
      <c r="C1131" s="256">
        <v>491.0</v>
      </c>
      <c r="D1131" s="250" t="s">
        <v>4175</v>
      </c>
      <c r="E1131" s="250" t="s">
        <v>4176</v>
      </c>
      <c r="F1131" s="250" t="s">
        <v>117</v>
      </c>
      <c r="G1131" s="250" t="s">
        <v>4124</v>
      </c>
      <c r="H1131" s="251">
        <v>0.0</v>
      </c>
      <c r="I1131" s="257">
        <v>0.0</v>
      </c>
      <c r="J1131" s="250" t="s">
        <v>4177</v>
      </c>
      <c r="K1131" s="254" t="s">
        <v>4178</v>
      </c>
      <c r="L1131" s="255" t="s">
        <v>4178</v>
      </c>
      <c r="M1131" s="31"/>
      <c r="N1131" s="153" t="s">
        <v>58</v>
      </c>
      <c r="O1131" s="259" t="s">
        <v>58</v>
      </c>
      <c r="P1131" s="35"/>
      <c r="Q1131" s="35"/>
      <c r="R1131" s="35"/>
      <c r="S1131" s="35"/>
      <c r="T1131" s="35"/>
      <c r="U1131" s="35"/>
      <c r="V1131" s="35"/>
      <c r="W1131" s="35"/>
      <c r="X1131" s="35"/>
      <c r="Y1131" s="35"/>
      <c r="Z1131" s="38" t="str">
        <f t="array" ref="Z1131">IFERROR(xlookup(C:C,'Follow up.1'!A:A,'Follow up.1'!AF:AF),"-")</f>
        <v>-</v>
      </c>
      <c r="AA1131" s="31"/>
      <c r="AB1131" s="31"/>
      <c r="AC1131" s="31"/>
      <c r="AD1131" s="31"/>
      <c r="AE1131" s="31"/>
      <c r="AF1131" s="31"/>
      <c r="AG1131" s="31"/>
      <c r="AH1131" s="31"/>
      <c r="AI1131" s="31"/>
      <c r="AJ1131" s="31"/>
      <c r="AK1131" s="31"/>
      <c r="AL1131" s="31"/>
      <c r="AM1131" s="31"/>
      <c r="AN1131" s="39" t="str">
        <f t="array" ref="AN1131">IFNA(TEXT(XLOOKUP(C:C,'Follow up.2'!B:B,'Follow up.2'!AF:AF),if(left(B1131,1)="3","x", "mm/yyyy")), "-")</f>
        <v>-</v>
      </c>
      <c r="AO1131" s="31"/>
      <c r="AP1131" s="27"/>
      <c r="AQ1131" s="3"/>
      <c r="AR1131" s="3"/>
      <c r="AS1131" s="3"/>
      <c r="AT1131" s="3"/>
      <c r="AU1131" s="3"/>
      <c r="AV1131" s="3"/>
      <c r="AW1131" s="3"/>
      <c r="AX1131" s="3"/>
      <c r="AY1131" s="3"/>
      <c r="AZ1131" s="3"/>
      <c r="BA1131" s="3"/>
      <c r="BB1131" s="3"/>
      <c r="BC1131" s="3"/>
      <c r="BD1131" s="3"/>
      <c r="BE1131" s="3"/>
      <c r="BF1131" s="3"/>
      <c r="BG1131" s="3"/>
      <c r="BH1131" s="3"/>
      <c r="BI1131" s="3"/>
    </row>
    <row r="1132" ht="12.75" customHeight="1">
      <c r="A1132" s="1"/>
      <c r="B1132" s="1" t="str">
        <f t="array" ref="B1132">ifna(iferror(xlookup(C:C,'1000'!A:A,'1000'!D:D),iferror(xlookup(C:C,'2000'!A:A,'2000'!D:D),xlookup(C:C,'3000'!A:A,'3000'!D:D))),"-")</f>
        <v>-</v>
      </c>
      <c r="C1132" s="256">
        <v>530.0</v>
      </c>
      <c r="D1132" s="250" t="s">
        <v>4179</v>
      </c>
      <c r="E1132" s="250" t="s">
        <v>4180</v>
      </c>
      <c r="F1132" s="250" t="s">
        <v>117</v>
      </c>
      <c r="G1132" s="250" t="s">
        <v>4124</v>
      </c>
      <c r="H1132" s="251">
        <v>0.0</v>
      </c>
      <c r="I1132" s="257">
        <v>0.0</v>
      </c>
      <c r="J1132" s="250" t="s">
        <v>4181</v>
      </c>
      <c r="K1132" s="254" t="s">
        <v>4182</v>
      </c>
      <c r="L1132" s="255" t="s">
        <v>4182</v>
      </c>
      <c r="M1132" s="31"/>
      <c r="N1132" s="153" t="s">
        <v>58</v>
      </c>
      <c r="O1132" s="259" t="s">
        <v>58</v>
      </c>
      <c r="P1132" s="35"/>
      <c r="Q1132" s="35"/>
      <c r="R1132" s="35"/>
      <c r="S1132" s="35"/>
      <c r="T1132" s="35"/>
      <c r="U1132" s="35"/>
      <c r="V1132" s="35"/>
      <c r="W1132" s="35"/>
      <c r="X1132" s="35"/>
      <c r="Y1132" s="35"/>
      <c r="Z1132" s="38" t="str">
        <f t="array" ref="Z1132">IFERROR(xlookup(C:C,'Follow up.1'!A:A,'Follow up.1'!AF:AF),"-")</f>
        <v>-</v>
      </c>
      <c r="AA1132" s="31"/>
      <c r="AB1132" s="31"/>
      <c r="AC1132" s="31"/>
      <c r="AD1132" s="31"/>
      <c r="AE1132" s="31"/>
      <c r="AF1132" s="31"/>
      <c r="AG1132" s="31"/>
      <c r="AH1132" s="31"/>
      <c r="AI1132" s="31"/>
      <c r="AJ1132" s="31"/>
      <c r="AK1132" s="31"/>
      <c r="AL1132" s="31"/>
      <c r="AM1132" s="31"/>
      <c r="AN1132" s="39" t="str">
        <f t="array" ref="AN1132">IFNA(TEXT(XLOOKUP(C:C,'Follow up.2'!B:B,'Follow up.2'!AF:AF),if(left(B1132,1)="3","x", "mm/yyyy")), "-")</f>
        <v>-</v>
      </c>
      <c r="AO1132" s="31"/>
      <c r="AP1132" s="27"/>
      <c r="AQ1132" s="3"/>
      <c r="AR1132" s="3"/>
      <c r="AS1132" s="3"/>
      <c r="AT1132" s="3"/>
      <c r="AU1132" s="3"/>
      <c r="AV1132" s="3"/>
      <c r="AW1132" s="3"/>
      <c r="AX1132" s="3"/>
      <c r="AY1132" s="3"/>
      <c r="AZ1132" s="3"/>
      <c r="BA1132" s="3"/>
      <c r="BB1132" s="3"/>
      <c r="BC1132" s="3"/>
      <c r="BD1132" s="3"/>
      <c r="BE1132" s="3"/>
      <c r="BF1132" s="3"/>
      <c r="BG1132" s="3"/>
      <c r="BH1132" s="3"/>
      <c r="BI1132" s="3"/>
    </row>
    <row r="1133" ht="12.75" customHeight="1">
      <c r="A1133" s="1"/>
      <c r="B1133" s="1" t="str">
        <f t="array" ref="B1133">ifna(iferror(xlookup(C:C,'1000'!A:A,'1000'!D:D),iferror(xlookup(C:C,'2000'!A:A,'2000'!D:D),xlookup(C:C,'3000'!A:A,'3000'!D:D))),"-")</f>
        <v>-</v>
      </c>
      <c r="C1133" s="256">
        <v>535.0</v>
      </c>
      <c r="D1133" s="250" t="s">
        <v>4183</v>
      </c>
      <c r="E1133" s="250" t="s">
        <v>4184</v>
      </c>
      <c r="F1133" s="250" t="s">
        <v>117</v>
      </c>
      <c r="G1133" s="250" t="s">
        <v>4124</v>
      </c>
      <c r="H1133" s="251">
        <v>0.0</v>
      </c>
      <c r="I1133" s="257">
        <v>0.0</v>
      </c>
      <c r="J1133" s="250" t="s">
        <v>4185</v>
      </c>
      <c r="K1133" s="254" t="s">
        <v>4186</v>
      </c>
      <c r="L1133" s="255" t="s">
        <v>4186</v>
      </c>
      <c r="M1133" s="51" t="s">
        <v>895</v>
      </c>
      <c r="N1133" s="153" t="s">
        <v>58</v>
      </c>
      <c r="O1133" s="259" t="s">
        <v>58</v>
      </c>
      <c r="P1133" s="35" t="s">
        <v>45</v>
      </c>
      <c r="Q1133" s="35"/>
      <c r="R1133" s="35"/>
      <c r="S1133" s="35"/>
      <c r="T1133" s="35"/>
      <c r="U1133" s="35"/>
      <c r="V1133" s="35"/>
      <c r="W1133" s="35"/>
      <c r="X1133" s="35"/>
      <c r="Y1133" s="35"/>
      <c r="Z1133" s="38" t="str">
        <f t="array" ref="Z1133">IFERROR(xlookup(C:C,'Follow up.1'!A:A,'Follow up.1'!AF:AF),"-")</f>
        <v>-</v>
      </c>
      <c r="AA1133" s="31"/>
      <c r="AB1133" s="31"/>
      <c r="AC1133" s="31"/>
      <c r="AD1133" s="31"/>
      <c r="AE1133" s="31"/>
      <c r="AF1133" s="31"/>
      <c r="AG1133" s="31"/>
      <c r="AH1133" s="31"/>
      <c r="AI1133" s="31"/>
      <c r="AJ1133" s="31"/>
      <c r="AK1133" s="31"/>
      <c r="AL1133" s="31"/>
      <c r="AM1133" s="31"/>
      <c r="AN1133" s="39" t="str">
        <f t="array" ref="AN1133">IFNA(TEXT(XLOOKUP(C:C,'Follow up.2'!B:B,'Follow up.2'!AF:AF),if(left(B1133,1)="3","x", "mm/yyyy")), "-")</f>
        <v>-</v>
      </c>
      <c r="AO1133" s="31"/>
      <c r="AP1133" s="27"/>
      <c r="AQ1133" s="3"/>
      <c r="AR1133" s="3"/>
      <c r="AS1133" s="3"/>
      <c r="AT1133" s="3"/>
      <c r="AU1133" s="3"/>
      <c r="AV1133" s="3"/>
      <c r="AW1133" s="3"/>
      <c r="AX1133" s="3"/>
      <c r="AY1133" s="3"/>
      <c r="AZ1133" s="3"/>
      <c r="BA1133" s="3"/>
      <c r="BB1133" s="3"/>
      <c r="BC1133" s="3"/>
      <c r="BD1133" s="3"/>
      <c r="BE1133" s="3"/>
      <c r="BF1133" s="3"/>
      <c r="BG1133" s="3"/>
      <c r="BH1133" s="3"/>
      <c r="BI1133" s="3"/>
    </row>
    <row r="1134" ht="12.75" customHeight="1">
      <c r="A1134" s="1"/>
      <c r="B1134" s="1" t="str">
        <f t="array" ref="B1134">ifna(iferror(xlookup(C:C,'1000'!A:A,'1000'!D:D),iferror(xlookup(C:C,'2000'!A:A,'2000'!D:D),xlookup(C:C,'3000'!A:A,'3000'!D:D))),"-")</f>
        <v>-</v>
      </c>
      <c r="C1134" s="256">
        <v>567.0</v>
      </c>
      <c r="D1134" s="250" t="s">
        <v>4187</v>
      </c>
      <c r="E1134" s="250" t="s">
        <v>4188</v>
      </c>
      <c r="F1134" s="250" t="s">
        <v>117</v>
      </c>
      <c r="G1134" s="250" t="s">
        <v>4124</v>
      </c>
      <c r="H1134" s="251">
        <v>0.0</v>
      </c>
      <c r="I1134" s="257">
        <v>0.0</v>
      </c>
      <c r="J1134" s="250" t="s">
        <v>4189</v>
      </c>
      <c r="K1134" s="254" t="s">
        <v>4190</v>
      </c>
      <c r="L1134" s="255" t="s">
        <v>4190</v>
      </c>
      <c r="M1134" s="31"/>
      <c r="N1134" s="153" t="s">
        <v>58</v>
      </c>
      <c r="O1134" s="259" t="s">
        <v>58</v>
      </c>
      <c r="P1134" s="35"/>
      <c r="Q1134" s="35"/>
      <c r="R1134" s="35"/>
      <c r="S1134" s="35"/>
      <c r="T1134" s="35"/>
      <c r="U1134" s="35"/>
      <c r="V1134" s="35"/>
      <c r="W1134" s="35"/>
      <c r="X1134" s="35"/>
      <c r="Y1134" s="35"/>
      <c r="Z1134" s="38" t="str">
        <f t="array" ref="Z1134">IFERROR(xlookup(C:C,'Follow up.1'!A:A,'Follow up.1'!AF:AF),"-")</f>
        <v>-</v>
      </c>
      <c r="AA1134" s="31"/>
      <c r="AB1134" s="31"/>
      <c r="AC1134" s="31"/>
      <c r="AD1134" s="31"/>
      <c r="AE1134" s="31"/>
      <c r="AF1134" s="31"/>
      <c r="AG1134" s="31"/>
      <c r="AH1134" s="31"/>
      <c r="AI1134" s="31"/>
      <c r="AJ1134" s="31"/>
      <c r="AK1134" s="31"/>
      <c r="AL1134" s="31"/>
      <c r="AM1134" s="31"/>
      <c r="AN1134" s="39" t="str">
        <f t="array" ref="AN1134">IFNA(TEXT(XLOOKUP(C:C,'Follow up.2'!B:B,'Follow up.2'!AF:AF),if(left(B1134,1)="3","x", "mm/yyyy")), "-")</f>
        <v>-</v>
      </c>
      <c r="AO1134" s="31"/>
      <c r="AP1134" s="27"/>
      <c r="AQ1134" s="3"/>
      <c r="AR1134" s="3"/>
      <c r="AS1134" s="3"/>
      <c r="AT1134" s="3"/>
      <c r="AU1134" s="3"/>
      <c r="AV1134" s="3"/>
      <c r="AW1134" s="3"/>
      <c r="AX1134" s="3"/>
      <c r="AY1134" s="3"/>
      <c r="AZ1134" s="3"/>
      <c r="BA1134" s="3"/>
      <c r="BB1134" s="3"/>
      <c r="BC1134" s="3"/>
      <c r="BD1134" s="3"/>
      <c r="BE1134" s="3"/>
      <c r="BF1134" s="3"/>
      <c r="BG1134" s="3"/>
      <c r="BH1134" s="3"/>
      <c r="BI1134" s="3"/>
    </row>
    <row r="1135" ht="12.75" customHeight="1">
      <c r="A1135" s="1"/>
      <c r="B1135" s="1" t="str">
        <f t="array" ref="B1135">ifna(iferror(xlookup(C:C,'1000'!A:A,'1000'!D:D),iferror(xlookup(C:C,'2000'!A:A,'2000'!D:D),xlookup(C:C,'3000'!A:A,'3000'!D:D))),"-")</f>
        <v>-</v>
      </c>
      <c r="C1135" s="256">
        <v>584.0</v>
      </c>
      <c r="D1135" s="250" t="s">
        <v>4191</v>
      </c>
      <c r="E1135" s="250" t="s">
        <v>3923</v>
      </c>
      <c r="F1135" s="250" t="s">
        <v>117</v>
      </c>
      <c r="G1135" s="250" t="s">
        <v>4124</v>
      </c>
      <c r="H1135" s="251">
        <v>0.0</v>
      </c>
      <c r="I1135" s="257">
        <v>0.0</v>
      </c>
      <c r="J1135" s="250" t="s">
        <v>4192</v>
      </c>
      <c r="K1135" s="254" t="s">
        <v>4193</v>
      </c>
      <c r="L1135" s="255" t="s">
        <v>4193</v>
      </c>
      <c r="M1135" s="31"/>
      <c r="N1135" s="153" t="s">
        <v>58</v>
      </c>
      <c r="O1135" s="259" t="s">
        <v>58</v>
      </c>
      <c r="P1135" s="35"/>
      <c r="Q1135" s="35"/>
      <c r="R1135" s="35"/>
      <c r="S1135" s="35"/>
      <c r="T1135" s="35"/>
      <c r="U1135" s="35"/>
      <c r="V1135" s="35"/>
      <c r="W1135" s="35"/>
      <c r="X1135" s="35"/>
      <c r="Y1135" s="35"/>
      <c r="Z1135" s="38" t="str">
        <f t="array" ref="Z1135">IFERROR(xlookup(C:C,'Follow up.1'!A:A,'Follow up.1'!AF:AF),"-")</f>
        <v>-</v>
      </c>
      <c r="AA1135" s="31"/>
      <c r="AB1135" s="31"/>
      <c r="AC1135" s="31"/>
      <c r="AD1135" s="31"/>
      <c r="AE1135" s="31"/>
      <c r="AF1135" s="31"/>
      <c r="AG1135" s="31"/>
      <c r="AH1135" s="31"/>
      <c r="AI1135" s="31"/>
      <c r="AJ1135" s="31"/>
      <c r="AK1135" s="31"/>
      <c r="AL1135" s="31"/>
      <c r="AM1135" s="31"/>
      <c r="AN1135" s="39" t="str">
        <f t="array" ref="AN1135">IFNA(TEXT(XLOOKUP(C:C,'Follow up.2'!B:B,'Follow up.2'!AF:AF),if(left(B1135,1)="3","x", "mm/yyyy")), "-")</f>
        <v>-</v>
      </c>
      <c r="AO1135" s="31"/>
      <c r="AP1135" s="27"/>
      <c r="AQ1135" s="3"/>
      <c r="AR1135" s="3"/>
      <c r="AS1135" s="3"/>
      <c r="AT1135" s="3"/>
      <c r="AU1135" s="3"/>
      <c r="AV1135" s="3"/>
      <c r="AW1135" s="3"/>
      <c r="AX1135" s="3"/>
      <c r="AY1135" s="3"/>
      <c r="AZ1135" s="3"/>
      <c r="BA1135" s="3"/>
      <c r="BB1135" s="3"/>
      <c r="BC1135" s="3"/>
      <c r="BD1135" s="3"/>
      <c r="BE1135" s="3"/>
      <c r="BF1135" s="3"/>
      <c r="BG1135" s="3"/>
      <c r="BH1135" s="3"/>
      <c r="BI1135" s="3"/>
    </row>
    <row r="1136" ht="12.75" customHeight="1">
      <c r="A1136" s="1"/>
      <c r="B1136" s="1" t="str">
        <f t="array" ref="B1136">ifna(iferror(xlookup(C:C,'1000'!A:A,'1000'!D:D),iferror(xlookup(C:C,'2000'!A:A,'2000'!D:D),xlookup(C:C,'3000'!A:A,'3000'!D:D))),"-")</f>
        <v>-</v>
      </c>
      <c r="C1136" s="256">
        <v>590.0</v>
      </c>
      <c r="D1136" s="250" t="s">
        <v>1286</v>
      </c>
      <c r="E1136" s="250" t="s">
        <v>1117</v>
      </c>
      <c r="F1136" s="250" t="s">
        <v>117</v>
      </c>
      <c r="G1136" s="250" t="s">
        <v>4124</v>
      </c>
      <c r="H1136" s="251">
        <v>0.0</v>
      </c>
      <c r="I1136" s="257">
        <v>0.0</v>
      </c>
      <c r="J1136" s="250" t="s">
        <v>4194</v>
      </c>
      <c r="K1136" s="254" t="s">
        <v>3278</v>
      </c>
      <c r="L1136" s="255" t="s">
        <v>3278</v>
      </c>
      <c r="M1136" s="51" t="s">
        <v>895</v>
      </c>
      <c r="N1136" s="153" t="s">
        <v>58</v>
      </c>
      <c r="O1136" s="259" t="s">
        <v>58</v>
      </c>
      <c r="P1136" s="35"/>
      <c r="Q1136" s="35"/>
      <c r="R1136" s="35"/>
      <c r="S1136" s="35"/>
      <c r="T1136" s="35"/>
      <c r="U1136" s="35"/>
      <c r="V1136" s="35"/>
      <c r="W1136" s="35"/>
      <c r="X1136" s="35"/>
      <c r="Y1136" s="35"/>
      <c r="Z1136" s="38" t="str">
        <f t="array" ref="Z1136">IFERROR(xlookup(C:C,'Follow up.1'!A:A,'Follow up.1'!AF:AF),"-")</f>
        <v>-</v>
      </c>
      <c r="AA1136" s="31"/>
      <c r="AB1136" s="31"/>
      <c r="AC1136" s="31"/>
      <c r="AD1136" s="31"/>
      <c r="AE1136" s="31"/>
      <c r="AF1136" s="31"/>
      <c r="AG1136" s="31"/>
      <c r="AH1136" s="31"/>
      <c r="AI1136" s="31"/>
      <c r="AJ1136" s="31"/>
      <c r="AK1136" s="31"/>
      <c r="AL1136" s="31"/>
      <c r="AM1136" s="31"/>
      <c r="AN1136" s="39" t="str">
        <f t="array" ref="AN1136">IFNA(TEXT(XLOOKUP(C:C,'Follow up.2'!B:B,'Follow up.2'!AF:AF),if(left(B1136,1)="3","x", "mm/yyyy")), "-")</f>
        <v>-</v>
      </c>
      <c r="AO1136" s="31"/>
      <c r="AP1136" s="27"/>
      <c r="AQ1136" s="3"/>
      <c r="AR1136" s="3"/>
      <c r="AS1136" s="3"/>
      <c r="AT1136" s="3"/>
      <c r="AU1136" s="3"/>
      <c r="AV1136" s="3"/>
      <c r="AW1136" s="3"/>
      <c r="AX1136" s="3"/>
      <c r="AY1136" s="3"/>
      <c r="AZ1136" s="3"/>
      <c r="BA1136" s="3"/>
      <c r="BB1136" s="3"/>
      <c r="BC1136" s="3"/>
      <c r="BD1136" s="3"/>
      <c r="BE1136" s="3"/>
      <c r="BF1136" s="3"/>
      <c r="BG1136" s="3"/>
      <c r="BH1136" s="3"/>
      <c r="BI1136" s="3"/>
    </row>
    <row r="1137" ht="12.75" customHeight="1">
      <c r="A1137" s="1"/>
      <c r="B1137" s="1" t="str">
        <f t="array" ref="B1137">ifna(iferror(xlookup(C:C,'1000'!A:A,'1000'!D:D),iferror(xlookup(C:C,'2000'!A:A,'2000'!D:D),xlookup(C:C,'3000'!A:A,'3000'!D:D))),"-")</f>
        <v>-</v>
      </c>
      <c r="C1137" s="256">
        <v>725.0</v>
      </c>
      <c r="D1137" s="250" t="s">
        <v>2058</v>
      </c>
      <c r="E1137" s="250" t="s">
        <v>4195</v>
      </c>
      <c r="F1137" s="250" t="s">
        <v>117</v>
      </c>
      <c r="G1137" s="250" t="s">
        <v>4124</v>
      </c>
      <c r="H1137" s="251">
        <v>0.0</v>
      </c>
      <c r="I1137" s="257">
        <v>0.0</v>
      </c>
      <c r="J1137" s="250" t="s">
        <v>4196</v>
      </c>
      <c r="K1137" s="254" t="s">
        <v>3362</v>
      </c>
      <c r="L1137" s="255" t="s">
        <v>3362</v>
      </c>
      <c r="M1137" s="31"/>
      <c r="N1137" s="153" t="s">
        <v>58</v>
      </c>
      <c r="O1137" s="259" t="s">
        <v>58</v>
      </c>
      <c r="P1137" s="35"/>
      <c r="Q1137" s="35"/>
      <c r="R1137" s="35"/>
      <c r="S1137" s="35"/>
      <c r="T1137" s="35"/>
      <c r="U1137" s="35"/>
      <c r="V1137" s="35"/>
      <c r="W1137" s="35"/>
      <c r="X1137" s="35"/>
      <c r="Y1137" s="35"/>
      <c r="Z1137" s="38" t="str">
        <f t="array" ref="Z1137">IFERROR(xlookup(C:C,'Follow up.1'!A:A,'Follow up.1'!AF:AF),"-")</f>
        <v>-</v>
      </c>
      <c r="AA1137" s="31"/>
      <c r="AB1137" s="31"/>
      <c r="AC1137" s="31"/>
      <c r="AD1137" s="31"/>
      <c r="AE1137" s="31"/>
      <c r="AF1137" s="31"/>
      <c r="AG1137" s="31"/>
      <c r="AH1137" s="31"/>
      <c r="AI1137" s="31"/>
      <c r="AJ1137" s="31"/>
      <c r="AK1137" s="31"/>
      <c r="AL1137" s="31"/>
      <c r="AM1137" s="31"/>
      <c r="AN1137" s="39" t="str">
        <f t="array" ref="AN1137">IFNA(TEXT(XLOOKUP(C:C,'Follow up.2'!B:B,'Follow up.2'!AF:AF),if(left(B1137,1)="3","x", "mm/yyyy")), "-")</f>
        <v>-</v>
      </c>
      <c r="AO1137" s="31"/>
      <c r="AP1137" s="27"/>
      <c r="AQ1137" s="3"/>
      <c r="AR1137" s="3"/>
      <c r="AS1137" s="3"/>
      <c r="AT1137" s="3"/>
      <c r="AU1137" s="3"/>
      <c r="AV1137" s="3"/>
      <c r="AW1137" s="3"/>
      <c r="AX1137" s="3"/>
      <c r="AY1137" s="3"/>
      <c r="AZ1137" s="3"/>
      <c r="BA1137" s="3"/>
      <c r="BB1137" s="3"/>
      <c r="BC1137" s="3"/>
      <c r="BD1137" s="3"/>
      <c r="BE1137" s="3"/>
      <c r="BF1137" s="3"/>
      <c r="BG1137" s="3"/>
      <c r="BH1137" s="3"/>
      <c r="BI1137" s="3"/>
    </row>
    <row r="1138" ht="12.75" customHeight="1">
      <c r="A1138" s="1"/>
      <c r="B1138" s="1" t="str">
        <f t="array" ref="B1138">ifna(iferror(xlookup(C:C,'1000'!A:A,'1000'!D:D),iferror(xlookup(C:C,'2000'!A:A,'2000'!D:D),xlookup(C:C,'3000'!A:A,'3000'!D:D))),"-")</f>
        <v>-</v>
      </c>
      <c r="C1138" s="256">
        <v>728.0</v>
      </c>
      <c r="D1138" s="250" t="s">
        <v>4191</v>
      </c>
      <c r="E1138" s="250" t="s">
        <v>3923</v>
      </c>
      <c r="F1138" s="250" t="s">
        <v>117</v>
      </c>
      <c r="G1138" s="250" t="s">
        <v>4124</v>
      </c>
      <c r="H1138" s="251">
        <v>0.0</v>
      </c>
      <c r="I1138" s="257">
        <v>0.0</v>
      </c>
      <c r="J1138" s="250" t="s">
        <v>4192</v>
      </c>
      <c r="K1138" s="254" t="s">
        <v>4197</v>
      </c>
      <c r="L1138" s="255" t="s">
        <v>4197</v>
      </c>
      <c r="M1138" s="51" t="s">
        <v>895</v>
      </c>
      <c r="N1138" s="153" t="s">
        <v>58</v>
      </c>
      <c r="O1138" s="259" t="s">
        <v>58</v>
      </c>
      <c r="P1138" s="35"/>
      <c r="Q1138" s="35"/>
      <c r="R1138" s="35"/>
      <c r="S1138" s="35"/>
      <c r="T1138" s="35"/>
      <c r="U1138" s="35"/>
      <c r="V1138" s="35"/>
      <c r="W1138" s="35"/>
      <c r="X1138" s="35"/>
      <c r="Y1138" s="35"/>
      <c r="Z1138" s="38" t="str">
        <f t="array" ref="Z1138">IFERROR(xlookup(C:C,'Follow up.1'!A:A,'Follow up.1'!AF:AF),"-")</f>
        <v>-</v>
      </c>
      <c r="AA1138" s="31"/>
      <c r="AB1138" s="31"/>
      <c r="AC1138" s="31"/>
      <c r="AD1138" s="31"/>
      <c r="AE1138" s="31"/>
      <c r="AF1138" s="31"/>
      <c r="AG1138" s="31"/>
      <c r="AH1138" s="31"/>
      <c r="AI1138" s="31"/>
      <c r="AJ1138" s="31"/>
      <c r="AK1138" s="31"/>
      <c r="AL1138" s="31"/>
      <c r="AM1138" s="31"/>
      <c r="AN1138" s="39" t="str">
        <f t="array" ref="AN1138">IFNA(TEXT(XLOOKUP(C:C,'Follow up.2'!B:B,'Follow up.2'!AF:AF),if(left(B1138,1)="3","x", "mm/yyyy")), "-")</f>
        <v>-</v>
      </c>
      <c r="AO1138" s="31"/>
      <c r="AP1138" s="27"/>
      <c r="AQ1138" s="3"/>
      <c r="AR1138" s="3"/>
      <c r="AS1138" s="3"/>
      <c r="AT1138" s="3"/>
      <c r="AU1138" s="3"/>
      <c r="AV1138" s="3"/>
      <c r="AW1138" s="3"/>
      <c r="AX1138" s="3"/>
      <c r="AY1138" s="3"/>
      <c r="AZ1138" s="3"/>
      <c r="BA1138" s="3"/>
      <c r="BB1138" s="3"/>
      <c r="BC1138" s="3"/>
      <c r="BD1138" s="3"/>
      <c r="BE1138" s="3"/>
      <c r="BF1138" s="3"/>
      <c r="BG1138" s="3"/>
      <c r="BH1138" s="3"/>
      <c r="BI1138" s="3"/>
    </row>
    <row r="1139" ht="12.75" customHeight="1">
      <c r="A1139" s="1"/>
      <c r="B1139" s="1" t="str">
        <f t="array" ref="B1139">ifna(iferror(xlookup(C:C,'1000'!A:A,'1000'!D:D),iferror(xlookup(C:C,'2000'!A:A,'2000'!D:D),xlookup(C:C,'3000'!A:A,'3000'!D:D))),"-")</f>
        <v>-</v>
      </c>
      <c r="C1139" s="26">
        <v>829.0</v>
      </c>
      <c r="D1139" s="27" t="s">
        <v>829</v>
      </c>
      <c r="E1139" s="27" t="s">
        <v>4198</v>
      </c>
      <c r="F1139" s="27" t="s">
        <v>117</v>
      </c>
      <c r="G1139" s="27" t="s">
        <v>4124</v>
      </c>
      <c r="H1139" s="28">
        <v>0.0</v>
      </c>
      <c r="I1139" s="257">
        <v>0.0</v>
      </c>
      <c r="J1139" s="250" t="s">
        <v>4199</v>
      </c>
      <c r="K1139" s="30" t="s">
        <v>42</v>
      </c>
      <c r="L1139" s="255" t="s">
        <v>42</v>
      </c>
      <c r="M1139" s="51" t="s">
        <v>895</v>
      </c>
      <c r="N1139" s="204" t="s">
        <v>58</v>
      </c>
      <c r="O1139" s="259" t="s">
        <v>58</v>
      </c>
      <c r="P1139" s="35"/>
      <c r="Q1139" s="35"/>
      <c r="R1139" s="35"/>
      <c r="S1139" s="35"/>
      <c r="T1139" s="35"/>
      <c r="U1139" s="35"/>
      <c r="V1139" s="35"/>
      <c r="W1139" s="35"/>
      <c r="X1139" s="35"/>
      <c r="Y1139" s="35"/>
      <c r="Z1139" s="38" t="str">
        <f t="array" ref="Z1139">IFERROR(xlookup(C:C,'Follow up.1'!A:A,'Follow up.1'!AF:AF),"-")</f>
        <v>-</v>
      </c>
      <c r="AA1139" s="31"/>
      <c r="AB1139" s="31"/>
      <c r="AC1139" s="31"/>
      <c r="AD1139" s="31"/>
      <c r="AE1139" s="31"/>
      <c r="AF1139" s="31"/>
      <c r="AG1139" s="31"/>
      <c r="AH1139" s="31"/>
      <c r="AI1139" s="31"/>
      <c r="AJ1139" s="31"/>
      <c r="AK1139" s="31"/>
      <c r="AL1139" s="31"/>
      <c r="AM1139" s="31"/>
      <c r="AN1139" s="39" t="str">
        <f t="array" ref="AN1139">IFNA(TEXT(XLOOKUP(C:C,'Follow up.2'!B:B,'Follow up.2'!AF:AF),if(left(B1139,1)="3","x", "mm/yyyy")), "-")</f>
        <v>-</v>
      </c>
      <c r="AO1139" s="31"/>
      <c r="AP1139" s="27"/>
      <c r="AQ1139" s="3"/>
      <c r="AR1139" s="3"/>
      <c r="AS1139" s="3"/>
      <c r="AT1139" s="3"/>
      <c r="AU1139" s="3"/>
      <c r="AV1139" s="3"/>
      <c r="AW1139" s="3"/>
      <c r="AX1139" s="3"/>
      <c r="AY1139" s="3"/>
      <c r="AZ1139" s="3"/>
      <c r="BA1139" s="3"/>
      <c r="BB1139" s="3"/>
      <c r="BC1139" s="3"/>
      <c r="BD1139" s="3"/>
      <c r="BE1139" s="3"/>
      <c r="BF1139" s="3"/>
      <c r="BG1139" s="3"/>
      <c r="BH1139" s="3"/>
      <c r="BI1139" s="3"/>
    </row>
    <row r="1140" ht="12.75" customHeight="1">
      <c r="A1140" s="1"/>
      <c r="B1140" s="1" t="str">
        <f t="array" ref="B1140">ifna(iferror(xlookup(C:C,'1000'!A:A,'1000'!D:D),iferror(xlookup(C:C,'2000'!A:A,'2000'!D:D),xlookup(C:C,'3000'!A:A,'3000'!D:D))),"-")</f>
        <v>-</v>
      </c>
      <c r="C1140" s="26">
        <v>914.0</v>
      </c>
      <c r="D1140" s="27" t="s">
        <v>764</v>
      </c>
      <c r="E1140" s="27" t="s">
        <v>744</v>
      </c>
      <c r="F1140" s="27" t="s">
        <v>117</v>
      </c>
      <c r="G1140" s="27" t="s">
        <v>4124</v>
      </c>
      <c r="H1140" s="28">
        <v>0.0</v>
      </c>
      <c r="I1140" s="29">
        <v>0.0</v>
      </c>
      <c r="J1140" s="27" t="s">
        <v>4200</v>
      </c>
      <c r="K1140" s="30" t="s">
        <v>42</v>
      </c>
      <c r="L1140" s="250" t="s">
        <v>42</v>
      </c>
      <c r="M1140" s="51" t="s">
        <v>895</v>
      </c>
      <c r="N1140" s="153" t="s">
        <v>58</v>
      </c>
      <c r="O1140" s="259" t="s">
        <v>58</v>
      </c>
      <c r="P1140" s="66"/>
      <c r="Q1140" s="66"/>
      <c r="R1140" s="66"/>
      <c r="S1140" s="66"/>
      <c r="T1140" s="66"/>
      <c r="U1140" s="66"/>
      <c r="V1140" s="66"/>
      <c r="W1140" s="66"/>
      <c r="X1140" s="66"/>
      <c r="Y1140" s="66"/>
      <c r="Z1140" s="38" t="str">
        <f t="array" ref="Z1140">IFERROR(xlookup(C:C,'Follow up.1'!A:A,'Follow up.1'!AF:AF),"-")</f>
        <v>-</v>
      </c>
      <c r="AA1140" s="27"/>
      <c r="AB1140" s="27"/>
      <c r="AC1140" s="27"/>
      <c r="AD1140" s="27"/>
      <c r="AE1140" s="27"/>
      <c r="AF1140" s="27"/>
      <c r="AG1140" s="27"/>
      <c r="AH1140" s="27"/>
      <c r="AI1140" s="27"/>
      <c r="AJ1140" s="27"/>
      <c r="AK1140" s="27"/>
      <c r="AL1140" s="27"/>
      <c r="AM1140" s="27"/>
      <c r="AN1140" s="39" t="str">
        <f t="array" ref="AN1140">IFNA(TEXT(XLOOKUP(C:C,'Follow up.2'!B:B,'Follow up.2'!AF:AF),if(left(B1140,1)="3","x", "mm/yyyy")), "-")</f>
        <v>-</v>
      </c>
      <c r="AO1140" s="27"/>
      <c r="AP1140" s="27"/>
      <c r="AQ1140" s="3"/>
      <c r="AR1140" s="3"/>
      <c r="AS1140" s="3"/>
      <c r="AT1140" s="3"/>
      <c r="AU1140" s="3"/>
      <c r="AV1140" s="3"/>
      <c r="AW1140" s="3"/>
      <c r="AX1140" s="3"/>
      <c r="AY1140" s="3"/>
      <c r="AZ1140" s="3"/>
      <c r="BA1140" s="3"/>
      <c r="BB1140" s="3"/>
      <c r="BC1140" s="3"/>
      <c r="BD1140" s="3"/>
      <c r="BE1140" s="3"/>
      <c r="BF1140" s="3"/>
      <c r="BG1140" s="3"/>
      <c r="BH1140" s="3"/>
      <c r="BI1140" s="3"/>
    </row>
    <row r="1141" ht="12.75" customHeight="1">
      <c r="A1141" s="1"/>
      <c r="B1141" s="1" t="str">
        <f t="array" ref="B1141">ifna(iferror(xlookup(C:C,'1000'!A:A,'1000'!D:D),iferror(xlookup(C:C,'2000'!A:A,'2000'!D:D),xlookup(C:C,'3000'!A:A,'3000'!D:D))),"-")</f>
        <v>-</v>
      </c>
      <c r="C1141" s="26">
        <v>998.0</v>
      </c>
      <c r="D1141" s="27" t="s">
        <v>2047</v>
      </c>
      <c r="E1141" s="27" t="s">
        <v>4168</v>
      </c>
      <c r="F1141" s="27" t="s">
        <v>117</v>
      </c>
      <c r="G1141" s="27" t="s">
        <v>4124</v>
      </c>
      <c r="H1141" s="28">
        <v>0.0</v>
      </c>
      <c r="I1141" s="29">
        <v>0.0</v>
      </c>
      <c r="J1141" s="27" t="s">
        <v>4201</v>
      </c>
      <c r="K1141" s="30" t="s">
        <v>4202</v>
      </c>
      <c r="L1141" s="255" t="s">
        <v>4202</v>
      </c>
      <c r="M1141" s="51" t="s">
        <v>895</v>
      </c>
      <c r="N1141" s="153" t="s">
        <v>58</v>
      </c>
      <c r="O1141" s="259" t="s">
        <v>58</v>
      </c>
      <c r="P1141" s="35" t="s">
        <v>45</v>
      </c>
      <c r="Q1141" s="35"/>
      <c r="R1141" s="35"/>
      <c r="S1141" s="35"/>
      <c r="T1141" s="35"/>
      <c r="U1141" s="35"/>
      <c r="V1141" s="35"/>
      <c r="W1141" s="35"/>
      <c r="X1141" s="35"/>
      <c r="Y1141" s="35"/>
      <c r="Z1141" s="38" t="str">
        <f t="array" ref="Z1141">IFERROR(xlookup(C:C,'Follow up.1'!A:A,'Follow up.1'!AF:AF),"-")</f>
        <v>-</v>
      </c>
      <c r="AA1141" s="31"/>
      <c r="AB1141" s="31"/>
      <c r="AC1141" s="31"/>
      <c r="AD1141" s="31"/>
      <c r="AE1141" s="31"/>
      <c r="AF1141" s="31"/>
      <c r="AG1141" s="31"/>
      <c r="AH1141" s="31"/>
      <c r="AI1141" s="31"/>
      <c r="AJ1141" s="31"/>
      <c r="AK1141" s="31"/>
      <c r="AL1141" s="31"/>
      <c r="AM1141" s="31"/>
      <c r="AN1141" s="39" t="str">
        <f t="array" ref="AN1141">IFNA(TEXT(XLOOKUP(C:C,'Follow up.2'!B:B,'Follow up.2'!AF:AF),if(left(B1141,1)="3","x", "mm/yyyy")), "-")</f>
        <v>-</v>
      </c>
      <c r="AO1141" s="31"/>
      <c r="AP1141" s="27"/>
      <c r="AQ1141" s="3"/>
      <c r="AR1141" s="3"/>
      <c r="AS1141" s="3"/>
      <c r="AT1141" s="3"/>
      <c r="AU1141" s="3"/>
      <c r="AV1141" s="3"/>
      <c r="AW1141" s="3"/>
      <c r="AX1141" s="3"/>
      <c r="AY1141" s="3"/>
      <c r="AZ1141" s="3"/>
      <c r="BA1141" s="3"/>
      <c r="BB1141" s="3"/>
      <c r="BC1141" s="3"/>
      <c r="BD1141" s="3"/>
      <c r="BE1141" s="3"/>
      <c r="BF1141" s="3"/>
      <c r="BG1141" s="3"/>
      <c r="BH1141" s="3"/>
      <c r="BI1141" s="3"/>
    </row>
    <row r="1142" ht="12.75" customHeight="1">
      <c r="A1142" s="1"/>
      <c r="B1142" s="1" t="str">
        <f t="array" ref="B1142">ifna(iferror(xlookup(C:C,'1000'!A:A,'1000'!D:D),iferror(xlookup(C:C,'2000'!A:A,'2000'!D:D),xlookup(C:C,'3000'!A:A,'3000'!D:D))),"-")</f>
        <v>-</v>
      </c>
      <c r="C1142" s="26">
        <v>1012.0</v>
      </c>
      <c r="D1142" s="27" t="s">
        <v>468</v>
      </c>
      <c r="E1142" s="27" t="s">
        <v>4203</v>
      </c>
      <c r="F1142" s="27" t="s">
        <v>117</v>
      </c>
      <c r="G1142" s="27" t="s">
        <v>4124</v>
      </c>
      <c r="H1142" s="28">
        <v>0.0</v>
      </c>
      <c r="I1142" s="29">
        <v>0.0</v>
      </c>
      <c r="J1142" s="27" t="s">
        <v>4204</v>
      </c>
      <c r="K1142" s="30" t="s">
        <v>42</v>
      </c>
      <c r="L1142" s="255" t="s">
        <v>42</v>
      </c>
      <c r="M1142" s="51" t="s">
        <v>895</v>
      </c>
      <c r="N1142" s="153" t="s">
        <v>58</v>
      </c>
      <c r="O1142" s="259" t="s">
        <v>58</v>
      </c>
      <c r="P1142" s="35" t="s">
        <v>46</v>
      </c>
      <c r="Q1142" s="35"/>
      <c r="R1142" s="35"/>
      <c r="S1142" s="35"/>
      <c r="T1142" s="35"/>
      <c r="U1142" s="35"/>
      <c r="V1142" s="35"/>
      <c r="W1142" s="35"/>
      <c r="X1142" s="35"/>
      <c r="Y1142" s="35"/>
      <c r="Z1142" s="38" t="str">
        <f t="array" ref="Z1142">IFERROR(xlookup(C:C,'Follow up.1'!A:A,'Follow up.1'!AF:AF),"-")</f>
        <v>-</v>
      </c>
      <c r="AA1142" s="31"/>
      <c r="AB1142" s="31"/>
      <c r="AC1142" s="31"/>
      <c r="AD1142" s="31"/>
      <c r="AE1142" s="31"/>
      <c r="AF1142" s="31"/>
      <c r="AG1142" s="31"/>
      <c r="AH1142" s="31"/>
      <c r="AI1142" s="31"/>
      <c r="AJ1142" s="31"/>
      <c r="AK1142" s="31"/>
      <c r="AL1142" s="31"/>
      <c r="AM1142" s="31"/>
      <c r="AN1142" s="39" t="str">
        <f t="array" ref="AN1142">IFNA(TEXT(XLOOKUP(C:C,'Follow up.2'!B:B,'Follow up.2'!AF:AF),if(left(B1142,1)="3","x", "mm/yyyy")), "-")</f>
        <v/>
      </c>
      <c r="AO1142" s="31"/>
      <c r="AP1142" s="27"/>
      <c r="AQ1142" s="3"/>
      <c r="AR1142" s="3"/>
      <c r="AS1142" s="3"/>
      <c r="AT1142" s="3"/>
      <c r="AU1142" s="3"/>
      <c r="AV1142" s="3"/>
      <c r="AW1142" s="3"/>
      <c r="AX1142" s="3"/>
      <c r="AY1142" s="3"/>
      <c r="AZ1142" s="3"/>
      <c r="BA1142" s="3"/>
      <c r="BB1142" s="3"/>
      <c r="BC1142" s="3"/>
      <c r="BD1142" s="3"/>
      <c r="BE1142" s="3"/>
      <c r="BF1142" s="3"/>
      <c r="BG1142" s="3"/>
      <c r="BH1142" s="3"/>
      <c r="BI1142" s="3"/>
    </row>
    <row r="1143" ht="12.75" customHeight="1">
      <c r="A1143" s="1"/>
      <c r="B1143" s="1" t="str">
        <f t="array" ref="B1143">ifna(iferror(xlookup(C:C,'1000'!A:A,'1000'!D:D),iferror(xlookup(C:C,'2000'!A:A,'2000'!D:D),xlookup(C:C,'3000'!A:A,'3000'!D:D))),"-")</f>
        <v>-</v>
      </c>
      <c r="C1143" s="26">
        <v>1044.0</v>
      </c>
      <c r="D1143" s="27" t="s">
        <v>4205</v>
      </c>
      <c r="E1143" s="27" t="s">
        <v>4206</v>
      </c>
      <c r="F1143" s="27" t="s">
        <v>117</v>
      </c>
      <c r="G1143" s="27" t="s">
        <v>4124</v>
      </c>
      <c r="H1143" s="28">
        <v>0.0</v>
      </c>
      <c r="I1143" s="29">
        <v>0.0</v>
      </c>
      <c r="J1143" s="27" t="s">
        <v>4207</v>
      </c>
      <c r="K1143" s="30" t="s">
        <v>42</v>
      </c>
      <c r="L1143" s="267" t="s">
        <v>42</v>
      </c>
      <c r="M1143" s="51" t="s">
        <v>895</v>
      </c>
      <c r="N1143" s="204" t="s">
        <v>58</v>
      </c>
      <c r="O1143" s="259" t="s">
        <v>58</v>
      </c>
      <c r="P1143" s="35" t="s">
        <v>45</v>
      </c>
      <c r="Q1143" s="35"/>
      <c r="R1143" s="35"/>
      <c r="S1143" s="35"/>
      <c r="T1143" s="35"/>
      <c r="U1143" s="35"/>
      <c r="V1143" s="35"/>
      <c r="W1143" s="35"/>
      <c r="X1143" s="35"/>
      <c r="Y1143" s="35"/>
      <c r="Z1143" s="38" t="str">
        <f t="array" ref="Z1143">IFERROR(xlookup(C:C,'Follow up.1'!A:A,'Follow up.1'!AF:AF),"-")</f>
        <v>-</v>
      </c>
      <c r="AA1143" s="31"/>
      <c r="AB1143" s="31"/>
      <c r="AC1143" s="31"/>
      <c r="AD1143" s="31"/>
      <c r="AE1143" s="31"/>
      <c r="AF1143" s="31"/>
      <c r="AG1143" s="31"/>
      <c r="AH1143" s="31"/>
      <c r="AI1143" s="31"/>
      <c r="AJ1143" s="31"/>
      <c r="AK1143" s="31"/>
      <c r="AL1143" s="31"/>
      <c r="AM1143" s="31"/>
      <c r="AN1143" s="39" t="str">
        <f t="array" ref="AN1143">IFNA(TEXT(XLOOKUP(C:C,'Follow up.2'!B:B,'Follow up.2'!AF:AF), "mm/yyyy"), "-")</f>
        <v>-</v>
      </c>
      <c r="AO1143" s="31"/>
      <c r="AP1143" s="27"/>
      <c r="AQ1143" s="3"/>
      <c r="AR1143" s="3"/>
      <c r="AS1143" s="3"/>
      <c r="AT1143" s="3"/>
      <c r="AU1143" s="3"/>
      <c r="AV1143" s="3"/>
      <c r="AW1143" s="3"/>
      <c r="AX1143" s="3"/>
      <c r="AY1143" s="3"/>
      <c r="AZ1143" s="3"/>
      <c r="BA1143" s="3"/>
      <c r="BB1143" s="3"/>
      <c r="BC1143" s="3"/>
      <c r="BD1143" s="3"/>
      <c r="BE1143" s="3"/>
      <c r="BF1143" s="3"/>
      <c r="BG1143" s="3"/>
      <c r="BH1143" s="3"/>
      <c r="BI1143" s="3"/>
    </row>
    <row r="1144" ht="12.75" customHeight="1">
      <c r="A1144" s="1"/>
      <c r="B1144" s="1" t="str">
        <f t="array" ref="B1144">ifna(iferror(xlookup(C:C,'1000'!A:A,'1000'!D:D),iferror(xlookup(C:C,'2000'!A:A,'2000'!D:D),xlookup(C:C,'3000'!A:A,'3000'!D:D))),"-")</f>
        <v>-</v>
      </c>
      <c r="C1144" s="26">
        <v>1070.0</v>
      </c>
      <c r="D1144" s="27" t="s">
        <v>3992</v>
      </c>
      <c r="E1144" s="27" t="s">
        <v>4208</v>
      </c>
      <c r="F1144" s="27" t="s">
        <v>4209</v>
      </c>
      <c r="G1144" s="27" t="s">
        <v>4210</v>
      </c>
      <c r="H1144" s="28">
        <v>0.0</v>
      </c>
      <c r="I1144" s="29">
        <v>0.0</v>
      </c>
      <c r="J1144" s="27" t="s">
        <v>4211</v>
      </c>
      <c r="K1144" s="30" t="s">
        <v>42</v>
      </c>
      <c r="L1144" s="267" t="s">
        <v>42</v>
      </c>
      <c r="M1144" s="51" t="s">
        <v>895</v>
      </c>
      <c r="N1144" s="204" t="s">
        <v>58</v>
      </c>
      <c r="O1144" s="259" t="s">
        <v>58</v>
      </c>
      <c r="P1144" s="35" t="s">
        <v>88</v>
      </c>
      <c r="Q1144" s="35" t="s">
        <v>45</v>
      </c>
      <c r="R1144" s="35"/>
      <c r="S1144" s="35"/>
      <c r="T1144" s="35"/>
      <c r="U1144" s="35"/>
      <c r="V1144" s="35"/>
      <c r="W1144" s="35"/>
      <c r="X1144" s="35"/>
      <c r="Y1144" s="35"/>
      <c r="Z1144" s="38" t="str">
        <f t="array" ref="Z1144">IFERROR(xlookup(C:C,'Follow up.1'!A:A,'Follow up.1'!AF:AF),"-")</f>
        <v>-</v>
      </c>
      <c r="AA1144" s="31"/>
      <c r="AB1144" s="31"/>
      <c r="AC1144" s="31"/>
      <c r="AD1144" s="31"/>
      <c r="AE1144" s="31"/>
      <c r="AF1144" s="31"/>
      <c r="AG1144" s="31"/>
      <c r="AH1144" s="31"/>
      <c r="AI1144" s="31"/>
      <c r="AJ1144" s="31"/>
      <c r="AK1144" s="31"/>
      <c r="AL1144" s="31"/>
      <c r="AM1144" s="31"/>
      <c r="AN1144" s="39" t="str">
        <f t="array" ref="AN1144">IFNA(TEXT(XLOOKUP(C:C,'Follow up.2'!B:B,'Follow up.2'!AF:AF), "mm/yyyy"), "-")</f>
        <v>-</v>
      </c>
      <c r="AO1144" s="31"/>
      <c r="AP1144" s="27"/>
      <c r="AQ1144" s="3"/>
      <c r="AR1144" s="3"/>
      <c r="AS1144" s="3"/>
      <c r="AT1144" s="3"/>
      <c r="AU1144" s="3"/>
      <c r="AV1144" s="3"/>
      <c r="AW1144" s="3"/>
      <c r="AX1144" s="3"/>
      <c r="AY1144" s="3"/>
      <c r="AZ1144" s="3"/>
      <c r="BA1144" s="3"/>
      <c r="BB1144" s="3"/>
      <c r="BC1144" s="3"/>
      <c r="BD1144" s="3"/>
      <c r="BE1144" s="3"/>
      <c r="BF1144" s="3"/>
      <c r="BG1144" s="3"/>
      <c r="BH1144" s="3"/>
      <c r="BI1144" s="3"/>
    </row>
    <row r="1145" ht="12.75" customHeight="1">
      <c r="A1145" s="1"/>
      <c r="B1145" s="1" t="str">
        <f t="array" ref="B1145">ifna(iferror(xlookup(C:C,'1000'!A:A,'1000'!D:D),iferror(xlookup(C:C,'2000'!A:A,'2000'!D:D),xlookup(C:C,'3000'!A:A,'3000'!D:D))),"-")</f>
        <v>-</v>
      </c>
      <c r="C1145" s="26">
        <v>1074.0</v>
      </c>
      <c r="D1145" s="27" t="s">
        <v>4212</v>
      </c>
      <c r="E1145" s="27" t="s">
        <v>4213</v>
      </c>
      <c r="F1145" s="27" t="s">
        <v>117</v>
      </c>
      <c r="G1145" s="27" t="s">
        <v>4124</v>
      </c>
      <c r="H1145" s="28" t="s">
        <v>4214</v>
      </c>
      <c r="I1145" s="257" t="s">
        <v>4215</v>
      </c>
      <c r="J1145" s="27" t="s">
        <v>4215</v>
      </c>
      <c r="K1145" s="30" t="s">
        <v>42</v>
      </c>
      <c r="L1145" s="267" t="s">
        <v>42</v>
      </c>
      <c r="M1145" s="51" t="s">
        <v>895</v>
      </c>
      <c r="N1145" s="204" t="s">
        <v>58</v>
      </c>
      <c r="O1145" s="259" t="s">
        <v>58</v>
      </c>
      <c r="P1145" s="35" t="s">
        <v>76</v>
      </c>
      <c r="Q1145" s="35"/>
      <c r="R1145" s="35"/>
      <c r="S1145" s="35"/>
      <c r="T1145" s="35"/>
      <c r="U1145" s="35"/>
      <c r="V1145" s="35"/>
      <c r="W1145" s="35"/>
      <c r="X1145" s="35"/>
      <c r="Y1145" s="35"/>
      <c r="Z1145" s="38" t="str">
        <f t="array" ref="Z1145">IFERROR(xlookup(C:C,'Follow up.1'!A:A,'Follow up.1'!AF:AF),"-")</f>
        <v>-</v>
      </c>
      <c r="AA1145" s="31"/>
      <c r="AB1145" s="31"/>
      <c r="AC1145" s="31"/>
      <c r="AD1145" s="31"/>
      <c r="AE1145" s="31"/>
      <c r="AF1145" s="31"/>
      <c r="AG1145" s="31"/>
      <c r="AH1145" s="31"/>
      <c r="AI1145" s="31"/>
      <c r="AJ1145" s="31"/>
      <c r="AK1145" s="31"/>
      <c r="AL1145" s="31"/>
      <c r="AM1145" s="31"/>
      <c r="AN1145" s="39" t="str">
        <f t="array" ref="AN1145">IFNA(TEXT(XLOOKUP(C:C,'Follow up.2'!B:B,'Follow up.2'!AF:AF), "mm/yyyy"), "-")</f>
        <v>-</v>
      </c>
      <c r="AO1145" s="31"/>
      <c r="AP1145" s="27"/>
      <c r="AQ1145" s="3"/>
      <c r="AR1145" s="3"/>
      <c r="AS1145" s="3"/>
      <c r="AT1145" s="3"/>
      <c r="AU1145" s="3"/>
      <c r="AV1145" s="3"/>
      <c r="AW1145" s="3"/>
      <c r="AX1145" s="3"/>
      <c r="AY1145" s="3"/>
      <c r="AZ1145" s="3"/>
      <c r="BA1145" s="3"/>
      <c r="BB1145" s="3"/>
      <c r="BC1145" s="3"/>
      <c r="BD1145" s="3"/>
      <c r="BE1145" s="3"/>
      <c r="BF1145" s="3"/>
      <c r="BG1145" s="3"/>
      <c r="BH1145" s="3"/>
      <c r="BI1145" s="3"/>
    </row>
    <row r="1146" ht="12.75" customHeight="1">
      <c r="A1146" s="1"/>
      <c r="B1146" s="1" t="str">
        <f t="array" ref="B1146">ifna(iferror(xlookup(C:C,'1000'!A:A,'1000'!D:D),iferror(xlookup(C:C,'2000'!A:A,'2000'!D:D),xlookup(C:C,'3000'!A:A,'3000'!D:D))),"-")</f>
        <v>-</v>
      </c>
      <c r="C1146" s="26">
        <v>1082.0</v>
      </c>
      <c r="D1146" s="27" t="s">
        <v>4216</v>
      </c>
      <c r="E1146" s="27" t="s">
        <v>4217</v>
      </c>
      <c r="F1146" s="27" t="s">
        <v>117</v>
      </c>
      <c r="G1146" s="27" t="s">
        <v>4124</v>
      </c>
      <c r="H1146" s="28" t="s">
        <v>4218</v>
      </c>
      <c r="I1146" s="29" t="s">
        <v>4219</v>
      </c>
      <c r="J1146" s="27" t="s">
        <v>4219</v>
      </c>
      <c r="K1146" s="30" t="s">
        <v>42</v>
      </c>
      <c r="L1146" s="255" t="s">
        <v>42</v>
      </c>
      <c r="M1146" s="51" t="s">
        <v>895</v>
      </c>
      <c r="N1146" s="204" t="s">
        <v>58</v>
      </c>
      <c r="O1146" s="259" t="s">
        <v>58</v>
      </c>
      <c r="P1146" s="35" t="s">
        <v>76</v>
      </c>
      <c r="Q1146" s="35" t="s">
        <v>106</v>
      </c>
      <c r="R1146" s="35" t="s">
        <v>106</v>
      </c>
      <c r="S1146" s="35" t="s">
        <v>106</v>
      </c>
      <c r="T1146" s="35" t="s">
        <v>45</v>
      </c>
      <c r="U1146" s="35"/>
      <c r="V1146" s="35"/>
      <c r="W1146" s="35"/>
      <c r="X1146" s="35"/>
      <c r="Y1146" s="35"/>
      <c r="Z1146" s="38" t="str">
        <f t="array" ref="Z1146">IFERROR(xlookup(C:C,'Follow up.1'!A:A,'Follow up.1'!AF:AF),"-")</f>
        <v>-</v>
      </c>
      <c r="AA1146" s="31"/>
      <c r="AB1146" s="31"/>
      <c r="AC1146" s="31"/>
      <c r="AD1146" s="31"/>
      <c r="AE1146" s="31"/>
      <c r="AF1146" s="31"/>
      <c r="AG1146" s="31"/>
      <c r="AH1146" s="31"/>
      <c r="AI1146" s="31"/>
      <c r="AJ1146" s="31"/>
      <c r="AK1146" s="31"/>
      <c r="AL1146" s="31"/>
      <c r="AM1146" s="31"/>
      <c r="AN1146" s="39" t="str">
        <f t="array" ref="AN1146">IFNA(TEXT(XLOOKUP(C:C,'Follow up.2'!B:B,'Follow up.2'!AF:AF), "mm/yyyy"), "-")</f>
        <v>-</v>
      </c>
      <c r="AO1146" s="31"/>
      <c r="AP1146" s="27"/>
      <c r="AQ1146" s="3"/>
      <c r="AR1146" s="3"/>
      <c r="AS1146" s="3"/>
      <c r="AT1146" s="3"/>
      <c r="AU1146" s="3"/>
      <c r="AV1146" s="3"/>
      <c r="AW1146" s="3"/>
      <c r="AX1146" s="3"/>
      <c r="AY1146" s="3"/>
      <c r="AZ1146" s="3"/>
      <c r="BA1146" s="3"/>
      <c r="BB1146" s="3"/>
      <c r="BC1146" s="3"/>
      <c r="BD1146" s="3"/>
      <c r="BE1146" s="3"/>
      <c r="BF1146" s="3"/>
      <c r="BG1146" s="3"/>
      <c r="BH1146" s="3"/>
      <c r="BI1146" s="3"/>
    </row>
    <row r="1147" ht="12.75" customHeight="1">
      <c r="A1147" s="1"/>
      <c r="B1147" s="1">
        <f t="array" ref="B1147">ifna(iferror(xlookup(C:C,'1000'!A:A,'1000'!D:D),iferror(xlookup(C:C,'2000'!A:A,'2000'!D:D),xlookup(C:C,'3000'!A:A,'3000'!D:D))),"-")</f>
        <v>3030</v>
      </c>
      <c r="C1147" s="26">
        <v>286.0</v>
      </c>
      <c r="D1147" s="27" t="s">
        <v>1647</v>
      </c>
      <c r="E1147" s="27" t="s">
        <v>4220</v>
      </c>
      <c r="F1147" s="27" t="s">
        <v>117</v>
      </c>
      <c r="G1147" s="27" t="s">
        <v>4221</v>
      </c>
      <c r="H1147" s="28">
        <v>0.0</v>
      </c>
      <c r="I1147" s="29">
        <v>0.0</v>
      </c>
      <c r="J1147" s="27" t="s">
        <v>4222</v>
      </c>
      <c r="K1147" s="30"/>
      <c r="L1147" s="255"/>
      <c r="M1147" s="31"/>
      <c r="N1147" s="78" t="s">
        <v>654</v>
      </c>
      <c r="O1147" s="264" t="s">
        <v>654</v>
      </c>
      <c r="P1147" s="35" t="s">
        <v>45</v>
      </c>
      <c r="Q1147" s="35" t="s">
        <v>45</v>
      </c>
      <c r="R1147" s="35" t="s">
        <v>45</v>
      </c>
      <c r="S1147" s="35" t="s">
        <v>45</v>
      </c>
      <c r="T1147" s="35" t="s">
        <v>45</v>
      </c>
      <c r="U1147" s="35" t="s">
        <v>45</v>
      </c>
      <c r="V1147" s="35" t="s">
        <v>45</v>
      </c>
      <c r="W1147" s="35" t="s">
        <v>45</v>
      </c>
      <c r="X1147" s="35" t="s">
        <v>45</v>
      </c>
      <c r="Y1147" s="35" t="s">
        <v>45</v>
      </c>
      <c r="Z1147" s="38" t="str">
        <f t="array" ref="Z1147">IFERROR(xlookup(C:C,'Follow up.1'!A:A,'Follow up.1'!AF:AF),"-")</f>
        <v> 2/25</v>
      </c>
      <c r="AA1147" s="32" t="s">
        <v>68</v>
      </c>
      <c r="AB1147" s="31"/>
      <c r="AC1147" s="31"/>
      <c r="AD1147" s="31"/>
      <c r="AE1147" s="31"/>
      <c r="AF1147" s="31"/>
      <c r="AG1147" s="31"/>
      <c r="AH1147" s="31"/>
      <c r="AI1147" s="31"/>
      <c r="AJ1147" s="31"/>
      <c r="AK1147" s="31"/>
      <c r="AL1147" s="31"/>
      <c r="AM1147" s="31"/>
      <c r="AN1147" s="39" t="str">
        <f t="array" ref="AN1147">IFNA(TEXT(XLOOKUP(C:C,'Follow up.2'!B:B,'Follow up.2'!AF:AF),if(left(B1147,1)="3","x", "mm/yyyy")), "-")</f>
        <v/>
      </c>
      <c r="AO1147" s="31"/>
      <c r="AP1147" s="27"/>
      <c r="AQ1147" s="3"/>
      <c r="AR1147" s="3"/>
      <c r="AS1147" s="3"/>
      <c r="AT1147" s="3"/>
      <c r="AU1147" s="3"/>
      <c r="AV1147" s="3"/>
      <c r="AW1147" s="3"/>
      <c r="AX1147" s="3"/>
      <c r="AY1147" s="3"/>
      <c r="AZ1147" s="3"/>
      <c r="BA1147" s="3"/>
      <c r="BB1147" s="3"/>
      <c r="BC1147" s="3"/>
      <c r="BD1147" s="3"/>
      <c r="BE1147" s="3"/>
      <c r="BF1147" s="3"/>
      <c r="BG1147" s="3"/>
      <c r="BH1147" s="3"/>
      <c r="BI1147" s="3"/>
    </row>
    <row r="1148" ht="12.75" customHeight="1">
      <c r="A1148" s="1"/>
      <c r="B1148" s="1">
        <f t="array" ref="B1148">ifna(iferror(xlookup(C:C,'1000'!A:A,'1000'!D:D),iferror(xlookup(C:C,'2000'!A:A,'2000'!D:D),xlookup(C:C,'3000'!A:A,'3000'!D:D))),"-")</f>
        <v>3059</v>
      </c>
      <c r="C1148" s="26">
        <v>305.0</v>
      </c>
      <c r="D1148" s="27" t="s">
        <v>4223</v>
      </c>
      <c r="E1148" s="27" t="s">
        <v>4224</v>
      </c>
      <c r="F1148" s="27" t="s">
        <v>117</v>
      </c>
      <c r="G1148" s="27" t="s">
        <v>4221</v>
      </c>
      <c r="H1148" s="28">
        <v>0.0</v>
      </c>
      <c r="I1148" s="29" t="s">
        <v>3159</v>
      </c>
      <c r="J1148" s="27" t="s">
        <v>4225</v>
      </c>
      <c r="K1148" s="30"/>
      <c r="L1148" s="255"/>
      <c r="M1148" s="31"/>
      <c r="N1148" s="204" t="s">
        <v>58</v>
      </c>
      <c r="O1148" s="259" t="s">
        <v>58</v>
      </c>
      <c r="P1148" s="35" t="s">
        <v>45</v>
      </c>
      <c r="Q1148" s="35" t="s">
        <v>45</v>
      </c>
      <c r="R1148" s="35" t="s">
        <v>45</v>
      </c>
      <c r="S1148" s="35" t="s">
        <v>45</v>
      </c>
      <c r="T1148" s="35" t="s">
        <v>45</v>
      </c>
      <c r="U1148" s="35" t="s">
        <v>45</v>
      </c>
      <c r="V1148" s="66" t="s">
        <v>45</v>
      </c>
      <c r="W1148" s="35" t="s">
        <v>45</v>
      </c>
      <c r="X1148" s="35" t="s">
        <v>45</v>
      </c>
      <c r="Y1148" s="35" t="s">
        <v>45</v>
      </c>
      <c r="Z1148" s="38" t="str">
        <f t="array" ref="Z1148">IFERROR(xlookup(C:C,'Follow up.1'!A:A,'Follow up.1'!AF:AF),"-")</f>
        <v>-</v>
      </c>
      <c r="AA1148" s="31"/>
      <c r="AB1148" s="31"/>
      <c r="AC1148" s="31"/>
      <c r="AD1148" s="31"/>
      <c r="AE1148" s="31"/>
      <c r="AF1148" s="31"/>
      <c r="AG1148" s="31"/>
      <c r="AH1148" s="31"/>
      <c r="AI1148" s="31"/>
      <c r="AJ1148" s="31"/>
      <c r="AK1148" s="31"/>
      <c r="AL1148" s="31"/>
      <c r="AM1148" s="31"/>
      <c r="AN1148" s="39" t="str">
        <f t="array" ref="AN1148">IFNA(TEXT(XLOOKUP(C:C,'Follow up.2'!B:B,'Follow up.2'!AF:AF),if(left(B1148,1)="3","x", "mm/yyyy")), "-")</f>
        <v>-</v>
      </c>
      <c r="AO1148" s="31"/>
      <c r="AP1148" s="27"/>
      <c r="AQ1148" s="3"/>
      <c r="AR1148" s="3"/>
      <c r="AS1148" s="3"/>
      <c r="AT1148" s="3"/>
      <c r="AU1148" s="3"/>
      <c r="AV1148" s="3"/>
      <c r="AW1148" s="13"/>
      <c r="AX1148" s="13"/>
      <c r="AY1148" s="13"/>
      <c r="AZ1148" s="13"/>
      <c r="BA1148" s="13"/>
      <c r="BB1148" s="13"/>
      <c r="BC1148" s="13"/>
      <c r="BD1148" s="13"/>
      <c r="BE1148" s="13"/>
      <c r="BF1148" s="13"/>
      <c r="BG1148" s="13"/>
      <c r="BH1148" s="13"/>
      <c r="BI1148" s="13"/>
    </row>
    <row r="1149" ht="12.75" customHeight="1">
      <c r="A1149" s="1"/>
      <c r="B1149" s="1">
        <f t="array" ref="B1149">ifna(iferror(xlookup(C:C,'1000'!A:A,'1000'!D:D),iferror(xlookup(C:C,'2000'!A:A,'2000'!D:D),xlookup(C:C,'3000'!A:A,'3000'!D:D))),"-")</f>
        <v>3077</v>
      </c>
      <c r="C1149" s="26">
        <v>531.0</v>
      </c>
      <c r="D1149" s="27" t="s">
        <v>1916</v>
      </c>
      <c r="E1149" s="27" t="s">
        <v>4226</v>
      </c>
      <c r="F1149" s="27" t="s">
        <v>117</v>
      </c>
      <c r="G1149" s="27" t="s">
        <v>4221</v>
      </c>
      <c r="H1149" s="28">
        <v>0.0</v>
      </c>
      <c r="I1149" s="29">
        <v>0.0</v>
      </c>
      <c r="J1149" s="27" t="s">
        <v>4227</v>
      </c>
      <c r="K1149" s="30" t="s">
        <v>3241</v>
      </c>
      <c r="L1149" s="255" t="s">
        <v>3241</v>
      </c>
      <c r="M1149" s="32"/>
      <c r="N1149" s="78" t="s">
        <v>654</v>
      </c>
      <c r="O1149" s="263" t="s">
        <v>654</v>
      </c>
      <c r="P1149" s="66" t="s">
        <v>45</v>
      </c>
      <c r="Q1149" s="66" t="s">
        <v>45</v>
      </c>
      <c r="R1149" s="66" t="s">
        <v>45</v>
      </c>
      <c r="S1149" s="66" t="s">
        <v>45</v>
      </c>
      <c r="T1149" s="66" t="s">
        <v>45</v>
      </c>
      <c r="U1149" s="66" t="s">
        <v>45</v>
      </c>
      <c r="V1149" s="66" t="s">
        <v>45</v>
      </c>
      <c r="W1149" s="66" t="s">
        <v>45</v>
      </c>
      <c r="X1149" s="66" t="s">
        <v>45</v>
      </c>
      <c r="Y1149" s="66" t="s">
        <v>45</v>
      </c>
      <c r="Z1149" s="38" t="str">
        <f t="array" ref="Z1149">IFERROR(xlookup(C:C,'Follow up.1'!A:A,'Follow up.1'!AF:AF),"-")</f>
        <v> 4/25</v>
      </c>
      <c r="AA1149" s="32" t="s">
        <v>46</v>
      </c>
      <c r="AB1149" s="32" t="s">
        <v>46</v>
      </c>
      <c r="AC1149" s="32" t="s">
        <v>46</v>
      </c>
      <c r="AD1149" s="32" t="s">
        <v>46</v>
      </c>
      <c r="AE1149" s="32"/>
      <c r="AF1149" s="32" t="s">
        <v>57</v>
      </c>
      <c r="AG1149" s="31" t="s">
        <v>68</v>
      </c>
      <c r="AH1149" s="31"/>
      <c r="AI1149" s="32" t="s">
        <v>531</v>
      </c>
      <c r="AJ1149" s="32" t="s">
        <v>56</v>
      </c>
      <c r="AK1149" s="32" t="s">
        <v>46</v>
      </c>
      <c r="AL1149" s="32" t="s">
        <v>57</v>
      </c>
      <c r="AM1149" s="32" t="s">
        <v>121</v>
      </c>
      <c r="AN1149" s="39" t="str">
        <f t="array" ref="AN1149">IFNA(TEXT(XLOOKUP(C:C,'Follow up.2'!B:B,'Follow up.2'!AF:AF),if(left(B1149,1)="3","x", "mm/yyyy")), "-")</f>
        <v>x</v>
      </c>
      <c r="AO1149" s="31"/>
      <c r="AP1149" s="27"/>
      <c r="AQ1149" s="3"/>
      <c r="AR1149" s="3"/>
      <c r="AS1149" s="3"/>
      <c r="AT1149" s="3"/>
      <c r="AU1149" s="3"/>
      <c r="AV1149" s="3"/>
      <c r="AW1149" s="3"/>
      <c r="AX1149" s="3"/>
      <c r="AY1149" s="3"/>
      <c r="AZ1149" s="3"/>
      <c r="BA1149" s="3"/>
      <c r="BB1149" s="3"/>
      <c r="BC1149" s="3"/>
      <c r="BD1149" s="3"/>
      <c r="BE1149" s="3"/>
      <c r="BF1149" s="3"/>
      <c r="BG1149" s="3"/>
      <c r="BH1149" s="3"/>
      <c r="BI1149" s="3"/>
    </row>
    <row r="1150" ht="12.75" customHeight="1">
      <c r="A1150" s="1"/>
      <c r="B1150" s="1">
        <f t="array" ref="B1150">ifna(iferror(xlookup(C:C,'1000'!A:A,'1000'!D:D),iferror(xlookup(C:C,'2000'!A:A,'2000'!D:D),xlookup(C:C,'3000'!A:A,'3000'!D:D))),"-")</f>
        <v>3094</v>
      </c>
      <c r="C1150" s="26">
        <v>551.0</v>
      </c>
      <c r="D1150" s="27" t="s">
        <v>4228</v>
      </c>
      <c r="E1150" s="27" t="s">
        <v>2076</v>
      </c>
      <c r="F1150" s="27" t="s">
        <v>117</v>
      </c>
      <c r="G1150" s="27" t="s">
        <v>4221</v>
      </c>
      <c r="H1150" s="28">
        <v>0.0</v>
      </c>
      <c r="I1150" s="29">
        <v>0.0</v>
      </c>
      <c r="J1150" s="27" t="s">
        <v>4229</v>
      </c>
      <c r="K1150" s="30" t="s">
        <v>4230</v>
      </c>
      <c r="L1150" s="255" t="s">
        <v>4230</v>
      </c>
      <c r="M1150" s="32"/>
      <c r="N1150" s="78" t="s">
        <v>654</v>
      </c>
      <c r="O1150" s="263" t="s">
        <v>654</v>
      </c>
      <c r="P1150" s="66" t="s">
        <v>45</v>
      </c>
      <c r="Q1150" s="66" t="s">
        <v>45</v>
      </c>
      <c r="R1150" s="66" t="s">
        <v>45</v>
      </c>
      <c r="S1150" s="66" t="s">
        <v>45</v>
      </c>
      <c r="T1150" s="66" t="s">
        <v>45</v>
      </c>
      <c r="U1150" s="66" t="s">
        <v>45</v>
      </c>
      <c r="V1150" s="66" t="s">
        <v>45</v>
      </c>
      <c r="W1150" s="66" t="s">
        <v>45</v>
      </c>
      <c r="X1150" s="66" t="s">
        <v>45</v>
      </c>
      <c r="Y1150" s="66" t="s">
        <v>45</v>
      </c>
      <c r="Z1150" s="38" t="str">
        <f t="array" ref="Z1150">IFERROR(xlookup(C:C,'Follow up.1'!A:A,'Follow up.1'!AF:AF),"-")</f>
        <v> 4/25</v>
      </c>
      <c r="AA1150" s="32" t="s">
        <v>46</v>
      </c>
      <c r="AB1150" s="32" t="s">
        <v>46</v>
      </c>
      <c r="AC1150" s="32" t="s">
        <v>86</v>
      </c>
      <c r="AD1150" s="32" t="s">
        <v>86</v>
      </c>
      <c r="AE1150" s="32"/>
      <c r="AF1150" s="32" t="s">
        <v>77</v>
      </c>
      <c r="AG1150" s="32" t="s">
        <v>57</v>
      </c>
      <c r="AH1150" s="32"/>
      <c r="AI1150" s="32" t="s">
        <v>46</v>
      </c>
      <c r="AJ1150" s="32" t="s">
        <v>89</v>
      </c>
      <c r="AK1150" s="32" t="s">
        <v>57</v>
      </c>
      <c r="AL1150" s="32" t="s">
        <v>57</v>
      </c>
      <c r="AM1150" s="32" t="s">
        <v>121</v>
      </c>
      <c r="AN1150" s="39" t="str">
        <f t="array" ref="AN1150">IFNA(TEXT(XLOOKUP(C:C,'Follow up.2'!B:B,'Follow up.2'!AF:AF),if(left(B1150,1)="3","x", "mm/yyyy")), "-")</f>
        <v>x</v>
      </c>
      <c r="AO1150" s="31"/>
      <c r="AP1150" s="27"/>
      <c r="AQ1150" s="3"/>
      <c r="AR1150" s="3"/>
      <c r="AS1150" s="3"/>
      <c r="AT1150" s="3"/>
      <c r="AU1150" s="3"/>
      <c r="AV1150" s="3"/>
      <c r="AW1150" s="3"/>
      <c r="AX1150" s="3"/>
      <c r="AY1150" s="3"/>
      <c r="AZ1150" s="3"/>
      <c r="BA1150" s="3"/>
      <c r="BB1150" s="3"/>
      <c r="BC1150" s="3"/>
      <c r="BD1150" s="3"/>
      <c r="BE1150" s="3"/>
      <c r="BF1150" s="3"/>
      <c r="BG1150" s="3"/>
      <c r="BH1150" s="3"/>
      <c r="BI1150" s="3"/>
    </row>
    <row r="1151" ht="12.75" customHeight="1">
      <c r="A1151" s="1"/>
      <c r="B1151" s="1">
        <f t="array" ref="B1151">ifna(iferror(xlookup(C:C,'1000'!A:A,'1000'!D:D),iferror(xlookup(C:C,'2000'!A:A,'2000'!D:D),xlookup(C:C,'3000'!A:A,'3000'!D:D))),"-")</f>
        <v>3101</v>
      </c>
      <c r="C1151" s="26">
        <v>564.0</v>
      </c>
      <c r="D1151" s="27" t="s">
        <v>4231</v>
      </c>
      <c r="E1151" s="27" t="s">
        <v>4232</v>
      </c>
      <c r="F1151" s="27" t="s">
        <v>117</v>
      </c>
      <c r="G1151" s="27" t="s">
        <v>4221</v>
      </c>
      <c r="H1151" s="28">
        <v>0.0</v>
      </c>
      <c r="I1151" s="29">
        <v>0.0</v>
      </c>
      <c r="J1151" s="27" t="s">
        <v>4233</v>
      </c>
      <c r="K1151" s="30" t="s">
        <v>4234</v>
      </c>
      <c r="L1151" s="255" t="s">
        <v>4234</v>
      </c>
      <c r="M1151" s="32" t="s">
        <v>4235</v>
      </c>
      <c r="N1151" s="78" t="s">
        <v>654</v>
      </c>
      <c r="O1151" s="263" t="s">
        <v>654</v>
      </c>
      <c r="P1151" s="131" t="s">
        <v>45</v>
      </c>
      <c r="Q1151" s="131" t="s">
        <v>45</v>
      </c>
      <c r="R1151" s="35" t="s">
        <v>45</v>
      </c>
      <c r="S1151" s="35" t="s">
        <v>45</v>
      </c>
      <c r="T1151" s="35" t="s">
        <v>45</v>
      </c>
      <c r="U1151" s="35" t="s">
        <v>45</v>
      </c>
      <c r="V1151" s="66" t="s">
        <v>45</v>
      </c>
      <c r="W1151" s="35" t="s">
        <v>45</v>
      </c>
      <c r="X1151" s="35" t="s">
        <v>45</v>
      </c>
      <c r="Y1151" s="35" t="s">
        <v>45</v>
      </c>
      <c r="Z1151" s="38" t="str">
        <f t="array" ref="Z1151">IFERROR(xlookup(C:C,'Follow up.1'!A:A,'Follow up.1'!AF:AF),"-")</f>
        <v> 4/25</v>
      </c>
      <c r="AA1151" s="32" t="s">
        <v>46</v>
      </c>
      <c r="AB1151" s="32" t="s">
        <v>46</v>
      </c>
      <c r="AC1151" s="32" t="s">
        <v>88</v>
      </c>
      <c r="AD1151" s="32" t="s">
        <v>57</v>
      </c>
      <c r="AE1151" s="32"/>
      <c r="AF1151" s="32" t="s">
        <v>87</v>
      </c>
      <c r="AG1151" s="32" t="s">
        <v>87</v>
      </c>
      <c r="AH1151" s="32"/>
      <c r="AI1151" s="32" t="s">
        <v>87</v>
      </c>
      <c r="AJ1151" s="32" t="s">
        <v>57</v>
      </c>
      <c r="AK1151" s="32" t="s">
        <v>68</v>
      </c>
      <c r="AL1151" s="32" t="s">
        <v>56</v>
      </c>
      <c r="AM1151" s="32" t="s">
        <v>121</v>
      </c>
      <c r="AN1151" s="39" t="str">
        <f t="array" ref="AN1151">IFNA(TEXT(XLOOKUP(C:C,'Follow up.2'!B:B,'Follow up.2'!AF:AF),if(left(B1151,1)="3","x", "mm/yyyy")), "-")</f>
        <v>x</v>
      </c>
      <c r="AO1151" s="31"/>
      <c r="AP1151" s="27"/>
      <c r="AQ1151" s="3"/>
      <c r="AR1151" s="3"/>
      <c r="AS1151" s="3"/>
      <c r="AT1151" s="3"/>
      <c r="AU1151" s="3"/>
      <c r="AV1151" s="3"/>
      <c r="AW1151" s="3"/>
      <c r="AX1151" s="3"/>
      <c r="AY1151" s="3"/>
      <c r="AZ1151" s="3"/>
      <c r="BA1151" s="3"/>
      <c r="BB1151" s="3"/>
      <c r="BC1151" s="3"/>
      <c r="BD1151" s="3"/>
      <c r="BE1151" s="3"/>
      <c r="BF1151" s="3"/>
      <c r="BG1151" s="3"/>
      <c r="BH1151" s="3"/>
      <c r="BI1151" s="3"/>
    </row>
    <row r="1152" ht="12.75" customHeight="1">
      <c r="A1152" s="1"/>
      <c r="B1152" s="1">
        <f t="array" ref="B1152">ifna(iferror(xlookup(C:C,'1000'!A:A,'1000'!D:D),iferror(xlookup(C:C,'2000'!A:A,'2000'!D:D),xlookup(C:C,'3000'!A:A,'3000'!D:D))),"-")</f>
        <v>3102</v>
      </c>
      <c r="C1152" s="26">
        <v>516.0</v>
      </c>
      <c r="D1152" s="27" t="s">
        <v>968</v>
      </c>
      <c r="E1152" s="27" t="s">
        <v>4236</v>
      </c>
      <c r="F1152" s="27" t="s">
        <v>117</v>
      </c>
      <c r="G1152" s="27" t="s">
        <v>4221</v>
      </c>
      <c r="H1152" s="28">
        <v>0.0</v>
      </c>
      <c r="I1152" s="29">
        <v>0.0</v>
      </c>
      <c r="J1152" s="27" t="s">
        <v>4237</v>
      </c>
      <c r="K1152" s="30" t="s">
        <v>3278</v>
      </c>
      <c r="L1152" s="255" t="s">
        <v>3278</v>
      </c>
      <c r="M1152" s="32"/>
      <c r="N1152" s="78" t="s">
        <v>654</v>
      </c>
      <c r="O1152" s="263" t="s">
        <v>654</v>
      </c>
      <c r="P1152" s="66" t="s">
        <v>45</v>
      </c>
      <c r="Q1152" s="66" t="s">
        <v>45</v>
      </c>
      <c r="R1152" s="66" t="s">
        <v>45</v>
      </c>
      <c r="S1152" s="66" t="s">
        <v>45</v>
      </c>
      <c r="T1152" s="66" t="s">
        <v>45</v>
      </c>
      <c r="U1152" s="66" t="s">
        <v>45</v>
      </c>
      <c r="V1152" s="66" t="s">
        <v>45</v>
      </c>
      <c r="W1152" s="66" t="s">
        <v>45</v>
      </c>
      <c r="X1152" s="66" t="s">
        <v>45</v>
      </c>
      <c r="Y1152" s="66" t="s">
        <v>45</v>
      </c>
      <c r="Z1152" s="38" t="str">
        <f t="array" ref="Z1152">IFERROR(xlookup(C:C,'Follow up.1'!A:A,'Follow up.1'!AF:AF),"-")</f>
        <v> 4/25</v>
      </c>
      <c r="AA1152" s="32" t="s">
        <v>46</v>
      </c>
      <c r="AB1152" s="32" t="s">
        <v>46</v>
      </c>
      <c r="AC1152" s="32" t="s">
        <v>86</v>
      </c>
      <c r="AD1152" s="32" t="s">
        <v>86</v>
      </c>
      <c r="AE1152" s="32"/>
      <c r="AF1152" s="32" t="s">
        <v>57</v>
      </c>
      <c r="AG1152" s="32" t="s">
        <v>57</v>
      </c>
      <c r="AH1152" s="32"/>
      <c r="AI1152" s="122" t="s">
        <v>57</v>
      </c>
      <c r="AJ1152" s="122" t="s">
        <v>57</v>
      </c>
      <c r="AK1152" s="122" t="s">
        <v>57</v>
      </c>
      <c r="AL1152" s="122" t="s">
        <v>57</v>
      </c>
      <c r="AM1152" s="32" t="s">
        <v>121</v>
      </c>
      <c r="AN1152" s="39" t="str">
        <f t="array" ref="AN1152">IFNA(TEXT(XLOOKUP(C:C,'Follow up.2'!B:B,'Follow up.2'!AF:AF),if(left(B1152,1)="3","x", "mm/yyyy")), "-")</f>
        <v>x</v>
      </c>
      <c r="AO1152" s="31"/>
      <c r="AP1152" s="27"/>
      <c r="AQ1152" s="3"/>
      <c r="AR1152" s="3"/>
      <c r="AS1152" s="3"/>
      <c r="AT1152" s="3"/>
      <c r="AU1152" s="3"/>
      <c r="AV1152" s="3"/>
      <c r="AW1152" s="3"/>
      <c r="AX1152" s="3"/>
      <c r="AY1152" s="3"/>
      <c r="AZ1152" s="3"/>
      <c r="BA1152" s="3"/>
      <c r="BB1152" s="3"/>
      <c r="BC1152" s="3"/>
      <c r="BD1152" s="3"/>
      <c r="BE1152" s="3"/>
      <c r="BF1152" s="3"/>
      <c r="BG1152" s="3"/>
      <c r="BH1152" s="3"/>
      <c r="BI1152" s="3"/>
    </row>
    <row r="1153" ht="12.75" customHeight="1">
      <c r="A1153" s="1"/>
      <c r="B1153" s="1">
        <f t="array" ref="B1153">ifna(iferror(xlookup(C:C,'1000'!A:A,'1000'!D:D),iferror(xlookup(C:C,'2000'!A:A,'2000'!D:D),xlookup(C:C,'3000'!A:A,'3000'!D:D))),"-")</f>
        <v>3104</v>
      </c>
      <c r="C1153" s="26">
        <v>538.0</v>
      </c>
      <c r="D1153" s="27" t="s">
        <v>1948</v>
      </c>
      <c r="E1153" s="27" t="s">
        <v>4238</v>
      </c>
      <c r="F1153" s="27" t="s">
        <v>117</v>
      </c>
      <c r="G1153" s="27" t="s">
        <v>4221</v>
      </c>
      <c r="H1153" s="28">
        <v>0.0</v>
      </c>
      <c r="I1153" s="29">
        <v>0.0</v>
      </c>
      <c r="J1153" s="27" t="s">
        <v>4239</v>
      </c>
      <c r="K1153" s="30" t="s">
        <v>4240</v>
      </c>
      <c r="L1153" s="255" t="s">
        <v>4240</v>
      </c>
      <c r="M1153" s="32"/>
      <c r="N1153" s="78" t="s">
        <v>654</v>
      </c>
      <c r="O1153" s="263" t="s">
        <v>654</v>
      </c>
      <c r="P1153" s="66" t="s">
        <v>45</v>
      </c>
      <c r="Q1153" s="66" t="s">
        <v>45</v>
      </c>
      <c r="R1153" s="66" t="s">
        <v>45</v>
      </c>
      <c r="S1153" s="66" t="s">
        <v>45</v>
      </c>
      <c r="T1153" s="66" t="s">
        <v>45</v>
      </c>
      <c r="U1153" s="66" t="s">
        <v>45</v>
      </c>
      <c r="V1153" s="66" t="s">
        <v>45</v>
      </c>
      <c r="W1153" s="66" t="s">
        <v>45</v>
      </c>
      <c r="X1153" s="66" t="s">
        <v>45</v>
      </c>
      <c r="Y1153" s="66" t="s">
        <v>45</v>
      </c>
      <c r="Z1153" s="38" t="str">
        <f t="array" ref="Z1153">IFERROR(xlookup(C:C,'Follow up.1'!A:A,'Follow up.1'!AF:AF),"-")</f>
        <v> 4/25</v>
      </c>
      <c r="AA1153" s="32" t="s">
        <v>46</v>
      </c>
      <c r="AB1153" s="32" t="s">
        <v>46</v>
      </c>
      <c r="AC1153" s="32" t="s">
        <v>46</v>
      </c>
      <c r="AD1153" s="32" t="s">
        <v>46</v>
      </c>
      <c r="AE1153" s="32"/>
      <c r="AF1153" s="32" t="s">
        <v>57</v>
      </c>
      <c r="AG1153" s="32" t="s">
        <v>77</v>
      </c>
      <c r="AH1153" s="32"/>
      <c r="AI1153" s="32" t="s">
        <v>46</v>
      </c>
      <c r="AJ1153" s="32"/>
      <c r="AK1153" s="32"/>
      <c r="AL1153" s="31"/>
      <c r="AM1153" s="31"/>
      <c r="AN1153" s="39" t="str">
        <f t="array" ref="AN1153">IFNA(TEXT(XLOOKUP(C:C,'Follow up.2'!B:B,'Follow up.2'!AF:AF),if(left(B1153,1)="3","x", "mm/yyyy")), "-")</f>
        <v/>
      </c>
      <c r="AO1153" s="31"/>
      <c r="AP1153" s="27"/>
      <c r="AQ1153" s="3"/>
      <c r="AR1153" s="3"/>
      <c r="AS1153" s="3"/>
      <c r="AT1153" s="3"/>
      <c r="AU1153" s="3"/>
      <c r="AV1153" s="3"/>
      <c r="AW1153" s="3"/>
      <c r="AX1153" s="3"/>
      <c r="AY1153" s="3"/>
      <c r="AZ1153" s="3"/>
      <c r="BA1153" s="3"/>
      <c r="BB1153" s="3"/>
      <c r="BC1153" s="3"/>
      <c r="BD1153" s="3"/>
      <c r="BE1153" s="3"/>
      <c r="BF1153" s="3"/>
      <c r="BG1153" s="3"/>
      <c r="BH1153" s="3"/>
      <c r="BI1153" s="3"/>
    </row>
    <row r="1154" ht="12.75" customHeight="1">
      <c r="A1154" s="1"/>
      <c r="B1154" s="1">
        <f t="array" ref="B1154">ifna(iferror(xlookup(C:C,'1000'!A:A,'1000'!D:D),iferror(xlookup(C:C,'2000'!A:A,'2000'!D:D),xlookup(C:C,'3000'!A:A,'3000'!D:D))),"-")</f>
        <v>3126</v>
      </c>
      <c r="C1154" s="26">
        <v>619.0</v>
      </c>
      <c r="D1154" s="27" t="s">
        <v>1072</v>
      </c>
      <c r="E1154" s="27" t="s">
        <v>4241</v>
      </c>
      <c r="F1154" s="27" t="s">
        <v>117</v>
      </c>
      <c r="G1154" s="27" t="s">
        <v>4221</v>
      </c>
      <c r="H1154" s="28">
        <v>0.0</v>
      </c>
      <c r="I1154" s="29">
        <v>0.0</v>
      </c>
      <c r="J1154" s="27" t="s">
        <v>4242</v>
      </c>
      <c r="K1154" s="30" t="s">
        <v>4243</v>
      </c>
      <c r="L1154" s="255" t="s">
        <v>4243</v>
      </c>
      <c r="M1154" s="32"/>
      <c r="N1154" s="78" t="s">
        <v>654</v>
      </c>
      <c r="O1154" s="263" t="s">
        <v>654</v>
      </c>
      <c r="P1154" s="35" t="s">
        <v>45</v>
      </c>
      <c r="Q1154" s="35" t="s">
        <v>45</v>
      </c>
      <c r="R1154" s="35" t="s">
        <v>45</v>
      </c>
      <c r="S1154" s="35" t="s">
        <v>45</v>
      </c>
      <c r="T1154" s="35" t="s">
        <v>45</v>
      </c>
      <c r="U1154" s="35" t="s">
        <v>45</v>
      </c>
      <c r="V1154" s="35" t="s">
        <v>45</v>
      </c>
      <c r="W1154" s="35" t="s">
        <v>45</v>
      </c>
      <c r="X1154" s="35" t="s">
        <v>45</v>
      </c>
      <c r="Y1154" s="35" t="s">
        <v>45</v>
      </c>
      <c r="Z1154" s="38" t="str">
        <f t="array" ref="Z1154">IFERROR(xlookup(C:C,'Follow up.1'!A:A,'Follow up.1'!AF:AF),"-")</f>
        <v> 5/25</v>
      </c>
      <c r="AA1154" s="32" t="s">
        <v>46</v>
      </c>
      <c r="AB1154" s="32" t="s">
        <v>88</v>
      </c>
      <c r="AC1154" s="32" t="s">
        <v>47</v>
      </c>
      <c r="AD1154" s="32" t="s">
        <v>47</v>
      </c>
      <c r="AE1154" s="32"/>
      <c r="AF1154" s="32" t="s">
        <v>57</v>
      </c>
      <c r="AG1154" s="32" t="s">
        <v>87</v>
      </c>
      <c r="AH1154" s="32"/>
      <c r="AI1154" s="32" t="s">
        <v>68</v>
      </c>
      <c r="AJ1154" s="32" t="s">
        <v>46</v>
      </c>
      <c r="AK1154" s="32" t="s">
        <v>68</v>
      </c>
      <c r="AL1154" s="32" t="s">
        <v>841</v>
      </c>
      <c r="AM1154" s="32" t="s">
        <v>121</v>
      </c>
      <c r="AN1154" s="39" t="str">
        <f t="array" ref="AN1154">IFNA(TEXT(XLOOKUP(C:C,'Follow up.2'!B:B,'Follow up.2'!AF:AF),if(left(B1154,1)="3","x", "mm/yyyy")), "-")</f>
        <v>x</v>
      </c>
      <c r="AO1154" s="31"/>
      <c r="AP1154" s="27"/>
      <c r="AQ1154" s="3"/>
      <c r="AR1154" s="3"/>
      <c r="AS1154" s="3"/>
      <c r="AT1154" s="3"/>
      <c r="AU1154" s="3"/>
      <c r="AV1154" s="3"/>
      <c r="AW1154" s="13"/>
      <c r="AX1154" s="13"/>
      <c r="AY1154" s="13"/>
      <c r="AZ1154" s="13"/>
      <c r="BA1154" s="13"/>
      <c r="BB1154" s="13"/>
      <c r="BC1154" s="13"/>
      <c r="BD1154" s="13"/>
      <c r="BE1154" s="13"/>
      <c r="BF1154" s="13"/>
      <c r="BG1154" s="13"/>
      <c r="BH1154" s="13"/>
      <c r="BI1154" s="13"/>
    </row>
    <row r="1155" ht="12.75" customHeight="1">
      <c r="A1155" s="1"/>
      <c r="B1155" s="1">
        <f t="array" ref="B1155">ifna(iferror(xlookup(C:C,'1000'!A:A,'1000'!D:D),iferror(xlookup(C:C,'2000'!A:A,'2000'!D:D),xlookup(C:C,'3000'!A:A,'3000'!D:D))),"-")</f>
        <v>3137</v>
      </c>
      <c r="C1155" s="26">
        <v>811.0</v>
      </c>
      <c r="D1155" s="27" t="s">
        <v>1117</v>
      </c>
      <c r="E1155" s="27" t="s">
        <v>4244</v>
      </c>
      <c r="F1155" s="27" t="s">
        <v>117</v>
      </c>
      <c r="G1155" s="27" t="s">
        <v>4221</v>
      </c>
      <c r="H1155" s="28">
        <v>0.0</v>
      </c>
      <c r="I1155" s="29">
        <v>0.0</v>
      </c>
      <c r="J1155" s="27" t="s">
        <v>4245</v>
      </c>
      <c r="K1155" s="30" t="s">
        <v>42</v>
      </c>
      <c r="L1155" s="255" t="s">
        <v>42</v>
      </c>
      <c r="M1155" s="31"/>
      <c r="N1155" s="78" t="s">
        <v>654</v>
      </c>
      <c r="O1155" s="263" t="s">
        <v>654</v>
      </c>
      <c r="P1155" s="35" t="s">
        <v>46</v>
      </c>
      <c r="Q1155" s="35" t="s">
        <v>46</v>
      </c>
      <c r="R1155" s="35" t="s">
        <v>46</v>
      </c>
      <c r="S1155" s="35" t="s">
        <v>46</v>
      </c>
      <c r="T1155" s="35" t="s">
        <v>46</v>
      </c>
      <c r="U1155" s="35" t="s">
        <v>46</v>
      </c>
      <c r="V1155" s="65" t="s">
        <v>45</v>
      </c>
      <c r="W1155" s="35" t="s">
        <v>46</v>
      </c>
      <c r="X1155" s="35" t="s">
        <v>46</v>
      </c>
      <c r="Y1155" s="35" t="s">
        <v>46</v>
      </c>
      <c r="Z1155" s="38" t="str">
        <f t="array" ref="Z1155">IFERROR(xlookup(C:C,'Follow up.1'!A:A,'Follow up.1'!AF:AF),"-")</f>
        <v> 7/25</v>
      </c>
      <c r="AA1155" s="32" t="s">
        <v>46</v>
      </c>
      <c r="AB1155" s="32" t="s">
        <v>68</v>
      </c>
      <c r="AC1155" s="32" t="s">
        <v>68</v>
      </c>
      <c r="AD1155" s="32" t="s">
        <v>68</v>
      </c>
      <c r="AE1155" s="32"/>
      <c r="AF1155" s="32" t="s">
        <v>57</v>
      </c>
      <c r="AG1155" s="126" t="s">
        <v>68</v>
      </c>
      <c r="AH1155" s="126"/>
      <c r="AI1155" s="32" t="s">
        <v>57</v>
      </c>
      <c r="AJ1155" s="32" t="s">
        <v>86</v>
      </c>
      <c r="AK1155" s="32" t="s">
        <v>57</v>
      </c>
      <c r="AL1155" s="126" t="s">
        <v>57</v>
      </c>
      <c r="AM1155" s="32" t="s">
        <v>121</v>
      </c>
      <c r="AN1155" s="39" t="str">
        <f t="array" ref="AN1155">IFNA(TEXT(XLOOKUP(C:C,'Follow up.2'!B:B,'Follow up.2'!AF:AF),if(left(B1155,1)="3","x", "mm/yyyy")), "-")</f>
        <v>x</v>
      </c>
      <c r="AO1155" s="31"/>
      <c r="AP1155" s="27"/>
      <c r="AQ1155" s="3"/>
      <c r="AR1155" s="3"/>
      <c r="AS1155" s="3"/>
      <c r="AT1155" s="3"/>
      <c r="AU1155" s="3"/>
      <c r="AV1155" s="3"/>
      <c r="AW1155" s="13"/>
      <c r="AX1155" s="13"/>
      <c r="AY1155" s="13"/>
      <c r="AZ1155" s="13"/>
      <c r="BA1155" s="13"/>
      <c r="BB1155" s="13"/>
      <c r="BC1155" s="13"/>
      <c r="BD1155" s="13"/>
      <c r="BE1155" s="13"/>
      <c r="BF1155" s="13"/>
      <c r="BG1155" s="13"/>
      <c r="BH1155" s="13"/>
      <c r="BI1155" s="13"/>
    </row>
    <row r="1156" ht="12.75" customHeight="1">
      <c r="A1156" s="1"/>
      <c r="B1156" s="1">
        <f t="array" ref="B1156">ifna(iferror(xlookup(C:C,'1000'!A:A,'1000'!D:D),iferror(xlookup(C:C,'2000'!A:A,'2000'!D:D),xlookup(C:C,'3000'!A:A,'3000'!D:D))),"-")</f>
        <v>3138</v>
      </c>
      <c r="C1156" s="26">
        <v>826.0</v>
      </c>
      <c r="D1156" s="27" t="s">
        <v>1409</v>
      </c>
      <c r="E1156" s="27" t="s">
        <v>4246</v>
      </c>
      <c r="F1156" s="27" t="s">
        <v>117</v>
      </c>
      <c r="G1156" s="27" t="s">
        <v>4221</v>
      </c>
      <c r="H1156" s="28">
        <v>0.0</v>
      </c>
      <c r="I1156" s="29">
        <v>0.0</v>
      </c>
      <c r="J1156" s="27" t="s">
        <v>4247</v>
      </c>
      <c r="K1156" s="30" t="s">
        <v>42</v>
      </c>
      <c r="L1156" s="255" t="s">
        <v>42</v>
      </c>
      <c r="M1156" s="32" t="s">
        <v>4248</v>
      </c>
      <c r="N1156" s="78" t="s">
        <v>654</v>
      </c>
      <c r="O1156" s="263" t="s">
        <v>654</v>
      </c>
      <c r="P1156" s="35" t="s">
        <v>46</v>
      </c>
      <c r="Q1156" s="35" t="s">
        <v>46</v>
      </c>
      <c r="R1156" s="35" t="s">
        <v>46</v>
      </c>
      <c r="S1156" s="35" t="s">
        <v>46</v>
      </c>
      <c r="T1156" s="35" t="s">
        <v>46</v>
      </c>
      <c r="U1156" s="35" t="s">
        <v>46</v>
      </c>
      <c r="V1156" s="65" t="s">
        <v>45</v>
      </c>
      <c r="W1156" s="35" t="s">
        <v>46</v>
      </c>
      <c r="X1156" s="35" t="s">
        <v>46</v>
      </c>
      <c r="Y1156" s="35" t="s">
        <v>46</v>
      </c>
      <c r="Z1156" s="38" t="str">
        <f t="array" ref="Z1156">IFERROR(xlookup(C:C,'Follow up.1'!A:A,'Follow up.1'!AF:AF),"-")</f>
        <v> 7/25</v>
      </c>
      <c r="AA1156" s="32" t="s">
        <v>46</v>
      </c>
      <c r="AB1156" s="31"/>
      <c r="AC1156" s="31"/>
      <c r="AD1156" s="31"/>
      <c r="AE1156" s="31"/>
      <c r="AF1156" s="31"/>
      <c r="AG1156" s="31"/>
      <c r="AH1156" s="31"/>
      <c r="AI1156" s="31"/>
      <c r="AJ1156" s="31"/>
      <c r="AK1156" s="31"/>
      <c r="AL1156" s="31"/>
      <c r="AM1156" s="31"/>
      <c r="AN1156" s="39" t="str">
        <f t="array" ref="AN1156">IFNA(TEXT(XLOOKUP(C:C,'Follow up.2'!B:B,'Follow up.2'!AF:AF),if(left(B1156,1)="3","x", "mm/yyyy")), "-")</f>
        <v/>
      </c>
      <c r="AO1156" s="31"/>
      <c r="AP1156" s="27"/>
      <c r="AQ1156" s="3"/>
      <c r="AR1156" s="3"/>
      <c r="AS1156" s="3"/>
      <c r="AT1156" s="3"/>
      <c r="AU1156" s="3"/>
      <c r="AV1156" s="3"/>
      <c r="AW1156" s="13"/>
      <c r="AX1156" s="13"/>
      <c r="AY1156" s="13"/>
      <c r="AZ1156" s="13"/>
      <c r="BA1156" s="13"/>
      <c r="BB1156" s="13"/>
      <c r="BC1156" s="13"/>
      <c r="BD1156" s="13"/>
      <c r="BE1156" s="13"/>
      <c r="BF1156" s="13"/>
      <c r="BG1156" s="13"/>
      <c r="BH1156" s="13"/>
      <c r="BI1156" s="13"/>
    </row>
    <row r="1157" ht="12.75" customHeight="1">
      <c r="A1157" s="1"/>
      <c r="B1157" s="1" t="str">
        <f t="array" ref="B1157">ifna(iferror(xlookup(C:C,'1000'!A:A,'1000'!D:D),iferror(xlookup(C:C,'2000'!A:A,'2000'!D:D),xlookup(C:C,'3000'!A:A,'3000'!D:D))),"-")</f>
        <v>-</v>
      </c>
      <c r="C1157" s="26">
        <v>265.0</v>
      </c>
      <c r="D1157" s="27" t="s">
        <v>4249</v>
      </c>
      <c r="E1157" s="27" t="s">
        <v>4250</v>
      </c>
      <c r="F1157" s="27" t="s">
        <v>117</v>
      </c>
      <c r="G1157" s="27" t="s">
        <v>4221</v>
      </c>
      <c r="H1157" s="28">
        <v>0.0</v>
      </c>
      <c r="I1157" s="29" t="s">
        <v>4251</v>
      </c>
      <c r="J1157" s="27" t="s">
        <v>4252</v>
      </c>
      <c r="K1157" s="30"/>
      <c r="L1157" s="255"/>
      <c r="M1157" s="51" t="s">
        <v>895</v>
      </c>
      <c r="N1157" s="204" t="s">
        <v>58</v>
      </c>
      <c r="O1157" s="259" t="s">
        <v>58</v>
      </c>
      <c r="P1157" s="35"/>
      <c r="Q1157" s="35"/>
      <c r="R1157" s="35"/>
      <c r="S1157" s="35"/>
      <c r="T1157" s="35"/>
      <c r="U1157" s="35"/>
      <c r="V1157" s="35"/>
      <c r="W1157" s="35"/>
      <c r="X1157" s="35"/>
      <c r="Y1157" s="35"/>
      <c r="Z1157" s="38" t="str">
        <f t="array" ref="Z1157">IFERROR(xlookup(C:C,'Follow up.1'!A:A,'Follow up.1'!AF:AF),"-")</f>
        <v>-</v>
      </c>
      <c r="AA1157" s="31"/>
      <c r="AB1157" s="31"/>
      <c r="AC1157" s="31"/>
      <c r="AD1157" s="31"/>
      <c r="AE1157" s="31"/>
      <c r="AF1157" s="31"/>
      <c r="AG1157" s="31"/>
      <c r="AH1157" s="31"/>
      <c r="AI1157" s="31"/>
      <c r="AJ1157" s="31"/>
      <c r="AK1157" s="31"/>
      <c r="AL1157" s="31"/>
      <c r="AM1157" s="31"/>
      <c r="AN1157" s="39" t="str">
        <f t="array" ref="AN1157">IFNA(TEXT(XLOOKUP(C:C,'Follow up.2'!B:B,'Follow up.2'!AF:AF),if(left(B1157,1)="3","x", "mm/yyyy")), "-")</f>
        <v>-</v>
      </c>
      <c r="AO1157" s="31"/>
      <c r="AP1157" s="27"/>
      <c r="AQ1157" s="3"/>
      <c r="AR1157" s="3"/>
      <c r="AS1157" s="3"/>
      <c r="AT1157" s="3"/>
      <c r="AU1157" s="3"/>
      <c r="AV1157" s="3"/>
      <c r="AW1157" s="13"/>
      <c r="AX1157" s="13"/>
      <c r="AY1157" s="13"/>
      <c r="AZ1157" s="13"/>
      <c r="BA1157" s="13"/>
      <c r="BB1157" s="13"/>
      <c r="BC1157" s="13"/>
      <c r="BD1157" s="13"/>
      <c r="BE1157" s="13"/>
      <c r="BF1157" s="13"/>
      <c r="BG1157" s="13"/>
      <c r="BH1157" s="13"/>
      <c r="BI1157" s="13"/>
    </row>
    <row r="1158" ht="12.75" customHeight="1">
      <c r="A1158" s="1"/>
      <c r="B1158" s="1" t="str">
        <f t="array" ref="B1158">ifna(iferror(xlookup(C:C,'1000'!A:A,'1000'!D:D),iferror(xlookup(C:C,'2000'!A:A,'2000'!D:D),xlookup(C:C,'3000'!A:A,'3000'!D:D))),"-")</f>
        <v>-</v>
      </c>
      <c r="C1158" s="26">
        <v>321.0</v>
      </c>
      <c r="D1158" s="27" t="s">
        <v>1647</v>
      </c>
      <c r="E1158" s="27" t="s">
        <v>4253</v>
      </c>
      <c r="F1158" s="27" t="s">
        <v>117</v>
      </c>
      <c r="G1158" s="27" t="s">
        <v>4221</v>
      </c>
      <c r="H1158" s="28">
        <v>0.0</v>
      </c>
      <c r="I1158" s="29">
        <v>0.0</v>
      </c>
      <c r="J1158" s="27" t="s">
        <v>4254</v>
      </c>
      <c r="K1158" s="30"/>
      <c r="L1158" s="255"/>
      <c r="M1158" s="51" t="s">
        <v>895</v>
      </c>
      <c r="N1158" s="204" t="s">
        <v>58</v>
      </c>
      <c r="O1158" s="259" t="s">
        <v>58</v>
      </c>
      <c r="P1158" s="35"/>
      <c r="Q1158" s="35"/>
      <c r="R1158" s="35"/>
      <c r="S1158" s="35"/>
      <c r="T1158" s="35"/>
      <c r="U1158" s="35"/>
      <c r="V1158" s="35"/>
      <c r="W1158" s="35"/>
      <c r="X1158" s="35"/>
      <c r="Y1158" s="35"/>
      <c r="Z1158" s="38" t="str">
        <f t="array" ref="Z1158">IFERROR(xlookup(C:C,'Follow up.1'!A:A,'Follow up.1'!AF:AF),"-")</f>
        <v>-</v>
      </c>
      <c r="AA1158" s="31"/>
      <c r="AB1158" s="31"/>
      <c r="AC1158" s="31"/>
      <c r="AD1158" s="31"/>
      <c r="AE1158" s="31"/>
      <c r="AF1158" s="31"/>
      <c r="AG1158" s="31"/>
      <c r="AH1158" s="31"/>
      <c r="AI1158" s="31"/>
      <c r="AJ1158" s="31"/>
      <c r="AK1158" s="31"/>
      <c r="AL1158" s="31"/>
      <c r="AM1158" s="31"/>
      <c r="AN1158" s="39" t="str">
        <f t="array" ref="AN1158">IFNA(TEXT(XLOOKUP(C:C,'Follow up.2'!B:B,'Follow up.2'!AF:AF),if(left(B1158,1)="3","x", "mm/yyyy")), "-")</f>
        <v>-</v>
      </c>
      <c r="AO1158" s="31"/>
      <c r="AP1158" s="27"/>
      <c r="AQ1158" s="3"/>
      <c r="AR1158" s="3"/>
      <c r="AS1158" s="3"/>
      <c r="AT1158" s="3"/>
      <c r="AU1158" s="3"/>
      <c r="AV1158" s="3"/>
      <c r="AW1158" s="3"/>
      <c r="AX1158" s="3"/>
      <c r="AY1158" s="3"/>
      <c r="AZ1158" s="3"/>
      <c r="BA1158" s="3"/>
      <c r="BB1158" s="3"/>
      <c r="BC1158" s="3"/>
      <c r="BD1158" s="3"/>
      <c r="BE1158" s="3"/>
      <c r="BF1158" s="3"/>
      <c r="BG1158" s="3"/>
      <c r="BH1158" s="3"/>
      <c r="BI1158" s="3"/>
    </row>
    <row r="1159" ht="12.75" customHeight="1">
      <c r="A1159" s="1"/>
      <c r="B1159" s="1" t="str">
        <f t="array" ref="B1159">ifna(iferror(xlookup(C:C,'1000'!A:A,'1000'!D:D),iferror(xlookup(C:C,'2000'!A:A,'2000'!D:D),xlookup(C:C,'3000'!A:A,'3000'!D:D))),"-")</f>
        <v>-</v>
      </c>
      <c r="C1159" s="26">
        <v>341.0</v>
      </c>
      <c r="D1159" s="27" t="s">
        <v>4255</v>
      </c>
      <c r="E1159" s="27" t="s">
        <v>4256</v>
      </c>
      <c r="F1159" s="27" t="s">
        <v>117</v>
      </c>
      <c r="G1159" s="27" t="s">
        <v>4221</v>
      </c>
      <c r="H1159" s="28">
        <v>0.0</v>
      </c>
      <c r="I1159" s="29">
        <v>0.0</v>
      </c>
      <c r="J1159" s="27" t="s">
        <v>4257</v>
      </c>
      <c r="K1159" s="30"/>
      <c r="L1159" s="255"/>
      <c r="M1159" s="51" t="s">
        <v>895</v>
      </c>
      <c r="N1159" s="204" t="s">
        <v>58</v>
      </c>
      <c r="O1159" s="259" t="s">
        <v>58</v>
      </c>
      <c r="P1159" s="35"/>
      <c r="Q1159" s="35"/>
      <c r="R1159" s="35"/>
      <c r="S1159" s="35"/>
      <c r="T1159" s="35"/>
      <c r="U1159" s="35"/>
      <c r="V1159" s="35"/>
      <c r="W1159" s="35"/>
      <c r="X1159" s="35"/>
      <c r="Y1159" s="35"/>
      <c r="Z1159" s="38" t="str">
        <f t="array" ref="Z1159">IFERROR(xlookup(C:C,'Follow up.1'!A:A,'Follow up.1'!AF:AF),"-")</f>
        <v>-</v>
      </c>
      <c r="AA1159" s="31"/>
      <c r="AB1159" s="31"/>
      <c r="AC1159" s="31"/>
      <c r="AD1159" s="31"/>
      <c r="AE1159" s="31"/>
      <c r="AF1159" s="31"/>
      <c r="AG1159" s="31"/>
      <c r="AH1159" s="31"/>
      <c r="AI1159" s="31"/>
      <c r="AJ1159" s="31"/>
      <c r="AK1159" s="31"/>
      <c r="AL1159" s="31"/>
      <c r="AM1159" s="31"/>
      <c r="AN1159" s="39" t="str">
        <f t="array" ref="AN1159">IFNA(TEXT(XLOOKUP(C:C,'Follow up.2'!B:B,'Follow up.2'!AF:AF),if(left(B1159,1)="3","x", "mm/yyyy")), "-")</f>
        <v>-</v>
      </c>
      <c r="AO1159" s="31"/>
      <c r="AP1159" s="27"/>
      <c r="AQ1159" s="3"/>
      <c r="AR1159" s="3"/>
      <c r="AS1159" s="3"/>
      <c r="AT1159" s="3"/>
      <c r="AU1159" s="3"/>
      <c r="AV1159" s="3"/>
      <c r="AW1159" s="13"/>
      <c r="AX1159" s="13"/>
      <c r="AY1159" s="13"/>
      <c r="AZ1159" s="13"/>
      <c r="BA1159" s="13"/>
      <c r="BB1159" s="13"/>
      <c r="BC1159" s="13"/>
      <c r="BD1159" s="13"/>
      <c r="BE1159" s="13"/>
      <c r="BF1159" s="13"/>
      <c r="BG1159" s="13"/>
      <c r="BH1159" s="13"/>
      <c r="BI1159" s="13"/>
    </row>
    <row r="1160" ht="12.75" customHeight="1">
      <c r="A1160" s="1"/>
      <c r="B1160" s="1" t="str">
        <f t="array" ref="B1160">ifna(iferror(xlookup(C:C,'1000'!A:A,'1000'!D:D),iferror(xlookup(C:C,'2000'!A:A,'2000'!D:D),xlookup(C:C,'3000'!A:A,'3000'!D:D))),"-")</f>
        <v>-</v>
      </c>
      <c r="C1160" s="26">
        <v>563.0</v>
      </c>
      <c r="D1160" s="27" t="s">
        <v>1353</v>
      </c>
      <c r="E1160" s="27" t="s">
        <v>4258</v>
      </c>
      <c r="F1160" s="27" t="s">
        <v>117</v>
      </c>
      <c r="G1160" s="27" t="s">
        <v>4221</v>
      </c>
      <c r="H1160" s="28">
        <v>0.0</v>
      </c>
      <c r="I1160" s="29">
        <v>0.0</v>
      </c>
      <c r="J1160" s="27" t="s">
        <v>4259</v>
      </c>
      <c r="K1160" s="30" t="s">
        <v>4260</v>
      </c>
      <c r="L1160" s="255" t="s">
        <v>4260</v>
      </c>
      <c r="M1160" s="31"/>
      <c r="N1160" s="204" t="s">
        <v>58</v>
      </c>
      <c r="O1160" s="259" t="s">
        <v>58</v>
      </c>
      <c r="P1160" s="35" t="s">
        <v>45</v>
      </c>
      <c r="Q1160" s="35" t="s">
        <v>45</v>
      </c>
      <c r="R1160" s="35"/>
      <c r="S1160" s="35"/>
      <c r="T1160" s="35"/>
      <c r="U1160" s="35"/>
      <c r="V1160" s="35"/>
      <c r="W1160" s="35"/>
      <c r="X1160" s="35"/>
      <c r="Y1160" s="35"/>
      <c r="Z1160" s="38" t="str">
        <f t="array" ref="Z1160">IFERROR(xlookup(C:C,'Follow up.1'!A:A,'Follow up.1'!AF:AF),"-")</f>
        <v>-</v>
      </c>
      <c r="AA1160" s="31"/>
      <c r="AB1160" s="31"/>
      <c r="AC1160" s="31"/>
      <c r="AD1160" s="31"/>
      <c r="AE1160" s="31"/>
      <c r="AF1160" s="31"/>
      <c r="AG1160" s="31"/>
      <c r="AH1160" s="31"/>
      <c r="AI1160" s="31"/>
      <c r="AJ1160" s="31"/>
      <c r="AK1160" s="31"/>
      <c r="AL1160" s="31"/>
      <c r="AM1160" s="31"/>
      <c r="AN1160" s="39" t="str">
        <f t="array" ref="AN1160">IFNA(TEXT(XLOOKUP(C:C,'Follow up.2'!B:B,'Follow up.2'!AF:AF),if(left(B1160,1)="3","x", "mm/yyyy")), "-")</f>
        <v>-</v>
      </c>
      <c r="AO1160" s="31"/>
      <c r="AP1160" s="27"/>
      <c r="AQ1160" s="3"/>
      <c r="AR1160" s="3"/>
      <c r="AS1160" s="3"/>
      <c r="AT1160" s="3"/>
      <c r="AU1160" s="3"/>
      <c r="AV1160" s="3"/>
      <c r="AW1160" s="3"/>
      <c r="AX1160" s="3"/>
      <c r="AY1160" s="3"/>
      <c r="AZ1160" s="3"/>
      <c r="BA1160" s="3"/>
      <c r="BB1160" s="3"/>
      <c r="BC1160" s="3"/>
      <c r="BD1160" s="3"/>
      <c r="BE1160" s="3"/>
      <c r="BF1160" s="3"/>
      <c r="BG1160" s="3"/>
      <c r="BH1160" s="3"/>
      <c r="BI1160" s="3"/>
    </row>
    <row r="1161" ht="12.75" customHeight="1">
      <c r="A1161" s="1"/>
      <c r="B1161" s="1" t="str">
        <f t="array" ref="B1161">ifna(iferror(xlookup(C:C,'1000'!A:A,'1000'!D:D),iferror(xlookup(C:C,'2000'!A:A,'2000'!D:D),xlookup(C:C,'3000'!A:A,'3000'!D:D))),"-")</f>
        <v>-</v>
      </c>
      <c r="C1161" s="26">
        <v>717.0</v>
      </c>
      <c r="D1161" s="27" t="s">
        <v>4261</v>
      </c>
      <c r="E1161" s="27" t="s">
        <v>2280</v>
      </c>
      <c r="F1161" s="27" t="s">
        <v>117</v>
      </c>
      <c r="G1161" s="27" t="s">
        <v>4221</v>
      </c>
      <c r="H1161" s="28">
        <v>0.0</v>
      </c>
      <c r="I1161" s="29">
        <v>0.0</v>
      </c>
      <c r="J1161" s="27" t="s">
        <v>4262</v>
      </c>
      <c r="K1161" s="30" t="s">
        <v>3215</v>
      </c>
      <c r="L1161" s="255" t="s">
        <v>3215</v>
      </c>
      <c r="M1161" s="31"/>
      <c r="N1161" s="204" t="s">
        <v>58</v>
      </c>
      <c r="O1161" s="259" t="s">
        <v>58</v>
      </c>
      <c r="P1161" s="35"/>
      <c r="Q1161" s="35"/>
      <c r="R1161" s="35"/>
      <c r="S1161" s="35"/>
      <c r="T1161" s="35"/>
      <c r="U1161" s="35"/>
      <c r="V1161" s="35"/>
      <c r="W1161" s="35"/>
      <c r="X1161" s="35"/>
      <c r="Y1161" s="35"/>
      <c r="Z1161" s="38" t="str">
        <f t="array" ref="Z1161">IFERROR(xlookup(C:C,'Follow up.1'!A:A,'Follow up.1'!AF:AF),"-")</f>
        <v>-</v>
      </c>
      <c r="AA1161" s="31"/>
      <c r="AB1161" s="31"/>
      <c r="AC1161" s="31"/>
      <c r="AD1161" s="31"/>
      <c r="AE1161" s="31"/>
      <c r="AF1161" s="31"/>
      <c r="AG1161" s="31"/>
      <c r="AH1161" s="31"/>
      <c r="AI1161" s="31"/>
      <c r="AJ1161" s="31"/>
      <c r="AK1161" s="31"/>
      <c r="AL1161" s="31"/>
      <c r="AM1161" s="31"/>
      <c r="AN1161" s="39" t="str">
        <f t="array" ref="AN1161">IFNA(TEXT(XLOOKUP(C:C,'Follow up.2'!B:B,'Follow up.2'!AF:AF),if(left(B1161,1)="3","x", "mm/yyyy")), "-")</f>
        <v>-</v>
      </c>
      <c r="AO1161" s="31"/>
      <c r="AP1161" s="27"/>
      <c r="AQ1161" s="3"/>
      <c r="AR1161" s="3"/>
      <c r="AS1161" s="3"/>
      <c r="AT1161" s="3"/>
      <c r="AU1161" s="3"/>
      <c r="AV1161" s="3"/>
      <c r="AW1161" s="3"/>
      <c r="AX1161" s="3"/>
      <c r="AY1161" s="3"/>
      <c r="AZ1161" s="3"/>
      <c r="BA1161" s="3"/>
      <c r="BB1161" s="3"/>
      <c r="BC1161" s="3"/>
      <c r="BD1161" s="3"/>
      <c r="BE1161" s="3"/>
      <c r="BF1161" s="3"/>
      <c r="BG1161" s="3"/>
      <c r="BH1161" s="3"/>
      <c r="BI1161" s="3"/>
    </row>
    <row r="1162" ht="12.75" customHeight="1">
      <c r="A1162" s="1"/>
      <c r="B1162" s="1" t="str">
        <f t="array" ref="B1162">ifna(iferror(xlookup(C:C,'1000'!A:A,'1000'!D:D),iferror(xlookup(C:C,'2000'!A:A,'2000'!D:D),xlookup(C:C,'3000'!A:A,'3000'!D:D))),"-")</f>
        <v>-</v>
      </c>
      <c r="C1162" s="26">
        <v>947.0</v>
      </c>
      <c r="D1162" s="27" t="s">
        <v>4263</v>
      </c>
      <c r="E1162" s="27" t="s">
        <v>1022</v>
      </c>
      <c r="F1162" s="27" t="s">
        <v>117</v>
      </c>
      <c r="G1162" s="27" t="s">
        <v>4221</v>
      </c>
      <c r="H1162" s="28">
        <v>0.0</v>
      </c>
      <c r="I1162" s="29">
        <v>0.0</v>
      </c>
      <c r="J1162" s="27" t="s">
        <v>4264</v>
      </c>
      <c r="K1162" s="30" t="s">
        <v>42</v>
      </c>
      <c r="L1162" s="255" t="s">
        <v>42</v>
      </c>
      <c r="M1162" s="51" t="s">
        <v>895</v>
      </c>
      <c r="N1162" s="204" t="s">
        <v>58</v>
      </c>
      <c r="O1162" s="259" t="s">
        <v>58</v>
      </c>
      <c r="P1162" s="35"/>
      <c r="Q1162" s="35"/>
      <c r="R1162" s="35"/>
      <c r="S1162" s="35"/>
      <c r="T1162" s="35"/>
      <c r="U1162" s="35"/>
      <c r="V1162" s="35"/>
      <c r="W1162" s="35"/>
      <c r="X1162" s="35"/>
      <c r="Y1162" s="35"/>
      <c r="Z1162" s="38" t="str">
        <f t="array" ref="Z1162">IFERROR(xlookup(C:C,'Follow up.1'!A:A,'Follow up.1'!AF:AF),"-")</f>
        <v>-</v>
      </c>
      <c r="AA1162" s="31"/>
      <c r="AB1162" s="31"/>
      <c r="AC1162" s="31"/>
      <c r="AD1162" s="31"/>
      <c r="AE1162" s="31"/>
      <c r="AF1162" s="31"/>
      <c r="AG1162" s="31"/>
      <c r="AH1162" s="31"/>
      <c r="AI1162" s="31"/>
      <c r="AJ1162" s="31"/>
      <c r="AK1162" s="31"/>
      <c r="AL1162" s="31"/>
      <c r="AM1162" s="31"/>
      <c r="AN1162" s="39" t="str">
        <f t="array" ref="AN1162">IFNA(TEXT(XLOOKUP(C:C,'Follow up.2'!B:B,'Follow up.2'!AF:AF),if(left(B1162,1)="3","x", "mm/yyyy")), "-")</f>
        <v>-</v>
      </c>
      <c r="AO1162" s="31"/>
      <c r="AP1162" s="27"/>
      <c r="AQ1162" s="3"/>
      <c r="AR1162" s="3"/>
      <c r="AS1162" s="3"/>
      <c r="AT1162" s="3"/>
      <c r="AU1162" s="3"/>
      <c r="AV1162" s="3"/>
      <c r="AW1162" s="3"/>
      <c r="AX1162" s="3"/>
      <c r="AY1162" s="3"/>
      <c r="AZ1162" s="3"/>
      <c r="BA1162" s="3"/>
      <c r="BB1162" s="3"/>
      <c r="BC1162" s="3"/>
      <c r="BD1162" s="3"/>
      <c r="BE1162" s="3"/>
      <c r="BF1162" s="3"/>
      <c r="BG1162" s="3"/>
      <c r="BH1162" s="3"/>
      <c r="BI1162" s="3"/>
    </row>
    <row r="1163" ht="12.75" customHeight="1">
      <c r="A1163" s="1"/>
      <c r="B1163" s="1" t="str">
        <f t="array" ref="B1163">ifna(iferror(xlookup(C:C,'1000'!A:A,'1000'!D:D),iferror(xlookup(C:C,'2000'!A:A,'2000'!D:D),xlookup(C:C,'3000'!A:A,'3000'!D:D))),"-")</f>
        <v>-</v>
      </c>
      <c r="C1163" s="26">
        <v>955.0</v>
      </c>
      <c r="D1163" s="27" t="s">
        <v>4265</v>
      </c>
      <c r="E1163" s="27" t="s">
        <v>4266</v>
      </c>
      <c r="F1163" s="27" t="s">
        <v>117</v>
      </c>
      <c r="G1163" s="27" t="s">
        <v>4221</v>
      </c>
      <c r="H1163" s="28">
        <v>0.0</v>
      </c>
      <c r="I1163" s="29">
        <v>0.0</v>
      </c>
      <c r="J1163" s="27" t="s">
        <v>4267</v>
      </c>
      <c r="K1163" s="30" t="s">
        <v>42</v>
      </c>
      <c r="L1163" s="255" t="s">
        <v>42</v>
      </c>
      <c r="M1163" s="51" t="s">
        <v>895</v>
      </c>
      <c r="N1163" s="204" t="s">
        <v>58</v>
      </c>
      <c r="O1163" s="259" t="s">
        <v>58</v>
      </c>
      <c r="P1163" s="35"/>
      <c r="Q1163" s="35"/>
      <c r="R1163" s="35"/>
      <c r="S1163" s="35"/>
      <c r="T1163" s="35"/>
      <c r="U1163" s="35"/>
      <c r="V1163" s="35"/>
      <c r="W1163" s="35"/>
      <c r="X1163" s="35"/>
      <c r="Y1163" s="35"/>
      <c r="Z1163" s="38" t="str">
        <f t="array" ref="Z1163">IFERROR(xlookup(C:C,'Follow up.1'!A:A,'Follow up.1'!AF:AF),"-")</f>
        <v>-</v>
      </c>
      <c r="AA1163" s="31"/>
      <c r="AB1163" s="31"/>
      <c r="AC1163" s="31"/>
      <c r="AD1163" s="31"/>
      <c r="AE1163" s="31"/>
      <c r="AF1163" s="31"/>
      <c r="AG1163" s="31"/>
      <c r="AH1163" s="31"/>
      <c r="AI1163" s="31"/>
      <c r="AJ1163" s="31"/>
      <c r="AK1163" s="31"/>
      <c r="AL1163" s="31"/>
      <c r="AM1163" s="31"/>
      <c r="AN1163" s="39" t="str">
        <f t="array" ref="AN1163">IFNA(TEXT(XLOOKUP(C:C,'Follow up.2'!B:B,'Follow up.2'!AF:AF),if(left(B1163,1)="3","x", "mm/yyyy")), "-")</f>
        <v>-</v>
      </c>
      <c r="AO1163" s="31"/>
      <c r="AP1163" s="27"/>
      <c r="AQ1163" s="3"/>
      <c r="AR1163" s="3"/>
      <c r="AS1163" s="3"/>
      <c r="AT1163" s="3"/>
      <c r="AU1163" s="3"/>
      <c r="AV1163" s="3"/>
      <c r="AW1163" s="3"/>
      <c r="AX1163" s="3"/>
      <c r="AY1163" s="3"/>
      <c r="AZ1163" s="3"/>
      <c r="BA1163" s="3"/>
      <c r="BB1163" s="3"/>
      <c r="BC1163" s="3"/>
      <c r="BD1163" s="3"/>
      <c r="BE1163" s="3"/>
      <c r="BF1163" s="3"/>
      <c r="BG1163" s="3"/>
      <c r="BH1163" s="3"/>
      <c r="BI1163" s="3"/>
    </row>
    <row r="1164" ht="12.75" customHeight="1">
      <c r="A1164" s="1"/>
      <c r="B1164" s="1" t="str">
        <f t="array" ref="B1164">ifna(iferror(xlookup(C:C,'1000'!A:A,'1000'!D:D),iferror(xlookup(C:C,'2000'!A:A,'2000'!D:D),xlookup(C:C,'3000'!A:A,'3000'!D:D))),"-")</f>
        <v>-</v>
      </c>
      <c r="C1164" s="26">
        <v>992.0</v>
      </c>
      <c r="D1164" s="27" t="s">
        <v>4268</v>
      </c>
      <c r="E1164" s="27" t="s">
        <v>1822</v>
      </c>
      <c r="F1164" s="27" t="s">
        <v>117</v>
      </c>
      <c r="G1164" s="27" t="s">
        <v>4221</v>
      </c>
      <c r="H1164" s="28">
        <v>0.0</v>
      </c>
      <c r="I1164" s="29">
        <v>0.0</v>
      </c>
      <c r="J1164" s="27" t="s">
        <v>4269</v>
      </c>
      <c r="K1164" s="30" t="s">
        <v>42</v>
      </c>
      <c r="L1164" s="255" t="s">
        <v>42</v>
      </c>
      <c r="M1164" s="51" t="s">
        <v>895</v>
      </c>
      <c r="N1164" s="204" t="s">
        <v>58</v>
      </c>
      <c r="O1164" s="259" t="s">
        <v>58</v>
      </c>
      <c r="P1164" s="35" t="s">
        <v>45</v>
      </c>
      <c r="Q1164" s="35"/>
      <c r="R1164" s="35"/>
      <c r="S1164" s="35"/>
      <c r="T1164" s="35"/>
      <c r="U1164" s="35"/>
      <c r="V1164" s="35"/>
      <c r="W1164" s="35"/>
      <c r="X1164" s="35"/>
      <c r="Y1164" s="35"/>
      <c r="Z1164" s="38" t="str">
        <f t="array" ref="Z1164">IFERROR(xlookup(C:C,'Follow up.1'!A:A,'Follow up.1'!AF:AF),"-")</f>
        <v>-</v>
      </c>
      <c r="AA1164" s="31"/>
      <c r="AB1164" s="31"/>
      <c r="AC1164" s="31"/>
      <c r="AD1164" s="31"/>
      <c r="AE1164" s="31"/>
      <c r="AF1164" s="31"/>
      <c r="AG1164" s="31"/>
      <c r="AH1164" s="31"/>
      <c r="AI1164" s="31"/>
      <c r="AJ1164" s="31"/>
      <c r="AK1164" s="31"/>
      <c r="AL1164" s="31"/>
      <c r="AM1164" s="31"/>
      <c r="AN1164" s="39" t="str">
        <f t="array" ref="AN1164">IFNA(TEXT(XLOOKUP(C:C,'Follow up.2'!B:B,'Follow up.2'!AF:AF),if(left(B1164,1)="3","x", "mm/yyyy")), "-")</f>
        <v>-</v>
      </c>
      <c r="AO1164" s="31"/>
      <c r="AP1164" s="27"/>
      <c r="AQ1164" s="3"/>
      <c r="AR1164" s="3"/>
      <c r="AS1164" s="3"/>
      <c r="AT1164" s="3"/>
      <c r="AU1164" s="3"/>
      <c r="AV1164" s="3"/>
      <c r="AW1164" s="3"/>
      <c r="AX1164" s="3"/>
      <c r="AY1164" s="3"/>
      <c r="AZ1164" s="3"/>
      <c r="BA1164" s="3"/>
      <c r="BB1164" s="3"/>
      <c r="BC1164" s="3"/>
      <c r="BD1164" s="3"/>
      <c r="BE1164" s="3"/>
      <c r="BF1164" s="3"/>
      <c r="BG1164" s="3"/>
      <c r="BH1164" s="3"/>
      <c r="BI1164" s="3"/>
    </row>
    <row r="1165" ht="12.75" customHeight="1">
      <c r="A1165" s="1"/>
      <c r="B1165" s="1" t="str">
        <f t="array" ref="B1165">ifna(iferror(xlookup(C:C,'1000'!A:A,'1000'!D:D),iferror(xlookup(C:C,'2000'!A:A,'2000'!D:D),xlookup(C:C,'3000'!A:A,'3000'!D:D))),"-")</f>
        <v>-</v>
      </c>
      <c r="C1165" s="26">
        <v>1055.0</v>
      </c>
      <c r="D1165" s="27" t="s">
        <v>4270</v>
      </c>
      <c r="E1165" s="27" t="s">
        <v>4271</v>
      </c>
      <c r="F1165" s="27" t="s">
        <v>117</v>
      </c>
      <c r="G1165" s="27" t="s">
        <v>4221</v>
      </c>
      <c r="H1165" s="28">
        <v>0.0</v>
      </c>
      <c r="I1165" s="29">
        <v>0.0</v>
      </c>
      <c r="J1165" s="27" t="s">
        <v>4272</v>
      </c>
      <c r="K1165" s="30" t="s">
        <v>42</v>
      </c>
      <c r="L1165" s="255" t="s">
        <v>42</v>
      </c>
      <c r="M1165" s="51" t="s">
        <v>895</v>
      </c>
      <c r="N1165" s="204" t="s">
        <v>58</v>
      </c>
      <c r="O1165" s="259" t="s">
        <v>58</v>
      </c>
      <c r="P1165" s="35" t="s">
        <v>46</v>
      </c>
      <c r="Q1165" s="35"/>
      <c r="R1165" s="35"/>
      <c r="S1165" s="35"/>
      <c r="T1165" s="35"/>
      <c r="U1165" s="35"/>
      <c r="V1165" s="35"/>
      <c r="W1165" s="35"/>
      <c r="X1165" s="35"/>
      <c r="Y1165" s="35"/>
      <c r="Z1165" s="38" t="str">
        <f t="array" ref="Z1165">IFERROR(xlookup(C:C,'Follow up.1'!A:A,'Follow up.1'!AF:AF),"-")</f>
        <v>-</v>
      </c>
      <c r="AA1165" s="31"/>
      <c r="AB1165" s="31"/>
      <c r="AC1165" s="31"/>
      <c r="AD1165" s="31"/>
      <c r="AE1165" s="31"/>
      <c r="AF1165" s="31"/>
      <c r="AG1165" s="31"/>
      <c r="AH1165" s="31"/>
      <c r="AI1165" s="31"/>
      <c r="AJ1165" s="31"/>
      <c r="AK1165" s="31"/>
      <c r="AL1165" s="31"/>
      <c r="AM1165" s="31"/>
      <c r="AN1165" s="39" t="str">
        <f t="array" ref="AN1165">IFNA(TEXT(XLOOKUP(C:C,'Follow up.2'!B:B,'Follow up.2'!AF:AF), "mm/yyyy"), "-")</f>
        <v>-</v>
      </c>
      <c r="AO1165" s="31"/>
      <c r="AP1165" s="27"/>
      <c r="AQ1165" s="3"/>
      <c r="AR1165" s="3"/>
      <c r="AS1165" s="3"/>
      <c r="AT1165" s="3"/>
      <c r="AU1165" s="3"/>
      <c r="AV1165" s="3"/>
      <c r="AW1165" s="3"/>
      <c r="AX1165" s="3"/>
      <c r="AY1165" s="3"/>
      <c r="AZ1165" s="3"/>
      <c r="BA1165" s="3"/>
      <c r="BB1165" s="3"/>
      <c r="BC1165" s="3"/>
      <c r="BD1165" s="3"/>
      <c r="BE1165" s="3"/>
      <c r="BF1165" s="3"/>
      <c r="BG1165" s="3"/>
      <c r="BH1165" s="3"/>
      <c r="BI1165" s="3"/>
    </row>
    <row r="1166" ht="12.75" customHeight="1">
      <c r="A1166" s="1"/>
      <c r="B1166" s="1" t="str">
        <f t="array" ref="B1166">ifna(iferror(xlookup(C:C,'1000'!A:A,'1000'!D:D),iferror(xlookup(C:C,'2000'!A:A,'2000'!D:D),xlookup(C:C,'3000'!A:A,'3000'!D:D))),"-")</f>
        <v>-</v>
      </c>
      <c r="C1166" s="26">
        <v>1066.0</v>
      </c>
      <c r="D1166" s="27" t="s">
        <v>1022</v>
      </c>
      <c r="E1166" s="27" t="s">
        <v>4273</v>
      </c>
      <c r="F1166" s="27" t="s">
        <v>117</v>
      </c>
      <c r="G1166" s="27" t="s">
        <v>4221</v>
      </c>
      <c r="H1166" s="28">
        <v>0.0</v>
      </c>
      <c r="I1166" s="29">
        <v>0.0</v>
      </c>
      <c r="J1166" s="27" t="s">
        <v>4274</v>
      </c>
      <c r="K1166" s="30" t="s">
        <v>42</v>
      </c>
      <c r="L1166" s="255" t="s">
        <v>42</v>
      </c>
      <c r="M1166" s="51" t="s">
        <v>895</v>
      </c>
      <c r="N1166" s="204" t="s">
        <v>58</v>
      </c>
      <c r="O1166" s="259" t="s">
        <v>58</v>
      </c>
      <c r="P1166" s="35" t="s">
        <v>88</v>
      </c>
      <c r="Q1166" s="35"/>
      <c r="R1166" s="35"/>
      <c r="S1166" s="35"/>
      <c r="T1166" s="35"/>
      <c r="U1166" s="35"/>
      <c r="V1166" s="35"/>
      <c r="W1166" s="35"/>
      <c r="X1166" s="35"/>
      <c r="Y1166" s="35"/>
      <c r="Z1166" s="38" t="str">
        <f t="array" ref="Z1166">IFERROR(xlookup(C:C,'Follow up.1'!A:A,'Follow up.1'!AF:AF),"-")</f>
        <v>-</v>
      </c>
      <c r="AA1166" s="31"/>
      <c r="AB1166" s="31"/>
      <c r="AC1166" s="31"/>
      <c r="AD1166" s="31"/>
      <c r="AE1166" s="31"/>
      <c r="AF1166" s="31"/>
      <c r="AG1166" s="31"/>
      <c r="AH1166" s="31"/>
      <c r="AI1166" s="31"/>
      <c r="AJ1166" s="31"/>
      <c r="AK1166" s="31"/>
      <c r="AL1166" s="31"/>
      <c r="AM1166" s="31"/>
      <c r="AN1166" s="39" t="str">
        <f t="array" ref="AN1166">IFNA(TEXT(XLOOKUP(C:C,'Follow up.2'!B:B,'Follow up.2'!AF:AF), "mm/yyyy"), "-")</f>
        <v>-</v>
      </c>
      <c r="AO1166" s="31"/>
      <c r="AP1166" s="27"/>
      <c r="AQ1166" s="3"/>
      <c r="AR1166" s="3"/>
      <c r="AS1166" s="3"/>
      <c r="AT1166" s="3"/>
      <c r="AU1166" s="3"/>
      <c r="AV1166" s="3"/>
      <c r="AW1166" s="3"/>
      <c r="AX1166" s="3"/>
      <c r="AY1166" s="3"/>
      <c r="AZ1166" s="3"/>
      <c r="BA1166" s="3"/>
      <c r="BB1166" s="3"/>
      <c r="BC1166" s="3"/>
      <c r="BD1166" s="3"/>
      <c r="BE1166" s="3"/>
      <c r="BF1166" s="3"/>
      <c r="BG1166" s="3"/>
      <c r="BH1166" s="3"/>
      <c r="BI1166" s="3"/>
    </row>
    <row r="1167" ht="12.75" customHeight="1">
      <c r="A1167" s="1"/>
      <c r="B1167" s="1" t="str">
        <f t="array" ref="B1167">ifna(iferror(xlookup(C:C,'1000'!A:A,'1000'!D:D),iferror(xlookup(C:C,'2000'!A:A,'2000'!D:D),xlookup(C:C,'3000'!A:A,'3000'!D:D))),"-")</f>
        <v>-</v>
      </c>
      <c r="C1167" s="26">
        <v>1191.0</v>
      </c>
      <c r="D1167" s="27" t="s">
        <v>4275</v>
      </c>
      <c r="E1167" s="27" t="s">
        <v>1220</v>
      </c>
      <c r="F1167" s="27" t="s">
        <v>92</v>
      </c>
      <c r="G1167" s="27" t="s">
        <v>4221</v>
      </c>
      <c r="H1167" s="28"/>
      <c r="I1167" s="29" t="s">
        <v>4276</v>
      </c>
      <c r="J1167" s="27"/>
      <c r="K1167" s="30" t="s">
        <v>42</v>
      </c>
      <c r="L1167" s="255" t="s">
        <v>42</v>
      </c>
      <c r="M1167" s="51" t="s">
        <v>895</v>
      </c>
      <c r="N1167" s="204" t="s">
        <v>58</v>
      </c>
      <c r="O1167" s="259" t="s">
        <v>58</v>
      </c>
      <c r="P1167" s="35" t="s">
        <v>106</v>
      </c>
      <c r="Q1167" s="35"/>
      <c r="R1167" s="35"/>
      <c r="S1167" s="35"/>
      <c r="T1167" s="35"/>
      <c r="U1167" s="35"/>
      <c r="V1167" s="35"/>
      <c r="W1167" s="35"/>
      <c r="X1167" s="35"/>
      <c r="Y1167" s="35"/>
      <c r="Z1167" s="38" t="str">
        <f t="array" ref="Z1167">IFERROR(xlookup(C:C,'Follow up.1'!A:A,'Follow up.1'!AF:AF),"-")</f>
        <v>-</v>
      </c>
      <c r="AA1167" s="31"/>
      <c r="AB1167" s="31"/>
      <c r="AC1167" s="31"/>
      <c r="AD1167" s="31"/>
      <c r="AE1167" s="31"/>
      <c r="AF1167" s="31"/>
      <c r="AG1167" s="31"/>
      <c r="AH1167" s="31"/>
      <c r="AI1167" s="31"/>
      <c r="AJ1167" s="31"/>
      <c r="AK1167" s="31"/>
      <c r="AL1167" s="31"/>
      <c r="AM1167" s="31"/>
      <c r="AN1167" s="39" t="str">
        <f t="array" ref="AN1167">IFNA(TEXT(XLOOKUP(C:C,'Follow up.2'!B:B,'Follow up.2'!AF:AF), "mm/yyyy"), "-")</f>
        <v>-</v>
      </c>
      <c r="AO1167" s="31"/>
      <c r="AP1167" s="27"/>
      <c r="AQ1167" s="3"/>
      <c r="AR1167" s="3"/>
      <c r="AS1167" s="3"/>
      <c r="AT1167" s="3"/>
      <c r="AU1167" s="3"/>
      <c r="AV1167" s="3"/>
      <c r="AW1167" s="3"/>
      <c r="AX1167" s="3"/>
      <c r="AY1167" s="3"/>
      <c r="AZ1167" s="3"/>
      <c r="BA1167" s="3"/>
      <c r="BB1167" s="3"/>
      <c r="BC1167" s="3"/>
      <c r="BD1167" s="3"/>
      <c r="BE1167" s="3"/>
      <c r="BF1167" s="3"/>
      <c r="BG1167" s="3"/>
      <c r="BH1167" s="3"/>
      <c r="BI1167" s="3"/>
    </row>
    <row r="1168" ht="12.75" customHeight="1">
      <c r="A1168" s="1"/>
      <c r="B1168" s="1">
        <f t="array" ref="B1168">ifna(iferror(xlookup(C:C,'1000'!A:A,'1000'!D:D),iferror(xlookup(C:C,'2000'!A:A,'2000'!D:D),xlookup(C:C,'3000'!A:A,'3000'!D:D))),"-")</f>
        <v>3039</v>
      </c>
      <c r="C1168" s="26">
        <v>276.0</v>
      </c>
      <c r="D1168" s="27" t="s">
        <v>4187</v>
      </c>
      <c r="E1168" s="27" t="s">
        <v>4277</v>
      </c>
      <c r="F1168" s="27" t="s">
        <v>117</v>
      </c>
      <c r="G1168" s="27" t="s">
        <v>4278</v>
      </c>
      <c r="H1168" s="28">
        <v>0.0</v>
      </c>
      <c r="I1168" s="29">
        <v>0.0</v>
      </c>
      <c r="J1168" s="27" t="s">
        <v>4279</v>
      </c>
      <c r="K1168" s="30"/>
      <c r="L1168" s="255"/>
      <c r="M1168" s="31"/>
      <c r="N1168" s="78" t="s">
        <v>654</v>
      </c>
      <c r="O1168" s="268" t="s">
        <v>654</v>
      </c>
      <c r="P1168" s="35" t="s">
        <v>45</v>
      </c>
      <c r="Q1168" s="35" t="s">
        <v>45</v>
      </c>
      <c r="R1168" s="35" t="s">
        <v>45</v>
      </c>
      <c r="S1168" s="35" t="s">
        <v>45</v>
      </c>
      <c r="T1168" s="35" t="s">
        <v>45</v>
      </c>
      <c r="U1168" s="35" t="s">
        <v>45</v>
      </c>
      <c r="V1168" s="66" t="s">
        <v>45</v>
      </c>
      <c r="W1168" s="35" t="s">
        <v>45</v>
      </c>
      <c r="X1168" s="35" t="s">
        <v>45</v>
      </c>
      <c r="Y1168" s="35" t="s">
        <v>45</v>
      </c>
      <c r="Z1168" s="38" t="str">
        <f t="array" ref="Z1168">IFERROR(xlookup(C:C,'Follow up.1'!A:A,'Follow up.1'!AF:AF),"-")</f>
        <v> 3/25</v>
      </c>
      <c r="AA1168" s="32" t="s">
        <v>46</v>
      </c>
      <c r="AB1168" s="32" t="s">
        <v>86</v>
      </c>
      <c r="AC1168" s="32" t="s">
        <v>86</v>
      </c>
      <c r="AD1168" s="32" t="s">
        <v>86</v>
      </c>
      <c r="AE1168" s="32"/>
      <c r="AF1168" s="32" t="s">
        <v>86</v>
      </c>
      <c r="AG1168" s="32" t="s">
        <v>68</v>
      </c>
      <c r="AH1168" s="32"/>
      <c r="AI1168" s="32" t="s">
        <v>46</v>
      </c>
      <c r="AJ1168" s="32" t="s">
        <v>57</v>
      </c>
      <c r="AK1168" s="32" t="s">
        <v>57</v>
      </c>
      <c r="AL1168" s="32" t="s">
        <v>57</v>
      </c>
      <c r="AM1168" s="32" t="s">
        <v>121</v>
      </c>
      <c r="AN1168" s="39" t="str">
        <f t="array" ref="AN1168">IFNA(TEXT(XLOOKUP(C:C,'Follow up.2'!B:B,'Follow up.2'!AF:AF),if(left(B1168,1)="3","x", "mm/yyyy")), "-")</f>
        <v>x</v>
      </c>
      <c r="AO1168" s="31"/>
      <c r="AP1168" s="27"/>
      <c r="AQ1168" s="3"/>
      <c r="AR1168" s="3"/>
      <c r="AS1168" s="3"/>
      <c r="AT1168" s="3"/>
      <c r="AU1168" s="3"/>
      <c r="AV1168" s="3"/>
      <c r="AW1168" s="3"/>
      <c r="AX1168" s="3"/>
      <c r="AY1168" s="3"/>
      <c r="AZ1168" s="3"/>
      <c r="BA1168" s="3"/>
      <c r="BB1168" s="3"/>
      <c r="BC1168" s="3"/>
      <c r="BD1168" s="3"/>
      <c r="BE1168" s="3"/>
      <c r="BF1168" s="3"/>
      <c r="BG1168" s="3"/>
      <c r="BH1168" s="3"/>
      <c r="BI1168" s="3"/>
    </row>
    <row r="1169" ht="12.75" customHeight="1">
      <c r="A1169" s="1"/>
      <c r="B1169" s="1">
        <f t="array" ref="B1169">ifna(iferror(xlookup(C:C,'1000'!A:A,'1000'!D:D),iferror(xlookup(C:C,'2000'!A:A,'2000'!D:D),xlookup(C:C,'3000'!A:A,'3000'!D:D))),"-")</f>
        <v>3041</v>
      </c>
      <c r="C1169" s="26">
        <v>274.0</v>
      </c>
      <c r="D1169" s="27" t="s">
        <v>4280</v>
      </c>
      <c r="E1169" s="27" t="s">
        <v>4281</v>
      </c>
      <c r="F1169" s="27" t="s">
        <v>117</v>
      </c>
      <c r="G1169" s="27" t="s">
        <v>4278</v>
      </c>
      <c r="H1169" s="28">
        <v>0.0</v>
      </c>
      <c r="I1169" s="29">
        <v>0.0</v>
      </c>
      <c r="J1169" s="27" t="s">
        <v>4282</v>
      </c>
      <c r="K1169" s="30"/>
      <c r="L1169" s="255"/>
      <c r="M1169" s="32" t="s">
        <v>4283</v>
      </c>
      <c r="N1169" s="78" t="s">
        <v>654</v>
      </c>
      <c r="O1169" s="264" t="s">
        <v>654</v>
      </c>
      <c r="P1169" s="35" t="s">
        <v>45</v>
      </c>
      <c r="Q1169" s="35" t="s">
        <v>45</v>
      </c>
      <c r="R1169" s="35" t="s">
        <v>45</v>
      </c>
      <c r="S1169" s="35" t="s">
        <v>45</v>
      </c>
      <c r="T1169" s="35" t="s">
        <v>45</v>
      </c>
      <c r="U1169" s="35" t="s">
        <v>45</v>
      </c>
      <c r="V1169" s="35" t="s">
        <v>45</v>
      </c>
      <c r="W1169" s="35" t="s">
        <v>45</v>
      </c>
      <c r="X1169" s="35" t="s">
        <v>45</v>
      </c>
      <c r="Y1169" s="35" t="s">
        <v>45</v>
      </c>
      <c r="Z1169" s="38" t="str">
        <f t="array" ref="Z1169">IFERROR(xlookup(C:C,'Follow up.1'!A:A,'Follow up.1'!AF:AF),"-")</f>
        <v> 2/25</v>
      </c>
      <c r="AA1169" s="32" t="s">
        <v>46</v>
      </c>
      <c r="AB1169" s="31"/>
      <c r="AC1169" s="31"/>
      <c r="AD1169" s="31"/>
      <c r="AE1169" s="31"/>
      <c r="AF1169" s="31"/>
      <c r="AG1169" s="31"/>
      <c r="AH1169" s="31"/>
      <c r="AI1169" s="31"/>
      <c r="AJ1169" s="31"/>
      <c r="AK1169" s="31"/>
      <c r="AL1169" s="31"/>
      <c r="AM1169" s="31"/>
      <c r="AN1169" s="39" t="str">
        <f t="array" ref="AN1169">IFNA(TEXT(XLOOKUP(C:C,'Follow up.2'!B:B,'Follow up.2'!AF:AF),if(left(B1169,1)="3","x", "mm/yyyy")), "-")</f>
        <v/>
      </c>
      <c r="AO1169" s="31"/>
      <c r="AP1169" s="27"/>
      <c r="AQ1169" s="3"/>
      <c r="AR1169" s="3"/>
      <c r="AS1169" s="3"/>
      <c r="AT1169" s="3"/>
      <c r="AU1169" s="3"/>
      <c r="AV1169" s="3"/>
      <c r="AW1169" s="3"/>
      <c r="AX1169" s="3"/>
      <c r="AY1169" s="3"/>
      <c r="AZ1169" s="3"/>
      <c r="BA1169" s="3"/>
      <c r="BB1169" s="3"/>
      <c r="BC1169" s="3"/>
      <c r="BD1169" s="3"/>
      <c r="BE1169" s="3"/>
      <c r="BF1169" s="3"/>
      <c r="BG1169" s="3"/>
      <c r="BH1169" s="3"/>
      <c r="BI1169" s="3"/>
    </row>
    <row r="1170" ht="12.75" customHeight="1">
      <c r="A1170" s="1"/>
      <c r="B1170" s="1">
        <f t="array" ref="B1170">ifna(iferror(xlookup(C:C,'1000'!A:A,'1000'!D:D),iferror(xlookup(C:C,'2000'!A:A,'2000'!D:D),xlookup(C:C,'3000'!A:A,'3000'!D:D))),"-")</f>
        <v>3042</v>
      </c>
      <c r="C1170" s="26">
        <v>405.0</v>
      </c>
      <c r="D1170" s="27" t="s">
        <v>1948</v>
      </c>
      <c r="E1170" s="27" t="s">
        <v>4284</v>
      </c>
      <c r="F1170" s="27" t="s">
        <v>117</v>
      </c>
      <c r="G1170" s="27" t="s">
        <v>4278</v>
      </c>
      <c r="H1170" s="28">
        <v>0.0</v>
      </c>
      <c r="I1170" s="29">
        <v>0.0</v>
      </c>
      <c r="J1170" s="27" t="s">
        <v>4285</v>
      </c>
      <c r="K1170" s="30"/>
      <c r="L1170" s="255"/>
      <c r="M1170" s="31"/>
      <c r="N1170" s="78" t="s">
        <v>654</v>
      </c>
      <c r="O1170" s="268" t="s">
        <v>654</v>
      </c>
      <c r="P1170" s="35" t="s">
        <v>45</v>
      </c>
      <c r="Q1170" s="35" t="s">
        <v>45</v>
      </c>
      <c r="R1170" s="35" t="s">
        <v>45</v>
      </c>
      <c r="S1170" s="35" t="s">
        <v>45</v>
      </c>
      <c r="T1170" s="35" t="s">
        <v>45</v>
      </c>
      <c r="U1170" s="35" t="s">
        <v>45</v>
      </c>
      <c r="V1170" s="35" t="s">
        <v>45</v>
      </c>
      <c r="W1170" s="35" t="s">
        <v>45</v>
      </c>
      <c r="X1170" s="35" t="s">
        <v>45</v>
      </c>
      <c r="Y1170" s="35" t="s">
        <v>45</v>
      </c>
      <c r="Z1170" s="38" t="str">
        <f t="array" ref="Z1170">IFERROR(xlookup(C:C,'Follow up.1'!A:A,'Follow up.1'!AF:AF),"-")</f>
        <v> 3/25</v>
      </c>
      <c r="AA1170" s="32" t="s">
        <v>46</v>
      </c>
      <c r="AB1170" s="32" t="s">
        <v>56</v>
      </c>
      <c r="AC1170" s="32" t="s">
        <v>56</v>
      </c>
      <c r="AD1170" s="32" t="s">
        <v>56</v>
      </c>
      <c r="AE1170" s="32"/>
      <c r="AF1170" s="32" t="s">
        <v>56</v>
      </c>
      <c r="AG1170" s="32" t="s">
        <v>56</v>
      </c>
      <c r="AH1170" s="32"/>
      <c r="AI1170" s="32" t="s">
        <v>56</v>
      </c>
      <c r="AJ1170" s="32" t="s">
        <v>106</v>
      </c>
      <c r="AK1170" s="32" t="s">
        <v>86</v>
      </c>
      <c r="AL1170" s="32" t="s">
        <v>46</v>
      </c>
      <c r="AM1170" s="32" t="s">
        <v>121</v>
      </c>
      <c r="AN1170" s="39" t="str">
        <f t="array" ref="AN1170">IFNA(TEXT(XLOOKUP(C:C,'Follow up.2'!B:B,'Follow up.2'!AF:AF),if(left(B1170,1)="3","x", "mm/yyyy")), "-")</f>
        <v>x</v>
      </c>
      <c r="AO1170" s="31"/>
      <c r="AP1170" s="27"/>
      <c r="AQ1170" s="3"/>
      <c r="AR1170" s="3"/>
      <c r="AS1170" s="3"/>
      <c r="AT1170" s="3"/>
      <c r="AU1170" s="3"/>
      <c r="AV1170" s="3"/>
      <c r="AW1170" s="3"/>
      <c r="AX1170" s="3"/>
      <c r="AY1170" s="3"/>
      <c r="AZ1170" s="3"/>
      <c r="BA1170" s="3"/>
      <c r="BB1170" s="3"/>
      <c r="BC1170" s="3"/>
      <c r="BD1170" s="3"/>
      <c r="BE1170" s="3"/>
      <c r="BF1170" s="3"/>
      <c r="BG1170" s="3"/>
      <c r="BH1170" s="3"/>
      <c r="BI1170" s="3"/>
    </row>
    <row r="1171" ht="12.75" customHeight="1">
      <c r="A1171" s="1"/>
      <c r="B1171" s="1" t="str">
        <f t="array" ref="B1171">ifna(iferror(xlookup(C:C,'1000'!A:A,'1000'!D:D),iferror(xlookup(C:C,'2000'!A:A,'2000'!D:D),xlookup(C:C,'3000'!A:A,'3000'!D:D))),"-")</f>
        <v>-</v>
      </c>
      <c r="C1171" s="26">
        <v>455.0</v>
      </c>
      <c r="D1171" s="27" t="s">
        <v>4286</v>
      </c>
      <c r="E1171" s="27" t="s">
        <v>4287</v>
      </c>
      <c r="F1171" s="27" t="s">
        <v>117</v>
      </c>
      <c r="G1171" s="27" t="s">
        <v>4278</v>
      </c>
      <c r="H1171" s="28">
        <v>0.0</v>
      </c>
      <c r="I1171" s="29">
        <v>0.0</v>
      </c>
      <c r="J1171" s="27" t="s">
        <v>4288</v>
      </c>
      <c r="K1171" s="30" t="s">
        <v>1008</v>
      </c>
      <c r="L1171" s="31" t="s">
        <v>1008</v>
      </c>
      <c r="M1171" s="51" t="s">
        <v>895</v>
      </c>
      <c r="N1171" s="204" t="s">
        <v>58</v>
      </c>
      <c r="O1171" s="259" t="s">
        <v>58</v>
      </c>
      <c r="P1171" s="35"/>
      <c r="Q1171" s="35"/>
      <c r="R1171" s="35"/>
      <c r="S1171" s="35"/>
      <c r="T1171" s="35"/>
      <c r="U1171" s="35"/>
      <c r="V1171" s="35"/>
      <c r="W1171" s="35"/>
      <c r="X1171" s="35"/>
      <c r="Y1171" s="35"/>
      <c r="Z1171" s="38" t="str">
        <f t="array" ref="Z1171">IFERROR(xlookup(C:C,'Follow up.1'!A:A,'Follow up.1'!AF:AF),"-")</f>
        <v>-</v>
      </c>
      <c r="AA1171" s="31"/>
      <c r="AB1171" s="31"/>
      <c r="AC1171" s="31"/>
      <c r="AD1171" s="31"/>
      <c r="AE1171" s="31"/>
      <c r="AF1171" s="31"/>
      <c r="AG1171" s="31"/>
      <c r="AH1171" s="31"/>
      <c r="AI1171" s="31"/>
      <c r="AJ1171" s="31"/>
      <c r="AK1171" s="31"/>
      <c r="AL1171" s="31"/>
      <c r="AM1171" s="31"/>
      <c r="AN1171" s="39" t="str">
        <f t="array" ref="AN1171">IFNA(TEXT(XLOOKUP(C:C,'Follow up.2'!B:B,'Follow up.2'!AF:AF),if(left(B1171,1)="3","x", "mm/yyyy")), "-")</f>
        <v>-</v>
      </c>
      <c r="AO1171" s="31"/>
      <c r="AP1171" s="27"/>
      <c r="AQ1171" s="3"/>
      <c r="AR1171" s="3"/>
      <c r="AS1171" s="3"/>
      <c r="AT1171" s="3"/>
      <c r="AU1171" s="3"/>
      <c r="AV1171" s="3"/>
      <c r="AW1171" s="3"/>
      <c r="AX1171" s="3"/>
      <c r="AY1171" s="3"/>
      <c r="AZ1171" s="3"/>
      <c r="BA1171" s="3"/>
      <c r="BB1171" s="3"/>
      <c r="BC1171" s="3"/>
      <c r="BD1171" s="3"/>
      <c r="BE1171" s="3"/>
      <c r="BF1171" s="3"/>
      <c r="BG1171" s="3"/>
      <c r="BH1171" s="3"/>
      <c r="BI1171" s="3"/>
    </row>
    <row r="1172" ht="12.75" customHeight="1">
      <c r="A1172" s="1"/>
      <c r="B1172" s="1">
        <f t="array" ref="B1172">ifna(iferror(xlookup(C:C,'1000'!A:A,'1000'!D:D),iferror(xlookup(C:C,'2000'!A:A,'2000'!D:D),xlookup(C:C,'3000'!A:A,'3000'!D:D))),"-")</f>
        <v>3043</v>
      </c>
      <c r="C1172" s="52">
        <v>252.0</v>
      </c>
      <c r="D1172" s="53" t="s">
        <v>4289</v>
      </c>
      <c r="E1172" s="53" t="s">
        <v>2531</v>
      </c>
      <c r="F1172" s="93" t="s">
        <v>117</v>
      </c>
      <c r="G1172" s="93" t="s">
        <v>4290</v>
      </c>
      <c r="H1172" s="28">
        <v>0.0</v>
      </c>
      <c r="I1172" s="54">
        <v>0.0</v>
      </c>
      <c r="J1172" s="53" t="s">
        <v>4291</v>
      </c>
      <c r="K1172" s="30"/>
      <c r="L1172" s="250"/>
      <c r="M1172" s="32"/>
      <c r="N1172" s="78" t="s">
        <v>654</v>
      </c>
      <c r="O1172" s="263" t="s">
        <v>654</v>
      </c>
      <c r="P1172" s="35" t="s">
        <v>45</v>
      </c>
      <c r="Q1172" s="35" t="s">
        <v>45</v>
      </c>
      <c r="R1172" s="35" t="s">
        <v>45</v>
      </c>
      <c r="S1172" s="35" t="s">
        <v>45</v>
      </c>
      <c r="T1172" s="35" t="s">
        <v>45</v>
      </c>
      <c r="U1172" s="35" t="s">
        <v>45</v>
      </c>
      <c r="V1172" s="35" t="s">
        <v>45</v>
      </c>
      <c r="W1172" s="35" t="s">
        <v>45</v>
      </c>
      <c r="X1172" s="35" t="s">
        <v>45</v>
      </c>
      <c r="Y1172" s="35" t="s">
        <v>45</v>
      </c>
      <c r="Z1172" s="38" t="str">
        <f t="array" ref="Z1172">IFERROR(xlookup(C:C,'Follow up.1'!A:A,'Follow up.1'!AF:AF),"-")</f>
        <v> 4/25</v>
      </c>
      <c r="AA1172" s="32" t="s">
        <v>46</v>
      </c>
      <c r="AB1172" s="32" t="s">
        <v>57</v>
      </c>
      <c r="AC1172" s="32" t="s">
        <v>86</v>
      </c>
      <c r="AD1172" s="32" t="s">
        <v>86</v>
      </c>
      <c r="AE1172" s="32"/>
      <c r="AF1172" s="32" t="s">
        <v>86</v>
      </c>
      <c r="AG1172" s="32" t="s">
        <v>47</v>
      </c>
      <c r="AH1172" s="32"/>
      <c r="AI1172" s="32" t="s">
        <v>262</v>
      </c>
      <c r="AJ1172" s="32" t="s">
        <v>198</v>
      </c>
      <c r="AK1172" s="32" t="s">
        <v>56</v>
      </c>
      <c r="AL1172" s="32" t="s">
        <v>89</v>
      </c>
      <c r="AM1172" s="32" t="s">
        <v>121</v>
      </c>
      <c r="AN1172" s="39" t="str">
        <f t="array" ref="AN1172">IFNA(TEXT(XLOOKUP(C:C,'Follow up.2'!B:B,'Follow up.2'!AF:AF),if(left(B1172,1)="3","x", "mm/yyyy")), "-")</f>
        <v>x</v>
      </c>
      <c r="AO1172" s="31"/>
      <c r="AP1172" s="27"/>
      <c r="AQ1172" s="3"/>
      <c r="AR1172" s="3"/>
      <c r="AS1172" s="3"/>
      <c r="AT1172" s="3"/>
      <c r="AU1172" s="3"/>
      <c r="AV1172" s="3"/>
      <c r="AW1172" s="3"/>
      <c r="AX1172" s="3"/>
      <c r="AY1172" s="3"/>
      <c r="AZ1172" s="3"/>
      <c r="BA1172" s="3"/>
      <c r="BB1172" s="3"/>
      <c r="BC1172" s="3"/>
      <c r="BD1172" s="3"/>
      <c r="BE1172" s="3"/>
      <c r="BF1172" s="3"/>
      <c r="BG1172" s="3"/>
      <c r="BH1172" s="3"/>
      <c r="BI1172" s="3"/>
    </row>
    <row r="1173" ht="12.75" customHeight="1">
      <c r="A1173" s="1"/>
      <c r="B1173" s="1">
        <f t="array" ref="B1173">ifna(iferror(xlookup(C:C,'1000'!A:A,'1000'!D:D),iferror(xlookup(C:C,'2000'!A:A,'2000'!D:D),xlookup(C:C,'3000'!A:A,'3000'!D:D))),"-")</f>
        <v>3060</v>
      </c>
      <c r="C1173" s="26">
        <v>433.0</v>
      </c>
      <c r="D1173" s="27" t="s">
        <v>859</v>
      </c>
      <c r="E1173" s="27" t="s">
        <v>4292</v>
      </c>
      <c r="F1173" s="27" t="s">
        <v>117</v>
      </c>
      <c r="G1173" s="27" t="s">
        <v>4293</v>
      </c>
      <c r="H1173" s="28">
        <v>0.0</v>
      </c>
      <c r="I1173" s="29" t="s">
        <v>4294</v>
      </c>
      <c r="J1173" s="27" t="s">
        <v>4294</v>
      </c>
      <c r="K1173" s="30" t="s">
        <v>4295</v>
      </c>
      <c r="L1173" s="255" t="s">
        <v>4295</v>
      </c>
      <c r="M1173" s="31"/>
      <c r="N1173" s="204" t="s">
        <v>58</v>
      </c>
      <c r="O1173" s="259" t="s">
        <v>58</v>
      </c>
      <c r="P1173" s="35"/>
      <c r="Q1173" s="35"/>
      <c r="R1173" s="35"/>
      <c r="S1173" s="35"/>
      <c r="T1173" s="35"/>
      <c r="U1173" s="35"/>
      <c r="V1173" s="35"/>
      <c r="W1173" s="35"/>
      <c r="X1173" s="35"/>
      <c r="Y1173" s="35"/>
      <c r="Z1173" s="38" t="str">
        <f t="array" ref="Z1173">IFERROR(xlookup(C:C,'Follow up.1'!A:A,'Follow up.1'!AF:AF),"-")</f>
        <v>-</v>
      </c>
      <c r="AA1173" s="31"/>
      <c r="AB1173" s="31"/>
      <c r="AC1173" s="31"/>
      <c r="AD1173" s="31"/>
      <c r="AE1173" s="31"/>
      <c r="AF1173" s="31"/>
      <c r="AG1173" s="31"/>
      <c r="AH1173" s="31"/>
      <c r="AI1173" s="31"/>
      <c r="AJ1173" s="31"/>
      <c r="AK1173" s="31"/>
      <c r="AL1173" s="31"/>
      <c r="AM1173" s="31"/>
      <c r="AN1173" s="39" t="str">
        <f t="array" ref="AN1173">IFNA(TEXT(XLOOKUP(C:C,'Follow up.2'!B:B,'Follow up.2'!AF:AF),if(left(B1173,1)="3","x", "mm/yyyy")), "-")</f>
        <v>-</v>
      </c>
      <c r="AO1173" s="31"/>
      <c r="AP1173" s="27"/>
      <c r="AQ1173" s="3"/>
      <c r="AR1173" s="3"/>
      <c r="AS1173" s="3"/>
      <c r="AT1173" s="3"/>
      <c r="AU1173" s="3"/>
      <c r="AV1173" s="3"/>
      <c r="AW1173" s="3"/>
      <c r="AX1173" s="3"/>
      <c r="AY1173" s="3"/>
      <c r="AZ1173" s="3"/>
      <c r="BA1173" s="3"/>
      <c r="BB1173" s="3"/>
      <c r="BC1173" s="3"/>
      <c r="BD1173" s="3"/>
      <c r="BE1173" s="3"/>
      <c r="BF1173" s="3"/>
      <c r="BG1173" s="3"/>
      <c r="BH1173" s="3"/>
      <c r="BI1173" s="3"/>
    </row>
    <row r="1174" ht="12.75" customHeight="1">
      <c r="A1174" s="1"/>
      <c r="B1174" s="1">
        <f t="array" ref="B1174">ifna(iferror(xlookup(C:C,'1000'!A:A,'1000'!D:D),iferror(xlookup(C:C,'2000'!A:A,'2000'!D:D),xlookup(C:C,'3000'!A:A,'3000'!D:D))),"-")</f>
        <v>3066</v>
      </c>
      <c r="C1174" s="26">
        <v>430.0</v>
      </c>
      <c r="D1174" s="27" t="s">
        <v>4296</v>
      </c>
      <c r="E1174" s="27" t="s">
        <v>4297</v>
      </c>
      <c r="F1174" s="27" t="s">
        <v>117</v>
      </c>
      <c r="G1174" s="27" t="s">
        <v>4293</v>
      </c>
      <c r="H1174" s="28">
        <v>0.0</v>
      </c>
      <c r="I1174" s="29">
        <v>0.0</v>
      </c>
      <c r="J1174" s="27" t="s">
        <v>4298</v>
      </c>
      <c r="K1174" s="30" t="s">
        <v>4299</v>
      </c>
      <c r="L1174" s="255" t="s">
        <v>4299</v>
      </c>
      <c r="M1174" s="32" t="s">
        <v>4300</v>
      </c>
      <c r="N1174" s="78" t="s">
        <v>654</v>
      </c>
      <c r="O1174" s="259" t="s">
        <v>654</v>
      </c>
      <c r="P1174" s="35" t="s">
        <v>45</v>
      </c>
      <c r="Q1174" s="35" t="s">
        <v>45</v>
      </c>
      <c r="R1174" s="35" t="s">
        <v>45</v>
      </c>
      <c r="S1174" s="35" t="s">
        <v>45</v>
      </c>
      <c r="T1174" s="35" t="s">
        <v>45</v>
      </c>
      <c r="U1174" s="35" t="s">
        <v>45</v>
      </c>
      <c r="V1174" s="35" t="s">
        <v>45</v>
      </c>
      <c r="W1174" s="35" t="s">
        <v>45</v>
      </c>
      <c r="X1174" s="35" t="s">
        <v>45</v>
      </c>
      <c r="Y1174" s="35" t="s">
        <v>45</v>
      </c>
      <c r="Z1174" s="38" t="str">
        <f t="array" ref="Z1174">IFERROR(xlookup(C:C,'Follow up.1'!A:A,'Follow up.1'!AF:AF),"-")</f>
        <v> 3/25</v>
      </c>
      <c r="AA1174" s="32" t="s">
        <v>46</v>
      </c>
      <c r="AB1174" s="32" t="s">
        <v>87</v>
      </c>
      <c r="AC1174" s="32" t="s">
        <v>87</v>
      </c>
      <c r="AD1174" s="32" t="s">
        <v>87</v>
      </c>
      <c r="AE1174" s="32"/>
      <c r="AF1174" s="32" t="s">
        <v>239</v>
      </c>
      <c r="AG1174" s="32" t="s">
        <v>57</v>
      </c>
      <c r="AH1174" s="32"/>
      <c r="AI1174" s="32" t="s">
        <v>239</v>
      </c>
      <c r="AJ1174" s="32" t="s">
        <v>239</v>
      </c>
      <c r="AK1174" s="32" t="s">
        <v>57</v>
      </c>
      <c r="AL1174" s="32" t="s">
        <v>57</v>
      </c>
      <c r="AM1174" s="32"/>
      <c r="AN1174" s="39" t="str">
        <f t="array" ref="AN1174">IFNA(TEXT(XLOOKUP(C:C,'Follow up.2'!B:B,'Follow up.2'!AF:AF),if(left(B1174,1)="3","x", "mm/yyyy")), "-")</f>
        <v/>
      </c>
      <c r="AO1174" s="31"/>
      <c r="AP1174" s="27"/>
      <c r="AQ1174" s="3"/>
      <c r="AR1174" s="3"/>
      <c r="AS1174" s="3"/>
      <c r="AT1174" s="3"/>
      <c r="AU1174" s="3"/>
      <c r="AV1174" s="3"/>
      <c r="AW1174" s="3"/>
      <c r="AX1174" s="3"/>
      <c r="AY1174" s="3"/>
      <c r="AZ1174" s="3"/>
      <c r="BA1174" s="3"/>
      <c r="BB1174" s="3"/>
      <c r="BC1174" s="3"/>
      <c r="BD1174" s="3"/>
      <c r="BE1174" s="3"/>
      <c r="BF1174" s="3"/>
      <c r="BG1174" s="3"/>
      <c r="BH1174" s="3"/>
      <c r="BI1174" s="3"/>
    </row>
    <row r="1175" ht="12.75" customHeight="1">
      <c r="A1175" s="1"/>
      <c r="B1175" s="1" t="str">
        <f t="array" ref="B1175">ifna(iferror(xlookup(C:C,'1000'!A:A,'1000'!D:D),iferror(xlookup(C:C,'2000'!A:A,'2000'!D:D),xlookup(C:C,'3000'!A:A,'3000'!D:D))),"-")</f>
        <v>-</v>
      </c>
      <c r="C1175" s="26">
        <v>593.0</v>
      </c>
      <c r="D1175" s="27" t="s">
        <v>1948</v>
      </c>
      <c r="E1175" s="27" t="s">
        <v>959</v>
      </c>
      <c r="F1175" s="27" t="s">
        <v>117</v>
      </c>
      <c r="G1175" s="27" t="s">
        <v>4293</v>
      </c>
      <c r="H1175" s="28">
        <v>0.0</v>
      </c>
      <c r="I1175" s="29">
        <v>0.0</v>
      </c>
      <c r="J1175" s="27" t="s">
        <v>4301</v>
      </c>
      <c r="K1175" s="30" t="s">
        <v>4302</v>
      </c>
      <c r="L1175" s="255" t="s">
        <v>4302</v>
      </c>
      <c r="M1175" s="31"/>
      <c r="N1175" s="204" t="s">
        <v>58</v>
      </c>
      <c r="O1175" s="259" t="s">
        <v>58</v>
      </c>
      <c r="P1175" s="35"/>
      <c r="Q1175" s="35"/>
      <c r="R1175" s="35"/>
      <c r="S1175" s="35"/>
      <c r="T1175" s="35"/>
      <c r="U1175" s="35"/>
      <c r="V1175" s="35"/>
      <c r="W1175" s="35"/>
      <c r="X1175" s="35"/>
      <c r="Y1175" s="35"/>
      <c r="Z1175" s="38" t="str">
        <f t="array" ref="Z1175">IFERROR(xlookup(C:C,'Follow up.1'!A:A,'Follow up.1'!AF:AF),"-")</f>
        <v>-</v>
      </c>
      <c r="AA1175" s="31"/>
      <c r="AB1175" s="31"/>
      <c r="AC1175" s="31"/>
      <c r="AD1175" s="31"/>
      <c r="AE1175" s="31"/>
      <c r="AF1175" s="31"/>
      <c r="AG1175" s="31"/>
      <c r="AH1175" s="31"/>
      <c r="AI1175" s="31"/>
      <c r="AJ1175" s="31"/>
      <c r="AK1175" s="31"/>
      <c r="AL1175" s="31"/>
      <c r="AM1175" s="31"/>
      <c r="AN1175" s="39" t="str">
        <f t="array" ref="AN1175">IFNA(TEXT(XLOOKUP(C:C,'Follow up.2'!B:B,'Follow up.2'!AF:AF),if(left(B1175,1)="3","x", "mm/yyyy")), "-")</f>
        <v>-</v>
      </c>
      <c r="AO1175" s="31"/>
      <c r="AP1175" s="27"/>
      <c r="AQ1175" s="3"/>
      <c r="AR1175" s="3"/>
      <c r="AS1175" s="3"/>
      <c r="AT1175" s="3"/>
      <c r="AU1175" s="3"/>
      <c r="AV1175" s="3"/>
      <c r="AW1175" s="3"/>
      <c r="AX1175" s="3"/>
      <c r="AY1175" s="3"/>
      <c r="AZ1175" s="3"/>
      <c r="BA1175" s="3"/>
      <c r="BB1175" s="3"/>
      <c r="BC1175" s="3"/>
      <c r="BD1175" s="3"/>
      <c r="BE1175" s="3"/>
      <c r="BF1175" s="3"/>
      <c r="BG1175" s="3"/>
      <c r="BH1175" s="3"/>
      <c r="BI1175" s="3"/>
    </row>
    <row r="1176" ht="12.75" customHeight="1">
      <c r="A1176" s="1"/>
      <c r="B1176" s="1" t="str">
        <f t="array" ref="B1176">ifna(iferror(xlookup(C:C,'1000'!A:A,'1000'!D:D),iferror(xlookup(C:C,'2000'!A:A,'2000'!D:D),xlookup(C:C,'3000'!A:A,'3000'!D:D))),"-")</f>
        <v>-</v>
      </c>
      <c r="C1176" s="26">
        <v>700.0</v>
      </c>
      <c r="D1176" s="27" t="s">
        <v>1452</v>
      </c>
      <c r="E1176" s="27" t="s">
        <v>4084</v>
      </c>
      <c r="F1176" s="27" t="s">
        <v>117</v>
      </c>
      <c r="G1176" s="27" t="s">
        <v>4293</v>
      </c>
      <c r="H1176" s="28">
        <v>0.0</v>
      </c>
      <c r="I1176" s="29">
        <v>0.0</v>
      </c>
      <c r="J1176" s="27" t="s">
        <v>4303</v>
      </c>
      <c r="K1176" s="30" t="s">
        <v>4304</v>
      </c>
      <c r="L1176" s="255" t="s">
        <v>4304</v>
      </c>
      <c r="M1176" s="51" t="s">
        <v>895</v>
      </c>
      <c r="N1176" s="204" t="s">
        <v>58</v>
      </c>
      <c r="O1176" s="259" t="s">
        <v>58</v>
      </c>
      <c r="P1176" s="35"/>
      <c r="Q1176" s="35"/>
      <c r="R1176" s="35"/>
      <c r="S1176" s="35"/>
      <c r="T1176" s="35"/>
      <c r="U1176" s="35"/>
      <c r="V1176" s="35"/>
      <c r="W1176" s="35"/>
      <c r="X1176" s="35"/>
      <c r="Y1176" s="35"/>
      <c r="Z1176" s="38" t="str">
        <f t="array" ref="Z1176">IFERROR(xlookup(C:C,'Follow up.1'!A:A,'Follow up.1'!AF:AF),"-")</f>
        <v>-</v>
      </c>
      <c r="AA1176" s="31"/>
      <c r="AB1176" s="31"/>
      <c r="AC1176" s="31"/>
      <c r="AD1176" s="31"/>
      <c r="AE1176" s="31"/>
      <c r="AF1176" s="31"/>
      <c r="AG1176" s="31"/>
      <c r="AH1176" s="31"/>
      <c r="AI1176" s="31"/>
      <c r="AJ1176" s="31"/>
      <c r="AK1176" s="31"/>
      <c r="AL1176" s="31"/>
      <c r="AM1176" s="31"/>
      <c r="AN1176" s="39" t="str">
        <f t="array" ref="AN1176">IFNA(TEXT(XLOOKUP(C:C,'Follow up.2'!B:B,'Follow up.2'!AF:AF),if(left(B1176,1)="3","x", "mm/yyyy")), "-")</f>
        <v>-</v>
      </c>
      <c r="AO1176" s="31"/>
      <c r="AP1176" s="27"/>
      <c r="AQ1176" s="3"/>
      <c r="AR1176" s="3"/>
      <c r="AS1176" s="3"/>
      <c r="AT1176" s="3"/>
      <c r="AU1176" s="3"/>
      <c r="AV1176" s="3"/>
      <c r="AW1176" s="3"/>
      <c r="AX1176" s="3"/>
      <c r="AY1176" s="3"/>
      <c r="AZ1176" s="3"/>
      <c r="BA1176" s="3"/>
      <c r="BB1176" s="3"/>
      <c r="BC1176" s="3"/>
      <c r="BD1176" s="3"/>
      <c r="BE1176" s="3"/>
      <c r="BF1176" s="3"/>
      <c r="BG1176" s="3"/>
      <c r="BH1176" s="3"/>
      <c r="BI1176" s="3"/>
    </row>
    <row r="1177" ht="12.75" customHeight="1">
      <c r="A1177" s="1"/>
      <c r="B1177" s="1" t="str">
        <f t="array" ref="B1177">ifna(iferror(xlookup(C:C,'1000'!A:A,'1000'!D:D),iferror(xlookup(C:C,'2000'!A:A,'2000'!D:D),xlookup(C:C,'3000'!A:A,'3000'!D:D))),"-")</f>
        <v>-</v>
      </c>
      <c r="C1177" s="26">
        <v>825.0</v>
      </c>
      <c r="D1177" s="27" t="s">
        <v>4305</v>
      </c>
      <c r="E1177" s="27" t="s">
        <v>4306</v>
      </c>
      <c r="F1177" s="27" t="s">
        <v>117</v>
      </c>
      <c r="G1177" s="27" t="s">
        <v>4293</v>
      </c>
      <c r="H1177" s="28">
        <v>0.0</v>
      </c>
      <c r="I1177" s="29">
        <v>0.0</v>
      </c>
      <c r="J1177" s="27" t="s">
        <v>4307</v>
      </c>
      <c r="K1177" s="30" t="s">
        <v>42</v>
      </c>
      <c r="L1177" s="255" t="s">
        <v>42</v>
      </c>
      <c r="M1177" s="51" t="s">
        <v>895</v>
      </c>
      <c r="N1177" s="204" t="s">
        <v>58</v>
      </c>
      <c r="O1177" s="259" t="s">
        <v>58</v>
      </c>
      <c r="P1177" s="35"/>
      <c r="Q1177" s="35"/>
      <c r="R1177" s="35"/>
      <c r="S1177" s="35"/>
      <c r="T1177" s="35"/>
      <c r="U1177" s="35"/>
      <c r="V1177" s="35"/>
      <c r="W1177" s="35"/>
      <c r="X1177" s="35"/>
      <c r="Y1177" s="35"/>
      <c r="Z1177" s="38" t="str">
        <f t="array" ref="Z1177">IFERROR(xlookup(C:C,'Follow up.1'!A:A,'Follow up.1'!AF:AF),"-")</f>
        <v>-</v>
      </c>
      <c r="AA1177" s="31"/>
      <c r="AB1177" s="31"/>
      <c r="AC1177" s="31"/>
      <c r="AD1177" s="31"/>
      <c r="AE1177" s="31"/>
      <c r="AF1177" s="31"/>
      <c r="AG1177" s="31"/>
      <c r="AH1177" s="31"/>
      <c r="AI1177" s="31"/>
      <c r="AJ1177" s="31"/>
      <c r="AK1177" s="31"/>
      <c r="AL1177" s="31"/>
      <c r="AM1177" s="31"/>
      <c r="AN1177" s="39" t="str">
        <f t="array" ref="AN1177">IFNA(TEXT(XLOOKUP(C:C,'Follow up.2'!B:B,'Follow up.2'!AF:AF),if(left(B1177,1)="3","x", "mm/yyyy")), "-")</f>
        <v>-</v>
      </c>
      <c r="AO1177" s="31"/>
      <c r="AP1177" s="27"/>
      <c r="AQ1177" s="3"/>
      <c r="AR1177" s="3"/>
      <c r="AS1177" s="3"/>
      <c r="AT1177" s="3"/>
      <c r="AU1177" s="3"/>
      <c r="AV1177" s="3"/>
      <c r="AW1177" s="3"/>
      <c r="AX1177" s="3"/>
      <c r="AY1177" s="3"/>
      <c r="AZ1177" s="3"/>
      <c r="BA1177" s="3"/>
      <c r="BB1177" s="3"/>
      <c r="BC1177" s="3"/>
      <c r="BD1177" s="3"/>
      <c r="BE1177" s="3"/>
      <c r="BF1177" s="3"/>
      <c r="BG1177" s="3"/>
      <c r="BH1177" s="3"/>
      <c r="BI1177" s="3"/>
    </row>
    <row r="1178" ht="12.75" customHeight="1">
      <c r="A1178" s="1"/>
      <c r="B1178" s="1" t="str">
        <f t="array" ref="B1178">ifna(iferror(xlookup(C:C,'1000'!A:A,'1000'!D:D),iferror(xlookup(C:C,'2000'!A:A,'2000'!D:D),xlookup(C:C,'3000'!A:A,'3000'!D:D))),"-")</f>
        <v>-</v>
      </c>
      <c r="C1178" s="26">
        <v>840.0</v>
      </c>
      <c r="D1178" s="27" t="s">
        <v>689</v>
      </c>
      <c r="E1178" s="27" t="s">
        <v>4308</v>
      </c>
      <c r="F1178" s="27" t="s">
        <v>117</v>
      </c>
      <c r="G1178" s="27" t="s">
        <v>4293</v>
      </c>
      <c r="H1178" s="28" t="e">
        <v>#N/A</v>
      </c>
      <c r="I1178" s="29" t="e">
        <v>#N/A</v>
      </c>
      <c r="J1178" s="27" t="s">
        <v>4309</v>
      </c>
      <c r="K1178" s="30" t="s">
        <v>237</v>
      </c>
      <c r="L1178" s="255" t="s">
        <v>237</v>
      </c>
      <c r="M1178" s="51" t="s">
        <v>895</v>
      </c>
      <c r="N1178" s="204" t="s">
        <v>58</v>
      </c>
      <c r="O1178" s="259" t="s">
        <v>58</v>
      </c>
      <c r="P1178" s="35"/>
      <c r="Q1178" s="35"/>
      <c r="R1178" s="35"/>
      <c r="S1178" s="35"/>
      <c r="T1178" s="35"/>
      <c r="U1178" s="35"/>
      <c r="V1178" s="35"/>
      <c r="W1178" s="35"/>
      <c r="X1178" s="35"/>
      <c r="Y1178" s="35"/>
      <c r="Z1178" s="38" t="str">
        <f t="array" ref="Z1178">IFERROR(xlookup(C:C,'Follow up.1'!A:A,'Follow up.1'!AF:AF),"-")</f>
        <v>-</v>
      </c>
      <c r="AA1178" s="31"/>
      <c r="AB1178" s="31"/>
      <c r="AC1178" s="31"/>
      <c r="AD1178" s="31"/>
      <c r="AE1178" s="31"/>
      <c r="AF1178" s="31"/>
      <c r="AG1178" s="31"/>
      <c r="AH1178" s="31"/>
      <c r="AI1178" s="31"/>
      <c r="AJ1178" s="31"/>
      <c r="AK1178" s="31"/>
      <c r="AL1178" s="31"/>
      <c r="AM1178" s="31"/>
      <c r="AN1178" s="39" t="str">
        <f t="array" ref="AN1178">IFNA(TEXT(XLOOKUP(C:C,'Follow up.2'!B:B,'Follow up.2'!AF:AF),if(left(B1178,1)="3","x", "mm/yyyy")), "-")</f>
        <v>-</v>
      </c>
      <c r="AO1178" s="31"/>
      <c r="AP1178" s="27"/>
      <c r="AQ1178" s="3"/>
      <c r="AR1178" s="3"/>
      <c r="AS1178" s="3"/>
      <c r="AT1178" s="3"/>
      <c r="AU1178" s="3"/>
      <c r="AV1178" s="3"/>
      <c r="AW1178" s="3"/>
      <c r="AX1178" s="3"/>
      <c r="AY1178" s="3"/>
      <c r="AZ1178" s="3"/>
      <c r="BA1178" s="3"/>
      <c r="BB1178" s="3"/>
      <c r="BC1178" s="3"/>
      <c r="BD1178" s="3"/>
      <c r="BE1178" s="3"/>
      <c r="BF1178" s="3"/>
      <c r="BG1178" s="3"/>
      <c r="BH1178" s="3"/>
      <c r="BI1178" s="3"/>
    </row>
    <row r="1179" ht="12.75" customHeight="1">
      <c r="A1179" s="1"/>
      <c r="B1179" s="1" t="str">
        <f t="array" ref="B1179">ifna(iferror(xlookup(C:C,'1000'!A:A,'1000'!D:D),iferror(xlookup(C:C,'2000'!A:A,'2000'!D:D),xlookup(C:C,'3000'!A:A,'3000'!D:D))),"-")</f>
        <v>-</v>
      </c>
      <c r="C1179" s="26">
        <v>948.0</v>
      </c>
      <c r="D1179" s="27" t="s">
        <v>4310</v>
      </c>
      <c r="E1179" s="27" t="s">
        <v>4311</v>
      </c>
      <c r="F1179" s="27" t="s">
        <v>117</v>
      </c>
      <c r="G1179" s="27" t="s">
        <v>4293</v>
      </c>
      <c r="H1179" s="28">
        <v>0.0</v>
      </c>
      <c r="I1179" s="29">
        <v>0.0</v>
      </c>
      <c r="J1179" s="27" t="s">
        <v>4312</v>
      </c>
      <c r="K1179" s="30" t="s">
        <v>42</v>
      </c>
      <c r="L1179" s="255" t="s">
        <v>42</v>
      </c>
      <c r="M1179" s="51" t="s">
        <v>895</v>
      </c>
      <c r="N1179" s="204" t="s">
        <v>58</v>
      </c>
      <c r="O1179" s="259" t="s">
        <v>58</v>
      </c>
      <c r="P1179" s="35"/>
      <c r="Q1179" s="35"/>
      <c r="R1179" s="35"/>
      <c r="S1179" s="35"/>
      <c r="T1179" s="35"/>
      <c r="U1179" s="35"/>
      <c r="V1179" s="35"/>
      <c r="W1179" s="35"/>
      <c r="X1179" s="35"/>
      <c r="Y1179" s="35"/>
      <c r="Z1179" s="38" t="str">
        <f t="array" ref="Z1179">IFERROR(xlookup(C:C,'Follow up.1'!A:A,'Follow up.1'!AF:AF),"-")</f>
        <v>-</v>
      </c>
      <c r="AA1179" s="31"/>
      <c r="AB1179" s="31"/>
      <c r="AC1179" s="31"/>
      <c r="AD1179" s="31"/>
      <c r="AE1179" s="31"/>
      <c r="AF1179" s="31"/>
      <c r="AG1179" s="31"/>
      <c r="AH1179" s="31"/>
      <c r="AI1179" s="31"/>
      <c r="AJ1179" s="31"/>
      <c r="AK1179" s="31"/>
      <c r="AL1179" s="31"/>
      <c r="AM1179" s="31"/>
      <c r="AN1179" s="39" t="str">
        <f t="array" ref="AN1179">IFNA(TEXT(XLOOKUP(C:C,'Follow up.2'!B:B,'Follow up.2'!AF:AF),if(left(B1179,1)="3","x", "mm/yyyy")), "-")</f>
        <v>-</v>
      </c>
      <c r="AO1179" s="31"/>
      <c r="AP1179" s="27"/>
      <c r="AQ1179" s="3"/>
      <c r="AR1179" s="3"/>
      <c r="AS1179" s="3"/>
      <c r="AT1179" s="3"/>
      <c r="AU1179" s="3"/>
      <c r="AV1179" s="3"/>
      <c r="AW1179" s="3"/>
      <c r="AX1179" s="3"/>
      <c r="AY1179" s="3"/>
      <c r="AZ1179" s="3"/>
      <c r="BA1179" s="3"/>
      <c r="BB1179" s="3"/>
      <c r="BC1179" s="3"/>
      <c r="BD1179" s="3"/>
      <c r="BE1179" s="3"/>
      <c r="BF1179" s="3"/>
      <c r="BG1179" s="3"/>
      <c r="BH1179" s="3"/>
      <c r="BI1179" s="3"/>
    </row>
    <row r="1180" ht="12.75" customHeight="1">
      <c r="A1180" s="1"/>
      <c r="B1180" s="1" t="str">
        <f t="array" ref="B1180">ifna(iferror(xlookup(C:C,'1000'!A:A,'1000'!D:D),iferror(xlookup(C:C,'2000'!A:A,'2000'!D:D),xlookup(C:C,'3000'!A:A,'3000'!D:D))),"-")</f>
        <v>-</v>
      </c>
      <c r="C1180" s="26">
        <v>550.0</v>
      </c>
      <c r="D1180" s="27" t="s">
        <v>1995</v>
      </c>
      <c r="E1180" s="27" t="s">
        <v>4313</v>
      </c>
      <c r="F1180" s="27" t="s">
        <v>117</v>
      </c>
      <c r="G1180" s="27" t="s">
        <v>4314</v>
      </c>
      <c r="H1180" s="28" t="s">
        <v>4315</v>
      </c>
      <c r="I1180" s="29">
        <v>0.0</v>
      </c>
      <c r="J1180" s="27" t="s">
        <v>4316</v>
      </c>
      <c r="K1180" s="30" t="s">
        <v>2738</v>
      </c>
      <c r="L1180" s="255" t="s">
        <v>2738</v>
      </c>
      <c r="M1180" s="31"/>
      <c r="N1180" s="204" t="s">
        <v>58</v>
      </c>
      <c r="O1180" s="259" t="s">
        <v>58</v>
      </c>
      <c r="P1180" s="35"/>
      <c r="Q1180" s="35"/>
      <c r="R1180" s="35"/>
      <c r="S1180" s="35"/>
      <c r="T1180" s="35"/>
      <c r="U1180" s="35"/>
      <c r="V1180" s="35"/>
      <c r="W1180" s="35"/>
      <c r="X1180" s="35"/>
      <c r="Y1180" s="35"/>
      <c r="Z1180" s="38" t="str">
        <f t="array" ref="Z1180">IFERROR(xlookup(C:C,'Follow up.1'!A:A,'Follow up.1'!AF:AF),"-")</f>
        <v>-</v>
      </c>
      <c r="AA1180" s="31"/>
      <c r="AB1180" s="31"/>
      <c r="AC1180" s="31"/>
      <c r="AD1180" s="31"/>
      <c r="AE1180" s="31"/>
      <c r="AF1180" s="31"/>
      <c r="AG1180" s="31"/>
      <c r="AH1180" s="31"/>
      <c r="AI1180" s="31"/>
      <c r="AJ1180" s="31"/>
      <c r="AK1180" s="31"/>
      <c r="AL1180" s="31"/>
      <c r="AM1180" s="31"/>
      <c r="AN1180" s="39" t="str">
        <f t="array" ref="AN1180">IFNA(TEXT(XLOOKUP(C:C,'Follow up.2'!B:B,'Follow up.2'!AF:AF),if(left(B1180,1)="3","x", "mm/yyyy")), "-")</f>
        <v>-</v>
      </c>
      <c r="AO1180" s="31"/>
      <c r="AP1180" s="27"/>
      <c r="AQ1180" s="3"/>
      <c r="AR1180" s="3"/>
      <c r="AS1180" s="3"/>
      <c r="AT1180" s="3"/>
      <c r="AU1180" s="3"/>
      <c r="AV1180" s="3"/>
      <c r="AW1180" s="3"/>
      <c r="AX1180" s="3"/>
      <c r="AY1180" s="3"/>
      <c r="AZ1180" s="3"/>
      <c r="BA1180" s="3"/>
      <c r="BB1180" s="3"/>
      <c r="BC1180" s="3"/>
      <c r="BD1180" s="3"/>
      <c r="BE1180" s="3"/>
      <c r="BF1180" s="3"/>
      <c r="BG1180" s="3"/>
      <c r="BH1180" s="3"/>
      <c r="BI1180" s="3"/>
    </row>
    <row r="1181" ht="12.75" customHeight="1">
      <c r="A1181" s="1"/>
      <c r="B1181" s="1" t="str">
        <f t="array" ref="B1181">ifna(iferror(xlookup(C:C,'1000'!A:A,'1000'!D:D),iferror(xlookup(C:C,'2000'!A:A,'2000'!D:D),xlookup(C:C,'3000'!A:A,'3000'!D:D))),"-")</f>
        <v>-</v>
      </c>
      <c r="C1181" s="26">
        <v>898.0</v>
      </c>
      <c r="D1181" s="27" t="s">
        <v>642</v>
      </c>
      <c r="E1181" s="27" t="s">
        <v>4317</v>
      </c>
      <c r="F1181" s="27" t="s">
        <v>117</v>
      </c>
      <c r="G1181" s="27" t="s">
        <v>803</v>
      </c>
      <c r="H1181" s="28" t="s">
        <v>4318</v>
      </c>
      <c r="I1181" s="29">
        <v>0.0</v>
      </c>
      <c r="J1181" s="27" t="s">
        <v>4319</v>
      </c>
      <c r="K1181" s="30" t="s">
        <v>42</v>
      </c>
      <c r="L1181" s="250" t="s">
        <v>42</v>
      </c>
      <c r="M1181" s="51" t="s">
        <v>895</v>
      </c>
      <c r="N1181" s="204" t="s">
        <v>58</v>
      </c>
      <c r="O1181" s="259" t="s">
        <v>58</v>
      </c>
      <c r="P1181" s="66"/>
      <c r="Q1181" s="66"/>
      <c r="R1181" s="66"/>
      <c r="S1181" s="66"/>
      <c r="T1181" s="66"/>
      <c r="U1181" s="66"/>
      <c r="V1181" s="66"/>
      <c r="W1181" s="66"/>
      <c r="X1181" s="66"/>
      <c r="Y1181" s="66"/>
      <c r="Z1181" s="38" t="str">
        <f t="array" ref="Z1181">IFERROR(xlookup(C:C,'Follow up.1'!A:A,'Follow up.1'!AF:AF),"-")</f>
        <v>-</v>
      </c>
      <c r="AA1181" s="27"/>
      <c r="AB1181" s="27"/>
      <c r="AC1181" s="27"/>
      <c r="AD1181" s="27"/>
      <c r="AE1181" s="27"/>
      <c r="AF1181" s="27"/>
      <c r="AG1181" s="27"/>
      <c r="AH1181" s="27"/>
      <c r="AI1181" s="27"/>
      <c r="AJ1181" s="27"/>
      <c r="AK1181" s="27"/>
      <c r="AL1181" s="27"/>
      <c r="AM1181" s="27"/>
      <c r="AN1181" s="39" t="str">
        <f t="array" ref="AN1181">IFNA(TEXT(XLOOKUP(C:C,'Follow up.2'!B:B,'Follow up.2'!AF:AF),if(left(B1181,1)="3","x", "mm/yyyy")), "-")</f>
        <v>-</v>
      </c>
      <c r="AO1181" s="27"/>
      <c r="AP1181" s="27"/>
      <c r="AQ1181" s="3"/>
      <c r="AR1181" s="3"/>
      <c r="AS1181" s="3"/>
      <c r="AT1181" s="3"/>
      <c r="AU1181" s="3"/>
      <c r="AV1181" s="3"/>
      <c r="AW1181" s="3"/>
      <c r="AX1181" s="3"/>
      <c r="AY1181" s="3"/>
      <c r="AZ1181" s="3"/>
      <c r="BA1181" s="3"/>
      <c r="BB1181" s="3"/>
      <c r="BC1181" s="3"/>
      <c r="BD1181" s="3"/>
      <c r="BE1181" s="3"/>
      <c r="BF1181" s="3"/>
      <c r="BG1181" s="3"/>
      <c r="BH1181" s="3"/>
      <c r="BI1181" s="3"/>
    </row>
    <row r="1182" ht="12.75" customHeight="1">
      <c r="A1182" s="1"/>
      <c r="B1182" s="1" t="str">
        <f t="array" ref="B1182">ifna(iferror(xlookup(C:C,'1000'!A:A,'1000'!D:D),iferror(xlookup(C:C,'2000'!A:A,'2000'!D:D),xlookup(C:C,'3000'!A:A,'3000'!D:D))),"-")</f>
        <v>-</v>
      </c>
      <c r="C1182" s="26">
        <v>649.0</v>
      </c>
      <c r="D1182" s="27" t="s">
        <v>3836</v>
      </c>
      <c r="E1182" s="27" t="s">
        <v>2843</v>
      </c>
      <c r="F1182" s="27" t="s">
        <v>117</v>
      </c>
      <c r="G1182" s="27" t="s">
        <v>4320</v>
      </c>
      <c r="H1182" s="28" t="s">
        <v>4321</v>
      </c>
      <c r="I1182" s="29">
        <v>0.0</v>
      </c>
      <c r="J1182" s="27" t="s">
        <v>2845</v>
      </c>
      <c r="K1182" s="30" t="s">
        <v>569</v>
      </c>
      <c r="L1182" s="255" t="s">
        <v>569</v>
      </c>
      <c r="M1182" s="31"/>
      <c r="N1182" s="204" t="s">
        <v>58</v>
      </c>
      <c r="O1182" s="259" t="s">
        <v>58</v>
      </c>
      <c r="P1182" s="35"/>
      <c r="Q1182" s="35"/>
      <c r="R1182" s="35"/>
      <c r="S1182" s="35"/>
      <c r="T1182" s="35"/>
      <c r="U1182" s="35"/>
      <c r="V1182" s="35"/>
      <c r="W1182" s="35"/>
      <c r="X1182" s="35"/>
      <c r="Y1182" s="35"/>
      <c r="Z1182" s="38" t="str">
        <f t="array" ref="Z1182">IFERROR(xlookup(C:C,'Follow up.1'!A:A,'Follow up.1'!AF:AF),"-")</f>
        <v>-</v>
      </c>
      <c r="AA1182" s="31"/>
      <c r="AB1182" s="31"/>
      <c r="AC1182" s="31"/>
      <c r="AD1182" s="31"/>
      <c r="AE1182" s="31"/>
      <c r="AF1182" s="31"/>
      <c r="AG1182" s="31"/>
      <c r="AH1182" s="31"/>
      <c r="AI1182" s="31"/>
      <c r="AJ1182" s="31"/>
      <c r="AK1182" s="31"/>
      <c r="AL1182" s="31"/>
      <c r="AM1182" s="31"/>
      <c r="AN1182" s="39" t="str">
        <f t="array" ref="AN1182">IFNA(TEXT(XLOOKUP(C:C,'Follow up.2'!B:B,'Follow up.2'!AF:AF),if(left(B1182,1)="3","x", "mm/yyyy")), "-")</f>
        <v>-</v>
      </c>
      <c r="AO1182" s="31"/>
      <c r="AP1182" s="27"/>
      <c r="AQ1182" s="3"/>
      <c r="AR1182" s="3"/>
      <c r="AS1182" s="3"/>
      <c r="AT1182" s="3"/>
      <c r="AU1182" s="3"/>
      <c r="AV1182" s="3"/>
      <c r="AW1182" s="3"/>
      <c r="AX1182" s="3"/>
      <c r="AY1182" s="3"/>
      <c r="AZ1182" s="3"/>
      <c r="BA1182" s="3"/>
      <c r="BB1182" s="3"/>
      <c r="BC1182" s="3"/>
      <c r="BD1182" s="3"/>
      <c r="BE1182" s="3"/>
      <c r="BF1182" s="3"/>
      <c r="BG1182" s="3"/>
      <c r="BH1182" s="3"/>
      <c r="BI1182" s="3"/>
    </row>
    <row r="1183" ht="12.75" customHeight="1">
      <c r="A1183" s="1"/>
      <c r="B1183" s="1" t="str">
        <f t="array" ref="B1183">ifna(iferror(xlookup(C:C,'1000'!A:A,'1000'!D:D),iferror(xlookup(C:C,'2000'!A:A,'2000'!D:D),xlookup(C:C,'3000'!A:A,'3000'!D:D))),"-")</f>
        <v>-</v>
      </c>
      <c r="C1183" s="26">
        <v>744.0</v>
      </c>
      <c r="D1183" s="27" t="s">
        <v>1353</v>
      </c>
      <c r="E1183" s="27" t="s">
        <v>4322</v>
      </c>
      <c r="F1183" s="27" t="s">
        <v>117</v>
      </c>
      <c r="G1183" s="27" t="s">
        <v>4320</v>
      </c>
      <c r="H1183" s="28" t="s">
        <v>4323</v>
      </c>
      <c r="I1183" s="29" t="s">
        <v>4324</v>
      </c>
      <c r="J1183" s="27" t="s">
        <v>543</v>
      </c>
      <c r="K1183" s="30" t="s">
        <v>42</v>
      </c>
      <c r="L1183" s="255" t="s">
        <v>42</v>
      </c>
      <c r="M1183" s="51" t="s">
        <v>895</v>
      </c>
      <c r="N1183" s="204" t="s">
        <v>58</v>
      </c>
      <c r="O1183" s="259" t="s">
        <v>58</v>
      </c>
      <c r="P1183" s="35"/>
      <c r="Q1183" s="35"/>
      <c r="R1183" s="35"/>
      <c r="S1183" s="35"/>
      <c r="T1183" s="35"/>
      <c r="U1183" s="35"/>
      <c r="V1183" s="35"/>
      <c r="W1183" s="35"/>
      <c r="X1183" s="35"/>
      <c r="Y1183" s="35"/>
      <c r="Z1183" s="38" t="str">
        <f t="array" ref="Z1183">IFERROR(xlookup(C:C,'Follow up.1'!A:A,'Follow up.1'!AF:AF),"-")</f>
        <v>-</v>
      </c>
      <c r="AA1183" s="31"/>
      <c r="AB1183" s="31"/>
      <c r="AC1183" s="31"/>
      <c r="AD1183" s="31"/>
      <c r="AE1183" s="31"/>
      <c r="AF1183" s="31"/>
      <c r="AG1183" s="31"/>
      <c r="AH1183" s="31"/>
      <c r="AI1183" s="31"/>
      <c r="AJ1183" s="31"/>
      <c r="AK1183" s="31"/>
      <c r="AL1183" s="31"/>
      <c r="AM1183" s="31"/>
      <c r="AN1183" s="39" t="str">
        <f t="array" ref="AN1183">IFNA(TEXT(XLOOKUP(C:C,'Follow up.2'!B:B,'Follow up.2'!AF:AF),if(left(B1183,1)="3","x", "mm/yyyy")), "-")</f>
        <v>-</v>
      </c>
      <c r="AO1183" s="31"/>
      <c r="AP1183" s="27"/>
      <c r="AQ1183" s="3"/>
      <c r="AR1183" s="3"/>
      <c r="AS1183" s="3"/>
      <c r="AT1183" s="3"/>
      <c r="AU1183" s="3"/>
      <c r="AV1183" s="3"/>
      <c r="AW1183" s="3"/>
      <c r="AX1183" s="3"/>
      <c r="AY1183" s="3"/>
      <c r="AZ1183" s="3"/>
      <c r="BA1183" s="3"/>
      <c r="BB1183" s="3"/>
      <c r="BC1183" s="3"/>
      <c r="BD1183" s="3"/>
      <c r="BE1183" s="3"/>
      <c r="BF1183" s="3"/>
      <c r="BG1183" s="3"/>
      <c r="BH1183" s="3"/>
      <c r="BI1183" s="3"/>
    </row>
    <row r="1184" ht="12.75" customHeight="1">
      <c r="A1184" s="1"/>
      <c r="B1184" s="1" t="str">
        <f t="array" ref="B1184">ifna(iferror(xlookup(C:C,'1000'!A:A,'1000'!D:D),iferror(xlookup(C:C,'2000'!A:A,'2000'!D:D),xlookup(C:C,'3000'!A:A,'3000'!D:D))),"-")</f>
        <v>-</v>
      </c>
      <c r="C1184" s="26">
        <v>769.0</v>
      </c>
      <c r="D1184" s="27" t="s">
        <v>4325</v>
      </c>
      <c r="E1184" s="27" t="s">
        <v>2781</v>
      </c>
      <c r="F1184" s="27" t="s">
        <v>117</v>
      </c>
      <c r="G1184" s="27" t="s">
        <v>4320</v>
      </c>
      <c r="H1184" s="28" t="s">
        <v>2782</v>
      </c>
      <c r="I1184" s="29">
        <v>0.0</v>
      </c>
      <c r="J1184" s="27" t="s">
        <v>2783</v>
      </c>
      <c r="K1184" s="30" t="s">
        <v>392</v>
      </c>
      <c r="L1184" s="255" t="s">
        <v>392</v>
      </c>
      <c r="M1184" s="51" t="s">
        <v>895</v>
      </c>
      <c r="N1184" s="204" t="s">
        <v>58</v>
      </c>
      <c r="O1184" s="259" t="s">
        <v>58</v>
      </c>
      <c r="P1184" s="35" t="s">
        <v>45</v>
      </c>
      <c r="Q1184" s="35" t="s">
        <v>45</v>
      </c>
      <c r="R1184" s="35" t="s">
        <v>45</v>
      </c>
      <c r="S1184" s="35" t="s">
        <v>45</v>
      </c>
      <c r="T1184" s="35"/>
      <c r="U1184" s="35"/>
      <c r="V1184" s="35"/>
      <c r="W1184" s="35"/>
      <c r="X1184" s="35"/>
      <c r="Y1184" s="35"/>
      <c r="Z1184" s="38" t="str">
        <f t="array" ref="Z1184">IFERROR(xlookup(C:C,'Follow up.1'!A:A,'Follow up.1'!AF:AF),"-")</f>
        <v>-</v>
      </c>
      <c r="AA1184" s="31"/>
      <c r="AB1184" s="31"/>
      <c r="AC1184" s="31"/>
      <c r="AD1184" s="31"/>
      <c r="AE1184" s="31"/>
      <c r="AF1184" s="31"/>
      <c r="AG1184" s="31"/>
      <c r="AH1184" s="31"/>
      <c r="AI1184" s="31"/>
      <c r="AJ1184" s="31"/>
      <c r="AK1184" s="31"/>
      <c r="AL1184" s="31"/>
      <c r="AM1184" s="31"/>
      <c r="AN1184" s="39" t="str">
        <f t="array" ref="AN1184">IFNA(TEXT(XLOOKUP(C:C,'Follow up.2'!B:B,'Follow up.2'!AF:AF),if(left(B1184,1)="3","x", "mm/yyyy")), "-")</f>
        <v>-</v>
      </c>
      <c r="AO1184" s="31"/>
      <c r="AP1184" s="27"/>
      <c r="AQ1184" s="3"/>
      <c r="AR1184" s="3"/>
      <c r="AS1184" s="3"/>
      <c r="AT1184" s="3"/>
      <c r="AU1184" s="3"/>
      <c r="AV1184" s="3"/>
      <c r="AW1184" s="3"/>
      <c r="AX1184" s="3"/>
      <c r="AY1184" s="3"/>
      <c r="AZ1184" s="3"/>
      <c r="BA1184" s="3"/>
      <c r="BB1184" s="3"/>
      <c r="BC1184" s="3"/>
      <c r="BD1184" s="3"/>
      <c r="BE1184" s="3"/>
      <c r="BF1184" s="3"/>
      <c r="BG1184" s="3"/>
      <c r="BH1184" s="3"/>
      <c r="BI1184" s="3"/>
    </row>
    <row r="1185" ht="12.75" customHeight="1">
      <c r="A1185" s="1"/>
      <c r="B1185" s="1" t="str">
        <f t="array" ref="B1185">ifna(iferror(xlookup(C:C,'1000'!A:A,'1000'!D:D),iferror(xlookup(C:C,'2000'!A:A,'2000'!D:D),xlookup(C:C,'3000'!A:A,'3000'!D:D))),"-")</f>
        <v>-</v>
      </c>
      <c r="C1185" s="26">
        <v>799.0</v>
      </c>
      <c r="D1185" s="27" t="s">
        <v>317</v>
      </c>
      <c r="E1185" s="27" t="s">
        <v>1182</v>
      </c>
      <c r="F1185" s="27" t="s">
        <v>117</v>
      </c>
      <c r="G1185" s="27" t="s">
        <v>4320</v>
      </c>
      <c r="H1185" s="28" t="s">
        <v>4326</v>
      </c>
      <c r="I1185" s="29">
        <v>0.0</v>
      </c>
      <c r="J1185" s="27" t="s">
        <v>1184</v>
      </c>
      <c r="K1185" s="30" t="s">
        <v>42</v>
      </c>
      <c r="L1185" s="31" t="s">
        <v>42</v>
      </c>
      <c r="M1185" s="51" t="s">
        <v>895</v>
      </c>
      <c r="N1185" s="204" t="s">
        <v>58</v>
      </c>
      <c r="O1185" s="259" t="s">
        <v>58</v>
      </c>
      <c r="P1185" s="35"/>
      <c r="Q1185" s="35"/>
      <c r="R1185" s="35"/>
      <c r="S1185" s="35"/>
      <c r="T1185" s="35"/>
      <c r="U1185" s="35"/>
      <c r="V1185" s="35"/>
      <c r="W1185" s="35"/>
      <c r="X1185" s="35"/>
      <c r="Y1185" s="35"/>
      <c r="Z1185" s="38" t="str">
        <f t="array" ref="Z1185">IFERROR(xlookup(C:C,'Follow up.1'!A:A,'Follow up.1'!AF:AF),"-")</f>
        <v>-</v>
      </c>
      <c r="AA1185" s="31"/>
      <c r="AB1185" s="31"/>
      <c r="AC1185" s="31"/>
      <c r="AD1185" s="31"/>
      <c r="AE1185" s="31"/>
      <c r="AF1185" s="31"/>
      <c r="AG1185" s="31"/>
      <c r="AH1185" s="31"/>
      <c r="AI1185" s="31"/>
      <c r="AJ1185" s="31"/>
      <c r="AK1185" s="31"/>
      <c r="AL1185" s="31"/>
      <c r="AM1185" s="31"/>
      <c r="AN1185" s="39" t="str">
        <f t="array" ref="AN1185">IFNA(TEXT(XLOOKUP(C:C,'Follow up.2'!B:B,'Follow up.2'!AF:AF),if(left(B1185,1)="3","x", "mm/yyyy")), "-")</f>
        <v>-</v>
      </c>
      <c r="AO1185" s="31"/>
      <c r="AP1185" s="27"/>
      <c r="AQ1185" s="3"/>
      <c r="AR1185" s="3"/>
      <c r="AS1185" s="3"/>
      <c r="AT1185" s="3"/>
      <c r="AU1185" s="3"/>
      <c r="AV1185" s="3"/>
      <c r="AW1185" s="3"/>
      <c r="AX1185" s="3"/>
      <c r="AY1185" s="3"/>
      <c r="AZ1185" s="3"/>
      <c r="BA1185" s="3"/>
      <c r="BB1185" s="3"/>
      <c r="BC1185" s="3"/>
      <c r="BD1185" s="3"/>
      <c r="BE1185" s="3"/>
      <c r="BF1185" s="3"/>
      <c r="BG1185" s="3"/>
      <c r="BH1185" s="3"/>
      <c r="BI1185" s="3"/>
    </row>
    <row r="1186" ht="12.75" customHeight="1">
      <c r="A1186" s="1"/>
      <c r="B1186" s="1" t="str">
        <f t="array" ref="B1186">ifna(iferror(xlookup(C:C,'1000'!A:A,'1000'!D:D),iferror(xlookup(C:C,'2000'!A:A,'2000'!D:D),xlookup(C:C,'3000'!A:A,'3000'!D:D))),"-")</f>
        <v>-</v>
      </c>
      <c r="C1186" s="26">
        <v>870.0</v>
      </c>
      <c r="D1186" s="27" t="s">
        <v>4327</v>
      </c>
      <c r="E1186" s="27" t="s">
        <v>3131</v>
      </c>
      <c r="F1186" s="27" t="s">
        <v>117</v>
      </c>
      <c r="G1186" s="27" t="s">
        <v>4320</v>
      </c>
      <c r="H1186" s="28" t="s">
        <v>4328</v>
      </c>
      <c r="I1186" s="29" t="s">
        <v>4329</v>
      </c>
      <c r="J1186" s="27" t="s">
        <v>4330</v>
      </c>
      <c r="K1186" s="30" t="s">
        <v>42</v>
      </c>
      <c r="L1186" s="250" t="s">
        <v>42</v>
      </c>
      <c r="M1186" s="51" t="s">
        <v>895</v>
      </c>
      <c r="N1186" s="204" t="s">
        <v>58</v>
      </c>
      <c r="O1186" s="259" t="s">
        <v>58</v>
      </c>
      <c r="P1186" s="66"/>
      <c r="Q1186" s="66"/>
      <c r="R1186" s="66"/>
      <c r="S1186" s="66"/>
      <c r="T1186" s="66"/>
      <c r="U1186" s="66"/>
      <c r="V1186" s="66"/>
      <c r="W1186" s="66"/>
      <c r="X1186" s="66"/>
      <c r="Y1186" s="66"/>
      <c r="Z1186" s="38" t="str">
        <f t="array" ref="Z1186">IFERROR(xlookup(C:C,'Follow up.1'!A:A,'Follow up.1'!AF:AF),"-")</f>
        <v>-</v>
      </c>
      <c r="AA1186" s="27"/>
      <c r="AB1186" s="27"/>
      <c r="AC1186" s="27"/>
      <c r="AD1186" s="27"/>
      <c r="AE1186" s="27"/>
      <c r="AF1186" s="27"/>
      <c r="AG1186" s="27"/>
      <c r="AH1186" s="27"/>
      <c r="AI1186" s="27"/>
      <c r="AJ1186" s="27"/>
      <c r="AK1186" s="27"/>
      <c r="AL1186" s="27"/>
      <c r="AM1186" s="27"/>
      <c r="AN1186" s="39" t="str">
        <f t="array" ref="AN1186">IFNA(TEXT(XLOOKUP(C:C,'Follow up.2'!B:B,'Follow up.2'!AF:AF),if(left(B1186,1)="3","x", "mm/yyyy")), "-")</f>
        <v>-</v>
      </c>
      <c r="AO1186" s="27"/>
      <c r="AP1186" s="27"/>
      <c r="AQ1186" s="3"/>
      <c r="AR1186" s="3"/>
      <c r="AS1186" s="3"/>
      <c r="AT1186" s="3"/>
      <c r="AU1186" s="3"/>
      <c r="AV1186" s="3"/>
      <c r="AW1186" s="3"/>
      <c r="AX1186" s="3"/>
      <c r="AY1186" s="3"/>
      <c r="AZ1186" s="3"/>
      <c r="BA1186" s="3"/>
      <c r="BB1186" s="3"/>
      <c r="BC1186" s="3"/>
      <c r="BD1186" s="3"/>
      <c r="BE1186" s="3"/>
      <c r="BF1186" s="3"/>
      <c r="BG1186" s="3"/>
      <c r="BH1186" s="3"/>
      <c r="BI1186" s="3"/>
    </row>
    <row r="1187" ht="12.75" customHeight="1">
      <c r="A1187" s="1"/>
      <c r="B1187" s="1" t="str">
        <f t="array" ref="B1187">ifna(iferror(xlookup(C:C,'1000'!A:A,'1000'!D:D),iferror(xlookup(C:C,'2000'!A:A,'2000'!D:D),xlookup(C:C,'3000'!A:A,'3000'!D:D))),"-")</f>
        <v>-</v>
      </c>
      <c r="C1187" s="26">
        <v>871.0</v>
      </c>
      <c r="D1187" s="27" t="s">
        <v>1211</v>
      </c>
      <c r="E1187" s="27" t="s">
        <v>215</v>
      </c>
      <c r="F1187" s="27" t="s">
        <v>117</v>
      </c>
      <c r="G1187" s="27" t="s">
        <v>4320</v>
      </c>
      <c r="H1187" s="28" t="s">
        <v>1138</v>
      </c>
      <c r="I1187" s="29" t="s">
        <v>1212</v>
      </c>
      <c r="J1187" s="27" t="s">
        <v>1139</v>
      </c>
      <c r="K1187" s="30" t="s">
        <v>42</v>
      </c>
      <c r="L1187" s="250" t="s">
        <v>42</v>
      </c>
      <c r="M1187" s="51" t="s">
        <v>895</v>
      </c>
      <c r="N1187" s="204" t="s">
        <v>58</v>
      </c>
      <c r="O1187" s="259" t="s">
        <v>58</v>
      </c>
      <c r="P1187" s="66"/>
      <c r="Q1187" s="66"/>
      <c r="R1187" s="66"/>
      <c r="S1187" s="66"/>
      <c r="T1187" s="66"/>
      <c r="U1187" s="66"/>
      <c r="V1187" s="66"/>
      <c r="W1187" s="66"/>
      <c r="X1187" s="66"/>
      <c r="Y1187" s="66"/>
      <c r="Z1187" s="38" t="str">
        <f t="array" ref="Z1187">IFERROR(xlookup(C:C,'Follow up.1'!A:A,'Follow up.1'!AF:AF),"-")</f>
        <v>-</v>
      </c>
      <c r="AA1187" s="27"/>
      <c r="AB1187" s="27"/>
      <c r="AC1187" s="27"/>
      <c r="AD1187" s="27"/>
      <c r="AE1187" s="27"/>
      <c r="AF1187" s="27"/>
      <c r="AG1187" s="27"/>
      <c r="AH1187" s="27"/>
      <c r="AI1187" s="27"/>
      <c r="AJ1187" s="27"/>
      <c r="AK1187" s="27"/>
      <c r="AL1187" s="27"/>
      <c r="AM1187" s="27"/>
      <c r="AN1187" s="39" t="str">
        <f t="array" ref="AN1187">IFNA(TEXT(XLOOKUP(C:C,'Follow up.2'!B:B,'Follow up.2'!AF:AF),if(left(B1187,1)="3","x", "mm/yyyy")), "-")</f>
        <v>-</v>
      </c>
      <c r="AO1187" s="27"/>
      <c r="AP1187" s="27"/>
      <c r="AQ1187" s="3"/>
      <c r="AR1187" s="3"/>
      <c r="AS1187" s="3"/>
      <c r="AT1187" s="3"/>
      <c r="AU1187" s="3"/>
      <c r="AV1187" s="3"/>
      <c r="AW1187" s="3"/>
      <c r="AX1187" s="3"/>
      <c r="AY1187" s="3"/>
      <c r="AZ1187" s="3"/>
      <c r="BA1187" s="3"/>
      <c r="BB1187" s="3"/>
      <c r="BC1187" s="3"/>
      <c r="BD1187" s="3"/>
      <c r="BE1187" s="3"/>
      <c r="BF1187" s="3"/>
      <c r="BG1187" s="3"/>
      <c r="BH1187" s="3"/>
      <c r="BI1187" s="3"/>
    </row>
    <row r="1188" ht="12.75" customHeight="1">
      <c r="A1188" s="1"/>
      <c r="B1188" s="1" t="str">
        <f t="array" ref="B1188">ifna(iferror(xlookup(C:C,'1000'!A:A,'1000'!D:D),iferror(xlookup(C:C,'2000'!A:A,'2000'!D:D),xlookup(C:C,'3000'!A:A,'3000'!D:D))),"-")</f>
        <v>-</v>
      </c>
      <c r="C1188" s="26">
        <v>874.0</v>
      </c>
      <c r="D1188" s="27" t="s">
        <v>1080</v>
      </c>
      <c r="E1188" s="27" t="s">
        <v>1081</v>
      </c>
      <c r="F1188" s="27" t="s">
        <v>117</v>
      </c>
      <c r="G1188" s="27" t="s">
        <v>4320</v>
      </c>
      <c r="H1188" s="28" t="s">
        <v>4331</v>
      </c>
      <c r="I1188" s="29" t="s">
        <v>1083</v>
      </c>
      <c r="J1188" s="27" t="s">
        <v>1083</v>
      </c>
      <c r="K1188" s="30" t="s">
        <v>42</v>
      </c>
      <c r="L1188" s="250" t="s">
        <v>42</v>
      </c>
      <c r="M1188" s="51" t="s">
        <v>895</v>
      </c>
      <c r="N1188" s="204" t="s">
        <v>58</v>
      </c>
      <c r="O1188" s="259" t="s">
        <v>58</v>
      </c>
      <c r="P1188" s="66"/>
      <c r="Q1188" s="66"/>
      <c r="R1188" s="66"/>
      <c r="S1188" s="66"/>
      <c r="T1188" s="66"/>
      <c r="U1188" s="66"/>
      <c r="V1188" s="66"/>
      <c r="W1188" s="66"/>
      <c r="X1188" s="66"/>
      <c r="Y1188" s="66"/>
      <c r="Z1188" s="38" t="str">
        <f t="array" ref="Z1188">IFERROR(xlookup(C:C,'Follow up.1'!A:A,'Follow up.1'!AF:AF),"-")</f>
        <v>-</v>
      </c>
      <c r="AA1188" s="27"/>
      <c r="AB1188" s="27"/>
      <c r="AC1188" s="27"/>
      <c r="AD1188" s="27"/>
      <c r="AE1188" s="27"/>
      <c r="AF1188" s="27"/>
      <c r="AG1188" s="27"/>
      <c r="AH1188" s="27"/>
      <c r="AI1188" s="27"/>
      <c r="AJ1188" s="27"/>
      <c r="AK1188" s="27"/>
      <c r="AL1188" s="27"/>
      <c r="AM1188" s="27"/>
      <c r="AN1188" s="39" t="str">
        <f t="array" ref="AN1188">IFNA(TEXT(XLOOKUP(C:C,'Follow up.2'!B:B,'Follow up.2'!AF:AF),if(left(B1188,1)="3","x", "mm/yyyy")), "-")</f>
        <v>-</v>
      </c>
      <c r="AO1188" s="27"/>
      <c r="AP1188" s="27"/>
      <c r="AQ1188" s="3"/>
      <c r="AR1188" s="3"/>
      <c r="AS1188" s="3"/>
      <c r="AT1188" s="3"/>
      <c r="AU1188" s="3"/>
      <c r="AV1188" s="3"/>
      <c r="AW1188" s="3"/>
      <c r="AX1188" s="3"/>
      <c r="AY1188" s="3"/>
      <c r="AZ1188" s="3"/>
      <c r="BA1188" s="3"/>
      <c r="BB1188" s="3"/>
      <c r="BC1188" s="3"/>
      <c r="BD1188" s="3"/>
      <c r="BE1188" s="3"/>
      <c r="BF1188" s="3"/>
      <c r="BG1188" s="3"/>
      <c r="BH1188" s="3"/>
      <c r="BI1188" s="3"/>
    </row>
    <row r="1189" ht="12.75" customHeight="1">
      <c r="A1189" s="1"/>
      <c r="B1189" s="1" t="str">
        <f t="array" ref="B1189">ifna(iferror(xlookup(C:C,'1000'!A:A,'1000'!D:D),iferror(xlookup(C:C,'2000'!A:A,'2000'!D:D),xlookup(C:C,'3000'!A:A,'3000'!D:D))),"-")</f>
        <v>-</v>
      </c>
      <c r="C1189" s="26">
        <v>890.0</v>
      </c>
      <c r="D1189" s="27" t="s">
        <v>4332</v>
      </c>
      <c r="E1189" s="27" t="s">
        <v>1070</v>
      </c>
      <c r="F1189" s="27" t="s">
        <v>117</v>
      </c>
      <c r="G1189" s="27" t="s">
        <v>4320</v>
      </c>
      <c r="H1189" s="28" t="s">
        <v>4333</v>
      </c>
      <c r="I1189" s="29" t="s">
        <v>4334</v>
      </c>
      <c r="J1189" s="27" t="s">
        <v>4334</v>
      </c>
      <c r="K1189" s="30" t="s">
        <v>42</v>
      </c>
      <c r="L1189" s="250" t="s">
        <v>42</v>
      </c>
      <c r="M1189" s="51" t="s">
        <v>895</v>
      </c>
      <c r="N1189" s="204" t="s">
        <v>58</v>
      </c>
      <c r="O1189" s="259" t="s">
        <v>58</v>
      </c>
      <c r="P1189" s="35" t="s">
        <v>46</v>
      </c>
      <c r="Q1189" s="66" t="s">
        <v>46</v>
      </c>
      <c r="R1189" s="66" t="s">
        <v>56</v>
      </c>
      <c r="S1189" s="66" t="s">
        <v>46</v>
      </c>
      <c r="T1189" s="66"/>
      <c r="U1189" s="66"/>
      <c r="V1189" s="66"/>
      <c r="W1189" s="66"/>
      <c r="X1189" s="66"/>
      <c r="Y1189" s="66"/>
      <c r="Z1189" s="38" t="str">
        <f t="array" ref="Z1189">IFERROR(xlookup(C:C,'Follow up.1'!A:A,'Follow up.1'!AF:AF),"-")</f>
        <v>-</v>
      </c>
      <c r="AA1189" s="27"/>
      <c r="AB1189" s="27"/>
      <c r="AC1189" s="27"/>
      <c r="AD1189" s="27"/>
      <c r="AE1189" s="27"/>
      <c r="AF1189" s="27"/>
      <c r="AG1189" s="27"/>
      <c r="AH1189" s="27"/>
      <c r="AI1189" s="27"/>
      <c r="AJ1189" s="27"/>
      <c r="AK1189" s="27"/>
      <c r="AL1189" s="27"/>
      <c r="AM1189" s="27"/>
      <c r="AN1189" s="39" t="str">
        <f t="array" ref="AN1189">IFNA(TEXT(XLOOKUP(C:C,'Follow up.2'!B:B,'Follow up.2'!AF:AF),if(left(B1189,1)="3","x", "mm/yyyy")), "-")</f>
        <v>-</v>
      </c>
      <c r="AO1189" s="27"/>
      <c r="AP1189" s="27"/>
      <c r="AQ1189" s="3"/>
      <c r="AR1189" s="3"/>
      <c r="AS1189" s="3"/>
      <c r="AT1189" s="3"/>
      <c r="AU1189" s="3"/>
      <c r="AV1189" s="3"/>
      <c r="AW1189" s="3"/>
      <c r="AX1189" s="3"/>
      <c r="AY1189" s="3"/>
      <c r="AZ1189" s="3"/>
      <c r="BA1189" s="3"/>
      <c r="BB1189" s="3"/>
      <c r="BC1189" s="3"/>
      <c r="BD1189" s="3"/>
      <c r="BE1189" s="3"/>
      <c r="BF1189" s="3"/>
      <c r="BG1189" s="3"/>
      <c r="BH1189" s="3"/>
      <c r="BI1189" s="3"/>
    </row>
    <row r="1190" ht="12.75" customHeight="1">
      <c r="A1190" s="1"/>
      <c r="B1190" s="1" t="str">
        <f t="array" ref="B1190">ifna(iferror(xlookup(C:C,'1000'!A:A,'1000'!D:D),iferror(xlookup(C:C,'2000'!A:A,'2000'!D:D),xlookup(C:C,'3000'!A:A,'3000'!D:D))),"-")</f>
        <v>-</v>
      </c>
      <c r="C1190" s="26">
        <v>1086.0</v>
      </c>
      <c r="D1190" s="27" t="s">
        <v>3492</v>
      </c>
      <c r="E1190" s="27" t="s">
        <v>3816</v>
      </c>
      <c r="F1190" s="27" t="s">
        <v>117</v>
      </c>
      <c r="G1190" s="27" t="s">
        <v>4320</v>
      </c>
      <c r="H1190" s="28" t="s">
        <v>3817</v>
      </c>
      <c r="I1190" s="29">
        <v>0.0</v>
      </c>
      <c r="J1190" s="27" t="s">
        <v>3818</v>
      </c>
      <c r="K1190" s="30" t="s">
        <v>158</v>
      </c>
      <c r="L1190" s="255" t="s">
        <v>158</v>
      </c>
      <c r="M1190" s="51" t="s">
        <v>895</v>
      </c>
      <c r="N1190" s="204" t="s">
        <v>58</v>
      </c>
      <c r="O1190" s="259" t="s">
        <v>58</v>
      </c>
      <c r="P1190" s="35" t="s">
        <v>106</v>
      </c>
      <c r="Q1190" s="35"/>
      <c r="R1190" s="35"/>
      <c r="S1190" s="35"/>
      <c r="T1190" s="35"/>
      <c r="U1190" s="35"/>
      <c r="V1190" s="35"/>
      <c r="W1190" s="35"/>
      <c r="X1190" s="35"/>
      <c r="Y1190" s="35"/>
      <c r="Z1190" s="38" t="str">
        <f t="array" ref="Z1190">IFERROR(xlookup(C:C,'Follow up.1'!A:A,'Follow up.1'!AF:AF),"-")</f>
        <v>-</v>
      </c>
      <c r="AA1190" s="31"/>
      <c r="AB1190" s="31"/>
      <c r="AC1190" s="31"/>
      <c r="AD1190" s="31"/>
      <c r="AE1190" s="31"/>
      <c r="AF1190" s="31"/>
      <c r="AG1190" s="31"/>
      <c r="AH1190" s="31"/>
      <c r="AI1190" s="31"/>
      <c r="AJ1190" s="31"/>
      <c r="AK1190" s="31"/>
      <c r="AL1190" s="31"/>
      <c r="AM1190" s="31"/>
      <c r="AN1190" s="39" t="str">
        <f t="array" ref="AN1190">IFNA(TEXT(XLOOKUP(C:C,'Follow up.2'!B:B,'Follow up.2'!AF:AF), "mm/yyyy"), "-")</f>
        <v>-</v>
      </c>
      <c r="AO1190" s="31"/>
      <c r="AP1190" s="27"/>
      <c r="AQ1190" s="3"/>
      <c r="AR1190" s="3"/>
      <c r="AS1190" s="3"/>
      <c r="AT1190" s="3"/>
      <c r="AU1190" s="3"/>
      <c r="AV1190" s="3"/>
      <c r="AW1190" s="3"/>
      <c r="AX1190" s="3"/>
      <c r="AY1190" s="3"/>
      <c r="AZ1190" s="3"/>
      <c r="BA1190" s="3"/>
      <c r="BB1190" s="3"/>
      <c r="BC1190" s="3"/>
      <c r="BD1190" s="3"/>
      <c r="BE1190" s="3"/>
      <c r="BF1190" s="3"/>
      <c r="BG1190" s="3"/>
      <c r="BH1190" s="3"/>
      <c r="BI1190" s="3"/>
    </row>
    <row r="1191" ht="12.75" customHeight="1">
      <c r="A1191" s="1"/>
      <c r="B1191" s="1">
        <f t="array" ref="B1191">ifna(iferror(xlookup(C:C,'1000'!A:A,'1000'!D:D),iferror(xlookup(C:C,'2000'!A:A,'2000'!D:D),xlookup(C:C,'3000'!A:A,'3000'!D:D))),"-")</f>
        <v>1028</v>
      </c>
      <c r="C1191" s="26">
        <v>629.0</v>
      </c>
      <c r="D1191" s="27" t="s">
        <v>4335</v>
      </c>
      <c r="E1191" s="27" t="s">
        <v>185</v>
      </c>
      <c r="F1191" s="27" t="s">
        <v>117</v>
      </c>
      <c r="G1191" s="27" t="s">
        <v>557</v>
      </c>
      <c r="H1191" s="28" t="s">
        <v>3953</v>
      </c>
      <c r="I1191" s="29">
        <v>0.0</v>
      </c>
      <c r="J1191" s="27" t="s">
        <v>3954</v>
      </c>
      <c r="K1191" s="30" t="s">
        <v>569</v>
      </c>
      <c r="L1191" s="255" t="s">
        <v>569</v>
      </c>
      <c r="M1191" s="31"/>
      <c r="N1191" s="78" t="s">
        <v>654</v>
      </c>
      <c r="O1191" s="264" t="s">
        <v>654</v>
      </c>
      <c r="P1191" s="35" t="s">
        <v>45</v>
      </c>
      <c r="Q1191" s="35" t="s">
        <v>45</v>
      </c>
      <c r="R1191" s="35" t="s">
        <v>45</v>
      </c>
      <c r="S1191" s="35" t="s">
        <v>45</v>
      </c>
      <c r="T1191" s="35" t="s">
        <v>45</v>
      </c>
      <c r="U1191" s="35" t="s">
        <v>45</v>
      </c>
      <c r="V1191" s="65" t="s">
        <v>45</v>
      </c>
      <c r="W1191" s="35" t="s">
        <v>46</v>
      </c>
      <c r="X1191" s="35" t="s">
        <v>46</v>
      </c>
      <c r="Y1191" s="35" t="s">
        <v>46</v>
      </c>
      <c r="Z1191" s="38" t="str">
        <f t="array" ref="Z1191">IFERROR(xlookup(C:C,'Follow up.1'!A:A,'Follow up.1'!AF:AF),"-")</f>
        <v> 6/25</v>
      </c>
      <c r="AA1191" s="32" t="s">
        <v>331</v>
      </c>
      <c r="AB1191" s="32"/>
      <c r="AC1191" s="32"/>
      <c r="AD1191" s="32"/>
      <c r="AE1191" s="32"/>
      <c r="AF1191" s="32"/>
      <c r="AG1191" s="32"/>
      <c r="AH1191" s="32"/>
      <c r="AI1191" s="31"/>
      <c r="AJ1191" s="31"/>
      <c r="AK1191" s="31"/>
      <c r="AL1191" s="31"/>
      <c r="AM1191" s="31"/>
      <c r="AN1191" s="39" t="str">
        <f t="array" ref="AN1191">IFNA(TEXT(XLOOKUP(C:C,'Follow up.2'!B:B,'Follow up.2'!AF:AF),if(left(B1191,1)="3","x", "mm/yyyy")), "-")</f>
        <v/>
      </c>
      <c r="AO1191" s="31"/>
      <c r="AP1191" s="27"/>
      <c r="AQ1191" s="3"/>
      <c r="AR1191" s="3"/>
      <c r="AS1191" s="3"/>
      <c r="AT1191" s="3"/>
      <c r="AU1191" s="3"/>
      <c r="AV1191" s="3"/>
      <c r="AW1191" s="13"/>
      <c r="AX1191" s="13"/>
      <c r="AY1191" s="13"/>
      <c r="AZ1191" s="13"/>
      <c r="BA1191" s="13"/>
      <c r="BB1191" s="13"/>
      <c r="BC1191" s="13"/>
      <c r="BD1191" s="13"/>
      <c r="BE1191" s="13"/>
      <c r="BF1191" s="13"/>
      <c r="BG1191" s="13"/>
      <c r="BH1191" s="13"/>
      <c r="BI1191" s="13"/>
    </row>
    <row r="1192" ht="12.75" customHeight="1">
      <c r="A1192" s="1"/>
      <c r="B1192" s="1" t="str">
        <f t="array" ref="B1192">ifna(iferror(xlookup(C:C,'1000'!A:A,'1000'!D:D),iferror(xlookup(C:C,'2000'!A:A,'2000'!D:D),xlookup(C:C,'3000'!A:A,'3000'!D:D))),"-")</f>
        <v>-</v>
      </c>
      <c r="C1192" s="26">
        <v>623.0</v>
      </c>
      <c r="D1192" s="27" t="s">
        <v>4336</v>
      </c>
      <c r="E1192" s="27" t="s">
        <v>4271</v>
      </c>
      <c r="F1192" s="27" t="s">
        <v>117</v>
      </c>
      <c r="G1192" s="27" t="s">
        <v>557</v>
      </c>
      <c r="H1192" s="28" t="s">
        <v>4337</v>
      </c>
      <c r="I1192" s="29" t="s">
        <v>4338</v>
      </c>
      <c r="J1192" s="27" t="s">
        <v>4338</v>
      </c>
      <c r="K1192" s="30" t="s">
        <v>392</v>
      </c>
      <c r="L1192" s="255" t="s">
        <v>392</v>
      </c>
      <c r="M1192" s="51" t="s">
        <v>895</v>
      </c>
      <c r="N1192" s="204" t="s">
        <v>58</v>
      </c>
      <c r="O1192" s="259" t="s">
        <v>58</v>
      </c>
      <c r="P1192" s="35"/>
      <c r="Q1192" s="35"/>
      <c r="R1192" s="35"/>
      <c r="S1192" s="35"/>
      <c r="T1192" s="35"/>
      <c r="U1192" s="35"/>
      <c r="V1192" s="35"/>
      <c r="W1192" s="35"/>
      <c r="X1192" s="35"/>
      <c r="Y1192" s="35"/>
      <c r="Z1192" s="38" t="str">
        <f t="array" ref="Z1192">IFERROR(xlookup(C:C,'Follow up.1'!A:A,'Follow up.1'!AF:AF),"-")</f>
        <v>-</v>
      </c>
      <c r="AA1192" s="31"/>
      <c r="AB1192" s="31"/>
      <c r="AC1192" s="31"/>
      <c r="AD1192" s="31"/>
      <c r="AE1192" s="31"/>
      <c r="AF1192" s="31"/>
      <c r="AG1192" s="31"/>
      <c r="AH1192" s="31"/>
      <c r="AI1192" s="31"/>
      <c r="AJ1192" s="31"/>
      <c r="AK1192" s="31"/>
      <c r="AL1192" s="31"/>
      <c r="AM1192" s="31"/>
      <c r="AN1192" s="39" t="str">
        <f t="array" ref="AN1192">IFNA(TEXT(XLOOKUP(C:C,'Follow up.2'!B:B,'Follow up.2'!AF:AF),if(left(B1192,1)="3","x", "mm/yyyy")), "-")</f>
        <v>-</v>
      </c>
      <c r="AO1192" s="31"/>
      <c r="AP1192" s="27"/>
      <c r="AQ1192" s="3"/>
      <c r="AR1192" s="3"/>
      <c r="AS1192" s="3"/>
      <c r="AT1192" s="3"/>
      <c r="AU1192" s="3"/>
      <c r="AV1192" s="3"/>
      <c r="AW1192" s="3"/>
      <c r="AX1192" s="3"/>
      <c r="AY1192" s="3"/>
      <c r="AZ1192" s="3"/>
      <c r="BA1192" s="3"/>
      <c r="BB1192" s="3"/>
      <c r="BC1192" s="3"/>
      <c r="BD1192" s="3"/>
      <c r="BE1192" s="3"/>
      <c r="BF1192" s="3"/>
      <c r="BG1192" s="3"/>
      <c r="BH1192" s="3"/>
      <c r="BI1192" s="3"/>
    </row>
    <row r="1193" ht="12.75" customHeight="1">
      <c r="A1193" s="1"/>
      <c r="B1193" s="1" t="str">
        <f t="array" ref="B1193">ifna(iferror(xlookup(C:C,'1000'!A:A,'1000'!D:D),iferror(xlookup(C:C,'2000'!A:A,'2000'!D:D),xlookup(C:C,'3000'!A:A,'3000'!D:D))),"-")</f>
        <v>-</v>
      </c>
      <c r="C1193" s="26">
        <v>637.0</v>
      </c>
      <c r="D1193" s="27" t="s">
        <v>642</v>
      </c>
      <c r="E1193" s="27" t="s">
        <v>241</v>
      </c>
      <c r="F1193" s="27" t="s">
        <v>117</v>
      </c>
      <c r="G1193" s="27" t="s">
        <v>557</v>
      </c>
      <c r="H1193" s="28" t="s">
        <v>4339</v>
      </c>
      <c r="I1193" s="29">
        <v>0.0</v>
      </c>
      <c r="J1193" s="27" t="s">
        <v>3798</v>
      </c>
      <c r="K1193" s="30" t="s">
        <v>569</v>
      </c>
      <c r="L1193" s="255" t="s">
        <v>569</v>
      </c>
      <c r="M1193" s="31"/>
      <c r="N1193" s="204" t="s">
        <v>58</v>
      </c>
      <c r="O1193" s="259" t="s">
        <v>58</v>
      </c>
      <c r="P1193" s="35"/>
      <c r="Q1193" s="35"/>
      <c r="R1193" s="35"/>
      <c r="S1193" s="35"/>
      <c r="T1193" s="35"/>
      <c r="U1193" s="35"/>
      <c r="V1193" s="35"/>
      <c r="W1193" s="35"/>
      <c r="X1193" s="35"/>
      <c r="Y1193" s="35"/>
      <c r="Z1193" s="38" t="str">
        <f t="array" ref="Z1193">IFERROR(xlookup(C:C,'Follow up.1'!A:A,'Follow up.1'!AF:AF),"-")</f>
        <v>-</v>
      </c>
      <c r="AA1193" s="31"/>
      <c r="AB1193" s="31"/>
      <c r="AC1193" s="31"/>
      <c r="AD1193" s="31"/>
      <c r="AE1193" s="31"/>
      <c r="AF1193" s="31"/>
      <c r="AG1193" s="31"/>
      <c r="AH1193" s="31"/>
      <c r="AI1193" s="31"/>
      <c r="AJ1193" s="31"/>
      <c r="AK1193" s="31"/>
      <c r="AL1193" s="31"/>
      <c r="AM1193" s="31"/>
      <c r="AN1193" s="39" t="str">
        <f t="array" ref="AN1193">IFNA(TEXT(XLOOKUP(C:C,'Follow up.2'!B:B,'Follow up.2'!AF:AF),if(left(B1193,1)="3","x", "mm/yyyy")), "-")</f>
        <v>-</v>
      </c>
      <c r="AO1193" s="31"/>
      <c r="AP1193" s="27"/>
      <c r="AQ1193" s="3"/>
      <c r="AR1193" s="3"/>
      <c r="AS1193" s="3"/>
      <c r="AT1193" s="3"/>
      <c r="AU1193" s="3"/>
      <c r="AV1193" s="3"/>
      <c r="AW1193" s="3"/>
      <c r="AX1193" s="3"/>
      <c r="AY1193" s="3"/>
      <c r="AZ1193" s="3"/>
      <c r="BA1193" s="3"/>
      <c r="BB1193" s="3"/>
      <c r="BC1193" s="3"/>
      <c r="BD1193" s="3"/>
      <c r="BE1193" s="3"/>
      <c r="BF1193" s="3"/>
      <c r="BG1193" s="3"/>
      <c r="BH1193" s="3"/>
      <c r="BI1193" s="3"/>
    </row>
    <row r="1194" ht="12.75" customHeight="1">
      <c r="A1194" s="1"/>
      <c r="B1194" s="1" t="str">
        <f t="array" ref="B1194">ifna(iferror(xlookup(C:C,'1000'!A:A,'1000'!D:D),iferror(xlookup(C:C,'2000'!A:A,'2000'!D:D),xlookup(C:C,'3000'!A:A,'3000'!D:D))),"-")</f>
        <v>-</v>
      </c>
      <c r="C1194" s="26">
        <v>777.0</v>
      </c>
      <c r="D1194" s="27" t="s">
        <v>233</v>
      </c>
      <c r="E1194" s="27" t="s">
        <v>4340</v>
      </c>
      <c r="F1194" s="27" t="s">
        <v>117</v>
      </c>
      <c r="G1194" s="27" t="s">
        <v>557</v>
      </c>
      <c r="H1194" s="28" t="s">
        <v>235</v>
      </c>
      <c r="I1194" s="29">
        <v>0.0</v>
      </c>
      <c r="J1194" s="27" t="s">
        <v>236</v>
      </c>
      <c r="K1194" s="30" t="s">
        <v>42</v>
      </c>
      <c r="L1194" s="250" t="s">
        <v>42</v>
      </c>
      <c r="M1194" s="51" t="s">
        <v>895</v>
      </c>
      <c r="N1194" s="204" t="s">
        <v>58</v>
      </c>
      <c r="O1194" s="259" t="s">
        <v>58</v>
      </c>
      <c r="P1194" s="66"/>
      <c r="Q1194" s="66"/>
      <c r="R1194" s="66"/>
      <c r="S1194" s="66"/>
      <c r="T1194" s="66"/>
      <c r="U1194" s="66"/>
      <c r="V1194" s="66"/>
      <c r="W1194" s="66"/>
      <c r="X1194" s="66"/>
      <c r="Y1194" s="66"/>
      <c r="Z1194" s="38" t="str">
        <f t="array" ref="Z1194">IFERROR(xlookup(C:C,'Follow up.1'!A:A,'Follow up.1'!AF:AF),"-")</f>
        <v>-</v>
      </c>
      <c r="AA1194" s="27"/>
      <c r="AB1194" s="27"/>
      <c r="AC1194" s="27"/>
      <c r="AD1194" s="27"/>
      <c r="AE1194" s="27"/>
      <c r="AF1194" s="27"/>
      <c r="AG1194" s="27"/>
      <c r="AH1194" s="27"/>
      <c r="AI1194" s="27"/>
      <c r="AJ1194" s="27"/>
      <c r="AK1194" s="27"/>
      <c r="AL1194" s="27"/>
      <c r="AM1194" s="27"/>
      <c r="AN1194" s="39" t="str">
        <f t="array" ref="AN1194">IFNA(TEXT(XLOOKUP(C:C,'Follow up.2'!B:B,'Follow up.2'!AF:AF),if(left(B1194,1)="3","x", "mm/yyyy")), "-")</f>
        <v>-</v>
      </c>
      <c r="AO1194" s="27"/>
      <c r="AP1194" s="27"/>
      <c r="AQ1194" s="3"/>
      <c r="AR1194" s="3"/>
      <c r="AS1194" s="3"/>
      <c r="AT1194" s="3"/>
      <c r="AU1194" s="3"/>
      <c r="AV1194" s="3"/>
      <c r="AW1194" s="3"/>
      <c r="AX1194" s="3"/>
      <c r="AY1194" s="3"/>
      <c r="AZ1194" s="3"/>
      <c r="BA1194" s="3"/>
      <c r="BB1194" s="3"/>
      <c r="BC1194" s="3"/>
      <c r="BD1194" s="3"/>
      <c r="BE1194" s="3"/>
      <c r="BF1194" s="3"/>
      <c r="BG1194" s="3"/>
      <c r="BH1194" s="3"/>
      <c r="BI1194" s="3"/>
    </row>
    <row r="1195" ht="12.75" customHeight="1">
      <c r="A1195" s="1"/>
      <c r="B1195" s="1" t="str">
        <f t="array" ref="B1195">ifna(iferror(xlookup(C:C,'1000'!A:A,'1000'!D:D),iferror(xlookup(C:C,'2000'!A:A,'2000'!D:D),xlookup(C:C,'3000'!A:A,'3000'!D:D))),"-")</f>
        <v>-</v>
      </c>
      <c r="C1195" s="26">
        <v>796.0</v>
      </c>
      <c r="D1195" s="27" t="s">
        <v>4084</v>
      </c>
      <c r="E1195" s="27" t="s">
        <v>4341</v>
      </c>
      <c r="F1195" s="27" t="s">
        <v>117</v>
      </c>
      <c r="G1195" s="27" t="s">
        <v>557</v>
      </c>
      <c r="H1195" s="28" t="s">
        <v>4342</v>
      </c>
      <c r="I1195" s="29">
        <v>0.0</v>
      </c>
      <c r="J1195" s="27" t="s">
        <v>4343</v>
      </c>
      <c r="K1195" s="30" t="s">
        <v>4344</v>
      </c>
      <c r="L1195" s="269" t="s">
        <v>4344</v>
      </c>
      <c r="M1195" s="31"/>
      <c r="N1195" s="204" t="s">
        <v>58</v>
      </c>
      <c r="O1195" s="259" t="s">
        <v>58</v>
      </c>
      <c r="P1195" s="35"/>
      <c r="Q1195" s="35"/>
      <c r="R1195" s="35"/>
      <c r="S1195" s="35"/>
      <c r="T1195" s="35"/>
      <c r="U1195" s="35"/>
      <c r="V1195" s="35"/>
      <c r="W1195" s="35"/>
      <c r="X1195" s="35"/>
      <c r="Y1195" s="35"/>
      <c r="Z1195" s="38" t="str">
        <f t="array" ref="Z1195">IFERROR(xlookup(C:C,'Follow up.1'!A:A,'Follow up.1'!AF:AF),"-")</f>
        <v>-</v>
      </c>
      <c r="AA1195" s="31"/>
      <c r="AB1195" s="31"/>
      <c r="AC1195" s="31"/>
      <c r="AD1195" s="31"/>
      <c r="AE1195" s="31"/>
      <c r="AF1195" s="31"/>
      <c r="AG1195" s="31"/>
      <c r="AH1195" s="31"/>
      <c r="AI1195" s="31"/>
      <c r="AJ1195" s="31"/>
      <c r="AK1195" s="31"/>
      <c r="AL1195" s="31"/>
      <c r="AM1195" s="31"/>
      <c r="AN1195" s="39" t="str">
        <f t="array" ref="AN1195">IFNA(TEXT(XLOOKUP(C:C,'Follow up.2'!B:B,'Follow up.2'!AF:AF),if(left(B1195,1)="3","x", "mm/yyyy")), "-")</f>
        <v>-</v>
      </c>
      <c r="AO1195" s="31"/>
      <c r="AP1195" s="27"/>
      <c r="AQ1195" s="3"/>
      <c r="AR1195" s="3"/>
      <c r="AS1195" s="3"/>
      <c r="AT1195" s="3"/>
      <c r="AU1195" s="3"/>
      <c r="AV1195" s="3"/>
      <c r="AW1195" s="3"/>
      <c r="AX1195" s="3"/>
      <c r="AY1195" s="3"/>
      <c r="AZ1195" s="3"/>
      <c r="BA1195" s="3"/>
      <c r="BB1195" s="3"/>
      <c r="BC1195" s="3"/>
      <c r="BD1195" s="3"/>
      <c r="BE1195" s="3"/>
      <c r="BF1195" s="3"/>
      <c r="BG1195" s="3"/>
      <c r="BH1195" s="3"/>
      <c r="BI1195" s="3"/>
    </row>
    <row r="1196" ht="12.75" customHeight="1">
      <c r="A1196" s="1"/>
      <c r="B1196" s="1" t="str">
        <f t="array" ref="B1196">ifna(iferror(xlookup(C:C,'1000'!A:A,'1000'!D:D),iferror(xlookup(C:C,'2000'!A:A,'2000'!D:D),xlookup(C:C,'3000'!A:A,'3000'!D:D))),"-")</f>
        <v>-</v>
      </c>
      <c r="C1196" s="26">
        <v>872.0</v>
      </c>
      <c r="D1196" s="27" t="s">
        <v>4345</v>
      </c>
      <c r="E1196" s="27" t="s">
        <v>4346</v>
      </c>
      <c r="F1196" s="27" t="s">
        <v>117</v>
      </c>
      <c r="G1196" s="27" t="s">
        <v>557</v>
      </c>
      <c r="H1196" s="28" t="s">
        <v>4347</v>
      </c>
      <c r="I1196" s="29" t="s">
        <v>4348</v>
      </c>
      <c r="J1196" s="27" t="s">
        <v>4348</v>
      </c>
      <c r="K1196" s="30" t="s">
        <v>42</v>
      </c>
      <c r="L1196" s="250" t="s">
        <v>42</v>
      </c>
      <c r="M1196" s="51" t="s">
        <v>895</v>
      </c>
      <c r="N1196" s="204" t="s">
        <v>58</v>
      </c>
      <c r="O1196" s="259" t="s">
        <v>58</v>
      </c>
      <c r="P1196" s="66"/>
      <c r="Q1196" s="66"/>
      <c r="R1196" s="66"/>
      <c r="S1196" s="66"/>
      <c r="T1196" s="66"/>
      <c r="U1196" s="66"/>
      <c r="V1196" s="66"/>
      <c r="W1196" s="66"/>
      <c r="X1196" s="66"/>
      <c r="Y1196" s="66"/>
      <c r="Z1196" s="38" t="str">
        <f t="array" ref="Z1196">IFERROR(xlookup(C:C,'Follow up.1'!A:A,'Follow up.1'!AF:AF),"-")</f>
        <v>-</v>
      </c>
      <c r="AA1196" s="27"/>
      <c r="AB1196" s="27"/>
      <c r="AC1196" s="27"/>
      <c r="AD1196" s="27"/>
      <c r="AE1196" s="27"/>
      <c r="AF1196" s="27"/>
      <c r="AG1196" s="27"/>
      <c r="AH1196" s="27"/>
      <c r="AI1196" s="27"/>
      <c r="AJ1196" s="27"/>
      <c r="AK1196" s="27"/>
      <c r="AL1196" s="27"/>
      <c r="AM1196" s="27"/>
      <c r="AN1196" s="39" t="str">
        <f t="array" ref="AN1196">IFNA(TEXT(XLOOKUP(C:C,'Follow up.2'!B:B,'Follow up.2'!AF:AF),if(left(B1196,1)="3","x", "mm/yyyy")), "-")</f>
        <v>-</v>
      </c>
      <c r="AO1196" s="27"/>
      <c r="AP1196" s="27"/>
      <c r="AQ1196" s="3"/>
      <c r="AR1196" s="3"/>
      <c r="AS1196" s="3"/>
      <c r="AT1196" s="3"/>
      <c r="AU1196" s="3"/>
      <c r="AV1196" s="3"/>
      <c r="AW1196" s="3"/>
      <c r="AX1196" s="3"/>
      <c r="AY1196" s="3"/>
      <c r="AZ1196" s="3"/>
      <c r="BA1196" s="3"/>
      <c r="BB1196" s="3"/>
      <c r="BC1196" s="3"/>
      <c r="BD1196" s="3"/>
      <c r="BE1196" s="3"/>
      <c r="BF1196" s="3"/>
      <c r="BG1196" s="3"/>
      <c r="BH1196" s="3"/>
      <c r="BI1196" s="3"/>
    </row>
    <row r="1197" ht="12.75" customHeight="1">
      <c r="A1197" s="1"/>
      <c r="B1197" s="1" t="str">
        <f t="array" ref="B1197">ifna(iferror(xlookup(C:C,'1000'!A:A,'1000'!D:D),iferror(xlookup(C:C,'2000'!A:A,'2000'!D:D),xlookup(C:C,'3000'!A:A,'3000'!D:D))),"-")</f>
        <v>-</v>
      </c>
      <c r="C1197" s="26">
        <v>910.0</v>
      </c>
      <c r="D1197" s="27" t="s">
        <v>4349</v>
      </c>
      <c r="E1197" s="27" t="s">
        <v>1073</v>
      </c>
      <c r="F1197" s="27" t="s">
        <v>117</v>
      </c>
      <c r="G1197" s="27" t="s">
        <v>557</v>
      </c>
      <c r="H1197" s="28" t="s">
        <v>4350</v>
      </c>
      <c r="I1197" s="29">
        <v>0.0</v>
      </c>
      <c r="J1197" s="27" t="s">
        <v>4351</v>
      </c>
      <c r="K1197" s="30" t="s">
        <v>42</v>
      </c>
      <c r="L1197" s="250" t="s">
        <v>42</v>
      </c>
      <c r="M1197" s="51" t="s">
        <v>895</v>
      </c>
      <c r="N1197" s="204" t="s">
        <v>58</v>
      </c>
      <c r="O1197" s="259" t="s">
        <v>58</v>
      </c>
      <c r="P1197" s="66"/>
      <c r="Q1197" s="66"/>
      <c r="R1197" s="66"/>
      <c r="S1197" s="66"/>
      <c r="T1197" s="66"/>
      <c r="U1197" s="66"/>
      <c r="V1197" s="66"/>
      <c r="W1197" s="66"/>
      <c r="X1197" s="66"/>
      <c r="Y1197" s="66"/>
      <c r="Z1197" s="38" t="str">
        <f t="array" ref="Z1197">IFERROR(xlookup(C:C,'Follow up.1'!A:A,'Follow up.1'!AF:AF),"-")</f>
        <v>-</v>
      </c>
      <c r="AA1197" s="27"/>
      <c r="AB1197" s="27"/>
      <c r="AC1197" s="27"/>
      <c r="AD1197" s="27"/>
      <c r="AE1197" s="27"/>
      <c r="AF1197" s="27"/>
      <c r="AG1197" s="27"/>
      <c r="AH1197" s="27"/>
      <c r="AI1197" s="27"/>
      <c r="AJ1197" s="27"/>
      <c r="AK1197" s="27"/>
      <c r="AL1197" s="27"/>
      <c r="AM1197" s="27"/>
      <c r="AN1197" s="39" t="str">
        <f t="array" ref="AN1197">IFNA(TEXT(XLOOKUP(C:C,'Follow up.2'!B:B,'Follow up.2'!AF:AF),if(left(B1197,1)="3","x", "mm/yyyy")), "-")</f>
        <v>-</v>
      </c>
      <c r="AO1197" s="27"/>
      <c r="AP1197" s="27"/>
      <c r="AQ1197" s="3"/>
      <c r="AR1197" s="3"/>
      <c r="AS1197" s="3"/>
      <c r="AT1197" s="3"/>
      <c r="AU1197" s="3"/>
      <c r="AV1197" s="3"/>
      <c r="AW1197" s="3"/>
      <c r="AX1197" s="3"/>
      <c r="AY1197" s="3"/>
      <c r="AZ1197" s="3"/>
      <c r="BA1197" s="3"/>
      <c r="BB1197" s="3"/>
      <c r="BC1197" s="3"/>
      <c r="BD1197" s="3"/>
      <c r="BE1197" s="3"/>
      <c r="BF1197" s="3"/>
      <c r="BG1197" s="3"/>
      <c r="BH1197" s="3"/>
      <c r="BI1197" s="3"/>
    </row>
    <row r="1198" ht="12.75" customHeight="1">
      <c r="A1198" s="1"/>
      <c r="B1198" s="1" t="str">
        <f t="array" ref="B1198">ifna(iferror(xlookup(C:C,'1000'!A:A,'1000'!D:D),iferror(xlookup(C:C,'2000'!A:A,'2000'!D:D),xlookup(C:C,'3000'!A:A,'3000'!D:D))),"-")</f>
        <v>-</v>
      </c>
      <c r="C1198" s="26">
        <v>933.0</v>
      </c>
      <c r="D1198" s="27" t="s">
        <v>4352</v>
      </c>
      <c r="E1198" s="27" t="s">
        <v>4353</v>
      </c>
      <c r="F1198" s="27" t="s">
        <v>117</v>
      </c>
      <c r="G1198" s="27" t="s">
        <v>557</v>
      </c>
      <c r="H1198" s="28" t="s">
        <v>4354</v>
      </c>
      <c r="I1198" s="29" t="s">
        <v>2995</v>
      </c>
      <c r="J1198" s="27" t="s">
        <v>4355</v>
      </c>
      <c r="K1198" s="30" t="s">
        <v>42</v>
      </c>
      <c r="L1198" s="255" t="s">
        <v>42</v>
      </c>
      <c r="M1198" s="51" t="s">
        <v>895</v>
      </c>
      <c r="N1198" s="204" t="s">
        <v>58</v>
      </c>
      <c r="O1198" s="259" t="s">
        <v>58</v>
      </c>
      <c r="P1198" s="35" t="s">
        <v>45</v>
      </c>
      <c r="Q1198" s="35" t="s">
        <v>45</v>
      </c>
      <c r="R1198" s="35" t="s">
        <v>45</v>
      </c>
      <c r="S1198" s="35"/>
      <c r="T1198" s="35"/>
      <c r="U1198" s="35"/>
      <c r="V1198" s="35"/>
      <c r="W1198" s="35"/>
      <c r="X1198" s="35"/>
      <c r="Y1198" s="35"/>
      <c r="Z1198" s="38" t="str">
        <f t="array" ref="Z1198">IFERROR(xlookup(C:C,'Follow up.1'!A:A,'Follow up.1'!AF:AF),"-")</f>
        <v>-</v>
      </c>
      <c r="AA1198" s="31"/>
      <c r="AB1198" s="31"/>
      <c r="AC1198" s="31"/>
      <c r="AD1198" s="31"/>
      <c r="AE1198" s="31"/>
      <c r="AF1198" s="31"/>
      <c r="AG1198" s="31"/>
      <c r="AH1198" s="31"/>
      <c r="AI1198" s="31"/>
      <c r="AJ1198" s="31"/>
      <c r="AK1198" s="31"/>
      <c r="AL1198" s="31"/>
      <c r="AM1198" s="31"/>
      <c r="AN1198" s="39" t="str">
        <f t="array" ref="AN1198">IFNA(TEXT(XLOOKUP(C:C,'Follow up.2'!B:B,'Follow up.2'!AF:AF),if(left(B1198,1)="3","x", "mm/yyyy")), "-")</f>
        <v>-</v>
      </c>
      <c r="AO1198" s="31"/>
      <c r="AP1198" s="27"/>
      <c r="AQ1198" s="3"/>
      <c r="AR1198" s="3"/>
      <c r="AS1198" s="3"/>
      <c r="AT1198" s="3"/>
      <c r="AU1198" s="3"/>
      <c r="AV1198" s="3"/>
      <c r="AW1198" s="3"/>
      <c r="AX1198" s="3"/>
      <c r="AY1198" s="3"/>
      <c r="AZ1198" s="3"/>
      <c r="BA1198" s="3"/>
      <c r="BB1198" s="3"/>
      <c r="BC1198" s="3"/>
      <c r="BD1198" s="3"/>
      <c r="BE1198" s="3"/>
      <c r="BF1198" s="3"/>
      <c r="BG1198" s="3"/>
      <c r="BH1198" s="3"/>
      <c r="BI1198" s="3"/>
    </row>
    <row r="1199" ht="12.75" customHeight="1">
      <c r="A1199" s="1"/>
      <c r="B1199" s="1" t="str">
        <f t="array" ref="B1199">ifna(iferror(xlookup(C:C,'1000'!A:A,'1000'!D:D),iferror(xlookup(C:C,'2000'!A:A,'2000'!D:D),xlookup(C:C,'3000'!A:A,'3000'!D:D))),"-")</f>
        <v>-</v>
      </c>
      <c r="C1199" s="26">
        <v>966.0</v>
      </c>
      <c r="D1199" s="27" t="s">
        <v>1030</v>
      </c>
      <c r="E1199" s="27" t="s">
        <v>4356</v>
      </c>
      <c r="F1199" s="27" t="s">
        <v>117</v>
      </c>
      <c r="G1199" s="27" t="s">
        <v>557</v>
      </c>
      <c r="H1199" s="28" t="s">
        <v>4357</v>
      </c>
      <c r="I1199" s="29" t="s">
        <v>4358</v>
      </c>
      <c r="J1199" s="27" t="s">
        <v>4358</v>
      </c>
      <c r="K1199" s="30" t="s">
        <v>42</v>
      </c>
      <c r="L1199" s="250" t="s">
        <v>42</v>
      </c>
      <c r="M1199" s="51" t="s">
        <v>895</v>
      </c>
      <c r="N1199" s="204" t="s">
        <v>58</v>
      </c>
      <c r="O1199" s="259" t="s">
        <v>58</v>
      </c>
      <c r="P1199" s="66"/>
      <c r="Q1199" s="66"/>
      <c r="R1199" s="66"/>
      <c r="S1199" s="66"/>
      <c r="T1199" s="66"/>
      <c r="U1199" s="66"/>
      <c r="V1199" s="66"/>
      <c r="W1199" s="66"/>
      <c r="X1199" s="66"/>
      <c r="Y1199" s="66"/>
      <c r="Z1199" s="38" t="str">
        <f t="array" ref="Z1199">IFERROR(xlookup(C:C,'Follow up.1'!A:A,'Follow up.1'!AF:AF),"-")</f>
        <v>-</v>
      </c>
      <c r="AA1199" s="27"/>
      <c r="AB1199" s="27"/>
      <c r="AC1199" s="27"/>
      <c r="AD1199" s="27"/>
      <c r="AE1199" s="27"/>
      <c r="AF1199" s="27"/>
      <c r="AG1199" s="27"/>
      <c r="AH1199" s="27"/>
      <c r="AI1199" s="27"/>
      <c r="AJ1199" s="27"/>
      <c r="AK1199" s="27"/>
      <c r="AL1199" s="27"/>
      <c r="AM1199" s="27"/>
      <c r="AN1199" s="39" t="str">
        <f t="array" ref="AN1199">IFNA(TEXT(XLOOKUP(C:C,'Follow up.2'!B:B,'Follow up.2'!AF:AF),if(left(B1199,1)="3","x", "mm/yyyy")), "-")</f>
        <v>-</v>
      </c>
      <c r="AO1199" s="27"/>
      <c r="AP1199" s="27"/>
      <c r="AQ1199" s="3"/>
      <c r="AR1199" s="3"/>
      <c r="AS1199" s="3"/>
      <c r="AT1199" s="3"/>
      <c r="AU1199" s="3"/>
      <c r="AV1199" s="3"/>
      <c r="AW1199" s="3"/>
      <c r="AX1199" s="3"/>
      <c r="AY1199" s="3"/>
      <c r="AZ1199" s="3"/>
      <c r="BA1199" s="3"/>
      <c r="BB1199" s="3"/>
      <c r="BC1199" s="3"/>
      <c r="BD1199" s="3"/>
      <c r="BE1199" s="3"/>
      <c r="BF1199" s="3"/>
      <c r="BG1199" s="3"/>
      <c r="BH1199" s="3"/>
      <c r="BI1199" s="3"/>
    </row>
    <row r="1200" ht="12.75" customHeight="1">
      <c r="A1200" s="1"/>
      <c r="B1200" s="1" t="str">
        <f t="array" ref="B1200">ifna(iferror(xlookup(C:C,'1000'!A:A,'1000'!D:D),iferror(xlookup(C:C,'2000'!A:A,'2000'!D:D),xlookup(C:C,'3000'!A:A,'3000'!D:D))),"-")</f>
        <v>-</v>
      </c>
      <c r="C1200" s="26">
        <v>1080.0</v>
      </c>
      <c r="D1200" s="27" t="s">
        <v>4359</v>
      </c>
      <c r="E1200" s="27" t="s">
        <v>4360</v>
      </c>
      <c r="F1200" s="27" t="s">
        <v>4361</v>
      </c>
      <c r="G1200" s="27" t="s">
        <v>4362</v>
      </c>
      <c r="H1200" s="28" t="s">
        <v>4363</v>
      </c>
      <c r="I1200" s="29" t="s">
        <v>4364</v>
      </c>
      <c r="J1200" s="27" t="s">
        <v>4365</v>
      </c>
      <c r="K1200" s="30" t="s">
        <v>42</v>
      </c>
      <c r="L1200" s="255" t="s">
        <v>42</v>
      </c>
      <c r="M1200" s="51" t="s">
        <v>895</v>
      </c>
      <c r="N1200" s="204" t="s">
        <v>58</v>
      </c>
      <c r="O1200" s="259" t="s">
        <v>58</v>
      </c>
      <c r="P1200" s="35" t="s">
        <v>76</v>
      </c>
      <c r="Q1200" s="35" t="s">
        <v>106</v>
      </c>
      <c r="R1200" s="35" t="s">
        <v>106</v>
      </c>
      <c r="S1200" s="35"/>
      <c r="T1200" s="35"/>
      <c r="U1200" s="35"/>
      <c r="V1200" s="35"/>
      <c r="W1200" s="35"/>
      <c r="X1200" s="35"/>
      <c r="Y1200" s="35"/>
      <c r="Z1200" s="38" t="str">
        <f t="array" ref="Z1200">IFERROR(xlookup(C:C,'Follow up.1'!A:A,'Follow up.1'!AF:AF),"-")</f>
        <v>-</v>
      </c>
      <c r="AA1200" s="31"/>
      <c r="AB1200" s="31"/>
      <c r="AC1200" s="31"/>
      <c r="AD1200" s="31"/>
      <c r="AE1200" s="31"/>
      <c r="AF1200" s="31"/>
      <c r="AG1200" s="31"/>
      <c r="AH1200" s="31"/>
      <c r="AI1200" s="31"/>
      <c r="AJ1200" s="31"/>
      <c r="AK1200" s="31"/>
      <c r="AL1200" s="31"/>
      <c r="AM1200" s="31"/>
      <c r="AN1200" s="39" t="str">
        <f t="array" ref="AN1200">IFNA(TEXT(XLOOKUP(C:C,'Follow up.2'!B:B,'Follow up.2'!AF:AF), "mm/yyyy"), "-")</f>
        <v>-</v>
      </c>
      <c r="AO1200" s="31"/>
      <c r="AP1200" s="27"/>
      <c r="AQ1200" s="3"/>
      <c r="AR1200" s="3"/>
      <c r="AS1200" s="3"/>
      <c r="AT1200" s="3"/>
      <c r="AU1200" s="3"/>
      <c r="AV1200" s="3"/>
      <c r="AW1200" s="3"/>
      <c r="AX1200" s="3"/>
      <c r="AY1200" s="3"/>
      <c r="AZ1200" s="3"/>
      <c r="BA1200" s="3"/>
      <c r="BB1200" s="3"/>
      <c r="BC1200" s="3"/>
      <c r="BD1200" s="3"/>
      <c r="BE1200" s="3"/>
      <c r="BF1200" s="3"/>
      <c r="BG1200" s="3"/>
      <c r="BH1200" s="3"/>
      <c r="BI1200" s="3"/>
    </row>
    <row r="1201" ht="12.75" customHeight="1">
      <c r="A1201" s="1"/>
      <c r="B1201" s="1">
        <f t="array" ref="B1201">ifna(iferror(xlookup(C:C,'1000'!A:A,'1000'!D:D),iferror(xlookup(C:C,'2000'!A:A,'2000'!D:D),xlookup(C:C,'3000'!A:A,'3000'!D:D))),"-")</f>
        <v>2003</v>
      </c>
      <c r="C1201" s="52">
        <v>23.0</v>
      </c>
      <c r="D1201" s="53" t="s">
        <v>2492</v>
      </c>
      <c r="E1201" s="53" t="s">
        <v>4366</v>
      </c>
      <c r="F1201" s="27"/>
      <c r="G1201" s="53"/>
      <c r="H1201" s="28" t="s">
        <v>4367</v>
      </c>
      <c r="I1201" s="54" t="s">
        <v>4368</v>
      </c>
      <c r="J1201" s="93" t="s">
        <v>4369</v>
      </c>
      <c r="K1201" s="30"/>
      <c r="L1201" s="255"/>
      <c r="M1201" s="158" t="s">
        <v>4370</v>
      </c>
      <c r="N1201" s="78" t="s">
        <v>654</v>
      </c>
      <c r="O1201" s="263" t="s">
        <v>654</v>
      </c>
      <c r="P1201" s="35" t="s">
        <v>45</v>
      </c>
      <c r="Q1201" s="35" t="s">
        <v>45</v>
      </c>
      <c r="R1201" s="35" t="s">
        <v>45</v>
      </c>
      <c r="S1201" s="35" t="s">
        <v>45</v>
      </c>
      <c r="T1201" s="35" t="s">
        <v>45</v>
      </c>
      <c r="U1201" s="35" t="s">
        <v>45</v>
      </c>
      <c r="V1201" s="35" t="s">
        <v>45</v>
      </c>
      <c r="W1201" s="35" t="s">
        <v>45</v>
      </c>
      <c r="X1201" s="35" t="s">
        <v>45</v>
      </c>
      <c r="Y1201" s="35" t="s">
        <v>45</v>
      </c>
      <c r="Z1201" s="38" t="str">
        <f t="array" ref="Z1201">IFERROR(xlookup(C:C,'Follow up.1'!A:A,'Follow up.1'!AF:AF),"-")</f>
        <v> 10/24</v>
      </c>
      <c r="AA1201" s="31" t="s">
        <v>46</v>
      </c>
      <c r="AB1201" s="31" t="s">
        <v>45</v>
      </c>
      <c r="AC1201" s="31" t="s">
        <v>45</v>
      </c>
      <c r="AD1201" s="31" t="s">
        <v>46</v>
      </c>
      <c r="AE1201" s="32"/>
      <c r="AF1201" s="32" t="s">
        <v>45</v>
      </c>
      <c r="AG1201" s="32" t="s">
        <v>46</v>
      </c>
      <c r="AH1201" s="32"/>
      <c r="AI1201" s="32" t="s">
        <v>45</v>
      </c>
      <c r="AJ1201" s="32" t="s">
        <v>45</v>
      </c>
      <c r="AK1201" s="32" t="s">
        <v>45</v>
      </c>
      <c r="AL1201" s="32" t="s">
        <v>45</v>
      </c>
      <c r="AM1201" s="32" t="s">
        <v>121</v>
      </c>
      <c r="AN1201" s="39" t="str">
        <f t="array" ref="AN1201">IFNA(TEXT(XLOOKUP(C:C,'Follow up.2'!B:B,'Follow up.2'!AF:AF),if(left(B1201,1)="3","x", "mm/yyyy")), "-")</f>
        <v>04/2026</v>
      </c>
      <c r="AO1201" s="86" t="s">
        <v>56</v>
      </c>
      <c r="AP1201" s="27"/>
      <c r="AQ1201" s="3"/>
      <c r="AR1201" s="3"/>
      <c r="AS1201" s="3"/>
      <c r="AT1201" s="3"/>
      <c r="AU1201" s="3"/>
      <c r="AV1201" s="3"/>
      <c r="AW1201" s="3"/>
      <c r="AX1201" s="3"/>
      <c r="AY1201" s="3"/>
      <c r="AZ1201" s="3"/>
      <c r="BA1201" s="3"/>
      <c r="BB1201" s="3"/>
      <c r="BC1201" s="3"/>
      <c r="BD1201" s="3"/>
      <c r="BE1201" s="3"/>
      <c r="BF1201" s="3"/>
      <c r="BG1201" s="3"/>
      <c r="BH1201" s="3"/>
      <c r="BI1201" s="3"/>
    </row>
    <row r="1202" ht="12.75" customHeight="1">
      <c r="A1202" s="1"/>
      <c r="B1202" s="1">
        <f t="array" ref="B1202">ifna(iferror(xlookup(C:C,'1000'!A:A,'1000'!D:D),iferror(xlookup(C:C,'2000'!A:A,'2000'!D:D),xlookup(C:C,'3000'!A:A,'3000'!D:D))),"-")</f>
        <v>3003</v>
      </c>
      <c r="C1202" s="52">
        <v>145.0</v>
      </c>
      <c r="D1202" s="53" t="s">
        <v>4371</v>
      </c>
      <c r="E1202" s="53" t="s">
        <v>4372</v>
      </c>
      <c r="F1202" s="53"/>
      <c r="G1202" s="53"/>
      <c r="H1202" s="28">
        <v>0.0</v>
      </c>
      <c r="I1202" s="54" t="s">
        <v>4373</v>
      </c>
      <c r="J1202" s="53" t="s">
        <v>4374</v>
      </c>
      <c r="K1202" s="30"/>
      <c r="L1202" s="250"/>
      <c r="M1202" s="27"/>
      <c r="N1202" s="204" t="s">
        <v>284</v>
      </c>
      <c r="O1202" s="263" t="s">
        <v>654</v>
      </c>
      <c r="P1202" s="35" t="s">
        <v>44</v>
      </c>
      <c r="Q1202" s="35" t="s">
        <v>45</v>
      </c>
      <c r="R1202" s="35" t="s">
        <v>45</v>
      </c>
      <c r="S1202" s="35" t="s">
        <v>45</v>
      </c>
      <c r="T1202" s="35" t="s">
        <v>45</v>
      </c>
      <c r="U1202" s="35" t="s">
        <v>45</v>
      </c>
      <c r="V1202" s="66" t="s">
        <v>45</v>
      </c>
      <c r="W1202" s="35" t="s">
        <v>45</v>
      </c>
      <c r="X1202" s="35" t="s">
        <v>45</v>
      </c>
      <c r="Y1202" s="35" t="s">
        <v>45</v>
      </c>
      <c r="Z1202" s="38" t="str">
        <f t="array" ref="Z1202">IFERROR(xlookup(C:C,'Follow up.1'!A:A,'Follow up.1'!AF:AF),"-")</f>
        <v> 12/24</v>
      </c>
      <c r="AA1202" s="31" t="s">
        <v>45</v>
      </c>
      <c r="AB1202" s="31" t="s">
        <v>45</v>
      </c>
      <c r="AC1202" s="31" t="s">
        <v>45</v>
      </c>
      <c r="AD1202" s="31" t="s">
        <v>45</v>
      </c>
      <c r="AE1202" s="31"/>
      <c r="AF1202" s="31" t="s">
        <v>45</v>
      </c>
      <c r="AG1202" s="32" t="s">
        <v>87</v>
      </c>
      <c r="AH1202" s="32"/>
      <c r="AI1202" s="31" t="s">
        <v>86</v>
      </c>
      <c r="AJ1202" s="31" t="s">
        <v>86</v>
      </c>
      <c r="AK1202" s="31" t="s">
        <v>86</v>
      </c>
      <c r="AL1202" s="31" t="s">
        <v>46</v>
      </c>
      <c r="AM1202" s="32" t="s">
        <v>121</v>
      </c>
      <c r="AN1202" s="39" t="str">
        <f t="array" ref="AN1202">IFNA(TEXT(XLOOKUP(C:C,'Follow up.2'!B:B,'Follow up.2'!AF:AF),if(left(B1202,1)="3","x", "mm/yyyy")), "-")</f>
        <v>x</v>
      </c>
      <c r="AO1202" s="86" t="s">
        <v>654</v>
      </c>
      <c r="AP1202" s="27"/>
      <c r="AQ1202" s="3"/>
      <c r="AR1202" s="3"/>
      <c r="AS1202" s="3"/>
      <c r="AT1202" s="3"/>
      <c r="AU1202" s="3"/>
      <c r="AV1202" s="3"/>
      <c r="AW1202" s="3"/>
      <c r="AX1202" s="3"/>
      <c r="AY1202" s="3"/>
      <c r="AZ1202" s="3"/>
      <c r="BA1202" s="3"/>
      <c r="BB1202" s="3"/>
      <c r="BC1202" s="3"/>
      <c r="BD1202" s="3"/>
      <c r="BE1202" s="3"/>
      <c r="BF1202" s="3"/>
      <c r="BG1202" s="3"/>
      <c r="BH1202" s="3"/>
      <c r="BI1202" s="3"/>
    </row>
    <row r="1203" ht="12.75" customHeight="1">
      <c r="A1203" s="1"/>
      <c r="B1203" s="1">
        <f t="array" ref="B1203">ifna(iferror(xlookup(C:C,'1000'!A:A,'1000'!D:D),iferror(xlookup(C:C,'2000'!A:A,'2000'!D:D),xlookup(C:C,'3000'!A:A,'3000'!D:D))),"-")</f>
        <v>3011</v>
      </c>
      <c r="C1203" s="52">
        <v>214.0</v>
      </c>
      <c r="D1203" s="53" t="s">
        <v>4375</v>
      </c>
      <c r="E1203" s="53" t="s">
        <v>2756</v>
      </c>
      <c r="F1203" s="53"/>
      <c r="G1203" s="53"/>
      <c r="H1203" s="28">
        <v>0.0</v>
      </c>
      <c r="I1203" s="54">
        <v>0.0</v>
      </c>
      <c r="J1203" s="53" t="s">
        <v>4376</v>
      </c>
      <c r="K1203" s="30"/>
      <c r="L1203" s="250"/>
      <c r="M1203" s="27"/>
      <c r="N1203" s="78" t="s">
        <v>284</v>
      </c>
      <c r="O1203" s="268" t="s">
        <v>654</v>
      </c>
      <c r="P1203" s="35" t="s">
        <v>44</v>
      </c>
      <c r="Q1203" s="35" t="s">
        <v>44</v>
      </c>
      <c r="R1203" s="35" t="s">
        <v>45</v>
      </c>
      <c r="S1203" s="35" t="s">
        <v>45</v>
      </c>
      <c r="T1203" s="35" t="s">
        <v>45</v>
      </c>
      <c r="U1203" s="35" t="s">
        <v>45</v>
      </c>
      <c r="V1203" s="66" t="s">
        <v>45</v>
      </c>
      <c r="W1203" s="35" t="s">
        <v>45</v>
      </c>
      <c r="X1203" s="35" t="s">
        <v>45</v>
      </c>
      <c r="Y1203" s="35" t="s">
        <v>45</v>
      </c>
      <c r="Z1203" s="38" t="str">
        <f t="array" ref="Z1203">IFERROR(xlookup(C:C,'Follow up.1'!A:A,'Follow up.1'!AF:AF),"-")</f>
        <v> 12/24</v>
      </c>
      <c r="AA1203" s="31" t="s">
        <v>106</v>
      </c>
      <c r="AB1203" s="31" t="s">
        <v>106</v>
      </c>
      <c r="AC1203" s="31" t="s">
        <v>106</v>
      </c>
      <c r="AD1203" s="31" t="s">
        <v>106</v>
      </c>
      <c r="AE1203" s="31"/>
      <c r="AF1203" s="31" t="s">
        <v>56</v>
      </c>
      <c r="AG1203" s="32" t="s">
        <v>46</v>
      </c>
      <c r="AH1203" s="32"/>
      <c r="AI1203" s="31" t="s">
        <v>86</v>
      </c>
      <c r="AJ1203" s="31" t="s">
        <v>46</v>
      </c>
      <c r="AK1203" s="31" t="s">
        <v>46</v>
      </c>
      <c r="AL1203" s="31" t="s">
        <v>46</v>
      </c>
      <c r="AM1203" s="32" t="s">
        <v>121</v>
      </c>
      <c r="AN1203" s="39" t="str">
        <f t="array" ref="AN1203">IFNA(TEXT(XLOOKUP(C:C,'Follow up.2'!B:B,'Follow up.2'!AF:AF),if(left(B1203,1)="3","x", "mm/yyyy")), "-")</f>
        <v>x</v>
      </c>
      <c r="AO1203" s="95" t="s">
        <v>654</v>
      </c>
      <c r="AP1203" s="27"/>
      <c r="AQ1203" s="46"/>
      <c r="AR1203" s="3"/>
      <c r="AS1203" s="3"/>
      <c r="AT1203" s="3"/>
      <c r="AU1203" s="3"/>
      <c r="AV1203" s="3"/>
      <c r="AW1203" s="3"/>
      <c r="AX1203" s="3"/>
      <c r="AY1203" s="3"/>
      <c r="AZ1203" s="3"/>
      <c r="BA1203" s="3"/>
      <c r="BB1203" s="3"/>
      <c r="BC1203" s="3"/>
      <c r="BD1203" s="3"/>
      <c r="BE1203" s="3"/>
      <c r="BF1203" s="3"/>
      <c r="BG1203" s="3"/>
      <c r="BH1203" s="3"/>
      <c r="BI1203" s="3"/>
    </row>
    <row r="1204" ht="12.75" customHeight="1">
      <c r="A1204" s="1"/>
      <c r="B1204" s="1">
        <f t="array" ref="B1204">ifna(iferror(xlookup(C:C,'1000'!A:A,'1000'!D:D),iferror(xlookup(C:C,'2000'!A:A,'2000'!D:D),xlookup(C:C,'3000'!A:A,'3000'!D:D))),"-")</f>
        <v>3015</v>
      </c>
      <c r="C1204" s="52">
        <v>248.0</v>
      </c>
      <c r="D1204" s="53" t="s">
        <v>4377</v>
      </c>
      <c r="E1204" s="53" t="s">
        <v>4378</v>
      </c>
      <c r="F1204" s="53"/>
      <c r="G1204" s="53"/>
      <c r="H1204" s="28">
        <v>0.0</v>
      </c>
      <c r="I1204" s="54">
        <v>0.0</v>
      </c>
      <c r="J1204" s="53" t="s">
        <v>4379</v>
      </c>
      <c r="K1204" s="30"/>
      <c r="L1204" s="250"/>
      <c r="M1204" s="27"/>
      <c r="N1204" s="78" t="s">
        <v>4380</v>
      </c>
      <c r="O1204" s="263" t="s">
        <v>654</v>
      </c>
      <c r="P1204" s="35" t="s">
        <v>45</v>
      </c>
      <c r="Q1204" s="35" t="s">
        <v>45</v>
      </c>
      <c r="R1204" s="35" t="s">
        <v>45</v>
      </c>
      <c r="S1204" s="35" t="s">
        <v>45</v>
      </c>
      <c r="T1204" s="35" t="s">
        <v>45</v>
      </c>
      <c r="U1204" s="35" t="s">
        <v>45</v>
      </c>
      <c r="V1204" s="35" t="s">
        <v>45</v>
      </c>
      <c r="W1204" s="35" t="s">
        <v>45</v>
      </c>
      <c r="X1204" s="35" t="s">
        <v>45</v>
      </c>
      <c r="Y1204" s="35" t="s">
        <v>45</v>
      </c>
      <c r="Z1204" s="38" t="str">
        <f t="array" ref="Z1204">IFERROR(xlookup(C:C,'Follow up.1'!A:A,'Follow up.1'!AF:AF),"-")</f>
        <v> 12/24</v>
      </c>
      <c r="AA1204" s="31" t="s">
        <v>86</v>
      </c>
      <c r="AB1204" s="31" t="s">
        <v>76</v>
      </c>
      <c r="AC1204" s="31" t="s">
        <v>76</v>
      </c>
      <c r="AD1204" s="31" t="s">
        <v>45</v>
      </c>
      <c r="AE1204" s="31"/>
      <c r="AF1204" s="31" t="s">
        <v>45</v>
      </c>
      <c r="AG1204" s="32" t="s">
        <v>56</v>
      </c>
      <c r="AH1204" s="32"/>
      <c r="AI1204" s="32" t="s">
        <v>46</v>
      </c>
      <c r="AJ1204" s="32" t="s">
        <v>46</v>
      </c>
      <c r="AK1204" s="32" t="s">
        <v>46</v>
      </c>
      <c r="AL1204" s="31" t="s">
        <v>46</v>
      </c>
      <c r="AM1204" s="32" t="s">
        <v>121</v>
      </c>
      <c r="AN1204" s="39" t="str">
        <f t="array" ref="AN1204">IFNA(TEXT(XLOOKUP(C:C,'Follow up.2'!B:B,'Follow up.2'!AF:AF),if(left(B1204,1)="3","x", "mm/yyyy")), "-")</f>
        <v>x</v>
      </c>
      <c r="AO1204" s="86" t="s">
        <v>654</v>
      </c>
      <c r="AP1204" s="27"/>
      <c r="AQ1204" s="3"/>
      <c r="AR1204" s="3"/>
      <c r="AS1204" s="3"/>
      <c r="AT1204" s="3"/>
      <c r="AU1204" s="3"/>
      <c r="AV1204" s="3"/>
      <c r="AW1204" s="3"/>
      <c r="AX1204" s="3"/>
      <c r="AY1204" s="3"/>
      <c r="AZ1204" s="3"/>
      <c r="BA1204" s="3"/>
      <c r="BB1204" s="3"/>
      <c r="BC1204" s="3"/>
      <c r="BD1204" s="3"/>
      <c r="BE1204" s="3"/>
      <c r="BF1204" s="3"/>
      <c r="BG1204" s="3"/>
      <c r="BH1204" s="3"/>
      <c r="BI1204" s="3"/>
    </row>
    <row r="1205" ht="12.75" customHeight="1">
      <c r="A1205" s="1"/>
      <c r="B1205" s="1">
        <f t="array" ref="B1205">ifna(iferror(xlookup(C:C,'1000'!A:A,'1000'!D:D),iferror(xlookup(C:C,'2000'!A:A,'2000'!D:D),xlookup(C:C,'3000'!A:A,'3000'!D:D))),"-")</f>
        <v>3019</v>
      </c>
      <c r="C1205" s="270">
        <v>259.0</v>
      </c>
      <c r="D1205" s="94" t="s">
        <v>4381</v>
      </c>
      <c r="E1205" s="94" t="s">
        <v>4382</v>
      </c>
      <c r="F1205" s="103" t="s">
        <v>38</v>
      </c>
      <c r="G1205" s="27"/>
      <c r="H1205" s="271"/>
      <c r="I1205" s="29"/>
      <c r="J1205" s="27" t="s">
        <v>4383</v>
      </c>
      <c r="K1205" s="30"/>
      <c r="L1205" s="255"/>
      <c r="M1205" s="31"/>
      <c r="N1205" s="78" t="s">
        <v>284</v>
      </c>
      <c r="O1205" s="263" t="s">
        <v>654</v>
      </c>
      <c r="P1205" s="35" t="s">
        <v>45</v>
      </c>
      <c r="Q1205" s="35" t="s">
        <v>45</v>
      </c>
      <c r="R1205" s="35" t="s">
        <v>45</v>
      </c>
      <c r="S1205" s="35" t="s">
        <v>45</v>
      </c>
      <c r="T1205" s="35" t="s">
        <v>45</v>
      </c>
      <c r="U1205" s="35" t="s">
        <v>45</v>
      </c>
      <c r="V1205" s="35" t="s">
        <v>45</v>
      </c>
      <c r="W1205" s="35" t="s">
        <v>45</v>
      </c>
      <c r="X1205" s="35" t="s">
        <v>45</v>
      </c>
      <c r="Y1205" s="35" t="s">
        <v>45</v>
      </c>
      <c r="Z1205" s="38">
        <f t="array" ref="Z1205">IFERROR(xlookup(C:C,'Follow up.1'!A:A,'Follow up.1'!AF:AF),"-")</f>
        <v>46137</v>
      </c>
      <c r="AA1205" s="31" t="s">
        <v>45</v>
      </c>
      <c r="AB1205" s="31" t="s">
        <v>45</v>
      </c>
      <c r="AC1205" s="31" t="s">
        <v>45</v>
      </c>
      <c r="AD1205" s="32" t="s">
        <v>46</v>
      </c>
      <c r="AE1205" s="32"/>
      <c r="AF1205" s="32" t="s">
        <v>46</v>
      </c>
      <c r="AG1205" s="32" t="s">
        <v>46</v>
      </c>
      <c r="AH1205" s="32"/>
      <c r="AI1205" s="32" t="s">
        <v>46</v>
      </c>
      <c r="AJ1205" s="32" t="s">
        <v>46</v>
      </c>
      <c r="AK1205" s="32" t="s">
        <v>46</v>
      </c>
      <c r="AL1205" s="32" t="s">
        <v>46</v>
      </c>
      <c r="AM1205" s="32" t="s">
        <v>121</v>
      </c>
      <c r="AN1205" s="39" t="str">
        <f t="array" ref="AN1205">IFNA(TEXT(XLOOKUP(C:C,'Follow up.2'!B:B,'Follow up.2'!AF:AF),if(left(B1205,1)="3","x", "mm/yyyy")), "-")</f>
        <v>x</v>
      </c>
      <c r="AO1205" s="31"/>
      <c r="AP1205" s="30"/>
      <c r="AQ1205" s="13"/>
      <c r="AR1205" s="13"/>
      <c r="AS1205" s="13"/>
      <c r="AT1205" s="13"/>
      <c r="AU1205" s="13"/>
      <c r="AV1205" s="13"/>
      <c r="AW1205" s="3"/>
      <c r="AX1205" s="3"/>
      <c r="AY1205" s="3"/>
      <c r="AZ1205" s="3"/>
      <c r="BA1205" s="3"/>
      <c r="BB1205" s="3"/>
      <c r="BC1205" s="3"/>
      <c r="BD1205" s="3"/>
      <c r="BE1205" s="3"/>
      <c r="BF1205" s="3"/>
      <c r="BG1205" s="3"/>
      <c r="BH1205" s="3"/>
      <c r="BI1205" s="3"/>
    </row>
    <row r="1206" ht="12.75" customHeight="1">
      <c r="A1206" s="1"/>
      <c r="B1206" s="1">
        <f t="array" ref="B1206">ifna(iferror(xlookup(C:C,'1000'!A:A,'1000'!D:D),iferror(xlookup(C:C,'2000'!A:A,'2000'!D:D),xlookup(C:C,'3000'!A:A,'3000'!D:D))),"-")</f>
        <v>1001</v>
      </c>
      <c r="C1206" s="26">
        <v>46.0</v>
      </c>
      <c r="D1206" s="53" t="s">
        <v>2900</v>
      </c>
      <c r="E1206" s="53" t="s">
        <v>4384</v>
      </c>
      <c r="F1206" s="53"/>
      <c r="G1206" s="27"/>
      <c r="H1206" s="28" t="s">
        <v>4385</v>
      </c>
      <c r="I1206" s="29">
        <v>0.0</v>
      </c>
      <c r="J1206" s="27" t="s">
        <v>4386</v>
      </c>
      <c r="K1206" s="30"/>
      <c r="L1206" s="255"/>
      <c r="M1206" s="31"/>
      <c r="N1206" s="204" t="s">
        <v>58</v>
      </c>
      <c r="O1206" s="259" t="s">
        <v>58</v>
      </c>
      <c r="P1206" s="35" t="s">
        <v>45</v>
      </c>
      <c r="Q1206" s="35"/>
      <c r="R1206" s="35"/>
      <c r="S1206" s="35"/>
      <c r="T1206" s="35"/>
      <c r="U1206" s="35"/>
      <c r="V1206" s="35"/>
      <c r="W1206" s="35"/>
      <c r="X1206" s="35"/>
      <c r="Y1206" s="35"/>
      <c r="Z1206" s="38" t="str">
        <f t="array" ref="Z1206">IFERROR(xlookup(C:C,'Follow up.1'!A:A,'Follow up.1'!AF:AF),"-")</f>
        <v>-</v>
      </c>
      <c r="AA1206" s="31"/>
      <c r="AB1206" s="31"/>
      <c r="AC1206" s="31"/>
      <c r="AD1206" s="31"/>
      <c r="AE1206" s="31"/>
      <c r="AF1206" s="31"/>
      <c r="AG1206" s="31"/>
      <c r="AH1206" s="31"/>
      <c r="AI1206" s="31"/>
      <c r="AJ1206" s="31"/>
      <c r="AK1206" s="31"/>
      <c r="AL1206" s="31"/>
      <c r="AM1206" s="31"/>
      <c r="AN1206" s="39" t="str">
        <f t="array" ref="AN1206">IFNA(TEXT(XLOOKUP(C:C,'Follow up.2'!B:B,'Follow up.2'!AF:AF),if(left(B1206,1)="3","x", "mm/yyyy")), "-")</f>
        <v>-</v>
      </c>
      <c r="AO1206" s="31"/>
      <c r="AP1206" s="27"/>
      <c r="AQ1206" s="3"/>
      <c r="AR1206" s="3"/>
      <c r="AS1206" s="3"/>
      <c r="AT1206" s="3"/>
      <c r="AU1206" s="3"/>
      <c r="AV1206" s="3"/>
      <c r="AW1206" s="3"/>
      <c r="AX1206" s="3"/>
      <c r="AY1206" s="3"/>
      <c r="AZ1206" s="3"/>
      <c r="BA1206" s="3"/>
      <c r="BB1206" s="3"/>
      <c r="BC1206" s="3"/>
      <c r="BD1206" s="3"/>
      <c r="BE1206" s="3"/>
      <c r="BF1206" s="3"/>
      <c r="BG1206" s="3"/>
      <c r="BH1206" s="3"/>
      <c r="BI1206" s="3"/>
    </row>
    <row r="1207" ht="12.75" customHeight="1">
      <c r="A1207" s="1"/>
      <c r="B1207" s="1">
        <f t="array" ref="B1207">ifna(iferror(xlookup(C:C,'1000'!A:A,'1000'!D:D),iferror(xlookup(C:C,'2000'!A:A,'2000'!D:D),xlookup(C:C,'3000'!A:A,'3000'!D:D))),"-")</f>
        <v>1009</v>
      </c>
      <c r="C1207" s="52">
        <v>96.0</v>
      </c>
      <c r="D1207" s="53" t="s">
        <v>4387</v>
      </c>
      <c r="E1207" s="94" t="s">
        <v>4388</v>
      </c>
      <c r="F1207" s="94"/>
      <c r="G1207" s="53"/>
      <c r="H1207" s="28"/>
      <c r="I1207" s="57" t="s">
        <v>4389</v>
      </c>
      <c r="J1207" s="53" t="s">
        <v>1576</v>
      </c>
      <c r="K1207" s="30"/>
      <c r="L1207" s="255"/>
      <c r="M1207" s="32"/>
      <c r="N1207" s="78" t="s">
        <v>654</v>
      </c>
      <c r="O1207" s="264" t="s">
        <v>654</v>
      </c>
      <c r="P1207" s="35" t="s">
        <v>45</v>
      </c>
      <c r="Q1207" s="35" t="s">
        <v>76</v>
      </c>
      <c r="R1207" s="35" t="s">
        <v>76</v>
      </c>
      <c r="S1207" s="35" t="s">
        <v>76</v>
      </c>
      <c r="T1207" s="35" t="s">
        <v>76</v>
      </c>
      <c r="U1207" s="35" t="s">
        <v>76</v>
      </c>
      <c r="V1207" s="35" t="s">
        <v>46</v>
      </c>
      <c r="W1207" s="35" t="s">
        <v>45</v>
      </c>
      <c r="X1207" s="35" t="s">
        <v>45</v>
      </c>
      <c r="Y1207" s="35" t="s">
        <v>45</v>
      </c>
      <c r="Z1207" s="38" t="str">
        <f t="array" ref="Z1207">IFERROR(xlookup(C:C,'Follow up.1'!A:A,'Follow up.1'!AF:AF),"-")</f>
        <v> 10/24</v>
      </c>
      <c r="AA1207" s="32" t="s">
        <v>46</v>
      </c>
      <c r="AB1207" s="85"/>
      <c r="AC1207" s="32"/>
      <c r="AD1207" s="31"/>
      <c r="AE1207" s="31"/>
      <c r="AF1207" s="31"/>
      <c r="AG1207" s="31"/>
      <c r="AH1207" s="31"/>
      <c r="AI1207" s="31"/>
      <c r="AJ1207" s="31"/>
      <c r="AK1207" s="31"/>
      <c r="AL1207" s="31"/>
      <c r="AM1207" s="31"/>
      <c r="AN1207" s="39" t="str">
        <f t="array" ref="AN1207">IFNA(TEXT(XLOOKUP(C:C,'Follow up.2'!B:B,'Follow up.2'!AF:AF),if(left(B1207,1)="3","x", "mm/yyyy")), "-")</f>
        <v/>
      </c>
      <c r="AO1207" s="31"/>
      <c r="AP1207" s="30"/>
      <c r="AQ1207" s="13"/>
      <c r="AR1207" s="13"/>
      <c r="AS1207" s="13"/>
      <c r="AT1207" s="13"/>
      <c r="AU1207" s="13"/>
      <c r="AV1207" s="13"/>
      <c r="AW1207" s="3"/>
      <c r="AX1207" s="3"/>
      <c r="AY1207" s="3"/>
      <c r="AZ1207" s="3"/>
      <c r="BA1207" s="3"/>
      <c r="BB1207" s="3"/>
      <c r="BC1207" s="3"/>
      <c r="BD1207" s="3"/>
      <c r="BE1207" s="3"/>
      <c r="BF1207" s="3"/>
      <c r="BG1207" s="3"/>
      <c r="BH1207" s="3"/>
      <c r="BI1207" s="3"/>
    </row>
    <row r="1208" ht="12.75" customHeight="1">
      <c r="A1208" s="1"/>
      <c r="B1208" s="1">
        <f t="array" ref="B1208">ifna(iferror(xlookup(C:C,'1000'!A:A,'1000'!D:D),iferror(xlookup(C:C,'2000'!A:A,'2000'!D:D),xlookup(C:C,'3000'!A:A,'3000'!D:D))),"-")</f>
        <v>1010</v>
      </c>
      <c r="C1208" s="272">
        <v>136.0</v>
      </c>
      <c r="D1208" s="273" t="str">
        <f t="array" ref="D1208">IFERROR(INDEX('1000'!B:B, MATCH(C1208, '1000'!A:A, 0)), 
    IFERROR(INDEX('2000'!B:B, MATCH(C1208, '2000'!A:A, 0)), 
        IFERROR(INDEX('3000'!B:B, MATCH(C1208, '3000'!A:A, 0)), "")))
</f>
        <v>Holden
</v>
      </c>
      <c r="E1208" s="46" t="str">
        <f t="array" ref="E1208">IFERROR(INDEX('1000'!C:C, MATCH(C1208, '1000'!A:A, 0)), 
    IFERROR(INDEX('2000'!C:C, MATCH(C1208, '2000'!A:A, 0)), 
        IFERROR(INDEX('3000'!C:C, MATCH(C1208, '3000'!A:A, 0)), "")))
</f>
        <v> Saalbach </v>
      </c>
      <c r="F1208" s="3"/>
      <c r="G1208" s="3"/>
      <c r="H1208" s="193"/>
      <c r="I1208" s="163"/>
      <c r="J1208" s="3"/>
      <c r="K1208" s="5"/>
      <c r="L1208" s="274"/>
      <c r="M1208" s="6"/>
      <c r="N1208" s="102" t="s">
        <v>58</v>
      </c>
      <c r="O1208" s="264" t="s">
        <v>58</v>
      </c>
      <c r="P1208" s="50" t="s">
        <v>46</v>
      </c>
      <c r="Q1208" s="50" t="s">
        <v>46</v>
      </c>
      <c r="R1208" s="50" t="s">
        <v>46</v>
      </c>
      <c r="S1208" s="50" t="s">
        <v>46</v>
      </c>
      <c r="T1208" s="50" t="s">
        <v>46</v>
      </c>
      <c r="U1208" s="50" t="s">
        <v>46</v>
      </c>
      <c r="V1208" s="50" t="s">
        <v>46</v>
      </c>
      <c r="W1208" s="50" t="s">
        <v>46</v>
      </c>
      <c r="X1208" s="50" t="s">
        <v>46</v>
      </c>
      <c r="Y1208" s="50" t="s">
        <v>46</v>
      </c>
      <c r="Z1208" s="38" t="str">
        <f t="array" ref="Z1208">IFERROR(xlookup(C:C,'Follow up.1'!A:A,'Follow up.1'!AF:AF),"-")</f>
        <v>-</v>
      </c>
      <c r="AA1208" s="6"/>
      <c r="AB1208" s="6"/>
      <c r="AC1208" s="6"/>
      <c r="AD1208" s="6"/>
      <c r="AE1208" s="6"/>
      <c r="AF1208" s="6"/>
      <c r="AG1208" s="6"/>
      <c r="AH1208" s="6"/>
      <c r="AI1208" s="6"/>
      <c r="AJ1208" s="6"/>
      <c r="AK1208" s="6"/>
      <c r="AL1208" s="6"/>
      <c r="AM1208" s="6"/>
      <c r="AN1208" s="39" t="str">
        <f t="array" ref="AN1208">IFNA(TEXT(XLOOKUP(C:C,'Follow up.2'!B:B,'Follow up.2'!AF:AF),if(left(B1208,1)="3","x", "mm/yyyy")), "-")</f>
        <v>-</v>
      </c>
      <c r="AO1208" s="6"/>
      <c r="AP1208" s="3"/>
      <c r="AQ1208" s="3"/>
      <c r="AR1208" s="3"/>
      <c r="AS1208" s="3"/>
      <c r="AT1208" s="3"/>
      <c r="AU1208" s="3"/>
      <c r="AV1208" s="3"/>
      <c r="AW1208" s="3"/>
      <c r="AX1208" s="3"/>
      <c r="AY1208" s="3"/>
      <c r="AZ1208" s="3"/>
      <c r="BA1208" s="3"/>
      <c r="BB1208" s="3"/>
      <c r="BC1208" s="3"/>
      <c r="BD1208" s="3"/>
      <c r="BE1208" s="3"/>
      <c r="BF1208" s="3"/>
      <c r="BG1208" s="3"/>
      <c r="BH1208" s="3"/>
      <c r="BI1208" s="3"/>
    </row>
    <row r="1209" ht="12.75" customHeight="1">
      <c r="A1209" s="1"/>
      <c r="B1209" s="1">
        <f t="array" ref="B1209">ifna(iferror(xlookup(C:C,'1000'!A:A,'1000'!D:D),iferror(xlookup(C:C,'2000'!A:A,'2000'!D:D),xlookup(C:C,'3000'!A:A,'3000'!D:D))),"-")</f>
        <v>1013</v>
      </c>
      <c r="C1209" s="272">
        <v>160.0</v>
      </c>
      <c r="D1209" s="273" t="str">
        <f t="array" ref="D1209">IFERROR(INDEX('1000'!B:B, MATCH(C1209, '1000'!A:A, 0)), 
    IFERROR(INDEX('2000'!B:B, MATCH(C1209, '2000'!A:A, 0)), 
        IFERROR(INDEX('3000'!B:B, MATCH(C1209, '3000'!A:A, 0)), "")))
</f>
        <v>Kiran</v>
      </c>
      <c r="E1209" s="46" t="str">
        <f t="array" ref="E1209">IFERROR(INDEX('1000'!C:C, MATCH(C1209, '1000'!A:A, 0)), 
    IFERROR(INDEX('2000'!C:C, MATCH(C1209, '2000'!A:A, 0)), 
        IFERROR(INDEX('3000'!C:C, MATCH(C1209, '3000'!A:A, 0)), "")))
</f>
        <v>Singh</v>
      </c>
      <c r="F1209" s="3"/>
      <c r="G1209" s="3"/>
      <c r="H1209" s="47" t="s">
        <v>4390</v>
      </c>
      <c r="I1209" s="48" t="s">
        <v>4391</v>
      </c>
      <c r="J1209" s="3"/>
      <c r="K1209" s="5"/>
      <c r="L1209" s="274"/>
      <c r="M1209" s="6"/>
      <c r="N1209" s="102" t="s">
        <v>58</v>
      </c>
      <c r="O1209" s="264" t="s">
        <v>58</v>
      </c>
      <c r="P1209" s="50" t="s">
        <v>45</v>
      </c>
      <c r="Q1209" s="50" t="s">
        <v>45</v>
      </c>
      <c r="R1209" s="50" t="s">
        <v>45</v>
      </c>
      <c r="S1209" s="50" t="s">
        <v>45</v>
      </c>
      <c r="T1209" s="50" t="s">
        <v>45</v>
      </c>
      <c r="U1209" s="50" t="s">
        <v>45</v>
      </c>
      <c r="V1209" s="50" t="s">
        <v>45</v>
      </c>
      <c r="W1209" s="50" t="s">
        <v>45</v>
      </c>
      <c r="X1209" s="50" t="s">
        <v>45</v>
      </c>
      <c r="Y1209" s="50" t="s">
        <v>45</v>
      </c>
      <c r="Z1209" s="38" t="str">
        <f t="array" ref="Z1209">IFERROR(xlookup(C:C,'Follow up.1'!A:A,'Follow up.1'!AF:AF),"-")</f>
        <v>-</v>
      </c>
      <c r="AA1209" s="6"/>
      <c r="AB1209" s="6"/>
      <c r="AC1209" s="6"/>
      <c r="AD1209" s="6"/>
      <c r="AE1209" s="6"/>
      <c r="AF1209" s="6"/>
      <c r="AG1209" s="6"/>
      <c r="AH1209" s="6"/>
      <c r="AI1209" s="6"/>
      <c r="AJ1209" s="6"/>
      <c r="AK1209" s="6"/>
      <c r="AL1209" s="6"/>
      <c r="AM1209" s="6"/>
      <c r="AN1209" s="39" t="str">
        <f t="array" ref="AN1209">IFNA(TEXT(XLOOKUP(C:C,'Follow up.2'!B:B,'Follow up.2'!AF:AF),if(left(B1209,1)="3","x", "mm/yyyy")), "-")</f>
        <v>-</v>
      </c>
      <c r="AO1209" s="6"/>
      <c r="AP1209" s="3"/>
      <c r="AQ1209" s="3"/>
      <c r="AR1209" s="3"/>
      <c r="AS1209" s="3"/>
      <c r="AT1209" s="3"/>
      <c r="AU1209" s="3"/>
      <c r="AV1209" s="3"/>
      <c r="AW1209" s="3"/>
      <c r="AX1209" s="3"/>
      <c r="AY1209" s="3"/>
      <c r="AZ1209" s="3"/>
      <c r="BA1209" s="3"/>
      <c r="BB1209" s="3"/>
      <c r="BC1209" s="3"/>
      <c r="BD1209" s="3"/>
      <c r="BE1209" s="3"/>
      <c r="BF1209" s="3"/>
      <c r="BG1209" s="3"/>
      <c r="BH1209" s="3"/>
      <c r="BI1209" s="3"/>
    </row>
    <row r="1210" ht="12.75" customHeight="1">
      <c r="A1210" s="1"/>
      <c r="B1210" s="1">
        <f t="array" ref="B1210">ifna(iferror(xlookup(C:C,'1000'!A:A,'1000'!D:D),iferror(xlookup(C:C,'2000'!A:A,'2000'!D:D),xlookup(C:C,'3000'!A:A,'3000'!D:D))),"-")</f>
        <v>2004</v>
      </c>
      <c r="C1210" s="272">
        <v>22.0</v>
      </c>
      <c r="D1210" s="273" t="str">
        <f t="array" ref="D1210">IFERROR(INDEX('1000'!B:B, MATCH(C1210, '1000'!A:A, 0)), 
    IFERROR(INDEX('2000'!B:B, MATCH(C1210, '2000'!A:A, 0)), 
        IFERROR(INDEX('3000'!B:B, MATCH(C1210, '3000'!A:A, 0)), "")))
</f>
        <v>Jason</v>
      </c>
      <c r="E1210" s="46" t="str">
        <f t="array" ref="E1210">IFERROR(INDEX('1000'!C:C, MATCH(C1210, '1000'!A:A, 0)), 
    IFERROR(INDEX('2000'!C:C, MATCH(C1210, '2000'!A:A, 0)), 
        IFERROR(INDEX('3000'!C:C, MATCH(C1210, '3000'!A:A, 0)), "")))
</f>
        <v>Mckenzie</v>
      </c>
      <c r="F1210" s="3"/>
      <c r="G1210" s="3"/>
      <c r="H1210" s="47" t="s">
        <v>4392</v>
      </c>
      <c r="I1210" s="163"/>
      <c r="J1210" s="3"/>
      <c r="K1210" s="5"/>
      <c r="L1210" s="274"/>
      <c r="M1210" s="6"/>
      <c r="N1210" s="102" t="s">
        <v>58</v>
      </c>
      <c r="O1210" s="264" t="s">
        <v>58</v>
      </c>
      <c r="P1210" s="50" t="s">
        <v>46</v>
      </c>
      <c r="Q1210" s="50" t="s">
        <v>46</v>
      </c>
      <c r="R1210" s="50" t="s">
        <v>46</v>
      </c>
      <c r="S1210" s="50" t="s">
        <v>46</v>
      </c>
      <c r="T1210" s="50" t="s">
        <v>46</v>
      </c>
      <c r="U1210" s="50" t="s">
        <v>46</v>
      </c>
      <c r="V1210" s="50" t="s">
        <v>46</v>
      </c>
      <c r="W1210" s="50" t="s">
        <v>46</v>
      </c>
      <c r="X1210" s="50" t="s">
        <v>46</v>
      </c>
      <c r="Y1210" s="50" t="s">
        <v>46</v>
      </c>
      <c r="Z1210" s="38" t="str">
        <f t="array" ref="Z1210">IFERROR(xlookup(C:C,'Follow up.1'!A:A,'Follow up.1'!AF:AF),"-")</f>
        <v>-</v>
      </c>
      <c r="AA1210" s="6"/>
      <c r="AB1210" s="6"/>
      <c r="AC1210" s="6"/>
      <c r="AD1210" s="6"/>
      <c r="AE1210" s="6"/>
      <c r="AF1210" s="6"/>
      <c r="AG1210" s="6"/>
      <c r="AH1210" s="6"/>
      <c r="AI1210" s="6"/>
      <c r="AJ1210" s="6"/>
      <c r="AK1210" s="6"/>
      <c r="AL1210" s="6"/>
      <c r="AM1210" s="6"/>
      <c r="AN1210" s="39" t="str">
        <f t="array" ref="AN1210">IFNA(TEXT(XLOOKUP(C:C,'Follow up.2'!B:B,'Follow up.2'!AF:AF),if(left(B1210,1)="3","x", "mm/yyyy")), "-")</f>
        <v>-</v>
      </c>
      <c r="AO1210" s="6"/>
      <c r="AP1210" s="3"/>
      <c r="AQ1210" s="3"/>
      <c r="AR1210" s="3"/>
      <c r="AS1210" s="3"/>
      <c r="AT1210" s="3"/>
      <c r="AU1210" s="3"/>
      <c r="AV1210" s="3"/>
      <c r="AW1210" s="3"/>
      <c r="AX1210" s="3"/>
      <c r="AY1210" s="3"/>
      <c r="AZ1210" s="3"/>
      <c r="BA1210" s="3"/>
      <c r="BB1210" s="3"/>
      <c r="BC1210" s="3"/>
      <c r="BD1210" s="3"/>
      <c r="BE1210" s="3"/>
      <c r="BF1210" s="3"/>
      <c r="BG1210" s="3"/>
      <c r="BH1210" s="3"/>
      <c r="BI1210" s="3"/>
    </row>
    <row r="1211" ht="12.75" customHeight="1">
      <c r="A1211" s="1"/>
      <c r="B1211" s="1">
        <f t="array" ref="B1211">ifna(iferror(xlookup(C:C,'1000'!A:A,'1000'!D:D),iferror(xlookup(C:C,'2000'!A:A,'2000'!D:D),xlookup(C:C,'3000'!A:A,'3000'!D:D))),"-")</f>
        <v>2008</v>
      </c>
      <c r="C1211" s="272">
        <v>126.0</v>
      </c>
      <c r="D1211" s="273" t="str">
        <f t="array" ref="D1211">IFERROR(INDEX('1000'!B:B, MATCH(C1211, '1000'!A:A, 0)), 
    IFERROR(INDEX('2000'!B:B, MATCH(C1211, '2000'!A:A, 0)), 
        IFERROR(INDEX('3000'!B:B, MATCH(C1211, '3000'!A:A, 0)), "")))
</f>
        <v>Ben </v>
      </c>
      <c r="E1211" s="46" t="str">
        <f t="array" ref="E1211">IFERROR(INDEX('1000'!C:C, MATCH(C1211, '1000'!A:A, 0)), 
    IFERROR(INDEX('2000'!C:C, MATCH(C1211, '2000'!A:A, 0)), 
        IFERROR(INDEX('3000'!C:C, MATCH(C1211, '3000'!A:A, 0)), "")))
</f>
        <v>Braus</v>
      </c>
      <c r="F1211" s="3"/>
      <c r="G1211" s="3"/>
      <c r="H1211" s="193"/>
      <c r="I1211" s="163"/>
      <c r="J1211" s="3"/>
      <c r="K1211" s="5"/>
      <c r="L1211" s="274"/>
      <c r="M1211" s="6"/>
      <c r="N1211" s="102" t="s">
        <v>58</v>
      </c>
      <c r="O1211" s="264" t="s">
        <v>58</v>
      </c>
      <c r="P1211" s="50" t="s">
        <v>45</v>
      </c>
      <c r="Q1211" s="50" t="s">
        <v>45</v>
      </c>
      <c r="R1211" s="50" t="s">
        <v>45</v>
      </c>
      <c r="S1211" s="50" t="s">
        <v>45</v>
      </c>
      <c r="T1211" s="50" t="s">
        <v>45</v>
      </c>
      <c r="U1211" s="50" t="s">
        <v>45</v>
      </c>
      <c r="V1211" s="50" t="s">
        <v>45</v>
      </c>
      <c r="W1211" s="50" t="s">
        <v>45</v>
      </c>
      <c r="X1211" s="50" t="s">
        <v>45</v>
      </c>
      <c r="Y1211" s="50" t="s">
        <v>45</v>
      </c>
      <c r="Z1211" s="38" t="str">
        <f t="array" ref="Z1211">IFERROR(xlookup(C:C,'Follow up.1'!A:A,'Follow up.1'!AF:AF),"-")</f>
        <v>-</v>
      </c>
      <c r="AA1211" s="6"/>
      <c r="AB1211" s="6"/>
      <c r="AC1211" s="6"/>
      <c r="AD1211" s="6"/>
      <c r="AE1211" s="6"/>
      <c r="AF1211" s="6"/>
      <c r="AG1211" s="6"/>
      <c r="AH1211" s="6"/>
      <c r="AI1211" s="6"/>
      <c r="AJ1211" s="6"/>
      <c r="AK1211" s="6"/>
      <c r="AL1211" s="6"/>
      <c r="AM1211" s="6"/>
      <c r="AN1211" s="39" t="str">
        <f t="array" ref="AN1211">IFNA(TEXT(XLOOKUP(C:C,'Follow up.2'!B:B,'Follow up.2'!AF:AF),if(left(B1211,1)="3","x", "mm/yyyy")), "-")</f>
        <v>-</v>
      </c>
      <c r="AO1211" s="6"/>
      <c r="AP1211" s="3"/>
      <c r="AQ1211" s="3"/>
      <c r="AR1211" s="3"/>
      <c r="AS1211" s="3"/>
      <c r="AT1211" s="3"/>
      <c r="AU1211" s="3"/>
      <c r="AV1211" s="3"/>
      <c r="AW1211" s="3"/>
      <c r="AX1211" s="3"/>
      <c r="AY1211" s="3"/>
      <c r="AZ1211" s="3"/>
      <c r="BA1211" s="3"/>
      <c r="BB1211" s="3"/>
      <c r="BC1211" s="3"/>
      <c r="BD1211" s="3"/>
      <c r="BE1211" s="3"/>
      <c r="BF1211" s="3"/>
      <c r="BG1211" s="3"/>
      <c r="BH1211" s="3"/>
      <c r="BI1211" s="3"/>
    </row>
    <row r="1212" ht="12.75" customHeight="1">
      <c r="A1212" s="1"/>
      <c r="B1212" s="1">
        <f t="array" ref="B1212">ifna(iferror(xlookup(C:C,'1000'!A:A,'1000'!D:D),iferror(xlookup(C:C,'2000'!A:A,'2000'!D:D),xlookup(C:C,'3000'!A:A,'3000'!D:D))),"-")</f>
        <v>3001</v>
      </c>
      <c r="C1212" s="270">
        <v>24.0</v>
      </c>
      <c r="D1212" s="94" t="s">
        <v>486</v>
      </c>
      <c r="E1212" s="94" t="s">
        <v>4393</v>
      </c>
      <c r="F1212" s="94" t="s">
        <v>117</v>
      </c>
      <c r="G1212" s="27"/>
      <c r="H1212" s="28"/>
      <c r="I1212" s="29" t="s">
        <v>4032</v>
      </c>
      <c r="J1212" s="27" t="s">
        <v>4031</v>
      </c>
      <c r="K1212" s="30"/>
      <c r="L1212" s="255"/>
      <c r="M1212" s="31"/>
      <c r="N1212" s="78" t="s">
        <v>654</v>
      </c>
      <c r="O1212" s="259" t="s">
        <v>654</v>
      </c>
      <c r="P1212" s="35"/>
      <c r="Q1212" s="35"/>
      <c r="R1212" s="35"/>
      <c r="S1212" s="35"/>
      <c r="T1212" s="35"/>
      <c r="U1212" s="35"/>
      <c r="V1212" s="35"/>
      <c r="W1212" s="35"/>
      <c r="X1212" s="35"/>
      <c r="Y1212" s="35"/>
      <c r="Z1212" s="38" t="str">
        <f t="array" ref="Z1212">IFERROR(xlookup(C:C,'Follow up.1'!A:A,'Follow up.1'!AF:AF),"-")</f>
        <v>-</v>
      </c>
      <c r="AA1212" s="31"/>
      <c r="AB1212" s="31"/>
      <c r="AC1212" s="31"/>
      <c r="AD1212" s="31"/>
      <c r="AE1212" s="31"/>
      <c r="AF1212" s="31"/>
      <c r="AG1212" s="31"/>
      <c r="AH1212" s="31"/>
      <c r="AI1212" s="31"/>
      <c r="AJ1212" s="31"/>
      <c r="AK1212" s="31"/>
      <c r="AL1212" s="31"/>
      <c r="AM1212" s="31"/>
      <c r="AN1212" s="39" t="str">
        <f t="array" ref="AN1212">IFNA(TEXT(XLOOKUP(C:C,'Follow up.2'!B:B,'Follow up.2'!AF:AF),if(left(B1212,1)="3","x", "mm/yyyy")), "-")</f>
        <v>-</v>
      </c>
      <c r="AO1212" s="31"/>
      <c r="AP1212" s="30"/>
      <c r="AQ1212" s="13"/>
      <c r="AR1212" s="13"/>
      <c r="AS1212" s="13"/>
      <c r="AT1212" s="13"/>
      <c r="AU1212" s="13"/>
      <c r="AV1212" s="13"/>
      <c r="AW1212" s="13"/>
      <c r="AX1212" s="13"/>
      <c r="AY1212" s="13"/>
      <c r="AZ1212" s="13"/>
      <c r="BA1212" s="13"/>
      <c r="BB1212" s="13"/>
      <c r="BC1212" s="13"/>
      <c r="BD1212" s="13"/>
      <c r="BE1212" s="13"/>
      <c r="BF1212" s="13"/>
      <c r="BG1212" s="13"/>
      <c r="BH1212" s="13"/>
      <c r="BI1212" s="13"/>
    </row>
    <row r="1213" ht="12.75" customHeight="1">
      <c r="A1213" s="1"/>
      <c r="B1213" s="1">
        <f t="array" ref="B1213">ifna(iferror(xlookup(C:C,'1000'!A:A,'1000'!D:D),iferror(xlookup(C:C,'2000'!A:A,'2000'!D:D),xlookup(C:C,'3000'!A:A,'3000'!D:D))),"-")</f>
        <v>3005</v>
      </c>
      <c r="C1213" s="270">
        <v>40.0</v>
      </c>
      <c r="D1213" s="94" t="s">
        <v>4394</v>
      </c>
      <c r="E1213" s="94" t="s">
        <v>2630</v>
      </c>
      <c r="F1213" s="94"/>
      <c r="G1213" s="27"/>
      <c r="H1213" s="28"/>
      <c r="I1213" s="29" t="s">
        <v>831</v>
      </c>
      <c r="J1213" s="27" t="s">
        <v>831</v>
      </c>
      <c r="K1213" s="30"/>
      <c r="L1213" s="255"/>
      <c r="M1213" s="31"/>
      <c r="N1213" s="204" t="s">
        <v>58</v>
      </c>
      <c r="O1213" s="268" t="s">
        <v>58</v>
      </c>
      <c r="P1213" s="35"/>
      <c r="Q1213" s="35"/>
      <c r="R1213" s="35"/>
      <c r="S1213" s="35"/>
      <c r="T1213" s="35"/>
      <c r="U1213" s="35"/>
      <c r="V1213" s="35"/>
      <c r="W1213" s="35"/>
      <c r="X1213" s="35"/>
      <c r="Y1213" s="35"/>
      <c r="Z1213" s="38" t="str">
        <f t="array" ref="Z1213">IFERROR(xlookup(C:C,'Follow up.1'!A:A,'Follow up.1'!AF:AF),"-")</f>
        <v>-</v>
      </c>
      <c r="AA1213" s="31"/>
      <c r="AB1213" s="31"/>
      <c r="AC1213" s="31"/>
      <c r="AD1213" s="31"/>
      <c r="AE1213" s="31"/>
      <c r="AF1213" s="31"/>
      <c r="AG1213" s="31"/>
      <c r="AH1213" s="31"/>
      <c r="AI1213" s="31"/>
      <c r="AJ1213" s="31"/>
      <c r="AK1213" s="31"/>
      <c r="AL1213" s="31"/>
      <c r="AM1213" s="31"/>
      <c r="AN1213" s="39" t="str">
        <f t="array" ref="AN1213">IFNA(TEXT(XLOOKUP(C:C,'Follow up.2'!B:B,'Follow up.2'!AF:AF),if(left(B1213,1)="3","x", "mm/yyyy")), "-")</f>
        <v>-</v>
      </c>
      <c r="AO1213" s="31"/>
      <c r="AP1213" s="30"/>
      <c r="AQ1213" s="13"/>
      <c r="AR1213" s="13"/>
      <c r="AS1213" s="13"/>
      <c r="AT1213" s="13"/>
      <c r="AU1213" s="13"/>
      <c r="AV1213" s="13"/>
      <c r="AW1213" s="13"/>
      <c r="AX1213" s="13"/>
      <c r="AY1213" s="13"/>
      <c r="AZ1213" s="13"/>
      <c r="BA1213" s="13"/>
      <c r="BB1213" s="13"/>
      <c r="BC1213" s="13"/>
      <c r="BD1213" s="13"/>
      <c r="BE1213" s="13"/>
      <c r="BF1213" s="13"/>
      <c r="BG1213" s="13"/>
      <c r="BH1213" s="13"/>
      <c r="BI1213" s="13"/>
    </row>
    <row r="1214" ht="12.75" customHeight="1">
      <c r="A1214" s="1"/>
      <c r="B1214" s="1">
        <f t="array" ref="B1214">ifna(iferror(xlookup(C:C,'1000'!A:A,'1000'!D:D),iferror(xlookup(C:C,'2000'!A:A,'2000'!D:D),xlookup(C:C,'3000'!A:A,'3000'!D:D))),"-")</f>
        <v>3006</v>
      </c>
      <c r="C1214" s="270">
        <v>36.0</v>
      </c>
      <c r="D1214" s="94" t="s">
        <v>2524</v>
      </c>
      <c r="E1214" s="94" t="s">
        <v>4395</v>
      </c>
      <c r="F1214" s="94" t="s">
        <v>50</v>
      </c>
      <c r="G1214" s="27"/>
      <c r="H1214" s="28"/>
      <c r="I1214" s="29" t="s">
        <v>2881</v>
      </c>
      <c r="J1214" s="27" t="s">
        <v>2881</v>
      </c>
      <c r="K1214" s="30"/>
      <c r="L1214" s="255"/>
      <c r="M1214" s="31"/>
      <c r="N1214" s="204" t="s">
        <v>58</v>
      </c>
      <c r="O1214" s="259" t="s">
        <v>58</v>
      </c>
      <c r="P1214" s="35"/>
      <c r="Q1214" s="35"/>
      <c r="R1214" s="35"/>
      <c r="S1214" s="35"/>
      <c r="T1214" s="35"/>
      <c r="U1214" s="35"/>
      <c r="V1214" s="35"/>
      <c r="W1214" s="35"/>
      <c r="X1214" s="35"/>
      <c r="Y1214" s="35"/>
      <c r="Z1214" s="38" t="str">
        <f t="array" ref="Z1214">IFERROR(xlookup(C:C,'Follow up.1'!A:A,'Follow up.1'!AF:AF),"-")</f>
        <v>-</v>
      </c>
      <c r="AA1214" s="31"/>
      <c r="AB1214" s="31"/>
      <c r="AC1214" s="31"/>
      <c r="AD1214" s="31"/>
      <c r="AE1214" s="31"/>
      <c r="AF1214" s="31"/>
      <c r="AG1214" s="31"/>
      <c r="AH1214" s="31"/>
      <c r="AI1214" s="31"/>
      <c r="AJ1214" s="31"/>
      <c r="AK1214" s="31"/>
      <c r="AL1214" s="31"/>
      <c r="AM1214" s="31"/>
      <c r="AN1214" s="39" t="str">
        <f t="array" ref="AN1214">IFNA(TEXT(XLOOKUP(C:C,'Follow up.2'!B:B,'Follow up.2'!AF:AF),if(left(B1214,1)="3","x", "mm/yyyy")), "-")</f>
        <v>-</v>
      </c>
      <c r="AO1214" s="31"/>
      <c r="AP1214" s="30"/>
      <c r="AQ1214" s="13"/>
      <c r="AR1214" s="13"/>
      <c r="AS1214" s="13"/>
      <c r="AT1214" s="13"/>
      <c r="AU1214" s="13"/>
      <c r="AV1214" s="13"/>
      <c r="AW1214" s="3"/>
      <c r="AX1214" s="3"/>
      <c r="AY1214" s="3"/>
      <c r="AZ1214" s="3"/>
      <c r="BA1214" s="3"/>
      <c r="BB1214" s="3"/>
      <c r="BC1214" s="3"/>
      <c r="BD1214" s="3"/>
      <c r="BE1214" s="3"/>
      <c r="BF1214" s="3"/>
      <c r="BG1214" s="3"/>
      <c r="BH1214" s="3"/>
      <c r="BI1214" s="3"/>
    </row>
    <row r="1215" ht="12.75" customHeight="1">
      <c r="A1215" s="1"/>
      <c r="B1215" s="1">
        <f t="array" ref="B1215">ifna(iferror(xlookup(C:C,'1000'!A:A,'1000'!D:D),iferror(xlookup(C:C,'2000'!A:A,'2000'!D:D),xlookup(C:C,'3000'!A:A,'3000'!D:D))),"-")</f>
        <v>3007</v>
      </c>
      <c r="C1215" s="270">
        <v>84.0</v>
      </c>
      <c r="D1215" s="94" t="s">
        <v>4396</v>
      </c>
      <c r="E1215" s="94" t="s">
        <v>4397</v>
      </c>
      <c r="F1215" s="94"/>
      <c r="G1215" s="27"/>
      <c r="H1215" s="28"/>
      <c r="I1215" s="29"/>
      <c r="J1215" s="27" t="s">
        <v>1875</v>
      </c>
      <c r="K1215" s="30"/>
      <c r="L1215" s="275"/>
      <c r="M1215" s="42"/>
      <c r="N1215" s="78" t="s">
        <v>654</v>
      </c>
      <c r="O1215" s="264" t="s">
        <v>654</v>
      </c>
      <c r="P1215" s="35" t="s">
        <v>45</v>
      </c>
      <c r="Q1215" s="35" t="s">
        <v>45</v>
      </c>
      <c r="R1215" s="35" t="s">
        <v>45</v>
      </c>
      <c r="S1215" s="35" t="s">
        <v>45</v>
      </c>
      <c r="T1215" s="35" t="s">
        <v>45</v>
      </c>
      <c r="U1215" s="35" t="s">
        <v>45</v>
      </c>
      <c r="V1215" s="35" t="s">
        <v>45</v>
      </c>
      <c r="W1215" s="35" t="s">
        <v>45</v>
      </c>
      <c r="X1215" s="35" t="s">
        <v>45</v>
      </c>
      <c r="Y1215" s="35" t="s">
        <v>45</v>
      </c>
      <c r="Z1215" s="139">
        <v>46015.0</v>
      </c>
      <c r="AA1215" s="31" t="s">
        <v>45</v>
      </c>
      <c r="AB1215" s="31"/>
      <c r="AC1215" s="31"/>
      <c r="AD1215" s="31"/>
      <c r="AE1215" s="31"/>
      <c r="AF1215" s="31"/>
      <c r="AG1215" s="31"/>
      <c r="AH1215" s="31"/>
      <c r="AI1215" s="31"/>
      <c r="AJ1215" s="31"/>
      <c r="AK1215" s="31"/>
      <c r="AL1215" s="31"/>
      <c r="AM1215" s="31"/>
      <c r="AN1215" s="39" t="str">
        <f t="array" ref="AN1215">IFNA(TEXT(XLOOKUP(C:C,'Follow up.2'!B:B,'Follow up.2'!AF:AF),if(left(B1215,1)="3","x", "mm/yyyy")), "-")</f>
        <v/>
      </c>
      <c r="AO1215" s="31"/>
      <c r="AP1215" s="30"/>
      <c r="AQ1215" s="13"/>
      <c r="AR1215" s="13"/>
      <c r="AS1215" s="13"/>
      <c r="AT1215" s="13"/>
      <c r="AU1215" s="13"/>
      <c r="AV1215" s="13"/>
      <c r="AW1215" s="40"/>
      <c r="AX1215" s="40"/>
      <c r="AY1215" s="40"/>
      <c r="AZ1215" s="40"/>
      <c r="BA1215" s="40"/>
      <c r="BB1215" s="40"/>
      <c r="BC1215" s="40"/>
      <c r="BD1215" s="40"/>
      <c r="BE1215" s="40"/>
      <c r="BF1215" s="40"/>
      <c r="BG1215" s="40"/>
      <c r="BH1215" s="40"/>
      <c r="BI1215" s="40"/>
    </row>
    <row r="1216" ht="12.75" customHeight="1">
      <c r="A1216" s="1"/>
      <c r="B1216" s="1">
        <f t="array" ref="B1216">ifna(iferror(xlookup(C:C,'1000'!A:A,'1000'!D:D),iferror(xlookup(C:C,'2000'!A:A,'2000'!D:D),xlookup(C:C,'3000'!A:A,'3000'!D:D))),"-")</f>
        <v>3008</v>
      </c>
      <c r="C1216" s="270">
        <v>149.0</v>
      </c>
      <c r="D1216" s="94" t="s">
        <v>4398</v>
      </c>
      <c r="E1216" s="94" t="s">
        <v>4399</v>
      </c>
      <c r="F1216" s="94"/>
      <c r="G1216" s="27"/>
      <c r="H1216" s="28"/>
      <c r="I1216" s="29"/>
      <c r="J1216" s="27" t="s">
        <v>4400</v>
      </c>
      <c r="K1216" s="30"/>
      <c r="L1216" s="255"/>
      <c r="M1216" s="42"/>
      <c r="N1216" s="78" t="s">
        <v>654</v>
      </c>
      <c r="O1216" s="264" t="s">
        <v>654</v>
      </c>
      <c r="P1216" s="35" t="s">
        <v>45</v>
      </c>
      <c r="Q1216" s="35" t="s">
        <v>45</v>
      </c>
      <c r="R1216" s="35" t="s">
        <v>45</v>
      </c>
      <c r="S1216" s="35" t="s">
        <v>45</v>
      </c>
      <c r="T1216" s="35" t="s">
        <v>45</v>
      </c>
      <c r="U1216" s="35" t="s">
        <v>45</v>
      </c>
      <c r="V1216" s="35" t="s">
        <v>45</v>
      </c>
      <c r="W1216" s="35" t="s">
        <v>45</v>
      </c>
      <c r="X1216" s="35" t="s">
        <v>45</v>
      </c>
      <c r="Y1216" s="35" t="s">
        <v>45</v>
      </c>
      <c r="Z1216" s="139">
        <v>46015.0</v>
      </c>
      <c r="AA1216" s="31" t="s">
        <v>45</v>
      </c>
      <c r="AB1216" s="31"/>
      <c r="AC1216" s="31"/>
      <c r="AD1216" s="31"/>
      <c r="AE1216" s="31"/>
      <c r="AF1216" s="31"/>
      <c r="AG1216" s="31"/>
      <c r="AH1216" s="31"/>
      <c r="AI1216" s="31"/>
      <c r="AJ1216" s="31"/>
      <c r="AK1216" s="31"/>
      <c r="AL1216" s="31"/>
      <c r="AM1216" s="31"/>
      <c r="AN1216" s="39" t="str">
        <f t="array" ref="AN1216">IFNA(TEXT(XLOOKUP(C:C,'Follow up.2'!B:B,'Follow up.2'!AF:AF),if(left(B1216,1)="3","x", "mm/yyyy")), "-")</f>
        <v/>
      </c>
      <c r="AO1216" s="31"/>
      <c r="AP1216" s="30"/>
      <c r="AQ1216" s="13"/>
      <c r="AR1216" s="13"/>
      <c r="AS1216" s="13"/>
      <c r="AT1216" s="13"/>
      <c r="AU1216" s="13"/>
      <c r="AV1216" s="13"/>
      <c r="AW1216" s="40"/>
      <c r="AX1216" s="40"/>
      <c r="AY1216" s="40"/>
      <c r="AZ1216" s="40"/>
      <c r="BA1216" s="40"/>
      <c r="BB1216" s="40"/>
      <c r="BC1216" s="40"/>
      <c r="BD1216" s="40"/>
      <c r="BE1216" s="40"/>
      <c r="BF1216" s="40"/>
      <c r="BG1216" s="40"/>
      <c r="BH1216" s="40"/>
      <c r="BI1216" s="40"/>
    </row>
    <row r="1217" ht="12.75" customHeight="1">
      <c r="A1217" s="1"/>
      <c r="B1217" s="1">
        <f t="array" ref="B1217">ifna(iferror(xlookup(C:C,'1000'!A:A,'1000'!D:D),iferror(xlookup(C:C,'2000'!A:A,'2000'!D:D),xlookup(C:C,'3000'!A:A,'3000'!D:D))),"-")</f>
        <v>3009</v>
      </c>
      <c r="C1217" s="270">
        <v>167.0</v>
      </c>
      <c r="D1217" s="94" t="s">
        <v>1168</v>
      </c>
      <c r="E1217" s="94" t="s">
        <v>4401</v>
      </c>
      <c r="F1217" s="94"/>
      <c r="G1217" s="27"/>
      <c r="H1217" s="28"/>
      <c r="I1217" s="29"/>
      <c r="J1217" s="27"/>
      <c r="K1217" s="30"/>
      <c r="L1217" s="255"/>
      <c r="M1217" s="31"/>
      <c r="N1217" s="204" t="s">
        <v>58</v>
      </c>
      <c r="O1217" s="259" t="s">
        <v>58</v>
      </c>
      <c r="P1217" s="35" t="s">
        <v>45</v>
      </c>
      <c r="Q1217" s="35" t="s">
        <v>45</v>
      </c>
      <c r="R1217" s="35" t="s">
        <v>45</v>
      </c>
      <c r="S1217" s="35" t="s">
        <v>45</v>
      </c>
      <c r="T1217" s="35" t="s">
        <v>45</v>
      </c>
      <c r="U1217" s="35" t="s">
        <v>45</v>
      </c>
      <c r="V1217" s="35" t="s">
        <v>45</v>
      </c>
      <c r="W1217" s="35" t="s">
        <v>45</v>
      </c>
      <c r="X1217" s="35" t="s">
        <v>45</v>
      </c>
      <c r="Y1217" s="35" t="s">
        <v>45</v>
      </c>
      <c r="Z1217" s="38" t="str">
        <f t="array" ref="Z1217">IFERROR(xlookup(C:C,'Follow up.1'!A:A,'Follow up.1'!AF:AF),"-")</f>
        <v>-</v>
      </c>
      <c r="AA1217" s="31"/>
      <c r="AB1217" s="31"/>
      <c r="AC1217" s="31"/>
      <c r="AD1217" s="31"/>
      <c r="AE1217" s="31"/>
      <c r="AF1217" s="31"/>
      <c r="AG1217" s="31"/>
      <c r="AH1217" s="31"/>
      <c r="AI1217" s="31"/>
      <c r="AJ1217" s="31"/>
      <c r="AK1217" s="31"/>
      <c r="AL1217" s="31"/>
      <c r="AM1217" s="31"/>
      <c r="AN1217" s="39" t="str">
        <f t="array" ref="AN1217">IFNA(TEXT(XLOOKUP(C:C,'Follow up.2'!B:B,'Follow up.2'!AF:AF),if(left(B1217,1)="3","x", "mm/yyyy")), "-")</f>
        <v>-</v>
      </c>
      <c r="AO1217" s="31"/>
      <c r="AP1217" s="30"/>
      <c r="AQ1217" s="13"/>
      <c r="AR1217" s="13"/>
      <c r="AS1217" s="13"/>
      <c r="AT1217" s="13"/>
      <c r="AU1217" s="13"/>
      <c r="AV1217" s="13"/>
      <c r="AW1217" s="3"/>
      <c r="AX1217" s="3"/>
      <c r="AY1217" s="3"/>
      <c r="AZ1217" s="3"/>
      <c r="BA1217" s="3"/>
      <c r="BB1217" s="3"/>
      <c r="BC1217" s="3"/>
      <c r="BD1217" s="3"/>
      <c r="BE1217" s="3"/>
      <c r="BF1217" s="3"/>
      <c r="BG1217" s="3"/>
      <c r="BH1217" s="3"/>
      <c r="BI1217" s="3"/>
    </row>
    <row r="1218" ht="12.75" customHeight="1">
      <c r="A1218" s="1"/>
      <c r="B1218" s="1">
        <f t="array" ref="B1218">ifna(iferror(xlookup(C:C,'1000'!A:A,'1000'!D:D),iferror(xlookup(C:C,'2000'!A:A,'2000'!D:D),xlookup(C:C,'3000'!A:A,'3000'!D:D))),"-")</f>
        <v>3012</v>
      </c>
      <c r="C1218" s="270">
        <v>218.0</v>
      </c>
      <c r="D1218" s="94" t="s">
        <v>1286</v>
      </c>
      <c r="E1218" s="94" t="s">
        <v>312</v>
      </c>
      <c r="F1218" s="94"/>
      <c r="G1218" s="27"/>
      <c r="H1218" s="28"/>
      <c r="I1218" s="29"/>
      <c r="J1218" s="27"/>
      <c r="K1218" s="30"/>
      <c r="L1218" s="255"/>
      <c r="M1218" s="31"/>
      <c r="N1218" s="204" t="s">
        <v>58</v>
      </c>
      <c r="O1218" s="259" t="s">
        <v>58</v>
      </c>
      <c r="P1218" s="35"/>
      <c r="Q1218" s="35"/>
      <c r="R1218" s="35"/>
      <c r="S1218" s="35"/>
      <c r="T1218" s="35"/>
      <c r="U1218" s="35"/>
      <c r="V1218" s="35"/>
      <c r="W1218" s="35"/>
      <c r="X1218" s="35"/>
      <c r="Y1218" s="35"/>
      <c r="Z1218" s="38" t="str">
        <f t="array" ref="Z1218">IFERROR(xlookup(C:C,'Follow up.1'!A:A,'Follow up.1'!AF:AF),"-")</f>
        <v>-</v>
      </c>
      <c r="AA1218" s="31"/>
      <c r="AB1218" s="31"/>
      <c r="AC1218" s="31"/>
      <c r="AD1218" s="31"/>
      <c r="AE1218" s="31"/>
      <c r="AF1218" s="31"/>
      <c r="AG1218" s="31"/>
      <c r="AH1218" s="31"/>
      <c r="AI1218" s="31"/>
      <c r="AJ1218" s="31"/>
      <c r="AK1218" s="31"/>
      <c r="AL1218" s="31"/>
      <c r="AM1218" s="31"/>
      <c r="AN1218" s="39" t="str">
        <f t="array" ref="AN1218">IFNA(TEXT(XLOOKUP(C:C,'Follow up.2'!B:B,'Follow up.2'!AF:AF),if(left(B1218,1)="3","x", "mm/yyyy")), "-")</f>
        <v>-</v>
      </c>
      <c r="AO1218" s="31"/>
      <c r="AP1218" s="30"/>
      <c r="AQ1218" s="13"/>
      <c r="AR1218" s="13"/>
      <c r="AS1218" s="13"/>
      <c r="AT1218" s="13"/>
      <c r="AU1218" s="13"/>
      <c r="AV1218" s="13"/>
      <c r="AW1218" s="13"/>
      <c r="AX1218" s="13"/>
      <c r="AY1218" s="13"/>
      <c r="AZ1218" s="13"/>
      <c r="BA1218" s="13"/>
      <c r="BB1218" s="13"/>
      <c r="BC1218" s="13"/>
      <c r="BD1218" s="13"/>
      <c r="BE1218" s="13"/>
      <c r="BF1218" s="13"/>
      <c r="BG1218" s="13"/>
      <c r="BH1218" s="13"/>
      <c r="BI1218" s="13"/>
    </row>
    <row r="1219" ht="12.75" customHeight="1">
      <c r="A1219" s="1"/>
      <c r="B1219" s="1">
        <f t="array" ref="B1219">ifna(iferror(xlookup(C:C,'1000'!A:A,'1000'!D:D),iferror(xlookup(C:C,'2000'!A:A,'2000'!D:D),xlookup(C:C,'3000'!A:A,'3000'!D:D))),"-")</f>
        <v>3013</v>
      </c>
      <c r="C1219" s="52">
        <v>227.0</v>
      </c>
      <c r="D1219" s="53" t="s">
        <v>4402</v>
      </c>
      <c r="E1219" s="53" t="s">
        <v>1254</v>
      </c>
      <c r="F1219" s="53"/>
      <c r="G1219" s="53"/>
      <c r="H1219" s="28">
        <v>0.0</v>
      </c>
      <c r="I1219" s="54">
        <v>0.0</v>
      </c>
      <c r="J1219" s="53" t="s">
        <v>4403</v>
      </c>
      <c r="K1219" s="30"/>
      <c r="L1219" s="250"/>
      <c r="M1219" s="27"/>
      <c r="N1219" s="78" t="s">
        <v>654</v>
      </c>
      <c r="O1219" s="263" t="s">
        <v>654</v>
      </c>
      <c r="P1219" s="35" t="s">
        <v>45</v>
      </c>
      <c r="Q1219" s="35" t="s">
        <v>45</v>
      </c>
      <c r="R1219" s="35" t="s">
        <v>45</v>
      </c>
      <c r="S1219" s="35" t="s">
        <v>45</v>
      </c>
      <c r="T1219" s="35" t="s">
        <v>45</v>
      </c>
      <c r="U1219" s="35" t="s">
        <v>45</v>
      </c>
      <c r="V1219" s="35" t="s">
        <v>45</v>
      </c>
      <c r="W1219" s="35" t="s">
        <v>45</v>
      </c>
      <c r="X1219" s="35" t="s">
        <v>45</v>
      </c>
      <c r="Y1219" s="35" t="s">
        <v>45</v>
      </c>
      <c r="Z1219" s="38" t="str">
        <f t="array" ref="Z1219">IFERROR(xlookup(C:C,'Follow up.1'!A:A,'Follow up.1'!AF:AF),"-")</f>
        <v> 12/24</v>
      </c>
      <c r="AA1219" s="31" t="s">
        <v>86</v>
      </c>
      <c r="AB1219" s="32" t="s">
        <v>86</v>
      </c>
      <c r="AC1219" s="32" t="s">
        <v>46</v>
      </c>
      <c r="AD1219" s="32" t="s">
        <v>46</v>
      </c>
      <c r="AE1219" s="32"/>
      <c r="AF1219" s="32" t="s">
        <v>44</v>
      </c>
      <c r="AG1219" s="32" t="s">
        <v>46</v>
      </c>
      <c r="AH1219" s="32"/>
      <c r="AI1219" s="32" t="s">
        <v>46</v>
      </c>
      <c r="AJ1219" s="32" t="s">
        <v>46</v>
      </c>
      <c r="AK1219" s="32" t="s">
        <v>46</v>
      </c>
      <c r="AL1219" s="32" t="s">
        <v>87</v>
      </c>
      <c r="AM1219" s="32" t="s">
        <v>121</v>
      </c>
      <c r="AN1219" s="39" t="str">
        <f t="array" ref="AN1219">IFNA(TEXT(XLOOKUP(C:C,'Follow up.2'!B:B,'Follow up.2'!AF:AF),if(left(B1219,1)="3","x", "mm/yyyy")), "-")</f>
        <v>x</v>
      </c>
      <c r="AO1219" s="31"/>
      <c r="AP1219" s="27"/>
      <c r="AQ1219" s="3"/>
      <c r="AR1219" s="3"/>
      <c r="AS1219" s="3"/>
      <c r="AT1219" s="3"/>
      <c r="AU1219" s="3"/>
      <c r="AV1219" s="3"/>
      <c r="AW1219" s="40"/>
      <c r="AX1219" s="40"/>
      <c r="AY1219" s="40"/>
      <c r="AZ1219" s="40"/>
      <c r="BA1219" s="40"/>
      <c r="BB1219" s="40"/>
      <c r="BC1219" s="40"/>
      <c r="BD1219" s="40"/>
      <c r="BE1219" s="40"/>
      <c r="BF1219" s="40"/>
      <c r="BG1219" s="40"/>
      <c r="BH1219" s="40"/>
      <c r="BI1219" s="40"/>
    </row>
    <row r="1220" ht="12.75" customHeight="1">
      <c r="A1220" s="1"/>
      <c r="B1220" s="1">
        <f t="array" ref="B1220">ifna(iferror(xlookup(C:C,'1000'!A:A,'1000'!D:D),iferror(xlookup(C:C,'2000'!A:A,'2000'!D:D),xlookup(C:C,'3000'!A:A,'3000'!D:D))),"-")</f>
        <v>3014</v>
      </c>
      <c r="C1220" s="52">
        <v>206.0</v>
      </c>
      <c r="D1220" s="53" t="s">
        <v>4404</v>
      </c>
      <c r="E1220" s="53" t="s">
        <v>4405</v>
      </c>
      <c r="F1220" s="53"/>
      <c r="G1220" s="53"/>
      <c r="H1220" s="28">
        <v>0.0</v>
      </c>
      <c r="I1220" s="54">
        <v>0.0</v>
      </c>
      <c r="J1220" s="53" t="s">
        <v>4406</v>
      </c>
      <c r="K1220" s="30"/>
      <c r="L1220" s="250"/>
      <c r="M1220" s="27"/>
      <c r="N1220" s="78" t="s">
        <v>654</v>
      </c>
      <c r="O1220" s="264" t="s">
        <v>654</v>
      </c>
      <c r="P1220" s="35" t="s">
        <v>45</v>
      </c>
      <c r="Q1220" s="35" t="s">
        <v>45</v>
      </c>
      <c r="R1220" s="35" t="s">
        <v>45</v>
      </c>
      <c r="S1220" s="35" t="s">
        <v>45</v>
      </c>
      <c r="T1220" s="35" t="s">
        <v>45</v>
      </c>
      <c r="U1220" s="35" t="s">
        <v>45</v>
      </c>
      <c r="V1220" s="35" t="s">
        <v>45</v>
      </c>
      <c r="W1220" s="35" t="s">
        <v>45</v>
      </c>
      <c r="X1220" s="35" t="s">
        <v>45</v>
      </c>
      <c r="Y1220" s="35" t="s">
        <v>45</v>
      </c>
      <c r="Z1220" s="38" t="str">
        <f t="array" ref="Z1220">IFERROR(xlookup(C:C,'Follow up.1'!A:A,'Follow up.1'!AF:AF),"-")</f>
        <v> 12/24</v>
      </c>
      <c r="AA1220" s="31" t="s">
        <v>86</v>
      </c>
      <c r="AB1220" s="31"/>
      <c r="AC1220" s="31"/>
      <c r="AD1220" s="31"/>
      <c r="AE1220" s="31"/>
      <c r="AF1220" s="31"/>
      <c r="AG1220" s="31"/>
      <c r="AH1220" s="31"/>
      <c r="AI1220" s="31"/>
      <c r="AJ1220" s="31"/>
      <c r="AK1220" s="31"/>
      <c r="AL1220" s="31"/>
      <c r="AM1220" s="31"/>
      <c r="AN1220" s="39" t="str">
        <f t="array" ref="AN1220">IFNA(TEXT(XLOOKUP(C:C,'Follow up.2'!B:B,'Follow up.2'!AF:AF),if(left(B1220,1)="3","x", "mm/yyyy")), "-")</f>
        <v/>
      </c>
      <c r="AO1220" s="31"/>
      <c r="AP1220" s="27"/>
      <c r="AQ1220" s="3"/>
      <c r="AR1220" s="3"/>
      <c r="AS1220" s="3"/>
      <c r="AT1220" s="3"/>
      <c r="AU1220" s="3"/>
      <c r="AV1220" s="3"/>
      <c r="AW1220" s="40"/>
      <c r="AX1220" s="40"/>
      <c r="AY1220" s="40"/>
      <c r="AZ1220" s="40"/>
      <c r="BA1220" s="40"/>
      <c r="BB1220" s="40"/>
      <c r="BC1220" s="40"/>
      <c r="BD1220" s="40"/>
      <c r="BE1220" s="40"/>
      <c r="BF1220" s="40"/>
      <c r="BG1220" s="40"/>
      <c r="BH1220" s="40"/>
      <c r="BI1220" s="40"/>
    </row>
    <row r="1221" ht="12.75" customHeight="1">
      <c r="A1221" s="1"/>
      <c r="B1221" s="1">
        <f t="array" ref="B1221">ifna(iferror(xlookup(C:C,'1000'!A:A,'1000'!D:D),iferror(xlookup(C:C,'2000'!A:A,'2000'!D:D),xlookup(C:C,'3000'!A:A,'3000'!D:D))),"-")</f>
        <v>3018</v>
      </c>
      <c r="C1221" s="270">
        <v>237.0</v>
      </c>
      <c r="D1221" s="94" t="s">
        <v>4407</v>
      </c>
      <c r="E1221" s="94" t="s">
        <v>4408</v>
      </c>
      <c r="F1221" s="94"/>
      <c r="G1221" s="27"/>
      <c r="H1221" s="28"/>
      <c r="I1221" s="29"/>
      <c r="J1221" s="27"/>
      <c r="K1221" s="30"/>
      <c r="L1221" s="255"/>
      <c r="M1221" s="31"/>
      <c r="N1221" s="204" t="s">
        <v>58</v>
      </c>
      <c r="O1221" s="259" t="s">
        <v>58</v>
      </c>
      <c r="P1221" s="35"/>
      <c r="Q1221" s="35"/>
      <c r="R1221" s="35"/>
      <c r="S1221" s="35"/>
      <c r="T1221" s="35"/>
      <c r="U1221" s="35"/>
      <c r="V1221" s="35"/>
      <c r="W1221" s="35"/>
      <c r="X1221" s="35"/>
      <c r="Y1221" s="35"/>
      <c r="Z1221" s="38" t="str">
        <f t="array" ref="Z1221">IFERROR(xlookup(C:C,'Follow up.1'!A:A,'Follow up.1'!AF:AF),"-")</f>
        <v>-</v>
      </c>
      <c r="AA1221" s="31"/>
      <c r="AB1221" s="31"/>
      <c r="AC1221" s="31"/>
      <c r="AD1221" s="31"/>
      <c r="AE1221" s="31"/>
      <c r="AF1221" s="31"/>
      <c r="AG1221" s="31"/>
      <c r="AH1221" s="31"/>
      <c r="AI1221" s="31"/>
      <c r="AJ1221" s="31"/>
      <c r="AK1221" s="31"/>
      <c r="AL1221" s="31"/>
      <c r="AM1221" s="31"/>
      <c r="AN1221" s="39" t="str">
        <f t="array" ref="AN1221">IFNA(TEXT(XLOOKUP(C:C,'Follow up.2'!B:B,'Follow up.2'!AF:AF),if(left(B1221,1)="3","x", "mm/yyyy")), "-")</f>
        <v>-</v>
      </c>
      <c r="AO1221" s="31"/>
      <c r="AP1221" s="30"/>
      <c r="AQ1221" s="13"/>
      <c r="AR1221" s="13"/>
      <c r="AS1221" s="13"/>
      <c r="AT1221" s="13"/>
      <c r="AU1221" s="13"/>
      <c r="AV1221" s="13"/>
      <c r="AW1221" s="3"/>
      <c r="AX1221" s="3"/>
      <c r="AY1221" s="3"/>
      <c r="AZ1221" s="3"/>
      <c r="BA1221" s="3"/>
      <c r="BB1221" s="3"/>
      <c r="BC1221" s="3"/>
      <c r="BD1221" s="3"/>
      <c r="BE1221" s="3"/>
      <c r="BF1221" s="3"/>
      <c r="BG1221" s="3"/>
      <c r="BH1221" s="3"/>
      <c r="BI1221" s="3"/>
    </row>
    <row r="1222" ht="12.75" customHeight="1">
      <c r="A1222" s="1"/>
      <c r="B1222" s="1">
        <f t="array" ref="B1222">ifna(iferror(xlookup(C:C,'1000'!A:A,'1000'!D:D),iferror(xlookup(C:C,'2000'!A:A,'2000'!D:D),xlookup(C:C,'3000'!A:A,'3000'!D:D))),"-")</f>
        <v>3020</v>
      </c>
      <c r="C1222" s="52">
        <v>242.0</v>
      </c>
      <c r="D1222" s="53" t="s">
        <v>4409</v>
      </c>
      <c r="E1222" s="53" t="s">
        <v>4410</v>
      </c>
      <c r="F1222" s="53"/>
      <c r="G1222" s="53"/>
      <c r="H1222" s="28">
        <v>0.0</v>
      </c>
      <c r="I1222" s="54">
        <v>0.0</v>
      </c>
      <c r="J1222" s="53" t="s">
        <v>4411</v>
      </c>
      <c r="K1222" s="30"/>
      <c r="L1222" s="250"/>
      <c r="M1222" s="27"/>
      <c r="N1222" s="78" t="s">
        <v>654</v>
      </c>
      <c r="O1222" s="263" t="s">
        <v>654</v>
      </c>
      <c r="P1222" s="35" t="s">
        <v>45</v>
      </c>
      <c r="Q1222" s="35" t="s">
        <v>45</v>
      </c>
      <c r="R1222" s="35" t="s">
        <v>45</v>
      </c>
      <c r="S1222" s="35" t="s">
        <v>45</v>
      </c>
      <c r="T1222" s="35" t="s">
        <v>45</v>
      </c>
      <c r="U1222" s="35" t="s">
        <v>45</v>
      </c>
      <c r="V1222" s="37" t="s">
        <v>45</v>
      </c>
      <c r="W1222" s="37" t="s">
        <v>45</v>
      </c>
      <c r="X1222" s="37" t="s">
        <v>45</v>
      </c>
      <c r="Y1222" s="37" t="s">
        <v>45</v>
      </c>
      <c r="Z1222" s="38" t="str">
        <f t="array" ref="Z1222">IFERROR(xlookup(C:C,'Follow up.1'!A:A,'Follow up.1'!AF:AF),"-")</f>
        <v> 12/24</v>
      </c>
      <c r="AA1222" s="31" t="s">
        <v>86</v>
      </c>
      <c r="AB1222" s="31" t="s">
        <v>46</v>
      </c>
      <c r="AC1222" s="31" t="s">
        <v>56</v>
      </c>
      <c r="AD1222" s="31" t="s">
        <v>56</v>
      </c>
      <c r="AE1222" s="31"/>
      <c r="AF1222" s="31" t="s">
        <v>45</v>
      </c>
      <c r="AG1222" s="32" t="s">
        <v>45</v>
      </c>
      <c r="AH1222" s="32"/>
      <c r="AI1222" s="32" t="s">
        <v>46</v>
      </c>
      <c r="AJ1222" s="32" t="s">
        <v>68</v>
      </c>
      <c r="AK1222" s="32" t="s">
        <v>56</v>
      </c>
      <c r="AL1222" s="32" t="s">
        <v>56</v>
      </c>
      <c r="AM1222" s="32" t="s">
        <v>121</v>
      </c>
      <c r="AN1222" s="39" t="str">
        <f t="array" ref="AN1222">IFNA(TEXT(XLOOKUP(C:C,'Follow up.2'!B:B,'Follow up.2'!AF:AF),if(left(B1222,1)="3","x", "mm/yyyy")), "-")</f>
        <v>x</v>
      </c>
      <c r="AO1222" s="31"/>
      <c r="AP1222" s="27"/>
      <c r="AQ1222" s="3"/>
      <c r="AR1222" s="3"/>
      <c r="AS1222" s="3"/>
      <c r="AT1222" s="3"/>
      <c r="AU1222" s="3"/>
      <c r="AV1222" s="3"/>
      <c r="AW1222" s="40"/>
      <c r="AX1222" s="40"/>
      <c r="AY1222" s="40"/>
      <c r="AZ1222" s="40"/>
      <c r="BA1222" s="40"/>
      <c r="BB1222" s="40"/>
      <c r="BC1222" s="40"/>
      <c r="BD1222" s="40"/>
      <c r="BE1222" s="40"/>
      <c r="BF1222" s="40"/>
      <c r="BG1222" s="40"/>
      <c r="BH1222" s="40"/>
      <c r="BI1222" s="40"/>
    </row>
    <row r="1223" ht="12.75" customHeight="1">
      <c r="A1223" s="1"/>
      <c r="B1223" s="1">
        <f t="array" ref="B1223">ifna(iferror(xlookup(C:C,'1000'!A:A,'1000'!D:D),iferror(xlookup(C:C,'2000'!A:A,'2000'!D:D),xlookup(C:C,'3000'!A:A,'3000'!D:D))),"-")</f>
        <v>3021</v>
      </c>
      <c r="C1223" s="270">
        <v>254.0</v>
      </c>
      <c r="D1223" s="94" t="s">
        <v>4412</v>
      </c>
      <c r="E1223" s="94" t="s">
        <v>4413</v>
      </c>
      <c r="F1223" s="94"/>
      <c r="G1223" s="27"/>
      <c r="H1223" s="28"/>
      <c r="I1223" s="29"/>
      <c r="J1223" s="27"/>
      <c r="K1223" s="30"/>
      <c r="L1223" s="255"/>
      <c r="M1223" s="31"/>
      <c r="N1223" s="204" t="s">
        <v>58</v>
      </c>
      <c r="O1223" s="259" t="s">
        <v>58</v>
      </c>
      <c r="P1223" s="35"/>
      <c r="Q1223" s="35"/>
      <c r="R1223" s="35"/>
      <c r="S1223" s="35"/>
      <c r="T1223" s="35"/>
      <c r="U1223" s="35"/>
      <c r="V1223" s="35"/>
      <c r="W1223" s="35"/>
      <c r="X1223" s="35"/>
      <c r="Y1223" s="35"/>
      <c r="Z1223" s="38" t="str">
        <f t="array" ref="Z1223">IFERROR(xlookup(C:C,'Follow up.1'!A:A,'Follow up.1'!AF:AF),"-")</f>
        <v>-</v>
      </c>
      <c r="AA1223" s="31"/>
      <c r="AB1223" s="31"/>
      <c r="AC1223" s="31"/>
      <c r="AD1223" s="31"/>
      <c r="AE1223" s="31"/>
      <c r="AF1223" s="31"/>
      <c r="AG1223" s="31"/>
      <c r="AH1223" s="31"/>
      <c r="AI1223" s="31"/>
      <c r="AJ1223" s="31"/>
      <c r="AK1223" s="31"/>
      <c r="AL1223" s="31"/>
      <c r="AM1223" s="31"/>
      <c r="AN1223" s="39" t="str">
        <f t="array" ref="AN1223">IFNA(TEXT(XLOOKUP(C:C,'Follow up.2'!B:B,'Follow up.2'!AF:AF),if(left(B1223,1)="3","x", "mm/yyyy")), "-")</f>
        <v>-</v>
      </c>
      <c r="AO1223" s="31"/>
      <c r="AP1223" s="30"/>
      <c r="AQ1223" s="13"/>
      <c r="AR1223" s="13"/>
      <c r="AS1223" s="13"/>
      <c r="AT1223" s="13"/>
      <c r="AU1223" s="13"/>
      <c r="AV1223" s="13"/>
      <c r="AW1223" s="13"/>
      <c r="AX1223" s="13"/>
      <c r="AY1223" s="13"/>
      <c r="AZ1223" s="13"/>
      <c r="BA1223" s="13"/>
      <c r="BB1223" s="13"/>
      <c r="BC1223" s="13"/>
      <c r="BD1223" s="13"/>
      <c r="BE1223" s="13"/>
      <c r="BF1223" s="13"/>
      <c r="BG1223" s="13"/>
      <c r="BH1223" s="13"/>
      <c r="BI1223" s="13"/>
    </row>
    <row r="1224" ht="12.75" customHeight="1">
      <c r="A1224" s="1"/>
      <c r="B1224" s="1">
        <f t="array" ref="B1224">ifna(iferror(xlookup(C:C,'1000'!A:A,'1000'!D:D),iferror(xlookup(C:C,'2000'!A:A,'2000'!D:D),xlookup(C:C,'3000'!A:A,'3000'!D:D))),"-")</f>
        <v>3022</v>
      </c>
      <c r="C1224" s="52">
        <v>243.0</v>
      </c>
      <c r="D1224" s="53" t="s">
        <v>4414</v>
      </c>
      <c r="E1224" s="53" t="s">
        <v>4415</v>
      </c>
      <c r="F1224" s="53"/>
      <c r="G1224" s="53"/>
      <c r="H1224" s="28">
        <v>0.0</v>
      </c>
      <c r="I1224" s="54">
        <v>0.0</v>
      </c>
      <c r="J1224" s="53" t="s">
        <v>4416</v>
      </c>
      <c r="K1224" s="30"/>
      <c r="L1224" s="250"/>
      <c r="M1224" s="27"/>
      <c r="N1224" s="78" t="s">
        <v>654</v>
      </c>
      <c r="O1224" s="264" t="s">
        <v>654</v>
      </c>
      <c r="P1224" s="35" t="s">
        <v>45</v>
      </c>
      <c r="Q1224" s="35" t="s">
        <v>45</v>
      </c>
      <c r="R1224" s="35" t="s">
        <v>45</v>
      </c>
      <c r="S1224" s="35" t="s">
        <v>45</v>
      </c>
      <c r="T1224" s="35" t="s">
        <v>45</v>
      </c>
      <c r="U1224" s="35" t="s">
        <v>45</v>
      </c>
      <c r="V1224" s="35" t="s">
        <v>45</v>
      </c>
      <c r="W1224" s="35" t="s">
        <v>45</v>
      </c>
      <c r="X1224" s="35" t="s">
        <v>45</v>
      </c>
      <c r="Y1224" s="35" t="s">
        <v>45</v>
      </c>
      <c r="Z1224" s="38" t="str">
        <f t="array" ref="Z1224">IFERROR(xlookup(C:C,'Follow up.1'!A:A,'Follow up.1'!AF:AF),"-")</f>
        <v> 1/25</v>
      </c>
      <c r="AA1224" s="32" t="s">
        <v>106</v>
      </c>
      <c r="AB1224" s="31"/>
      <c r="AC1224" s="31"/>
      <c r="AD1224" s="31"/>
      <c r="AE1224" s="31"/>
      <c r="AF1224" s="31"/>
      <c r="AG1224" s="31"/>
      <c r="AH1224" s="31"/>
      <c r="AI1224" s="31"/>
      <c r="AJ1224" s="31"/>
      <c r="AK1224" s="31"/>
      <c r="AL1224" s="31"/>
      <c r="AM1224" s="31"/>
      <c r="AN1224" s="39" t="str">
        <f t="array" ref="AN1224">IFNA(TEXT(XLOOKUP(C:C,'Follow up.2'!B:B,'Follow up.2'!AF:AF),if(left(B1224,1)="3","x", "mm/yyyy")), "-")</f>
        <v/>
      </c>
      <c r="AO1224" s="31"/>
      <c r="AP1224" s="27"/>
      <c r="AQ1224" s="3"/>
      <c r="AR1224" s="3"/>
      <c r="AS1224" s="3"/>
      <c r="AT1224" s="3"/>
      <c r="AU1224" s="3"/>
      <c r="AV1224" s="3"/>
      <c r="AW1224" s="3"/>
      <c r="AX1224" s="3"/>
      <c r="AY1224" s="3"/>
      <c r="AZ1224" s="3"/>
      <c r="BA1224" s="3"/>
      <c r="BB1224" s="3"/>
      <c r="BC1224" s="3"/>
      <c r="BD1224" s="3"/>
      <c r="BE1224" s="3"/>
      <c r="BF1224" s="3"/>
      <c r="BG1224" s="3"/>
      <c r="BH1224" s="3"/>
      <c r="BI1224" s="3"/>
    </row>
    <row r="1225" ht="12.75" customHeight="1">
      <c r="A1225" s="1"/>
      <c r="B1225" s="1">
        <f t="array" ref="B1225">ifna(iferror(xlookup(C:C,'1000'!A:A,'1000'!D:D),iferror(xlookup(C:C,'2000'!A:A,'2000'!D:D),xlookup(C:C,'3000'!A:A,'3000'!D:D))),"-")</f>
        <v>3024</v>
      </c>
      <c r="C1225" s="52">
        <v>362.0</v>
      </c>
      <c r="D1225" s="53" t="s">
        <v>4417</v>
      </c>
      <c r="E1225" s="53" t="s">
        <v>2481</v>
      </c>
      <c r="F1225" s="53"/>
      <c r="G1225" s="53"/>
      <c r="H1225" s="28">
        <v>0.0</v>
      </c>
      <c r="I1225" s="54">
        <v>0.0</v>
      </c>
      <c r="J1225" s="53" t="s">
        <v>4418</v>
      </c>
      <c r="K1225" s="30"/>
      <c r="L1225" s="250"/>
      <c r="M1225" s="27"/>
      <c r="N1225" s="78" t="s">
        <v>654</v>
      </c>
      <c r="O1225" s="264" t="s">
        <v>654</v>
      </c>
      <c r="P1225" s="35" t="s">
        <v>45</v>
      </c>
      <c r="Q1225" s="35" t="s">
        <v>45</v>
      </c>
      <c r="R1225" s="35" t="s">
        <v>45</v>
      </c>
      <c r="S1225" s="35" t="s">
        <v>45</v>
      </c>
      <c r="T1225" s="35" t="s">
        <v>45</v>
      </c>
      <c r="U1225" s="35" t="s">
        <v>45</v>
      </c>
      <c r="V1225" s="35" t="s">
        <v>45</v>
      </c>
      <c r="W1225" s="35" t="s">
        <v>45</v>
      </c>
      <c r="X1225" s="35" t="s">
        <v>45</v>
      </c>
      <c r="Y1225" s="35" t="s">
        <v>45</v>
      </c>
      <c r="Z1225" s="38" t="str">
        <f t="array" ref="Z1225">IFERROR(xlookup(C:C,'Follow up.1'!A:A,'Follow up.1'!AF:AF),"-")</f>
        <v> 3/25</v>
      </c>
      <c r="AA1225" s="32" t="s">
        <v>86</v>
      </c>
      <c r="AB1225" s="31"/>
      <c r="AC1225" s="31"/>
      <c r="AD1225" s="31"/>
      <c r="AE1225" s="31"/>
      <c r="AF1225" s="31"/>
      <c r="AG1225" s="31"/>
      <c r="AH1225" s="31"/>
      <c r="AI1225" s="31"/>
      <c r="AJ1225" s="31"/>
      <c r="AK1225" s="31"/>
      <c r="AL1225" s="31"/>
      <c r="AM1225" s="31"/>
      <c r="AN1225" s="39" t="str">
        <f t="array" ref="AN1225">IFNA(TEXT(XLOOKUP(C:C,'Follow up.2'!B:B,'Follow up.2'!AF:AF),if(left(B1225,1)="3","x", "mm/yyyy")), "-")</f>
        <v/>
      </c>
      <c r="AO1225" s="31"/>
      <c r="AP1225" s="27"/>
      <c r="AQ1225" s="3"/>
      <c r="AR1225" s="3"/>
      <c r="AS1225" s="3"/>
      <c r="AT1225" s="3"/>
      <c r="AU1225" s="3"/>
      <c r="AV1225" s="3"/>
      <c r="AW1225" s="3"/>
      <c r="AX1225" s="3"/>
      <c r="AY1225" s="3"/>
      <c r="AZ1225" s="3"/>
      <c r="BA1225" s="3"/>
      <c r="BB1225" s="3"/>
      <c r="BC1225" s="3"/>
      <c r="BD1225" s="3"/>
      <c r="BE1225" s="3"/>
      <c r="BF1225" s="3"/>
      <c r="BG1225" s="3"/>
      <c r="BH1225" s="3"/>
      <c r="BI1225" s="3"/>
    </row>
    <row r="1226" ht="12.75" customHeight="1">
      <c r="A1226" s="1"/>
      <c r="B1226" s="1">
        <f t="array" ref="B1226">ifna(iferror(xlookup(C:C,'1000'!A:A,'1000'!D:D),iferror(xlookup(C:C,'2000'!A:A,'2000'!D:D),xlookup(C:C,'3000'!A:A,'3000'!D:D))),"-")</f>
        <v>3025</v>
      </c>
      <c r="C1226" s="52">
        <v>373.0</v>
      </c>
      <c r="D1226" s="53" t="s">
        <v>304</v>
      </c>
      <c r="E1226" s="53" t="s">
        <v>4419</v>
      </c>
      <c r="F1226" s="53"/>
      <c r="G1226" s="53"/>
      <c r="H1226" s="28">
        <v>0.0</v>
      </c>
      <c r="I1226" s="54">
        <v>0.0</v>
      </c>
      <c r="J1226" s="53" t="s">
        <v>4420</v>
      </c>
      <c r="K1226" s="30"/>
      <c r="L1226" s="250"/>
      <c r="M1226" s="27"/>
      <c r="N1226" s="78" t="s">
        <v>654</v>
      </c>
      <c r="O1226" s="264" t="s">
        <v>654</v>
      </c>
      <c r="P1226" s="35" t="s">
        <v>45</v>
      </c>
      <c r="Q1226" s="35" t="s">
        <v>45</v>
      </c>
      <c r="R1226" s="35" t="s">
        <v>45</v>
      </c>
      <c r="S1226" s="35" t="s">
        <v>45</v>
      </c>
      <c r="T1226" s="35" t="s">
        <v>45</v>
      </c>
      <c r="U1226" s="35" t="s">
        <v>45</v>
      </c>
      <c r="V1226" s="35" t="s">
        <v>45</v>
      </c>
      <c r="W1226" s="35" t="s">
        <v>45</v>
      </c>
      <c r="X1226" s="35" t="s">
        <v>45</v>
      </c>
      <c r="Y1226" s="35" t="s">
        <v>45</v>
      </c>
      <c r="Z1226" s="38" t="str">
        <f t="array" ref="Z1226">IFERROR(xlookup(C:C,'Follow up.1'!A:A,'Follow up.1'!AF:AF),"-")</f>
        <v> 2/25</v>
      </c>
      <c r="AA1226" s="32" t="s">
        <v>46</v>
      </c>
      <c r="AB1226" s="31"/>
      <c r="AC1226" s="31"/>
      <c r="AD1226" s="31"/>
      <c r="AE1226" s="31"/>
      <c r="AF1226" s="31"/>
      <c r="AG1226" s="31"/>
      <c r="AH1226" s="31"/>
      <c r="AI1226" s="31"/>
      <c r="AJ1226" s="31"/>
      <c r="AK1226" s="31"/>
      <c r="AL1226" s="31"/>
      <c r="AM1226" s="31"/>
      <c r="AN1226" s="39" t="str">
        <f t="array" ref="AN1226">IFNA(TEXT(XLOOKUP(C:C,'Follow up.2'!B:B,'Follow up.2'!AF:AF),if(left(B1226,1)="3","x", "mm/yyyy")), "-")</f>
        <v/>
      </c>
      <c r="AO1226" s="31"/>
      <c r="AP1226" s="27"/>
      <c r="AQ1226" s="3"/>
      <c r="AR1226" s="3"/>
      <c r="AS1226" s="3"/>
      <c r="AT1226" s="3"/>
      <c r="AU1226" s="3"/>
      <c r="AV1226" s="3"/>
      <c r="AW1226" s="40"/>
      <c r="AX1226" s="40"/>
      <c r="AY1226" s="40"/>
      <c r="AZ1226" s="40"/>
      <c r="BA1226" s="40"/>
      <c r="BB1226" s="40"/>
      <c r="BC1226" s="40"/>
      <c r="BD1226" s="40"/>
      <c r="BE1226" s="40"/>
      <c r="BF1226" s="40"/>
      <c r="BG1226" s="40"/>
      <c r="BH1226" s="40"/>
      <c r="BI1226" s="40"/>
    </row>
    <row r="1227" ht="12.75" customHeight="1">
      <c r="A1227" s="1"/>
      <c r="B1227" s="1">
        <f t="array" ref="B1227">ifna(iferror(xlookup(C:C,'1000'!A:A,'1000'!D:D),iferror(xlookup(C:C,'2000'!A:A,'2000'!D:D),xlookup(C:C,'3000'!A:A,'3000'!D:D))),"-")</f>
        <v>3027</v>
      </c>
      <c r="C1227" s="52">
        <v>370.0</v>
      </c>
      <c r="D1227" s="93" t="s">
        <v>4421</v>
      </c>
      <c r="E1227" s="93" t="s">
        <v>4422</v>
      </c>
      <c r="F1227" s="93" t="s">
        <v>4423</v>
      </c>
      <c r="G1227" s="53"/>
      <c r="H1227" s="28">
        <v>0.0</v>
      </c>
      <c r="I1227" s="54">
        <v>0.0</v>
      </c>
      <c r="J1227" s="53" t="s">
        <v>4424</v>
      </c>
      <c r="K1227" s="30"/>
      <c r="L1227" s="250"/>
      <c r="M1227" s="42" t="s">
        <v>4425</v>
      </c>
      <c r="N1227" s="78" t="s">
        <v>654</v>
      </c>
      <c r="O1227" s="263" t="s">
        <v>654</v>
      </c>
      <c r="P1227" s="35" t="s">
        <v>45</v>
      </c>
      <c r="Q1227" s="35" t="s">
        <v>45</v>
      </c>
      <c r="R1227" s="35" t="s">
        <v>45</v>
      </c>
      <c r="S1227" s="35" t="s">
        <v>45</v>
      </c>
      <c r="T1227" s="35" t="s">
        <v>45</v>
      </c>
      <c r="U1227" s="35" t="s">
        <v>45</v>
      </c>
      <c r="V1227" s="35" t="s">
        <v>45</v>
      </c>
      <c r="W1227" s="35" t="s">
        <v>45</v>
      </c>
      <c r="X1227" s="35" t="s">
        <v>45</v>
      </c>
      <c r="Y1227" s="35" t="s">
        <v>45</v>
      </c>
      <c r="Z1227" s="38" t="str">
        <f t="array" ref="Z1227">IFERROR(xlookup(C:C,'Follow up.1'!A:A,'Follow up.1'!AF:AF),"-")</f>
        <v> 3/25</v>
      </c>
      <c r="AA1227" s="32" t="s">
        <v>86</v>
      </c>
      <c r="AB1227" s="32" t="s">
        <v>86</v>
      </c>
      <c r="AC1227" s="32" t="s">
        <v>86</v>
      </c>
      <c r="AD1227" s="32" t="s">
        <v>86</v>
      </c>
      <c r="AE1227" s="32"/>
      <c r="AF1227" s="32" t="s">
        <v>86</v>
      </c>
      <c r="AG1227" s="32" t="s">
        <v>86</v>
      </c>
      <c r="AH1227" s="32"/>
      <c r="AI1227" s="32" t="s">
        <v>57</v>
      </c>
      <c r="AJ1227" s="32" t="s">
        <v>56</v>
      </c>
      <c r="AK1227" s="32" t="s">
        <v>121</v>
      </c>
      <c r="AL1227" s="32" t="s">
        <v>57</v>
      </c>
      <c r="AM1227" s="32" t="s">
        <v>121</v>
      </c>
      <c r="AN1227" s="39" t="str">
        <f t="array" ref="AN1227">IFNA(TEXT(XLOOKUP(C:C,'Follow up.2'!B:B,'Follow up.2'!AF:AF),if(left(B1227,1)="3","x", "mm/yyyy")), "-")</f>
        <v>x</v>
      </c>
      <c r="AO1227" s="31"/>
      <c r="AP1227" s="27"/>
      <c r="AQ1227" s="3"/>
      <c r="AR1227" s="3"/>
      <c r="AS1227" s="3"/>
      <c r="AT1227" s="3"/>
      <c r="AU1227" s="3"/>
      <c r="AV1227" s="3"/>
      <c r="AW1227" s="3"/>
      <c r="AX1227" s="3"/>
      <c r="AY1227" s="3"/>
      <c r="AZ1227" s="3"/>
      <c r="BA1227" s="3"/>
      <c r="BB1227" s="3"/>
      <c r="BC1227" s="3"/>
      <c r="BD1227" s="3"/>
      <c r="BE1227" s="3"/>
      <c r="BF1227" s="3"/>
      <c r="BG1227" s="3"/>
      <c r="BH1227" s="3"/>
      <c r="BI1227" s="3"/>
    </row>
    <row r="1228" ht="12.75" customHeight="1">
      <c r="A1228" s="1"/>
      <c r="B1228" s="1">
        <f t="array" ref="B1228">ifna(iferror(xlookup(C:C,'1000'!A:A,'1000'!D:D),iferror(xlookup(C:C,'2000'!A:A,'2000'!D:D),xlookup(C:C,'3000'!A:A,'3000'!D:D))),"-")</f>
        <v>3029</v>
      </c>
      <c r="C1228" s="272">
        <v>360.0</v>
      </c>
      <c r="D1228" s="273" t="str">
        <f t="array" ref="D1228">IFERROR(INDEX('1000'!B:B, MATCH(C1228, '1000'!A:A, 0)), 
    IFERROR(INDEX('2000'!B:B, MATCH(C1228, '2000'!A:A, 0)), 
        IFERROR(INDEX('3000'!B:B, MATCH(C1228, '3000'!A:A, 0)), "")))
</f>
        <v>Anais </v>
      </c>
      <c r="E1228" s="46" t="str">
        <f t="array" ref="E1228">IFERROR(INDEX('1000'!C:C, MATCH(C1228, '1000'!A:A, 0)), 
    IFERROR(INDEX('2000'!C:C, MATCH(C1228, '2000'!A:A, 0)), 
        IFERROR(INDEX('3000'!C:C, MATCH(C1228, '3000'!A:A, 0)), "")))
</f>
        <v>Lothrop</v>
      </c>
      <c r="F1228" s="3"/>
      <c r="G1228" s="3"/>
      <c r="H1228" s="193"/>
      <c r="I1228" s="163"/>
      <c r="J1228" s="3"/>
      <c r="K1228" s="5"/>
      <c r="L1228" s="274"/>
      <c r="M1228" s="6"/>
      <c r="N1228" s="102" t="s">
        <v>58</v>
      </c>
      <c r="O1228" s="264" t="s">
        <v>58</v>
      </c>
      <c r="P1228" s="50" t="s">
        <v>46</v>
      </c>
      <c r="Q1228" s="50" t="s">
        <v>46</v>
      </c>
      <c r="R1228" s="50" t="s">
        <v>46</v>
      </c>
      <c r="S1228" s="50" t="s">
        <v>46</v>
      </c>
      <c r="T1228" s="50" t="s">
        <v>46</v>
      </c>
      <c r="U1228" s="50" t="s">
        <v>46</v>
      </c>
      <c r="V1228" s="50" t="s">
        <v>46</v>
      </c>
      <c r="W1228" s="50" t="s">
        <v>46</v>
      </c>
      <c r="X1228" s="50" t="s">
        <v>46</v>
      </c>
      <c r="Y1228" s="50" t="s">
        <v>46</v>
      </c>
      <c r="Z1228" s="38" t="str">
        <f t="array" ref="Z1228">IFERROR(xlookup(C:C,'Follow up.1'!A:A,'Follow up.1'!AF:AF),"-")</f>
        <v>-</v>
      </c>
      <c r="AA1228" s="6"/>
      <c r="AB1228" s="6"/>
      <c r="AC1228" s="6"/>
      <c r="AD1228" s="6"/>
      <c r="AE1228" s="6"/>
      <c r="AF1228" s="6"/>
      <c r="AG1228" s="6"/>
      <c r="AH1228" s="6"/>
      <c r="AI1228" s="6"/>
      <c r="AJ1228" s="6"/>
      <c r="AK1228" s="6"/>
      <c r="AL1228" s="6"/>
      <c r="AM1228" s="6"/>
      <c r="AN1228" s="39" t="str">
        <f t="array" ref="AN1228">IFNA(TEXT(XLOOKUP(C:C,'Follow up.2'!B:B,'Follow up.2'!AF:AF),if(left(B1228,1)="3","x", "mm/yyyy")), "-")</f>
        <v>-</v>
      </c>
      <c r="AO1228" s="6"/>
      <c r="AP1228" s="3"/>
      <c r="AQ1228" s="3"/>
      <c r="AR1228" s="3"/>
      <c r="AS1228" s="3"/>
      <c r="AT1228" s="3"/>
      <c r="AU1228" s="3"/>
      <c r="AV1228" s="3"/>
      <c r="AW1228" s="3"/>
      <c r="AX1228" s="3"/>
      <c r="AY1228" s="3"/>
      <c r="AZ1228" s="3"/>
      <c r="BA1228" s="3"/>
      <c r="BB1228" s="3"/>
      <c r="BC1228" s="3"/>
      <c r="BD1228" s="3"/>
      <c r="BE1228" s="3"/>
      <c r="BF1228" s="3"/>
      <c r="BG1228" s="3"/>
      <c r="BH1228" s="3"/>
      <c r="BI1228" s="3"/>
    </row>
    <row r="1229" ht="12.75" customHeight="1">
      <c r="A1229" s="1"/>
      <c r="B1229" s="1">
        <f t="array" ref="B1229">ifna(iferror(xlookup(C:C,'1000'!A:A,'1000'!D:D),iferror(xlookup(C:C,'2000'!A:A,'2000'!D:D),xlookup(C:C,'3000'!A:A,'3000'!D:D))),"-")</f>
        <v>3033</v>
      </c>
      <c r="C1229" s="52">
        <v>380.0</v>
      </c>
      <c r="D1229" s="53" t="s">
        <v>4426</v>
      </c>
      <c r="E1229" s="53" t="s">
        <v>4427</v>
      </c>
      <c r="F1229" s="53"/>
      <c r="G1229" s="53"/>
      <c r="H1229" s="28">
        <v>0.0</v>
      </c>
      <c r="I1229" s="54">
        <v>0.0</v>
      </c>
      <c r="J1229" s="53" t="s">
        <v>4428</v>
      </c>
      <c r="K1229" s="30"/>
      <c r="L1229" s="27"/>
      <c r="M1229" s="42" t="s">
        <v>4166</v>
      </c>
      <c r="N1229" s="78" t="s">
        <v>654</v>
      </c>
      <c r="O1229" s="263" t="s">
        <v>654</v>
      </c>
      <c r="P1229" s="35" t="s">
        <v>45</v>
      </c>
      <c r="Q1229" s="35" t="s">
        <v>45</v>
      </c>
      <c r="R1229" s="35" t="s">
        <v>45</v>
      </c>
      <c r="S1229" s="35" t="s">
        <v>45</v>
      </c>
      <c r="T1229" s="35" t="s">
        <v>45</v>
      </c>
      <c r="U1229" s="35" t="s">
        <v>45</v>
      </c>
      <c r="V1229" s="35" t="s">
        <v>45</v>
      </c>
      <c r="W1229" s="35" t="s">
        <v>45</v>
      </c>
      <c r="X1229" s="35" t="s">
        <v>45</v>
      </c>
      <c r="Y1229" s="35" t="s">
        <v>45</v>
      </c>
      <c r="Z1229" s="38" t="str">
        <f t="array" ref="Z1229">IFERROR(xlookup(C:C,'Follow up.1'!A:A,'Follow up.1'!AF:AF),"-")</f>
        <v> 7/25</v>
      </c>
      <c r="AA1229" s="32" t="s">
        <v>46</v>
      </c>
      <c r="AB1229" s="31"/>
      <c r="AC1229" s="31"/>
      <c r="AD1229" s="31"/>
      <c r="AE1229" s="31"/>
      <c r="AF1229" s="31"/>
      <c r="AG1229" s="31"/>
      <c r="AH1229" s="31"/>
      <c r="AI1229" s="31"/>
      <c r="AJ1229" s="31"/>
      <c r="AK1229" s="31"/>
      <c r="AL1229" s="31"/>
      <c r="AM1229" s="31"/>
      <c r="AN1229" s="39" t="str">
        <f t="array" ref="AN1229">IFNA(TEXT(XLOOKUP(C:C,'Follow up.2'!B:B,'Follow up.2'!AF:AF),if(left(B1229,1)="3","x", "mm/yyyy")), "-")</f>
        <v/>
      </c>
      <c r="AO1229" s="31"/>
      <c r="AP1229" s="27"/>
      <c r="AQ1229" s="3"/>
      <c r="AR1229" s="3"/>
      <c r="AS1229" s="3"/>
      <c r="AT1229" s="3"/>
      <c r="AU1229" s="3"/>
      <c r="AV1229" s="3"/>
      <c r="AW1229" s="13"/>
      <c r="AX1229" s="13"/>
      <c r="AY1229" s="13"/>
      <c r="AZ1229" s="13"/>
      <c r="BA1229" s="13"/>
      <c r="BB1229" s="13"/>
      <c r="BC1229" s="13"/>
      <c r="BD1229" s="13"/>
      <c r="BE1229" s="13"/>
      <c r="BF1229" s="13"/>
      <c r="BG1229" s="13"/>
      <c r="BH1229" s="13"/>
      <c r="BI1229" s="13"/>
    </row>
    <row r="1230" ht="12.75" customHeight="1">
      <c r="A1230" s="1"/>
      <c r="B1230" s="1">
        <f t="array" ref="B1230">ifna(iferror(xlookup(C:C,'1000'!A:A,'1000'!D:D),iferror(xlookup(C:C,'2000'!A:A,'2000'!D:D),xlookup(C:C,'3000'!A:A,'3000'!D:D))),"-")</f>
        <v>3091</v>
      </c>
      <c r="C1230" s="52">
        <v>552.0</v>
      </c>
      <c r="D1230" s="53" t="s">
        <v>4429</v>
      </c>
      <c r="E1230" s="53" t="s">
        <v>4430</v>
      </c>
      <c r="F1230" s="53"/>
      <c r="G1230" s="27"/>
      <c r="H1230" s="28">
        <v>0.0</v>
      </c>
      <c r="I1230" s="29">
        <v>0.0</v>
      </c>
      <c r="J1230" s="27" t="s">
        <v>4431</v>
      </c>
      <c r="K1230" s="30"/>
      <c r="L1230" s="31"/>
      <c r="M1230" s="32"/>
      <c r="N1230" s="78" t="s">
        <v>654</v>
      </c>
      <c r="O1230" s="263" t="s">
        <v>654</v>
      </c>
      <c r="P1230" s="35" t="s">
        <v>45</v>
      </c>
      <c r="Q1230" s="35" t="s">
        <v>45</v>
      </c>
      <c r="R1230" s="35" t="s">
        <v>45</v>
      </c>
      <c r="S1230" s="35" t="s">
        <v>45</v>
      </c>
      <c r="T1230" s="35" t="s">
        <v>45</v>
      </c>
      <c r="U1230" s="35" t="s">
        <v>45</v>
      </c>
      <c r="V1230" s="66" t="s">
        <v>45</v>
      </c>
      <c r="W1230" s="35" t="s">
        <v>45</v>
      </c>
      <c r="X1230" s="35" t="s">
        <v>45</v>
      </c>
      <c r="Y1230" s="35" t="s">
        <v>45</v>
      </c>
      <c r="Z1230" s="38" t="str">
        <f t="array" ref="Z1230">IFERROR(xlookup(C:C,'Follow up.1'!A:A,'Follow up.1'!AF:AF),"-")</f>
        <v> 4/25</v>
      </c>
      <c r="AA1230" s="32" t="s">
        <v>46</v>
      </c>
      <c r="AB1230" s="32" t="s">
        <v>46</v>
      </c>
      <c r="AC1230" s="32" t="s">
        <v>86</v>
      </c>
      <c r="AD1230" s="32" t="s">
        <v>46</v>
      </c>
      <c r="AE1230" s="32"/>
      <c r="AF1230" s="32" t="s">
        <v>57</v>
      </c>
      <c r="AG1230" s="32" t="s">
        <v>47</v>
      </c>
      <c r="AH1230" s="32"/>
      <c r="AI1230" s="32" t="s">
        <v>47</v>
      </c>
      <c r="AJ1230" s="32" t="s">
        <v>57</v>
      </c>
      <c r="AK1230" s="32" t="s">
        <v>68</v>
      </c>
      <c r="AL1230" s="32" t="s">
        <v>57</v>
      </c>
      <c r="AM1230" s="32" t="s">
        <v>121</v>
      </c>
      <c r="AN1230" s="39" t="str">
        <f t="array" ref="AN1230">IFNA(TEXT(XLOOKUP(C:C,'Follow up.2'!B:B,'Follow up.2'!AF:AF),if(left(B1230,1)="3","x", "mm/yyyy")), "-")</f>
        <v>x</v>
      </c>
      <c r="AO1230" s="31"/>
      <c r="AP1230" s="27"/>
      <c r="AQ1230" s="3"/>
      <c r="AR1230" s="3"/>
      <c r="AS1230" s="3"/>
      <c r="AT1230" s="3"/>
      <c r="AU1230" s="3"/>
      <c r="AV1230" s="3"/>
      <c r="AW1230" s="3"/>
      <c r="AX1230" s="3"/>
      <c r="AY1230" s="3"/>
      <c r="AZ1230" s="3"/>
      <c r="BA1230" s="3"/>
      <c r="BB1230" s="3"/>
      <c r="BC1230" s="3"/>
      <c r="BD1230" s="3"/>
      <c r="BE1230" s="3"/>
      <c r="BF1230" s="3"/>
      <c r="BG1230" s="3"/>
      <c r="BH1230" s="3"/>
      <c r="BI1230" s="3"/>
    </row>
    <row r="1231" ht="12.75" customHeight="1">
      <c r="A1231" s="1"/>
      <c r="B1231" s="1" t="str">
        <f t="array" ref="B1231">ifna(iferror(xlookup(C:C,'1000'!A:A,'1000'!D:D),iferror(xlookup(C:C,'2000'!A:A,'2000'!D:D),xlookup(C:C,'3000'!A:A,'3000'!D:D))),"-")</f>
        <v>-</v>
      </c>
      <c r="C1231" s="26">
        <v>1008.0</v>
      </c>
      <c r="D1231" s="27"/>
      <c r="E1231" s="27"/>
      <c r="F1231" s="27"/>
      <c r="G1231" s="27"/>
      <c r="H1231" s="28">
        <v>0.0</v>
      </c>
      <c r="I1231" s="29">
        <v>0.0</v>
      </c>
      <c r="J1231" s="27" t="s">
        <v>52</v>
      </c>
      <c r="K1231" s="30"/>
      <c r="L1231" s="31"/>
      <c r="M1231" s="51" t="s">
        <v>895</v>
      </c>
      <c r="N1231" s="204" t="s">
        <v>58</v>
      </c>
      <c r="O1231" s="259" t="s">
        <v>58</v>
      </c>
      <c r="P1231" s="35"/>
      <c r="Q1231" s="35"/>
      <c r="R1231" s="35"/>
      <c r="S1231" s="35"/>
      <c r="T1231" s="35"/>
      <c r="U1231" s="35"/>
      <c r="V1231" s="35"/>
      <c r="W1231" s="35"/>
      <c r="X1231" s="35"/>
      <c r="Y1231" s="35"/>
      <c r="Z1231" s="38" t="str">
        <f t="array" ref="Z1231">IFERROR(xlookup(C:C,'Follow up.1'!A:A,'Follow up.1'!AF:AF),"-")</f>
        <v>-</v>
      </c>
      <c r="AA1231" s="31"/>
      <c r="AB1231" s="31"/>
      <c r="AC1231" s="31"/>
      <c r="AD1231" s="31"/>
      <c r="AE1231" s="31"/>
      <c r="AF1231" s="31"/>
      <c r="AG1231" s="31"/>
      <c r="AH1231" s="31"/>
      <c r="AI1231" s="31"/>
      <c r="AJ1231" s="31"/>
      <c r="AK1231" s="31"/>
      <c r="AL1231" s="31"/>
      <c r="AM1231" s="31"/>
      <c r="AN1231" s="39" t="str">
        <f t="array" ref="AN1231">IFNA(TEXT(XLOOKUP(C:C,'Follow up.2'!B:B,'Follow up.2'!AF:AF),if(left(B1231,1)="3","x", "mm/yyyy")), "-")</f>
        <v>-</v>
      </c>
      <c r="AO1231" s="31"/>
      <c r="AP1231" s="27"/>
      <c r="AQ1231" s="3"/>
      <c r="AR1231" s="3"/>
      <c r="AS1231" s="3"/>
      <c r="AT1231" s="3"/>
      <c r="AU1231" s="3"/>
      <c r="AV1231" s="3"/>
      <c r="AW1231" s="3"/>
      <c r="AX1231" s="3"/>
      <c r="AY1231" s="3"/>
      <c r="AZ1231" s="3"/>
      <c r="BA1231" s="3"/>
      <c r="BB1231" s="3"/>
      <c r="BC1231" s="3"/>
      <c r="BD1231" s="3"/>
      <c r="BE1231" s="3"/>
      <c r="BF1231" s="3"/>
      <c r="BG1231" s="3"/>
      <c r="BH1231" s="3"/>
      <c r="BI1231" s="3"/>
    </row>
    <row r="1232" ht="12.75" customHeight="1">
      <c r="A1232" s="1"/>
      <c r="B1232" s="1">
        <f t="array" ref="B1232">ifna(iferror(xlookup(C:C,'1000'!A:A,'1000'!D:D),iferror(xlookup(C:C,'2000'!A:A,'2000'!D:D),xlookup(C:C,'3000'!A:A,'3000'!D:D))),"-")</f>
        <v>1102</v>
      </c>
      <c r="C1232" s="26">
        <v>1617.0</v>
      </c>
      <c r="D1232" s="27" t="s">
        <v>4432</v>
      </c>
      <c r="E1232" s="27" t="s">
        <v>4433</v>
      </c>
      <c r="F1232" s="27" t="s">
        <v>170</v>
      </c>
      <c r="G1232" s="27">
        <v>9.0</v>
      </c>
      <c r="H1232" s="28" t="s">
        <v>4434</v>
      </c>
      <c r="I1232" s="29" t="s">
        <v>4435</v>
      </c>
      <c r="J1232" s="27"/>
      <c r="K1232" s="30" t="s">
        <v>42</v>
      </c>
      <c r="L1232" s="31" t="s">
        <v>42</v>
      </c>
      <c r="M1232" s="31"/>
      <c r="N1232" s="78" t="s">
        <v>825</v>
      </c>
      <c r="O1232" s="263" t="s">
        <v>4436</v>
      </c>
      <c r="P1232" s="35" t="s">
        <v>44</v>
      </c>
      <c r="Q1232" s="35" t="s">
        <v>86</v>
      </c>
      <c r="R1232" s="35" t="s">
        <v>1058</v>
      </c>
      <c r="S1232" s="35" t="s">
        <v>45</v>
      </c>
      <c r="T1232" s="35" t="s">
        <v>45</v>
      </c>
      <c r="U1232" s="35" t="s">
        <v>86</v>
      </c>
      <c r="V1232" s="35" t="s">
        <v>86</v>
      </c>
      <c r="W1232" s="37" t="s">
        <v>45</v>
      </c>
      <c r="X1232" s="37" t="s">
        <v>45</v>
      </c>
      <c r="Y1232" s="37" t="s">
        <v>45</v>
      </c>
      <c r="Z1232" s="38" t="str">
        <f t="array" ref="Z1232">IFERROR(xlookup(C:C,'Follow up.1'!A:A,'Follow up.1'!AF:AF),"-")</f>
        <v>03/26</v>
      </c>
      <c r="AA1232" s="31"/>
      <c r="AB1232" s="32" t="s">
        <v>57</v>
      </c>
      <c r="AC1232" s="32" t="s">
        <v>57</v>
      </c>
      <c r="AD1232" s="32" t="s">
        <v>4437</v>
      </c>
      <c r="AE1232" s="32"/>
      <c r="AF1232" s="32" t="s">
        <v>88</v>
      </c>
      <c r="AG1232" s="32" t="s">
        <v>106</v>
      </c>
      <c r="AH1232" s="32"/>
      <c r="AI1232" s="32" t="s">
        <v>57</v>
      </c>
      <c r="AJ1232" s="32" t="s">
        <v>57</v>
      </c>
      <c r="AK1232" s="32" t="s">
        <v>56</v>
      </c>
      <c r="AL1232" s="32" t="s">
        <v>89</v>
      </c>
      <c r="AM1232" s="31"/>
      <c r="AN1232" s="39" t="str">
        <f t="array" ref="AN1232">IFNA(TEXT(XLOOKUP(C:C,'Follow up.2'!B:B,'Follow up.2'!AF:AF),if(left(B1232,1)="3","x", "mm/yyyy")), "-")</f>
        <v>06/2027</v>
      </c>
      <c r="AP1232" s="30"/>
      <c r="AQ1232" s="13"/>
      <c r="AR1232" s="13"/>
      <c r="AS1232" s="13"/>
      <c r="AT1232" s="13"/>
      <c r="AU1232" s="13"/>
      <c r="AV1232" s="13"/>
      <c r="AW1232" s="3"/>
      <c r="AX1232" s="3"/>
      <c r="AY1232" s="3"/>
      <c r="AZ1232" s="3"/>
      <c r="BA1232" s="3"/>
      <c r="BB1232" s="3"/>
      <c r="BC1232" s="3"/>
      <c r="BD1232" s="3"/>
      <c r="BE1232" s="3"/>
      <c r="BF1232" s="3"/>
      <c r="BG1232" s="3"/>
      <c r="BH1232" s="3"/>
      <c r="BI1232" s="3"/>
    </row>
    <row r="1233" ht="12.75" customHeight="1">
      <c r="A1233" s="1"/>
      <c r="B1233" s="1">
        <f t="array" ref="B1233">ifna(iferror(xlookup(C:C,'1000'!A:A,'1000'!D:D),iferror(xlookup(C:C,'2000'!A:A,'2000'!D:D),xlookup(C:C,'3000'!A:A,'3000'!D:D))),"-")</f>
        <v>1046</v>
      </c>
      <c r="C1233" s="26">
        <v>905.0</v>
      </c>
      <c r="D1233" s="27" t="s">
        <v>4438</v>
      </c>
      <c r="E1233" s="27" t="s">
        <v>4439</v>
      </c>
      <c r="F1233" s="27" t="s">
        <v>117</v>
      </c>
      <c r="G1233" s="27" t="s">
        <v>803</v>
      </c>
      <c r="H1233" s="28" t="s">
        <v>4440</v>
      </c>
      <c r="I1233" s="29">
        <v>0.0</v>
      </c>
      <c r="J1233" s="27" t="s">
        <v>4441</v>
      </c>
      <c r="K1233" s="30" t="s">
        <v>42</v>
      </c>
      <c r="L1233" s="27" t="s">
        <v>42</v>
      </c>
      <c r="M1233" s="42" t="s">
        <v>4442</v>
      </c>
      <c r="N1233" s="78" t="s">
        <v>4443</v>
      </c>
      <c r="O1233" s="276" t="s">
        <v>4444</v>
      </c>
      <c r="P1233" s="35" t="s">
        <v>45</v>
      </c>
      <c r="Q1233" s="35" t="s">
        <v>45</v>
      </c>
      <c r="R1233" s="35" t="s">
        <v>45</v>
      </c>
      <c r="S1233" s="35" t="s">
        <v>45</v>
      </c>
      <c r="T1233" s="35" t="s">
        <v>45</v>
      </c>
      <c r="U1233" s="35" t="s">
        <v>45</v>
      </c>
      <c r="V1233" s="65" t="s">
        <v>45</v>
      </c>
      <c r="W1233" s="35" t="s">
        <v>45</v>
      </c>
      <c r="X1233" s="35" t="s">
        <v>45</v>
      </c>
      <c r="Y1233" s="35" t="s">
        <v>45</v>
      </c>
      <c r="Z1233" s="38" t="str">
        <f t="array" ref="Z1233">IFERROR(xlookup(C:C,'Follow up.1'!A:A,'Follow up.1'!AF:AF),"-")</f>
        <v> 8/25</v>
      </c>
      <c r="AA1233" s="32" t="s">
        <v>89</v>
      </c>
      <c r="AB1233" s="32" t="s">
        <v>46</v>
      </c>
      <c r="AC1233" s="32" t="s">
        <v>56</v>
      </c>
      <c r="AD1233" s="32" t="s">
        <v>56</v>
      </c>
      <c r="AE1233" s="32"/>
      <c r="AF1233" s="32" t="s">
        <v>128</v>
      </c>
      <c r="AG1233" s="32" t="s">
        <v>128</v>
      </c>
      <c r="AH1233" s="32"/>
      <c r="AI1233" s="32" t="s">
        <v>57</v>
      </c>
      <c r="AJ1233" s="32" t="s">
        <v>87</v>
      </c>
      <c r="AK1233" s="32" t="s">
        <v>87</v>
      </c>
      <c r="AL1233" s="31" t="s">
        <v>87</v>
      </c>
      <c r="AM1233" s="32" t="s">
        <v>121</v>
      </c>
      <c r="AN1233" s="39" t="str">
        <f t="array" ref="AN1233">IFNA(TEXT(XLOOKUP(C:C,'Follow up.2'!B:B,'Follow up.2'!AF:AF),if(left(B1233,1)="3","x", "mm/yyyy")), "-")</f>
        <v>01/2026</v>
      </c>
      <c r="AO1233" s="32" t="s">
        <v>56</v>
      </c>
      <c r="AP1233" s="27"/>
      <c r="AQ1233" s="3"/>
      <c r="AR1233" s="3"/>
      <c r="AS1233" s="3"/>
      <c r="AT1233" s="3"/>
      <c r="AU1233" s="3"/>
      <c r="AV1233" s="3"/>
      <c r="AW1233" s="13"/>
      <c r="AX1233" s="13"/>
      <c r="AY1233" s="13"/>
      <c r="AZ1233" s="13"/>
      <c r="BA1233" s="13"/>
      <c r="BB1233" s="13"/>
      <c r="BC1233" s="13"/>
      <c r="BD1233" s="13"/>
      <c r="BE1233" s="13"/>
      <c r="BF1233" s="13"/>
      <c r="BG1233" s="13"/>
      <c r="BH1233" s="13"/>
      <c r="BI1233" s="13"/>
    </row>
    <row r="1234" ht="12.75" customHeight="1">
      <c r="A1234" s="178"/>
      <c r="B1234" s="178">
        <f t="array" ref="B1234">ifna(iferror(xlookup(C:C,'1000'!A:A,'1000'!D:D),iferror(xlookup(C:C,'2000'!A:A,'2000'!D:D),xlookup(C:C,'3000'!A:A,'3000'!D:D))),"-")</f>
        <v>3142</v>
      </c>
      <c r="C1234" s="179">
        <v>891.0</v>
      </c>
      <c r="D1234" s="180" t="s">
        <v>4445</v>
      </c>
      <c r="E1234" s="180" t="s">
        <v>4446</v>
      </c>
      <c r="F1234" s="180" t="s">
        <v>117</v>
      </c>
      <c r="G1234" s="180" t="s">
        <v>4124</v>
      </c>
      <c r="H1234" s="181">
        <v>0.0</v>
      </c>
      <c r="I1234" s="180">
        <v>0.0</v>
      </c>
      <c r="J1234" s="180" t="s">
        <v>4447</v>
      </c>
      <c r="K1234" s="182" t="s">
        <v>42</v>
      </c>
      <c r="L1234" s="180" t="s">
        <v>42</v>
      </c>
      <c r="M1234" s="277" t="s">
        <v>4448</v>
      </c>
      <c r="N1234" s="277" t="s">
        <v>4449</v>
      </c>
      <c r="O1234" s="278"/>
      <c r="P1234" s="186" t="s">
        <v>45</v>
      </c>
      <c r="Q1234" s="186" t="s">
        <v>45</v>
      </c>
      <c r="R1234" s="186" t="s">
        <v>45</v>
      </c>
      <c r="S1234" s="186" t="s">
        <v>45</v>
      </c>
      <c r="T1234" s="186" t="s">
        <v>45</v>
      </c>
      <c r="U1234" s="186" t="s">
        <v>45</v>
      </c>
      <c r="V1234" s="279" t="s">
        <v>45</v>
      </c>
      <c r="W1234" s="186" t="s">
        <v>45</v>
      </c>
      <c r="X1234" s="186" t="s">
        <v>45</v>
      </c>
      <c r="Y1234" s="186" t="s">
        <v>45</v>
      </c>
      <c r="Z1234" s="187" t="str">
        <f t="array" ref="Z1234">IFERROR(xlookup(C:C,'Follow up.1'!A:A,'Follow up.1'!AF:AF),"-")</f>
        <v> 8/25</v>
      </c>
      <c r="AA1234" s="188" t="s">
        <v>88</v>
      </c>
      <c r="AB1234" s="188" t="s">
        <v>198</v>
      </c>
      <c r="AC1234" s="188" t="s">
        <v>77</v>
      </c>
      <c r="AD1234" s="188" t="s">
        <v>77</v>
      </c>
      <c r="AE1234" s="188"/>
      <c r="AF1234" s="188" t="s">
        <v>77</v>
      </c>
      <c r="AG1234" s="188" t="s">
        <v>86</v>
      </c>
      <c r="AH1234" s="188"/>
      <c r="AI1234" s="183"/>
      <c r="AJ1234" s="183"/>
      <c r="AK1234" s="183"/>
      <c r="AL1234" s="183"/>
      <c r="AM1234" s="183"/>
      <c r="AN1234" s="189" t="str">
        <f t="array" ref="AN1234">IFNA(TEXT(XLOOKUP(C:C,'Follow up.2'!B:B,'Follow up.2'!AF:AF),if(left(B1234,1)="3","x", "mm/yyyy")), "-")</f>
        <v/>
      </c>
      <c r="AO1234" s="183"/>
      <c r="AP1234" s="180"/>
      <c r="AQ1234" s="191"/>
      <c r="AR1234" s="191"/>
      <c r="AS1234" s="191"/>
      <c r="AT1234" s="191"/>
      <c r="AU1234" s="191"/>
      <c r="AV1234" s="191"/>
      <c r="AW1234" s="190"/>
      <c r="AX1234" s="190"/>
      <c r="AY1234" s="190"/>
      <c r="AZ1234" s="190"/>
      <c r="BA1234" s="190"/>
      <c r="BB1234" s="190"/>
      <c r="BC1234" s="190"/>
      <c r="BD1234" s="190"/>
      <c r="BE1234" s="190"/>
      <c r="BF1234" s="190"/>
      <c r="BG1234" s="190"/>
      <c r="BH1234" s="190"/>
      <c r="BI1234" s="190"/>
    </row>
    <row r="1235" ht="12.75" customHeight="1">
      <c r="A1235" s="1"/>
      <c r="B1235" s="1"/>
      <c r="C1235" s="280"/>
      <c r="D1235" s="281"/>
      <c r="E1235" s="273"/>
      <c r="F1235" s="282"/>
      <c r="G1235" s="27"/>
      <c r="H1235" s="283"/>
      <c r="I1235" s="27"/>
      <c r="J1235" s="27"/>
      <c r="K1235" s="284"/>
      <c r="L1235" s="31"/>
      <c r="M1235" s="31"/>
      <c r="N1235" s="18"/>
      <c r="O1235" s="285"/>
      <c r="P1235" s="286" t="s">
        <v>0</v>
      </c>
      <c r="Z1235" s="287"/>
      <c r="AA1235" s="288" t="s">
        <v>1</v>
      </c>
      <c r="AM1235" s="288"/>
      <c r="AN1235" s="287"/>
      <c r="AO1235" s="289" t="s">
        <v>2</v>
      </c>
      <c r="AY1235" s="290"/>
      <c r="AZ1235" s="290"/>
      <c r="BD1235" s="31"/>
      <c r="BE1235" s="31"/>
      <c r="BF1235" s="31"/>
      <c r="BG1235" s="31"/>
      <c r="BH1235" s="31"/>
      <c r="BI1235" s="31"/>
    </row>
    <row r="1236" ht="12.75" customHeight="1">
      <c r="A1236" s="1"/>
      <c r="B1236" s="1"/>
      <c r="C1236" s="3"/>
      <c r="D1236" s="281"/>
      <c r="E1236" s="273"/>
      <c r="F1236" s="282"/>
      <c r="G1236" s="27"/>
      <c r="H1236" s="283"/>
      <c r="I1236" s="27"/>
      <c r="J1236" s="27"/>
      <c r="K1236" s="284"/>
      <c r="L1236" s="31"/>
      <c r="M1236" s="31"/>
      <c r="N1236" s="291"/>
      <c r="O1236" s="285"/>
      <c r="P1236" s="35"/>
      <c r="Q1236" s="35"/>
      <c r="R1236" s="35"/>
      <c r="S1236" s="35"/>
      <c r="T1236" s="35"/>
      <c r="U1236" s="35"/>
      <c r="V1236" s="35"/>
      <c r="W1236" s="35"/>
      <c r="X1236" s="35"/>
      <c r="Y1236" s="35"/>
      <c r="Z1236" s="292"/>
      <c r="AA1236" s="31"/>
      <c r="AB1236" s="31"/>
      <c r="AC1236" s="31"/>
      <c r="AD1236" s="31"/>
      <c r="AE1236" s="31"/>
      <c r="AF1236" s="31"/>
      <c r="AG1236" s="31"/>
      <c r="AH1236" s="31"/>
      <c r="AI1236" s="31"/>
      <c r="AJ1236" s="31"/>
      <c r="AK1236" s="31"/>
      <c r="AL1236" s="31"/>
      <c r="AM1236" s="31"/>
      <c r="AN1236" s="292"/>
      <c r="AO1236" s="31"/>
      <c r="AP1236" s="27"/>
      <c r="AQ1236" s="3"/>
      <c r="AR1236" s="3"/>
      <c r="AS1236" s="3"/>
      <c r="AT1236" s="3"/>
      <c r="AU1236" s="3"/>
      <c r="AV1236" s="3"/>
      <c r="AW1236" s="3"/>
      <c r="AX1236" s="3"/>
      <c r="AY1236" s="3"/>
      <c r="AZ1236" s="3"/>
      <c r="BA1236" s="3"/>
      <c r="BB1236" s="3"/>
      <c r="BC1236" s="3"/>
      <c r="BD1236" s="3"/>
      <c r="BE1236" s="3"/>
      <c r="BF1236" s="3"/>
      <c r="BG1236" s="3"/>
      <c r="BH1236" s="3"/>
      <c r="BI1236" s="3"/>
    </row>
    <row r="1237" ht="12.75" customHeight="1">
      <c r="A1237" s="1"/>
      <c r="B1237" s="1"/>
      <c r="C1237" s="27"/>
      <c r="D1237" s="27"/>
      <c r="E1237" s="27"/>
      <c r="F1237" s="27"/>
      <c r="G1237" s="27"/>
      <c r="H1237" s="283"/>
      <c r="I1237" s="27"/>
      <c r="J1237" s="27"/>
      <c r="K1237" s="284"/>
      <c r="L1237" s="31"/>
      <c r="M1237" s="31"/>
      <c r="N1237" s="291"/>
      <c r="O1237" s="285"/>
      <c r="P1237" s="35">
        <v>1.0</v>
      </c>
      <c r="Q1237" s="35">
        <v>2.0</v>
      </c>
      <c r="R1237" s="35">
        <v>3.0</v>
      </c>
      <c r="S1237" s="35">
        <v>4.0</v>
      </c>
      <c r="T1237" s="35">
        <v>5.0</v>
      </c>
      <c r="U1237" s="35">
        <v>6.0</v>
      </c>
      <c r="V1237" s="37">
        <v>7.0</v>
      </c>
      <c r="W1237" s="37">
        <v>8.0</v>
      </c>
      <c r="X1237" s="37">
        <v>9.0</v>
      </c>
      <c r="Y1237" s="37">
        <v>10.0</v>
      </c>
      <c r="Z1237" s="292"/>
      <c r="AA1237" s="31"/>
      <c r="AB1237" s="31"/>
      <c r="AC1237" s="31"/>
      <c r="AD1237" s="31"/>
      <c r="AE1237" s="31"/>
      <c r="AF1237" s="31"/>
      <c r="AG1237" s="31"/>
      <c r="AH1237" s="31"/>
      <c r="AI1237" s="31"/>
      <c r="AJ1237" s="31"/>
      <c r="AK1237" s="31"/>
      <c r="AL1237" s="31"/>
      <c r="AM1237" s="31"/>
      <c r="AN1237" s="292"/>
      <c r="AO1237" s="31"/>
      <c r="AP1237" s="27"/>
      <c r="AQ1237" s="3"/>
      <c r="AR1237" s="3"/>
      <c r="AS1237" s="3"/>
      <c r="AT1237" s="3"/>
      <c r="AU1237" s="3"/>
      <c r="AV1237" s="3"/>
      <c r="AW1237" s="3"/>
      <c r="AX1237" s="3"/>
      <c r="AY1237" s="3"/>
      <c r="AZ1237" s="3"/>
      <c r="BA1237" s="3"/>
      <c r="BB1237" s="3"/>
      <c r="BC1237" s="3"/>
      <c r="BD1237" s="3"/>
      <c r="BE1237" s="3"/>
      <c r="BF1237" s="3"/>
      <c r="BG1237" s="3"/>
      <c r="BH1237" s="3"/>
      <c r="BI1237" s="3"/>
    </row>
    <row r="1238" ht="12.75" customHeight="1">
      <c r="A1238" s="1"/>
      <c r="B1238" s="1"/>
      <c r="C1238" s="46"/>
      <c r="D1238" s="293" t="str">
        <f t="array" ref="D1238">IFERROR(INDEX('1000'!B:B, MATCH(C1238, '1000'!A:A, 0)), 
    IFERROR(INDEX('2000'!B:B, MATCH(C1238, '2000'!A:A, 0)), 
        IFERROR(INDEX('3000'!B:B, MATCH(C1238, '3000'!A:A, 0)), "")))
</f>
        <v/>
      </c>
      <c r="E1238" s="46"/>
      <c r="F1238" s="3"/>
      <c r="G1238" s="3"/>
      <c r="H1238" s="193"/>
      <c r="I1238" s="163"/>
      <c r="J1238" s="3"/>
      <c r="K1238" s="5"/>
      <c r="L1238" s="6"/>
      <c r="M1238" s="6"/>
      <c r="N1238" s="291"/>
      <c r="O1238" s="285"/>
      <c r="P1238" s="65"/>
      <c r="Q1238" s="65"/>
      <c r="R1238" s="65"/>
      <c r="S1238" s="65"/>
      <c r="T1238" s="65"/>
      <c r="U1238" s="65"/>
      <c r="V1238" s="65"/>
      <c r="W1238" s="65"/>
      <c r="X1238" s="65"/>
      <c r="Y1238" s="65"/>
      <c r="Z1238" s="38" t="str">
        <f t="array" ref="Z1238">IFERROR(xlookup(C:C,'Follow up.1'!A:A,'Follow up.1'!AF:AF),"-")</f>
        <v>-</v>
      </c>
      <c r="AA1238" s="6"/>
      <c r="AB1238" s="6"/>
      <c r="AC1238" s="6"/>
      <c r="AD1238" s="6"/>
      <c r="AE1238" s="6"/>
      <c r="AF1238" s="6"/>
      <c r="AG1238" s="6"/>
      <c r="AH1238" s="6"/>
      <c r="AI1238" s="6"/>
      <c r="AJ1238" s="6"/>
      <c r="AK1238" s="6"/>
      <c r="AL1238" s="6"/>
      <c r="AM1238" s="6"/>
      <c r="AN1238" s="39" t="str">
        <f t="array" ref="AN1238">IFNA(TEXT(XLOOKUP(C:C,'Follow up.2'!B:B,'Follow up.2'!AF:AF), "mm/yyyy"), "-")</f>
        <v>-</v>
      </c>
      <c r="AO1238" s="6"/>
      <c r="AP1238" s="3"/>
      <c r="AQ1238" s="3"/>
      <c r="AR1238" s="3"/>
      <c r="AS1238" s="3"/>
      <c r="AT1238" s="3"/>
      <c r="AU1238" s="3"/>
      <c r="AV1238" s="3"/>
      <c r="AW1238" s="3"/>
      <c r="AX1238" s="3"/>
      <c r="AY1238" s="3"/>
      <c r="AZ1238" s="3"/>
      <c r="BA1238" s="3"/>
      <c r="BB1238" s="3"/>
      <c r="BC1238" s="3"/>
      <c r="BD1238" s="3"/>
      <c r="BE1238" s="3"/>
      <c r="BF1238" s="3"/>
      <c r="BG1238" s="3"/>
      <c r="BH1238" s="3"/>
      <c r="BI1238" s="3"/>
    </row>
    <row r="1239" ht="12.75" customHeight="1">
      <c r="A1239" s="1"/>
      <c r="B1239" s="1"/>
      <c r="C1239" s="46"/>
      <c r="D1239" s="3"/>
      <c r="E1239" s="3"/>
      <c r="F1239" s="3"/>
      <c r="G1239" s="3"/>
      <c r="H1239" s="193"/>
      <c r="I1239" s="163"/>
      <c r="J1239" s="3"/>
      <c r="K1239" s="5"/>
      <c r="L1239" s="6"/>
      <c r="M1239" s="6"/>
      <c r="N1239" s="291"/>
      <c r="O1239" s="285"/>
      <c r="P1239" s="65"/>
      <c r="Q1239" s="65"/>
      <c r="R1239" s="65"/>
      <c r="S1239" s="65"/>
      <c r="T1239" s="65"/>
      <c r="U1239" s="65"/>
      <c r="V1239" s="65"/>
      <c r="W1239" s="65"/>
      <c r="X1239" s="65"/>
      <c r="Y1239" s="65"/>
      <c r="Z1239" s="38" t="str">
        <f t="array" ref="Z1239">IFERROR(xlookup(C:C,'Follow up.1'!A:A,'Follow up.1'!AF:AF),"-")</f>
        <v>-</v>
      </c>
      <c r="AA1239" s="6"/>
      <c r="AB1239" s="6"/>
      <c r="AC1239" s="6"/>
      <c r="AD1239" s="6"/>
      <c r="AE1239" s="6"/>
      <c r="AF1239" s="6"/>
      <c r="AG1239" s="6"/>
      <c r="AH1239" s="6"/>
      <c r="AI1239" s="6"/>
      <c r="AJ1239" s="6"/>
      <c r="AK1239" s="6"/>
      <c r="AL1239" s="6"/>
      <c r="AM1239" s="6"/>
      <c r="AN1239" s="39" t="str">
        <f t="array" ref="AN1239">IFNA(TEXT(XLOOKUP(C:C,'Follow up.2'!B:B,'Follow up.2'!AF:AF), "mm/yyyy"), "-")</f>
        <v>-</v>
      </c>
      <c r="AO1239" s="6"/>
      <c r="AP1239" s="3"/>
      <c r="AQ1239" s="3"/>
      <c r="AR1239" s="3"/>
      <c r="AS1239" s="3"/>
      <c r="AT1239" s="3"/>
      <c r="AU1239" s="3"/>
      <c r="AV1239" s="3"/>
      <c r="AW1239" s="3"/>
      <c r="AX1239" s="3"/>
      <c r="AY1239" s="3"/>
      <c r="AZ1239" s="3"/>
      <c r="BA1239" s="3"/>
      <c r="BB1239" s="3"/>
      <c r="BC1239" s="3"/>
      <c r="BD1239" s="3"/>
      <c r="BE1239" s="3"/>
      <c r="BF1239" s="3"/>
      <c r="BG1239" s="3"/>
      <c r="BH1239" s="3"/>
      <c r="BI1239" s="3"/>
    </row>
    <row r="1240" ht="12.75" customHeight="1">
      <c r="A1240" s="1"/>
      <c r="B1240" s="1"/>
      <c r="C1240" s="46"/>
      <c r="D1240" s="3"/>
      <c r="E1240" s="3"/>
      <c r="F1240" s="3"/>
      <c r="G1240" s="3"/>
      <c r="H1240" s="193"/>
      <c r="I1240" s="163"/>
      <c r="J1240" s="3"/>
      <c r="K1240" s="5"/>
      <c r="L1240" s="6"/>
      <c r="M1240" s="6"/>
      <c r="N1240" s="291"/>
      <c r="O1240" s="285"/>
      <c r="P1240" s="65"/>
      <c r="Q1240" s="65"/>
      <c r="R1240" s="65"/>
      <c r="S1240" s="65"/>
      <c r="T1240" s="65"/>
      <c r="U1240" s="65"/>
      <c r="V1240" s="65"/>
      <c r="W1240" s="65"/>
      <c r="X1240" s="65"/>
      <c r="Y1240" s="65"/>
      <c r="Z1240" s="38" t="str">
        <f t="array" ref="Z1240">IFERROR(xlookup(C:C,'Follow up.1'!A:A,'Follow up.1'!AF:AF),"-")</f>
        <v>-</v>
      </c>
      <c r="AA1240" s="6"/>
      <c r="AB1240" s="6"/>
      <c r="AC1240" s="6"/>
      <c r="AD1240" s="6"/>
      <c r="AE1240" s="6"/>
      <c r="AF1240" s="6"/>
      <c r="AG1240" s="6"/>
      <c r="AH1240" s="6"/>
      <c r="AI1240" s="6"/>
      <c r="AJ1240" s="6"/>
      <c r="AK1240" s="6"/>
      <c r="AL1240" s="6"/>
      <c r="AM1240" s="6"/>
      <c r="AN1240" s="39" t="str">
        <f t="array" ref="AN1240">IFNA(TEXT(XLOOKUP(C:C,'Follow up.2'!B:B,'Follow up.2'!AF:AF), "mm/yyyy"), "-")</f>
        <v>-</v>
      </c>
      <c r="AO1240" s="6"/>
      <c r="AP1240" s="3"/>
      <c r="AQ1240" s="3"/>
      <c r="AR1240" s="3"/>
      <c r="AS1240" s="3"/>
      <c r="AT1240" s="3"/>
      <c r="AU1240" s="3"/>
      <c r="AV1240" s="3"/>
      <c r="AW1240" s="3"/>
      <c r="AX1240" s="3"/>
      <c r="AY1240" s="3"/>
      <c r="AZ1240" s="3"/>
      <c r="BA1240" s="3"/>
      <c r="BB1240" s="3"/>
      <c r="BC1240" s="3"/>
      <c r="BD1240" s="3"/>
      <c r="BE1240" s="3"/>
      <c r="BF1240" s="3"/>
      <c r="BG1240" s="3"/>
      <c r="BH1240" s="3"/>
      <c r="BI1240" s="3"/>
    </row>
    <row r="1241" ht="12.75" customHeight="1">
      <c r="A1241" s="1"/>
      <c r="B1241" s="1"/>
      <c r="C1241" s="46"/>
      <c r="D1241" s="3"/>
      <c r="E1241" s="3"/>
      <c r="F1241" s="3"/>
      <c r="G1241" s="3"/>
      <c r="H1241" s="193"/>
      <c r="I1241" s="163"/>
      <c r="J1241" s="3"/>
      <c r="K1241" s="5"/>
      <c r="L1241" s="6"/>
      <c r="M1241" s="6"/>
      <c r="N1241" s="291"/>
      <c r="O1241" s="285"/>
      <c r="P1241" s="65"/>
      <c r="Q1241" s="65"/>
      <c r="R1241" s="65"/>
      <c r="S1241" s="65"/>
      <c r="T1241" s="65"/>
      <c r="U1241" s="65"/>
      <c r="V1241" s="65"/>
      <c r="W1241" s="65"/>
      <c r="X1241" s="65"/>
      <c r="Y1241" s="65"/>
      <c r="Z1241" s="38" t="str">
        <f t="array" ref="Z1241">IFERROR(xlookup(C:C,'Follow up.1'!A:A,'Follow up.1'!AF:AF),"-")</f>
        <v>-</v>
      </c>
      <c r="AA1241" s="6"/>
      <c r="AB1241" s="6"/>
      <c r="AC1241" s="6"/>
      <c r="AD1241" s="6"/>
      <c r="AE1241" s="6"/>
      <c r="AF1241" s="6"/>
      <c r="AG1241" s="6"/>
      <c r="AH1241" s="6"/>
      <c r="AI1241" s="6"/>
      <c r="AJ1241" s="6"/>
      <c r="AK1241" s="6"/>
      <c r="AL1241" s="6"/>
      <c r="AM1241" s="6"/>
      <c r="AN1241" s="39" t="str">
        <f t="array" ref="AN1241">IFNA(TEXT(XLOOKUP(C:C,'Follow up.2'!B:B,'Follow up.2'!AF:AF), "mm/yyyy"), "-")</f>
        <v>-</v>
      </c>
      <c r="AO1241" s="6"/>
      <c r="AP1241" s="3"/>
      <c r="AQ1241" s="3"/>
      <c r="AR1241" s="3"/>
      <c r="AS1241" s="3"/>
      <c r="AT1241" s="3"/>
      <c r="AU1241" s="3"/>
      <c r="AV1241" s="3"/>
      <c r="AW1241" s="3"/>
      <c r="AX1241" s="3"/>
      <c r="AY1241" s="3"/>
      <c r="AZ1241" s="3"/>
      <c r="BA1241" s="3"/>
      <c r="BB1241" s="3"/>
      <c r="BC1241" s="3"/>
      <c r="BD1241" s="3"/>
      <c r="BE1241" s="3"/>
      <c r="BF1241" s="3"/>
      <c r="BG1241" s="3"/>
      <c r="BH1241" s="3"/>
      <c r="BI1241" s="3"/>
    </row>
    <row r="1242" ht="12.75" customHeight="1">
      <c r="A1242" s="1"/>
      <c r="B1242" s="1"/>
      <c r="C1242" s="46"/>
      <c r="D1242" s="3"/>
      <c r="E1242" s="3"/>
      <c r="F1242" s="3"/>
      <c r="G1242" s="3"/>
      <c r="H1242" s="193"/>
      <c r="I1242" s="163"/>
      <c r="J1242" s="3"/>
      <c r="K1242" s="5"/>
      <c r="L1242" s="6"/>
      <c r="M1242" s="6"/>
      <c r="N1242" s="291"/>
      <c r="O1242" s="285"/>
      <c r="P1242" s="65"/>
      <c r="Q1242" s="65"/>
      <c r="R1242" s="65"/>
      <c r="S1242" s="65"/>
      <c r="T1242" s="65"/>
      <c r="U1242" s="65"/>
      <c r="V1242" s="65"/>
      <c r="W1242" s="65"/>
      <c r="X1242" s="65"/>
      <c r="Y1242" s="65"/>
      <c r="Z1242" s="38" t="str">
        <f t="array" ref="Z1242">IFERROR(xlookup(C:C,'Follow up.1'!A:A,'Follow up.1'!AF:AF),"-")</f>
        <v>-</v>
      </c>
      <c r="AA1242" s="6"/>
      <c r="AB1242" s="6"/>
      <c r="AC1242" s="6"/>
      <c r="AD1242" s="6"/>
      <c r="AE1242" s="6"/>
      <c r="AF1242" s="6"/>
      <c r="AG1242" s="6"/>
      <c r="AH1242" s="6"/>
      <c r="AI1242" s="6"/>
      <c r="AJ1242" s="6"/>
      <c r="AK1242" s="6"/>
      <c r="AL1242" s="6"/>
      <c r="AM1242" s="6"/>
      <c r="AN1242" s="39" t="str">
        <f t="array" ref="AN1242">IFNA(TEXT(XLOOKUP(C:C,'Follow up.2'!B:B,'Follow up.2'!AF:AF), "mm/yyyy"), "-")</f>
        <v>-</v>
      </c>
      <c r="AO1242" s="6"/>
      <c r="AP1242" s="3"/>
      <c r="AQ1242" s="3"/>
      <c r="AR1242" s="3"/>
      <c r="AS1242" s="3"/>
      <c r="AT1242" s="3"/>
      <c r="AU1242" s="3"/>
      <c r="AV1242" s="3"/>
      <c r="AW1242" s="3"/>
      <c r="AX1242" s="3"/>
      <c r="AY1242" s="3"/>
      <c r="AZ1242" s="3"/>
      <c r="BA1242" s="3"/>
      <c r="BB1242" s="3"/>
      <c r="BC1242" s="3"/>
      <c r="BD1242" s="3"/>
      <c r="BE1242" s="3"/>
      <c r="BF1242" s="3"/>
      <c r="BG1242" s="3"/>
      <c r="BH1242" s="3"/>
      <c r="BI1242" s="3"/>
    </row>
    <row r="1243" ht="12.75" customHeight="1">
      <c r="A1243" s="1"/>
      <c r="B1243" s="1"/>
      <c r="C1243" s="3"/>
      <c r="D1243" s="3"/>
      <c r="E1243" s="3"/>
      <c r="F1243" s="3"/>
      <c r="G1243" s="3"/>
      <c r="H1243" s="193"/>
      <c r="I1243" s="163"/>
      <c r="J1243" s="3"/>
      <c r="K1243" s="5"/>
      <c r="L1243" s="6"/>
      <c r="M1243" s="6"/>
      <c r="N1243" s="291"/>
      <c r="O1243" s="285"/>
      <c r="P1243" s="65"/>
      <c r="Q1243" s="65"/>
      <c r="R1243" s="65"/>
      <c r="S1243" s="65"/>
      <c r="T1243" s="65"/>
      <c r="U1243" s="65"/>
      <c r="V1243" s="65"/>
      <c r="W1243" s="65"/>
      <c r="X1243" s="65"/>
      <c r="Y1243" s="65"/>
      <c r="Z1243" s="38" t="str">
        <f t="array" ref="Z1243">IFERROR(xlookup(C:C,'Follow up.1'!A:A,'Follow up.1'!AF:AF),"-")</f>
        <v>-</v>
      </c>
      <c r="AA1243" s="6"/>
      <c r="AB1243" s="6"/>
      <c r="AC1243" s="6"/>
      <c r="AD1243" s="6"/>
      <c r="AE1243" s="6"/>
      <c r="AF1243" s="6"/>
      <c r="AG1243" s="6"/>
      <c r="AH1243" s="6"/>
      <c r="AI1243" s="6"/>
      <c r="AJ1243" s="6"/>
      <c r="AK1243" s="6"/>
      <c r="AL1243" s="6"/>
      <c r="AM1243" s="6"/>
      <c r="AN1243" s="39" t="str">
        <f t="array" ref="AN1243">IFNA(TEXT(XLOOKUP(C:C,'Follow up.2'!B:B,'Follow up.2'!AF:AF), "mm/yyyy"), "-")</f>
        <v>-</v>
      </c>
      <c r="AO1243" s="6"/>
      <c r="AP1243" s="3"/>
      <c r="AQ1243" s="3"/>
      <c r="AR1243" s="3"/>
      <c r="AS1243" s="3"/>
      <c r="AT1243" s="3"/>
      <c r="AU1243" s="3"/>
      <c r="AV1243" s="3"/>
      <c r="AW1243" s="3"/>
      <c r="AX1243" s="3"/>
      <c r="AY1243" s="3"/>
      <c r="AZ1243" s="3"/>
      <c r="BA1243" s="3"/>
      <c r="BB1243" s="3"/>
      <c r="BC1243" s="3"/>
      <c r="BD1243" s="3"/>
      <c r="BE1243" s="3"/>
      <c r="BF1243" s="3"/>
      <c r="BG1243" s="3"/>
      <c r="BH1243" s="3"/>
      <c r="BI1243" s="3"/>
    </row>
    <row r="1244" ht="12.75" customHeight="1">
      <c r="A1244" s="1"/>
      <c r="B1244" s="1"/>
      <c r="C1244" s="3"/>
      <c r="D1244" s="3"/>
      <c r="E1244" s="3"/>
      <c r="F1244" s="3"/>
      <c r="G1244" s="3"/>
      <c r="H1244" s="193"/>
      <c r="I1244" s="163"/>
      <c r="J1244" s="3"/>
      <c r="K1244" s="5"/>
      <c r="L1244" s="6"/>
      <c r="M1244" s="6"/>
      <c r="N1244" s="291"/>
      <c r="O1244" s="285"/>
      <c r="P1244" s="65"/>
      <c r="Q1244" s="65"/>
      <c r="R1244" s="65"/>
      <c r="S1244" s="65"/>
      <c r="T1244" s="65"/>
      <c r="U1244" s="65"/>
      <c r="V1244" s="65"/>
      <c r="W1244" s="65"/>
      <c r="X1244" s="65"/>
      <c r="Y1244" s="65"/>
      <c r="Z1244" s="38" t="str">
        <f t="array" ref="Z1244">IFERROR(xlookup(C:C,'Follow up.1'!A:A,'Follow up.1'!AF:AF),"-")</f>
        <v>-</v>
      </c>
      <c r="AA1244" s="6"/>
      <c r="AB1244" s="6"/>
      <c r="AC1244" s="6"/>
      <c r="AD1244" s="6"/>
      <c r="AE1244" s="6"/>
      <c r="AF1244" s="6"/>
      <c r="AG1244" s="6"/>
      <c r="AH1244" s="6"/>
      <c r="AI1244" s="6"/>
      <c r="AJ1244" s="6"/>
      <c r="AK1244" s="6"/>
      <c r="AL1244" s="6"/>
      <c r="AM1244" s="6"/>
      <c r="AN1244" s="39" t="str">
        <f t="array" ref="AN1244">IFNA(TEXT(XLOOKUP(C:C,'Follow up.2'!B:B,'Follow up.2'!AF:AF), "mm/yyyy"), "-")</f>
        <v>-</v>
      </c>
      <c r="AO1244" s="6"/>
      <c r="AP1244" s="3"/>
      <c r="AQ1244" s="3"/>
      <c r="AR1244" s="3"/>
      <c r="AS1244" s="3"/>
      <c r="AT1244" s="3"/>
      <c r="AU1244" s="3"/>
      <c r="AV1244" s="3"/>
      <c r="AW1244" s="3"/>
      <c r="AX1244" s="3"/>
      <c r="AY1244" s="3"/>
      <c r="AZ1244" s="3"/>
      <c r="BA1244" s="3"/>
      <c r="BB1244" s="3"/>
      <c r="BC1244" s="3"/>
      <c r="BD1244" s="3"/>
      <c r="BE1244" s="3"/>
      <c r="BF1244" s="3"/>
      <c r="BG1244" s="3"/>
      <c r="BH1244" s="3"/>
      <c r="BI1244" s="3"/>
    </row>
    <row r="1245" ht="12.75" customHeight="1">
      <c r="A1245" s="1"/>
      <c r="B1245" s="1"/>
      <c r="C1245" s="3"/>
      <c r="D1245" s="3"/>
      <c r="E1245" s="3"/>
      <c r="F1245" s="3"/>
      <c r="G1245" s="3"/>
      <c r="H1245" s="193"/>
      <c r="I1245" s="163"/>
      <c r="J1245" s="3"/>
      <c r="K1245" s="5"/>
      <c r="L1245" s="6"/>
      <c r="M1245" s="6"/>
      <c r="N1245" s="291"/>
      <c r="O1245" s="285"/>
      <c r="P1245" s="65"/>
      <c r="Q1245" s="65"/>
      <c r="R1245" s="65"/>
      <c r="S1245" s="65"/>
      <c r="T1245" s="65"/>
      <c r="U1245" s="65"/>
      <c r="V1245" s="65"/>
      <c r="W1245" s="65"/>
      <c r="X1245" s="65"/>
      <c r="Y1245" s="65"/>
      <c r="Z1245" s="38" t="str">
        <f t="array" ref="Z1245">IFERROR(xlookup(C:C,'Follow up.1'!A:A,'Follow up.1'!AF:AF),"-")</f>
        <v>-</v>
      </c>
      <c r="AA1245" s="6"/>
      <c r="AB1245" s="6"/>
      <c r="AC1245" s="6"/>
      <c r="AD1245" s="6"/>
      <c r="AE1245" s="6"/>
      <c r="AF1245" s="6"/>
      <c r="AG1245" s="6"/>
      <c r="AH1245" s="6"/>
      <c r="AI1245" s="6"/>
      <c r="AJ1245" s="6"/>
      <c r="AK1245" s="6"/>
      <c r="AL1245" s="6"/>
      <c r="AM1245" s="6"/>
      <c r="AN1245" s="39" t="str">
        <f t="array" ref="AN1245">IFNA(TEXT(XLOOKUP(C:C,'Follow up.2'!B:B,'Follow up.2'!AF:AF), "mm/yyyy"), "-")</f>
        <v>-</v>
      </c>
      <c r="AO1245" s="6"/>
      <c r="AP1245" s="3"/>
      <c r="AQ1245" s="3"/>
      <c r="AR1245" s="3"/>
      <c r="AS1245" s="3"/>
      <c r="AT1245" s="3"/>
      <c r="AU1245" s="3"/>
      <c r="AV1245" s="3"/>
      <c r="AW1245" s="3"/>
      <c r="AX1245" s="3"/>
      <c r="AY1245" s="3"/>
      <c r="AZ1245" s="3"/>
      <c r="BA1245" s="3"/>
      <c r="BB1245" s="3"/>
      <c r="BC1245" s="3"/>
      <c r="BD1245" s="3"/>
      <c r="BE1245" s="3"/>
      <c r="BF1245" s="3"/>
      <c r="BG1245" s="3"/>
      <c r="BH1245" s="3"/>
      <c r="BI1245" s="3"/>
    </row>
    <row r="1246" ht="12.75" customHeight="1">
      <c r="A1246" s="1"/>
      <c r="B1246" s="1"/>
      <c r="C1246" s="3"/>
      <c r="D1246" s="3"/>
      <c r="E1246" s="3"/>
      <c r="F1246" s="3"/>
      <c r="G1246" s="3"/>
      <c r="H1246" s="193"/>
      <c r="I1246" s="163"/>
      <c r="J1246" s="3"/>
      <c r="K1246" s="5"/>
      <c r="L1246" s="6"/>
      <c r="M1246" s="6"/>
      <c r="N1246" s="291"/>
      <c r="O1246" s="285"/>
      <c r="P1246" s="65"/>
      <c r="Q1246" s="65"/>
      <c r="R1246" s="65"/>
      <c r="S1246" s="65"/>
      <c r="T1246" s="65"/>
      <c r="U1246" s="65"/>
      <c r="V1246" s="65"/>
      <c r="W1246" s="65"/>
      <c r="X1246" s="65"/>
      <c r="Y1246" s="65"/>
      <c r="Z1246" s="38" t="str">
        <f t="array" ref="Z1246">IFERROR(xlookup(C:C,'Follow up.1'!A:A,'Follow up.1'!AF:AF),"-")</f>
        <v>-</v>
      </c>
      <c r="AA1246" s="6"/>
      <c r="AB1246" s="6"/>
      <c r="AC1246" s="6"/>
      <c r="AD1246" s="6"/>
      <c r="AE1246" s="6"/>
      <c r="AF1246" s="6"/>
      <c r="AG1246" s="6"/>
      <c r="AH1246" s="6"/>
      <c r="AI1246" s="6"/>
      <c r="AJ1246" s="6"/>
      <c r="AK1246" s="6"/>
      <c r="AL1246" s="6"/>
      <c r="AM1246" s="6"/>
      <c r="AN1246" s="39" t="str">
        <f t="array" ref="AN1246">IFNA(TEXT(XLOOKUP(C:C,'Follow up.2'!B:B,'Follow up.2'!AF:AF), "mm/yyyy"), "-")</f>
        <v>-</v>
      </c>
      <c r="AO1246" s="6"/>
      <c r="AP1246" s="3"/>
      <c r="AQ1246" s="3"/>
      <c r="AR1246" s="3"/>
      <c r="AS1246" s="3"/>
      <c r="AT1246" s="3"/>
      <c r="AU1246" s="3"/>
      <c r="AV1246" s="3"/>
      <c r="AW1246" s="3"/>
      <c r="AX1246" s="3"/>
      <c r="AY1246" s="3"/>
      <c r="AZ1246" s="3"/>
      <c r="BA1246" s="3"/>
      <c r="BB1246" s="3"/>
      <c r="BC1246" s="3"/>
      <c r="BD1246" s="3"/>
      <c r="BE1246" s="3"/>
      <c r="BF1246" s="3"/>
      <c r="BG1246" s="3"/>
      <c r="BH1246" s="3"/>
      <c r="BI1246" s="3"/>
    </row>
    <row r="1247" ht="12.75" customHeight="1">
      <c r="A1247" s="1"/>
      <c r="B1247" s="1"/>
      <c r="C1247" s="3"/>
      <c r="D1247" s="3"/>
      <c r="E1247" s="3"/>
      <c r="F1247" s="3"/>
      <c r="G1247" s="3"/>
      <c r="H1247" s="193"/>
      <c r="I1247" s="163"/>
      <c r="J1247" s="3"/>
      <c r="K1247" s="5"/>
      <c r="L1247" s="6"/>
      <c r="M1247" s="6"/>
      <c r="N1247" s="291"/>
      <c r="O1247" s="285"/>
      <c r="P1247" s="65"/>
      <c r="Q1247" s="65"/>
      <c r="R1247" s="65"/>
      <c r="S1247" s="65"/>
      <c r="T1247" s="65"/>
      <c r="U1247" s="65"/>
      <c r="V1247" s="65"/>
      <c r="W1247" s="65"/>
      <c r="X1247" s="65"/>
      <c r="Y1247" s="65"/>
      <c r="Z1247" s="38" t="str">
        <f t="array" ref="Z1247">IFERROR(xlookup(C:C,'Follow up.1'!A:A,'Follow up.1'!AF:AF),"-")</f>
        <v>-</v>
      </c>
      <c r="AA1247" s="6"/>
      <c r="AB1247" s="6"/>
      <c r="AC1247" s="6"/>
      <c r="AD1247" s="6"/>
      <c r="AE1247" s="6"/>
      <c r="AF1247" s="6"/>
      <c r="AG1247" s="6"/>
      <c r="AH1247" s="6"/>
      <c r="AI1247" s="6"/>
      <c r="AJ1247" s="6"/>
      <c r="AK1247" s="6"/>
      <c r="AL1247" s="6"/>
      <c r="AM1247" s="6"/>
      <c r="AN1247" s="39" t="str">
        <f t="array" ref="AN1247">IFNA(TEXT(XLOOKUP(C:C,'Follow up.2'!B:B,'Follow up.2'!AF:AF), "mm/yyyy"), "-")</f>
        <v>-</v>
      </c>
      <c r="AO1247" s="6"/>
      <c r="AP1247" s="3"/>
      <c r="AQ1247" s="3"/>
      <c r="AR1247" s="3"/>
      <c r="AS1247" s="3"/>
      <c r="AT1247" s="3"/>
      <c r="AU1247" s="3"/>
      <c r="AV1247" s="3"/>
      <c r="AW1247" s="3"/>
      <c r="AX1247" s="3"/>
      <c r="AY1247" s="3"/>
      <c r="AZ1247" s="3"/>
      <c r="BA1247" s="3"/>
      <c r="BB1247" s="3"/>
      <c r="BC1247" s="3"/>
      <c r="BD1247" s="3"/>
      <c r="BE1247" s="3"/>
      <c r="BF1247" s="3"/>
      <c r="BG1247" s="3"/>
      <c r="BH1247" s="3"/>
      <c r="BI1247" s="3"/>
    </row>
    <row r="1248" ht="12.75" customHeight="1">
      <c r="A1248" s="1"/>
      <c r="B1248" s="1"/>
      <c r="C1248" s="3"/>
      <c r="D1248" s="3"/>
      <c r="E1248" s="3"/>
      <c r="F1248" s="3"/>
      <c r="G1248" s="3"/>
      <c r="H1248" s="193"/>
      <c r="I1248" s="163"/>
      <c r="J1248" s="3"/>
      <c r="K1248" s="5"/>
      <c r="L1248" s="6"/>
      <c r="M1248" s="6"/>
      <c r="N1248" s="291"/>
      <c r="O1248" s="285"/>
      <c r="P1248" s="65"/>
      <c r="Q1248" s="65"/>
      <c r="R1248" s="65"/>
      <c r="S1248" s="65"/>
      <c r="T1248" s="65"/>
      <c r="U1248" s="65"/>
      <c r="V1248" s="65"/>
      <c r="W1248" s="65"/>
      <c r="X1248" s="65"/>
      <c r="Y1248" s="65"/>
      <c r="Z1248" s="38" t="str">
        <f t="array" ref="Z1248">IFERROR(xlookup(C:C,'Follow up.1'!A:A,'Follow up.1'!AF:AF),"-")</f>
        <v>-</v>
      </c>
      <c r="AA1248" s="6"/>
      <c r="AB1248" s="6"/>
      <c r="AC1248" s="6"/>
      <c r="AD1248" s="6"/>
      <c r="AE1248" s="6"/>
      <c r="AF1248" s="6"/>
      <c r="AG1248" s="6"/>
      <c r="AH1248" s="6"/>
      <c r="AI1248" s="6"/>
      <c r="AJ1248" s="6"/>
      <c r="AK1248" s="6"/>
      <c r="AL1248" s="6"/>
      <c r="AM1248" s="6"/>
      <c r="AN1248" s="39" t="str">
        <f t="array" ref="AN1248">IFNA(TEXT(XLOOKUP(C:C,'Follow up.2'!B:B,'Follow up.2'!AF:AF), "mm/yyyy"), "-")</f>
        <v>-</v>
      </c>
      <c r="AO1248" s="6"/>
      <c r="AP1248" s="3"/>
      <c r="AQ1248" s="3"/>
      <c r="AR1248" s="3"/>
      <c r="AS1248" s="3"/>
      <c r="AT1248" s="3"/>
      <c r="AU1248" s="3"/>
      <c r="AV1248" s="3"/>
      <c r="AW1248" s="3"/>
      <c r="AX1248" s="3"/>
      <c r="AY1248" s="3"/>
      <c r="AZ1248" s="3"/>
      <c r="BA1248" s="3"/>
      <c r="BB1248" s="3"/>
      <c r="BC1248" s="3"/>
      <c r="BD1248" s="3"/>
      <c r="BE1248" s="3"/>
      <c r="BF1248" s="3"/>
      <c r="BG1248" s="3"/>
      <c r="BH1248" s="3"/>
      <c r="BI1248" s="3"/>
    </row>
    <row r="1249" ht="12.75" customHeight="1">
      <c r="A1249" s="1"/>
      <c r="B1249" s="1"/>
      <c r="C1249" s="3"/>
      <c r="D1249" s="3"/>
      <c r="E1249" s="3"/>
      <c r="F1249" s="3"/>
      <c r="G1249" s="3"/>
      <c r="H1249" s="193"/>
      <c r="I1249" s="163"/>
      <c r="J1249" s="3"/>
      <c r="K1249" s="5"/>
      <c r="L1249" s="6"/>
      <c r="M1249" s="6"/>
      <c r="N1249" s="291"/>
      <c r="O1249" s="285"/>
      <c r="P1249" s="65"/>
      <c r="Q1249" s="65"/>
      <c r="R1249" s="65"/>
      <c r="S1249" s="65"/>
      <c r="T1249" s="65"/>
      <c r="U1249" s="65"/>
      <c r="V1249" s="65"/>
      <c r="W1249" s="65"/>
      <c r="X1249" s="65"/>
      <c r="Y1249" s="65"/>
      <c r="Z1249" s="38" t="str">
        <f t="array" ref="Z1249">IFERROR(xlookup(C:C,'Follow up.1'!A:A,'Follow up.1'!AF:AF),"-")</f>
        <v>-</v>
      </c>
      <c r="AA1249" s="6"/>
      <c r="AB1249" s="6"/>
      <c r="AC1249" s="6"/>
      <c r="AD1249" s="6"/>
      <c r="AE1249" s="6"/>
      <c r="AF1249" s="6"/>
      <c r="AG1249" s="6"/>
      <c r="AH1249" s="6"/>
      <c r="AI1249" s="6"/>
      <c r="AJ1249" s="6"/>
      <c r="AK1249" s="6"/>
      <c r="AL1249" s="6"/>
      <c r="AM1249" s="6"/>
      <c r="AN1249" s="39" t="str">
        <f t="array" ref="AN1249">IFNA(TEXT(XLOOKUP(C:C,'Follow up.2'!B:B,'Follow up.2'!AF:AF), "mm/yyyy"), "-")</f>
        <v>-</v>
      </c>
      <c r="AO1249" s="6"/>
      <c r="AP1249" s="3"/>
      <c r="AQ1249" s="3"/>
      <c r="AR1249" s="3"/>
      <c r="AS1249" s="3"/>
      <c r="AT1249" s="3"/>
      <c r="AU1249" s="3"/>
      <c r="AV1249" s="3"/>
      <c r="AW1249" s="3"/>
      <c r="AX1249" s="3"/>
      <c r="AY1249" s="3"/>
      <c r="AZ1249" s="3"/>
      <c r="BA1249" s="3"/>
      <c r="BB1249" s="3"/>
      <c r="BC1249" s="3"/>
      <c r="BD1249" s="3"/>
      <c r="BE1249" s="3"/>
      <c r="BF1249" s="3"/>
      <c r="BG1249" s="3"/>
      <c r="BH1249" s="3"/>
      <c r="BI1249" s="3"/>
    </row>
    <row r="1250" ht="12.75" customHeight="1">
      <c r="A1250" s="1"/>
      <c r="B1250" s="1"/>
      <c r="C1250" s="3"/>
      <c r="D1250" s="3"/>
      <c r="E1250" s="3"/>
      <c r="F1250" s="3"/>
      <c r="G1250" s="3"/>
      <c r="H1250" s="193"/>
      <c r="I1250" s="163"/>
      <c r="J1250" s="3"/>
      <c r="K1250" s="5"/>
      <c r="L1250" s="6"/>
      <c r="M1250" s="6"/>
      <c r="N1250" s="291"/>
      <c r="O1250" s="285"/>
      <c r="P1250" s="65"/>
      <c r="Q1250" s="65"/>
      <c r="R1250" s="65"/>
      <c r="S1250" s="65"/>
      <c r="T1250" s="65"/>
      <c r="U1250" s="65"/>
      <c r="V1250" s="65"/>
      <c r="W1250" s="65"/>
      <c r="X1250" s="65"/>
      <c r="Y1250" s="65"/>
      <c r="Z1250" s="38" t="str">
        <f t="array" ref="Z1250">IFERROR(xlookup(C:C,'Follow up.1'!A:A,'Follow up.1'!AF:AF),"-")</f>
        <v>-</v>
      </c>
      <c r="AA1250" s="6"/>
      <c r="AB1250" s="6"/>
      <c r="AC1250" s="6"/>
      <c r="AD1250" s="6"/>
      <c r="AE1250" s="6"/>
      <c r="AF1250" s="6"/>
      <c r="AG1250" s="6"/>
      <c r="AH1250" s="6"/>
      <c r="AI1250" s="6"/>
      <c r="AJ1250" s="6"/>
      <c r="AK1250" s="6"/>
      <c r="AL1250" s="6"/>
      <c r="AM1250" s="6"/>
      <c r="AN1250" s="39" t="str">
        <f t="array" ref="AN1250">IFNA(TEXT(XLOOKUP(C:C,'Follow up.2'!B:B,'Follow up.2'!AF:AF), "mm/yyyy"), "-")</f>
        <v>-</v>
      </c>
      <c r="AO1250" s="6"/>
      <c r="AP1250" s="3"/>
      <c r="AQ1250" s="3"/>
      <c r="AR1250" s="3"/>
      <c r="AS1250" s="3"/>
      <c r="AT1250" s="3"/>
      <c r="AU1250" s="3"/>
      <c r="AV1250" s="3"/>
      <c r="AW1250" s="3"/>
      <c r="AX1250" s="3"/>
      <c r="AY1250" s="3"/>
      <c r="AZ1250" s="3"/>
      <c r="BA1250" s="3"/>
      <c r="BB1250" s="3"/>
      <c r="BC1250" s="3"/>
      <c r="BD1250" s="3"/>
      <c r="BE1250" s="3"/>
      <c r="BF1250" s="3"/>
      <c r="BG1250" s="3"/>
      <c r="BH1250" s="3"/>
      <c r="BI1250" s="3"/>
    </row>
    <row r="1251" ht="12.75" customHeight="1">
      <c r="A1251" s="1"/>
      <c r="B1251" s="1"/>
      <c r="C1251" s="3"/>
      <c r="D1251" s="3"/>
      <c r="E1251" s="3"/>
      <c r="F1251" s="3"/>
      <c r="G1251" s="3"/>
      <c r="H1251" s="193"/>
      <c r="I1251" s="163"/>
      <c r="J1251" s="3"/>
      <c r="K1251" s="5"/>
      <c r="L1251" s="6"/>
      <c r="M1251" s="6"/>
      <c r="N1251" s="291"/>
      <c r="O1251" s="285"/>
      <c r="P1251" s="65"/>
      <c r="Q1251" s="65"/>
      <c r="R1251" s="65"/>
      <c r="S1251" s="65"/>
      <c r="T1251" s="65"/>
      <c r="U1251" s="65"/>
      <c r="V1251" s="65"/>
      <c r="W1251" s="65"/>
      <c r="X1251" s="65"/>
      <c r="Y1251" s="65"/>
      <c r="Z1251" s="38" t="str">
        <f t="array" ref="Z1251">IFERROR(xlookup(C:C,'Follow up.1'!A:A,'Follow up.1'!AF:AF),"-")</f>
        <v>-</v>
      </c>
      <c r="AA1251" s="6"/>
      <c r="AB1251" s="6"/>
      <c r="AC1251" s="6"/>
      <c r="AD1251" s="6"/>
      <c r="AE1251" s="6"/>
      <c r="AF1251" s="6"/>
      <c r="AG1251" s="6"/>
      <c r="AH1251" s="6"/>
      <c r="AI1251" s="6"/>
      <c r="AJ1251" s="6"/>
      <c r="AK1251" s="6"/>
      <c r="AL1251" s="6"/>
      <c r="AM1251" s="6"/>
      <c r="AN1251" s="39" t="str">
        <f t="array" ref="AN1251">IFNA(TEXT(XLOOKUP(C:C,'Follow up.2'!B:B,'Follow up.2'!AF:AF), "mm/yyyy"), "-")</f>
        <v>-</v>
      </c>
      <c r="AO1251" s="6"/>
      <c r="AP1251" s="3"/>
      <c r="AQ1251" s="3"/>
      <c r="AR1251" s="3"/>
      <c r="AS1251" s="3"/>
      <c r="AT1251" s="3"/>
      <c r="AU1251" s="3"/>
      <c r="AV1251" s="3"/>
      <c r="AW1251" s="3"/>
      <c r="AX1251" s="3"/>
      <c r="AY1251" s="3"/>
      <c r="AZ1251" s="3"/>
      <c r="BA1251" s="3"/>
      <c r="BB1251" s="3"/>
      <c r="BC1251" s="3"/>
      <c r="BD1251" s="3"/>
      <c r="BE1251" s="3"/>
      <c r="BF1251" s="3"/>
      <c r="BG1251" s="3"/>
      <c r="BH1251" s="3"/>
      <c r="BI1251" s="3"/>
    </row>
    <row r="1252" ht="12.75" customHeight="1">
      <c r="A1252" s="1"/>
      <c r="B1252" s="1"/>
      <c r="C1252" s="3"/>
      <c r="D1252" s="3"/>
      <c r="E1252" s="3"/>
      <c r="F1252" s="3"/>
      <c r="G1252" s="3"/>
      <c r="H1252" s="193"/>
      <c r="I1252" s="163"/>
      <c r="J1252" s="3"/>
      <c r="K1252" s="5"/>
      <c r="L1252" s="6"/>
      <c r="M1252" s="6"/>
      <c r="N1252" s="291"/>
      <c r="O1252" s="285"/>
      <c r="P1252" s="65"/>
      <c r="Q1252" s="65"/>
      <c r="R1252" s="65"/>
      <c r="S1252" s="65"/>
      <c r="T1252" s="65"/>
      <c r="U1252" s="65"/>
      <c r="V1252" s="65"/>
      <c r="W1252" s="65"/>
      <c r="X1252" s="65"/>
      <c r="Y1252" s="65"/>
      <c r="Z1252" s="38" t="str">
        <f t="array" ref="Z1252">IFERROR(xlookup(C:C,'Follow up.1'!A:A,'Follow up.1'!AF:AF),"-")</f>
        <v>-</v>
      </c>
      <c r="AA1252" s="6"/>
      <c r="AB1252" s="6"/>
      <c r="AC1252" s="6"/>
      <c r="AD1252" s="6"/>
      <c r="AE1252" s="6"/>
      <c r="AF1252" s="6"/>
      <c r="AG1252" s="6"/>
      <c r="AH1252" s="6"/>
      <c r="AI1252" s="6"/>
      <c r="AJ1252" s="6"/>
      <c r="AK1252" s="6"/>
      <c r="AL1252" s="6"/>
      <c r="AM1252" s="6"/>
      <c r="AN1252" s="39" t="str">
        <f t="array" ref="AN1252">IFNA(TEXT(XLOOKUP(C:C,'Follow up.2'!B:B,'Follow up.2'!AF:AF), "mm/yyyy"), "-")</f>
        <v>-</v>
      </c>
      <c r="AO1252" s="6"/>
      <c r="AP1252" s="3"/>
      <c r="AQ1252" s="3"/>
      <c r="AR1252" s="3"/>
      <c r="AS1252" s="3"/>
      <c r="AT1252" s="3"/>
      <c r="AU1252" s="3"/>
      <c r="AV1252" s="3"/>
      <c r="AW1252" s="3"/>
      <c r="AX1252" s="3"/>
      <c r="AY1252" s="3"/>
      <c r="AZ1252" s="3"/>
      <c r="BA1252" s="3"/>
      <c r="BB1252" s="3"/>
      <c r="BC1252" s="3"/>
      <c r="BD1252" s="3"/>
      <c r="BE1252" s="3"/>
      <c r="BF1252" s="3"/>
      <c r="BG1252" s="3"/>
      <c r="BH1252" s="3"/>
      <c r="BI1252" s="3"/>
    </row>
    <row r="1253" ht="12.75" customHeight="1">
      <c r="A1253" s="1"/>
      <c r="B1253" s="1"/>
      <c r="C1253" s="3"/>
      <c r="D1253" s="3"/>
      <c r="E1253" s="3"/>
      <c r="F1253" s="3"/>
      <c r="G1253" s="3"/>
      <c r="H1253" s="193"/>
      <c r="I1253" s="163"/>
      <c r="J1253" s="3"/>
      <c r="K1253" s="5"/>
      <c r="L1253" s="6"/>
      <c r="M1253" s="6"/>
      <c r="N1253" s="291"/>
      <c r="O1253" s="285"/>
      <c r="P1253" s="65"/>
      <c r="Q1253" s="65"/>
      <c r="R1253" s="65"/>
      <c r="S1253" s="65"/>
      <c r="T1253" s="65"/>
      <c r="U1253" s="65"/>
      <c r="V1253" s="65"/>
      <c r="W1253" s="65"/>
      <c r="X1253" s="65"/>
      <c r="Y1253" s="65"/>
      <c r="Z1253" s="38" t="str">
        <f t="array" ref="Z1253">IFERROR(xlookup(C:C,'Follow up.1'!A:A,'Follow up.1'!AF:AF),"-")</f>
        <v>-</v>
      </c>
      <c r="AA1253" s="6"/>
      <c r="AB1253" s="6"/>
      <c r="AC1253" s="6"/>
      <c r="AD1253" s="6"/>
      <c r="AE1253" s="6"/>
      <c r="AF1253" s="6"/>
      <c r="AG1253" s="6"/>
      <c r="AH1253" s="6"/>
      <c r="AI1253" s="6"/>
      <c r="AJ1253" s="6"/>
      <c r="AK1253" s="6"/>
      <c r="AL1253" s="6"/>
      <c r="AM1253" s="6"/>
      <c r="AN1253" s="39" t="str">
        <f t="array" ref="AN1253">IFNA(TEXT(XLOOKUP(C:C,'Follow up.2'!B:B,'Follow up.2'!AF:AF), "mm/yyyy"), "-")</f>
        <v>-</v>
      </c>
      <c r="AO1253" s="6"/>
      <c r="AP1253" s="3"/>
      <c r="AQ1253" s="3"/>
      <c r="AR1253" s="3"/>
      <c r="AS1253" s="3"/>
      <c r="AT1253" s="3"/>
      <c r="AU1253" s="3"/>
      <c r="AV1253" s="3"/>
      <c r="AW1253" s="3"/>
      <c r="AX1253" s="3"/>
      <c r="AY1253" s="3"/>
      <c r="AZ1253" s="3"/>
      <c r="BA1253" s="3"/>
      <c r="BB1253" s="3"/>
      <c r="BC1253" s="3"/>
      <c r="BD1253" s="3"/>
      <c r="BE1253" s="3"/>
      <c r="BF1253" s="3"/>
      <c r="BG1253" s="3"/>
      <c r="BH1253" s="3"/>
      <c r="BI1253" s="3"/>
    </row>
    <row r="1254" ht="12.75" customHeight="1">
      <c r="A1254" s="1"/>
      <c r="B1254" s="1"/>
      <c r="C1254" s="3"/>
      <c r="D1254" s="3"/>
      <c r="E1254" s="3"/>
      <c r="F1254" s="3"/>
      <c r="G1254" s="3"/>
      <c r="H1254" s="193"/>
      <c r="I1254" s="163"/>
      <c r="J1254" s="3"/>
      <c r="K1254" s="5"/>
      <c r="L1254" s="6"/>
      <c r="M1254" s="6"/>
      <c r="N1254" s="291"/>
      <c r="O1254" s="285"/>
      <c r="P1254" s="65"/>
      <c r="Q1254" s="65"/>
      <c r="R1254" s="65"/>
      <c r="S1254" s="65"/>
      <c r="T1254" s="65"/>
      <c r="U1254" s="65"/>
      <c r="V1254" s="65"/>
      <c r="W1254" s="65"/>
      <c r="X1254" s="65"/>
      <c r="Y1254" s="65"/>
      <c r="Z1254" s="38" t="str">
        <f t="array" ref="Z1254">IFERROR(xlookup(C:C,'Follow up.1'!A:A,'Follow up.1'!AF:AF),"-")</f>
        <v>-</v>
      </c>
      <c r="AA1254" s="6"/>
      <c r="AB1254" s="6"/>
      <c r="AC1254" s="6"/>
      <c r="AD1254" s="6"/>
      <c r="AE1254" s="6"/>
      <c r="AF1254" s="6"/>
      <c r="AG1254" s="6"/>
      <c r="AH1254" s="6"/>
      <c r="AI1254" s="6"/>
      <c r="AJ1254" s="6"/>
      <c r="AK1254" s="6"/>
      <c r="AL1254" s="6"/>
      <c r="AM1254" s="6"/>
      <c r="AN1254" s="39" t="str">
        <f t="array" ref="AN1254">IFNA(TEXT(XLOOKUP(C:C,'Follow up.2'!B:B,'Follow up.2'!AF:AF), "mm/yyyy"), "-")</f>
        <v>-</v>
      </c>
      <c r="AO1254" s="6"/>
      <c r="AP1254" s="3"/>
      <c r="AQ1254" s="3"/>
      <c r="AR1254" s="3"/>
      <c r="AS1254" s="3"/>
      <c r="AT1254" s="3"/>
      <c r="AU1254" s="3"/>
      <c r="AV1254" s="3"/>
      <c r="AW1254" s="3"/>
      <c r="AX1254" s="3"/>
      <c r="AY1254" s="3"/>
      <c r="AZ1254" s="3"/>
      <c r="BA1254" s="3"/>
      <c r="BB1254" s="3"/>
      <c r="BC1254" s="3"/>
      <c r="BD1254" s="3"/>
      <c r="BE1254" s="3"/>
      <c r="BF1254" s="3"/>
      <c r="BG1254" s="3"/>
      <c r="BH1254" s="3"/>
      <c r="BI1254" s="3"/>
    </row>
    <row r="1255" ht="12.75" customHeight="1">
      <c r="A1255" s="1"/>
      <c r="B1255" s="1"/>
      <c r="C1255" s="3"/>
      <c r="D1255" s="3"/>
      <c r="E1255" s="3"/>
      <c r="F1255" s="3"/>
      <c r="G1255" s="3"/>
      <c r="H1255" s="193"/>
      <c r="I1255" s="163"/>
      <c r="J1255" s="3"/>
      <c r="K1255" s="5"/>
      <c r="L1255" s="6"/>
      <c r="M1255" s="6"/>
      <c r="N1255" s="291"/>
      <c r="O1255" s="285"/>
      <c r="P1255" s="65"/>
      <c r="Q1255" s="65"/>
      <c r="R1255" s="65"/>
      <c r="S1255" s="65"/>
      <c r="T1255" s="65"/>
      <c r="U1255" s="65"/>
      <c r="V1255" s="65"/>
      <c r="W1255" s="65"/>
      <c r="X1255" s="65"/>
      <c r="Y1255" s="65"/>
      <c r="Z1255" s="38" t="str">
        <f t="array" ref="Z1255">IFERROR(xlookup(C:C,'Follow up.1'!A:A,'Follow up.1'!AF:AF),"-")</f>
        <v>-</v>
      </c>
      <c r="AA1255" s="6"/>
      <c r="AB1255" s="6"/>
      <c r="AC1255" s="6"/>
      <c r="AD1255" s="6"/>
      <c r="AE1255" s="6"/>
      <c r="AF1255" s="6"/>
      <c r="AG1255" s="6"/>
      <c r="AH1255" s="6"/>
      <c r="AI1255" s="6"/>
      <c r="AJ1255" s="6"/>
      <c r="AK1255" s="6"/>
      <c r="AL1255" s="6"/>
      <c r="AM1255" s="6"/>
      <c r="AN1255" s="39" t="str">
        <f t="array" ref="AN1255">IFNA(TEXT(XLOOKUP(C:C,'Follow up.2'!B:B,'Follow up.2'!AF:AF), "mm/yyyy"), "-")</f>
        <v>-</v>
      </c>
      <c r="AO1255" s="6"/>
      <c r="AP1255" s="3"/>
      <c r="AQ1255" s="3"/>
      <c r="AR1255" s="3"/>
      <c r="AS1255" s="3"/>
      <c r="AT1255" s="3"/>
      <c r="AU1255" s="3"/>
      <c r="AV1255" s="3"/>
      <c r="AW1255" s="3"/>
      <c r="AX1255" s="3"/>
      <c r="AY1255" s="3"/>
      <c r="AZ1255" s="3"/>
      <c r="BA1255" s="3"/>
      <c r="BB1255" s="3"/>
      <c r="BC1255" s="3"/>
      <c r="BD1255" s="3"/>
      <c r="BE1255" s="3"/>
      <c r="BF1255" s="3"/>
      <c r="BG1255" s="3"/>
      <c r="BH1255" s="3"/>
      <c r="BI1255" s="3"/>
    </row>
    <row r="1256" ht="12.75" customHeight="1">
      <c r="A1256" s="1"/>
      <c r="B1256" s="1"/>
      <c r="C1256" s="3"/>
      <c r="D1256" s="3"/>
      <c r="E1256" s="3"/>
      <c r="F1256" s="3"/>
      <c r="G1256" s="3"/>
      <c r="H1256" s="193"/>
      <c r="I1256" s="163"/>
      <c r="J1256" s="3"/>
      <c r="K1256" s="5"/>
      <c r="L1256" s="6"/>
      <c r="M1256" s="6"/>
      <c r="N1256" s="291"/>
      <c r="O1256" s="285"/>
      <c r="P1256" s="65"/>
      <c r="Q1256" s="65"/>
      <c r="R1256" s="65"/>
      <c r="S1256" s="65"/>
      <c r="T1256" s="65"/>
      <c r="U1256" s="65"/>
      <c r="V1256" s="65"/>
      <c r="W1256" s="65"/>
      <c r="X1256" s="65"/>
      <c r="Y1256" s="65"/>
      <c r="Z1256" s="38" t="str">
        <f t="array" ref="Z1256">IFERROR(xlookup(C:C,'Follow up.1'!A:A,'Follow up.1'!AF:AF),"-")</f>
        <v>-</v>
      </c>
      <c r="AA1256" s="6"/>
      <c r="AB1256" s="6"/>
      <c r="AC1256" s="6"/>
      <c r="AD1256" s="6"/>
      <c r="AE1256" s="6"/>
      <c r="AF1256" s="6"/>
      <c r="AG1256" s="6"/>
      <c r="AH1256" s="6"/>
      <c r="AI1256" s="6"/>
      <c r="AJ1256" s="6"/>
      <c r="AK1256" s="6"/>
      <c r="AL1256" s="6"/>
      <c r="AM1256" s="6"/>
      <c r="AN1256" s="39" t="str">
        <f t="array" ref="AN1256">IFNA(TEXT(XLOOKUP(C:C,'Follow up.2'!B:B,'Follow up.2'!AF:AF), "mm/yyyy"), "-")</f>
        <v>-</v>
      </c>
      <c r="AO1256" s="6"/>
      <c r="AP1256" s="3"/>
      <c r="AQ1256" s="3"/>
      <c r="AR1256" s="3"/>
      <c r="AS1256" s="3"/>
      <c r="AT1256" s="3"/>
      <c r="AU1256" s="3"/>
      <c r="AV1256" s="3"/>
      <c r="AW1256" s="3"/>
      <c r="AX1256" s="3"/>
      <c r="AY1256" s="3"/>
      <c r="AZ1256" s="3"/>
      <c r="BA1256" s="3"/>
      <c r="BB1256" s="3"/>
      <c r="BC1256" s="3"/>
      <c r="BD1256" s="3"/>
      <c r="BE1256" s="3"/>
      <c r="BF1256" s="3"/>
      <c r="BG1256" s="3"/>
      <c r="BH1256" s="3"/>
      <c r="BI1256" s="3"/>
    </row>
    <row r="1257" ht="12.75" customHeight="1">
      <c r="A1257" s="1"/>
      <c r="B1257" s="1"/>
      <c r="C1257" s="3"/>
      <c r="D1257" s="3"/>
      <c r="E1257" s="3"/>
      <c r="F1257" s="3"/>
      <c r="G1257" s="3"/>
      <c r="H1257" s="193"/>
      <c r="I1257" s="163"/>
      <c r="J1257" s="3"/>
      <c r="K1257" s="5"/>
      <c r="L1257" s="6"/>
      <c r="M1257" s="6"/>
      <c r="N1257" s="291"/>
      <c r="O1257" s="285"/>
      <c r="P1257" s="65"/>
      <c r="Q1257" s="65"/>
      <c r="R1257" s="65"/>
      <c r="S1257" s="65"/>
      <c r="T1257" s="65"/>
      <c r="U1257" s="65"/>
      <c r="V1257" s="65"/>
      <c r="W1257" s="65"/>
      <c r="X1257" s="65"/>
      <c r="Y1257" s="65"/>
      <c r="Z1257" s="38" t="str">
        <f t="array" ref="Z1257">IFERROR(xlookup(C:C,'Follow up.1'!A:A,'Follow up.1'!AF:AF),"-")</f>
        <v>-</v>
      </c>
      <c r="AA1257" s="6"/>
      <c r="AB1257" s="6"/>
      <c r="AC1257" s="6"/>
      <c r="AD1257" s="6"/>
      <c r="AE1257" s="6"/>
      <c r="AF1257" s="6"/>
      <c r="AG1257" s="6"/>
      <c r="AH1257" s="6"/>
      <c r="AI1257" s="6"/>
      <c r="AJ1257" s="6"/>
      <c r="AK1257" s="6"/>
      <c r="AL1257" s="6"/>
      <c r="AM1257" s="6"/>
      <c r="AN1257" s="39" t="str">
        <f t="array" ref="AN1257">IFNA(TEXT(XLOOKUP(C:C,'Follow up.2'!B:B,'Follow up.2'!AF:AF), "mm/yyyy"), "-")</f>
        <v>-</v>
      </c>
      <c r="AO1257" s="6"/>
      <c r="AP1257" s="3"/>
      <c r="AQ1257" s="3"/>
      <c r="AR1257" s="3"/>
      <c r="AS1257" s="3"/>
      <c r="AT1257" s="3"/>
      <c r="AU1257" s="3"/>
      <c r="AV1257" s="3"/>
      <c r="AW1257" s="3"/>
      <c r="AX1257" s="3"/>
      <c r="AY1257" s="3"/>
      <c r="AZ1257" s="3"/>
      <c r="BA1257" s="3"/>
      <c r="BB1257" s="3"/>
      <c r="BC1257" s="3"/>
      <c r="BD1257" s="3"/>
      <c r="BE1257" s="3"/>
      <c r="BF1257" s="3"/>
      <c r="BG1257" s="3"/>
      <c r="BH1257" s="3"/>
      <c r="BI1257" s="3"/>
    </row>
    <row r="1258" ht="12.75" customHeight="1">
      <c r="A1258" s="1"/>
      <c r="B1258" s="1"/>
      <c r="C1258" s="3"/>
      <c r="D1258" s="3"/>
      <c r="E1258" s="3"/>
      <c r="F1258" s="3"/>
      <c r="G1258" s="3"/>
      <c r="H1258" s="193"/>
      <c r="I1258" s="163"/>
      <c r="J1258" s="3"/>
      <c r="K1258" s="5"/>
      <c r="L1258" s="6"/>
      <c r="M1258" s="6"/>
      <c r="N1258" s="291"/>
      <c r="O1258" s="285"/>
      <c r="P1258" s="65"/>
      <c r="Q1258" s="65"/>
      <c r="R1258" s="65"/>
      <c r="S1258" s="65"/>
      <c r="T1258" s="65"/>
      <c r="U1258" s="65"/>
      <c r="V1258" s="65"/>
      <c r="W1258" s="65"/>
      <c r="X1258" s="65"/>
      <c r="Y1258" s="65"/>
      <c r="Z1258" s="38" t="str">
        <f t="array" ref="Z1258">IFERROR(xlookup(C:C,'Follow up.1'!A:A,'Follow up.1'!AF:AF),"-")</f>
        <v>-</v>
      </c>
      <c r="AA1258" s="6"/>
      <c r="AB1258" s="6"/>
      <c r="AC1258" s="6"/>
      <c r="AD1258" s="6"/>
      <c r="AE1258" s="6"/>
      <c r="AF1258" s="6"/>
      <c r="AG1258" s="6"/>
      <c r="AH1258" s="6"/>
      <c r="AI1258" s="6"/>
      <c r="AJ1258" s="6"/>
      <c r="AK1258" s="6"/>
      <c r="AL1258" s="6"/>
      <c r="AM1258" s="6"/>
      <c r="AN1258" s="39" t="str">
        <f t="array" ref="AN1258">IFNA(TEXT(XLOOKUP(C:C,'Follow up.2'!B:B,'Follow up.2'!AF:AF), "mm/yyyy"), "-")</f>
        <v>-</v>
      </c>
      <c r="AO1258" s="6"/>
      <c r="AP1258" s="3"/>
      <c r="AQ1258" s="3"/>
      <c r="AR1258" s="3"/>
      <c r="AS1258" s="3"/>
      <c r="AT1258" s="3"/>
      <c r="AU1258" s="3"/>
      <c r="AV1258" s="3"/>
      <c r="AW1258" s="3"/>
      <c r="AX1258" s="3"/>
      <c r="AY1258" s="3"/>
      <c r="AZ1258" s="3"/>
      <c r="BA1258" s="3"/>
      <c r="BB1258" s="3"/>
      <c r="BC1258" s="3"/>
      <c r="BD1258" s="3"/>
      <c r="BE1258" s="3"/>
      <c r="BF1258" s="3"/>
      <c r="BG1258" s="3"/>
      <c r="BH1258" s="3"/>
      <c r="BI1258" s="3"/>
    </row>
    <row r="1259" ht="12.75" customHeight="1">
      <c r="A1259" s="1"/>
      <c r="B1259" s="1"/>
      <c r="C1259" s="3"/>
      <c r="D1259" s="3"/>
      <c r="E1259" s="3"/>
      <c r="F1259" s="3"/>
      <c r="G1259" s="3"/>
      <c r="H1259" s="193"/>
      <c r="I1259" s="163"/>
      <c r="J1259" s="3"/>
      <c r="K1259" s="5"/>
      <c r="L1259" s="6"/>
      <c r="M1259" s="6"/>
      <c r="N1259" s="291"/>
      <c r="O1259" s="285"/>
      <c r="P1259" s="65"/>
      <c r="Q1259" s="65"/>
      <c r="R1259" s="65"/>
      <c r="S1259" s="65"/>
      <c r="T1259" s="65"/>
      <c r="U1259" s="65"/>
      <c r="V1259" s="65"/>
      <c r="W1259" s="65"/>
      <c r="X1259" s="65"/>
      <c r="Y1259" s="65"/>
      <c r="Z1259" s="38" t="str">
        <f t="array" ref="Z1259">IFERROR(xlookup(C:C,'Follow up.1'!A:A,'Follow up.1'!AF:AF),"-")</f>
        <v>-</v>
      </c>
      <c r="AA1259" s="6"/>
      <c r="AB1259" s="6"/>
      <c r="AC1259" s="6"/>
      <c r="AD1259" s="6"/>
      <c r="AE1259" s="6"/>
      <c r="AF1259" s="6"/>
      <c r="AG1259" s="6"/>
      <c r="AH1259" s="6"/>
      <c r="AI1259" s="6"/>
      <c r="AJ1259" s="6"/>
      <c r="AK1259" s="6"/>
      <c r="AL1259" s="6"/>
      <c r="AM1259" s="6"/>
      <c r="AN1259" s="39" t="str">
        <f t="array" ref="AN1259">IFNA(TEXT(XLOOKUP(C:C,'Follow up.2'!B:B,'Follow up.2'!AF:AF), "mm/yyyy"), "-")</f>
        <v>-</v>
      </c>
      <c r="AO1259" s="6"/>
      <c r="AP1259" s="3"/>
      <c r="AQ1259" s="3"/>
      <c r="AR1259" s="3"/>
      <c r="AS1259" s="3"/>
      <c r="AT1259" s="3"/>
      <c r="AU1259" s="3"/>
      <c r="AV1259" s="3"/>
      <c r="AW1259" s="3"/>
      <c r="AX1259" s="3"/>
      <c r="AY1259" s="3"/>
      <c r="AZ1259" s="3"/>
      <c r="BA1259" s="3"/>
      <c r="BB1259" s="3"/>
      <c r="BC1259" s="3"/>
      <c r="BD1259" s="3"/>
      <c r="BE1259" s="3"/>
      <c r="BF1259" s="3"/>
      <c r="BG1259" s="3"/>
      <c r="BH1259" s="3"/>
      <c r="BI1259" s="3"/>
    </row>
    <row r="1260" ht="12.75" customHeight="1">
      <c r="A1260" s="1"/>
      <c r="B1260" s="1"/>
      <c r="C1260" s="3"/>
      <c r="D1260" s="3"/>
      <c r="E1260" s="3"/>
      <c r="F1260" s="3"/>
      <c r="G1260" s="3"/>
      <c r="H1260" s="193"/>
      <c r="I1260" s="163"/>
      <c r="J1260" s="3"/>
      <c r="K1260" s="5"/>
      <c r="L1260" s="6"/>
      <c r="M1260" s="6"/>
      <c r="N1260" s="291"/>
      <c r="O1260" s="285"/>
      <c r="P1260" s="65"/>
      <c r="Q1260" s="65"/>
      <c r="R1260" s="65"/>
      <c r="S1260" s="65"/>
      <c r="T1260" s="65"/>
      <c r="U1260" s="65"/>
      <c r="V1260" s="65"/>
      <c r="W1260" s="65"/>
      <c r="X1260" s="65"/>
      <c r="Y1260" s="65"/>
      <c r="Z1260" s="38" t="str">
        <f t="array" ref="Z1260">IFERROR(xlookup(C:C,'Follow up.1'!A:A,'Follow up.1'!AF:AF),"-")</f>
        <v>-</v>
      </c>
      <c r="AA1260" s="6"/>
      <c r="AB1260" s="6"/>
      <c r="AC1260" s="6"/>
      <c r="AD1260" s="6"/>
      <c r="AE1260" s="6"/>
      <c r="AF1260" s="6"/>
      <c r="AG1260" s="6"/>
      <c r="AH1260" s="6"/>
      <c r="AI1260" s="6"/>
      <c r="AJ1260" s="6"/>
      <c r="AK1260" s="6"/>
      <c r="AL1260" s="6"/>
      <c r="AM1260" s="6"/>
      <c r="AN1260" s="39" t="str">
        <f t="array" ref="AN1260">IFNA(TEXT(XLOOKUP(C:C,'Follow up.2'!B:B,'Follow up.2'!AF:AF), "mm/yyyy"), "-")</f>
        <v>-</v>
      </c>
      <c r="AO1260" s="6"/>
      <c r="AP1260" s="3"/>
      <c r="AQ1260" s="3"/>
      <c r="AR1260" s="3"/>
      <c r="AS1260" s="3"/>
      <c r="AT1260" s="3"/>
      <c r="AU1260" s="3"/>
      <c r="AV1260" s="3"/>
      <c r="AW1260" s="3"/>
      <c r="AX1260" s="3"/>
      <c r="AY1260" s="3"/>
      <c r="AZ1260" s="3"/>
      <c r="BA1260" s="3"/>
      <c r="BB1260" s="3"/>
      <c r="BC1260" s="3"/>
      <c r="BD1260" s="3"/>
      <c r="BE1260" s="3"/>
      <c r="BF1260" s="3"/>
      <c r="BG1260" s="3"/>
      <c r="BH1260" s="3"/>
      <c r="BI1260" s="3"/>
    </row>
    <row r="1261" ht="12.75" customHeight="1">
      <c r="A1261" s="1"/>
      <c r="B1261" s="1"/>
      <c r="C1261" s="3"/>
      <c r="D1261" s="3"/>
      <c r="E1261" s="3"/>
      <c r="F1261" s="3"/>
      <c r="G1261" s="3"/>
      <c r="H1261" s="193"/>
      <c r="I1261" s="163"/>
      <c r="J1261" s="3"/>
      <c r="K1261" s="5"/>
      <c r="L1261" s="6"/>
      <c r="M1261" s="6"/>
      <c r="N1261" s="291"/>
      <c r="O1261" s="285"/>
      <c r="P1261" s="65"/>
      <c r="Q1261" s="65"/>
      <c r="R1261" s="65"/>
      <c r="S1261" s="65"/>
      <c r="T1261" s="65"/>
      <c r="U1261" s="65"/>
      <c r="V1261" s="65"/>
      <c r="W1261" s="65"/>
      <c r="X1261" s="65"/>
      <c r="Y1261" s="65"/>
      <c r="Z1261" s="38" t="str">
        <f t="array" ref="Z1261">IFERROR(xlookup(C:C,'Follow up.1'!A:A,'Follow up.1'!AF:AF),"-")</f>
        <v>-</v>
      </c>
      <c r="AA1261" s="6"/>
      <c r="AB1261" s="6"/>
      <c r="AC1261" s="6"/>
      <c r="AD1261" s="6"/>
      <c r="AE1261" s="6"/>
      <c r="AF1261" s="6"/>
      <c r="AG1261" s="6"/>
      <c r="AH1261" s="6"/>
      <c r="AI1261" s="6"/>
      <c r="AJ1261" s="6"/>
      <c r="AK1261" s="6"/>
      <c r="AL1261" s="6"/>
      <c r="AM1261" s="6"/>
      <c r="AN1261" s="39" t="str">
        <f t="array" ref="AN1261">IFNA(TEXT(XLOOKUP(C:C,'Follow up.2'!B:B,'Follow up.2'!AF:AF), "mm/yyyy"), "-")</f>
        <v>-</v>
      </c>
      <c r="AO1261" s="6"/>
      <c r="AP1261" s="3"/>
      <c r="AQ1261" s="3"/>
      <c r="AR1261" s="3"/>
      <c r="AS1261" s="3"/>
      <c r="AT1261" s="3"/>
      <c r="AU1261" s="3"/>
      <c r="AV1261" s="3"/>
      <c r="AW1261" s="3"/>
      <c r="AX1261" s="3"/>
      <c r="AY1261" s="3"/>
      <c r="AZ1261" s="3"/>
      <c r="BA1261" s="3"/>
      <c r="BB1261" s="3"/>
      <c r="BC1261" s="3"/>
      <c r="BD1261" s="3"/>
      <c r="BE1261" s="3"/>
      <c r="BF1261" s="3"/>
      <c r="BG1261" s="3"/>
      <c r="BH1261" s="3"/>
      <c r="BI1261" s="3"/>
    </row>
    <row r="1262" ht="12.75" customHeight="1">
      <c r="A1262" s="1"/>
      <c r="B1262" s="1"/>
      <c r="C1262" s="3"/>
      <c r="D1262" s="3"/>
      <c r="E1262" s="3"/>
      <c r="F1262" s="3"/>
      <c r="G1262" s="3"/>
      <c r="H1262" s="193"/>
      <c r="I1262" s="163"/>
      <c r="J1262" s="3"/>
      <c r="K1262" s="5"/>
      <c r="L1262" s="6"/>
      <c r="M1262" s="6"/>
      <c r="N1262" s="291"/>
      <c r="O1262" s="285"/>
      <c r="P1262" s="65"/>
      <c r="Q1262" s="65"/>
      <c r="R1262" s="65"/>
      <c r="S1262" s="65"/>
      <c r="T1262" s="65"/>
      <c r="U1262" s="65"/>
      <c r="V1262" s="65"/>
      <c r="W1262" s="65"/>
      <c r="X1262" s="65"/>
      <c r="Y1262" s="65"/>
      <c r="Z1262" s="38" t="str">
        <f t="array" ref="Z1262">IFERROR(xlookup(C:C,'Follow up.1'!A:A,'Follow up.1'!AF:AF),"-")</f>
        <v>-</v>
      </c>
      <c r="AA1262" s="6"/>
      <c r="AB1262" s="6"/>
      <c r="AC1262" s="6"/>
      <c r="AD1262" s="6"/>
      <c r="AE1262" s="6"/>
      <c r="AF1262" s="6"/>
      <c r="AG1262" s="6"/>
      <c r="AH1262" s="6"/>
      <c r="AI1262" s="6"/>
      <c r="AJ1262" s="6"/>
      <c r="AK1262" s="6"/>
      <c r="AL1262" s="6"/>
      <c r="AM1262" s="6"/>
      <c r="AN1262" s="39" t="str">
        <f t="array" ref="AN1262">IFNA(TEXT(XLOOKUP(C:C,'Follow up.2'!B:B,'Follow up.2'!AF:AF), "mm/yyyy"), "-")</f>
        <v>-</v>
      </c>
      <c r="AO1262" s="6"/>
      <c r="AP1262" s="3"/>
      <c r="AQ1262" s="3"/>
      <c r="AR1262" s="3"/>
      <c r="AS1262" s="3"/>
      <c r="AT1262" s="3"/>
      <c r="AU1262" s="3"/>
      <c r="AV1262" s="3"/>
      <c r="AW1262" s="3"/>
      <c r="AX1262" s="3"/>
      <c r="AY1262" s="3"/>
      <c r="AZ1262" s="3"/>
      <c r="BA1262" s="3"/>
      <c r="BB1262" s="3"/>
      <c r="BC1262" s="3"/>
      <c r="BD1262" s="3"/>
      <c r="BE1262" s="3"/>
      <c r="BF1262" s="3"/>
      <c r="BG1262" s="3"/>
      <c r="BH1262" s="3"/>
      <c r="BI1262" s="3"/>
    </row>
    <row r="1263" ht="12.75" customHeight="1">
      <c r="A1263" s="1"/>
      <c r="B1263" s="1"/>
      <c r="C1263" s="3"/>
      <c r="D1263" s="3"/>
      <c r="E1263" s="3"/>
      <c r="F1263" s="3"/>
      <c r="G1263" s="3"/>
      <c r="H1263" s="193"/>
      <c r="I1263" s="163"/>
      <c r="J1263" s="3"/>
      <c r="K1263" s="5"/>
      <c r="L1263" s="6"/>
      <c r="M1263" s="6"/>
      <c r="N1263" s="291"/>
      <c r="O1263" s="285"/>
      <c r="P1263" s="65"/>
      <c r="Q1263" s="65"/>
      <c r="R1263" s="65"/>
      <c r="S1263" s="65"/>
      <c r="T1263" s="65"/>
      <c r="U1263" s="65"/>
      <c r="V1263" s="65"/>
      <c r="W1263" s="65"/>
      <c r="X1263" s="65"/>
      <c r="Y1263" s="65"/>
      <c r="Z1263" s="38" t="str">
        <f t="array" ref="Z1263">IFERROR(xlookup(C:C,'Follow up.1'!A:A,'Follow up.1'!AF:AF),"-")</f>
        <v>-</v>
      </c>
      <c r="AA1263" s="6"/>
      <c r="AB1263" s="6"/>
      <c r="AC1263" s="6"/>
      <c r="AD1263" s="6"/>
      <c r="AE1263" s="6"/>
      <c r="AF1263" s="6"/>
      <c r="AG1263" s="6"/>
      <c r="AH1263" s="6"/>
      <c r="AI1263" s="6"/>
      <c r="AJ1263" s="6"/>
      <c r="AK1263" s="6"/>
      <c r="AL1263" s="6"/>
      <c r="AM1263" s="6"/>
      <c r="AN1263" s="39" t="str">
        <f t="array" ref="AN1263">IFNA(TEXT(XLOOKUP(C:C,'Follow up.2'!B:B,'Follow up.2'!AF:AF), "mm/yyyy"), "-")</f>
        <v>-</v>
      </c>
      <c r="AO1263" s="6"/>
      <c r="AP1263" s="3"/>
      <c r="AQ1263" s="3"/>
      <c r="AR1263" s="3"/>
      <c r="AS1263" s="3"/>
      <c r="AT1263" s="3"/>
      <c r="AU1263" s="3"/>
      <c r="AV1263" s="3"/>
      <c r="AW1263" s="3"/>
      <c r="AX1263" s="3"/>
      <c r="AY1263" s="3"/>
      <c r="AZ1263" s="3"/>
      <c r="BA1263" s="3"/>
      <c r="BB1263" s="3"/>
      <c r="BC1263" s="3"/>
      <c r="BD1263" s="3"/>
      <c r="BE1263" s="3"/>
      <c r="BF1263" s="3"/>
      <c r="BG1263" s="3"/>
      <c r="BH1263" s="3"/>
      <c r="BI1263" s="3"/>
    </row>
    <row r="1264" ht="12.75" customHeight="1">
      <c r="A1264" s="1"/>
      <c r="B1264" s="1"/>
      <c r="C1264" s="3"/>
      <c r="D1264" s="3"/>
      <c r="E1264" s="3"/>
      <c r="F1264" s="3"/>
      <c r="G1264" s="3"/>
      <c r="H1264" s="193"/>
      <c r="I1264" s="163"/>
      <c r="J1264" s="3"/>
      <c r="K1264" s="5"/>
      <c r="L1264" s="6"/>
      <c r="M1264" s="6"/>
      <c r="N1264" s="291"/>
      <c r="O1264" s="285"/>
      <c r="P1264" s="65"/>
      <c r="Q1264" s="65"/>
      <c r="R1264" s="65"/>
      <c r="S1264" s="65"/>
      <c r="T1264" s="65"/>
      <c r="U1264" s="65"/>
      <c r="V1264" s="65"/>
      <c r="W1264" s="65"/>
      <c r="X1264" s="65"/>
      <c r="Y1264" s="65"/>
      <c r="Z1264" s="38" t="str">
        <f t="array" ref="Z1264">IFERROR(xlookup(C:C,'Follow up.1'!A:A,'Follow up.1'!AF:AF),"-")</f>
        <v>-</v>
      </c>
      <c r="AA1264" s="6"/>
      <c r="AB1264" s="6"/>
      <c r="AC1264" s="6"/>
      <c r="AD1264" s="6"/>
      <c r="AE1264" s="6"/>
      <c r="AF1264" s="6"/>
      <c r="AG1264" s="6"/>
      <c r="AH1264" s="6"/>
      <c r="AI1264" s="6"/>
      <c r="AJ1264" s="6"/>
      <c r="AK1264" s="6"/>
      <c r="AL1264" s="6"/>
      <c r="AM1264" s="6"/>
      <c r="AN1264" s="39" t="str">
        <f t="array" ref="AN1264">IFNA(TEXT(XLOOKUP(C:C,'Follow up.2'!B:B,'Follow up.2'!AF:AF), "mm/yyyy"), "-")</f>
        <v>-</v>
      </c>
      <c r="AO1264" s="6"/>
      <c r="AP1264" s="3"/>
      <c r="AQ1264" s="3"/>
      <c r="AR1264" s="3"/>
      <c r="AS1264" s="3"/>
      <c r="AT1264" s="3"/>
      <c r="AU1264" s="3"/>
      <c r="AV1264" s="3"/>
      <c r="AW1264" s="3"/>
      <c r="AX1264" s="3"/>
      <c r="AY1264" s="3"/>
      <c r="AZ1264" s="3"/>
      <c r="BA1264" s="3"/>
      <c r="BB1264" s="3"/>
      <c r="BC1264" s="3"/>
      <c r="BD1264" s="3"/>
      <c r="BE1264" s="3"/>
      <c r="BF1264" s="3"/>
      <c r="BG1264" s="3"/>
      <c r="BH1264" s="3"/>
      <c r="BI1264" s="3"/>
    </row>
    <row r="1265" ht="12.75" customHeight="1">
      <c r="A1265" s="1"/>
      <c r="B1265" s="1"/>
      <c r="C1265" s="3"/>
      <c r="D1265" s="3"/>
      <c r="E1265" s="3"/>
      <c r="F1265" s="3"/>
      <c r="G1265" s="3"/>
      <c r="H1265" s="193"/>
      <c r="I1265" s="163"/>
      <c r="J1265" s="3"/>
      <c r="K1265" s="5"/>
      <c r="L1265" s="6"/>
      <c r="M1265" s="6"/>
      <c r="N1265" s="291"/>
      <c r="O1265" s="285"/>
      <c r="P1265" s="65"/>
      <c r="Q1265" s="65"/>
      <c r="R1265" s="65"/>
      <c r="S1265" s="65"/>
      <c r="T1265" s="65"/>
      <c r="U1265" s="65"/>
      <c r="V1265" s="65"/>
      <c r="W1265" s="65"/>
      <c r="X1265" s="65"/>
      <c r="Y1265" s="65"/>
      <c r="Z1265" s="38" t="str">
        <f t="array" ref="Z1265">IFERROR(xlookup(C:C,'Follow up.1'!A:A,'Follow up.1'!AF:AF),"-")</f>
        <v>-</v>
      </c>
      <c r="AA1265" s="6"/>
      <c r="AB1265" s="6"/>
      <c r="AC1265" s="6"/>
      <c r="AD1265" s="6"/>
      <c r="AE1265" s="6"/>
      <c r="AF1265" s="6"/>
      <c r="AG1265" s="6"/>
      <c r="AH1265" s="6"/>
      <c r="AI1265" s="6"/>
      <c r="AJ1265" s="6"/>
      <c r="AK1265" s="6"/>
      <c r="AL1265" s="6"/>
      <c r="AM1265" s="6"/>
      <c r="AN1265" s="39" t="str">
        <f t="array" ref="AN1265">IFNA(TEXT(XLOOKUP(C:C,'Follow up.2'!B:B,'Follow up.2'!AF:AF), "mm/yyyy"), "-")</f>
        <v>-</v>
      </c>
      <c r="AO1265" s="6"/>
      <c r="AP1265" s="3"/>
      <c r="AQ1265" s="3"/>
      <c r="AR1265" s="3"/>
      <c r="AS1265" s="3"/>
      <c r="AT1265" s="3"/>
      <c r="AU1265" s="3"/>
      <c r="AV1265" s="3"/>
      <c r="AW1265" s="3"/>
      <c r="AX1265" s="3"/>
      <c r="AY1265" s="3"/>
      <c r="AZ1265" s="3"/>
      <c r="BA1265" s="3"/>
      <c r="BB1265" s="3"/>
      <c r="BC1265" s="3"/>
      <c r="BD1265" s="3"/>
      <c r="BE1265" s="3"/>
      <c r="BF1265" s="3"/>
      <c r="BG1265" s="3"/>
      <c r="BH1265" s="3"/>
      <c r="BI1265" s="3"/>
    </row>
    <row r="1266" ht="12.75" customHeight="1">
      <c r="A1266" s="1"/>
      <c r="B1266" s="1"/>
      <c r="C1266" s="3"/>
      <c r="D1266" s="3"/>
      <c r="E1266" s="3"/>
      <c r="F1266" s="3"/>
      <c r="G1266" s="3"/>
      <c r="H1266" s="193"/>
      <c r="I1266" s="163"/>
      <c r="J1266" s="3"/>
      <c r="K1266" s="5"/>
      <c r="L1266" s="6"/>
      <c r="M1266" s="6"/>
      <c r="N1266" s="291"/>
      <c r="O1266" s="285"/>
      <c r="P1266" s="65"/>
      <c r="Q1266" s="65"/>
      <c r="R1266" s="65"/>
      <c r="S1266" s="65"/>
      <c r="T1266" s="65"/>
      <c r="U1266" s="65"/>
      <c r="V1266" s="65"/>
      <c r="W1266" s="65"/>
      <c r="X1266" s="65"/>
      <c r="Y1266" s="65"/>
      <c r="Z1266" s="38" t="str">
        <f t="array" ref="Z1266">IFERROR(xlookup(C:C,'Follow up.1'!A:A,'Follow up.1'!AF:AF),"-")</f>
        <v>-</v>
      </c>
      <c r="AA1266" s="6"/>
      <c r="AB1266" s="6"/>
      <c r="AC1266" s="6"/>
      <c r="AD1266" s="6"/>
      <c r="AE1266" s="6"/>
      <c r="AF1266" s="6"/>
      <c r="AG1266" s="6"/>
      <c r="AH1266" s="6"/>
      <c r="AI1266" s="6"/>
      <c r="AJ1266" s="6"/>
      <c r="AK1266" s="6"/>
      <c r="AL1266" s="6"/>
      <c r="AM1266" s="6"/>
      <c r="AN1266" s="39" t="str">
        <f t="array" ref="AN1266">IFNA(TEXT(XLOOKUP(C:C,'Follow up.2'!B:B,'Follow up.2'!AF:AF), "mm/yyyy"), "-")</f>
        <v>-</v>
      </c>
      <c r="AO1266" s="6"/>
      <c r="AP1266" s="3"/>
      <c r="AQ1266" s="3"/>
      <c r="AR1266" s="3"/>
      <c r="AS1266" s="3"/>
      <c r="AT1266" s="3"/>
      <c r="AU1266" s="3"/>
      <c r="AV1266" s="3"/>
      <c r="AW1266" s="3"/>
      <c r="AX1266" s="3"/>
      <c r="AY1266" s="3"/>
      <c r="AZ1266" s="3"/>
      <c r="BA1266" s="3"/>
      <c r="BB1266" s="3"/>
      <c r="BC1266" s="3"/>
      <c r="BD1266" s="3"/>
      <c r="BE1266" s="3"/>
      <c r="BF1266" s="3"/>
      <c r="BG1266" s="3"/>
      <c r="BH1266" s="3"/>
      <c r="BI1266" s="3"/>
    </row>
    <row r="1267" ht="12.75" customHeight="1">
      <c r="A1267" s="1"/>
      <c r="B1267" s="1"/>
      <c r="C1267" s="3"/>
      <c r="D1267" s="3"/>
      <c r="E1267" s="3"/>
      <c r="F1267" s="3"/>
      <c r="G1267" s="3"/>
      <c r="H1267" s="193"/>
      <c r="I1267" s="163"/>
      <c r="J1267" s="3"/>
      <c r="K1267" s="5"/>
      <c r="L1267" s="6"/>
      <c r="M1267" s="6"/>
      <c r="N1267" s="291"/>
      <c r="O1267" s="285"/>
      <c r="P1267" s="65"/>
      <c r="Q1267" s="65"/>
      <c r="R1267" s="65"/>
      <c r="S1267" s="65"/>
      <c r="T1267" s="65"/>
      <c r="U1267" s="65"/>
      <c r="V1267" s="65"/>
      <c r="W1267" s="65"/>
      <c r="X1267" s="65"/>
      <c r="Y1267" s="65"/>
      <c r="Z1267" s="38" t="str">
        <f t="array" ref="Z1267">IFERROR(xlookup(C:C,'Follow up.1'!A:A,'Follow up.1'!AF:AF),"-")</f>
        <v>-</v>
      </c>
      <c r="AA1267" s="6"/>
      <c r="AB1267" s="6"/>
      <c r="AC1267" s="6"/>
      <c r="AD1267" s="6"/>
      <c r="AE1267" s="6"/>
      <c r="AF1267" s="6"/>
      <c r="AG1267" s="6"/>
      <c r="AH1267" s="6"/>
      <c r="AI1267" s="6"/>
      <c r="AJ1267" s="6"/>
      <c r="AK1267" s="6"/>
      <c r="AL1267" s="6"/>
      <c r="AM1267" s="6"/>
      <c r="AN1267" s="39" t="str">
        <f t="array" ref="AN1267">IFNA(TEXT(XLOOKUP(C:C,'Follow up.2'!B:B,'Follow up.2'!AF:AF), "mm/yyyy"), "-")</f>
        <v>-</v>
      </c>
      <c r="AO1267" s="6"/>
      <c r="AP1267" s="3"/>
      <c r="AQ1267" s="3"/>
      <c r="AR1267" s="3"/>
      <c r="AS1267" s="3"/>
      <c r="AT1267" s="3"/>
      <c r="AU1267" s="3"/>
      <c r="AV1267" s="3"/>
      <c r="AW1267" s="3"/>
      <c r="AX1267" s="3"/>
      <c r="AY1267" s="3"/>
      <c r="AZ1267" s="3"/>
      <c r="BA1267" s="3"/>
      <c r="BB1267" s="3"/>
      <c r="BC1267" s="3"/>
      <c r="BD1267" s="3"/>
      <c r="BE1267" s="3"/>
      <c r="BF1267" s="3"/>
      <c r="BG1267" s="3"/>
      <c r="BH1267" s="3"/>
      <c r="BI1267" s="3"/>
    </row>
    <row r="1268" ht="12.75" customHeight="1">
      <c r="A1268" s="1"/>
      <c r="B1268" s="1"/>
      <c r="C1268" s="3"/>
      <c r="D1268" s="3"/>
      <c r="E1268" s="3"/>
      <c r="F1268" s="3"/>
      <c r="G1268" s="3"/>
      <c r="H1268" s="193"/>
      <c r="I1268" s="163"/>
      <c r="J1268" s="3"/>
      <c r="K1268" s="5"/>
      <c r="L1268" s="6"/>
      <c r="M1268" s="6"/>
      <c r="N1268" s="291"/>
      <c r="O1268" s="285"/>
      <c r="P1268" s="65"/>
      <c r="Q1268" s="65"/>
      <c r="R1268" s="65"/>
      <c r="S1268" s="65"/>
      <c r="T1268" s="65"/>
      <c r="U1268" s="65"/>
      <c r="V1268" s="65"/>
      <c r="W1268" s="65"/>
      <c r="X1268" s="65"/>
      <c r="Y1268" s="65"/>
      <c r="Z1268" s="38" t="str">
        <f t="array" ref="Z1268">IFERROR(xlookup(C:C,'Follow up.1'!A:A,'Follow up.1'!AF:AF),"-")</f>
        <v>-</v>
      </c>
      <c r="AA1268" s="6"/>
      <c r="AB1268" s="6"/>
      <c r="AC1268" s="6"/>
      <c r="AD1268" s="6"/>
      <c r="AE1268" s="6"/>
      <c r="AF1268" s="6"/>
      <c r="AG1268" s="6"/>
      <c r="AH1268" s="6"/>
      <c r="AI1268" s="6"/>
      <c r="AJ1268" s="6"/>
      <c r="AK1268" s="6"/>
      <c r="AL1268" s="6"/>
      <c r="AM1268" s="6"/>
      <c r="AN1268" s="39" t="str">
        <f t="array" ref="AN1268">IFNA(TEXT(XLOOKUP(C:C,'Follow up.2'!B:B,'Follow up.2'!AF:AF), "mm/yyyy"), "-")</f>
        <v>-</v>
      </c>
      <c r="AO1268" s="6"/>
      <c r="AP1268" s="3"/>
      <c r="AQ1268" s="3"/>
      <c r="AR1268" s="3"/>
      <c r="AS1268" s="3"/>
      <c r="AT1268" s="3"/>
      <c r="AU1268" s="3"/>
      <c r="AV1268" s="3"/>
      <c r="AW1268" s="3"/>
      <c r="AX1268" s="3"/>
      <c r="AY1268" s="3"/>
      <c r="AZ1268" s="3"/>
      <c r="BA1268" s="3"/>
      <c r="BB1268" s="3"/>
      <c r="BC1268" s="3"/>
      <c r="BD1268" s="3"/>
      <c r="BE1268" s="3"/>
      <c r="BF1268" s="3"/>
      <c r="BG1268" s="3"/>
      <c r="BH1268" s="3"/>
      <c r="BI1268" s="3"/>
    </row>
    <row r="1269" ht="12.75" customHeight="1">
      <c r="A1269" s="1"/>
      <c r="B1269" s="1"/>
      <c r="C1269" s="3"/>
      <c r="D1269" s="3"/>
      <c r="E1269" s="3"/>
      <c r="F1269" s="3"/>
      <c r="G1269" s="3"/>
      <c r="H1269" s="193"/>
      <c r="I1269" s="163"/>
      <c r="J1269" s="3"/>
      <c r="K1269" s="5"/>
      <c r="L1269" s="6"/>
      <c r="M1269" s="6"/>
      <c r="N1269" s="291"/>
      <c r="O1269" s="285"/>
      <c r="P1269" s="65"/>
      <c r="Q1269" s="65"/>
      <c r="R1269" s="65"/>
      <c r="S1269" s="65"/>
      <c r="T1269" s="65"/>
      <c r="U1269" s="65"/>
      <c r="V1269" s="65"/>
      <c r="W1269" s="65"/>
      <c r="X1269" s="65"/>
      <c r="Y1269" s="65"/>
      <c r="Z1269" s="38" t="str">
        <f t="array" ref="Z1269">IFERROR(xlookup(C:C,'Follow up.1'!A:A,'Follow up.1'!AF:AF),"-")</f>
        <v>-</v>
      </c>
      <c r="AA1269" s="6"/>
      <c r="AB1269" s="6"/>
      <c r="AC1269" s="6"/>
      <c r="AD1269" s="6"/>
      <c r="AE1269" s="6"/>
      <c r="AF1269" s="6"/>
      <c r="AG1269" s="6"/>
      <c r="AH1269" s="6"/>
      <c r="AI1269" s="6"/>
      <c r="AJ1269" s="6"/>
      <c r="AK1269" s="6"/>
      <c r="AL1269" s="6"/>
      <c r="AM1269" s="6"/>
      <c r="AN1269" s="39" t="str">
        <f t="array" ref="AN1269">IFNA(TEXT(XLOOKUP(C:C,'Follow up.2'!B:B,'Follow up.2'!AF:AF), "mm/yyyy"), "-")</f>
        <v>-</v>
      </c>
      <c r="AO1269" s="6"/>
      <c r="AP1269" s="3"/>
      <c r="AQ1269" s="3"/>
      <c r="AR1269" s="3"/>
      <c r="AS1269" s="3"/>
      <c r="AT1269" s="3"/>
      <c r="AU1269" s="3"/>
      <c r="AV1269" s="3"/>
      <c r="AW1269" s="3"/>
      <c r="AX1269" s="3"/>
      <c r="AY1269" s="3"/>
      <c r="AZ1269" s="3"/>
      <c r="BA1269" s="3"/>
      <c r="BB1269" s="3"/>
      <c r="BC1269" s="3"/>
      <c r="BD1269" s="3"/>
      <c r="BE1269" s="3"/>
      <c r="BF1269" s="3"/>
      <c r="BG1269" s="3"/>
      <c r="BH1269" s="3"/>
      <c r="BI1269" s="3"/>
    </row>
    <row r="1270" ht="12.75" customHeight="1">
      <c r="A1270" s="1"/>
      <c r="B1270" s="1"/>
      <c r="C1270" s="3"/>
      <c r="D1270" s="3"/>
      <c r="E1270" s="3"/>
      <c r="F1270" s="3"/>
      <c r="G1270" s="3"/>
      <c r="H1270" s="193"/>
      <c r="I1270" s="163"/>
      <c r="J1270" s="3"/>
      <c r="K1270" s="5"/>
      <c r="L1270" s="6"/>
      <c r="M1270" s="6"/>
      <c r="N1270" s="291"/>
      <c r="O1270" s="285"/>
      <c r="P1270" s="65"/>
      <c r="Q1270" s="65"/>
      <c r="R1270" s="65"/>
      <c r="S1270" s="65"/>
      <c r="T1270" s="65"/>
      <c r="U1270" s="65"/>
      <c r="V1270" s="65"/>
      <c r="W1270" s="65"/>
      <c r="X1270" s="65"/>
      <c r="Y1270" s="65"/>
      <c r="Z1270" s="38" t="str">
        <f t="array" ref="Z1270">IFERROR(xlookup(C:C,'Follow up.1'!A:A,'Follow up.1'!AF:AF),"-")</f>
        <v>-</v>
      </c>
      <c r="AA1270" s="6"/>
      <c r="AB1270" s="6"/>
      <c r="AC1270" s="6"/>
      <c r="AD1270" s="6"/>
      <c r="AE1270" s="6"/>
      <c r="AF1270" s="6"/>
      <c r="AG1270" s="6"/>
      <c r="AH1270" s="6"/>
      <c r="AI1270" s="6"/>
      <c r="AJ1270" s="6"/>
      <c r="AK1270" s="6"/>
      <c r="AL1270" s="6"/>
      <c r="AM1270" s="6"/>
      <c r="AN1270" s="39" t="str">
        <f t="array" ref="AN1270">IFNA(TEXT(XLOOKUP(C:C,'Follow up.2'!B:B,'Follow up.2'!AF:AF), "mm/yyyy"), "-")</f>
        <v>-</v>
      </c>
      <c r="AO1270" s="6"/>
      <c r="AP1270" s="3"/>
      <c r="AQ1270" s="3"/>
      <c r="AR1270" s="3"/>
      <c r="AS1270" s="3"/>
      <c r="AT1270" s="3"/>
      <c r="AU1270" s="3"/>
      <c r="AV1270" s="3"/>
      <c r="AW1270" s="3"/>
      <c r="AX1270" s="3"/>
      <c r="AY1270" s="3"/>
      <c r="AZ1270" s="3"/>
      <c r="BA1270" s="3"/>
      <c r="BB1270" s="3"/>
      <c r="BC1270" s="3"/>
      <c r="BD1270" s="3"/>
      <c r="BE1270" s="3"/>
      <c r="BF1270" s="3"/>
      <c r="BG1270" s="3"/>
      <c r="BH1270" s="3"/>
      <c r="BI1270" s="3"/>
    </row>
    <row r="1271" ht="12.75" customHeight="1">
      <c r="A1271" s="1"/>
      <c r="B1271" s="1"/>
      <c r="C1271" s="3"/>
      <c r="D1271" s="3"/>
      <c r="E1271" s="3"/>
      <c r="F1271" s="3"/>
      <c r="G1271" s="3"/>
      <c r="H1271" s="193"/>
      <c r="I1271" s="163"/>
      <c r="J1271" s="3"/>
      <c r="K1271" s="5"/>
      <c r="L1271" s="6"/>
      <c r="M1271" s="6"/>
      <c r="N1271" s="291"/>
      <c r="O1271" s="285"/>
      <c r="P1271" s="65"/>
      <c r="Q1271" s="65"/>
      <c r="R1271" s="65"/>
      <c r="S1271" s="65"/>
      <c r="T1271" s="65"/>
      <c r="U1271" s="65"/>
      <c r="V1271" s="65"/>
      <c r="W1271" s="65"/>
      <c r="X1271" s="65"/>
      <c r="Y1271" s="65"/>
      <c r="Z1271" s="38" t="str">
        <f t="array" ref="Z1271">IFERROR(xlookup(C:C,'Follow up.1'!A:A,'Follow up.1'!AF:AF),"-")</f>
        <v>-</v>
      </c>
      <c r="AA1271" s="6"/>
      <c r="AB1271" s="6"/>
      <c r="AC1271" s="6"/>
      <c r="AD1271" s="6"/>
      <c r="AE1271" s="6"/>
      <c r="AF1271" s="6"/>
      <c r="AG1271" s="6"/>
      <c r="AH1271" s="6"/>
      <c r="AI1271" s="6"/>
      <c r="AJ1271" s="6"/>
      <c r="AK1271" s="6"/>
      <c r="AL1271" s="6"/>
      <c r="AM1271" s="6"/>
      <c r="AN1271" s="39" t="str">
        <f t="array" ref="AN1271">IFNA(TEXT(XLOOKUP(C:C,'Follow up.2'!B:B,'Follow up.2'!AF:AF), "mm/yyyy"), "-")</f>
        <v>-</v>
      </c>
      <c r="AO1271" s="6"/>
      <c r="AP1271" s="3"/>
      <c r="AQ1271" s="3"/>
      <c r="AR1271" s="3"/>
      <c r="AS1271" s="3"/>
      <c r="AT1271" s="3"/>
      <c r="AU1271" s="3"/>
      <c r="AV1271" s="3"/>
      <c r="AW1271" s="3"/>
      <c r="AX1271" s="3"/>
      <c r="AY1271" s="3"/>
      <c r="AZ1271" s="3"/>
      <c r="BA1271" s="3"/>
      <c r="BB1271" s="3"/>
      <c r="BC1271" s="3"/>
      <c r="BD1271" s="3"/>
      <c r="BE1271" s="3"/>
      <c r="BF1271" s="3"/>
      <c r="BG1271" s="3"/>
      <c r="BH1271" s="3"/>
      <c r="BI1271" s="3"/>
    </row>
    <row r="1272" ht="12.75" customHeight="1">
      <c r="A1272" s="1"/>
      <c r="B1272" s="1"/>
      <c r="C1272" s="3"/>
      <c r="D1272" s="3"/>
      <c r="E1272" s="3"/>
      <c r="F1272" s="3"/>
      <c r="G1272" s="3"/>
      <c r="H1272" s="193"/>
      <c r="I1272" s="163"/>
      <c r="J1272" s="3"/>
      <c r="K1272" s="5"/>
      <c r="L1272" s="6"/>
      <c r="M1272" s="6"/>
      <c r="N1272" s="291"/>
      <c r="O1272" s="285"/>
      <c r="P1272" s="65"/>
      <c r="Q1272" s="65"/>
      <c r="R1272" s="65"/>
      <c r="S1272" s="65"/>
      <c r="T1272" s="65"/>
      <c r="U1272" s="65"/>
      <c r="V1272" s="65"/>
      <c r="W1272" s="65"/>
      <c r="X1272" s="65"/>
      <c r="Y1272" s="65"/>
      <c r="Z1272" s="38" t="str">
        <f t="array" ref="Z1272">IFERROR(xlookup(C:C,'Follow up.1'!A:A,'Follow up.1'!AF:AF),"-")</f>
        <v>-</v>
      </c>
      <c r="AA1272" s="6"/>
      <c r="AB1272" s="6"/>
      <c r="AC1272" s="6"/>
      <c r="AD1272" s="6"/>
      <c r="AE1272" s="6"/>
      <c r="AF1272" s="6"/>
      <c r="AG1272" s="6"/>
      <c r="AH1272" s="6"/>
      <c r="AI1272" s="6"/>
      <c r="AJ1272" s="6"/>
      <c r="AK1272" s="6"/>
      <c r="AL1272" s="6"/>
      <c r="AM1272" s="6"/>
      <c r="AN1272" s="39" t="str">
        <f t="array" ref="AN1272">IFNA(TEXT(XLOOKUP(C:C,'Follow up.2'!B:B,'Follow up.2'!AF:AF), "mm/yyyy"), "-")</f>
        <v>-</v>
      </c>
      <c r="AO1272" s="6"/>
      <c r="AP1272" s="3"/>
      <c r="AQ1272" s="3"/>
      <c r="AR1272" s="3"/>
      <c r="AS1272" s="3"/>
      <c r="AT1272" s="3"/>
      <c r="AU1272" s="3"/>
      <c r="AV1272" s="3"/>
      <c r="AW1272" s="3"/>
      <c r="AX1272" s="3"/>
      <c r="AY1272" s="3"/>
      <c r="AZ1272" s="3"/>
      <c r="BA1272" s="3"/>
      <c r="BB1272" s="3"/>
      <c r="BC1272" s="3"/>
      <c r="BD1272" s="3"/>
      <c r="BE1272" s="3"/>
      <c r="BF1272" s="3"/>
      <c r="BG1272" s="3"/>
      <c r="BH1272" s="3"/>
      <c r="BI1272" s="3"/>
    </row>
    <row r="1273" ht="12.75" customHeight="1">
      <c r="A1273" s="1"/>
      <c r="B1273" s="1"/>
      <c r="C1273" s="3"/>
      <c r="D1273" s="3"/>
      <c r="E1273" s="3"/>
      <c r="F1273" s="3"/>
      <c r="G1273" s="3"/>
      <c r="H1273" s="193"/>
      <c r="I1273" s="163"/>
      <c r="J1273" s="3"/>
      <c r="K1273" s="5"/>
      <c r="L1273" s="6"/>
      <c r="M1273" s="6"/>
      <c r="N1273" s="291"/>
      <c r="O1273" s="285"/>
      <c r="P1273" s="65"/>
      <c r="Q1273" s="65"/>
      <c r="R1273" s="65"/>
      <c r="S1273" s="65"/>
      <c r="T1273" s="65"/>
      <c r="U1273" s="65"/>
      <c r="V1273" s="65"/>
      <c r="W1273" s="65"/>
      <c r="X1273" s="65"/>
      <c r="Y1273" s="65"/>
      <c r="Z1273" s="38" t="str">
        <f t="array" ref="Z1273">IFERROR(xlookup(C:C,'Follow up.1'!A:A,'Follow up.1'!AF:AF),"-")</f>
        <v>-</v>
      </c>
      <c r="AA1273" s="6"/>
      <c r="AB1273" s="6"/>
      <c r="AC1273" s="6"/>
      <c r="AD1273" s="6"/>
      <c r="AE1273" s="6"/>
      <c r="AF1273" s="6"/>
      <c r="AG1273" s="6"/>
      <c r="AH1273" s="6"/>
      <c r="AI1273" s="6"/>
      <c r="AJ1273" s="6"/>
      <c r="AK1273" s="6"/>
      <c r="AL1273" s="6"/>
      <c r="AM1273" s="6"/>
      <c r="AN1273" s="39" t="str">
        <f t="array" ref="AN1273">IFNA(TEXT(XLOOKUP(C:C,'Follow up.2'!B:B,'Follow up.2'!AF:AF), "mm/yyyy"), "-")</f>
        <v>-</v>
      </c>
      <c r="AO1273" s="6"/>
      <c r="AP1273" s="3"/>
      <c r="AQ1273" s="3"/>
      <c r="AR1273" s="3"/>
      <c r="AS1273" s="3"/>
      <c r="AT1273" s="3"/>
      <c r="AU1273" s="3"/>
      <c r="AV1273" s="3"/>
      <c r="AW1273" s="3"/>
      <c r="AX1273" s="3"/>
      <c r="AY1273" s="3"/>
      <c r="AZ1273" s="3"/>
      <c r="BA1273" s="3"/>
      <c r="BB1273" s="3"/>
      <c r="BC1273" s="3"/>
      <c r="BD1273" s="3"/>
      <c r="BE1273" s="3"/>
      <c r="BF1273" s="3"/>
      <c r="BG1273" s="3"/>
      <c r="BH1273" s="3"/>
      <c r="BI1273" s="3"/>
    </row>
    <row r="1274" ht="12.75" customHeight="1">
      <c r="A1274" s="1"/>
      <c r="B1274" s="1"/>
      <c r="C1274" s="3"/>
      <c r="D1274" s="3"/>
      <c r="E1274" s="3"/>
      <c r="F1274" s="3"/>
      <c r="G1274" s="3"/>
      <c r="H1274" s="193"/>
      <c r="I1274" s="163"/>
      <c r="J1274" s="3"/>
      <c r="K1274" s="5"/>
      <c r="L1274" s="6"/>
      <c r="M1274" s="6"/>
      <c r="N1274" s="291"/>
      <c r="O1274" s="285"/>
      <c r="P1274" s="65"/>
      <c r="Q1274" s="65"/>
      <c r="R1274" s="65"/>
      <c r="S1274" s="65"/>
      <c r="T1274" s="65"/>
      <c r="U1274" s="65"/>
      <c r="V1274" s="65"/>
      <c r="W1274" s="65"/>
      <c r="X1274" s="65"/>
      <c r="Y1274" s="65"/>
      <c r="Z1274" s="38" t="str">
        <f t="array" ref="Z1274">IFERROR(xlookup(C:C,'Follow up.1'!A:A,'Follow up.1'!AF:AF),"-")</f>
        <v>-</v>
      </c>
      <c r="AA1274" s="6"/>
      <c r="AB1274" s="6"/>
      <c r="AC1274" s="6"/>
      <c r="AD1274" s="6"/>
      <c r="AE1274" s="6"/>
      <c r="AF1274" s="6"/>
      <c r="AG1274" s="6"/>
      <c r="AH1274" s="6"/>
      <c r="AI1274" s="6"/>
      <c r="AJ1274" s="6"/>
      <c r="AK1274" s="6"/>
      <c r="AL1274" s="6"/>
      <c r="AM1274" s="6"/>
      <c r="AN1274" s="39" t="str">
        <f t="array" ref="AN1274">IFNA(TEXT(XLOOKUP(C:C,'Follow up.2'!B:B,'Follow up.2'!AF:AF), "mm/yyyy"), "-")</f>
        <v>-</v>
      </c>
      <c r="AO1274" s="6"/>
      <c r="AP1274" s="3"/>
      <c r="AQ1274" s="3"/>
      <c r="AR1274" s="3"/>
      <c r="AS1274" s="3"/>
      <c r="AT1274" s="3"/>
      <c r="AU1274" s="3"/>
      <c r="AV1274" s="3"/>
      <c r="AW1274" s="3"/>
      <c r="AX1274" s="3"/>
      <c r="AY1274" s="3"/>
      <c r="AZ1274" s="3"/>
      <c r="BA1274" s="3"/>
      <c r="BB1274" s="3"/>
      <c r="BC1274" s="3"/>
      <c r="BD1274" s="3"/>
      <c r="BE1274" s="3"/>
      <c r="BF1274" s="3"/>
      <c r="BG1274" s="3"/>
      <c r="BH1274" s="3"/>
      <c r="BI1274" s="3"/>
    </row>
    <row r="1275" ht="12.75" customHeight="1">
      <c r="A1275" s="1"/>
      <c r="B1275" s="1"/>
      <c r="C1275" s="3"/>
      <c r="D1275" s="3"/>
      <c r="E1275" s="3"/>
      <c r="F1275" s="3"/>
      <c r="G1275" s="3"/>
      <c r="H1275" s="193"/>
      <c r="I1275" s="163"/>
      <c r="J1275" s="3"/>
      <c r="K1275" s="5"/>
      <c r="L1275" s="6"/>
      <c r="M1275" s="6"/>
      <c r="N1275" s="291"/>
      <c r="O1275" s="285"/>
      <c r="P1275" s="65"/>
      <c r="Q1275" s="65"/>
      <c r="R1275" s="65"/>
      <c r="S1275" s="65"/>
      <c r="T1275" s="65"/>
      <c r="U1275" s="65"/>
      <c r="V1275" s="65"/>
      <c r="W1275" s="65"/>
      <c r="X1275" s="65"/>
      <c r="Y1275" s="65"/>
      <c r="Z1275" s="38" t="str">
        <f t="array" ref="Z1275">IFERROR(xlookup(C:C,'Follow up.1'!A:A,'Follow up.1'!AF:AF),"-")</f>
        <v>-</v>
      </c>
      <c r="AA1275" s="6"/>
      <c r="AB1275" s="6"/>
      <c r="AC1275" s="6"/>
      <c r="AD1275" s="6"/>
      <c r="AE1275" s="6"/>
      <c r="AF1275" s="6"/>
      <c r="AG1275" s="6"/>
      <c r="AH1275" s="6"/>
      <c r="AI1275" s="6"/>
      <c r="AJ1275" s="6"/>
      <c r="AK1275" s="6"/>
      <c r="AL1275" s="6"/>
      <c r="AM1275" s="6"/>
      <c r="AN1275" s="39" t="str">
        <f t="array" ref="AN1275">IFNA(TEXT(XLOOKUP(C:C,'Follow up.2'!B:B,'Follow up.2'!AF:AF), "mm/yyyy"), "-")</f>
        <v>-</v>
      </c>
      <c r="AO1275" s="6"/>
      <c r="AP1275" s="3"/>
      <c r="AQ1275" s="3"/>
      <c r="AR1275" s="3"/>
      <c r="AS1275" s="3"/>
      <c r="AT1275" s="3"/>
      <c r="AU1275" s="3"/>
      <c r="AV1275" s="3"/>
      <c r="AW1275" s="3"/>
      <c r="AX1275" s="3"/>
      <c r="AY1275" s="3"/>
      <c r="AZ1275" s="3"/>
      <c r="BA1275" s="3"/>
      <c r="BB1275" s="3"/>
      <c r="BC1275" s="3"/>
      <c r="BD1275" s="3"/>
      <c r="BE1275" s="3"/>
      <c r="BF1275" s="3"/>
      <c r="BG1275" s="3"/>
      <c r="BH1275" s="3"/>
      <c r="BI1275" s="3"/>
    </row>
    <row r="1276" ht="12.75" customHeight="1">
      <c r="A1276" s="1"/>
      <c r="B1276" s="1"/>
      <c r="C1276" s="3"/>
      <c r="D1276" s="3"/>
      <c r="E1276" s="3"/>
      <c r="F1276" s="3"/>
      <c r="G1276" s="3"/>
      <c r="H1276" s="193"/>
      <c r="I1276" s="163"/>
      <c r="J1276" s="3"/>
      <c r="K1276" s="5"/>
      <c r="L1276" s="6"/>
      <c r="M1276" s="6"/>
      <c r="N1276" s="291"/>
      <c r="O1276" s="285"/>
      <c r="P1276" s="65"/>
      <c r="Q1276" s="65"/>
      <c r="R1276" s="65"/>
      <c r="S1276" s="65"/>
      <c r="T1276" s="65"/>
      <c r="U1276" s="65"/>
      <c r="V1276" s="65"/>
      <c r="W1276" s="65"/>
      <c r="X1276" s="65"/>
      <c r="Y1276" s="65"/>
      <c r="Z1276" s="38" t="str">
        <f t="array" ref="Z1276">IFERROR(xlookup(C:C,'Follow up.1'!A:A,'Follow up.1'!AF:AF),"-")</f>
        <v>-</v>
      </c>
      <c r="AA1276" s="6"/>
      <c r="AB1276" s="6"/>
      <c r="AC1276" s="6"/>
      <c r="AD1276" s="6"/>
      <c r="AE1276" s="6"/>
      <c r="AF1276" s="6"/>
      <c r="AG1276" s="6"/>
      <c r="AH1276" s="6"/>
      <c r="AI1276" s="6"/>
      <c r="AJ1276" s="6"/>
      <c r="AK1276" s="6"/>
      <c r="AL1276" s="6"/>
      <c r="AM1276" s="6"/>
      <c r="AN1276" s="39" t="str">
        <f t="array" ref="AN1276">IFNA(TEXT(XLOOKUP(C:C,'Follow up.2'!B:B,'Follow up.2'!AF:AF), "mm/yyyy"), "-")</f>
        <v>-</v>
      </c>
      <c r="AO1276" s="6"/>
      <c r="AP1276" s="3"/>
      <c r="AQ1276" s="3"/>
      <c r="AR1276" s="3"/>
      <c r="AS1276" s="3"/>
      <c r="AT1276" s="3"/>
      <c r="AU1276" s="3"/>
      <c r="AV1276" s="3"/>
      <c r="AW1276" s="3"/>
      <c r="AX1276" s="3"/>
      <c r="AY1276" s="3"/>
      <c r="AZ1276" s="3"/>
      <c r="BA1276" s="3"/>
      <c r="BB1276" s="3"/>
      <c r="BC1276" s="3"/>
      <c r="BD1276" s="3"/>
      <c r="BE1276" s="3"/>
      <c r="BF1276" s="3"/>
      <c r="BG1276" s="3"/>
      <c r="BH1276" s="3"/>
      <c r="BI1276" s="3"/>
    </row>
    <row r="1277" ht="12.75" customHeight="1">
      <c r="A1277" s="1"/>
      <c r="B1277" s="1"/>
      <c r="C1277" s="3"/>
      <c r="D1277" s="3"/>
      <c r="E1277" s="3"/>
      <c r="F1277" s="3"/>
      <c r="G1277" s="3"/>
      <c r="H1277" s="193"/>
      <c r="I1277" s="163"/>
      <c r="J1277" s="3"/>
      <c r="K1277" s="5"/>
      <c r="L1277" s="6"/>
      <c r="M1277" s="6"/>
      <c r="N1277" s="291"/>
      <c r="O1277" s="285"/>
      <c r="P1277" s="65"/>
      <c r="Q1277" s="65"/>
      <c r="R1277" s="65"/>
      <c r="S1277" s="65"/>
      <c r="T1277" s="65"/>
      <c r="U1277" s="65"/>
      <c r="V1277" s="65"/>
      <c r="W1277" s="65"/>
      <c r="X1277" s="65"/>
      <c r="Y1277" s="65"/>
      <c r="Z1277" s="38" t="str">
        <f t="array" ref="Z1277">IFERROR(xlookup(C:C,'Follow up.1'!A:A,'Follow up.1'!AF:AF),"-")</f>
        <v>-</v>
      </c>
      <c r="AA1277" s="6"/>
      <c r="AB1277" s="6"/>
      <c r="AC1277" s="6"/>
      <c r="AD1277" s="6"/>
      <c r="AE1277" s="6"/>
      <c r="AF1277" s="6"/>
      <c r="AG1277" s="6"/>
      <c r="AH1277" s="6"/>
      <c r="AI1277" s="6"/>
      <c r="AJ1277" s="6"/>
      <c r="AK1277" s="6"/>
      <c r="AL1277" s="6"/>
      <c r="AM1277" s="6"/>
      <c r="AN1277" s="39" t="str">
        <f t="array" ref="AN1277">IFNA(TEXT(XLOOKUP(C:C,'Follow up.2'!B:B,'Follow up.2'!AF:AF), "mm/yyyy"), "-")</f>
        <v>-</v>
      </c>
      <c r="AO1277" s="6"/>
      <c r="AP1277" s="3"/>
      <c r="AQ1277" s="3"/>
      <c r="AR1277" s="3"/>
      <c r="AS1277" s="3"/>
      <c r="AT1277" s="3"/>
      <c r="AU1277" s="3"/>
      <c r="AV1277" s="3"/>
      <c r="AW1277" s="3"/>
      <c r="AX1277" s="3"/>
      <c r="AY1277" s="3"/>
      <c r="AZ1277" s="3"/>
      <c r="BA1277" s="3"/>
      <c r="BB1277" s="3"/>
      <c r="BC1277" s="3"/>
      <c r="BD1277" s="3"/>
      <c r="BE1277" s="3"/>
      <c r="BF1277" s="3"/>
      <c r="BG1277" s="3"/>
      <c r="BH1277" s="3"/>
      <c r="BI1277" s="3"/>
    </row>
    <row r="1278" ht="12.75" customHeight="1">
      <c r="A1278" s="1"/>
      <c r="B1278" s="1"/>
      <c r="C1278" s="3"/>
      <c r="D1278" s="3"/>
      <c r="E1278" s="3"/>
      <c r="F1278" s="3"/>
      <c r="G1278" s="3"/>
      <c r="H1278" s="193"/>
      <c r="I1278" s="163"/>
      <c r="J1278" s="3"/>
      <c r="K1278" s="5"/>
      <c r="L1278" s="6"/>
      <c r="M1278" s="6"/>
      <c r="N1278" s="291"/>
      <c r="O1278" s="285"/>
      <c r="P1278" s="65"/>
      <c r="Q1278" s="65"/>
      <c r="R1278" s="65"/>
      <c r="S1278" s="65"/>
      <c r="T1278" s="65"/>
      <c r="U1278" s="65"/>
      <c r="V1278" s="65"/>
      <c r="W1278" s="65"/>
      <c r="X1278" s="65"/>
      <c r="Y1278" s="65"/>
      <c r="Z1278" s="38" t="str">
        <f t="array" ref="Z1278">IFERROR(xlookup(C:C,'Follow up.1'!A:A,'Follow up.1'!AF:AF),"-")</f>
        <v>-</v>
      </c>
      <c r="AA1278" s="6"/>
      <c r="AB1278" s="6"/>
      <c r="AC1278" s="6"/>
      <c r="AD1278" s="6"/>
      <c r="AE1278" s="6"/>
      <c r="AF1278" s="6"/>
      <c r="AG1278" s="6"/>
      <c r="AH1278" s="6"/>
      <c r="AI1278" s="6"/>
      <c r="AJ1278" s="6"/>
      <c r="AK1278" s="6"/>
      <c r="AL1278" s="6"/>
      <c r="AM1278" s="6"/>
      <c r="AN1278" s="39" t="str">
        <f t="array" ref="AN1278">IFNA(TEXT(XLOOKUP(C:C,'Follow up.2'!B:B,'Follow up.2'!AF:AF), "mm/yyyy"), "-")</f>
        <v>-</v>
      </c>
      <c r="AO1278" s="6"/>
      <c r="AP1278" s="3"/>
      <c r="AQ1278" s="3"/>
      <c r="AR1278" s="3"/>
      <c r="AS1278" s="3"/>
      <c r="AT1278" s="3"/>
      <c r="AU1278" s="3"/>
      <c r="AV1278" s="3"/>
      <c r="AW1278" s="3"/>
      <c r="AX1278" s="3"/>
      <c r="AY1278" s="3"/>
      <c r="AZ1278" s="3"/>
      <c r="BA1278" s="3"/>
      <c r="BB1278" s="3"/>
      <c r="BC1278" s="3"/>
      <c r="BD1278" s="3"/>
      <c r="BE1278" s="3"/>
      <c r="BF1278" s="3"/>
      <c r="BG1278" s="3"/>
      <c r="BH1278" s="3"/>
      <c r="BI1278" s="3"/>
    </row>
    <row r="1279" ht="12.75" customHeight="1">
      <c r="A1279" s="1"/>
      <c r="B1279" s="1"/>
      <c r="C1279" s="3"/>
      <c r="D1279" s="3"/>
      <c r="E1279" s="3"/>
      <c r="F1279" s="3"/>
      <c r="G1279" s="3"/>
      <c r="H1279" s="193"/>
      <c r="I1279" s="163"/>
      <c r="J1279" s="3"/>
      <c r="K1279" s="5"/>
      <c r="L1279" s="6"/>
      <c r="M1279" s="6"/>
      <c r="N1279" s="291"/>
      <c r="O1279" s="285"/>
      <c r="P1279" s="65"/>
      <c r="Q1279" s="65"/>
      <c r="R1279" s="65"/>
      <c r="S1279" s="65"/>
      <c r="T1279" s="65"/>
      <c r="U1279" s="65"/>
      <c r="V1279" s="65"/>
      <c r="W1279" s="65"/>
      <c r="X1279" s="65"/>
      <c r="Y1279" s="65"/>
      <c r="Z1279" s="38" t="str">
        <f t="array" ref="Z1279">IFERROR(xlookup(C:C,'Follow up.1'!A:A,'Follow up.1'!AF:AF),"-")</f>
        <v>-</v>
      </c>
      <c r="AA1279" s="6"/>
      <c r="AB1279" s="6"/>
      <c r="AC1279" s="6"/>
      <c r="AD1279" s="6"/>
      <c r="AE1279" s="6"/>
      <c r="AF1279" s="6"/>
      <c r="AG1279" s="6"/>
      <c r="AH1279" s="6"/>
      <c r="AI1279" s="6"/>
      <c r="AJ1279" s="6"/>
      <c r="AK1279" s="6"/>
      <c r="AL1279" s="6"/>
      <c r="AM1279" s="6"/>
      <c r="AN1279" s="39" t="str">
        <f t="array" ref="AN1279">IFNA(TEXT(XLOOKUP(C:C,'Follow up.2'!B:B,'Follow up.2'!AF:AF), "mm/yyyy"), "-")</f>
        <v>-</v>
      </c>
      <c r="AO1279" s="6"/>
      <c r="AP1279" s="3"/>
      <c r="AQ1279" s="3"/>
      <c r="AR1279" s="3"/>
      <c r="AS1279" s="3"/>
      <c r="AT1279" s="3"/>
      <c r="AU1279" s="3"/>
      <c r="AV1279" s="3"/>
      <c r="AW1279" s="3"/>
      <c r="AX1279" s="3"/>
      <c r="AY1279" s="3"/>
      <c r="AZ1279" s="3"/>
      <c r="BA1279" s="3"/>
      <c r="BB1279" s="3"/>
      <c r="BC1279" s="3"/>
      <c r="BD1279" s="3"/>
      <c r="BE1279" s="3"/>
      <c r="BF1279" s="3"/>
      <c r="BG1279" s="3"/>
      <c r="BH1279" s="3"/>
      <c r="BI1279" s="3"/>
    </row>
    <row r="1280" ht="12.75" customHeight="1">
      <c r="A1280" s="1"/>
      <c r="B1280" s="1"/>
      <c r="C1280" s="3"/>
      <c r="D1280" s="3"/>
      <c r="E1280" s="3"/>
      <c r="F1280" s="3"/>
      <c r="G1280" s="3"/>
      <c r="H1280" s="193"/>
      <c r="I1280" s="163"/>
      <c r="J1280" s="3"/>
      <c r="K1280" s="5"/>
      <c r="L1280" s="6"/>
      <c r="M1280" s="6"/>
      <c r="N1280" s="291"/>
      <c r="O1280" s="285"/>
      <c r="P1280" s="65"/>
      <c r="Q1280" s="65"/>
      <c r="R1280" s="65"/>
      <c r="S1280" s="65"/>
      <c r="T1280" s="65"/>
      <c r="U1280" s="65"/>
      <c r="V1280" s="65"/>
      <c r="W1280" s="65"/>
      <c r="X1280" s="65"/>
      <c r="Y1280" s="65"/>
      <c r="Z1280" s="38" t="str">
        <f t="array" ref="Z1280">IFERROR(xlookup(C:C,'Follow up.1'!A:A,'Follow up.1'!AF:AF),"-")</f>
        <v>-</v>
      </c>
      <c r="AA1280" s="6"/>
      <c r="AB1280" s="6"/>
      <c r="AC1280" s="6"/>
      <c r="AD1280" s="6"/>
      <c r="AE1280" s="6"/>
      <c r="AF1280" s="6"/>
      <c r="AG1280" s="6"/>
      <c r="AH1280" s="6"/>
      <c r="AI1280" s="6"/>
      <c r="AJ1280" s="6"/>
      <c r="AK1280" s="6"/>
      <c r="AL1280" s="6"/>
      <c r="AM1280" s="6"/>
      <c r="AN1280" s="39" t="str">
        <f t="array" ref="AN1280">IFNA(TEXT(XLOOKUP(C:C,'Follow up.2'!B:B,'Follow up.2'!AF:AF), "mm/yyyy"), "-")</f>
        <v>-</v>
      </c>
      <c r="AO1280" s="6"/>
      <c r="AP1280" s="3"/>
      <c r="AQ1280" s="3"/>
      <c r="AR1280" s="3"/>
      <c r="AS1280" s="3"/>
      <c r="AT1280" s="3"/>
      <c r="AU1280" s="3"/>
      <c r="AV1280" s="3"/>
      <c r="AW1280" s="3"/>
      <c r="AX1280" s="3"/>
      <c r="AY1280" s="3"/>
      <c r="AZ1280" s="3"/>
      <c r="BA1280" s="3"/>
      <c r="BB1280" s="3"/>
      <c r="BC1280" s="3"/>
      <c r="BD1280" s="3"/>
      <c r="BE1280" s="3"/>
      <c r="BF1280" s="3"/>
      <c r="BG1280" s="3"/>
      <c r="BH1280" s="3"/>
      <c r="BI1280" s="3"/>
    </row>
    <row r="1281" ht="12.75" customHeight="1">
      <c r="A1281" s="1"/>
      <c r="B1281" s="1"/>
      <c r="C1281" s="3"/>
      <c r="D1281" s="3"/>
      <c r="E1281" s="3"/>
      <c r="F1281" s="3"/>
      <c r="G1281" s="3"/>
      <c r="H1281" s="193"/>
      <c r="I1281" s="163"/>
      <c r="J1281" s="3"/>
      <c r="K1281" s="5"/>
      <c r="L1281" s="6"/>
      <c r="M1281" s="6"/>
      <c r="N1281" s="291"/>
      <c r="O1281" s="285"/>
      <c r="P1281" s="65"/>
      <c r="Q1281" s="65"/>
      <c r="R1281" s="65"/>
      <c r="S1281" s="65"/>
      <c r="T1281" s="65"/>
      <c r="U1281" s="65"/>
      <c r="V1281" s="65"/>
      <c r="W1281" s="65"/>
      <c r="X1281" s="65"/>
      <c r="Y1281" s="65"/>
      <c r="Z1281" s="38" t="str">
        <f t="array" ref="Z1281">IFERROR(xlookup(C:C,'Follow up.1'!A:A,'Follow up.1'!AF:AF),"-")</f>
        <v>-</v>
      </c>
      <c r="AA1281" s="6"/>
      <c r="AB1281" s="6"/>
      <c r="AC1281" s="6"/>
      <c r="AD1281" s="6"/>
      <c r="AE1281" s="6"/>
      <c r="AF1281" s="6"/>
      <c r="AG1281" s="6"/>
      <c r="AH1281" s="6"/>
      <c r="AI1281" s="6"/>
      <c r="AJ1281" s="6"/>
      <c r="AK1281" s="6"/>
      <c r="AL1281" s="6"/>
      <c r="AM1281" s="6"/>
      <c r="AN1281" s="39" t="str">
        <f t="array" ref="AN1281">IFNA(TEXT(XLOOKUP(C:C,'Follow up.2'!B:B,'Follow up.2'!AF:AF), "mm/yyyy"), "-")</f>
        <v>-</v>
      </c>
      <c r="AO1281" s="6"/>
      <c r="AP1281" s="3"/>
      <c r="AQ1281" s="3"/>
      <c r="AR1281" s="3"/>
      <c r="AS1281" s="3"/>
      <c r="AT1281" s="3"/>
      <c r="AU1281" s="3"/>
      <c r="AV1281" s="3"/>
      <c r="AW1281" s="3"/>
      <c r="AX1281" s="3"/>
      <c r="AY1281" s="3"/>
      <c r="AZ1281" s="3"/>
      <c r="BA1281" s="3"/>
      <c r="BB1281" s="3"/>
      <c r="BC1281" s="3"/>
      <c r="BD1281" s="3"/>
      <c r="BE1281" s="3"/>
      <c r="BF1281" s="3"/>
      <c r="BG1281" s="3"/>
      <c r="BH1281" s="3"/>
      <c r="BI1281" s="3"/>
    </row>
    <row r="1282" ht="12.75" customHeight="1">
      <c r="A1282" s="1"/>
      <c r="B1282" s="1"/>
      <c r="C1282" s="3"/>
      <c r="D1282" s="3"/>
      <c r="E1282" s="3"/>
      <c r="F1282" s="3"/>
      <c r="G1282" s="3"/>
      <c r="H1282" s="193"/>
      <c r="I1282" s="163"/>
      <c r="J1282" s="3"/>
      <c r="K1282" s="5"/>
      <c r="L1282" s="6"/>
      <c r="M1282" s="6"/>
      <c r="N1282" s="291"/>
      <c r="O1282" s="285"/>
      <c r="P1282" s="65"/>
      <c r="Q1282" s="65"/>
      <c r="R1282" s="65"/>
      <c r="S1282" s="65"/>
      <c r="T1282" s="65"/>
      <c r="U1282" s="65"/>
      <c r="V1282" s="65"/>
      <c r="W1282" s="65"/>
      <c r="X1282" s="65"/>
      <c r="Y1282" s="65"/>
      <c r="Z1282" s="38" t="str">
        <f t="array" ref="Z1282">IFERROR(xlookup(C:C,'Follow up.1'!A:A,'Follow up.1'!AF:AF),"-")</f>
        <v>-</v>
      </c>
      <c r="AA1282" s="6"/>
      <c r="AB1282" s="6"/>
      <c r="AC1282" s="6"/>
      <c r="AD1282" s="6"/>
      <c r="AE1282" s="6"/>
      <c r="AF1282" s="6"/>
      <c r="AG1282" s="6"/>
      <c r="AH1282" s="6"/>
      <c r="AI1282" s="6"/>
      <c r="AJ1282" s="6"/>
      <c r="AK1282" s="6"/>
      <c r="AL1282" s="6"/>
      <c r="AM1282" s="6"/>
      <c r="AN1282" s="39" t="str">
        <f t="array" ref="AN1282">IFNA(TEXT(XLOOKUP(C:C,'Follow up.2'!B:B,'Follow up.2'!AF:AF), "mm/yyyy"), "-")</f>
        <v>-</v>
      </c>
      <c r="AO1282" s="6"/>
      <c r="AP1282" s="3"/>
      <c r="AQ1282" s="3"/>
      <c r="AR1282" s="3"/>
      <c r="AS1282" s="3"/>
      <c r="AT1282" s="3"/>
      <c r="AU1282" s="3"/>
      <c r="AV1282" s="3"/>
      <c r="AW1282" s="3"/>
      <c r="AX1282" s="3"/>
      <c r="AY1282" s="3"/>
      <c r="AZ1282" s="3"/>
      <c r="BA1282" s="3"/>
      <c r="BB1282" s="3"/>
      <c r="BC1282" s="3"/>
      <c r="BD1282" s="3"/>
      <c r="BE1282" s="3"/>
      <c r="BF1282" s="3"/>
      <c r="BG1282" s="3"/>
      <c r="BH1282" s="3"/>
      <c r="BI1282" s="3"/>
    </row>
    <row r="1283" ht="12.75" customHeight="1">
      <c r="A1283" s="1"/>
      <c r="B1283" s="1"/>
      <c r="C1283" s="3"/>
      <c r="D1283" s="3"/>
      <c r="E1283" s="3"/>
      <c r="F1283" s="3"/>
      <c r="G1283" s="3"/>
      <c r="H1283" s="193"/>
      <c r="I1283" s="163"/>
      <c r="J1283" s="3"/>
      <c r="K1283" s="5"/>
      <c r="L1283" s="6"/>
      <c r="M1283" s="6"/>
      <c r="N1283" s="291"/>
      <c r="O1283" s="285"/>
      <c r="P1283" s="65"/>
      <c r="Q1283" s="65"/>
      <c r="R1283" s="65"/>
      <c r="S1283" s="65"/>
      <c r="T1283" s="65"/>
      <c r="U1283" s="65"/>
      <c r="V1283" s="65"/>
      <c r="W1283" s="65"/>
      <c r="X1283" s="65"/>
      <c r="Y1283" s="65"/>
      <c r="Z1283" s="38" t="str">
        <f t="array" ref="Z1283">IFERROR(xlookup(C:C,'Follow up.1'!A:A,'Follow up.1'!AF:AF),"-")</f>
        <v>-</v>
      </c>
      <c r="AA1283" s="6"/>
      <c r="AB1283" s="6"/>
      <c r="AC1283" s="6"/>
      <c r="AD1283" s="6"/>
      <c r="AE1283" s="6"/>
      <c r="AF1283" s="6"/>
      <c r="AG1283" s="6"/>
      <c r="AH1283" s="6"/>
      <c r="AI1283" s="6"/>
      <c r="AJ1283" s="6"/>
      <c r="AK1283" s="6"/>
      <c r="AL1283" s="6"/>
      <c r="AM1283" s="6"/>
      <c r="AN1283" s="39" t="str">
        <f t="array" ref="AN1283">IFNA(TEXT(XLOOKUP(C:C,'Follow up.2'!B:B,'Follow up.2'!AF:AF), "mm/yyyy"), "-")</f>
        <v>-</v>
      </c>
      <c r="AO1283" s="6"/>
      <c r="AP1283" s="3"/>
      <c r="AQ1283" s="3"/>
      <c r="AR1283" s="3"/>
      <c r="AS1283" s="3"/>
      <c r="AT1283" s="3"/>
      <c r="AU1283" s="3"/>
      <c r="AV1283" s="3"/>
      <c r="AW1283" s="3"/>
      <c r="AX1283" s="3"/>
      <c r="AY1283" s="3"/>
      <c r="AZ1283" s="3"/>
      <c r="BA1283" s="3"/>
      <c r="BB1283" s="3"/>
      <c r="BC1283" s="3"/>
      <c r="BD1283" s="3"/>
      <c r="BE1283" s="3"/>
      <c r="BF1283" s="3"/>
      <c r="BG1283" s="3"/>
      <c r="BH1283" s="3"/>
      <c r="BI1283" s="3"/>
    </row>
    <row r="1284" ht="12.75" customHeight="1">
      <c r="A1284" s="1"/>
      <c r="B1284" s="1"/>
      <c r="C1284" s="3"/>
      <c r="D1284" s="3"/>
      <c r="E1284" s="3"/>
      <c r="F1284" s="3"/>
      <c r="G1284" s="3"/>
      <c r="H1284" s="193"/>
      <c r="I1284" s="163"/>
      <c r="J1284" s="3"/>
      <c r="K1284" s="5"/>
      <c r="L1284" s="6"/>
      <c r="M1284" s="6"/>
      <c r="N1284" s="291"/>
      <c r="O1284" s="285"/>
      <c r="P1284" s="65"/>
      <c r="Q1284" s="65"/>
      <c r="R1284" s="65"/>
      <c r="S1284" s="65"/>
      <c r="T1284" s="65"/>
      <c r="U1284" s="65"/>
      <c r="V1284" s="65"/>
      <c r="W1284" s="65"/>
      <c r="X1284" s="65"/>
      <c r="Y1284" s="65"/>
      <c r="Z1284" s="38" t="str">
        <f t="array" ref="Z1284">IFERROR(xlookup(C:C,'Follow up.1'!A:A,'Follow up.1'!AF:AF),"-")</f>
        <v>-</v>
      </c>
      <c r="AA1284" s="6"/>
      <c r="AB1284" s="6"/>
      <c r="AC1284" s="6"/>
      <c r="AD1284" s="6"/>
      <c r="AE1284" s="6"/>
      <c r="AF1284" s="6"/>
      <c r="AG1284" s="6"/>
      <c r="AH1284" s="6"/>
      <c r="AI1284" s="6"/>
      <c r="AJ1284" s="6"/>
      <c r="AK1284" s="6"/>
      <c r="AL1284" s="6"/>
      <c r="AM1284" s="6"/>
      <c r="AN1284" s="39" t="str">
        <f t="array" ref="AN1284">IFNA(TEXT(XLOOKUP(C:C,'Follow up.2'!B:B,'Follow up.2'!AF:AF), "mm/yyyy"), "-")</f>
        <v>-</v>
      </c>
      <c r="AO1284" s="6"/>
      <c r="AP1284" s="3"/>
      <c r="AQ1284" s="3"/>
      <c r="AR1284" s="3"/>
      <c r="AS1284" s="3"/>
      <c r="AT1284" s="3"/>
      <c r="AU1284" s="3"/>
      <c r="AV1284" s="3"/>
      <c r="AW1284" s="3"/>
      <c r="AX1284" s="3"/>
      <c r="AY1284" s="3"/>
      <c r="AZ1284" s="3"/>
      <c r="BA1284" s="3"/>
      <c r="BB1284" s="3"/>
      <c r="BC1284" s="3"/>
      <c r="BD1284" s="3"/>
      <c r="BE1284" s="3"/>
      <c r="BF1284" s="3"/>
      <c r="BG1284" s="3"/>
      <c r="BH1284" s="3"/>
      <c r="BI1284" s="3"/>
    </row>
    <row r="1285" ht="12.75" customHeight="1">
      <c r="A1285" s="1"/>
      <c r="B1285" s="1"/>
      <c r="C1285" s="3"/>
      <c r="D1285" s="3"/>
      <c r="E1285" s="3"/>
      <c r="F1285" s="3"/>
      <c r="G1285" s="3"/>
      <c r="H1285" s="193"/>
      <c r="I1285" s="163"/>
      <c r="J1285" s="3"/>
      <c r="K1285" s="5"/>
      <c r="L1285" s="6"/>
      <c r="M1285" s="6"/>
      <c r="N1285" s="291"/>
      <c r="O1285" s="285"/>
      <c r="P1285" s="65"/>
      <c r="Q1285" s="65"/>
      <c r="R1285" s="65"/>
      <c r="S1285" s="65"/>
      <c r="T1285" s="65"/>
      <c r="U1285" s="65"/>
      <c r="V1285" s="65"/>
      <c r="W1285" s="65"/>
      <c r="X1285" s="65"/>
      <c r="Y1285" s="65"/>
      <c r="Z1285" s="38" t="str">
        <f t="array" ref="Z1285">IFERROR(xlookup(C:C,'Follow up.1'!A:A,'Follow up.1'!AF:AF),"-")</f>
        <v>-</v>
      </c>
      <c r="AA1285" s="6"/>
      <c r="AB1285" s="6"/>
      <c r="AC1285" s="6"/>
      <c r="AD1285" s="6"/>
      <c r="AE1285" s="6"/>
      <c r="AF1285" s="6"/>
      <c r="AG1285" s="6"/>
      <c r="AH1285" s="6"/>
      <c r="AI1285" s="6"/>
      <c r="AJ1285" s="6"/>
      <c r="AK1285" s="6"/>
      <c r="AL1285" s="6"/>
      <c r="AM1285" s="6"/>
      <c r="AN1285" s="39" t="str">
        <f t="array" ref="AN1285">IFNA(TEXT(XLOOKUP(C:C,'Follow up.2'!B:B,'Follow up.2'!AF:AF), "mm/yyyy"), "-")</f>
        <v>-</v>
      </c>
      <c r="AO1285" s="6"/>
      <c r="AP1285" s="3"/>
      <c r="AQ1285" s="3"/>
      <c r="AR1285" s="3"/>
      <c r="AS1285" s="3"/>
      <c r="AT1285" s="3"/>
      <c r="AU1285" s="3"/>
      <c r="AV1285" s="3"/>
      <c r="AW1285" s="3"/>
      <c r="AX1285" s="3"/>
      <c r="AY1285" s="3"/>
      <c r="AZ1285" s="3"/>
      <c r="BA1285" s="3"/>
      <c r="BB1285" s="3"/>
      <c r="BC1285" s="3"/>
      <c r="BD1285" s="3"/>
      <c r="BE1285" s="3"/>
      <c r="BF1285" s="3"/>
      <c r="BG1285" s="3"/>
      <c r="BH1285" s="3"/>
      <c r="BI1285" s="3"/>
    </row>
    <row r="1286" ht="12.75" customHeight="1">
      <c r="A1286" s="1"/>
      <c r="B1286" s="1"/>
      <c r="C1286" s="3"/>
      <c r="D1286" s="3"/>
      <c r="E1286" s="3"/>
      <c r="F1286" s="3"/>
      <c r="G1286" s="3"/>
      <c r="H1286" s="193"/>
      <c r="I1286" s="163"/>
      <c r="J1286" s="3"/>
      <c r="K1286" s="5"/>
      <c r="L1286" s="6"/>
      <c r="M1286" s="6"/>
      <c r="N1286" s="291"/>
      <c r="O1286" s="285"/>
      <c r="P1286" s="65"/>
      <c r="Q1286" s="65"/>
      <c r="R1286" s="65"/>
      <c r="S1286" s="65"/>
      <c r="T1286" s="65"/>
      <c r="U1286" s="65"/>
      <c r="V1286" s="65"/>
      <c r="W1286" s="65"/>
      <c r="X1286" s="65"/>
      <c r="Y1286" s="65"/>
      <c r="Z1286" s="38" t="str">
        <f t="array" ref="Z1286">IFERROR(xlookup(C:C,'Follow up.1'!A:A,'Follow up.1'!AF:AF),"-")</f>
        <v>-</v>
      </c>
      <c r="AA1286" s="6"/>
      <c r="AB1286" s="6"/>
      <c r="AC1286" s="6"/>
      <c r="AD1286" s="6"/>
      <c r="AE1286" s="6"/>
      <c r="AF1286" s="6"/>
      <c r="AG1286" s="6"/>
      <c r="AH1286" s="6"/>
      <c r="AI1286" s="6"/>
      <c r="AJ1286" s="6"/>
      <c r="AK1286" s="6"/>
      <c r="AL1286" s="6"/>
      <c r="AM1286" s="6"/>
      <c r="AN1286" s="39" t="str">
        <f t="array" ref="AN1286">IFNA(TEXT(XLOOKUP(C:C,'Follow up.2'!B:B,'Follow up.2'!AF:AF), "mm/yyyy"), "-")</f>
        <v>-</v>
      </c>
      <c r="AO1286" s="6"/>
      <c r="AP1286" s="3"/>
      <c r="AQ1286" s="3"/>
      <c r="AR1286" s="3"/>
      <c r="AS1286" s="3"/>
      <c r="AT1286" s="3"/>
      <c r="AU1286" s="3"/>
      <c r="AV1286" s="3"/>
      <c r="AW1286" s="3"/>
      <c r="AX1286" s="3"/>
      <c r="AY1286" s="3"/>
      <c r="AZ1286" s="3"/>
      <c r="BA1286" s="3"/>
      <c r="BB1286" s="3"/>
      <c r="BC1286" s="3"/>
      <c r="BD1286" s="3"/>
      <c r="BE1286" s="3"/>
      <c r="BF1286" s="3"/>
      <c r="BG1286" s="3"/>
      <c r="BH1286" s="3"/>
      <c r="BI1286" s="3"/>
    </row>
    <row r="1287" ht="12.75" customHeight="1">
      <c r="A1287" s="1"/>
      <c r="B1287" s="1"/>
      <c r="C1287" s="3"/>
      <c r="D1287" s="3"/>
      <c r="E1287" s="3"/>
      <c r="F1287" s="3"/>
      <c r="G1287" s="3"/>
      <c r="H1287" s="193"/>
      <c r="I1287" s="163"/>
      <c r="J1287" s="3"/>
      <c r="K1287" s="5"/>
      <c r="L1287" s="6"/>
      <c r="M1287" s="6"/>
      <c r="N1287" s="291"/>
      <c r="O1287" s="285"/>
      <c r="P1287" s="65"/>
      <c r="Q1287" s="65"/>
      <c r="R1287" s="65"/>
      <c r="S1287" s="65"/>
      <c r="T1287" s="65"/>
      <c r="U1287" s="65"/>
      <c r="V1287" s="65"/>
      <c r="W1287" s="65"/>
      <c r="X1287" s="65"/>
      <c r="Y1287" s="65"/>
      <c r="Z1287" s="38" t="str">
        <f t="array" ref="Z1287">IFERROR(xlookup(C:C,'Follow up.1'!A:A,'Follow up.1'!AF:AF),"-")</f>
        <v>-</v>
      </c>
      <c r="AA1287" s="6"/>
      <c r="AB1287" s="6"/>
      <c r="AC1287" s="6"/>
      <c r="AD1287" s="6"/>
      <c r="AE1287" s="6"/>
      <c r="AF1287" s="6"/>
      <c r="AG1287" s="6"/>
      <c r="AH1287" s="6"/>
      <c r="AI1287" s="6"/>
      <c r="AJ1287" s="6"/>
      <c r="AK1287" s="6"/>
      <c r="AL1287" s="6"/>
      <c r="AM1287" s="6"/>
      <c r="AN1287" s="39" t="str">
        <f t="array" ref="AN1287">IFNA(TEXT(XLOOKUP(C:C,'Follow up.2'!B:B,'Follow up.2'!AF:AF), "mm/yyyy"), "-")</f>
        <v>-</v>
      </c>
      <c r="AO1287" s="6"/>
      <c r="AP1287" s="3"/>
      <c r="AQ1287" s="3"/>
      <c r="AR1287" s="3"/>
      <c r="AS1287" s="3"/>
      <c r="AT1287" s="3"/>
      <c r="AU1287" s="3"/>
      <c r="AV1287" s="3"/>
      <c r="AW1287" s="3"/>
      <c r="AX1287" s="3"/>
      <c r="AY1287" s="3"/>
      <c r="AZ1287" s="3"/>
      <c r="BA1287" s="3"/>
      <c r="BB1287" s="3"/>
      <c r="BC1287" s="3"/>
      <c r="BD1287" s="3"/>
      <c r="BE1287" s="3"/>
      <c r="BF1287" s="3"/>
      <c r="BG1287" s="3"/>
      <c r="BH1287" s="3"/>
      <c r="BI1287" s="3"/>
    </row>
    <row r="1288" ht="12.75" customHeight="1">
      <c r="A1288" s="1"/>
      <c r="B1288" s="1"/>
      <c r="C1288" s="3"/>
      <c r="D1288" s="3"/>
      <c r="E1288" s="3"/>
      <c r="F1288" s="3"/>
      <c r="G1288" s="3"/>
      <c r="H1288" s="193"/>
      <c r="I1288" s="163"/>
      <c r="J1288" s="3"/>
      <c r="K1288" s="5"/>
      <c r="L1288" s="6"/>
      <c r="M1288" s="6"/>
      <c r="N1288" s="291"/>
      <c r="O1288" s="285"/>
      <c r="P1288" s="65"/>
      <c r="Q1288" s="65"/>
      <c r="R1288" s="65"/>
      <c r="S1288" s="65"/>
      <c r="T1288" s="65"/>
      <c r="U1288" s="65"/>
      <c r="V1288" s="65"/>
      <c r="W1288" s="65"/>
      <c r="X1288" s="65"/>
      <c r="Y1288" s="65"/>
      <c r="Z1288" s="38" t="str">
        <f t="array" ref="Z1288">IFERROR(xlookup(C:C,'Follow up.1'!A:A,'Follow up.1'!AF:AF),"-")</f>
        <v>-</v>
      </c>
      <c r="AA1288" s="6"/>
      <c r="AB1288" s="6"/>
      <c r="AC1288" s="6"/>
      <c r="AD1288" s="6"/>
      <c r="AE1288" s="6"/>
      <c r="AF1288" s="6"/>
      <c r="AG1288" s="6"/>
      <c r="AH1288" s="6"/>
      <c r="AI1288" s="6"/>
      <c r="AJ1288" s="6"/>
      <c r="AK1288" s="6"/>
      <c r="AL1288" s="6"/>
      <c r="AM1288" s="6"/>
      <c r="AN1288" s="39" t="str">
        <f t="array" ref="AN1288">IFNA(TEXT(XLOOKUP(C:C,'Follow up.2'!B:B,'Follow up.2'!AF:AF), "mm/yyyy"), "-")</f>
        <v>-</v>
      </c>
      <c r="AO1288" s="6"/>
      <c r="AP1288" s="3"/>
      <c r="AQ1288" s="3"/>
      <c r="AR1288" s="3"/>
      <c r="AS1288" s="3"/>
      <c r="AT1288" s="3"/>
      <c r="AU1288" s="3"/>
      <c r="AV1288" s="3"/>
      <c r="AW1288" s="3"/>
      <c r="AX1288" s="3"/>
      <c r="AY1288" s="3"/>
      <c r="AZ1288" s="3"/>
      <c r="BA1288" s="3"/>
      <c r="BB1288" s="3"/>
      <c r="BC1288" s="3"/>
      <c r="BD1288" s="3"/>
      <c r="BE1288" s="3"/>
      <c r="BF1288" s="3"/>
      <c r="BG1288" s="3"/>
      <c r="BH1288" s="3"/>
      <c r="BI1288" s="3"/>
    </row>
    <row r="1289" ht="12.75" customHeight="1">
      <c r="A1289" s="1"/>
      <c r="B1289" s="1"/>
      <c r="C1289" s="3"/>
      <c r="D1289" s="3"/>
      <c r="E1289" s="3"/>
      <c r="F1289" s="3"/>
      <c r="G1289" s="3"/>
      <c r="H1289" s="193"/>
      <c r="I1289" s="163"/>
      <c r="J1289" s="3"/>
      <c r="K1289" s="5"/>
      <c r="L1289" s="6"/>
      <c r="M1289" s="6"/>
      <c r="N1289" s="291"/>
      <c r="O1289" s="285"/>
      <c r="P1289" s="65"/>
      <c r="Q1289" s="65"/>
      <c r="R1289" s="65"/>
      <c r="S1289" s="65"/>
      <c r="T1289" s="65"/>
      <c r="U1289" s="65"/>
      <c r="V1289" s="65"/>
      <c r="W1289" s="65"/>
      <c r="X1289" s="65"/>
      <c r="Y1289" s="65"/>
      <c r="Z1289" s="38" t="str">
        <f t="array" ref="Z1289">IFERROR(xlookup(C:C,'Follow up.1'!A:A,'Follow up.1'!AF:AF),"-")</f>
        <v>-</v>
      </c>
      <c r="AA1289" s="6"/>
      <c r="AB1289" s="6"/>
      <c r="AC1289" s="6"/>
      <c r="AD1289" s="6"/>
      <c r="AE1289" s="6"/>
      <c r="AF1289" s="6"/>
      <c r="AG1289" s="6"/>
      <c r="AH1289" s="6"/>
      <c r="AI1289" s="6"/>
      <c r="AJ1289" s="6"/>
      <c r="AK1289" s="6"/>
      <c r="AL1289" s="6"/>
      <c r="AM1289" s="6"/>
      <c r="AN1289" s="39" t="str">
        <f t="array" ref="AN1289">IFNA(TEXT(XLOOKUP(C:C,'Follow up.2'!B:B,'Follow up.2'!AF:AF), "mm/yyyy"), "-")</f>
        <v>-</v>
      </c>
      <c r="AO1289" s="6"/>
      <c r="AP1289" s="3"/>
      <c r="AQ1289" s="3"/>
      <c r="AR1289" s="3"/>
      <c r="AS1289" s="3"/>
      <c r="AT1289" s="3"/>
      <c r="AU1289" s="3"/>
      <c r="AV1289" s="3"/>
      <c r="AW1289" s="3"/>
      <c r="AX1289" s="3"/>
      <c r="AY1289" s="3"/>
      <c r="AZ1289" s="3"/>
      <c r="BA1289" s="3"/>
      <c r="BB1289" s="3"/>
      <c r="BC1289" s="3"/>
      <c r="BD1289" s="3"/>
      <c r="BE1289" s="3"/>
      <c r="BF1289" s="3"/>
      <c r="BG1289" s="3"/>
      <c r="BH1289" s="3"/>
      <c r="BI1289" s="3"/>
    </row>
    <row r="1290" ht="12.75" customHeight="1">
      <c r="A1290" s="1"/>
      <c r="B1290" s="1"/>
      <c r="C1290" s="3"/>
      <c r="D1290" s="3"/>
      <c r="E1290" s="3"/>
      <c r="F1290" s="3"/>
      <c r="G1290" s="3"/>
      <c r="H1290" s="193"/>
      <c r="I1290" s="163"/>
      <c r="J1290" s="3"/>
      <c r="K1290" s="5"/>
      <c r="L1290" s="6"/>
      <c r="M1290" s="6"/>
      <c r="N1290" s="291"/>
      <c r="O1290" s="285"/>
      <c r="P1290" s="65"/>
      <c r="Q1290" s="65"/>
      <c r="R1290" s="65"/>
      <c r="S1290" s="65"/>
      <c r="T1290" s="65"/>
      <c r="U1290" s="65"/>
      <c r="V1290" s="65"/>
      <c r="W1290" s="65"/>
      <c r="X1290" s="65"/>
      <c r="Y1290" s="65"/>
      <c r="Z1290" s="38" t="str">
        <f t="array" ref="Z1290">IFERROR(xlookup(C:C,'Follow up.1'!A:A,'Follow up.1'!AF:AF),"-")</f>
        <v>-</v>
      </c>
      <c r="AA1290" s="6"/>
      <c r="AB1290" s="6"/>
      <c r="AC1290" s="6"/>
      <c r="AD1290" s="6"/>
      <c r="AE1290" s="6"/>
      <c r="AF1290" s="6"/>
      <c r="AG1290" s="6"/>
      <c r="AH1290" s="6"/>
      <c r="AI1290" s="6"/>
      <c r="AJ1290" s="6"/>
      <c r="AK1290" s="6"/>
      <c r="AL1290" s="6"/>
      <c r="AM1290" s="6"/>
      <c r="AN1290" s="39" t="str">
        <f t="array" ref="AN1290">IFNA(TEXT(XLOOKUP(C:C,'Follow up.2'!B:B,'Follow up.2'!AF:AF), "mm/yyyy"), "-")</f>
        <v>-</v>
      </c>
      <c r="AO1290" s="6"/>
      <c r="AP1290" s="3"/>
      <c r="AQ1290" s="3"/>
      <c r="AR1290" s="3"/>
      <c r="AS1290" s="3"/>
      <c r="AT1290" s="3"/>
      <c r="AU1290" s="3"/>
      <c r="AV1290" s="3"/>
      <c r="AW1290" s="3"/>
      <c r="AX1290" s="3"/>
      <c r="AY1290" s="3"/>
      <c r="AZ1290" s="3"/>
      <c r="BA1290" s="3"/>
      <c r="BB1290" s="3"/>
      <c r="BC1290" s="3"/>
      <c r="BD1290" s="3"/>
      <c r="BE1290" s="3"/>
      <c r="BF1290" s="3"/>
      <c r="BG1290" s="3"/>
      <c r="BH1290" s="3"/>
      <c r="BI1290" s="3"/>
    </row>
    <row r="1291" ht="12.75" customHeight="1">
      <c r="A1291" s="1"/>
      <c r="B1291" s="1"/>
      <c r="C1291" s="3"/>
      <c r="D1291" s="3"/>
      <c r="E1291" s="3"/>
      <c r="F1291" s="3"/>
      <c r="G1291" s="3"/>
      <c r="H1291" s="193"/>
      <c r="I1291" s="163"/>
      <c r="J1291" s="3"/>
      <c r="K1291" s="5"/>
      <c r="L1291" s="6"/>
      <c r="M1291" s="6"/>
      <c r="N1291" s="291"/>
      <c r="O1291" s="285"/>
      <c r="P1291" s="65"/>
      <c r="Q1291" s="65"/>
      <c r="R1291" s="65"/>
      <c r="S1291" s="65"/>
      <c r="T1291" s="65"/>
      <c r="U1291" s="65"/>
      <c r="V1291" s="65"/>
      <c r="W1291" s="65"/>
      <c r="X1291" s="65"/>
      <c r="Y1291" s="65"/>
      <c r="Z1291" s="38" t="str">
        <f t="array" ref="Z1291">IFERROR(xlookup(C:C,'Follow up.1'!A:A,'Follow up.1'!AF:AF),"-")</f>
        <v>-</v>
      </c>
      <c r="AA1291" s="6"/>
      <c r="AB1291" s="6"/>
      <c r="AC1291" s="6"/>
      <c r="AD1291" s="6"/>
      <c r="AE1291" s="6"/>
      <c r="AF1291" s="6"/>
      <c r="AG1291" s="6"/>
      <c r="AH1291" s="6"/>
      <c r="AI1291" s="6"/>
      <c r="AJ1291" s="6"/>
      <c r="AK1291" s="6"/>
      <c r="AL1291" s="6"/>
      <c r="AM1291" s="6"/>
      <c r="AN1291" s="39" t="str">
        <f t="array" ref="AN1291">IFNA(TEXT(XLOOKUP(C:C,'Follow up.2'!B:B,'Follow up.2'!AF:AF), "mm/yyyy"), "-")</f>
        <v>-</v>
      </c>
      <c r="AO1291" s="6"/>
      <c r="AP1291" s="3"/>
      <c r="AQ1291" s="3"/>
      <c r="AR1291" s="3"/>
      <c r="AS1291" s="3"/>
      <c r="AT1291" s="3"/>
      <c r="AU1291" s="3"/>
      <c r="AV1291" s="3"/>
      <c r="AW1291" s="3"/>
      <c r="AX1291" s="3"/>
      <c r="AY1291" s="3"/>
      <c r="AZ1291" s="3"/>
      <c r="BA1291" s="3"/>
      <c r="BB1291" s="3"/>
      <c r="BC1291" s="3"/>
      <c r="BD1291" s="3"/>
      <c r="BE1291" s="3"/>
      <c r="BF1291" s="3"/>
      <c r="BG1291" s="3"/>
      <c r="BH1291" s="3"/>
      <c r="BI1291" s="3"/>
    </row>
    <row r="1292" ht="12.75" customHeight="1">
      <c r="A1292" s="1"/>
      <c r="B1292" s="1"/>
      <c r="C1292" s="3"/>
      <c r="D1292" s="3"/>
      <c r="E1292" s="3"/>
      <c r="F1292" s="3"/>
      <c r="G1292" s="3"/>
      <c r="H1292" s="193"/>
      <c r="I1292" s="163"/>
      <c r="J1292" s="3"/>
      <c r="K1292" s="5"/>
      <c r="L1292" s="6"/>
      <c r="M1292" s="6"/>
      <c r="N1292" s="291"/>
      <c r="O1292" s="285"/>
      <c r="P1292" s="65"/>
      <c r="Q1292" s="65"/>
      <c r="R1292" s="65"/>
      <c r="S1292" s="65"/>
      <c r="T1292" s="65"/>
      <c r="U1292" s="65"/>
      <c r="V1292" s="65"/>
      <c r="W1292" s="65"/>
      <c r="X1292" s="65"/>
      <c r="Y1292" s="65"/>
      <c r="Z1292" s="38" t="str">
        <f t="array" ref="Z1292">IFERROR(xlookup(C:C,'Follow up.1'!A:A,'Follow up.1'!AF:AF),"-")</f>
        <v>-</v>
      </c>
      <c r="AA1292" s="6"/>
      <c r="AB1292" s="6"/>
      <c r="AC1292" s="6"/>
      <c r="AD1292" s="6"/>
      <c r="AE1292" s="6"/>
      <c r="AF1292" s="6"/>
      <c r="AG1292" s="6"/>
      <c r="AH1292" s="6"/>
      <c r="AI1292" s="6"/>
      <c r="AJ1292" s="6"/>
      <c r="AK1292" s="6"/>
      <c r="AL1292" s="6"/>
      <c r="AM1292" s="6"/>
      <c r="AN1292" s="39" t="str">
        <f t="array" ref="AN1292">IFNA(TEXT(XLOOKUP(C:C,'Follow up.2'!B:B,'Follow up.2'!AF:AF), "mm/yyyy"), "-")</f>
        <v>-</v>
      </c>
      <c r="AO1292" s="6"/>
      <c r="AP1292" s="3"/>
      <c r="AQ1292" s="3"/>
      <c r="AR1292" s="3"/>
      <c r="AS1292" s="3"/>
      <c r="AT1292" s="3"/>
      <c r="AU1292" s="3"/>
      <c r="AV1292" s="3"/>
      <c r="AW1292" s="3"/>
      <c r="AX1292" s="3"/>
      <c r="AY1292" s="3"/>
      <c r="AZ1292" s="3"/>
      <c r="BA1292" s="3"/>
      <c r="BB1292" s="3"/>
      <c r="BC1292" s="3"/>
      <c r="BD1292" s="3"/>
      <c r="BE1292" s="3"/>
      <c r="BF1292" s="3"/>
      <c r="BG1292" s="3"/>
      <c r="BH1292" s="3"/>
      <c r="BI1292" s="3"/>
    </row>
    <row r="1293" ht="12.75" customHeight="1">
      <c r="A1293" s="1"/>
      <c r="B1293" s="1"/>
      <c r="C1293" s="3"/>
      <c r="D1293" s="3"/>
      <c r="E1293" s="3"/>
      <c r="F1293" s="3"/>
      <c r="G1293" s="3"/>
      <c r="H1293" s="193"/>
      <c r="I1293" s="163"/>
      <c r="J1293" s="3"/>
      <c r="K1293" s="5"/>
      <c r="L1293" s="6"/>
      <c r="M1293" s="6"/>
      <c r="N1293" s="291"/>
      <c r="O1293" s="285"/>
      <c r="P1293" s="65"/>
      <c r="Q1293" s="65"/>
      <c r="R1293" s="65"/>
      <c r="S1293" s="65"/>
      <c r="T1293" s="65"/>
      <c r="U1293" s="65"/>
      <c r="V1293" s="65"/>
      <c r="W1293" s="65"/>
      <c r="X1293" s="65"/>
      <c r="Y1293" s="65"/>
      <c r="Z1293" s="38" t="str">
        <f t="array" ref="Z1293">IFERROR(xlookup(C:C,'Follow up.1'!A:A,'Follow up.1'!AF:AF),"-")</f>
        <v>-</v>
      </c>
      <c r="AA1293" s="6"/>
      <c r="AB1293" s="6"/>
      <c r="AC1293" s="6"/>
      <c r="AD1293" s="6"/>
      <c r="AE1293" s="6"/>
      <c r="AF1293" s="6"/>
      <c r="AG1293" s="6"/>
      <c r="AH1293" s="6"/>
      <c r="AI1293" s="6"/>
      <c r="AJ1293" s="6"/>
      <c r="AK1293" s="6"/>
      <c r="AL1293" s="6"/>
      <c r="AM1293" s="6"/>
      <c r="AN1293" s="39" t="str">
        <f t="array" ref="AN1293">IFNA(TEXT(XLOOKUP(C:C,'Follow up.2'!B:B,'Follow up.2'!AF:AF), "mm/yyyy"), "-")</f>
        <v>-</v>
      </c>
      <c r="AO1293" s="6"/>
      <c r="AP1293" s="3"/>
      <c r="AQ1293" s="3"/>
      <c r="AR1293" s="3"/>
      <c r="AS1293" s="3"/>
      <c r="AT1293" s="3"/>
      <c r="AU1293" s="3"/>
      <c r="AV1293" s="3"/>
      <c r="AW1293" s="3"/>
      <c r="AX1293" s="3"/>
      <c r="AY1293" s="3"/>
      <c r="AZ1293" s="3"/>
      <c r="BA1293" s="3"/>
      <c r="BB1293" s="3"/>
      <c r="BC1293" s="3"/>
      <c r="BD1293" s="3"/>
      <c r="BE1293" s="3"/>
      <c r="BF1293" s="3"/>
      <c r="BG1293" s="3"/>
      <c r="BH1293" s="3"/>
      <c r="BI1293" s="3"/>
    </row>
    <row r="1294" ht="12.75" customHeight="1">
      <c r="A1294" s="1"/>
      <c r="B1294" s="1"/>
      <c r="C1294" s="3"/>
      <c r="D1294" s="3"/>
      <c r="E1294" s="3"/>
      <c r="F1294" s="3"/>
      <c r="G1294" s="3"/>
      <c r="H1294" s="193"/>
      <c r="I1294" s="163"/>
      <c r="J1294" s="3"/>
      <c r="K1294" s="5"/>
      <c r="L1294" s="6"/>
      <c r="M1294" s="6"/>
      <c r="N1294" s="291"/>
      <c r="O1294" s="285"/>
      <c r="P1294" s="65"/>
      <c r="Q1294" s="65"/>
      <c r="R1294" s="65"/>
      <c r="S1294" s="65"/>
      <c r="T1294" s="65"/>
      <c r="U1294" s="65"/>
      <c r="V1294" s="65"/>
      <c r="W1294" s="65"/>
      <c r="X1294" s="65"/>
      <c r="Y1294" s="65"/>
      <c r="Z1294" s="38" t="str">
        <f t="array" ref="Z1294">IFERROR(xlookup(C:C,'Follow up.1'!A:A,'Follow up.1'!AF:AF),"-")</f>
        <v>-</v>
      </c>
      <c r="AA1294" s="6"/>
      <c r="AB1294" s="6"/>
      <c r="AC1294" s="6"/>
      <c r="AD1294" s="6"/>
      <c r="AE1294" s="6"/>
      <c r="AF1294" s="6"/>
      <c r="AG1294" s="6"/>
      <c r="AH1294" s="6"/>
      <c r="AI1294" s="6"/>
      <c r="AJ1294" s="6"/>
      <c r="AK1294" s="6"/>
      <c r="AL1294" s="6"/>
      <c r="AM1294" s="6"/>
      <c r="AN1294" s="39" t="str">
        <f t="array" ref="AN1294">IFNA(TEXT(XLOOKUP(C:C,'Follow up.2'!B:B,'Follow up.2'!AF:AF), "mm/yyyy"), "-")</f>
        <v>-</v>
      </c>
      <c r="AO1294" s="6"/>
      <c r="AP1294" s="3"/>
      <c r="AQ1294" s="3"/>
      <c r="AR1294" s="3"/>
      <c r="AS1294" s="3"/>
      <c r="AT1294" s="3"/>
      <c r="AU1294" s="3"/>
      <c r="AV1294" s="3"/>
      <c r="AW1294" s="3"/>
      <c r="AX1294" s="3"/>
      <c r="AY1294" s="3"/>
      <c r="AZ1294" s="3"/>
      <c r="BA1294" s="3"/>
      <c r="BB1294" s="3"/>
      <c r="BC1294" s="3"/>
      <c r="BD1294" s="3"/>
      <c r="BE1294" s="3"/>
      <c r="BF1294" s="3"/>
      <c r="BG1294" s="3"/>
      <c r="BH1294" s="3"/>
      <c r="BI1294" s="3"/>
    </row>
    <row r="1295" ht="12.75" customHeight="1">
      <c r="A1295" s="1"/>
      <c r="B1295" s="1"/>
      <c r="C1295" s="3"/>
      <c r="D1295" s="3"/>
      <c r="E1295" s="3"/>
      <c r="F1295" s="3"/>
      <c r="G1295" s="3"/>
      <c r="H1295" s="193"/>
      <c r="I1295" s="163"/>
      <c r="J1295" s="3"/>
      <c r="K1295" s="5"/>
      <c r="L1295" s="6"/>
      <c r="M1295" s="6"/>
      <c r="N1295" s="291"/>
      <c r="O1295" s="285"/>
      <c r="P1295" s="65"/>
      <c r="Q1295" s="65"/>
      <c r="R1295" s="65"/>
      <c r="S1295" s="65"/>
      <c r="T1295" s="65"/>
      <c r="U1295" s="65"/>
      <c r="V1295" s="65"/>
      <c r="W1295" s="65"/>
      <c r="X1295" s="65"/>
      <c r="Y1295" s="65"/>
      <c r="Z1295" s="38" t="str">
        <f t="array" ref="Z1295">IFERROR(xlookup(C:C,'Follow up.1'!A:A,'Follow up.1'!AF:AF),"-")</f>
        <v>-</v>
      </c>
      <c r="AA1295" s="6"/>
      <c r="AB1295" s="6"/>
      <c r="AC1295" s="6"/>
      <c r="AD1295" s="6"/>
      <c r="AE1295" s="6"/>
      <c r="AF1295" s="6"/>
      <c r="AG1295" s="6"/>
      <c r="AH1295" s="6"/>
      <c r="AI1295" s="6"/>
      <c r="AJ1295" s="6"/>
      <c r="AK1295" s="6"/>
      <c r="AL1295" s="6"/>
      <c r="AM1295" s="6"/>
      <c r="AN1295" s="39" t="str">
        <f t="array" ref="AN1295">IFNA(TEXT(XLOOKUP(C:C,'Follow up.2'!B:B,'Follow up.2'!AF:AF), "mm/yyyy"), "-")</f>
        <v>-</v>
      </c>
      <c r="AO1295" s="6"/>
      <c r="AP1295" s="3"/>
      <c r="AQ1295" s="3"/>
      <c r="AR1295" s="3"/>
      <c r="AS1295" s="3"/>
      <c r="AT1295" s="3"/>
      <c r="AU1295" s="3"/>
      <c r="AV1295" s="3"/>
      <c r="AW1295" s="3"/>
      <c r="AX1295" s="3"/>
      <c r="AY1295" s="3"/>
      <c r="AZ1295" s="3"/>
      <c r="BA1295" s="3"/>
      <c r="BB1295" s="3"/>
      <c r="BC1295" s="3"/>
      <c r="BD1295" s="3"/>
      <c r="BE1295" s="3"/>
      <c r="BF1295" s="3"/>
      <c r="BG1295" s="3"/>
      <c r="BH1295" s="3"/>
      <c r="BI1295" s="3"/>
    </row>
    <row r="1296" ht="12.75" customHeight="1">
      <c r="A1296" s="1"/>
      <c r="B1296" s="1"/>
      <c r="C1296" s="3"/>
      <c r="D1296" s="3"/>
      <c r="E1296" s="3"/>
      <c r="F1296" s="3"/>
      <c r="G1296" s="3"/>
      <c r="H1296" s="193"/>
      <c r="I1296" s="163"/>
      <c r="J1296" s="3"/>
      <c r="K1296" s="5"/>
      <c r="L1296" s="6"/>
      <c r="M1296" s="6"/>
      <c r="N1296" s="291"/>
      <c r="O1296" s="285"/>
      <c r="P1296" s="65"/>
      <c r="Q1296" s="65"/>
      <c r="R1296" s="65"/>
      <c r="S1296" s="65"/>
      <c r="T1296" s="65"/>
      <c r="U1296" s="65"/>
      <c r="V1296" s="65"/>
      <c r="W1296" s="65"/>
      <c r="X1296" s="65"/>
      <c r="Y1296" s="65"/>
      <c r="Z1296" s="38" t="str">
        <f t="array" ref="Z1296">IFERROR(xlookup(C:C,'Follow up.1'!A:A,'Follow up.1'!AF:AF),"-")</f>
        <v>-</v>
      </c>
      <c r="AA1296" s="6"/>
      <c r="AB1296" s="6"/>
      <c r="AC1296" s="6"/>
      <c r="AD1296" s="6"/>
      <c r="AE1296" s="6"/>
      <c r="AF1296" s="6"/>
      <c r="AG1296" s="6"/>
      <c r="AH1296" s="6"/>
      <c r="AI1296" s="6"/>
      <c r="AJ1296" s="6"/>
      <c r="AK1296" s="6"/>
      <c r="AL1296" s="6"/>
      <c r="AM1296" s="6"/>
      <c r="AN1296" s="39" t="str">
        <f t="array" ref="AN1296">IFNA(TEXT(XLOOKUP(C:C,'Follow up.2'!B:B,'Follow up.2'!AF:AF), "mm/yyyy"), "-")</f>
        <v>-</v>
      </c>
      <c r="AO1296" s="6"/>
      <c r="AP1296" s="3"/>
      <c r="AQ1296" s="3"/>
      <c r="AR1296" s="3"/>
      <c r="AS1296" s="3"/>
      <c r="AT1296" s="3"/>
      <c r="AU1296" s="3"/>
      <c r="AV1296" s="3"/>
      <c r="AW1296" s="3"/>
      <c r="AX1296" s="3"/>
      <c r="AY1296" s="3"/>
      <c r="AZ1296" s="3"/>
      <c r="BA1296" s="3"/>
      <c r="BB1296" s="3"/>
      <c r="BC1296" s="3"/>
      <c r="BD1296" s="3"/>
      <c r="BE1296" s="3"/>
      <c r="BF1296" s="3"/>
      <c r="BG1296" s="3"/>
      <c r="BH1296" s="3"/>
      <c r="BI1296" s="3"/>
    </row>
    <row r="1297" ht="12.75" customHeight="1">
      <c r="A1297" s="1"/>
      <c r="B1297" s="1"/>
      <c r="C1297" s="3"/>
      <c r="D1297" s="3"/>
      <c r="E1297" s="3"/>
      <c r="F1297" s="3"/>
      <c r="G1297" s="3"/>
      <c r="H1297" s="193"/>
      <c r="I1297" s="163"/>
      <c r="J1297" s="3"/>
      <c r="K1297" s="5"/>
      <c r="L1297" s="6"/>
      <c r="M1297" s="6"/>
      <c r="N1297" s="291"/>
      <c r="O1297" s="285"/>
      <c r="P1297" s="65"/>
      <c r="Q1297" s="65"/>
      <c r="R1297" s="65"/>
      <c r="S1297" s="65"/>
      <c r="T1297" s="65"/>
      <c r="U1297" s="65"/>
      <c r="V1297" s="65"/>
      <c r="W1297" s="65"/>
      <c r="X1297" s="65"/>
      <c r="Y1297" s="65"/>
      <c r="Z1297" s="38" t="str">
        <f t="array" ref="Z1297">IFERROR(xlookup(C:C,'Follow up.1'!A:A,'Follow up.1'!AF:AF),"-")</f>
        <v>-</v>
      </c>
      <c r="AA1297" s="6"/>
      <c r="AB1297" s="6"/>
      <c r="AC1297" s="6"/>
      <c r="AD1297" s="6"/>
      <c r="AE1297" s="6"/>
      <c r="AF1297" s="6"/>
      <c r="AG1297" s="6"/>
      <c r="AH1297" s="6"/>
      <c r="AI1297" s="6"/>
      <c r="AJ1297" s="6"/>
      <c r="AK1297" s="6"/>
      <c r="AL1297" s="6"/>
      <c r="AM1297" s="6"/>
      <c r="AN1297" s="39" t="str">
        <f t="array" ref="AN1297">IFNA(TEXT(XLOOKUP(C:C,'Follow up.2'!B:B,'Follow up.2'!AF:AF), "mm/yyyy"), "-")</f>
        <v>-</v>
      </c>
      <c r="AO1297" s="6"/>
      <c r="AP1297" s="3"/>
      <c r="AQ1297" s="3"/>
      <c r="AR1297" s="3"/>
      <c r="AS1297" s="3"/>
      <c r="AT1297" s="3"/>
      <c r="AU1297" s="3"/>
      <c r="AV1297" s="3"/>
      <c r="AW1297" s="3"/>
      <c r="AX1297" s="3"/>
      <c r="AY1297" s="3"/>
      <c r="AZ1297" s="3"/>
      <c r="BA1297" s="3"/>
      <c r="BB1297" s="3"/>
      <c r="BC1297" s="3"/>
      <c r="BD1297" s="3"/>
      <c r="BE1297" s="3"/>
      <c r="BF1297" s="3"/>
      <c r="BG1297" s="3"/>
      <c r="BH1297" s="3"/>
      <c r="BI1297" s="3"/>
    </row>
    <row r="1298" ht="12.75" customHeight="1">
      <c r="A1298" s="1"/>
      <c r="B1298" s="1"/>
      <c r="C1298" s="3"/>
      <c r="D1298" s="3"/>
      <c r="E1298" s="3"/>
      <c r="F1298" s="3"/>
      <c r="G1298" s="3"/>
      <c r="H1298" s="193"/>
      <c r="I1298" s="163"/>
      <c r="J1298" s="3"/>
      <c r="K1298" s="5"/>
      <c r="L1298" s="6"/>
      <c r="M1298" s="6"/>
      <c r="N1298" s="291"/>
      <c r="O1298" s="285"/>
      <c r="P1298" s="65"/>
      <c r="Q1298" s="65"/>
      <c r="R1298" s="65"/>
      <c r="S1298" s="65"/>
      <c r="T1298" s="65"/>
      <c r="U1298" s="65"/>
      <c r="V1298" s="65"/>
      <c r="W1298" s="65"/>
      <c r="X1298" s="65"/>
      <c r="Y1298" s="65"/>
      <c r="Z1298" s="38" t="str">
        <f t="array" ref="Z1298">IFERROR(xlookup(C:C,'Follow up.1'!A:A,'Follow up.1'!AF:AF),"-")</f>
        <v>-</v>
      </c>
      <c r="AA1298" s="6"/>
      <c r="AB1298" s="6"/>
      <c r="AC1298" s="6"/>
      <c r="AD1298" s="6"/>
      <c r="AE1298" s="6"/>
      <c r="AF1298" s="6"/>
      <c r="AG1298" s="6"/>
      <c r="AH1298" s="6"/>
      <c r="AI1298" s="6"/>
      <c r="AJ1298" s="6"/>
      <c r="AK1298" s="6"/>
      <c r="AL1298" s="6"/>
      <c r="AM1298" s="6"/>
      <c r="AN1298" s="39" t="str">
        <f t="array" ref="AN1298">IFNA(TEXT(XLOOKUP(C:C,'Follow up.2'!B:B,'Follow up.2'!AF:AF), "mm/yyyy"), "-")</f>
        <v>-</v>
      </c>
      <c r="AO1298" s="6"/>
      <c r="AP1298" s="3"/>
      <c r="AQ1298" s="3"/>
      <c r="AR1298" s="3"/>
      <c r="AS1298" s="3"/>
      <c r="AT1298" s="3"/>
      <c r="AU1298" s="3"/>
      <c r="AV1298" s="3"/>
      <c r="AW1298" s="3"/>
      <c r="AX1298" s="3"/>
      <c r="AY1298" s="3"/>
      <c r="AZ1298" s="3"/>
      <c r="BA1298" s="3"/>
      <c r="BB1298" s="3"/>
      <c r="BC1298" s="3"/>
      <c r="BD1298" s="3"/>
      <c r="BE1298" s="3"/>
      <c r="BF1298" s="3"/>
      <c r="BG1298" s="3"/>
      <c r="BH1298" s="3"/>
      <c r="BI1298" s="3"/>
    </row>
    <row r="1299" ht="12.75" customHeight="1">
      <c r="A1299" s="1"/>
      <c r="B1299" s="1"/>
      <c r="C1299" s="3"/>
      <c r="D1299" s="3"/>
      <c r="E1299" s="3"/>
      <c r="F1299" s="3"/>
      <c r="G1299" s="3"/>
      <c r="H1299" s="193"/>
      <c r="I1299" s="163"/>
      <c r="J1299" s="3"/>
      <c r="K1299" s="5"/>
      <c r="L1299" s="6"/>
      <c r="M1299" s="6"/>
      <c r="N1299" s="291"/>
      <c r="O1299" s="285"/>
      <c r="P1299" s="65"/>
      <c r="Q1299" s="65"/>
      <c r="R1299" s="65"/>
      <c r="S1299" s="65"/>
      <c r="T1299" s="65"/>
      <c r="U1299" s="65"/>
      <c r="V1299" s="65"/>
      <c r="W1299" s="65"/>
      <c r="X1299" s="65"/>
      <c r="Y1299" s="65"/>
      <c r="Z1299" s="38" t="str">
        <f t="array" ref="Z1299">IFERROR(xlookup(C:C,'Follow up.1'!A:A,'Follow up.1'!AF:AF),"-")</f>
        <v>-</v>
      </c>
      <c r="AA1299" s="6"/>
      <c r="AB1299" s="6"/>
      <c r="AC1299" s="6"/>
      <c r="AD1299" s="6"/>
      <c r="AE1299" s="6"/>
      <c r="AF1299" s="6"/>
      <c r="AG1299" s="6"/>
      <c r="AH1299" s="6"/>
      <c r="AI1299" s="6"/>
      <c r="AJ1299" s="6"/>
      <c r="AK1299" s="6"/>
      <c r="AL1299" s="6"/>
      <c r="AM1299" s="6"/>
      <c r="AN1299" s="39" t="str">
        <f t="array" ref="AN1299">IFNA(TEXT(XLOOKUP(C:C,'Follow up.2'!B:B,'Follow up.2'!AF:AF), "mm/yyyy"), "-")</f>
        <v>-</v>
      </c>
      <c r="AO1299" s="6"/>
      <c r="AP1299" s="3"/>
      <c r="AQ1299" s="3"/>
      <c r="AR1299" s="3"/>
      <c r="AS1299" s="3"/>
      <c r="AT1299" s="3"/>
      <c r="AU1299" s="3"/>
      <c r="AV1299" s="3"/>
      <c r="AW1299" s="3"/>
      <c r="AX1299" s="3"/>
      <c r="AY1299" s="3"/>
      <c r="AZ1299" s="3"/>
      <c r="BA1299" s="3"/>
      <c r="BB1299" s="3"/>
      <c r="BC1299" s="3"/>
      <c r="BD1299" s="3"/>
      <c r="BE1299" s="3"/>
      <c r="BF1299" s="3"/>
      <c r="BG1299" s="3"/>
      <c r="BH1299" s="3"/>
      <c r="BI1299" s="3"/>
    </row>
    <row r="1300" ht="12.75" customHeight="1">
      <c r="A1300" s="1"/>
      <c r="B1300" s="1"/>
      <c r="C1300" s="3"/>
      <c r="D1300" s="3"/>
      <c r="E1300" s="3"/>
      <c r="F1300" s="3"/>
      <c r="G1300" s="3"/>
      <c r="H1300" s="193"/>
      <c r="I1300" s="163"/>
      <c r="J1300" s="3"/>
      <c r="K1300" s="5"/>
      <c r="L1300" s="6"/>
      <c r="M1300" s="6"/>
      <c r="N1300" s="291"/>
      <c r="O1300" s="285"/>
      <c r="P1300" s="65"/>
      <c r="Q1300" s="65"/>
      <c r="R1300" s="65"/>
      <c r="S1300" s="65"/>
      <c r="T1300" s="65"/>
      <c r="U1300" s="65"/>
      <c r="V1300" s="65"/>
      <c r="W1300" s="65"/>
      <c r="X1300" s="65"/>
      <c r="Y1300" s="65"/>
      <c r="Z1300" s="38" t="str">
        <f t="array" ref="Z1300">IFERROR(xlookup(C:C,'Follow up.1'!A:A,'Follow up.1'!AF:AF),"-")</f>
        <v>-</v>
      </c>
      <c r="AA1300" s="6"/>
      <c r="AB1300" s="6"/>
      <c r="AC1300" s="6"/>
      <c r="AD1300" s="6"/>
      <c r="AE1300" s="6"/>
      <c r="AF1300" s="6"/>
      <c r="AG1300" s="6"/>
      <c r="AH1300" s="6"/>
      <c r="AI1300" s="6"/>
      <c r="AJ1300" s="6"/>
      <c r="AK1300" s="6"/>
      <c r="AL1300" s="6"/>
      <c r="AM1300" s="6"/>
      <c r="AN1300" s="39" t="str">
        <f t="array" ref="AN1300">IFNA(TEXT(XLOOKUP(C:C,'Follow up.2'!B:B,'Follow up.2'!AF:AF), "mm/yyyy"), "-")</f>
        <v>-</v>
      </c>
      <c r="AO1300" s="6"/>
      <c r="AP1300" s="3"/>
      <c r="AQ1300" s="3"/>
      <c r="AR1300" s="3"/>
      <c r="AS1300" s="3"/>
      <c r="AT1300" s="3"/>
      <c r="AU1300" s="3"/>
      <c r="AV1300" s="3"/>
      <c r="AW1300" s="3"/>
      <c r="AX1300" s="3"/>
      <c r="AY1300" s="3"/>
      <c r="AZ1300" s="3"/>
      <c r="BA1300" s="3"/>
      <c r="BB1300" s="3"/>
      <c r="BC1300" s="3"/>
      <c r="BD1300" s="3"/>
      <c r="BE1300" s="3"/>
      <c r="BF1300" s="3"/>
      <c r="BG1300" s="3"/>
      <c r="BH1300" s="3"/>
      <c r="BI1300" s="3"/>
    </row>
    <row r="1301" ht="12.75" customHeight="1">
      <c r="A1301" s="1"/>
      <c r="B1301" s="1"/>
      <c r="C1301" s="3"/>
      <c r="D1301" s="3"/>
      <c r="E1301" s="3"/>
      <c r="F1301" s="3"/>
      <c r="G1301" s="3"/>
      <c r="H1301" s="193"/>
      <c r="I1301" s="163"/>
      <c r="J1301" s="3"/>
      <c r="K1301" s="5"/>
      <c r="L1301" s="6"/>
      <c r="M1301" s="6"/>
      <c r="N1301" s="291"/>
      <c r="O1301" s="285"/>
      <c r="P1301" s="65"/>
      <c r="Q1301" s="65"/>
      <c r="R1301" s="65"/>
      <c r="S1301" s="65"/>
      <c r="T1301" s="65"/>
      <c r="U1301" s="65"/>
      <c r="V1301" s="65"/>
      <c r="W1301" s="65"/>
      <c r="X1301" s="65"/>
      <c r="Y1301" s="65"/>
      <c r="Z1301" s="38" t="str">
        <f t="array" ref="Z1301">IFERROR(xlookup(C:C,'Follow up.1'!A:A,'Follow up.1'!AF:AF),"-")</f>
        <v>-</v>
      </c>
      <c r="AA1301" s="6"/>
      <c r="AB1301" s="6"/>
      <c r="AC1301" s="6"/>
      <c r="AD1301" s="6"/>
      <c r="AE1301" s="6"/>
      <c r="AF1301" s="6"/>
      <c r="AG1301" s="6"/>
      <c r="AH1301" s="6"/>
      <c r="AI1301" s="6"/>
      <c r="AJ1301" s="6"/>
      <c r="AK1301" s="6"/>
      <c r="AL1301" s="6"/>
      <c r="AM1301" s="6"/>
      <c r="AN1301" s="39" t="str">
        <f t="array" ref="AN1301">IFNA(TEXT(XLOOKUP(C:C,'Follow up.2'!B:B,'Follow up.2'!AF:AF), "mm/yyyy"), "-")</f>
        <v>-</v>
      </c>
      <c r="AO1301" s="6"/>
      <c r="AP1301" s="3"/>
      <c r="AQ1301" s="3"/>
      <c r="AR1301" s="3"/>
      <c r="AS1301" s="3"/>
      <c r="AT1301" s="3"/>
      <c r="AU1301" s="3"/>
      <c r="AV1301" s="3"/>
      <c r="AW1301" s="3"/>
      <c r="AX1301" s="3"/>
      <c r="AY1301" s="3"/>
      <c r="AZ1301" s="3"/>
      <c r="BA1301" s="3"/>
      <c r="BB1301" s="3"/>
      <c r="BC1301" s="3"/>
      <c r="BD1301" s="3"/>
      <c r="BE1301" s="3"/>
      <c r="BF1301" s="3"/>
      <c r="BG1301" s="3"/>
      <c r="BH1301" s="3"/>
      <c r="BI1301" s="3"/>
    </row>
    <row r="1302" ht="12.75" customHeight="1">
      <c r="A1302" s="1"/>
      <c r="B1302" s="1"/>
      <c r="C1302" s="3"/>
      <c r="D1302" s="3"/>
      <c r="E1302" s="3"/>
      <c r="F1302" s="3"/>
      <c r="G1302" s="3"/>
      <c r="H1302" s="193"/>
      <c r="I1302" s="163"/>
      <c r="J1302" s="3"/>
      <c r="K1302" s="5"/>
      <c r="L1302" s="6"/>
      <c r="M1302" s="6"/>
      <c r="N1302" s="291"/>
      <c r="O1302" s="285"/>
      <c r="P1302" s="65"/>
      <c r="Q1302" s="65"/>
      <c r="R1302" s="65"/>
      <c r="S1302" s="65"/>
      <c r="T1302" s="65"/>
      <c r="U1302" s="65"/>
      <c r="V1302" s="65"/>
      <c r="W1302" s="65"/>
      <c r="X1302" s="65"/>
      <c r="Y1302" s="65"/>
      <c r="Z1302" s="38" t="str">
        <f t="array" ref="Z1302">IFERROR(xlookup(C:C,'Follow up.1'!A:A,'Follow up.1'!AF:AF),"-")</f>
        <v>-</v>
      </c>
      <c r="AA1302" s="6"/>
      <c r="AB1302" s="6"/>
      <c r="AC1302" s="6"/>
      <c r="AD1302" s="6"/>
      <c r="AE1302" s="6"/>
      <c r="AF1302" s="6"/>
      <c r="AG1302" s="6"/>
      <c r="AH1302" s="6"/>
      <c r="AI1302" s="6"/>
      <c r="AJ1302" s="6"/>
      <c r="AK1302" s="6"/>
      <c r="AL1302" s="6"/>
      <c r="AM1302" s="6"/>
      <c r="AN1302" s="39" t="str">
        <f t="array" ref="AN1302">IFNA(TEXT(XLOOKUP(C:C,'Follow up.2'!B:B,'Follow up.2'!AF:AF), "mm/yyyy"), "-")</f>
        <v>-</v>
      </c>
      <c r="AO1302" s="6"/>
      <c r="AP1302" s="3"/>
      <c r="AQ1302" s="3"/>
      <c r="AR1302" s="3"/>
      <c r="AS1302" s="3"/>
      <c r="AT1302" s="3"/>
      <c r="AU1302" s="3"/>
      <c r="AV1302" s="3"/>
      <c r="AW1302" s="3"/>
      <c r="AX1302" s="3"/>
      <c r="AY1302" s="3"/>
      <c r="AZ1302" s="3"/>
      <c r="BA1302" s="3"/>
      <c r="BB1302" s="3"/>
      <c r="BC1302" s="3"/>
      <c r="BD1302" s="3"/>
      <c r="BE1302" s="3"/>
      <c r="BF1302" s="3"/>
      <c r="BG1302" s="3"/>
      <c r="BH1302" s="3"/>
      <c r="BI1302" s="3"/>
    </row>
    <row r="1303" ht="12.75" customHeight="1">
      <c r="A1303" s="1"/>
      <c r="B1303" s="1"/>
      <c r="C1303" s="3"/>
      <c r="D1303" s="3"/>
      <c r="E1303" s="3"/>
      <c r="F1303" s="3"/>
      <c r="G1303" s="3"/>
      <c r="H1303" s="193"/>
      <c r="I1303" s="163"/>
      <c r="J1303" s="3"/>
      <c r="K1303" s="5"/>
      <c r="L1303" s="6"/>
      <c r="M1303" s="6"/>
      <c r="N1303" s="291"/>
      <c r="O1303" s="285"/>
      <c r="P1303" s="65"/>
      <c r="Q1303" s="65"/>
      <c r="R1303" s="65"/>
      <c r="S1303" s="65"/>
      <c r="T1303" s="65"/>
      <c r="U1303" s="65"/>
      <c r="V1303" s="65"/>
      <c r="W1303" s="65"/>
      <c r="X1303" s="65"/>
      <c r="Y1303" s="65"/>
      <c r="Z1303" s="38" t="str">
        <f t="array" ref="Z1303">IFERROR(xlookup(C:C,'Follow up.1'!A:A,'Follow up.1'!AF:AF),"-")</f>
        <v>-</v>
      </c>
      <c r="AA1303" s="6"/>
      <c r="AB1303" s="6"/>
      <c r="AC1303" s="6"/>
      <c r="AD1303" s="6"/>
      <c r="AE1303" s="6"/>
      <c r="AF1303" s="6"/>
      <c r="AG1303" s="6"/>
      <c r="AH1303" s="6"/>
      <c r="AI1303" s="6"/>
      <c r="AJ1303" s="6"/>
      <c r="AK1303" s="6"/>
      <c r="AL1303" s="6"/>
      <c r="AM1303" s="6"/>
      <c r="AN1303" s="39" t="str">
        <f t="array" ref="AN1303">IFNA(TEXT(XLOOKUP(C:C,'Follow up.2'!B:B,'Follow up.2'!AF:AF), "mm/yyyy"), "-")</f>
        <v>-</v>
      </c>
      <c r="AO1303" s="6"/>
      <c r="AP1303" s="3"/>
      <c r="AQ1303" s="3"/>
      <c r="AR1303" s="3"/>
      <c r="AS1303" s="3"/>
      <c r="AT1303" s="3"/>
      <c r="AU1303" s="3"/>
      <c r="AV1303" s="3"/>
      <c r="AW1303" s="3"/>
      <c r="AX1303" s="3"/>
      <c r="AY1303" s="3"/>
      <c r="AZ1303" s="3"/>
      <c r="BA1303" s="3"/>
      <c r="BB1303" s="3"/>
      <c r="BC1303" s="3"/>
      <c r="BD1303" s="3"/>
      <c r="BE1303" s="3"/>
      <c r="BF1303" s="3"/>
      <c r="BG1303" s="3"/>
      <c r="BH1303" s="3"/>
      <c r="BI1303" s="3"/>
    </row>
    <row r="1304" ht="12.75" customHeight="1">
      <c r="A1304" s="1"/>
      <c r="B1304" s="1"/>
      <c r="C1304" s="3"/>
      <c r="D1304" s="3"/>
      <c r="E1304" s="3"/>
      <c r="F1304" s="3"/>
      <c r="G1304" s="3"/>
      <c r="H1304" s="193"/>
      <c r="I1304" s="163"/>
      <c r="J1304" s="3"/>
      <c r="K1304" s="5"/>
      <c r="L1304" s="6"/>
      <c r="M1304" s="6"/>
      <c r="N1304" s="291"/>
      <c r="O1304" s="285"/>
      <c r="P1304" s="65"/>
      <c r="Q1304" s="65"/>
      <c r="R1304" s="65"/>
      <c r="S1304" s="65"/>
      <c r="T1304" s="65"/>
      <c r="U1304" s="65"/>
      <c r="V1304" s="65"/>
      <c r="W1304" s="65"/>
      <c r="X1304" s="65"/>
      <c r="Y1304" s="65"/>
      <c r="Z1304" s="38" t="str">
        <f t="array" ref="Z1304">IFERROR(xlookup(C:C,'Follow up.1'!A:A,'Follow up.1'!AF:AF),"-")</f>
        <v>-</v>
      </c>
      <c r="AA1304" s="6"/>
      <c r="AB1304" s="6"/>
      <c r="AC1304" s="6"/>
      <c r="AD1304" s="6"/>
      <c r="AE1304" s="6"/>
      <c r="AF1304" s="6"/>
      <c r="AG1304" s="6"/>
      <c r="AH1304" s="6"/>
      <c r="AI1304" s="6"/>
      <c r="AJ1304" s="6"/>
      <c r="AK1304" s="6"/>
      <c r="AL1304" s="6"/>
      <c r="AM1304" s="6"/>
      <c r="AN1304" s="39" t="str">
        <f t="array" ref="AN1304">IFNA(TEXT(XLOOKUP(C:C,'Follow up.2'!B:B,'Follow up.2'!AF:AF), "mm/yyyy"), "-")</f>
        <v>-</v>
      </c>
      <c r="AO1304" s="6"/>
      <c r="AP1304" s="3"/>
      <c r="AQ1304" s="3"/>
      <c r="AR1304" s="3"/>
      <c r="AS1304" s="3"/>
      <c r="AT1304" s="3"/>
      <c r="AU1304" s="3"/>
      <c r="AV1304" s="3"/>
      <c r="AW1304" s="3"/>
      <c r="AX1304" s="3"/>
      <c r="AY1304" s="3"/>
      <c r="AZ1304" s="3"/>
      <c r="BA1304" s="3"/>
      <c r="BB1304" s="3"/>
      <c r="BC1304" s="3"/>
      <c r="BD1304" s="3"/>
      <c r="BE1304" s="3"/>
      <c r="BF1304" s="3"/>
      <c r="BG1304" s="3"/>
      <c r="BH1304" s="3"/>
      <c r="BI1304" s="3"/>
    </row>
    <row r="1305" ht="12.75" customHeight="1">
      <c r="A1305" s="1"/>
      <c r="B1305" s="1"/>
      <c r="C1305" s="3"/>
      <c r="D1305" s="3"/>
      <c r="E1305" s="3"/>
      <c r="F1305" s="3"/>
      <c r="G1305" s="3"/>
      <c r="H1305" s="193"/>
      <c r="I1305" s="163"/>
      <c r="J1305" s="3"/>
      <c r="K1305" s="5"/>
      <c r="L1305" s="6"/>
      <c r="M1305" s="6"/>
      <c r="N1305" s="291"/>
      <c r="O1305" s="285"/>
      <c r="P1305" s="65"/>
      <c r="Q1305" s="65"/>
      <c r="R1305" s="65"/>
      <c r="S1305" s="65"/>
      <c r="T1305" s="65"/>
      <c r="U1305" s="65"/>
      <c r="V1305" s="65"/>
      <c r="W1305" s="65"/>
      <c r="X1305" s="65"/>
      <c r="Y1305" s="65"/>
      <c r="Z1305" s="38" t="str">
        <f t="array" ref="Z1305">IFERROR(xlookup(C:C,'Follow up.1'!A:A,'Follow up.1'!AF:AF),"-")</f>
        <v>-</v>
      </c>
      <c r="AA1305" s="6"/>
      <c r="AB1305" s="6"/>
      <c r="AC1305" s="6"/>
      <c r="AD1305" s="6"/>
      <c r="AE1305" s="6"/>
      <c r="AF1305" s="6"/>
      <c r="AG1305" s="6"/>
      <c r="AH1305" s="6"/>
      <c r="AI1305" s="6"/>
      <c r="AJ1305" s="6"/>
      <c r="AK1305" s="6"/>
      <c r="AL1305" s="6"/>
      <c r="AM1305" s="6"/>
      <c r="AN1305" s="39" t="str">
        <f t="array" ref="AN1305">IFNA(TEXT(XLOOKUP(C:C,'Follow up.2'!B:B,'Follow up.2'!AF:AF), "mm/yyyy"), "-")</f>
        <v>-</v>
      </c>
      <c r="AO1305" s="6"/>
      <c r="AP1305" s="3"/>
      <c r="AQ1305" s="3"/>
      <c r="AR1305" s="3"/>
      <c r="AS1305" s="3"/>
      <c r="AT1305" s="3"/>
      <c r="AU1305" s="3"/>
      <c r="AV1305" s="3"/>
      <c r="AW1305" s="3"/>
      <c r="AX1305" s="3"/>
      <c r="AY1305" s="3"/>
      <c r="AZ1305" s="3"/>
      <c r="BA1305" s="3"/>
      <c r="BB1305" s="3"/>
      <c r="BC1305" s="3"/>
      <c r="BD1305" s="3"/>
      <c r="BE1305" s="3"/>
      <c r="BF1305" s="3"/>
      <c r="BG1305" s="3"/>
      <c r="BH1305" s="3"/>
      <c r="BI1305" s="3"/>
    </row>
    <row r="1306" ht="12.75" customHeight="1">
      <c r="A1306" s="1"/>
      <c r="B1306" s="1"/>
      <c r="C1306" s="3"/>
      <c r="D1306" s="3"/>
      <c r="E1306" s="3"/>
      <c r="F1306" s="3"/>
      <c r="G1306" s="3"/>
      <c r="H1306" s="193"/>
      <c r="I1306" s="163"/>
      <c r="J1306" s="3"/>
      <c r="K1306" s="5"/>
      <c r="L1306" s="6"/>
      <c r="M1306" s="6"/>
      <c r="N1306" s="291"/>
      <c r="O1306" s="285"/>
      <c r="P1306" s="65"/>
      <c r="Q1306" s="65"/>
      <c r="R1306" s="65"/>
      <c r="S1306" s="65"/>
      <c r="T1306" s="65"/>
      <c r="U1306" s="65"/>
      <c r="V1306" s="65"/>
      <c r="W1306" s="65"/>
      <c r="X1306" s="65"/>
      <c r="Y1306" s="65"/>
      <c r="Z1306" s="38" t="str">
        <f t="array" ref="Z1306">IFERROR(xlookup(C:C,'Follow up.1'!A:A,'Follow up.1'!AF:AF),"-")</f>
        <v>-</v>
      </c>
      <c r="AA1306" s="6"/>
      <c r="AB1306" s="6"/>
      <c r="AC1306" s="6"/>
      <c r="AD1306" s="6"/>
      <c r="AE1306" s="6"/>
      <c r="AF1306" s="6"/>
      <c r="AG1306" s="6"/>
      <c r="AH1306" s="6"/>
      <c r="AI1306" s="6"/>
      <c r="AJ1306" s="6"/>
      <c r="AK1306" s="6"/>
      <c r="AL1306" s="6"/>
      <c r="AM1306" s="6"/>
      <c r="AN1306" s="39" t="str">
        <f t="array" ref="AN1306">IFNA(TEXT(XLOOKUP(C:C,'Follow up.2'!B:B,'Follow up.2'!AF:AF), "mm/yyyy"), "-")</f>
        <v>-</v>
      </c>
      <c r="AO1306" s="6"/>
      <c r="AP1306" s="3"/>
      <c r="AQ1306" s="3"/>
      <c r="AR1306" s="3"/>
      <c r="AS1306" s="3"/>
      <c r="AT1306" s="3"/>
      <c r="AU1306" s="3"/>
      <c r="AV1306" s="3"/>
      <c r="AW1306" s="3"/>
      <c r="AX1306" s="3"/>
      <c r="AY1306" s="3"/>
      <c r="AZ1306" s="3"/>
      <c r="BA1306" s="3"/>
      <c r="BB1306" s="3"/>
      <c r="BC1306" s="3"/>
      <c r="BD1306" s="3"/>
      <c r="BE1306" s="3"/>
      <c r="BF1306" s="3"/>
      <c r="BG1306" s="3"/>
      <c r="BH1306" s="3"/>
      <c r="BI1306" s="3"/>
    </row>
    <row r="1307" ht="12.75" customHeight="1">
      <c r="A1307" s="1"/>
      <c r="B1307" s="1"/>
      <c r="C1307" s="3"/>
      <c r="D1307" s="3"/>
      <c r="E1307" s="3"/>
      <c r="F1307" s="3"/>
      <c r="G1307" s="3"/>
      <c r="H1307" s="193"/>
      <c r="I1307" s="163"/>
      <c r="J1307" s="3"/>
      <c r="K1307" s="5"/>
      <c r="L1307" s="6"/>
      <c r="M1307" s="6"/>
      <c r="N1307" s="291"/>
      <c r="O1307" s="285"/>
      <c r="P1307" s="65"/>
      <c r="Q1307" s="65"/>
      <c r="R1307" s="65"/>
      <c r="S1307" s="65"/>
      <c r="T1307" s="65"/>
      <c r="U1307" s="65"/>
      <c r="V1307" s="65"/>
      <c r="W1307" s="65"/>
      <c r="X1307" s="65"/>
      <c r="Y1307" s="65"/>
      <c r="Z1307" s="38" t="str">
        <f t="array" ref="Z1307">IFERROR(xlookup(C:C,'Follow up.1'!A:A,'Follow up.1'!AF:AF),"-")</f>
        <v>-</v>
      </c>
      <c r="AA1307" s="6"/>
      <c r="AB1307" s="6"/>
      <c r="AC1307" s="6"/>
      <c r="AD1307" s="6"/>
      <c r="AE1307" s="6"/>
      <c r="AF1307" s="6"/>
      <c r="AG1307" s="6"/>
      <c r="AH1307" s="6"/>
      <c r="AI1307" s="6"/>
      <c r="AJ1307" s="6"/>
      <c r="AK1307" s="6"/>
      <c r="AL1307" s="6"/>
      <c r="AM1307" s="6"/>
      <c r="AN1307" s="39" t="str">
        <f t="array" ref="AN1307">IFNA(TEXT(XLOOKUP(C:C,'Follow up.2'!B:B,'Follow up.2'!AF:AF), "mm/yyyy"), "-")</f>
        <v>-</v>
      </c>
      <c r="AO1307" s="6"/>
      <c r="AP1307" s="3"/>
      <c r="AQ1307" s="3"/>
      <c r="AR1307" s="3"/>
      <c r="AS1307" s="3"/>
      <c r="AT1307" s="3"/>
      <c r="AU1307" s="3"/>
      <c r="AV1307" s="3"/>
      <c r="AW1307" s="3"/>
      <c r="AX1307" s="3"/>
      <c r="AY1307" s="3"/>
      <c r="AZ1307" s="3"/>
      <c r="BA1307" s="3"/>
      <c r="BB1307" s="3"/>
      <c r="BC1307" s="3"/>
      <c r="BD1307" s="3"/>
      <c r="BE1307" s="3"/>
      <c r="BF1307" s="3"/>
      <c r="BG1307" s="3"/>
      <c r="BH1307" s="3"/>
      <c r="BI1307" s="3"/>
    </row>
    <row r="1308" ht="12.75" customHeight="1">
      <c r="A1308" s="1"/>
      <c r="B1308" s="1"/>
      <c r="C1308" s="3"/>
      <c r="D1308" s="3"/>
      <c r="E1308" s="3"/>
      <c r="F1308" s="3"/>
      <c r="G1308" s="3"/>
      <c r="H1308" s="193"/>
      <c r="I1308" s="163"/>
      <c r="J1308" s="3"/>
      <c r="K1308" s="5"/>
      <c r="L1308" s="6"/>
      <c r="M1308" s="6"/>
      <c r="N1308" s="291"/>
      <c r="O1308" s="285"/>
      <c r="P1308" s="65"/>
      <c r="Q1308" s="65"/>
      <c r="R1308" s="65"/>
      <c r="S1308" s="65"/>
      <c r="T1308" s="65"/>
      <c r="U1308" s="65"/>
      <c r="V1308" s="65"/>
      <c r="W1308" s="65"/>
      <c r="X1308" s="65"/>
      <c r="Y1308" s="65"/>
      <c r="Z1308" s="38" t="str">
        <f t="array" ref="Z1308">IFERROR(xlookup(C:C,'Follow up.1'!A:A,'Follow up.1'!AF:AF),"-")</f>
        <v>-</v>
      </c>
      <c r="AA1308" s="6"/>
      <c r="AB1308" s="6"/>
      <c r="AC1308" s="6"/>
      <c r="AD1308" s="6"/>
      <c r="AE1308" s="6"/>
      <c r="AF1308" s="6"/>
      <c r="AG1308" s="6"/>
      <c r="AH1308" s="6"/>
      <c r="AI1308" s="6"/>
      <c r="AJ1308" s="6"/>
      <c r="AK1308" s="6"/>
      <c r="AL1308" s="6"/>
      <c r="AM1308" s="6"/>
      <c r="AN1308" s="39" t="str">
        <f t="array" ref="AN1308">IFNA(TEXT(XLOOKUP(C:C,'Follow up.2'!B:B,'Follow up.2'!AF:AF), "mm/yyyy"), "-")</f>
        <v>-</v>
      </c>
      <c r="AO1308" s="6"/>
      <c r="AP1308" s="3"/>
      <c r="AQ1308" s="3"/>
      <c r="AR1308" s="3"/>
      <c r="AS1308" s="3"/>
      <c r="AT1308" s="3"/>
      <c r="AU1308" s="3"/>
      <c r="AV1308" s="3"/>
      <c r="AW1308" s="3"/>
      <c r="AX1308" s="3"/>
      <c r="AY1308" s="3"/>
      <c r="AZ1308" s="3"/>
      <c r="BA1308" s="3"/>
      <c r="BB1308" s="3"/>
      <c r="BC1308" s="3"/>
      <c r="BD1308" s="3"/>
      <c r="BE1308" s="3"/>
      <c r="BF1308" s="3"/>
      <c r="BG1308" s="3"/>
      <c r="BH1308" s="3"/>
      <c r="BI1308" s="3"/>
    </row>
    <row r="1309" ht="12.75" customHeight="1">
      <c r="A1309" s="1"/>
      <c r="B1309" s="1"/>
      <c r="C1309" s="3"/>
      <c r="D1309" s="3"/>
      <c r="E1309" s="3"/>
      <c r="F1309" s="3"/>
      <c r="G1309" s="3"/>
      <c r="H1309" s="193"/>
      <c r="I1309" s="163"/>
      <c r="J1309" s="3"/>
      <c r="K1309" s="5"/>
      <c r="L1309" s="6"/>
      <c r="M1309" s="6"/>
      <c r="N1309" s="291"/>
      <c r="O1309" s="285"/>
      <c r="P1309" s="65"/>
      <c r="Q1309" s="65"/>
      <c r="R1309" s="65"/>
      <c r="S1309" s="65"/>
      <c r="T1309" s="65"/>
      <c r="U1309" s="65"/>
      <c r="V1309" s="65"/>
      <c r="W1309" s="65"/>
      <c r="X1309" s="65"/>
      <c r="Y1309" s="65"/>
      <c r="Z1309" s="38" t="str">
        <f t="array" ref="Z1309">IFERROR(xlookup(C:C,'Follow up.1'!A:A,'Follow up.1'!AF:AF),"-")</f>
        <v>-</v>
      </c>
      <c r="AA1309" s="6"/>
      <c r="AB1309" s="6"/>
      <c r="AC1309" s="6"/>
      <c r="AD1309" s="6"/>
      <c r="AE1309" s="6"/>
      <c r="AF1309" s="6"/>
      <c r="AG1309" s="6"/>
      <c r="AH1309" s="6"/>
      <c r="AI1309" s="6"/>
      <c r="AJ1309" s="6"/>
      <c r="AK1309" s="6"/>
      <c r="AL1309" s="6"/>
      <c r="AM1309" s="6"/>
      <c r="AN1309" s="39" t="str">
        <f t="array" ref="AN1309">IFNA(TEXT(XLOOKUP(C:C,'Follow up.2'!B:B,'Follow up.2'!AF:AF), "mm/yyyy"), "-")</f>
        <v>-</v>
      </c>
      <c r="AO1309" s="6"/>
      <c r="AP1309" s="3"/>
      <c r="AQ1309" s="3"/>
      <c r="AR1309" s="3"/>
      <c r="AS1309" s="3"/>
      <c r="AT1309" s="3"/>
      <c r="AU1309" s="3"/>
      <c r="AV1309" s="3"/>
      <c r="AW1309" s="3"/>
      <c r="AX1309" s="3"/>
      <c r="AY1309" s="3"/>
      <c r="AZ1309" s="3"/>
      <c r="BA1309" s="3"/>
      <c r="BB1309" s="3"/>
      <c r="BC1309" s="3"/>
      <c r="BD1309" s="3"/>
      <c r="BE1309" s="3"/>
      <c r="BF1309" s="3"/>
      <c r="BG1309" s="3"/>
      <c r="BH1309" s="3"/>
      <c r="BI1309" s="3"/>
    </row>
    <row r="1310" ht="12.75" customHeight="1">
      <c r="A1310" s="1"/>
      <c r="B1310" s="1"/>
      <c r="C1310" s="3"/>
      <c r="D1310" s="3"/>
      <c r="E1310" s="3"/>
      <c r="F1310" s="3"/>
      <c r="G1310" s="3"/>
      <c r="H1310" s="193"/>
      <c r="I1310" s="163"/>
      <c r="J1310" s="3"/>
      <c r="K1310" s="5"/>
      <c r="L1310" s="6"/>
      <c r="M1310" s="6"/>
      <c r="N1310" s="291"/>
      <c r="O1310" s="285"/>
      <c r="P1310" s="65"/>
      <c r="Q1310" s="65"/>
      <c r="R1310" s="65"/>
      <c r="S1310" s="65"/>
      <c r="T1310" s="65"/>
      <c r="U1310" s="65"/>
      <c r="V1310" s="65"/>
      <c r="W1310" s="65"/>
      <c r="X1310" s="65"/>
      <c r="Y1310" s="65"/>
      <c r="Z1310" s="38" t="str">
        <f t="array" ref="Z1310">IFERROR(xlookup(C:C,'Follow up.1'!A:A,'Follow up.1'!AF:AF),"-")</f>
        <v>-</v>
      </c>
      <c r="AA1310" s="6"/>
      <c r="AB1310" s="6"/>
      <c r="AC1310" s="6"/>
      <c r="AD1310" s="6"/>
      <c r="AE1310" s="6"/>
      <c r="AF1310" s="6"/>
      <c r="AG1310" s="6"/>
      <c r="AH1310" s="6"/>
      <c r="AI1310" s="6"/>
      <c r="AJ1310" s="6"/>
      <c r="AK1310" s="6"/>
      <c r="AL1310" s="6"/>
      <c r="AM1310" s="6"/>
      <c r="AN1310" s="39" t="str">
        <f t="array" ref="AN1310">IFNA(TEXT(XLOOKUP(C:C,'Follow up.2'!B:B,'Follow up.2'!AF:AF), "mm/yyyy"), "-")</f>
        <v>-</v>
      </c>
      <c r="AO1310" s="6"/>
      <c r="AP1310" s="3"/>
      <c r="AQ1310" s="3"/>
      <c r="AR1310" s="3"/>
      <c r="AS1310" s="3"/>
      <c r="AT1310" s="3"/>
      <c r="AU1310" s="3"/>
      <c r="AV1310" s="3"/>
      <c r="AW1310" s="3"/>
      <c r="AX1310" s="3"/>
      <c r="AY1310" s="3"/>
      <c r="AZ1310" s="3"/>
      <c r="BA1310" s="3"/>
      <c r="BB1310" s="3"/>
      <c r="BC1310" s="3"/>
      <c r="BD1310" s="3"/>
      <c r="BE1310" s="3"/>
      <c r="BF1310" s="3"/>
      <c r="BG1310" s="3"/>
      <c r="BH1310" s="3"/>
      <c r="BI1310" s="3"/>
    </row>
    <row r="1311" ht="12.75" customHeight="1">
      <c r="A1311" s="1"/>
      <c r="B1311" s="1"/>
      <c r="C1311" s="3"/>
      <c r="D1311" s="3"/>
      <c r="E1311" s="3"/>
      <c r="F1311" s="3"/>
      <c r="G1311" s="3"/>
      <c r="H1311" s="193"/>
      <c r="I1311" s="163"/>
      <c r="J1311" s="3"/>
      <c r="K1311" s="5"/>
      <c r="L1311" s="6"/>
      <c r="M1311" s="6"/>
      <c r="N1311" s="291"/>
      <c r="O1311" s="285"/>
      <c r="P1311" s="65"/>
      <c r="Q1311" s="65"/>
      <c r="R1311" s="65"/>
      <c r="S1311" s="65"/>
      <c r="T1311" s="65"/>
      <c r="U1311" s="65"/>
      <c r="V1311" s="65"/>
      <c r="W1311" s="65"/>
      <c r="X1311" s="65"/>
      <c r="Y1311" s="65"/>
      <c r="Z1311" s="38" t="str">
        <f t="array" ref="Z1311">IFERROR(xlookup(C:C,'Follow up.1'!A:A,'Follow up.1'!AF:AF),"-")</f>
        <v>-</v>
      </c>
      <c r="AA1311" s="6"/>
      <c r="AB1311" s="6"/>
      <c r="AC1311" s="6"/>
      <c r="AD1311" s="6"/>
      <c r="AE1311" s="6"/>
      <c r="AF1311" s="6"/>
      <c r="AG1311" s="6"/>
      <c r="AH1311" s="6"/>
      <c r="AI1311" s="6"/>
      <c r="AJ1311" s="6"/>
      <c r="AK1311" s="6"/>
      <c r="AL1311" s="6"/>
      <c r="AM1311" s="6"/>
      <c r="AN1311" s="39" t="str">
        <f t="array" ref="AN1311">IFNA(TEXT(XLOOKUP(C:C,'Follow up.2'!B:B,'Follow up.2'!AF:AF), "mm/yyyy"), "-")</f>
        <v>-</v>
      </c>
      <c r="AO1311" s="6"/>
      <c r="AP1311" s="3"/>
      <c r="AQ1311" s="3"/>
      <c r="AR1311" s="3"/>
      <c r="AS1311" s="3"/>
      <c r="AT1311" s="3"/>
      <c r="AU1311" s="3"/>
      <c r="AV1311" s="3"/>
      <c r="AW1311" s="3"/>
      <c r="AX1311" s="3"/>
      <c r="AY1311" s="3"/>
      <c r="AZ1311" s="3"/>
      <c r="BA1311" s="3"/>
      <c r="BB1311" s="3"/>
      <c r="BC1311" s="3"/>
      <c r="BD1311" s="3"/>
      <c r="BE1311" s="3"/>
      <c r="BF1311" s="3"/>
      <c r="BG1311" s="3"/>
      <c r="BH1311" s="3"/>
      <c r="BI1311" s="3"/>
    </row>
    <row r="1312" ht="12.75" customHeight="1">
      <c r="A1312" s="1"/>
      <c r="B1312" s="1"/>
      <c r="C1312" s="3"/>
      <c r="D1312" s="3"/>
      <c r="E1312" s="3"/>
      <c r="F1312" s="3"/>
      <c r="G1312" s="3"/>
      <c r="H1312" s="193"/>
      <c r="I1312" s="163"/>
      <c r="J1312" s="3"/>
      <c r="K1312" s="5"/>
      <c r="L1312" s="6"/>
      <c r="M1312" s="6"/>
      <c r="N1312" s="291"/>
      <c r="O1312" s="285"/>
      <c r="P1312" s="65"/>
      <c r="Q1312" s="65"/>
      <c r="R1312" s="65"/>
      <c r="S1312" s="65"/>
      <c r="T1312" s="65"/>
      <c r="U1312" s="65"/>
      <c r="V1312" s="65"/>
      <c r="W1312" s="65"/>
      <c r="X1312" s="65"/>
      <c r="Y1312" s="65"/>
      <c r="Z1312" s="38" t="str">
        <f t="array" ref="Z1312">IFERROR(xlookup(C:C,'Follow up.1'!A:A,'Follow up.1'!AF:AF),"-")</f>
        <v>-</v>
      </c>
      <c r="AA1312" s="6"/>
      <c r="AB1312" s="6"/>
      <c r="AC1312" s="6"/>
      <c r="AD1312" s="6"/>
      <c r="AE1312" s="6"/>
      <c r="AF1312" s="6"/>
      <c r="AG1312" s="6"/>
      <c r="AH1312" s="6"/>
      <c r="AI1312" s="6"/>
      <c r="AJ1312" s="6"/>
      <c r="AK1312" s="6"/>
      <c r="AL1312" s="6"/>
      <c r="AM1312" s="6"/>
      <c r="AN1312" s="39" t="str">
        <f t="array" ref="AN1312">IFNA(TEXT(XLOOKUP(C:C,'Follow up.2'!B:B,'Follow up.2'!AF:AF), "mm/yyyy"), "-")</f>
        <v>-</v>
      </c>
      <c r="AO1312" s="6"/>
      <c r="AP1312" s="3"/>
      <c r="AQ1312" s="3"/>
      <c r="AR1312" s="3"/>
      <c r="AS1312" s="3"/>
      <c r="AT1312" s="3"/>
      <c r="AU1312" s="3"/>
      <c r="AV1312" s="3"/>
      <c r="AW1312" s="3"/>
      <c r="AX1312" s="3"/>
      <c r="AY1312" s="3"/>
      <c r="AZ1312" s="3"/>
      <c r="BA1312" s="3"/>
      <c r="BB1312" s="3"/>
      <c r="BC1312" s="3"/>
      <c r="BD1312" s="3"/>
      <c r="BE1312" s="3"/>
      <c r="BF1312" s="3"/>
      <c r="BG1312" s="3"/>
      <c r="BH1312" s="3"/>
      <c r="BI1312" s="3"/>
    </row>
    <row r="1313" ht="12.75" customHeight="1">
      <c r="A1313" s="1"/>
      <c r="B1313" s="1"/>
      <c r="C1313" s="3"/>
      <c r="D1313" s="3"/>
      <c r="E1313" s="3"/>
      <c r="F1313" s="3"/>
      <c r="G1313" s="3"/>
      <c r="H1313" s="193"/>
      <c r="I1313" s="163"/>
      <c r="J1313" s="3"/>
      <c r="K1313" s="5"/>
      <c r="L1313" s="6"/>
      <c r="M1313" s="6"/>
      <c r="N1313" s="291"/>
      <c r="O1313" s="285"/>
      <c r="P1313" s="65"/>
      <c r="Q1313" s="65"/>
      <c r="R1313" s="65"/>
      <c r="S1313" s="65"/>
      <c r="T1313" s="65"/>
      <c r="U1313" s="65"/>
      <c r="V1313" s="65"/>
      <c r="W1313" s="65"/>
      <c r="X1313" s="65"/>
      <c r="Y1313" s="65"/>
      <c r="Z1313" s="38" t="str">
        <f t="array" ref="Z1313">IFERROR(xlookup(C:C,'Follow up.1'!A:A,'Follow up.1'!AF:AF),"-")</f>
        <v>-</v>
      </c>
      <c r="AA1313" s="6"/>
      <c r="AB1313" s="6"/>
      <c r="AC1313" s="6"/>
      <c r="AD1313" s="6"/>
      <c r="AE1313" s="6"/>
      <c r="AF1313" s="6"/>
      <c r="AG1313" s="6"/>
      <c r="AH1313" s="6"/>
      <c r="AI1313" s="6"/>
      <c r="AJ1313" s="6"/>
      <c r="AK1313" s="6"/>
      <c r="AL1313" s="6"/>
      <c r="AM1313" s="6"/>
      <c r="AN1313" s="39" t="str">
        <f t="array" ref="AN1313">IFNA(TEXT(XLOOKUP(C:C,'Follow up.2'!B:B,'Follow up.2'!AF:AF), "mm/yyyy"), "-")</f>
        <v>-</v>
      </c>
      <c r="AO1313" s="6"/>
      <c r="AP1313" s="3"/>
      <c r="AQ1313" s="3"/>
      <c r="AR1313" s="3"/>
      <c r="AS1313" s="3"/>
      <c r="AT1313" s="3"/>
      <c r="AU1313" s="3"/>
      <c r="AV1313" s="3"/>
      <c r="AW1313" s="3"/>
      <c r="AX1313" s="3"/>
      <c r="AY1313" s="3"/>
      <c r="AZ1313" s="3"/>
      <c r="BA1313" s="3"/>
      <c r="BB1313" s="3"/>
      <c r="BC1313" s="3"/>
      <c r="BD1313" s="3"/>
      <c r="BE1313" s="3"/>
      <c r="BF1313" s="3"/>
      <c r="BG1313" s="3"/>
      <c r="BH1313" s="3"/>
      <c r="BI1313" s="3"/>
    </row>
    <row r="1314" ht="12.75" customHeight="1">
      <c r="A1314" s="1"/>
      <c r="B1314" s="1"/>
      <c r="C1314" s="3"/>
      <c r="D1314" s="3"/>
      <c r="E1314" s="3"/>
      <c r="F1314" s="3"/>
      <c r="G1314" s="3"/>
      <c r="H1314" s="193"/>
      <c r="I1314" s="163"/>
      <c r="J1314" s="3"/>
      <c r="K1314" s="5"/>
      <c r="L1314" s="6"/>
      <c r="M1314" s="6"/>
      <c r="N1314" s="232"/>
      <c r="O1314" s="285"/>
      <c r="P1314" s="65"/>
      <c r="Q1314" s="65"/>
      <c r="R1314" s="65"/>
      <c r="S1314" s="65"/>
      <c r="T1314" s="65"/>
      <c r="U1314" s="65"/>
      <c r="V1314" s="65"/>
      <c r="W1314" s="65"/>
      <c r="X1314" s="65"/>
      <c r="Y1314" s="65"/>
      <c r="Z1314" s="38" t="str">
        <f t="array" ref="Z1314">IFERROR(xlookup(C:C,'Follow up.1'!A:A,'Follow up.1'!AF:AF),"-")</f>
        <v>-</v>
      </c>
      <c r="AA1314" s="6"/>
      <c r="AB1314" s="6"/>
      <c r="AC1314" s="6"/>
      <c r="AD1314" s="6"/>
      <c r="AE1314" s="6"/>
      <c r="AF1314" s="6"/>
      <c r="AG1314" s="6"/>
      <c r="AH1314" s="6"/>
      <c r="AI1314" s="6"/>
      <c r="AJ1314" s="6"/>
      <c r="AK1314" s="6"/>
      <c r="AL1314" s="6"/>
      <c r="AM1314" s="6"/>
      <c r="AN1314" s="39" t="str">
        <f t="array" ref="AN1314">IFNA(TEXT(XLOOKUP(C:C,'Follow up.2'!B:B,'Follow up.2'!AF:AF), "mm/yyyy"), "-")</f>
        <v>-</v>
      </c>
      <c r="AO1314" s="6"/>
      <c r="AP1314" s="3"/>
      <c r="AQ1314" s="3"/>
      <c r="AR1314" s="3"/>
      <c r="AS1314" s="3"/>
      <c r="AT1314" s="3"/>
      <c r="AU1314" s="3"/>
      <c r="AV1314" s="3"/>
      <c r="AW1314" s="3"/>
      <c r="AX1314" s="3"/>
      <c r="AY1314" s="3"/>
      <c r="AZ1314" s="3"/>
      <c r="BA1314" s="3"/>
      <c r="BB1314" s="3"/>
      <c r="BC1314" s="3"/>
      <c r="BD1314" s="3"/>
      <c r="BE1314" s="3"/>
      <c r="BF1314" s="3"/>
      <c r="BG1314" s="3"/>
      <c r="BH1314" s="3"/>
      <c r="BI1314" s="3"/>
    </row>
    <row r="1315" ht="12.75" customHeight="1">
      <c r="A1315" s="1"/>
      <c r="B1315" s="1"/>
      <c r="C1315" s="3"/>
      <c r="D1315" s="3"/>
      <c r="E1315" s="3"/>
      <c r="F1315" s="3"/>
      <c r="G1315" s="3"/>
      <c r="H1315" s="193"/>
      <c r="I1315" s="163"/>
      <c r="J1315" s="3"/>
      <c r="K1315" s="5"/>
      <c r="L1315" s="6"/>
      <c r="M1315" s="6"/>
      <c r="N1315" s="232"/>
      <c r="O1315" s="285"/>
      <c r="P1315" s="65"/>
      <c r="Q1315" s="65"/>
      <c r="R1315" s="65"/>
      <c r="S1315" s="65"/>
      <c r="T1315" s="65"/>
      <c r="U1315" s="65"/>
      <c r="V1315" s="65"/>
      <c r="W1315" s="65"/>
      <c r="X1315" s="65"/>
      <c r="Y1315" s="65"/>
      <c r="Z1315" s="38" t="str">
        <f t="array" ref="Z1315">IFERROR(xlookup(C:C,'Follow up.1'!A:A,'Follow up.1'!AF:AF),"-")</f>
        <v>-</v>
      </c>
      <c r="AA1315" s="6"/>
      <c r="AB1315" s="6"/>
      <c r="AC1315" s="6"/>
      <c r="AD1315" s="6"/>
      <c r="AE1315" s="6"/>
      <c r="AF1315" s="6"/>
      <c r="AG1315" s="6"/>
      <c r="AH1315" s="6"/>
      <c r="AI1315" s="6"/>
      <c r="AJ1315" s="6"/>
      <c r="AK1315" s="6"/>
      <c r="AL1315" s="6"/>
      <c r="AM1315" s="6"/>
      <c r="AN1315" s="39" t="str">
        <f t="array" ref="AN1315">IFNA(TEXT(XLOOKUP(C:C,'Follow up.2'!B:B,'Follow up.2'!AF:AF), "mm/yyyy"), "-")</f>
        <v>-</v>
      </c>
      <c r="AO1315" s="6"/>
      <c r="AP1315" s="3"/>
      <c r="AQ1315" s="3"/>
      <c r="AR1315" s="3"/>
      <c r="AS1315" s="3"/>
      <c r="AT1315" s="3"/>
      <c r="AU1315" s="3"/>
      <c r="AV1315" s="3"/>
      <c r="AW1315" s="3"/>
      <c r="AX1315" s="3"/>
      <c r="AY1315" s="3"/>
      <c r="AZ1315" s="3"/>
      <c r="BA1315" s="3"/>
      <c r="BB1315" s="3"/>
      <c r="BC1315" s="3"/>
      <c r="BD1315" s="3"/>
      <c r="BE1315" s="3"/>
      <c r="BF1315" s="3"/>
      <c r="BG1315" s="3"/>
      <c r="BH1315" s="3"/>
      <c r="BI1315" s="3"/>
    </row>
    <row r="1316" ht="12.75" customHeight="1">
      <c r="A1316" s="1"/>
      <c r="B1316" s="1"/>
      <c r="C1316" s="3"/>
      <c r="D1316" s="3"/>
      <c r="E1316" s="3"/>
      <c r="F1316" s="3"/>
      <c r="G1316" s="3"/>
      <c r="H1316" s="193"/>
      <c r="I1316" s="163"/>
      <c r="J1316" s="3"/>
      <c r="K1316" s="5"/>
      <c r="L1316" s="6"/>
      <c r="M1316" s="6"/>
      <c r="N1316" s="232"/>
      <c r="O1316" s="285"/>
      <c r="P1316" s="65"/>
      <c r="Q1316" s="65"/>
      <c r="R1316" s="65"/>
      <c r="S1316" s="65"/>
      <c r="T1316" s="65"/>
      <c r="U1316" s="65"/>
      <c r="V1316" s="65"/>
      <c r="W1316" s="65"/>
      <c r="X1316" s="65"/>
      <c r="Y1316" s="65"/>
      <c r="Z1316" s="38" t="str">
        <f t="array" ref="Z1316">IFERROR(xlookup(C:C,'Follow up.1'!A:A,'Follow up.1'!AF:AF),"-")</f>
        <v>-</v>
      </c>
      <c r="AA1316" s="6"/>
      <c r="AB1316" s="6"/>
      <c r="AC1316" s="6"/>
      <c r="AD1316" s="6"/>
      <c r="AE1316" s="6"/>
      <c r="AF1316" s="6"/>
      <c r="AG1316" s="6"/>
      <c r="AH1316" s="6"/>
      <c r="AI1316" s="6"/>
      <c r="AJ1316" s="6"/>
      <c r="AK1316" s="6"/>
      <c r="AL1316" s="6"/>
      <c r="AM1316" s="6"/>
      <c r="AN1316" s="39" t="str">
        <f t="array" ref="AN1316">IFNA(TEXT(XLOOKUP(C:C,'Follow up.2'!B:B,'Follow up.2'!AF:AF), "mm/yyyy"), "-")</f>
        <v>-</v>
      </c>
      <c r="AO1316" s="6"/>
      <c r="AP1316" s="3"/>
      <c r="AQ1316" s="3"/>
      <c r="AR1316" s="3"/>
      <c r="AS1316" s="3"/>
      <c r="AT1316" s="3"/>
      <c r="AU1316" s="3"/>
      <c r="AV1316" s="3"/>
      <c r="AW1316" s="3"/>
      <c r="AX1316" s="3"/>
      <c r="AY1316" s="3"/>
      <c r="AZ1316" s="3"/>
      <c r="BA1316" s="3"/>
      <c r="BB1316" s="3"/>
      <c r="BC1316" s="3"/>
      <c r="BD1316" s="3"/>
      <c r="BE1316" s="3"/>
      <c r="BF1316" s="3"/>
      <c r="BG1316" s="3"/>
      <c r="BH1316" s="3"/>
      <c r="BI1316" s="3"/>
    </row>
    <row r="1317" ht="12.75" customHeight="1">
      <c r="A1317" s="1"/>
      <c r="B1317" s="1"/>
      <c r="C1317" s="3"/>
      <c r="D1317" s="3"/>
      <c r="E1317" s="3"/>
      <c r="F1317" s="3"/>
      <c r="G1317" s="3"/>
      <c r="H1317" s="193"/>
      <c r="I1317" s="163"/>
      <c r="J1317" s="3"/>
      <c r="K1317" s="5"/>
      <c r="L1317" s="6"/>
      <c r="M1317" s="6"/>
      <c r="N1317" s="232"/>
      <c r="O1317" s="285"/>
      <c r="P1317" s="65"/>
      <c r="Q1317" s="65"/>
      <c r="R1317" s="65"/>
      <c r="S1317" s="65"/>
      <c r="T1317" s="65"/>
      <c r="U1317" s="65"/>
      <c r="V1317" s="65"/>
      <c r="W1317" s="65"/>
      <c r="X1317" s="65"/>
      <c r="Y1317" s="65"/>
      <c r="Z1317" s="38" t="str">
        <f t="array" ref="Z1317">IFERROR(xlookup(C:C,'Follow up.1'!A:A,'Follow up.1'!AF:AF),"-")</f>
        <v>-</v>
      </c>
      <c r="AA1317" s="6"/>
      <c r="AB1317" s="6"/>
      <c r="AC1317" s="6"/>
      <c r="AD1317" s="6"/>
      <c r="AE1317" s="6"/>
      <c r="AF1317" s="6"/>
      <c r="AG1317" s="6"/>
      <c r="AH1317" s="6"/>
      <c r="AI1317" s="6"/>
      <c r="AJ1317" s="6"/>
      <c r="AK1317" s="6"/>
      <c r="AL1317" s="6"/>
      <c r="AM1317" s="6"/>
      <c r="AN1317" s="39" t="str">
        <f t="array" ref="AN1317">IFNA(TEXT(XLOOKUP(C:C,'Follow up.2'!B:B,'Follow up.2'!AF:AF), "mm/yyyy"), "-")</f>
        <v>-</v>
      </c>
      <c r="AO1317" s="6"/>
      <c r="AP1317" s="3"/>
      <c r="AQ1317" s="3"/>
      <c r="AR1317" s="3"/>
      <c r="AS1317" s="3"/>
      <c r="AT1317" s="3"/>
      <c r="AU1317" s="3"/>
      <c r="AV1317" s="3"/>
      <c r="AW1317" s="3"/>
      <c r="AX1317" s="3"/>
      <c r="AY1317" s="3"/>
      <c r="AZ1317" s="3"/>
      <c r="BA1317" s="3"/>
      <c r="BB1317" s="3"/>
      <c r="BC1317" s="3"/>
      <c r="BD1317" s="3"/>
      <c r="BE1317" s="3"/>
      <c r="BF1317" s="3"/>
      <c r="BG1317" s="3"/>
      <c r="BH1317" s="3"/>
      <c r="BI1317" s="3"/>
    </row>
    <row r="1318" ht="12.75" customHeight="1">
      <c r="A1318" s="1"/>
      <c r="B1318" s="1"/>
      <c r="C1318" s="3"/>
      <c r="D1318" s="3"/>
      <c r="E1318" s="3"/>
      <c r="F1318" s="3"/>
      <c r="G1318" s="3"/>
      <c r="H1318" s="193"/>
      <c r="I1318" s="163"/>
      <c r="J1318" s="3"/>
      <c r="K1318" s="5"/>
      <c r="L1318" s="6"/>
      <c r="M1318" s="6"/>
      <c r="N1318" s="232"/>
      <c r="O1318" s="285"/>
      <c r="P1318" s="65"/>
      <c r="Q1318" s="65"/>
      <c r="R1318" s="65"/>
      <c r="S1318" s="65"/>
      <c r="T1318" s="65"/>
      <c r="U1318" s="65"/>
      <c r="V1318" s="65"/>
      <c r="W1318" s="65"/>
      <c r="X1318" s="65"/>
      <c r="Y1318" s="65"/>
      <c r="Z1318" s="38" t="str">
        <f t="array" ref="Z1318">IFERROR(xlookup(C:C,'Follow up.1'!A:A,'Follow up.1'!AF:AF),"-")</f>
        <v>-</v>
      </c>
      <c r="AA1318" s="6"/>
      <c r="AB1318" s="6"/>
      <c r="AC1318" s="6"/>
      <c r="AD1318" s="6"/>
      <c r="AE1318" s="6"/>
      <c r="AF1318" s="6"/>
      <c r="AG1318" s="6"/>
      <c r="AH1318" s="6"/>
      <c r="AI1318" s="6"/>
      <c r="AJ1318" s="6"/>
      <c r="AK1318" s="6"/>
      <c r="AL1318" s="6"/>
      <c r="AM1318" s="6"/>
      <c r="AN1318" s="39" t="str">
        <f t="array" ref="AN1318">IFNA(TEXT(XLOOKUP(C:C,'Follow up.2'!B:B,'Follow up.2'!AF:AF), "mm/yyyy"), "-")</f>
        <v>-</v>
      </c>
      <c r="AO1318" s="6"/>
      <c r="AP1318" s="3"/>
      <c r="AQ1318" s="3"/>
      <c r="AR1318" s="3"/>
      <c r="AS1318" s="3"/>
      <c r="AT1318" s="3"/>
      <c r="AU1318" s="3"/>
      <c r="AV1318" s="3"/>
      <c r="AW1318" s="3"/>
      <c r="AX1318" s="3"/>
      <c r="AY1318" s="3"/>
      <c r="AZ1318" s="3"/>
      <c r="BA1318" s="3"/>
      <c r="BB1318" s="3"/>
      <c r="BC1318" s="3"/>
      <c r="BD1318" s="3"/>
      <c r="BE1318" s="3"/>
      <c r="BF1318" s="3"/>
      <c r="BG1318" s="3"/>
      <c r="BH1318" s="3"/>
      <c r="BI1318" s="3"/>
    </row>
    <row r="1319" ht="12.75" customHeight="1">
      <c r="A1319" s="1"/>
      <c r="B1319" s="1"/>
      <c r="C1319" s="3"/>
      <c r="D1319" s="3"/>
      <c r="E1319" s="3"/>
      <c r="F1319" s="3"/>
      <c r="G1319" s="3"/>
      <c r="H1319" s="193"/>
      <c r="I1319" s="163"/>
      <c r="J1319" s="3"/>
      <c r="K1319" s="5"/>
      <c r="L1319" s="6"/>
      <c r="M1319" s="6"/>
      <c r="N1319" s="232"/>
      <c r="O1319" s="285"/>
      <c r="P1319" s="65"/>
      <c r="Q1319" s="65"/>
      <c r="R1319" s="65"/>
      <c r="S1319" s="65"/>
      <c r="T1319" s="65"/>
      <c r="U1319" s="65"/>
      <c r="V1319" s="65"/>
      <c r="W1319" s="65"/>
      <c r="X1319" s="65"/>
      <c r="Y1319" s="65"/>
      <c r="Z1319" s="38" t="str">
        <f t="array" ref="Z1319">IFERROR(xlookup(C:C,'Follow up.1'!A:A,'Follow up.1'!AF:AF),"-")</f>
        <v>-</v>
      </c>
      <c r="AA1319" s="6"/>
      <c r="AB1319" s="6"/>
      <c r="AC1319" s="6"/>
      <c r="AD1319" s="6"/>
      <c r="AE1319" s="6"/>
      <c r="AF1319" s="6"/>
      <c r="AG1319" s="6"/>
      <c r="AH1319" s="6"/>
      <c r="AI1319" s="6"/>
      <c r="AJ1319" s="6"/>
      <c r="AK1319" s="6"/>
      <c r="AL1319" s="6"/>
      <c r="AM1319" s="6"/>
      <c r="AN1319" s="39" t="str">
        <f t="array" ref="AN1319">IFNA(TEXT(XLOOKUP(C:C,'Follow up.2'!B:B,'Follow up.2'!AF:AF), "mm/yyyy"), "-")</f>
        <v>-</v>
      </c>
      <c r="AO1319" s="6"/>
      <c r="AP1319" s="3"/>
      <c r="AQ1319" s="3"/>
      <c r="AR1319" s="3"/>
      <c r="AS1319" s="3"/>
      <c r="AT1319" s="3"/>
      <c r="AU1319" s="3"/>
      <c r="AV1319" s="3"/>
      <c r="AW1319" s="3"/>
      <c r="AX1319" s="3"/>
      <c r="AY1319" s="3"/>
      <c r="AZ1319" s="3"/>
      <c r="BA1319" s="3"/>
      <c r="BB1319" s="3"/>
      <c r="BC1319" s="3"/>
      <c r="BD1319" s="3"/>
      <c r="BE1319" s="3"/>
      <c r="BF1319" s="3"/>
      <c r="BG1319" s="3"/>
      <c r="BH1319" s="3"/>
      <c r="BI1319" s="3"/>
    </row>
    <row r="1320" ht="12.75" customHeight="1">
      <c r="A1320" s="1"/>
      <c r="B1320" s="1"/>
      <c r="C1320" s="3"/>
      <c r="D1320" s="3"/>
      <c r="E1320" s="3"/>
      <c r="F1320" s="3"/>
      <c r="G1320" s="3"/>
      <c r="H1320" s="193"/>
      <c r="I1320" s="163"/>
      <c r="J1320" s="3"/>
      <c r="K1320" s="5"/>
      <c r="L1320" s="6"/>
      <c r="M1320" s="6"/>
      <c r="N1320" s="232"/>
      <c r="O1320" s="285"/>
      <c r="P1320" s="65"/>
      <c r="Q1320" s="65"/>
      <c r="R1320" s="65"/>
      <c r="S1320" s="65"/>
      <c r="T1320" s="65"/>
      <c r="U1320" s="65"/>
      <c r="V1320" s="65"/>
      <c r="W1320" s="65"/>
      <c r="X1320" s="65"/>
      <c r="Y1320" s="65"/>
      <c r="Z1320" s="38" t="str">
        <f t="array" ref="Z1320">IFERROR(xlookup(C:C,'Follow up.1'!A:A,'Follow up.1'!AF:AF),"-")</f>
        <v>-</v>
      </c>
      <c r="AA1320" s="6"/>
      <c r="AB1320" s="6"/>
      <c r="AC1320" s="6"/>
      <c r="AD1320" s="6"/>
      <c r="AE1320" s="6"/>
      <c r="AF1320" s="6"/>
      <c r="AG1320" s="6"/>
      <c r="AH1320" s="6"/>
      <c r="AI1320" s="6"/>
      <c r="AJ1320" s="6"/>
      <c r="AK1320" s="6"/>
      <c r="AL1320" s="6"/>
      <c r="AM1320" s="6"/>
      <c r="AN1320" s="39" t="str">
        <f t="array" ref="AN1320">IFNA(TEXT(XLOOKUP(C:C,'Follow up.2'!B:B,'Follow up.2'!AF:AF), "mm/yyyy"), "-")</f>
        <v>-</v>
      </c>
      <c r="AO1320" s="6"/>
      <c r="AP1320" s="3"/>
      <c r="AQ1320" s="3"/>
      <c r="AR1320" s="3"/>
      <c r="AS1320" s="3"/>
      <c r="AT1320" s="3"/>
      <c r="AU1320" s="3"/>
      <c r="AV1320" s="3"/>
      <c r="AW1320" s="3"/>
      <c r="AX1320" s="3"/>
      <c r="AY1320" s="3"/>
      <c r="AZ1320" s="3"/>
      <c r="BA1320" s="3"/>
      <c r="BB1320" s="3"/>
      <c r="BC1320" s="3"/>
      <c r="BD1320" s="3"/>
      <c r="BE1320" s="3"/>
      <c r="BF1320" s="3"/>
      <c r="BG1320" s="3"/>
      <c r="BH1320" s="3"/>
      <c r="BI1320" s="3"/>
    </row>
    <row r="1321" ht="12.75" customHeight="1">
      <c r="A1321" s="1"/>
      <c r="B1321" s="1"/>
      <c r="C1321" s="3"/>
      <c r="D1321" s="3"/>
      <c r="E1321" s="3"/>
      <c r="F1321" s="3"/>
      <c r="G1321" s="3"/>
      <c r="H1321" s="193"/>
      <c r="I1321" s="163"/>
      <c r="J1321" s="3"/>
      <c r="K1321" s="5"/>
      <c r="L1321" s="6"/>
      <c r="M1321" s="6"/>
      <c r="N1321" s="232"/>
      <c r="O1321" s="285"/>
      <c r="P1321" s="65"/>
      <c r="Q1321" s="65"/>
      <c r="R1321" s="65"/>
      <c r="S1321" s="65"/>
      <c r="T1321" s="65"/>
      <c r="U1321" s="65"/>
      <c r="V1321" s="65"/>
      <c r="W1321" s="65"/>
      <c r="X1321" s="65"/>
      <c r="Y1321" s="65"/>
      <c r="Z1321" s="38" t="str">
        <f t="array" ref="Z1321">IFERROR(xlookup(C:C,'Follow up.1'!A:A,'Follow up.1'!AF:AF),"-")</f>
        <v>-</v>
      </c>
      <c r="AA1321" s="6"/>
      <c r="AB1321" s="6"/>
      <c r="AC1321" s="6"/>
      <c r="AD1321" s="6"/>
      <c r="AE1321" s="6"/>
      <c r="AF1321" s="6"/>
      <c r="AG1321" s="6"/>
      <c r="AH1321" s="6"/>
      <c r="AI1321" s="6"/>
      <c r="AJ1321" s="6"/>
      <c r="AK1321" s="6"/>
      <c r="AL1321" s="6"/>
      <c r="AM1321" s="6"/>
      <c r="AN1321" s="39" t="str">
        <f t="array" ref="AN1321">IFNA(TEXT(XLOOKUP(C:C,'Follow up.2'!B:B,'Follow up.2'!AF:AF), "mm/yyyy"), "-")</f>
        <v>-</v>
      </c>
      <c r="AO1321" s="6"/>
      <c r="AP1321" s="3"/>
      <c r="AQ1321" s="3"/>
      <c r="AR1321" s="3"/>
      <c r="AS1321" s="3"/>
      <c r="AT1321" s="3"/>
      <c r="AU1321" s="3"/>
      <c r="AV1321" s="3"/>
      <c r="AW1321" s="3"/>
      <c r="AX1321" s="3"/>
      <c r="AY1321" s="3"/>
      <c r="AZ1321" s="3"/>
      <c r="BA1321" s="3"/>
      <c r="BB1321" s="3"/>
      <c r="BC1321" s="3"/>
      <c r="BD1321" s="3"/>
      <c r="BE1321" s="3"/>
      <c r="BF1321" s="3"/>
      <c r="BG1321" s="3"/>
      <c r="BH1321" s="3"/>
      <c r="BI1321" s="3"/>
    </row>
    <row r="1322" ht="12.75" customHeight="1">
      <c r="A1322" s="1"/>
      <c r="B1322" s="1"/>
      <c r="C1322" s="3"/>
      <c r="D1322" s="3"/>
      <c r="E1322" s="3"/>
      <c r="F1322" s="3"/>
      <c r="G1322" s="3"/>
      <c r="H1322" s="193"/>
      <c r="I1322" s="163"/>
      <c r="J1322" s="3"/>
      <c r="K1322" s="5"/>
      <c r="L1322" s="6"/>
      <c r="M1322" s="6"/>
      <c r="N1322" s="232"/>
      <c r="O1322" s="285"/>
      <c r="P1322" s="65"/>
      <c r="Q1322" s="65"/>
      <c r="R1322" s="65"/>
      <c r="S1322" s="65"/>
      <c r="T1322" s="65"/>
      <c r="U1322" s="65"/>
      <c r="V1322" s="65"/>
      <c r="W1322" s="65"/>
      <c r="X1322" s="65"/>
      <c r="Y1322" s="65"/>
      <c r="Z1322" s="38" t="str">
        <f t="array" ref="Z1322">IFERROR(xlookup(C:C,'Follow up.1'!A:A,'Follow up.1'!AF:AF),"-")</f>
        <v>-</v>
      </c>
      <c r="AA1322" s="6"/>
      <c r="AB1322" s="6"/>
      <c r="AC1322" s="6"/>
      <c r="AD1322" s="6"/>
      <c r="AE1322" s="6"/>
      <c r="AF1322" s="6"/>
      <c r="AG1322" s="6"/>
      <c r="AH1322" s="6"/>
      <c r="AI1322" s="6"/>
      <c r="AJ1322" s="6"/>
      <c r="AK1322" s="6"/>
      <c r="AL1322" s="6"/>
      <c r="AM1322" s="6"/>
      <c r="AN1322" s="39" t="str">
        <f t="array" ref="AN1322">IFNA(TEXT(XLOOKUP(C:C,'Follow up.2'!B:B,'Follow up.2'!AF:AF), "mm/yyyy"), "-")</f>
        <v>-</v>
      </c>
      <c r="AO1322" s="6"/>
      <c r="AP1322" s="3"/>
      <c r="AQ1322" s="3"/>
      <c r="AR1322" s="3"/>
      <c r="AS1322" s="3"/>
      <c r="AT1322" s="3"/>
      <c r="AU1322" s="3"/>
      <c r="AV1322" s="3"/>
      <c r="AW1322" s="3"/>
      <c r="AX1322" s="3"/>
      <c r="AY1322" s="3"/>
      <c r="AZ1322" s="3"/>
      <c r="BA1322" s="3"/>
      <c r="BB1322" s="3"/>
      <c r="BC1322" s="3"/>
      <c r="BD1322" s="3"/>
      <c r="BE1322" s="3"/>
      <c r="BF1322" s="3"/>
      <c r="BG1322" s="3"/>
      <c r="BH1322" s="3"/>
      <c r="BI1322" s="3"/>
    </row>
    <row r="1323" ht="12.75" customHeight="1">
      <c r="A1323" s="1"/>
      <c r="B1323" s="1"/>
      <c r="C1323" s="3"/>
      <c r="D1323" s="3"/>
      <c r="E1323" s="3"/>
      <c r="F1323" s="3"/>
      <c r="G1323" s="3"/>
      <c r="H1323" s="193"/>
      <c r="I1323" s="163"/>
      <c r="J1323" s="3"/>
      <c r="K1323" s="5"/>
      <c r="L1323" s="6"/>
      <c r="M1323" s="6"/>
      <c r="N1323" s="232"/>
      <c r="O1323" s="285"/>
      <c r="P1323" s="65"/>
      <c r="Q1323" s="65"/>
      <c r="R1323" s="65"/>
      <c r="S1323" s="65"/>
      <c r="T1323" s="65"/>
      <c r="U1323" s="65"/>
      <c r="V1323" s="65"/>
      <c r="W1323" s="65"/>
      <c r="X1323" s="65"/>
      <c r="Y1323" s="65"/>
      <c r="Z1323" s="38" t="str">
        <f t="array" ref="Z1323">IFERROR(xlookup(C:C,'Follow up.1'!A:A,'Follow up.1'!AF:AF),"-")</f>
        <v>-</v>
      </c>
      <c r="AA1323" s="6"/>
      <c r="AB1323" s="6"/>
      <c r="AC1323" s="6"/>
      <c r="AD1323" s="6"/>
      <c r="AE1323" s="6"/>
      <c r="AF1323" s="6"/>
      <c r="AG1323" s="6"/>
      <c r="AH1323" s="6"/>
      <c r="AI1323" s="6"/>
      <c r="AJ1323" s="6"/>
      <c r="AK1323" s="6"/>
      <c r="AL1323" s="6"/>
      <c r="AM1323" s="6"/>
      <c r="AN1323" s="39" t="str">
        <f t="array" ref="AN1323">IFNA(TEXT(XLOOKUP(C:C,'Follow up.2'!B:B,'Follow up.2'!AF:AF), "mm/yyyy"), "-")</f>
        <v>-</v>
      </c>
      <c r="AO1323" s="6"/>
      <c r="AP1323" s="3"/>
      <c r="AQ1323" s="3"/>
      <c r="AR1323" s="3"/>
      <c r="AS1323" s="3"/>
      <c r="AT1323" s="3"/>
      <c r="AU1323" s="3"/>
      <c r="AV1323" s="3"/>
      <c r="AW1323" s="3"/>
      <c r="AX1323" s="3"/>
      <c r="AY1323" s="3"/>
      <c r="AZ1323" s="3"/>
      <c r="BA1323" s="3"/>
      <c r="BB1323" s="3"/>
      <c r="BC1323" s="3"/>
      <c r="BD1323" s="3"/>
      <c r="BE1323" s="3"/>
      <c r="BF1323" s="3"/>
      <c r="BG1323" s="3"/>
      <c r="BH1323" s="3"/>
      <c r="BI1323" s="3"/>
    </row>
    <row r="1324" ht="12.75" customHeight="1">
      <c r="A1324" s="1"/>
      <c r="B1324" s="1"/>
      <c r="C1324" s="3"/>
      <c r="D1324" s="3"/>
      <c r="E1324" s="3"/>
      <c r="F1324" s="3"/>
      <c r="G1324" s="3"/>
      <c r="H1324" s="193"/>
      <c r="I1324" s="163"/>
      <c r="J1324" s="3"/>
      <c r="K1324" s="5"/>
      <c r="L1324" s="6"/>
      <c r="M1324" s="6"/>
      <c r="N1324" s="232"/>
      <c r="O1324" s="285"/>
      <c r="P1324" s="65"/>
      <c r="Q1324" s="65"/>
      <c r="R1324" s="65"/>
      <c r="S1324" s="65"/>
      <c r="T1324" s="65"/>
      <c r="U1324" s="65"/>
      <c r="V1324" s="65"/>
      <c r="W1324" s="65"/>
      <c r="X1324" s="65"/>
      <c r="Y1324" s="65"/>
      <c r="Z1324" s="38" t="str">
        <f t="array" ref="Z1324">IFERROR(xlookup(C:C,'Follow up.1'!A:A,'Follow up.1'!AF:AF),"-")</f>
        <v>-</v>
      </c>
      <c r="AA1324" s="6"/>
      <c r="AB1324" s="6"/>
      <c r="AC1324" s="6"/>
      <c r="AD1324" s="6"/>
      <c r="AE1324" s="6"/>
      <c r="AF1324" s="6"/>
      <c r="AG1324" s="6"/>
      <c r="AH1324" s="6"/>
      <c r="AI1324" s="6"/>
      <c r="AJ1324" s="6"/>
      <c r="AK1324" s="6"/>
      <c r="AL1324" s="6"/>
      <c r="AM1324" s="6"/>
      <c r="AN1324" s="39" t="str">
        <f t="array" ref="AN1324">IFNA(TEXT(XLOOKUP(C:C,'Follow up.2'!B:B,'Follow up.2'!AF:AF), "mm/yyyy"), "-")</f>
        <v>-</v>
      </c>
      <c r="AO1324" s="6"/>
      <c r="AP1324" s="3"/>
      <c r="AQ1324" s="3"/>
      <c r="AR1324" s="3"/>
      <c r="AS1324" s="3"/>
      <c r="AT1324" s="3"/>
      <c r="AU1324" s="3"/>
      <c r="AV1324" s="3"/>
      <c r="AW1324" s="3"/>
      <c r="AX1324" s="3"/>
      <c r="AY1324" s="3"/>
      <c r="AZ1324" s="3"/>
      <c r="BA1324" s="3"/>
      <c r="BB1324" s="3"/>
      <c r="BC1324" s="3"/>
      <c r="BD1324" s="3"/>
      <c r="BE1324" s="3"/>
      <c r="BF1324" s="3"/>
      <c r="BG1324" s="3"/>
      <c r="BH1324" s="3"/>
      <c r="BI1324" s="3"/>
    </row>
    <row r="1325" ht="12.75" customHeight="1">
      <c r="A1325" s="294"/>
      <c r="B1325" s="294"/>
      <c r="C1325" s="3"/>
      <c r="D1325" s="3"/>
      <c r="E1325" s="3"/>
      <c r="F1325" s="3"/>
      <c r="G1325" s="3"/>
      <c r="H1325" s="193"/>
      <c r="I1325" s="163"/>
      <c r="J1325" s="3"/>
      <c r="K1325" s="5"/>
      <c r="L1325" s="6"/>
      <c r="M1325" s="6"/>
      <c r="N1325" s="232"/>
      <c r="O1325" s="285"/>
      <c r="P1325" s="65"/>
      <c r="Q1325" s="65"/>
      <c r="R1325" s="65"/>
      <c r="S1325" s="65"/>
      <c r="T1325" s="65"/>
      <c r="U1325" s="65"/>
      <c r="V1325" s="65"/>
      <c r="W1325" s="65"/>
      <c r="X1325" s="65"/>
      <c r="Y1325" s="65"/>
      <c r="Z1325" s="38" t="str">
        <f t="array" ref="Z1325">IFERROR(xlookup(C:C,'Follow up.1'!A:A,'Follow up.1'!AF:AF),"-")</f>
        <v>-</v>
      </c>
      <c r="AA1325" s="6"/>
      <c r="AB1325" s="6"/>
      <c r="AC1325" s="6"/>
      <c r="AD1325" s="6"/>
      <c r="AE1325" s="6"/>
      <c r="AF1325" s="6"/>
      <c r="AG1325" s="6"/>
      <c r="AH1325" s="6"/>
      <c r="AI1325" s="6"/>
      <c r="AJ1325" s="6"/>
      <c r="AK1325" s="6"/>
      <c r="AL1325" s="6"/>
      <c r="AM1325" s="6"/>
      <c r="AN1325" s="39" t="str">
        <f t="array" ref="AN1325">IFNA(TEXT(XLOOKUP(C:C,'Follow up.2'!B:B,'Follow up.2'!AF:AF), "mm/yyyy"), "-")</f>
        <v>-</v>
      </c>
      <c r="AO1325" s="6"/>
      <c r="AP1325" s="3"/>
      <c r="AQ1325" s="3"/>
      <c r="AR1325" s="3"/>
      <c r="AS1325" s="3"/>
      <c r="AT1325" s="3"/>
      <c r="AU1325" s="3"/>
      <c r="AV1325" s="3"/>
      <c r="AW1325" s="3"/>
      <c r="AX1325" s="3"/>
      <c r="AY1325" s="3"/>
      <c r="AZ1325" s="3"/>
      <c r="BA1325" s="3"/>
      <c r="BB1325" s="3"/>
      <c r="BC1325" s="3"/>
      <c r="BD1325" s="3"/>
      <c r="BE1325" s="3"/>
      <c r="BF1325" s="3"/>
      <c r="BG1325" s="3"/>
      <c r="BH1325" s="3"/>
      <c r="BI1325" s="3"/>
    </row>
    <row r="1326" ht="12.75" customHeight="1">
      <c r="A1326" s="294"/>
      <c r="B1326" s="294"/>
      <c r="C1326" s="3"/>
      <c r="D1326" s="3"/>
      <c r="E1326" s="3"/>
      <c r="F1326" s="3"/>
      <c r="G1326" s="3"/>
      <c r="H1326" s="193"/>
      <c r="I1326" s="163"/>
      <c r="J1326" s="3"/>
      <c r="K1326" s="5"/>
      <c r="L1326" s="6"/>
      <c r="M1326" s="6"/>
      <c r="N1326" s="232"/>
      <c r="O1326" s="285"/>
      <c r="P1326" s="65"/>
      <c r="Q1326" s="65"/>
      <c r="R1326" s="65"/>
      <c r="S1326" s="65"/>
      <c r="T1326" s="65"/>
      <c r="U1326" s="65"/>
      <c r="V1326" s="65"/>
      <c r="W1326" s="65"/>
      <c r="X1326" s="65"/>
      <c r="Y1326" s="65"/>
      <c r="Z1326" s="38" t="str">
        <f t="array" ref="Z1326">IFERROR(xlookup(C:C,'Follow up.1'!A:A,'Follow up.1'!AF:AF),"-")</f>
        <v>-</v>
      </c>
      <c r="AA1326" s="6"/>
      <c r="AB1326" s="6"/>
      <c r="AC1326" s="6"/>
      <c r="AD1326" s="6"/>
      <c r="AE1326" s="6"/>
      <c r="AF1326" s="6"/>
      <c r="AG1326" s="6"/>
      <c r="AH1326" s="6"/>
      <c r="AI1326" s="6"/>
      <c r="AJ1326" s="6"/>
      <c r="AK1326" s="6"/>
      <c r="AL1326" s="6"/>
      <c r="AM1326" s="6"/>
      <c r="AN1326" s="39" t="str">
        <f t="array" ref="AN1326">IFNA(TEXT(XLOOKUP(C:C,'Follow up.2'!B:B,'Follow up.2'!AF:AF), "mm/yyyy"), "-")</f>
        <v>-</v>
      </c>
      <c r="AO1326" s="6"/>
      <c r="AP1326" s="3"/>
      <c r="AQ1326" s="3"/>
      <c r="AR1326" s="3"/>
      <c r="AS1326" s="3"/>
      <c r="AT1326" s="3"/>
      <c r="AU1326" s="3"/>
      <c r="AV1326" s="3"/>
      <c r="AW1326" s="3"/>
      <c r="AX1326" s="3"/>
      <c r="AY1326" s="3"/>
      <c r="AZ1326" s="3"/>
      <c r="BA1326" s="3"/>
      <c r="BB1326" s="3"/>
      <c r="BC1326" s="3"/>
      <c r="BD1326" s="3"/>
      <c r="BE1326" s="3"/>
      <c r="BF1326" s="3"/>
      <c r="BG1326" s="3"/>
      <c r="BH1326" s="3"/>
      <c r="BI1326" s="3"/>
    </row>
    <row r="1327" ht="12.75" customHeight="1">
      <c r="A1327" s="294"/>
      <c r="B1327" s="294"/>
      <c r="C1327" s="3"/>
      <c r="D1327" s="3"/>
      <c r="E1327" s="3"/>
      <c r="F1327" s="3"/>
      <c r="G1327" s="3"/>
      <c r="H1327" s="193"/>
      <c r="I1327" s="163"/>
      <c r="J1327" s="3"/>
      <c r="K1327" s="5"/>
      <c r="L1327" s="6"/>
      <c r="M1327" s="6"/>
      <c r="N1327" s="232"/>
      <c r="O1327" s="285"/>
      <c r="P1327" s="65"/>
      <c r="Q1327" s="65"/>
      <c r="R1327" s="65"/>
      <c r="S1327" s="65"/>
      <c r="T1327" s="65"/>
      <c r="U1327" s="65"/>
      <c r="V1327" s="65"/>
      <c r="W1327" s="65"/>
      <c r="X1327" s="65"/>
      <c r="Y1327" s="65"/>
      <c r="Z1327" s="38" t="str">
        <f t="array" ref="Z1327">IFERROR(xlookup(C:C,'Follow up.1'!A:A,'Follow up.1'!AF:AF),"-")</f>
        <v>-</v>
      </c>
      <c r="AA1327" s="6"/>
      <c r="AB1327" s="6"/>
      <c r="AC1327" s="6"/>
      <c r="AD1327" s="6"/>
      <c r="AE1327" s="6"/>
      <c r="AF1327" s="6"/>
      <c r="AG1327" s="6"/>
      <c r="AH1327" s="6"/>
      <c r="AI1327" s="6"/>
      <c r="AJ1327" s="6"/>
      <c r="AK1327" s="6"/>
      <c r="AL1327" s="6"/>
      <c r="AM1327" s="6"/>
      <c r="AN1327" s="39" t="str">
        <f t="array" ref="AN1327">IFNA(TEXT(XLOOKUP(C:C,'Follow up.2'!B:B,'Follow up.2'!AF:AF), "mm/yyyy"), "-")</f>
        <v>-</v>
      </c>
      <c r="AO1327" s="6"/>
      <c r="AP1327" s="3"/>
      <c r="AQ1327" s="3"/>
      <c r="AR1327" s="3"/>
      <c r="AS1327" s="3"/>
      <c r="AT1327" s="3"/>
      <c r="AU1327" s="3"/>
      <c r="AV1327" s="3"/>
      <c r="AW1327" s="3"/>
      <c r="AX1327" s="3"/>
      <c r="AY1327" s="3"/>
      <c r="AZ1327" s="3"/>
      <c r="BA1327" s="3"/>
      <c r="BB1327" s="3"/>
      <c r="BC1327" s="3"/>
      <c r="BD1327" s="3"/>
      <c r="BE1327" s="3"/>
      <c r="BF1327" s="3"/>
      <c r="BG1327" s="3"/>
      <c r="BH1327" s="3"/>
      <c r="BI1327" s="3"/>
    </row>
    <row r="1328" ht="12.75" customHeight="1">
      <c r="A1328" s="294"/>
      <c r="B1328" s="294"/>
      <c r="C1328" s="3"/>
      <c r="D1328" s="3"/>
      <c r="E1328" s="3"/>
      <c r="F1328" s="3"/>
      <c r="G1328" s="3"/>
      <c r="H1328" s="193"/>
      <c r="I1328" s="163"/>
      <c r="J1328" s="3"/>
      <c r="K1328" s="5"/>
      <c r="L1328" s="6"/>
      <c r="M1328" s="6"/>
      <c r="N1328" s="232"/>
      <c r="O1328" s="285"/>
      <c r="P1328" s="65"/>
      <c r="Q1328" s="65"/>
      <c r="R1328" s="65"/>
      <c r="S1328" s="65"/>
      <c r="T1328" s="65"/>
      <c r="U1328" s="65"/>
      <c r="V1328" s="65"/>
      <c r="W1328" s="65"/>
      <c r="X1328" s="65"/>
      <c r="Y1328" s="65"/>
      <c r="Z1328" s="38" t="str">
        <f t="array" ref="Z1328">IFERROR(xlookup(C:C,'Follow up.1'!A:A,'Follow up.1'!AF:AF),"-")</f>
        <v>-</v>
      </c>
      <c r="AA1328" s="6"/>
      <c r="AB1328" s="6"/>
      <c r="AC1328" s="6"/>
      <c r="AD1328" s="6"/>
      <c r="AE1328" s="6"/>
      <c r="AF1328" s="6"/>
      <c r="AG1328" s="6"/>
      <c r="AH1328" s="6"/>
      <c r="AI1328" s="6"/>
      <c r="AJ1328" s="6"/>
      <c r="AK1328" s="6"/>
      <c r="AL1328" s="6"/>
      <c r="AM1328" s="6"/>
      <c r="AN1328" s="39" t="str">
        <f t="array" ref="AN1328">IFNA(TEXT(XLOOKUP(C:C,'Follow up.2'!B:B,'Follow up.2'!AF:AF), "mm/yyyy"), "-")</f>
        <v>-</v>
      </c>
      <c r="AO1328" s="6"/>
      <c r="AP1328" s="3"/>
      <c r="AQ1328" s="3"/>
      <c r="AR1328" s="3"/>
      <c r="AS1328" s="3"/>
      <c r="AT1328" s="3"/>
      <c r="AU1328" s="3"/>
      <c r="AV1328" s="3"/>
      <c r="AW1328" s="3"/>
      <c r="AX1328" s="3"/>
      <c r="AY1328" s="3"/>
      <c r="AZ1328" s="3"/>
      <c r="BA1328" s="3"/>
      <c r="BB1328" s="3"/>
      <c r="BC1328" s="3"/>
      <c r="BD1328" s="3"/>
      <c r="BE1328" s="3"/>
      <c r="BF1328" s="3"/>
      <c r="BG1328" s="3"/>
      <c r="BH1328" s="3"/>
      <c r="BI1328" s="3"/>
    </row>
    <row r="1329" ht="12.75" customHeight="1">
      <c r="A1329" s="294"/>
      <c r="B1329" s="294"/>
      <c r="C1329" s="3"/>
      <c r="D1329" s="3"/>
      <c r="E1329" s="3"/>
      <c r="F1329" s="3"/>
      <c r="G1329" s="3"/>
      <c r="H1329" s="193"/>
      <c r="I1329" s="163"/>
      <c r="J1329" s="3"/>
      <c r="K1329" s="5"/>
      <c r="L1329" s="6"/>
      <c r="M1329" s="6"/>
      <c r="N1329" s="232"/>
      <c r="O1329" s="285"/>
      <c r="P1329" s="65"/>
      <c r="Q1329" s="65"/>
      <c r="R1329" s="65"/>
      <c r="S1329" s="65"/>
      <c r="T1329" s="65"/>
      <c r="U1329" s="65"/>
      <c r="V1329" s="65"/>
      <c r="W1329" s="65"/>
      <c r="X1329" s="65"/>
      <c r="Y1329" s="65"/>
      <c r="Z1329" s="38" t="str">
        <f t="array" ref="Z1329">IFERROR(xlookup(C:C,'Follow up.1'!A:A,'Follow up.1'!AF:AF),"-")</f>
        <v>-</v>
      </c>
      <c r="AA1329" s="6"/>
      <c r="AB1329" s="6"/>
      <c r="AC1329" s="6"/>
      <c r="AD1329" s="6"/>
      <c r="AE1329" s="6"/>
      <c r="AF1329" s="6"/>
      <c r="AG1329" s="6"/>
      <c r="AH1329" s="6"/>
      <c r="AI1329" s="6"/>
      <c r="AJ1329" s="6"/>
      <c r="AK1329" s="6"/>
      <c r="AL1329" s="6"/>
      <c r="AM1329" s="6"/>
      <c r="AN1329" s="39" t="str">
        <f t="array" ref="AN1329">IFNA(TEXT(XLOOKUP(C:C,'Follow up.2'!B:B,'Follow up.2'!AF:AF), "mm/yyyy"), "-")</f>
        <v>-</v>
      </c>
      <c r="AO1329" s="6"/>
      <c r="AP1329" s="3"/>
      <c r="AQ1329" s="3"/>
      <c r="AR1329" s="3"/>
      <c r="AS1329" s="3"/>
      <c r="AT1329" s="3"/>
      <c r="AU1329" s="3"/>
      <c r="AV1329" s="3"/>
      <c r="AW1329" s="3"/>
      <c r="AX1329" s="3"/>
      <c r="AY1329" s="3"/>
      <c r="AZ1329" s="3"/>
      <c r="BA1329" s="3"/>
      <c r="BB1329" s="3"/>
      <c r="BC1329" s="3"/>
      <c r="BD1329" s="3"/>
      <c r="BE1329" s="3"/>
      <c r="BF1329" s="3"/>
      <c r="BG1329" s="3"/>
      <c r="BH1329" s="3"/>
      <c r="BI1329" s="3"/>
    </row>
    <row r="1330" ht="12.75" customHeight="1">
      <c r="A1330" s="294"/>
      <c r="B1330" s="294"/>
      <c r="C1330" s="3"/>
      <c r="D1330" s="3"/>
      <c r="E1330" s="3"/>
      <c r="F1330" s="3"/>
      <c r="G1330" s="3"/>
      <c r="H1330" s="193"/>
      <c r="I1330" s="163"/>
      <c r="J1330" s="3"/>
      <c r="K1330" s="5"/>
      <c r="L1330" s="6"/>
      <c r="M1330" s="6"/>
      <c r="N1330" s="232"/>
      <c r="O1330" s="285"/>
      <c r="P1330" s="65"/>
      <c r="Q1330" s="65"/>
      <c r="R1330" s="65"/>
      <c r="S1330" s="65"/>
      <c r="T1330" s="65"/>
      <c r="U1330" s="65"/>
      <c r="V1330" s="65"/>
      <c r="W1330" s="65"/>
      <c r="X1330" s="65"/>
      <c r="Y1330" s="65"/>
      <c r="Z1330" s="38" t="str">
        <f t="array" ref="Z1330">IFERROR(xlookup(C:C,'Follow up.1'!A:A,'Follow up.1'!AF:AF),"-")</f>
        <v>-</v>
      </c>
      <c r="AA1330" s="6"/>
      <c r="AB1330" s="6"/>
      <c r="AC1330" s="6"/>
      <c r="AD1330" s="6"/>
      <c r="AE1330" s="6"/>
      <c r="AF1330" s="6"/>
      <c r="AG1330" s="6"/>
      <c r="AH1330" s="6"/>
      <c r="AI1330" s="6"/>
      <c r="AJ1330" s="6"/>
      <c r="AK1330" s="6"/>
      <c r="AL1330" s="6"/>
      <c r="AM1330" s="6"/>
      <c r="AN1330" s="39" t="str">
        <f t="array" ref="AN1330">IFNA(TEXT(XLOOKUP(C:C,'Follow up.2'!B:B,'Follow up.2'!AF:AF), "mm/yyyy"), "-")</f>
        <v>-</v>
      </c>
      <c r="AO1330" s="6"/>
      <c r="AP1330" s="3"/>
      <c r="AQ1330" s="3"/>
      <c r="AR1330" s="3"/>
      <c r="AS1330" s="3"/>
      <c r="AT1330" s="3"/>
      <c r="AU1330" s="3"/>
      <c r="AV1330" s="3"/>
      <c r="AW1330" s="3"/>
      <c r="AX1330" s="3"/>
      <c r="AY1330" s="3"/>
      <c r="AZ1330" s="3"/>
      <c r="BA1330" s="3"/>
      <c r="BB1330" s="3"/>
      <c r="BC1330" s="3"/>
      <c r="BD1330" s="3"/>
      <c r="BE1330" s="3"/>
      <c r="BF1330" s="3"/>
      <c r="BG1330" s="3"/>
      <c r="BH1330" s="3"/>
      <c r="BI1330" s="3"/>
    </row>
    <row r="1331" ht="12.75" customHeight="1">
      <c r="A1331" s="294"/>
      <c r="B1331" s="294"/>
      <c r="C1331" s="3"/>
      <c r="D1331" s="3"/>
      <c r="E1331" s="3"/>
      <c r="F1331" s="3"/>
      <c r="G1331" s="3"/>
      <c r="H1331" s="193"/>
      <c r="I1331" s="163"/>
      <c r="J1331" s="3"/>
      <c r="K1331" s="5"/>
      <c r="L1331" s="6"/>
      <c r="M1331" s="6"/>
      <c r="N1331" s="232"/>
      <c r="O1331" s="285"/>
      <c r="P1331" s="65"/>
      <c r="Q1331" s="65"/>
      <c r="R1331" s="65"/>
      <c r="S1331" s="65"/>
      <c r="T1331" s="65"/>
      <c r="U1331" s="65"/>
      <c r="V1331" s="65"/>
      <c r="W1331" s="65"/>
      <c r="X1331" s="65"/>
      <c r="Y1331" s="65"/>
      <c r="Z1331" s="38" t="str">
        <f t="array" ref="Z1331">IFERROR(xlookup(C:C,'Follow up.1'!A:A,'Follow up.1'!AF:AF),"-")</f>
        <v>-</v>
      </c>
      <c r="AA1331" s="6"/>
      <c r="AB1331" s="6"/>
      <c r="AC1331" s="6"/>
      <c r="AD1331" s="6"/>
      <c r="AE1331" s="6"/>
      <c r="AF1331" s="6"/>
      <c r="AG1331" s="6"/>
      <c r="AH1331" s="6"/>
      <c r="AI1331" s="6"/>
      <c r="AJ1331" s="6"/>
      <c r="AK1331" s="6"/>
      <c r="AL1331" s="6"/>
      <c r="AM1331" s="6"/>
      <c r="AN1331" s="39" t="str">
        <f t="array" ref="AN1331">IFNA(TEXT(XLOOKUP(C:C,'Follow up.2'!B:B,'Follow up.2'!AF:AF), "mm/yyyy"), "-")</f>
        <v>-</v>
      </c>
      <c r="AO1331" s="6"/>
      <c r="AP1331" s="3"/>
      <c r="AQ1331" s="3"/>
      <c r="AR1331" s="3"/>
      <c r="AS1331" s="3"/>
      <c r="AT1331" s="3"/>
      <c r="AU1331" s="3"/>
      <c r="AV1331" s="3"/>
      <c r="AW1331" s="3"/>
      <c r="AX1331" s="3"/>
      <c r="AY1331" s="3"/>
      <c r="AZ1331" s="3"/>
      <c r="BA1331" s="3"/>
      <c r="BB1331" s="3"/>
      <c r="BC1331" s="3"/>
      <c r="BD1331" s="3"/>
      <c r="BE1331" s="3"/>
      <c r="BF1331" s="3"/>
      <c r="BG1331" s="3"/>
      <c r="BH1331" s="3"/>
      <c r="BI1331" s="3"/>
    </row>
    <row r="1332" ht="12.75" customHeight="1">
      <c r="A1332" s="294"/>
      <c r="B1332" s="294"/>
      <c r="C1332" s="3"/>
      <c r="D1332" s="3"/>
      <c r="E1332" s="3"/>
      <c r="F1332" s="3"/>
      <c r="G1332" s="3"/>
      <c r="H1332" s="193"/>
      <c r="I1332" s="163"/>
      <c r="J1332" s="3"/>
      <c r="K1332" s="5"/>
      <c r="L1332" s="6"/>
      <c r="M1332" s="6"/>
      <c r="N1332" s="232"/>
      <c r="O1332" s="285"/>
      <c r="P1332" s="65"/>
      <c r="Q1332" s="65"/>
      <c r="R1332" s="65"/>
      <c r="S1332" s="65"/>
      <c r="T1332" s="65"/>
      <c r="U1332" s="65"/>
      <c r="V1332" s="65"/>
      <c r="W1332" s="65"/>
      <c r="X1332" s="65"/>
      <c r="Y1332" s="65"/>
      <c r="Z1332" s="38" t="str">
        <f t="array" ref="Z1332">IFERROR(xlookup(C:C,'Follow up.1'!A:A,'Follow up.1'!AF:AF),"-")</f>
        <v>-</v>
      </c>
      <c r="AA1332" s="6"/>
      <c r="AB1332" s="6"/>
      <c r="AC1332" s="6"/>
      <c r="AD1332" s="6"/>
      <c r="AE1332" s="6"/>
      <c r="AF1332" s="6"/>
      <c r="AG1332" s="6"/>
      <c r="AH1332" s="6"/>
      <c r="AI1332" s="6"/>
      <c r="AJ1332" s="6"/>
      <c r="AK1332" s="6"/>
      <c r="AL1332" s="6"/>
      <c r="AM1332" s="6"/>
      <c r="AN1332" s="39" t="str">
        <f t="array" ref="AN1332">IFNA(TEXT(XLOOKUP(C:C,'Follow up.2'!B:B,'Follow up.2'!AF:AF), "mm/yyyy"), "-")</f>
        <v>-</v>
      </c>
      <c r="AO1332" s="6"/>
      <c r="AP1332" s="3"/>
      <c r="AQ1332" s="3"/>
      <c r="AR1332" s="3"/>
      <c r="AS1332" s="3"/>
      <c r="AT1332" s="3"/>
      <c r="AU1332" s="3"/>
      <c r="AV1332" s="3"/>
      <c r="AW1332" s="3"/>
      <c r="AX1332" s="3"/>
      <c r="AY1332" s="3"/>
      <c r="AZ1332" s="3"/>
      <c r="BA1332" s="3"/>
      <c r="BB1332" s="3"/>
      <c r="BC1332" s="3"/>
      <c r="BD1332" s="3"/>
      <c r="BE1332" s="3"/>
      <c r="BF1332" s="3"/>
      <c r="BG1332" s="3"/>
      <c r="BH1332" s="3"/>
      <c r="BI1332" s="3"/>
    </row>
    <row r="1333" ht="12.75" customHeight="1">
      <c r="A1333" s="294"/>
      <c r="B1333" s="294"/>
      <c r="C1333" s="3"/>
      <c r="D1333" s="3"/>
      <c r="E1333" s="3"/>
      <c r="F1333" s="3"/>
      <c r="G1333" s="3"/>
      <c r="H1333" s="193"/>
      <c r="I1333" s="163"/>
      <c r="J1333" s="3"/>
      <c r="K1333" s="5"/>
      <c r="L1333" s="6"/>
      <c r="M1333" s="6"/>
      <c r="N1333" s="232"/>
      <c r="O1333" s="285"/>
      <c r="P1333" s="65"/>
      <c r="Q1333" s="65"/>
      <c r="R1333" s="65"/>
      <c r="S1333" s="65"/>
      <c r="T1333" s="65"/>
      <c r="U1333" s="65"/>
      <c r="V1333" s="65"/>
      <c r="W1333" s="65"/>
      <c r="X1333" s="65"/>
      <c r="Y1333" s="65"/>
      <c r="Z1333" s="38" t="str">
        <f t="array" ref="Z1333">IFERROR(xlookup(C:C,'Follow up.1'!A:A,'Follow up.1'!AF:AF),"-")</f>
        <v>-</v>
      </c>
      <c r="AA1333" s="6"/>
      <c r="AB1333" s="6"/>
      <c r="AC1333" s="6"/>
      <c r="AD1333" s="6"/>
      <c r="AE1333" s="6"/>
      <c r="AF1333" s="6"/>
      <c r="AG1333" s="6"/>
      <c r="AH1333" s="6"/>
      <c r="AI1333" s="6"/>
      <c r="AJ1333" s="6"/>
      <c r="AK1333" s="6"/>
      <c r="AL1333" s="6"/>
      <c r="AM1333" s="6"/>
      <c r="AN1333" s="39" t="str">
        <f t="array" ref="AN1333">IFNA(TEXT(XLOOKUP(C:C,'Follow up.2'!B:B,'Follow up.2'!AF:AF), "mm/yyyy"), "-")</f>
        <v>-</v>
      </c>
      <c r="AO1333" s="6"/>
      <c r="AP1333" s="3"/>
      <c r="AQ1333" s="3"/>
      <c r="AR1333" s="3"/>
      <c r="AS1333" s="3"/>
      <c r="AT1333" s="3"/>
      <c r="AU1333" s="3"/>
      <c r="AV1333" s="3"/>
      <c r="AW1333" s="3"/>
      <c r="AX1333" s="3"/>
      <c r="AY1333" s="3"/>
      <c r="AZ1333" s="3"/>
      <c r="BA1333" s="3"/>
      <c r="BB1333" s="3"/>
      <c r="BC1333" s="3"/>
      <c r="BD1333" s="3"/>
      <c r="BE1333" s="3"/>
      <c r="BF1333" s="3"/>
      <c r="BG1333" s="3"/>
      <c r="BH1333" s="3"/>
      <c r="BI1333" s="3"/>
    </row>
    <row r="1334" ht="12.75" customHeight="1">
      <c r="A1334" s="294"/>
      <c r="B1334" s="294"/>
      <c r="C1334" s="3"/>
      <c r="D1334" s="3"/>
      <c r="E1334" s="3"/>
      <c r="F1334" s="3"/>
      <c r="G1334" s="3"/>
      <c r="H1334" s="193"/>
      <c r="I1334" s="163"/>
      <c r="J1334" s="3"/>
      <c r="K1334" s="5"/>
      <c r="L1334" s="6"/>
      <c r="M1334" s="6"/>
      <c r="N1334" s="291"/>
      <c r="O1334" s="285"/>
      <c r="P1334" s="65"/>
      <c r="Q1334" s="65"/>
      <c r="R1334" s="65"/>
      <c r="S1334" s="65"/>
      <c r="T1334" s="65"/>
      <c r="U1334" s="65"/>
      <c r="V1334" s="65"/>
      <c r="W1334" s="65"/>
      <c r="X1334" s="65"/>
      <c r="Y1334" s="65"/>
      <c r="Z1334" s="38" t="str">
        <f t="array" ref="Z1334">IFERROR(xlookup(C:C,'Follow up.1'!A:A,'Follow up.1'!AF:AF),"-")</f>
        <v>-</v>
      </c>
      <c r="AA1334" s="6"/>
      <c r="AB1334" s="6"/>
      <c r="AC1334" s="6"/>
      <c r="AD1334" s="6"/>
      <c r="AE1334" s="6"/>
      <c r="AF1334" s="6"/>
      <c r="AG1334" s="6"/>
      <c r="AH1334" s="6"/>
      <c r="AI1334" s="6"/>
      <c r="AJ1334" s="6"/>
      <c r="AK1334" s="6"/>
      <c r="AL1334" s="6"/>
      <c r="AM1334" s="6"/>
      <c r="AN1334" s="39" t="str">
        <f t="array" ref="AN1334">IFNA(TEXT(XLOOKUP(C:C,'Follow up.2'!B:B,'Follow up.2'!AF:AF), "mm/yyyy"), "-")</f>
        <v>-</v>
      </c>
      <c r="AO1334" s="6"/>
      <c r="AP1334" s="3"/>
      <c r="AQ1334" s="3"/>
      <c r="AR1334" s="3"/>
      <c r="AS1334" s="3"/>
      <c r="AT1334" s="3"/>
      <c r="AU1334" s="3"/>
      <c r="AV1334" s="3"/>
      <c r="AW1334" s="3"/>
      <c r="AX1334" s="3"/>
      <c r="AY1334" s="3"/>
      <c r="AZ1334" s="3"/>
      <c r="BA1334" s="3"/>
      <c r="BB1334" s="3"/>
      <c r="BC1334" s="3"/>
      <c r="BD1334" s="3"/>
      <c r="BE1334" s="3"/>
      <c r="BF1334" s="3"/>
      <c r="BG1334" s="3"/>
      <c r="BH1334" s="3"/>
      <c r="BI1334" s="3"/>
    </row>
    <row r="1335" ht="12.75" customHeight="1">
      <c r="A1335" s="294"/>
      <c r="B1335" s="294"/>
      <c r="C1335" s="3"/>
      <c r="D1335" s="3"/>
      <c r="E1335" s="3"/>
      <c r="F1335" s="3"/>
      <c r="G1335" s="3"/>
      <c r="H1335" s="193"/>
      <c r="I1335" s="163"/>
      <c r="J1335" s="3"/>
      <c r="K1335" s="5"/>
      <c r="L1335" s="6"/>
      <c r="M1335" s="6"/>
      <c r="N1335" s="291"/>
      <c r="O1335" s="285"/>
      <c r="P1335" s="65"/>
      <c r="Q1335" s="65"/>
      <c r="R1335" s="65"/>
      <c r="S1335" s="65"/>
      <c r="T1335" s="65"/>
      <c r="U1335" s="65"/>
      <c r="V1335" s="65"/>
      <c r="W1335" s="65"/>
      <c r="X1335" s="65"/>
      <c r="Y1335" s="65"/>
      <c r="Z1335" s="38" t="str">
        <f t="array" ref="Z1335">IFERROR(xlookup(C:C,'Follow up.1'!A:A,'Follow up.1'!AF:AF),"-")</f>
        <v>-</v>
      </c>
      <c r="AA1335" s="6"/>
      <c r="AB1335" s="6"/>
      <c r="AC1335" s="6"/>
      <c r="AD1335" s="6"/>
      <c r="AE1335" s="6"/>
      <c r="AF1335" s="6"/>
      <c r="AG1335" s="6"/>
      <c r="AH1335" s="6"/>
      <c r="AI1335" s="6"/>
      <c r="AJ1335" s="6"/>
      <c r="AK1335" s="6"/>
      <c r="AL1335" s="6"/>
      <c r="AM1335" s="6"/>
      <c r="AN1335" s="39" t="str">
        <f t="array" ref="AN1335">IFNA(TEXT(XLOOKUP(C:C,'Follow up.2'!B:B,'Follow up.2'!AF:AF), "mm/yyyy"), "-")</f>
        <v>-</v>
      </c>
      <c r="AO1335" s="6"/>
      <c r="AP1335" s="3"/>
      <c r="AQ1335" s="3"/>
      <c r="AR1335" s="3"/>
      <c r="AS1335" s="3"/>
      <c r="AT1335" s="3"/>
      <c r="AU1335" s="3"/>
      <c r="AV1335" s="3"/>
      <c r="AW1335" s="3"/>
      <c r="AX1335" s="3"/>
      <c r="AY1335" s="3"/>
      <c r="AZ1335" s="3"/>
      <c r="BA1335" s="3"/>
      <c r="BB1335" s="3"/>
      <c r="BC1335" s="3"/>
      <c r="BD1335" s="3"/>
      <c r="BE1335" s="3"/>
      <c r="BF1335" s="3"/>
      <c r="BG1335" s="3"/>
      <c r="BH1335" s="3"/>
      <c r="BI1335" s="3"/>
    </row>
    <row r="1336" ht="12.75" customHeight="1">
      <c r="A1336" s="294"/>
      <c r="B1336" s="294"/>
      <c r="C1336" s="3"/>
      <c r="D1336" s="3"/>
      <c r="E1336" s="3"/>
      <c r="F1336" s="3"/>
      <c r="G1336" s="3"/>
      <c r="H1336" s="193"/>
      <c r="I1336" s="163"/>
      <c r="J1336" s="3"/>
      <c r="K1336" s="5"/>
      <c r="L1336" s="6"/>
      <c r="M1336" s="6"/>
      <c r="N1336" s="291"/>
      <c r="O1336" s="285"/>
      <c r="P1336" s="65"/>
      <c r="Q1336" s="65"/>
      <c r="R1336" s="65"/>
      <c r="S1336" s="65"/>
      <c r="T1336" s="65"/>
      <c r="U1336" s="65"/>
      <c r="V1336" s="65"/>
      <c r="W1336" s="65"/>
      <c r="X1336" s="65"/>
      <c r="Y1336" s="65"/>
      <c r="Z1336" s="38" t="str">
        <f t="array" ref="Z1336">IFERROR(xlookup(C:C,'Follow up.1'!A:A,'Follow up.1'!AF:AF),"-")</f>
        <v>-</v>
      </c>
      <c r="AA1336" s="6"/>
      <c r="AB1336" s="6"/>
      <c r="AC1336" s="6"/>
      <c r="AD1336" s="6"/>
      <c r="AE1336" s="6"/>
      <c r="AF1336" s="6"/>
      <c r="AG1336" s="6"/>
      <c r="AH1336" s="6"/>
      <c r="AI1336" s="6"/>
      <c r="AJ1336" s="6"/>
      <c r="AK1336" s="6"/>
      <c r="AL1336" s="6"/>
      <c r="AM1336" s="6"/>
      <c r="AN1336" s="39" t="str">
        <f t="array" ref="AN1336">IFNA(TEXT(XLOOKUP(C:C,'Follow up.2'!B:B,'Follow up.2'!AF:AF), "mm/yyyy"), "-")</f>
        <v>-</v>
      </c>
      <c r="AO1336" s="6"/>
      <c r="AP1336" s="3"/>
      <c r="AQ1336" s="3"/>
      <c r="AR1336" s="3"/>
      <c r="AS1336" s="3"/>
      <c r="AT1336" s="3"/>
      <c r="AU1336" s="3"/>
      <c r="AV1336" s="3"/>
      <c r="AW1336" s="3"/>
      <c r="AX1336" s="3"/>
      <c r="AY1336" s="3"/>
      <c r="AZ1336" s="3"/>
      <c r="BA1336" s="3"/>
      <c r="BB1336" s="3"/>
      <c r="BC1336" s="3"/>
      <c r="BD1336" s="3"/>
      <c r="BE1336" s="3"/>
      <c r="BF1336" s="3"/>
      <c r="BG1336" s="3"/>
      <c r="BH1336" s="3"/>
      <c r="BI1336" s="3"/>
    </row>
    <row r="1337" ht="12.75" customHeight="1">
      <c r="A1337" s="294"/>
      <c r="B1337" s="294"/>
      <c r="C1337" s="3"/>
      <c r="D1337" s="3"/>
      <c r="E1337" s="3"/>
      <c r="F1337" s="3"/>
      <c r="G1337" s="3"/>
      <c r="H1337" s="193"/>
      <c r="I1337" s="163"/>
      <c r="J1337" s="3"/>
      <c r="K1337" s="5"/>
      <c r="L1337" s="6"/>
      <c r="M1337" s="6"/>
      <c r="N1337" s="291"/>
      <c r="O1337" s="285"/>
      <c r="P1337" s="65"/>
      <c r="Q1337" s="65"/>
      <c r="R1337" s="65"/>
      <c r="S1337" s="65"/>
      <c r="T1337" s="65"/>
      <c r="U1337" s="65"/>
      <c r="V1337" s="65"/>
      <c r="W1337" s="65"/>
      <c r="X1337" s="65"/>
      <c r="Y1337" s="65"/>
      <c r="Z1337" s="38" t="str">
        <f t="array" ref="Z1337">IFERROR(xlookup(C:C,'Follow up.1'!A:A,'Follow up.1'!AF:AF),"-")</f>
        <v>-</v>
      </c>
      <c r="AA1337" s="6"/>
      <c r="AB1337" s="6"/>
      <c r="AC1337" s="6"/>
      <c r="AD1337" s="6"/>
      <c r="AE1337" s="6"/>
      <c r="AF1337" s="6"/>
      <c r="AG1337" s="6"/>
      <c r="AH1337" s="6"/>
      <c r="AI1337" s="6"/>
      <c r="AJ1337" s="6"/>
      <c r="AK1337" s="6"/>
      <c r="AL1337" s="6"/>
      <c r="AM1337" s="6"/>
      <c r="AN1337" s="39" t="str">
        <f t="array" ref="AN1337">IFNA(TEXT(XLOOKUP(C:C,'Follow up.2'!B:B,'Follow up.2'!AF:AF), "mm/yyyy"), "-")</f>
        <v>-</v>
      </c>
      <c r="AO1337" s="6"/>
      <c r="AP1337" s="3"/>
      <c r="AQ1337" s="3"/>
      <c r="AR1337" s="3"/>
      <c r="AS1337" s="3"/>
      <c r="AT1337" s="3"/>
      <c r="AU1337" s="3"/>
      <c r="AV1337" s="3"/>
      <c r="AW1337" s="3"/>
      <c r="AX1337" s="3"/>
      <c r="AY1337" s="3"/>
      <c r="AZ1337" s="3"/>
      <c r="BA1337" s="3"/>
      <c r="BB1337" s="3"/>
      <c r="BC1337" s="3"/>
      <c r="BD1337" s="3"/>
      <c r="BE1337" s="3"/>
      <c r="BF1337" s="3"/>
      <c r="BG1337" s="3"/>
      <c r="BH1337" s="3"/>
      <c r="BI1337" s="3"/>
    </row>
    <row r="1338" ht="12.75" customHeight="1">
      <c r="A1338" s="294"/>
      <c r="B1338" s="294"/>
      <c r="C1338" s="3"/>
      <c r="D1338" s="3"/>
      <c r="E1338" s="3"/>
      <c r="F1338" s="3"/>
      <c r="G1338" s="3"/>
      <c r="H1338" s="193"/>
      <c r="I1338" s="163"/>
      <c r="J1338" s="3"/>
      <c r="K1338" s="5"/>
      <c r="L1338" s="6"/>
      <c r="M1338" s="6"/>
      <c r="N1338" s="291"/>
      <c r="O1338" s="285"/>
      <c r="P1338" s="65"/>
      <c r="Q1338" s="65"/>
      <c r="R1338" s="65"/>
      <c r="S1338" s="65"/>
      <c r="T1338" s="65"/>
      <c r="U1338" s="65"/>
      <c r="V1338" s="65"/>
      <c r="W1338" s="65"/>
      <c r="X1338" s="65"/>
      <c r="Y1338" s="65"/>
      <c r="Z1338" s="38" t="str">
        <f t="array" ref="Z1338">IFERROR(xlookup(C:C,'Follow up.1'!A:A,'Follow up.1'!AF:AF),"-")</f>
        <v>-</v>
      </c>
      <c r="AA1338" s="6"/>
      <c r="AB1338" s="6"/>
      <c r="AC1338" s="6"/>
      <c r="AD1338" s="6"/>
      <c r="AE1338" s="6"/>
      <c r="AF1338" s="6"/>
      <c r="AG1338" s="6"/>
      <c r="AH1338" s="6"/>
      <c r="AI1338" s="6"/>
      <c r="AJ1338" s="6"/>
      <c r="AK1338" s="6"/>
      <c r="AL1338" s="6"/>
      <c r="AM1338" s="6"/>
      <c r="AN1338" s="39" t="str">
        <f t="array" ref="AN1338">IFNA(TEXT(XLOOKUP(C:C,'Follow up.2'!B:B,'Follow up.2'!AF:AF), "mm/yyyy"), "-")</f>
        <v>-</v>
      </c>
      <c r="AO1338" s="6"/>
      <c r="AP1338" s="3"/>
      <c r="AQ1338" s="3"/>
      <c r="AR1338" s="3"/>
      <c r="AS1338" s="3"/>
      <c r="AT1338" s="3"/>
      <c r="AU1338" s="3"/>
      <c r="AV1338" s="3"/>
      <c r="AW1338" s="3"/>
      <c r="AX1338" s="3"/>
      <c r="AY1338" s="3"/>
      <c r="AZ1338" s="3"/>
      <c r="BA1338" s="3"/>
      <c r="BB1338" s="3"/>
      <c r="BC1338" s="3"/>
      <c r="BD1338" s="3"/>
      <c r="BE1338" s="3"/>
      <c r="BF1338" s="3"/>
      <c r="BG1338" s="3"/>
      <c r="BH1338" s="3"/>
      <c r="BI1338" s="3"/>
    </row>
    <row r="1339" ht="12.75" customHeight="1">
      <c r="A1339" s="294"/>
      <c r="B1339" s="294"/>
      <c r="C1339" s="3"/>
      <c r="D1339" s="3"/>
      <c r="E1339" s="3"/>
      <c r="F1339" s="3"/>
      <c r="G1339" s="3"/>
      <c r="H1339" s="193"/>
      <c r="I1339" s="163"/>
      <c r="J1339" s="3"/>
      <c r="K1339" s="5"/>
      <c r="L1339" s="6"/>
      <c r="M1339" s="6"/>
      <c r="N1339" s="291"/>
      <c r="O1339" s="285"/>
      <c r="P1339" s="65"/>
      <c r="Q1339" s="65"/>
      <c r="R1339" s="65"/>
      <c r="S1339" s="65"/>
      <c r="T1339" s="65"/>
      <c r="U1339" s="65"/>
      <c r="V1339" s="65"/>
      <c r="W1339" s="65"/>
      <c r="X1339" s="65"/>
      <c r="Y1339" s="65"/>
      <c r="Z1339" s="38" t="str">
        <f t="array" ref="Z1339">IFERROR(xlookup(C:C,'Follow up.1'!A:A,'Follow up.1'!AF:AF),"-")</f>
        <v>-</v>
      </c>
      <c r="AA1339" s="6"/>
      <c r="AB1339" s="6"/>
      <c r="AC1339" s="6"/>
      <c r="AD1339" s="6"/>
      <c r="AE1339" s="6"/>
      <c r="AF1339" s="6"/>
      <c r="AG1339" s="6"/>
      <c r="AH1339" s="6"/>
      <c r="AI1339" s="6"/>
      <c r="AJ1339" s="6"/>
      <c r="AK1339" s="6"/>
      <c r="AL1339" s="6"/>
      <c r="AM1339" s="6"/>
      <c r="AN1339" s="39" t="str">
        <f t="array" ref="AN1339">IFNA(TEXT(XLOOKUP(C:C,'Follow up.2'!B:B,'Follow up.2'!AF:AF), "mm/yyyy"), "-")</f>
        <v>-</v>
      </c>
      <c r="AO1339" s="6"/>
      <c r="AP1339" s="3"/>
      <c r="AQ1339" s="3"/>
      <c r="AR1339" s="3"/>
      <c r="AS1339" s="3"/>
      <c r="AT1339" s="3"/>
      <c r="AU1339" s="3"/>
      <c r="AV1339" s="3"/>
      <c r="AW1339" s="3"/>
      <c r="AX1339" s="3"/>
      <c r="AY1339" s="3"/>
      <c r="AZ1339" s="3"/>
      <c r="BA1339" s="3"/>
      <c r="BB1339" s="3"/>
      <c r="BC1339" s="3"/>
      <c r="BD1339" s="3"/>
      <c r="BE1339" s="3"/>
      <c r="BF1339" s="3"/>
      <c r="BG1339" s="3"/>
      <c r="BH1339" s="3"/>
      <c r="BI1339" s="3"/>
    </row>
    <row r="1340" ht="12.75" customHeight="1">
      <c r="A1340" s="294"/>
      <c r="B1340" s="294"/>
      <c r="C1340" s="3"/>
      <c r="D1340" s="3"/>
      <c r="E1340" s="3"/>
      <c r="F1340" s="3"/>
      <c r="G1340" s="3"/>
      <c r="H1340" s="193"/>
      <c r="I1340" s="163"/>
      <c r="J1340" s="3"/>
      <c r="K1340" s="5"/>
      <c r="L1340" s="6"/>
      <c r="M1340" s="6"/>
      <c r="N1340" s="232"/>
      <c r="O1340" s="285"/>
      <c r="P1340" s="65"/>
      <c r="Q1340" s="65"/>
      <c r="R1340" s="65"/>
      <c r="S1340" s="65"/>
      <c r="T1340" s="65"/>
      <c r="U1340" s="65"/>
      <c r="V1340" s="65"/>
      <c r="W1340" s="65"/>
      <c r="X1340" s="65"/>
      <c r="Y1340" s="65"/>
      <c r="Z1340" s="38" t="str">
        <f t="array" ref="Z1340">IFERROR(xlookup(C:C,'Follow up.1'!A:A,'Follow up.1'!AF:AF),"-")</f>
        <v>-</v>
      </c>
      <c r="AA1340" s="6"/>
      <c r="AB1340" s="6"/>
      <c r="AC1340" s="6"/>
      <c r="AD1340" s="6"/>
      <c r="AE1340" s="6"/>
      <c r="AF1340" s="6"/>
      <c r="AG1340" s="6"/>
      <c r="AH1340" s="6"/>
      <c r="AI1340" s="6"/>
      <c r="AJ1340" s="6"/>
      <c r="AK1340" s="6"/>
      <c r="AL1340" s="6"/>
      <c r="AM1340" s="6"/>
      <c r="AN1340" s="39" t="str">
        <f t="array" ref="AN1340">IFNA(TEXT(XLOOKUP(C:C,'Follow up.2'!B:B,'Follow up.2'!AF:AF), "mm/yyyy"), "-")</f>
        <v>-</v>
      </c>
      <c r="AO1340" s="6"/>
      <c r="AP1340" s="3"/>
      <c r="AQ1340" s="3"/>
      <c r="AR1340" s="3"/>
      <c r="AS1340" s="3"/>
      <c r="AT1340" s="3"/>
      <c r="AU1340" s="3"/>
      <c r="AV1340" s="3"/>
      <c r="AW1340" s="3"/>
      <c r="AX1340" s="3"/>
      <c r="AY1340" s="3"/>
      <c r="AZ1340" s="3"/>
      <c r="BA1340" s="3"/>
      <c r="BB1340" s="3"/>
      <c r="BC1340" s="3"/>
      <c r="BD1340" s="3"/>
      <c r="BE1340" s="3"/>
      <c r="BF1340" s="3"/>
      <c r="BG1340" s="3"/>
      <c r="BH1340" s="3"/>
      <c r="BI1340" s="3"/>
    </row>
    <row r="1341" ht="12.75" customHeight="1">
      <c r="A1341" s="294"/>
      <c r="B1341" s="294"/>
      <c r="C1341" s="3"/>
      <c r="D1341" s="3"/>
      <c r="E1341" s="3"/>
      <c r="F1341" s="3"/>
      <c r="G1341" s="3"/>
      <c r="H1341" s="193"/>
      <c r="I1341" s="163"/>
      <c r="J1341" s="3"/>
      <c r="K1341" s="5"/>
      <c r="L1341" s="6"/>
      <c r="M1341" s="6"/>
      <c r="N1341" s="232"/>
      <c r="O1341" s="285"/>
      <c r="P1341" s="65"/>
      <c r="Q1341" s="65"/>
      <c r="R1341" s="65"/>
      <c r="S1341" s="65"/>
      <c r="T1341" s="65"/>
      <c r="U1341" s="65"/>
      <c r="V1341" s="65"/>
      <c r="W1341" s="65"/>
      <c r="X1341" s="65"/>
      <c r="Y1341" s="65"/>
      <c r="Z1341" s="38" t="str">
        <f t="array" ref="Z1341">IFERROR(xlookup(C:C,'Follow up.1'!A:A,'Follow up.1'!AF:AF),"-")</f>
        <v>-</v>
      </c>
      <c r="AA1341" s="6"/>
      <c r="AB1341" s="6"/>
      <c r="AC1341" s="6"/>
      <c r="AD1341" s="6"/>
      <c r="AE1341" s="6"/>
      <c r="AF1341" s="6"/>
      <c r="AG1341" s="6"/>
      <c r="AH1341" s="6"/>
      <c r="AI1341" s="6"/>
      <c r="AJ1341" s="6"/>
      <c r="AK1341" s="6"/>
      <c r="AL1341" s="6"/>
      <c r="AM1341" s="6"/>
      <c r="AN1341" s="39" t="str">
        <f t="array" ref="AN1341">IFNA(TEXT(XLOOKUP(C:C,'Follow up.2'!B:B,'Follow up.2'!AF:AF), "mm/yyyy"), "-")</f>
        <v>-</v>
      </c>
      <c r="AO1341" s="6"/>
      <c r="AP1341" s="3"/>
      <c r="AQ1341" s="3"/>
      <c r="AR1341" s="3"/>
      <c r="AS1341" s="3"/>
      <c r="AT1341" s="3"/>
      <c r="AU1341" s="3"/>
      <c r="AV1341" s="3"/>
      <c r="AW1341" s="3"/>
      <c r="AX1341" s="3"/>
      <c r="AY1341" s="3"/>
      <c r="AZ1341" s="3"/>
      <c r="BA1341" s="3"/>
      <c r="BB1341" s="3"/>
      <c r="BC1341" s="3"/>
      <c r="BD1341" s="3"/>
      <c r="BE1341" s="3"/>
      <c r="BF1341" s="3"/>
      <c r="BG1341" s="3"/>
      <c r="BH1341" s="3"/>
      <c r="BI1341" s="3"/>
    </row>
    <row r="1342" ht="12.75" customHeight="1">
      <c r="A1342" s="294"/>
      <c r="B1342" s="294"/>
      <c r="C1342" s="3"/>
      <c r="D1342" s="3"/>
      <c r="E1342" s="3"/>
      <c r="F1342" s="3"/>
      <c r="G1342" s="3"/>
      <c r="H1342" s="193"/>
      <c r="I1342" s="163"/>
      <c r="J1342" s="3"/>
      <c r="K1342" s="5"/>
      <c r="L1342" s="6"/>
      <c r="M1342" s="6"/>
      <c r="N1342" s="232"/>
      <c r="O1342" s="285"/>
      <c r="P1342" s="65"/>
      <c r="Q1342" s="65"/>
      <c r="R1342" s="65"/>
      <c r="S1342" s="65"/>
      <c r="T1342" s="65"/>
      <c r="U1342" s="65"/>
      <c r="V1342" s="65"/>
      <c r="W1342" s="65"/>
      <c r="X1342" s="65"/>
      <c r="Y1342" s="65"/>
      <c r="Z1342" s="38" t="str">
        <f t="array" ref="Z1342">IFERROR(xlookup(C:C,'Follow up.1'!A:A,'Follow up.1'!AF:AF),"-")</f>
        <v>-</v>
      </c>
      <c r="AA1342" s="6"/>
      <c r="AB1342" s="6"/>
      <c r="AC1342" s="6"/>
      <c r="AD1342" s="6"/>
      <c r="AE1342" s="6"/>
      <c r="AF1342" s="6"/>
      <c r="AG1342" s="6"/>
      <c r="AH1342" s="6"/>
      <c r="AI1342" s="6"/>
      <c r="AJ1342" s="6"/>
      <c r="AK1342" s="6"/>
      <c r="AL1342" s="6"/>
      <c r="AM1342" s="6"/>
      <c r="AN1342" s="39" t="str">
        <f t="array" ref="AN1342">IFNA(TEXT(XLOOKUP(C:C,'Follow up.2'!B:B,'Follow up.2'!AF:AF), "mm/yyyy"), "-")</f>
        <v>-</v>
      </c>
      <c r="AO1342" s="6"/>
      <c r="AP1342" s="3"/>
      <c r="AQ1342" s="3"/>
      <c r="AR1342" s="3"/>
      <c r="AS1342" s="3"/>
      <c r="AT1342" s="3"/>
      <c r="AU1342" s="3"/>
      <c r="AV1342" s="3"/>
      <c r="AW1342" s="3"/>
      <c r="AX1342" s="3"/>
      <c r="AY1342" s="3"/>
      <c r="AZ1342" s="3"/>
      <c r="BA1342" s="3"/>
      <c r="BB1342" s="3"/>
      <c r="BC1342" s="3"/>
      <c r="BD1342" s="3"/>
      <c r="BE1342" s="3"/>
      <c r="BF1342" s="3"/>
      <c r="BG1342" s="3"/>
      <c r="BH1342" s="3"/>
      <c r="BI1342" s="3"/>
    </row>
    <row r="1343" ht="12.75" customHeight="1">
      <c r="A1343" s="294"/>
      <c r="B1343" s="294"/>
      <c r="C1343" s="3"/>
      <c r="D1343" s="3"/>
      <c r="E1343" s="3"/>
      <c r="F1343" s="3"/>
      <c r="G1343" s="3"/>
      <c r="H1343" s="193"/>
      <c r="I1343" s="163"/>
      <c r="J1343" s="3"/>
      <c r="K1343" s="5"/>
      <c r="L1343" s="6"/>
      <c r="M1343" s="6"/>
      <c r="N1343" s="232"/>
      <c r="O1343" s="285"/>
      <c r="P1343" s="65"/>
      <c r="Q1343" s="65"/>
      <c r="R1343" s="65"/>
      <c r="S1343" s="65"/>
      <c r="T1343" s="65"/>
      <c r="U1343" s="65"/>
      <c r="V1343" s="65"/>
      <c r="W1343" s="65"/>
      <c r="X1343" s="65"/>
      <c r="Y1343" s="65"/>
      <c r="Z1343" s="38" t="str">
        <f t="array" ref="Z1343">IFERROR(xlookup(C:C,'Follow up.1'!A:A,'Follow up.1'!AF:AF),"-")</f>
        <v>-</v>
      </c>
      <c r="AA1343" s="6"/>
      <c r="AB1343" s="6"/>
      <c r="AC1343" s="6"/>
      <c r="AD1343" s="6"/>
      <c r="AE1343" s="6"/>
      <c r="AF1343" s="6"/>
      <c r="AG1343" s="6"/>
      <c r="AH1343" s="6"/>
      <c r="AI1343" s="6"/>
      <c r="AJ1343" s="6"/>
      <c r="AK1343" s="6"/>
      <c r="AL1343" s="6"/>
      <c r="AM1343" s="6"/>
      <c r="AN1343" s="39" t="str">
        <f t="array" ref="AN1343">IFNA(TEXT(XLOOKUP(C:C,'Follow up.2'!B:B,'Follow up.2'!AF:AF), "mm/yyyy"), "-")</f>
        <v>-</v>
      </c>
      <c r="AO1343" s="6"/>
      <c r="AP1343" s="3"/>
      <c r="AQ1343" s="3"/>
      <c r="AR1343" s="3"/>
      <c r="AS1343" s="3"/>
      <c r="AT1343" s="3"/>
      <c r="AU1343" s="3"/>
      <c r="AV1343" s="3"/>
      <c r="AW1343" s="3"/>
      <c r="AX1343" s="3"/>
      <c r="AY1343" s="3"/>
      <c r="AZ1343" s="3"/>
      <c r="BA1343" s="3"/>
      <c r="BB1343" s="3"/>
      <c r="BC1343" s="3"/>
      <c r="BD1343" s="3"/>
      <c r="BE1343" s="3"/>
      <c r="BF1343" s="3"/>
      <c r="BG1343" s="3"/>
      <c r="BH1343" s="3"/>
      <c r="BI1343" s="3"/>
    </row>
    <row r="1344" ht="12.75" customHeight="1">
      <c r="A1344" s="294"/>
      <c r="B1344" s="294"/>
      <c r="C1344" s="3"/>
      <c r="D1344" s="3"/>
      <c r="E1344" s="3"/>
      <c r="F1344" s="3"/>
      <c r="G1344" s="3"/>
      <c r="H1344" s="193"/>
      <c r="I1344" s="163"/>
      <c r="J1344" s="3"/>
      <c r="K1344" s="5"/>
      <c r="L1344" s="6"/>
      <c r="M1344" s="6"/>
      <c r="N1344" s="232"/>
      <c r="O1344" s="285"/>
      <c r="P1344" s="65"/>
      <c r="Q1344" s="65"/>
      <c r="R1344" s="65"/>
      <c r="S1344" s="65"/>
      <c r="T1344" s="65"/>
      <c r="U1344" s="65"/>
      <c r="V1344" s="65"/>
      <c r="W1344" s="65"/>
      <c r="X1344" s="65"/>
      <c r="Y1344" s="65"/>
      <c r="Z1344" s="38" t="str">
        <f t="array" ref="Z1344">IFERROR(xlookup(C:C,'Follow up.1'!A:A,'Follow up.1'!AF:AF),"-")</f>
        <v>-</v>
      </c>
      <c r="AA1344" s="6"/>
      <c r="AB1344" s="6"/>
      <c r="AC1344" s="6"/>
      <c r="AD1344" s="6"/>
      <c r="AE1344" s="6"/>
      <c r="AF1344" s="6"/>
      <c r="AG1344" s="6"/>
      <c r="AH1344" s="6"/>
      <c r="AI1344" s="6"/>
      <c r="AJ1344" s="6"/>
      <c r="AK1344" s="6"/>
      <c r="AL1344" s="6"/>
      <c r="AM1344" s="6"/>
      <c r="AN1344" s="39" t="str">
        <f t="array" ref="AN1344">IFNA(TEXT(XLOOKUP(C:C,'Follow up.2'!B:B,'Follow up.2'!AF:AF), "mm/yyyy"), "-")</f>
        <v>-</v>
      </c>
      <c r="AO1344" s="6"/>
      <c r="AP1344" s="3"/>
      <c r="AQ1344" s="3"/>
      <c r="AR1344" s="3"/>
      <c r="AS1344" s="3"/>
      <c r="AT1344" s="3"/>
      <c r="AU1344" s="3"/>
      <c r="AV1344" s="3"/>
      <c r="AW1344" s="3"/>
      <c r="AX1344" s="3"/>
      <c r="AY1344" s="3"/>
      <c r="AZ1344" s="3"/>
      <c r="BA1344" s="3"/>
      <c r="BB1344" s="3"/>
      <c r="BC1344" s="3"/>
      <c r="BD1344" s="3"/>
      <c r="BE1344" s="3"/>
      <c r="BF1344" s="3"/>
      <c r="BG1344" s="3"/>
      <c r="BH1344" s="3"/>
      <c r="BI1344" s="3"/>
    </row>
    <row r="1345" ht="12.75" customHeight="1">
      <c r="A1345" s="294"/>
      <c r="B1345" s="294"/>
      <c r="C1345" s="3"/>
      <c r="D1345" s="3"/>
      <c r="E1345" s="3"/>
      <c r="F1345" s="3"/>
      <c r="G1345" s="3"/>
      <c r="H1345" s="193"/>
      <c r="I1345" s="163"/>
      <c r="J1345" s="3"/>
      <c r="K1345" s="5"/>
      <c r="L1345" s="6"/>
      <c r="M1345" s="6"/>
      <c r="N1345" s="232"/>
      <c r="O1345" s="285"/>
      <c r="P1345" s="65"/>
      <c r="Q1345" s="65"/>
      <c r="R1345" s="65"/>
      <c r="S1345" s="65"/>
      <c r="T1345" s="65"/>
      <c r="U1345" s="65"/>
      <c r="V1345" s="65"/>
      <c r="W1345" s="65"/>
      <c r="X1345" s="65"/>
      <c r="Y1345" s="65"/>
      <c r="Z1345" s="38" t="str">
        <f t="array" ref="Z1345">IFERROR(xlookup(C:C,'Follow up.1'!A:A,'Follow up.1'!AF:AF),"-")</f>
        <v>-</v>
      </c>
      <c r="AA1345" s="6"/>
      <c r="AB1345" s="6"/>
      <c r="AC1345" s="6"/>
      <c r="AD1345" s="6"/>
      <c r="AE1345" s="6"/>
      <c r="AF1345" s="6"/>
      <c r="AG1345" s="6"/>
      <c r="AH1345" s="6"/>
      <c r="AI1345" s="6"/>
      <c r="AJ1345" s="6"/>
      <c r="AK1345" s="6"/>
      <c r="AL1345" s="6"/>
      <c r="AM1345" s="6"/>
      <c r="AN1345" s="39" t="str">
        <f t="array" ref="AN1345">IFNA(TEXT(XLOOKUP(C:C,'Follow up.2'!B:B,'Follow up.2'!AF:AF), "mm/yyyy"), "-")</f>
        <v>-</v>
      </c>
      <c r="AO1345" s="6"/>
      <c r="AP1345" s="3"/>
      <c r="AQ1345" s="3"/>
      <c r="AR1345" s="3"/>
      <c r="AS1345" s="3"/>
      <c r="AT1345" s="3"/>
      <c r="AU1345" s="3"/>
      <c r="AV1345" s="3"/>
      <c r="AW1345" s="3"/>
      <c r="AX1345" s="3"/>
      <c r="AY1345" s="3"/>
      <c r="AZ1345" s="3"/>
      <c r="BA1345" s="3"/>
      <c r="BB1345" s="3"/>
      <c r="BC1345" s="3"/>
      <c r="BD1345" s="3"/>
      <c r="BE1345" s="3"/>
      <c r="BF1345" s="3"/>
      <c r="BG1345" s="3"/>
      <c r="BH1345" s="3"/>
      <c r="BI1345" s="3"/>
    </row>
    <row r="1346" ht="12.75" customHeight="1">
      <c r="A1346" s="294"/>
      <c r="B1346" s="294"/>
      <c r="C1346" s="3"/>
      <c r="D1346" s="3"/>
      <c r="E1346" s="3"/>
      <c r="F1346" s="3"/>
      <c r="G1346" s="3"/>
      <c r="H1346" s="193"/>
      <c r="I1346" s="163"/>
      <c r="J1346" s="3"/>
      <c r="K1346" s="5"/>
      <c r="L1346" s="6"/>
      <c r="M1346" s="6"/>
      <c r="N1346" s="232"/>
      <c r="O1346" s="285"/>
      <c r="P1346" s="6"/>
      <c r="Q1346" s="6"/>
      <c r="R1346" s="6"/>
      <c r="S1346" s="6"/>
      <c r="T1346" s="6"/>
      <c r="U1346" s="6"/>
      <c r="V1346" s="6"/>
      <c r="W1346" s="6"/>
      <c r="X1346" s="6"/>
      <c r="Y1346" s="6"/>
      <c r="Z1346" s="38" t="str">
        <f t="array" ref="Z1346">IFERROR(xlookup(C:C,'Follow up.1'!A:A,'Follow up.1'!AF:AF),"-")</f>
        <v>-</v>
      </c>
      <c r="AA1346" s="6"/>
      <c r="AB1346" s="6"/>
      <c r="AC1346" s="6"/>
      <c r="AD1346" s="6"/>
      <c r="AE1346" s="6"/>
      <c r="AF1346" s="6"/>
      <c r="AG1346" s="6"/>
      <c r="AH1346" s="6"/>
      <c r="AI1346" s="6"/>
      <c r="AJ1346" s="6"/>
      <c r="AK1346" s="6"/>
      <c r="AL1346" s="6"/>
      <c r="AM1346" s="6"/>
      <c r="AN1346" s="39" t="str">
        <f t="array" ref="AN1346">IFNA(TEXT(XLOOKUP(C:C,'Follow up.2'!B:B,'Follow up.2'!AF:AF), "mm/yyyy"), "-")</f>
        <v>-</v>
      </c>
      <c r="AO1346" s="6"/>
      <c r="AP1346" s="3"/>
      <c r="AQ1346" s="3"/>
      <c r="AR1346" s="3"/>
      <c r="AS1346" s="3"/>
      <c r="AT1346" s="3"/>
      <c r="AU1346" s="3"/>
      <c r="AV1346" s="3"/>
      <c r="AW1346" s="3"/>
      <c r="AX1346" s="3"/>
      <c r="AY1346" s="3"/>
      <c r="AZ1346" s="3"/>
      <c r="BA1346" s="3"/>
      <c r="BB1346" s="3"/>
      <c r="BC1346" s="3"/>
      <c r="BD1346" s="3"/>
      <c r="BE1346" s="3"/>
      <c r="BF1346" s="3"/>
      <c r="BG1346" s="3"/>
      <c r="BH1346" s="3"/>
      <c r="BI1346" s="3"/>
    </row>
    <row r="1347" ht="12.75" customHeight="1">
      <c r="A1347" s="294"/>
      <c r="B1347" s="294"/>
      <c r="C1347" s="3"/>
      <c r="D1347" s="3"/>
      <c r="E1347" s="3"/>
      <c r="F1347" s="3"/>
      <c r="G1347" s="3"/>
      <c r="H1347" s="193"/>
      <c r="I1347" s="163"/>
      <c r="J1347" s="3"/>
      <c r="K1347" s="5"/>
      <c r="L1347" s="6"/>
      <c r="M1347" s="6"/>
      <c r="N1347" s="232"/>
      <c r="O1347" s="285"/>
      <c r="P1347" s="6"/>
      <c r="Q1347" s="6"/>
      <c r="R1347" s="6"/>
      <c r="S1347" s="6"/>
      <c r="T1347" s="6"/>
      <c r="U1347" s="6"/>
      <c r="V1347" s="6"/>
      <c r="W1347" s="6"/>
      <c r="X1347" s="6"/>
      <c r="Y1347" s="6"/>
      <c r="Z1347" s="38" t="str">
        <f t="array" ref="Z1347">IFERROR(xlookup(C:C,'Follow up.1'!A:A,'Follow up.1'!AF:AF),"-")</f>
        <v>-</v>
      </c>
      <c r="AA1347" s="6"/>
      <c r="AB1347" s="6"/>
      <c r="AC1347" s="6"/>
      <c r="AD1347" s="6"/>
      <c r="AE1347" s="6"/>
      <c r="AF1347" s="6"/>
      <c r="AG1347" s="6"/>
      <c r="AH1347" s="6"/>
      <c r="AI1347" s="6"/>
      <c r="AJ1347" s="6"/>
      <c r="AK1347" s="6"/>
      <c r="AL1347" s="6"/>
      <c r="AM1347" s="6"/>
      <c r="AN1347" s="39" t="str">
        <f t="array" ref="AN1347">IFNA(TEXT(XLOOKUP(C:C,'Follow up.2'!B:B,'Follow up.2'!AF:AF), "mm/yyyy"), "-")</f>
        <v>-</v>
      </c>
      <c r="AO1347" s="6"/>
      <c r="AP1347" s="3"/>
      <c r="AQ1347" s="3"/>
      <c r="AR1347" s="3"/>
      <c r="AS1347" s="3"/>
      <c r="AT1347" s="3"/>
      <c r="AU1347" s="3"/>
      <c r="AV1347" s="3"/>
      <c r="AW1347" s="3"/>
      <c r="AX1347" s="3"/>
      <c r="AY1347" s="3"/>
      <c r="AZ1347" s="3"/>
      <c r="BA1347" s="3"/>
      <c r="BB1347" s="3"/>
      <c r="BC1347" s="3"/>
      <c r="BD1347" s="3"/>
      <c r="BE1347" s="3"/>
      <c r="BF1347" s="3"/>
      <c r="BG1347" s="3"/>
      <c r="BH1347" s="3"/>
      <c r="BI1347" s="3"/>
    </row>
    <row r="1348" ht="12.75" customHeight="1">
      <c r="A1348" s="294"/>
      <c r="B1348" s="294"/>
      <c r="C1348" s="3"/>
      <c r="D1348" s="3"/>
      <c r="E1348" s="3"/>
      <c r="F1348" s="3"/>
      <c r="G1348" s="3"/>
      <c r="H1348" s="193"/>
      <c r="I1348" s="163"/>
      <c r="J1348" s="3"/>
      <c r="K1348" s="5"/>
      <c r="L1348" s="6"/>
      <c r="M1348" s="6"/>
      <c r="N1348" s="232"/>
      <c r="O1348" s="285"/>
      <c r="P1348" s="6"/>
      <c r="Q1348" s="6"/>
      <c r="R1348" s="6"/>
      <c r="S1348" s="6"/>
      <c r="T1348" s="6"/>
      <c r="U1348" s="6"/>
      <c r="V1348" s="6"/>
      <c r="W1348" s="6"/>
      <c r="X1348" s="6"/>
      <c r="Y1348" s="6"/>
      <c r="Z1348" s="38" t="str">
        <f t="array" ref="Z1348">IFERROR(xlookup(C:C,'Follow up.1'!A:A,'Follow up.1'!AF:AF),"-")</f>
        <v>-</v>
      </c>
      <c r="AA1348" s="6"/>
      <c r="AB1348" s="6"/>
      <c r="AC1348" s="6"/>
      <c r="AD1348" s="6"/>
      <c r="AE1348" s="6"/>
      <c r="AF1348" s="6"/>
      <c r="AG1348" s="6"/>
      <c r="AH1348" s="6"/>
      <c r="AI1348" s="6"/>
      <c r="AJ1348" s="6"/>
      <c r="AK1348" s="6"/>
      <c r="AL1348" s="6"/>
      <c r="AM1348" s="6"/>
      <c r="AN1348" s="39" t="str">
        <f t="array" ref="AN1348">IFNA(TEXT(XLOOKUP(C:C,'Follow up.2'!B:B,'Follow up.2'!AF:AF), "mm/yyyy"), "-")</f>
        <v>-</v>
      </c>
      <c r="AO1348" s="6"/>
      <c r="AP1348" s="3"/>
      <c r="AQ1348" s="3"/>
      <c r="AR1348" s="3"/>
      <c r="AS1348" s="3"/>
      <c r="AT1348" s="3"/>
      <c r="AU1348" s="3"/>
      <c r="AV1348" s="3"/>
      <c r="AW1348" s="3"/>
      <c r="AX1348" s="3"/>
      <c r="AY1348" s="3"/>
      <c r="AZ1348" s="3"/>
      <c r="BA1348" s="3"/>
      <c r="BB1348" s="3"/>
      <c r="BC1348" s="3"/>
      <c r="BD1348" s="3"/>
      <c r="BE1348" s="3"/>
      <c r="BF1348" s="3"/>
      <c r="BG1348" s="3"/>
      <c r="BH1348" s="3"/>
      <c r="BI1348" s="3"/>
    </row>
    <row r="1349" ht="12.75" customHeight="1">
      <c r="A1349" s="294"/>
      <c r="B1349" s="294"/>
      <c r="C1349" s="3"/>
      <c r="D1349" s="3"/>
      <c r="E1349" s="3"/>
      <c r="F1349" s="3"/>
      <c r="G1349" s="3"/>
      <c r="H1349" s="193"/>
      <c r="I1349" s="163"/>
      <c r="J1349" s="3"/>
      <c r="K1349" s="5"/>
      <c r="L1349" s="6"/>
      <c r="M1349" s="6"/>
      <c r="N1349" s="232"/>
      <c r="O1349" s="285"/>
      <c r="P1349" s="6"/>
      <c r="Q1349" s="6"/>
      <c r="R1349" s="6"/>
      <c r="S1349" s="6"/>
      <c r="T1349" s="6"/>
      <c r="U1349" s="6"/>
      <c r="V1349" s="6"/>
      <c r="W1349" s="6"/>
      <c r="X1349" s="6"/>
      <c r="Y1349" s="6"/>
      <c r="Z1349" s="38" t="str">
        <f t="array" ref="Z1349">IFERROR(xlookup(C:C,'Follow up.1'!A:A,'Follow up.1'!AF:AF),"-")</f>
        <v>-</v>
      </c>
      <c r="AA1349" s="6"/>
      <c r="AB1349" s="6"/>
      <c r="AC1349" s="6"/>
      <c r="AD1349" s="6"/>
      <c r="AE1349" s="6"/>
      <c r="AF1349" s="6"/>
      <c r="AG1349" s="6"/>
      <c r="AH1349" s="6"/>
      <c r="AI1349" s="6"/>
      <c r="AJ1349" s="6"/>
      <c r="AK1349" s="6"/>
      <c r="AL1349" s="6"/>
      <c r="AM1349" s="6"/>
      <c r="AN1349" s="39" t="str">
        <f t="array" ref="AN1349">IFNA(TEXT(XLOOKUP(C:C,'Follow up.2'!B:B,'Follow up.2'!AF:AF), "mm/yyyy"), "-")</f>
        <v>-</v>
      </c>
      <c r="AO1349" s="6"/>
      <c r="AP1349" s="3"/>
      <c r="AQ1349" s="3"/>
      <c r="AR1349" s="3"/>
      <c r="AS1349" s="3"/>
      <c r="AT1349" s="3"/>
      <c r="AU1349" s="3"/>
      <c r="AV1349" s="3"/>
      <c r="AW1349" s="3"/>
      <c r="AX1349" s="3"/>
      <c r="AY1349" s="3"/>
      <c r="AZ1349" s="3"/>
      <c r="BA1349" s="3"/>
      <c r="BB1349" s="3"/>
      <c r="BC1349" s="3"/>
      <c r="BD1349" s="3"/>
      <c r="BE1349" s="3"/>
      <c r="BF1349" s="3"/>
      <c r="BG1349" s="3"/>
      <c r="BH1349" s="3"/>
      <c r="BI1349" s="3"/>
    </row>
    <row r="1350" ht="12.75" customHeight="1">
      <c r="A1350" s="294"/>
      <c r="B1350" s="294"/>
      <c r="C1350" s="3"/>
      <c r="D1350" s="3"/>
      <c r="E1350" s="3"/>
      <c r="F1350" s="3"/>
      <c r="G1350" s="3"/>
      <c r="H1350" s="193"/>
      <c r="I1350" s="163"/>
      <c r="J1350" s="3"/>
      <c r="K1350" s="5"/>
      <c r="L1350" s="6"/>
      <c r="M1350" s="6"/>
      <c r="N1350" s="232"/>
      <c r="O1350" s="285"/>
      <c r="P1350" s="6"/>
      <c r="Q1350" s="6"/>
      <c r="R1350" s="6"/>
      <c r="S1350" s="6"/>
      <c r="T1350" s="6"/>
      <c r="U1350" s="6"/>
      <c r="V1350" s="6"/>
      <c r="W1350" s="6"/>
      <c r="X1350" s="6"/>
      <c r="Y1350" s="6"/>
      <c r="Z1350" s="38" t="str">
        <f t="array" ref="Z1350">IFERROR(xlookup(C:C,'Follow up.1'!A:A,'Follow up.1'!AF:AF),"-")</f>
        <v>-</v>
      </c>
      <c r="AA1350" s="6"/>
      <c r="AB1350" s="6"/>
      <c r="AC1350" s="6"/>
      <c r="AD1350" s="6"/>
      <c r="AE1350" s="6"/>
      <c r="AF1350" s="6"/>
      <c r="AG1350" s="6"/>
      <c r="AH1350" s="6"/>
      <c r="AI1350" s="6"/>
      <c r="AJ1350" s="6"/>
      <c r="AK1350" s="6"/>
      <c r="AL1350" s="6"/>
      <c r="AM1350" s="6"/>
      <c r="AN1350" s="39" t="str">
        <f t="array" ref="AN1350">IFNA(TEXT(XLOOKUP(C:C,'Follow up.2'!B:B,'Follow up.2'!AF:AF), "mm/yyyy"), "-")</f>
        <v>-</v>
      </c>
      <c r="AO1350" s="6"/>
      <c r="AP1350" s="3"/>
      <c r="AQ1350" s="3"/>
      <c r="AR1350" s="3"/>
      <c r="AS1350" s="3"/>
      <c r="AT1350" s="3"/>
      <c r="AU1350" s="3"/>
      <c r="AV1350" s="3"/>
      <c r="AW1350" s="3"/>
      <c r="AX1350" s="3"/>
      <c r="AY1350" s="3"/>
      <c r="AZ1350" s="3"/>
      <c r="BA1350" s="3"/>
      <c r="BB1350" s="3"/>
      <c r="BC1350" s="3"/>
      <c r="BD1350" s="3"/>
      <c r="BE1350" s="3"/>
      <c r="BF1350" s="3"/>
      <c r="BG1350" s="3"/>
      <c r="BH1350" s="3"/>
      <c r="BI1350" s="3"/>
    </row>
    <row r="1351" ht="12.75" customHeight="1">
      <c r="A1351" s="294"/>
      <c r="B1351" s="294"/>
      <c r="C1351" s="3"/>
      <c r="D1351" s="3"/>
      <c r="E1351" s="3"/>
      <c r="F1351" s="3"/>
      <c r="G1351" s="3"/>
      <c r="H1351" s="193"/>
      <c r="I1351" s="163"/>
      <c r="J1351" s="3"/>
      <c r="K1351" s="5"/>
      <c r="L1351" s="6"/>
      <c r="M1351" s="6"/>
      <c r="N1351" s="232"/>
      <c r="O1351" s="285"/>
      <c r="P1351" s="6"/>
      <c r="Q1351" s="6"/>
      <c r="R1351" s="6"/>
      <c r="S1351" s="6"/>
      <c r="T1351" s="6"/>
      <c r="U1351" s="6"/>
      <c r="V1351" s="6"/>
      <c r="W1351" s="6"/>
      <c r="X1351" s="6"/>
      <c r="Y1351" s="6"/>
      <c r="Z1351" s="38" t="str">
        <f t="array" ref="Z1351">IFERROR(xlookup(C:C,'Follow up.1'!A:A,'Follow up.1'!AF:AF),"-")</f>
        <v>-</v>
      </c>
      <c r="AA1351" s="6"/>
      <c r="AB1351" s="6"/>
      <c r="AC1351" s="6"/>
      <c r="AD1351" s="6"/>
      <c r="AE1351" s="6"/>
      <c r="AF1351" s="6"/>
      <c r="AG1351" s="6"/>
      <c r="AH1351" s="6"/>
      <c r="AI1351" s="6"/>
      <c r="AJ1351" s="6"/>
      <c r="AK1351" s="6"/>
      <c r="AL1351" s="6"/>
      <c r="AM1351" s="6"/>
      <c r="AN1351" s="39" t="str">
        <f t="array" ref="AN1351">IFNA(TEXT(XLOOKUP(C:C,'Follow up.2'!B:B,'Follow up.2'!AF:AF), "mm/yyyy"), "-")</f>
        <v>-</v>
      </c>
      <c r="AO1351" s="6"/>
      <c r="AP1351" s="3"/>
      <c r="AQ1351" s="3"/>
      <c r="AR1351" s="3"/>
      <c r="AS1351" s="3"/>
      <c r="AT1351" s="3"/>
      <c r="AU1351" s="3"/>
      <c r="AV1351" s="3"/>
      <c r="AW1351" s="3"/>
      <c r="AX1351" s="3"/>
      <c r="AY1351" s="3"/>
      <c r="AZ1351" s="3"/>
      <c r="BA1351" s="3"/>
      <c r="BB1351" s="3"/>
      <c r="BC1351" s="3"/>
      <c r="BD1351" s="3"/>
      <c r="BE1351" s="3"/>
      <c r="BF1351" s="3"/>
      <c r="BG1351" s="3"/>
      <c r="BH1351" s="3"/>
      <c r="BI1351" s="3"/>
    </row>
    <row r="1352" ht="12.75" customHeight="1">
      <c r="A1352" s="294"/>
      <c r="B1352" s="294"/>
      <c r="C1352" s="3"/>
      <c r="D1352" s="3"/>
      <c r="E1352" s="3"/>
      <c r="F1352" s="3"/>
      <c r="G1352" s="3"/>
      <c r="H1352" s="193"/>
      <c r="I1352" s="163"/>
      <c r="J1352" s="3"/>
      <c r="K1352" s="5"/>
      <c r="L1352" s="6"/>
      <c r="M1352" s="6"/>
      <c r="N1352" s="232"/>
      <c r="O1352" s="285"/>
      <c r="P1352" s="6"/>
      <c r="Q1352" s="6"/>
      <c r="R1352" s="6"/>
      <c r="S1352" s="6"/>
      <c r="T1352" s="6"/>
      <c r="U1352" s="6"/>
      <c r="V1352" s="6"/>
      <c r="W1352" s="6"/>
      <c r="X1352" s="6"/>
      <c r="Y1352" s="6"/>
      <c r="Z1352" s="38" t="str">
        <f t="array" ref="Z1352">IFERROR(xlookup(C:C,'Follow up.1'!A:A,'Follow up.1'!AF:AF),"-")</f>
        <v>-</v>
      </c>
      <c r="AA1352" s="6"/>
      <c r="AB1352" s="6"/>
      <c r="AC1352" s="6"/>
      <c r="AD1352" s="6"/>
      <c r="AE1352" s="6"/>
      <c r="AF1352" s="6"/>
      <c r="AG1352" s="6"/>
      <c r="AH1352" s="6"/>
      <c r="AI1352" s="6"/>
      <c r="AJ1352" s="6"/>
      <c r="AK1352" s="6"/>
      <c r="AL1352" s="6"/>
      <c r="AM1352" s="6"/>
      <c r="AN1352" s="39" t="str">
        <f t="array" ref="AN1352">IFNA(TEXT(XLOOKUP(C:C,'Follow up.2'!B:B,'Follow up.2'!AF:AF), "mm/yyyy"), "-")</f>
        <v>-</v>
      </c>
      <c r="AO1352" s="6"/>
      <c r="AP1352" s="3"/>
      <c r="AQ1352" s="3"/>
      <c r="AR1352" s="3"/>
      <c r="AS1352" s="3"/>
      <c r="AT1352" s="3"/>
      <c r="AU1352" s="3"/>
      <c r="AV1352" s="3"/>
      <c r="AW1352" s="3"/>
      <c r="AX1352" s="3"/>
      <c r="AY1352" s="3"/>
      <c r="AZ1352" s="3"/>
      <c r="BA1352" s="3"/>
      <c r="BB1352" s="3"/>
      <c r="BC1352" s="3"/>
      <c r="BD1352" s="3"/>
      <c r="BE1352" s="3"/>
      <c r="BF1352" s="3"/>
      <c r="BG1352" s="3"/>
      <c r="BH1352" s="3"/>
      <c r="BI1352" s="3"/>
    </row>
    <row r="1353" ht="12.75" customHeight="1">
      <c r="A1353" s="294"/>
      <c r="B1353" s="294"/>
      <c r="C1353" s="3"/>
      <c r="D1353" s="3"/>
      <c r="E1353" s="3"/>
      <c r="F1353" s="3"/>
      <c r="G1353" s="3"/>
      <c r="H1353" s="193"/>
      <c r="I1353" s="163"/>
      <c r="J1353" s="3"/>
      <c r="K1353" s="5"/>
      <c r="L1353" s="6"/>
      <c r="M1353" s="6"/>
      <c r="N1353" s="291"/>
      <c r="O1353" s="285"/>
      <c r="P1353" s="6"/>
      <c r="Q1353" s="6"/>
      <c r="R1353" s="6"/>
      <c r="S1353" s="6"/>
      <c r="T1353" s="6"/>
      <c r="U1353" s="6"/>
      <c r="V1353" s="6"/>
      <c r="W1353" s="6"/>
      <c r="X1353" s="6"/>
      <c r="Y1353" s="6"/>
      <c r="Z1353" s="38" t="str">
        <f t="array" ref="Z1353">IFERROR(xlookup(C:C,'Follow up.1'!A:A,'Follow up.1'!AF:AF),"-")</f>
        <v>-</v>
      </c>
      <c r="AA1353" s="6"/>
      <c r="AB1353" s="6"/>
      <c r="AC1353" s="6"/>
      <c r="AD1353" s="6"/>
      <c r="AE1353" s="6"/>
      <c r="AF1353" s="6"/>
      <c r="AG1353" s="6"/>
      <c r="AH1353" s="6"/>
      <c r="AI1353" s="6"/>
      <c r="AJ1353" s="6"/>
      <c r="AK1353" s="6"/>
      <c r="AL1353" s="6"/>
      <c r="AM1353" s="6"/>
      <c r="AN1353" s="39" t="str">
        <f t="array" ref="AN1353">IFNA(TEXT(XLOOKUP(C:C,'Follow up.2'!B:B,'Follow up.2'!AF:AF), "mm/yyyy"), "-")</f>
        <v>-</v>
      </c>
      <c r="AO1353" s="6"/>
      <c r="AP1353" s="3"/>
      <c r="AQ1353" s="3"/>
      <c r="AR1353" s="3"/>
      <c r="AS1353" s="3"/>
      <c r="AT1353" s="3"/>
      <c r="AU1353" s="3"/>
      <c r="AV1353" s="3"/>
      <c r="AW1353" s="3"/>
      <c r="AX1353" s="3"/>
      <c r="AY1353" s="3"/>
      <c r="AZ1353" s="3"/>
      <c r="BA1353" s="3"/>
      <c r="BB1353" s="3"/>
      <c r="BC1353" s="3"/>
      <c r="BD1353" s="3"/>
      <c r="BE1353" s="3"/>
      <c r="BF1353" s="3"/>
      <c r="BG1353" s="3"/>
      <c r="BH1353" s="3"/>
      <c r="BI1353" s="3"/>
    </row>
    <row r="1354" ht="12.75" customHeight="1">
      <c r="A1354" s="294"/>
      <c r="B1354" s="294"/>
      <c r="C1354" s="3"/>
      <c r="D1354" s="3"/>
      <c r="E1354" s="3"/>
      <c r="F1354" s="3"/>
      <c r="G1354" s="3"/>
      <c r="H1354" s="193"/>
      <c r="I1354" s="163"/>
      <c r="J1354" s="3"/>
      <c r="K1354" s="5"/>
      <c r="L1354" s="6"/>
      <c r="M1354" s="6"/>
      <c r="N1354" s="291"/>
      <c r="O1354" s="285"/>
      <c r="P1354" s="6"/>
      <c r="Q1354" s="6"/>
      <c r="R1354" s="6"/>
      <c r="S1354" s="6"/>
      <c r="T1354" s="6"/>
      <c r="U1354" s="6"/>
      <c r="V1354" s="6"/>
      <c r="W1354" s="6"/>
      <c r="X1354" s="6"/>
      <c r="Y1354" s="6"/>
      <c r="Z1354" s="38" t="str">
        <f t="array" ref="Z1354">IFERROR(xlookup(C:C,'Follow up.1'!A:A,'Follow up.1'!AF:AF),"-")</f>
        <v>-</v>
      </c>
      <c r="AA1354" s="6"/>
      <c r="AB1354" s="6"/>
      <c r="AC1354" s="6"/>
      <c r="AD1354" s="6"/>
      <c r="AE1354" s="6"/>
      <c r="AF1354" s="6"/>
      <c r="AG1354" s="6"/>
      <c r="AH1354" s="6"/>
      <c r="AI1354" s="6"/>
      <c r="AJ1354" s="6"/>
      <c r="AK1354" s="6"/>
      <c r="AL1354" s="6"/>
      <c r="AM1354" s="6"/>
      <c r="AN1354" s="39" t="str">
        <f t="array" ref="AN1354">IFNA(TEXT(XLOOKUP(C:C,'Follow up.2'!B:B,'Follow up.2'!AF:AF), "mm/yyyy"), "-")</f>
        <v>-</v>
      </c>
      <c r="AO1354" s="6"/>
      <c r="AP1354" s="3"/>
      <c r="AQ1354" s="3"/>
      <c r="AR1354" s="3"/>
      <c r="AS1354" s="3"/>
      <c r="AT1354" s="3"/>
      <c r="AU1354" s="3"/>
      <c r="AV1354" s="3"/>
      <c r="AW1354" s="3"/>
      <c r="AX1354" s="3"/>
      <c r="AY1354" s="3"/>
      <c r="AZ1354" s="3"/>
      <c r="BA1354" s="3"/>
      <c r="BB1354" s="3"/>
      <c r="BC1354" s="3"/>
      <c r="BD1354" s="3"/>
      <c r="BE1354" s="3"/>
      <c r="BF1354" s="3"/>
      <c r="BG1354" s="3"/>
      <c r="BH1354" s="3"/>
      <c r="BI1354" s="3"/>
    </row>
    <row r="1355" ht="12.75" customHeight="1">
      <c r="A1355" s="294"/>
      <c r="B1355" s="294"/>
      <c r="C1355" s="3"/>
      <c r="D1355" s="3"/>
      <c r="E1355" s="3"/>
      <c r="F1355" s="3"/>
      <c r="G1355" s="3"/>
      <c r="H1355" s="193"/>
      <c r="I1355" s="163"/>
      <c r="J1355" s="3"/>
      <c r="K1355" s="5"/>
      <c r="L1355" s="6"/>
      <c r="M1355" s="6"/>
      <c r="N1355" s="291"/>
      <c r="O1355" s="285"/>
      <c r="P1355" s="6"/>
      <c r="Q1355" s="6"/>
      <c r="R1355" s="6"/>
      <c r="S1355" s="6"/>
      <c r="T1355" s="6"/>
      <c r="U1355" s="6"/>
      <c r="V1355" s="6"/>
      <c r="W1355" s="6"/>
      <c r="X1355" s="6"/>
      <c r="Y1355" s="6"/>
      <c r="Z1355" s="38" t="str">
        <f t="array" ref="Z1355">IFERROR(xlookup(C:C,'Follow up.1'!A:A,'Follow up.1'!AF:AF),"-")</f>
        <v>-</v>
      </c>
      <c r="AA1355" s="6"/>
      <c r="AB1355" s="6"/>
      <c r="AC1355" s="6"/>
      <c r="AD1355" s="6"/>
      <c r="AE1355" s="6"/>
      <c r="AF1355" s="6"/>
      <c r="AG1355" s="6"/>
      <c r="AH1355" s="6"/>
      <c r="AI1355" s="6"/>
      <c r="AJ1355" s="6"/>
      <c r="AK1355" s="6"/>
      <c r="AL1355" s="6"/>
      <c r="AM1355" s="6"/>
      <c r="AN1355" s="39" t="str">
        <f t="array" ref="AN1355">IFNA(TEXT(XLOOKUP(C:C,'Follow up.2'!B:B,'Follow up.2'!AF:AF), "mm/yyyy"), "-")</f>
        <v>-</v>
      </c>
      <c r="AO1355" s="6"/>
      <c r="AP1355" s="3"/>
      <c r="AQ1355" s="3"/>
      <c r="AR1355" s="3"/>
      <c r="AS1355" s="3"/>
      <c r="AT1355" s="3"/>
      <c r="AU1355" s="3"/>
      <c r="AV1355" s="3"/>
      <c r="AW1355" s="3"/>
      <c r="AX1355" s="3"/>
      <c r="AY1355" s="3"/>
      <c r="AZ1355" s="3"/>
      <c r="BA1355" s="3"/>
      <c r="BB1355" s="3"/>
      <c r="BC1355" s="3"/>
      <c r="BD1355" s="3"/>
      <c r="BE1355" s="3"/>
      <c r="BF1355" s="3"/>
      <c r="BG1355" s="3"/>
      <c r="BH1355" s="3"/>
      <c r="BI1355" s="3"/>
    </row>
    <row r="1356" ht="12.75" customHeight="1">
      <c r="A1356" s="294"/>
      <c r="B1356" s="294"/>
      <c r="C1356" s="3"/>
      <c r="D1356" s="3"/>
      <c r="E1356" s="3"/>
      <c r="F1356" s="3"/>
      <c r="G1356" s="3"/>
      <c r="H1356" s="193"/>
      <c r="I1356" s="163"/>
      <c r="J1356" s="3"/>
      <c r="K1356" s="5"/>
      <c r="L1356" s="6"/>
      <c r="M1356" s="6"/>
      <c r="N1356" s="291"/>
      <c r="O1356" s="285"/>
      <c r="P1356" s="6"/>
      <c r="Q1356" s="6"/>
      <c r="R1356" s="6"/>
      <c r="S1356" s="6"/>
      <c r="T1356" s="6"/>
      <c r="U1356" s="6"/>
      <c r="V1356" s="6"/>
      <c r="W1356" s="6"/>
      <c r="X1356" s="6"/>
      <c r="Y1356" s="6"/>
      <c r="Z1356" s="38" t="str">
        <f t="array" ref="Z1356">IFERROR(xlookup(C:C,'Follow up.1'!A:A,'Follow up.1'!AF:AF),"-")</f>
        <v>-</v>
      </c>
      <c r="AA1356" s="6"/>
      <c r="AB1356" s="6"/>
      <c r="AC1356" s="6"/>
      <c r="AD1356" s="6"/>
      <c r="AE1356" s="6"/>
      <c r="AF1356" s="6"/>
      <c r="AG1356" s="6"/>
      <c r="AH1356" s="6"/>
      <c r="AI1356" s="6"/>
      <c r="AJ1356" s="6"/>
      <c r="AK1356" s="6"/>
      <c r="AL1356" s="6"/>
      <c r="AM1356" s="6"/>
      <c r="AN1356" s="39" t="str">
        <f t="array" ref="AN1356">IFNA(TEXT(XLOOKUP(C:C,'Follow up.2'!B:B,'Follow up.2'!AF:AF), "mm/yyyy"), "-")</f>
        <v>-</v>
      </c>
      <c r="AO1356" s="6"/>
      <c r="AP1356" s="3"/>
      <c r="AQ1356" s="3"/>
      <c r="AR1356" s="3"/>
      <c r="AS1356" s="3"/>
      <c r="AT1356" s="3"/>
      <c r="AU1356" s="3"/>
      <c r="AV1356" s="3"/>
      <c r="AW1356" s="3"/>
      <c r="AX1356" s="3"/>
      <c r="AY1356" s="3"/>
      <c r="AZ1356" s="3"/>
      <c r="BA1356" s="3"/>
      <c r="BB1356" s="3"/>
      <c r="BC1356" s="3"/>
      <c r="BD1356" s="3"/>
      <c r="BE1356" s="3"/>
      <c r="BF1356" s="3"/>
      <c r="BG1356" s="3"/>
      <c r="BH1356" s="3"/>
      <c r="BI1356" s="3"/>
    </row>
    <row r="1357" ht="12.75" customHeight="1">
      <c r="A1357" s="294"/>
      <c r="B1357" s="294"/>
      <c r="C1357" s="3"/>
      <c r="D1357" s="3"/>
      <c r="E1357" s="3"/>
      <c r="F1357" s="3"/>
      <c r="G1357" s="3"/>
      <c r="H1357" s="193"/>
      <c r="I1357" s="163"/>
      <c r="J1357" s="3"/>
      <c r="K1357" s="5"/>
      <c r="L1357" s="6"/>
      <c r="M1357" s="6"/>
      <c r="N1357" s="291"/>
      <c r="O1357" s="285"/>
      <c r="P1357" s="6"/>
      <c r="Q1357" s="6"/>
      <c r="R1357" s="6"/>
      <c r="S1357" s="6"/>
      <c r="T1357" s="6"/>
      <c r="U1357" s="6"/>
      <c r="V1357" s="6"/>
      <c r="W1357" s="6"/>
      <c r="X1357" s="6"/>
      <c r="Y1357" s="6"/>
      <c r="Z1357" s="38" t="str">
        <f t="array" ref="Z1357">IFERROR(xlookup(C:C,'Follow up.1'!A:A,'Follow up.1'!AF:AF),"-")</f>
        <v>-</v>
      </c>
      <c r="AA1357" s="6"/>
      <c r="AB1357" s="6"/>
      <c r="AC1357" s="6"/>
      <c r="AD1357" s="6"/>
      <c r="AE1357" s="6"/>
      <c r="AF1357" s="6"/>
      <c r="AG1357" s="6"/>
      <c r="AH1357" s="6"/>
      <c r="AI1357" s="6"/>
      <c r="AJ1357" s="6"/>
      <c r="AK1357" s="6"/>
      <c r="AL1357" s="6"/>
      <c r="AM1357" s="6"/>
      <c r="AN1357" s="39" t="str">
        <f t="array" ref="AN1357">IFNA(TEXT(XLOOKUP(C:C,'Follow up.2'!B:B,'Follow up.2'!AF:AF), "mm/yyyy"), "-")</f>
        <v>-</v>
      </c>
      <c r="AO1357" s="6"/>
      <c r="AP1357" s="3"/>
      <c r="AQ1357" s="3"/>
      <c r="AR1357" s="3"/>
      <c r="AS1357" s="3"/>
      <c r="AT1357" s="3"/>
      <c r="AU1357" s="3"/>
      <c r="AV1357" s="3"/>
      <c r="AW1357" s="3"/>
      <c r="AX1357" s="3"/>
      <c r="AY1357" s="3"/>
      <c r="AZ1357" s="3"/>
      <c r="BA1357" s="3"/>
      <c r="BB1357" s="3"/>
      <c r="BC1357" s="3"/>
      <c r="BD1357" s="3"/>
      <c r="BE1357" s="3"/>
      <c r="BF1357" s="3"/>
      <c r="BG1357" s="3"/>
      <c r="BH1357" s="3"/>
      <c r="BI1357" s="3"/>
    </row>
    <row r="1358" ht="12.75" customHeight="1">
      <c r="A1358" s="294"/>
      <c r="B1358" s="294"/>
      <c r="C1358" s="3"/>
      <c r="D1358" s="3"/>
      <c r="E1358" s="3"/>
      <c r="F1358" s="3"/>
      <c r="G1358" s="3"/>
      <c r="H1358" s="193"/>
      <c r="I1358" s="163"/>
      <c r="J1358" s="3"/>
      <c r="K1358" s="5"/>
      <c r="L1358" s="6"/>
      <c r="M1358" s="6"/>
      <c r="N1358" s="291"/>
      <c r="O1358" s="285"/>
      <c r="P1358" s="6"/>
      <c r="Q1358" s="6"/>
      <c r="R1358" s="6"/>
      <c r="S1358" s="6"/>
      <c r="T1358" s="6"/>
      <c r="U1358" s="6"/>
      <c r="V1358" s="6"/>
      <c r="W1358" s="6"/>
      <c r="X1358" s="6"/>
      <c r="Y1358" s="6"/>
      <c r="Z1358" s="38" t="str">
        <f t="array" ref="Z1358">IFERROR(xlookup(C:C,'Follow up.1'!A:A,'Follow up.1'!AF:AF),"-")</f>
        <v>-</v>
      </c>
      <c r="AA1358" s="6"/>
      <c r="AB1358" s="6"/>
      <c r="AC1358" s="6"/>
      <c r="AD1358" s="6"/>
      <c r="AE1358" s="6"/>
      <c r="AF1358" s="6"/>
      <c r="AG1358" s="6"/>
      <c r="AH1358" s="6"/>
      <c r="AI1358" s="6"/>
      <c r="AJ1358" s="6"/>
      <c r="AK1358" s="6"/>
      <c r="AL1358" s="6"/>
      <c r="AM1358" s="6"/>
      <c r="AN1358" s="39" t="str">
        <f t="array" ref="AN1358">IFNA(TEXT(XLOOKUP(C:C,'Follow up.2'!B:B,'Follow up.2'!AF:AF), "mm/yyyy"), "-")</f>
        <v>-</v>
      </c>
      <c r="AO1358" s="6"/>
      <c r="AP1358" s="3"/>
      <c r="AQ1358" s="3"/>
      <c r="AR1358" s="3"/>
      <c r="AS1358" s="3"/>
      <c r="AT1358" s="3"/>
      <c r="AU1358" s="3"/>
      <c r="AV1358" s="3"/>
      <c r="AW1358" s="3"/>
      <c r="AX1358" s="3"/>
      <c r="AY1358" s="3"/>
      <c r="AZ1358" s="3"/>
      <c r="BA1358" s="3"/>
      <c r="BB1358" s="3"/>
      <c r="BC1358" s="3"/>
      <c r="BD1358" s="3"/>
      <c r="BE1358" s="3"/>
      <c r="BF1358" s="3"/>
      <c r="BG1358" s="3"/>
      <c r="BH1358" s="3"/>
      <c r="BI1358" s="3"/>
    </row>
    <row r="1359" ht="12.75" customHeight="1">
      <c r="A1359" s="294"/>
      <c r="B1359" s="294"/>
      <c r="C1359" s="3"/>
      <c r="D1359" s="3"/>
      <c r="E1359" s="3"/>
      <c r="F1359" s="3"/>
      <c r="G1359" s="3"/>
      <c r="H1359" s="193"/>
      <c r="I1359" s="163"/>
      <c r="J1359" s="3"/>
      <c r="K1359" s="5"/>
      <c r="L1359" s="6"/>
      <c r="M1359" s="6"/>
      <c r="N1359" s="291"/>
      <c r="O1359" s="285"/>
      <c r="P1359" s="6"/>
      <c r="Q1359" s="6"/>
      <c r="R1359" s="6"/>
      <c r="S1359" s="6"/>
      <c r="T1359" s="6"/>
      <c r="U1359" s="6"/>
      <c r="V1359" s="6"/>
      <c r="W1359" s="6"/>
      <c r="X1359" s="6"/>
      <c r="Y1359" s="6"/>
      <c r="Z1359" s="38" t="str">
        <f t="array" ref="Z1359">IFERROR(xlookup(C:C,'Follow up.1'!A:A,'Follow up.1'!AF:AF),"-")</f>
        <v>-</v>
      </c>
      <c r="AA1359" s="6"/>
      <c r="AB1359" s="6"/>
      <c r="AC1359" s="6"/>
      <c r="AD1359" s="6"/>
      <c r="AE1359" s="6"/>
      <c r="AF1359" s="6"/>
      <c r="AG1359" s="6"/>
      <c r="AH1359" s="6"/>
      <c r="AI1359" s="6"/>
      <c r="AJ1359" s="6"/>
      <c r="AK1359" s="6"/>
      <c r="AL1359" s="6"/>
      <c r="AM1359" s="6"/>
      <c r="AN1359" s="39" t="str">
        <f t="array" ref="AN1359">IFNA(TEXT(XLOOKUP(C:C,'Follow up.2'!B:B,'Follow up.2'!AF:AF), "mm/yyyy"), "-")</f>
        <v>-</v>
      </c>
      <c r="AO1359" s="6"/>
      <c r="AP1359" s="3"/>
      <c r="AQ1359" s="3"/>
      <c r="AR1359" s="3"/>
      <c r="AS1359" s="3"/>
      <c r="AT1359" s="3"/>
      <c r="AU1359" s="3"/>
      <c r="AV1359" s="3"/>
      <c r="AW1359" s="3"/>
      <c r="AX1359" s="3"/>
      <c r="AY1359" s="3"/>
      <c r="AZ1359" s="3"/>
      <c r="BA1359" s="3"/>
      <c r="BB1359" s="3"/>
      <c r="BC1359" s="3"/>
      <c r="BD1359" s="3"/>
      <c r="BE1359" s="3"/>
      <c r="BF1359" s="3"/>
      <c r="BG1359" s="3"/>
      <c r="BH1359" s="3"/>
      <c r="BI1359" s="3"/>
    </row>
    <row r="1360" ht="12.75" customHeight="1">
      <c r="A1360" s="294"/>
      <c r="B1360" s="294"/>
      <c r="C1360" s="3"/>
      <c r="D1360" s="3"/>
      <c r="E1360" s="3"/>
      <c r="F1360" s="3"/>
      <c r="G1360" s="3"/>
      <c r="H1360" s="193"/>
      <c r="I1360" s="163"/>
      <c r="J1360" s="3"/>
      <c r="K1360" s="5"/>
      <c r="L1360" s="6"/>
      <c r="M1360" s="6"/>
      <c r="N1360" s="291"/>
      <c r="O1360" s="285"/>
      <c r="P1360" s="6"/>
      <c r="Q1360" s="6"/>
      <c r="R1360" s="6"/>
      <c r="S1360" s="6"/>
      <c r="T1360" s="6"/>
      <c r="U1360" s="6"/>
      <c r="V1360" s="6"/>
      <c r="W1360" s="6"/>
      <c r="X1360" s="6"/>
      <c r="Y1360" s="6"/>
      <c r="Z1360" s="38" t="str">
        <f t="array" ref="Z1360">IFERROR(xlookup(C:C,'Follow up.1'!A:A,'Follow up.1'!AF:AF),"-")</f>
        <v>-</v>
      </c>
      <c r="AA1360" s="6"/>
      <c r="AB1360" s="6"/>
      <c r="AC1360" s="6"/>
      <c r="AD1360" s="6"/>
      <c r="AE1360" s="6"/>
      <c r="AF1360" s="6"/>
      <c r="AG1360" s="6"/>
      <c r="AH1360" s="6"/>
      <c r="AI1360" s="6"/>
      <c r="AJ1360" s="6"/>
      <c r="AK1360" s="6"/>
      <c r="AL1360" s="6"/>
      <c r="AM1360" s="6"/>
      <c r="AN1360" s="39" t="str">
        <f t="array" ref="AN1360">IFNA(TEXT(XLOOKUP(C:C,'Follow up.2'!B:B,'Follow up.2'!AF:AF), "mm/yyyy"), "-")</f>
        <v>-</v>
      </c>
      <c r="AO1360" s="6"/>
      <c r="AP1360" s="3"/>
      <c r="AQ1360" s="3"/>
      <c r="AR1360" s="3"/>
      <c r="AS1360" s="3"/>
      <c r="AT1360" s="3"/>
      <c r="AU1360" s="3"/>
      <c r="AV1360" s="3"/>
      <c r="AW1360" s="3"/>
      <c r="AX1360" s="3"/>
      <c r="AY1360" s="3"/>
      <c r="AZ1360" s="3"/>
      <c r="BA1360" s="3"/>
      <c r="BB1360" s="3"/>
      <c r="BC1360" s="3"/>
      <c r="BD1360" s="3"/>
      <c r="BE1360" s="3"/>
      <c r="BF1360" s="3"/>
      <c r="BG1360" s="3"/>
      <c r="BH1360" s="3"/>
      <c r="BI1360" s="3"/>
    </row>
    <row r="1361" ht="12.75" customHeight="1">
      <c r="A1361" s="294"/>
      <c r="B1361" s="294"/>
      <c r="C1361" s="3"/>
      <c r="D1361" s="3"/>
      <c r="E1361" s="3"/>
      <c r="F1361" s="3"/>
      <c r="G1361" s="3"/>
      <c r="H1361" s="193"/>
      <c r="I1361" s="163"/>
      <c r="J1361" s="3"/>
      <c r="K1361" s="5"/>
      <c r="L1361" s="6"/>
      <c r="M1361" s="6"/>
      <c r="N1361" s="232"/>
      <c r="O1361" s="285"/>
      <c r="P1361" s="6"/>
      <c r="Q1361" s="6"/>
      <c r="R1361" s="6"/>
      <c r="S1361" s="6"/>
      <c r="T1361" s="6"/>
      <c r="U1361" s="6"/>
      <c r="V1361" s="6"/>
      <c r="W1361" s="6"/>
      <c r="X1361" s="6"/>
      <c r="Y1361" s="6"/>
      <c r="Z1361" s="38" t="str">
        <f t="array" ref="Z1361">IFERROR(xlookup(C:C,'Follow up.1'!A:A,'Follow up.1'!AF:AF),"-")</f>
        <v>-</v>
      </c>
      <c r="AA1361" s="6"/>
      <c r="AB1361" s="6"/>
      <c r="AC1361" s="6"/>
      <c r="AD1361" s="6"/>
      <c r="AE1361" s="6"/>
      <c r="AF1361" s="6"/>
      <c r="AG1361" s="6"/>
      <c r="AH1361" s="6"/>
      <c r="AI1361" s="6"/>
      <c r="AJ1361" s="6"/>
      <c r="AK1361" s="6"/>
      <c r="AL1361" s="6"/>
      <c r="AM1361" s="6"/>
      <c r="AN1361" s="39" t="str">
        <f t="array" ref="AN1361">IFNA(TEXT(XLOOKUP(C:C,'Follow up.2'!B:B,'Follow up.2'!AF:AF), "mm/yyyy"), "-")</f>
        <v>-</v>
      </c>
      <c r="AO1361" s="6"/>
      <c r="AP1361" s="3"/>
      <c r="AQ1361" s="3"/>
      <c r="AR1361" s="3"/>
      <c r="AS1361" s="3"/>
      <c r="AT1361" s="3"/>
      <c r="AU1361" s="3"/>
      <c r="AV1361" s="3"/>
      <c r="AW1361" s="3"/>
      <c r="AX1361" s="3"/>
      <c r="AY1361" s="3"/>
      <c r="AZ1361" s="3"/>
      <c r="BA1361" s="3"/>
      <c r="BB1361" s="3"/>
      <c r="BC1361" s="3"/>
      <c r="BD1361" s="3"/>
      <c r="BE1361" s="3"/>
      <c r="BF1361" s="3"/>
      <c r="BG1361" s="3"/>
      <c r="BH1361" s="3"/>
      <c r="BI1361" s="3"/>
    </row>
    <row r="1362" ht="12.75" customHeight="1">
      <c r="A1362" s="294"/>
      <c r="B1362" s="294"/>
      <c r="C1362" s="3"/>
      <c r="D1362" s="3"/>
      <c r="E1362" s="3"/>
      <c r="F1362" s="3"/>
      <c r="G1362" s="3"/>
      <c r="H1362" s="193"/>
      <c r="I1362" s="163"/>
      <c r="J1362" s="3"/>
      <c r="K1362" s="5"/>
      <c r="L1362" s="6"/>
      <c r="M1362" s="6"/>
      <c r="N1362" s="232"/>
      <c r="O1362" s="285"/>
      <c r="P1362" s="6"/>
      <c r="Q1362" s="6"/>
      <c r="R1362" s="6"/>
      <c r="S1362" s="6"/>
      <c r="T1362" s="6"/>
      <c r="U1362" s="6"/>
      <c r="V1362" s="6"/>
      <c r="W1362" s="6"/>
      <c r="X1362" s="6"/>
      <c r="Y1362" s="6"/>
      <c r="Z1362" s="38" t="str">
        <f t="array" ref="Z1362">IFERROR(xlookup(C:C,'Follow up.1'!A:A,'Follow up.1'!AF:AF),"-")</f>
        <v>-</v>
      </c>
      <c r="AA1362" s="6"/>
      <c r="AB1362" s="6"/>
      <c r="AC1362" s="6"/>
      <c r="AD1362" s="6"/>
      <c r="AE1362" s="6"/>
      <c r="AF1362" s="6"/>
      <c r="AG1362" s="6"/>
      <c r="AH1362" s="6"/>
      <c r="AI1362" s="6"/>
      <c r="AJ1362" s="6"/>
      <c r="AK1362" s="6"/>
      <c r="AL1362" s="6"/>
      <c r="AM1362" s="6"/>
      <c r="AN1362" s="39" t="str">
        <f t="array" ref="AN1362">IFNA(TEXT(XLOOKUP(C:C,'Follow up.2'!B:B,'Follow up.2'!AF:AF), "mm/yyyy"), "-")</f>
        <v>-</v>
      </c>
      <c r="AO1362" s="6"/>
      <c r="AP1362" s="3"/>
      <c r="AQ1362" s="3"/>
      <c r="AR1362" s="3"/>
      <c r="AS1362" s="3"/>
      <c r="AT1362" s="3"/>
      <c r="AU1362" s="3"/>
      <c r="AV1362" s="3"/>
      <c r="AW1362" s="3"/>
      <c r="AX1362" s="3"/>
      <c r="AY1362" s="3"/>
      <c r="AZ1362" s="3"/>
      <c r="BA1362" s="3"/>
      <c r="BB1362" s="3"/>
      <c r="BC1362" s="3"/>
      <c r="BD1362" s="3"/>
      <c r="BE1362" s="3"/>
      <c r="BF1362" s="3"/>
      <c r="BG1362" s="3"/>
      <c r="BH1362" s="3"/>
      <c r="BI1362" s="3"/>
    </row>
    <row r="1363" ht="12.75" customHeight="1">
      <c r="A1363" s="294"/>
      <c r="B1363" s="294"/>
      <c r="C1363" s="3"/>
      <c r="D1363" s="3"/>
      <c r="E1363" s="3"/>
      <c r="F1363" s="3"/>
      <c r="G1363" s="3"/>
      <c r="H1363" s="193"/>
      <c r="I1363" s="163"/>
      <c r="J1363" s="3"/>
      <c r="K1363" s="5"/>
      <c r="L1363" s="6"/>
      <c r="M1363" s="6"/>
      <c r="N1363" s="232"/>
      <c r="O1363" s="285"/>
      <c r="P1363" s="6"/>
      <c r="Q1363" s="6"/>
      <c r="R1363" s="6"/>
      <c r="S1363" s="6"/>
      <c r="T1363" s="6"/>
      <c r="U1363" s="6"/>
      <c r="V1363" s="6"/>
      <c r="W1363" s="6"/>
      <c r="X1363" s="6"/>
      <c r="Y1363" s="6"/>
      <c r="Z1363" s="38" t="str">
        <f t="array" ref="Z1363">IFERROR(xlookup(C:C,'Follow up.1'!A:A,'Follow up.1'!AF:AF),"-")</f>
        <v>-</v>
      </c>
      <c r="AA1363" s="6"/>
      <c r="AB1363" s="6"/>
      <c r="AC1363" s="6"/>
      <c r="AD1363" s="6"/>
      <c r="AE1363" s="6"/>
      <c r="AF1363" s="6"/>
      <c r="AG1363" s="6"/>
      <c r="AH1363" s="6"/>
      <c r="AI1363" s="6"/>
      <c r="AJ1363" s="6"/>
      <c r="AK1363" s="6"/>
      <c r="AL1363" s="6"/>
      <c r="AM1363" s="6"/>
      <c r="AN1363" s="39" t="str">
        <f t="array" ref="AN1363">IFNA(TEXT(XLOOKUP(C:C,'Follow up.2'!B:B,'Follow up.2'!AF:AF), "mm/yyyy"), "-")</f>
        <v>-</v>
      </c>
      <c r="AO1363" s="6"/>
      <c r="AP1363" s="3"/>
      <c r="AQ1363" s="3"/>
      <c r="AR1363" s="3"/>
      <c r="AS1363" s="3"/>
      <c r="AT1363" s="3"/>
      <c r="AU1363" s="3"/>
      <c r="AV1363" s="3"/>
      <c r="AW1363" s="3"/>
      <c r="AX1363" s="3"/>
      <c r="AY1363" s="3"/>
      <c r="AZ1363" s="3"/>
      <c r="BA1363" s="3"/>
      <c r="BB1363" s="3"/>
      <c r="BC1363" s="3"/>
      <c r="BD1363" s="3"/>
      <c r="BE1363" s="3"/>
      <c r="BF1363" s="3"/>
      <c r="BG1363" s="3"/>
      <c r="BH1363" s="3"/>
      <c r="BI1363" s="3"/>
    </row>
    <row r="1364" ht="12.75" customHeight="1">
      <c r="A1364" s="294"/>
      <c r="B1364" s="294"/>
      <c r="C1364" s="3"/>
      <c r="D1364" s="3"/>
      <c r="E1364" s="3"/>
      <c r="F1364" s="3"/>
      <c r="G1364" s="3"/>
      <c r="H1364" s="193"/>
      <c r="I1364" s="163"/>
      <c r="J1364" s="3"/>
      <c r="K1364" s="5"/>
      <c r="L1364" s="6"/>
      <c r="M1364" s="6"/>
      <c r="N1364" s="232"/>
      <c r="O1364" s="285"/>
      <c r="P1364" s="6"/>
      <c r="Q1364" s="6"/>
      <c r="R1364" s="6"/>
      <c r="S1364" s="6"/>
      <c r="T1364" s="6"/>
      <c r="U1364" s="6"/>
      <c r="V1364" s="6"/>
      <c r="W1364" s="6"/>
      <c r="X1364" s="6"/>
      <c r="Y1364" s="6"/>
      <c r="Z1364" s="38" t="str">
        <f t="array" ref="Z1364">IFERROR(xlookup(C:C,'Follow up.1'!A:A,'Follow up.1'!AF:AF),"-")</f>
        <v>-</v>
      </c>
      <c r="AA1364" s="6"/>
      <c r="AB1364" s="6"/>
      <c r="AC1364" s="6"/>
      <c r="AD1364" s="6"/>
      <c r="AE1364" s="6"/>
      <c r="AF1364" s="6"/>
      <c r="AG1364" s="6"/>
      <c r="AH1364" s="6"/>
      <c r="AI1364" s="6"/>
      <c r="AJ1364" s="6"/>
      <c r="AK1364" s="6"/>
      <c r="AL1364" s="6"/>
      <c r="AM1364" s="6"/>
      <c r="AN1364" s="39" t="str">
        <f t="array" ref="AN1364">IFNA(TEXT(XLOOKUP(C:C,'Follow up.2'!B:B,'Follow up.2'!AF:AF), "mm/yyyy"), "-")</f>
        <v>-</v>
      </c>
      <c r="AO1364" s="6"/>
      <c r="AP1364" s="3"/>
      <c r="AQ1364" s="3"/>
      <c r="AR1364" s="3"/>
      <c r="AS1364" s="3"/>
      <c r="AT1364" s="3"/>
      <c r="AU1364" s="3"/>
      <c r="AV1364" s="3"/>
      <c r="AW1364" s="3"/>
      <c r="AX1364" s="3"/>
      <c r="AY1364" s="3"/>
      <c r="AZ1364" s="3"/>
      <c r="BA1364" s="3"/>
      <c r="BB1364" s="3"/>
      <c r="BC1364" s="3"/>
      <c r="BD1364" s="3"/>
      <c r="BE1364" s="3"/>
      <c r="BF1364" s="3"/>
      <c r="BG1364" s="3"/>
      <c r="BH1364" s="3"/>
      <c r="BI1364" s="3"/>
    </row>
    <row r="1365" ht="12.75" customHeight="1">
      <c r="A1365" s="294"/>
      <c r="B1365" s="294"/>
      <c r="C1365" s="3"/>
      <c r="D1365" s="3"/>
      <c r="E1365" s="3"/>
      <c r="F1365" s="3"/>
      <c r="G1365" s="3"/>
      <c r="H1365" s="193"/>
      <c r="I1365" s="163"/>
      <c r="J1365" s="3"/>
      <c r="K1365" s="5"/>
      <c r="L1365" s="6"/>
      <c r="M1365" s="6"/>
      <c r="N1365" s="232"/>
      <c r="O1365" s="285"/>
      <c r="P1365" s="6"/>
      <c r="Q1365" s="6"/>
      <c r="R1365" s="6"/>
      <c r="S1365" s="6"/>
      <c r="T1365" s="6"/>
      <c r="U1365" s="6"/>
      <c r="V1365" s="6"/>
      <c r="W1365" s="6"/>
      <c r="X1365" s="6"/>
      <c r="Y1365" s="6"/>
      <c r="Z1365" s="38" t="str">
        <f t="array" ref="Z1365">IFERROR(xlookup(C:C,'Follow up.1'!A:A,'Follow up.1'!AF:AF),"-")</f>
        <v>-</v>
      </c>
      <c r="AA1365" s="6"/>
      <c r="AB1365" s="6"/>
      <c r="AC1365" s="6"/>
      <c r="AD1365" s="6"/>
      <c r="AE1365" s="6"/>
      <c r="AF1365" s="6"/>
      <c r="AG1365" s="6"/>
      <c r="AH1365" s="6"/>
      <c r="AI1365" s="6"/>
      <c r="AJ1365" s="6"/>
      <c r="AK1365" s="6"/>
      <c r="AL1365" s="6"/>
      <c r="AM1365" s="6"/>
      <c r="AN1365" s="39" t="str">
        <f t="array" ref="AN1365">IFNA(TEXT(XLOOKUP(C:C,'Follow up.2'!B:B,'Follow up.2'!AF:AF), "mm/yyyy"), "-")</f>
        <v>-</v>
      </c>
      <c r="AO1365" s="6"/>
      <c r="AP1365" s="3"/>
      <c r="AQ1365" s="3"/>
      <c r="AR1365" s="3"/>
      <c r="AS1365" s="3"/>
      <c r="AT1365" s="3"/>
      <c r="AU1365" s="3"/>
      <c r="AV1365" s="3"/>
      <c r="AW1365" s="3"/>
      <c r="AX1365" s="3"/>
      <c r="AY1365" s="3"/>
      <c r="AZ1365" s="3"/>
      <c r="BA1365" s="3"/>
      <c r="BB1365" s="3"/>
      <c r="BC1365" s="3"/>
      <c r="BD1365" s="3"/>
      <c r="BE1365" s="3"/>
      <c r="BF1365" s="3"/>
      <c r="BG1365" s="3"/>
      <c r="BH1365" s="3"/>
      <c r="BI1365" s="3"/>
    </row>
    <row r="1366" ht="12.75" customHeight="1">
      <c r="A1366" s="294"/>
      <c r="B1366" s="294"/>
      <c r="C1366" s="3"/>
      <c r="D1366" s="3"/>
      <c r="E1366" s="3"/>
      <c r="F1366" s="3"/>
      <c r="G1366" s="3"/>
      <c r="H1366" s="193"/>
      <c r="I1366" s="163"/>
      <c r="J1366" s="3"/>
      <c r="K1366" s="5"/>
      <c r="L1366" s="6"/>
      <c r="M1366" s="6"/>
      <c r="N1366" s="232"/>
      <c r="O1366" s="285"/>
      <c r="P1366" s="6"/>
      <c r="Q1366" s="6"/>
      <c r="R1366" s="6"/>
      <c r="S1366" s="6"/>
      <c r="T1366" s="6"/>
      <c r="U1366" s="6"/>
      <c r="V1366" s="6"/>
      <c r="W1366" s="6"/>
      <c r="X1366" s="6"/>
      <c r="Y1366" s="6"/>
      <c r="Z1366" s="38" t="str">
        <f t="array" ref="Z1366">IFERROR(xlookup(C:C,'Follow up.1'!A:A,'Follow up.1'!AF:AF),"-")</f>
        <v>-</v>
      </c>
      <c r="AA1366" s="6"/>
      <c r="AB1366" s="6"/>
      <c r="AC1366" s="6"/>
      <c r="AD1366" s="6"/>
      <c r="AE1366" s="6"/>
      <c r="AF1366" s="6"/>
      <c r="AG1366" s="6"/>
      <c r="AH1366" s="6"/>
      <c r="AI1366" s="6"/>
      <c r="AJ1366" s="6"/>
      <c r="AK1366" s="6"/>
      <c r="AL1366" s="6"/>
      <c r="AM1366" s="6"/>
      <c r="AN1366" s="39" t="str">
        <f t="array" ref="AN1366">IFNA(TEXT(XLOOKUP(C:C,'Follow up.2'!B:B,'Follow up.2'!AF:AF), "mm/yyyy"), "-")</f>
        <v>-</v>
      </c>
      <c r="AO1366" s="6"/>
      <c r="AP1366" s="3"/>
      <c r="AQ1366" s="3"/>
      <c r="AR1366" s="3"/>
      <c r="AS1366" s="3"/>
      <c r="AT1366" s="3"/>
      <c r="AU1366" s="3"/>
      <c r="AV1366" s="3"/>
      <c r="AW1366" s="3"/>
      <c r="AX1366" s="3"/>
      <c r="AY1366" s="3"/>
      <c r="AZ1366" s="3"/>
      <c r="BA1366" s="3"/>
      <c r="BB1366" s="3"/>
      <c r="BC1366" s="3"/>
      <c r="BD1366" s="3"/>
      <c r="BE1366" s="3"/>
      <c r="BF1366" s="3"/>
      <c r="BG1366" s="3"/>
      <c r="BH1366" s="3"/>
      <c r="BI1366" s="3"/>
    </row>
    <row r="1367" ht="12.75" customHeight="1">
      <c r="A1367" s="294"/>
      <c r="B1367" s="294"/>
      <c r="C1367" s="3"/>
      <c r="D1367" s="3"/>
      <c r="E1367" s="3"/>
      <c r="F1367" s="3"/>
      <c r="G1367" s="3"/>
      <c r="H1367" s="193"/>
      <c r="I1367" s="163"/>
      <c r="J1367" s="3"/>
      <c r="K1367" s="5"/>
      <c r="L1367" s="6"/>
      <c r="M1367" s="6"/>
      <c r="N1367" s="232"/>
      <c r="O1367" s="285"/>
      <c r="P1367" s="6"/>
      <c r="Q1367" s="6"/>
      <c r="R1367" s="6"/>
      <c r="S1367" s="6"/>
      <c r="T1367" s="6"/>
      <c r="U1367" s="6"/>
      <c r="V1367" s="6"/>
      <c r="W1367" s="6"/>
      <c r="X1367" s="6"/>
      <c r="Y1367" s="6"/>
      <c r="Z1367" s="38" t="str">
        <f t="array" ref="Z1367">IFERROR(xlookup(C:C,'Follow up.1'!A:A,'Follow up.1'!AF:AF),"-")</f>
        <v>-</v>
      </c>
      <c r="AA1367" s="6"/>
      <c r="AB1367" s="6"/>
      <c r="AC1367" s="6"/>
      <c r="AD1367" s="6"/>
      <c r="AE1367" s="6"/>
      <c r="AF1367" s="6"/>
      <c r="AG1367" s="6"/>
      <c r="AH1367" s="6"/>
      <c r="AI1367" s="6"/>
      <c r="AJ1367" s="6"/>
      <c r="AK1367" s="6"/>
      <c r="AL1367" s="6"/>
      <c r="AM1367" s="6"/>
      <c r="AN1367" s="39" t="str">
        <f t="array" ref="AN1367">IFNA(TEXT(XLOOKUP(C:C,'Follow up.2'!B:B,'Follow up.2'!AF:AF), "mm/yyyy"), "-")</f>
        <v>-</v>
      </c>
      <c r="AO1367" s="6"/>
      <c r="AP1367" s="3"/>
      <c r="AQ1367" s="3"/>
      <c r="AR1367" s="3"/>
      <c r="AS1367" s="3"/>
      <c r="AT1367" s="3"/>
      <c r="AU1367" s="3"/>
      <c r="AV1367" s="3"/>
      <c r="AW1367" s="3"/>
      <c r="AX1367" s="3"/>
      <c r="AY1367" s="3"/>
      <c r="AZ1367" s="3"/>
      <c r="BA1367" s="3"/>
      <c r="BB1367" s="3"/>
      <c r="BC1367" s="3"/>
      <c r="BD1367" s="3"/>
      <c r="BE1367" s="3"/>
      <c r="BF1367" s="3"/>
      <c r="BG1367" s="3"/>
      <c r="BH1367" s="3"/>
      <c r="BI1367" s="3"/>
    </row>
    <row r="1368" ht="12.75" customHeight="1">
      <c r="A1368" s="294"/>
      <c r="B1368" s="294"/>
      <c r="C1368" s="3"/>
      <c r="D1368" s="3"/>
      <c r="E1368" s="3"/>
      <c r="F1368" s="3"/>
      <c r="G1368" s="3"/>
      <c r="H1368" s="193"/>
      <c r="I1368" s="163"/>
      <c r="J1368" s="3"/>
      <c r="K1368" s="5"/>
      <c r="L1368" s="6"/>
      <c r="M1368" s="6"/>
      <c r="N1368" s="232"/>
      <c r="O1368" s="285"/>
      <c r="P1368" s="6"/>
      <c r="Q1368" s="6"/>
      <c r="R1368" s="6"/>
      <c r="S1368" s="6"/>
      <c r="T1368" s="6"/>
      <c r="U1368" s="6"/>
      <c r="V1368" s="6"/>
      <c r="W1368" s="6"/>
      <c r="X1368" s="6"/>
      <c r="Y1368" s="6"/>
      <c r="Z1368" s="38" t="str">
        <f t="array" ref="Z1368">IFERROR(xlookup(C:C,'Follow up.1'!A:A,'Follow up.1'!AF:AF),"-")</f>
        <v>-</v>
      </c>
      <c r="AA1368" s="6"/>
      <c r="AB1368" s="6"/>
      <c r="AC1368" s="6"/>
      <c r="AD1368" s="6"/>
      <c r="AE1368" s="6"/>
      <c r="AF1368" s="6"/>
      <c r="AG1368" s="6"/>
      <c r="AH1368" s="6"/>
      <c r="AI1368" s="6"/>
      <c r="AJ1368" s="6"/>
      <c r="AK1368" s="6"/>
      <c r="AL1368" s="6"/>
      <c r="AM1368" s="6"/>
      <c r="AN1368" s="39" t="str">
        <f t="array" ref="AN1368">IFNA(TEXT(XLOOKUP(C:C,'Follow up.2'!B:B,'Follow up.2'!AF:AF), "mm/yyyy"), "-")</f>
        <v>-</v>
      </c>
      <c r="AO1368" s="6"/>
      <c r="AP1368" s="3"/>
      <c r="AQ1368" s="3"/>
      <c r="AR1368" s="3"/>
      <c r="AS1368" s="3"/>
      <c r="AT1368" s="3"/>
      <c r="AU1368" s="3"/>
      <c r="AV1368" s="3"/>
      <c r="AW1368" s="3"/>
      <c r="AX1368" s="3"/>
      <c r="AY1368" s="3"/>
      <c r="AZ1368" s="3"/>
      <c r="BA1368" s="3"/>
      <c r="BB1368" s="3"/>
      <c r="BC1368" s="3"/>
      <c r="BD1368" s="3"/>
      <c r="BE1368" s="3"/>
      <c r="BF1368" s="3"/>
      <c r="BG1368" s="3"/>
      <c r="BH1368" s="3"/>
      <c r="BI1368" s="3"/>
    </row>
    <row r="1369" ht="12.75" customHeight="1">
      <c r="A1369" s="294"/>
      <c r="B1369" s="294"/>
      <c r="C1369" s="3"/>
      <c r="D1369" s="3"/>
      <c r="E1369" s="3"/>
      <c r="F1369" s="3"/>
      <c r="G1369" s="3"/>
      <c r="H1369" s="193"/>
      <c r="I1369" s="163"/>
      <c r="J1369" s="3"/>
      <c r="K1369" s="5"/>
      <c r="L1369" s="6"/>
      <c r="M1369" s="6"/>
      <c r="N1369" s="232"/>
      <c r="O1369" s="285"/>
      <c r="P1369" s="6"/>
      <c r="Q1369" s="6"/>
      <c r="R1369" s="6"/>
      <c r="S1369" s="6"/>
      <c r="T1369" s="6"/>
      <c r="U1369" s="6"/>
      <c r="V1369" s="6"/>
      <c r="W1369" s="6"/>
      <c r="X1369" s="6"/>
      <c r="Y1369" s="6"/>
      <c r="Z1369" s="38" t="str">
        <f t="array" ref="Z1369">IFERROR(xlookup(C:C,'Follow up.1'!A:A,'Follow up.1'!AF:AF),"-")</f>
        <v>-</v>
      </c>
      <c r="AA1369" s="6"/>
      <c r="AB1369" s="6"/>
      <c r="AC1369" s="6"/>
      <c r="AD1369" s="6"/>
      <c r="AE1369" s="6"/>
      <c r="AF1369" s="6"/>
      <c r="AG1369" s="6"/>
      <c r="AH1369" s="6"/>
      <c r="AI1369" s="6"/>
      <c r="AJ1369" s="6"/>
      <c r="AK1369" s="6"/>
      <c r="AL1369" s="6"/>
      <c r="AM1369" s="6"/>
      <c r="AN1369" s="39" t="str">
        <f t="array" ref="AN1369">IFNA(TEXT(XLOOKUP(C:C,'Follow up.2'!B:B,'Follow up.2'!AF:AF), "mm/yyyy"), "-")</f>
        <v>-</v>
      </c>
      <c r="AO1369" s="6"/>
      <c r="AP1369" s="3"/>
      <c r="AQ1369" s="3"/>
      <c r="AR1369" s="3"/>
      <c r="AS1369" s="3"/>
      <c r="AT1369" s="3"/>
      <c r="AU1369" s="3"/>
      <c r="AV1369" s="3"/>
      <c r="AW1369" s="3"/>
      <c r="AX1369" s="3"/>
      <c r="AY1369" s="3"/>
      <c r="AZ1369" s="3"/>
      <c r="BA1369" s="3"/>
      <c r="BB1369" s="3"/>
      <c r="BC1369" s="3"/>
      <c r="BD1369" s="3"/>
      <c r="BE1369" s="3"/>
      <c r="BF1369" s="3"/>
      <c r="BG1369" s="3"/>
      <c r="BH1369" s="3"/>
      <c r="BI1369" s="3"/>
    </row>
    <row r="1370" ht="12.75" customHeight="1">
      <c r="A1370" s="294"/>
      <c r="B1370" s="294"/>
      <c r="C1370" s="3"/>
      <c r="D1370" s="3"/>
      <c r="E1370" s="3"/>
      <c r="F1370" s="3"/>
      <c r="G1370" s="3"/>
      <c r="H1370" s="193"/>
      <c r="I1370" s="163"/>
      <c r="J1370" s="3"/>
      <c r="K1370" s="5"/>
      <c r="L1370" s="6"/>
      <c r="M1370" s="6"/>
      <c r="N1370" s="232"/>
      <c r="O1370" s="285"/>
      <c r="P1370" s="6"/>
      <c r="Q1370" s="6"/>
      <c r="R1370" s="6"/>
      <c r="S1370" s="6"/>
      <c r="T1370" s="6"/>
      <c r="U1370" s="6"/>
      <c r="V1370" s="6"/>
      <c r="W1370" s="6"/>
      <c r="X1370" s="6"/>
      <c r="Y1370" s="6"/>
      <c r="Z1370" s="38" t="str">
        <f t="array" ref="Z1370">IFERROR(xlookup(C:C,'Follow up.1'!A:A,'Follow up.1'!AF:AF),"-")</f>
        <v>-</v>
      </c>
      <c r="AA1370" s="6"/>
      <c r="AB1370" s="6"/>
      <c r="AC1370" s="6"/>
      <c r="AD1370" s="6"/>
      <c r="AE1370" s="6"/>
      <c r="AF1370" s="6"/>
      <c r="AG1370" s="6"/>
      <c r="AH1370" s="6"/>
      <c r="AI1370" s="6"/>
      <c r="AJ1370" s="6"/>
      <c r="AK1370" s="6"/>
      <c r="AL1370" s="6"/>
      <c r="AM1370" s="6"/>
      <c r="AN1370" s="39" t="str">
        <f t="array" ref="AN1370">IFNA(TEXT(XLOOKUP(C:C,'Follow up.2'!B:B,'Follow up.2'!AF:AF), "mm/yyyy"), "-")</f>
        <v>-</v>
      </c>
      <c r="AO1370" s="6"/>
      <c r="AP1370" s="3"/>
      <c r="AQ1370" s="3"/>
      <c r="AR1370" s="3"/>
      <c r="AS1370" s="3"/>
      <c r="AT1370" s="3"/>
      <c r="AU1370" s="3"/>
      <c r="AV1370" s="3"/>
      <c r="AW1370" s="3"/>
      <c r="AX1370" s="3"/>
      <c r="AY1370" s="3"/>
      <c r="AZ1370" s="3"/>
      <c r="BA1370" s="3"/>
      <c r="BB1370" s="3"/>
      <c r="BC1370" s="3"/>
      <c r="BD1370" s="3"/>
      <c r="BE1370" s="3"/>
      <c r="BF1370" s="3"/>
      <c r="BG1370" s="3"/>
      <c r="BH1370" s="3"/>
      <c r="BI1370" s="3"/>
    </row>
    <row r="1371" ht="12.75" customHeight="1">
      <c r="A1371" s="294"/>
      <c r="B1371" s="294"/>
      <c r="C1371" s="3"/>
      <c r="D1371" s="3"/>
      <c r="E1371" s="3"/>
      <c r="F1371" s="3"/>
      <c r="G1371" s="3"/>
      <c r="H1371" s="193"/>
      <c r="I1371" s="163"/>
      <c r="J1371" s="3"/>
      <c r="K1371" s="5"/>
      <c r="L1371" s="6"/>
      <c r="M1371" s="6"/>
      <c r="N1371" s="232"/>
      <c r="O1371" s="285"/>
      <c r="P1371" s="6"/>
      <c r="Q1371" s="6"/>
      <c r="R1371" s="6"/>
      <c r="S1371" s="6"/>
      <c r="T1371" s="6"/>
      <c r="U1371" s="6"/>
      <c r="V1371" s="6"/>
      <c r="W1371" s="6"/>
      <c r="X1371" s="6"/>
      <c r="Y1371" s="6"/>
      <c r="Z1371" s="38" t="str">
        <f t="array" ref="Z1371">IFERROR(xlookup(C:C,'Follow up.1'!A:A,'Follow up.1'!AF:AF),"-")</f>
        <v>-</v>
      </c>
      <c r="AA1371" s="6"/>
      <c r="AB1371" s="6"/>
      <c r="AC1371" s="6"/>
      <c r="AD1371" s="6"/>
      <c r="AE1371" s="6"/>
      <c r="AF1371" s="6"/>
      <c r="AG1371" s="6"/>
      <c r="AH1371" s="6"/>
      <c r="AI1371" s="6"/>
      <c r="AJ1371" s="6"/>
      <c r="AK1371" s="6"/>
      <c r="AL1371" s="6"/>
      <c r="AM1371" s="6"/>
      <c r="AN1371" s="39" t="str">
        <f t="array" ref="AN1371">IFNA(TEXT(XLOOKUP(C:C,'Follow up.2'!B:B,'Follow up.2'!AF:AF), "mm/yyyy"), "-")</f>
        <v>-</v>
      </c>
      <c r="AO1371" s="6"/>
      <c r="AP1371" s="3"/>
      <c r="AQ1371" s="3"/>
      <c r="AR1371" s="3"/>
      <c r="AS1371" s="3"/>
      <c r="AT1371" s="3"/>
      <c r="AU1371" s="3"/>
      <c r="AV1371" s="3"/>
      <c r="AW1371" s="3"/>
      <c r="AX1371" s="3"/>
      <c r="AY1371" s="3"/>
      <c r="AZ1371" s="3"/>
      <c r="BA1371" s="3"/>
      <c r="BB1371" s="3"/>
      <c r="BC1371" s="3"/>
      <c r="BD1371" s="3"/>
      <c r="BE1371" s="3"/>
      <c r="BF1371" s="3"/>
      <c r="BG1371" s="3"/>
      <c r="BH1371" s="3"/>
      <c r="BI1371" s="3"/>
    </row>
    <row r="1372" ht="12.75" customHeight="1">
      <c r="A1372" s="294"/>
      <c r="B1372" s="294"/>
      <c r="C1372" s="3"/>
      <c r="D1372" s="3"/>
      <c r="E1372" s="3"/>
      <c r="F1372" s="3"/>
      <c r="G1372" s="3"/>
      <c r="H1372" s="193"/>
      <c r="I1372" s="163"/>
      <c r="J1372" s="3"/>
      <c r="K1372" s="5"/>
      <c r="L1372" s="6"/>
      <c r="M1372" s="6"/>
      <c r="N1372" s="232"/>
      <c r="O1372" s="285"/>
      <c r="P1372" s="6"/>
      <c r="Q1372" s="6"/>
      <c r="R1372" s="6"/>
      <c r="S1372" s="6"/>
      <c r="T1372" s="6"/>
      <c r="U1372" s="6"/>
      <c r="V1372" s="6"/>
      <c r="W1372" s="6"/>
      <c r="X1372" s="6"/>
      <c r="Y1372" s="6"/>
      <c r="Z1372" s="38" t="str">
        <f t="array" ref="Z1372">IFERROR(xlookup(C:C,'Follow up.1'!A:A,'Follow up.1'!AF:AF),"-")</f>
        <v>-</v>
      </c>
      <c r="AA1372" s="6"/>
      <c r="AB1372" s="6"/>
      <c r="AC1372" s="6"/>
      <c r="AD1372" s="6"/>
      <c r="AE1372" s="6"/>
      <c r="AF1372" s="6"/>
      <c r="AG1372" s="6"/>
      <c r="AH1372" s="6"/>
      <c r="AI1372" s="6"/>
      <c r="AJ1372" s="6"/>
      <c r="AK1372" s="6"/>
      <c r="AL1372" s="6"/>
      <c r="AM1372" s="6"/>
      <c r="AN1372" s="39" t="str">
        <f t="array" ref="AN1372">IFNA(TEXT(XLOOKUP(C:C,'Follow up.2'!B:B,'Follow up.2'!AF:AF), "mm/yyyy"), "-")</f>
        <v>-</v>
      </c>
      <c r="AO1372" s="6"/>
      <c r="AP1372" s="3"/>
      <c r="AQ1372" s="3"/>
      <c r="AR1372" s="3"/>
      <c r="AS1372" s="3"/>
      <c r="AT1372" s="3"/>
      <c r="AU1372" s="3"/>
      <c r="AV1372" s="3"/>
      <c r="AW1372" s="3"/>
      <c r="AX1372" s="3"/>
      <c r="AY1372" s="3"/>
      <c r="AZ1372" s="3"/>
      <c r="BA1372" s="3"/>
      <c r="BB1372" s="3"/>
      <c r="BC1372" s="3"/>
      <c r="BD1372" s="3"/>
      <c r="BE1372" s="3"/>
      <c r="BF1372" s="3"/>
      <c r="BG1372" s="3"/>
      <c r="BH1372" s="3"/>
      <c r="BI1372" s="3"/>
    </row>
    <row r="1373" ht="12.75" customHeight="1">
      <c r="A1373" s="294"/>
      <c r="B1373" s="294"/>
      <c r="C1373" s="3"/>
      <c r="D1373" s="3"/>
      <c r="E1373" s="3"/>
      <c r="F1373" s="3"/>
      <c r="G1373" s="3"/>
      <c r="H1373" s="193"/>
      <c r="I1373" s="163"/>
      <c r="J1373" s="3"/>
      <c r="K1373" s="5"/>
      <c r="L1373" s="6"/>
      <c r="M1373" s="6"/>
      <c r="N1373" s="232"/>
      <c r="O1373" s="285"/>
      <c r="P1373" s="6"/>
      <c r="Q1373" s="6"/>
      <c r="R1373" s="6"/>
      <c r="S1373" s="6"/>
      <c r="T1373" s="6"/>
      <c r="U1373" s="6"/>
      <c r="V1373" s="6"/>
      <c r="W1373" s="6"/>
      <c r="X1373" s="6"/>
      <c r="Y1373" s="6"/>
      <c r="Z1373" s="38" t="str">
        <f t="array" ref="Z1373">IFERROR(xlookup(C:C,'Follow up.1'!A:A,'Follow up.1'!AF:AF),"-")</f>
        <v>-</v>
      </c>
      <c r="AA1373" s="6"/>
      <c r="AB1373" s="6"/>
      <c r="AC1373" s="6"/>
      <c r="AD1373" s="6"/>
      <c r="AE1373" s="6"/>
      <c r="AF1373" s="6"/>
      <c r="AG1373" s="6"/>
      <c r="AH1373" s="6"/>
      <c r="AI1373" s="6"/>
      <c r="AJ1373" s="6"/>
      <c r="AK1373" s="6"/>
      <c r="AL1373" s="6"/>
      <c r="AM1373" s="6"/>
      <c r="AN1373" s="39" t="str">
        <f t="array" ref="AN1373">IFNA(TEXT(XLOOKUP(C:C,'Follow up.2'!B:B,'Follow up.2'!AF:AF), "mm/yyyy"), "-")</f>
        <v>-</v>
      </c>
      <c r="AO1373" s="6"/>
      <c r="AP1373" s="3"/>
      <c r="AQ1373" s="3"/>
      <c r="AR1373" s="3"/>
      <c r="AS1373" s="3"/>
      <c r="AT1373" s="3"/>
      <c r="AU1373" s="3"/>
      <c r="AV1373" s="3"/>
      <c r="AW1373" s="3"/>
      <c r="AX1373" s="3"/>
      <c r="AY1373" s="3"/>
      <c r="AZ1373" s="3"/>
      <c r="BA1373" s="3"/>
      <c r="BB1373" s="3"/>
      <c r="BC1373" s="3"/>
      <c r="BD1373" s="3"/>
      <c r="BE1373" s="3"/>
      <c r="BF1373" s="3"/>
      <c r="BG1373" s="3"/>
      <c r="BH1373" s="3"/>
      <c r="BI1373" s="3"/>
    </row>
    <row r="1374" ht="12.75" customHeight="1">
      <c r="A1374" s="294"/>
      <c r="B1374" s="294"/>
      <c r="C1374" s="3"/>
      <c r="D1374" s="3"/>
      <c r="E1374" s="3"/>
      <c r="F1374" s="3"/>
      <c r="G1374" s="3"/>
      <c r="H1374" s="193"/>
      <c r="I1374" s="163"/>
      <c r="J1374" s="3"/>
      <c r="K1374" s="5"/>
      <c r="L1374" s="6"/>
      <c r="M1374" s="6"/>
      <c r="N1374" s="232"/>
      <c r="O1374" s="285"/>
      <c r="P1374" s="6"/>
      <c r="Q1374" s="6"/>
      <c r="R1374" s="6"/>
      <c r="S1374" s="6"/>
      <c r="T1374" s="6"/>
      <c r="U1374" s="6"/>
      <c r="V1374" s="6"/>
      <c r="W1374" s="6"/>
      <c r="X1374" s="6"/>
      <c r="Y1374" s="6"/>
      <c r="Z1374" s="38" t="str">
        <f t="array" ref="Z1374">IFERROR(xlookup(C:C,'Follow up.1'!A:A,'Follow up.1'!AF:AF),"-")</f>
        <v>-</v>
      </c>
      <c r="AA1374" s="6"/>
      <c r="AB1374" s="6"/>
      <c r="AC1374" s="6"/>
      <c r="AD1374" s="6"/>
      <c r="AE1374" s="6"/>
      <c r="AF1374" s="6"/>
      <c r="AG1374" s="6"/>
      <c r="AH1374" s="6"/>
      <c r="AI1374" s="6"/>
      <c r="AJ1374" s="6"/>
      <c r="AK1374" s="6"/>
      <c r="AL1374" s="6"/>
      <c r="AM1374" s="6"/>
      <c r="AN1374" s="39" t="str">
        <f t="array" ref="AN1374">IFNA(TEXT(XLOOKUP(C:C,'Follow up.2'!B:B,'Follow up.2'!AF:AF), "mm/yyyy"), "-")</f>
        <v>-</v>
      </c>
      <c r="AO1374" s="6"/>
      <c r="AP1374" s="3"/>
      <c r="AQ1374" s="3"/>
      <c r="AR1374" s="3"/>
      <c r="AS1374" s="3"/>
      <c r="AT1374" s="3"/>
      <c r="AU1374" s="3"/>
      <c r="AV1374" s="3"/>
      <c r="AW1374" s="3"/>
      <c r="AX1374" s="3"/>
      <c r="AY1374" s="3"/>
      <c r="AZ1374" s="3"/>
      <c r="BA1374" s="3"/>
      <c r="BB1374" s="3"/>
      <c r="BC1374" s="3"/>
      <c r="BD1374" s="3"/>
      <c r="BE1374" s="3"/>
      <c r="BF1374" s="3"/>
      <c r="BG1374" s="3"/>
      <c r="BH1374" s="3"/>
      <c r="BI1374" s="3"/>
    </row>
    <row r="1375" ht="12.75" customHeight="1">
      <c r="A1375" s="294"/>
      <c r="B1375" s="294"/>
      <c r="C1375" s="3"/>
      <c r="D1375" s="3"/>
      <c r="E1375" s="3"/>
      <c r="F1375" s="3"/>
      <c r="G1375" s="3"/>
      <c r="H1375" s="193"/>
      <c r="I1375" s="163"/>
      <c r="J1375" s="3"/>
      <c r="K1375" s="5"/>
      <c r="L1375" s="6"/>
      <c r="M1375" s="6"/>
      <c r="N1375" s="232"/>
      <c r="O1375" s="285"/>
      <c r="P1375" s="6"/>
      <c r="Q1375" s="6"/>
      <c r="R1375" s="6"/>
      <c r="S1375" s="6"/>
      <c r="T1375" s="6"/>
      <c r="U1375" s="6"/>
      <c r="V1375" s="6"/>
      <c r="W1375" s="6"/>
      <c r="X1375" s="6"/>
      <c r="Y1375" s="6"/>
      <c r="Z1375" s="38" t="str">
        <f t="array" ref="Z1375">IFERROR(xlookup(C:C,'Follow up.1'!A:A,'Follow up.1'!AF:AF),"-")</f>
        <v>-</v>
      </c>
      <c r="AA1375" s="6"/>
      <c r="AB1375" s="6"/>
      <c r="AC1375" s="6"/>
      <c r="AD1375" s="6"/>
      <c r="AE1375" s="6"/>
      <c r="AF1375" s="6"/>
      <c r="AG1375" s="6"/>
      <c r="AH1375" s="6"/>
      <c r="AI1375" s="6"/>
      <c r="AJ1375" s="6"/>
      <c r="AK1375" s="6"/>
      <c r="AL1375" s="6"/>
      <c r="AM1375" s="6"/>
      <c r="AN1375" s="39" t="str">
        <f t="array" ref="AN1375">IFNA(TEXT(XLOOKUP(C:C,'Follow up.2'!B:B,'Follow up.2'!AF:AF), "mm/yyyy"), "-")</f>
        <v>-</v>
      </c>
      <c r="AO1375" s="6"/>
      <c r="AP1375" s="3"/>
      <c r="AQ1375" s="3"/>
      <c r="AR1375" s="3"/>
      <c r="AS1375" s="3"/>
      <c r="AT1375" s="3"/>
      <c r="AU1375" s="3"/>
      <c r="AV1375" s="3"/>
      <c r="AW1375" s="3"/>
      <c r="AX1375" s="3"/>
      <c r="AY1375" s="3"/>
      <c r="AZ1375" s="3"/>
      <c r="BA1375" s="3"/>
      <c r="BB1375" s="3"/>
      <c r="BC1375" s="3"/>
      <c r="BD1375" s="3"/>
      <c r="BE1375" s="3"/>
      <c r="BF1375" s="3"/>
      <c r="BG1375" s="3"/>
      <c r="BH1375" s="3"/>
      <c r="BI1375" s="3"/>
    </row>
    <row r="1376" ht="12.75" customHeight="1">
      <c r="A1376" s="294"/>
      <c r="B1376" s="294"/>
      <c r="C1376" s="3"/>
      <c r="D1376" s="3"/>
      <c r="E1376" s="3"/>
      <c r="F1376" s="3"/>
      <c r="G1376" s="3"/>
      <c r="H1376" s="193"/>
      <c r="I1376" s="163"/>
      <c r="J1376" s="3"/>
      <c r="K1376" s="5"/>
      <c r="L1376" s="6"/>
      <c r="M1376" s="6"/>
      <c r="N1376" s="232"/>
      <c r="O1376" s="285"/>
      <c r="P1376" s="6"/>
      <c r="Q1376" s="6"/>
      <c r="R1376" s="6"/>
      <c r="S1376" s="6"/>
      <c r="T1376" s="6"/>
      <c r="U1376" s="6"/>
      <c r="V1376" s="6"/>
      <c r="W1376" s="6"/>
      <c r="X1376" s="6"/>
      <c r="Y1376" s="6"/>
      <c r="Z1376" s="38" t="str">
        <f t="array" ref="Z1376">IFERROR(xlookup(C:C,'Follow up.1'!A:A,'Follow up.1'!AF:AF),"-")</f>
        <v>-</v>
      </c>
      <c r="AA1376" s="6"/>
      <c r="AB1376" s="6"/>
      <c r="AC1376" s="6"/>
      <c r="AD1376" s="6"/>
      <c r="AE1376" s="6"/>
      <c r="AF1376" s="6"/>
      <c r="AG1376" s="6"/>
      <c r="AH1376" s="6"/>
      <c r="AI1376" s="6"/>
      <c r="AJ1376" s="6"/>
      <c r="AK1376" s="6"/>
      <c r="AL1376" s="6"/>
      <c r="AM1376" s="6"/>
      <c r="AN1376" s="39" t="str">
        <f t="array" ref="AN1376">IFNA(TEXT(XLOOKUP(C:C,'Follow up.2'!B:B,'Follow up.2'!AF:AF), "mm/yyyy"), "-")</f>
        <v>-</v>
      </c>
      <c r="AO1376" s="6"/>
      <c r="AP1376" s="3"/>
      <c r="AQ1376" s="3"/>
      <c r="AR1376" s="3"/>
      <c r="AS1376" s="3"/>
      <c r="AT1376" s="3"/>
      <c r="AU1376" s="3"/>
      <c r="AV1376" s="3"/>
      <c r="AW1376" s="3"/>
      <c r="AX1376" s="3"/>
      <c r="AY1376" s="3"/>
      <c r="AZ1376" s="3"/>
      <c r="BA1376" s="3"/>
      <c r="BB1376" s="3"/>
      <c r="BC1376" s="3"/>
      <c r="BD1376" s="3"/>
      <c r="BE1376" s="3"/>
      <c r="BF1376" s="3"/>
      <c r="BG1376" s="3"/>
      <c r="BH1376" s="3"/>
      <c r="BI1376" s="3"/>
    </row>
    <row r="1377" ht="12.75" customHeight="1">
      <c r="A1377" s="294"/>
      <c r="B1377" s="294"/>
      <c r="C1377" s="3"/>
      <c r="D1377" s="3"/>
      <c r="E1377" s="3"/>
      <c r="F1377" s="3"/>
      <c r="G1377" s="3"/>
      <c r="H1377" s="193"/>
      <c r="I1377" s="163"/>
      <c r="J1377" s="3"/>
      <c r="K1377" s="5"/>
      <c r="L1377" s="6"/>
      <c r="M1377" s="6"/>
      <c r="N1377" s="232"/>
      <c r="O1377" s="285"/>
      <c r="P1377" s="6"/>
      <c r="Q1377" s="6"/>
      <c r="R1377" s="6"/>
      <c r="S1377" s="6"/>
      <c r="T1377" s="6"/>
      <c r="U1377" s="6"/>
      <c r="V1377" s="6"/>
      <c r="W1377" s="6"/>
      <c r="X1377" s="6"/>
      <c r="Y1377" s="6"/>
      <c r="Z1377" s="38" t="str">
        <f t="array" ref="Z1377">IFERROR(xlookup(C:C,'Follow up.1'!A:A,'Follow up.1'!AF:AF),"-")</f>
        <v>-</v>
      </c>
      <c r="AA1377" s="6"/>
      <c r="AB1377" s="6"/>
      <c r="AC1377" s="6"/>
      <c r="AD1377" s="6"/>
      <c r="AE1377" s="6"/>
      <c r="AF1377" s="6"/>
      <c r="AG1377" s="6"/>
      <c r="AH1377" s="6"/>
      <c r="AI1377" s="6"/>
      <c r="AJ1377" s="6"/>
      <c r="AK1377" s="6"/>
      <c r="AL1377" s="6"/>
      <c r="AM1377" s="6"/>
      <c r="AN1377" s="39" t="str">
        <f t="array" ref="AN1377">IFNA(TEXT(XLOOKUP(C:C,'Follow up.2'!B:B,'Follow up.2'!AF:AF), "mm/yyyy"), "-")</f>
        <v>-</v>
      </c>
      <c r="AO1377" s="6"/>
      <c r="AP1377" s="3"/>
      <c r="AQ1377" s="3"/>
      <c r="AR1377" s="3"/>
      <c r="AS1377" s="3"/>
      <c r="AT1377" s="3"/>
      <c r="AU1377" s="3"/>
      <c r="AV1377" s="3"/>
      <c r="AW1377" s="3"/>
      <c r="AX1377" s="3"/>
      <c r="AY1377" s="3"/>
      <c r="AZ1377" s="3"/>
      <c r="BA1377" s="3"/>
      <c r="BB1377" s="3"/>
      <c r="BC1377" s="3"/>
      <c r="BD1377" s="3"/>
      <c r="BE1377" s="3"/>
      <c r="BF1377" s="3"/>
      <c r="BG1377" s="3"/>
      <c r="BH1377" s="3"/>
      <c r="BI1377" s="3"/>
    </row>
    <row r="1378" ht="12.75" customHeight="1">
      <c r="A1378" s="294"/>
      <c r="B1378" s="294"/>
      <c r="C1378" s="3"/>
      <c r="D1378" s="3"/>
      <c r="E1378" s="3"/>
      <c r="F1378" s="3"/>
      <c r="G1378" s="3"/>
      <c r="H1378" s="193"/>
      <c r="I1378" s="163"/>
      <c r="J1378" s="3"/>
      <c r="K1378" s="5"/>
      <c r="L1378" s="6"/>
      <c r="M1378" s="6"/>
      <c r="N1378" s="232"/>
      <c r="O1378" s="285"/>
      <c r="P1378" s="6"/>
      <c r="Q1378" s="6"/>
      <c r="R1378" s="6"/>
      <c r="S1378" s="6"/>
      <c r="T1378" s="6"/>
      <c r="U1378" s="6"/>
      <c r="V1378" s="6"/>
      <c r="W1378" s="6"/>
      <c r="X1378" s="6"/>
      <c r="Y1378" s="6"/>
      <c r="Z1378" s="38" t="str">
        <f t="array" ref="Z1378">IFERROR(xlookup(C:C,'Follow up.1'!A:A,'Follow up.1'!AF:AF),"-")</f>
        <v>-</v>
      </c>
      <c r="AA1378" s="6"/>
      <c r="AB1378" s="6"/>
      <c r="AC1378" s="6"/>
      <c r="AD1378" s="6"/>
      <c r="AE1378" s="6"/>
      <c r="AF1378" s="6"/>
      <c r="AG1378" s="6"/>
      <c r="AH1378" s="6"/>
      <c r="AI1378" s="6"/>
      <c r="AJ1378" s="6"/>
      <c r="AK1378" s="6"/>
      <c r="AL1378" s="6"/>
      <c r="AM1378" s="6"/>
      <c r="AN1378" s="39" t="str">
        <f t="array" ref="AN1378">IFNA(TEXT(XLOOKUP(C:C,'Follow up.2'!B:B,'Follow up.2'!AF:AF), "mm/yyyy"), "-")</f>
        <v>-</v>
      </c>
      <c r="AO1378" s="6"/>
      <c r="AP1378" s="3"/>
      <c r="AQ1378" s="3"/>
      <c r="AR1378" s="3"/>
      <c r="AS1378" s="3"/>
      <c r="AT1378" s="3"/>
      <c r="AU1378" s="3"/>
      <c r="AV1378" s="3"/>
      <c r="AW1378" s="3"/>
      <c r="AX1378" s="3"/>
      <c r="AY1378" s="3"/>
      <c r="AZ1378" s="3"/>
      <c r="BA1378" s="3"/>
      <c r="BB1378" s="3"/>
      <c r="BC1378" s="3"/>
      <c r="BD1378" s="3"/>
      <c r="BE1378" s="3"/>
      <c r="BF1378" s="3"/>
      <c r="BG1378" s="3"/>
      <c r="BH1378" s="3"/>
      <c r="BI1378" s="3"/>
    </row>
    <row r="1379" ht="12.75" customHeight="1">
      <c r="A1379" s="294"/>
      <c r="B1379" s="294"/>
      <c r="C1379" s="3"/>
      <c r="D1379" s="3"/>
      <c r="E1379" s="3"/>
      <c r="F1379" s="3"/>
      <c r="G1379" s="3"/>
      <c r="H1379" s="193"/>
      <c r="I1379" s="163"/>
      <c r="J1379" s="3"/>
      <c r="K1379" s="5"/>
      <c r="L1379" s="6"/>
      <c r="M1379" s="6"/>
      <c r="N1379" s="291"/>
      <c r="O1379" s="285"/>
      <c r="P1379" s="6"/>
      <c r="Q1379" s="6"/>
      <c r="R1379" s="6"/>
      <c r="S1379" s="6"/>
      <c r="T1379" s="6"/>
      <c r="U1379" s="6"/>
      <c r="V1379" s="6"/>
      <c r="W1379" s="6"/>
      <c r="X1379" s="6"/>
      <c r="Y1379" s="6"/>
      <c r="Z1379" s="38" t="str">
        <f t="array" ref="Z1379">IFERROR(xlookup(C:C,'Follow up.1'!A:A,'Follow up.1'!AF:AF),"-")</f>
        <v>-</v>
      </c>
      <c r="AA1379" s="6"/>
      <c r="AB1379" s="6"/>
      <c r="AC1379" s="6"/>
      <c r="AD1379" s="6"/>
      <c r="AE1379" s="6"/>
      <c r="AF1379" s="6"/>
      <c r="AG1379" s="6"/>
      <c r="AH1379" s="6"/>
      <c r="AI1379" s="6"/>
      <c r="AJ1379" s="6"/>
      <c r="AK1379" s="6"/>
      <c r="AL1379" s="6"/>
      <c r="AM1379" s="6"/>
      <c r="AN1379" s="39" t="str">
        <f t="array" ref="AN1379">IFNA(TEXT(XLOOKUP(C:C,'Follow up.2'!B:B,'Follow up.2'!AF:AF), "mm/yyyy"), "-")</f>
        <v>-</v>
      </c>
      <c r="AO1379" s="6"/>
      <c r="AP1379" s="3"/>
      <c r="AQ1379" s="3"/>
      <c r="AR1379" s="3"/>
      <c r="AS1379" s="3"/>
      <c r="AT1379" s="3"/>
      <c r="AU1379" s="3"/>
      <c r="AV1379" s="3"/>
      <c r="AW1379" s="3"/>
      <c r="AX1379" s="3"/>
      <c r="AY1379" s="3"/>
      <c r="AZ1379" s="3"/>
      <c r="BA1379" s="3"/>
      <c r="BB1379" s="3"/>
      <c r="BC1379" s="3"/>
      <c r="BD1379" s="3"/>
      <c r="BE1379" s="3"/>
      <c r="BF1379" s="3"/>
      <c r="BG1379" s="3"/>
      <c r="BH1379" s="3"/>
      <c r="BI1379" s="3"/>
    </row>
    <row r="1380" ht="12.75" customHeight="1">
      <c r="A1380" s="294"/>
      <c r="B1380" s="294"/>
      <c r="C1380" s="3"/>
      <c r="D1380" s="3"/>
      <c r="E1380" s="3"/>
      <c r="F1380" s="3"/>
      <c r="G1380" s="3"/>
      <c r="H1380" s="193"/>
      <c r="I1380" s="163"/>
      <c r="J1380" s="3"/>
      <c r="K1380" s="5"/>
      <c r="L1380" s="6"/>
      <c r="M1380" s="6"/>
      <c r="N1380" s="291"/>
      <c r="O1380" s="285"/>
      <c r="P1380" s="6"/>
      <c r="Q1380" s="6"/>
      <c r="R1380" s="6"/>
      <c r="S1380" s="6"/>
      <c r="T1380" s="6"/>
      <c r="U1380" s="6"/>
      <c r="V1380" s="6"/>
      <c r="W1380" s="6"/>
      <c r="X1380" s="6"/>
      <c r="Y1380" s="6"/>
      <c r="Z1380" s="38" t="str">
        <f t="array" ref="Z1380">IFERROR(xlookup(C:C,'Follow up.1'!A:A,'Follow up.1'!AF:AF),"-")</f>
        <v>-</v>
      </c>
      <c r="AA1380" s="6"/>
      <c r="AB1380" s="6"/>
      <c r="AC1380" s="6"/>
      <c r="AD1380" s="6"/>
      <c r="AE1380" s="6"/>
      <c r="AF1380" s="6"/>
      <c r="AG1380" s="6"/>
      <c r="AH1380" s="6"/>
      <c r="AI1380" s="6"/>
      <c r="AJ1380" s="6"/>
      <c r="AK1380" s="6"/>
      <c r="AL1380" s="6"/>
      <c r="AM1380" s="6"/>
      <c r="AN1380" s="39" t="str">
        <f t="array" ref="AN1380">IFNA(TEXT(XLOOKUP(C:C,'Follow up.2'!B:B,'Follow up.2'!AF:AF), "mm/yyyy"), "-")</f>
        <v>-</v>
      </c>
      <c r="AO1380" s="6"/>
      <c r="AP1380" s="3"/>
      <c r="AQ1380" s="3"/>
      <c r="AR1380" s="3"/>
      <c r="AS1380" s="3"/>
      <c r="AT1380" s="3"/>
      <c r="AU1380" s="3"/>
      <c r="AV1380" s="3"/>
      <c r="AW1380" s="3"/>
      <c r="AX1380" s="3"/>
      <c r="AY1380" s="3"/>
      <c r="AZ1380" s="3"/>
      <c r="BA1380" s="3"/>
      <c r="BB1380" s="3"/>
      <c r="BC1380" s="3"/>
      <c r="BD1380" s="3"/>
      <c r="BE1380" s="3"/>
      <c r="BF1380" s="3"/>
      <c r="BG1380" s="3"/>
      <c r="BH1380" s="3"/>
      <c r="BI1380" s="3"/>
    </row>
    <row r="1381" ht="12.75" customHeight="1">
      <c r="A1381" s="294"/>
      <c r="B1381" s="294"/>
      <c r="C1381" s="3"/>
      <c r="D1381" s="3"/>
      <c r="E1381" s="3"/>
      <c r="F1381" s="3"/>
      <c r="G1381" s="3"/>
      <c r="H1381" s="193"/>
      <c r="I1381" s="163"/>
      <c r="J1381" s="3"/>
      <c r="K1381" s="5"/>
      <c r="L1381" s="6"/>
      <c r="M1381" s="6"/>
      <c r="N1381" s="232"/>
      <c r="O1381" s="285"/>
      <c r="P1381" s="6"/>
      <c r="Q1381" s="6"/>
      <c r="R1381" s="6"/>
      <c r="S1381" s="6"/>
      <c r="T1381" s="6"/>
      <c r="U1381" s="6"/>
      <c r="V1381" s="6"/>
      <c r="W1381" s="6"/>
      <c r="X1381" s="6"/>
      <c r="Y1381" s="6"/>
      <c r="Z1381" s="38" t="str">
        <f t="array" ref="Z1381">IFERROR(xlookup(C:C,'Follow up.1'!A:A,'Follow up.1'!AF:AF),"-")</f>
        <v>-</v>
      </c>
      <c r="AA1381" s="6"/>
      <c r="AB1381" s="6"/>
      <c r="AC1381" s="6"/>
      <c r="AD1381" s="6"/>
      <c r="AE1381" s="6"/>
      <c r="AF1381" s="6"/>
      <c r="AG1381" s="6"/>
      <c r="AH1381" s="6"/>
      <c r="AI1381" s="6"/>
      <c r="AJ1381" s="6"/>
      <c r="AK1381" s="6"/>
      <c r="AL1381" s="6"/>
      <c r="AM1381" s="6"/>
      <c r="AN1381" s="39" t="str">
        <f t="array" ref="AN1381">IFNA(TEXT(XLOOKUP(C:C,'Follow up.2'!B:B,'Follow up.2'!AF:AF), "mm/yyyy"), "-")</f>
        <v>-</v>
      </c>
      <c r="AO1381" s="6"/>
      <c r="AP1381" s="3"/>
      <c r="AQ1381" s="3"/>
      <c r="AR1381" s="3"/>
      <c r="AS1381" s="3"/>
      <c r="AT1381" s="3"/>
      <c r="AU1381" s="3"/>
      <c r="AV1381" s="3"/>
      <c r="AW1381" s="3"/>
      <c r="AX1381" s="3"/>
      <c r="AY1381" s="3"/>
      <c r="AZ1381" s="3"/>
      <c r="BA1381" s="3"/>
      <c r="BB1381" s="3"/>
      <c r="BC1381" s="3"/>
      <c r="BD1381" s="3"/>
      <c r="BE1381" s="3"/>
      <c r="BF1381" s="3"/>
      <c r="BG1381" s="3"/>
      <c r="BH1381" s="3"/>
      <c r="BI1381" s="3"/>
    </row>
    <row r="1382" ht="12.75" customHeight="1">
      <c r="A1382" s="294"/>
      <c r="B1382" s="294"/>
      <c r="C1382" s="3"/>
      <c r="D1382" s="3"/>
      <c r="E1382" s="3"/>
      <c r="F1382" s="3"/>
      <c r="G1382" s="3"/>
      <c r="H1382" s="193"/>
      <c r="I1382" s="163"/>
      <c r="J1382" s="3"/>
      <c r="K1382" s="5"/>
      <c r="L1382" s="6"/>
      <c r="M1382" s="6"/>
      <c r="N1382" s="232"/>
      <c r="O1382" s="285"/>
      <c r="P1382" s="6"/>
      <c r="Q1382" s="6"/>
      <c r="R1382" s="6"/>
      <c r="S1382" s="6"/>
      <c r="T1382" s="6"/>
      <c r="U1382" s="6"/>
      <c r="V1382" s="6"/>
      <c r="W1382" s="6"/>
      <c r="X1382" s="6"/>
      <c r="Y1382" s="6"/>
      <c r="Z1382" s="38" t="str">
        <f t="array" ref="Z1382">IFERROR(xlookup(C:C,'Follow up.1'!A:A,'Follow up.1'!AF:AF),"-")</f>
        <v>-</v>
      </c>
      <c r="AA1382" s="6"/>
      <c r="AB1382" s="6"/>
      <c r="AC1382" s="6"/>
      <c r="AD1382" s="6"/>
      <c r="AE1382" s="6"/>
      <c r="AF1382" s="6"/>
      <c r="AG1382" s="6"/>
      <c r="AH1382" s="6"/>
      <c r="AI1382" s="6"/>
      <c r="AJ1382" s="6"/>
      <c r="AK1382" s="6"/>
      <c r="AL1382" s="6"/>
      <c r="AM1382" s="6"/>
      <c r="AN1382" s="39" t="str">
        <f t="array" ref="AN1382">IFNA(TEXT(XLOOKUP(C:C,'Follow up.2'!B:B,'Follow up.2'!AF:AF), "mm/yyyy"), "-")</f>
        <v>-</v>
      </c>
      <c r="AO1382" s="6"/>
      <c r="AP1382" s="3"/>
      <c r="AQ1382" s="3"/>
      <c r="AR1382" s="3"/>
      <c r="AS1382" s="3"/>
      <c r="AT1382" s="3"/>
      <c r="AU1382" s="3"/>
      <c r="AV1382" s="3"/>
      <c r="AW1382" s="3"/>
      <c r="AX1382" s="3"/>
      <c r="AY1382" s="3"/>
      <c r="AZ1382" s="3"/>
      <c r="BA1382" s="3"/>
      <c r="BB1382" s="3"/>
      <c r="BC1382" s="3"/>
      <c r="BD1382" s="3"/>
      <c r="BE1382" s="3"/>
      <c r="BF1382" s="3"/>
      <c r="BG1382" s="3"/>
      <c r="BH1382" s="3"/>
      <c r="BI1382" s="3"/>
    </row>
    <row r="1383" ht="12.75" customHeight="1">
      <c r="A1383" s="294"/>
      <c r="B1383" s="294"/>
      <c r="C1383" s="3"/>
      <c r="D1383" s="3"/>
      <c r="E1383" s="3"/>
      <c r="F1383" s="3"/>
      <c r="G1383" s="3"/>
      <c r="H1383" s="193"/>
      <c r="I1383" s="163"/>
      <c r="J1383" s="3"/>
      <c r="K1383" s="5"/>
      <c r="L1383" s="6"/>
      <c r="M1383" s="6"/>
      <c r="N1383" s="232"/>
      <c r="O1383" s="285"/>
      <c r="P1383" s="6"/>
      <c r="Q1383" s="6"/>
      <c r="R1383" s="6"/>
      <c r="S1383" s="6"/>
      <c r="T1383" s="6"/>
      <c r="U1383" s="6"/>
      <c r="V1383" s="6"/>
      <c r="W1383" s="6"/>
      <c r="X1383" s="6"/>
      <c r="Y1383" s="6"/>
      <c r="Z1383" s="38" t="str">
        <f t="array" ref="Z1383">IFERROR(xlookup(C:C,'Follow up.1'!A:A,'Follow up.1'!AF:AF),"-")</f>
        <v>-</v>
      </c>
      <c r="AA1383" s="6"/>
      <c r="AB1383" s="6"/>
      <c r="AC1383" s="6"/>
      <c r="AD1383" s="6"/>
      <c r="AE1383" s="6"/>
      <c r="AF1383" s="6"/>
      <c r="AG1383" s="6"/>
      <c r="AH1383" s="6"/>
      <c r="AI1383" s="6"/>
      <c r="AJ1383" s="6"/>
      <c r="AK1383" s="6"/>
      <c r="AL1383" s="6"/>
      <c r="AM1383" s="6"/>
      <c r="AN1383" s="39" t="str">
        <f t="array" ref="AN1383">IFNA(TEXT(XLOOKUP(C:C,'Follow up.2'!B:B,'Follow up.2'!AF:AF), "mm/yyyy"), "-")</f>
        <v>-</v>
      </c>
      <c r="AO1383" s="6"/>
      <c r="AP1383" s="3"/>
      <c r="AQ1383" s="3"/>
      <c r="AR1383" s="3"/>
      <c r="AS1383" s="3"/>
      <c r="AT1383" s="3"/>
      <c r="AU1383" s="3"/>
      <c r="AV1383" s="3"/>
      <c r="AW1383" s="3"/>
      <c r="AX1383" s="3"/>
      <c r="AY1383" s="3"/>
      <c r="AZ1383" s="3"/>
      <c r="BA1383" s="3"/>
      <c r="BB1383" s="3"/>
      <c r="BC1383" s="3"/>
      <c r="BD1383" s="3"/>
      <c r="BE1383" s="3"/>
      <c r="BF1383" s="3"/>
      <c r="BG1383" s="3"/>
      <c r="BH1383" s="3"/>
      <c r="BI1383" s="3"/>
    </row>
    <row r="1384" ht="12.75" customHeight="1">
      <c r="A1384" s="294"/>
      <c r="B1384" s="294"/>
      <c r="C1384" s="3"/>
      <c r="D1384" s="3"/>
      <c r="E1384" s="3"/>
      <c r="F1384" s="3"/>
      <c r="G1384" s="3"/>
      <c r="H1384" s="193"/>
      <c r="I1384" s="163"/>
      <c r="J1384" s="3"/>
      <c r="K1384" s="5"/>
      <c r="L1384" s="6"/>
      <c r="M1384" s="6"/>
      <c r="N1384" s="232"/>
      <c r="O1384" s="285"/>
      <c r="P1384" s="6"/>
      <c r="Q1384" s="6"/>
      <c r="R1384" s="6"/>
      <c r="S1384" s="6"/>
      <c r="T1384" s="6"/>
      <c r="U1384" s="6"/>
      <c r="V1384" s="6"/>
      <c r="W1384" s="6"/>
      <c r="X1384" s="6"/>
      <c r="Y1384" s="6"/>
      <c r="Z1384" s="38" t="str">
        <f t="array" ref="Z1384">IFERROR(xlookup(C:C,'Follow up.1'!A:A,'Follow up.1'!AF:AF),"-")</f>
        <v>-</v>
      </c>
      <c r="AA1384" s="6"/>
      <c r="AB1384" s="6"/>
      <c r="AC1384" s="6"/>
      <c r="AD1384" s="6"/>
      <c r="AE1384" s="6"/>
      <c r="AF1384" s="6"/>
      <c r="AG1384" s="6"/>
      <c r="AH1384" s="6"/>
      <c r="AI1384" s="6"/>
      <c r="AJ1384" s="6"/>
      <c r="AK1384" s="6"/>
      <c r="AL1384" s="6"/>
      <c r="AM1384" s="6"/>
      <c r="AN1384" s="39" t="str">
        <f t="array" ref="AN1384">IFNA(TEXT(XLOOKUP(C:C,'Follow up.2'!B:B,'Follow up.2'!AF:AF), "mm/yyyy"), "-")</f>
        <v>-</v>
      </c>
      <c r="AO1384" s="6"/>
      <c r="AP1384" s="3"/>
      <c r="AQ1384" s="3"/>
      <c r="AR1384" s="3"/>
      <c r="AS1384" s="3"/>
      <c r="AT1384" s="3"/>
      <c r="AU1384" s="3"/>
      <c r="AV1384" s="3"/>
      <c r="AW1384" s="3"/>
      <c r="AX1384" s="3"/>
      <c r="AY1384" s="3"/>
      <c r="AZ1384" s="3"/>
      <c r="BA1384" s="3"/>
      <c r="BB1384" s="3"/>
      <c r="BC1384" s="3"/>
      <c r="BD1384" s="3"/>
      <c r="BE1384" s="3"/>
      <c r="BF1384" s="3"/>
      <c r="BG1384" s="3"/>
      <c r="BH1384" s="3"/>
      <c r="BI1384" s="3"/>
    </row>
    <row r="1385" ht="12.75" customHeight="1">
      <c r="A1385" s="294"/>
      <c r="B1385" s="294"/>
      <c r="C1385" s="3"/>
      <c r="D1385" s="3"/>
      <c r="E1385" s="3"/>
      <c r="F1385" s="3"/>
      <c r="G1385" s="3"/>
      <c r="H1385" s="193"/>
      <c r="I1385" s="163"/>
      <c r="J1385" s="3"/>
      <c r="K1385" s="5"/>
      <c r="L1385" s="6"/>
      <c r="M1385" s="6"/>
      <c r="N1385" s="232"/>
      <c r="O1385" s="285"/>
      <c r="P1385" s="6"/>
      <c r="Q1385" s="6"/>
      <c r="R1385" s="6"/>
      <c r="S1385" s="6"/>
      <c r="T1385" s="6"/>
      <c r="U1385" s="6"/>
      <c r="V1385" s="6"/>
      <c r="W1385" s="6"/>
      <c r="X1385" s="6"/>
      <c r="Y1385" s="6"/>
      <c r="Z1385" s="38" t="str">
        <f t="array" ref="Z1385">IFERROR(xlookup(C:C,'Follow up.1'!A:A,'Follow up.1'!AF:AF),"-")</f>
        <v>-</v>
      </c>
      <c r="AA1385" s="6"/>
      <c r="AB1385" s="6"/>
      <c r="AC1385" s="6"/>
      <c r="AD1385" s="6"/>
      <c r="AE1385" s="6"/>
      <c r="AF1385" s="6"/>
      <c r="AG1385" s="6"/>
      <c r="AH1385" s="6"/>
      <c r="AI1385" s="6"/>
      <c r="AJ1385" s="6"/>
      <c r="AK1385" s="6"/>
      <c r="AL1385" s="6"/>
      <c r="AM1385" s="6"/>
      <c r="AN1385" s="39" t="str">
        <f t="array" ref="AN1385">IFNA(TEXT(XLOOKUP(C:C,'Follow up.2'!B:B,'Follow up.2'!AF:AF), "mm/yyyy"), "-")</f>
        <v>-</v>
      </c>
      <c r="AO1385" s="6"/>
      <c r="AP1385" s="3"/>
      <c r="AQ1385" s="3"/>
      <c r="AR1385" s="3"/>
      <c r="AS1385" s="3"/>
      <c r="AT1385" s="3"/>
      <c r="AU1385" s="3"/>
      <c r="AV1385" s="3"/>
      <c r="AW1385" s="3"/>
      <c r="AX1385" s="3"/>
      <c r="AY1385" s="3"/>
      <c r="AZ1385" s="3"/>
      <c r="BA1385" s="3"/>
      <c r="BB1385" s="3"/>
      <c r="BC1385" s="3"/>
      <c r="BD1385" s="3"/>
      <c r="BE1385" s="3"/>
      <c r="BF1385" s="3"/>
      <c r="BG1385" s="3"/>
      <c r="BH1385" s="3"/>
      <c r="BI1385" s="3"/>
    </row>
    <row r="1386" ht="12.75" customHeight="1">
      <c r="A1386" s="294"/>
      <c r="B1386" s="294"/>
      <c r="C1386" s="3"/>
      <c r="D1386" s="3"/>
      <c r="E1386" s="3"/>
      <c r="F1386" s="3"/>
      <c r="G1386" s="3"/>
      <c r="H1386" s="193"/>
      <c r="I1386" s="163"/>
      <c r="J1386" s="3"/>
      <c r="K1386" s="5"/>
      <c r="L1386" s="6"/>
      <c r="M1386" s="6"/>
      <c r="N1386" s="232"/>
      <c r="O1386" s="285"/>
      <c r="P1386" s="6"/>
      <c r="Q1386" s="6"/>
      <c r="R1386" s="6"/>
      <c r="S1386" s="6"/>
      <c r="T1386" s="6"/>
      <c r="U1386" s="6"/>
      <c r="V1386" s="6"/>
      <c r="W1386" s="6"/>
      <c r="X1386" s="6"/>
      <c r="Y1386" s="6"/>
      <c r="Z1386" s="38" t="str">
        <f t="array" ref="Z1386">IFERROR(xlookup(C:C,'Follow up.1'!A:A,'Follow up.1'!AF:AF),"-")</f>
        <v>-</v>
      </c>
      <c r="AA1386" s="6"/>
      <c r="AB1386" s="6"/>
      <c r="AC1386" s="6"/>
      <c r="AD1386" s="6"/>
      <c r="AE1386" s="6"/>
      <c r="AF1386" s="6"/>
      <c r="AG1386" s="6"/>
      <c r="AH1386" s="6"/>
      <c r="AI1386" s="6"/>
      <c r="AJ1386" s="6"/>
      <c r="AK1386" s="6"/>
      <c r="AL1386" s="6"/>
      <c r="AM1386" s="6"/>
      <c r="AN1386" s="39" t="str">
        <f t="array" ref="AN1386">IFNA(TEXT(XLOOKUP(C:C,'Follow up.2'!B:B,'Follow up.2'!AF:AF), "mm/yyyy"), "-")</f>
        <v>-</v>
      </c>
      <c r="AO1386" s="6"/>
      <c r="AP1386" s="3"/>
      <c r="AQ1386" s="3"/>
      <c r="AR1386" s="3"/>
      <c r="AS1386" s="3"/>
      <c r="AT1386" s="3"/>
      <c r="AU1386" s="3"/>
      <c r="AV1386" s="3"/>
      <c r="AW1386" s="3"/>
      <c r="AX1386" s="3"/>
      <c r="AY1386" s="3"/>
      <c r="AZ1386" s="3"/>
      <c r="BA1386" s="3"/>
      <c r="BB1386" s="3"/>
      <c r="BC1386" s="3"/>
      <c r="BD1386" s="3"/>
      <c r="BE1386" s="3"/>
      <c r="BF1386" s="3"/>
      <c r="BG1386" s="3"/>
      <c r="BH1386" s="3"/>
      <c r="BI1386" s="3"/>
    </row>
    <row r="1387" ht="12.75" customHeight="1">
      <c r="A1387" s="294"/>
      <c r="B1387" s="294"/>
      <c r="C1387" s="3"/>
      <c r="D1387" s="3"/>
      <c r="E1387" s="3"/>
      <c r="F1387" s="3"/>
      <c r="G1387" s="3"/>
      <c r="H1387" s="193"/>
      <c r="I1387" s="163"/>
      <c r="J1387" s="3"/>
      <c r="K1387" s="5"/>
      <c r="L1387" s="6"/>
      <c r="M1387" s="6"/>
      <c r="N1387" s="232"/>
      <c r="O1387" s="285"/>
      <c r="P1387" s="6"/>
      <c r="Q1387" s="6"/>
      <c r="R1387" s="6"/>
      <c r="S1387" s="6"/>
      <c r="T1387" s="6"/>
      <c r="U1387" s="6"/>
      <c r="V1387" s="6"/>
      <c r="W1387" s="6"/>
      <c r="X1387" s="6"/>
      <c r="Y1387" s="6"/>
      <c r="Z1387" s="38" t="str">
        <f t="array" ref="Z1387">IFERROR(xlookup(C:C,'Follow up.1'!A:A,'Follow up.1'!AF:AF),"-")</f>
        <v>-</v>
      </c>
      <c r="AA1387" s="6"/>
      <c r="AB1387" s="6"/>
      <c r="AC1387" s="6"/>
      <c r="AD1387" s="6"/>
      <c r="AE1387" s="6"/>
      <c r="AF1387" s="6"/>
      <c r="AG1387" s="6"/>
      <c r="AH1387" s="6"/>
      <c r="AI1387" s="6"/>
      <c r="AJ1387" s="6"/>
      <c r="AK1387" s="6"/>
      <c r="AL1387" s="6"/>
      <c r="AM1387" s="6"/>
      <c r="AN1387" s="39" t="str">
        <f t="array" ref="AN1387">IFNA(TEXT(XLOOKUP(C:C,'Follow up.2'!B:B,'Follow up.2'!AF:AF), "mm/yyyy"), "-")</f>
        <v>-</v>
      </c>
      <c r="AO1387" s="6"/>
      <c r="AP1387" s="3"/>
      <c r="AQ1387" s="3"/>
      <c r="AR1387" s="3"/>
      <c r="AS1387" s="3"/>
      <c r="AT1387" s="3"/>
      <c r="AU1387" s="3"/>
      <c r="AV1387" s="3"/>
      <c r="AW1387" s="3"/>
      <c r="AX1387" s="3"/>
      <c r="AY1387" s="3"/>
      <c r="AZ1387" s="3"/>
      <c r="BA1387" s="3"/>
      <c r="BB1387" s="3"/>
      <c r="BC1387" s="3"/>
      <c r="BD1387" s="3"/>
      <c r="BE1387" s="3"/>
      <c r="BF1387" s="3"/>
      <c r="BG1387" s="3"/>
      <c r="BH1387" s="3"/>
      <c r="BI1387" s="3"/>
    </row>
    <row r="1388" ht="12.75" customHeight="1">
      <c r="A1388" s="294"/>
      <c r="B1388" s="294"/>
      <c r="C1388" s="3"/>
      <c r="D1388" s="3"/>
      <c r="E1388" s="3"/>
      <c r="F1388" s="3"/>
      <c r="G1388" s="3"/>
      <c r="H1388" s="193"/>
      <c r="I1388" s="163"/>
      <c r="J1388" s="3"/>
      <c r="K1388" s="5"/>
      <c r="L1388" s="6"/>
      <c r="M1388" s="6"/>
      <c r="N1388" s="232"/>
      <c r="O1388" s="285"/>
      <c r="P1388" s="6"/>
      <c r="Q1388" s="6"/>
      <c r="R1388" s="6"/>
      <c r="S1388" s="6"/>
      <c r="T1388" s="6"/>
      <c r="U1388" s="6"/>
      <c r="V1388" s="6"/>
      <c r="W1388" s="6"/>
      <c r="X1388" s="6"/>
      <c r="Y1388" s="6"/>
      <c r="Z1388" s="38" t="str">
        <f t="array" ref="Z1388">IFERROR(xlookup(C:C,'Follow up.1'!A:A,'Follow up.1'!AF:AF),"-")</f>
        <v>-</v>
      </c>
      <c r="AA1388" s="6"/>
      <c r="AB1388" s="6"/>
      <c r="AC1388" s="6"/>
      <c r="AD1388" s="6"/>
      <c r="AE1388" s="6"/>
      <c r="AF1388" s="6"/>
      <c r="AG1388" s="6"/>
      <c r="AH1388" s="6"/>
      <c r="AI1388" s="6"/>
      <c r="AJ1388" s="6"/>
      <c r="AK1388" s="6"/>
      <c r="AL1388" s="6"/>
      <c r="AM1388" s="6"/>
      <c r="AN1388" s="39" t="str">
        <f t="array" ref="AN1388">IFNA(TEXT(XLOOKUP(C:C,'Follow up.2'!B:B,'Follow up.2'!AF:AF), "mm/yyyy"), "-")</f>
        <v>-</v>
      </c>
      <c r="AO1388" s="6"/>
      <c r="AP1388" s="3"/>
      <c r="AQ1388" s="3"/>
      <c r="AR1388" s="3"/>
      <c r="AS1388" s="3"/>
      <c r="AT1388" s="3"/>
      <c r="AU1388" s="3"/>
      <c r="AV1388" s="3"/>
      <c r="AW1388" s="3"/>
      <c r="AX1388" s="3"/>
      <c r="AY1388" s="3"/>
      <c r="AZ1388" s="3"/>
      <c r="BA1388" s="3"/>
      <c r="BB1388" s="3"/>
      <c r="BC1388" s="3"/>
      <c r="BD1388" s="3"/>
      <c r="BE1388" s="3"/>
      <c r="BF1388" s="3"/>
      <c r="BG1388" s="3"/>
      <c r="BH1388" s="3"/>
      <c r="BI1388" s="3"/>
    </row>
    <row r="1389" ht="12.75" customHeight="1">
      <c r="A1389" s="294"/>
      <c r="B1389" s="294"/>
      <c r="C1389" s="3"/>
      <c r="D1389" s="3"/>
      <c r="E1389" s="3"/>
      <c r="F1389" s="3"/>
      <c r="G1389" s="3"/>
      <c r="H1389" s="193"/>
      <c r="I1389" s="163"/>
      <c r="J1389" s="3"/>
      <c r="K1389" s="5"/>
      <c r="L1389" s="6"/>
      <c r="M1389" s="6"/>
      <c r="N1389" s="232"/>
      <c r="O1389" s="285"/>
      <c r="P1389" s="6"/>
      <c r="Q1389" s="6"/>
      <c r="R1389" s="6"/>
      <c r="S1389" s="6"/>
      <c r="T1389" s="6"/>
      <c r="U1389" s="6"/>
      <c r="V1389" s="6"/>
      <c r="W1389" s="6"/>
      <c r="X1389" s="6"/>
      <c r="Y1389" s="6"/>
      <c r="Z1389" s="38" t="str">
        <f t="array" ref="Z1389">IFERROR(xlookup(C:C,'Follow up.1'!A:A,'Follow up.1'!AF:AF),"-")</f>
        <v>-</v>
      </c>
      <c r="AA1389" s="6"/>
      <c r="AB1389" s="6"/>
      <c r="AC1389" s="6"/>
      <c r="AD1389" s="6"/>
      <c r="AE1389" s="6"/>
      <c r="AF1389" s="6"/>
      <c r="AG1389" s="6"/>
      <c r="AH1389" s="6"/>
      <c r="AI1389" s="6"/>
      <c r="AJ1389" s="6"/>
      <c r="AK1389" s="6"/>
      <c r="AL1389" s="6"/>
      <c r="AM1389" s="6"/>
      <c r="AN1389" s="39" t="str">
        <f t="array" ref="AN1389">IFNA(TEXT(XLOOKUP(C:C,'Follow up.2'!B:B,'Follow up.2'!AF:AF), "mm/yyyy"), "-")</f>
        <v>-</v>
      </c>
      <c r="AO1389" s="6"/>
      <c r="AP1389" s="3"/>
      <c r="AQ1389" s="3"/>
      <c r="AR1389" s="3"/>
      <c r="AS1389" s="3"/>
      <c r="AT1389" s="3"/>
      <c r="AU1389" s="3"/>
      <c r="AV1389" s="3"/>
      <c r="AW1389" s="3"/>
      <c r="AX1389" s="3"/>
      <c r="AY1389" s="3"/>
      <c r="AZ1389" s="3"/>
      <c r="BA1389" s="3"/>
      <c r="BB1389" s="3"/>
      <c r="BC1389" s="3"/>
      <c r="BD1389" s="3"/>
      <c r="BE1389" s="3"/>
      <c r="BF1389" s="3"/>
      <c r="BG1389" s="3"/>
      <c r="BH1389" s="3"/>
      <c r="BI1389" s="3"/>
    </row>
    <row r="1390" ht="12.75" customHeight="1">
      <c r="A1390" s="294"/>
      <c r="B1390" s="294"/>
      <c r="C1390" s="3"/>
      <c r="D1390" s="3"/>
      <c r="E1390" s="3"/>
      <c r="F1390" s="3"/>
      <c r="G1390" s="3"/>
      <c r="H1390" s="193"/>
      <c r="I1390" s="163"/>
      <c r="J1390" s="3"/>
      <c r="K1390" s="5"/>
      <c r="L1390" s="6"/>
      <c r="M1390" s="6"/>
      <c r="N1390" s="232"/>
      <c r="O1390" s="285"/>
      <c r="P1390" s="6"/>
      <c r="Q1390" s="6"/>
      <c r="R1390" s="6"/>
      <c r="S1390" s="6"/>
      <c r="T1390" s="6"/>
      <c r="U1390" s="6"/>
      <c r="V1390" s="6"/>
      <c r="W1390" s="6"/>
      <c r="X1390" s="6"/>
      <c r="Y1390" s="6"/>
      <c r="Z1390" s="38" t="str">
        <f t="array" ref="Z1390">IFERROR(xlookup(C:C,'Follow up.1'!A:A,'Follow up.1'!AF:AF),"-")</f>
        <v>-</v>
      </c>
      <c r="AA1390" s="6"/>
      <c r="AB1390" s="6"/>
      <c r="AC1390" s="6"/>
      <c r="AD1390" s="6"/>
      <c r="AE1390" s="6"/>
      <c r="AF1390" s="6"/>
      <c r="AG1390" s="6"/>
      <c r="AH1390" s="6"/>
      <c r="AI1390" s="6"/>
      <c r="AJ1390" s="6"/>
      <c r="AK1390" s="6"/>
      <c r="AL1390" s="6"/>
      <c r="AM1390" s="6"/>
      <c r="AN1390" s="39" t="str">
        <f t="array" ref="AN1390">IFNA(TEXT(XLOOKUP(C:C,'Follow up.2'!B:B,'Follow up.2'!AF:AF), "mm/yyyy"), "-")</f>
        <v>-</v>
      </c>
      <c r="AO1390" s="6"/>
      <c r="AP1390" s="3"/>
      <c r="AQ1390" s="3"/>
      <c r="AR1390" s="3"/>
      <c r="AS1390" s="3"/>
      <c r="AT1390" s="3"/>
      <c r="AU1390" s="3"/>
      <c r="AV1390" s="3"/>
      <c r="AW1390" s="3"/>
      <c r="AX1390" s="3"/>
      <c r="AY1390" s="3"/>
      <c r="AZ1390" s="3"/>
      <c r="BA1390" s="3"/>
      <c r="BB1390" s="3"/>
      <c r="BC1390" s="3"/>
      <c r="BD1390" s="3"/>
      <c r="BE1390" s="3"/>
      <c r="BF1390" s="3"/>
      <c r="BG1390" s="3"/>
      <c r="BH1390" s="3"/>
      <c r="BI1390" s="3"/>
    </row>
    <row r="1391" ht="12.75" customHeight="1">
      <c r="A1391" s="294"/>
      <c r="B1391" s="294"/>
      <c r="C1391" s="3"/>
      <c r="D1391" s="3"/>
      <c r="E1391" s="3"/>
      <c r="F1391" s="3"/>
      <c r="G1391" s="3"/>
      <c r="H1391" s="193"/>
      <c r="I1391" s="163"/>
      <c r="J1391" s="3"/>
      <c r="K1391" s="5"/>
      <c r="L1391" s="6"/>
      <c r="M1391" s="6"/>
      <c r="N1391" s="232"/>
      <c r="O1391" s="285"/>
      <c r="P1391" s="6"/>
      <c r="Q1391" s="6"/>
      <c r="R1391" s="6"/>
      <c r="S1391" s="6"/>
      <c r="T1391" s="6"/>
      <c r="U1391" s="6"/>
      <c r="V1391" s="6"/>
      <c r="W1391" s="6"/>
      <c r="X1391" s="6"/>
      <c r="Y1391" s="6"/>
      <c r="Z1391" s="38" t="str">
        <f t="array" ref="Z1391">IFERROR(xlookup(C:C,'Follow up.1'!A:A,'Follow up.1'!AF:AF),"-")</f>
        <v>-</v>
      </c>
      <c r="AA1391" s="6"/>
      <c r="AB1391" s="6"/>
      <c r="AC1391" s="6"/>
      <c r="AD1391" s="6"/>
      <c r="AE1391" s="6"/>
      <c r="AF1391" s="6"/>
      <c r="AG1391" s="6"/>
      <c r="AH1391" s="6"/>
      <c r="AI1391" s="6"/>
      <c r="AJ1391" s="6"/>
      <c r="AK1391" s="6"/>
      <c r="AL1391" s="6"/>
      <c r="AM1391" s="6"/>
      <c r="AN1391" s="39" t="str">
        <f t="array" ref="AN1391">IFNA(TEXT(XLOOKUP(C:C,'Follow up.2'!B:B,'Follow up.2'!AF:AF), "mm/yyyy"), "-")</f>
        <v>-</v>
      </c>
      <c r="AO1391" s="6"/>
      <c r="AP1391" s="3"/>
      <c r="AQ1391" s="3"/>
      <c r="AR1391" s="3"/>
      <c r="AS1391" s="3"/>
      <c r="AT1391" s="3"/>
      <c r="AU1391" s="3"/>
      <c r="AV1391" s="3"/>
      <c r="AW1391" s="3"/>
      <c r="AX1391" s="3"/>
      <c r="AY1391" s="3"/>
      <c r="AZ1391" s="3"/>
      <c r="BA1391" s="3"/>
      <c r="BB1391" s="3"/>
      <c r="BC1391" s="3"/>
      <c r="BD1391" s="3"/>
      <c r="BE1391" s="3"/>
      <c r="BF1391" s="3"/>
      <c r="BG1391" s="3"/>
      <c r="BH1391" s="3"/>
      <c r="BI1391" s="3"/>
    </row>
    <row r="1392" ht="12.75" customHeight="1">
      <c r="A1392" s="294"/>
      <c r="B1392" s="294"/>
      <c r="C1392" s="3"/>
      <c r="D1392" s="3"/>
      <c r="E1392" s="3"/>
      <c r="F1392" s="3"/>
      <c r="G1392" s="3"/>
      <c r="H1392" s="193"/>
      <c r="I1392" s="163"/>
      <c r="J1392" s="3"/>
      <c r="K1392" s="5"/>
      <c r="L1392" s="6"/>
      <c r="M1392" s="6"/>
      <c r="N1392" s="232"/>
      <c r="O1392" s="285"/>
      <c r="P1392" s="6"/>
      <c r="Q1392" s="6"/>
      <c r="R1392" s="6"/>
      <c r="S1392" s="6"/>
      <c r="T1392" s="6"/>
      <c r="U1392" s="6"/>
      <c r="V1392" s="6"/>
      <c r="W1392" s="6"/>
      <c r="X1392" s="6"/>
      <c r="Y1392" s="6"/>
      <c r="Z1392" s="38" t="str">
        <f t="array" ref="Z1392">IFERROR(xlookup(C:C,'Follow up.1'!A:A,'Follow up.1'!AF:AF),"-")</f>
        <v>-</v>
      </c>
      <c r="AA1392" s="6"/>
      <c r="AB1392" s="6"/>
      <c r="AC1392" s="6"/>
      <c r="AD1392" s="6"/>
      <c r="AE1392" s="6"/>
      <c r="AF1392" s="6"/>
      <c r="AG1392" s="6"/>
      <c r="AH1392" s="6"/>
      <c r="AI1392" s="6"/>
      <c r="AJ1392" s="6"/>
      <c r="AK1392" s="6"/>
      <c r="AL1392" s="6"/>
      <c r="AM1392" s="6"/>
      <c r="AN1392" s="39" t="str">
        <f t="array" ref="AN1392">IFNA(TEXT(XLOOKUP(C:C,'Follow up.2'!B:B,'Follow up.2'!AF:AF), "mm/yyyy"), "-")</f>
        <v>-</v>
      </c>
      <c r="AO1392" s="6"/>
      <c r="AP1392" s="3"/>
      <c r="AQ1392" s="3"/>
      <c r="AR1392" s="3"/>
      <c r="AS1392" s="3"/>
      <c r="AT1392" s="3"/>
      <c r="AU1392" s="3"/>
      <c r="AV1392" s="3"/>
      <c r="AW1392" s="3"/>
      <c r="AX1392" s="3"/>
      <c r="AY1392" s="3"/>
      <c r="AZ1392" s="3"/>
      <c r="BA1392" s="3"/>
      <c r="BB1392" s="3"/>
      <c r="BC1392" s="3"/>
      <c r="BD1392" s="3"/>
      <c r="BE1392" s="3"/>
      <c r="BF1392" s="3"/>
      <c r="BG1392" s="3"/>
      <c r="BH1392" s="3"/>
      <c r="BI1392" s="3"/>
    </row>
    <row r="1393" ht="12.75" customHeight="1">
      <c r="A1393" s="294"/>
      <c r="B1393" s="294"/>
      <c r="C1393" s="3"/>
      <c r="D1393" s="3"/>
      <c r="E1393" s="3"/>
      <c r="F1393" s="3"/>
      <c r="G1393" s="3"/>
      <c r="H1393" s="193"/>
      <c r="I1393" s="163"/>
      <c r="J1393" s="3"/>
      <c r="K1393" s="5"/>
      <c r="L1393" s="6"/>
      <c r="M1393" s="6"/>
      <c r="N1393" s="232"/>
      <c r="O1393" s="285"/>
      <c r="P1393" s="6"/>
      <c r="Q1393" s="6"/>
      <c r="R1393" s="6"/>
      <c r="S1393" s="6"/>
      <c r="T1393" s="6"/>
      <c r="U1393" s="6"/>
      <c r="V1393" s="6"/>
      <c r="W1393" s="6"/>
      <c r="X1393" s="6"/>
      <c r="Y1393" s="6"/>
      <c r="Z1393" s="38" t="str">
        <f t="array" ref="Z1393">IFERROR(xlookup(C:C,'Follow up.1'!A:A,'Follow up.1'!AF:AF),"-")</f>
        <v>-</v>
      </c>
      <c r="AA1393" s="6"/>
      <c r="AB1393" s="6"/>
      <c r="AC1393" s="6"/>
      <c r="AD1393" s="6"/>
      <c r="AE1393" s="6"/>
      <c r="AF1393" s="6"/>
      <c r="AG1393" s="6"/>
      <c r="AH1393" s="6"/>
      <c r="AI1393" s="6"/>
      <c r="AJ1393" s="6"/>
      <c r="AK1393" s="6"/>
      <c r="AL1393" s="6"/>
      <c r="AM1393" s="6"/>
      <c r="AN1393" s="39" t="str">
        <f t="array" ref="AN1393">IFNA(TEXT(XLOOKUP(C:C,'Follow up.2'!B:B,'Follow up.2'!AF:AF), "mm/yyyy"), "-")</f>
        <v>-</v>
      </c>
      <c r="AO1393" s="6"/>
      <c r="AP1393" s="3"/>
      <c r="AQ1393" s="3"/>
      <c r="AR1393" s="3"/>
      <c r="AS1393" s="3"/>
      <c r="AT1393" s="3"/>
      <c r="AU1393" s="3"/>
      <c r="AV1393" s="3"/>
      <c r="AW1393" s="3"/>
      <c r="AX1393" s="3"/>
      <c r="AY1393" s="3"/>
      <c r="AZ1393" s="3"/>
      <c r="BA1393" s="3"/>
      <c r="BB1393" s="3"/>
      <c r="BC1393" s="3"/>
      <c r="BD1393" s="3"/>
      <c r="BE1393" s="3"/>
      <c r="BF1393" s="3"/>
      <c r="BG1393" s="3"/>
      <c r="BH1393" s="3"/>
      <c r="BI1393" s="3"/>
    </row>
    <row r="1394" ht="12.75" customHeight="1">
      <c r="A1394" s="294"/>
      <c r="B1394" s="294"/>
      <c r="C1394" s="3"/>
      <c r="D1394" s="3"/>
      <c r="E1394" s="3"/>
      <c r="F1394" s="3"/>
      <c r="G1394" s="3"/>
      <c r="H1394" s="193"/>
      <c r="I1394" s="163"/>
      <c r="J1394" s="3"/>
      <c r="K1394" s="5"/>
      <c r="L1394" s="6"/>
      <c r="M1394" s="6"/>
      <c r="N1394" s="232"/>
      <c r="O1394" s="285"/>
      <c r="P1394" s="6"/>
      <c r="Q1394" s="6"/>
      <c r="R1394" s="6"/>
      <c r="S1394" s="6"/>
      <c r="T1394" s="6"/>
      <c r="U1394" s="6"/>
      <c r="V1394" s="6"/>
      <c r="W1394" s="6"/>
      <c r="X1394" s="6"/>
      <c r="Y1394" s="6"/>
      <c r="Z1394" s="38" t="str">
        <f t="array" ref="Z1394">IFERROR(xlookup(C:C,'Follow up.1'!A:A,'Follow up.1'!AF:AF),"-")</f>
        <v>-</v>
      </c>
      <c r="AA1394" s="6"/>
      <c r="AB1394" s="6"/>
      <c r="AC1394" s="6"/>
      <c r="AD1394" s="6"/>
      <c r="AE1394" s="6"/>
      <c r="AF1394" s="6"/>
      <c r="AG1394" s="6"/>
      <c r="AH1394" s="6"/>
      <c r="AI1394" s="6"/>
      <c r="AJ1394" s="6"/>
      <c r="AK1394" s="6"/>
      <c r="AL1394" s="6"/>
      <c r="AM1394" s="6"/>
      <c r="AN1394" s="39" t="str">
        <f t="array" ref="AN1394">IFNA(TEXT(XLOOKUP(C:C,'Follow up.2'!B:B,'Follow up.2'!AF:AF), "mm/yyyy"), "-")</f>
        <v>-</v>
      </c>
      <c r="AO1394" s="6"/>
      <c r="AP1394" s="3"/>
      <c r="AQ1394" s="3"/>
      <c r="AR1394" s="3"/>
      <c r="AS1394" s="3"/>
      <c r="AT1394" s="3"/>
      <c r="AU1394" s="3"/>
      <c r="AV1394" s="3"/>
      <c r="AW1394" s="3"/>
      <c r="AX1394" s="3"/>
      <c r="AY1394" s="3"/>
      <c r="AZ1394" s="3"/>
      <c r="BA1394" s="3"/>
      <c r="BB1394" s="3"/>
      <c r="BC1394" s="3"/>
      <c r="BD1394" s="3"/>
      <c r="BE1394" s="3"/>
      <c r="BF1394" s="3"/>
      <c r="BG1394" s="3"/>
      <c r="BH1394" s="3"/>
      <c r="BI1394" s="3"/>
    </row>
    <row r="1395" ht="12.75" customHeight="1">
      <c r="A1395" s="294"/>
      <c r="B1395" s="294"/>
      <c r="C1395" s="3"/>
      <c r="D1395" s="3"/>
      <c r="E1395" s="3"/>
      <c r="F1395" s="3"/>
      <c r="G1395" s="3"/>
      <c r="H1395" s="193"/>
      <c r="I1395" s="163"/>
      <c r="J1395" s="3"/>
      <c r="K1395" s="5"/>
      <c r="L1395" s="6"/>
      <c r="M1395" s="6"/>
      <c r="N1395" s="232"/>
      <c r="O1395" s="285"/>
      <c r="P1395" s="6"/>
      <c r="Q1395" s="6"/>
      <c r="R1395" s="6"/>
      <c r="S1395" s="6"/>
      <c r="T1395" s="6"/>
      <c r="U1395" s="6"/>
      <c r="V1395" s="6"/>
      <c r="W1395" s="6"/>
      <c r="X1395" s="6"/>
      <c r="Y1395" s="6"/>
      <c r="Z1395" s="38" t="str">
        <f t="array" ref="Z1395">IFERROR(xlookup(C:C,'Follow up.1'!A:A,'Follow up.1'!AF:AF),"-")</f>
        <v>-</v>
      </c>
      <c r="AA1395" s="6"/>
      <c r="AB1395" s="6"/>
      <c r="AC1395" s="6"/>
      <c r="AD1395" s="6"/>
      <c r="AE1395" s="6"/>
      <c r="AF1395" s="6"/>
      <c r="AG1395" s="6"/>
      <c r="AH1395" s="6"/>
      <c r="AI1395" s="6"/>
      <c r="AJ1395" s="6"/>
      <c r="AK1395" s="6"/>
      <c r="AL1395" s="6"/>
      <c r="AM1395" s="6"/>
      <c r="AN1395" s="39" t="str">
        <f t="array" ref="AN1395">IFNA(TEXT(XLOOKUP(C:C,'Follow up.2'!B:B,'Follow up.2'!AF:AF), "mm/yyyy"), "-")</f>
        <v>-</v>
      </c>
      <c r="AO1395" s="6"/>
      <c r="AP1395" s="3"/>
      <c r="AQ1395" s="3"/>
      <c r="AR1395" s="3"/>
      <c r="AS1395" s="3"/>
      <c r="AT1395" s="3"/>
      <c r="AU1395" s="3"/>
      <c r="AV1395" s="3"/>
      <c r="AW1395" s="3"/>
      <c r="AX1395" s="3"/>
      <c r="AY1395" s="3"/>
      <c r="AZ1395" s="3"/>
      <c r="BA1395" s="3"/>
      <c r="BB1395" s="3"/>
      <c r="BC1395" s="3"/>
      <c r="BD1395" s="3"/>
      <c r="BE1395" s="3"/>
      <c r="BF1395" s="3"/>
      <c r="BG1395" s="3"/>
      <c r="BH1395" s="3"/>
      <c r="BI1395" s="3"/>
    </row>
    <row r="1396" ht="12.75" customHeight="1">
      <c r="A1396" s="294"/>
      <c r="B1396" s="294"/>
      <c r="C1396" s="3"/>
      <c r="D1396" s="3"/>
      <c r="E1396" s="3"/>
      <c r="F1396" s="3"/>
      <c r="G1396" s="3"/>
      <c r="H1396" s="193"/>
      <c r="I1396" s="163"/>
      <c r="J1396" s="3"/>
      <c r="K1396" s="5"/>
      <c r="L1396" s="6"/>
      <c r="M1396" s="6"/>
      <c r="N1396" s="232"/>
      <c r="O1396" s="285"/>
      <c r="P1396" s="6"/>
      <c r="Q1396" s="6"/>
      <c r="R1396" s="6"/>
      <c r="S1396" s="6"/>
      <c r="T1396" s="6"/>
      <c r="U1396" s="6"/>
      <c r="V1396" s="6"/>
      <c r="W1396" s="6"/>
      <c r="X1396" s="6"/>
      <c r="Y1396" s="6"/>
      <c r="Z1396" s="38" t="str">
        <f t="array" ref="Z1396">IFERROR(xlookup(C:C,'Follow up.1'!A:A,'Follow up.1'!AF:AF),"-")</f>
        <v>-</v>
      </c>
      <c r="AA1396" s="6"/>
      <c r="AB1396" s="6"/>
      <c r="AC1396" s="6"/>
      <c r="AD1396" s="6"/>
      <c r="AE1396" s="6"/>
      <c r="AF1396" s="6"/>
      <c r="AG1396" s="6"/>
      <c r="AH1396" s="6"/>
      <c r="AI1396" s="6"/>
      <c r="AJ1396" s="6"/>
      <c r="AK1396" s="6"/>
      <c r="AL1396" s="6"/>
      <c r="AM1396" s="6"/>
      <c r="AN1396" s="39" t="str">
        <f t="array" ref="AN1396">IFNA(TEXT(XLOOKUP(C:C,'Follow up.2'!B:B,'Follow up.2'!AF:AF), "mm/yyyy"), "-")</f>
        <v>-</v>
      </c>
      <c r="AO1396" s="6"/>
      <c r="AP1396" s="3"/>
      <c r="AQ1396" s="3"/>
      <c r="AR1396" s="3"/>
      <c r="AS1396" s="3"/>
      <c r="AT1396" s="3"/>
      <c r="AU1396" s="3"/>
      <c r="AV1396" s="3"/>
      <c r="AW1396" s="3"/>
      <c r="AX1396" s="3"/>
      <c r="AY1396" s="3"/>
      <c r="AZ1396" s="3"/>
      <c r="BA1396" s="3"/>
      <c r="BB1396" s="3"/>
      <c r="BC1396" s="3"/>
      <c r="BD1396" s="3"/>
      <c r="BE1396" s="3"/>
      <c r="BF1396" s="3"/>
      <c r="BG1396" s="3"/>
      <c r="BH1396" s="3"/>
      <c r="BI1396" s="3"/>
    </row>
    <row r="1397" ht="12.75" customHeight="1">
      <c r="A1397" s="294"/>
      <c r="B1397" s="294"/>
      <c r="C1397" s="3"/>
      <c r="D1397" s="3"/>
      <c r="E1397" s="3"/>
      <c r="F1397" s="3"/>
      <c r="G1397" s="3"/>
      <c r="H1397" s="193"/>
      <c r="I1397" s="163"/>
      <c r="J1397" s="3"/>
      <c r="K1397" s="5"/>
      <c r="L1397" s="6"/>
      <c r="M1397" s="6"/>
      <c r="N1397" s="232"/>
      <c r="O1397" s="285"/>
      <c r="P1397" s="6"/>
      <c r="Q1397" s="6"/>
      <c r="R1397" s="6"/>
      <c r="S1397" s="6"/>
      <c r="T1397" s="6"/>
      <c r="U1397" s="6"/>
      <c r="V1397" s="6"/>
      <c r="W1397" s="6"/>
      <c r="X1397" s="6"/>
      <c r="Y1397" s="6"/>
      <c r="Z1397" s="38" t="str">
        <f t="array" ref="Z1397">IFERROR(xlookup(C:C,'Follow up.1'!A:A,'Follow up.1'!AF:AF),"-")</f>
        <v>-</v>
      </c>
      <c r="AA1397" s="6"/>
      <c r="AB1397" s="6"/>
      <c r="AC1397" s="6"/>
      <c r="AD1397" s="6"/>
      <c r="AE1397" s="6"/>
      <c r="AF1397" s="6"/>
      <c r="AG1397" s="6"/>
      <c r="AH1397" s="6"/>
      <c r="AI1397" s="6"/>
      <c r="AJ1397" s="6"/>
      <c r="AK1397" s="6"/>
      <c r="AL1397" s="6"/>
      <c r="AM1397" s="6"/>
      <c r="AN1397" s="39" t="str">
        <f t="array" ref="AN1397">IFNA(TEXT(XLOOKUP(C:C,'Follow up.2'!B:B,'Follow up.2'!AF:AF), "mm/yyyy"), "-")</f>
        <v>-</v>
      </c>
      <c r="AO1397" s="6"/>
      <c r="AP1397" s="3"/>
      <c r="AQ1397" s="3"/>
      <c r="AR1397" s="3"/>
      <c r="AS1397" s="3"/>
      <c r="AT1397" s="3"/>
      <c r="AU1397" s="3"/>
      <c r="AV1397" s="3"/>
      <c r="AW1397" s="3"/>
      <c r="AX1397" s="3"/>
      <c r="AY1397" s="3"/>
      <c r="AZ1397" s="3"/>
      <c r="BA1397" s="3"/>
      <c r="BB1397" s="3"/>
      <c r="BC1397" s="3"/>
      <c r="BD1397" s="3"/>
      <c r="BE1397" s="3"/>
      <c r="BF1397" s="3"/>
      <c r="BG1397" s="3"/>
      <c r="BH1397" s="3"/>
      <c r="BI1397" s="3"/>
    </row>
    <row r="1398" ht="12.75" customHeight="1">
      <c r="A1398" s="294"/>
      <c r="B1398" s="294"/>
      <c r="C1398" s="3"/>
      <c r="D1398" s="3"/>
      <c r="E1398" s="3"/>
      <c r="F1398" s="3"/>
      <c r="G1398" s="3"/>
      <c r="H1398" s="193"/>
      <c r="I1398" s="163"/>
      <c r="J1398" s="3"/>
      <c r="K1398" s="5"/>
      <c r="L1398" s="6"/>
      <c r="M1398" s="6"/>
      <c r="N1398" s="232"/>
      <c r="O1398" s="285"/>
      <c r="P1398" s="6"/>
      <c r="Q1398" s="6"/>
      <c r="R1398" s="6"/>
      <c r="S1398" s="6"/>
      <c r="T1398" s="6"/>
      <c r="U1398" s="6"/>
      <c r="V1398" s="6"/>
      <c r="W1398" s="6"/>
      <c r="X1398" s="6"/>
      <c r="Y1398" s="6"/>
      <c r="Z1398" s="38" t="str">
        <f t="array" ref="Z1398">IFERROR(xlookup(C:C,'Follow up.1'!A:A,'Follow up.1'!AF:AF),"-")</f>
        <v>-</v>
      </c>
      <c r="AA1398" s="6"/>
      <c r="AB1398" s="6"/>
      <c r="AC1398" s="6"/>
      <c r="AD1398" s="6"/>
      <c r="AE1398" s="6"/>
      <c r="AF1398" s="6"/>
      <c r="AG1398" s="6"/>
      <c r="AH1398" s="6"/>
      <c r="AI1398" s="6"/>
      <c r="AJ1398" s="6"/>
      <c r="AK1398" s="6"/>
      <c r="AL1398" s="6"/>
      <c r="AM1398" s="6"/>
      <c r="AN1398" s="39" t="str">
        <f t="array" ref="AN1398">IFNA(TEXT(XLOOKUP(C:C,'Follow up.2'!B:B,'Follow up.2'!AF:AF), "mm/yyyy"), "-")</f>
        <v>-</v>
      </c>
      <c r="AO1398" s="6"/>
      <c r="AP1398" s="3"/>
      <c r="AQ1398" s="3"/>
      <c r="AR1398" s="3"/>
      <c r="AS1398" s="3"/>
      <c r="AT1398" s="3"/>
      <c r="AU1398" s="3"/>
      <c r="AV1398" s="3"/>
      <c r="AW1398" s="3"/>
      <c r="AX1398" s="3"/>
      <c r="AY1398" s="3"/>
      <c r="AZ1398" s="3"/>
      <c r="BA1398" s="3"/>
      <c r="BB1398" s="3"/>
      <c r="BC1398" s="3"/>
      <c r="BD1398" s="3"/>
      <c r="BE1398" s="3"/>
      <c r="BF1398" s="3"/>
      <c r="BG1398" s="3"/>
      <c r="BH1398" s="3"/>
      <c r="BI1398" s="3"/>
    </row>
    <row r="1399" ht="12.75" customHeight="1">
      <c r="A1399" s="294"/>
      <c r="B1399" s="294"/>
      <c r="C1399" s="3"/>
      <c r="D1399" s="3"/>
      <c r="E1399" s="3"/>
      <c r="F1399" s="3"/>
      <c r="G1399" s="3"/>
      <c r="H1399" s="193"/>
      <c r="I1399" s="163"/>
      <c r="J1399" s="3"/>
      <c r="K1399" s="5"/>
      <c r="L1399" s="6"/>
      <c r="M1399" s="6"/>
      <c r="N1399" s="232"/>
      <c r="O1399" s="285"/>
      <c r="P1399" s="6"/>
      <c r="Q1399" s="6"/>
      <c r="R1399" s="6"/>
      <c r="S1399" s="6"/>
      <c r="T1399" s="6"/>
      <c r="U1399" s="6"/>
      <c r="V1399" s="6"/>
      <c r="W1399" s="6"/>
      <c r="X1399" s="6"/>
      <c r="Y1399" s="6"/>
      <c r="Z1399" s="38" t="str">
        <f t="array" ref="Z1399">IFERROR(xlookup(C:C,'Follow up.1'!A:A,'Follow up.1'!AF:AF),"-")</f>
        <v>-</v>
      </c>
      <c r="AA1399" s="6"/>
      <c r="AB1399" s="6"/>
      <c r="AC1399" s="6"/>
      <c r="AD1399" s="6"/>
      <c r="AE1399" s="6"/>
      <c r="AF1399" s="6"/>
      <c r="AG1399" s="6"/>
      <c r="AH1399" s="6"/>
      <c r="AI1399" s="6"/>
      <c r="AJ1399" s="6"/>
      <c r="AK1399" s="6"/>
      <c r="AL1399" s="6"/>
      <c r="AM1399" s="6"/>
      <c r="AN1399" s="39" t="str">
        <f t="array" ref="AN1399">IFNA(TEXT(XLOOKUP(C:C,'Follow up.2'!B:B,'Follow up.2'!AF:AF), "mm/yyyy"), "-")</f>
        <v>-</v>
      </c>
      <c r="AO1399" s="6"/>
      <c r="AP1399" s="3"/>
      <c r="AQ1399" s="3"/>
      <c r="AR1399" s="3"/>
      <c r="AS1399" s="3"/>
      <c r="AT1399" s="3"/>
      <c r="AU1399" s="3"/>
      <c r="AV1399" s="3"/>
      <c r="AW1399" s="3"/>
      <c r="AX1399" s="3"/>
      <c r="AY1399" s="3"/>
      <c r="AZ1399" s="3"/>
      <c r="BA1399" s="3"/>
      <c r="BB1399" s="3"/>
      <c r="BC1399" s="3"/>
      <c r="BD1399" s="3"/>
      <c r="BE1399" s="3"/>
      <c r="BF1399" s="3"/>
      <c r="BG1399" s="3"/>
      <c r="BH1399" s="3"/>
      <c r="BI1399" s="3"/>
    </row>
    <row r="1400" ht="12.75" customHeight="1">
      <c r="A1400" s="294"/>
      <c r="B1400" s="294"/>
      <c r="C1400" s="3"/>
      <c r="D1400" s="3"/>
      <c r="E1400" s="3"/>
      <c r="F1400" s="3"/>
      <c r="G1400" s="3"/>
      <c r="H1400" s="193"/>
      <c r="I1400" s="163"/>
      <c r="J1400" s="3"/>
      <c r="K1400" s="5"/>
      <c r="L1400" s="6"/>
      <c r="M1400" s="6"/>
      <c r="N1400" s="232"/>
      <c r="O1400" s="285"/>
      <c r="P1400" s="6"/>
      <c r="Q1400" s="6"/>
      <c r="R1400" s="6"/>
      <c r="S1400" s="6"/>
      <c r="T1400" s="6"/>
      <c r="U1400" s="6"/>
      <c r="V1400" s="6"/>
      <c r="W1400" s="6"/>
      <c r="X1400" s="6"/>
      <c r="Y1400" s="6"/>
      <c r="Z1400" s="38" t="str">
        <f t="array" ref="Z1400">IFERROR(xlookup(C:C,'Follow up.1'!A:A,'Follow up.1'!AF:AF),"-")</f>
        <v>-</v>
      </c>
      <c r="AA1400" s="6"/>
      <c r="AB1400" s="6"/>
      <c r="AC1400" s="6"/>
      <c r="AD1400" s="6"/>
      <c r="AE1400" s="6"/>
      <c r="AF1400" s="6"/>
      <c r="AG1400" s="6"/>
      <c r="AH1400" s="6"/>
      <c r="AI1400" s="6"/>
      <c r="AJ1400" s="6"/>
      <c r="AK1400" s="6"/>
      <c r="AL1400" s="6"/>
      <c r="AM1400" s="6"/>
      <c r="AN1400" s="39" t="str">
        <f t="array" ref="AN1400">IFNA(TEXT(XLOOKUP(C:C,'Follow up.2'!B:B,'Follow up.2'!AF:AF), "mm/yyyy"), "-")</f>
        <v>-</v>
      </c>
      <c r="AO1400" s="6"/>
      <c r="AP1400" s="3"/>
      <c r="AQ1400" s="3"/>
      <c r="AR1400" s="3"/>
      <c r="AS1400" s="3"/>
      <c r="AT1400" s="3"/>
      <c r="AU1400" s="3"/>
      <c r="AV1400" s="3"/>
      <c r="AW1400" s="3"/>
      <c r="AX1400" s="3"/>
      <c r="AY1400" s="3"/>
      <c r="AZ1400" s="3"/>
      <c r="BA1400" s="3"/>
      <c r="BB1400" s="3"/>
      <c r="BC1400" s="3"/>
      <c r="BD1400" s="3"/>
      <c r="BE1400" s="3"/>
      <c r="BF1400" s="3"/>
      <c r="BG1400" s="3"/>
      <c r="BH1400" s="3"/>
      <c r="BI1400" s="3"/>
    </row>
    <row r="1401" ht="12.75" customHeight="1">
      <c r="A1401" s="294"/>
      <c r="B1401" s="294"/>
      <c r="C1401" s="3"/>
      <c r="D1401" s="3"/>
      <c r="E1401" s="3"/>
      <c r="F1401" s="3"/>
      <c r="G1401" s="3"/>
      <c r="H1401" s="193"/>
      <c r="I1401" s="163"/>
      <c r="J1401" s="3"/>
      <c r="K1401" s="5"/>
      <c r="L1401" s="6"/>
      <c r="M1401" s="6"/>
      <c r="N1401" s="232"/>
      <c r="O1401" s="285"/>
      <c r="P1401" s="6"/>
      <c r="Q1401" s="6"/>
      <c r="R1401" s="6"/>
      <c r="S1401" s="6"/>
      <c r="T1401" s="6"/>
      <c r="U1401" s="6"/>
      <c r="V1401" s="6"/>
      <c r="W1401" s="6"/>
      <c r="X1401" s="6"/>
      <c r="Y1401" s="6"/>
      <c r="Z1401" s="38" t="str">
        <f t="array" ref="Z1401">IFERROR(xlookup(C:C,'Follow up.1'!A:A,'Follow up.1'!AF:AF),"-")</f>
        <v>-</v>
      </c>
      <c r="AA1401" s="6"/>
      <c r="AB1401" s="6"/>
      <c r="AC1401" s="6"/>
      <c r="AD1401" s="6"/>
      <c r="AE1401" s="6"/>
      <c r="AF1401" s="6"/>
      <c r="AG1401" s="6"/>
      <c r="AH1401" s="6"/>
      <c r="AI1401" s="6"/>
      <c r="AJ1401" s="6"/>
      <c r="AK1401" s="6"/>
      <c r="AL1401" s="6"/>
      <c r="AM1401" s="6"/>
      <c r="AN1401" s="39" t="str">
        <f t="array" ref="AN1401">IFNA(TEXT(XLOOKUP(C:C,'Follow up.2'!B:B,'Follow up.2'!AF:AF), "mm/yyyy"), "-")</f>
        <v>-</v>
      </c>
      <c r="AO1401" s="6"/>
      <c r="AP1401" s="3"/>
      <c r="AQ1401" s="3"/>
      <c r="AR1401" s="3"/>
      <c r="AS1401" s="3"/>
      <c r="AT1401" s="3"/>
      <c r="AU1401" s="3"/>
      <c r="AV1401" s="3"/>
      <c r="AW1401" s="3"/>
      <c r="AX1401" s="3"/>
      <c r="AY1401" s="3"/>
      <c r="AZ1401" s="3"/>
      <c r="BA1401" s="3"/>
      <c r="BB1401" s="3"/>
      <c r="BC1401" s="3"/>
      <c r="BD1401" s="3"/>
      <c r="BE1401" s="3"/>
      <c r="BF1401" s="3"/>
      <c r="BG1401" s="3"/>
      <c r="BH1401" s="3"/>
      <c r="BI1401" s="3"/>
    </row>
    <row r="1402" ht="12.75" customHeight="1">
      <c r="A1402" s="294"/>
      <c r="B1402" s="294"/>
      <c r="C1402" s="3"/>
      <c r="D1402" s="3"/>
      <c r="E1402" s="3"/>
      <c r="F1402" s="3"/>
      <c r="G1402" s="3"/>
      <c r="H1402" s="193"/>
      <c r="I1402" s="163"/>
      <c r="J1402" s="3"/>
      <c r="K1402" s="5"/>
      <c r="L1402" s="6"/>
      <c r="M1402" s="6"/>
      <c r="N1402" s="232"/>
      <c r="O1402" s="285"/>
      <c r="P1402" s="6"/>
      <c r="Q1402" s="6"/>
      <c r="R1402" s="6"/>
      <c r="S1402" s="6"/>
      <c r="T1402" s="6"/>
      <c r="U1402" s="6"/>
      <c r="V1402" s="6"/>
      <c r="W1402" s="6"/>
      <c r="X1402" s="6"/>
      <c r="Y1402" s="6"/>
      <c r="Z1402" s="38" t="str">
        <f t="array" ref="Z1402">IFERROR(xlookup(C:C,'Follow up.1'!A:A,'Follow up.1'!AF:AF),"-")</f>
        <v>-</v>
      </c>
      <c r="AA1402" s="6"/>
      <c r="AB1402" s="6"/>
      <c r="AC1402" s="6"/>
      <c r="AD1402" s="6"/>
      <c r="AE1402" s="6"/>
      <c r="AF1402" s="6"/>
      <c r="AG1402" s="6"/>
      <c r="AH1402" s="6"/>
      <c r="AI1402" s="6"/>
      <c r="AJ1402" s="6"/>
      <c r="AK1402" s="6"/>
      <c r="AL1402" s="6"/>
      <c r="AM1402" s="6"/>
      <c r="AN1402" s="39" t="str">
        <f t="array" ref="AN1402">IFNA(TEXT(XLOOKUP(C:C,'Follow up.2'!B:B,'Follow up.2'!AF:AF), "mm/yyyy"), "-")</f>
        <v>-</v>
      </c>
      <c r="AO1402" s="6"/>
      <c r="AP1402" s="3"/>
      <c r="AQ1402" s="3"/>
      <c r="AR1402" s="3"/>
      <c r="AS1402" s="3"/>
      <c r="AT1402" s="3"/>
      <c r="AU1402" s="3"/>
      <c r="AV1402" s="3"/>
      <c r="AW1402" s="3"/>
      <c r="AX1402" s="3"/>
      <c r="AY1402" s="3"/>
      <c r="AZ1402" s="3"/>
      <c r="BA1402" s="3"/>
      <c r="BB1402" s="3"/>
      <c r="BC1402" s="3"/>
      <c r="BD1402" s="3"/>
      <c r="BE1402" s="3"/>
      <c r="BF1402" s="3"/>
      <c r="BG1402" s="3"/>
      <c r="BH1402" s="3"/>
      <c r="BI1402" s="3"/>
    </row>
    <row r="1403" ht="12.75" customHeight="1">
      <c r="A1403" s="294"/>
      <c r="B1403" s="294"/>
      <c r="C1403" s="3"/>
      <c r="D1403" s="3"/>
      <c r="E1403" s="3"/>
      <c r="F1403" s="3"/>
      <c r="G1403" s="3"/>
      <c r="H1403" s="193"/>
      <c r="I1403" s="163"/>
      <c r="J1403" s="3"/>
      <c r="K1403" s="5"/>
      <c r="L1403" s="6"/>
      <c r="M1403" s="6"/>
      <c r="N1403" s="291"/>
      <c r="O1403" s="285"/>
      <c r="P1403" s="6"/>
      <c r="Q1403" s="6"/>
      <c r="R1403" s="6"/>
      <c r="S1403" s="6"/>
      <c r="T1403" s="6"/>
      <c r="U1403" s="6"/>
      <c r="V1403" s="6"/>
      <c r="W1403" s="6"/>
      <c r="X1403" s="6"/>
      <c r="Y1403" s="6"/>
      <c r="Z1403" s="38" t="str">
        <f t="array" ref="Z1403">IFERROR(xlookup(C:C,'Follow up.1'!A:A,'Follow up.1'!AF:AF),"-")</f>
        <v>-</v>
      </c>
      <c r="AA1403" s="6"/>
      <c r="AB1403" s="6"/>
      <c r="AC1403" s="6"/>
      <c r="AD1403" s="6"/>
      <c r="AE1403" s="6"/>
      <c r="AF1403" s="6"/>
      <c r="AG1403" s="6"/>
      <c r="AH1403" s="6"/>
      <c r="AI1403" s="6"/>
      <c r="AJ1403" s="6"/>
      <c r="AK1403" s="6"/>
      <c r="AL1403" s="6"/>
      <c r="AM1403" s="6"/>
      <c r="AN1403" s="39" t="str">
        <f t="array" ref="AN1403">IFNA(TEXT(XLOOKUP(C:C,'Follow up.2'!B:B,'Follow up.2'!AF:AF), "mm/yyyy"), "-")</f>
        <v>-</v>
      </c>
      <c r="AO1403" s="6"/>
      <c r="AP1403" s="3"/>
      <c r="AQ1403" s="3"/>
      <c r="AR1403" s="3"/>
      <c r="AS1403" s="3"/>
      <c r="AT1403" s="3"/>
      <c r="AU1403" s="3"/>
      <c r="AV1403" s="3"/>
      <c r="AW1403" s="3"/>
      <c r="AX1403" s="3"/>
      <c r="AY1403" s="3"/>
      <c r="AZ1403" s="3"/>
      <c r="BA1403" s="3"/>
      <c r="BB1403" s="3"/>
      <c r="BC1403" s="3"/>
      <c r="BD1403" s="3"/>
      <c r="BE1403" s="3"/>
      <c r="BF1403" s="3"/>
      <c r="BG1403" s="3"/>
      <c r="BH1403" s="3"/>
      <c r="BI1403" s="3"/>
    </row>
    <row r="1404" ht="12.75" customHeight="1">
      <c r="A1404" s="294"/>
      <c r="B1404" s="294"/>
      <c r="C1404" s="3"/>
      <c r="D1404" s="3"/>
      <c r="E1404" s="3"/>
      <c r="F1404" s="3"/>
      <c r="G1404" s="3"/>
      <c r="H1404" s="193"/>
      <c r="I1404" s="163"/>
      <c r="J1404" s="3"/>
      <c r="K1404" s="5"/>
      <c r="L1404" s="6"/>
      <c r="M1404" s="6"/>
      <c r="N1404" s="291"/>
      <c r="O1404" s="285"/>
      <c r="P1404" s="6"/>
      <c r="Q1404" s="6"/>
      <c r="R1404" s="6"/>
      <c r="S1404" s="6"/>
      <c r="T1404" s="6"/>
      <c r="U1404" s="6"/>
      <c r="V1404" s="6"/>
      <c r="W1404" s="6"/>
      <c r="X1404" s="6"/>
      <c r="Y1404" s="6"/>
      <c r="Z1404" s="38" t="str">
        <f t="array" ref="Z1404">IFERROR(xlookup(C:C,'Follow up.1'!A:A,'Follow up.1'!AF:AF),"-")</f>
        <v>-</v>
      </c>
      <c r="AA1404" s="6"/>
      <c r="AB1404" s="6"/>
      <c r="AC1404" s="6"/>
      <c r="AD1404" s="6"/>
      <c r="AE1404" s="6"/>
      <c r="AF1404" s="6"/>
      <c r="AG1404" s="6"/>
      <c r="AH1404" s="6"/>
      <c r="AI1404" s="6"/>
      <c r="AJ1404" s="6"/>
      <c r="AK1404" s="6"/>
      <c r="AL1404" s="6"/>
      <c r="AM1404" s="6"/>
      <c r="AN1404" s="39" t="str">
        <f t="array" ref="AN1404">IFNA(TEXT(XLOOKUP(C:C,'Follow up.2'!B:B,'Follow up.2'!AF:AF), "mm/yyyy"), "-")</f>
        <v>-</v>
      </c>
      <c r="AO1404" s="6"/>
      <c r="AP1404" s="3"/>
      <c r="AQ1404" s="3"/>
      <c r="AR1404" s="3"/>
      <c r="AS1404" s="3"/>
      <c r="AT1404" s="3"/>
      <c r="AU1404" s="3"/>
      <c r="AV1404" s="3"/>
      <c r="AW1404" s="3"/>
      <c r="AX1404" s="3"/>
      <c r="AY1404" s="3"/>
      <c r="AZ1404" s="3"/>
      <c r="BA1404" s="3"/>
      <c r="BB1404" s="3"/>
      <c r="BC1404" s="3"/>
      <c r="BD1404" s="3"/>
      <c r="BE1404" s="3"/>
      <c r="BF1404" s="3"/>
      <c r="BG1404" s="3"/>
      <c r="BH1404" s="3"/>
      <c r="BI1404" s="3"/>
    </row>
    <row r="1405" ht="12.75" customHeight="1">
      <c r="A1405" s="294"/>
      <c r="B1405" s="294"/>
      <c r="C1405" s="3"/>
      <c r="D1405" s="3"/>
      <c r="E1405" s="3"/>
      <c r="F1405" s="3"/>
      <c r="G1405" s="3"/>
      <c r="H1405" s="193"/>
      <c r="I1405" s="163"/>
      <c r="J1405" s="3"/>
      <c r="K1405" s="5"/>
      <c r="L1405" s="6"/>
      <c r="M1405" s="6"/>
      <c r="N1405" s="291"/>
      <c r="O1405" s="285"/>
      <c r="P1405" s="6"/>
      <c r="Q1405" s="6"/>
      <c r="R1405" s="6"/>
      <c r="S1405" s="6"/>
      <c r="T1405" s="6"/>
      <c r="U1405" s="6"/>
      <c r="V1405" s="6"/>
      <c r="W1405" s="6"/>
      <c r="X1405" s="6"/>
      <c r="Y1405" s="6"/>
      <c r="Z1405" s="38" t="str">
        <f t="array" ref="Z1405">IFERROR(xlookup(C:C,'Follow up.1'!A:A,'Follow up.1'!AF:AF),"-")</f>
        <v>-</v>
      </c>
      <c r="AA1405" s="6"/>
      <c r="AB1405" s="6"/>
      <c r="AC1405" s="6"/>
      <c r="AD1405" s="6"/>
      <c r="AE1405" s="6"/>
      <c r="AF1405" s="6"/>
      <c r="AG1405" s="6"/>
      <c r="AH1405" s="6"/>
      <c r="AI1405" s="6"/>
      <c r="AJ1405" s="6"/>
      <c r="AK1405" s="6"/>
      <c r="AL1405" s="6"/>
      <c r="AM1405" s="6"/>
      <c r="AN1405" s="39" t="str">
        <f t="array" ref="AN1405">IFNA(TEXT(XLOOKUP(C:C,'Follow up.2'!B:B,'Follow up.2'!AF:AF), "mm/yyyy"), "-")</f>
        <v>-</v>
      </c>
      <c r="AO1405" s="6"/>
      <c r="AP1405" s="3"/>
      <c r="AQ1405" s="3"/>
      <c r="AR1405" s="3"/>
      <c r="AS1405" s="3"/>
      <c r="AT1405" s="3"/>
      <c r="AU1405" s="3"/>
      <c r="AV1405" s="3"/>
      <c r="AW1405" s="3"/>
      <c r="AX1405" s="3"/>
      <c r="AY1405" s="3"/>
      <c r="AZ1405" s="3"/>
      <c r="BA1405" s="3"/>
      <c r="BB1405" s="3"/>
      <c r="BC1405" s="3"/>
      <c r="BD1405" s="3"/>
      <c r="BE1405" s="3"/>
      <c r="BF1405" s="3"/>
      <c r="BG1405" s="3"/>
      <c r="BH1405" s="3"/>
      <c r="BI1405" s="3"/>
    </row>
    <row r="1406" ht="12.75" customHeight="1">
      <c r="A1406" s="294"/>
      <c r="B1406" s="294"/>
      <c r="C1406" s="3"/>
      <c r="D1406" s="3"/>
      <c r="E1406" s="3"/>
      <c r="F1406" s="3"/>
      <c r="G1406" s="3"/>
      <c r="H1406" s="193"/>
      <c r="I1406" s="163"/>
      <c r="J1406" s="3"/>
      <c r="K1406" s="5"/>
      <c r="L1406" s="6"/>
      <c r="M1406" s="6"/>
      <c r="N1406" s="232"/>
      <c r="O1406" s="285"/>
      <c r="P1406" s="6"/>
      <c r="Q1406" s="6"/>
      <c r="R1406" s="6"/>
      <c r="S1406" s="6"/>
      <c r="T1406" s="6"/>
      <c r="U1406" s="6"/>
      <c r="V1406" s="6"/>
      <c r="W1406" s="6"/>
      <c r="X1406" s="6"/>
      <c r="Y1406" s="6"/>
      <c r="Z1406" s="38" t="str">
        <f t="array" ref="Z1406">IFERROR(xlookup(C:C,'Follow up.1'!A:A,'Follow up.1'!AF:AF),"-")</f>
        <v>-</v>
      </c>
      <c r="AA1406" s="6"/>
      <c r="AB1406" s="6"/>
      <c r="AC1406" s="6"/>
      <c r="AD1406" s="6"/>
      <c r="AE1406" s="6"/>
      <c r="AF1406" s="6"/>
      <c r="AG1406" s="6"/>
      <c r="AH1406" s="6"/>
      <c r="AI1406" s="6"/>
      <c r="AJ1406" s="6"/>
      <c r="AK1406" s="6"/>
      <c r="AL1406" s="6"/>
      <c r="AM1406" s="6"/>
      <c r="AN1406" s="39" t="str">
        <f t="array" ref="AN1406">IFNA(TEXT(XLOOKUP(C:C,'Follow up.2'!B:B,'Follow up.2'!AF:AF), "mm/yyyy"), "-")</f>
        <v>-</v>
      </c>
      <c r="AO1406" s="6"/>
      <c r="AP1406" s="3"/>
      <c r="AQ1406" s="3"/>
      <c r="AR1406" s="3"/>
      <c r="AS1406" s="3"/>
      <c r="AT1406" s="3"/>
      <c r="AU1406" s="3"/>
      <c r="AV1406" s="3"/>
      <c r="AW1406" s="3"/>
      <c r="AX1406" s="3"/>
      <c r="AY1406" s="3"/>
      <c r="AZ1406" s="3"/>
      <c r="BA1406" s="3"/>
      <c r="BB1406" s="3"/>
      <c r="BC1406" s="3"/>
      <c r="BD1406" s="3"/>
      <c r="BE1406" s="3"/>
      <c r="BF1406" s="3"/>
      <c r="BG1406" s="3"/>
      <c r="BH1406" s="3"/>
      <c r="BI1406" s="3"/>
    </row>
    <row r="1407" ht="12.75" customHeight="1">
      <c r="A1407" s="294"/>
      <c r="B1407" s="294"/>
      <c r="C1407" s="3"/>
      <c r="D1407" s="3"/>
      <c r="E1407" s="3"/>
      <c r="F1407" s="3"/>
      <c r="G1407" s="3"/>
      <c r="H1407" s="193"/>
      <c r="I1407" s="163"/>
      <c r="J1407" s="3"/>
      <c r="K1407" s="5"/>
      <c r="L1407" s="6"/>
      <c r="M1407" s="6"/>
      <c r="N1407" s="232"/>
      <c r="O1407" s="285"/>
      <c r="P1407" s="6"/>
      <c r="Q1407" s="6"/>
      <c r="R1407" s="6"/>
      <c r="S1407" s="6"/>
      <c r="T1407" s="6"/>
      <c r="U1407" s="6"/>
      <c r="V1407" s="6"/>
      <c r="W1407" s="6"/>
      <c r="X1407" s="6"/>
      <c r="Y1407" s="6"/>
      <c r="Z1407" s="38" t="str">
        <f t="array" ref="Z1407">IFERROR(xlookup(C:C,'Follow up.1'!A:A,'Follow up.1'!AF:AF),"-")</f>
        <v>-</v>
      </c>
      <c r="AA1407" s="6"/>
      <c r="AB1407" s="6"/>
      <c r="AC1407" s="6"/>
      <c r="AD1407" s="6"/>
      <c r="AE1407" s="6"/>
      <c r="AF1407" s="6"/>
      <c r="AG1407" s="6"/>
      <c r="AH1407" s="6"/>
      <c r="AI1407" s="6"/>
      <c r="AJ1407" s="6"/>
      <c r="AK1407" s="6"/>
      <c r="AL1407" s="6"/>
      <c r="AM1407" s="6"/>
      <c r="AN1407" s="39" t="str">
        <f t="array" ref="AN1407">IFNA(TEXT(XLOOKUP(C:C,'Follow up.2'!B:B,'Follow up.2'!AF:AF), "mm/yyyy"), "-")</f>
        <v>-</v>
      </c>
      <c r="AO1407" s="6"/>
      <c r="AP1407" s="3"/>
      <c r="AQ1407" s="3"/>
      <c r="AR1407" s="3"/>
      <c r="AS1407" s="3"/>
      <c r="AT1407" s="3"/>
      <c r="AU1407" s="3"/>
      <c r="AV1407" s="3"/>
      <c r="AW1407" s="3"/>
      <c r="AX1407" s="3"/>
      <c r="AY1407" s="3"/>
      <c r="AZ1407" s="3"/>
      <c r="BA1407" s="3"/>
      <c r="BB1407" s="3"/>
      <c r="BC1407" s="3"/>
      <c r="BD1407" s="3"/>
      <c r="BE1407" s="3"/>
      <c r="BF1407" s="3"/>
      <c r="BG1407" s="3"/>
      <c r="BH1407" s="3"/>
      <c r="BI1407" s="3"/>
    </row>
    <row r="1408" ht="12.75" customHeight="1">
      <c r="A1408" s="294"/>
      <c r="B1408" s="294"/>
      <c r="C1408" s="3"/>
      <c r="D1408" s="3"/>
      <c r="E1408" s="3"/>
      <c r="F1408" s="3"/>
      <c r="G1408" s="3"/>
      <c r="H1408" s="193"/>
      <c r="I1408" s="163"/>
      <c r="J1408" s="3"/>
      <c r="K1408" s="5"/>
      <c r="L1408" s="6"/>
      <c r="M1408" s="6"/>
      <c r="N1408" s="232"/>
      <c r="O1408" s="285"/>
      <c r="P1408" s="6"/>
      <c r="Q1408" s="6"/>
      <c r="R1408" s="6"/>
      <c r="S1408" s="6"/>
      <c r="T1408" s="6"/>
      <c r="U1408" s="6"/>
      <c r="V1408" s="6"/>
      <c r="W1408" s="6"/>
      <c r="X1408" s="6"/>
      <c r="Y1408" s="6"/>
      <c r="Z1408" s="38" t="str">
        <f t="array" ref="Z1408">IFERROR(xlookup(C:C,'Follow up.1'!A:A,'Follow up.1'!AF:AF),"-")</f>
        <v>-</v>
      </c>
      <c r="AA1408" s="6"/>
      <c r="AB1408" s="6"/>
      <c r="AC1408" s="6"/>
      <c r="AD1408" s="6"/>
      <c r="AE1408" s="6"/>
      <c r="AF1408" s="6"/>
      <c r="AG1408" s="6"/>
      <c r="AH1408" s="6"/>
      <c r="AI1408" s="6"/>
      <c r="AJ1408" s="6"/>
      <c r="AK1408" s="6"/>
      <c r="AL1408" s="6"/>
      <c r="AM1408" s="6"/>
      <c r="AN1408" s="39" t="str">
        <f t="array" ref="AN1408">IFNA(TEXT(XLOOKUP(C:C,'Follow up.2'!B:B,'Follow up.2'!AF:AF), "mm/yyyy"), "-")</f>
        <v>-</v>
      </c>
      <c r="AO1408" s="6"/>
      <c r="AP1408" s="3"/>
      <c r="AQ1408" s="3"/>
      <c r="AR1408" s="3"/>
      <c r="AS1408" s="3"/>
      <c r="AT1408" s="3"/>
      <c r="AU1408" s="3"/>
      <c r="AV1408" s="3"/>
      <c r="AW1408" s="3"/>
      <c r="AX1408" s="3"/>
      <c r="AY1408" s="3"/>
      <c r="AZ1408" s="3"/>
      <c r="BA1408" s="3"/>
      <c r="BB1408" s="3"/>
      <c r="BC1408" s="3"/>
      <c r="BD1408" s="3"/>
      <c r="BE1408" s="3"/>
      <c r="BF1408" s="3"/>
      <c r="BG1408" s="3"/>
      <c r="BH1408" s="3"/>
      <c r="BI1408" s="3"/>
    </row>
    <row r="1409" ht="12.75" customHeight="1">
      <c r="A1409" s="294"/>
      <c r="B1409" s="294"/>
      <c r="C1409" s="3"/>
      <c r="D1409" s="3"/>
      <c r="E1409" s="3"/>
      <c r="F1409" s="3"/>
      <c r="G1409" s="3"/>
      <c r="H1409" s="193"/>
      <c r="I1409" s="163"/>
      <c r="J1409" s="3"/>
      <c r="K1409" s="5"/>
      <c r="L1409" s="6"/>
      <c r="M1409" s="6"/>
      <c r="N1409" s="232"/>
      <c r="O1409" s="285"/>
      <c r="P1409" s="6"/>
      <c r="Q1409" s="6"/>
      <c r="R1409" s="6"/>
      <c r="S1409" s="6"/>
      <c r="T1409" s="6"/>
      <c r="U1409" s="6"/>
      <c r="V1409" s="6"/>
      <c r="W1409" s="6"/>
      <c r="X1409" s="6"/>
      <c r="Y1409" s="6"/>
      <c r="Z1409" s="38" t="str">
        <f t="array" ref="Z1409">IFERROR(xlookup(C:C,'Follow up.1'!A:A,'Follow up.1'!AF:AF),"-")</f>
        <v>-</v>
      </c>
      <c r="AA1409" s="6"/>
      <c r="AB1409" s="6"/>
      <c r="AC1409" s="6"/>
      <c r="AD1409" s="6"/>
      <c r="AE1409" s="6"/>
      <c r="AF1409" s="6"/>
      <c r="AG1409" s="6"/>
      <c r="AH1409" s="6"/>
      <c r="AI1409" s="6"/>
      <c r="AJ1409" s="6"/>
      <c r="AK1409" s="6"/>
      <c r="AL1409" s="6"/>
      <c r="AM1409" s="6"/>
      <c r="AN1409" s="39" t="str">
        <f t="array" ref="AN1409">IFNA(TEXT(XLOOKUP(C:C,'Follow up.2'!B:B,'Follow up.2'!AF:AF), "mm/yyyy"), "-")</f>
        <v>-</v>
      </c>
      <c r="AO1409" s="6"/>
      <c r="AP1409" s="3"/>
      <c r="AQ1409" s="3"/>
      <c r="AR1409" s="3"/>
      <c r="AS1409" s="3"/>
      <c r="AT1409" s="3"/>
      <c r="AU1409" s="3"/>
      <c r="AV1409" s="3"/>
      <c r="AW1409" s="3"/>
      <c r="AX1409" s="3"/>
      <c r="AY1409" s="3"/>
      <c r="AZ1409" s="3"/>
      <c r="BA1409" s="3"/>
      <c r="BB1409" s="3"/>
      <c r="BC1409" s="3"/>
      <c r="BD1409" s="3"/>
      <c r="BE1409" s="3"/>
      <c r="BF1409" s="3"/>
      <c r="BG1409" s="3"/>
      <c r="BH1409" s="3"/>
      <c r="BI1409" s="3"/>
    </row>
    <row r="1410" ht="12.75" customHeight="1">
      <c r="A1410" s="294"/>
      <c r="B1410" s="294"/>
      <c r="C1410" s="3"/>
      <c r="D1410" s="3"/>
      <c r="E1410" s="3"/>
      <c r="F1410" s="3"/>
      <c r="G1410" s="3"/>
      <c r="H1410" s="193"/>
      <c r="I1410" s="163"/>
      <c r="J1410" s="3"/>
      <c r="K1410" s="5"/>
      <c r="L1410" s="6"/>
      <c r="M1410" s="6"/>
      <c r="N1410" s="232"/>
      <c r="O1410" s="285"/>
      <c r="P1410" s="6"/>
      <c r="Q1410" s="6"/>
      <c r="R1410" s="6"/>
      <c r="S1410" s="6"/>
      <c r="T1410" s="6"/>
      <c r="U1410" s="6"/>
      <c r="V1410" s="6"/>
      <c r="W1410" s="6"/>
      <c r="X1410" s="6"/>
      <c r="Y1410" s="6"/>
      <c r="Z1410" s="38" t="str">
        <f t="array" ref="Z1410">IFERROR(xlookup(C:C,'Follow up.1'!A:A,'Follow up.1'!AF:AF),"-")</f>
        <v>-</v>
      </c>
      <c r="AA1410" s="6"/>
      <c r="AB1410" s="6"/>
      <c r="AC1410" s="6"/>
      <c r="AD1410" s="6"/>
      <c r="AE1410" s="6"/>
      <c r="AF1410" s="6"/>
      <c r="AG1410" s="6"/>
      <c r="AH1410" s="6"/>
      <c r="AI1410" s="6"/>
      <c r="AJ1410" s="6"/>
      <c r="AK1410" s="6"/>
      <c r="AL1410" s="6"/>
      <c r="AM1410" s="6"/>
      <c r="AN1410" s="39" t="str">
        <f t="array" ref="AN1410">IFNA(TEXT(XLOOKUP(C:C,'Follow up.2'!B:B,'Follow up.2'!AF:AF), "mm/yyyy"), "-")</f>
        <v>-</v>
      </c>
      <c r="AO1410" s="6"/>
      <c r="AP1410" s="3"/>
      <c r="AQ1410" s="3"/>
      <c r="AR1410" s="3"/>
      <c r="AS1410" s="3"/>
      <c r="AT1410" s="3"/>
      <c r="AU1410" s="3"/>
      <c r="AV1410" s="3"/>
      <c r="AW1410" s="3"/>
      <c r="AX1410" s="3"/>
      <c r="AY1410" s="3"/>
      <c r="AZ1410" s="3"/>
      <c r="BA1410" s="3"/>
      <c r="BB1410" s="3"/>
      <c r="BC1410" s="3"/>
      <c r="BD1410" s="3"/>
      <c r="BE1410" s="3"/>
      <c r="BF1410" s="3"/>
      <c r="BG1410" s="3"/>
      <c r="BH1410" s="3"/>
      <c r="BI1410" s="3"/>
    </row>
    <row r="1411" ht="12.75" customHeight="1">
      <c r="A1411" s="294"/>
      <c r="B1411" s="294"/>
      <c r="C1411" s="3"/>
      <c r="D1411" s="3"/>
      <c r="E1411" s="3"/>
      <c r="F1411" s="3"/>
      <c r="G1411" s="3"/>
      <c r="H1411" s="193"/>
      <c r="I1411" s="163"/>
      <c r="J1411" s="3"/>
      <c r="K1411" s="5"/>
      <c r="L1411" s="6"/>
      <c r="M1411" s="6"/>
      <c r="N1411" s="232"/>
      <c r="O1411" s="285"/>
      <c r="P1411" s="6"/>
      <c r="Q1411" s="6"/>
      <c r="R1411" s="6"/>
      <c r="S1411" s="6"/>
      <c r="T1411" s="6"/>
      <c r="U1411" s="6"/>
      <c r="V1411" s="6"/>
      <c r="W1411" s="6"/>
      <c r="X1411" s="6"/>
      <c r="Y1411" s="6"/>
      <c r="Z1411" s="38" t="str">
        <f t="array" ref="Z1411">IFERROR(xlookup(C:C,'Follow up.1'!A:A,'Follow up.1'!AF:AF),"-")</f>
        <v>-</v>
      </c>
      <c r="AA1411" s="6"/>
      <c r="AB1411" s="6"/>
      <c r="AC1411" s="6"/>
      <c r="AD1411" s="6"/>
      <c r="AE1411" s="6"/>
      <c r="AF1411" s="6"/>
      <c r="AG1411" s="6"/>
      <c r="AH1411" s="6"/>
      <c r="AI1411" s="6"/>
      <c r="AJ1411" s="6"/>
      <c r="AK1411" s="6"/>
      <c r="AL1411" s="6"/>
      <c r="AM1411" s="6"/>
      <c r="AN1411" s="39" t="str">
        <f t="array" ref="AN1411">IFNA(TEXT(XLOOKUP(C:C,'Follow up.2'!B:B,'Follow up.2'!AF:AF), "mm/yyyy"), "-")</f>
        <v>-</v>
      </c>
      <c r="AO1411" s="6"/>
      <c r="AP1411" s="3"/>
      <c r="AQ1411" s="3"/>
      <c r="AR1411" s="3"/>
      <c r="AS1411" s="3"/>
      <c r="AT1411" s="3"/>
      <c r="AU1411" s="3"/>
      <c r="AV1411" s="3"/>
      <c r="AW1411" s="3"/>
      <c r="AX1411" s="3"/>
      <c r="AY1411" s="3"/>
      <c r="AZ1411" s="3"/>
      <c r="BA1411" s="3"/>
      <c r="BB1411" s="3"/>
      <c r="BC1411" s="3"/>
      <c r="BD1411" s="3"/>
      <c r="BE1411" s="3"/>
      <c r="BF1411" s="3"/>
      <c r="BG1411" s="3"/>
      <c r="BH1411" s="3"/>
      <c r="BI1411" s="3"/>
    </row>
    <row r="1412" ht="12.75" customHeight="1">
      <c r="A1412" s="294"/>
      <c r="B1412" s="294"/>
      <c r="C1412" s="3"/>
      <c r="D1412" s="3"/>
      <c r="E1412" s="3"/>
      <c r="F1412" s="3"/>
      <c r="G1412" s="3"/>
      <c r="H1412" s="193"/>
      <c r="I1412" s="163"/>
      <c r="J1412" s="3"/>
      <c r="K1412" s="5"/>
      <c r="L1412" s="6"/>
      <c r="M1412" s="6"/>
      <c r="N1412" s="232"/>
      <c r="O1412" s="285"/>
      <c r="P1412" s="6"/>
      <c r="Q1412" s="6"/>
      <c r="R1412" s="6"/>
      <c r="S1412" s="6"/>
      <c r="T1412" s="6"/>
      <c r="U1412" s="6"/>
      <c r="V1412" s="6"/>
      <c r="W1412" s="6"/>
      <c r="X1412" s="6"/>
      <c r="Y1412" s="6"/>
      <c r="Z1412" s="38" t="str">
        <f t="array" ref="Z1412">IFERROR(xlookup(C:C,'Follow up.1'!A:A,'Follow up.1'!AF:AF),"-")</f>
        <v>-</v>
      </c>
      <c r="AA1412" s="6"/>
      <c r="AB1412" s="6"/>
      <c r="AC1412" s="6"/>
      <c r="AD1412" s="6"/>
      <c r="AE1412" s="6"/>
      <c r="AF1412" s="6"/>
      <c r="AG1412" s="6"/>
      <c r="AH1412" s="6"/>
      <c r="AI1412" s="6"/>
      <c r="AJ1412" s="6"/>
      <c r="AK1412" s="6"/>
      <c r="AL1412" s="6"/>
      <c r="AM1412" s="6"/>
      <c r="AN1412" s="39" t="str">
        <f t="array" ref="AN1412">IFNA(TEXT(XLOOKUP(C:C,'Follow up.2'!B:B,'Follow up.2'!AF:AF), "mm/yyyy"), "-")</f>
        <v>-</v>
      </c>
      <c r="AO1412" s="6"/>
      <c r="AP1412" s="3"/>
      <c r="AQ1412" s="3"/>
      <c r="AR1412" s="3"/>
      <c r="AS1412" s="3"/>
      <c r="AT1412" s="3"/>
      <c r="AU1412" s="3"/>
      <c r="AV1412" s="3"/>
      <c r="AW1412" s="3"/>
      <c r="AX1412" s="3"/>
      <c r="AY1412" s="3"/>
      <c r="AZ1412" s="3"/>
      <c r="BA1412" s="3"/>
      <c r="BB1412" s="3"/>
      <c r="BC1412" s="3"/>
      <c r="BD1412" s="3"/>
      <c r="BE1412" s="3"/>
      <c r="BF1412" s="3"/>
      <c r="BG1412" s="3"/>
      <c r="BH1412" s="3"/>
      <c r="BI1412" s="3"/>
    </row>
    <row r="1413" ht="12.75" customHeight="1">
      <c r="A1413" s="294"/>
      <c r="B1413" s="294"/>
      <c r="C1413" s="3"/>
      <c r="D1413" s="3"/>
      <c r="E1413" s="3"/>
      <c r="F1413" s="3"/>
      <c r="G1413" s="3"/>
      <c r="H1413" s="193"/>
      <c r="I1413" s="163"/>
      <c r="J1413" s="3"/>
      <c r="K1413" s="5"/>
      <c r="L1413" s="6"/>
      <c r="M1413" s="6"/>
      <c r="N1413" s="232"/>
      <c r="O1413" s="285"/>
      <c r="P1413" s="6"/>
      <c r="Q1413" s="6"/>
      <c r="R1413" s="6"/>
      <c r="S1413" s="6"/>
      <c r="T1413" s="6"/>
      <c r="U1413" s="6"/>
      <c r="V1413" s="6"/>
      <c r="W1413" s="6"/>
      <c r="X1413" s="6"/>
      <c r="Y1413" s="6"/>
      <c r="Z1413" s="38" t="str">
        <f t="array" ref="Z1413">IFERROR(xlookup(C:C,'Follow up.1'!A:A,'Follow up.1'!AF:AF),"-")</f>
        <v>-</v>
      </c>
      <c r="AA1413" s="6"/>
      <c r="AB1413" s="6"/>
      <c r="AC1413" s="6"/>
      <c r="AD1413" s="6"/>
      <c r="AE1413" s="6"/>
      <c r="AF1413" s="6"/>
      <c r="AG1413" s="6"/>
      <c r="AH1413" s="6"/>
      <c r="AI1413" s="6"/>
      <c r="AJ1413" s="6"/>
      <c r="AK1413" s="6"/>
      <c r="AL1413" s="6"/>
      <c r="AM1413" s="6"/>
      <c r="AN1413" s="39" t="str">
        <f t="array" ref="AN1413">IFNA(TEXT(XLOOKUP(C:C,'Follow up.2'!B:B,'Follow up.2'!AF:AF), "mm/yyyy"), "-")</f>
        <v>-</v>
      </c>
      <c r="AO1413" s="6"/>
      <c r="AP1413" s="3"/>
      <c r="AQ1413" s="3"/>
      <c r="AR1413" s="3"/>
      <c r="AS1413" s="3"/>
      <c r="AT1413" s="3"/>
      <c r="AU1413" s="3"/>
      <c r="AV1413" s="3"/>
      <c r="AW1413" s="3"/>
      <c r="AX1413" s="3"/>
      <c r="AY1413" s="3"/>
      <c r="AZ1413" s="3"/>
      <c r="BA1413" s="3"/>
      <c r="BB1413" s="3"/>
      <c r="BC1413" s="3"/>
      <c r="BD1413" s="3"/>
      <c r="BE1413" s="3"/>
      <c r="BF1413" s="3"/>
      <c r="BG1413" s="3"/>
      <c r="BH1413" s="3"/>
      <c r="BI1413" s="3"/>
    </row>
    <row r="1414" ht="12.75" customHeight="1">
      <c r="A1414" s="294"/>
      <c r="B1414" s="294"/>
      <c r="C1414" s="3"/>
      <c r="D1414" s="3"/>
      <c r="E1414" s="3"/>
      <c r="F1414" s="3"/>
      <c r="G1414" s="3"/>
      <c r="H1414" s="193"/>
      <c r="I1414" s="163"/>
      <c r="J1414" s="3"/>
      <c r="K1414" s="5"/>
      <c r="L1414" s="6"/>
      <c r="M1414" s="6"/>
      <c r="N1414" s="232"/>
      <c r="O1414" s="285"/>
      <c r="P1414" s="6"/>
      <c r="Q1414" s="6"/>
      <c r="R1414" s="6"/>
      <c r="S1414" s="6"/>
      <c r="T1414" s="6"/>
      <c r="U1414" s="6"/>
      <c r="V1414" s="6"/>
      <c r="W1414" s="6"/>
      <c r="X1414" s="6"/>
      <c r="Y1414" s="6"/>
      <c r="Z1414" s="38" t="str">
        <f t="array" ref="Z1414">IFERROR(xlookup(C:C,'Follow up.1'!A:A,'Follow up.1'!AF:AF),"-")</f>
        <v>-</v>
      </c>
      <c r="AA1414" s="6"/>
      <c r="AB1414" s="6"/>
      <c r="AC1414" s="6"/>
      <c r="AD1414" s="6"/>
      <c r="AE1414" s="6"/>
      <c r="AF1414" s="6"/>
      <c r="AG1414" s="6"/>
      <c r="AH1414" s="6"/>
      <c r="AI1414" s="6"/>
      <c r="AJ1414" s="6"/>
      <c r="AK1414" s="6"/>
      <c r="AL1414" s="6"/>
      <c r="AM1414" s="6"/>
      <c r="AN1414" s="39" t="str">
        <f t="array" ref="AN1414">IFNA(TEXT(XLOOKUP(C:C,'Follow up.2'!B:B,'Follow up.2'!AF:AF), "mm/yyyy"), "-")</f>
        <v>-</v>
      </c>
      <c r="AO1414" s="6"/>
      <c r="AP1414" s="3"/>
      <c r="AQ1414" s="3"/>
      <c r="AR1414" s="3"/>
      <c r="AS1414" s="3"/>
      <c r="AT1414" s="3"/>
      <c r="AU1414" s="3"/>
      <c r="AV1414" s="3"/>
      <c r="AW1414" s="3"/>
      <c r="AX1414" s="3"/>
      <c r="AY1414" s="3"/>
      <c r="AZ1414" s="3"/>
      <c r="BA1414" s="3"/>
      <c r="BB1414" s="3"/>
      <c r="BC1414" s="3"/>
      <c r="BD1414" s="3"/>
      <c r="BE1414" s="3"/>
      <c r="BF1414" s="3"/>
      <c r="BG1414" s="3"/>
      <c r="BH1414" s="3"/>
      <c r="BI1414" s="3"/>
    </row>
    <row r="1415" ht="12.75" customHeight="1">
      <c r="A1415" s="294"/>
      <c r="B1415" s="294"/>
      <c r="C1415" s="3"/>
      <c r="D1415" s="3"/>
      <c r="E1415" s="3"/>
      <c r="F1415" s="3"/>
      <c r="G1415" s="3"/>
      <c r="H1415" s="193"/>
      <c r="I1415" s="163"/>
      <c r="J1415" s="3"/>
      <c r="K1415" s="5"/>
      <c r="L1415" s="6"/>
      <c r="M1415" s="6"/>
      <c r="N1415" s="232"/>
      <c r="O1415" s="285"/>
      <c r="P1415" s="6"/>
      <c r="Q1415" s="6"/>
      <c r="R1415" s="6"/>
      <c r="S1415" s="6"/>
      <c r="T1415" s="6"/>
      <c r="U1415" s="6"/>
      <c r="V1415" s="6"/>
      <c r="W1415" s="6"/>
      <c r="X1415" s="6"/>
      <c r="Y1415" s="6"/>
      <c r="Z1415" s="38" t="str">
        <f t="array" ref="Z1415">IFERROR(xlookup(C:C,'Follow up.1'!A:A,'Follow up.1'!AF:AF),"-")</f>
        <v>-</v>
      </c>
      <c r="AA1415" s="6"/>
      <c r="AB1415" s="6"/>
      <c r="AC1415" s="6"/>
      <c r="AD1415" s="6"/>
      <c r="AE1415" s="6"/>
      <c r="AF1415" s="6"/>
      <c r="AG1415" s="6"/>
      <c r="AH1415" s="6"/>
      <c r="AI1415" s="6"/>
      <c r="AJ1415" s="6"/>
      <c r="AK1415" s="6"/>
      <c r="AL1415" s="6"/>
      <c r="AM1415" s="6"/>
      <c r="AN1415" s="39" t="str">
        <f t="array" ref="AN1415">IFNA(TEXT(XLOOKUP(C:C,'Follow up.2'!B:B,'Follow up.2'!AF:AF), "mm/yyyy"), "-")</f>
        <v>-</v>
      </c>
      <c r="AO1415" s="6"/>
      <c r="AP1415" s="3"/>
      <c r="AQ1415" s="3"/>
      <c r="AR1415" s="3"/>
      <c r="AS1415" s="3"/>
      <c r="AT1415" s="3"/>
      <c r="AU1415" s="3"/>
      <c r="AV1415" s="3"/>
      <c r="AW1415" s="3"/>
      <c r="AX1415" s="3"/>
      <c r="AY1415" s="3"/>
      <c r="AZ1415" s="3"/>
      <c r="BA1415" s="3"/>
      <c r="BB1415" s="3"/>
      <c r="BC1415" s="3"/>
      <c r="BD1415" s="3"/>
      <c r="BE1415" s="3"/>
      <c r="BF1415" s="3"/>
      <c r="BG1415" s="3"/>
      <c r="BH1415" s="3"/>
      <c r="BI1415" s="3"/>
    </row>
    <row r="1416" ht="12.75" customHeight="1">
      <c r="A1416" s="294"/>
      <c r="B1416" s="294"/>
      <c r="C1416" s="3"/>
      <c r="D1416" s="3"/>
      <c r="E1416" s="3"/>
      <c r="F1416" s="3"/>
      <c r="G1416" s="3"/>
      <c r="H1416" s="193"/>
      <c r="I1416" s="163"/>
      <c r="J1416" s="3"/>
      <c r="K1416" s="5"/>
      <c r="L1416" s="6"/>
      <c r="M1416" s="6"/>
      <c r="N1416" s="232"/>
      <c r="O1416" s="285"/>
      <c r="P1416" s="6"/>
      <c r="Q1416" s="6"/>
      <c r="R1416" s="6"/>
      <c r="S1416" s="6"/>
      <c r="T1416" s="6"/>
      <c r="U1416" s="6"/>
      <c r="V1416" s="6"/>
      <c r="W1416" s="6"/>
      <c r="X1416" s="6"/>
      <c r="Y1416" s="6"/>
      <c r="Z1416" s="38" t="str">
        <f t="array" ref="Z1416">IFERROR(xlookup(C:C,'Follow up.1'!A:A,'Follow up.1'!AF:AF),"-")</f>
        <v>-</v>
      </c>
      <c r="AA1416" s="6"/>
      <c r="AB1416" s="6"/>
      <c r="AC1416" s="6"/>
      <c r="AD1416" s="6"/>
      <c r="AE1416" s="6"/>
      <c r="AF1416" s="6"/>
      <c r="AG1416" s="6"/>
      <c r="AH1416" s="6"/>
      <c r="AI1416" s="6"/>
      <c r="AJ1416" s="6"/>
      <c r="AK1416" s="6"/>
      <c r="AL1416" s="6"/>
      <c r="AM1416" s="6"/>
      <c r="AN1416" s="39" t="str">
        <f t="array" ref="AN1416">IFNA(TEXT(XLOOKUP(C:C,'Follow up.2'!B:B,'Follow up.2'!AF:AF), "mm/yyyy"), "-")</f>
        <v>-</v>
      </c>
      <c r="AO1416" s="6"/>
      <c r="AP1416" s="3"/>
      <c r="AQ1416" s="3"/>
      <c r="AR1416" s="3"/>
      <c r="AS1416" s="3"/>
      <c r="AT1416" s="3"/>
      <c r="AU1416" s="3"/>
      <c r="AV1416" s="3"/>
      <c r="AW1416" s="3"/>
      <c r="AX1416" s="3"/>
      <c r="AY1416" s="3"/>
      <c r="AZ1416" s="3"/>
      <c r="BA1416" s="3"/>
      <c r="BB1416" s="3"/>
      <c r="BC1416" s="3"/>
      <c r="BD1416" s="3"/>
      <c r="BE1416" s="3"/>
      <c r="BF1416" s="3"/>
      <c r="BG1416" s="3"/>
      <c r="BH1416" s="3"/>
      <c r="BI1416" s="3"/>
    </row>
    <row r="1417" ht="12.75" customHeight="1">
      <c r="A1417" s="294"/>
      <c r="B1417" s="294"/>
      <c r="C1417" s="3"/>
      <c r="D1417" s="3"/>
      <c r="E1417" s="3"/>
      <c r="F1417" s="3"/>
      <c r="G1417" s="3"/>
      <c r="H1417" s="193"/>
      <c r="I1417" s="163"/>
      <c r="J1417" s="3"/>
      <c r="K1417" s="5"/>
      <c r="L1417" s="6"/>
      <c r="M1417" s="6"/>
      <c r="N1417" s="232"/>
      <c r="O1417" s="285"/>
      <c r="P1417" s="6"/>
      <c r="Q1417" s="6"/>
      <c r="R1417" s="6"/>
      <c r="S1417" s="6"/>
      <c r="T1417" s="6"/>
      <c r="U1417" s="6"/>
      <c r="V1417" s="6"/>
      <c r="W1417" s="6"/>
      <c r="X1417" s="6"/>
      <c r="Y1417" s="6"/>
      <c r="Z1417" s="38" t="str">
        <f t="array" ref="Z1417">IFERROR(xlookup(C:C,'Follow up.1'!A:A,'Follow up.1'!AF:AF),"-")</f>
        <v>-</v>
      </c>
      <c r="AA1417" s="6"/>
      <c r="AB1417" s="6"/>
      <c r="AC1417" s="6"/>
      <c r="AD1417" s="6"/>
      <c r="AE1417" s="6"/>
      <c r="AF1417" s="6"/>
      <c r="AG1417" s="6"/>
      <c r="AH1417" s="6"/>
      <c r="AI1417" s="6"/>
      <c r="AJ1417" s="6"/>
      <c r="AK1417" s="6"/>
      <c r="AL1417" s="6"/>
      <c r="AM1417" s="6"/>
      <c r="AN1417" s="39" t="str">
        <f t="array" ref="AN1417">IFNA(TEXT(XLOOKUP(C:C,'Follow up.2'!B:B,'Follow up.2'!AF:AF), "mm/yyyy"), "-")</f>
        <v>-</v>
      </c>
      <c r="AO1417" s="6"/>
      <c r="AP1417" s="3"/>
      <c r="AQ1417" s="3"/>
      <c r="AR1417" s="3"/>
      <c r="AS1417" s="3"/>
      <c r="AT1417" s="3"/>
      <c r="AU1417" s="3"/>
      <c r="AV1417" s="3"/>
      <c r="AW1417" s="3"/>
      <c r="AX1417" s="3"/>
      <c r="AY1417" s="3"/>
      <c r="AZ1417" s="3"/>
      <c r="BA1417" s="3"/>
      <c r="BB1417" s="3"/>
      <c r="BC1417" s="3"/>
      <c r="BD1417" s="3"/>
      <c r="BE1417" s="3"/>
      <c r="BF1417" s="3"/>
      <c r="BG1417" s="3"/>
      <c r="BH1417" s="3"/>
      <c r="BI1417" s="3"/>
    </row>
    <row r="1418" ht="12.75" customHeight="1">
      <c r="A1418" s="294"/>
      <c r="B1418" s="294"/>
      <c r="C1418" s="3"/>
      <c r="D1418" s="3"/>
      <c r="E1418" s="3"/>
      <c r="F1418" s="3"/>
      <c r="G1418" s="3"/>
      <c r="H1418" s="193"/>
      <c r="I1418" s="163"/>
      <c r="J1418" s="3"/>
      <c r="K1418" s="5"/>
      <c r="L1418" s="6"/>
      <c r="M1418" s="6"/>
      <c r="N1418" s="232"/>
      <c r="O1418" s="285"/>
      <c r="P1418" s="6"/>
      <c r="Q1418" s="6"/>
      <c r="R1418" s="6"/>
      <c r="S1418" s="6"/>
      <c r="T1418" s="6"/>
      <c r="U1418" s="6"/>
      <c r="V1418" s="6"/>
      <c r="W1418" s="6"/>
      <c r="X1418" s="6"/>
      <c r="Y1418" s="6"/>
      <c r="Z1418" s="38" t="str">
        <f t="array" ref="Z1418">IFERROR(xlookup(C:C,'Follow up.1'!A:A,'Follow up.1'!AF:AF),"-")</f>
        <v>-</v>
      </c>
      <c r="AA1418" s="6"/>
      <c r="AB1418" s="6"/>
      <c r="AC1418" s="6"/>
      <c r="AD1418" s="6"/>
      <c r="AE1418" s="6"/>
      <c r="AF1418" s="6"/>
      <c r="AG1418" s="6"/>
      <c r="AH1418" s="6"/>
      <c r="AI1418" s="6"/>
      <c r="AJ1418" s="6"/>
      <c r="AK1418" s="6"/>
      <c r="AL1418" s="6"/>
      <c r="AM1418" s="6"/>
      <c r="AN1418" s="39" t="str">
        <f t="array" ref="AN1418">IFNA(TEXT(XLOOKUP(C:C,'Follow up.2'!B:B,'Follow up.2'!AF:AF), "mm/yyyy"), "-")</f>
        <v>-</v>
      </c>
      <c r="AO1418" s="6"/>
      <c r="AP1418" s="3"/>
      <c r="AQ1418" s="3"/>
      <c r="AR1418" s="3"/>
      <c r="AS1418" s="3"/>
      <c r="AT1418" s="3"/>
      <c r="AU1418" s="3"/>
      <c r="AV1418" s="3"/>
      <c r="AW1418" s="3"/>
      <c r="AX1418" s="3"/>
      <c r="AY1418" s="3"/>
      <c r="AZ1418" s="3"/>
      <c r="BA1418" s="3"/>
      <c r="BB1418" s="3"/>
      <c r="BC1418" s="3"/>
      <c r="BD1418" s="3"/>
      <c r="BE1418" s="3"/>
      <c r="BF1418" s="3"/>
      <c r="BG1418" s="3"/>
      <c r="BH1418" s="3"/>
      <c r="BI1418" s="3"/>
    </row>
    <row r="1419" ht="12.75" customHeight="1">
      <c r="A1419" s="294"/>
      <c r="B1419" s="294"/>
      <c r="C1419" s="3"/>
      <c r="D1419" s="3"/>
      <c r="E1419" s="3"/>
      <c r="F1419" s="3"/>
      <c r="G1419" s="3"/>
      <c r="H1419" s="193"/>
      <c r="I1419" s="163"/>
      <c r="J1419" s="3"/>
      <c r="K1419" s="5"/>
      <c r="L1419" s="6"/>
      <c r="M1419" s="6"/>
      <c r="N1419" s="232"/>
      <c r="O1419" s="285"/>
      <c r="P1419" s="6"/>
      <c r="Q1419" s="6"/>
      <c r="R1419" s="6"/>
      <c r="S1419" s="6"/>
      <c r="T1419" s="6"/>
      <c r="U1419" s="6"/>
      <c r="V1419" s="6"/>
      <c r="W1419" s="6"/>
      <c r="X1419" s="6"/>
      <c r="Y1419" s="6"/>
      <c r="Z1419" s="38" t="str">
        <f t="array" ref="Z1419">IFERROR(xlookup(C:C,'Follow up.1'!A:A,'Follow up.1'!AF:AF),"-")</f>
        <v>-</v>
      </c>
      <c r="AA1419" s="6"/>
      <c r="AB1419" s="6"/>
      <c r="AC1419" s="6"/>
      <c r="AD1419" s="6"/>
      <c r="AE1419" s="6"/>
      <c r="AF1419" s="6"/>
      <c r="AG1419" s="6"/>
      <c r="AH1419" s="6"/>
      <c r="AI1419" s="6"/>
      <c r="AJ1419" s="6"/>
      <c r="AK1419" s="6"/>
      <c r="AL1419" s="6"/>
      <c r="AM1419" s="6"/>
      <c r="AN1419" s="39" t="str">
        <f t="array" ref="AN1419">IFNA(TEXT(XLOOKUP(C:C,'Follow up.2'!B:B,'Follow up.2'!AF:AF), "mm/yyyy"), "-")</f>
        <v>-</v>
      </c>
      <c r="AO1419" s="6"/>
      <c r="AP1419" s="3"/>
      <c r="AQ1419" s="3"/>
      <c r="AR1419" s="3"/>
      <c r="AS1419" s="3"/>
      <c r="AT1419" s="3"/>
      <c r="AU1419" s="3"/>
      <c r="AV1419" s="3"/>
      <c r="AW1419" s="3"/>
      <c r="AX1419" s="3"/>
      <c r="AY1419" s="3"/>
      <c r="AZ1419" s="3"/>
      <c r="BA1419" s="3"/>
      <c r="BB1419" s="3"/>
      <c r="BC1419" s="3"/>
      <c r="BD1419" s="3"/>
      <c r="BE1419" s="3"/>
      <c r="BF1419" s="3"/>
      <c r="BG1419" s="3"/>
      <c r="BH1419" s="3"/>
      <c r="BI1419" s="3"/>
    </row>
    <row r="1420" ht="12.75" customHeight="1">
      <c r="A1420" s="294"/>
      <c r="B1420" s="294"/>
      <c r="C1420" s="3"/>
      <c r="D1420" s="3"/>
      <c r="E1420" s="3"/>
      <c r="F1420" s="3"/>
      <c r="G1420" s="3"/>
      <c r="H1420" s="193"/>
      <c r="I1420" s="163"/>
      <c r="J1420" s="3"/>
      <c r="K1420" s="5"/>
      <c r="L1420" s="6"/>
      <c r="M1420" s="6"/>
      <c r="N1420" s="232"/>
      <c r="O1420" s="285"/>
      <c r="P1420" s="6"/>
      <c r="Q1420" s="6"/>
      <c r="R1420" s="6"/>
      <c r="S1420" s="6"/>
      <c r="T1420" s="6"/>
      <c r="U1420" s="6"/>
      <c r="V1420" s="6"/>
      <c r="W1420" s="6"/>
      <c r="X1420" s="6"/>
      <c r="Y1420" s="6"/>
      <c r="Z1420" s="38" t="str">
        <f t="array" ref="Z1420">IFERROR(xlookup(C:C,'Follow up.1'!A:A,'Follow up.1'!AF:AF),"-")</f>
        <v>-</v>
      </c>
      <c r="AA1420" s="6"/>
      <c r="AB1420" s="6"/>
      <c r="AC1420" s="6"/>
      <c r="AD1420" s="6"/>
      <c r="AE1420" s="6"/>
      <c r="AF1420" s="6"/>
      <c r="AG1420" s="6"/>
      <c r="AH1420" s="6"/>
      <c r="AI1420" s="6"/>
      <c r="AJ1420" s="6"/>
      <c r="AK1420" s="6"/>
      <c r="AL1420" s="6"/>
      <c r="AM1420" s="6"/>
      <c r="AN1420" s="39" t="str">
        <f t="array" ref="AN1420">IFNA(TEXT(XLOOKUP(C:C,'Follow up.2'!B:B,'Follow up.2'!AF:AF), "mm/yyyy"), "-")</f>
        <v>-</v>
      </c>
      <c r="AO1420" s="6"/>
      <c r="AP1420" s="3"/>
      <c r="AQ1420" s="3"/>
      <c r="AR1420" s="3"/>
      <c r="AS1420" s="3"/>
      <c r="AT1420" s="3"/>
      <c r="AU1420" s="3"/>
      <c r="AV1420" s="3"/>
      <c r="AW1420" s="3"/>
      <c r="AX1420" s="3"/>
      <c r="AY1420" s="3"/>
      <c r="AZ1420" s="3"/>
      <c r="BA1420" s="3"/>
      <c r="BB1420" s="3"/>
      <c r="BC1420" s="3"/>
      <c r="BD1420" s="3"/>
      <c r="BE1420" s="3"/>
      <c r="BF1420" s="3"/>
      <c r="BG1420" s="3"/>
      <c r="BH1420" s="3"/>
      <c r="BI1420" s="3"/>
    </row>
    <row r="1421" ht="12.75" customHeight="1">
      <c r="A1421" s="294"/>
      <c r="B1421" s="294"/>
      <c r="C1421" s="3"/>
      <c r="D1421" s="3"/>
      <c r="E1421" s="3"/>
      <c r="F1421" s="3"/>
      <c r="G1421" s="3"/>
      <c r="H1421" s="193"/>
      <c r="I1421" s="163"/>
      <c r="J1421" s="3"/>
      <c r="K1421" s="5"/>
      <c r="L1421" s="6"/>
      <c r="M1421" s="6"/>
      <c r="N1421" s="232"/>
      <c r="O1421" s="285"/>
      <c r="P1421" s="6"/>
      <c r="Q1421" s="6"/>
      <c r="R1421" s="6"/>
      <c r="S1421" s="6"/>
      <c r="T1421" s="6"/>
      <c r="U1421" s="6"/>
      <c r="V1421" s="6"/>
      <c r="W1421" s="6"/>
      <c r="X1421" s="6"/>
      <c r="Y1421" s="6"/>
      <c r="Z1421" s="38" t="str">
        <f t="array" ref="Z1421">IFERROR(xlookup(C:C,'Follow up.1'!A:A,'Follow up.1'!AF:AF),"-")</f>
        <v>-</v>
      </c>
      <c r="AA1421" s="6"/>
      <c r="AB1421" s="6"/>
      <c r="AC1421" s="6"/>
      <c r="AD1421" s="6"/>
      <c r="AE1421" s="6"/>
      <c r="AF1421" s="6"/>
      <c r="AG1421" s="6"/>
      <c r="AH1421" s="6"/>
      <c r="AI1421" s="6"/>
      <c r="AJ1421" s="6"/>
      <c r="AK1421" s="6"/>
      <c r="AL1421" s="6"/>
      <c r="AM1421" s="6"/>
      <c r="AN1421" s="39" t="str">
        <f t="array" ref="AN1421">IFNA(TEXT(XLOOKUP(C:C,'Follow up.2'!B:B,'Follow up.2'!AF:AF), "mm/yyyy"), "-")</f>
        <v>-</v>
      </c>
      <c r="AO1421" s="6"/>
      <c r="AP1421" s="3"/>
      <c r="AQ1421" s="3"/>
      <c r="AR1421" s="3"/>
      <c r="AS1421" s="3"/>
      <c r="AT1421" s="3"/>
      <c r="AU1421" s="3"/>
      <c r="AV1421" s="3"/>
      <c r="AW1421" s="3"/>
      <c r="AX1421" s="3"/>
      <c r="AY1421" s="3"/>
      <c r="AZ1421" s="3"/>
      <c r="BA1421" s="3"/>
      <c r="BB1421" s="3"/>
      <c r="BC1421" s="3"/>
      <c r="BD1421" s="3"/>
      <c r="BE1421" s="3"/>
      <c r="BF1421" s="3"/>
      <c r="BG1421" s="3"/>
      <c r="BH1421" s="3"/>
      <c r="BI1421" s="3"/>
    </row>
    <row r="1422" ht="12.75" customHeight="1">
      <c r="A1422" s="294"/>
      <c r="B1422" s="294"/>
      <c r="C1422" s="3"/>
      <c r="D1422" s="3"/>
      <c r="E1422" s="3"/>
      <c r="F1422" s="3"/>
      <c r="G1422" s="3"/>
      <c r="H1422" s="193"/>
      <c r="I1422" s="163"/>
      <c r="J1422" s="3"/>
      <c r="K1422" s="5"/>
      <c r="L1422" s="6"/>
      <c r="M1422" s="6"/>
      <c r="N1422" s="232"/>
      <c r="O1422" s="285"/>
      <c r="P1422" s="6"/>
      <c r="Q1422" s="6"/>
      <c r="R1422" s="6"/>
      <c r="S1422" s="6"/>
      <c r="T1422" s="6"/>
      <c r="U1422" s="6"/>
      <c r="V1422" s="6"/>
      <c r="W1422" s="6"/>
      <c r="X1422" s="6"/>
      <c r="Y1422" s="6"/>
      <c r="Z1422" s="38" t="str">
        <f t="array" ref="Z1422">IFERROR(xlookup(C:C,'Follow up.1'!A:A,'Follow up.1'!AF:AF),"-")</f>
        <v>-</v>
      </c>
      <c r="AA1422" s="6"/>
      <c r="AB1422" s="6"/>
      <c r="AC1422" s="6"/>
      <c r="AD1422" s="6"/>
      <c r="AE1422" s="6"/>
      <c r="AF1422" s="6"/>
      <c r="AG1422" s="6"/>
      <c r="AH1422" s="6"/>
      <c r="AI1422" s="6"/>
      <c r="AJ1422" s="6"/>
      <c r="AK1422" s="6"/>
      <c r="AL1422" s="6"/>
      <c r="AM1422" s="6"/>
      <c r="AN1422" s="39" t="str">
        <f t="array" ref="AN1422">IFNA(TEXT(XLOOKUP(C:C,'Follow up.2'!B:B,'Follow up.2'!AF:AF), "mm/yyyy"), "-")</f>
        <v>-</v>
      </c>
      <c r="AO1422" s="6"/>
      <c r="AP1422" s="3"/>
      <c r="AQ1422" s="3"/>
      <c r="AR1422" s="3"/>
      <c r="AS1422" s="3"/>
      <c r="AT1422" s="3"/>
      <c r="AU1422" s="3"/>
      <c r="AV1422" s="3"/>
      <c r="AW1422" s="3"/>
      <c r="AX1422" s="3"/>
      <c r="AY1422" s="3"/>
      <c r="AZ1422" s="3"/>
      <c r="BA1422" s="3"/>
      <c r="BB1422" s="3"/>
      <c r="BC1422" s="3"/>
      <c r="BD1422" s="3"/>
      <c r="BE1422" s="3"/>
      <c r="BF1422" s="3"/>
      <c r="BG1422" s="3"/>
      <c r="BH1422" s="3"/>
      <c r="BI1422" s="3"/>
    </row>
    <row r="1423" ht="12.75" customHeight="1">
      <c r="A1423" s="294"/>
      <c r="B1423" s="294"/>
      <c r="C1423" s="3"/>
      <c r="D1423" s="3"/>
      <c r="E1423" s="3"/>
      <c r="F1423" s="3"/>
      <c r="G1423" s="3"/>
      <c r="H1423" s="193"/>
      <c r="I1423" s="163"/>
      <c r="J1423" s="3"/>
      <c r="K1423" s="5"/>
      <c r="L1423" s="6"/>
      <c r="M1423" s="6"/>
      <c r="N1423" s="232"/>
      <c r="O1423" s="285"/>
      <c r="P1423" s="6"/>
      <c r="Q1423" s="6"/>
      <c r="R1423" s="6"/>
      <c r="S1423" s="6"/>
      <c r="T1423" s="6"/>
      <c r="U1423" s="6"/>
      <c r="V1423" s="6"/>
      <c r="W1423" s="6"/>
      <c r="X1423" s="6"/>
      <c r="Y1423" s="6"/>
      <c r="Z1423" s="38" t="str">
        <f t="array" ref="Z1423">IFERROR(xlookup(C:C,'Follow up.1'!A:A,'Follow up.1'!AF:AF),"-")</f>
        <v>-</v>
      </c>
      <c r="AA1423" s="6"/>
      <c r="AB1423" s="6"/>
      <c r="AC1423" s="6"/>
      <c r="AD1423" s="6"/>
      <c r="AE1423" s="6"/>
      <c r="AF1423" s="6"/>
      <c r="AG1423" s="6"/>
      <c r="AH1423" s="6"/>
      <c r="AI1423" s="6"/>
      <c r="AJ1423" s="6"/>
      <c r="AK1423" s="6"/>
      <c r="AL1423" s="6"/>
      <c r="AM1423" s="6"/>
      <c r="AN1423" s="39" t="str">
        <f t="array" ref="AN1423">IFNA(TEXT(XLOOKUP(C:C,'Follow up.2'!B:B,'Follow up.2'!AF:AF), "mm/yyyy"), "-")</f>
        <v>-</v>
      </c>
      <c r="AO1423" s="6"/>
      <c r="AP1423" s="3"/>
      <c r="AQ1423" s="3"/>
      <c r="AR1423" s="3"/>
      <c r="AS1423" s="3"/>
      <c r="AT1423" s="3"/>
      <c r="AU1423" s="3"/>
      <c r="AV1423" s="3"/>
      <c r="AW1423" s="3"/>
      <c r="AX1423" s="3"/>
      <c r="AY1423" s="3"/>
      <c r="AZ1423" s="3"/>
      <c r="BA1423" s="3"/>
      <c r="BB1423" s="3"/>
      <c r="BC1423" s="3"/>
      <c r="BD1423" s="3"/>
      <c r="BE1423" s="3"/>
      <c r="BF1423" s="3"/>
      <c r="BG1423" s="3"/>
      <c r="BH1423" s="3"/>
      <c r="BI1423" s="3"/>
    </row>
    <row r="1424" ht="12.75" customHeight="1">
      <c r="A1424" s="294"/>
      <c r="B1424" s="294"/>
      <c r="C1424" s="3"/>
      <c r="D1424" s="3"/>
      <c r="E1424" s="3"/>
      <c r="F1424" s="3"/>
      <c r="G1424" s="3"/>
      <c r="H1424" s="193"/>
      <c r="I1424" s="163"/>
      <c r="J1424" s="3"/>
      <c r="K1424" s="5"/>
      <c r="L1424" s="6"/>
      <c r="M1424" s="6"/>
      <c r="N1424" s="232"/>
      <c r="O1424" s="285"/>
      <c r="P1424" s="6"/>
      <c r="Q1424" s="6"/>
      <c r="R1424" s="6"/>
      <c r="S1424" s="6"/>
      <c r="T1424" s="6"/>
      <c r="U1424" s="6"/>
      <c r="V1424" s="6"/>
      <c r="W1424" s="6"/>
      <c r="X1424" s="6"/>
      <c r="Y1424" s="6"/>
      <c r="Z1424" s="38" t="str">
        <f t="array" ref="Z1424">IFERROR(xlookup(C:C,'Follow up.1'!A:A,'Follow up.1'!AF:AF),"-")</f>
        <v>-</v>
      </c>
      <c r="AA1424" s="6"/>
      <c r="AB1424" s="6"/>
      <c r="AC1424" s="6"/>
      <c r="AD1424" s="6"/>
      <c r="AE1424" s="6"/>
      <c r="AF1424" s="6"/>
      <c r="AG1424" s="6"/>
      <c r="AH1424" s="6"/>
      <c r="AI1424" s="6"/>
      <c r="AJ1424" s="6"/>
      <c r="AK1424" s="6"/>
      <c r="AL1424" s="6"/>
      <c r="AM1424" s="6"/>
      <c r="AN1424" s="39" t="str">
        <f t="array" ref="AN1424">IFNA(TEXT(XLOOKUP(C:C,'Follow up.2'!B:B,'Follow up.2'!AF:AF), "mm/yyyy"), "-")</f>
        <v>-</v>
      </c>
      <c r="AO1424" s="6"/>
      <c r="AP1424" s="3"/>
      <c r="AQ1424" s="3"/>
      <c r="AR1424" s="3"/>
      <c r="AS1424" s="3"/>
      <c r="AT1424" s="3"/>
      <c r="AU1424" s="3"/>
      <c r="AV1424" s="3"/>
      <c r="AW1424" s="3"/>
      <c r="AX1424" s="3"/>
      <c r="AY1424" s="3"/>
      <c r="AZ1424" s="3"/>
      <c r="BA1424" s="3"/>
      <c r="BB1424" s="3"/>
      <c r="BC1424" s="3"/>
      <c r="BD1424" s="3"/>
      <c r="BE1424" s="3"/>
      <c r="BF1424" s="3"/>
      <c r="BG1424" s="3"/>
      <c r="BH1424" s="3"/>
      <c r="BI1424" s="3"/>
    </row>
    <row r="1425" ht="12.75" customHeight="1">
      <c r="A1425" s="294"/>
      <c r="B1425" s="294"/>
      <c r="C1425" s="3"/>
      <c r="D1425" s="3"/>
      <c r="E1425" s="3"/>
      <c r="F1425" s="3"/>
      <c r="G1425" s="3"/>
      <c r="H1425" s="193"/>
      <c r="I1425" s="163"/>
      <c r="J1425" s="3"/>
      <c r="K1425" s="5"/>
      <c r="L1425" s="6"/>
      <c r="M1425" s="6"/>
      <c r="N1425" s="232"/>
      <c r="O1425" s="285"/>
      <c r="P1425" s="6"/>
      <c r="Q1425" s="6"/>
      <c r="R1425" s="6"/>
      <c r="S1425" s="6"/>
      <c r="T1425" s="6"/>
      <c r="U1425" s="6"/>
      <c r="V1425" s="6"/>
      <c r="W1425" s="6"/>
      <c r="X1425" s="6"/>
      <c r="Y1425" s="6"/>
      <c r="Z1425" s="38" t="str">
        <f t="array" ref="Z1425">IFERROR(xlookup(C:C,'Follow up.1'!A:A,'Follow up.1'!AF:AF),"-")</f>
        <v>-</v>
      </c>
      <c r="AA1425" s="6"/>
      <c r="AB1425" s="6"/>
      <c r="AC1425" s="6"/>
      <c r="AD1425" s="6"/>
      <c r="AE1425" s="6"/>
      <c r="AF1425" s="6"/>
      <c r="AG1425" s="6"/>
      <c r="AH1425" s="6"/>
      <c r="AI1425" s="6"/>
      <c r="AJ1425" s="6"/>
      <c r="AK1425" s="6"/>
      <c r="AL1425" s="6"/>
      <c r="AM1425" s="6"/>
      <c r="AN1425" s="39" t="str">
        <f t="array" ref="AN1425">IFNA(TEXT(XLOOKUP(C:C,'Follow up.2'!B:B,'Follow up.2'!AF:AF), "mm/yyyy"), "-")</f>
        <v>-</v>
      </c>
      <c r="AO1425" s="6"/>
      <c r="AP1425" s="3"/>
      <c r="AQ1425" s="3"/>
      <c r="AR1425" s="3"/>
      <c r="AS1425" s="3"/>
      <c r="AT1425" s="3"/>
      <c r="AU1425" s="3"/>
      <c r="AV1425" s="3"/>
      <c r="AW1425" s="3"/>
      <c r="AX1425" s="3"/>
      <c r="AY1425" s="3"/>
      <c r="AZ1425" s="3"/>
      <c r="BA1425" s="3"/>
      <c r="BB1425" s="3"/>
      <c r="BC1425" s="3"/>
      <c r="BD1425" s="3"/>
      <c r="BE1425" s="3"/>
      <c r="BF1425" s="3"/>
      <c r="BG1425" s="3"/>
      <c r="BH1425" s="3"/>
      <c r="BI1425" s="3"/>
    </row>
    <row r="1426" ht="12.75" customHeight="1">
      <c r="A1426" s="294"/>
      <c r="B1426" s="294"/>
      <c r="C1426" s="3"/>
      <c r="D1426" s="3"/>
      <c r="E1426" s="3"/>
      <c r="F1426" s="3"/>
      <c r="G1426" s="3"/>
      <c r="H1426" s="193"/>
      <c r="I1426" s="163"/>
      <c r="J1426" s="3"/>
      <c r="K1426" s="5"/>
      <c r="L1426" s="6"/>
      <c r="M1426" s="6"/>
      <c r="N1426" s="291"/>
      <c r="O1426" s="285"/>
      <c r="P1426" s="6"/>
      <c r="Q1426" s="6"/>
      <c r="R1426" s="6"/>
      <c r="S1426" s="6"/>
      <c r="T1426" s="6"/>
      <c r="U1426" s="6"/>
      <c r="V1426" s="6"/>
      <c r="W1426" s="6"/>
      <c r="X1426" s="6"/>
      <c r="Y1426" s="6"/>
      <c r="Z1426" s="38" t="str">
        <f t="array" ref="Z1426">IFERROR(xlookup(C:C,'Follow up.1'!A:A,'Follow up.1'!AF:AF),"-")</f>
        <v>-</v>
      </c>
      <c r="AA1426" s="6"/>
      <c r="AB1426" s="6"/>
      <c r="AC1426" s="6"/>
      <c r="AD1426" s="6"/>
      <c r="AE1426" s="6"/>
      <c r="AF1426" s="6"/>
      <c r="AG1426" s="6"/>
      <c r="AH1426" s="6"/>
      <c r="AI1426" s="6"/>
      <c r="AJ1426" s="6"/>
      <c r="AK1426" s="6"/>
      <c r="AL1426" s="6"/>
      <c r="AM1426" s="6"/>
      <c r="AN1426" s="39" t="str">
        <f t="array" ref="AN1426">IFNA(TEXT(XLOOKUP(C:C,'Follow up.2'!B:B,'Follow up.2'!AF:AF), "mm/yyyy"), "-")</f>
        <v>-</v>
      </c>
      <c r="AO1426" s="6"/>
      <c r="AP1426" s="3"/>
      <c r="AQ1426" s="3"/>
      <c r="AR1426" s="3"/>
      <c r="AS1426" s="3"/>
      <c r="AT1426" s="3"/>
      <c r="AU1426" s="3"/>
      <c r="AV1426" s="3"/>
      <c r="AW1426" s="3"/>
      <c r="AX1426" s="3"/>
      <c r="AY1426" s="3"/>
      <c r="AZ1426" s="3"/>
      <c r="BA1426" s="3"/>
      <c r="BB1426" s="3"/>
      <c r="BC1426" s="3"/>
      <c r="BD1426" s="3"/>
      <c r="BE1426" s="3"/>
      <c r="BF1426" s="3"/>
      <c r="BG1426" s="3"/>
      <c r="BH1426" s="3"/>
      <c r="BI1426" s="3"/>
    </row>
    <row r="1427" ht="12.75" customHeight="1">
      <c r="A1427" s="294"/>
      <c r="B1427" s="294"/>
      <c r="C1427" s="3"/>
      <c r="D1427" s="3"/>
      <c r="E1427" s="3"/>
      <c r="F1427" s="3"/>
      <c r="G1427" s="3"/>
      <c r="H1427" s="193"/>
      <c r="I1427" s="163"/>
      <c r="J1427" s="3"/>
      <c r="K1427" s="5"/>
      <c r="L1427" s="6"/>
      <c r="M1427" s="6"/>
      <c r="N1427" s="291"/>
      <c r="O1427" s="285"/>
      <c r="P1427" s="6"/>
      <c r="Q1427" s="6"/>
      <c r="R1427" s="6"/>
      <c r="S1427" s="6"/>
      <c r="T1427" s="6"/>
      <c r="U1427" s="6"/>
      <c r="V1427" s="6"/>
      <c r="W1427" s="6"/>
      <c r="X1427" s="6"/>
      <c r="Y1427" s="6"/>
      <c r="Z1427" s="38" t="str">
        <f t="array" ref="Z1427">IFERROR(xlookup(C:C,'Follow up.1'!A:A,'Follow up.1'!AF:AF),"-")</f>
        <v>-</v>
      </c>
      <c r="AA1427" s="6"/>
      <c r="AB1427" s="6"/>
      <c r="AC1427" s="6"/>
      <c r="AD1427" s="6"/>
      <c r="AE1427" s="6"/>
      <c r="AF1427" s="6"/>
      <c r="AG1427" s="6"/>
      <c r="AH1427" s="6"/>
      <c r="AI1427" s="6"/>
      <c r="AJ1427" s="6"/>
      <c r="AK1427" s="6"/>
      <c r="AL1427" s="6"/>
      <c r="AM1427" s="6"/>
      <c r="AN1427" s="39" t="str">
        <f t="array" ref="AN1427">IFNA(TEXT(XLOOKUP(C:C,'Follow up.2'!B:B,'Follow up.2'!AF:AF), "mm/yyyy"), "-")</f>
        <v>-</v>
      </c>
      <c r="AO1427" s="6"/>
      <c r="AP1427" s="3"/>
      <c r="AQ1427" s="3"/>
      <c r="AR1427" s="3"/>
      <c r="AS1427" s="3"/>
      <c r="AT1427" s="3"/>
      <c r="AU1427" s="3"/>
      <c r="AV1427" s="3"/>
      <c r="AW1427" s="3"/>
      <c r="AX1427" s="3"/>
      <c r="AY1427" s="3"/>
      <c r="AZ1427" s="3"/>
      <c r="BA1427" s="3"/>
      <c r="BB1427" s="3"/>
      <c r="BC1427" s="3"/>
      <c r="BD1427" s="3"/>
      <c r="BE1427" s="3"/>
      <c r="BF1427" s="3"/>
      <c r="BG1427" s="3"/>
      <c r="BH1427" s="3"/>
      <c r="BI1427" s="3"/>
    </row>
    <row r="1428" ht="12.75" customHeight="1">
      <c r="A1428" s="294"/>
      <c r="B1428" s="294"/>
      <c r="C1428" s="3"/>
      <c r="D1428" s="3"/>
      <c r="E1428" s="3"/>
      <c r="F1428" s="3"/>
      <c r="G1428" s="3"/>
      <c r="H1428" s="193"/>
      <c r="I1428" s="163"/>
      <c r="J1428" s="3"/>
      <c r="K1428" s="5"/>
      <c r="L1428" s="6"/>
      <c r="M1428" s="6"/>
      <c r="N1428" s="232"/>
      <c r="O1428" s="285"/>
      <c r="P1428" s="6"/>
      <c r="Q1428" s="6"/>
      <c r="R1428" s="6"/>
      <c r="S1428" s="6"/>
      <c r="T1428" s="6"/>
      <c r="U1428" s="6"/>
      <c r="V1428" s="6"/>
      <c r="W1428" s="6"/>
      <c r="X1428" s="6"/>
      <c r="Y1428" s="6"/>
      <c r="Z1428" s="38" t="str">
        <f t="array" ref="Z1428">IFERROR(xlookup(C:C,'Follow up.1'!A:A,'Follow up.1'!AF:AF),"-")</f>
        <v>-</v>
      </c>
      <c r="AA1428" s="6"/>
      <c r="AB1428" s="6"/>
      <c r="AC1428" s="6"/>
      <c r="AD1428" s="6"/>
      <c r="AE1428" s="6"/>
      <c r="AF1428" s="6"/>
      <c r="AG1428" s="6"/>
      <c r="AH1428" s="6"/>
      <c r="AI1428" s="6"/>
      <c r="AJ1428" s="6"/>
      <c r="AK1428" s="6"/>
      <c r="AL1428" s="6"/>
      <c r="AM1428" s="6"/>
      <c r="AN1428" s="39" t="str">
        <f t="array" ref="AN1428">IFNA(TEXT(XLOOKUP(C:C,'Follow up.2'!B:B,'Follow up.2'!AF:AF), "mm/yyyy"), "-")</f>
        <v>-</v>
      </c>
      <c r="AO1428" s="6"/>
      <c r="AP1428" s="3"/>
      <c r="AQ1428" s="3"/>
      <c r="AR1428" s="3"/>
      <c r="AS1428" s="3"/>
      <c r="AT1428" s="3"/>
      <c r="AU1428" s="3"/>
      <c r="AV1428" s="3"/>
      <c r="AW1428" s="3"/>
      <c r="AX1428" s="3"/>
      <c r="AY1428" s="3"/>
      <c r="AZ1428" s="3"/>
      <c r="BA1428" s="3"/>
      <c r="BB1428" s="3"/>
      <c r="BC1428" s="3"/>
      <c r="BD1428" s="3"/>
      <c r="BE1428" s="3"/>
      <c r="BF1428" s="3"/>
      <c r="BG1428" s="3"/>
      <c r="BH1428" s="3"/>
      <c r="BI1428" s="3"/>
    </row>
    <row r="1429" ht="12.75" customHeight="1">
      <c r="A1429" s="294"/>
      <c r="B1429" s="294"/>
      <c r="C1429" s="3"/>
      <c r="D1429" s="3"/>
      <c r="E1429" s="3"/>
      <c r="F1429" s="3"/>
      <c r="G1429" s="3"/>
      <c r="H1429" s="193"/>
      <c r="I1429" s="163"/>
      <c r="J1429" s="3"/>
      <c r="K1429" s="5"/>
      <c r="L1429" s="6"/>
      <c r="M1429" s="6"/>
      <c r="N1429" s="232"/>
      <c r="O1429" s="285"/>
      <c r="P1429" s="6"/>
      <c r="Q1429" s="6"/>
      <c r="R1429" s="6"/>
      <c r="S1429" s="6"/>
      <c r="T1429" s="6"/>
      <c r="U1429" s="6"/>
      <c r="V1429" s="6"/>
      <c r="W1429" s="6"/>
      <c r="X1429" s="6"/>
      <c r="Y1429" s="6"/>
      <c r="Z1429" s="38" t="str">
        <f t="array" ref="Z1429">IFERROR(xlookup(C:C,'Follow up.1'!A:A,'Follow up.1'!AF:AF),"-")</f>
        <v>-</v>
      </c>
      <c r="AA1429" s="6"/>
      <c r="AB1429" s="6"/>
      <c r="AC1429" s="6"/>
      <c r="AD1429" s="6"/>
      <c r="AE1429" s="6"/>
      <c r="AF1429" s="6"/>
      <c r="AG1429" s="6"/>
      <c r="AH1429" s="6"/>
      <c r="AI1429" s="6"/>
      <c r="AJ1429" s="6"/>
      <c r="AK1429" s="6"/>
      <c r="AL1429" s="6"/>
      <c r="AM1429" s="6"/>
      <c r="AN1429" s="39" t="str">
        <f t="array" ref="AN1429">IFNA(TEXT(XLOOKUP(C:C,'Follow up.2'!B:B,'Follow up.2'!AF:AF), "mm/yyyy"), "-")</f>
        <v>-</v>
      </c>
      <c r="AO1429" s="6"/>
      <c r="AP1429" s="3"/>
      <c r="AQ1429" s="3"/>
      <c r="AR1429" s="3"/>
      <c r="AS1429" s="3"/>
      <c r="AT1429" s="3"/>
      <c r="AU1429" s="3"/>
      <c r="AV1429" s="3"/>
      <c r="AW1429" s="3"/>
      <c r="AX1429" s="3"/>
      <c r="AY1429" s="3"/>
      <c r="AZ1429" s="3"/>
      <c r="BA1429" s="3"/>
      <c r="BB1429" s="3"/>
      <c r="BC1429" s="3"/>
      <c r="BD1429" s="3"/>
      <c r="BE1429" s="3"/>
      <c r="BF1429" s="3"/>
      <c r="BG1429" s="3"/>
      <c r="BH1429" s="3"/>
      <c r="BI1429" s="3"/>
    </row>
    <row r="1430" ht="12.75" customHeight="1">
      <c r="A1430" s="294"/>
      <c r="B1430" s="294"/>
      <c r="C1430" s="3"/>
      <c r="D1430" s="3"/>
      <c r="E1430" s="3"/>
      <c r="F1430" s="3"/>
      <c r="G1430" s="3"/>
      <c r="H1430" s="193"/>
      <c r="I1430" s="163"/>
      <c r="J1430" s="3"/>
      <c r="K1430" s="5"/>
      <c r="L1430" s="6"/>
      <c r="M1430" s="6"/>
      <c r="N1430" s="232"/>
      <c r="O1430" s="285"/>
      <c r="P1430" s="6"/>
      <c r="Q1430" s="6"/>
      <c r="R1430" s="6"/>
      <c r="S1430" s="6"/>
      <c r="T1430" s="6"/>
      <c r="U1430" s="6"/>
      <c r="V1430" s="6"/>
      <c r="W1430" s="6"/>
      <c r="X1430" s="6"/>
      <c r="Y1430" s="6"/>
      <c r="Z1430" s="38" t="str">
        <f t="array" ref="Z1430">IFERROR(xlookup(C:C,'Follow up.1'!A:A,'Follow up.1'!AF:AF),"-")</f>
        <v>-</v>
      </c>
      <c r="AA1430" s="6"/>
      <c r="AB1430" s="6"/>
      <c r="AC1430" s="6"/>
      <c r="AD1430" s="6"/>
      <c r="AE1430" s="6"/>
      <c r="AF1430" s="6"/>
      <c r="AG1430" s="6"/>
      <c r="AH1430" s="6"/>
      <c r="AI1430" s="6"/>
      <c r="AJ1430" s="6"/>
      <c r="AK1430" s="6"/>
      <c r="AL1430" s="6"/>
      <c r="AM1430" s="6"/>
      <c r="AN1430" s="39" t="str">
        <f t="array" ref="AN1430">IFNA(TEXT(XLOOKUP(C:C,'Follow up.2'!B:B,'Follow up.2'!AF:AF), "mm/yyyy"), "-")</f>
        <v>-</v>
      </c>
      <c r="AO1430" s="6"/>
      <c r="AP1430" s="3"/>
      <c r="AQ1430" s="3"/>
      <c r="AR1430" s="3"/>
      <c r="AS1430" s="3"/>
      <c r="AT1430" s="3"/>
      <c r="AU1430" s="3"/>
      <c r="AV1430" s="3"/>
      <c r="AW1430" s="3"/>
      <c r="AX1430" s="3"/>
      <c r="AY1430" s="3"/>
      <c r="AZ1430" s="3"/>
      <c r="BA1430" s="3"/>
      <c r="BB1430" s="3"/>
      <c r="BC1430" s="3"/>
      <c r="BD1430" s="3"/>
      <c r="BE1430" s="3"/>
      <c r="BF1430" s="3"/>
      <c r="BG1430" s="3"/>
      <c r="BH1430" s="3"/>
      <c r="BI1430" s="3"/>
    </row>
    <row r="1431" ht="12.75" customHeight="1">
      <c r="A1431" s="294"/>
      <c r="B1431" s="294"/>
      <c r="C1431" s="3"/>
      <c r="D1431" s="3"/>
      <c r="E1431" s="3"/>
      <c r="F1431" s="3"/>
      <c r="G1431" s="3"/>
      <c r="H1431" s="193"/>
      <c r="I1431" s="163"/>
      <c r="J1431" s="3"/>
      <c r="K1431" s="5"/>
      <c r="L1431" s="6"/>
      <c r="M1431" s="6"/>
      <c r="N1431" s="232"/>
      <c r="O1431" s="285"/>
      <c r="P1431" s="6"/>
      <c r="Q1431" s="6"/>
      <c r="R1431" s="6"/>
      <c r="S1431" s="6"/>
      <c r="T1431" s="6"/>
      <c r="U1431" s="6"/>
      <c r="V1431" s="6"/>
      <c r="W1431" s="6"/>
      <c r="X1431" s="6"/>
      <c r="Y1431" s="6"/>
      <c r="Z1431" s="38" t="str">
        <f t="array" ref="Z1431">IFERROR(xlookup(C:C,'Follow up.1'!A:A,'Follow up.1'!AF:AF),"-")</f>
        <v>-</v>
      </c>
      <c r="AA1431" s="6"/>
      <c r="AB1431" s="6"/>
      <c r="AC1431" s="6"/>
      <c r="AD1431" s="6"/>
      <c r="AE1431" s="6"/>
      <c r="AF1431" s="6"/>
      <c r="AG1431" s="6"/>
      <c r="AH1431" s="6"/>
      <c r="AI1431" s="6"/>
      <c r="AJ1431" s="6"/>
      <c r="AK1431" s="6"/>
      <c r="AL1431" s="6"/>
      <c r="AM1431" s="6"/>
      <c r="AN1431" s="39" t="str">
        <f t="array" ref="AN1431">IFNA(TEXT(XLOOKUP(C:C,'Follow up.2'!B:B,'Follow up.2'!AF:AF), "mm/yyyy"), "-")</f>
        <v>-</v>
      </c>
      <c r="AO1431" s="6"/>
      <c r="AP1431" s="3"/>
      <c r="AQ1431" s="3"/>
      <c r="AR1431" s="3"/>
      <c r="AS1431" s="3"/>
      <c r="AT1431" s="3"/>
      <c r="AU1431" s="3"/>
      <c r="AV1431" s="3"/>
      <c r="AW1431" s="3"/>
      <c r="AX1431" s="3"/>
      <c r="AY1431" s="3"/>
      <c r="AZ1431" s="3"/>
      <c r="BA1431" s="3"/>
      <c r="BB1431" s="3"/>
      <c r="BC1431" s="3"/>
      <c r="BD1431" s="3"/>
      <c r="BE1431" s="3"/>
      <c r="BF1431" s="3"/>
      <c r="BG1431" s="3"/>
      <c r="BH1431" s="3"/>
      <c r="BI1431" s="3"/>
    </row>
    <row r="1432" ht="12.75" customHeight="1">
      <c r="A1432" s="294"/>
      <c r="B1432" s="294"/>
      <c r="C1432" s="3"/>
      <c r="D1432" s="3"/>
      <c r="E1432" s="3"/>
      <c r="F1432" s="3"/>
      <c r="G1432" s="3"/>
      <c r="H1432" s="193"/>
      <c r="I1432" s="163"/>
      <c r="J1432" s="3"/>
      <c r="K1432" s="5"/>
      <c r="L1432" s="6"/>
      <c r="M1432" s="6"/>
      <c r="N1432" s="232"/>
      <c r="O1432" s="285"/>
      <c r="P1432" s="6"/>
      <c r="Q1432" s="6"/>
      <c r="R1432" s="6"/>
      <c r="S1432" s="6"/>
      <c r="T1432" s="6"/>
      <c r="U1432" s="6"/>
      <c r="V1432" s="6"/>
      <c r="W1432" s="6"/>
      <c r="X1432" s="6"/>
      <c r="Y1432" s="6"/>
      <c r="Z1432" s="38" t="str">
        <f t="array" ref="Z1432">IFERROR(xlookup(C:C,'Follow up.1'!A:A,'Follow up.1'!AF:AF),"-")</f>
        <v>-</v>
      </c>
      <c r="AA1432" s="6"/>
      <c r="AB1432" s="6"/>
      <c r="AC1432" s="6"/>
      <c r="AD1432" s="6"/>
      <c r="AE1432" s="6"/>
      <c r="AF1432" s="6"/>
      <c r="AG1432" s="6"/>
      <c r="AH1432" s="6"/>
      <c r="AI1432" s="6"/>
      <c r="AJ1432" s="6"/>
      <c r="AK1432" s="6"/>
      <c r="AL1432" s="6"/>
      <c r="AM1432" s="6"/>
      <c r="AN1432" s="39" t="str">
        <f t="array" ref="AN1432">IFNA(TEXT(XLOOKUP(C:C,'Follow up.2'!B:B,'Follow up.2'!AF:AF), "mm/yyyy"), "-")</f>
        <v>-</v>
      </c>
      <c r="AO1432" s="6"/>
      <c r="AP1432" s="3"/>
      <c r="AQ1432" s="3"/>
      <c r="AR1432" s="3"/>
      <c r="AS1432" s="3"/>
      <c r="AT1432" s="3"/>
      <c r="AU1432" s="3"/>
      <c r="AV1432" s="3"/>
      <c r="AW1432" s="3"/>
      <c r="AX1432" s="3"/>
      <c r="AY1432" s="3"/>
      <c r="AZ1432" s="3"/>
      <c r="BA1432" s="3"/>
      <c r="BB1432" s="3"/>
      <c r="BC1432" s="3"/>
      <c r="BD1432" s="3"/>
      <c r="BE1432" s="3"/>
      <c r="BF1432" s="3"/>
      <c r="BG1432" s="3"/>
      <c r="BH1432" s="3"/>
      <c r="BI1432" s="3"/>
    </row>
    <row r="1433" ht="12.75" customHeight="1">
      <c r="A1433" s="294"/>
      <c r="B1433" s="294"/>
      <c r="C1433" s="3"/>
      <c r="D1433" s="3"/>
      <c r="E1433" s="3"/>
      <c r="F1433" s="3"/>
      <c r="G1433" s="3"/>
      <c r="H1433" s="193"/>
      <c r="I1433" s="163"/>
      <c r="J1433" s="3"/>
      <c r="K1433" s="5"/>
      <c r="L1433" s="6"/>
      <c r="M1433" s="6"/>
      <c r="N1433" s="232"/>
      <c r="O1433" s="285"/>
      <c r="P1433" s="6"/>
      <c r="Q1433" s="6"/>
      <c r="R1433" s="6"/>
      <c r="S1433" s="6"/>
      <c r="T1433" s="6"/>
      <c r="U1433" s="6"/>
      <c r="V1433" s="6"/>
      <c r="W1433" s="6"/>
      <c r="X1433" s="6"/>
      <c r="Y1433" s="6"/>
      <c r="Z1433" s="38" t="str">
        <f t="array" ref="Z1433">IFERROR(xlookup(C:C,'Follow up.1'!A:A,'Follow up.1'!AF:AF),"-")</f>
        <v>-</v>
      </c>
      <c r="AA1433" s="6"/>
      <c r="AB1433" s="6"/>
      <c r="AC1433" s="6"/>
      <c r="AD1433" s="6"/>
      <c r="AE1433" s="6"/>
      <c r="AF1433" s="6"/>
      <c r="AG1433" s="6"/>
      <c r="AH1433" s="6"/>
      <c r="AI1433" s="6"/>
      <c r="AJ1433" s="6"/>
      <c r="AK1433" s="6"/>
      <c r="AL1433" s="6"/>
      <c r="AM1433" s="6"/>
      <c r="AN1433" s="39" t="str">
        <f t="array" ref="AN1433">IFNA(TEXT(XLOOKUP(C:C,'Follow up.2'!B:B,'Follow up.2'!AF:AF), "mm/yyyy"), "-")</f>
        <v>-</v>
      </c>
      <c r="AO1433" s="6"/>
      <c r="AP1433" s="3"/>
      <c r="AQ1433" s="3"/>
      <c r="AR1433" s="3"/>
      <c r="AS1433" s="3"/>
      <c r="AT1433" s="3"/>
      <c r="AU1433" s="3"/>
      <c r="AV1433" s="3"/>
      <c r="AW1433" s="3"/>
      <c r="AX1433" s="3"/>
      <c r="AY1433" s="3"/>
      <c r="AZ1433" s="3"/>
      <c r="BA1433" s="3"/>
      <c r="BB1433" s="3"/>
      <c r="BC1433" s="3"/>
      <c r="BD1433" s="3"/>
      <c r="BE1433" s="3"/>
      <c r="BF1433" s="3"/>
      <c r="BG1433" s="3"/>
      <c r="BH1433" s="3"/>
      <c r="BI1433" s="3"/>
    </row>
    <row r="1434" ht="12.75" customHeight="1">
      <c r="A1434" s="294"/>
      <c r="B1434" s="294"/>
      <c r="C1434" s="3"/>
      <c r="D1434" s="3"/>
      <c r="E1434" s="3"/>
      <c r="F1434" s="3"/>
      <c r="G1434" s="3"/>
      <c r="H1434" s="193"/>
      <c r="I1434" s="163"/>
      <c r="J1434" s="3"/>
      <c r="K1434" s="5"/>
      <c r="L1434" s="6"/>
      <c r="M1434" s="6"/>
      <c r="N1434" s="232"/>
      <c r="O1434" s="285"/>
      <c r="P1434" s="6"/>
      <c r="Q1434" s="6"/>
      <c r="R1434" s="6"/>
      <c r="S1434" s="6"/>
      <c r="T1434" s="6"/>
      <c r="U1434" s="6"/>
      <c r="V1434" s="6"/>
      <c r="W1434" s="6"/>
      <c r="X1434" s="6"/>
      <c r="Y1434" s="6"/>
      <c r="Z1434" s="38" t="str">
        <f t="array" ref="Z1434">IFERROR(xlookup(C:C,'Follow up.1'!A:A,'Follow up.1'!AF:AF),"-")</f>
        <v>-</v>
      </c>
      <c r="AA1434" s="6"/>
      <c r="AB1434" s="6"/>
      <c r="AC1434" s="6"/>
      <c r="AD1434" s="6"/>
      <c r="AE1434" s="6"/>
      <c r="AF1434" s="6"/>
      <c r="AG1434" s="6"/>
      <c r="AH1434" s="6"/>
      <c r="AI1434" s="6"/>
      <c r="AJ1434" s="6"/>
      <c r="AK1434" s="6"/>
      <c r="AL1434" s="6"/>
      <c r="AM1434" s="6"/>
      <c r="AN1434" s="39" t="str">
        <f t="array" ref="AN1434">IFNA(TEXT(XLOOKUP(C:C,'Follow up.2'!B:B,'Follow up.2'!AF:AF), "mm/yyyy"), "-")</f>
        <v>-</v>
      </c>
      <c r="AO1434" s="6"/>
      <c r="AP1434" s="3"/>
      <c r="AQ1434" s="3"/>
      <c r="AR1434" s="3"/>
      <c r="AS1434" s="3"/>
      <c r="AT1434" s="3"/>
      <c r="AU1434" s="3"/>
      <c r="AV1434" s="3"/>
      <c r="AW1434" s="3"/>
      <c r="AX1434" s="3"/>
      <c r="AY1434" s="3"/>
      <c r="AZ1434" s="3"/>
      <c r="BA1434" s="3"/>
      <c r="BB1434" s="3"/>
      <c r="BC1434" s="3"/>
      <c r="BD1434" s="3"/>
      <c r="BE1434" s="3"/>
      <c r="BF1434" s="3"/>
      <c r="BG1434" s="3"/>
      <c r="BH1434" s="3"/>
      <c r="BI1434" s="3"/>
    </row>
    <row r="1435" ht="12.75" customHeight="1">
      <c r="A1435" s="294"/>
      <c r="B1435" s="294"/>
      <c r="C1435" s="3"/>
      <c r="D1435" s="3"/>
      <c r="E1435" s="3"/>
      <c r="F1435" s="3"/>
      <c r="G1435" s="3"/>
      <c r="H1435" s="193"/>
      <c r="I1435" s="163"/>
      <c r="J1435" s="3"/>
      <c r="K1435" s="5"/>
      <c r="L1435" s="6"/>
      <c r="M1435" s="6"/>
      <c r="N1435" s="232"/>
      <c r="O1435" s="285"/>
      <c r="P1435" s="6"/>
      <c r="Q1435" s="6"/>
      <c r="R1435" s="6"/>
      <c r="S1435" s="6"/>
      <c r="T1435" s="6"/>
      <c r="U1435" s="6"/>
      <c r="V1435" s="6"/>
      <c r="W1435" s="6"/>
      <c r="X1435" s="6"/>
      <c r="Y1435" s="6"/>
      <c r="Z1435" s="38" t="str">
        <f t="array" ref="Z1435">IFERROR(xlookup(C:C,'Follow up.1'!A:A,'Follow up.1'!AF:AF),"-")</f>
        <v>-</v>
      </c>
      <c r="AA1435" s="6"/>
      <c r="AB1435" s="6"/>
      <c r="AC1435" s="6"/>
      <c r="AD1435" s="6"/>
      <c r="AE1435" s="6"/>
      <c r="AF1435" s="6"/>
      <c r="AG1435" s="6"/>
      <c r="AH1435" s="6"/>
      <c r="AI1435" s="6"/>
      <c r="AJ1435" s="6"/>
      <c r="AK1435" s="6"/>
      <c r="AL1435" s="6"/>
      <c r="AM1435" s="6"/>
      <c r="AN1435" s="39" t="str">
        <f t="array" ref="AN1435">IFNA(TEXT(XLOOKUP(C:C,'Follow up.2'!B:B,'Follow up.2'!AF:AF), "mm/yyyy"), "-")</f>
        <v>-</v>
      </c>
      <c r="AO1435" s="6"/>
      <c r="AP1435" s="3"/>
      <c r="AQ1435" s="3"/>
      <c r="AR1435" s="3"/>
      <c r="AS1435" s="3"/>
      <c r="AT1435" s="3"/>
      <c r="AU1435" s="3"/>
      <c r="AV1435" s="3"/>
      <c r="AW1435" s="3"/>
      <c r="AX1435" s="3"/>
      <c r="AY1435" s="3"/>
      <c r="AZ1435" s="3"/>
      <c r="BA1435" s="3"/>
      <c r="BB1435" s="3"/>
      <c r="BC1435" s="3"/>
      <c r="BD1435" s="3"/>
      <c r="BE1435" s="3"/>
      <c r="BF1435" s="3"/>
      <c r="BG1435" s="3"/>
      <c r="BH1435" s="3"/>
      <c r="BI1435" s="3"/>
    </row>
    <row r="1436" ht="12.75" customHeight="1">
      <c r="A1436" s="294"/>
      <c r="B1436" s="294"/>
      <c r="C1436" s="3"/>
      <c r="D1436" s="3"/>
      <c r="E1436" s="3"/>
      <c r="F1436" s="3"/>
      <c r="G1436" s="3"/>
      <c r="H1436" s="193"/>
      <c r="I1436" s="163"/>
      <c r="J1436" s="3"/>
      <c r="K1436" s="5"/>
      <c r="L1436" s="6"/>
      <c r="M1436" s="6"/>
      <c r="N1436" s="232"/>
      <c r="O1436" s="285"/>
      <c r="P1436" s="6"/>
      <c r="Q1436" s="6"/>
      <c r="R1436" s="6"/>
      <c r="S1436" s="6"/>
      <c r="T1436" s="6"/>
      <c r="U1436" s="6"/>
      <c r="V1436" s="6"/>
      <c r="W1436" s="6"/>
      <c r="X1436" s="6"/>
      <c r="Y1436" s="6"/>
      <c r="Z1436" s="38" t="str">
        <f t="array" ref="Z1436">IFERROR(xlookup(C:C,'Follow up.1'!A:A,'Follow up.1'!AF:AF),"-")</f>
        <v>-</v>
      </c>
      <c r="AA1436" s="6"/>
      <c r="AB1436" s="6"/>
      <c r="AC1436" s="6"/>
      <c r="AD1436" s="6"/>
      <c r="AE1436" s="6"/>
      <c r="AF1436" s="6"/>
      <c r="AG1436" s="6"/>
      <c r="AH1436" s="6"/>
      <c r="AI1436" s="6"/>
      <c r="AJ1436" s="6"/>
      <c r="AK1436" s="6"/>
      <c r="AL1436" s="6"/>
      <c r="AM1436" s="6"/>
      <c r="AN1436" s="39" t="str">
        <f t="array" ref="AN1436">IFNA(TEXT(XLOOKUP(C:C,'Follow up.2'!B:B,'Follow up.2'!AF:AF), "mm/yyyy"), "-")</f>
        <v>-</v>
      </c>
      <c r="AO1436" s="6"/>
      <c r="AP1436" s="3"/>
      <c r="AQ1436" s="3"/>
      <c r="AR1436" s="3"/>
      <c r="AS1436" s="3"/>
      <c r="AT1436" s="3"/>
      <c r="AU1436" s="3"/>
      <c r="AV1436" s="3"/>
      <c r="AW1436" s="3"/>
      <c r="AX1436" s="3"/>
      <c r="AY1436" s="3"/>
      <c r="AZ1436" s="3"/>
      <c r="BA1436" s="3"/>
      <c r="BB1436" s="3"/>
      <c r="BC1436" s="3"/>
      <c r="BD1436" s="3"/>
      <c r="BE1436" s="3"/>
      <c r="BF1436" s="3"/>
      <c r="BG1436" s="3"/>
      <c r="BH1436" s="3"/>
      <c r="BI1436" s="3"/>
    </row>
    <row r="1437" ht="12.75" customHeight="1">
      <c r="A1437" s="294"/>
      <c r="B1437" s="294"/>
      <c r="C1437" s="3"/>
      <c r="D1437" s="3"/>
      <c r="E1437" s="3"/>
      <c r="F1437" s="3"/>
      <c r="G1437" s="3"/>
      <c r="H1437" s="193"/>
      <c r="I1437" s="163"/>
      <c r="J1437" s="3"/>
      <c r="K1437" s="5"/>
      <c r="L1437" s="6"/>
      <c r="M1437" s="6"/>
      <c r="N1437" s="232"/>
      <c r="O1437" s="285"/>
      <c r="P1437" s="6"/>
      <c r="Q1437" s="6"/>
      <c r="R1437" s="6"/>
      <c r="S1437" s="6"/>
      <c r="T1437" s="6"/>
      <c r="U1437" s="6"/>
      <c r="V1437" s="6"/>
      <c r="W1437" s="6"/>
      <c r="X1437" s="6"/>
      <c r="Y1437" s="6"/>
      <c r="Z1437" s="38" t="str">
        <f t="array" ref="Z1437">IFERROR(xlookup(C:C,'Follow up.1'!A:A,'Follow up.1'!AF:AF),"-")</f>
        <v>-</v>
      </c>
      <c r="AA1437" s="6"/>
      <c r="AB1437" s="6"/>
      <c r="AC1437" s="6"/>
      <c r="AD1437" s="6"/>
      <c r="AE1437" s="6"/>
      <c r="AF1437" s="6"/>
      <c r="AG1437" s="6"/>
      <c r="AH1437" s="6"/>
      <c r="AI1437" s="6"/>
      <c r="AJ1437" s="6"/>
      <c r="AK1437" s="6"/>
      <c r="AL1437" s="6"/>
      <c r="AM1437" s="6"/>
      <c r="AN1437" s="39" t="str">
        <f t="array" ref="AN1437">IFNA(TEXT(XLOOKUP(C:C,'Follow up.2'!B:B,'Follow up.2'!AF:AF), "mm/yyyy"), "-")</f>
        <v>-</v>
      </c>
      <c r="AO1437" s="6"/>
      <c r="AP1437" s="3"/>
      <c r="AQ1437" s="3"/>
      <c r="AR1437" s="3"/>
      <c r="AS1437" s="3"/>
      <c r="AT1437" s="3"/>
      <c r="AU1437" s="3"/>
      <c r="AV1437" s="3"/>
      <c r="AW1437" s="3"/>
      <c r="AX1437" s="3"/>
      <c r="AY1437" s="3"/>
      <c r="AZ1437" s="3"/>
      <c r="BA1437" s="3"/>
      <c r="BB1437" s="3"/>
      <c r="BC1437" s="3"/>
      <c r="BD1437" s="3"/>
      <c r="BE1437" s="3"/>
      <c r="BF1437" s="3"/>
      <c r="BG1437" s="3"/>
      <c r="BH1437" s="3"/>
      <c r="BI1437" s="3"/>
    </row>
    <row r="1438" ht="12.75" customHeight="1">
      <c r="A1438" s="294"/>
      <c r="B1438" s="294"/>
      <c r="C1438" s="3"/>
      <c r="D1438" s="3"/>
      <c r="E1438" s="3"/>
      <c r="F1438" s="3"/>
      <c r="G1438" s="3"/>
      <c r="H1438" s="193"/>
      <c r="I1438" s="163"/>
      <c r="J1438" s="3"/>
      <c r="K1438" s="5"/>
      <c r="L1438" s="6"/>
      <c r="M1438" s="6"/>
      <c r="N1438" s="232"/>
      <c r="O1438" s="285"/>
      <c r="P1438" s="6"/>
      <c r="Q1438" s="6"/>
      <c r="R1438" s="6"/>
      <c r="S1438" s="6"/>
      <c r="T1438" s="6"/>
      <c r="U1438" s="6"/>
      <c r="V1438" s="6"/>
      <c r="W1438" s="6"/>
      <c r="X1438" s="6"/>
      <c r="Y1438" s="6"/>
      <c r="Z1438" s="38" t="str">
        <f t="array" ref="Z1438">IFERROR(xlookup(C:C,'Follow up.1'!A:A,'Follow up.1'!AF:AF),"-")</f>
        <v>-</v>
      </c>
      <c r="AA1438" s="6"/>
      <c r="AB1438" s="6"/>
      <c r="AC1438" s="6"/>
      <c r="AD1438" s="6"/>
      <c r="AE1438" s="6"/>
      <c r="AF1438" s="6"/>
      <c r="AG1438" s="6"/>
      <c r="AH1438" s="6"/>
      <c r="AI1438" s="6"/>
      <c r="AJ1438" s="6"/>
      <c r="AK1438" s="6"/>
      <c r="AL1438" s="6"/>
      <c r="AM1438" s="6"/>
      <c r="AN1438" s="39" t="str">
        <f t="array" ref="AN1438">IFNA(TEXT(XLOOKUP(C:C,'Follow up.2'!B:B,'Follow up.2'!AF:AF), "mm/yyyy"), "-")</f>
        <v>-</v>
      </c>
      <c r="AO1438" s="6"/>
      <c r="AP1438" s="3"/>
      <c r="AQ1438" s="3"/>
      <c r="AR1438" s="3"/>
      <c r="AS1438" s="3"/>
      <c r="AT1438" s="3"/>
      <c r="AU1438" s="3"/>
      <c r="AV1438" s="3"/>
      <c r="AW1438" s="3"/>
      <c r="AX1438" s="3"/>
      <c r="AY1438" s="3"/>
      <c r="AZ1438" s="3"/>
      <c r="BA1438" s="3"/>
      <c r="BB1438" s="3"/>
      <c r="BC1438" s="3"/>
      <c r="BD1438" s="3"/>
      <c r="BE1438" s="3"/>
      <c r="BF1438" s="3"/>
      <c r="BG1438" s="3"/>
      <c r="BH1438" s="3"/>
      <c r="BI1438" s="3"/>
    </row>
    <row r="1439" ht="12.75" customHeight="1">
      <c r="A1439" s="294"/>
      <c r="B1439" s="294"/>
      <c r="C1439" s="3"/>
      <c r="D1439" s="3"/>
      <c r="E1439" s="3"/>
      <c r="F1439" s="3"/>
      <c r="G1439" s="3"/>
      <c r="H1439" s="193"/>
      <c r="I1439" s="163"/>
      <c r="J1439" s="3"/>
      <c r="K1439" s="5"/>
      <c r="L1439" s="6"/>
      <c r="M1439" s="6"/>
      <c r="N1439" s="232"/>
      <c r="O1439" s="285"/>
      <c r="P1439" s="6"/>
      <c r="Q1439" s="6"/>
      <c r="R1439" s="6"/>
      <c r="S1439" s="6"/>
      <c r="T1439" s="6"/>
      <c r="U1439" s="6"/>
      <c r="V1439" s="6"/>
      <c r="W1439" s="6"/>
      <c r="X1439" s="6"/>
      <c r="Y1439" s="6"/>
      <c r="Z1439" s="38" t="str">
        <f t="array" ref="Z1439">IFERROR(xlookup(C:C,'Follow up.1'!A:A,'Follow up.1'!AF:AF),"-")</f>
        <v>-</v>
      </c>
      <c r="AA1439" s="6"/>
      <c r="AB1439" s="6"/>
      <c r="AC1439" s="6"/>
      <c r="AD1439" s="6"/>
      <c r="AE1439" s="6"/>
      <c r="AF1439" s="6"/>
      <c r="AG1439" s="6"/>
      <c r="AH1439" s="6"/>
      <c r="AI1439" s="6"/>
      <c r="AJ1439" s="6"/>
      <c r="AK1439" s="6"/>
      <c r="AL1439" s="6"/>
      <c r="AM1439" s="6"/>
      <c r="AN1439" s="39" t="str">
        <f t="array" ref="AN1439">IFNA(TEXT(XLOOKUP(C:C,'Follow up.2'!B:B,'Follow up.2'!AF:AF), "mm/yyyy"), "-")</f>
        <v>-</v>
      </c>
      <c r="AO1439" s="6"/>
      <c r="AP1439" s="3"/>
      <c r="AQ1439" s="3"/>
      <c r="AR1439" s="3"/>
      <c r="AS1439" s="3"/>
      <c r="AT1439" s="3"/>
      <c r="AU1439" s="3"/>
      <c r="AV1439" s="3"/>
      <c r="AW1439" s="3"/>
      <c r="AX1439" s="3"/>
      <c r="AY1439" s="3"/>
      <c r="AZ1439" s="3"/>
      <c r="BA1439" s="3"/>
      <c r="BB1439" s="3"/>
      <c r="BC1439" s="3"/>
      <c r="BD1439" s="3"/>
      <c r="BE1439" s="3"/>
      <c r="BF1439" s="3"/>
      <c r="BG1439" s="3"/>
      <c r="BH1439" s="3"/>
      <c r="BI1439" s="3"/>
    </row>
    <row r="1440" ht="12.75" customHeight="1">
      <c r="A1440" s="294"/>
      <c r="B1440" s="294"/>
      <c r="C1440" s="3"/>
      <c r="D1440" s="3"/>
      <c r="E1440" s="3"/>
      <c r="F1440" s="3"/>
      <c r="G1440" s="3"/>
      <c r="H1440" s="193"/>
      <c r="I1440" s="163"/>
      <c r="J1440" s="3"/>
      <c r="K1440" s="5"/>
      <c r="L1440" s="6"/>
      <c r="M1440" s="6"/>
      <c r="N1440" s="232"/>
      <c r="O1440" s="285"/>
      <c r="P1440" s="6"/>
      <c r="Q1440" s="6"/>
      <c r="R1440" s="6"/>
      <c r="S1440" s="6"/>
      <c r="T1440" s="6"/>
      <c r="U1440" s="6"/>
      <c r="V1440" s="6"/>
      <c r="W1440" s="6"/>
      <c r="X1440" s="6"/>
      <c r="Y1440" s="6"/>
      <c r="Z1440" s="38" t="str">
        <f t="array" ref="Z1440">IFERROR(xlookup(C:C,'Follow up.1'!A:A,'Follow up.1'!AF:AF),"-")</f>
        <v>-</v>
      </c>
      <c r="AA1440" s="6"/>
      <c r="AB1440" s="6"/>
      <c r="AC1440" s="6"/>
      <c r="AD1440" s="6"/>
      <c r="AE1440" s="6"/>
      <c r="AF1440" s="6"/>
      <c r="AG1440" s="6"/>
      <c r="AH1440" s="6"/>
      <c r="AI1440" s="6"/>
      <c r="AJ1440" s="6"/>
      <c r="AK1440" s="6"/>
      <c r="AL1440" s="6"/>
      <c r="AM1440" s="6"/>
      <c r="AN1440" s="39" t="str">
        <f t="array" ref="AN1440">IFNA(TEXT(XLOOKUP(C:C,'Follow up.2'!B:B,'Follow up.2'!AF:AF), "mm/yyyy"), "-")</f>
        <v>-</v>
      </c>
      <c r="AO1440" s="6"/>
      <c r="AP1440" s="3"/>
      <c r="AQ1440" s="3"/>
      <c r="AR1440" s="3"/>
      <c r="AS1440" s="3"/>
      <c r="AT1440" s="3"/>
      <c r="AU1440" s="3"/>
      <c r="AV1440" s="3"/>
      <c r="AW1440" s="3"/>
      <c r="AX1440" s="3"/>
      <c r="AY1440" s="3"/>
      <c r="AZ1440" s="3"/>
      <c r="BA1440" s="3"/>
      <c r="BB1440" s="3"/>
      <c r="BC1440" s="3"/>
      <c r="BD1440" s="3"/>
      <c r="BE1440" s="3"/>
      <c r="BF1440" s="3"/>
      <c r="BG1440" s="3"/>
      <c r="BH1440" s="3"/>
      <c r="BI1440" s="3"/>
    </row>
    <row r="1441" ht="12.75" customHeight="1">
      <c r="A1441" s="294"/>
      <c r="B1441" s="294"/>
      <c r="C1441" s="3"/>
      <c r="D1441" s="3"/>
      <c r="E1441" s="3"/>
      <c r="F1441" s="3"/>
      <c r="G1441" s="3"/>
      <c r="H1441" s="193"/>
      <c r="I1441" s="163"/>
      <c r="J1441" s="3"/>
      <c r="K1441" s="5"/>
      <c r="L1441" s="6"/>
      <c r="M1441" s="6"/>
      <c r="N1441" s="232"/>
      <c r="O1441" s="285"/>
      <c r="P1441" s="6"/>
      <c r="Q1441" s="6"/>
      <c r="R1441" s="6"/>
      <c r="S1441" s="6"/>
      <c r="T1441" s="6"/>
      <c r="U1441" s="6"/>
      <c r="V1441" s="6"/>
      <c r="W1441" s="6"/>
      <c r="X1441" s="6"/>
      <c r="Y1441" s="6"/>
      <c r="Z1441" s="38" t="str">
        <f t="array" ref="Z1441">IFERROR(xlookup(C:C,'Follow up.1'!A:A,'Follow up.1'!AF:AF),"-")</f>
        <v>-</v>
      </c>
      <c r="AA1441" s="6"/>
      <c r="AB1441" s="6"/>
      <c r="AC1441" s="6"/>
      <c r="AD1441" s="6"/>
      <c r="AE1441" s="6"/>
      <c r="AF1441" s="6"/>
      <c r="AG1441" s="6"/>
      <c r="AH1441" s="6"/>
      <c r="AI1441" s="6"/>
      <c r="AJ1441" s="6"/>
      <c r="AK1441" s="6"/>
      <c r="AL1441" s="6"/>
      <c r="AM1441" s="6"/>
      <c r="AN1441" s="39" t="str">
        <f t="array" ref="AN1441">IFNA(TEXT(XLOOKUP(C:C,'Follow up.2'!B:B,'Follow up.2'!AF:AF), "mm/yyyy"), "-")</f>
        <v>-</v>
      </c>
      <c r="AO1441" s="6"/>
      <c r="AP1441" s="3"/>
      <c r="AQ1441" s="3"/>
      <c r="AR1441" s="3"/>
      <c r="AS1441" s="3"/>
      <c r="AT1441" s="3"/>
      <c r="AU1441" s="3"/>
      <c r="AV1441" s="3"/>
      <c r="AW1441" s="3"/>
      <c r="AX1441" s="3"/>
      <c r="AY1441" s="3"/>
      <c r="AZ1441" s="3"/>
      <c r="BA1441" s="3"/>
      <c r="BB1441" s="3"/>
      <c r="BC1441" s="3"/>
      <c r="BD1441" s="3"/>
      <c r="BE1441" s="3"/>
      <c r="BF1441" s="3"/>
      <c r="BG1441" s="3"/>
      <c r="BH1441" s="3"/>
      <c r="BI1441" s="3"/>
    </row>
    <row r="1442" ht="12.75" customHeight="1">
      <c r="A1442" s="294"/>
      <c r="B1442" s="294"/>
      <c r="C1442" s="3"/>
      <c r="D1442" s="3"/>
      <c r="E1442" s="3"/>
      <c r="F1442" s="3"/>
      <c r="G1442" s="3"/>
      <c r="H1442" s="193"/>
      <c r="I1442" s="163"/>
      <c r="J1442" s="3"/>
      <c r="K1442" s="5"/>
      <c r="L1442" s="6"/>
      <c r="M1442" s="6"/>
      <c r="N1442" s="291"/>
      <c r="O1442" s="285"/>
      <c r="P1442" s="6"/>
      <c r="Q1442" s="6"/>
      <c r="R1442" s="6"/>
      <c r="S1442" s="6"/>
      <c r="T1442" s="6"/>
      <c r="U1442" s="6"/>
      <c r="V1442" s="6"/>
      <c r="W1442" s="6"/>
      <c r="X1442" s="6"/>
      <c r="Y1442" s="6"/>
      <c r="Z1442" s="38" t="str">
        <f t="array" ref="Z1442">IFERROR(xlookup(C:C,'Follow up.1'!A:A,'Follow up.1'!AF:AF),"-")</f>
        <v>-</v>
      </c>
      <c r="AA1442" s="6"/>
      <c r="AB1442" s="6"/>
      <c r="AC1442" s="6"/>
      <c r="AD1442" s="6"/>
      <c r="AE1442" s="6"/>
      <c r="AF1442" s="6"/>
      <c r="AG1442" s="6"/>
      <c r="AH1442" s="6"/>
      <c r="AI1442" s="6"/>
      <c r="AJ1442" s="6"/>
      <c r="AK1442" s="6"/>
      <c r="AL1442" s="6"/>
      <c r="AM1442" s="6"/>
      <c r="AN1442" s="39" t="str">
        <f t="array" ref="AN1442">IFNA(TEXT(XLOOKUP(C:C,'Follow up.2'!B:B,'Follow up.2'!AF:AF), "mm/yyyy"), "-")</f>
        <v>-</v>
      </c>
      <c r="AO1442" s="6"/>
      <c r="AP1442" s="3"/>
      <c r="AQ1442" s="3"/>
      <c r="AR1442" s="3"/>
      <c r="AS1442" s="3"/>
      <c r="AT1442" s="3"/>
      <c r="AU1442" s="3"/>
      <c r="AV1442" s="3"/>
      <c r="AW1442" s="3"/>
      <c r="AX1442" s="3"/>
      <c r="AY1442" s="3"/>
      <c r="AZ1442" s="3"/>
      <c r="BA1442" s="3"/>
      <c r="BB1442" s="3"/>
      <c r="BC1442" s="3"/>
      <c r="BD1442" s="3"/>
      <c r="BE1442" s="3"/>
      <c r="BF1442" s="3"/>
      <c r="BG1442" s="3"/>
      <c r="BH1442" s="3"/>
      <c r="BI1442" s="3"/>
    </row>
    <row r="1443" ht="12.75" customHeight="1">
      <c r="A1443" s="294"/>
      <c r="B1443" s="294"/>
      <c r="C1443" s="3"/>
      <c r="D1443" s="3"/>
      <c r="E1443" s="3"/>
      <c r="F1443" s="3"/>
      <c r="G1443" s="3"/>
      <c r="H1443" s="193"/>
      <c r="I1443" s="163"/>
      <c r="J1443" s="3"/>
      <c r="K1443" s="5"/>
      <c r="L1443" s="6"/>
      <c r="M1443" s="6"/>
      <c r="N1443" s="291"/>
      <c r="O1443" s="285"/>
      <c r="P1443" s="6"/>
      <c r="Q1443" s="6"/>
      <c r="R1443" s="6"/>
      <c r="S1443" s="6"/>
      <c r="T1443" s="6"/>
      <c r="U1443" s="6"/>
      <c r="V1443" s="6"/>
      <c r="W1443" s="6"/>
      <c r="X1443" s="6"/>
      <c r="Y1443" s="6"/>
      <c r="Z1443" s="38" t="str">
        <f t="array" ref="Z1443">IFERROR(xlookup(C:C,'Follow up.1'!A:A,'Follow up.1'!AF:AF),"-")</f>
        <v>-</v>
      </c>
      <c r="AA1443" s="6"/>
      <c r="AB1443" s="6"/>
      <c r="AC1443" s="6"/>
      <c r="AD1443" s="6"/>
      <c r="AE1443" s="6"/>
      <c r="AF1443" s="6"/>
      <c r="AG1443" s="6"/>
      <c r="AH1443" s="6"/>
      <c r="AI1443" s="6"/>
      <c r="AJ1443" s="6"/>
      <c r="AK1443" s="6"/>
      <c r="AL1443" s="6"/>
      <c r="AM1443" s="6"/>
      <c r="AN1443" s="39" t="str">
        <f t="array" ref="AN1443">IFNA(TEXT(XLOOKUP(C:C,'Follow up.2'!B:B,'Follow up.2'!AF:AF), "mm/yyyy"), "-")</f>
        <v>-</v>
      </c>
      <c r="AO1443" s="6"/>
      <c r="AP1443" s="3"/>
      <c r="AQ1443" s="3"/>
      <c r="AR1443" s="3"/>
      <c r="AS1443" s="3"/>
      <c r="AT1443" s="3"/>
      <c r="AU1443" s="3"/>
      <c r="AV1443" s="3"/>
      <c r="AW1443" s="3"/>
      <c r="AX1443" s="3"/>
      <c r="AY1443" s="3"/>
      <c r="AZ1443" s="3"/>
      <c r="BA1443" s="3"/>
      <c r="BB1443" s="3"/>
      <c r="BC1443" s="3"/>
      <c r="BD1443" s="3"/>
      <c r="BE1443" s="3"/>
      <c r="BF1443" s="3"/>
      <c r="BG1443" s="3"/>
      <c r="BH1443" s="3"/>
      <c r="BI1443" s="3"/>
    </row>
    <row r="1444" ht="12.75" customHeight="1">
      <c r="A1444" s="294"/>
      <c r="B1444" s="294"/>
      <c r="C1444" s="3"/>
      <c r="D1444" s="3"/>
      <c r="E1444" s="3"/>
      <c r="F1444" s="3"/>
      <c r="G1444" s="3"/>
      <c r="H1444" s="193"/>
      <c r="I1444" s="163"/>
      <c r="J1444" s="3"/>
      <c r="K1444" s="5"/>
      <c r="L1444" s="6"/>
      <c r="M1444" s="6"/>
      <c r="N1444" s="291"/>
      <c r="O1444" s="285"/>
      <c r="P1444" s="6"/>
      <c r="Q1444" s="6"/>
      <c r="R1444" s="6"/>
      <c r="S1444" s="6"/>
      <c r="T1444" s="6"/>
      <c r="U1444" s="6"/>
      <c r="V1444" s="6"/>
      <c r="W1444" s="6"/>
      <c r="X1444" s="6"/>
      <c r="Y1444" s="6"/>
      <c r="Z1444" s="38" t="str">
        <f t="array" ref="Z1444">IFERROR(xlookup(C:C,'Follow up.1'!A:A,'Follow up.1'!AF:AF),"-")</f>
        <v>-</v>
      </c>
      <c r="AA1444" s="6"/>
      <c r="AB1444" s="6"/>
      <c r="AC1444" s="6"/>
      <c r="AD1444" s="6"/>
      <c r="AE1444" s="6"/>
      <c r="AF1444" s="6"/>
      <c r="AG1444" s="6"/>
      <c r="AH1444" s="6"/>
      <c r="AI1444" s="6"/>
      <c r="AJ1444" s="6"/>
      <c r="AK1444" s="6"/>
      <c r="AL1444" s="6"/>
      <c r="AM1444" s="6"/>
      <c r="AN1444" s="39" t="str">
        <f t="array" ref="AN1444">IFNA(TEXT(XLOOKUP(C:C,'Follow up.2'!B:B,'Follow up.2'!AF:AF), "mm/yyyy"), "-")</f>
        <v>-</v>
      </c>
      <c r="AO1444" s="6"/>
      <c r="AP1444" s="3"/>
      <c r="AQ1444" s="3"/>
      <c r="AR1444" s="3"/>
      <c r="AS1444" s="3"/>
      <c r="AT1444" s="3"/>
      <c r="AU1444" s="3"/>
      <c r="AV1444" s="3"/>
      <c r="AW1444" s="3"/>
      <c r="AX1444" s="3"/>
      <c r="AY1444" s="3"/>
      <c r="AZ1444" s="3"/>
      <c r="BA1444" s="3"/>
      <c r="BB1444" s="3"/>
      <c r="BC1444" s="3"/>
      <c r="BD1444" s="3"/>
      <c r="BE1444" s="3"/>
      <c r="BF1444" s="3"/>
      <c r="BG1444" s="3"/>
      <c r="BH1444" s="3"/>
      <c r="BI1444" s="3"/>
    </row>
    <row r="1445" ht="12.75" customHeight="1">
      <c r="A1445" s="294"/>
      <c r="B1445" s="294"/>
      <c r="C1445" s="3"/>
      <c r="D1445" s="3"/>
      <c r="E1445" s="3"/>
      <c r="F1445" s="3"/>
      <c r="G1445" s="3"/>
      <c r="H1445" s="193"/>
      <c r="I1445" s="163"/>
      <c r="J1445" s="3"/>
      <c r="K1445" s="5"/>
      <c r="L1445" s="6"/>
      <c r="M1445" s="6"/>
      <c r="N1445" s="232"/>
      <c r="O1445" s="285"/>
      <c r="P1445" s="6"/>
      <c r="Q1445" s="6"/>
      <c r="R1445" s="6"/>
      <c r="S1445" s="6"/>
      <c r="T1445" s="6"/>
      <c r="U1445" s="6"/>
      <c r="V1445" s="6"/>
      <c r="W1445" s="6"/>
      <c r="X1445" s="6"/>
      <c r="Y1445" s="6"/>
      <c r="Z1445" s="38" t="str">
        <f t="array" ref="Z1445">IFERROR(xlookup(C:C,'Follow up.1'!A:A,'Follow up.1'!AF:AF),"-")</f>
        <v>-</v>
      </c>
      <c r="AA1445" s="6"/>
      <c r="AB1445" s="6"/>
      <c r="AC1445" s="6"/>
      <c r="AD1445" s="6"/>
      <c r="AE1445" s="6"/>
      <c r="AF1445" s="6"/>
      <c r="AG1445" s="6"/>
      <c r="AH1445" s="6"/>
      <c r="AI1445" s="6"/>
      <c r="AJ1445" s="6"/>
      <c r="AK1445" s="6"/>
      <c r="AL1445" s="6"/>
      <c r="AM1445" s="6"/>
      <c r="AN1445" s="39" t="str">
        <f t="array" ref="AN1445">IFNA(TEXT(XLOOKUP(C:C,'Follow up.2'!B:B,'Follow up.2'!AF:AF), "mm/yyyy"), "-")</f>
        <v>-</v>
      </c>
      <c r="AO1445" s="6"/>
      <c r="AP1445" s="3"/>
      <c r="AQ1445" s="3"/>
      <c r="AR1445" s="3"/>
      <c r="AS1445" s="3"/>
      <c r="AT1445" s="3"/>
      <c r="AU1445" s="3"/>
      <c r="AV1445" s="3"/>
      <c r="AW1445" s="3"/>
      <c r="AX1445" s="3"/>
      <c r="AY1445" s="3"/>
      <c r="AZ1445" s="3"/>
      <c r="BA1445" s="3"/>
      <c r="BB1445" s="3"/>
      <c r="BC1445" s="3"/>
      <c r="BD1445" s="3"/>
      <c r="BE1445" s="3"/>
      <c r="BF1445" s="3"/>
      <c r="BG1445" s="3"/>
      <c r="BH1445" s="3"/>
      <c r="BI1445" s="3"/>
    </row>
    <row r="1446" ht="12.75" customHeight="1">
      <c r="A1446" s="294"/>
      <c r="B1446" s="294"/>
      <c r="C1446" s="3"/>
      <c r="D1446" s="3"/>
      <c r="E1446" s="3"/>
      <c r="F1446" s="3"/>
      <c r="G1446" s="3"/>
      <c r="H1446" s="193"/>
      <c r="I1446" s="163"/>
      <c r="J1446" s="3"/>
      <c r="K1446" s="5"/>
      <c r="L1446" s="6"/>
      <c r="M1446" s="6"/>
      <c r="N1446" s="232"/>
      <c r="O1446" s="285"/>
      <c r="P1446" s="6"/>
      <c r="Q1446" s="6"/>
      <c r="R1446" s="6"/>
      <c r="S1446" s="6"/>
      <c r="T1446" s="6"/>
      <c r="U1446" s="6"/>
      <c r="V1446" s="6"/>
      <c r="W1446" s="6"/>
      <c r="X1446" s="6"/>
      <c r="Y1446" s="6"/>
      <c r="Z1446" s="38" t="str">
        <f t="array" ref="Z1446">IFERROR(xlookup(C:C,'Follow up.1'!A:A,'Follow up.1'!AF:AF),"-")</f>
        <v>-</v>
      </c>
      <c r="AA1446" s="6"/>
      <c r="AB1446" s="6"/>
      <c r="AC1446" s="6"/>
      <c r="AD1446" s="6"/>
      <c r="AE1446" s="6"/>
      <c r="AF1446" s="6"/>
      <c r="AG1446" s="6"/>
      <c r="AH1446" s="6"/>
      <c r="AI1446" s="6"/>
      <c r="AJ1446" s="6"/>
      <c r="AK1446" s="6"/>
      <c r="AL1446" s="6"/>
      <c r="AM1446" s="6"/>
      <c r="AN1446" s="39" t="str">
        <f t="array" ref="AN1446">IFNA(TEXT(XLOOKUP(C:C,'Follow up.2'!B:B,'Follow up.2'!AF:AF), "mm/yyyy"), "-")</f>
        <v>-</v>
      </c>
      <c r="AO1446" s="6"/>
      <c r="AP1446" s="3"/>
      <c r="AQ1446" s="3"/>
      <c r="AR1446" s="3"/>
      <c r="AS1446" s="3"/>
      <c r="AT1446" s="3"/>
      <c r="AU1446" s="3"/>
      <c r="AV1446" s="3"/>
      <c r="AW1446" s="3"/>
      <c r="AX1446" s="3"/>
      <c r="AY1446" s="3"/>
      <c r="AZ1446" s="3"/>
      <c r="BA1446" s="3"/>
      <c r="BB1446" s="3"/>
      <c r="BC1446" s="3"/>
      <c r="BD1446" s="3"/>
      <c r="BE1446" s="3"/>
      <c r="BF1446" s="3"/>
      <c r="BG1446" s="3"/>
      <c r="BH1446" s="3"/>
      <c r="BI1446" s="3"/>
    </row>
    <row r="1447" ht="12.75" customHeight="1">
      <c r="A1447" s="294"/>
      <c r="B1447" s="294"/>
      <c r="C1447" s="3"/>
      <c r="D1447" s="3"/>
      <c r="E1447" s="3"/>
      <c r="F1447" s="3"/>
      <c r="G1447" s="3"/>
      <c r="H1447" s="193"/>
      <c r="I1447" s="163"/>
      <c r="J1447" s="3"/>
      <c r="K1447" s="5"/>
      <c r="L1447" s="6"/>
      <c r="M1447" s="6"/>
      <c r="N1447" s="232"/>
      <c r="O1447" s="285"/>
      <c r="P1447" s="6"/>
      <c r="Q1447" s="6"/>
      <c r="R1447" s="6"/>
      <c r="S1447" s="6"/>
      <c r="T1447" s="6"/>
      <c r="U1447" s="6"/>
      <c r="V1447" s="6"/>
      <c r="W1447" s="6"/>
      <c r="X1447" s="6"/>
      <c r="Y1447" s="6"/>
      <c r="Z1447" s="38" t="str">
        <f t="array" ref="Z1447">IFERROR(xlookup(C:C,'Follow up.1'!A:A,'Follow up.1'!AF:AF),"-")</f>
        <v>-</v>
      </c>
      <c r="AA1447" s="6"/>
      <c r="AB1447" s="6"/>
      <c r="AC1447" s="6"/>
      <c r="AD1447" s="6"/>
      <c r="AE1447" s="6"/>
      <c r="AF1447" s="6"/>
      <c r="AG1447" s="6"/>
      <c r="AH1447" s="6"/>
      <c r="AI1447" s="6"/>
      <c r="AJ1447" s="6"/>
      <c r="AK1447" s="6"/>
      <c r="AL1447" s="6"/>
      <c r="AM1447" s="6"/>
      <c r="AN1447" s="39" t="str">
        <f t="array" ref="AN1447">IFNA(TEXT(XLOOKUP(C:C,'Follow up.2'!B:B,'Follow up.2'!AF:AF), "mm/yyyy"), "-")</f>
        <v>-</v>
      </c>
      <c r="AO1447" s="6"/>
      <c r="AP1447" s="3"/>
      <c r="AQ1447" s="3"/>
      <c r="AR1447" s="3"/>
      <c r="AS1447" s="3"/>
      <c r="AT1447" s="3"/>
      <c r="AU1447" s="3"/>
      <c r="AV1447" s="3"/>
      <c r="AW1447" s="3"/>
      <c r="AX1447" s="3"/>
      <c r="AY1447" s="3"/>
      <c r="AZ1447" s="3"/>
      <c r="BA1447" s="3"/>
      <c r="BB1447" s="3"/>
      <c r="BC1447" s="3"/>
      <c r="BD1447" s="3"/>
      <c r="BE1447" s="3"/>
      <c r="BF1447" s="3"/>
      <c r="BG1447" s="3"/>
      <c r="BH1447" s="3"/>
      <c r="BI1447" s="3"/>
    </row>
    <row r="1448" ht="12.75" customHeight="1">
      <c r="A1448" s="294"/>
      <c r="B1448" s="294"/>
      <c r="C1448" s="3"/>
      <c r="D1448" s="3"/>
      <c r="E1448" s="3"/>
      <c r="F1448" s="3"/>
      <c r="G1448" s="3"/>
      <c r="H1448" s="193"/>
      <c r="I1448" s="163"/>
      <c r="J1448" s="3"/>
      <c r="K1448" s="5"/>
      <c r="L1448" s="6"/>
      <c r="M1448" s="6"/>
      <c r="N1448" s="232"/>
      <c r="O1448" s="285"/>
      <c r="P1448" s="6"/>
      <c r="Q1448" s="6"/>
      <c r="R1448" s="6"/>
      <c r="S1448" s="6"/>
      <c r="T1448" s="6"/>
      <c r="U1448" s="6"/>
      <c r="V1448" s="6"/>
      <c r="W1448" s="6"/>
      <c r="X1448" s="6"/>
      <c r="Y1448" s="6"/>
      <c r="Z1448" s="38" t="str">
        <f t="array" ref="Z1448">IFERROR(xlookup(C:C,'Follow up.1'!A:A,'Follow up.1'!AF:AF),"-")</f>
        <v>-</v>
      </c>
      <c r="AA1448" s="6"/>
      <c r="AB1448" s="6"/>
      <c r="AC1448" s="6"/>
      <c r="AD1448" s="6"/>
      <c r="AE1448" s="6"/>
      <c r="AF1448" s="6"/>
      <c r="AG1448" s="6"/>
      <c r="AH1448" s="6"/>
      <c r="AI1448" s="6"/>
      <c r="AJ1448" s="6"/>
      <c r="AK1448" s="6"/>
      <c r="AL1448" s="6"/>
      <c r="AM1448" s="6"/>
      <c r="AN1448" s="39" t="str">
        <f t="array" ref="AN1448">IFNA(TEXT(XLOOKUP(C:C,'Follow up.2'!B:B,'Follow up.2'!AF:AF), "mm/yyyy"), "-")</f>
        <v>-</v>
      </c>
      <c r="AO1448" s="6"/>
      <c r="AP1448" s="3"/>
      <c r="AQ1448" s="3"/>
      <c r="AR1448" s="3"/>
      <c r="AS1448" s="3"/>
      <c r="AT1448" s="3"/>
      <c r="AU1448" s="3"/>
      <c r="AV1448" s="3"/>
      <c r="AW1448" s="3"/>
      <c r="AX1448" s="3"/>
      <c r="AY1448" s="3"/>
      <c r="AZ1448" s="3"/>
      <c r="BA1448" s="3"/>
      <c r="BB1448" s="3"/>
      <c r="BC1448" s="3"/>
      <c r="BD1448" s="3"/>
      <c r="BE1448" s="3"/>
      <c r="BF1448" s="3"/>
      <c r="BG1448" s="3"/>
      <c r="BH1448" s="3"/>
      <c r="BI1448" s="3"/>
    </row>
    <row r="1449" ht="12.75" customHeight="1">
      <c r="A1449" s="294"/>
      <c r="B1449" s="294"/>
      <c r="C1449" s="3"/>
      <c r="D1449" s="3"/>
      <c r="E1449" s="3"/>
      <c r="F1449" s="3"/>
      <c r="G1449" s="3"/>
      <c r="H1449" s="193"/>
      <c r="I1449" s="163"/>
      <c r="J1449" s="3"/>
      <c r="K1449" s="5"/>
      <c r="L1449" s="6"/>
      <c r="M1449" s="6"/>
      <c r="N1449" s="232"/>
      <c r="O1449" s="285"/>
      <c r="P1449" s="6"/>
      <c r="Q1449" s="6"/>
      <c r="R1449" s="6"/>
      <c r="S1449" s="6"/>
      <c r="T1449" s="6"/>
      <c r="U1449" s="6"/>
      <c r="V1449" s="6"/>
      <c r="W1449" s="6"/>
      <c r="X1449" s="6"/>
      <c r="Y1449" s="6"/>
      <c r="Z1449" s="38" t="str">
        <f t="array" ref="Z1449">IFERROR(xlookup(C:C,'Follow up.1'!A:A,'Follow up.1'!AF:AF),"-")</f>
        <v>-</v>
      </c>
      <c r="AA1449" s="6"/>
      <c r="AB1449" s="6"/>
      <c r="AC1449" s="6"/>
      <c r="AD1449" s="6"/>
      <c r="AE1449" s="6"/>
      <c r="AF1449" s="6"/>
      <c r="AG1449" s="6"/>
      <c r="AH1449" s="6"/>
      <c r="AI1449" s="6"/>
      <c r="AJ1449" s="6"/>
      <c r="AK1449" s="6"/>
      <c r="AL1449" s="6"/>
      <c r="AM1449" s="6"/>
      <c r="AN1449" s="39" t="str">
        <f t="array" ref="AN1449">IFNA(TEXT(XLOOKUP(C:C,'Follow up.2'!B:B,'Follow up.2'!AF:AF), "mm/yyyy"), "-")</f>
        <v>-</v>
      </c>
      <c r="AO1449" s="6"/>
      <c r="AP1449" s="3"/>
      <c r="AQ1449" s="3"/>
      <c r="AR1449" s="3"/>
      <c r="AS1449" s="3"/>
      <c r="AT1449" s="3"/>
      <c r="AU1449" s="3"/>
      <c r="AV1449" s="3"/>
      <c r="AW1449" s="3"/>
      <c r="AX1449" s="3"/>
      <c r="AY1449" s="3"/>
      <c r="AZ1449" s="3"/>
      <c r="BA1449" s="3"/>
      <c r="BB1449" s="3"/>
      <c r="BC1449" s="3"/>
      <c r="BD1449" s="3"/>
      <c r="BE1449" s="3"/>
      <c r="BF1449" s="3"/>
      <c r="BG1449" s="3"/>
      <c r="BH1449" s="3"/>
      <c r="BI1449" s="3"/>
    </row>
    <row r="1450" ht="12.75" customHeight="1">
      <c r="A1450" s="294"/>
      <c r="B1450" s="294"/>
      <c r="C1450" s="3"/>
      <c r="D1450" s="3"/>
      <c r="E1450" s="3"/>
      <c r="F1450" s="3"/>
      <c r="G1450" s="3"/>
      <c r="H1450" s="193"/>
      <c r="I1450" s="163"/>
      <c r="J1450" s="3"/>
      <c r="K1450" s="5"/>
      <c r="L1450" s="6"/>
      <c r="M1450" s="6"/>
      <c r="N1450" s="291"/>
      <c r="O1450" s="285"/>
      <c r="P1450" s="6"/>
      <c r="Q1450" s="6"/>
      <c r="R1450" s="6"/>
      <c r="S1450" s="6"/>
      <c r="T1450" s="6"/>
      <c r="U1450" s="6"/>
      <c r="V1450" s="6"/>
      <c r="W1450" s="6"/>
      <c r="X1450" s="6"/>
      <c r="Y1450" s="6"/>
      <c r="Z1450" s="38" t="str">
        <f t="array" ref="Z1450">IFERROR(xlookup(C:C,'Follow up.1'!A:A,'Follow up.1'!AF:AF),"-")</f>
        <v>-</v>
      </c>
      <c r="AA1450" s="6"/>
      <c r="AB1450" s="6"/>
      <c r="AC1450" s="6"/>
      <c r="AD1450" s="6"/>
      <c r="AE1450" s="6"/>
      <c r="AF1450" s="6"/>
      <c r="AG1450" s="6"/>
      <c r="AH1450" s="6"/>
      <c r="AI1450" s="6"/>
      <c r="AJ1450" s="6"/>
      <c r="AK1450" s="6"/>
      <c r="AL1450" s="6"/>
      <c r="AM1450" s="6"/>
      <c r="AN1450" s="39" t="str">
        <f t="array" ref="AN1450">IFNA(TEXT(XLOOKUP(C:C,'Follow up.2'!B:B,'Follow up.2'!AF:AF), "mm/yyyy"), "-")</f>
        <v>-</v>
      </c>
      <c r="AO1450" s="6"/>
      <c r="AP1450" s="3"/>
      <c r="AQ1450" s="3"/>
      <c r="AR1450" s="3"/>
      <c r="AS1450" s="3"/>
      <c r="AT1450" s="3"/>
      <c r="AU1450" s="3"/>
      <c r="AV1450" s="3"/>
      <c r="AW1450" s="3"/>
      <c r="AX1450" s="3"/>
      <c r="AY1450" s="3"/>
      <c r="AZ1450" s="3"/>
      <c r="BA1450" s="3"/>
      <c r="BB1450" s="3"/>
      <c r="BC1450" s="3"/>
      <c r="BD1450" s="3"/>
      <c r="BE1450" s="3"/>
      <c r="BF1450" s="3"/>
      <c r="BG1450" s="3"/>
      <c r="BH1450" s="3"/>
      <c r="BI1450" s="3"/>
    </row>
    <row r="1451" ht="12.75" customHeight="1">
      <c r="A1451" s="294"/>
      <c r="B1451" s="294"/>
      <c r="C1451" s="3"/>
      <c r="D1451" s="3"/>
      <c r="E1451" s="3"/>
      <c r="F1451" s="3"/>
      <c r="G1451" s="3"/>
      <c r="H1451" s="193"/>
      <c r="I1451" s="163"/>
      <c r="J1451" s="3"/>
      <c r="K1451" s="5"/>
      <c r="L1451" s="6"/>
      <c r="M1451" s="6"/>
      <c r="N1451" s="232"/>
      <c r="O1451" s="285"/>
      <c r="P1451" s="6"/>
      <c r="Q1451" s="6"/>
      <c r="R1451" s="6"/>
      <c r="S1451" s="6"/>
      <c r="T1451" s="6"/>
      <c r="U1451" s="6"/>
      <c r="V1451" s="6"/>
      <c r="W1451" s="6"/>
      <c r="X1451" s="6"/>
      <c r="Y1451" s="6"/>
      <c r="Z1451" s="38" t="str">
        <f t="array" ref="Z1451">IFERROR(xlookup(C:C,'Follow up.1'!A:A,'Follow up.1'!AF:AF),"-")</f>
        <v>-</v>
      </c>
      <c r="AA1451" s="6"/>
      <c r="AB1451" s="6"/>
      <c r="AC1451" s="6"/>
      <c r="AD1451" s="6"/>
      <c r="AE1451" s="6"/>
      <c r="AF1451" s="6"/>
      <c r="AG1451" s="6"/>
      <c r="AH1451" s="6"/>
      <c r="AI1451" s="6"/>
      <c r="AJ1451" s="6"/>
      <c r="AK1451" s="6"/>
      <c r="AL1451" s="6"/>
      <c r="AM1451" s="6"/>
      <c r="AN1451" s="39" t="str">
        <f t="array" ref="AN1451">IFNA(TEXT(XLOOKUP(C:C,'Follow up.2'!B:B,'Follow up.2'!AF:AF), "mm/yyyy"), "-")</f>
        <v>-</v>
      </c>
      <c r="AO1451" s="6"/>
      <c r="AP1451" s="3"/>
      <c r="AQ1451" s="3"/>
      <c r="AR1451" s="3"/>
      <c r="AS1451" s="3"/>
      <c r="AT1451" s="3"/>
      <c r="AU1451" s="3"/>
      <c r="AV1451" s="3"/>
      <c r="AW1451" s="3"/>
      <c r="AX1451" s="3"/>
      <c r="AY1451" s="3"/>
      <c r="AZ1451" s="3"/>
      <c r="BA1451" s="3"/>
      <c r="BB1451" s="3"/>
      <c r="BC1451" s="3"/>
      <c r="BD1451" s="3"/>
      <c r="BE1451" s="3"/>
      <c r="BF1451" s="3"/>
      <c r="BG1451" s="3"/>
      <c r="BH1451" s="3"/>
      <c r="BI1451" s="3"/>
    </row>
    <row r="1452" ht="12.75" customHeight="1">
      <c r="A1452" s="294"/>
      <c r="B1452" s="294"/>
      <c r="C1452" s="3"/>
      <c r="D1452" s="3"/>
      <c r="E1452" s="3"/>
      <c r="F1452" s="3"/>
      <c r="G1452" s="3"/>
      <c r="H1452" s="193"/>
      <c r="I1452" s="163"/>
      <c r="J1452" s="3"/>
      <c r="K1452" s="5"/>
      <c r="L1452" s="6"/>
      <c r="M1452" s="6"/>
      <c r="N1452" s="232"/>
      <c r="O1452" s="285"/>
      <c r="P1452" s="6"/>
      <c r="Q1452" s="6"/>
      <c r="R1452" s="6"/>
      <c r="S1452" s="6"/>
      <c r="T1452" s="6"/>
      <c r="U1452" s="6"/>
      <c r="V1452" s="6"/>
      <c r="W1452" s="6"/>
      <c r="X1452" s="6"/>
      <c r="Y1452" s="6"/>
      <c r="Z1452" s="38" t="str">
        <f t="array" ref="Z1452">IFERROR(xlookup(C:C,'Follow up.1'!A:A,'Follow up.1'!AF:AF),"-")</f>
        <v>-</v>
      </c>
      <c r="AA1452" s="6"/>
      <c r="AB1452" s="6"/>
      <c r="AC1452" s="6"/>
      <c r="AD1452" s="6"/>
      <c r="AE1452" s="6"/>
      <c r="AF1452" s="6"/>
      <c r="AG1452" s="6"/>
      <c r="AH1452" s="6"/>
      <c r="AI1452" s="6"/>
      <c r="AJ1452" s="6"/>
      <c r="AK1452" s="6"/>
      <c r="AL1452" s="6"/>
      <c r="AM1452" s="6"/>
      <c r="AN1452" s="39" t="str">
        <f t="array" ref="AN1452">IFNA(TEXT(XLOOKUP(C:C,'Follow up.2'!B:B,'Follow up.2'!AF:AF), "mm/yyyy"), "-")</f>
        <v>-</v>
      </c>
      <c r="AO1452" s="6"/>
      <c r="AP1452" s="3"/>
      <c r="AQ1452" s="3"/>
      <c r="AR1452" s="3"/>
      <c r="AS1452" s="3"/>
      <c r="AT1452" s="3"/>
      <c r="AU1452" s="3"/>
      <c r="AV1452" s="3"/>
      <c r="AW1452" s="3"/>
      <c r="AX1452" s="3"/>
      <c r="AY1452" s="3"/>
      <c r="AZ1452" s="3"/>
      <c r="BA1452" s="3"/>
      <c r="BB1452" s="3"/>
      <c r="BC1452" s="3"/>
      <c r="BD1452" s="3"/>
      <c r="BE1452" s="3"/>
      <c r="BF1452" s="3"/>
      <c r="BG1452" s="3"/>
      <c r="BH1452" s="3"/>
      <c r="BI1452" s="3"/>
    </row>
    <row r="1453" ht="12.75" customHeight="1">
      <c r="A1453" s="294"/>
      <c r="B1453" s="294"/>
      <c r="C1453" s="3"/>
      <c r="D1453" s="3"/>
      <c r="E1453" s="3"/>
      <c r="F1453" s="3"/>
      <c r="G1453" s="3"/>
      <c r="H1453" s="193"/>
      <c r="I1453" s="163"/>
      <c r="J1453" s="3"/>
      <c r="K1453" s="5"/>
      <c r="L1453" s="6"/>
      <c r="M1453" s="6"/>
      <c r="N1453" s="232"/>
      <c r="O1453" s="285"/>
      <c r="P1453" s="6"/>
      <c r="Q1453" s="6"/>
      <c r="R1453" s="6"/>
      <c r="S1453" s="6"/>
      <c r="T1453" s="6"/>
      <c r="U1453" s="6"/>
      <c r="V1453" s="6"/>
      <c r="W1453" s="6"/>
      <c r="X1453" s="6"/>
      <c r="Y1453" s="6"/>
      <c r="Z1453" s="38" t="str">
        <f t="array" ref="Z1453">IFERROR(xlookup(C:C,'Follow up.1'!A:A,'Follow up.1'!AF:AF),"-")</f>
        <v>-</v>
      </c>
      <c r="AA1453" s="6"/>
      <c r="AB1453" s="6"/>
      <c r="AC1453" s="6"/>
      <c r="AD1453" s="6"/>
      <c r="AE1453" s="6"/>
      <c r="AF1453" s="6"/>
      <c r="AG1453" s="6"/>
      <c r="AH1453" s="6"/>
      <c r="AI1453" s="6"/>
      <c r="AJ1453" s="6"/>
      <c r="AK1453" s="6"/>
      <c r="AL1453" s="6"/>
      <c r="AM1453" s="6"/>
      <c r="AN1453" s="39" t="str">
        <f t="array" ref="AN1453">IFNA(TEXT(XLOOKUP(C:C,'Follow up.2'!B:B,'Follow up.2'!AF:AF), "mm/yyyy"), "-")</f>
        <v>-</v>
      </c>
      <c r="AO1453" s="6"/>
      <c r="AP1453" s="3"/>
      <c r="AQ1453" s="3"/>
      <c r="AR1453" s="3"/>
      <c r="AS1453" s="3"/>
      <c r="AT1453" s="3"/>
      <c r="AU1453" s="3"/>
      <c r="AV1453" s="3"/>
      <c r="AW1453" s="3"/>
      <c r="AX1453" s="3"/>
      <c r="AY1453" s="3"/>
      <c r="AZ1453" s="3"/>
      <c r="BA1453" s="3"/>
      <c r="BB1453" s="3"/>
      <c r="BC1453" s="3"/>
      <c r="BD1453" s="3"/>
      <c r="BE1453" s="3"/>
      <c r="BF1453" s="3"/>
      <c r="BG1453" s="3"/>
      <c r="BH1453" s="3"/>
      <c r="BI1453" s="3"/>
    </row>
    <row r="1454" ht="12.75" customHeight="1">
      <c r="A1454" s="294"/>
      <c r="B1454" s="294"/>
      <c r="C1454" s="3"/>
      <c r="D1454" s="3"/>
      <c r="E1454" s="3"/>
      <c r="F1454" s="3"/>
      <c r="G1454" s="3"/>
      <c r="H1454" s="193"/>
      <c r="I1454" s="163"/>
      <c r="J1454" s="3"/>
      <c r="K1454" s="5"/>
      <c r="L1454" s="6"/>
      <c r="M1454" s="6"/>
      <c r="N1454" s="232"/>
      <c r="O1454" s="285"/>
      <c r="P1454" s="6"/>
      <c r="Q1454" s="6"/>
      <c r="R1454" s="6"/>
      <c r="S1454" s="6"/>
      <c r="T1454" s="6"/>
      <c r="U1454" s="6"/>
      <c r="V1454" s="6"/>
      <c r="W1454" s="6"/>
      <c r="X1454" s="6"/>
      <c r="Y1454" s="6"/>
      <c r="Z1454" s="38" t="str">
        <f t="array" ref="Z1454">IFERROR(xlookup(C:C,'Follow up.1'!A:A,'Follow up.1'!AF:AF),"-")</f>
        <v>-</v>
      </c>
      <c r="AA1454" s="6"/>
      <c r="AB1454" s="6"/>
      <c r="AC1454" s="6"/>
      <c r="AD1454" s="6"/>
      <c r="AE1454" s="6"/>
      <c r="AF1454" s="6"/>
      <c r="AG1454" s="6"/>
      <c r="AH1454" s="6"/>
      <c r="AI1454" s="6"/>
      <c r="AJ1454" s="6"/>
      <c r="AK1454" s="6"/>
      <c r="AL1454" s="6"/>
      <c r="AM1454" s="6"/>
      <c r="AN1454" s="39" t="str">
        <f t="array" ref="AN1454">IFNA(TEXT(XLOOKUP(C:C,'Follow up.2'!B:B,'Follow up.2'!AF:AF), "mm/yyyy"), "-")</f>
        <v>-</v>
      </c>
      <c r="AO1454" s="6"/>
      <c r="AP1454" s="3"/>
      <c r="AQ1454" s="3"/>
      <c r="AR1454" s="3"/>
      <c r="AS1454" s="3"/>
      <c r="AT1454" s="3"/>
      <c r="AU1454" s="3"/>
      <c r="AV1454" s="3"/>
      <c r="AW1454" s="3"/>
      <c r="AX1454" s="3"/>
      <c r="AY1454" s="3"/>
      <c r="AZ1454" s="3"/>
      <c r="BA1454" s="3"/>
      <c r="BB1454" s="3"/>
      <c r="BC1454" s="3"/>
      <c r="BD1454" s="3"/>
      <c r="BE1454" s="3"/>
      <c r="BF1454" s="3"/>
      <c r="BG1454" s="3"/>
      <c r="BH1454" s="3"/>
      <c r="BI1454" s="3"/>
    </row>
    <row r="1455" ht="12.75" customHeight="1">
      <c r="A1455" s="294"/>
      <c r="B1455" s="294"/>
      <c r="C1455" s="3"/>
      <c r="D1455" s="3"/>
      <c r="E1455" s="3"/>
      <c r="F1455" s="3"/>
      <c r="G1455" s="3"/>
      <c r="H1455" s="193"/>
      <c r="I1455" s="163"/>
      <c r="J1455" s="3"/>
      <c r="K1455" s="5"/>
      <c r="L1455" s="6"/>
      <c r="M1455" s="6"/>
      <c r="N1455" s="232"/>
      <c r="O1455" s="285"/>
      <c r="P1455" s="6"/>
      <c r="Q1455" s="6"/>
      <c r="R1455" s="6"/>
      <c r="S1455" s="6"/>
      <c r="T1455" s="6"/>
      <c r="U1455" s="6"/>
      <c r="V1455" s="6"/>
      <c r="W1455" s="6"/>
      <c r="X1455" s="6"/>
      <c r="Y1455" s="6"/>
      <c r="Z1455" s="38" t="str">
        <f t="array" ref="Z1455">IFERROR(xlookup(C:C,'Follow up.1'!A:A,'Follow up.1'!AF:AF),"-")</f>
        <v>-</v>
      </c>
      <c r="AA1455" s="6"/>
      <c r="AB1455" s="6"/>
      <c r="AC1455" s="6"/>
      <c r="AD1455" s="6"/>
      <c r="AE1455" s="6"/>
      <c r="AF1455" s="6"/>
      <c r="AG1455" s="6"/>
      <c r="AH1455" s="6"/>
      <c r="AI1455" s="6"/>
      <c r="AJ1455" s="6"/>
      <c r="AK1455" s="6"/>
      <c r="AL1455" s="6"/>
      <c r="AM1455" s="6"/>
      <c r="AN1455" s="39" t="str">
        <f t="array" ref="AN1455">IFNA(TEXT(XLOOKUP(C:C,'Follow up.2'!B:B,'Follow up.2'!AF:AF), "mm/yyyy"), "-")</f>
        <v>-</v>
      </c>
      <c r="AO1455" s="6"/>
      <c r="AP1455" s="3"/>
      <c r="AQ1455" s="3"/>
      <c r="AR1455" s="3"/>
      <c r="AS1455" s="3"/>
      <c r="AT1455" s="3"/>
      <c r="AU1455" s="3"/>
      <c r="AV1455" s="3"/>
      <c r="AW1455" s="3"/>
      <c r="AX1455" s="3"/>
      <c r="AY1455" s="3"/>
      <c r="AZ1455" s="3"/>
      <c r="BA1455" s="3"/>
      <c r="BB1455" s="3"/>
      <c r="BC1455" s="3"/>
      <c r="BD1455" s="3"/>
      <c r="BE1455" s="3"/>
      <c r="BF1455" s="3"/>
      <c r="BG1455" s="3"/>
      <c r="BH1455" s="3"/>
      <c r="BI1455" s="3"/>
    </row>
    <row r="1456" ht="12.75" customHeight="1">
      <c r="A1456" s="294"/>
      <c r="B1456" s="294"/>
      <c r="C1456" s="3"/>
      <c r="D1456" s="3"/>
      <c r="E1456" s="3"/>
      <c r="F1456" s="3"/>
      <c r="G1456" s="3"/>
      <c r="H1456" s="193"/>
      <c r="I1456" s="163"/>
      <c r="J1456" s="3"/>
      <c r="K1456" s="5"/>
      <c r="L1456" s="6"/>
      <c r="M1456" s="6"/>
      <c r="N1456" s="232"/>
      <c r="O1456" s="285"/>
      <c r="P1456" s="6"/>
      <c r="Q1456" s="6"/>
      <c r="R1456" s="6"/>
      <c r="S1456" s="6"/>
      <c r="T1456" s="6"/>
      <c r="U1456" s="6"/>
      <c r="V1456" s="6"/>
      <c r="W1456" s="6"/>
      <c r="X1456" s="6"/>
      <c r="Y1456" s="6"/>
      <c r="Z1456" s="38" t="str">
        <f t="array" ref="Z1456">IFERROR(xlookup(C:C,'Follow up.1'!A:A,'Follow up.1'!AF:AF),"-")</f>
        <v>-</v>
      </c>
      <c r="AA1456" s="6"/>
      <c r="AB1456" s="6"/>
      <c r="AC1456" s="6"/>
      <c r="AD1456" s="6"/>
      <c r="AE1456" s="6"/>
      <c r="AF1456" s="6"/>
      <c r="AG1456" s="6"/>
      <c r="AH1456" s="6"/>
      <c r="AI1456" s="6"/>
      <c r="AJ1456" s="6"/>
      <c r="AK1456" s="6"/>
      <c r="AL1456" s="6"/>
      <c r="AM1456" s="6"/>
      <c r="AN1456" s="39" t="str">
        <f t="array" ref="AN1456">IFNA(TEXT(XLOOKUP(C:C,'Follow up.2'!B:B,'Follow up.2'!AF:AF), "mm/yyyy"), "-")</f>
        <v>-</v>
      </c>
      <c r="AO1456" s="6"/>
      <c r="AP1456" s="3"/>
      <c r="AQ1456" s="3"/>
      <c r="AR1456" s="3"/>
      <c r="AS1456" s="3"/>
      <c r="AT1456" s="3"/>
      <c r="AU1456" s="3"/>
      <c r="AV1456" s="3"/>
      <c r="AW1456" s="3"/>
      <c r="AX1456" s="3"/>
      <c r="AY1456" s="3"/>
      <c r="AZ1456" s="3"/>
      <c r="BA1456" s="3"/>
      <c r="BB1456" s="3"/>
      <c r="BC1456" s="3"/>
      <c r="BD1456" s="3"/>
      <c r="BE1456" s="3"/>
      <c r="BF1456" s="3"/>
      <c r="BG1456" s="3"/>
      <c r="BH1456" s="3"/>
      <c r="BI1456" s="3"/>
    </row>
    <row r="1457" ht="12.75" customHeight="1">
      <c r="A1457" s="294"/>
      <c r="B1457" s="294"/>
      <c r="C1457" s="3"/>
      <c r="D1457" s="3"/>
      <c r="E1457" s="3"/>
      <c r="F1457" s="3"/>
      <c r="G1457" s="3"/>
      <c r="H1457" s="193"/>
      <c r="I1457" s="163"/>
      <c r="J1457" s="3"/>
      <c r="K1457" s="5"/>
      <c r="L1457" s="6"/>
      <c r="M1457" s="6"/>
      <c r="N1457" s="232"/>
      <c r="O1457" s="285"/>
      <c r="P1457" s="6"/>
      <c r="Q1457" s="6"/>
      <c r="R1457" s="6"/>
      <c r="S1457" s="6"/>
      <c r="T1457" s="6"/>
      <c r="U1457" s="6"/>
      <c r="V1457" s="6"/>
      <c r="W1457" s="6"/>
      <c r="X1457" s="6"/>
      <c r="Y1457" s="6"/>
      <c r="Z1457" s="38" t="str">
        <f t="array" ref="Z1457">IFERROR(xlookup(C:C,'Follow up.1'!A:A,'Follow up.1'!AF:AF),"-")</f>
        <v>-</v>
      </c>
      <c r="AA1457" s="6"/>
      <c r="AB1457" s="6"/>
      <c r="AC1457" s="6"/>
      <c r="AD1457" s="6"/>
      <c r="AE1457" s="6"/>
      <c r="AF1457" s="6"/>
      <c r="AG1457" s="6"/>
      <c r="AH1457" s="6"/>
      <c r="AI1457" s="6"/>
      <c r="AJ1457" s="6"/>
      <c r="AK1457" s="6"/>
      <c r="AL1457" s="6"/>
      <c r="AM1457" s="6"/>
      <c r="AN1457" s="39" t="str">
        <f t="array" ref="AN1457">IFNA(TEXT(XLOOKUP(C:C,'Follow up.2'!B:B,'Follow up.2'!AF:AF), "mm/yyyy"), "-")</f>
        <v>-</v>
      </c>
      <c r="AO1457" s="6"/>
      <c r="AP1457" s="3"/>
      <c r="AQ1457" s="3"/>
      <c r="AR1457" s="3"/>
      <c r="AS1457" s="3"/>
      <c r="AT1457" s="3"/>
      <c r="AU1457" s="3"/>
      <c r="AV1457" s="3"/>
      <c r="AW1457" s="3"/>
      <c r="AX1457" s="3"/>
      <c r="AY1457" s="3"/>
      <c r="AZ1457" s="3"/>
      <c r="BA1457" s="3"/>
      <c r="BB1457" s="3"/>
      <c r="BC1457" s="3"/>
      <c r="BD1457" s="3"/>
      <c r="BE1457" s="3"/>
      <c r="BF1457" s="3"/>
      <c r="BG1457" s="3"/>
      <c r="BH1457" s="3"/>
      <c r="BI1457" s="3"/>
    </row>
    <row r="1458" ht="12.75" customHeight="1">
      <c r="A1458" s="294"/>
      <c r="B1458" s="294"/>
      <c r="C1458" s="3"/>
      <c r="D1458" s="3"/>
      <c r="E1458" s="3"/>
      <c r="F1458" s="3"/>
      <c r="G1458" s="3"/>
      <c r="H1458" s="193"/>
      <c r="I1458" s="163"/>
      <c r="J1458" s="3"/>
      <c r="K1458" s="5"/>
      <c r="L1458" s="6"/>
      <c r="M1458" s="6"/>
      <c r="N1458" s="232"/>
      <c r="O1458" s="285"/>
      <c r="P1458" s="6"/>
      <c r="Q1458" s="6"/>
      <c r="R1458" s="6"/>
      <c r="S1458" s="6"/>
      <c r="T1458" s="6"/>
      <c r="U1458" s="6"/>
      <c r="V1458" s="6"/>
      <c r="W1458" s="6"/>
      <c r="X1458" s="6"/>
      <c r="Y1458" s="6"/>
      <c r="Z1458" s="38" t="str">
        <f t="array" ref="Z1458">IFERROR(xlookup(C:C,'Follow up.1'!A:A,'Follow up.1'!AF:AF),"-")</f>
        <v>-</v>
      </c>
      <c r="AA1458" s="6"/>
      <c r="AB1458" s="6"/>
      <c r="AC1458" s="6"/>
      <c r="AD1458" s="6"/>
      <c r="AE1458" s="6"/>
      <c r="AF1458" s="6"/>
      <c r="AG1458" s="6"/>
      <c r="AH1458" s="6"/>
      <c r="AI1458" s="6"/>
      <c r="AJ1458" s="6"/>
      <c r="AK1458" s="6"/>
      <c r="AL1458" s="6"/>
      <c r="AM1458" s="6"/>
      <c r="AN1458" s="39" t="str">
        <f t="array" ref="AN1458">IFNA(TEXT(XLOOKUP(C:C,'Follow up.2'!B:B,'Follow up.2'!AF:AF), "mm/yyyy"), "-")</f>
        <v>-</v>
      </c>
      <c r="AO1458" s="6"/>
      <c r="AP1458" s="3"/>
      <c r="AQ1458" s="3"/>
      <c r="AR1458" s="3"/>
      <c r="AS1458" s="3"/>
      <c r="AT1458" s="3"/>
      <c r="AU1458" s="3"/>
      <c r="AV1458" s="3"/>
      <c r="AW1458" s="3"/>
      <c r="AX1458" s="3"/>
      <c r="AY1458" s="3"/>
      <c r="AZ1458" s="3"/>
      <c r="BA1458" s="3"/>
      <c r="BB1458" s="3"/>
      <c r="BC1458" s="3"/>
      <c r="BD1458" s="3"/>
      <c r="BE1458" s="3"/>
      <c r="BF1458" s="3"/>
      <c r="BG1458" s="3"/>
      <c r="BH1458" s="3"/>
      <c r="BI1458" s="3"/>
    </row>
    <row r="1459" ht="12.75" customHeight="1">
      <c r="A1459" s="294"/>
      <c r="B1459" s="294"/>
      <c r="C1459" s="3"/>
      <c r="D1459" s="3"/>
      <c r="E1459" s="3"/>
      <c r="F1459" s="3"/>
      <c r="G1459" s="3"/>
      <c r="H1459" s="193"/>
      <c r="I1459" s="163"/>
      <c r="J1459" s="3"/>
      <c r="K1459" s="5"/>
      <c r="L1459" s="6"/>
      <c r="M1459" s="6"/>
      <c r="N1459" s="232"/>
      <c r="O1459" s="285"/>
      <c r="P1459" s="6"/>
      <c r="Q1459" s="6"/>
      <c r="R1459" s="6"/>
      <c r="S1459" s="6"/>
      <c r="T1459" s="6"/>
      <c r="U1459" s="6"/>
      <c r="V1459" s="6"/>
      <c r="W1459" s="6"/>
      <c r="X1459" s="6"/>
      <c r="Y1459" s="6"/>
      <c r="Z1459" s="38" t="str">
        <f t="array" ref="Z1459">IFERROR(xlookup(C:C,'Follow up.1'!A:A,'Follow up.1'!AF:AF),"-")</f>
        <v>-</v>
      </c>
      <c r="AA1459" s="6"/>
      <c r="AB1459" s="6"/>
      <c r="AC1459" s="6"/>
      <c r="AD1459" s="6"/>
      <c r="AE1459" s="6"/>
      <c r="AF1459" s="6"/>
      <c r="AG1459" s="6"/>
      <c r="AH1459" s="6"/>
      <c r="AI1459" s="6"/>
      <c r="AJ1459" s="6"/>
      <c r="AK1459" s="6"/>
      <c r="AL1459" s="6"/>
      <c r="AM1459" s="6"/>
      <c r="AN1459" s="39" t="str">
        <f t="array" ref="AN1459">IFNA(TEXT(XLOOKUP(C:C,'Follow up.2'!B:B,'Follow up.2'!AF:AF), "mm/yyyy"), "-")</f>
        <v>-</v>
      </c>
      <c r="AO1459" s="6"/>
      <c r="AP1459" s="3"/>
      <c r="AQ1459" s="3"/>
      <c r="AR1459" s="3"/>
      <c r="AS1459" s="3"/>
      <c r="AT1459" s="3"/>
      <c r="AU1459" s="3"/>
      <c r="AV1459" s="3"/>
      <c r="AW1459" s="3"/>
      <c r="AX1459" s="3"/>
      <c r="AY1459" s="3"/>
      <c r="AZ1459" s="3"/>
      <c r="BA1459" s="3"/>
      <c r="BB1459" s="3"/>
      <c r="BC1459" s="3"/>
      <c r="BD1459" s="3"/>
      <c r="BE1459" s="3"/>
      <c r="BF1459" s="3"/>
      <c r="BG1459" s="3"/>
      <c r="BH1459" s="3"/>
      <c r="BI1459" s="3"/>
    </row>
    <row r="1460" ht="12.75" customHeight="1">
      <c r="A1460" s="294"/>
      <c r="B1460" s="294"/>
      <c r="C1460" s="3"/>
      <c r="D1460" s="3"/>
      <c r="E1460" s="3"/>
      <c r="F1460" s="3"/>
      <c r="G1460" s="3"/>
      <c r="H1460" s="193"/>
      <c r="I1460" s="163"/>
      <c r="J1460" s="3"/>
      <c r="K1460" s="5"/>
      <c r="L1460" s="6"/>
      <c r="M1460" s="6"/>
      <c r="N1460" s="232"/>
      <c r="O1460" s="285"/>
      <c r="P1460" s="6"/>
      <c r="Q1460" s="6"/>
      <c r="R1460" s="6"/>
      <c r="S1460" s="6"/>
      <c r="T1460" s="6"/>
      <c r="U1460" s="6"/>
      <c r="V1460" s="6"/>
      <c r="W1460" s="6"/>
      <c r="X1460" s="6"/>
      <c r="Y1460" s="6"/>
      <c r="Z1460" s="38" t="str">
        <f t="array" ref="Z1460">IFERROR(xlookup(C:C,'Follow up.1'!A:A,'Follow up.1'!AF:AF),"-")</f>
        <v>-</v>
      </c>
      <c r="AA1460" s="6"/>
      <c r="AB1460" s="6"/>
      <c r="AC1460" s="6"/>
      <c r="AD1460" s="6"/>
      <c r="AE1460" s="6"/>
      <c r="AF1460" s="6"/>
      <c r="AG1460" s="6"/>
      <c r="AH1460" s="6"/>
      <c r="AI1460" s="6"/>
      <c r="AJ1460" s="6"/>
      <c r="AK1460" s="6"/>
      <c r="AL1460" s="6"/>
      <c r="AM1460" s="6"/>
      <c r="AN1460" s="39" t="str">
        <f t="array" ref="AN1460">IFNA(TEXT(XLOOKUP(C:C,'Follow up.2'!B:B,'Follow up.2'!AF:AF), "mm/yyyy"), "-")</f>
        <v>-</v>
      </c>
      <c r="AO1460" s="6"/>
      <c r="AP1460" s="3"/>
      <c r="AQ1460" s="3"/>
      <c r="AR1460" s="3"/>
      <c r="AS1460" s="3"/>
      <c r="AT1460" s="3"/>
      <c r="AU1460" s="3"/>
      <c r="AV1460" s="3"/>
      <c r="AW1460" s="3"/>
      <c r="AX1460" s="3"/>
      <c r="AY1460" s="3"/>
      <c r="AZ1460" s="3"/>
      <c r="BA1460" s="3"/>
      <c r="BB1460" s="3"/>
      <c r="BC1460" s="3"/>
      <c r="BD1460" s="3"/>
      <c r="BE1460" s="3"/>
      <c r="BF1460" s="3"/>
      <c r="BG1460" s="3"/>
      <c r="BH1460" s="3"/>
      <c r="BI1460" s="3"/>
    </row>
    <row r="1461" ht="12.75" customHeight="1">
      <c r="A1461" s="294"/>
      <c r="B1461" s="294"/>
      <c r="C1461" s="3"/>
      <c r="D1461" s="3"/>
      <c r="E1461" s="3"/>
      <c r="F1461" s="3"/>
      <c r="G1461" s="3"/>
      <c r="H1461" s="193"/>
      <c r="I1461" s="163"/>
      <c r="J1461" s="3"/>
      <c r="K1461" s="5"/>
      <c r="L1461" s="6"/>
      <c r="M1461" s="6"/>
      <c r="N1461" s="232"/>
      <c r="O1461" s="285"/>
      <c r="P1461" s="6"/>
      <c r="Q1461" s="6"/>
      <c r="R1461" s="6"/>
      <c r="S1461" s="6"/>
      <c r="T1461" s="6"/>
      <c r="U1461" s="6"/>
      <c r="V1461" s="6"/>
      <c r="W1461" s="6"/>
      <c r="X1461" s="6"/>
      <c r="Y1461" s="6"/>
      <c r="Z1461" s="38" t="str">
        <f t="array" ref="Z1461">IFERROR(xlookup(C:C,'Follow up.1'!A:A,'Follow up.1'!AF:AF),"-")</f>
        <v>-</v>
      </c>
      <c r="AA1461" s="6"/>
      <c r="AB1461" s="6"/>
      <c r="AC1461" s="6"/>
      <c r="AD1461" s="6"/>
      <c r="AE1461" s="6"/>
      <c r="AF1461" s="6"/>
      <c r="AG1461" s="6"/>
      <c r="AH1461" s="6"/>
      <c r="AI1461" s="6"/>
      <c r="AJ1461" s="6"/>
      <c r="AK1461" s="6"/>
      <c r="AL1461" s="6"/>
      <c r="AM1461" s="6"/>
      <c r="AN1461" s="39" t="str">
        <f t="array" ref="AN1461">IFNA(TEXT(XLOOKUP(C:C,'Follow up.2'!B:B,'Follow up.2'!AF:AF), "mm/yyyy"), "-")</f>
        <v>-</v>
      </c>
      <c r="AO1461" s="6"/>
      <c r="AP1461" s="3"/>
      <c r="AQ1461" s="3"/>
      <c r="AR1461" s="3"/>
      <c r="AS1461" s="3"/>
      <c r="AT1461" s="3"/>
      <c r="AU1461" s="3"/>
      <c r="AV1461" s="3"/>
      <c r="AW1461" s="3"/>
      <c r="AX1461" s="3"/>
      <c r="AY1461" s="3"/>
      <c r="AZ1461" s="3"/>
      <c r="BA1461" s="3"/>
      <c r="BB1461" s="3"/>
      <c r="BC1461" s="3"/>
      <c r="BD1461" s="3"/>
      <c r="BE1461" s="3"/>
      <c r="BF1461" s="3"/>
      <c r="BG1461" s="3"/>
      <c r="BH1461" s="3"/>
      <c r="BI1461" s="3"/>
    </row>
    <row r="1462" ht="12.75" customHeight="1">
      <c r="A1462" s="294"/>
      <c r="B1462" s="294"/>
      <c r="C1462" s="3"/>
      <c r="D1462" s="3"/>
      <c r="E1462" s="3"/>
      <c r="F1462" s="3"/>
      <c r="G1462" s="3"/>
      <c r="H1462" s="193"/>
      <c r="I1462" s="163"/>
      <c r="J1462" s="3"/>
      <c r="K1462" s="5"/>
      <c r="L1462" s="6"/>
      <c r="M1462" s="6"/>
      <c r="N1462" s="232"/>
      <c r="O1462" s="285"/>
      <c r="P1462" s="6"/>
      <c r="Q1462" s="6"/>
      <c r="R1462" s="6"/>
      <c r="S1462" s="6"/>
      <c r="T1462" s="6"/>
      <c r="U1462" s="6"/>
      <c r="V1462" s="6"/>
      <c r="W1462" s="6"/>
      <c r="X1462" s="6"/>
      <c r="Y1462" s="6"/>
      <c r="Z1462" s="38" t="str">
        <f t="array" ref="Z1462">IFERROR(xlookup(C:C,'Follow up.1'!A:A,'Follow up.1'!AF:AF),"-")</f>
        <v>-</v>
      </c>
      <c r="AA1462" s="6"/>
      <c r="AB1462" s="6"/>
      <c r="AC1462" s="6"/>
      <c r="AD1462" s="6"/>
      <c r="AE1462" s="6"/>
      <c r="AF1462" s="6"/>
      <c r="AG1462" s="6"/>
      <c r="AH1462" s="6"/>
      <c r="AI1462" s="6"/>
      <c r="AJ1462" s="6"/>
      <c r="AK1462" s="6"/>
      <c r="AL1462" s="6"/>
      <c r="AM1462" s="6"/>
      <c r="AN1462" s="39" t="str">
        <f t="array" ref="AN1462">IFNA(TEXT(XLOOKUP(C:C,'Follow up.2'!B:B,'Follow up.2'!AF:AF), "mm/yyyy"), "-")</f>
        <v>-</v>
      </c>
      <c r="AO1462" s="6"/>
      <c r="AP1462" s="3"/>
      <c r="AQ1462" s="3"/>
      <c r="AR1462" s="3"/>
      <c r="AS1462" s="3"/>
      <c r="AT1462" s="3"/>
      <c r="AU1462" s="3"/>
      <c r="AV1462" s="3"/>
      <c r="AW1462" s="3"/>
      <c r="AX1462" s="3"/>
      <c r="AY1462" s="3"/>
      <c r="AZ1462" s="3"/>
      <c r="BA1462" s="3"/>
      <c r="BB1462" s="3"/>
      <c r="BC1462" s="3"/>
      <c r="BD1462" s="3"/>
      <c r="BE1462" s="3"/>
      <c r="BF1462" s="3"/>
      <c r="BG1462" s="3"/>
      <c r="BH1462" s="3"/>
      <c r="BI1462" s="3"/>
    </row>
    <row r="1463" ht="12.75" customHeight="1">
      <c r="A1463" s="294"/>
      <c r="B1463" s="294"/>
      <c r="C1463" s="3"/>
      <c r="D1463" s="3"/>
      <c r="E1463" s="3"/>
      <c r="F1463" s="3"/>
      <c r="G1463" s="3"/>
      <c r="H1463" s="193"/>
      <c r="I1463" s="163"/>
      <c r="J1463" s="3"/>
      <c r="K1463" s="5"/>
      <c r="L1463" s="6"/>
      <c r="M1463" s="6"/>
      <c r="N1463" s="232"/>
      <c r="O1463" s="285"/>
      <c r="P1463" s="6"/>
      <c r="Q1463" s="6"/>
      <c r="R1463" s="6"/>
      <c r="S1463" s="6"/>
      <c r="T1463" s="6"/>
      <c r="U1463" s="6"/>
      <c r="V1463" s="6"/>
      <c r="W1463" s="6"/>
      <c r="X1463" s="6"/>
      <c r="Y1463" s="6"/>
      <c r="Z1463" s="38" t="str">
        <f t="array" ref="Z1463">IFERROR(xlookup(C:C,'Follow up.1'!A:A,'Follow up.1'!AF:AF),"-")</f>
        <v>-</v>
      </c>
      <c r="AA1463" s="6"/>
      <c r="AB1463" s="6"/>
      <c r="AC1463" s="6"/>
      <c r="AD1463" s="6"/>
      <c r="AE1463" s="6"/>
      <c r="AF1463" s="6"/>
      <c r="AG1463" s="6"/>
      <c r="AH1463" s="6"/>
      <c r="AI1463" s="6"/>
      <c r="AJ1463" s="6"/>
      <c r="AK1463" s="6"/>
      <c r="AL1463" s="6"/>
      <c r="AM1463" s="6"/>
      <c r="AN1463" s="39" t="str">
        <f t="array" ref="AN1463">IFNA(TEXT(XLOOKUP(C:C,'Follow up.2'!B:B,'Follow up.2'!AF:AF), "mm/yyyy"), "-")</f>
        <v>-</v>
      </c>
      <c r="AO1463" s="6"/>
      <c r="AP1463" s="3"/>
      <c r="AQ1463" s="3"/>
      <c r="AR1463" s="3"/>
      <c r="AS1463" s="3"/>
      <c r="AT1463" s="3"/>
      <c r="AU1463" s="3"/>
      <c r="AV1463" s="3"/>
      <c r="AW1463" s="3"/>
      <c r="AX1463" s="3"/>
      <c r="AY1463" s="3"/>
      <c r="AZ1463" s="3"/>
      <c r="BA1463" s="3"/>
      <c r="BB1463" s="3"/>
      <c r="BC1463" s="3"/>
      <c r="BD1463" s="3"/>
      <c r="BE1463" s="3"/>
      <c r="BF1463" s="3"/>
      <c r="BG1463" s="3"/>
      <c r="BH1463" s="3"/>
      <c r="BI1463" s="3"/>
    </row>
    <row r="1464" ht="12.75" customHeight="1">
      <c r="A1464" s="294"/>
      <c r="B1464" s="294"/>
      <c r="C1464" s="3"/>
      <c r="D1464" s="3"/>
      <c r="E1464" s="3"/>
      <c r="F1464" s="3"/>
      <c r="G1464" s="3"/>
      <c r="H1464" s="193"/>
      <c r="I1464" s="163"/>
      <c r="J1464" s="3"/>
      <c r="K1464" s="5"/>
      <c r="L1464" s="6"/>
      <c r="M1464" s="6"/>
      <c r="N1464" s="232"/>
      <c r="O1464" s="285"/>
      <c r="P1464" s="6"/>
      <c r="Q1464" s="6"/>
      <c r="R1464" s="6"/>
      <c r="S1464" s="6"/>
      <c r="T1464" s="6"/>
      <c r="U1464" s="6"/>
      <c r="V1464" s="6"/>
      <c r="W1464" s="6"/>
      <c r="X1464" s="6"/>
      <c r="Y1464" s="6"/>
      <c r="Z1464" s="38" t="str">
        <f t="array" ref="Z1464">IFERROR(xlookup(C:C,'Follow up.1'!A:A,'Follow up.1'!AF:AF),"-")</f>
        <v>-</v>
      </c>
      <c r="AA1464" s="6"/>
      <c r="AB1464" s="6"/>
      <c r="AC1464" s="6"/>
      <c r="AD1464" s="6"/>
      <c r="AE1464" s="6"/>
      <c r="AF1464" s="6"/>
      <c r="AG1464" s="6"/>
      <c r="AH1464" s="6"/>
      <c r="AI1464" s="6"/>
      <c r="AJ1464" s="6"/>
      <c r="AK1464" s="6"/>
      <c r="AL1464" s="6"/>
      <c r="AM1464" s="6"/>
      <c r="AN1464" s="39" t="str">
        <f t="array" ref="AN1464">IFNA(TEXT(XLOOKUP(C:C,'Follow up.2'!B:B,'Follow up.2'!AF:AF), "mm/yyyy"), "-")</f>
        <v>-</v>
      </c>
      <c r="AO1464" s="6"/>
      <c r="AP1464" s="3"/>
      <c r="AQ1464" s="3"/>
      <c r="AR1464" s="3"/>
      <c r="AS1464" s="3"/>
      <c r="AT1464" s="3"/>
      <c r="AU1464" s="3"/>
      <c r="AV1464" s="3"/>
      <c r="AW1464" s="3"/>
      <c r="AX1464" s="3"/>
      <c r="AY1464" s="3"/>
      <c r="AZ1464" s="3"/>
      <c r="BA1464" s="3"/>
      <c r="BB1464" s="3"/>
      <c r="BC1464" s="3"/>
      <c r="BD1464" s="3"/>
      <c r="BE1464" s="3"/>
      <c r="BF1464" s="3"/>
      <c r="BG1464" s="3"/>
      <c r="BH1464" s="3"/>
      <c r="BI1464" s="3"/>
    </row>
    <row r="1465" ht="12.75" customHeight="1">
      <c r="A1465" s="294"/>
      <c r="B1465" s="294"/>
      <c r="C1465" s="3"/>
      <c r="D1465" s="3"/>
      <c r="E1465" s="3"/>
      <c r="F1465" s="3"/>
      <c r="G1465" s="3"/>
      <c r="H1465" s="193"/>
      <c r="I1465" s="163"/>
      <c r="J1465" s="3"/>
      <c r="K1465" s="5"/>
      <c r="L1465" s="6"/>
      <c r="M1465" s="6"/>
      <c r="N1465" s="232"/>
      <c r="O1465" s="285"/>
      <c r="P1465" s="6"/>
      <c r="Q1465" s="6"/>
      <c r="R1465" s="6"/>
      <c r="S1465" s="6"/>
      <c r="T1465" s="6"/>
      <c r="U1465" s="6"/>
      <c r="V1465" s="6"/>
      <c r="W1465" s="6"/>
      <c r="X1465" s="6"/>
      <c r="Y1465" s="6"/>
      <c r="Z1465" s="38" t="str">
        <f t="array" ref="Z1465">IFERROR(xlookup(C:C,'Follow up.1'!A:A,'Follow up.1'!AF:AF),"-")</f>
        <v>-</v>
      </c>
      <c r="AA1465" s="6"/>
      <c r="AB1465" s="6"/>
      <c r="AC1465" s="6"/>
      <c r="AD1465" s="6"/>
      <c r="AE1465" s="6"/>
      <c r="AF1465" s="6"/>
      <c r="AG1465" s="6"/>
      <c r="AH1465" s="6"/>
      <c r="AI1465" s="6"/>
      <c r="AJ1465" s="6"/>
      <c r="AK1465" s="6"/>
      <c r="AL1465" s="6"/>
      <c r="AM1465" s="6"/>
      <c r="AN1465" s="39" t="str">
        <f t="array" ref="AN1465">IFNA(TEXT(XLOOKUP(C:C,'Follow up.2'!B:B,'Follow up.2'!AF:AF), "mm/yyyy"), "-")</f>
        <v>-</v>
      </c>
      <c r="AO1465" s="6"/>
      <c r="AP1465" s="3"/>
      <c r="AQ1465" s="3"/>
      <c r="AR1465" s="3"/>
      <c r="AS1465" s="3"/>
      <c r="AT1465" s="3"/>
      <c r="AU1465" s="3"/>
      <c r="AV1465" s="3"/>
      <c r="AW1465" s="3"/>
      <c r="AX1465" s="3"/>
      <c r="AY1465" s="3"/>
      <c r="AZ1465" s="3"/>
      <c r="BA1465" s="3"/>
      <c r="BB1465" s="3"/>
      <c r="BC1465" s="3"/>
      <c r="BD1465" s="3"/>
      <c r="BE1465" s="3"/>
      <c r="BF1465" s="3"/>
      <c r="BG1465" s="3"/>
      <c r="BH1465" s="3"/>
      <c r="BI1465" s="3"/>
    </row>
    <row r="1466" ht="12.75" customHeight="1">
      <c r="A1466" s="294"/>
      <c r="B1466" s="294"/>
      <c r="C1466" s="3"/>
      <c r="D1466" s="3"/>
      <c r="E1466" s="3"/>
      <c r="F1466" s="3"/>
      <c r="G1466" s="3"/>
      <c r="H1466" s="193"/>
      <c r="I1466" s="163"/>
      <c r="J1466" s="3"/>
      <c r="K1466" s="5"/>
      <c r="L1466" s="6"/>
      <c r="M1466" s="6"/>
      <c r="N1466" s="232"/>
      <c r="O1466" s="285"/>
      <c r="P1466" s="6"/>
      <c r="Q1466" s="6"/>
      <c r="R1466" s="6"/>
      <c r="S1466" s="6"/>
      <c r="T1466" s="6"/>
      <c r="U1466" s="6"/>
      <c r="V1466" s="6"/>
      <c r="W1466" s="6"/>
      <c r="X1466" s="6"/>
      <c r="Y1466" s="6"/>
      <c r="Z1466" s="38" t="str">
        <f t="array" ref="Z1466">IFERROR(xlookup(C:C,'Follow up.1'!A:A,'Follow up.1'!AF:AF),"-")</f>
        <v>-</v>
      </c>
      <c r="AA1466" s="6"/>
      <c r="AB1466" s="6"/>
      <c r="AC1466" s="6"/>
      <c r="AD1466" s="6"/>
      <c r="AE1466" s="6"/>
      <c r="AF1466" s="6"/>
      <c r="AG1466" s="6"/>
      <c r="AH1466" s="6"/>
      <c r="AI1466" s="6"/>
      <c r="AJ1466" s="6"/>
      <c r="AK1466" s="6"/>
      <c r="AL1466" s="6"/>
      <c r="AM1466" s="6"/>
      <c r="AN1466" s="39" t="str">
        <f t="array" ref="AN1466">IFNA(TEXT(XLOOKUP(C:C,'Follow up.2'!B:B,'Follow up.2'!AF:AF), "mm/yyyy"), "-")</f>
        <v>-</v>
      </c>
      <c r="AO1466" s="6"/>
      <c r="AP1466" s="3"/>
      <c r="AQ1466" s="3"/>
      <c r="AR1466" s="3"/>
      <c r="AS1466" s="3"/>
      <c r="AT1466" s="3"/>
      <c r="AU1466" s="3"/>
      <c r="AV1466" s="3"/>
      <c r="AW1466" s="3"/>
      <c r="AX1466" s="3"/>
      <c r="AY1466" s="3"/>
      <c r="AZ1466" s="3"/>
      <c r="BA1466" s="3"/>
      <c r="BB1466" s="3"/>
      <c r="BC1466" s="3"/>
      <c r="BD1466" s="3"/>
      <c r="BE1466" s="3"/>
      <c r="BF1466" s="3"/>
      <c r="BG1466" s="3"/>
      <c r="BH1466" s="3"/>
      <c r="BI1466" s="3"/>
    </row>
    <row r="1467" ht="12.75" customHeight="1">
      <c r="A1467" s="294"/>
      <c r="B1467" s="294"/>
      <c r="C1467" s="3"/>
      <c r="D1467" s="3"/>
      <c r="E1467" s="3"/>
      <c r="F1467" s="3"/>
      <c r="G1467" s="3"/>
      <c r="H1467" s="193"/>
      <c r="I1467" s="163"/>
      <c r="J1467" s="3"/>
      <c r="K1467" s="5"/>
      <c r="L1467" s="6"/>
      <c r="M1467" s="6"/>
      <c r="N1467" s="232"/>
      <c r="O1467" s="285"/>
      <c r="P1467" s="6"/>
      <c r="Q1467" s="6"/>
      <c r="R1467" s="6"/>
      <c r="S1467" s="6"/>
      <c r="T1467" s="6"/>
      <c r="U1467" s="6"/>
      <c r="V1467" s="6"/>
      <c r="W1467" s="6"/>
      <c r="X1467" s="6"/>
      <c r="Y1467" s="6"/>
      <c r="Z1467" s="38" t="str">
        <f t="array" ref="Z1467">IFERROR(xlookup(C:C,'Follow up.1'!A:A,'Follow up.1'!AF:AF),"-")</f>
        <v>-</v>
      </c>
      <c r="AA1467" s="6"/>
      <c r="AB1467" s="6"/>
      <c r="AC1467" s="6"/>
      <c r="AD1467" s="6"/>
      <c r="AE1467" s="6"/>
      <c r="AF1467" s="6"/>
      <c r="AG1467" s="6"/>
      <c r="AH1467" s="6"/>
      <c r="AI1467" s="6"/>
      <c r="AJ1467" s="6"/>
      <c r="AK1467" s="6"/>
      <c r="AL1467" s="6"/>
      <c r="AM1467" s="6"/>
      <c r="AN1467" s="39" t="str">
        <f t="array" ref="AN1467">IFNA(TEXT(XLOOKUP(C:C,'Follow up.2'!B:B,'Follow up.2'!AF:AF), "mm/yyyy"), "-")</f>
        <v>-</v>
      </c>
      <c r="AO1467" s="6"/>
      <c r="AP1467" s="3"/>
      <c r="AQ1467" s="3"/>
      <c r="AR1467" s="3"/>
      <c r="AS1467" s="3"/>
      <c r="AT1467" s="3"/>
      <c r="AU1467" s="3"/>
      <c r="AV1467" s="3"/>
      <c r="AW1467" s="3"/>
      <c r="AX1467" s="3"/>
      <c r="AY1467" s="3"/>
      <c r="AZ1467" s="3"/>
      <c r="BA1467" s="3"/>
      <c r="BB1467" s="3"/>
      <c r="BC1467" s="3"/>
      <c r="BD1467" s="3"/>
      <c r="BE1467" s="3"/>
      <c r="BF1467" s="3"/>
      <c r="BG1467" s="3"/>
      <c r="BH1467" s="3"/>
      <c r="BI1467" s="3"/>
    </row>
    <row r="1468" ht="12.75" customHeight="1">
      <c r="A1468" s="294"/>
      <c r="B1468" s="294"/>
      <c r="C1468" s="3"/>
      <c r="D1468" s="3"/>
      <c r="E1468" s="3"/>
      <c r="F1468" s="3"/>
      <c r="G1468" s="3"/>
      <c r="H1468" s="193"/>
      <c r="I1468" s="163"/>
      <c r="J1468" s="3"/>
      <c r="K1468" s="5"/>
      <c r="L1468" s="6"/>
      <c r="M1468" s="6"/>
      <c r="N1468" s="232"/>
      <c r="O1468" s="285"/>
      <c r="P1468" s="6"/>
      <c r="Q1468" s="6"/>
      <c r="R1468" s="6"/>
      <c r="S1468" s="6"/>
      <c r="T1468" s="6"/>
      <c r="U1468" s="6"/>
      <c r="V1468" s="6"/>
      <c r="W1468" s="6"/>
      <c r="X1468" s="6"/>
      <c r="Y1468" s="6"/>
      <c r="Z1468" s="38" t="str">
        <f t="array" ref="Z1468">IFERROR(xlookup(C:C,'Follow up.1'!A:A,'Follow up.1'!AF:AF),"-")</f>
        <v>-</v>
      </c>
      <c r="AA1468" s="6"/>
      <c r="AB1468" s="6"/>
      <c r="AC1468" s="6"/>
      <c r="AD1468" s="6"/>
      <c r="AE1468" s="6"/>
      <c r="AF1468" s="6"/>
      <c r="AG1468" s="6"/>
      <c r="AH1468" s="6"/>
      <c r="AI1468" s="6"/>
      <c r="AJ1468" s="6"/>
      <c r="AK1468" s="6"/>
      <c r="AL1468" s="6"/>
      <c r="AM1468" s="6"/>
      <c r="AN1468" s="39" t="str">
        <f t="array" ref="AN1468">IFNA(TEXT(XLOOKUP(C:C,'Follow up.2'!B:B,'Follow up.2'!AF:AF), "mm/yyyy"), "-")</f>
        <v>-</v>
      </c>
      <c r="AO1468" s="6"/>
      <c r="AP1468" s="3"/>
      <c r="AQ1468" s="3"/>
      <c r="AR1468" s="3"/>
      <c r="AS1468" s="3"/>
      <c r="AT1468" s="3"/>
      <c r="AU1468" s="3"/>
      <c r="AV1468" s="3"/>
      <c r="AW1468" s="3"/>
      <c r="AX1468" s="3"/>
      <c r="AY1468" s="3"/>
      <c r="AZ1468" s="3"/>
      <c r="BA1468" s="3"/>
      <c r="BB1468" s="3"/>
      <c r="BC1468" s="3"/>
      <c r="BD1468" s="3"/>
      <c r="BE1468" s="3"/>
      <c r="BF1468" s="3"/>
      <c r="BG1468" s="3"/>
      <c r="BH1468" s="3"/>
      <c r="BI1468" s="3"/>
    </row>
    <row r="1469" ht="12.75" customHeight="1">
      <c r="A1469" s="294"/>
      <c r="B1469" s="294"/>
      <c r="C1469" s="3"/>
      <c r="D1469" s="3"/>
      <c r="E1469" s="3"/>
      <c r="F1469" s="3"/>
      <c r="G1469" s="3"/>
      <c r="H1469" s="193"/>
      <c r="I1469" s="163"/>
      <c r="J1469" s="3"/>
      <c r="K1469" s="5"/>
      <c r="L1469" s="6"/>
      <c r="M1469" s="6"/>
      <c r="N1469" s="232"/>
      <c r="O1469" s="285"/>
      <c r="P1469" s="6"/>
      <c r="Q1469" s="6"/>
      <c r="R1469" s="6"/>
      <c r="S1469" s="6"/>
      <c r="T1469" s="6"/>
      <c r="U1469" s="6"/>
      <c r="V1469" s="6"/>
      <c r="W1469" s="6"/>
      <c r="X1469" s="6"/>
      <c r="Y1469" s="6"/>
      <c r="Z1469" s="38" t="str">
        <f t="array" ref="Z1469">IFERROR(xlookup(C:C,'Follow up.1'!A:A,'Follow up.1'!AF:AF),"-")</f>
        <v>-</v>
      </c>
      <c r="AA1469" s="6"/>
      <c r="AB1469" s="6"/>
      <c r="AC1469" s="6"/>
      <c r="AD1469" s="6"/>
      <c r="AE1469" s="6"/>
      <c r="AF1469" s="6"/>
      <c r="AG1469" s="6"/>
      <c r="AH1469" s="6"/>
      <c r="AI1469" s="6"/>
      <c r="AJ1469" s="6"/>
      <c r="AK1469" s="6"/>
      <c r="AL1469" s="6"/>
      <c r="AM1469" s="6"/>
      <c r="AN1469" s="39" t="str">
        <f t="array" ref="AN1469">IFNA(TEXT(XLOOKUP(C:C,'Follow up.2'!B:B,'Follow up.2'!AF:AF), "mm/yyyy"), "-")</f>
        <v>-</v>
      </c>
      <c r="AO1469" s="6"/>
      <c r="AP1469" s="3"/>
      <c r="AQ1469" s="3"/>
      <c r="AR1469" s="3"/>
      <c r="AS1469" s="3"/>
      <c r="AT1469" s="3"/>
      <c r="AU1469" s="3"/>
      <c r="AV1469" s="3"/>
      <c r="AW1469" s="3"/>
      <c r="AX1469" s="3"/>
      <c r="AY1469" s="3"/>
      <c r="AZ1469" s="3"/>
      <c r="BA1469" s="3"/>
      <c r="BB1469" s="3"/>
      <c r="BC1469" s="3"/>
      <c r="BD1469" s="3"/>
      <c r="BE1469" s="3"/>
      <c r="BF1469" s="3"/>
      <c r="BG1469" s="3"/>
      <c r="BH1469" s="3"/>
      <c r="BI1469" s="3"/>
    </row>
    <row r="1470" ht="12.75" customHeight="1">
      <c r="A1470" s="294"/>
      <c r="B1470" s="294"/>
      <c r="C1470" s="3"/>
      <c r="D1470" s="3"/>
      <c r="E1470" s="3"/>
      <c r="F1470" s="3"/>
      <c r="G1470" s="3"/>
      <c r="H1470" s="193"/>
      <c r="I1470" s="163"/>
      <c r="J1470" s="3"/>
      <c r="K1470" s="5"/>
      <c r="L1470" s="6"/>
      <c r="M1470" s="6"/>
      <c r="N1470" s="232"/>
      <c r="O1470" s="285"/>
      <c r="P1470" s="6"/>
      <c r="Q1470" s="6"/>
      <c r="R1470" s="6"/>
      <c r="S1470" s="6"/>
      <c r="T1470" s="6"/>
      <c r="U1470" s="6"/>
      <c r="V1470" s="6"/>
      <c r="W1470" s="6"/>
      <c r="X1470" s="6"/>
      <c r="Y1470" s="6"/>
      <c r="Z1470" s="38" t="str">
        <f t="array" ref="Z1470">IFERROR(xlookup(C:C,'Follow up.1'!A:A,'Follow up.1'!AF:AF),"-")</f>
        <v>-</v>
      </c>
      <c r="AA1470" s="6"/>
      <c r="AB1470" s="6"/>
      <c r="AC1470" s="6"/>
      <c r="AD1470" s="6"/>
      <c r="AE1470" s="6"/>
      <c r="AF1470" s="6"/>
      <c r="AG1470" s="6"/>
      <c r="AH1470" s="6"/>
      <c r="AI1470" s="6"/>
      <c r="AJ1470" s="6"/>
      <c r="AK1470" s="6"/>
      <c r="AL1470" s="6"/>
      <c r="AM1470" s="6"/>
      <c r="AN1470" s="39" t="str">
        <f t="array" ref="AN1470">IFNA(TEXT(XLOOKUP(C:C,'Follow up.2'!B:B,'Follow up.2'!AF:AF), "mm/yyyy"), "-")</f>
        <v>-</v>
      </c>
      <c r="AO1470" s="6"/>
      <c r="AP1470" s="3"/>
      <c r="AQ1470" s="3"/>
      <c r="AR1470" s="3"/>
      <c r="AS1470" s="3"/>
      <c r="AT1470" s="3"/>
      <c r="AU1470" s="3"/>
      <c r="AV1470" s="3"/>
      <c r="AW1470" s="3"/>
      <c r="AX1470" s="3"/>
      <c r="AY1470" s="3"/>
      <c r="AZ1470" s="3"/>
      <c r="BA1470" s="3"/>
      <c r="BB1470" s="3"/>
      <c r="BC1470" s="3"/>
      <c r="BD1470" s="3"/>
      <c r="BE1470" s="3"/>
      <c r="BF1470" s="3"/>
      <c r="BG1470" s="3"/>
      <c r="BH1470" s="3"/>
      <c r="BI1470" s="3"/>
    </row>
    <row r="1471" ht="12.75" customHeight="1">
      <c r="A1471" s="294"/>
      <c r="B1471" s="294"/>
      <c r="C1471" s="3"/>
      <c r="D1471" s="3"/>
      <c r="E1471" s="3"/>
      <c r="F1471" s="3"/>
      <c r="G1471" s="3"/>
      <c r="H1471" s="193"/>
      <c r="I1471" s="163"/>
      <c r="J1471" s="3"/>
      <c r="K1471" s="5"/>
      <c r="L1471" s="6"/>
      <c r="M1471" s="6"/>
      <c r="N1471" s="232"/>
      <c r="O1471" s="285"/>
      <c r="P1471" s="6"/>
      <c r="Q1471" s="6"/>
      <c r="R1471" s="6"/>
      <c r="S1471" s="6"/>
      <c r="T1471" s="6"/>
      <c r="U1471" s="6"/>
      <c r="V1471" s="6"/>
      <c r="W1471" s="6"/>
      <c r="X1471" s="6"/>
      <c r="Y1471" s="6"/>
      <c r="Z1471" s="38" t="str">
        <f t="array" ref="Z1471">IFERROR(xlookup(C:C,'Follow up.1'!A:A,'Follow up.1'!AF:AF),"-")</f>
        <v>-</v>
      </c>
      <c r="AA1471" s="6"/>
      <c r="AB1471" s="6"/>
      <c r="AC1471" s="6"/>
      <c r="AD1471" s="6"/>
      <c r="AE1471" s="6"/>
      <c r="AF1471" s="6"/>
      <c r="AG1471" s="6"/>
      <c r="AH1471" s="6"/>
      <c r="AI1471" s="6"/>
      <c r="AJ1471" s="6"/>
      <c r="AK1471" s="6"/>
      <c r="AL1471" s="6"/>
      <c r="AM1471" s="6"/>
      <c r="AN1471" s="39" t="str">
        <f t="array" ref="AN1471">IFNA(TEXT(XLOOKUP(C:C,'Follow up.2'!B:B,'Follow up.2'!AF:AF), "mm/yyyy"), "-")</f>
        <v>-</v>
      </c>
      <c r="AO1471" s="6"/>
      <c r="AP1471" s="3"/>
      <c r="AQ1471" s="3"/>
      <c r="AR1471" s="3"/>
      <c r="AS1471" s="3"/>
      <c r="AT1471" s="3"/>
      <c r="AU1471" s="3"/>
      <c r="AV1471" s="3"/>
      <c r="AW1471" s="3"/>
      <c r="AX1471" s="3"/>
      <c r="AY1471" s="3"/>
      <c r="AZ1471" s="3"/>
      <c r="BA1471" s="3"/>
      <c r="BB1471" s="3"/>
      <c r="BC1471" s="3"/>
      <c r="BD1471" s="3"/>
      <c r="BE1471" s="3"/>
      <c r="BF1471" s="3"/>
      <c r="BG1471" s="3"/>
      <c r="BH1471" s="3"/>
      <c r="BI1471" s="3"/>
    </row>
    <row r="1472" ht="12.75" customHeight="1">
      <c r="A1472" s="294"/>
      <c r="B1472" s="294"/>
      <c r="C1472" s="3"/>
      <c r="D1472" s="3"/>
      <c r="E1472" s="3"/>
      <c r="F1472" s="3"/>
      <c r="G1472" s="3"/>
      <c r="H1472" s="193"/>
      <c r="I1472" s="163"/>
      <c r="J1472" s="3"/>
      <c r="K1472" s="5"/>
      <c r="L1472" s="6"/>
      <c r="M1472" s="6"/>
      <c r="N1472" s="232"/>
      <c r="O1472" s="285"/>
      <c r="P1472" s="6"/>
      <c r="Q1472" s="6"/>
      <c r="R1472" s="6"/>
      <c r="S1472" s="6"/>
      <c r="T1472" s="6"/>
      <c r="U1472" s="6"/>
      <c r="V1472" s="6"/>
      <c r="W1472" s="6"/>
      <c r="X1472" s="6"/>
      <c r="Y1472" s="6"/>
      <c r="Z1472" s="38" t="str">
        <f t="array" ref="Z1472">IFERROR(xlookup(C:C,'Follow up.1'!A:A,'Follow up.1'!AF:AF),"-")</f>
        <v>-</v>
      </c>
      <c r="AA1472" s="6"/>
      <c r="AB1472" s="6"/>
      <c r="AC1472" s="6"/>
      <c r="AD1472" s="6"/>
      <c r="AE1472" s="6"/>
      <c r="AF1472" s="6"/>
      <c r="AG1472" s="6"/>
      <c r="AH1472" s="6"/>
      <c r="AI1472" s="6"/>
      <c r="AJ1472" s="6"/>
      <c r="AK1472" s="6"/>
      <c r="AL1472" s="6"/>
      <c r="AM1472" s="6"/>
      <c r="AN1472" s="39" t="str">
        <f t="array" ref="AN1472">IFNA(TEXT(XLOOKUP(C:C,'Follow up.2'!B:B,'Follow up.2'!AF:AF), "mm/yyyy"), "-")</f>
        <v>-</v>
      </c>
      <c r="AO1472" s="6"/>
      <c r="AP1472" s="3"/>
      <c r="AQ1472" s="3"/>
      <c r="AR1472" s="3"/>
      <c r="AS1472" s="3"/>
      <c r="AT1472" s="3"/>
      <c r="AU1472" s="3"/>
      <c r="AV1472" s="3"/>
      <c r="AW1472" s="3"/>
      <c r="AX1472" s="3"/>
      <c r="AY1472" s="3"/>
      <c r="AZ1472" s="3"/>
      <c r="BA1472" s="3"/>
      <c r="BB1472" s="3"/>
      <c r="BC1472" s="3"/>
      <c r="BD1472" s="3"/>
      <c r="BE1472" s="3"/>
      <c r="BF1472" s="3"/>
      <c r="BG1472" s="3"/>
      <c r="BH1472" s="3"/>
      <c r="BI1472" s="3"/>
    </row>
    <row r="1473" ht="12.75" customHeight="1">
      <c r="A1473" s="294"/>
      <c r="B1473" s="294"/>
      <c r="C1473" s="3"/>
      <c r="D1473" s="3"/>
      <c r="E1473" s="3"/>
      <c r="F1473" s="3"/>
      <c r="G1473" s="3"/>
      <c r="H1473" s="193"/>
      <c r="I1473" s="163"/>
      <c r="J1473" s="3"/>
      <c r="K1473" s="5"/>
      <c r="L1473" s="6"/>
      <c r="M1473" s="6"/>
      <c r="N1473" s="232"/>
      <c r="O1473" s="285"/>
      <c r="P1473" s="6"/>
      <c r="Q1473" s="6"/>
      <c r="R1473" s="6"/>
      <c r="S1473" s="6"/>
      <c r="T1473" s="6"/>
      <c r="U1473" s="6"/>
      <c r="V1473" s="6"/>
      <c r="W1473" s="6"/>
      <c r="X1473" s="6"/>
      <c r="Y1473" s="6"/>
      <c r="Z1473" s="38" t="str">
        <f t="array" ref="Z1473">IFERROR(xlookup(C:C,'Follow up.1'!A:A,'Follow up.1'!AF:AF),"-")</f>
        <v>-</v>
      </c>
      <c r="AA1473" s="6"/>
      <c r="AB1473" s="6"/>
      <c r="AC1473" s="6"/>
      <c r="AD1473" s="6"/>
      <c r="AE1473" s="6"/>
      <c r="AF1473" s="6"/>
      <c r="AG1473" s="6"/>
      <c r="AH1473" s="6"/>
      <c r="AI1473" s="6"/>
      <c r="AJ1473" s="6"/>
      <c r="AK1473" s="6"/>
      <c r="AL1473" s="6"/>
      <c r="AM1473" s="6"/>
      <c r="AN1473" s="39" t="str">
        <f t="array" ref="AN1473">IFNA(TEXT(XLOOKUP(C:C,'Follow up.2'!B:B,'Follow up.2'!AF:AF), "mm/yyyy"), "-")</f>
        <v>-</v>
      </c>
      <c r="AO1473" s="6"/>
      <c r="AP1473" s="3"/>
      <c r="AQ1473" s="3"/>
      <c r="AR1473" s="3"/>
      <c r="AS1473" s="3"/>
      <c r="AT1473" s="3"/>
      <c r="AU1473" s="3"/>
      <c r="AV1473" s="3"/>
      <c r="AW1473" s="3"/>
      <c r="AX1473" s="3"/>
      <c r="AY1473" s="3"/>
      <c r="AZ1473" s="3"/>
      <c r="BA1473" s="3"/>
      <c r="BB1473" s="3"/>
      <c r="BC1473" s="3"/>
      <c r="BD1473" s="3"/>
      <c r="BE1473" s="3"/>
      <c r="BF1473" s="3"/>
      <c r="BG1473" s="3"/>
      <c r="BH1473" s="3"/>
      <c r="BI1473" s="3"/>
    </row>
    <row r="1474" ht="12.75" customHeight="1">
      <c r="A1474" s="294"/>
      <c r="B1474" s="294"/>
      <c r="C1474" s="3"/>
      <c r="D1474" s="3"/>
      <c r="E1474" s="3"/>
      <c r="F1474" s="3"/>
      <c r="G1474" s="3"/>
      <c r="H1474" s="193"/>
      <c r="I1474" s="163"/>
      <c r="J1474" s="3"/>
      <c r="K1474" s="5"/>
      <c r="L1474" s="6"/>
      <c r="M1474" s="6"/>
      <c r="N1474" s="232"/>
      <c r="O1474" s="285"/>
      <c r="P1474" s="6"/>
      <c r="Q1474" s="6"/>
      <c r="R1474" s="6"/>
      <c r="S1474" s="6"/>
      <c r="T1474" s="6"/>
      <c r="U1474" s="6"/>
      <c r="V1474" s="6"/>
      <c r="W1474" s="6"/>
      <c r="X1474" s="6"/>
      <c r="Y1474" s="6"/>
      <c r="Z1474" s="38" t="str">
        <f t="array" ref="Z1474">IFERROR(xlookup(C:C,'Follow up.1'!A:A,'Follow up.1'!AF:AF),"-")</f>
        <v>-</v>
      </c>
      <c r="AA1474" s="6"/>
      <c r="AB1474" s="6"/>
      <c r="AC1474" s="6"/>
      <c r="AD1474" s="6"/>
      <c r="AE1474" s="6"/>
      <c r="AF1474" s="6"/>
      <c r="AG1474" s="6"/>
      <c r="AH1474" s="6"/>
      <c r="AI1474" s="6"/>
      <c r="AJ1474" s="6"/>
      <c r="AK1474" s="6"/>
      <c r="AL1474" s="6"/>
      <c r="AM1474" s="6"/>
      <c r="AN1474" s="39" t="str">
        <f t="array" ref="AN1474">IFNA(TEXT(XLOOKUP(C:C,'Follow up.2'!B:B,'Follow up.2'!AF:AF), "mm/yyyy"), "-")</f>
        <v>-</v>
      </c>
      <c r="AO1474" s="6"/>
      <c r="AP1474" s="3"/>
      <c r="AQ1474" s="3"/>
      <c r="AR1474" s="3"/>
      <c r="AS1474" s="3"/>
      <c r="AT1474" s="3"/>
      <c r="AU1474" s="3"/>
      <c r="AV1474" s="3"/>
      <c r="AW1474" s="3"/>
      <c r="AX1474" s="3"/>
      <c r="AY1474" s="3"/>
      <c r="AZ1474" s="3"/>
      <c r="BA1474" s="3"/>
      <c r="BB1474" s="3"/>
      <c r="BC1474" s="3"/>
      <c r="BD1474" s="3"/>
      <c r="BE1474" s="3"/>
      <c r="BF1474" s="3"/>
      <c r="BG1474" s="3"/>
      <c r="BH1474" s="3"/>
      <c r="BI1474" s="3"/>
    </row>
    <row r="1475" ht="12.75" customHeight="1">
      <c r="A1475" s="294"/>
      <c r="B1475" s="294"/>
      <c r="C1475" s="3"/>
      <c r="D1475" s="3"/>
      <c r="E1475" s="3"/>
      <c r="F1475" s="3"/>
      <c r="G1475" s="3"/>
      <c r="H1475" s="193"/>
      <c r="I1475" s="163"/>
      <c r="J1475" s="3"/>
      <c r="K1475" s="5"/>
      <c r="L1475" s="6"/>
      <c r="M1475" s="6"/>
      <c r="N1475" s="232"/>
      <c r="O1475" s="285"/>
      <c r="P1475" s="6"/>
      <c r="Q1475" s="6"/>
      <c r="R1475" s="6"/>
      <c r="S1475" s="6"/>
      <c r="T1475" s="6"/>
      <c r="U1475" s="6"/>
      <c r="V1475" s="6"/>
      <c r="W1475" s="6"/>
      <c r="X1475" s="6"/>
      <c r="Y1475" s="6"/>
      <c r="Z1475" s="38" t="str">
        <f t="array" ref="Z1475">IFERROR(xlookup(C:C,'Follow up.1'!A:A,'Follow up.1'!AF:AF),"-")</f>
        <v>-</v>
      </c>
      <c r="AA1475" s="6"/>
      <c r="AB1475" s="6"/>
      <c r="AC1475" s="6"/>
      <c r="AD1475" s="6"/>
      <c r="AE1475" s="6"/>
      <c r="AF1475" s="6"/>
      <c r="AG1475" s="6"/>
      <c r="AH1475" s="6"/>
      <c r="AI1475" s="6"/>
      <c r="AJ1475" s="6"/>
      <c r="AK1475" s="6"/>
      <c r="AL1475" s="6"/>
      <c r="AM1475" s="6"/>
      <c r="AN1475" s="39" t="str">
        <f t="array" ref="AN1475">IFNA(TEXT(XLOOKUP(C:C,'Follow up.2'!B:B,'Follow up.2'!AF:AF), "mm/yyyy"), "-")</f>
        <v>-</v>
      </c>
      <c r="AO1475" s="6"/>
      <c r="AP1475" s="3"/>
      <c r="AQ1475" s="3"/>
      <c r="AR1475" s="3"/>
      <c r="AS1475" s="3"/>
      <c r="AT1475" s="3"/>
      <c r="AU1475" s="3"/>
      <c r="AV1475" s="3"/>
      <c r="AW1475" s="3"/>
      <c r="AX1475" s="3"/>
      <c r="AY1475" s="3"/>
      <c r="AZ1475" s="3"/>
      <c r="BA1475" s="3"/>
      <c r="BB1475" s="3"/>
      <c r="BC1475" s="3"/>
      <c r="BD1475" s="3"/>
      <c r="BE1475" s="3"/>
      <c r="BF1475" s="3"/>
      <c r="BG1475" s="3"/>
      <c r="BH1475" s="3"/>
      <c r="BI1475" s="3"/>
    </row>
    <row r="1476" ht="12.75" customHeight="1">
      <c r="A1476" s="294"/>
      <c r="B1476" s="294"/>
      <c r="C1476" s="3"/>
      <c r="D1476" s="3"/>
      <c r="E1476" s="3"/>
      <c r="F1476" s="3"/>
      <c r="G1476" s="3"/>
      <c r="H1476" s="193"/>
      <c r="I1476" s="163"/>
      <c r="J1476" s="3"/>
      <c r="K1476" s="5"/>
      <c r="L1476" s="6"/>
      <c r="M1476" s="6"/>
      <c r="N1476" s="232"/>
      <c r="O1476" s="285"/>
      <c r="P1476" s="6"/>
      <c r="Q1476" s="6"/>
      <c r="R1476" s="6"/>
      <c r="S1476" s="6"/>
      <c r="T1476" s="6"/>
      <c r="U1476" s="6"/>
      <c r="V1476" s="6"/>
      <c r="W1476" s="6"/>
      <c r="X1476" s="6"/>
      <c r="Y1476" s="6"/>
      <c r="Z1476" s="38" t="str">
        <f t="array" ref="Z1476">IFERROR(xlookup(C:C,'Follow up.1'!A:A,'Follow up.1'!AF:AF),"-")</f>
        <v>-</v>
      </c>
      <c r="AA1476" s="6"/>
      <c r="AB1476" s="6"/>
      <c r="AC1476" s="6"/>
      <c r="AD1476" s="6"/>
      <c r="AE1476" s="6"/>
      <c r="AF1476" s="6"/>
      <c r="AG1476" s="6"/>
      <c r="AH1476" s="6"/>
      <c r="AI1476" s="6"/>
      <c r="AJ1476" s="6"/>
      <c r="AK1476" s="6"/>
      <c r="AL1476" s="6"/>
      <c r="AM1476" s="6"/>
      <c r="AN1476" s="39" t="str">
        <f t="array" ref="AN1476">IFNA(TEXT(XLOOKUP(C:C,'Follow up.2'!B:B,'Follow up.2'!AF:AF), "mm/yyyy"), "-")</f>
        <v>-</v>
      </c>
      <c r="AO1476" s="6"/>
      <c r="AP1476" s="3"/>
      <c r="AQ1476" s="3"/>
      <c r="AR1476" s="3"/>
      <c r="AS1476" s="3"/>
      <c r="AT1476" s="3"/>
      <c r="AU1476" s="3"/>
      <c r="AV1476" s="3"/>
      <c r="AW1476" s="3"/>
      <c r="AX1476" s="3"/>
      <c r="AY1476" s="3"/>
      <c r="AZ1476" s="3"/>
      <c r="BA1476" s="3"/>
      <c r="BB1476" s="3"/>
      <c r="BC1476" s="3"/>
      <c r="BD1476" s="3"/>
      <c r="BE1476" s="3"/>
      <c r="BF1476" s="3"/>
      <c r="BG1476" s="3"/>
      <c r="BH1476" s="3"/>
      <c r="BI1476" s="3"/>
    </row>
    <row r="1477" ht="12.75" customHeight="1">
      <c r="A1477" s="294"/>
      <c r="B1477" s="294"/>
      <c r="C1477" s="3"/>
      <c r="D1477" s="3"/>
      <c r="E1477" s="3"/>
      <c r="F1477" s="3"/>
      <c r="G1477" s="3"/>
      <c r="H1477" s="193"/>
      <c r="I1477" s="163"/>
      <c r="J1477" s="3"/>
      <c r="K1477" s="5"/>
      <c r="L1477" s="6"/>
      <c r="M1477" s="6"/>
      <c r="N1477" s="232"/>
      <c r="O1477" s="285"/>
      <c r="P1477" s="6"/>
      <c r="Q1477" s="6"/>
      <c r="R1477" s="6"/>
      <c r="S1477" s="6"/>
      <c r="T1477" s="6"/>
      <c r="U1477" s="6"/>
      <c r="V1477" s="6"/>
      <c r="W1477" s="6"/>
      <c r="X1477" s="6"/>
      <c r="Y1477" s="6"/>
      <c r="Z1477" s="38" t="str">
        <f t="array" ref="Z1477">IFERROR(xlookup(C:C,'Follow up.1'!A:A,'Follow up.1'!AF:AF),"-")</f>
        <v>-</v>
      </c>
      <c r="AA1477" s="6"/>
      <c r="AB1477" s="6"/>
      <c r="AC1477" s="6"/>
      <c r="AD1477" s="6"/>
      <c r="AE1477" s="6"/>
      <c r="AF1477" s="6"/>
      <c r="AG1477" s="6"/>
      <c r="AH1477" s="6"/>
      <c r="AI1477" s="6"/>
      <c r="AJ1477" s="6"/>
      <c r="AK1477" s="6"/>
      <c r="AL1477" s="6"/>
      <c r="AM1477" s="6"/>
      <c r="AN1477" s="39" t="str">
        <f t="array" ref="AN1477">IFNA(TEXT(XLOOKUP(C:C,'Follow up.2'!B:B,'Follow up.2'!AF:AF), "mm/yyyy"), "-")</f>
        <v>-</v>
      </c>
      <c r="AO1477" s="6"/>
      <c r="AP1477" s="3"/>
      <c r="AQ1477" s="3"/>
      <c r="AR1477" s="3"/>
      <c r="AS1477" s="3"/>
      <c r="AT1477" s="3"/>
      <c r="AU1477" s="3"/>
      <c r="AV1477" s="3"/>
      <c r="AW1477" s="3"/>
      <c r="AX1477" s="3"/>
      <c r="AY1477" s="3"/>
      <c r="AZ1477" s="3"/>
      <c r="BA1477" s="3"/>
      <c r="BB1477" s="3"/>
      <c r="BC1477" s="3"/>
      <c r="BD1477" s="3"/>
      <c r="BE1477" s="3"/>
      <c r="BF1477" s="3"/>
      <c r="BG1477" s="3"/>
      <c r="BH1477" s="3"/>
      <c r="BI1477" s="3"/>
    </row>
    <row r="1478" ht="12.75" customHeight="1">
      <c r="A1478" s="294"/>
      <c r="B1478" s="294"/>
      <c r="C1478" s="3"/>
      <c r="D1478" s="3"/>
      <c r="E1478" s="3"/>
      <c r="F1478" s="3"/>
      <c r="G1478" s="3"/>
      <c r="H1478" s="193"/>
      <c r="I1478" s="163"/>
      <c r="J1478" s="3"/>
      <c r="K1478" s="5"/>
      <c r="L1478" s="6"/>
      <c r="M1478" s="6"/>
      <c r="N1478" s="232"/>
      <c r="O1478" s="285"/>
      <c r="P1478" s="6"/>
      <c r="Q1478" s="6"/>
      <c r="R1478" s="6"/>
      <c r="S1478" s="6"/>
      <c r="T1478" s="6"/>
      <c r="U1478" s="6"/>
      <c r="V1478" s="6"/>
      <c r="W1478" s="6"/>
      <c r="X1478" s="6"/>
      <c r="Y1478" s="6"/>
      <c r="Z1478" s="38" t="str">
        <f t="array" ref="Z1478">IFERROR(xlookup(C:C,'Follow up.1'!A:A,'Follow up.1'!AF:AF),"-")</f>
        <v>-</v>
      </c>
      <c r="AA1478" s="6"/>
      <c r="AB1478" s="6"/>
      <c r="AC1478" s="6"/>
      <c r="AD1478" s="6"/>
      <c r="AE1478" s="6"/>
      <c r="AF1478" s="6"/>
      <c r="AG1478" s="6"/>
      <c r="AH1478" s="6"/>
      <c r="AI1478" s="6"/>
      <c r="AJ1478" s="6"/>
      <c r="AK1478" s="6"/>
      <c r="AL1478" s="6"/>
      <c r="AM1478" s="6"/>
      <c r="AN1478" s="39" t="str">
        <f t="array" ref="AN1478">IFNA(TEXT(XLOOKUP(C:C,'Follow up.2'!B:B,'Follow up.2'!AF:AF), "mm/yyyy"), "-")</f>
        <v>-</v>
      </c>
      <c r="AO1478" s="6"/>
      <c r="AP1478" s="3"/>
      <c r="AQ1478" s="3"/>
      <c r="AR1478" s="3"/>
      <c r="AS1478" s="3"/>
      <c r="AT1478" s="3"/>
      <c r="AU1478" s="3"/>
      <c r="AV1478" s="3"/>
      <c r="AW1478" s="3"/>
      <c r="AX1478" s="3"/>
      <c r="AY1478" s="3"/>
      <c r="AZ1478" s="3"/>
      <c r="BA1478" s="3"/>
      <c r="BB1478" s="3"/>
      <c r="BC1478" s="3"/>
      <c r="BD1478" s="3"/>
      <c r="BE1478" s="3"/>
      <c r="BF1478" s="3"/>
      <c r="BG1478" s="3"/>
      <c r="BH1478" s="3"/>
      <c r="BI1478" s="3"/>
    </row>
    <row r="1479" ht="12.75" customHeight="1">
      <c r="A1479" s="294"/>
      <c r="B1479" s="294"/>
      <c r="C1479" s="3"/>
      <c r="D1479" s="3"/>
      <c r="E1479" s="3"/>
      <c r="F1479" s="3"/>
      <c r="G1479" s="3"/>
      <c r="H1479" s="193"/>
      <c r="I1479" s="163"/>
      <c r="J1479" s="3"/>
      <c r="K1479" s="5"/>
      <c r="L1479" s="6"/>
      <c r="M1479" s="6"/>
      <c r="N1479" s="232"/>
      <c r="O1479" s="285"/>
      <c r="P1479" s="6"/>
      <c r="Q1479" s="6"/>
      <c r="R1479" s="6"/>
      <c r="S1479" s="6"/>
      <c r="T1479" s="6"/>
      <c r="U1479" s="6"/>
      <c r="V1479" s="6"/>
      <c r="W1479" s="6"/>
      <c r="X1479" s="6"/>
      <c r="Y1479" s="6"/>
      <c r="Z1479" s="38" t="str">
        <f t="array" ref="Z1479">IFERROR(xlookup(C:C,'Follow up.1'!A:A,'Follow up.1'!AF:AF),"-")</f>
        <v>-</v>
      </c>
      <c r="AA1479" s="6"/>
      <c r="AB1479" s="6"/>
      <c r="AC1479" s="6"/>
      <c r="AD1479" s="6"/>
      <c r="AE1479" s="6"/>
      <c r="AF1479" s="6"/>
      <c r="AG1479" s="6"/>
      <c r="AH1479" s="6"/>
      <c r="AI1479" s="6"/>
      <c r="AJ1479" s="6"/>
      <c r="AK1479" s="6"/>
      <c r="AL1479" s="6"/>
      <c r="AM1479" s="6"/>
      <c r="AN1479" s="39" t="str">
        <f t="array" ref="AN1479">IFNA(TEXT(XLOOKUP(C:C,'Follow up.2'!B:B,'Follow up.2'!AF:AF), "mm/yyyy"), "-")</f>
        <v>-</v>
      </c>
      <c r="AO1479" s="6"/>
      <c r="AP1479" s="3"/>
      <c r="AQ1479" s="3"/>
      <c r="AR1479" s="3"/>
      <c r="AS1479" s="3"/>
      <c r="AT1479" s="3"/>
      <c r="AU1479" s="3"/>
      <c r="AV1479" s="3"/>
      <c r="AW1479" s="3"/>
      <c r="AX1479" s="3"/>
      <c r="AY1479" s="3"/>
      <c r="AZ1479" s="3"/>
      <c r="BA1479" s="3"/>
      <c r="BB1479" s="3"/>
      <c r="BC1479" s="3"/>
      <c r="BD1479" s="3"/>
      <c r="BE1479" s="3"/>
      <c r="BF1479" s="3"/>
      <c r="BG1479" s="3"/>
      <c r="BH1479" s="3"/>
      <c r="BI1479" s="3"/>
    </row>
    <row r="1480" ht="12.75" customHeight="1">
      <c r="A1480" s="294"/>
      <c r="B1480" s="294"/>
      <c r="C1480" s="3"/>
      <c r="D1480" s="3"/>
      <c r="E1480" s="3"/>
      <c r="F1480" s="3"/>
      <c r="G1480" s="3"/>
      <c r="H1480" s="193"/>
      <c r="I1480" s="163"/>
      <c r="J1480" s="3"/>
      <c r="K1480" s="5"/>
      <c r="L1480" s="6"/>
      <c r="M1480" s="6"/>
      <c r="N1480" s="232"/>
      <c r="O1480" s="285"/>
      <c r="P1480" s="6"/>
      <c r="Q1480" s="6"/>
      <c r="R1480" s="6"/>
      <c r="S1480" s="6"/>
      <c r="T1480" s="6"/>
      <c r="U1480" s="6"/>
      <c r="V1480" s="6"/>
      <c r="W1480" s="6"/>
      <c r="X1480" s="6"/>
      <c r="Y1480" s="6"/>
      <c r="Z1480" s="38" t="str">
        <f t="array" ref="Z1480">IFERROR(xlookup(C:C,'Follow up.1'!A:A,'Follow up.1'!AF:AF),"-")</f>
        <v>-</v>
      </c>
      <c r="AA1480" s="6"/>
      <c r="AB1480" s="6"/>
      <c r="AC1480" s="6"/>
      <c r="AD1480" s="6"/>
      <c r="AE1480" s="6"/>
      <c r="AF1480" s="6"/>
      <c r="AG1480" s="6"/>
      <c r="AH1480" s="6"/>
      <c r="AI1480" s="6"/>
      <c r="AJ1480" s="6"/>
      <c r="AK1480" s="6"/>
      <c r="AL1480" s="6"/>
      <c r="AM1480" s="6"/>
      <c r="AN1480" s="39" t="str">
        <f t="array" ref="AN1480">IFNA(TEXT(XLOOKUP(C:C,'Follow up.2'!B:B,'Follow up.2'!AF:AF), "mm/yyyy"), "-")</f>
        <v>-</v>
      </c>
      <c r="AO1480" s="6"/>
      <c r="AP1480" s="3"/>
      <c r="AQ1480" s="3"/>
      <c r="AR1480" s="3"/>
      <c r="AS1480" s="3"/>
      <c r="AT1480" s="3"/>
      <c r="AU1480" s="3"/>
      <c r="AV1480" s="3"/>
      <c r="AW1480" s="3"/>
      <c r="AX1480" s="3"/>
      <c r="AY1480" s="3"/>
      <c r="AZ1480" s="3"/>
      <c r="BA1480" s="3"/>
      <c r="BB1480" s="3"/>
      <c r="BC1480" s="3"/>
      <c r="BD1480" s="3"/>
      <c r="BE1480" s="3"/>
      <c r="BF1480" s="3"/>
      <c r="BG1480" s="3"/>
      <c r="BH1480" s="3"/>
      <c r="BI1480" s="3"/>
    </row>
    <row r="1481" ht="12.75" customHeight="1">
      <c r="A1481" s="294"/>
      <c r="B1481" s="294"/>
      <c r="C1481" s="3"/>
      <c r="D1481" s="3"/>
      <c r="E1481" s="3"/>
      <c r="F1481" s="3"/>
      <c r="G1481" s="3"/>
      <c r="H1481" s="193"/>
      <c r="I1481" s="163"/>
      <c r="J1481" s="3"/>
      <c r="K1481" s="5"/>
      <c r="L1481" s="6"/>
      <c r="M1481" s="6"/>
      <c r="N1481" s="291"/>
      <c r="O1481" s="285"/>
      <c r="P1481" s="6"/>
      <c r="Q1481" s="6"/>
      <c r="R1481" s="6"/>
      <c r="S1481" s="6"/>
      <c r="T1481" s="6"/>
      <c r="U1481" s="6"/>
      <c r="V1481" s="6"/>
      <c r="W1481" s="6"/>
      <c r="X1481" s="6"/>
      <c r="Y1481" s="6"/>
      <c r="Z1481" s="38" t="str">
        <f t="array" ref="Z1481">IFERROR(xlookup(C:C,'Follow up.1'!A:A,'Follow up.1'!AF:AF),"-")</f>
        <v>-</v>
      </c>
      <c r="AA1481" s="6"/>
      <c r="AB1481" s="6"/>
      <c r="AC1481" s="6"/>
      <c r="AD1481" s="6"/>
      <c r="AE1481" s="6"/>
      <c r="AF1481" s="6"/>
      <c r="AG1481" s="6"/>
      <c r="AH1481" s="6"/>
      <c r="AI1481" s="6"/>
      <c r="AJ1481" s="6"/>
      <c r="AK1481" s="6"/>
      <c r="AL1481" s="6"/>
      <c r="AM1481" s="6"/>
      <c r="AN1481" s="39" t="str">
        <f t="array" ref="AN1481">IFNA(TEXT(XLOOKUP(C:C,'Follow up.2'!B:B,'Follow up.2'!AF:AF), "mm/yyyy"), "-")</f>
        <v>-</v>
      </c>
      <c r="AO1481" s="6"/>
      <c r="AP1481" s="3"/>
      <c r="AQ1481" s="3"/>
      <c r="AR1481" s="3"/>
      <c r="AS1481" s="3"/>
      <c r="AT1481" s="3"/>
      <c r="AU1481" s="3"/>
      <c r="AV1481" s="3"/>
      <c r="AW1481" s="3"/>
      <c r="AX1481" s="3"/>
      <c r="AY1481" s="3"/>
      <c r="AZ1481" s="3"/>
      <c r="BA1481" s="3"/>
      <c r="BB1481" s="3"/>
      <c r="BC1481" s="3"/>
      <c r="BD1481" s="3"/>
      <c r="BE1481" s="3"/>
      <c r="BF1481" s="3"/>
      <c r="BG1481" s="3"/>
      <c r="BH1481" s="3"/>
      <c r="BI1481" s="3"/>
    </row>
    <row r="1482" ht="12.75" customHeight="1">
      <c r="A1482" s="294"/>
      <c r="B1482" s="294"/>
      <c r="C1482" s="3"/>
      <c r="D1482" s="3"/>
      <c r="E1482" s="3"/>
      <c r="F1482" s="3"/>
      <c r="G1482" s="3"/>
      <c r="H1482" s="193"/>
      <c r="I1482" s="163"/>
      <c r="J1482" s="3"/>
      <c r="K1482" s="5"/>
      <c r="L1482" s="6"/>
      <c r="M1482" s="6"/>
      <c r="N1482" s="291"/>
      <c r="O1482" s="285"/>
      <c r="P1482" s="6"/>
      <c r="Q1482" s="6"/>
      <c r="R1482" s="6"/>
      <c r="S1482" s="6"/>
      <c r="T1482" s="6"/>
      <c r="U1482" s="6"/>
      <c r="V1482" s="6"/>
      <c r="W1482" s="6"/>
      <c r="X1482" s="6"/>
      <c r="Y1482" s="6"/>
      <c r="Z1482" s="38" t="str">
        <f t="array" ref="Z1482">IFERROR(xlookup(C:C,'Follow up.1'!A:A,'Follow up.1'!AF:AF),"-")</f>
        <v>-</v>
      </c>
      <c r="AA1482" s="6"/>
      <c r="AB1482" s="6"/>
      <c r="AC1482" s="6"/>
      <c r="AD1482" s="6"/>
      <c r="AE1482" s="6"/>
      <c r="AF1482" s="6"/>
      <c r="AG1482" s="6"/>
      <c r="AH1482" s="6"/>
      <c r="AI1482" s="6"/>
      <c r="AJ1482" s="6"/>
      <c r="AK1482" s="6"/>
      <c r="AL1482" s="6"/>
      <c r="AM1482" s="6"/>
      <c r="AN1482" s="39" t="str">
        <f t="array" ref="AN1482">IFNA(TEXT(XLOOKUP(C:C,'Follow up.2'!B:B,'Follow up.2'!AF:AF), "mm/yyyy"), "-")</f>
        <v>-</v>
      </c>
      <c r="AO1482" s="6"/>
      <c r="AP1482" s="3"/>
      <c r="AQ1482" s="3"/>
      <c r="AR1482" s="3"/>
      <c r="AS1482" s="3"/>
      <c r="AT1482" s="3"/>
      <c r="AU1482" s="3"/>
      <c r="AV1482" s="3"/>
      <c r="AW1482" s="3"/>
      <c r="AX1482" s="3"/>
      <c r="AY1482" s="3"/>
      <c r="AZ1482" s="3"/>
      <c r="BA1482" s="3"/>
      <c r="BB1482" s="3"/>
      <c r="BC1482" s="3"/>
      <c r="BD1482" s="3"/>
      <c r="BE1482" s="3"/>
      <c r="BF1482" s="3"/>
      <c r="BG1482" s="3"/>
      <c r="BH1482" s="3"/>
      <c r="BI1482" s="3"/>
    </row>
    <row r="1483" ht="12.75" customHeight="1">
      <c r="A1483" s="294"/>
      <c r="B1483" s="294"/>
      <c r="C1483" s="3"/>
      <c r="D1483" s="3"/>
      <c r="E1483" s="3"/>
      <c r="F1483" s="3"/>
      <c r="G1483" s="3"/>
      <c r="H1483" s="193"/>
      <c r="I1483" s="163"/>
      <c r="J1483" s="3"/>
      <c r="K1483" s="5"/>
      <c r="L1483" s="6"/>
      <c r="M1483" s="6"/>
      <c r="N1483" s="291"/>
      <c r="O1483" s="285"/>
      <c r="P1483" s="6"/>
      <c r="Q1483" s="6"/>
      <c r="R1483" s="6"/>
      <c r="S1483" s="6"/>
      <c r="T1483" s="6"/>
      <c r="U1483" s="6"/>
      <c r="V1483" s="6"/>
      <c r="W1483" s="6"/>
      <c r="X1483" s="6"/>
      <c r="Y1483" s="6"/>
      <c r="Z1483" s="38" t="str">
        <f t="array" ref="Z1483">IFERROR(xlookup(C:C,'Follow up.1'!A:A,'Follow up.1'!AF:AF),"-")</f>
        <v>-</v>
      </c>
      <c r="AA1483" s="6"/>
      <c r="AB1483" s="6"/>
      <c r="AC1483" s="6"/>
      <c r="AD1483" s="6"/>
      <c r="AE1483" s="6"/>
      <c r="AF1483" s="6"/>
      <c r="AG1483" s="6"/>
      <c r="AH1483" s="6"/>
      <c r="AI1483" s="6"/>
      <c r="AJ1483" s="6"/>
      <c r="AK1483" s="6"/>
      <c r="AL1483" s="6"/>
      <c r="AM1483" s="6"/>
      <c r="AN1483" s="39" t="str">
        <f t="array" ref="AN1483">IFNA(TEXT(XLOOKUP(C:C,'Follow up.2'!B:B,'Follow up.2'!AF:AF), "mm/yyyy"), "-")</f>
        <v>-</v>
      </c>
      <c r="AO1483" s="6"/>
      <c r="AP1483" s="3"/>
      <c r="AQ1483" s="3"/>
      <c r="AR1483" s="3"/>
      <c r="AS1483" s="3"/>
      <c r="AT1483" s="3"/>
      <c r="AU1483" s="3"/>
      <c r="AV1483" s="3"/>
      <c r="AW1483" s="3"/>
      <c r="AX1483" s="3"/>
      <c r="AY1483" s="3"/>
      <c r="AZ1483" s="3"/>
      <c r="BA1483" s="3"/>
      <c r="BB1483" s="3"/>
      <c r="BC1483" s="3"/>
      <c r="BD1483" s="3"/>
      <c r="BE1483" s="3"/>
      <c r="BF1483" s="3"/>
      <c r="BG1483" s="3"/>
      <c r="BH1483" s="3"/>
      <c r="BI1483" s="3"/>
    </row>
    <row r="1484" ht="12.75" customHeight="1">
      <c r="A1484" s="294"/>
      <c r="B1484" s="294"/>
      <c r="C1484" s="3"/>
      <c r="D1484" s="3"/>
      <c r="E1484" s="3"/>
      <c r="F1484" s="3"/>
      <c r="G1484" s="3"/>
      <c r="H1484" s="193"/>
      <c r="I1484" s="163"/>
      <c r="J1484" s="3"/>
      <c r="K1484" s="5"/>
      <c r="L1484" s="6"/>
      <c r="M1484" s="6"/>
      <c r="N1484" s="291"/>
      <c r="O1484" s="285"/>
      <c r="P1484" s="6"/>
      <c r="Q1484" s="6"/>
      <c r="R1484" s="6"/>
      <c r="S1484" s="6"/>
      <c r="T1484" s="6"/>
      <c r="U1484" s="6"/>
      <c r="V1484" s="6"/>
      <c r="W1484" s="6"/>
      <c r="X1484" s="6"/>
      <c r="Y1484" s="6"/>
      <c r="Z1484" s="38" t="str">
        <f t="array" ref="Z1484">IFERROR(xlookup(C:C,'Follow up.1'!A:A,'Follow up.1'!AF:AF),"-")</f>
        <v>-</v>
      </c>
      <c r="AA1484" s="6"/>
      <c r="AB1484" s="6"/>
      <c r="AC1484" s="6"/>
      <c r="AD1484" s="6"/>
      <c r="AE1484" s="6"/>
      <c r="AF1484" s="6"/>
      <c r="AG1484" s="6"/>
      <c r="AH1484" s="6"/>
      <c r="AI1484" s="6"/>
      <c r="AJ1484" s="6"/>
      <c r="AK1484" s="6"/>
      <c r="AL1484" s="6"/>
      <c r="AM1484" s="6"/>
      <c r="AN1484" s="39" t="str">
        <f t="array" ref="AN1484">IFNA(TEXT(XLOOKUP(C:C,'Follow up.2'!B:B,'Follow up.2'!AF:AF), "mm/yyyy"), "-")</f>
        <v>-</v>
      </c>
      <c r="AO1484" s="6"/>
      <c r="AP1484" s="3"/>
      <c r="AQ1484" s="3"/>
      <c r="AR1484" s="3"/>
      <c r="AS1484" s="3"/>
      <c r="AT1484" s="3"/>
      <c r="AU1484" s="3"/>
      <c r="AV1484" s="3"/>
      <c r="AW1484" s="3"/>
      <c r="AX1484" s="3"/>
      <c r="AY1484" s="3"/>
      <c r="AZ1484" s="3"/>
      <c r="BA1484" s="3"/>
      <c r="BB1484" s="3"/>
      <c r="BC1484" s="3"/>
      <c r="BD1484" s="3"/>
      <c r="BE1484" s="3"/>
      <c r="BF1484" s="3"/>
      <c r="BG1484" s="3"/>
      <c r="BH1484" s="3"/>
      <c r="BI1484" s="3"/>
    </row>
    <row r="1485" ht="12.75" customHeight="1">
      <c r="A1485" s="294"/>
      <c r="B1485" s="294"/>
      <c r="C1485" s="3"/>
      <c r="D1485" s="3"/>
      <c r="E1485" s="3"/>
      <c r="F1485" s="3"/>
      <c r="G1485" s="3"/>
      <c r="H1485" s="193"/>
      <c r="I1485" s="163"/>
      <c r="J1485" s="3"/>
      <c r="K1485" s="5"/>
      <c r="L1485" s="6"/>
      <c r="M1485" s="6"/>
      <c r="N1485" s="291"/>
      <c r="O1485" s="285"/>
      <c r="P1485" s="6"/>
      <c r="Q1485" s="6"/>
      <c r="R1485" s="6"/>
      <c r="S1485" s="6"/>
      <c r="T1485" s="6"/>
      <c r="U1485" s="6"/>
      <c r="V1485" s="6"/>
      <c r="W1485" s="6"/>
      <c r="X1485" s="6"/>
      <c r="Y1485" s="6"/>
      <c r="Z1485" s="38" t="str">
        <f t="array" ref="Z1485">IFERROR(xlookup(C:C,'Follow up.1'!A:A,'Follow up.1'!AF:AF),"-")</f>
        <v>-</v>
      </c>
      <c r="AA1485" s="6"/>
      <c r="AB1485" s="6"/>
      <c r="AC1485" s="6"/>
      <c r="AD1485" s="6"/>
      <c r="AE1485" s="6"/>
      <c r="AF1485" s="6"/>
      <c r="AG1485" s="6"/>
      <c r="AH1485" s="6"/>
      <c r="AI1485" s="6"/>
      <c r="AJ1485" s="6"/>
      <c r="AK1485" s="6"/>
      <c r="AL1485" s="6"/>
      <c r="AM1485" s="6"/>
      <c r="AN1485" s="39" t="str">
        <f t="array" ref="AN1485">IFNA(TEXT(XLOOKUP(C:C,'Follow up.2'!B:B,'Follow up.2'!AF:AF), "mm/yyyy"), "-")</f>
        <v>-</v>
      </c>
      <c r="AO1485" s="6"/>
      <c r="AP1485" s="3"/>
      <c r="AQ1485" s="3"/>
      <c r="AR1485" s="3"/>
      <c r="AS1485" s="3"/>
      <c r="AT1485" s="3"/>
      <c r="AU1485" s="3"/>
      <c r="AV1485" s="3"/>
      <c r="AW1485" s="3"/>
      <c r="AX1485" s="3"/>
      <c r="AY1485" s="3"/>
      <c r="AZ1485" s="3"/>
      <c r="BA1485" s="3"/>
      <c r="BB1485" s="3"/>
      <c r="BC1485" s="3"/>
      <c r="BD1485" s="3"/>
      <c r="BE1485" s="3"/>
      <c r="BF1485" s="3"/>
      <c r="BG1485" s="3"/>
      <c r="BH1485" s="3"/>
      <c r="BI1485" s="3"/>
    </row>
    <row r="1486" ht="12.75" customHeight="1">
      <c r="A1486" s="294"/>
      <c r="B1486" s="294"/>
      <c r="C1486" s="3"/>
      <c r="D1486" s="3"/>
      <c r="E1486" s="3"/>
      <c r="F1486" s="3"/>
      <c r="G1486" s="3"/>
      <c r="H1486" s="193"/>
      <c r="I1486" s="163"/>
      <c r="J1486" s="3"/>
      <c r="K1486" s="5"/>
      <c r="L1486" s="6"/>
      <c r="M1486" s="6"/>
      <c r="N1486" s="291"/>
      <c r="O1486" s="285"/>
      <c r="P1486" s="6"/>
      <c r="Q1486" s="6"/>
      <c r="R1486" s="6"/>
      <c r="S1486" s="6"/>
      <c r="T1486" s="6"/>
      <c r="U1486" s="6"/>
      <c r="V1486" s="6"/>
      <c r="W1486" s="6"/>
      <c r="X1486" s="6"/>
      <c r="Y1486" s="6"/>
      <c r="Z1486" s="38" t="str">
        <f t="array" ref="Z1486">IFERROR(xlookup(C:C,'Follow up.1'!A:A,'Follow up.1'!AF:AF),"-")</f>
        <v>-</v>
      </c>
      <c r="AA1486" s="6"/>
      <c r="AB1486" s="6"/>
      <c r="AC1486" s="6"/>
      <c r="AD1486" s="6"/>
      <c r="AE1486" s="6"/>
      <c r="AF1486" s="6"/>
      <c r="AG1486" s="6"/>
      <c r="AH1486" s="6"/>
      <c r="AI1486" s="6"/>
      <c r="AJ1486" s="6"/>
      <c r="AK1486" s="6"/>
      <c r="AL1486" s="6"/>
      <c r="AM1486" s="6"/>
      <c r="AN1486" s="39" t="str">
        <f t="array" ref="AN1486">IFNA(TEXT(XLOOKUP(C:C,'Follow up.2'!B:B,'Follow up.2'!AF:AF), "mm/yyyy"), "-")</f>
        <v>-</v>
      </c>
      <c r="AO1486" s="6"/>
      <c r="AP1486" s="3"/>
      <c r="AQ1486" s="3"/>
      <c r="AR1486" s="3"/>
      <c r="AS1486" s="3"/>
      <c r="AT1486" s="3"/>
      <c r="AU1486" s="3"/>
      <c r="AV1486" s="3"/>
      <c r="AW1486" s="3"/>
      <c r="AX1486" s="3"/>
      <c r="AY1486" s="3"/>
      <c r="AZ1486" s="3"/>
      <c r="BA1486" s="3"/>
      <c r="BB1486" s="3"/>
      <c r="BC1486" s="3"/>
      <c r="BD1486" s="3"/>
      <c r="BE1486" s="3"/>
      <c r="BF1486" s="3"/>
      <c r="BG1486" s="3"/>
      <c r="BH1486" s="3"/>
      <c r="BI1486" s="3"/>
    </row>
    <row r="1487" ht="12.75" customHeight="1">
      <c r="A1487" s="294"/>
      <c r="B1487" s="294"/>
      <c r="C1487" s="3"/>
      <c r="D1487" s="3"/>
      <c r="E1487" s="3"/>
      <c r="F1487" s="3"/>
      <c r="G1487" s="3"/>
      <c r="H1487" s="193"/>
      <c r="I1487" s="163"/>
      <c r="J1487" s="3"/>
      <c r="K1487" s="5"/>
      <c r="L1487" s="6"/>
      <c r="M1487" s="6"/>
      <c r="N1487" s="232"/>
      <c r="O1487" s="285"/>
      <c r="P1487" s="6"/>
      <c r="Q1487" s="6"/>
      <c r="R1487" s="6"/>
      <c r="S1487" s="6"/>
      <c r="T1487" s="6"/>
      <c r="U1487" s="6"/>
      <c r="V1487" s="6"/>
      <c r="W1487" s="6"/>
      <c r="X1487" s="6"/>
      <c r="Y1487" s="6"/>
      <c r="Z1487" s="38" t="str">
        <f t="array" ref="Z1487">IFERROR(xlookup(C:C,'Follow up.1'!A:A,'Follow up.1'!AF:AF),"-")</f>
        <v>-</v>
      </c>
      <c r="AA1487" s="6"/>
      <c r="AB1487" s="6"/>
      <c r="AC1487" s="6"/>
      <c r="AD1487" s="6"/>
      <c r="AE1487" s="6"/>
      <c r="AF1487" s="6"/>
      <c r="AG1487" s="6"/>
      <c r="AH1487" s="6"/>
      <c r="AI1487" s="6"/>
      <c r="AJ1487" s="6"/>
      <c r="AK1487" s="6"/>
      <c r="AL1487" s="6"/>
      <c r="AM1487" s="6"/>
      <c r="AN1487" s="39" t="str">
        <f t="array" ref="AN1487">IFNA(TEXT(XLOOKUP(C:C,'Follow up.2'!B:B,'Follow up.2'!AF:AF), "mm/yyyy"), "-")</f>
        <v>-</v>
      </c>
      <c r="AO1487" s="6"/>
      <c r="AP1487" s="3"/>
      <c r="AQ1487" s="3"/>
      <c r="AR1487" s="3"/>
      <c r="AS1487" s="3"/>
      <c r="AT1487" s="3"/>
      <c r="AU1487" s="3"/>
      <c r="AV1487" s="3"/>
      <c r="AW1487" s="3"/>
      <c r="AX1487" s="3"/>
      <c r="AY1487" s="3"/>
      <c r="AZ1487" s="3"/>
      <c r="BA1487" s="3"/>
      <c r="BB1487" s="3"/>
      <c r="BC1487" s="3"/>
      <c r="BD1487" s="3"/>
      <c r="BE1487" s="3"/>
      <c r="BF1487" s="3"/>
      <c r="BG1487" s="3"/>
      <c r="BH1487" s="3"/>
      <c r="BI1487" s="3"/>
    </row>
    <row r="1488" ht="12.75" customHeight="1">
      <c r="A1488" s="294"/>
      <c r="B1488" s="294"/>
      <c r="C1488" s="3"/>
      <c r="D1488" s="3"/>
      <c r="E1488" s="3"/>
      <c r="F1488" s="3"/>
      <c r="G1488" s="3"/>
      <c r="H1488" s="193"/>
      <c r="I1488" s="163"/>
      <c r="J1488" s="3"/>
      <c r="K1488" s="5"/>
      <c r="L1488" s="6"/>
      <c r="M1488" s="6"/>
      <c r="N1488" s="232"/>
      <c r="O1488" s="285"/>
      <c r="P1488" s="6"/>
      <c r="Q1488" s="6"/>
      <c r="R1488" s="6"/>
      <c r="S1488" s="6"/>
      <c r="T1488" s="6"/>
      <c r="U1488" s="6"/>
      <c r="V1488" s="6"/>
      <c r="W1488" s="6"/>
      <c r="X1488" s="6"/>
      <c r="Y1488" s="6"/>
      <c r="Z1488" s="38" t="str">
        <f t="array" ref="Z1488">IFERROR(xlookup(C:C,'Follow up.1'!A:A,'Follow up.1'!AF:AF),"-")</f>
        <v>-</v>
      </c>
      <c r="AA1488" s="6"/>
      <c r="AB1488" s="6"/>
      <c r="AC1488" s="6"/>
      <c r="AD1488" s="6"/>
      <c r="AE1488" s="6"/>
      <c r="AF1488" s="6"/>
      <c r="AG1488" s="6"/>
      <c r="AH1488" s="6"/>
      <c r="AI1488" s="6"/>
      <c r="AJ1488" s="6"/>
      <c r="AK1488" s="6"/>
      <c r="AL1488" s="6"/>
      <c r="AM1488" s="6"/>
      <c r="AN1488" s="39" t="str">
        <f t="array" ref="AN1488">IFNA(TEXT(XLOOKUP(C:C,'Follow up.2'!B:B,'Follow up.2'!AF:AF), "mm/yyyy"), "-")</f>
        <v>-</v>
      </c>
      <c r="AO1488" s="6"/>
      <c r="AP1488" s="3"/>
      <c r="AQ1488" s="3"/>
      <c r="AR1488" s="3"/>
      <c r="AS1488" s="3"/>
      <c r="AT1488" s="3"/>
      <c r="AU1488" s="3"/>
      <c r="AV1488" s="3"/>
      <c r="AW1488" s="3"/>
      <c r="AX1488" s="3"/>
      <c r="AY1488" s="3"/>
      <c r="AZ1488" s="3"/>
      <c r="BA1488" s="3"/>
      <c r="BB1488" s="3"/>
      <c r="BC1488" s="3"/>
      <c r="BD1488" s="3"/>
      <c r="BE1488" s="3"/>
      <c r="BF1488" s="3"/>
      <c r="BG1488" s="3"/>
      <c r="BH1488" s="3"/>
      <c r="BI1488" s="3"/>
    </row>
    <row r="1489" ht="12.75" customHeight="1">
      <c r="A1489" s="294"/>
      <c r="B1489" s="294"/>
      <c r="C1489" s="3"/>
      <c r="D1489" s="3"/>
      <c r="E1489" s="3"/>
      <c r="F1489" s="3"/>
      <c r="G1489" s="3"/>
      <c r="H1489" s="193"/>
      <c r="I1489" s="163"/>
      <c r="J1489" s="3"/>
      <c r="K1489" s="5"/>
      <c r="L1489" s="6"/>
      <c r="M1489" s="6"/>
      <c r="N1489" s="291"/>
      <c r="O1489" s="285"/>
      <c r="P1489" s="6"/>
      <c r="Q1489" s="6"/>
      <c r="R1489" s="6"/>
      <c r="S1489" s="6"/>
      <c r="T1489" s="6"/>
      <c r="U1489" s="6"/>
      <c r="V1489" s="6"/>
      <c r="W1489" s="6"/>
      <c r="X1489" s="6"/>
      <c r="Y1489" s="6"/>
      <c r="Z1489" s="38" t="str">
        <f t="array" ref="Z1489">IFERROR(xlookup(C:C,'Follow up.1'!A:A,'Follow up.1'!AF:AF),"-")</f>
        <v>-</v>
      </c>
      <c r="AA1489" s="6"/>
      <c r="AB1489" s="6"/>
      <c r="AC1489" s="6"/>
      <c r="AD1489" s="6"/>
      <c r="AE1489" s="6"/>
      <c r="AF1489" s="6"/>
      <c r="AG1489" s="6"/>
      <c r="AH1489" s="6"/>
      <c r="AI1489" s="6"/>
      <c r="AJ1489" s="6"/>
      <c r="AK1489" s="6"/>
      <c r="AL1489" s="6"/>
      <c r="AM1489" s="6"/>
      <c r="AN1489" s="39" t="str">
        <f t="array" ref="AN1489">IFNA(TEXT(XLOOKUP(C:C,'Follow up.2'!B:B,'Follow up.2'!AF:AF), "mm/yyyy"), "-")</f>
        <v>-</v>
      </c>
      <c r="AO1489" s="6"/>
      <c r="AP1489" s="3"/>
      <c r="AQ1489" s="3"/>
      <c r="AR1489" s="3"/>
      <c r="AS1489" s="3"/>
      <c r="AT1489" s="3"/>
      <c r="AU1489" s="3"/>
      <c r="AV1489" s="3"/>
      <c r="AW1489" s="3"/>
      <c r="AX1489" s="3"/>
      <c r="AY1489" s="3"/>
      <c r="AZ1489" s="3"/>
      <c r="BA1489" s="3"/>
      <c r="BB1489" s="3"/>
      <c r="BC1489" s="3"/>
      <c r="BD1489" s="3"/>
      <c r="BE1489" s="3"/>
      <c r="BF1489" s="3"/>
      <c r="BG1489" s="3"/>
      <c r="BH1489" s="3"/>
      <c r="BI1489" s="3"/>
    </row>
    <row r="1490" ht="12.75" customHeight="1">
      <c r="A1490" s="294"/>
      <c r="B1490" s="294"/>
      <c r="C1490" s="3"/>
      <c r="D1490" s="3"/>
      <c r="E1490" s="3"/>
      <c r="F1490" s="3"/>
      <c r="G1490" s="3"/>
      <c r="H1490" s="193"/>
      <c r="I1490" s="163"/>
      <c r="J1490" s="3"/>
      <c r="K1490" s="5"/>
      <c r="L1490" s="6"/>
      <c r="M1490" s="6"/>
      <c r="N1490" s="291"/>
      <c r="O1490" s="285"/>
      <c r="P1490" s="6"/>
      <c r="Q1490" s="6"/>
      <c r="R1490" s="6"/>
      <c r="S1490" s="6"/>
      <c r="T1490" s="6"/>
      <c r="U1490" s="6"/>
      <c r="V1490" s="6"/>
      <c r="W1490" s="6"/>
      <c r="X1490" s="6"/>
      <c r="Y1490" s="6"/>
      <c r="Z1490" s="38" t="str">
        <f t="array" ref="Z1490">IFERROR(xlookup(C:C,'Follow up.1'!A:A,'Follow up.1'!AF:AF),"-")</f>
        <v>-</v>
      </c>
      <c r="AA1490" s="6"/>
      <c r="AB1490" s="6"/>
      <c r="AC1490" s="6"/>
      <c r="AD1490" s="6"/>
      <c r="AE1490" s="6"/>
      <c r="AF1490" s="6"/>
      <c r="AG1490" s="6"/>
      <c r="AH1490" s="6"/>
      <c r="AI1490" s="6"/>
      <c r="AJ1490" s="6"/>
      <c r="AK1490" s="6"/>
      <c r="AL1490" s="6"/>
      <c r="AM1490" s="6"/>
      <c r="AN1490" s="39" t="str">
        <f t="array" ref="AN1490">IFNA(TEXT(XLOOKUP(C:C,'Follow up.2'!B:B,'Follow up.2'!AF:AF), "mm/yyyy"), "-")</f>
        <v>-</v>
      </c>
      <c r="AO1490" s="6"/>
      <c r="AP1490" s="3"/>
      <c r="AQ1490" s="3"/>
      <c r="AR1490" s="3"/>
      <c r="AS1490" s="3"/>
      <c r="AT1490" s="3"/>
      <c r="AU1490" s="3"/>
      <c r="AV1490" s="3"/>
      <c r="AW1490" s="3"/>
      <c r="AX1490" s="3"/>
      <c r="AY1490" s="3"/>
      <c r="AZ1490" s="3"/>
      <c r="BA1490" s="3"/>
      <c r="BB1490" s="3"/>
      <c r="BC1490" s="3"/>
      <c r="BD1490" s="3"/>
      <c r="BE1490" s="3"/>
      <c r="BF1490" s="3"/>
      <c r="BG1490" s="3"/>
      <c r="BH1490" s="3"/>
      <c r="BI1490" s="3"/>
    </row>
    <row r="1491" ht="12.75" customHeight="1">
      <c r="A1491" s="294"/>
      <c r="B1491" s="294"/>
      <c r="C1491" s="3"/>
      <c r="D1491" s="3"/>
      <c r="E1491" s="3"/>
      <c r="F1491" s="3"/>
      <c r="G1491" s="3"/>
      <c r="H1491" s="193"/>
      <c r="I1491" s="163"/>
      <c r="J1491" s="3"/>
      <c r="K1491" s="5"/>
      <c r="L1491" s="6"/>
      <c r="M1491" s="6"/>
      <c r="N1491" s="232"/>
      <c r="O1491" s="285"/>
      <c r="P1491" s="6"/>
      <c r="Q1491" s="6"/>
      <c r="R1491" s="6"/>
      <c r="S1491" s="6"/>
      <c r="T1491" s="6"/>
      <c r="U1491" s="6"/>
      <c r="V1491" s="6"/>
      <c r="W1491" s="6"/>
      <c r="X1491" s="6"/>
      <c r="Y1491" s="6"/>
      <c r="Z1491" s="38" t="str">
        <f t="array" ref="Z1491">IFERROR(xlookup(C:C,'Follow up.1'!A:A,'Follow up.1'!AF:AF),"-")</f>
        <v>-</v>
      </c>
      <c r="AA1491" s="6"/>
      <c r="AB1491" s="6"/>
      <c r="AC1491" s="6"/>
      <c r="AD1491" s="6"/>
      <c r="AE1491" s="6"/>
      <c r="AF1491" s="6"/>
      <c r="AG1491" s="6"/>
      <c r="AH1491" s="6"/>
      <c r="AI1491" s="6"/>
      <c r="AJ1491" s="6"/>
      <c r="AK1491" s="6"/>
      <c r="AL1491" s="6"/>
      <c r="AM1491" s="6"/>
      <c r="AN1491" s="39" t="str">
        <f t="array" ref="AN1491">IFNA(TEXT(XLOOKUP(C:C,'Follow up.2'!B:B,'Follow up.2'!AF:AF), "mm/yyyy"), "-")</f>
        <v>-</v>
      </c>
      <c r="AO1491" s="6"/>
      <c r="AP1491" s="3"/>
      <c r="AQ1491" s="3"/>
      <c r="AR1491" s="3"/>
      <c r="AS1491" s="3"/>
      <c r="AT1491" s="3"/>
      <c r="AU1491" s="3"/>
      <c r="AV1491" s="3"/>
      <c r="AW1491" s="3"/>
      <c r="AX1491" s="3"/>
      <c r="AY1491" s="3"/>
      <c r="AZ1491" s="3"/>
      <c r="BA1491" s="3"/>
      <c r="BB1491" s="3"/>
      <c r="BC1491" s="3"/>
      <c r="BD1491" s="3"/>
      <c r="BE1491" s="3"/>
      <c r="BF1491" s="3"/>
      <c r="BG1491" s="3"/>
      <c r="BH1491" s="3"/>
      <c r="BI1491" s="3"/>
    </row>
    <row r="1492" ht="12.75" customHeight="1">
      <c r="A1492" s="294"/>
      <c r="B1492" s="294"/>
      <c r="C1492" s="3"/>
      <c r="D1492" s="3"/>
      <c r="E1492" s="3"/>
      <c r="F1492" s="3"/>
      <c r="G1492" s="3"/>
      <c r="H1492" s="193"/>
      <c r="I1492" s="163"/>
      <c r="J1492" s="3"/>
      <c r="K1492" s="5"/>
      <c r="L1492" s="6"/>
      <c r="M1492" s="6"/>
      <c r="N1492" s="232"/>
      <c r="O1492" s="285"/>
      <c r="P1492" s="6"/>
      <c r="Q1492" s="6"/>
      <c r="R1492" s="6"/>
      <c r="S1492" s="6"/>
      <c r="T1492" s="6"/>
      <c r="U1492" s="6"/>
      <c r="V1492" s="6"/>
      <c r="W1492" s="6"/>
      <c r="X1492" s="6"/>
      <c r="Y1492" s="6"/>
      <c r="Z1492" s="38" t="str">
        <f t="array" ref="Z1492">IFERROR(xlookup(C:C,'Follow up.1'!A:A,'Follow up.1'!AF:AF),"-")</f>
        <v>-</v>
      </c>
      <c r="AA1492" s="6"/>
      <c r="AB1492" s="6"/>
      <c r="AC1492" s="6"/>
      <c r="AD1492" s="6"/>
      <c r="AE1492" s="6"/>
      <c r="AF1492" s="6"/>
      <c r="AG1492" s="6"/>
      <c r="AH1492" s="6"/>
      <c r="AI1492" s="6"/>
      <c r="AJ1492" s="6"/>
      <c r="AK1492" s="6"/>
      <c r="AL1492" s="6"/>
      <c r="AM1492" s="6"/>
      <c r="AN1492" s="39" t="str">
        <f t="array" ref="AN1492">IFNA(TEXT(XLOOKUP(C:C,'Follow up.2'!B:B,'Follow up.2'!AF:AF), "mm/yyyy"), "-")</f>
        <v>-</v>
      </c>
      <c r="AO1492" s="6"/>
      <c r="AP1492" s="3"/>
      <c r="AQ1492" s="3"/>
      <c r="AR1492" s="3"/>
      <c r="AS1492" s="3"/>
      <c r="AT1492" s="3"/>
      <c r="AU1492" s="3"/>
      <c r="AV1492" s="3"/>
      <c r="AW1492" s="3"/>
      <c r="AX1492" s="3"/>
      <c r="AY1492" s="3"/>
      <c r="AZ1492" s="3"/>
      <c r="BA1492" s="3"/>
      <c r="BB1492" s="3"/>
      <c r="BC1492" s="3"/>
      <c r="BD1492" s="3"/>
      <c r="BE1492" s="3"/>
      <c r="BF1492" s="3"/>
      <c r="BG1492" s="3"/>
      <c r="BH1492" s="3"/>
      <c r="BI1492" s="3"/>
    </row>
    <row r="1493" ht="12.75" customHeight="1">
      <c r="A1493" s="294"/>
      <c r="B1493" s="294"/>
      <c r="C1493" s="3"/>
      <c r="D1493" s="3"/>
      <c r="E1493" s="3"/>
      <c r="F1493" s="3"/>
      <c r="G1493" s="3"/>
      <c r="H1493" s="193"/>
      <c r="I1493" s="163"/>
      <c r="J1493" s="3"/>
      <c r="K1493" s="5"/>
      <c r="L1493" s="6"/>
      <c r="M1493" s="6"/>
      <c r="N1493" s="232"/>
      <c r="O1493" s="285"/>
      <c r="P1493" s="6"/>
      <c r="Q1493" s="6"/>
      <c r="R1493" s="6"/>
      <c r="S1493" s="6"/>
      <c r="T1493" s="6"/>
      <c r="U1493" s="6"/>
      <c r="V1493" s="6"/>
      <c r="W1493" s="6"/>
      <c r="X1493" s="6"/>
      <c r="Y1493" s="6"/>
      <c r="Z1493" s="38" t="str">
        <f t="array" ref="Z1493">IFERROR(xlookup(C:C,'Follow up.1'!A:A,'Follow up.1'!AF:AF),"-")</f>
        <v>-</v>
      </c>
      <c r="AA1493" s="6"/>
      <c r="AB1493" s="6"/>
      <c r="AC1493" s="6"/>
      <c r="AD1493" s="6"/>
      <c r="AE1493" s="6"/>
      <c r="AF1493" s="6"/>
      <c r="AG1493" s="6"/>
      <c r="AH1493" s="6"/>
      <c r="AI1493" s="6"/>
      <c r="AJ1493" s="6"/>
      <c r="AK1493" s="6"/>
      <c r="AL1493" s="6"/>
      <c r="AM1493" s="6"/>
      <c r="AN1493" s="39" t="str">
        <f t="array" ref="AN1493">IFNA(TEXT(XLOOKUP(C:C,'Follow up.2'!B:B,'Follow up.2'!AF:AF), "mm/yyyy"), "-")</f>
        <v>-</v>
      </c>
      <c r="AO1493" s="6"/>
      <c r="AP1493" s="3"/>
      <c r="AQ1493" s="3"/>
      <c r="AR1493" s="3"/>
      <c r="AS1493" s="3"/>
      <c r="AT1493" s="3"/>
      <c r="AU1493" s="3"/>
      <c r="AV1493" s="3"/>
      <c r="AW1493" s="3"/>
      <c r="AX1493" s="3"/>
      <c r="AY1493" s="3"/>
      <c r="AZ1493" s="3"/>
      <c r="BA1493" s="3"/>
      <c r="BB1493" s="3"/>
      <c r="BC1493" s="3"/>
      <c r="BD1493" s="3"/>
      <c r="BE1493" s="3"/>
      <c r="BF1493" s="3"/>
      <c r="BG1493" s="3"/>
      <c r="BH1493" s="3"/>
      <c r="BI1493" s="3"/>
    </row>
    <row r="1494" ht="12.75" customHeight="1">
      <c r="A1494" s="294"/>
      <c r="B1494" s="294"/>
      <c r="C1494" s="3"/>
      <c r="D1494" s="3"/>
      <c r="E1494" s="3"/>
      <c r="F1494" s="3"/>
      <c r="G1494" s="3"/>
      <c r="H1494" s="193"/>
      <c r="I1494" s="163"/>
      <c r="J1494" s="3"/>
      <c r="K1494" s="5"/>
      <c r="L1494" s="6"/>
      <c r="M1494" s="6"/>
      <c r="N1494" s="232"/>
      <c r="O1494" s="285"/>
      <c r="P1494" s="6"/>
      <c r="Q1494" s="6"/>
      <c r="R1494" s="6"/>
      <c r="S1494" s="6"/>
      <c r="T1494" s="6"/>
      <c r="U1494" s="6"/>
      <c r="V1494" s="6"/>
      <c r="W1494" s="6"/>
      <c r="X1494" s="6"/>
      <c r="Y1494" s="6"/>
      <c r="Z1494" s="38" t="str">
        <f t="array" ref="Z1494">IFERROR(xlookup(C:C,'Follow up.1'!A:A,'Follow up.1'!AF:AF),"-")</f>
        <v>-</v>
      </c>
      <c r="AA1494" s="6"/>
      <c r="AB1494" s="6"/>
      <c r="AC1494" s="6"/>
      <c r="AD1494" s="6"/>
      <c r="AE1494" s="6"/>
      <c r="AF1494" s="6"/>
      <c r="AG1494" s="6"/>
      <c r="AH1494" s="6"/>
      <c r="AI1494" s="6"/>
      <c r="AJ1494" s="6"/>
      <c r="AK1494" s="6"/>
      <c r="AL1494" s="6"/>
      <c r="AM1494" s="6"/>
      <c r="AN1494" s="39" t="str">
        <f t="array" ref="AN1494">IFNA(TEXT(XLOOKUP(C:C,'Follow up.2'!B:B,'Follow up.2'!AF:AF), "mm/yyyy"), "-")</f>
        <v>-</v>
      </c>
      <c r="AO1494" s="6"/>
      <c r="AP1494" s="3"/>
      <c r="AQ1494" s="3"/>
      <c r="AR1494" s="3"/>
      <c r="AS1494" s="3"/>
      <c r="AT1494" s="3"/>
      <c r="AU1494" s="3"/>
      <c r="AV1494" s="3"/>
      <c r="AW1494" s="3"/>
      <c r="AX1494" s="3"/>
      <c r="AY1494" s="3"/>
      <c r="AZ1494" s="3"/>
      <c r="BA1494" s="3"/>
      <c r="BB1494" s="3"/>
      <c r="BC1494" s="3"/>
      <c r="BD1494" s="3"/>
      <c r="BE1494" s="3"/>
      <c r="BF1494" s="3"/>
      <c r="BG1494" s="3"/>
      <c r="BH1494" s="3"/>
      <c r="BI1494" s="3"/>
    </row>
    <row r="1495" ht="12.75" customHeight="1">
      <c r="A1495" s="294"/>
      <c r="B1495" s="294"/>
      <c r="C1495" s="3"/>
      <c r="D1495" s="3"/>
      <c r="E1495" s="3"/>
      <c r="F1495" s="3"/>
      <c r="G1495" s="3"/>
      <c r="H1495" s="193"/>
      <c r="I1495" s="163"/>
      <c r="J1495" s="3"/>
      <c r="K1495" s="5"/>
      <c r="L1495" s="6"/>
      <c r="M1495" s="6"/>
      <c r="N1495" s="232"/>
      <c r="O1495" s="285"/>
      <c r="P1495" s="6"/>
      <c r="Q1495" s="6"/>
      <c r="R1495" s="6"/>
      <c r="S1495" s="6"/>
      <c r="T1495" s="6"/>
      <c r="U1495" s="6"/>
      <c r="V1495" s="6"/>
      <c r="W1495" s="6"/>
      <c r="X1495" s="6"/>
      <c r="Y1495" s="6"/>
      <c r="Z1495" s="38" t="str">
        <f t="array" ref="Z1495">IFERROR(xlookup(C:C,'Follow up.1'!A:A,'Follow up.1'!AF:AF),"-")</f>
        <v>-</v>
      </c>
      <c r="AA1495" s="6"/>
      <c r="AB1495" s="6"/>
      <c r="AC1495" s="6"/>
      <c r="AD1495" s="6"/>
      <c r="AE1495" s="6"/>
      <c r="AF1495" s="6"/>
      <c r="AG1495" s="6"/>
      <c r="AH1495" s="6"/>
      <c r="AI1495" s="6"/>
      <c r="AJ1495" s="6"/>
      <c r="AK1495" s="6"/>
      <c r="AL1495" s="6"/>
      <c r="AM1495" s="6"/>
      <c r="AN1495" s="39" t="str">
        <f t="array" ref="AN1495">IFNA(TEXT(XLOOKUP(C:C,'Follow up.2'!B:B,'Follow up.2'!AF:AF), "mm/yyyy"), "-")</f>
        <v>-</v>
      </c>
      <c r="AO1495" s="6"/>
      <c r="AP1495" s="3"/>
      <c r="AQ1495" s="3"/>
      <c r="AR1495" s="3"/>
      <c r="AS1495" s="3"/>
      <c r="AT1495" s="3"/>
      <c r="AU1495" s="3"/>
      <c r="AV1495" s="3"/>
      <c r="AW1495" s="3"/>
      <c r="AX1495" s="3"/>
      <c r="AY1495" s="3"/>
      <c r="AZ1495" s="3"/>
      <c r="BA1495" s="3"/>
      <c r="BB1495" s="3"/>
      <c r="BC1495" s="3"/>
      <c r="BD1495" s="3"/>
      <c r="BE1495" s="3"/>
      <c r="BF1495" s="3"/>
      <c r="BG1495" s="3"/>
      <c r="BH1495" s="3"/>
      <c r="BI1495" s="3"/>
    </row>
    <row r="1496" ht="12.75" customHeight="1">
      <c r="A1496" s="294"/>
      <c r="B1496" s="294"/>
      <c r="C1496" s="3"/>
      <c r="D1496" s="3"/>
      <c r="E1496" s="3"/>
      <c r="F1496" s="3"/>
      <c r="G1496" s="3"/>
      <c r="H1496" s="193"/>
      <c r="I1496" s="163"/>
      <c r="J1496" s="3"/>
      <c r="K1496" s="5"/>
      <c r="L1496" s="6"/>
      <c r="M1496" s="6"/>
      <c r="N1496" s="232"/>
      <c r="O1496" s="285"/>
      <c r="P1496" s="6"/>
      <c r="Q1496" s="6"/>
      <c r="R1496" s="6"/>
      <c r="S1496" s="6"/>
      <c r="T1496" s="6"/>
      <c r="U1496" s="6"/>
      <c r="V1496" s="6"/>
      <c r="W1496" s="6"/>
      <c r="X1496" s="6"/>
      <c r="Y1496" s="6"/>
      <c r="Z1496" s="38" t="str">
        <f t="array" ref="Z1496">IFERROR(xlookup(C:C,'Follow up.1'!A:A,'Follow up.1'!AF:AF),"-")</f>
        <v>-</v>
      </c>
      <c r="AA1496" s="6"/>
      <c r="AB1496" s="6"/>
      <c r="AC1496" s="6"/>
      <c r="AD1496" s="6"/>
      <c r="AE1496" s="6"/>
      <c r="AF1496" s="6"/>
      <c r="AG1496" s="6"/>
      <c r="AH1496" s="6"/>
      <c r="AI1496" s="6"/>
      <c r="AJ1496" s="6"/>
      <c r="AK1496" s="6"/>
      <c r="AL1496" s="6"/>
      <c r="AM1496" s="6"/>
      <c r="AN1496" s="39" t="str">
        <f t="array" ref="AN1496">IFNA(TEXT(XLOOKUP(C:C,'Follow up.2'!B:B,'Follow up.2'!AF:AF), "mm/yyyy"), "-")</f>
        <v>-</v>
      </c>
      <c r="AO1496" s="6"/>
      <c r="AP1496" s="3"/>
      <c r="AQ1496" s="3"/>
      <c r="AR1496" s="3"/>
      <c r="AS1496" s="3"/>
      <c r="AT1496" s="3"/>
      <c r="AU1496" s="3"/>
      <c r="AV1496" s="3"/>
      <c r="AW1496" s="3"/>
      <c r="AX1496" s="3"/>
      <c r="AY1496" s="3"/>
      <c r="AZ1496" s="3"/>
      <c r="BA1496" s="3"/>
      <c r="BB1496" s="3"/>
      <c r="BC1496" s="3"/>
      <c r="BD1496" s="3"/>
      <c r="BE1496" s="3"/>
      <c r="BF1496" s="3"/>
      <c r="BG1496" s="3"/>
      <c r="BH1496" s="3"/>
      <c r="BI1496" s="3"/>
    </row>
    <row r="1497" ht="12.75" customHeight="1">
      <c r="A1497" s="294"/>
      <c r="B1497" s="294"/>
      <c r="C1497" s="3"/>
      <c r="D1497" s="3"/>
      <c r="E1497" s="3"/>
      <c r="F1497" s="3"/>
      <c r="G1497" s="3"/>
      <c r="H1497" s="193"/>
      <c r="I1497" s="163"/>
      <c r="J1497" s="3"/>
      <c r="K1497" s="5"/>
      <c r="L1497" s="6"/>
      <c r="M1497" s="6"/>
      <c r="N1497" s="232"/>
      <c r="O1497" s="285"/>
      <c r="P1497" s="6"/>
      <c r="Q1497" s="6"/>
      <c r="R1497" s="6"/>
      <c r="S1497" s="6"/>
      <c r="T1497" s="6"/>
      <c r="U1497" s="6"/>
      <c r="V1497" s="6"/>
      <c r="W1497" s="6"/>
      <c r="X1497" s="6"/>
      <c r="Y1497" s="6"/>
      <c r="Z1497" s="38" t="str">
        <f t="array" ref="Z1497">IFERROR(xlookup(C:C,'Follow up.1'!A:A,'Follow up.1'!AF:AF),"-")</f>
        <v>-</v>
      </c>
      <c r="AA1497" s="6"/>
      <c r="AB1497" s="6"/>
      <c r="AC1497" s="6"/>
      <c r="AD1497" s="6"/>
      <c r="AE1497" s="6"/>
      <c r="AF1497" s="6"/>
      <c r="AG1497" s="6"/>
      <c r="AH1497" s="6"/>
      <c r="AI1497" s="6"/>
      <c r="AJ1497" s="6"/>
      <c r="AK1497" s="6"/>
      <c r="AL1497" s="6"/>
      <c r="AM1497" s="6"/>
      <c r="AN1497" s="39" t="str">
        <f t="array" ref="AN1497">IFNA(TEXT(XLOOKUP(C:C,'Follow up.2'!B:B,'Follow up.2'!AF:AF), "mm/yyyy"), "-")</f>
        <v>-</v>
      </c>
      <c r="AO1497" s="6"/>
      <c r="AP1497" s="3"/>
      <c r="AQ1497" s="3"/>
      <c r="AR1497" s="3"/>
      <c r="AS1497" s="3"/>
      <c r="AT1497" s="3"/>
      <c r="AU1497" s="3"/>
      <c r="AV1497" s="3"/>
      <c r="AW1497" s="3"/>
      <c r="AX1497" s="3"/>
      <c r="AY1497" s="3"/>
      <c r="AZ1497" s="3"/>
      <c r="BA1497" s="3"/>
      <c r="BB1497" s="3"/>
      <c r="BC1497" s="3"/>
      <c r="BD1497" s="3"/>
      <c r="BE1497" s="3"/>
      <c r="BF1497" s="3"/>
      <c r="BG1497" s="3"/>
      <c r="BH1497" s="3"/>
      <c r="BI1497" s="3"/>
    </row>
    <row r="1498" ht="12.75" customHeight="1">
      <c r="A1498" s="294"/>
      <c r="B1498" s="294"/>
      <c r="C1498" s="3"/>
      <c r="D1498" s="3"/>
      <c r="E1498" s="3"/>
      <c r="F1498" s="3"/>
      <c r="G1498" s="3"/>
      <c r="H1498" s="193"/>
      <c r="I1498" s="163"/>
      <c r="J1498" s="3"/>
      <c r="K1498" s="5"/>
      <c r="L1498" s="6"/>
      <c r="M1498" s="6"/>
      <c r="N1498" s="291"/>
      <c r="O1498" s="285"/>
      <c r="P1498" s="6"/>
      <c r="Q1498" s="6"/>
      <c r="R1498" s="6"/>
      <c r="S1498" s="6"/>
      <c r="T1498" s="6"/>
      <c r="U1498" s="6"/>
      <c r="V1498" s="6"/>
      <c r="W1498" s="6"/>
      <c r="X1498" s="6"/>
      <c r="Y1498" s="6"/>
      <c r="Z1498" s="38" t="str">
        <f t="array" ref="Z1498">IFERROR(xlookup(C:C,'Follow up.1'!A:A,'Follow up.1'!AF:AF),"-")</f>
        <v>-</v>
      </c>
      <c r="AA1498" s="6"/>
      <c r="AB1498" s="6"/>
      <c r="AC1498" s="6"/>
      <c r="AD1498" s="6"/>
      <c r="AE1498" s="6"/>
      <c r="AF1498" s="6"/>
      <c r="AG1498" s="6"/>
      <c r="AH1498" s="6"/>
      <c r="AI1498" s="6"/>
      <c r="AJ1498" s="6"/>
      <c r="AK1498" s="6"/>
      <c r="AL1498" s="6"/>
      <c r="AM1498" s="6"/>
      <c r="AN1498" s="39" t="str">
        <f t="array" ref="AN1498">IFNA(TEXT(XLOOKUP(C:C,'Follow up.2'!B:B,'Follow up.2'!AF:AF), "mm/yyyy"), "-")</f>
        <v>-</v>
      </c>
      <c r="AO1498" s="6"/>
      <c r="AP1498" s="3"/>
      <c r="AQ1498" s="3"/>
      <c r="AR1498" s="3"/>
      <c r="AS1498" s="3"/>
      <c r="AT1498" s="3"/>
      <c r="AU1498" s="3"/>
      <c r="AV1498" s="3"/>
      <c r="AW1498" s="3"/>
      <c r="AX1498" s="3"/>
      <c r="AY1498" s="3"/>
      <c r="AZ1498" s="3"/>
      <c r="BA1498" s="3"/>
      <c r="BB1498" s="3"/>
      <c r="BC1498" s="3"/>
      <c r="BD1498" s="3"/>
      <c r="BE1498" s="3"/>
      <c r="BF1498" s="3"/>
      <c r="BG1498" s="3"/>
      <c r="BH1498" s="3"/>
      <c r="BI1498" s="3"/>
    </row>
    <row r="1499" ht="12.75" customHeight="1">
      <c r="A1499" s="294"/>
      <c r="B1499" s="294"/>
      <c r="C1499" s="3"/>
      <c r="D1499" s="3"/>
      <c r="E1499" s="3"/>
      <c r="F1499" s="3"/>
      <c r="G1499" s="3"/>
      <c r="H1499" s="193"/>
      <c r="I1499" s="163"/>
      <c r="J1499" s="3"/>
      <c r="K1499" s="5"/>
      <c r="L1499" s="6"/>
      <c r="M1499" s="6"/>
      <c r="N1499" s="291"/>
      <c r="O1499" s="285"/>
      <c r="P1499" s="6"/>
      <c r="Q1499" s="6"/>
      <c r="R1499" s="6"/>
      <c r="S1499" s="6"/>
      <c r="T1499" s="6"/>
      <c r="U1499" s="6"/>
      <c r="V1499" s="6"/>
      <c r="W1499" s="6"/>
      <c r="X1499" s="6"/>
      <c r="Y1499" s="6"/>
      <c r="Z1499" s="38" t="str">
        <f t="array" ref="Z1499">IFERROR(xlookup(C:C,'Follow up.1'!A:A,'Follow up.1'!AF:AF),"-")</f>
        <v>-</v>
      </c>
      <c r="AA1499" s="6"/>
      <c r="AB1499" s="6"/>
      <c r="AC1499" s="6"/>
      <c r="AD1499" s="6"/>
      <c r="AE1499" s="6"/>
      <c r="AF1499" s="6"/>
      <c r="AG1499" s="6"/>
      <c r="AH1499" s="6"/>
      <c r="AI1499" s="6"/>
      <c r="AJ1499" s="6"/>
      <c r="AK1499" s="6"/>
      <c r="AL1499" s="6"/>
      <c r="AM1499" s="6"/>
      <c r="AN1499" s="39" t="str">
        <f t="array" ref="AN1499">IFNA(TEXT(XLOOKUP(C:C,'Follow up.2'!B:B,'Follow up.2'!AF:AF), "mm/yyyy"), "-")</f>
        <v>-</v>
      </c>
      <c r="AO1499" s="6"/>
      <c r="AP1499" s="3"/>
      <c r="AQ1499" s="3"/>
      <c r="AR1499" s="3"/>
      <c r="AS1499" s="3"/>
      <c r="AT1499" s="3"/>
      <c r="AU1499" s="3"/>
      <c r="AV1499" s="3"/>
      <c r="AW1499" s="3"/>
      <c r="AX1499" s="3"/>
      <c r="AY1499" s="3"/>
      <c r="AZ1499" s="3"/>
      <c r="BA1499" s="3"/>
      <c r="BB1499" s="3"/>
      <c r="BC1499" s="3"/>
      <c r="BD1499" s="3"/>
      <c r="BE1499" s="3"/>
      <c r="BF1499" s="3"/>
      <c r="BG1499" s="3"/>
      <c r="BH1499" s="3"/>
      <c r="BI1499" s="3"/>
    </row>
    <row r="1500" ht="12.75" customHeight="1">
      <c r="A1500" s="294"/>
      <c r="B1500" s="294"/>
      <c r="C1500" s="3"/>
      <c r="D1500" s="3"/>
      <c r="E1500" s="3"/>
      <c r="F1500" s="3"/>
      <c r="G1500" s="3"/>
      <c r="H1500" s="193"/>
      <c r="I1500" s="163"/>
      <c r="J1500" s="3"/>
      <c r="K1500" s="5"/>
      <c r="L1500" s="6"/>
      <c r="M1500" s="6"/>
      <c r="N1500" s="291"/>
      <c r="O1500" s="285"/>
      <c r="P1500" s="6"/>
      <c r="Q1500" s="6"/>
      <c r="R1500" s="6"/>
      <c r="S1500" s="6"/>
      <c r="T1500" s="6"/>
      <c r="U1500" s="6"/>
      <c r="V1500" s="6"/>
      <c r="W1500" s="6"/>
      <c r="X1500" s="6"/>
      <c r="Y1500" s="6"/>
      <c r="Z1500" s="38" t="str">
        <f t="array" ref="Z1500">IFERROR(xlookup(C:C,'Follow up.1'!A:A,'Follow up.1'!AF:AF),"-")</f>
        <v>-</v>
      </c>
      <c r="AA1500" s="6"/>
      <c r="AB1500" s="6"/>
      <c r="AC1500" s="6"/>
      <c r="AD1500" s="6"/>
      <c r="AE1500" s="6"/>
      <c r="AF1500" s="6"/>
      <c r="AG1500" s="6"/>
      <c r="AH1500" s="6"/>
      <c r="AI1500" s="6"/>
      <c r="AJ1500" s="6"/>
      <c r="AK1500" s="6"/>
      <c r="AL1500" s="6"/>
      <c r="AM1500" s="6"/>
      <c r="AN1500" s="39" t="str">
        <f t="array" ref="AN1500">IFNA(TEXT(XLOOKUP(C:C,'Follow up.2'!B:B,'Follow up.2'!AF:AF), "mm/yyyy"), "-")</f>
        <v>-</v>
      </c>
      <c r="AO1500" s="6"/>
      <c r="AP1500" s="3"/>
      <c r="AQ1500" s="3"/>
      <c r="AR1500" s="3"/>
      <c r="AS1500" s="3"/>
      <c r="AT1500" s="3"/>
      <c r="AU1500" s="3"/>
      <c r="AV1500" s="3"/>
      <c r="AW1500" s="3"/>
      <c r="AX1500" s="3"/>
      <c r="AY1500" s="3"/>
      <c r="AZ1500" s="3"/>
      <c r="BA1500" s="3"/>
      <c r="BB1500" s="3"/>
      <c r="BC1500" s="3"/>
      <c r="BD1500" s="3"/>
      <c r="BE1500" s="3"/>
      <c r="BF1500" s="3"/>
      <c r="BG1500" s="3"/>
      <c r="BH1500" s="3"/>
      <c r="BI1500" s="3"/>
    </row>
    <row r="1501" ht="12.75" customHeight="1">
      <c r="A1501" s="294"/>
      <c r="B1501" s="294"/>
      <c r="C1501" s="3"/>
      <c r="D1501" s="3"/>
      <c r="E1501" s="3"/>
      <c r="F1501" s="3"/>
      <c r="G1501" s="3"/>
      <c r="H1501" s="193"/>
      <c r="I1501" s="163"/>
      <c r="J1501" s="3"/>
      <c r="K1501" s="5"/>
      <c r="L1501" s="6"/>
      <c r="M1501" s="6"/>
      <c r="N1501" s="291"/>
      <c r="O1501" s="285"/>
      <c r="P1501" s="6"/>
      <c r="Q1501" s="6"/>
      <c r="R1501" s="6"/>
      <c r="S1501" s="6"/>
      <c r="T1501" s="6"/>
      <c r="U1501" s="6"/>
      <c r="V1501" s="6"/>
      <c r="W1501" s="6"/>
      <c r="X1501" s="6"/>
      <c r="Y1501" s="6"/>
      <c r="Z1501" s="38" t="str">
        <f t="array" ref="Z1501">IFERROR(xlookup(C:C,'Follow up.1'!A:A,'Follow up.1'!AF:AF),"-")</f>
        <v>-</v>
      </c>
      <c r="AA1501" s="6"/>
      <c r="AB1501" s="6"/>
      <c r="AC1501" s="6"/>
      <c r="AD1501" s="6"/>
      <c r="AE1501" s="6"/>
      <c r="AF1501" s="6"/>
      <c r="AG1501" s="6"/>
      <c r="AH1501" s="6"/>
      <c r="AI1501" s="6"/>
      <c r="AJ1501" s="6"/>
      <c r="AK1501" s="6"/>
      <c r="AL1501" s="6"/>
      <c r="AM1501" s="6"/>
      <c r="AN1501" s="39" t="str">
        <f t="array" ref="AN1501">IFNA(TEXT(XLOOKUP(C:C,'Follow up.2'!B:B,'Follow up.2'!AF:AF), "mm/yyyy"), "-")</f>
        <v>-</v>
      </c>
      <c r="AO1501" s="6"/>
      <c r="AP1501" s="3"/>
      <c r="AQ1501" s="3"/>
      <c r="AR1501" s="3"/>
      <c r="AS1501" s="3"/>
      <c r="AT1501" s="3"/>
      <c r="AU1501" s="3"/>
      <c r="AV1501" s="3"/>
      <c r="AW1501" s="3"/>
      <c r="AX1501" s="3"/>
      <c r="AY1501" s="3"/>
      <c r="AZ1501" s="3"/>
      <c r="BA1501" s="3"/>
      <c r="BB1501" s="3"/>
      <c r="BC1501" s="3"/>
      <c r="BD1501" s="3"/>
      <c r="BE1501" s="3"/>
      <c r="BF1501" s="3"/>
      <c r="BG1501" s="3"/>
      <c r="BH1501" s="3"/>
      <c r="BI1501" s="3"/>
    </row>
    <row r="1502" ht="12.75" customHeight="1">
      <c r="A1502" s="294"/>
      <c r="B1502" s="294"/>
      <c r="C1502" s="3"/>
      <c r="D1502" s="3"/>
      <c r="E1502" s="3"/>
      <c r="F1502" s="3"/>
      <c r="G1502" s="3"/>
      <c r="H1502" s="193"/>
      <c r="I1502" s="163"/>
      <c r="J1502" s="3"/>
      <c r="K1502" s="5"/>
      <c r="L1502" s="6"/>
      <c r="M1502" s="6"/>
      <c r="N1502" s="291"/>
      <c r="O1502" s="285"/>
      <c r="P1502" s="6"/>
      <c r="Q1502" s="6"/>
      <c r="R1502" s="6"/>
      <c r="S1502" s="6"/>
      <c r="T1502" s="6"/>
      <c r="U1502" s="6"/>
      <c r="V1502" s="6"/>
      <c r="W1502" s="6"/>
      <c r="X1502" s="6"/>
      <c r="Y1502" s="6"/>
      <c r="Z1502" s="38" t="str">
        <f t="array" ref="Z1502">IFERROR(xlookup(C:C,'Follow up.1'!A:A,'Follow up.1'!AF:AF),"-")</f>
        <v>-</v>
      </c>
      <c r="AA1502" s="6"/>
      <c r="AB1502" s="6"/>
      <c r="AC1502" s="6"/>
      <c r="AD1502" s="6"/>
      <c r="AE1502" s="6"/>
      <c r="AF1502" s="6"/>
      <c r="AG1502" s="6"/>
      <c r="AH1502" s="6"/>
      <c r="AI1502" s="6"/>
      <c r="AJ1502" s="6"/>
      <c r="AK1502" s="6"/>
      <c r="AL1502" s="6"/>
      <c r="AM1502" s="6"/>
      <c r="AN1502" s="39" t="str">
        <f t="array" ref="AN1502">IFNA(TEXT(XLOOKUP(C:C,'Follow up.2'!B:B,'Follow up.2'!AF:AF), "mm/yyyy"), "-")</f>
        <v>-</v>
      </c>
      <c r="AO1502" s="6"/>
      <c r="AP1502" s="3"/>
      <c r="AQ1502" s="3"/>
      <c r="AR1502" s="3"/>
      <c r="AS1502" s="3"/>
      <c r="AT1502" s="3"/>
      <c r="AU1502" s="3"/>
      <c r="AV1502" s="3"/>
      <c r="AW1502" s="3"/>
      <c r="AX1502" s="3"/>
      <c r="AY1502" s="3"/>
      <c r="AZ1502" s="3"/>
      <c r="BA1502" s="3"/>
      <c r="BB1502" s="3"/>
      <c r="BC1502" s="3"/>
      <c r="BD1502" s="3"/>
      <c r="BE1502" s="3"/>
      <c r="BF1502" s="3"/>
      <c r="BG1502" s="3"/>
      <c r="BH1502" s="3"/>
      <c r="BI1502" s="3"/>
    </row>
    <row r="1503" ht="12.75" customHeight="1">
      <c r="A1503" s="294"/>
      <c r="B1503" s="294"/>
      <c r="C1503" s="3"/>
      <c r="D1503" s="3"/>
      <c r="E1503" s="3"/>
      <c r="F1503" s="3"/>
      <c r="G1503" s="3"/>
      <c r="H1503" s="193"/>
      <c r="I1503" s="163"/>
      <c r="J1503" s="3"/>
      <c r="K1503" s="5"/>
      <c r="L1503" s="6"/>
      <c r="M1503" s="6"/>
      <c r="N1503" s="291"/>
      <c r="O1503" s="285"/>
      <c r="P1503" s="6"/>
      <c r="Q1503" s="6"/>
      <c r="R1503" s="6"/>
      <c r="S1503" s="6"/>
      <c r="T1503" s="6"/>
      <c r="U1503" s="6"/>
      <c r="V1503" s="6"/>
      <c r="W1503" s="6"/>
      <c r="X1503" s="6"/>
      <c r="Y1503" s="6"/>
      <c r="Z1503" s="38" t="str">
        <f t="array" ref="Z1503">IFERROR(xlookup(C:C,'Follow up.1'!A:A,'Follow up.1'!AF:AF),"-")</f>
        <v>-</v>
      </c>
      <c r="AA1503" s="6"/>
      <c r="AB1503" s="6"/>
      <c r="AC1503" s="6"/>
      <c r="AD1503" s="6"/>
      <c r="AE1503" s="6"/>
      <c r="AF1503" s="6"/>
      <c r="AG1503" s="6"/>
      <c r="AH1503" s="6"/>
      <c r="AI1503" s="6"/>
      <c r="AJ1503" s="6"/>
      <c r="AK1503" s="6"/>
      <c r="AL1503" s="6"/>
      <c r="AM1503" s="6"/>
      <c r="AN1503" s="39" t="str">
        <f t="array" ref="AN1503">IFNA(TEXT(XLOOKUP(C:C,'Follow up.2'!B:B,'Follow up.2'!AF:AF), "mm/yyyy"), "-")</f>
        <v>-</v>
      </c>
      <c r="AO1503" s="6"/>
      <c r="AP1503" s="3"/>
      <c r="AQ1503" s="3"/>
      <c r="AR1503" s="3"/>
      <c r="AS1503" s="3"/>
      <c r="AT1503" s="3"/>
      <c r="AU1503" s="3"/>
      <c r="AV1503" s="3"/>
      <c r="AW1503" s="3"/>
      <c r="AX1503" s="3"/>
      <c r="AY1503" s="3"/>
      <c r="AZ1503" s="3"/>
      <c r="BA1503" s="3"/>
      <c r="BB1503" s="3"/>
      <c r="BC1503" s="3"/>
      <c r="BD1503" s="3"/>
      <c r="BE1503" s="3"/>
      <c r="BF1503" s="3"/>
      <c r="BG1503" s="3"/>
      <c r="BH1503" s="3"/>
      <c r="BI1503" s="3"/>
    </row>
    <row r="1504" ht="12.75" customHeight="1">
      <c r="A1504" s="294"/>
      <c r="B1504" s="294"/>
      <c r="C1504" s="3"/>
      <c r="D1504" s="3"/>
      <c r="E1504" s="3"/>
      <c r="F1504" s="3"/>
      <c r="G1504" s="3"/>
      <c r="H1504" s="193"/>
      <c r="I1504" s="163"/>
      <c r="J1504" s="3"/>
      <c r="K1504" s="5"/>
      <c r="L1504" s="6"/>
      <c r="M1504" s="6"/>
      <c r="N1504" s="291"/>
      <c r="O1504" s="285"/>
      <c r="P1504" s="6"/>
      <c r="Q1504" s="6"/>
      <c r="R1504" s="6"/>
      <c r="S1504" s="6"/>
      <c r="T1504" s="6"/>
      <c r="U1504" s="6"/>
      <c r="V1504" s="6"/>
      <c r="W1504" s="6"/>
      <c r="X1504" s="6"/>
      <c r="Y1504" s="6"/>
      <c r="Z1504" s="38" t="str">
        <f t="array" ref="Z1504">IFERROR(xlookup(C:C,'Follow up.1'!A:A,'Follow up.1'!AF:AF),"-")</f>
        <v>-</v>
      </c>
      <c r="AA1504" s="6"/>
      <c r="AB1504" s="6"/>
      <c r="AC1504" s="6"/>
      <c r="AD1504" s="6"/>
      <c r="AE1504" s="6"/>
      <c r="AF1504" s="6"/>
      <c r="AG1504" s="6"/>
      <c r="AH1504" s="6"/>
      <c r="AI1504" s="6"/>
      <c r="AJ1504" s="6"/>
      <c r="AK1504" s="6"/>
      <c r="AL1504" s="6"/>
      <c r="AM1504" s="6"/>
      <c r="AN1504" s="39" t="str">
        <f t="array" ref="AN1504">IFNA(TEXT(XLOOKUP(C:C,'Follow up.2'!B:B,'Follow up.2'!AF:AF), "mm/yyyy"), "-")</f>
        <v>-</v>
      </c>
      <c r="AO1504" s="6"/>
      <c r="AP1504" s="3"/>
      <c r="AQ1504" s="3"/>
      <c r="AR1504" s="3"/>
      <c r="AS1504" s="3"/>
      <c r="AT1504" s="3"/>
      <c r="AU1504" s="3"/>
      <c r="AV1504" s="3"/>
      <c r="AW1504" s="3"/>
      <c r="AX1504" s="3"/>
      <c r="AY1504" s="3"/>
      <c r="AZ1504" s="3"/>
      <c r="BA1504" s="3"/>
      <c r="BB1504" s="3"/>
      <c r="BC1504" s="3"/>
      <c r="BD1504" s="3"/>
      <c r="BE1504" s="3"/>
      <c r="BF1504" s="3"/>
      <c r="BG1504" s="3"/>
      <c r="BH1504" s="3"/>
      <c r="BI1504" s="3"/>
    </row>
    <row r="1505" ht="12.75" customHeight="1">
      <c r="A1505" s="294"/>
      <c r="B1505" s="294"/>
      <c r="C1505" s="3"/>
      <c r="D1505" s="3"/>
      <c r="E1505" s="3"/>
      <c r="F1505" s="3"/>
      <c r="G1505" s="3"/>
      <c r="H1505" s="193"/>
      <c r="I1505" s="163"/>
      <c r="J1505" s="3"/>
      <c r="K1505" s="5"/>
      <c r="L1505" s="6"/>
      <c r="M1505" s="6"/>
      <c r="N1505" s="291"/>
      <c r="O1505" s="285"/>
      <c r="P1505" s="6"/>
      <c r="Q1505" s="6"/>
      <c r="R1505" s="6"/>
      <c r="S1505" s="6"/>
      <c r="T1505" s="6"/>
      <c r="U1505" s="6"/>
      <c r="V1505" s="6"/>
      <c r="W1505" s="6"/>
      <c r="X1505" s="6"/>
      <c r="Y1505" s="6"/>
      <c r="Z1505" s="38" t="str">
        <f t="array" ref="Z1505">IFERROR(xlookup(C:C,'Follow up.1'!A:A,'Follow up.1'!AF:AF),"-")</f>
        <v>-</v>
      </c>
      <c r="AA1505" s="6"/>
      <c r="AB1505" s="6"/>
      <c r="AC1505" s="6"/>
      <c r="AD1505" s="6"/>
      <c r="AE1505" s="6"/>
      <c r="AF1505" s="6"/>
      <c r="AG1505" s="6"/>
      <c r="AH1505" s="6"/>
      <c r="AI1505" s="6"/>
      <c r="AJ1505" s="6"/>
      <c r="AK1505" s="6"/>
      <c r="AL1505" s="6"/>
      <c r="AM1505" s="6"/>
      <c r="AN1505" s="39" t="str">
        <f t="array" ref="AN1505">IFNA(TEXT(XLOOKUP(C:C,'Follow up.2'!B:B,'Follow up.2'!AF:AF), "mm/yyyy"), "-")</f>
        <v>-</v>
      </c>
      <c r="AO1505" s="6"/>
      <c r="AP1505" s="3"/>
      <c r="AQ1505" s="3"/>
      <c r="AR1505" s="3"/>
      <c r="AS1505" s="3"/>
      <c r="AT1505" s="3"/>
      <c r="AU1505" s="3"/>
      <c r="AV1505" s="3"/>
      <c r="AW1505" s="3"/>
      <c r="AX1505" s="3"/>
      <c r="AY1505" s="3"/>
      <c r="AZ1505" s="3"/>
      <c r="BA1505" s="3"/>
      <c r="BB1505" s="3"/>
      <c r="BC1505" s="3"/>
      <c r="BD1505" s="3"/>
      <c r="BE1505" s="3"/>
      <c r="BF1505" s="3"/>
      <c r="BG1505" s="3"/>
      <c r="BH1505" s="3"/>
      <c r="BI1505" s="3"/>
    </row>
    <row r="1506" ht="12.75" customHeight="1">
      <c r="A1506" s="294"/>
      <c r="B1506" s="294"/>
      <c r="C1506" s="3"/>
      <c r="D1506" s="3"/>
      <c r="E1506" s="3"/>
      <c r="F1506" s="3"/>
      <c r="G1506" s="3"/>
      <c r="H1506" s="193"/>
      <c r="I1506" s="163"/>
      <c r="J1506" s="3"/>
      <c r="K1506" s="5"/>
      <c r="L1506" s="6"/>
      <c r="M1506" s="6"/>
      <c r="N1506" s="291"/>
      <c r="O1506" s="285"/>
      <c r="P1506" s="6"/>
      <c r="Q1506" s="6"/>
      <c r="R1506" s="6"/>
      <c r="S1506" s="6"/>
      <c r="T1506" s="6"/>
      <c r="U1506" s="6"/>
      <c r="V1506" s="6"/>
      <c r="W1506" s="6"/>
      <c r="X1506" s="6"/>
      <c r="Y1506" s="6"/>
      <c r="Z1506" s="38" t="str">
        <f t="array" ref="Z1506">IFERROR(xlookup(C:C,'Follow up.1'!A:A,'Follow up.1'!AF:AF),"-")</f>
        <v>-</v>
      </c>
      <c r="AA1506" s="6"/>
      <c r="AB1506" s="6"/>
      <c r="AC1506" s="6"/>
      <c r="AD1506" s="6"/>
      <c r="AE1506" s="6"/>
      <c r="AF1506" s="6"/>
      <c r="AG1506" s="6"/>
      <c r="AH1506" s="6"/>
      <c r="AI1506" s="6"/>
      <c r="AJ1506" s="6"/>
      <c r="AK1506" s="6"/>
      <c r="AL1506" s="6"/>
      <c r="AM1506" s="6"/>
      <c r="AN1506" s="39" t="str">
        <f t="array" ref="AN1506">IFNA(TEXT(XLOOKUP(C:C,'Follow up.2'!B:B,'Follow up.2'!AF:AF), "mm/yyyy"), "-")</f>
        <v>-</v>
      </c>
      <c r="AO1506" s="6"/>
      <c r="AP1506" s="3"/>
      <c r="AQ1506" s="3"/>
      <c r="AR1506" s="3"/>
      <c r="AS1506" s="3"/>
      <c r="AT1506" s="3"/>
      <c r="AU1506" s="3"/>
      <c r="AV1506" s="3"/>
      <c r="AW1506" s="3"/>
      <c r="AX1506" s="3"/>
      <c r="AY1506" s="3"/>
      <c r="AZ1506" s="3"/>
      <c r="BA1506" s="3"/>
      <c r="BB1506" s="3"/>
      <c r="BC1506" s="3"/>
      <c r="BD1506" s="3"/>
      <c r="BE1506" s="3"/>
      <c r="BF1506" s="3"/>
      <c r="BG1506" s="3"/>
      <c r="BH1506" s="3"/>
      <c r="BI1506" s="3"/>
    </row>
    <row r="1507" ht="12.75" customHeight="1">
      <c r="A1507" s="294"/>
      <c r="B1507" s="294"/>
      <c r="C1507" s="3"/>
      <c r="D1507" s="3"/>
      <c r="E1507" s="3"/>
      <c r="F1507" s="3"/>
      <c r="G1507" s="3"/>
      <c r="H1507" s="193"/>
      <c r="I1507" s="163"/>
      <c r="J1507" s="3"/>
      <c r="K1507" s="5"/>
      <c r="L1507" s="6"/>
      <c r="M1507" s="6"/>
      <c r="N1507" s="291"/>
      <c r="O1507" s="285"/>
      <c r="P1507" s="6"/>
      <c r="Q1507" s="6"/>
      <c r="R1507" s="6"/>
      <c r="S1507" s="6"/>
      <c r="T1507" s="6"/>
      <c r="U1507" s="6"/>
      <c r="V1507" s="6"/>
      <c r="W1507" s="6"/>
      <c r="X1507" s="6"/>
      <c r="Y1507" s="6"/>
      <c r="Z1507" s="38" t="str">
        <f t="array" ref="Z1507">IFERROR(xlookup(C:C,'Follow up.1'!A:A,'Follow up.1'!AF:AF),"-")</f>
        <v>-</v>
      </c>
      <c r="AA1507" s="6"/>
      <c r="AB1507" s="6"/>
      <c r="AC1507" s="6"/>
      <c r="AD1507" s="6"/>
      <c r="AE1507" s="6"/>
      <c r="AF1507" s="6"/>
      <c r="AG1507" s="6"/>
      <c r="AH1507" s="6"/>
      <c r="AI1507" s="6"/>
      <c r="AJ1507" s="6"/>
      <c r="AK1507" s="6"/>
      <c r="AL1507" s="6"/>
      <c r="AM1507" s="6"/>
      <c r="AN1507" s="39" t="str">
        <f t="array" ref="AN1507">IFNA(TEXT(XLOOKUP(C:C,'Follow up.2'!B:B,'Follow up.2'!AF:AF), "mm/yyyy"), "-")</f>
        <v>-</v>
      </c>
      <c r="AO1507" s="6"/>
      <c r="AP1507" s="3"/>
      <c r="AQ1507" s="3"/>
      <c r="AR1507" s="3"/>
      <c r="AS1507" s="3"/>
      <c r="AT1507" s="3"/>
      <c r="AU1507" s="3"/>
      <c r="AV1507" s="3"/>
      <c r="AW1507" s="3"/>
      <c r="AX1507" s="3"/>
      <c r="AY1507" s="3"/>
      <c r="AZ1507" s="3"/>
      <c r="BA1507" s="3"/>
      <c r="BB1507" s="3"/>
      <c r="BC1507" s="3"/>
      <c r="BD1507" s="3"/>
      <c r="BE1507" s="3"/>
      <c r="BF1507" s="3"/>
      <c r="BG1507" s="3"/>
      <c r="BH1507" s="3"/>
      <c r="BI1507" s="3"/>
    </row>
    <row r="1508" ht="12.75" customHeight="1">
      <c r="A1508" s="294"/>
      <c r="B1508" s="294"/>
      <c r="C1508" s="3"/>
      <c r="D1508" s="3"/>
      <c r="E1508" s="3"/>
      <c r="F1508" s="3"/>
      <c r="G1508" s="3"/>
      <c r="H1508" s="193"/>
      <c r="I1508" s="163"/>
      <c r="J1508" s="3"/>
      <c r="K1508" s="5"/>
      <c r="L1508" s="6"/>
      <c r="M1508" s="6"/>
      <c r="N1508" s="291"/>
      <c r="O1508" s="285"/>
      <c r="P1508" s="6"/>
      <c r="Q1508" s="6"/>
      <c r="R1508" s="6"/>
      <c r="S1508" s="6"/>
      <c r="T1508" s="6"/>
      <c r="U1508" s="6"/>
      <c r="V1508" s="6"/>
      <c r="W1508" s="6"/>
      <c r="X1508" s="6"/>
      <c r="Y1508" s="6"/>
      <c r="Z1508" s="38" t="str">
        <f t="array" ref="Z1508">IFERROR(xlookup(C:C,'Follow up.1'!A:A,'Follow up.1'!AF:AF),"-")</f>
        <v>-</v>
      </c>
      <c r="AA1508" s="6"/>
      <c r="AB1508" s="6"/>
      <c r="AC1508" s="6"/>
      <c r="AD1508" s="6"/>
      <c r="AE1508" s="6"/>
      <c r="AF1508" s="6"/>
      <c r="AG1508" s="6"/>
      <c r="AH1508" s="6"/>
      <c r="AI1508" s="6"/>
      <c r="AJ1508" s="6"/>
      <c r="AK1508" s="6"/>
      <c r="AL1508" s="6"/>
      <c r="AM1508" s="6"/>
      <c r="AN1508" s="39" t="str">
        <f t="array" ref="AN1508">IFNA(TEXT(XLOOKUP(C:C,'Follow up.2'!B:B,'Follow up.2'!AF:AF), "mm/yyyy"), "-")</f>
        <v>-</v>
      </c>
      <c r="AO1508" s="6"/>
      <c r="AP1508" s="3"/>
      <c r="AQ1508" s="3"/>
      <c r="AR1508" s="3"/>
      <c r="AS1508" s="3"/>
      <c r="AT1508" s="3"/>
      <c r="AU1508" s="3"/>
      <c r="AV1508" s="3"/>
      <c r="AW1508" s="3"/>
      <c r="AX1508" s="3"/>
      <c r="AY1508" s="3"/>
      <c r="AZ1508" s="3"/>
      <c r="BA1508" s="3"/>
      <c r="BB1508" s="3"/>
      <c r="BC1508" s="3"/>
      <c r="BD1508" s="3"/>
      <c r="BE1508" s="3"/>
      <c r="BF1508" s="3"/>
      <c r="BG1508" s="3"/>
      <c r="BH1508" s="3"/>
      <c r="BI1508" s="3"/>
    </row>
    <row r="1509" ht="12.75" customHeight="1">
      <c r="A1509" s="294"/>
      <c r="B1509" s="294"/>
      <c r="C1509" s="3"/>
      <c r="D1509" s="3"/>
      <c r="E1509" s="3"/>
      <c r="F1509" s="3"/>
      <c r="G1509" s="3"/>
      <c r="H1509" s="193"/>
      <c r="I1509" s="163"/>
      <c r="J1509" s="3"/>
      <c r="K1509" s="5"/>
      <c r="L1509" s="6"/>
      <c r="M1509" s="6"/>
      <c r="N1509" s="291"/>
      <c r="O1509" s="285"/>
      <c r="P1509" s="6"/>
      <c r="Q1509" s="6"/>
      <c r="R1509" s="6"/>
      <c r="S1509" s="6"/>
      <c r="T1509" s="6"/>
      <c r="U1509" s="6"/>
      <c r="V1509" s="6"/>
      <c r="W1509" s="6"/>
      <c r="X1509" s="6"/>
      <c r="Y1509" s="6"/>
      <c r="Z1509" s="38" t="str">
        <f t="array" ref="Z1509">IFERROR(xlookup(C:C,'Follow up.1'!A:A,'Follow up.1'!AF:AF),"-")</f>
        <v>-</v>
      </c>
      <c r="AA1509" s="6"/>
      <c r="AB1509" s="6"/>
      <c r="AC1509" s="6"/>
      <c r="AD1509" s="6"/>
      <c r="AE1509" s="6"/>
      <c r="AF1509" s="6"/>
      <c r="AG1509" s="6"/>
      <c r="AH1509" s="6"/>
      <c r="AI1509" s="6"/>
      <c r="AJ1509" s="6"/>
      <c r="AK1509" s="6"/>
      <c r="AL1509" s="6"/>
      <c r="AM1509" s="6"/>
      <c r="AN1509" s="39" t="str">
        <f t="array" ref="AN1509">IFNA(TEXT(XLOOKUP(C:C,'Follow up.2'!B:B,'Follow up.2'!AF:AF), "mm/yyyy"), "-")</f>
        <v>-</v>
      </c>
      <c r="AO1509" s="6"/>
      <c r="AP1509" s="3"/>
      <c r="AQ1509" s="3"/>
      <c r="AR1509" s="3"/>
      <c r="AS1509" s="3"/>
      <c r="AT1509" s="3"/>
      <c r="AU1509" s="3"/>
      <c r="AV1509" s="3"/>
      <c r="AW1509" s="3"/>
      <c r="AX1509" s="3"/>
      <c r="AY1509" s="3"/>
      <c r="AZ1509" s="3"/>
      <c r="BA1509" s="3"/>
      <c r="BB1509" s="3"/>
      <c r="BC1509" s="3"/>
      <c r="BD1509" s="3"/>
      <c r="BE1509" s="3"/>
      <c r="BF1509" s="3"/>
      <c r="BG1509" s="3"/>
      <c r="BH1509" s="3"/>
      <c r="BI1509" s="3"/>
    </row>
    <row r="1510" ht="12.75" customHeight="1">
      <c r="A1510" s="294"/>
      <c r="B1510" s="294"/>
      <c r="C1510" s="3"/>
      <c r="D1510" s="3"/>
      <c r="E1510" s="3"/>
      <c r="F1510" s="3"/>
      <c r="G1510" s="3"/>
      <c r="H1510" s="193"/>
      <c r="I1510" s="163"/>
      <c r="J1510" s="3"/>
      <c r="K1510" s="5"/>
      <c r="L1510" s="6"/>
      <c r="M1510" s="6"/>
      <c r="N1510" s="291"/>
      <c r="O1510" s="285"/>
      <c r="P1510" s="6"/>
      <c r="Q1510" s="6"/>
      <c r="R1510" s="6"/>
      <c r="S1510" s="6"/>
      <c r="T1510" s="6"/>
      <c r="U1510" s="6"/>
      <c r="V1510" s="6"/>
      <c r="W1510" s="6"/>
      <c r="X1510" s="6"/>
      <c r="Y1510" s="6"/>
      <c r="Z1510" s="38" t="str">
        <f t="array" ref="Z1510">IFERROR(xlookup(C:C,'Follow up.1'!A:A,'Follow up.1'!AF:AF),"-")</f>
        <v>-</v>
      </c>
      <c r="AA1510" s="6"/>
      <c r="AB1510" s="6"/>
      <c r="AC1510" s="6"/>
      <c r="AD1510" s="6"/>
      <c r="AE1510" s="6"/>
      <c r="AF1510" s="6"/>
      <c r="AG1510" s="6"/>
      <c r="AH1510" s="6"/>
      <c r="AI1510" s="6"/>
      <c r="AJ1510" s="6"/>
      <c r="AK1510" s="6"/>
      <c r="AL1510" s="6"/>
      <c r="AM1510" s="6"/>
      <c r="AN1510" s="39" t="str">
        <f t="array" ref="AN1510">IFNA(TEXT(XLOOKUP(C:C,'Follow up.2'!B:B,'Follow up.2'!AF:AF), "mm/yyyy"), "-")</f>
        <v>-</v>
      </c>
      <c r="AO1510" s="6"/>
      <c r="AP1510" s="3"/>
      <c r="AQ1510" s="3"/>
      <c r="AR1510" s="3"/>
      <c r="AS1510" s="3"/>
      <c r="AT1510" s="3"/>
      <c r="AU1510" s="3"/>
      <c r="AV1510" s="3"/>
      <c r="AW1510" s="3"/>
      <c r="AX1510" s="3"/>
      <c r="AY1510" s="3"/>
      <c r="AZ1510" s="3"/>
      <c r="BA1510" s="3"/>
      <c r="BB1510" s="3"/>
      <c r="BC1510" s="3"/>
      <c r="BD1510" s="3"/>
      <c r="BE1510" s="3"/>
      <c r="BF1510" s="3"/>
      <c r="BG1510" s="3"/>
      <c r="BH1510" s="3"/>
      <c r="BI1510" s="3"/>
    </row>
    <row r="1511" ht="12.75" customHeight="1">
      <c r="A1511" s="294"/>
      <c r="B1511" s="294"/>
      <c r="C1511" s="3"/>
      <c r="D1511" s="3"/>
      <c r="E1511" s="3"/>
      <c r="F1511" s="3"/>
      <c r="G1511" s="3"/>
      <c r="H1511" s="193"/>
      <c r="I1511" s="163"/>
      <c r="J1511" s="3"/>
      <c r="K1511" s="5"/>
      <c r="L1511" s="6"/>
      <c r="M1511" s="6"/>
      <c r="N1511" s="291"/>
      <c r="O1511" s="285"/>
      <c r="P1511" s="6"/>
      <c r="Q1511" s="6"/>
      <c r="R1511" s="6"/>
      <c r="S1511" s="6"/>
      <c r="T1511" s="6"/>
      <c r="U1511" s="6"/>
      <c r="V1511" s="6"/>
      <c r="W1511" s="6"/>
      <c r="X1511" s="6"/>
      <c r="Y1511" s="6"/>
      <c r="Z1511" s="38" t="str">
        <f t="array" ref="Z1511">IFERROR(xlookup(C:C,'Follow up.1'!A:A,'Follow up.1'!AF:AF),"-")</f>
        <v>-</v>
      </c>
      <c r="AA1511" s="6"/>
      <c r="AB1511" s="6"/>
      <c r="AC1511" s="6"/>
      <c r="AD1511" s="6"/>
      <c r="AE1511" s="6"/>
      <c r="AF1511" s="6"/>
      <c r="AG1511" s="6"/>
      <c r="AH1511" s="6"/>
      <c r="AI1511" s="6"/>
      <c r="AJ1511" s="6"/>
      <c r="AK1511" s="6"/>
      <c r="AL1511" s="6"/>
      <c r="AM1511" s="6"/>
      <c r="AN1511" s="39" t="str">
        <f t="array" ref="AN1511">IFNA(TEXT(XLOOKUP(C:C,'Follow up.2'!B:B,'Follow up.2'!AF:AF), "mm/yyyy"), "-")</f>
        <v>-</v>
      </c>
      <c r="AO1511" s="6"/>
      <c r="AP1511" s="3"/>
      <c r="AQ1511" s="3"/>
      <c r="AR1511" s="3"/>
      <c r="AS1511" s="3"/>
      <c r="AT1511" s="3"/>
      <c r="AU1511" s="3"/>
      <c r="AV1511" s="3"/>
      <c r="AW1511" s="3"/>
      <c r="AX1511" s="3"/>
      <c r="AY1511" s="3"/>
      <c r="AZ1511" s="3"/>
      <c r="BA1511" s="3"/>
      <c r="BB1511" s="3"/>
      <c r="BC1511" s="3"/>
      <c r="BD1511" s="3"/>
      <c r="BE1511" s="3"/>
      <c r="BF1511" s="3"/>
      <c r="BG1511" s="3"/>
      <c r="BH1511" s="3"/>
      <c r="BI1511" s="3"/>
    </row>
    <row r="1512" ht="12.75" customHeight="1">
      <c r="A1512" s="294"/>
      <c r="B1512" s="294"/>
      <c r="C1512" s="3"/>
      <c r="D1512" s="3"/>
      <c r="E1512" s="3"/>
      <c r="F1512" s="3"/>
      <c r="G1512" s="3"/>
      <c r="H1512" s="193"/>
      <c r="I1512" s="163"/>
      <c r="J1512" s="3"/>
      <c r="K1512" s="5"/>
      <c r="L1512" s="6"/>
      <c r="M1512" s="6"/>
      <c r="N1512" s="295"/>
      <c r="O1512" s="285"/>
      <c r="P1512" s="6"/>
      <c r="Q1512" s="6"/>
      <c r="R1512" s="6"/>
      <c r="S1512" s="6"/>
      <c r="T1512" s="6"/>
      <c r="U1512" s="6"/>
      <c r="V1512" s="6"/>
      <c r="W1512" s="6"/>
      <c r="X1512" s="6"/>
      <c r="Y1512" s="6"/>
      <c r="Z1512" s="38" t="str">
        <f t="array" ref="Z1512">IFERROR(xlookup(C:C,'Follow up.1'!A:A,'Follow up.1'!AF:AF),"-")</f>
        <v>-</v>
      </c>
      <c r="AA1512" s="6"/>
      <c r="AB1512" s="6"/>
      <c r="AC1512" s="6"/>
      <c r="AD1512" s="6"/>
      <c r="AE1512" s="6"/>
      <c r="AF1512" s="6"/>
      <c r="AG1512" s="6"/>
      <c r="AH1512" s="6"/>
      <c r="AI1512" s="6"/>
      <c r="AJ1512" s="6"/>
      <c r="AK1512" s="6"/>
      <c r="AL1512" s="6"/>
      <c r="AM1512" s="6"/>
      <c r="AN1512" s="39" t="str">
        <f t="array" ref="AN1512">IFNA(TEXT(XLOOKUP(C:C,'Follow up.2'!B:B,'Follow up.2'!AF:AF), "mm/yyyy"), "-")</f>
        <v>-</v>
      </c>
      <c r="AO1512" s="6"/>
      <c r="AP1512" s="3"/>
      <c r="AQ1512" s="3"/>
      <c r="AR1512" s="3"/>
      <c r="AS1512" s="3"/>
      <c r="AT1512" s="3"/>
      <c r="AU1512" s="3"/>
      <c r="AV1512" s="3"/>
      <c r="AW1512" s="3"/>
      <c r="AX1512" s="3"/>
      <c r="AY1512" s="3"/>
      <c r="AZ1512" s="3"/>
      <c r="BA1512" s="3"/>
      <c r="BB1512" s="3"/>
      <c r="BC1512" s="3"/>
      <c r="BD1512" s="3"/>
      <c r="BE1512" s="3"/>
      <c r="BF1512" s="3"/>
      <c r="BG1512" s="3"/>
      <c r="BH1512" s="3"/>
      <c r="BI1512" s="3"/>
    </row>
    <row r="1513" ht="12.75" customHeight="1">
      <c r="A1513" s="294"/>
      <c r="B1513" s="294"/>
      <c r="C1513" s="3"/>
      <c r="D1513" s="3"/>
      <c r="E1513" s="3"/>
      <c r="F1513" s="3"/>
      <c r="G1513" s="3"/>
      <c r="H1513" s="193"/>
      <c r="I1513" s="163"/>
      <c r="J1513" s="3"/>
      <c r="K1513" s="5"/>
      <c r="L1513" s="6"/>
      <c r="M1513" s="6"/>
      <c r="N1513" s="291"/>
      <c r="O1513" s="285"/>
      <c r="P1513" s="6"/>
      <c r="Q1513" s="6"/>
      <c r="R1513" s="6"/>
      <c r="S1513" s="6"/>
      <c r="T1513" s="6"/>
      <c r="U1513" s="6"/>
      <c r="V1513" s="6"/>
      <c r="W1513" s="6"/>
      <c r="X1513" s="6"/>
      <c r="Y1513" s="6"/>
      <c r="Z1513" s="38" t="str">
        <f t="array" ref="Z1513">IFERROR(xlookup(C:C,'Follow up.1'!A:A,'Follow up.1'!AF:AF),"-")</f>
        <v>-</v>
      </c>
      <c r="AA1513" s="6"/>
      <c r="AB1513" s="6"/>
      <c r="AC1513" s="6"/>
      <c r="AD1513" s="6"/>
      <c r="AE1513" s="6"/>
      <c r="AF1513" s="6"/>
      <c r="AG1513" s="6"/>
      <c r="AH1513" s="6"/>
      <c r="AI1513" s="6"/>
      <c r="AJ1513" s="6"/>
      <c r="AK1513" s="6"/>
      <c r="AL1513" s="6"/>
      <c r="AM1513" s="6"/>
      <c r="AN1513" s="39" t="str">
        <f t="array" ref="AN1513">IFNA(TEXT(XLOOKUP(C:C,'Follow up.2'!B:B,'Follow up.2'!AF:AF), "mm/yyyy"), "-")</f>
        <v>-</v>
      </c>
      <c r="AO1513" s="6"/>
      <c r="AP1513" s="3"/>
      <c r="AQ1513" s="3"/>
      <c r="AR1513" s="3"/>
      <c r="AS1513" s="3"/>
      <c r="AT1513" s="3"/>
      <c r="AU1513" s="3"/>
      <c r="AV1513" s="3"/>
      <c r="AW1513" s="3"/>
      <c r="AX1513" s="3"/>
      <c r="AY1513" s="3"/>
      <c r="AZ1513" s="3"/>
      <c r="BA1513" s="3"/>
      <c r="BB1513" s="3"/>
      <c r="BC1513" s="3"/>
      <c r="BD1513" s="3"/>
      <c r="BE1513" s="3"/>
      <c r="BF1513" s="3"/>
      <c r="BG1513" s="3"/>
      <c r="BH1513" s="3"/>
      <c r="BI1513" s="3"/>
    </row>
    <row r="1514" ht="12.75" customHeight="1">
      <c r="A1514" s="294"/>
      <c r="B1514" s="294"/>
      <c r="C1514" s="3"/>
      <c r="D1514" s="3"/>
      <c r="E1514" s="3"/>
      <c r="F1514" s="3"/>
      <c r="G1514" s="3"/>
      <c r="H1514" s="193"/>
      <c r="I1514" s="163"/>
      <c r="J1514" s="3"/>
      <c r="K1514" s="5"/>
      <c r="L1514" s="6"/>
      <c r="M1514" s="6"/>
      <c r="N1514" s="291"/>
      <c r="O1514" s="285"/>
      <c r="P1514" s="6"/>
      <c r="Q1514" s="6"/>
      <c r="R1514" s="6"/>
      <c r="S1514" s="6"/>
      <c r="T1514" s="6"/>
      <c r="U1514" s="6"/>
      <c r="V1514" s="6"/>
      <c r="W1514" s="6"/>
      <c r="X1514" s="6"/>
      <c r="Y1514" s="6"/>
      <c r="Z1514" s="38" t="str">
        <f t="array" ref="Z1514">IFERROR(xlookup(C:C,'Follow up.1'!A:A,'Follow up.1'!AF:AF),"-")</f>
        <v>-</v>
      </c>
      <c r="AA1514" s="6"/>
      <c r="AB1514" s="6"/>
      <c r="AC1514" s="6"/>
      <c r="AD1514" s="6"/>
      <c r="AE1514" s="6"/>
      <c r="AF1514" s="6"/>
      <c r="AG1514" s="6"/>
      <c r="AH1514" s="6"/>
      <c r="AI1514" s="6"/>
      <c r="AJ1514" s="6"/>
      <c r="AK1514" s="6"/>
      <c r="AL1514" s="6"/>
      <c r="AM1514" s="6"/>
      <c r="AN1514" s="39" t="str">
        <f t="array" ref="AN1514">IFNA(TEXT(XLOOKUP(C:C,'Follow up.2'!B:B,'Follow up.2'!AF:AF), "mm/yyyy"), "-")</f>
        <v>-</v>
      </c>
      <c r="AO1514" s="6"/>
      <c r="AP1514" s="3"/>
      <c r="AQ1514" s="3"/>
      <c r="AR1514" s="3"/>
      <c r="AS1514" s="3"/>
      <c r="AT1514" s="3"/>
      <c r="AU1514" s="3"/>
      <c r="AV1514" s="3"/>
      <c r="AW1514" s="3"/>
      <c r="AX1514" s="3"/>
      <c r="AY1514" s="3"/>
      <c r="AZ1514" s="3"/>
      <c r="BA1514" s="3"/>
      <c r="BB1514" s="3"/>
      <c r="BC1514" s="3"/>
      <c r="BD1514" s="3"/>
      <c r="BE1514" s="3"/>
      <c r="BF1514" s="3"/>
      <c r="BG1514" s="3"/>
      <c r="BH1514" s="3"/>
      <c r="BI1514" s="3"/>
    </row>
    <row r="1515" ht="12.75" customHeight="1">
      <c r="A1515" s="294"/>
      <c r="B1515" s="294"/>
      <c r="C1515" s="3"/>
      <c r="D1515" s="3"/>
      <c r="E1515" s="3"/>
      <c r="F1515" s="3"/>
      <c r="G1515" s="3"/>
      <c r="H1515" s="193"/>
      <c r="I1515" s="163"/>
      <c r="J1515" s="3"/>
      <c r="K1515" s="5"/>
      <c r="L1515" s="6"/>
      <c r="M1515" s="6"/>
      <c r="N1515" s="296"/>
      <c r="O1515" s="285"/>
      <c r="P1515" s="6"/>
      <c r="Q1515" s="6"/>
      <c r="R1515" s="6"/>
      <c r="S1515" s="6"/>
      <c r="T1515" s="6"/>
      <c r="U1515" s="6"/>
      <c r="V1515" s="6"/>
      <c r="W1515" s="6"/>
      <c r="X1515" s="6"/>
      <c r="Y1515" s="6"/>
      <c r="Z1515" s="38" t="str">
        <f t="array" ref="Z1515">IFERROR(xlookup(C:C,'Follow up.1'!A:A,'Follow up.1'!AF:AF),"-")</f>
        <v>-</v>
      </c>
      <c r="AA1515" s="6"/>
      <c r="AB1515" s="6"/>
      <c r="AC1515" s="6"/>
      <c r="AD1515" s="6"/>
      <c r="AE1515" s="6"/>
      <c r="AF1515" s="6"/>
      <c r="AG1515" s="6"/>
      <c r="AH1515" s="6"/>
      <c r="AI1515" s="6"/>
      <c r="AJ1515" s="6"/>
      <c r="AK1515" s="6"/>
      <c r="AL1515" s="6"/>
      <c r="AM1515" s="6"/>
      <c r="AN1515" s="39" t="str">
        <f t="array" ref="AN1515">IFNA(TEXT(XLOOKUP(C:C,'Follow up.2'!B:B,'Follow up.2'!AF:AF), "mm/yyyy"), "-")</f>
        <v>-</v>
      </c>
      <c r="AO1515" s="6"/>
      <c r="AP1515" s="3"/>
      <c r="AQ1515" s="3"/>
      <c r="AR1515" s="3"/>
      <c r="AS1515" s="3"/>
      <c r="AT1515" s="3"/>
      <c r="AU1515" s="3"/>
      <c r="AV1515" s="3"/>
      <c r="AW1515" s="3"/>
      <c r="AX1515" s="3"/>
      <c r="AY1515" s="3"/>
      <c r="AZ1515" s="3"/>
      <c r="BA1515" s="3"/>
      <c r="BB1515" s="3"/>
      <c r="BC1515" s="3"/>
      <c r="BD1515" s="3"/>
      <c r="BE1515" s="3"/>
      <c r="BF1515" s="3"/>
      <c r="BG1515" s="3"/>
      <c r="BH1515" s="3"/>
      <c r="BI1515" s="3"/>
    </row>
    <row r="1516" ht="12.75" customHeight="1">
      <c r="A1516" s="294"/>
      <c r="B1516" s="294"/>
      <c r="C1516" s="3"/>
      <c r="D1516" s="3"/>
      <c r="E1516" s="3"/>
      <c r="F1516" s="3"/>
      <c r="G1516" s="3"/>
      <c r="H1516" s="193"/>
      <c r="I1516" s="163"/>
      <c r="J1516" s="3"/>
      <c r="K1516" s="5"/>
      <c r="L1516" s="6"/>
      <c r="M1516" s="6"/>
      <c r="N1516" s="291"/>
      <c r="O1516" s="285"/>
      <c r="P1516" s="6"/>
      <c r="Q1516" s="6"/>
      <c r="R1516" s="6"/>
      <c r="S1516" s="6"/>
      <c r="T1516" s="6"/>
      <c r="U1516" s="6"/>
      <c r="V1516" s="6"/>
      <c r="W1516" s="6"/>
      <c r="X1516" s="6"/>
      <c r="Y1516" s="6"/>
      <c r="Z1516" s="38" t="str">
        <f t="array" ref="Z1516">IFERROR(xlookup(C:C,'Follow up.1'!A:A,'Follow up.1'!AF:AF),"-")</f>
        <v>-</v>
      </c>
      <c r="AA1516" s="6"/>
      <c r="AB1516" s="6"/>
      <c r="AC1516" s="6"/>
      <c r="AD1516" s="6"/>
      <c r="AE1516" s="6"/>
      <c r="AF1516" s="6"/>
      <c r="AG1516" s="6"/>
      <c r="AH1516" s="6"/>
      <c r="AI1516" s="6"/>
      <c r="AJ1516" s="6"/>
      <c r="AK1516" s="6"/>
      <c r="AL1516" s="6"/>
      <c r="AM1516" s="6"/>
      <c r="AN1516" s="39" t="str">
        <f t="array" ref="AN1516">IFNA(TEXT(XLOOKUP(C:C,'Follow up.2'!B:B,'Follow up.2'!AF:AF), "mm/yyyy"), "-")</f>
        <v>-</v>
      </c>
      <c r="AO1516" s="6"/>
      <c r="AP1516" s="3"/>
      <c r="AQ1516" s="3"/>
      <c r="AR1516" s="3"/>
      <c r="AS1516" s="3"/>
      <c r="AT1516" s="3"/>
      <c r="AU1516" s="3"/>
      <c r="AV1516" s="3"/>
      <c r="AW1516" s="3"/>
      <c r="AX1516" s="3"/>
      <c r="AY1516" s="3"/>
      <c r="AZ1516" s="3"/>
      <c r="BA1516" s="3"/>
      <c r="BB1516" s="3"/>
      <c r="BC1516" s="3"/>
      <c r="BD1516" s="3"/>
      <c r="BE1516" s="3"/>
      <c r="BF1516" s="3"/>
      <c r="BG1516" s="3"/>
      <c r="BH1516" s="3"/>
      <c r="BI1516" s="3"/>
    </row>
    <row r="1517" ht="12.75" customHeight="1">
      <c r="A1517" s="294"/>
      <c r="B1517" s="294"/>
      <c r="C1517" s="3"/>
      <c r="D1517" s="3"/>
      <c r="E1517" s="3"/>
      <c r="F1517" s="3"/>
      <c r="G1517" s="3"/>
      <c r="H1517" s="193"/>
      <c r="I1517" s="163"/>
      <c r="J1517" s="3"/>
      <c r="K1517" s="5"/>
      <c r="L1517" s="6"/>
      <c r="M1517" s="6"/>
      <c r="N1517" s="291"/>
      <c r="O1517" s="285"/>
      <c r="P1517" s="6"/>
      <c r="Q1517" s="6"/>
      <c r="R1517" s="6"/>
      <c r="S1517" s="6"/>
      <c r="T1517" s="6"/>
      <c r="U1517" s="6"/>
      <c r="V1517" s="6"/>
      <c r="W1517" s="6"/>
      <c r="X1517" s="6"/>
      <c r="Y1517" s="6"/>
      <c r="Z1517" s="38" t="str">
        <f t="array" ref="Z1517">IFERROR(xlookup(C:C,'Follow up.1'!A:A,'Follow up.1'!AF:AF),"-")</f>
        <v>-</v>
      </c>
      <c r="AA1517" s="6"/>
      <c r="AB1517" s="6"/>
      <c r="AC1517" s="6"/>
      <c r="AD1517" s="6"/>
      <c r="AE1517" s="6"/>
      <c r="AF1517" s="6"/>
      <c r="AG1517" s="6"/>
      <c r="AH1517" s="6"/>
      <c r="AI1517" s="6"/>
      <c r="AJ1517" s="6"/>
      <c r="AK1517" s="6"/>
      <c r="AL1517" s="6"/>
      <c r="AM1517" s="6"/>
      <c r="AN1517" s="39" t="str">
        <f t="array" ref="AN1517">IFNA(TEXT(XLOOKUP(C:C,'Follow up.2'!B:B,'Follow up.2'!AF:AF), "mm/yyyy"), "-")</f>
        <v>-</v>
      </c>
      <c r="AO1517" s="6"/>
      <c r="AP1517" s="3"/>
      <c r="AQ1517" s="3"/>
      <c r="AR1517" s="3"/>
      <c r="AS1517" s="3"/>
      <c r="AT1517" s="3"/>
      <c r="AU1517" s="3"/>
      <c r="AV1517" s="3"/>
      <c r="AW1517" s="3"/>
      <c r="AX1517" s="3"/>
      <c r="AY1517" s="3"/>
      <c r="AZ1517" s="3"/>
      <c r="BA1517" s="3"/>
      <c r="BB1517" s="3"/>
      <c r="BC1517" s="3"/>
      <c r="BD1517" s="3"/>
      <c r="BE1517" s="3"/>
      <c r="BF1517" s="3"/>
      <c r="BG1517" s="3"/>
      <c r="BH1517" s="3"/>
      <c r="BI1517" s="3"/>
    </row>
    <row r="1518" ht="12.75" customHeight="1">
      <c r="A1518" s="294"/>
      <c r="B1518" s="294"/>
      <c r="C1518" s="3"/>
      <c r="D1518" s="3"/>
      <c r="E1518" s="3"/>
      <c r="F1518" s="3"/>
      <c r="G1518" s="3"/>
      <c r="H1518" s="193"/>
      <c r="I1518" s="163"/>
      <c r="J1518" s="3"/>
      <c r="K1518" s="5"/>
      <c r="L1518" s="6"/>
      <c r="M1518" s="6"/>
      <c r="N1518" s="291"/>
      <c r="O1518" s="285"/>
      <c r="P1518" s="6"/>
      <c r="Q1518" s="6"/>
      <c r="R1518" s="6"/>
      <c r="S1518" s="6"/>
      <c r="T1518" s="6"/>
      <c r="U1518" s="6"/>
      <c r="V1518" s="6"/>
      <c r="W1518" s="6"/>
      <c r="X1518" s="6"/>
      <c r="Y1518" s="6"/>
      <c r="Z1518" s="38" t="str">
        <f t="array" ref="Z1518">IFERROR(xlookup(C:C,'Follow up.1'!A:A,'Follow up.1'!AF:AF),"-")</f>
        <v>-</v>
      </c>
      <c r="AA1518" s="6"/>
      <c r="AB1518" s="6"/>
      <c r="AC1518" s="6"/>
      <c r="AD1518" s="6"/>
      <c r="AE1518" s="6"/>
      <c r="AF1518" s="6"/>
      <c r="AG1518" s="6"/>
      <c r="AH1518" s="6"/>
      <c r="AI1518" s="6"/>
      <c r="AJ1518" s="6"/>
      <c r="AK1518" s="6"/>
      <c r="AL1518" s="6"/>
      <c r="AM1518" s="6"/>
      <c r="AN1518" s="39" t="str">
        <f t="array" ref="AN1518">IFNA(TEXT(XLOOKUP(C:C,'Follow up.2'!B:B,'Follow up.2'!AF:AF), "mm/yyyy"), "-")</f>
        <v>-</v>
      </c>
      <c r="AO1518" s="6"/>
      <c r="AP1518" s="3"/>
      <c r="AQ1518" s="3"/>
      <c r="AR1518" s="3"/>
      <c r="AS1518" s="3"/>
      <c r="AT1518" s="3"/>
      <c r="AU1518" s="3"/>
      <c r="AV1518" s="3"/>
      <c r="AW1518" s="3"/>
      <c r="AX1518" s="3"/>
      <c r="AY1518" s="3"/>
      <c r="AZ1518" s="3"/>
      <c r="BA1518" s="3"/>
      <c r="BB1518" s="3"/>
      <c r="BC1518" s="3"/>
      <c r="BD1518" s="3"/>
      <c r="BE1518" s="3"/>
      <c r="BF1518" s="3"/>
      <c r="BG1518" s="3"/>
      <c r="BH1518" s="3"/>
      <c r="BI1518" s="3"/>
    </row>
    <row r="1519" ht="12.75" customHeight="1">
      <c r="A1519" s="294"/>
      <c r="B1519" s="294"/>
      <c r="C1519" s="3"/>
      <c r="D1519" s="3"/>
      <c r="E1519" s="3"/>
      <c r="F1519" s="3"/>
      <c r="G1519" s="3"/>
      <c r="H1519" s="193"/>
      <c r="I1519" s="163"/>
      <c r="J1519" s="3"/>
      <c r="K1519" s="5"/>
      <c r="L1519" s="6"/>
      <c r="M1519" s="6"/>
      <c r="N1519" s="296"/>
      <c r="O1519" s="285"/>
      <c r="P1519" s="6"/>
      <c r="Q1519" s="6"/>
      <c r="R1519" s="6"/>
      <c r="S1519" s="6"/>
      <c r="T1519" s="6"/>
      <c r="U1519" s="6"/>
      <c r="V1519" s="6"/>
      <c r="W1519" s="6"/>
      <c r="X1519" s="6"/>
      <c r="Y1519" s="6"/>
      <c r="Z1519" s="38" t="str">
        <f t="array" ref="Z1519">IFERROR(xlookup(C:C,'Follow up.1'!A:A,'Follow up.1'!AF:AF),"-")</f>
        <v>-</v>
      </c>
      <c r="AA1519" s="6"/>
      <c r="AB1519" s="6"/>
      <c r="AC1519" s="6"/>
      <c r="AD1519" s="6"/>
      <c r="AE1519" s="6"/>
      <c r="AF1519" s="6"/>
      <c r="AG1519" s="6"/>
      <c r="AH1519" s="6"/>
      <c r="AI1519" s="6"/>
      <c r="AJ1519" s="6"/>
      <c r="AK1519" s="6"/>
      <c r="AL1519" s="6"/>
      <c r="AM1519" s="6"/>
      <c r="AN1519" s="39" t="str">
        <f t="array" ref="AN1519">IFNA(TEXT(XLOOKUP(C:C,'Follow up.2'!B:B,'Follow up.2'!AF:AF), "mm/yyyy"), "-")</f>
        <v>-</v>
      </c>
      <c r="AO1519" s="6"/>
      <c r="AP1519" s="3"/>
      <c r="AQ1519" s="3"/>
      <c r="AR1519" s="3"/>
      <c r="AS1519" s="3"/>
      <c r="AT1519" s="3"/>
      <c r="AU1519" s="3"/>
      <c r="AV1519" s="3"/>
      <c r="AW1519" s="3"/>
      <c r="AX1519" s="3"/>
      <c r="AY1519" s="3"/>
      <c r="AZ1519" s="3"/>
      <c r="BA1519" s="3"/>
      <c r="BB1519" s="3"/>
      <c r="BC1519" s="3"/>
      <c r="BD1519" s="3"/>
      <c r="BE1519" s="3"/>
      <c r="BF1519" s="3"/>
      <c r="BG1519" s="3"/>
      <c r="BH1519" s="3"/>
      <c r="BI1519" s="3"/>
    </row>
    <row r="1520" ht="12.75" customHeight="1">
      <c r="A1520" s="294"/>
      <c r="B1520" s="294"/>
      <c r="C1520" s="3"/>
      <c r="D1520" s="3"/>
      <c r="E1520" s="3"/>
      <c r="F1520" s="3"/>
      <c r="G1520" s="3"/>
      <c r="H1520" s="193"/>
      <c r="I1520" s="163"/>
      <c r="J1520" s="3"/>
      <c r="K1520" s="5"/>
      <c r="L1520" s="6"/>
      <c r="M1520" s="6"/>
      <c r="N1520" s="291"/>
      <c r="O1520" s="285"/>
      <c r="P1520" s="6"/>
      <c r="Q1520" s="6"/>
      <c r="R1520" s="6"/>
      <c r="S1520" s="6"/>
      <c r="T1520" s="6"/>
      <c r="U1520" s="6"/>
      <c r="V1520" s="6"/>
      <c r="W1520" s="6"/>
      <c r="X1520" s="6"/>
      <c r="Y1520" s="6"/>
      <c r="Z1520" s="38" t="str">
        <f t="array" ref="Z1520">IFERROR(xlookup(C:C,'Follow up.1'!A:A,'Follow up.1'!AF:AF),"-")</f>
        <v>-</v>
      </c>
      <c r="AA1520" s="6"/>
      <c r="AB1520" s="6"/>
      <c r="AC1520" s="6"/>
      <c r="AD1520" s="6"/>
      <c r="AE1520" s="6"/>
      <c r="AF1520" s="6"/>
      <c r="AG1520" s="6"/>
      <c r="AH1520" s="6"/>
      <c r="AI1520" s="6"/>
      <c r="AJ1520" s="6"/>
      <c r="AK1520" s="6"/>
      <c r="AL1520" s="6"/>
      <c r="AM1520" s="6"/>
      <c r="AN1520" s="39" t="str">
        <f t="array" ref="AN1520">IFNA(TEXT(XLOOKUP(C:C,'Follow up.2'!B:B,'Follow up.2'!AF:AF), "mm/yyyy"), "-")</f>
        <v>-</v>
      </c>
      <c r="AO1520" s="6"/>
      <c r="AP1520" s="3"/>
      <c r="AQ1520" s="3"/>
      <c r="AR1520" s="3"/>
      <c r="AS1520" s="3"/>
      <c r="AT1520" s="3"/>
      <c r="AU1520" s="3"/>
      <c r="AV1520" s="3"/>
      <c r="AW1520" s="3"/>
      <c r="AX1520" s="3"/>
      <c r="AY1520" s="3"/>
      <c r="AZ1520" s="3"/>
      <c r="BA1520" s="3"/>
      <c r="BB1520" s="3"/>
      <c r="BC1520" s="3"/>
      <c r="BD1520" s="3"/>
      <c r="BE1520" s="3"/>
      <c r="BF1520" s="3"/>
      <c r="BG1520" s="3"/>
      <c r="BH1520" s="3"/>
      <c r="BI1520" s="3"/>
    </row>
    <row r="1521" ht="12.75" customHeight="1">
      <c r="A1521" s="294"/>
      <c r="B1521" s="294"/>
      <c r="C1521" s="3"/>
      <c r="D1521" s="3"/>
      <c r="E1521" s="3"/>
      <c r="F1521" s="3"/>
      <c r="G1521" s="3"/>
      <c r="H1521" s="193"/>
      <c r="I1521" s="163"/>
      <c r="J1521" s="3"/>
      <c r="K1521" s="5"/>
      <c r="L1521" s="6"/>
      <c r="M1521" s="6"/>
      <c r="N1521" s="291"/>
      <c r="O1521" s="285"/>
      <c r="P1521" s="6"/>
      <c r="Q1521" s="6"/>
      <c r="R1521" s="6"/>
      <c r="S1521" s="6"/>
      <c r="T1521" s="6"/>
      <c r="U1521" s="6"/>
      <c r="V1521" s="6"/>
      <c r="W1521" s="6"/>
      <c r="X1521" s="6"/>
      <c r="Y1521" s="6"/>
      <c r="Z1521" s="38" t="str">
        <f t="array" ref="Z1521">IFERROR(xlookup(C:C,'Follow up.1'!A:A,'Follow up.1'!AF:AF),"-")</f>
        <v>-</v>
      </c>
      <c r="AA1521" s="6"/>
      <c r="AB1521" s="6"/>
      <c r="AC1521" s="6"/>
      <c r="AD1521" s="6"/>
      <c r="AE1521" s="6"/>
      <c r="AF1521" s="6"/>
      <c r="AG1521" s="6"/>
      <c r="AH1521" s="6"/>
      <c r="AI1521" s="6"/>
      <c r="AJ1521" s="6"/>
      <c r="AK1521" s="6"/>
      <c r="AL1521" s="6"/>
      <c r="AM1521" s="6"/>
      <c r="AN1521" s="39" t="str">
        <f t="array" ref="AN1521">IFNA(TEXT(XLOOKUP(C:C,'Follow up.2'!B:B,'Follow up.2'!AF:AF), "mm/yyyy"), "-")</f>
        <v>-</v>
      </c>
      <c r="AO1521" s="6"/>
      <c r="AP1521" s="3"/>
      <c r="AQ1521" s="3"/>
      <c r="AR1521" s="3"/>
      <c r="AS1521" s="3"/>
      <c r="AT1521" s="3"/>
      <c r="AU1521" s="3"/>
      <c r="AV1521" s="3"/>
      <c r="AW1521" s="3"/>
      <c r="AX1521" s="3"/>
      <c r="AY1521" s="3"/>
      <c r="AZ1521" s="3"/>
      <c r="BA1521" s="3"/>
      <c r="BB1521" s="3"/>
      <c r="BC1521" s="3"/>
      <c r="BD1521" s="3"/>
      <c r="BE1521" s="3"/>
      <c r="BF1521" s="3"/>
      <c r="BG1521" s="3"/>
      <c r="BH1521" s="3"/>
      <c r="BI1521" s="3"/>
    </row>
    <row r="1522" ht="12.75" customHeight="1">
      <c r="A1522" s="294"/>
      <c r="B1522" s="294"/>
      <c r="C1522" s="3"/>
      <c r="D1522" s="3"/>
      <c r="E1522" s="3"/>
      <c r="F1522" s="3"/>
      <c r="G1522" s="3"/>
      <c r="H1522" s="193"/>
      <c r="I1522" s="163"/>
      <c r="J1522" s="3"/>
      <c r="K1522" s="5"/>
      <c r="L1522" s="6"/>
      <c r="M1522" s="6"/>
      <c r="N1522" s="291"/>
      <c r="O1522" s="285"/>
      <c r="P1522" s="6"/>
      <c r="Q1522" s="6"/>
      <c r="R1522" s="6"/>
      <c r="S1522" s="6"/>
      <c r="T1522" s="6"/>
      <c r="U1522" s="6"/>
      <c r="V1522" s="6"/>
      <c r="W1522" s="6"/>
      <c r="X1522" s="6"/>
      <c r="Y1522" s="6"/>
      <c r="Z1522" s="38" t="str">
        <f t="array" ref="Z1522">IFERROR(xlookup(C:C,'Follow up.1'!A:A,'Follow up.1'!AF:AF),"-")</f>
        <v>-</v>
      </c>
      <c r="AA1522" s="6"/>
      <c r="AB1522" s="6"/>
      <c r="AC1522" s="6"/>
      <c r="AD1522" s="6"/>
      <c r="AE1522" s="6"/>
      <c r="AF1522" s="6"/>
      <c r="AG1522" s="6"/>
      <c r="AH1522" s="6"/>
      <c r="AI1522" s="6"/>
      <c r="AJ1522" s="6"/>
      <c r="AK1522" s="6"/>
      <c r="AL1522" s="6"/>
      <c r="AM1522" s="6"/>
      <c r="AN1522" s="39" t="str">
        <f t="array" ref="AN1522">IFNA(TEXT(XLOOKUP(C:C,'Follow up.2'!B:B,'Follow up.2'!AF:AF), "mm/yyyy"), "-")</f>
        <v>-</v>
      </c>
      <c r="AO1522" s="6"/>
      <c r="AP1522" s="3"/>
      <c r="AQ1522" s="3"/>
      <c r="AR1522" s="3"/>
      <c r="AS1522" s="3"/>
      <c r="AT1522" s="3"/>
      <c r="AU1522" s="3"/>
      <c r="AV1522" s="3"/>
      <c r="AW1522" s="3"/>
      <c r="AX1522" s="3"/>
      <c r="AY1522" s="3"/>
      <c r="AZ1522" s="3"/>
      <c r="BA1522" s="3"/>
      <c r="BB1522" s="3"/>
      <c r="BC1522" s="3"/>
      <c r="BD1522" s="3"/>
      <c r="BE1522" s="3"/>
      <c r="BF1522" s="3"/>
      <c r="BG1522" s="3"/>
      <c r="BH1522" s="3"/>
      <c r="BI1522" s="3"/>
    </row>
    <row r="1523" ht="12.75" customHeight="1">
      <c r="A1523" s="294"/>
      <c r="B1523" s="294"/>
      <c r="C1523" s="3"/>
      <c r="D1523" s="3"/>
      <c r="E1523" s="3"/>
      <c r="F1523" s="3"/>
      <c r="G1523" s="3"/>
      <c r="H1523" s="193"/>
      <c r="I1523" s="163"/>
      <c r="J1523" s="3"/>
      <c r="K1523" s="5"/>
      <c r="L1523" s="6"/>
      <c r="M1523" s="6"/>
      <c r="N1523" s="291"/>
      <c r="O1523" s="285"/>
      <c r="P1523" s="6"/>
      <c r="Q1523" s="6"/>
      <c r="R1523" s="6"/>
      <c r="S1523" s="6"/>
      <c r="T1523" s="6"/>
      <c r="U1523" s="6"/>
      <c r="V1523" s="6"/>
      <c r="W1523" s="6"/>
      <c r="X1523" s="6"/>
      <c r="Y1523" s="6"/>
      <c r="Z1523" s="38" t="str">
        <f t="array" ref="Z1523">IFERROR(xlookup(C:C,'Follow up.1'!A:A,'Follow up.1'!AF:AF),"-")</f>
        <v>-</v>
      </c>
      <c r="AA1523" s="6"/>
      <c r="AB1523" s="6"/>
      <c r="AC1523" s="6"/>
      <c r="AD1523" s="6"/>
      <c r="AE1523" s="6"/>
      <c r="AF1523" s="6"/>
      <c r="AG1523" s="6"/>
      <c r="AH1523" s="6"/>
      <c r="AI1523" s="6"/>
      <c r="AJ1523" s="6"/>
      <c r="AK1523" s="6"/>
      <c r="AL1523" s="6"/>
      <c r="AM1523" s="6"/>
      <c r="AN1523" s="39" t="str">
        <f t="array" ref="AN1523">IFNA(TEXT(XLOOKUP(C:C,'Follow up.2'!B:B,'Follow up.2'!AF:AF), "mm/yyyy"), "-")</f>
        <v>-</v>
      </c>
      <c r="AO1523" s="6"/>
      <c r="AP1523" s="3"/>
      <c r="AQ1523" s="3"/>
      <c r="AR1523" s="3"/>
      <c r="AS1523" s="3"/>
      <c r="AT1523" s="3"/>
      <c r="AU1523" s="3"/>
      <c r="AV1523" s="3"/>
      <c r="AW1523" s="3"/>
      <c r="AX1523" s="3"/>
      <c r="AY1523" s="3"/>
      <c r="AZ1523" s="3"/>
      <c r="BA1523" s="3"/>
      <c r="BB1523" s="3"/>
      <c r="BC1523" s="3"/>
      <c r="BD1523" s="3"/>
      <c r="BE1523" s="3"/>
      <c r="BF1523" s="3"/>
      <c r="BG1523" s="3"/>
      <c r="BH1523" s="3"/>
      <c r="BI1523" s="3"/>
    </row>
    <row r="1524" ht="12.75" customHeight="1">
      <c r="A1524" s="294"/>
      <c r="B1524" s="294"/>
      <c r="C1524" s="3"/>
      <c r="D1524" s="3"/>
      <c r="E1524" s="3"/>
      <c r="F1524" s="3"/>
      <c r="G1524" s="3"/>
      <c r="H1524" s="193"/>
      <c r="I1524" s="163"/>
      <c r="J1524" s="3"/>
      <c r="K1524" s="5"/>
      <c r="L1524" s="6"/>
      <c r="M1524" s="6"/>
      <c r="N1524" s="232"/>
      <c r="O1524" s="285"/>
      <c r="P1524" s="6"/>
      <c r="Q1524" s="6"/>
      <c r="R1524" s="6"/>
      <c r="S1524" s="6"/>
      <c r="T1524" s="6"/>
      <c r="U1524" s="6"/>
      <c r="V1524" s="6"/>
      <c r="W1524" s="6"/>
      <c r="X1524" s="6"/>
      <c r="Y1524" s="6"/>
      <c r="Z1524" s="38" t="str">
        <f t="array" ref="Z1524">IFERROR(xlookup(C:C,'Follow up.1'!A:A,'Follow up.1'!AF:AF),"-")</f>
        <v>-</v>
      </c>
      <c r="AA1524" s="6"/>
      <c r="AB1524" s="6"/>
      <c r="AC1524" s="6"/>
      <c r="AD1524" s="6"/>
      <c r="AE1524" s="6"/>
      <c r="AF1524" s="6"/>
      <c r="AG1524" s="6"/>
      <c r="AH1524" s="6"/>
      <c r="AI1524" s="6"/>
      <c r="AJ1524" s="6"/>
      <c r="AK1524" s="6"/>
      <c r="AL1524" s="6"/>
      <c r="AM1524" s="6"/>
      <c r="AN1524" s="39" t="str">
        <f t="array" ref="AN1524">IFNA(TEXT(XLOOKUP(C:C,'Follow up.2'!B:B,'Follow up.2'!AF:AF), "mm/yyyy"), "-")</f>
        <v>-</v>
      </c>
      <c r="AO1524" s="6"/>
      <c r="AP1524" s="3"/>
      <c r="AQ1524" s="3"/>
      <c r="AR1524" s="3"/>
      <c r="AS1524" s="3"/>
      <c r="AT1524" s="3"/>
      <c r="AU1524" s="3"/>
      <c r="AV1524" s="3"/>
      <c r="AW1524" s="3"/>
      <c r="AX1524" s="3"/>
      <c r="AY1524" s="3"/>
      <c r="AZ1524" s="3"/>
      <c r="BA1524" s="3"/>
      <c r="BB1524" s="3"/>
      <c r="BC1524" s="3"/>
      <c r="BD1524" s="3"/>
      <c r="BE1524" s="3"/>
      <c r="BF1524" s="3"/>
      <c r="BG1524" s="3"/>
      <c r="BH1524" s="3"/>
      <c r="BI1524" s="3"/>
    </row>
    <row r="1525" ht="12.75" customHeight="1">
      <c r="A1525" s="294"/>
      <c r="B1525" s="294"/>
      <c r="C1525" s="3"/>
      <c r="D1525" s="3"/>
      <c r="E1525" s="3"/>
      <c r="F1525" s="3"/>
      <c r="G1525" s="3"/>
      <c r="H1525" s="193"/>
      <c r="I1525" s="163"/>
      <c r="J1525" s="3"/>
      <c r="K1525" s="5"/>
      <c r="L1525" s="6"/>
      <c r="M1525" s="6"/>
      <c r="N1525" s="291"/>
      <c r="O1525" s="285"/>
      <c r="P1525" s="6"/>
      <c r="Q1525" s="6"/>
      <c r="R1525" s="6"/>
      <c r="S1525" s="6"/>
      <c r="T1525" s="6"/>
      <c r="U1525" s="6"/>
      <c r="V1525" s="6"/>
      <c r="W1525" s="6"/>
      <c r="X1525" s="6"/>
      <c r="Y1525" s="6"/>
      <c r="Z1525" s="38" t="str">
        <f t="array" ref="Z1525">IFERROR(xlookup(C:C,'Follow up.1'!A:A,'Follow up.1'!AF:AF),"-")</f>
        <v>-</v>
      </c>
      <c r="AA1525" s="6"/>
      <c r="AB1525" s="6"/>
      <c r="AC1525" s="6"/>
      <c r="AD1525" s="6"/>
      <c r="AE1525" s="6"/>
      <c r="AF1525" s="6"/>
      <c r="AG1525" s="6"/>
      <c r="AH1525" s="6"/>
      <c r="AI1525" s="6"/>
      <c r="AJ1525" s="6"/>
      <c r="AK1525" s="6"/>
      <c r="AL1525" s="6"/>
      <c r="AM1525" s="6"/>
      <c r="AN1525" s="39" t="str">
        <f t="array" ref="AN1525">IFNA(TEXT(XLOOKUP(C:C,'Follow up.2'!B:B,'Follow up.2'!AF:AF), "mm/yyyy"), "-")</f>
        <v>-</v>
      </c>
      <c r="AO1525" s="6"/>
      <c r="AP1525" s="3"/>
      <c r="AQ1525" s="3"/>
      <c r="AR1525" s="3"/>
      <c r="AS1525" s="3"/>
      <c r="AT1525" s="3"/>
      <c r="AU1525" s="3"/>
      <c r="AV1525" s="3"/>
      <c r="AW1525" s="3"/>
      <c r="AX1525" s="3"/>
      <c r="AY1525" s="3"/>
      <c r="AZ1525" s="3"/>
      <c r="BA1525" s="3"/>
      <c r="BB1525" s="3"/>
      <c r="BC1525" s="3"/>
      <c r="BD1525" s="3"/>
      <c r="BE1525" s="3"/>
      <c r="BF1525" s="3"/>
      <c r="BG1525" s="3"/>
      <c r="BH1525" s="3"/>
      <c r="BI1525" s="3"/>
    </row>
    <row r="1526" ht="12.75" customHeight="1">
      <c r="A1526" s="294"/>
      <c r="B1526" s="294"/>
      <c r="C1526" s="3"/>
      <c r="D1526" s="3"/>
      <c r="E1526" s="3"/>
      <c r="F1526" s="3"/>
      <c r="G1526" s="3"/>
      <c r="H1526" s="193"/>
      <c r="I1526" s="163"/>
      <c r="J1526" s="3"/>
      <c r="K1526" s="5"/>
      <c r="L1526" s="6"/>
      <c r="M1526" s="6"/>
      <c r="N1526" s="291"/>
      <c r="O1526" s="285"/>
      <c r="P1526" s="6"/>
      <c r="Q1526" s="6"/>
      <c r="R1526" s="6"/>
      <c r="S1526" s="6"/>
      <c r="T1526" s="6"/>
      <c r="U1526" s="6"/>
      <c r="V1526" s="6"/>
      <c r="W1526" s="6"/>
      <c r="X1526" s="6"/>
      <c r="Y1526" s="6"/>
      <c r="Z1526" s="38" t="str">
        <f t="array" ref="Z1526">IFERROR(xlookup(C:C,'Follow up.1'!A:A,'Follow up.1'!AF:AF),"-")</f>
        <v>-</v>
      </c>
      <c r="AA1526" s="6"/>
      <c r="AB1526" s="6"/>
      <c r="AC1526" s="6"/>
      <c r="AD1526" s="6"/>
      <c r="AE1526" s="6"/>
      <c r="AF1526" s="6"/>
      <c r="AG1526" s="6"/>
      <c r="AH1526" s="6"/>
      <c r="AI1526" s="6"/>
      <c r="AJ1526" s="6"/>
      <c r="AK1526" s="6"/>
      <c r="AL1526" s="6"/>
      <c r="AM1526" s="6"/>
      <c r="AN1526" s="39" t="str">
        <f t="array" ref="AN1526">IFNA(TEXT(XLOOKUP(C:C,'Follow up.2'!B:B,'Follow up.2'!AF:AF), "mm/yyyy"), "-")</f>
        <v>-</v>
      </c>
      <c r="AO1526" s="6"/>
      <c r="AP1526" s="3"/>
      <c r="AQ1526" s="3"/>
      <c r="AR1526" s="3"/>
      <c r="AS1526" s="3"/>
      <c r="AT1526" s="3"/>
      <c r="AU1526" s="3"/>
      <c r="AV1526" s="3"/>
      <c r="AW1526" s="3"/>
      <c r="AX1526" s="3"/>
      <c r="AY1526" s="3"/>
      <c r="AZ1526" s="3"/>
      <c r="BA1526" s="3"/>
      <c r="BB1526" s="3"/>
      <c r="BC1526" s="3"/>
      <c r="BD1526" s="3"/>
      <c r="BE1526" s="3"/>
      <c r="BF1526" s="3"/>
      <c r="BG1526" s="3"/>
      <c r="BH1526" s="3"/>
      <c r="BI1526" s="3"/>
    </row>
    <row r="1527" ht="12.75" customHeight="1">
      <c r="A1527" s="294"/>
      <c r="B1527" s="294"/>
      <c r="C1527" s="3"/>
      <c r="D1527" s="3"/>
      <c r="E1527" s="3"/>
      <c r="F1527" s="3"/>
      <c r="G1527" s="3"/>
      <c r="H1527" s="193"/>
      <c r="I1527" s="163"/>
      <c r="J1527" s="3"/>
      <c r="K1527" s="5"/>
      <c r="L1527" s="6"/>
      <c r="M1527" s="6"/>
      <c r="N1527" s="291"/>
      <c r="O1527" s="285"/>
      <c r="P1527" s="6"/>
      <c r="Q1527" s="6"/>
      <c r="R1527" s="6"/>
      <c r="S1527" s="6"/>
      <c r="T1527" s="6"/>
      <c r="U1527" s="6"/>
      <c r="V1527" s="6"/>
      <c r="W1527" s="6"/>
      <c r="X1527" s="6"/>
      <c r="Y1527" s="6"/>
      <c r="Z1527" s="38" t="str">
        <f t="array" ref="Z1527">IFERROR(xlookup(C:C,'Follow up.1'!A:A,'Follow up.1'!AF:AF),"-")</f>
        <v>-</v>
      </c>
      <c r="AA1527" s="6"/>
      <c r="AB1527" s="6"/>
      <c r="AC1527" s="6"/>
      <c r="AD1527" s="6"/>
      <c r="AE1527" s="6"/>
      <c r="AF1527" s="6"/>
      <c r="AG1527" s="6"/>
      <c r="AH1527" s="6"/>
      <c r="AI1527" s="6"/>
      <c r="AJ1527" s="6"/>
      <c r="AK1527" s="6"/>
      <c r="AL1527" s="6"/>
      <c r="AM1527" s="6"/>
      <c r="AN1527" s="39" t="str">
        <f t="array" ref="AN1527">IFNA(TEXT(XLOOKUP(C:C,'Follow up.2'!B:B,'Follow up.2'!AF:AF), "mm/yyyy"), "-")</f>
        <v>-</v>
      </c>
      <c r="AO1527" s="6"/>
      <c r="AP1527" s="3"/>
      <c r="AQ1527" s="3"/>
      <c r="AR1527" s="3"/>
      <c r="AS1527" s="3"/>
      <c r="AT1527" s="3"/>
      <c r="AU1527" s="3"/>
      <c r="AV1527" s="3"/>
      <c r="AW1527" s="3"/>
      <c r="AX1527" s="3"/>
      <c r="AY1527" s="3"/>
      <c r="AZ1527" s="3"/>
      <c r="BA1527" s="3"/>
      <c r="BB1527" s="3"/>
      <c r="BC1527" s="3"/>
      <c r="BD1527" s="3"/>
      <c r="BE1527" s="3"/>
      <c r="BF1527" s="3"/>
      <c r="BG1527" s="3"/>
      <c r="BH1527" s="3"/>
      <c r="BI1527" s="3"/>
    </row>
    <row r="1528" ht="12.75" customHeight="1">
      <c r="A1528" s="294"/>
      <c r="B1528" s="294"/>
      <c r="C1528" s="3"/>
      <c r="D1528" s="3"/>
      <c r="E1528" s="3"/>
      <c r="F1528" s="3"/>
      <c r="G1528" s="3"/>
      <c r="H1528" s="193"/>
      <c r="I1528" s="163"/>
      <c r="J1528" s="3"/>
      <c r="K1528" s="5"/>
      <c r="L1528" s="6"/>
      <c r="M1528" s="6"/>
      <c r="N1528" s="295"/>
      <c r="O1528" s="285"/>
      <c r="P1528" s="6"/>
      <c r="Q1528" s="6"/>
      <c r="R1528" s="6"/>
      <c r="S1528" s="6"/>
      <c r="T1528" s="6"/>
      <c r="U1528" s="6"/>
      <c r="V1528" s="6"/>
      <c r="W1528" s="6"/>
      <c r="X1528" s="6"/>
      <c r="Y1528" s="6"/>
      <c r="Z1528" s="38" t="str">
        <f t="array" ref="Z1528">IFERROR(xlookup(C:C,'Follow up.1'!A:A,'Follow up.1'!AF:AF),"-")</f>
        <v>-</v>
      </c>
      <c r="AA1528" s="6"/>
      <c r="AB1528" s="6"/>
      <c r="AC1528" s="6"/>
      <c r="AD1528" s="6"/>
      <c r="AE1528" s="6"/>
      <c r="AF1528" s="6"/>
      <c r="AG1528" s="6"/>
      <c r="AH1528" s="6"/>
      <c r="AI1528" s="6"/>
      <c r="AJ1528" s="6"/>
      <c r="AK1528" s="6"/>
      <c r="AL1528" s="6"/>
      <c r="AM1528" s="6"/>
      <c r="AN1528" s="39" t="str">
        <f t="array" ref="AN1528">IFNA(TEXT(XLOOKUP(C:C,'Follow up.2'!B:B,'Follow up.2'!AF:AF), "mm/yyyy"), "-")</f>
        <v>-</v>
      </c>
      <c r="AO1528" s="6"/>
      <c r="AP1528" s="3"/>
      <c r="AQ1528" s="3"/>
      <c r="AR1528" s="3"/>
      <c r="AS1528" s="3"/>
      <c r="AT1528" s="3"/>
      <c r="AU1528" s="3"/>
      <c r="AV1528" s="3"/>
      <c r="AW1528" s="3"/>
      <c r="AX1528" s="3"/>
      <c r="AY1528" s="3"/>
      <c r="AZ1528" s="3"/>
      <c r="BA1528" s="3"/>
      <c r="BB1528" s="3"/>
      <c r="BC1528" s="3"/>
      <c r="BD1528" s="3"/>
      <c r="BE1528" s="3"/>
      <c r="BF1528" s="3"/>
      <c r="BG1528" s="3"/>
      <c r="BH1528" s="3"/>
      <c r="BI1528" s="3"/>
    </row>
    <row r="1529" ht="12.75" customHeight="1">
      <c r="A1529" s="294"/>
      <c r="B1529" s="294"/>
      <c r="C1529" s="3"/>
      <c r="D1529" s="3"/>
      <c r="E1529" s="3"/>
      <c r="F1529" s="3"/>
      <c r="G1529" s="3"/>
      <c r="H1529" s="193"/>
      <c r="I1529" s="163"/>
      <c r="J1529" s="3"/>
      <c r="K1529" s="5"/>
      <c r="L1529" s="6"/>
      <c r="M1529" s="6"/>
      <c r="N1529" s="291"/>
      <c r="O1529" s="285"/>
      <c r="P1529" s="6"/>
      <c r="Q1529" s="6"/>
      <c r="R1529" s="6"/>
      <c r="S1529" s="6"/>
      <c r="T1529" s="6"/>
      <c r="U1529" s="6"/>
      <c r="V1529" s="6"/>
      <c r="W1529" s="6"/>
      <c r="X1529" s="6"/>
      <c r="Y1529" s="6"/>
      <c r="Z1529" s="38" t="str">
        <f t="array" ref="Z1529">IFERROR(xlookup(C:C,'Follow up.1'!A:A,'Follow up.1'!AF:AF),"-")</f>
        <v>-</v>
      </c>
      <c r="AA1529" s="6"/>
      <c r="AB1529" s="6"/>
      <c r="AC1529" s="6"/>
      <c r="AD1529" s="6"/>
      <c r="AE1529" s="6"/>
      <c r="AF1529" s="6"/>
      <c r="AG1529" s="6"/>
      <c r="AH1529" s="6"/>
      <c r="AI1529" s="6"/>
      <c r="AJ1529" s="6"/>
      <c r="AK1529" s="6"/>
      <c r="AL1529" s="6"/>
      <c r="AM1529" s="6"/>
      <c r="AN1529" s="39" t="str">
        <f t="array" ref="AN1529">IFNA(TEXT(XLOOKUP(C:C,'Follow up.2'!B:B,'Follow up.2'!AF:AF), "mm/yyyy"), "-")</f>
        <v>-</v>
      </c>
      <c r="AO1529" s="6"/>
      <c r="AP1529" s="3"/>
      <c r="AQ1529" s="3"/>
      <c r="AR1529" s="3"/>
      <c r="AS1529" s="3"/>
      <c r="AT1529" s="3"/>
      <c r="AU1529" s="3"/>
      <c r="AV1529" s="3"/>
      <c r="AW1529" s="3"/>
      <c r="AX1529" s="3"/>
      <c r="AY1529" s="3"/>
      <c r="AZ1529" s="3"/>
      <c r="BA1529" s="3"/>
      <c r="BB1529" s="3"/>
      <c r="BC1529" s="3"/>
      <c r="BD1529" s="3"/>
      <c r="BE1529" s="3"/>
      <c r="BF1529" s="3"/>
      <c r="BG1529" s="3"/>
      <c r="BH1529" s="3"/>
      <c r="BI1529" s="3"/>
    </row>
    <row r="1530" ht="12.75" customHeight="1">
      <c r="A1530" s="294"/>
      <c r="B1530" s="294"/>
      <c r="C1530" s="3"/>
      <c r="D1530" s="3"/>
      <c r="E1530" s="3"/>
      <c r="F1530" s="3"/>
      <c r="G1530" s="3"/>
      <c r="H1530" s="193"/>
      <c r="I1530" s="163"/>
      <c r="J1530" s="3"/>
      <c r="K1530" s="5"/>
      <c r="L1530" s="6"/>
      <c r="M1530" s="6"/>
      <c r="N1530" s="291"/>
      <c r="O1530" s="285"/>
      <c r="P1530" s="6"/>
      <c r="Q1530" s="6"/>
      <c r="R1530" s="6"/>
      <c r="S1530" s="6"/>
      <c r="T1530" s="6"/>
      <c r="U1530" s="6"/>
      <c r="V1530" s="6"/>
      <c r="W1530" s="6"/>
      <c r="X1530" s="6"/>
      <c r="Y1530" s="6"/>
      <c r="Z1530" s="38" t="str">
        <f t="array" ref="Z1530">IFERROR(xlookup(C:C,'Follow up.1'!A:A,'Follow up.1'!AF:AF),"-")</f>
        <v>-</v>
      </c>
      <c r="AA1530" s="6"/>
      <c r="AB1530" s="6"/>
      <c r="AC1530" s="6"/>
      <c r="AD1530" s="6"/>
      <c r="AE1530" s="6"/>
      <c r="AF1530" s="6"/>
      <c r="AG1530" s="6"/>
      <c r="AH1530" s="6"/>
      <c r="AI1530" s="6"/>
      <c r="AJ1530" s="6"/>
      <c r="AK1530" s="6"/>
      <c r="AL1530" s="6"/>
      <c r="AM1530" s="6"/>
      <c r="AN1530" s="39" t="str">
        <f t="array" ref="AN1530">IFNA(TEXT(XLOOKUP(C:C,'Follow up.2'!B:B,'Follow up.2'!AF:AF), "mm/yyyy"), "-")</f>
        <v>-</v>
      </c>
      <c r="AO1530" s="6"/>
      <c r="AP1530" s="3"/>
      <c r="AQ1530" s="3"/>
      <c r="AR1530" s="3"/>
      <c r="AS1530" s="3"/>
      <c r="AT1530" s="3"/>
      <c r="AU1530" s="3"/>
      <c r="AV1530" s="3"/>
      <c r="AW1530" s="3"/>
      <c r="AX1530" s="3"/>
      <c r="AY1530" s="3"/>
      <c r="AZ1530" s="3"/>
      <c r="BA1530" s="3"/>
      <c r="BB1530" s="3"/>
      <c r="BC1530" s="3"/>
      <c r="BD1530" s="3"/>
      <c r="BE1530" s="3"/>
      <c r="BF1530" s="3"/>
      <c r="BG1530" s="3"/>
      <c r="BH1530" s="3"/>
      <c r="BI1530" s="3"/>
    </row>
    <row r="1531" ht="12.75" customHeight="1">
      <c r="A1531" s="294"/>
      <c r="B1531" s="294"/>
      <c r="C1531" s="3"/>
      <c r="D1531" s="3"/>
      <c r="E1531" s="3"/>
      <c r="F1531" s="3"/>
      <c r="G1531" s="3"/>
      <c r="H1531" s="193"/>
      <c r="I1531" s="163"/>
      <c r="J1531" s="3"/>
      <c r="K1531" s="5"/>
      <c r="L1531" s="6"/>
      <c r="M1531" s="6"/>
      <c r="N1531" s="291"/>
      <c r="O1531" s="285"/>
      <c r="P1531" s="6"/>
      <c r="Q1531" s="6"/>
      <c r="R1531" s="6"/>
      <c r="S1531" s="6"/>
      <c r="T1531" s="6"/>
      <c r="U1531" s="6"/>
      <c r="V1531" s="6"/>
      <c r="W1531" s="6"/>
      <c r="X1531" s="6"/>
      <c r="Y1531" s="6"/>
      <c r="Z1531" s="38" t="str">
        <f t="array" ref="Z1531">IFERROR(xlookup(C:C,'Follow up.1'!A:A,'Follow up.1'!AF:AF),"-")</f>
        <v>-</v>
      </c>
      <c r="AA1531" s="6"/>
      <c r="AB1531" s="6"/>
      <c r="AC1531" s="6"/>
      <c r="AD1531" s="6"/>
      <c r="AE1531" s="6"/>
      <c r="AF1531" s="6"/>
      <c r="AG1531" s="6"/>
      <c r="AH1531" s="6"/>
      <c r="AI1531" s="6"/>
      <c r="AJ1531" s="6"/>
      <c r="AK1531" s="6"/>
      <c r="AL1531" s="6"/>
      <c r="AM1531" s="6"/>
      <c r="AN1531" s="39" t="str">
        <f t="array" ref="AN1531">IFNA(TEXT(XLOOKUP(C:C,'Follow up.2'!B:B,'Follow up.2'!AF:AF), "mm/yyyy"), "-")</f>
        <v>-</v>
      </c>
      <c r="AO1531" s="6"/>
      <c r="AP1531" s="3"/>
      <c r="AQ1531" s="3"/>
      <c r="AR1531" s="3"/>
      <c r="AS1531" s="3"/>
      <c r="AT1531" s="3"/>
      <c r="AU1531" s="3"/>
      <c r="AV1531" s="3"/>
      <c r="AW1531" s="3"/>
      <c r="AX1531" s="3"/>
      <c r="AY1531" s="3"/>
      <c r="AZ1531" s="3"/>
      <c r="BA1531" s="3"/>
      <c r="BB1531" s="3"/>
      <c r="BC1531" s="3"/>
      <c r="BD1531" s="3"/>
      <c r="BE1531" s="3"/>
      <c r="BF1531" s="3"/>
      <c r="BG1531" s="3"/>
      <c r="BH1531" s="3"/>
      <c r="BI1531" s="3"/>
    </row>
    <row r="1532" ht="12.75" customHeight="1">
      <c r="A1532" s="294"/>
      <c r="B1532" s="294"/>
      <c r="C1532" s="3"/>
      <c r="D1532" s="3"/>
      <c r="E1532" s="3"/>
      <c r="F1532" s="3"/>
      <c r="G1532" s="3"/>
      <c r="H1532" s="193"/>
      <c r="I1532" s="163"/>
      <c r="J1532" s="3"/>
      <c r="K1532" s="5"/>
      <c r="L1532" s="6"/>
      <c r="M1532" s="6"/>
      <c r="N1532" s="291"/>
      <c r="O1532" s="285"/>
      <c r="P1532" s="6"/>
      <c r="Q1532" s="6"/>
      <c r="R1532" s="6"/>
      <c r="S1532" s="6"/>
      <c r="T1532" s="6"/>
      <c r="U1532" s="6"/>
      <c r="V1532" s="6"/>
      <c r="W1532" s="6"/>
      <c r="X1532" s="6"/>
      <c r="Y1532" s="6"/>
      <c r="Z1532" s="38" t="str">
        <f t="array" ref="Z1532">IFERROR(xlookup(C:C,'Follow up.1'!A:A,'Follow up.1'!AF:AF),"-")</f>
        <v>-</v>
      </c>
      <c r="AA1532" s="6"/>
      <c r="AB1532" s="6"/>
      <c r="AC1532" s="6"/>
      <c r="AD1532" s="6"/>
      <c r="AE1532" s="6"/>
      <c r="AF1532" s="6"/>
      <c r="AG1532" s="6"/>
      <c r="AH1532" s="6"/>
      <c r="AI1532" s="6"/>
      <c r="AJ1532" s="6"/>
      <c r="AK1532" s="6"/>
      <c r="AL1532" s="6"/>
      <c r="AM1532" s="6"/>
      <c r="AN1532" s="39" t="str">
        <f t="array" ref="AN1532">IFNA(TEXT(XLOOKUP(C:C,'Follow up.2'!B:B,'Follow up.2'!AF:AF), "mm/yyyy"), "-")</f>
        <v>-</v>
      </c>
      <c r="AO1532" s="6"/>
      <c r="AP1532" s="3"/>
      <c r="AQ1532" s="3"/>
      <c r="AR1532" s="3"/>
      <c r="AS1532" s="3"/>
      <c r="AT1532" s="3"/>
      <c r="AU1532" s="3"/>
      <c r="AV1532" s="3"/>
      <c r="AW1532" s="3"/>
      <c r="AX1532" s="3"/>
      <c r="AY1532" s="3"/>
      <c r="AZ1532" s="3"/>
      <c r="BA1532" s="3"/>
      <c r="BB1532" s="3"/>
      <c r="BC1532" s="3"/>
      <c r="BD1532" s="3"/>
      <c r="BE1532" s="3"/>
      <c r="BF1532" s="3"/>
      <c r="BG1532" s="3"/>
      <c r="BH1532" s="3"/>
      <c r="BI1532" s="3"/>
    </row>
    <row r="1533" ht="12.75" customHeight="1">
      <c r="A1533" s="294"/>
      <c r="B1533" s="294"/>
      <c r="C1533" s="3"/>
      <c r="D1533" s="3"/>
      <c r="E1533" s="3"/>
      <c r="F1533" s="3"/>
      <c r="G1533" s="3"/>
      <c r="H1533" s="193"/>
      <c r="I1533" s="163"/>
      <c r="J1533" s="3"/>
      <c r="K1533" s="5"/>
      <c r="L1533" s="6"/>
      <c r="M1533" s="6"/>
      <c r="N1533" s="291"/>
      <c r="O1533" s="285"/>
      <c r="P1533" s="6"/>
      <c r="Q1533" s="6"/>
      <c r="R1533" s="6"/>
      <c r="S1533" s="6"/>
      <c r="T1533" s="6"/>
      <c r="U1533" s="6"/>
      <c r="V1533" s="6"/>
      <c r="W1533" s="6"/>
      <c r="X1533" s="6"/>
      <c r="Y1533" s="6"/>
      <c r="Z1533" s="38" t="str">
        <f t="array" ref="Z1533">IFERROR(xlookup(C:C,'Follow up.1'!A:A,'Follow up.1'!AF:AF),"-")</f>
        <v>-</v>
      </c>
      <c r="AA1533" s="6"/>
      <c r="AB1533" s="6"/>
      <c r="AC1533" s="6"/>
      <c r="AD1533" s="6"/>
      <c r="AE1533" s="6"/>
      <c r="AF1533" s="6"/>
      <c r="AG1533" s="6"/>
      <c r="AH1533" s="6"/>
      <c r="AI1533" s="6"/>
      <c r="AJ1533" s="6"/>
      <c r="AK1533" s="6"/>
      <c r="AL1533" s="6"/>
      <c r="AM1533" s="6"/>
      <c r="AN1533" s="39" t="str">
        <f t="array" ref="AN1533">IFNA(TEXT(XLOOKUP(C:C,'Follow up.2'!B:B,'Follow up.2'!AF:AF), "mm/yyyy"), "-")</f>
        <v>-</v>
      </c>
      <c r="AO1533" s="6"/>
      <c r="AP1533" s="3"/>
      <c r="AQ1533" s="3"/>
      <c r="AR1533" s="3"/>
      <c r="AS1533" s="3"/>
      <c r="AT1533" s="3"/>
      <c r="AU1533" s="3"/>
      <c r="AV1533" s="3"/>
      <c r="AW1533" s="3"/>
      <c r="AX1533" s="3"/>
      <c r="AY1533" s="3"/>
      <c r="AZ1533" s="3"/>
      <c r="BA1533" s="3"/>
      <c r="BB1533" s="3"/>
      <c r="BC1533" s="3"/>
      <c r="BD1533" s="3"/>
      <c r="BE1533" s="3"/>
      <c r="BF1533" s="3"/>
      <c r="BG1533" s="3"/>
      <c r="BH1533" s="3"/>
      <c r="BI1533" s="3"/>
    </row>
    <row r="1534" ht="12.75" customHeight="1">
      <c r="A1534" s="294"/>
      <c r="B1534" s="294"/>
      <c r="C1534" s="3"/>
      <c r="D1534" s="3"/>
      <c r="E1534" s="3"/>
      <c r="F1534" s="3"/>
      <c r="G1534" s="3"/>
      <c r="H1534" s="193"/>
      <c r="I1534" s="163"/>
      <c r="J1534" s="3"/>
      <c r="K1534" s="5"/>
      <c r="L1534" s="6"/>
      <c r="M1534" s="6"/>
      <c r="N1534" s="291"/>
      <c r="O1534" s="285"/>
      <c r="P1534" s="6"/>
      <c r="Q1534" s="6"/>
      <c r="R1534" s="6"/>
      <c r="S1534" s="6"/>
      <c r="T1534" s="6"/>
      <c r="U1534" s="6"/>
      <c r="V1534" s="6"/>
      <c r="W1534" s="6"/>
      <c r="X1534" s="6"/>
      <c r="Y1534" s="6"/>
      <c r="Z1534" s="38" t="str">
        <f t="array" ref="Z1534">IFERROR(xlookup(C:C,'Follow up.1'!A:A,'Follow up.1'!AF:AF),"-")</f>
        <v>-</v>
      </c>
      <c r="AA1534" s="6"/>
      <c r="AB1534" s="6"/>
      <c r="AC1534" s="6"/>
      <c r="AD1534" s="6"/>
      <c r="AE1534" s="6"/>
      <c r="AF1534" s="6"/>
      <c r="AG1534" s="6"/>
      <c r="AH1534" s="6"/>
      <c r="AI1534" s="6"/>
      <c r="AJ1534" s="6"/>
      <c r="AK1534" s="6"/>
      <c r="AL1534" s="6"/>
      <c r="AM1534" s="6"/>
      <c r="AN1534" s="39" t="str">
        <f t="array" ref="AN1534">IFNA(TEXT(XLOOKUP(C:C,'Follow up.2'!B:B,'Follow up.2'!AF:AF), "mm/yyyy"), "-")</f>
        <v>-</v>
      </c>
      <c r="AO1534" s="6"/>
      <c r="AP1534" s="3"/>
      <c r="AQ1534" s="3"/>
      <c r="AR1534" s="3"/>
      <c r="AS1534" s="3"/>
      <c r="AT1534" s="3"/>
      <c r="AU1534" s="3"/>
      <c r="AV1534" s="3"/>
      <c r="AW1534" s="3"/>
      <c r="AX1534" s="3"/>
      <c r="AY1534" s="3"/>
      <c r="AZ1534" s="3"/>
      <c r="BA1534" s="3"/>
      <c r="BB1534" s="3"/>
      <c r="BC1534" s="3"/>
      <c r="BD1534" s="3"/>
      <c r="BE1534" s="3"/>
      <c r="BF1534" s="3"/>
      <c r="BG1534" s="3"/>
      <c r="BH1534" s="3"/>
      <c r="BI1534" s="3"/>
    </row>
    <row r="1535" ht="12.75" customHeight="1">
      <c r="A1535" s="294"/>
      <c r="B1535" s="294"/>
      <c r="C1535" s="3"/>
      <c r="D1535" s="3"/>
      <c r="E1535" s="3"/>
      <c r="F1535" s="3"/>
      <c r="G1535" s="3"/>
      <c r="H1535" s="193"/>
      <c r="I1535" s="163"/>
      <c r="J1535" s="3"/>
      <c r="K1535" s="5"/>
      <c r="L1535" s="6"/>
      <c r="M1535" s="6"/>
      <c r="N1535" s="291"/>
      <c r="O1535" s="285"/>
      <c r="P1535" s="6"/>
      <c r="Q1535" s="6"/>
      <c r="R1535" s="6"/>
      <c r="S1535" s="6"/>
      <c r="T1535" s="6"/>
      <c r="U1535" s="6"/>
      <c r="V1535" s="6"/>
      <c r="W1535" s="6"/>
      <c r="X1535" s="6"/>
      <c r="Y1535" s="6"/>
      <c r="Z1535" s="38" t="str">
        <f t="array" ref="Z1535">IFERROR(xlookup(C:C,'Follow up.1'!A:A,'Follow up.1'!AF:AF),"-")</f>
        <v>-</v>
      </c>
      <c r="AA1535" s="6"/>
      <c r="AB1535" s="6"/>
      <c r="AC1535" s="6"/>
      <c r="AD1535" s="6"/>
      <c r="AE1535" s="6"/>
      <c r="AF1535" s="6"/>
      <c r="AG1535" s="6"/>
      <c r="AH1535" s="6"/>
      <c r="AI1535" s="6"/>
      <c r="AJ1535" s="6"/>
      <c r="AK1535" s="6"/>
      <c r="AL1535" s="6"/>
      <c r="AM1535" s="6"/>
      <c r="AN1535" s="39" t="str">
        <f t="array" ref="AN1535">IFNA(TEXT(XLOOKUP(C:C,'Follow up.2'!B:B,'Follow up.2'!AF:AF), "mm/yyyy"), "-")</f>
        <v>-</v>
      </c>
      <c r="AO1535" s="6"/>
      <c r="AP1535" s="3"/>
      <c r="AQ1535" s="3"/>
      <c r="AR1535" s="3"/>
      <c r="AS1535" s="3"/>
      <c r="AT1535" s="3"/>
      <c r="AU1535" s="3"/>
      <c r="AV1535" s="3"/>
      <c r="AW1535" s="3"/>
      <c r="AX1535" s="3"/>
      <c r="AY1535" s="3"/>
      <c r="AZ1535" s="3"/>
      <c r="BA1535" s="3"/>
      <c r="BB1535" s="3"/>
      <c r="BC1535" s="3"/>
      <c r="BD1535" s="3"/>
      <c r="BE1535" s="3"/>
      <c r="BF1535" s="3"/>
      <c r="BG1535" s="3"/>
      <c r="BH1535" s="3"/>
      <c r="BI1535" s="3"/>
    </row>
    <row r="1536" ht="12.75" customHeight="1">
      <c r="A1536" s="294"/>
      <c r="B1536" s="294"/>
      <c r="C1536" s="3"/>
      <c r="D1536" s="3"/>
      <c r="E1536" s="3"/>
      <c r="F1536" s="3"/>
      <c r="G1536" s="3"/>
      <c r="H1536" s="193"/>
      <c r="I1536" s="163"/>
      <c r="J1536" s="3"/>
      <c r="K1536" s="5"/>
      <c r="L1536" s="6"/>
      <c r="M1536" s="6"/>
      <c r="N1536" s="291"/>
      <c r="O1536" s="285"/>
      <c r="P1536" s="6"/>
      <c r="Q1536" s="6"/>
      <c r="R1536" s="6"/>
      <c r="S1536" s="6"/>
      <c r="T1536" s="6"/>
      <c r="U1536" s="6"/>
      <c r="V1536" s="6"/>
      <c r="W1536" s="6"/>
      <c r="X1536" s="6"/>
      <c r="Y1536" s="6"/>
      <c r="Z1536" s="38" t="str">
        <f t="array" ref="Z1536">IFERROR(xlookup(C:C,'Follow up.1'!A:A,'Follow up.1'!AF:AF),"-")</f>
        <v>-</v>
      </c>
      <c r="AA1536" s="6"/>
      <c r="AB1536" s="6"/>
      <c r="AC1536" s="6"/>
      <c r="AD1536" s="6"/>
      <c r="AE1536" s="6"/>
      <c r="AF1536" s="6"/>
      <c r="AG1536" s="6"/>
      <c r="AH1536" s="6"/>
      <c r="AI1536" s="6"/>
      <c r="AJ1536" s="6"/>
      <c r="AK1536" s="6"/>
      <c r="AL1536" s="6"/>
      <c r="AM1536" s="6"/>
      <c r="AN1536" s="39" t="str">
        <f t="array" ref="AN1536">IFNA(TEXT(XLOOKUP(C:C,'Follow up.2'!B:B,'Follow up.2'!AF:AF), "mm/yyyy"), "-")</f>
        <v>-</v>
      </c>
      <c r="AO1536" s="6"/>
      <c r="AP1536" s="3"/>
      <c r="AQ1536" s="3"/>
      <c r="AR1536" s="3"/>
      <c r="AS1536" s="3"/>
      <c r="AT1536" s="3"/>
      <c r="AU1536" s="3"/>
      <c r="AV1536" s="3"/>
      <c r="AW1536" s="3"/>
      <c r="AX1536" s="3"/>
      <c r="AY1536" s="3"/>
      <c r="AZ1536" s="3"/>
      <c r="BA1536" s="3"/>
      <c r="BB1536" s="3"/>
      <c r="BC1536" s="3"/>
      <c r="BD1536" s="3"/>
      <c r="BE1536" s="3"/>
      <c r="BF1536" s="3"/>
      <c r="BG1536" s="3"/>
      <c r="BH1536" s="3"/>
      <c r="BI1536" s="3"/>
    </row>
    <row r="1537" ht="12.75" customHeight="1">
      <c r="A1537" s="294"/>
      <c r="B1537" s="294"/>
      <c r="C1537" s="3"/>
      <c r="D1537" s="3"/>
      <c r="E1537" s="3"/>
      <c r="F1537" s="3"/>
      <c r="G1537" s="3"/>
      <c r="H1537" s="193"/>
      <c r="I1537" s="163"/>
      <c r="J1537" s="3"/>
      <c r="K1537" s="5"/>
      <c r="L1537" s="6"/>
      <c r="M1537" s="6"/>
      <c r="N1537" s="291"/>
      <c r="O1537" s="285"/>
      <c r="P1537" s="6"/>
      <c r="Q1537" s="6"/>
      <c r="R1537" s="6"/>
      <c r="S1537" s="6"/>
      <c r="T1537" s="6"/>
      <c r="U1537" s="6"/>
      <c r="V1537" s="6"/>
      <c r="W1537" s="6"/>
      <c r="X1537" s="6"/>
      <c r="Y1537" s="6"/>
      <c r="Z1537" s="38" t="str">
        <f t="array" ref="Z1537">IFERROR(xlookup(C:C,'Follow up.1'!A:A,'Follow up.1'!AF:AF),"-")</f>
        <v>-</v>
      </c>
      <c r="AA1537" s="6"/>
      <c r="AB1537" s="6"/>
      <c r="AC1537" s="6"/>
      <c r="AD1537" s="6"/>
      <c r="AE1537" s="6"/>
      <c r="AF1537" s="6"/>
      <c r="AG1537" s="6"/>
      <c r="AH1537" s="6"/>
      <c r="AI1537" s="6"/>
      <c r="AJ1537" s="6"/>
      <c r="AK1537" s="6"/>
      <c r="AL1537" s="6"/>
      <c r="AM1537" s="6"/>
      <c r="AN1537" s="39" t="str">
        <f t="array" ref="AN1537">IFNA(TEXT(XLOOKUP(C:C,'Follow up.2'!B:B,'Follow up.2'!AF:AF), "mm/yyyy"), "-")</f>
        <v>-</v>
      </c>
      <c r="AO1537" s="6"/>
      <c r="AP1537" s="3"/>
      <c r="AQ1537" s="3"/>
      <c r="AR1537" s="3"/>
      <c r="AS1537" s="3"/>
      <c r="AT1537" s="3"/>
      <c r="AU1537" s="3"/>
      <c r="AV1537" s="3"/>
      <c r="AW1537" s="3"/>
      <c r="AX1537" s="3"/>
      <c r="AY1537" s="3"/>
      <c r="AZ1537" s="3"/>
      <c r="BA1537" s="3"/>
      <c r="BB1537" s="3"/>
      <c r="BC1537" s="3"/>
      <c r="BD1537" s="3"/>
      <c r="BE1537" s="3"/>
      <c r="BF1537" s="3"/>
      <c r="BG1537" s="3"/>
      <c r="BH1537" s="3"/>
      <c r="BI1537" s="3"/>
    </row>
    <row r="1538" ht="12.75" customHeight="1">
      <c r="A1538" s="294"/>
      <c r="B1538" s="294"/>
      <c r="C1538" s="3"/>
      <c r="D1538" s="3"/>
      <c r="E1538" s="3"/>
      <c r="F1538" s="3"/>
      <c r="G1538" s="3"/>
      <c r="H1538" s="193"/>
      <c r="I1538" s="163"/>
      <c r="J1538" s="3"/>
      <c r="K1538" s="5"/>
      <c r="L1538" s="6"/>
      <c r="M1538" s="6"/>
      <c r="N1538" s="291"/>
      <c r="O1538" s="285"/>
      <c r="P1538" s="6"/>
      <c r="Q1538" s="6"/>
      <c r="R1538" s="6"/>
      <c r="S1538" s="6"/>
      <c r="T1538" s="6"/>
      <c r="U1538" s="6"/>
      <c r="V1538" s="6"/>
      <c r="W1538" s="6"/>
      <c r="X1538" s="6"/>
      <c r="Y1538" s="6"/>
      <c r="Z1538" s="38" t="str">
        <f t="array" ref="Z1538">IFERROR(xlookup(C:C,'Follow up.1'!A:A,'Follow up.1'!AF:AF),"-")</f>
        <v>-</v>
      </c>
      <c r="AA1538" s="6"/>
      <c r="AB1538" s="6"/>
      <c r="AC1538" s="6"/>
      <c r="AD1538" s="6"/>
      <c r="AE1538" s="6"/>
      <c r="AF1538" s="6"/>
      <c r="AG1538" s="6"/>
      <c r="AH1538" s="6"/>
      <c r="AI1538" s="6"/>
      <c r="AJ1538" s="6"/>
      <c r="AK1538" s="6"/>
      <c r="AL1538" s="6"/>
      <c r="AM1538" s="6"/>
      <c r="AN1538" s="39" t="str">
        <f t="array" ref="AN1538">IFNA(TEXT(XLOOKUP(C:C,'Follow up.2'!B:B,'Follow up.2'!AF:AF), "mm/yyyy"), "-")</f>
        <v>-</v>
      </c>
      <c r="AO1538" s="6"/>
      <c r="AP1538" s="3"/>
      <c r="AQ1538" s="3"/>
      <c r="AR1538" s="3"/>
      <c r="AS1538" s="3"/>
      <c r="AT1538" s="3"/>
      <c r="AU1538" s="3"/>
      <c r="AV1538" s="3"/>
      <c r="AW1538" s="3"/>
      <c r="AX1538" s="3"/>
      <c r="AY1538" s="3"/>
      <c r="AZ1538" s="3"/>
      <c r="BA1538" s="3"/>
      <c r="BB1538" s="3"/>
      <c r="BC1538" s="3"/>
      <c r="BD1538" s="3"/>
      <c r="BE1538" s="3"/>
      <c r="BF1538" s="3"/>
      <c r="BG1538" s="3"/>
      <c r="BH1538" s="3"/>
      <c r="BI1538" s="3"/>
    </row>
    <row r="1539" ht="12.75" customHeight="1">
      <c r="A1539" s="294"/>
      <c r="B1539" s="294"/>
      <c r="C1539" s="3"/>
      <c r="D1539" s="3"/>
      <c r="E1539" s="3"/>
      <c r="F1539" s="3"/>
      <c r="G1539" s="3"/>
      <c r="H1539" s="193"/>
      <c r="I1539" s="163"/>
      <c r="J1539" s="3"/>
      <c r="K1539" s="5"/>
      <c r="L1539" s="6"/>
      <c r="M1539" s="6"/>
      <c r="N1539" s="291"/>
      <c r="O1539" s="285"/>
      <c r="P1539" s="6"/>
      <c r="Q1539" s="6"/>
      <c r="R1539" s="6"/>
      <c r="S1539" s="6"/>
      <c r="T1539" s="6"/>
      <c r="U1539" s="6"/>
      <c r="V1539" s="6"/>
      <c r="W1539" s="6"/>
      <c r="X1539" s="6"/>
      <c r="Y1539" s="6"/>
      <c r="Z1539" s="38" t="str">
        <f t="array" ref="Z1539">IFERROR(xlookup(C:C,'Follow up.1'!A:A,'Follow up.1'!AF:AF),"-")</f>
        <v>-</v>
      </c>
      <c r="AA1539" s="6"/>
      <c r="AB1539" s="6"/>
      <c r="AC1539" s="6"/>
      <c r="AD1539" s="6"/>
      <c r="AE1539" s="6"/>
      <c r="AF1539" s="6"/>
      <c r="AG1539" s="6"/>
      <c r="AH1539" s="6"/>
      <c r="AI1539" s="6"/>
      <c r="AJ1539" s="6"/>
      <c r="AK1539" s="6"/>
      <c r="AL1539" s="6"/>
      <c r="AM1539" s="6"/>
      <c r="AN1539" s="39" t="str">
        <f t="array" ref="AN1539">IFNA(TEXT(XLOOKUP(C:C,'Follow up.2'!B:B,'Follow up.2'!AF:AF), "mm/yyyy"), "-")</f>
        <v>-</v>
      </c>
      <c r="AO1539" s="6"/>
      <c r="AP1539" s="3"/>
      <c r="AQ1539" s="3"/>
      <c r="AR1539" s="3"/>
      <c r="AS1539" s="3"/>
      <c r="AT1539" s="3"/>
      <c r="AU1539" s="3"/>
      <c r="AV1539" s="3"/>
      <c r="AW1539" s="3"/>
      <c r="AX1539" s="3"/>
      <c r="AY1539" s="3"/>
      <c r="AZ1539" s="3"/>
      <c r="BA1539" s="3"/>
      <c r="BB1539" s="3"/>
      <c r="BC1539" s="3"/>
      <c r="BD1539" s="3"/>
      <c r="BE1539" s="3"/>
      <c r="BF1539" s="3"/>
      <c r="BG1539" s="3"/>
      <c r="BH1539" s="3"/>
      <c r="BI1539" s="3"/>
    </row>
    <row r="1540" ht="12.75" customHeight="1">
      <c r="A1540" s="294"/>
      <c r="B1540" s="294"/>
      <c r="C1540" s="3"/>
      <c r="D1540" s="3"/>
      <c r="E1540" s="3"/>
      <c r="F1540" s="3"/>
      <c r="G1540" s="3"/>
      <c r="H1540" s="193"/>
      <c r="I1540" s="163"/>
      <c r="J1540" s="3"/>
      <c r="K1540" s="5"/>
      <c r="L1540" s="6"/>
      <c r="M1540" s="6"/>
      <c r="N1540" s="291"/>
      <c r="O1540" s="285"/>
      <c r="P1540" s="6"/>
      <c r="Q1540" s="6"/>
      <c r="R1540" s="6"/>
      <c r="S1540" s="6"/>
      <c r="T1540" s="6"/>
      <c r="U1540" s="6"/>
      <c r="V1540" s="6"/>
      <c r="W1540" s="6"/>
      <c r="X1540" s="6"/>
      <c r="Y1540" s="6"/>
      <c r="Z1540" s="38" t="str">
        <f t="array" ref="Z1540">IFERROR(xlookup(C:C,'Follow up.1'!A:A,'Follow up.1'!AF:AF),"-")</f>
        <v>-</v>
      </c>
      <c r="AA1540" s="6"/>
      <c r="AB1540" s="6"/>
      <c r="AC1540" s="6"/>
      <c r="AD1540" s="6"/>
      <c r="AE1540" s="6"/>
      <c r="AF1540" s="6"/>
      <c r="AG1540" s="6"/>
      <c r="AH1540" s="6"/>
      <c r="AI1540" s="6"/>
      <c r="AJ1540" s="6"/>
      <c r="AK1540" s="6"/>
      <c r="AL1540" s="6"/>
      <c r="AM1540" s="6"/>
      <c r="AN1540" s="39" t="str">
        <f t="array" ref="AN1540">IFNA(TEXT(XLOOKUP(C:C,'Follow up.2'!B:B,'Follow up.2'!AF:AF), "mm/yyyy"), "-")</f>
        <v>-</v>
      </c>
      <c r="AO1540" s="6"/>
      <c r="AP1540" s="3"/>
      <c r="AQ1540" s="3"/>
      <c r="AR1540" s="3"/>
      <c r="AS1540" s="3"/>
      <c r="AT1540" s="3"/>
      <c r="AU1540" s="3"/>
      <c r="AV1540" s="3"/>
      <c r="AW1540" s="3"/>
      <c r="AX1540" s="3"/>
      <c r="AY1540" s="3"/>
      <c r="AZ1540" s="3"/>
      <c r="BA1540" s="3"/>
      <c r="BB1540" s="3"/>
      <c r="BC1540" s="3"/>
      <c r="BD1540" s="3"/>
      <c r="BE1540" s="3"/>
      <c r="BF1540" s="3"/>
      <c r="BG1540" s="3"/>
      <c r="BH1540" s="3"/>
      <c r="BI1540" s="3"/>
    </row>
    <row r="1541" ht="12.75" customHeight="1">
      <c r="A1541" s="294"/>
      <c r="B1541" s="294"/>
      <c r="C1541" s="3"/>
      <c r="D1541" s="3"/>
      <c r="E1541" s="3"/>
      <c r="F1541" s="3"/>
      <c r="G1541" s="3"/>
      <c r="H1541" s="193"/>
      <c r="I1541" s="163"/>
      <c r="J1541" s="3"/>
      <c r="K1541" s="5"/>
      <c r="L1541" s="6"/>
      <c r="M1541" s="6"/>
      <c r="N1541" s="291"/>
      <c r="O1541" s="285"/>
      <c r="P1541" s="6"/>
      <c r="Q1541" s="6"/>
      <c r="R1541" s="6"/>
      <c r="S1541" s="6"/>
      <c r="T1541" s="6"/>
      <c r="U1541" s="6"/>
      <c r="V1541" s="6"/>
      <c r="W1541" s="6"/>
      <c r="X1541" s="6"/>
      <c r="Y1541" s="6"/>
      <c r="Z1541" s="38" t="str">
        <f t="array" ref="Z1541">IFERROR(xlookup(C:C,'Follow up.1'!A:A,'Follow up.1'!AF:AF),"-")</f>
        <v>-</v>
      </c>
      <c r="AA1541" s="6"/>
      <c r="AB1541" s="6"/>
      <c r="AC1541" s="6"/>
      <c r="AD1541" s="6"/>
      <c r="AE1541" s="6"/>
      <c r="AF1541" s="6"/>
      <c r="AG1541" s="6"/>
      <c r="AH1541" s="6"/>
      <c r="AI1541" s="6"/>
      <c r="AJ1541" s="6"/>
      <c r="AK1541" s="6"/>
      <c r="AL1541" s="6"/>
      <c r="AM1541" s="6"/>
      <c r="AN1541" s="39" t="str">
        <f t="array" ref="AN1541">IFNA(TEXT(XLOOKUP(C:C,'Follow up.2'!B:B,'Follow up.2'!AF:AF), "mm/yyyy"), "-")</f>
        <v>-</v>
      </c>
      <c r="AO1541" s="6"/>
      <c r="AP1541" s="3"/>
      <c r="AQ1541" s="3"/>
      <c r="AR1541" s="3"/>
      <c r="AS1541" s="3"/>
      <c r="AT1541" s="3"/>
      <c r="AU1541" s="3"/>
      <c r="AV1541" s="3"/>
      <c r="AW1541" s="3"/>
      <c r="AX1541" s="3"/>
      <c r="AY1541" s="3"/>
      <c r="AZ1541" s="3"/>
      <c r="BA1541" s="3"/>
      <c r="BB1541" s="3"/>
      <c r="BC1541" s="3"/>
      <c r="BD1541" s="3"/>
      <c r="BE1541" s="3"/>
      <c r="BF1541" s="3"/>
      <c r="BG1541" s="3"/>
      <c r="BH1541" s="3"/>
      <c r="BI1541" s="3"/>
    </row>
    <row r="1542" ht="12.75" customHeight="1">
      <c r="A1542" s="294"/>
      <c r="B1542" s="294"/>
      <c r="C1542" s="3"/>
      <c r="D1542" s="3"/>
      <c r="E1542" s="3"/>
      <c r="F1542" s="3"/>
      <c r="G1542" s="3"/>
      <c r="H1542" s="193"/>
      <c r="I1542" s="163"/>
      <c r="J1542" s="3"/>
      <c r="K1542" s="5"/>
      <c r="L1542" s="6"/>
      <c r="M1542" s="6"/>
      <c r="N1542" s="291"/>
      <c r="O1542" s="285"/>
      <c r="P1542" s="6"/>
      <c r="Q1542" s="6"/>
      <c r="R1542" s="6"/>
      <c r="S1542" s="6"/>
      <c r="T1542" s="6"/>
      <c r="U1542" s="6"/>
      <c r="V1542" s="6"/>
      <c r="W1542" s="6"/>
      <c r="X1542" s="6"/>
      <c r="Y1542" s="6"/>
      <c r="Z1542" s="38" t="str">
        <f t="array" ref="Z1542">IFERROR(xlookup(C:C,'Follow up.1'!A:A,'Follow up.1'!AF:AF),"-")</f>
        <v>-</v>
      </c>
      <c r="AA1542" s="6"/>
      <c r="AB1542" s="6"/>
      <c r="AC1542" s="6"/>
      <c r="AD1542" s="6"/>
      <c r="AE1542" s="6"/>
      <c r="AF1542" s="6"/>
      <c r="AG1542" s="6"/>
      <c r="AH1542" s="6"/>
      <c r="AI1542" s="6"/>
      <c r="AJ1542" s="6"/>
      <c r="AK1542" s="6"/>
      <c r="AL1542" s="6"/>
      <c r="AM1542" s="6"/>
      <c r="AN1542" s="39" t="str">
        <f t="array" ref="AN1542">IFNA(TEXT(XLOOKUP(C:C,'Follow up.2'!B:B,'Follow up.2'!AF:AF), "mm/yyyy"), "-")</f>
        <v>-</v>
      </c>
      <c r="AO1542" s="6"/>
      <c r="AP1542" s="3"/>
      <c r="AQ1542" s="3"/>
      <c r="AR1542" s="3"/>
      <c r="AS1542" s="3"/>
      <c r="AT1542" s="3"/>
      <c r="AU1542" s="3"/>
      <c r="AV1542" s="3"/>
      <c r="AW1542" s="3"/>
      <c r="AX1542" s="3"/>
      <c r="AY1542" s="3"/>
      <c r="AZ1542" s="3"/>
      <c r="BA1542" s="3"/>
      <c r="BB1542" s="3"/>
      <c r="BC1542" s="3"/>
      <c r="BD1542" s="3"/>
      <c r="BE1542" s="3"/>
      <c r="BF1542" s="3"/>
      <c r="BG1542" s="3"/>
      <c r="BH1542" s="3"/>
      <c r="BI1542" s="3"/>
    </row>
    <row r="1543" ht="12.75" customHeight="1">
      <c r="A1543" s="294"/>
      <c r="B1543" s="294"/>
      <c r="C1543" s="3"/>
      <c r="D1543" s="3"/>
      <c r="E1543" s="3"/>
      <c r="F1543" s="3"/>
      <c r="G1543" s="3"/>
      <c r="H1543" s="193"/>
      <c r="I1543" s="163"/>
      <c r="J1543" s="3"/>
      <c r="K1543" s="5"/>
      <c r="L1543" s="6"/>
      <c r="M1543" s="6"/>
      <c r="N1543" s="291"/>
      <c r="O1543" s="285"/>
      <c r="P1543" s="6"/>
      <c r="Q1543" s="6"/>
      <c r="R1543" s="6"/>
      <c r="S1543" s="6"/>
      <c r="T1543" s="6"/>
      <c r="U1543" s="6"/>
      <c r="V1543" s="6"/>
      <c r="W1543" s="6"/>
      <c r="X1543" s="6"/>
      <c r="Y1543" s="6"/>
      <c r="Z1543" s="38" t="str">
        <f t="array" ref="Z1543">IFERROR(xlookup(C:C,'Follow up.1'!A:A,'Follow up.1'!AF:AF),"-")</f>
        <v>-</v>
      </c>
      <c r="AA1543" s="6"/>
      <c r="AB1543" s="6"/>
      <c r="AC1543" s="6"/>
      <c r="AD1543" s="6"/>
      <c r="AE1543" s="6"/>
      <c r="AF1543" s="6"/>
      <c r="AG1543" s="6"/>
      <c r="AH1543" s="6"/>
      <c r="AI1543" s="6"/>
      <c r="AJ1543" s="6"/>
      <c r="AK1543" s="6"/>
      <c r="AL1543" s="6"/>
      <c r="AM1543" s="6"/>
      <c r="AN1543" s="39" t="str">
        <f t="array" ref="AN1543">IFNA(TEXT(XLOOKUP(C:C,'Follow up.2'!B:B,'Follow up.2'!AF:AF), "mm/yyyy"), "-")</f>
        <v>-</v>
      </c>
      <c r="AO1543" s="6"/>
      <c r="AP1543" s="3"/>
      <c r="AQ1543" s="3"/>
      <c r="AR1543" s="3"/>
      <c r="AS1543" s="3"/>
      <c r="AT1543" s="3"/>
      <c r="AU1543" s="3"/>
      <c r="AV1543" s="3"/>
      <c r="AW1543" s="3"/>
      <c r="AX1543" s="3"/>
      <c r="AY1543" s="3"/>
      <c r="AZ1543" s="3"/>
      <c r="BA1543" s="3"/>
      <c r="BB1543" s="3"/>
      <c r="BC1543" s="3"/>
      <c r="BD1543" s="3"/>
      <c r="BE1543" s="3"/>
      <c r="BF1543" s="3"/>
      <c r="BG1543" s="3"/>
      <c r="BH1543" s="3"/>
      <c r="BI1543" s="3"/>
    </row>
    <row r="1544" ht="12.75" customHeight="1">
      <c r="A1544" s="294"/>
      <c r="B1544" s="294"/>
      <c r="C1544" s="3"/>
      <c r="D1544" s="3"/>
      <c r="E1544" s="3"/>
      <c r="F1544" s="3"/>
      <c r="G1544" s="3"/>
      <c r="H1544" s="193"/>
      <c r="I1544" s="163"/>
      <c r="J1544" s="3"/>
      <c r="K1544" s="5"/>
      <c r="L1544" s="6"/>
      <c r="M1544" s="6"/>
      <c r="N1544" s="291"/>
      <c r="O1544" s="285"/>
      <c r="P1544" s="6"/>
      <c r="Q1544" s="6"/>
      <c r="R1544" s="6"/>
      <c r="S1544" s="6"/>
      <c r="T1544" s="6"/>
      <c r="U1544" s="6"/>
      <c r="V1544" s="6"/>
      <c r="W1544" s="6"/>
      <c r="X1544" s="6"/>
      <c r="Y1544" s="6"/>
      <c r="Z1544" s="38" t="str">
        <f t="array" ref="Z1544">IFERROR(xlookup(C:C,'Follow up.1'!A:A,'Follow up.1'!AF:AF),"-")</f>
        <v>-</v>
      </c>
      <c r="AA1544" s="6"/>
      <c r="AB1544" s="6"/>
      <c r="AC1544" s="6"/>
      <c r="AD1544" s="6"/>
      <c r="AE1544" s="6"/>
      <c r="AF1544" s="6"/>
      <c r="AG1544" s="6"/>
      <c r="AH1544" s="6"/>
      <c r="AI1544" s="6"/>
      <c r="AJ1544" s="6"/>
      <c r="AK1544" s="6"/>
      <c r="AL1544" s="6"/>
      <c r="AM1544" s="6"/>
      <c r="AN1544" s="39" t="str">
        <f t="array" ref="AN1544">IFNA(TEXT(XLOOKUP(C:C,'Follow up.2'!B:B,'Follow up.2'!AF:AF), "mm/yyyy"), "-")</f>
        <v>-</v>
      </c>
      <c r="AO1544" s="6"/>
      <c r="AP1544" s="3"/>
      <c r="AQ1544" s="3"/>
      <c r="AR1544" s="3"/>
      <c r="AS1544" s="3"/>
      <c r="AT1544" s="3"/>
      <c r="AU1544" s="3"/>
      <c r="AV1544" s="3"/>
      <c r="AW1544" s="3"/>
      <c r="AX1544" s="3"/>
      <c r="AY1544" s="3"/>
      <c r="AZ1544" s="3"/>
      <c r="BA1544" s="3"/>
      <c r="BB1544" s="3"/>
      <c r="BC1544" s="3"/>
      <c r="BD1544" s="3"/>
      <c r="BE1544" s="3"/>
      <c r="BF1544" s="3"/>
      <c r="BG1544" s="3"/>
      <c r="BH1544" s="3"/>
      <c r="BI1544" s="3"/>
    </row>
    <row r="1545" ht="12.75" customHeight="1">
      <c r="A1545" s="294"/>
      <c r="B1545" s="294"/>
      <c r="C1545" s="3"/>
      <c r="D1545" s="3"/>
      <c r="E1545" s="3"/>
      <c r="F1545" s="3"/>
      <c r="G1545" s="3"/>
      <c r="H1545" s="193"/>
      <c r="I1545" s="163"/>
      <c r="J1545" s="3"/>
      <c r="K1545" s="5"/>
      <c r="L1545" s="6"/>
      <c r="M1545" s="6"/>
      <c r="N1545" s="291"/>
      <c r="O1545" s="285"/>
      <c r="P1545" s="6"/>
      <c r="Q1545" s="6"/>
      <c r="R1545" s="6"/>
      <c r="S1545" s="6"/>
      <c r="T1545" s="6"/>
      <c r="U1545" s="6"/>
      <c r="V1545" s="6"/>
      <c r="W1545" s="6"/>
      <c r="X1545" s="6"/>
      <c r="Y1545" s="6"/>
      <c r="Z1545" s="38" t="str">
        <f t="array" ref="Z1545">IFERROR(xlookup(C:C,'Follow up.1'!A:A,'Follow up.1'!AF:AF),"-")</f>
        <v>-</v>
      </c>
      <c r="AA1545" s="6"/>
      <c r="AB1545" s="6"/>
      <c r="AC1545" s="6"/>
      <c r="AD1545" s="6"/>
      <c r="AE1545" s="6"/>
      <c r="AF1545" s="6"/>
      <c r="AG1545" s="6"/>
      <c r="AH1545" s="6"/>
      <c r="AI1545" s="6"/>
      <c r="AJ1545" s="6"/>
      <c r="AK1545" s="6"/>
      <c r="AL1545" s="6"/>
      <c r="AM1545" s="6"/>
      <c r="AN1545" s="39" t="str">
        <f t="array" ref="AN1545">IFNA(TEXT(XLOOKUP(C:C,'Follow up.2'!B:B,'Follow up.2'!AF:AF), "mm/yyyy"), "-")</f>
        <v>-</v>
      </c>
      <c r="AO1545" s="6"/>
      <c r="AP1545" s="3"/>
      <c r="AQ1545" s="3"/>
      <c r="AR1545" s="3"/>
      <c r="AS1545" s="3"/>
      <c r="AT1545" s="3"/>
      <c r="AU1545" s="3"/>
      <c r="AV1545" s="3"/>
      <c r="AW1545" s="3"/>
      <c r="AX1545" s="3"/>
      <c r="AY1545" s="3"/>
      <c r="AZ1545" s="3"/>
      <c r="BA1545" s="3"/>
      <c r="BB1545" s="3"/>
      <c r="BC1545" s="3"/>
      <c r="BD1545" s="3"/>
      <c r="BE1545" s="3"/>
      <c r="BF1545" s="3"/>
      <c r="BG1545" s="3"/>
      <c r="BH1545" s="3"/>
      <c r="BI1545" s="3"/>
    </row>
    <row r="1546" ht="12.75" customHeight="1">
      <c r="A1546" s="294"/>
      <c r="B1546" s="294"/>
      <c r="C1546" s="3"/>
      <c r="D1546" s="3"/>
      <c r="E1546" s="3"/>
      <c r="F1546" s="3"/>
      <c r="G1546" s="3"/>
      <c r="H1546" s="193"/>
      <c r="I1546" s="163"/>
      <c r="J1546" s="3"/>
      <c r="K1546" s="5"/>
      <c r="L1546" s="6"/>
      <c r="M1546" s="6"/>
      <c r="N1546" s="291"/>
      <c r="O1546" s="285"/>
      <c r="P1546" s="6"/>
      <c r="Q1546" s="6"/>
      <c r="R1546" s="6"/>
      <c r="S1546" s="6"/>
      <c r="T1546" s="6"/>
      <c r="U1546" s="6"/>
      <c r="V1546" s="6"/>
      <c r="W1546" s="6"/>
      <c r="X1546" s="6"/>
      <c r="Y1546" s="6"/>
      <c r="Z1546" s="38" t="str">
        <f t="array" ref="Z1546">IFERROR(xlookup(C:C,'Follow up.1'!A:A,'Follow up.1'!AF:AF),"-")</f>
        <v>-</v>
      </c>
      <c r="AA1546" s="6"/>
      <c r="AB1546" s="6"/>
      <c r="AC1546" s="6"/>
      <c r="AD1546" s="6"/>
      <c r="AE1546" s="6"/>
      <c r="AF1546" s="6"/>
      <c r="AG1546" s="6"/>
      <c r="AH1546" s="6"/>
      <c r="AI1546" s="6"/>
      <c r="AJ1546" s="6"/>
      <c r="AK1546" s="6"/>
      <c r="AL1546" s="6"/>
      <c r="AM1546" s="6"/>
      <c r="AN1546" s="39" t="str">
        <f t="array" ref="AN1546">IFNA(TEXT(XLOOKUP(C:C,'Follow up.2'!B:B,'Follow up.2'!AF:AF), "mm/yyyy"), "-")</f>
        <v>-</v>
      </c>
      <c r="AO1546" s="6"/>
      <c r="AP1546" s="3"/>
      <c r="AQ1546" s="3"/>
      <c r="AR1546" s="3"/>
      <c r="AS1546" s="3"/>
      <c r="AT1546" s="3"/>
      <c r="AU1546" s="3"/>
      <c r="AV1546" s="3"/>
      <c r="AW1546" s="3"/>
      <c r="AX1546" s="3"/>
      <c r="AY1546" s="3"/>
      <c r="AZ1546" s="3"/>
      <c r="BA1546" s="3"/>
      <c r="BB1546" s="3"/>
      <c r="BC1546" s="3"/>
      <c r="BD1546" s="3"/>
      <c r="BE1546" s="3"/>
      <c r="BF1546" s="3"/>
      <c r="BG1546" s="3"/>
      <c r="BH1546" s="3"/>
      <c r="BI1546" s="3"/>
    </row>
    <row r="1547" ht="12.75" customHeight="1">
      <c r="A1547" s="294"/>
      <c r="B1547" s="294"/>
      <c r="C1547" s="3"/>
      <c r="D1547" s="3"/>
      <c r="E1547" s="3"/>
      <c r="F1547" s="3"/>
      <c r="G1547" s="3"/>
      <c r="H1547" s="193"/>
      <c r="I1547" s="163"/>
      <c r="J1547" s="3"/>
      <c r="K1547" s="5"/>
      <c r="L1547" s="6"/>
      <c r="M1547" s="6"/>
      <c r="N1547" s="291"/>
      <c r="O1547" s="285"/>
      <c r="P1547" s="6"/>
      <c r="Q1547" s="6"/>
      <c r="R1547" s="6"/>
      <c r="S1547" s="6"/>
      <c r="T1547" s="6"/>
      <c r="U1547" s="6"/>
      <c r="V1547" s="6"/>
      <c r="W1547" s="6"/>
      <c r="X1547" s="6"/>
      <c r="Y1547" s="6"/>
      <c r="Z1547" s="38" t="str">
        <f t="array" ref="Z1547">IFERROR(xlookup(C:C,'Follow up.1'!A:A,'Follow up.1'!AF:AF),"-")</f>
        <v>-</v>
      </c>
      <c r="AA1547" s="6"/>
      <c r="AB1547" s="6"/>
      <c r="AC1547" s="6"/>
      <c r="AD1547" s="6"/>
      <c r="AE1547" s="6"/>
      <c r="AF1547" s="6"/>
      <c r="AG1547" s="6"/>
      <c r="AH1547" s="6"/>
      <c r="AI1547" s="6"/>
      <c r="AJ1547" s="6"/>
      <c r="AK1547" s="6"/>
      <c r="AL1547" s="6"/>
      <c r="AM1547" s="6"/>
      <c r="AN1547" s="39" t="str">
        <f t="array" ref="AN1547">IFNA(TEXT(XLOOKUP(C:C,'Follow up.2'!B:B,'Follow up.2'!AF:AF), "mm/yyyy"), "-")</f>
        <v>-</v>
      </c>
      <c r="AO1547" s="6"/>
      <c r="AP1547" s="3"/>
      <c r="AQ1547" s="3"/>
      <c r="AR1547" s="3"/>
      <c r="AS1547" s="3"/>
      <c r="AT1547" s="3"/>
      <c r="AU1547" s="3"/>
      <c r="AV1547" s="3"/>
      <c r="AW1547" s="3"/>
      <c r="AX1547" s="3"/>
      <c r="AY1547" s="3"/>
      <c r="AZ1547" s="3"/>
      <c r="BA1547" s="3"/>
      <c r="BB1547" s="3"/>
      <c r="BC1547" s="3"/>
      <c r="BD1547" s="3"/>
      <c r="BE1547" s="3"/>
      <c r="BF1547" s="3"/>
      <c r="BG1547" s="3"/>
      <c r="BH1547" s="3"/>
      <c r="BI1547" s="3"/>
    </row>
    <row r="1548" ht="12.75" customHeight="1">
      <c r="A1548" s="294"/>
      <c r="B1548" s="294"/>
      <c r="C1548" s="3"/>
      <c r="D1548" s="3"/>
      <c r="E1548" s="3"/>
      <c r="F1548" s="3"/>
      <c r="G1548" s="3"/>
      <c r="H1548" s="193"/>
      <c r="I1548" s="163"/>
      <c r="J1548" s="3"/>
      <c r="K1548" s="5"/>
      <c r="L1548" s="6"/>
      <c r="M1548" s="6"/>
      <c r="N1548" s="291"/>
      <c r="O1548" s="285"/>
      <c r="P1548" s="6"/>
      <c r="Q1548" s="6"/>
      <c r="R1548" s="6"/>
      <c r="S1548" s="6"/>
      <c r="T1548" s="6"/>
      <c r="U1548" s="6"/>
      <c r="V1548" s="6"/>
      <c r="W1548" s="6"/>
      <c r="X1548" s="6"/>
      <c r="Y1548" s="6"/>
      <c r="Z1548" s="38" t="str">
        <f t="array" ref="Z1548">IFERROR(xlookup(C:C,'Follow up.1'!A:A,'Follow up.1'!AF:AF),"-")</f>
        <v>-</v>
      </c>
      <c r="AA1548" s="6"/>
      <c r="AB1548" s="6"/>
      <c r="AC1548" s="6"/>
      <c r="AD1548" s="6"/>
      <c r="AE1548" s="6"/>
      <c r="AF1548" s="6"/>
      <c r="AG1548" s="6"/>
      <c r="AH1548" s="6"/>
      <c r="AI1548" s="6"/>
      <c r="AJ1548" s="6"/>
      <c r="AK1548" s="6"/>
      <c r="AL1548" s="6"/>
      <c r="AM1548" s="6"/>
      <c r="AN1548" s="39" t="str">
        <f t="array" ref="AN1548">IFNA(TEXT(XLOOKUP(C:C,'Follow up.2'!B:B,'Follow up.2'!AF:AF), "mm/yyyy"), "-")</f>
        <v>-</v>
      </c>
      <c r="AO1548" s="6"/>
      <c r="AP1548" s="3"/>
      <c r="AQ1548" s="3"/>
      <c r="AR1548" s="3"/>
      <c r="AS1548" s="3"/>
      <c r="AT1548" s="3"/>
      <c r="AU1548" s="3"/>
      <c r="AV1548" s="3"/>
      <c r="AW1548" s="3"/>
      <c r="AX1548" s="3"/>
      <c r="AY1548" s="3"/>
      <c r="AZ1548" s="3"/>
      <c r="BA1548" s="3"/>
      <c r="BB1548" s="3"/>
      <c r="BC1548" s="3"/>
      <c r="BD1548" s="3"/>
      <c r="BE1548" s="3"/>
      <c r="BF1548" s="3"/>
      <c r="BG1548" s="3"/>
      <c r="BH1548" s="3"/>
      <c r="BI1548" s="3"/>
    </row>
    <row r="1549" ht="12.75" customHeight="1">
      <c r="A1549" s="294"/>
      <c r="B1549" s="294"/>
      <c r="C1549" s="3"/>
      <c r="D1549" s="3"/>
      <c r="E1549" s="3"/>
      <c r="F1549" s="3"/>
      <c r="G1549" s="3"/>
      <c r="H1549" s="193"/>
      <c r="I1549" s="163"/>
      <c r="J1549" s="3"/>
      <c r="K1549" s="5"/>
      <c r="L1549" s="6"/>
      <c r="M1549" s="6"/>
      <c r="N1549" s="291"/>
      <c r="O1549" s="285"/>
      <c r="P1549" s="6"/>
      <c r="Q1549" s="6"/>
      <c r="R1549" s="6"/>
      <c r="S1549" s="6"/>
      <c r="T1549" s="6"/>
      <c r="U1549" s="6"/>
      <c r="V1549" s="6"/>
      <c r="W1549" s="6"/>
      <c r="X1549" s="6"/>
      <c r="Y1549" s="6"/>
      <c r="Z1549" s="38" t="str">
        <f t="array" ref="Z1549">IFERROR(xlookup(C:C,'Follow up.1'!A:A,'Follow up.1'!AF:AF),"-")</f>
        <v>-</v>
      </c>
      <c r="AA1549" s="6"/>
      <c r="AB1549" s="6"/>
      <c r="AC1549" s="6"/>
      <c r="AD1549" s="6"/>
      <c r="AE1549" s="6"/>
      <c r="AF1549" s="6"/>
      <c r="AG1549" s="6"/>
      <c r="AH1549" s="6"/>
      <c r="AI1549" s="6"/>
      <c r="AJ1549" s="6"/>
      <c r="AK1549" s="6"/>
      <c r="AL1549" s="6"/>
      <c r="AM1549" s="6"/>
      <c r="AN1549" s="39" t="str">
        <f t="array" ref="AN1549">IFNA(TEXT(XLOOKUP(C:C,'Follow up.2'!B:B,'Follow up.2'!AF:AF), "mm/yyyy"), "-")</f>
        <v>-</v>
      </c>
      <c r="AO1549" s="6"/>
      <c r="AP1549" s="3"/>
      <c r="AQ1549" s="3"/>
      <c r="AR1549" s="3"/>
      <c r="AS1549" s="3"/>
      <c r="AT1549" s="3"/>
      <c r="AU1549" s="3"/>
      <c r="AV1549" s="3"/>
      <c r="AW1549" s="3"/>
      <c r="AX1549" s="3"/>
      <c r="AY1549" s="3"/>
      <c r="AZ1549" s="3"/>
      <c r="BA1549" s="3"/>
      <c r="BB1549" s="3"/>
      <c r="BC1549" s="3"/>
      <c r="BD1549" s="3"/>
      <c r="BE1549" s="3"/>
      <c r="BF1549" s="3"/>
      <c r="BG1549" s="3"/>
      <c r="BH1549" s="3"/>
      <c r="BI1549" s="3"/>
    </row>
    <row r="1550" ht="12.75" customHeight="1">
      <c r="A1550" s="294"/>
      <c r="B1550" s="294"/>
      <c r="C1550" s="3"/>
      <c r="D1550" s="3"/>
      <c r="E1550" s="3"/>
      <c r="F1550" s="3"/>
      <c r="G1550" s="3"/>
      <c r="H1550" s="193"/>
      <c r="I1550" s="163"/>
      <c r="J1550" s="3"/>
      <c r="K1550" s="5"/>
      <c r="L1550" s="6"/>
      <c r="M1550" s="6"/>
      <c r="N1550" s="291"/>
      <c r="O1550" s="285"/>
      <c r="P1550" s="6"/>
      <c r="Q1550" s="6"/>
      <c r="R1550" s="6"/>
      <c r="S1550" s="6"/>
      <c r="T1550" s="6"/>
      <c r="U1550" s="6"/>
      <c r="V1550" s="6"/>
      <c r="W1550" s="6"/>
      <c r="X1550" s="6"/>
      <c r="Y1550" s="6"/>
      <c r="Z1550" s="38" t="str">
        <f t="array" ref="Z1550">IFERROR(xlookup(C:C,'Follow up.1'!A:A,'Follow up.1'!AF:AF),"-")</f>
        <v>-</v>
      </c>
      <c r="AA1550" s="6"/>
      <c r="AB1550" s="6"/>
      <c r="AC1550" s="6"/>
      <c r="AD1550" s="6"/>
      <c r="AE1550" s="6"/>
      <c r="AF1550" s="6"/>
      <c r="AG1550" s="6"/>
      <c r="AH1550" s="6"/>
      <c r="AI1550" s="6"/>
      <c r="AJ1550" s="6"/>
      <c r="AK1550" s="6"/>
      <c r="AL1550" s="6"/>
      <c r="AM1550" s="6"/>
      <c r="AN1550" s="39" t="str">
        <f t="array" ref="AN1550">IFNA(TEXT(XLOOKUP(C:C,'Follow up.2'!B:B,'Follow up.2'!AF:AF), "mm/yyyy"), "-")</f>
        <v>-</v>
      </c>
      <c r="AO1550" s="6"/>
      <c r="AP1550" s="3"/>
      <c r="AQ1550" s="3"/>
      <c r="AR1550" s="3"/>
      <c r="AS1550" s="3"/>
      <c r="AT1550" s="3"/>
      <c r="AU1550" s="3"/>
      <c r="AV1550" s="3"/>
      <c r="AW1550" s="3"/>
      <c r="AX1550" s="3"/>
      <c r="AY1550" s="3"/>
      <c r="AZ1550" s="3"/>
      <c r="BA1550" s="3"/>
      <c r="BB1550" s="3"/>
      <c r="BC1550" s="3"/>
      <c r="BD1550" s="3"/>
      <c r="BE1550" s="3"/>
      <c r="BF1550" s="3"/>
      <c r="BG1550" s="3"/>
      <c r="BH1550" s="3"/>
      <c r="BI1550" s="3"/>
    </row>
    <row r="1551" ht="12.75" customHeight="1">
      <c r="A1551" s="294"/>
      <c r="B1551" s="294"/>
      <c r="C1551" s="3"/>
      <c r="D1551" s="3"/>
      <c r="E1551" s="3"/>
      <c r="F1551" s="3"/>
      <c r="G1551" s="3"/>
      <c r="H1551" s="193"/>
      <c r="I1551" s="163"/>
      <c r="J1551" s="3"/>
      <c r="K1551" s="5"/>
      <c r="L1551" s="6"/>
      <c r="M1551" s="6"/>
      <c r="N1551" s="291"/>
      <c r="O1551" s="285"/>
      <c r="P1551" s="6"/>
      <c r="Q1551" s="6"/>
      <c r="R1551" s="6"/>
      <c r="S1551" s="6"/>
      <c r="T1551" s="6"/>
      <c r="U1551" s="6"/>
      <c r="V1551" s="6"/>
      <c r="W1551" s="6"/>
      <c r="X1551" s="6"/>
      <c r="Y1551" s="6"/>
      <c r="Z1551" s="38" t="str">
        <f t="array" ref="Z1551">IFERROR(xlookup(C:C,'Follow up.1'!A:A,'Follow up.1'!AF:AF),"-")</f>
        <v>-</v>
      </c>
      <c r="AA1551" s="6"/>
      <c r="AB1551" s="6"/>
      <c r="AC1551" s="6"/>
      <c r="AD1551" s="6"/>
      <c r="AE1551" s="6"/>
      <c r="AF1551" s="6"/>
      <c r="AG1551" s="6"/>
      <c r="AH1551" s="6"/>
      <c r="AI1551" s="6"/>
      <c r="AJ1551" s="6"/>
      <c r="AK1551" s="6"/>
      <c r="AL1551" s="6"/>
      <c r="AM1551" s="6"/>
      <c r="AN1551" s="39" t="str">
        <f t="array" ref="AN1551">IFNA(TEXT(XLOOKUP(C:C,'Follow up.2'!B:B,'Follow up.2'!AF:AF), "mm/yyyy"), "-")</f>
        <v>-</v>
      </c>
      <c r="AO1551" s="6"/>
      <c r="AP1551" s="3"/>
      <c r="AQ1551" s="3"/>
      <c r="AR1551" s="3"/>
      <c r="AS1551" s="3"/>
      <c r="AT1551" s="3"/>
      <c r="AU1551" s="3"/>
      <c r="AV1551" s="3"/>
      <c r="AW1551" s="3"/>
      <c r="AX1551" s="3"/>
      <c r="AY1551" s="3"/>
      <c r="AZ1551" s="3"/>
      <c r="BA1551" s="3"/>
      <c r="BB1551" s="3"/>
      <c r="BC1551" s="3"/>
      <c r="BD1551" s="3"/>
      <c r="BE1551" s="3"/>
      <c r="BF1551" s="3"/>
      <c r="BG1551" s="3"/>
      <c r="BH1551" s="3"/>
      <c r="BI1551" s="3"/>
    </row>
    <row r="1552" ht="12.75" customHeight="1">
      <c r="A1552" s="294"/>
      <c r="B1552" s="294"/>
      <c r="C1552" s="3"/>
      <c r="D1552" s="3"/>
      <c r="E1552" s="3"/>
      <c r="F1552" s="3"/>
      <c r="G1552" s="3"/>
      <c r="H1552" s="193"/>
      <c r="I1552" s="163"/>
      <c r="J1552" s="3"/>
      <c r="K1552" s="5"/>
      <c r="L1552" s="6"/>
      <c r="M1552" s="6"/>
      <c r="N1552" s="291"/>
      <c r="O1552" s="285"/>
      <c r="P1552" s="6"/>
      <c r="Q1552" s="6"/>
      <c r="R1552" s="6"/>
      <c r="S1552" s="6"/>
      <c r="T1552" s="6"/>
      <c r="U1552" s="6"/>
      <c r="V1552" s="6"/>
      <c r="W1552" s="6"/>
      <c r="X1552" s="6"/>
      <c r="Y1552" s="6"/>
      <c r="Z1552" s="38" t="str">
        <f t="array" ref="Z1552">IFERROR(xlookup(C:C,'Follow up.1'!A:A,'Follow up.1'!AF:AF),"-")</f>
        <v>-</v>
      </c>
      <c r="AA1552" s="6"/>
      <c r="AB1552" s="6"/>
      <c r="AC1552" s="6"/>
      <c r="AD1552" s="6"/>
      <c r="AE1552" s="6"/>
      <c r="AF1552" s="6"/>
      <c r="AG1552" s="6"/>
      <c r="AH1552" s="6"/>
      <c r="AI1552" s="6"/>
      <c r="AJ1552" s="6"/>
      <c r="AK1552" s="6"/>
      <c r="AL1552" s="6"/>
      <c r="AM1552" s="6"/>
      <c r="AN1552" s="39" t="str">
        <f t="array" ref="AN1552">IFNA(TEXT(XLOOKUP(C:C,'Follow up.2'!B:B,'Follow up.2'!AF:AF), "mm/yyyy"), "-")</f>
        <v>-</v>
      </c>
      <c r="AO1552" s="6"/>
      <c r="AP1552" s="3"/>
      <c r="AQ1552" s="3"/>
      <c r="AR1552" s="3"/>
      <c r="AS1552" s="3"/>
      <c r="AT1552" s="3"/>
      <c r="AU1552" s="3"/>
      <c r="AV1552" s="3"/>
      <c r="AW1552" s="3"/>
      <c r="AX1552" s="3"/>
      <c r="AY1552" s="3"/>
      <c r="AZ1552" s="3"/>
      <c r="BA1552" s="3"/>
      <c r="BB1552" s="3"/>
      <c r="BC1552" s="3"/>
      <c r="BD1552" s="3"/>
      <c r="BE1552" s="3"/>
      <c r="BF1552" s="3"/>
      <c r="BG1552" s="3"/>
      <c r="BH1552" s="3"/>
      <c r="BI1552" s="3"/>
    </row>
    <row r="1553" ht="12.75" customHeight="1">
      <c r="A1553" s="294"/>
      <c r="B1553" s="294"/>
      <c r="C1553" s="3"/>
      <c r="D1553" s="3"/>
      <c r="E1553" s="3"/>
      <c r="F1553" s="3"/>
      <c r="G1553" s="3"/>
      <c r="H1553" s="193"/>
      <c r="I1553" s="163"/>
      <c r="J1553" s="3"/>
      <c r="K1553" s="5"/>
      <c r="L1553" s="6"/>
      <c r="M1553" s="6"/>
      <c r="N1553" s="291"/>
      <c r="O1553" s="285"/>
      <c r="P1553" s="6"/>
      <c r="Q1553" s="6"/>
      <c r="R1553" s="6"/>
      <c r="S1553" s="6"/>
      <c r="T1553" s="6"/>
      <c r="U1553" s="6"/>
      <c r="V1553" s="6"/>
      <c r="W1553" s="6"/>
      <c r="X1553" s="6"/>
      <c r="Y1553" s="6"/>
      <c r="Z1553" s="38" t="str">
        <f t="array" ref="Z1553">IFERROR(xlookup(C:C,'Follow up.1'!A:A,'Follow up.1'!AF:AF),"-")</f>
        <v>-</v>
      </c>
      <c r="AA1553" s="6"/>
      <c r="AB1553" s="6"/>
      <c r="AC1553" s="6"/>
      <c r="AD1553" s="6"/>
      <c r="AE1553" s="6"/>
      <c r="AF1553" s="6"/>
      <c r="AG1553" s="6"/>
      <c r="AH1553" s="6"/>
      <c r="AI1553" s="6"/>
      <c r="AJ1553" s="6"/>
      <c r="AK1553" s="6"/>
      <c r="AL1553" s="6"/>
      <c r="AM1553" s="6"/>
      <c r="AN1553" s="39" t="str">
        <f t="array" ref="AN1553">IFNA(TEXT(XLOOKUP(C:C,'Follow up.2'!B:B,'Follow up.2'!AF:AF), "mm/yyyy"), "-")</f>
        <v>-</v>
      </c>
      <c r="AO1553" s="6"/>
      <c r="AP1553" s="3"/>
      <c r="AQ1553" s="3"/>
      <c r="AR1553" s="3"/>
      <c r="AS1553" s="3"/>
      <c r="AT1553" s="3"/>
      <c r="AU1553" s="3"/>
      <c r="AV1553" s="3"/>
      <c r="AW1553" s="3"/>
      <c r="AX1553" s="3"/>
      <c r="AY1553" s="3"/>
      <c r="AZ1553" s="3"/>
      <c r="BA1553" s="3"/>
      <c r="BB1553" s="3"/>
      <c r="BC1553" s="3"/>
      <c r="BD1553" s="3"/>
      <c r="BE1553" s="3"/>
      <c r="BF1553" s="3"/>
      <c r="BG1553" s="3"/>
      <c r="BH1553" s="3"/>
      <c r="BI1553" s="3"/>
    </row>
    <row r="1554" ht="12.75" customHeight="1">
      <c r="A1554" s="294"/>
      <c r="B1554" s="294"/>
      <c r="C1554" s="3"/>
      <c r="D1554" s="3"/>
      <c r="E1554" s="3"/>
      <c r="F1554" s="3"/>
      <c r="G1554" s="3"/>
      <c r="H1554" s="193"/>
      <c r="I1554" s="163"/>
      <c r="J1554" s="3"/>
      <c r="K1554" s="5"/>
      <c r="L1554" s="6"/>
      <c r="M1554" s="6"/>
      <c r="N1554" s="291"/>
      <c r="O1554" s="285"/>
      <c r="P1554" s="6"/>
      <c r="Q1554" s="6"/>
      <c r="R1554" s="6"/>
      <c r="S1554" s="6"/>
      <c r="T1554" s="6"/>
      <c r="U1554" s="6"/>
      <c r="V1554" s="6"/>
      <c r="W1554" s="6"/>
      <c r="X1554" s="6"/>
      <c r="Y1554" s="6"/>
      <c r="Z1554" s="38" t="str">
        <f t="array" ref="Z1554">IFERROR(xlookup(C:C,'Follow up.1'!A:A,'Follow up.1'!AF:AF),"-")</f>
        <v>-</v>
      </c>
      <c r="AA1554" s="6"/>
      <c r="AB1554" s="6"/>
      <c r="AC1554" s="6"/>
      <c r="AD1554" s="6"/>
      <c r="AE1554" s="6"/>
      <c r="AF1554" s="6"/>
      <c r="AG1554" s="6"/>
      <c r="AH1554" s="6"/>
      <c r="AI1554" s="6"/>
      <c r="AJ1554" s="6"/>
      <c r="AK1554" s="6"/>
      <c r="AL1554" s="6"/>
      <c r="AM1554" s="6"/>
      <c r="AN1554" s="39" t="str">
        <f t="array" ref="AN1554">IFNA(TEXT(XLOOKUP(C:C,'Follow up.2'!B:B,'Follow up.2'!AF:AF), "mm/yyyy"), "-")</f>
        <v>-</v>
      </c>
      <c r="AO1554" s="6"/>
      <c r="AP1554" s="3"/>
      <c r="AQ1554" s="3"/>
      <c r="AR1554" s="3"/>
      <c r="AS1554" s="3"/>
      <c r="AT1554" s="3"/>
      <c r="AU1554" s="3"/>
      <c r="AV1554" s="3"/>
      <c r="AW1554" s="3"/>
      <c r="AX1554" s="3"/>
      <c r="AY1554" s="3"/>
      <c r="AZ1554" s="3"/>
      <c r="BA1554" s="3"/>
      <c r="BB1554" s="3"/>
      <c r="BC1554" s="3"/>
      <c r="BD1554" s="3"/>
      <c r="BE1554" s="3"/>
      <c r="BF1554" s="3"/>
      <c r="BG1554" s="3"/>
      <c r="BH1554" s="3"/>
      <c r="BI1554" s="3"/>
    </row>
    <row r="1555" ht="12.75" customHeight="1">
      <c r="A1555" s="294"/>
      <c r="B1555" s="294"/>
      <c r="C1555" s="3"/>
      <c r="D1555" s="3"/>
      <c r="E1555" s="3"/>
      <c r="F1555" s="3"/>
      <c r="G1555" s="3"/>
      <c r="H1555" s="193"/>
      <c r="I1555" s="163"/>
      <c r="J1555" s="3"/>
      <c r="K1555" s="5"/>
      <c r="L1555" s="6"/>
      <c r="M1555" s="6"/>
      <c r="N1555" s="291"/>
      <c r="O1555" s="285"/>
      <c r="P1555" s="6"/>
      <c r="Q1555" s="6"/>
      <c r="R1555" s="6"/>
      <c r="S1555" s="6"/>
      <c r="T1555" s="6"/>
      <c r="U1555" s="6"/>
      <c r="V1555" s="6"/>
      <c r="W1555" s="6"/>
      <c r="X1555" s="6"/>
      <c r="Y1555" s="6"/>
      <c r="Z1555" s="38" t="str">
        <f t="array" ref="Z1555">IFERROR(xlookup(C:C,'Follow up.1'!A:A,'Follow up.1'!AF:AF),"-")</f>
        <v>-</v>
      </c>
      <c r="AA1555" s="6"/>
      <c r="AB1555" s="6"/>
      <c r="AC1555" s="6"/>
      <c r="AD1555" s="6"/>
      <c r="AE1555" s="6"/>
      <c r="AF1555" s="6"/>
      <c r="AG1555" s="6"/>
      <c r="AH1555" s="6"/>
      <c r="AI1555" s="6"/>
      <c r="AJ1555" s="6"/>
      <c r="AK1555" s="6"/>
      <c r="AL1555" s="6"/>
      <c r="AM1555" s="6"/>
      <c r="AN1555" s="39" t="str">
        <f t="array" ref="AN1555">IFNA(TEXT(XLOOKUP(C:C,'Follow up.2'!B:B,'Follow up.2'!AF:AF), "mm/yyyy"), "-")</f>
        <v>-</v>
      </c>
      <c r="AO1555" s="6"/>
      <c r="AP1555" s="3"/>
      <c r="AQ1555" s="3"/>
      <c r="AR1555" s="3"/>
      <c r="AS1555" s="3"/>
      <c r="AT1555" s="3"/>
      <c r="AU1555" s="3"/>
      <c r="AV1555" s="3"/>
      <c r="AW1555" s="3"/>
      <c r="AX1555" s="3"/>
      <c r="AY1555" s="3"/>
      <c r="AZ1555" s="3"/>
      <c r="BA1555" s="3"/>
      <c r="BB1555" s="3"/>
      <c r="BC1555" s="3"/>
      <c r="BD1555" s="3"/>
      <c r="BE1555" s="3"/>
      <c r="BF1555" s="3"/>
      <c r="BG1555" s="3"/>
      <c r="BH1555" s="3"/>
      <c r="BI1555" s="3"/>
    </row>
    <row r="1556" ht="12.75" customHeight="1">
      <c r="A1556" s="294"/>
      <c r="B1556" s="294"/>
      <c r="C1556" s="3"/>
      <c r="D1556" s="3"/>
      <c r="E1556" s="3"/>
      <c r="F1556" s="3"/>
      <c r="G1556" s="3"/>
      <c r="H1556" s="193"/>
      <c r="I1556" s="163"/>
      <c r="J1556" s="3"/>
      <c r="K1556" s="5"/>
      <c r="L1556" s="6"/>
      <c r="M1556" s="6"/>
      <c r="N1556" s="291"/>
      <c r="O1556" s="285"/>
      <c r="P1556" s="6"/>
      <c r="Q1556" s="6"/>
      <c r="R1556" s="6"/>
      <c r="S1556" s="6"/>
      <c r="T1556" s="6"/>
      <c r="U1556" s="6"/>
      <c r="V1556" s="6"/>
      <c r="W1556" s="6"/>
      <c r="X1556" s="6"/>
      <c r="Y1556" s="6"/>
      <c r="Z1556" s="38" t="str">
        <f t="array" ref="Z1556">IFERROR(xlookup(C:C,'Follow up.1'!A:A,'Follow up.1'!AF:AF),"-")</f>
        <v>-</v>
      </c>
      <c r="AA1556" s="6"/>
      <c r="AB1556" s="6"/>
      <c r="AC1556" s="6"/>
      <c r="AD1556" s="6"/>
      <c r="AE1556" s="6"/>
      <c r="AF1556" s="6"/>
      <c r="AG1556" s="6"/>
      <c r="AH1556" s="6"/>
      <c r="AI1556" s="6"/>
      <c r="AJ1556" s="6"/>
      <c r="AK1556" s="6"/>
      <c r="AL1556" s="6"/>
      <c r="AM1556" s="6"/>
      <c r="AN1556" s="39" t="str">
        <f t="array" ref="AN1556">IFNA(TEXT(XLOOKUP(C:C,'Follow up.2'!B:B,'Follow up.2'!AF:AF), "mm/yyyy"), "-")</f>
        <v>-</v>
      </c>
      <c r="AO1556" s="6"/>
      <c r="AP1556" s="3"/>
      <c r="AQ1556" s="3"/>
      <c r="AR1556" s="3"/>
      <c r="AS1556" s="3"/>
      <c r="AT1556" s="3"/>
      <c r="AU1556" s="3"/>
      <c r="AV1556" s="3"/>
      <c r="AW1556" s="3"/>
      <c r="AX1556" s="3"/>
      <c r="AY1556" s="3"/>
      <c r="AZ1556" s="3"/>
      <c r="BA1556" s="3"/>
      <c r="BB1556" s="3"/>
      <c r="BC1556" s="3"/>
      <c r="BD1556" s="3"/>
      <c r="BE1556" s="3"/>
      <c r="BF1556" s="3"/>
      <c r="BG1556" s="3"/>
      <c r="BH1556" s="3"/>
      <c r="BI1556" s="3"/>
    </row>
    <row r="1557" ht="12.75" customHeight="1">
      <c r="A1557" s="294"/>
      <c r="B1557" s="294"/>
      <c r="C1557" s="3"/>
      <c r="D1557" s="3"/>
      <c r="E1557" s="3"/>
      <c r="F1557" s="3"/>
      <c r="G1557" s="3"/>
      <c r="H1557" s="193"/>
      <c r="I1557" s="163"/>
      <c r="J1557" s="3"/>
      <c r="K1557" s="5"/>
      <c r="L1557" s="6"/>
      <c r="M1557" s="6"/>
      <c r="N1557" s="291"/>
      <c r="O1557" s="285"/>
      <c r="P1557" s="6"/>
      <c r="Q1557" s="6"/>
      <c r="R1557" s="6"/>
      <c r="S1557" s="6"/>
      <c r="T1557" s="6"/>
      <c r="U1557" s="6"/>
      <c r="V1557" s="6"/>
      <c r="W1557" s="6"/>
      <c r="X1557" s="6"/>
      <c r="Y1557" s="6"/>
      <c r="Z1557" s="38" t="str">
        <f t="array" ref="Z1557">IFERROR(xlookup(C:C,'Follow up.1'!A:A,'Follow up.1'!AF:AF),"-")</f>
        <v>-</v>
      </c>
      <c r="AA1557" s="6"/>
      <c r="AB1557" s="6"/>
      <c r="AC1557" s="6"/>
      <c r="AD1557" s="6"/>
      <c r="AE1557" s="6"/>
      <c r="AF1557" s="6"/>
      <c r="AG1557" s="6"/>
      <c r="AH1557" s="6"/>
      <c r="AI1557" s="6"/>
      <c r="AJ1557" s="6"/>
      <c r="AK1557" s="6"/>
      <c r="AL1557" s="6"/>
      <c r="AM1557" s="6"/>
      <c r="AN1557" s="39" t="str">
        <f t="array" ref="AN1557">IFNA(TEXT(XLOOKUP(C:C,'Follow up.2'!B:B,'Follow up.2'!AF:AF), "mm/yyyy"), "-")</f>
        <v>-</v>
      </c>
      <c r="AO1557" s="6"/>
      <c r="AP1557" s="3"/>
      <c r="AQ1557" s="3"/>
      <c r="AR1557" s="3"/>
      <c r="AS1557" s="3"/>
      <c r="AT1557" s="3"/>
      <c r="AU1557" s="3"/>
      <c r="AV1557" s="3"/>
      <c r="AW1557" s="3"/>
      <c r="AX1557" s="3"/>
      <c r="AY1557" s="3"/>
      <c r="AZ1557" s="3"/>
      <c r="BA1557" s="3"/>
      <c r="BB1557" s="3"/>
      <c r="BC1557" s="3"/>
      <c r="BD1557" s="3"/>
      <c r="BE1557" s="3"/>
      <c r="BF1557" s="3"/>
      <c r="BG1557" s="3"/>
      <c r="BH1557" s="3"/>
      <c r="BI1557" s="3"/>
    </row>
    <row r="1558" ht="12.75" customHeight="1">
      <c r="A1558" s="294"/>
      <c r="B1558" s="294"/>
      <c r="C1558" s="3"/>
      <c r="D1558" s="3"/>
      <c r="E1558" s="3"/>
      <c r="F1558" s="3"/>
      <c r="G1558" s="3"/>
      <c r="H1558" s="193"/>
      <c r="I1558" s="163"/>
      <c r="J1558" s="3"/>
      <c r="K1558" s="5"/>
      <c r="L1558" s="6"/>
      <c r="M1558" s="6"/>
      <c r="N1558" s="291"/>
      <c r="O1558" s="285"/>
      <c r="P1558" s="6"/>
      <c r="Q1558" s="6"/>
      <c r="R1558" s="6"/>
      <c r="S1558" s="6"/>
      <c r="T1558" s="6"/>
      <c r="U1558" s="6"/>
      <c r="V1558" s="6"/>
      <c r="W1558" s="6"/>
      <c r="X1558" s="6"/>
      <c r="Y1558" s="6"/>
      <c r="Z1558" s="38" t="str">
        <f t="array" ref="Z1558">IFERROR(xlookup(C:C,'Follow up.1'!A:A,'Follow up.1'!AF:AF),"-")</f>
        <v>-</v>
      </c>
      <c r="AA1558" s="6"/>
      <c r="AB1558" s="6"/>
      <c r="AC1558" s="6"/>
      <c r="AD1558" s="6"/>
      <c r="AE1558" s="6"/>
      <c r="AF1558" s="6"/>
      <c r="AG1558" s="6"/>
      <c r="AH1558" s="6"/>
      <c r="AI1558" s="6"/>
      <c r="AJ1558" s="6"/>
      <c r="AK1558" s="6"/>
      <c r="AL1558" s="6"/>
      <c r="AM1558" s="6"/>
      <c r="AN1558" s="39" t="str">
        <f t="array" ref="AN1558">IFNA(TEXT(XLOOKUP(C:C,'Follow up.2'!B:B,'Follow up.2'!AF:AF), "mm/yyyy"), "-")</f>
        <v>-</v>
      </c>
      <c r="AO1558" s="6"/>
      <c r="AP1558" s="3"/>
      <c r="AQ1558" s="3"/>
      <c r="AR1558" s="3"/>
      <c r="AS1558" s="3"/>
      <c r="AT1558" s="3"/>
      <c r="AU1558" s="3"/>
      <c r="AV1558" s="3"/>
      <c r="AW1558" s="3"/>
      <c r="AX1558" s="3"/>
      <c r="AY1558" s="3"/>
      <c r="AZ1558" s="3"/>
      <c r="BA1558" s="3"/>
      <c r="BB1558" s="3"/>
      <c r="BC1558" s="3"/>
      <c r="BD1558" s="3"/>
      <c r="BE1558" s="3"/>
      <c r="BF1558" s="3"/>
      <c r="BG1558" s="3"/>
      <c r="BH1558" s="3"/>
      <c r="BI1558" s="3"/>
    </row>
    <row r="1559" ht="12.75" customHeight="1">
      <c r="A1559" s="294"/>
      <c r="B1559" s="294"/>
      <c r="C1559" s="3"/>
      <c r="D1559" s="3"/>
      <c r="E1559" s="3"/>
      <c r="F1559" s="3"/>
      <c r="G1559" s="3"/>
      <c r="H1559" s="193"/>
      <c r="I1559" s="163"/>
      <c r="J1559" s="3"/>
      <c r="K1559" s="5"/>
      <c r="L1559" s="6"/>
      <c r="M1559" s="6"/>
      <c r="N1559" s="291"/>
      <c r="O1559" s="285"/>
      <c r="P1559" s="6"/>
      <c r="Q1559" s="6"/>
      <c r="R1559" s="6"/>
      <c r="S1559" s="6"/>
      <c r="T1559" s="6"/>
      <c r="U1559" s="6"/>
      <c r="V1559" s="6"/>
      <c r="W1559" s="6"/>
      <c r="X1559" s="6"/>
      <c r="Y1559" s="6"/>
      <c r="Z1559" s="38" t="str">
        <f t="array" ref="Z1559">IFERROR(xlookup(C:C,'Follow up.1'!A:A,'Follow up.1'!AF:AF),"-")</f>
        <v>-</v>
      </c>
      <c r="AA1559" s="6"/>
      <c r="AB1559" s="6"/>
      <c r="AC1559" s="6"/>
      <c r="AD1559" s="6"/>
      <c r="AE1559" s="6"/>
      <c r="AF1559" s="6"/>
      <c r="AG1559" s="6"/>
      <c r="AH1559" s="6"/>
      <c r="AI1559" s="6"/>
      <c r="AJ1559" s="6"/>
      <c r="AK1559" s="6"/>
      <c r="AL1559" s="6"/>
      <c r="AM1559" s="6"/>
      <c r="AN1559" s="39" t="str">
        <f t="array" ref="AN1559">IFNA(TEXT(XLOOKUP(C:C,'Follow up.2'!B:B,'Follow up.2'!AF:AF), "mm/yyyy"), "-")</f>
        <v>-</v>
      </c>
      <c r="AO1559" s="6"/>
      <c r="AP1559" s="3"/>
      <c r="AQ1559" s="3"/>
      <c r="AR1559" s="3"/>
      <c r="AS1559" s="3"/>
      <c r="AT1559" s="3"/>
      <c r="AU1559" s="3"/>
      <c r="AV1559" s="3"/>
      <c r="AW1559" s="3"/>
      <c r="AX1559" s="3"/>
      <c r="AY1559" s="3"/>
      <c r="AZ1559" s="3"/>
      <c r="BA1559" s="3"/>
      <c r="BB1559" s="3"/>
      <c r="BC1559" s="3"/>
      <c r="BD1559" s="3"/>
      <c r="BE1559" s="3"/>
      <c r="BF1559" s="3"/>
      <c r="BG1559" s="3"/>
      <c r="BH1559" s="3"/>
      <c r="BI1559" s="3"/>
    </row>
    <row r="1560" ht="12.75" customHeight="1">
      <c r="A1560" s="294"/>
      <c r="B1560" s="294"/>
      <c r="C1560" s="3"/>
      <c r="D1560" s="3"/>
      <c r="E1560" s="3"/>
      <c r="F1560" s="3"/>
      <c r="G1560" s="3"/>
      <c r="H1560" s="193"/>
      <c r="I1560" s="163"/>
      <c r="J1560" s="3"/>
      <c r="K1560" s="5"/>
      <c r="L1560" s="6"/>
      <c r="M1560" s="6"/>
      <c r="N1560" s="291"/>
      <c r="O1560" s="285"/>
      <c r="P1560" s="6"/>
      <c r="Q1560" s="6"/>
      <c r="R1560" s="6"/>
      <c r="S1560" s="6"/>
      <c r="T1560" s="6"/>
      <c r="U1560" s="6"/>
      <c r="V1560" s="6"/>
      <c r="W1560" s="6"/>
      <c r="X1560" s="6"/>
      <c r="Y1560" s="6"/>
      <c r="Z1560" s="38" t="str">
        <f t="array" ref="Z1560">IFERROR(xlookup(C:C,'Follow up.1'!A:A,'Follow up.1'!AF:AF),"-")</f>
        <v>-</v>
      </c>
      <c r="AA1560" s="6"/>
      <c r="AB1560" s="6"/>
      <c r="AC1560" s="6"/>
      <c r="AD1560" s="6"/>
      <c r="AE1560" s="6"/>
      <c r="AF1560" s="6"/>
      <c r="AG1560" s="6"/>
      <c r="AH1560" s="6"/>
      <c r="AI1560" s="6"/>
      <c r="AJ1560" s="6"/>
      <c r="AK1560" s="6"/>
      <c r="AL1560" s="6"/>
      <c r="AM1560" s="6"/>
      <c r="AN1560" s="39" t="str">
        <f t="array" ref="AN1560">IFNA(TEXT(XLOOKUP(C:C,'Follow up.2'!B:B,'Follow up.2'!AF:AF), "mm/yyyy"), "-")</f>
        <v>-</v>
      </c>
      <c r="AO1560" s="6"/>
      <c r="AP1560" s="3"/>
      <c r="AQ1560" s="3"/>
      <c r="AR1560" s="3"/>
      <c r="AS1560" s="3"/>
      <c r="AT1560" s="3"/>
      <c r="AU1560" s="3"/>
      <c r="AV1560" s="3"/>
      <c r="AW1560" s="3"/>
      <c r="AX1560" s="3"/>
      <c r="AY1560" s="3"/>
      <c r="AZ1560" s="3"/>
      <c r="BA1560" s="3"/>
      <c r="BB1560" s="3"/>
      <c r="BC1560" s="3"/>
      <c r="BD1560" s="3"/>
      <c r="BE1560" s="3"/>
      <c r="BF1560" s="3"/>
      <c r="BG1560" s="3"/>
      <c r="BH1560" s="3"/>
      <c r="BI1560" s="3"/>
    </row>
    <row r="1561" ht="12.75" customHeight="1">
      <c r="A1561" s="294"/>
      <c r="B1561" s="294"/>
      <c r="C1561" s="3"/>
      <c r="D1561" s="3"/>
      <c r="E1561" s="3"/>
      <c r="F1561" s="3"/>
      <c r="G1561" s="3"/>
      <c r="H1561" s="193"/>
      <c r="I1561" s="163"/>
      <c r="J1561" s="3"/>
      <c r="K1561" s="5"/>
      <c r="L1561" s="6"/>
      <c r="M1561" s="6"/>
      <c r="N1561" s="291"/>
      <c r="O1561" s="285"/>
      <c r="P1561" s="6"/>
      <c r="Q1561" s="6"/>
      <c r="R1561" s="6"/>
      <c r="S1561" s="6"/>
      <c r="T1561" s="6"/>
      <c r="U1561" s="6"/>
      <c r="V1561" s="6"/>
      <c r="W1561" s="6"/>
      <c r="X1561" s="6"/>
      <c r="Y1561" s="6"/>
      <c r="Z1561" s="38" t="str">
        <f t="array" ref="Z1561">IFERROR(xlookup(C:C,'Follow up.1'!A:A,'Follow up.1'!AF:AF),"-")</f>
        <v>-</v>
      </c>
      <c r="AA1561" s="6"/>
      <c r="AB1561" s="6"/>
      <c r="AC1561" s="6"/>
      <c r="AD1561" s="6"/>
      <c r="AE1561" s="6"/>
      <c r="AF1561" s="6"/>
      <c r="AG1561" s="6"/>
      <c r="AH1561" s="6"/>
      <c r="AI1561" s="6"/>
      <c r="AJ1561" s="6"/>
      <c r="AK1561" s="6"/>
      <c r="AL1561" s="6"/>
      <c r="AM1561" s="6"/>
      <c r="AN1561" s="39" t="str">
        <f t="array" ref="AN1561">IFNA(TEXT(XLOOKUP(C:C,'Follow up.2'!B:B,'Follow up.2'!AF:AF), "mm/yyyy"), "-")</f>
        <v>-</v>
      </c>
      <c r="AO1561" s="6"/>
      <c r="AP1561" s="3"/>
      <c r="AQ1561" s="3"/>
      <c r="AR1561" s="3"/>
      <c r="AS1561" s="3"/>
      <c r="AT1561" s="3"/>
      <c r="AU1561" s="3"/>
      <c r="AV1561" s="3"/>
      <c r="AW1561" s="3"/>
      <c r="AX1561" s="3"/>
      <c r="AY1561" s="3"/>
      <c r="AZ1561" s="3"/>
      <c r="BA1561" s="3"/>
      <c r="BB1561" s="3"/>
      <c r="BC1561" s="3"/>
      <c r="BD1561" s="3"/>
      <c r="BE1561" s="3"/>
      <c r="BF1561" s="3"/>
      <c r="BG1561" s="3"/>
      <c r="BH1561" s="3"/>
      <c r="BI1561" s="3"/>
    </row>
    <row r="1562" ht="12.75" customHeight="1">
      <c r="A1562" s="294"/>
      <c r="B1562" s="294"/>
      <c r="C1562" s="3"/>
      <c r="D1562" s="3"/>
      <c r="E1562" s="3"/>
      <c r="F1562" s="3"/>
      <c r="G1562" s="3"/>
      <c r="H1562" s="193"/>
      <c r="I1562" s="163"/>
      <c r="J1562" s="3"/>
      <c r="K1562" s="5"/>
      <c r="L1562" s="6"/>
      <c r="M1562" s="6"/>
      <c r="N1562" s="291"/>
      <c r="O1562" s="285"/>
      <c r="P1562" s="6"/>
      <c r="Q1562" s="6"/>
      <c r="R1562" s="6"/>
      <c r="S1562" s="6"/>
      <c r="T1562" s="6"/>
      <c r="U1562" s="6"/>
      <c r="V1562" s="6"/>
      <c r="W1562" s="6"/>
      <c r="X1562" s="6"/>
      <c r="Y1562" s="6"/>
      <c r="Z1562" s="38" t="str">
        <f t="array" ref="Z1562">IFERROR(xlookup(C:C,'Follow up.1'!A:A,'Follow up.1'!AF:AF),"-")</f>
        <v>-</v>
      </c>
      <c r="AA1562" s="6"/>
      <c r="AB1562" s="6"/>
      <c r="AC1562" s="6"/>
      <c r="AD1562" s="6"/>
      <c r="AE1562" s="6"/>
      <c r="AF1562" s="6"/>
      <c r="AG1562" s="6"/>
      <c r="AH1562" s="6"/>
      <c r="AI1562" s="6"/>
      <c r="AJ1562" s="6"/>
      <c r="AK1562" s="6"/>
      <c r="AL1562" s="6"/>
      <c r="AM1562" s="6"/>
      <c r="AN1562" s="39" t="str">
        <f t="array" ref="AN1562">IFNA(TEXT(XLOOKUP(C:C,'Follow up.2'!B:B,'Follow up.2'!AF:AF), "mm/yyyy"), "-")</f>
        <v>-</v>
      </c>
      <c r="AO1562" s="6"/>
      <c r="AP1562" s="3"/>
      <c r="AQ1562" s="3"/>
      <c r="AR1562" s="3"/>
      <c r="AS1562" s="3"/>
      <c r="AT1562" s="3"/>
      <c r="AU1562" s="3"/>
      <c r="AV1562" s="3"/>
      <c r="AW1562" s="3"/>
      <c r="AX1562" s="3"/>
      <c r="AY1562" s="3"/>
      <c r="AZ1562" s="3"/>
      <c r="BA1562" s="3"/>
      <c r="BB1562" s="3"/>
      <c r="BC1562" s="3"/>
      <c r="BD1562" s="3"/>
      <c r="BE1562" s="3"/>
      <c r="BF1562" s="3"/>
      <c r="BG1562" s="3"/>
      <c r="BH1562" s="3"/>
      <c r="BI1562" s="3"/>
    </row>
    <row r="1563" ht="12.75" customHeight="1">
      <c r="A1563" s="294"/>
      <c r="B1563" s="294"/>
      <c r="C1563" s="3"/>
      <c r="D1563" s="3"/>
      <c r="E1563" s="3"/>
      <c r="F1563" s="3"/>
      <c r="G1563" s="3"/>
      <c r="H1563" s="193"/>
      <c r="I1563" s="163"/>
      <c r="J1563" s="3"/>
      <c r="K1563" s="5"/>
      <c r="L1563" s="6"/>
      <c r="M1563" s="6"/>
      <c r="N1563" s="291"/>
      <c r="O1563" s="285"/>
      <c r="P1563" s="6"/>
      <c r="Q1563" s="6"/>
      <c r="R1563" s="6"/>
      <c r="S1563" s="6"/>
      <c r="T1563" s="6"/>
      <c r="U1563" s="6"/>
      <c r="V1563" s="6"/>
      <c r="W1563" s="6"/>
      <c r="X1563" s="6"/>
      <c r="Y1563" s="6"/>
      <c r="Z1563" s="38" t="str">
        <f t="array" ref="Z1563">IFERROR(xlookup(C:C,'Follow up.1'!A:A,'Follow up.1'!AF:AF),"-")</f>
        <v>-</v>
      </c>
      <c r="AA1563" s="6"/>
      <c r="AB1563" s="6"/>
      <c r="AC1563" s="6"/>
      <c r="AD1563" s="6"/>
      <c r="AE1563" s="6"/>
      <c r="AF1563" s="6"/>
      <c r="AG1563" s="6"/>
      <c r="AH1563" s="6"/>
      <c r="AI1563" s="6"/>
      <c r="AJ1563" s="6"/>
      <c r="AK1563" s="6"/>
      <c r="AL1563" s="6"/>
      <c r="AM1563" s="6"/>
      <c r="AN1563" s="39" t="str">
        <f t="array" ref="AN1563">IFNA(TEXT(XLOOKUP(C:C,'Follow up.2'!B:B,'Follow up.2'!AF:AF), "mm/yyyy"), "-")</f>
        <v>-</v>
      </c>
      <c r="AO1563" s="6"/>
      <c r="AP1563" s="3"/>
      <c r="AQ1563" s="3"/>
      <c r="AR1563" s="3"/>
      <c r="AS1563" s="3"/>
      <c r="AT1563" s="3"/>
      <c r="AU1563" s="3"/>
      <c r="AV1563" s="3"/>
      <c r="AW1563" s="3"/>
      <c r="AX1563" s="3"/>
      <c r="AY1563" s="3"/>
      <c r="AZ1563" s="3"/>
      <c r="BA1563" s="3"/>
      <c r="BB1563" s="3"/>
      <c r="BC1563" s="3"/>
      <c r="BD1563" s="3"/>
      <c r="BE1563" s="3"/>
      <c r="BF1563" s="3"/>
      <c r="BG1563" s="3"/>
      <c r="BH1563" s="3"/>
      <c r="BI1563" s="3"/>
    </row>
    <row r="1564" ht="12.75" customHeight="1">
      <c r="A1564" s="294"/>
      <c r="B1564" s="294"/>
      <c r="C1564" s="3"/>
      <c r="D1564" s="3"/>
      <c r="E1564" s="3"/>
      <c r="F1564" s="3"/>
      <c r="G1564" s="3"/>
      <c r="H1564" s="193"/>
      <c r="I1564" s="163"/>
      <c r="J1564" s="3"/>
      <c r="K1564" s="5"/>
      <c r="L1564" s="6"/>
      <c r="M1564" s="6"/>
      <c r="N1564" s="291"/>
      <c r="O1564" s="285"/>
      <c r="P1564" s="6"/>
      <c r="Q1564" s="6"/>
      <c r="R1564" s="6"/>
      <c r="S1564" s="6"/>
      <c r="T1564" s="6"/>
      <c r="U1564" s="6"/>
      <c r="V1564" s="6"/>
      <c r="W1564" s="6"/>
      <c r="X1564" s="6"/>
      <c r="Y1564" s="6"/>
      <c r="Z1564" s="38" t="str">
        <f t="array" ref="Z1564">IFERROR(xlookup(C:C,'Follow up.1'!A:A,'Follow up.1'!AF:AF),"-")</f>
        <v>-</v>
      </c>
      <c r="AA1564" s="6"/>
      <c r="AB1564" s="6"/>
      <c r="AC1564" s="6"/>
      <c r="AD1564" s="6"/>
      <c r="AE1564" s="6"/>
      <c r="AF1564" s="6"/>
      <c r="AG1564" s="6"/>
      <c r="AH1564" s="6"/>
      <c r="AI1564" s="6"/>
      <c r="AJ1564" s="6"/>
      <c r="AK1564" s="6"/>
      <c r="AL1564" s="6"/>
      <c r="AM1564" s="6"/>
      <c r="AN1564" s="39" t="str">
        <f t="array" ref="AN1564">IFNA(TEXT(XLOOKUP(C:C,'Follow up.2'!B:B,'Follow up.2'!AF:AF), "mm/yyyy"), "-")</f>
        <v>-</v>
      </c>
      <c r="AO1564" s="6"/>
      <c r="AP1564" s="3"/>
      <c r="AQ1564" s="3"/>
      <c r="AR1564" s="3"/>
      <c r="AS1564" s="3"/>
      <c r="AT1564" s="3"/>
      <c r="AU1564" s="3"/>
      <c r="AV1564" s="3"/>
      <c r="AW1564" s="3"/>
      <c r="AX1564" s="3"/>
      <c r="AY1564" s="3"/>
      <c r="AZ1564" s="3"/>
      <c r="BA1564" s="3"/>
      <c r="BB1564" s="3"/>
      <c r="BC1564" s="3"/>
      <c r="BD1564" s="3"/>
      <c r="BE1564" s="3"/>
      <c r="BF1564" s="3"/>
      <c r="BG1564" s="3"/>
      <c r="BH1564" s="3"/>
      <c r="BI1564" s="3"/>
    </row>
    <row r="1565" ht="12.75" customHeight="1">
      <c r="A1565" s="294"/>
      <c r="B1565" s="294"/>
      <c r="C1565" s="3"/>
      <c r="D1565" s="3"/>
      <c r="E1565" s="3"/>
      <c r="F1565" s="3"/>
      <c r="G1565" s="3"/>
      <c r="H1565" s="193"/>
      <c r="I1565" s="163"/>
      <c r="J1565" s="3"/>
      <c r="K1565" s="5"/>
      <c r="L1565" s="6"/>
      <c r="M1565" s="6"/>
      <c r="N1565" s="291"/>
      <c r="O1565" s="285"/>
      <c r="P1565" s="6"/>
      <c r="Q1565" s="6"/>
      <c r="R1565" s="6"/>
      <c r="S1565" s="6"/>
      <c r="T1565" s="6"/>
      <c r="U1565" s="6"/>
      <c r="V1565" s="6"/>
      <c r="W1565" s="6"/>
      <c r="X1565" s="6"/>
      <c r="Y1565" s="6"/>
      <c r="Z1565" s="38" t="str">
        <f t="array" ref="Z1565">IFERROR(xlookup(C:C,'Follow up.1'!A:A,'Follow up.1'!AF:AF),"-")</f>
        <v>-</v>
      </c>
      <c r="AA1565" s="6"/>
      <c r="AB1565" s="6"/>
      <c r="AC1565" s="6"/>
      <c r="AD1565" s="6"/>
      <c r="AE1565" s="6"/>
      <c r="AF1565" s="6"/>
      <c r="AG1565" s="6"/>
      <c r="AH1565" s="6"/>
      <c r="AI1565" s="6"/>
      <c r="AJ1565" s="6"/>
      <c r="AK1565" s="6"/>
      <c r="AL1565" s="6"/>
      <c r="AM1565" s="6"/>
      <c r="AN1565" s="39" t="str">
        <f t="array" ref="AN1565">IFNA(TEXT(XLOOKUP(C:C,'Follow up.2'!B:B,'Follow up.2'!AF:AF), "mm/yyyy"), "-")</f>
        <v>-</v>
      </c>
      <c r="AO1565" s="6"/>
      <c r="AP1565" s="3"/>
      <c r="AQ1565" s="3"/>
      <c r="AR1565" s="3"/>
      <c r="AS1565" s="3"/>
      <c r="AT1565" s="3"/>
      <c r="AU1565" s="3"/>
      <c r="AV1565" s="3"/>
      <c r="AW1565" s="3"/>
      <c r="AX1565" s="3"/>
      <c r="AY1565" s="3"/>
      <c r="AZ1565" s="3"/>
      <c r="BA1565" s="3"/>
      <c r="BB1565" s="3"/>
      <c r="BC1565" s="3"/>
      <c r="BD1565" s="3"/>
      <c r="BE1565" s="3"/>
      <c r="BF1565" s="3"/>
      <c r="BG1565" s="3"/>
      <c r="BH1565" s="3"/>
      <c r="BI1565" s="3"/>
    </row>
    <row r="1566" ht="12.75" customHeight="1">
      <c r="A1566" s="294"/>
      <c r="B1566" s="294"/>
      <c r="C1566" s="3"/>
      <c r="D1566" s="3"/>
      <c r="E1566" s="3"/>
      <c r="F1566" s="3"/>
      <c r="G1566" s="3"/>
      <c r="H1566" s="193"/>
      <c r="I1566" s="163"/>
      <c r="J1566" s="3"/>
      <c r="K1566" s="5"/>
      <c r="L1566" s="6"/>
      <c r="M1566" s="6"/>
      <c r="N1566" s="291"/>
      <c r="O1566" s="285"/>
      <c r="P1566" s="6"/>
      <c r="Q1566" s="6"/>
      <c r="R1566" s="6"/>
      <c r="S1566" s="6"/>
      <c r="T1566" s="6"/>
      <c r="U1566" s="6"/>
      <c r="V1566" s="6"/>
      <c r="W1566" s="6"/>
      <c r="X1566" s="6"/>
      <c r="Y1566" s="6"/>
      <c r="Z1566" s="38" t="str">
        <f t="array" ref="Z1566">IFERROR(xlookup(C:C,'Follow up.1'!A:A,'Follow up.1'!AF:AF),"-")</f>
        <v>-</v>
      </c>
      <c r="AA1566" s="6"/>
      <c r="AB1566" s="6"/>
      <c r="AC1566" s="6"/>
      <c r="AD1566" s="6"/>
      <c r="AE1566" s="6"/>
      <c r="AF1566" s="6"/>
      <c r="AG1566" s="6"/>
      <c r="AH1566" s="6"/>
      <c r="AI1566" s="6"/>
      <c r="AJ1566" s="6"/>
      <c r="AK1566" s="6"/>
      <c r="AL1566" s="6"/>
      <c r="AM1566" s="6"/>
      <c r="AN1566" s="39" t="str">
        <f t="array" ref="AN1566">IFNA(TEXT(XLOOKUP(C:C,'Follow up.2'!B:B,'Follow up.2'!AF:AF), "mm/yyyy"), "-")</f>
        <v>-</v>
      </c>
      <c r="AO1566" s="6"/>
      <c r="AP1566" s="3"/>
      <c r="AQ1566" s="3"/>
      <c r="AR1566" s="3"/>
      <c r="AS1566" s="3"/>
      <c r="AT1566" s="3"/>
      <c r="AU1566" s="3"/>
      <c r="AV1566" s="3"/>
      <c r="AW1566" s="3"/>
      <c r="AX1566" s="3"/>
      <c r="AY1566" s="3"/>
      <c r="AZ1566" s="3"/>
      <c r="BA1566" s="3"/>
      <c r="BB1566" s="3"/>
      <c r="BC1566" s="3"/>
      <c r="BD1566" s="3"/>
      <c r="BE1566" s="3"/>
      <c r="BF1566" s="3"/>
      <c r="BG1566" s="3"/>
      <c r="BH1566" s="3"/>
      <c r="BI1566" s="3"/>
    </row>
    <row r="1567" ht="12.75" customHeight="1">
      <c r="A1567" s="294"/>
      <c r="B1567" s="294"/>
      <c r="C1567" s="3"/>
      <c r="D1567" s="3"/>
      <c r="E1567" s="3"/>
      <c r="F1567" s="3"/>
      <c r="G1567" s="3"/>
      <c r="H1567" s="193"/>
      <c r="I1567" s="163"/>
      <c r="J1567" s="3"/>
      <c r="K1567" s="5"/>
      <c r="L1567" s="6"/>
      <c r="M1567" s="6"/>
      <c r="N1567" s="291"/>
      <c r="O1567" s="285"/>
      <c r="P1567" s="6"/>
      <c r="Q1567" s="6"/>
      <c r="R1567" s="6"/>
      <c r="S1567" s="6"/>
      <c r="T1567" s="6"/>
      <c r="U1567" s="6"/>
      <c r="V1567" s="6"/>
      <c r="W1567" s="6"/>
      <c r="X1567" s="6"/>
      <c r="Y1567" s="6"/>
      <c r="Z1567" s="38" t="str">
        <f t="array" ref="Z1567">IFERROR(xlookup(C:C,'Follow up.1'!A:A,'Follow up.1'!AF:AF),"-")</f>
        <v>-</v>
      </c>
      <c r="AA1567" s="6"/>
      <c r="AB1567" s="6"/>
      <c r="AC1567" s="6"/>
      <c r="AD1567" s="6"/>
      <c r="AE1567" s="6"/>
      <c r="AF1567" s="6"/>
      <c r="AG1567" s="6"/>
      <c r="AH1567" s="6"/>
      <c r="AI1567" s="6"/>
      <c r="AJ1567" s="6"/>
      <c r="AK1567" s="6"/>
      <c r="AL1567" s="6"/>
      <c r="AM1567" s="6"/>
      <c r="AN1567" s="39" t="str">
        <f t="array" ref="AN1567">IFNA(TEXT(XLOOKUP(C:C,'Follow up.2'!B:B,'Follow up.2'!AF:AF), "mm/yyyy"), "-")</f>
        <v>-</v>
      </c>
      <c r="AO1567" s="6"/>
      <c r="AP1567" s="3"/>
      <c r="AQ1567" s="3"/>
      <c r="AR1567" s="3"/>
      <c r="AS1567" s="3"/>
      <c r="AT1567" s="3"/>
      <c r="AU1567" s="3"/>
      <c r="AV1567" s="3"/>
      <c r="AW1567" s="3"/>
      <c r="AX1567" s="3"/>
      <c r="AY1567" s="3"/>
      <c r="AZ1567" s="3"/>
      <c r="BA1567" s="3"/>
      <c r="BB1567" s="3"/>
      <c r="BC1567" s="3"/>
      <c r="BD1567" s="3"/>
      <c r="BE1567" s="3"/>
      <c r="BF1567" s="3"/>
      <c r="BG1567" s="3"/>
      <c r="BH1567" s="3"/>
      <c r="BI1567" s="3"/>
    </row>
    <row r="1568" ht="12.75" customHeight="1">
      <c r="A1568" s="294"/>
      <c r="B1568" s="294"/>
      <c r="C1568" s="3"/>
      <c r="D1568" s="3"/>
      <c r="E1568" s="3"/>
      <c r="F1568" s="3"/>
      <c r="G1568" s="3"/>
      <c r="H1568" s="193"/>
      <c r="I1568" s="163"/>
      <c r="J1568" s="3"/>
      <c r="K1568" s="5"/>
      <c r="L1568" s="6"/>
      <c r="M1568" s="6"/>
      <c r="N1568" s="291"/>
      <c r="O1568" s="285"/>
      <c r="P1568" s="6"/>
      <c r="Q1568" s="6"/>
      <c r="R1568" s="6"/>
      <c r="S1568" s="6"/>
      <c r="T1568" s="6"/>
      <c r="U1568" s="6"/>
      <c r="V1568" s="6"/>
      <c r="W1568" s="6"/>
      <c r="X1568" s="6"/>
      <c r="Y1568" s="6"/>
      <c r="Z1568" s="38" t="str">
        <f t="array" ref="Z1568">IFERROR(xlookup(C:C,'Follow up.1'!A:A,'Follow up.1'!AF:AF),"-")</f>
        <v>-</v>
      </c>
      <c r="AA1568" s="6"/>
      <c r="AB1568" s="6"/>
      <c r="AC1568" s="6"/>
      <c r="AD1568" s="6"/>
      <c r="AE1568" s="6"/>
      <c r="AF1568" s="6"/>
      <c r="AG1568" s="6"/>
      <c r="AH1568" s="6"/>
      <c r="AI1568" s="6"/>
      <c r="AJ1568" s="6"/>
      <c r="AK1568" s="6"/>
      <c r="AL1568" s="6"/>
      <c r="AM1568" s="6"/>
      <c r="AN1568" s="39" t="str">
        <f t="array" ref="AN1568">IFNA(TEXT(XLOOKUP(C:C,'Follow up.2'!B:B,'Follow up.2'!AF:AF), "mm/yyyy"), "-")</f>
        <v>-</v>
      </c>
      <c r="AO1568" s="6"/>
      <c r="AP1568" s="3"/>
      <c r="AQ1568" s="3"/>
      <c r="AR1568" s="3"/>
      <c r="AS1568" s="3"/>
      <c r="AT1568" s="3"/>
      <c r="AU1568" s="3"/>
      <c r="AV1568" s="3"/>
      <c r="AW1568" s="3"/>
      <c r="AX1568" s="3"/>
      <c r="AY1568" s="3"/>
      <c r="AZ1568" s="3"/>
      <c r="BA1568" s="3"/>
      <c r="BB1568" s="3"/>
      <c r="BC1568" s="3"/>
      <c r="BD1568" s="3"/>
      <c r="BE1568" s="3"/>
      <c r="BF1568" s="3"/>
      <c r="BG1568" s="3"/>
      <c r="BH1568" s="3"/>
      <c r="BI1568" s="3"/>
    </row>
    <row r="1569" ht="12.75" customHeight="1">
      <c r="A1569" s="294"/>
      <c r="B1569" s="294"/>
      <c r="C1569" s="3"/>
      <c r="D1569" s="3"/>
      <c r="E1569" s="3"/>
      <c r="F1569" s="3"/>
      <c r="G1569" s="3"/>
      <c r="H1569" s="193"/>
      <c r="I1569" s="163"/>
      <c r="J1569" s="3"/>
      <c r="K1569" s="5"/>
      <c r="L1569" s="6"/>
      <c r="M1569" s="6"/>
      <c r="N1569" s="291"/>
      <c r="O1569" s="285"/>
      <c r="P1569" s="6"/>
      <c r="Q1569" s="6"/>
      <c r="R1569" s="6"/>
      <c r="S1569" s="6"/>
      <c r="T1569" s="6"/>
      <c r="U1569" s="6"/>
      <c r="V1569" s="6"/>
      <c r="W1569" s="6"/>
      <c r="X1569" s="6"/>
      <c r="Y1569" s="6"/>
      <c r="Z1569" s="38" t="str">
        <f t="array" ref="Z1569">IFERROR(xlookup(C:C,'Follow up.1'!A:A,'Follow up.1'!AF:AF),"-")</f>
        <v>-</v>
      </c>
      <c r="AA1569" s="6"/>
      <c r="AB1569" s="6"/>
      <c r="AC1569" s="6"/>
      <c r="AD1569" s="6"/>
      <c r="AE1569" s="6"/>
      <c r="AF1569" s="6"/>
      <c r="AG1569" s="6"/>
      <c r="AH1569" s="6"/>
      <c r="AI1569" s="6"/>
      <c r="AJ1569" s="6"/>
      <c r="AK1569" s="6"/>
      <c r="AL1569" s="6"/>
      <c r="AM1569" s="6"/>
      <c r="AN1569" s="39" t="str">
        <f t="array" ref="AN1569">IFNA(TEXT(XLOOKUP(C:C,'Follow up.2'!B:B,'Follow up.2'!AF:AF), "mm/yyyy"), "-")</f>
        <v>-</v>
      </c>
      <c r="AO1569" s="6"/>
      <c r="AP1569" s="3"/>
      <c r="AQ1569" s="3"/>
      <c r="AR1569" s="3"/>
      <c r="AS1569" s="3"/>
      <c r="AT1569" s="3"/>
      <c r="AU1569" s="3"/>
      <c r="AV1569" s="3"/>
      <c r="AW1569" s="3"/>
      <c r="AX1569" s="3"/>
      <c r="AY1569" s="3"/>
      <c r="AZ1569" s="3"/>
      <c r="BA1569" s="3"/>
      <c r="BB1569" s="3"/>
      <c r="BC1569" s="3"/>
      <c r="BD1569" s="3"/>
      <c r="BE1569" s="3"/>
      <c r="BF1569" s="3"/>
      <c r="BG1569" s="3"/>
      <c r="BH1569" s="3"/>
      <c r="BI1569" s="3"/>
    </row>
    <row r="1570" ht="12.75" customHeight="1">
      <c r="A1570" s="294"/>
      <c r="B1570" s="294"/>
      <c r="C1570" s="3"/>
      <c r="D1570" s="3"/>
      <c r="E1570" s="3"/>
      <c r="F1570" s="3"/>
      <c r="G1570" s="3"/>
      <c r="H1570" s="193"/>
      <c r="I1570" s="163"/>
      <c r="J1570" s="3"/>
      <c r="K1570" s="5"/>
      <c r="L1570" s="6"/>
      <c r="M1570" s="6"/>
      <c r="N1570" s="291"/>
      <c r="O1570" s="285"/>
      <c r="P1570" s="6"/>
      <c r="Q1570" s="6"/>
      <c r="R1570" s="6"/>
      <c r="S1570" s="6"/>
      <c r="T1570" s="6"/>
      <c r="U1570" s="6"/>
      <c r="V1570" s="6"/>
      <c r="W1570" s="6"/>
      <c r="X1570" s="6"/>
      <c r="Y1570" s="6"/>
      <c r="Z1570" s="38" t="str">
        <f t="array" ref="Z1570">IFERROR(xlookup(C:C,'Follow up.1'!A:A,'Follow up.1'!AF:AF),"-")</f>
        <v>-</v>
      </c>
      <c r="AA1570" s="6"/>
      <c r="AB1570" s="6"/>
      <c r="AC1570" s="6"/>
      <c r="AD1570" s="6"/>
      <c r="AE1570" s="6"/>
      <c r="AF1570" s="6"/>
      <c r="AG1570" s="6"/>
      <c r="AH1570" s="6"/>
      <c r="AI1570" s="6"/>
      <c r="AJ1570" s="6"/>
      <c r="AK1570" s="6"/>
      <c r="AL1570" s="6"/>
      <c r="AM1570" s="6"/>
      <c r="AN1570" s="39" t="str">
        <f t="array" ref="AN1570">IFNA(TEXT(XLOOKUP(C:C,'Follow up.2'!B:B,'Follow up.2'!AF:AF), "mm/yyyy"), "-")</f>
        <v>-</v>
      </c>
      <c r="AO1570" s="6"/>
      <c r="AP1570" s="3"/>
      <c r="AQ1570" s="3"/>
      <c r="AR1570" s="3"/>
      <c r="AS1570" s="3"/>
      <c r="AT1570" s="3"/>
      <c r="AU1570" s="3"/>
      <c r="AV1570" s="3"/>
      <c r="AW1570" s="3"/>
      <c r="AX1570" s="3"/>
      <c r="AY1570" s="3"/>
      <c r="AZ1570" s="3"/>
      <c r="BA1570" s="3"/>
      <c r="BB1570" s="3"/>
      <c r="BC1570" s="3"/>
      <c r="BD1570" s="3"/>
      <c r="BE1570" s="3"/>
      <c r="BF1570" s="3"/>
      <c r="BG1570" s="3"/>
      <c r="BH1570" s="3"/>
      <c r="BI1570" s="3"/>
    </row>
    <row r="1571" ht="12.75" customHeight="1">
      <c r="A1571" s="294"/>
      <c r="B1571" s="294"/>
      <c r="C1571" s="3"/>
      <c r="D1571" s="3"/>
      <c r="E1571" s="3"/>
      <c r="F1571" s="3"/>
      <c r="G1571" s="3"/>
      <c r="H1571" s="193"/>
      <c r="I1571" s="163"/>
      <c r="J1571" s="3"/>
      <c r="K1571" s="5"/>
      <c r="L1571" s="6"/>
      <c r="M1571" s="6"/>
      <c r="N1571" s="291"/>
      <c r="O1571" s="285"/>
      <c r="P1571" s="6"/>
      <c r="Q1571" s="6"/>
      <c r="R1571" s="6"/>
      <c r="S1571" s="6"/>
      <c r="T1571" s="6"/>
      <c r="U1571" s="6"/>
      <c r="V1571" s="6"/>
      <c r="W1571" s="6"/>
      <c r="X1571" s="6"/>
      <c r="Y1571" s="6"/>
      <c r="Z1571" s="38" t="str">
        <f t="array" ref="Z1571">IFERROR(xlookup(C:C,'Follow up.1'!A:A,'Follow up.1'!AF:AF),"-")</f>
        <v>-</v>
      </c>
      <c r="AA1571" s="6"/>
      <c r="AB1571" s="6"/>
      <c r="AC1571" s="6"/>
      <c r="AD1571" s="6"/>
      <c r="AE1571" s="6"/>
      <c r="AF1571" s="6"/>
      <c r="AG1571" s="6"/>
      <c r="AH1571" s="6"/>
      <c r="AI1571" s="6"/>
      <c r="AJ1571" s="6"/>
      <c r="AK1571" s="6"/>
      <c r="AL1571" s="6"/>
      <c r="AM1571" s="6"/>
      <c r="AN1571" s="39" t="str">
        <f t="array" ref="AN1571">IFNA(TEXT(XLOOKUP(C:C,'Follow up.2'!B:B,'Follow up.2'!AF:AF), "mm/yyyy"), "-")</f>
        <v>-</v>
      </c>
      <c r="AO1571" s="6"/>
      <c r="AP1571" s="3"/>
      <c r="AQ1571" s="3"/>
      <c r="AR1571" s="3"/>
      <c r="AS1571" s="3"/>
      <c r="AT1571" s="3"/>
      <c r="AU1571" s="3"/>
      <c r="AV1571" s="3"/>
      <c r="AW1571" s="3"/>
      <c r="AX1571" s="3"/>
      <c r="AY1571" s="3"/>
      <c r="AZ1571" s="3"/>
      <c r="BA1571" s="3"/>
      <c r="BB1571" s="3"/>
      <c r="BC1571" s="3"/>
      <c r="BD1571" s="3"/>
      <c r="BE1571" s="3"/>
      <c r="BF1571" s="3"/>
      <c r="BG1571" s="3"/>
      <c r="BH1571" s="3"/>
      <c r="BI1571" s="3"/>
    </row>
    <row r="1572" ht="12.75" customHeight="1">
      <c r="A1572" s="294"/>
      <c r="B1572" s="294"/>
      <c r="C1572" s="3"/>
      <c r="D1572" s="3"/>
      <c r="E1572" s="3"/>
      <c r="F1572" s="3"/>
      <c r="G1572" s="3"/>
      <c r="H1572" s="193"/>
      <c r="I1572" s="163"/>
      <c r="J1572" s="3"/>
      <c r="K1572" s="5"/>
      <c r="L1572" s="6"/>
      <c r="M1572" s="6"/>
      <c r="N1572" s="291"/>
      <c r="O1572" s="285"/>
      <c r="P1572" s="6"/>
      <c r="Q1572" s="6"/>
      <c r="R1572" s="6"/>
      <c r="S1572" s="6"/>
      <c r="T1572" s="6"/>
      <c r="U1572" s="6"/>
      <c r="V1572" s="6"/>
      <c r="W1572" s="6"/>
      <c r="X1572" s="6"/>
      <c r="Y1572" s="6"/>
      <c r="Z1572" s="38" t="str">
        <f t="array" ref="Z1572">IFERROR(xlookup(C:C,'Follow up.1'!A:A,'Follow up.1'!AF:AF),"-")</f>
        <v>-</v>
      </c>
      <c r="AA1572" s="6"/>
      <c r="AB1572" s="6"/>
      <c r="AC1572" s="6"/>
      <c r="AD1572" s="6"/>
      <c r="AE1572" s="6"/>
      <c r="AF1572" s="6"/>
      <c r="AG1572" s="6"/>
      <c r="AH1572" s="6"/>
      <c r="AI1572" s="6"/>
      <c r="AJ1572" s="6"/>
      <c r="AK1572" s="6"/>
      <c r="AL1572" s="6"/>
      <c r="AM1572" s="6"/>
      <c r="AN1572" s="39" t="str">
        <f t="array" ref="AN1572">IFNA(TEXT(XLOOKUP(C:C,'Follow up.2'!B:B,'Follow up.2'!AF:AF), "mm/yyyy"), "-")</f>
        <v>-</v>
      </c>
      <c r="AO1572" s="6"/>
      <c r="AP1572" s="3"/>
      <c r="AQ1572" s="3"/>
      <c r="AR1572" s="3"/>
      <c r="AS1572" s="3"/>
      <c r="AT1572" s="3"/>
      <c r="AU1572" s="3"/>
      <c r="AV1572" s="3"/>
      <c r="AW1572" s="3"/>
      <c r="AX1572" s="3"/>
      <c r="AY1572" s="3"/>
      <c r="AZ1572" s="3"/>
      <c r="BA1572" s="3"/>
      <c r="BB1572" s="3"/>
      <c r="BC1572" s="3"/>
      <c r="BD1572" s="3"/>
      <c r="BE1572" s="3"/>
      <c r="BF1572" s="3"/>
      <c r="BG1572" s="3"/>
      <c r="BH1572" s="3"/>
      <c r="BI1572" s="3"/>
    </row>
    <row r="1573" ht="12.75" customHeight="1">
      <c r="A1573" s="294"/>
      <c r="B1573" s="294"/>
      <c r="C1573" s="3"/>
      <c r="D1573" s="3"/>
      <c r="E1573" s="3"/>
      <c r="F1573" s="3"/>
      <c r="G1573" s="3"/>
      <c r="H1573" s="193"/>
      <c r="I1573" s="163"/>
      <c r="J1573" s="3"/>
      <c r="K1573" s="5"/>
      <c r="L1573" s="6"/>
      <c r="M1573" s="6"/>
      <c r="N1573" s="291"/>
      <c r="O1573" s="285"/>
      <c r="P1573" s="6"/>
      <c r="Q1573" s="6"/>
      <c r="R1573" s="6"/>
      <c r="S1573" s="6"/>
      <c r="T1573" s="6"/>
      <c r="U1573" s="6"/>
      <c r="V1573" s="6"/>
      <c r="W1573" s="6"/>
      <c r="X1573" s="6"/>
      <c r="Y1573" s="6"/>
      <c r="Z1573" s="38" t="str">
        <f t="array" ref="Z1573">IFERROR(xlookup(C:C,'Follow up.1'!A:A,'Follow up.1'!AF:AF),"-")</f>
        <v>-</v>
      </c>
      <c r="AA1573" s="6"/>
      <c r="AB1573" s="6"/>
      <c r="AC1573" s="6"/>
      <c r="AD1573" s="6"/>
      <c r="AE1573" s="6"/>
      <c r="AF1573" s="6"/>
      <c r="AG1573" s="6"/>
      <c r="AH1573" s="6"/>
      <c r="AI1573" s="6"/>
      <c r="AJ1573" s="6"/>
      <c r="AK1573" s="6"/>
      <c r="AL1573" s="6"/>
      <c r="AM1573" s="6"/>
      <c r="AN1573" s="39" t="str">
        <f t="array" ref="AN1573">IFNA(TEXT(XLOOKUP(C:C,'Follow up.2'!B:B,'Follow up.2'!AF:AF), "mm/yyyy"), "-")</f>
        <v>-</v>
      </c>
      <c r="AO1573" s="6"/>
      <c r="AP1573" s="3"/>
      <c r="AQ1573" s="3"/>
      <c r="AR1573" s="3"/>
      <c r="AS1573" s="3"/>
      <c r="AT1573" s="3"/>
      <c r="AU1573" s="3"/>
      <c r="AV1573" s="3"/>
      <c r="AW1573" s="3"/>
      <c r="AX1573" s="3"/>
      <c r="AY1573" s="3"/>
      <c r="AZ1573" s="3"/>
      <c r="BA1573" s="3"/>
      <c r="BB1573" s="3"/>
      <c r="BC1573" s="3"/>
      <c r="BD1573" s="3"/>
      <c r="BE1573" s="3"/>
      <c r="BF1573" s="3"/>
      <c r="BG1573" s="3"/>
      <c r="BH1573" s="3"/>
      <c r="BI1573" s="3"/>
    </row>
    <row r="1574" ht="12.75" customHeight="1">
      <c r="A1574" s="294"/>
      <c r="B1574" s="294"/>
      <c r="C1574" s="3"/>
      <c r="D1574" s="3"/>
      <c r="E1574" s="3"/>
      <c r="F1574" s="3"/>
      <c r="G1574" s="3"/>
      <c r="H1574" s="193"/>
      <c r="I1574" s="163"/>
      <c r="J1574" s="3"/>
      <c r="K1574" s="5"/>
      <c r="L1574" s="6"/>
      <c r="M1574" s="6"/>
      <c r="N1574" s="291"/>
      <c r="O1574" s="285"/>
      <c r="P1574" s="6"/>
      <c r="Q1574" s="6"/>
      <c r="R1574" s="6"/>
      <c r="S1574" s="6"/>
      <c r="T1574" s="6"/>
      <c r="U1574" s="6"/>
      <c r="V1574" s="6"/>
      <c r="W1574" s="6"/>
      <c r="X1574" s="6"/>
      <c r="Y1574" s="6"/>
      <c r="Z1574" s="38" t="str">
        <f t="array" ref="Z1574">IFERROR(xlookup(C:C,'Follow up.1'!A:A,'Follow up.1'!AF:AF),"-")</f>
        <v>-</v>
      </c>
      <c r="AA1574" s="6"/>
      <c r="AB1574" s="6"/>
      <c r="AC1574" s="6"/>
      <c r="AD1574" s="6"/>
      <c r="AE1574" s="6"/>
      <c r="AF1574" s="6"/>
      <c r="AG1574" s="6"/>
      <c r="AH1574" s="6"/>
      <c r="AI1574" s="6"/>
      <c r="AJ1574" s="6"/>
      <c r="AK1574" s="6"/>
      <c r="AL1574" s="6"/>
      <c r="AM1574" s="6"/>
      <c r="AN1574" s="39" t="str">
        <f t="array" ref="AN1574">IFNA(TEXT(XLOOKUP(C:C,'Follow up.2'!B:B,'Follow up.2'!AF:AF), "mm/yyyy"), "-")</f>
        <v>-</v>
      </c>
      <c r="AO1574" s="6"/>
      <c r="AP1574" s="3"/>
      <c r="AQ1574" s="3"/>
      <c r="AR1574" s="3"/>
      <c r="AS1574" s="3"/>
      <c r="AT1574" s="3"/>
      <c r="AU1574" s="3"/>
      <c r="AV1574" s="3"/>
      <c r="AW1574" s="3"/>
      <c r="AX1574" s="3"/>
      <c r="AY1574" s="3"/>
      <c r="AZ1574" s="3"/>
      <c r="BA1574" s="3"/>
      <c r="BB1574" s="3"/>
      <c r="BC1574" s="3"/>
      <c r="BD1574" s="3"/>
      <c r="BE1574" s="3"/>
      <c r="BF1574" s="3"/>
      <c r="BG1574" s="3"/>
      <c r="BH1574" s="3"/>
      <c r="BI1574" s="3"/>
    </row>
    <row r="1575" ht="12.75" customHeight="1">
      <c r="A1575" s="294"/>
      <c r="B1575" s="294"/>
      <c r="C1575" s="3"/>
      <c r="D1575" s="3"/>
      <c r="E1575" s="3"/>
      <c r="F1575" s="3"/>
      <c r="G1575" s="3"/>
      <c r="H1575" s="193"/>
      <c r="I1575" s="163"/>
      <c r="J1575" s="3"/>
      <c r="K1575" s="5"/>
      <c r="L1575" s="6"/>
      <c r="M1575" s="6"/>
      <c r="N1575" s="291"/>
      <c r="O1575" s="285"/>
      <c r="P1575" s="6"/>
      <c r="Q1575" s="6"/>
      <c r="R1575" s="6"/>
      <c r="S1575" s="6"/>
      <c r="T1575" s="6"/>
      <c r="U1575" s="6"/>
      <c r="V1575" s="6"/>
      <c r="W1575" s="6"/>
      <c r="X1575" s="6"/>
      <c r="Y1575" s="6"/>
      <c r="Z1575" s="38" t="str">
        <f t="array" ref="Z1575">IFERROR(xlookup(C:C,'Follow up.1'!A:A,'Follow up.1'!AF:AF),"-")</f>
        <v>-</v>
      </c>
      <c r="AA1575" s="6"/>
      <c r="AB1575" s="6"/>
      <c r="AC1575" s="6"/>
      <c r="AD1575" s="6"/>
      <c r="AE1575" s="6"/>
      <c r="AF1575" s="6"/>
      <c r="AG1575" s="6"/>
      <c r="AH1575" s="6"/>
      <c r="AI1575" s="6"/>
      <c r="AJ1575" s="6"/>
      <c r="AK1575" s="6"/>
      <c r="AL1575" s="6"/>
      <c r="AM1575" s="6"/>
      <c r="AN1575" s="39" t="str">
        <f t="array" ref="AN1575">IFNA(TEXT(XLOOKUP(C:C,'Follow up.2'!B:B,'Follow up.2'!AF:AF), "mm/yyyy"), "-")</f>
        <v>-</v>
      </c>
      <c r="AO1575" s="6"/>
      <c r="AP1575" s="3"/>
      <c r="AQ1575" s="3"/>
      <c r="AR1575" s="3"/>
      <c r="AS1575" s="3"/>
      <c r="AT1575" s="3"/>
      <c r="AU1575" s="3"/>
      <c r="AV1575" s="3"/>
      <c r="AW1575" s="3"/>
      <c r="AX1575" s="3"/>
      <c r="AY1575" s="3"/>
      <c r="AZ1575" s="3"/>
      <c r="BA1575" s="3"/>
      <c r="BB1575" s="3"/>
      <c r="BC1575" s="3"/>
      <c r="BD1575" s="3"/>
      <c r="BE1575" s="3"/>
      <c r="BF1575" s="3"/>
      <c r="BG1575" s="3"/>
      <c r="BH1575" s="3"/>
      <c r="BI1575" s="3"/>
    </row>
    <row r="1576" ht="12.75" customHeight="1">
      <c r="A1576" s="294"/>
      <c r="B1576" s="294"/>
      <c r="C1576" s="3"/>
      <c r="D1576" s="3"/>
      <c r="E1576" s="3"/>
      <c r="F1576" s="3"/>
      <c r="G1576" s="3"/>
      <c r="H1576" s="193"/>
      <c r="I1576" s="163"/>
      <c r="J1576" s="3"/>
      <c r="K1576" s="5"/>
      <c r="L1576" s="6"/>
      <c r="M1576" s="6"/>
      <c r="N1576" s="291"/>
      <c r="O1576" s="285"/>
      <c r="P1576" s="6"/>
      <c r="Q1576" s="6"/>
      <c r="R1576" s="6"/>
      <c r="S1576" s="6"/>
      <c r="T1576" s="6"/>
      <c r="U1576" s="6"/>
      <c r="V1576" s="6"/>
      <c r="W1576" s="6"/>
      <c r="X1576" s="6"/>
      <c r="Y1576" s="6"/>
      <c r="Z1576" s="38" t="str">
        <f t="array" ref="Z1576">IFERROR(xlookup(C:C,'Follow up.1'!A:A,'Follow up.1'!AF:AF),"-")</f>
        <v>-</v>
      </c>
      <c r="AA1576" s="6"/>
      <c r="AB1576" s="6"/>
      <c r="AC1576" s="6"/>
      <c r="AD1576" s="6"/>
      <c r="AE1576" s="6"/>
      <c r="AF1576" s="6"/>
      <c r="AG1576" s="6"/>
      <c r="AH1576" s="6"/>
      <c r="AI1576" s="6"/>
      <c r="AJ1576" s="6"/>
      <c r="AK1576" s="6"/>
      <c r="AL1576" s="6"/>
      <c r="AM1576" s="6"/>
      <c r="AN1576" s="39" t="str">
        <f t="array" ref="AN1576">IFNA(TEXT(XLOOKUP(C:C,'Follow up.2'!B:B,'Follow up.2'!AF:AF), "mm/yyyy"), "-")</f>
        <v>-</v>
      </c>
      <c r="AO1576" s="6"/>
      <c r="AP1576" s="3"/>
      <c r="AQ1576" s="3"/>
      <c r="AR1576" s="3"/>
      <c r="AS1576" s="3"/>
      <c r="AT1576" s="3"/>
      <c r="AU1576" s="3"/>
      <c r="AV1576" s="3"/>
      <c r="AW1576" s="3"/>
      <c r="AX1576" s="3"/>
      <c r="AY1576" s="3"/>
      <c r="AZ1576" s="3"/>
      <c r="BA1576" s="3"/>
      <c r="BB1576" s="3"/>
      <c r="BC1576" s="3"/>
      <c r="BD1576" s="3"/>
      <c r="BE1576" s="3"/>
      <c r="BF1576" s="3"/>
      <c r="BG1576" s="3"/>
      <c r="BH1576" s="3"/>
      <c r="BI1576" s="3"/>
    </row>
    <row r="1577" ht="12.75" customHeight="1">
      <c r="A1577" s="294"/>
      <c r="B1577" s="294"/>
      <c r="C1577" s="3"/>
      <c r="D1577" s="3"/>
      <c r="E1577" s="3"/>
      <c r="F1577" s="3"/>
      <c r="G1577" s="3"/>
      <c r="H1577" s="193"/>
      <c r="I1577" s="163"/>
      <c r="J1577" s="3"/>
      <c r="K1577" s="5"/>
      <c r="L1577" s="6"/>
      <c r="M1577" s="6"/>
      <c r="N1577" s="291"/>
      <c r="O1577" s="285"/>
      <c r="P1577" s="6"/>
      <c r="Q1577" s="6"/>
      <c r="R1577" s="6"/>
      <c r="S1577" s="6"/>
      <c r="T1577" s="6"/>
      <c r="U1577" s="6"/>
      <c r="V1577" s="6"/>
      <c r="W1577" s="6"/>
      <c r="X1577" s="6"/>
      <c r="Y1577" s="6"/>
      <c r="Z1577" s="38" t="str">
        <f t="array" ref="Z1577">IFERROR(xlookup(C:C,'Follow up.1'!A:A,'Follow up.1'!AF:AF),"-")</f>
        <v>-</v>
      </c>
      <c r="AA1577" s="6"/>
      <c r="AB1577" s="6"/>
      <c r="AC1577" s="6"/>
      <c r="AD1577" s="6"/>
      <c r="AE1577" s="6"/>
      <c r="AF1577" s="6"/>
      <c r="AG1577" s="6"/>
      <c r="AH1577" s="6"/>
      <c r="AI1577" s="6"/>
      <c r="AJ1577" s="6"/>
      <c r="AK1577" s="6"/>
      <c r="AL1577" s="6"/>
      <c r="AM1577" s="6"/>
      <c r="AN1577" s="39" t="str">
        <f t="array" ref="AN1577">IFNA(TEXT(XLOOKUP(C:C,'Follow up.2'!B:B,'Follow up.2'!AF:AF), "mm/yyyy"), "-")</f>
        <v>-</v>
      </c>
      <c r="AO1577" s="6"/>
      <c r="AP1577" s="3"/>
      <c r="AQ1577" s="3"/>
      <c r="AR1577" s="3"/>
      <c r="AS1577" s="3"/>
      <c r="AT1577" s="3"/>
      <c r="AU1577" s="3"/>
      <c r="AV1577" s="3"/>
      <c r="AW1577" s="3"/>
      <c r="AX1577" s="3"/>
      <c r="AY1577" s="3"/>
      <c r="AZ1577" s="3"/>
      <c r="BA1577" s="3"/>
      <c r="BB1577" s="3"/>
      <c r="BC1577" s="3"/>
      <c r="BD1577" s="3"/>
      <c r="BE1577" s="3"/>
      <c r="BF1577" s="3"/>
      <c r="BG1577" s="3"/>
      <c r="BH1577" s="3"/>
      <c r="BI1577" s="3"/>
    </row>
    <row r="1578" ht="12.75" customHeight="1">
      <c r="A1578" s="294"/>
      <c r="B1578" s="294"/>
      <c r="C1578" s="3"/>
      <c r="D1578" s="3"/>
      <c r="E1578" s="3"/>
      <c r="F1578" s="3"/>
      <c r="G1578" s="3"/>
      <c r="H1578" s="193"/>
      <c r="I1578" s="163"/>
      <c r="J1578" s="3"/>
      <c r="K1578" s="5"/>
      <c r="L1578" s="6"/>
      <c r="M1578" s="6"/>
      <c r="N1578" s="291"/>
      <c r="O1578" s="285"/>
      <c r="P1578" s="6"/>
      <c r="Q1578" s="6"/>
      <c r="R1578" s="6"/>
      <c r="S1578" s="6"/>
      <c r="T1578" s="6"/>
      <c r="U1578" s="6"/>
      <c r="V1578" s="6"/>
      <c r="W1578" s="6"/>
      <c r="X1578" s="6"/>
      <c r="Y1578" s="6"/>
      <c r="Z1578" s="38" t="str">
        <f t="array" ref="Z1578">IFERROR(xlookup(C:C,'Follow up.1'!A:A,'Follow up.1'!AF:AF),"-")</f>
        <v>-</v>
      </c>
      <c r="AA1578" s="6"/>
      <c r="AB1578" s="6"/>
      <c r="AC1578" s="6"/>
      <c r="AD1578" s="6"/>
      <c r="AE1578" s="6"/>
      <c r="AF1578" s="6"/>
      <c r="AG1578" s="6"/>
      <c r="AH1578" s="6"/>
      <c r="AI1578" s="6"/>
      <c r="AJ1578" s="6"/>
      <c r="AK1578" s="6"/>
      <c r="AL1578" s="6"/>
      <c r="AM1578" s="6"/>
      <c r="AN1578" s="39" t="str">
        <f t="array" ref="AN1578">IFNA(TEXT(XLOOKUP(C:C,'Follow up.2'!B:B,'Follow up.2'!AF:AF), "mm/yyyy"), "-")</f>
        <v>-</v>
      </c>
      <c r="AO1578" s="6"/>
      <c r="AP1578" s="3"/>
      <c r="AQ1578" s="3"/>
      <c r="AR1578" s="3"/>
      <c r="AS1578" s="3"/>
      <c r="AT1578" s="3"/>
      <c r="AU1578" s="3"/>
      <c r="AV1578" s="3"/>
      <c r="AW1578" s="3"/>
      <c r="AX1578" s="3"/>
      <c r="AY1578" s="3"/>
      <c r="AZ1578" s="3"/>
      <c r="BA1578" s="3"/>
      <c r="BB1578" s="3"/>
      <c r="BC1578" s="3"/>
      <c r="BD1578" s="3"/>
      <c r="BE1578" s="3"/>
      <c r="BF1578" s="3"/>
      <c r="BG1578" s="3"/>
      <c r="BH1578" s="3"/>
      <c r="BI1578" s="3"/>
    </row>
    <row r="1579" ht="12.75" customHeight="1">
      <c r="A1579" s="294"/>
      <c r="B1579" s="294"/>
      <c r="C1579" s="3"/>
      <c r="D1579" s="3"/>
      <c r="E1579" s="3"/>
      <c r="F1579" s="3"/>
      <c r="G1579" s="3"/>
      <c r="H1579" s="193"/>
      <c r="I1579" s="163"/>
      <c r="J1579" s="3"/>
      <c r="K1579" s="5"/>
      <c r="L1579" s="6"/>
      <c r="M1579" s="6"/>
      <c r="N1579" s="291"/>
      <c r="O1579" s="285"/>
      <c r="P1579" s="6"/>
      <c r="Q1579" s="6"/>
      <c r="R1579" s="6"/>
      <c r="S1579" s="6"/>
      <c r="T1579" s="6"/>
      <c r="U1579" s="6"/>
      <c r="V1579" s="6"/>
      <c r="W1579" s="6"/>
      <c r="X1579" s="6"/>
      <c r="Y1579" s="6"/>
      <c r="Z1579" s="38" t="str">
        <f t="array" ref="Z1579">IFERROR(xlookup(C:C,'Follow up.1'!A:A,'Follow up.1'!AF:AF),"-")</f>
        <v>-</v>
      </c>
      <c r="AA1579" s="6"/>
      <c r="AB1579" s="6"/>
      <c r="AC1579" s="6"/>
      <c r="AD1579" s="6"/>
      <c r="AE1579" s="6"/>
      <c r="AF1579" s="6"/>
      <c r="AG1579" s="6"/>
      <c r="AH1579" s="6"/>
      <c r="AI1579" s="6"/>
      <c r="AJ1579" s="6"/>
      <c r="AK1579" s="6"/>
      <c r="AL1579" s="6"/>
      <c r="AM1579" s="6"/>
      <c r="AN1579" s="39" t="str">
        <f t="array" ref="AN1579">IFNA(TEXT(XLOOKUP(C:C,'Follow up.2'!B:B,'Follow up.2'!AF:AF), "mm/yyyy"), "-")</f>
        <v>-</v>
      </c>
      <c r="AO1579" s="6"/>
      <c r="AP1579" s="3"/>
      <c r="AQ1579" s="3"/>
      <c r="AR1579" s="3"/>
      <c r="AS1579" s="3"/>
      <c r="AT1579" s="3"/>
      <c r="AU1579" s="3"/>
      <c r="AV1579" s="3"/>
      <c r="AW1579" s="3"/>
      <c r="AX1579" s="3"/>
      <c r="AY1579" s="3"/>
      <c r="AZ1579" s="3"/>
      <c r="BA1579" s="3"/>
      <c r="BB1579" s="3"/>
      <c r="BC1579" s="3"/>
      <c r="BD1579" s="3"/>
      <c r="BE1579" s="3"/>
      <c r="BF1579" s="3"/>
      <c r="BG1579" s="3"/>
      <c r="BH1579" s="3"/>
      <c r="BI1579" s="3"/>
    </row>
    <row r="1580" ht="12.75" customHeight="1">
      <c r="A1580" s="294"/>
      <c r="B1580" s="294"/>
      <c r="C1580" s="3"/>
      <c r="D1580" s="3"/>
      <c r="E1580" s="3"/>
      <c r="F1580" s="3"/>
      <c r="G1580" s="3"/>
      <c r="H1580" s="193"/>
      <c r="I1580" s="163"/>
      <c r="J1580" s="3"/>
      <c r="K1580" s="5"/>
      <c r="L1580" s="6"/>
      <c r="M1580" s="6"/>
      <c r="N1580" s="291"/>
      <c r="O1580" s="285"/>
      <c r="P1580" s="6"/>
      <c r="Q1580" s="6"/>
      <c r="R1580" s="6"/>
      <c r="S1580" s="6"/>
      <c r="T1580" s="6"/>
      <c r="U1580" s="6"/>
      <c r="V1580" s="6"/>
      <c r="W1580" s="6"/>
      <c r="X1580" s="6"/>
      <c r="Y1580" s="6"/>
      <c r="Z1580" s="38" t="str">
        <f t="array" ref="Z1580">IFERROR(xlookup(C:C,'Follow up.1'!A:A,'Follow up.1'!AF:AF),"-")</f>
        <v>-</v>
      </c>
      <c r="AA1580" s="6"/>
      <c r="AB1580" s="6"/>
      <c r="AC1580" s="6"/>
      <c r="AD1580" s="6"/>
      <c r="AE1580" s="6"/>
      <c r="AF1580" s="6"/>
      <c r="AG1580" s="6"/>
      <c r="AH1580" s="6"/>
      <c r="AI1580" s="6"/>
      <c r="AJ1580" s="6"/>
      <c r="AK1580" s="6"/>
      <c r="AL1580" s="6"/>
      <c r="AM1580" s="6"/>
      <c r="AN1580" s="39" t="str">
        <f t="array" ref="AN1580">IFNA(TEXT(XLOOKUP(C:C,'Follow up.2'!B:B,'Follow up.2'!AF:AF), "mm/yyyy"), "-")</f>
        <v>-</v>
      </c>
      <c r="AO1580" s="6"/>
      <c r="AP1580" s="3"/>
      <c r="AQ1580" s="3"/>
      <c r="AR1580" s="3"/>
      <c r="AS1580" s="3"/>
      <c r="AT1580" s="3"/>
      <c r="AU1580" s="3"/>
      <c r="AV1580" s="3"/>
      <c r="AW1580" s="3"/>
      <c r="AX1580" s="3"/>
      <c r="AY1580" s="3"/>
      <c r="AZ1580" s="3"/>
      <c r="BA1580" s="3"/>
      <c r="BB1580" s="3"/>
      <c r="BC1580" s="3"/>
      <c r="BD1580" s="3"/>
      <c r="BE1580" s="3"/>
      <c r="BF1580" s="3"/>
      <c r="BG1580" s="3"/>
      <c r="BH1580" s="3"/>
      <c r="BI1580" s="3"/>
    </row>
    <row r="1581" ht="12.75" customHeight="1">
      <c r="A1581" s="294"/>
      <c r="B1581" s="294"/>
      <c r="C1581" s="3"/>
      <c r="D1581" s="3"/>
      <c r="E1581" s="3"/>
      <c r="F1581" s="3"/>
      <c r="G1581" s="3"/>
      <c r="H1581" s="193"/>
      <c r="I1581" s="163"/>
      <c r="J1581" s="3"/>
      <c r="K1581" s="5"/>
      <c r="L1581" s="6"/>
      <c r="M1581" s="6"/>
      <c r="N1581" s="291"/>
      <c r="O1581" s="285"/>
      <c r="P1581" s="6"/>
      <c r="Q1581" s="6"/>
      <c r="R1581" s="6"/>
      <c r="S1581" s="6"/>
      <c r="T1581" s="6"/>
      <c r="U1581" s="6"/>
      <c r="V1581" s="6"/>
      <c r="W1581" s="6"/>
      <c r="X1581" s="6"/>
      <c r="Y1581" s="6"/>
      <c r="Z1581" s="38" t="str">
        <f t="array" ref="Z1581">IFERROR(xlookup(C:C,'Follow up.1'!A:A,'Follow up.1'!AF:AF),"-")</f>
        <v>-</v>
      </c>
      <c r="AA1581" s="6"/>
      <c r="AB1581" s="6"/>
      <c r="AC1581" s="6"/>
      <c r="AD1581" s="6"/>
      <c r="AE1581" s="6"/>
      <c r="AF1581" s="6"/>
      <c r="AG1581" s="6"/>
      <c r="AH1581" s="6"/>
      <c r="AI1581" s="6"/>
      <c r="AJ1581" s="6"/>
      <c r="AK1581" s="6"/>
      <c r="AL1581" s="6"/>
      <c r="AM1581" s="6"/>
      <c r="AN1581" s="39" t="str">
        <f t="array" ref="AN1581">IFNA(TEXT(XLOOKUP(C:C,'Follow up.2'!B:B,'Follow up.2'!AF:AF), "mm/yyyy"), "-")</f>
        <v>-</v>
      </c>
      <c r="AO1581" s="6"/>
      <c r="AP1581" s="3"/>
      <c r="AQ1581" s="3"/>
      <c r="AR1581" s="3"/>
      <c r="AS1581" s="3"/>
      <c r="AT1581" s="3"/>
      <c r="AU1581" s="3"/>
      <c r="AV1581" s="3"/>
      <c r="AW1581" s="3"/>
      <c r="AX1581" s="3"/>
      <c r="AY1581" s="3"/>
      <c r="AZ1581" s="3"/>
      <c r="BA1581" s="3"/>
      <c r="BB1581" s="3"/>
      <c r="BC1581" s="3"/>
      <c r="BD1581" s="3"/>
      <c r="BE1581" s="3"/>
      <c r="BF1581" s="3"/>
      <c r="BG1581" s="3"/>
      <c r="BH1581" s="3"/>
      <c r="BI1581" s="3"/>
    </row>
    <row r="1582" ht="12.75" customHeight="1">
      <c r="A1582" s="294"/>
      <c r="B1582" s="294"/>
      <c r="C1582" s="3"/>
      <c r="D1582" s="3"/>
      <c r="E1582" s="3"/>
      <c r="F1582" s="3"/>
      <c r="G1582" s="3"/>
      <c r="H1582" s="193"/>
      <c r="I1582" s="163"/>
      <c r="J1582" s="3"/>
      <c r="K1582" s="5"/>
      <c r="L1582" s="6"/>
      <c r="M1582" s="6"/>
      <c r="N1582" s="291"/>
      <c r="O1582" s="285"/>
      <c r="P1582" s="6"/>
      <c r="Q1582" s="6"/>
      <c r="R1582" s="6"/>
      <c r="S1582" s="6"/>
      <c r="T1582" s="6"/>
      <c r="U1582" s="6"/>
      <c r="V1582" s="6"/>
      <c r="W1582" s="6"/>
      <c r="X1582" s="6"/>
      <c r="Y1582" s="6"/>
      <c r="Z1582" s="38" t="str">
        <f t="array" ref="Z1582">IFERROR(xlookup(C:C,'Follow up.1'!A:A,'Follow up.1'!AF:AF),"-")</f>
        <v>-</v>
      </c>
      <c r="AA1582" s="6"/>
      <c r="AB1582" s="6"/>
      <c r="AC1582" s="6"/>
      <c r="AD1582" s="6"/>
      <c r="AE1582" s="6"/>
      <c r="AF1582" s="6"/>
      <c r="AG1582" s="6"/>
      <c r="AH1582" s="6"/>
      <c r="AI1582" s="6"/>
      <c r="AJ1582" s="6"/>
      <c r="AK1582" s="6"/>
      <c r="AL1582" s="6"/>
      <c r="AM1582" s="6"/>
      <c r="AN1582" s="39" t="str">
        <f t="array" ref="AN1582">IFNA(TEXT(XLOOKUP(C:C,'Follow up.2'!B:B,'Follow up.2'!AF:AF), "mm/yyyy"), "-")</f>
        <v>-</v>
      </c>
      <c r="AO1582" s="6"/>
      <c r="AP1582" s="3"/>
      <c r="AQ1582" s="3"/>
      <c r="AR1582" s="3"/>
      <c r="AS1582" s="3"/>
      <c r="AT1582" s="3"/>
      <c r="AU1582" s="3"/>
      <c r="AV1582" s="3"/>
      <c r="AW1582" s="3"/>
      <c r="AX1582" s="3"/>
      <c r="AY1582" s="3"/>
      <c r="AZ1582" s="3"/>
      <c r="BA1582" s="3"/>
      <c r="BB1582" s="3"/>
      <c r="BC1582" s="3"/>
      <c r="BD1582" s="3"/>
      <c r="BE1582" s="3"/>
      <c r="BF1582" s="3"/>
      <c r="BG1582" s="3"/>
      <c r="BH1582" s="3"/>
      <c r="BI1582" s="3"/>
    </row>
    <row r="1583" ht="12.75" customHeight="1">
      <c r="A1583" s="294"/>
      <c r="B1583" s="294"/>
      <c r="C1583" s="3"/>
      <c r="D1583" s="3"/>
      <c r="E1583" s="3"/>
      <c r="F1583" s="3"/>
      <c r="G1583" s="3"/>
      <c r="H1583" s="193"/>
      <c r="I1583" s="163"/>
      <c r="J1583" s="3"/>
      <c r="K1583" s="5"/>
      <c r="L1583" s="6"/>
      <c r="M1583" s="6"/>
      <c r="N1583" s="291"/>
      <c r="O1583" s="285"/>
      <c r="P1583" s="6"/>
      <c r="Q1583" s="6"/>
      <c r="R1583" s="6"/>
      <c r="S1583" s="6"/>
      <c r="T1583" s="6"/>
      <c r="U1583" s="6"/>
      <c r="V1583" s="6"/>
      <c r="W1583" s="6"/>
      <c r="X1583" s="6"/>
      <c r="Y1583" s="6"/>
      <c r="Z1583" s="38" t="str">
        <f t="array" ref="Z1583">IFERROR(xlookup(C:C,'Follow up.1'!A:A,'Follow up.1'!AF:AF),"-")</f>
        <v>-</v>
      </c>
      <c r="AA1583" s="6"/>
      <c r="AB1583" s="6"/>
      <c r="AC1583" s="6"/>
      <c r="AD1583" s="6"/>
      <c r="AE1583" s="6"/>
      <c r="AF1583" s="6"/>
      <c r="AG1583" s="6"/>
      <c r="AH1583" s="6"/>
      <c r="AI1583" s="6"/>
      <c r="AJ1583" s="6"/>
      <c r="AK1583" s="6"/>
      <c r="AL1583" s="6"/>
      <c r="AM1583" s="6"/>
      <c r="AN1583" s="39" t="str">
        <f t="array" ref="AN1583">IFNA(TEXT(XLOOKUP(C:C,'Follow up.2'!B:B,'Follow up.2'!AF:AF), "mm/yyyy"), "-")</f>
        <v>-</v>
      </c>
      <c r="AO1583" s="6"/>
      <c r="AP1583" s="3"/>
      <c r="AQ1583" s="3"/>
      <c r="AR1583" s="3"/>
      <c r="AS1583" s="3"/>
      <c r="AT1583" s="3"/>
      <c r="AU1583" s="3"/>
      <c r="AV1583" s="3"/>
      <c r="AW1583" s="3"/>
      <c r="AX1583" s="3"/>
      <c r="AY1583" s="3"/>
      <c r="AZ1583" s="3"/>
      <c r="BA1583" s="3"/>
      <c r="BB1583" s="3"/>
      <c r="BC1583" s="3"/>
      <c r="BD1583" s="3"/>
      <c r="BE1583" s="3"/>
      <c r="BF1583" s="3"/>
      <c r="BG1583" s="3"/>
      <c r="BH1583" s="3"/>
      <c r="BI1583" s="3"/>
    </row>
    <row r="1584" ht="12.75" customHeight="1">
      <c r="A1584" s="294"/>
      <c r="B1584" s="294"/>
      <c r="C1584" s="3"/>
      <c r="D1584" s="3"/>
      <c r="E1584" s="3"/>
      <c r="F1584" s="3"/>
      <c r="G1584" s="3"/>
      <c r="H1584" s="193"/>
      <c r="I1584" s="163"/>
      <c r="J1584" s="3"/>
      <c r="K1584" s="5"/>
      <c r="L1584" s="6"/>
      <c r="M1584" s="6"/>
      <c r="N1584" s="291"/>
      <c r="O1584" s="285"/>
      <c r="P1584" s="6"/>
      <c r="Q1584" s="6"/>
      <c r="R1584" s="6"/>
      <c r="S1584" s="6"/>
      <c r="T1584" s="6"/>
      <c r="U1584" s="6"/>
      <c r="V1584" s="6"/>
      <c r="W1584" s="6"/>
      <c r="X1584" s="6"/>
      <c r="Y1584" s="6"/>
      <c r="Z1584" s="38" t="str">
        <f t="array" ref="Z1584">IFERROR(xlookup(C:C,'Follow up.1'!A:A,'Follow up.1'!AF:AF),"-")</f>
        <v>-</v>
      </c>
      <c r="AA1584" s="6"/>
      <c r="AB1584" s="6"/>
      <c r="AC1584" s="6"/>
      <c r="AD1584" s="6"/>
      <c r="AE1584" s="6"/>
      <c r="AF1584" s="6"/>
      <c r="AG1584" s="6"/>
      <c r="AH1584" s="6"/>
      <c r="AI1584" s="6"/>
      <c r="AJ1584" s="6"/>
      <c r="AK1584" s="6"/>
      <c r="AL1584" s="6"/>
      <c r="AM1584" s="6"/>
      <c r="AN1584" s="39" t="str">
        <f t="array" ref="AN1584">IFNA(TEXT(XLOOKUP(C:C,'Follow up.2'!B:B,'Follow up.2'!AF:AF), "mm/yyyy"), "-")</f>
        <v>-</v>
      </c>
      <c r="AO1584" s="6"/>
      <c r="AP1584" s="3"/>
      <c r="AQ1584" s="3"/>
      <c r="AR1584" s="3"/>
      <c r="AS1584" s="3"/>
      <c r="AT1584" s="3"/>
      <c r="AU1584" s="3"/>
      <c r="AV1584" s="3"/>
      <c r="AW1584" s="3"/>
      <c r="AX1584" s="3"/>
      <c r="AY1584" s="3"/>
      <c r="AZ1584" s="3"/>
      <c r="BA1584" s="3"/>
      <c r="BB1584" s="3"/>
      <c r="BC1584" s="3"/>
      <c r="BD1584" s="3"/>
      <c r="BE1584" s="3"/>
      <c r="BF1584" s="3"/>
      <c r="BG1584" s="3"/>
      <c r="BH1584" s="3"/>
      <c r="BI1584" s="3"/>
    </row>
    <row r="1585" ht="12.75" customHeight="1">
      <c r="A1585" s="294"/>
      <c r="B1585" s="294"/>
      <c r="C1585" s="3"/>
      <c r="D1585" s="3"/>
      <c r="E1585" s="3"/>
      <c r="F1585" s="3"/>
      <c r="G1585" s="3"/>
      <c r="H1585" s="193"/>
      <c r="I1585" s="163"/>
      <c r="J1585" s="3"/>
      <c r="K1585" s="5"/>
      <c r="L1585" s="6"/>
      <c r="M1585" s="6"/>
      <c r="N1585" s="291"/>
      <c r="O1585" s="285"/>
      <c r="P1585" s="6"/>
      <c r="Q1585" s="6"/>
      <c r="R1585" s="6"/>
      <c r="S1585" s="6"/>
      <c r="T1585" s="6"/>
      <c r="U1585" s="6"/>
      <c r="V1585" s="6"/>
      <c r="W1585" s="6"/>
      <c r="X1585" s="6"/>
      <c r="Y1585" s="6"/>
      <c r="Z1585" s="38" t="str">
        <f t="array" ref="Z1585">IFERROR(xlookup(C:C,'Follow up.1'!A:A,'Follow up.1'!AF:AF),"-")</f>
        <v>-</v>
      </c>
      <c r="AA1585" s="6"/>
      <c r="AB1585" s="6"/>
      <c r="AC1585" s="6"/>
      <c r="AD1585" s="6"/>
      <c r="AE1585" s="6"/>
      <c r="AF1585" s="6"/>
      <c r="AG1585" s="6"/>
      <c r="AH1585" s="6"/>
      <c r="AI1585" s="6"/>
      <c r="AJ1585" s="6"/>
      <c r="AK1585" s="6"/>
      <c r="AL1585" s="6"/>
      <c r="AM1585" s="6"/>
      <c r="AN1585" s="39" t="str">
        <f t="array" ref="AN1585">IFNA(TEXT(XLOOKUP(C:C,'Follow up.2'!B:B,'Follow up.2'!AF:AF), "mm/yyyy"), "-")</f>
        <v>-</v>
      </c>
      <c r="AO1585" s="6"/>
      <c r="AP1585" s="3"/>
      <c r="AQ1585" s="3"/>
      <c r="AR1585" s="3"/>
      <c r="AS1585" s="3"/>
      <c r="AT1585" s="3"/>
      <c r="AU1585" s="3"/>
      <c r="AV1585" s="3"/>
      <c r="AW1585" s="3"/>
      <c r="AX1585" s="3"/>
      <c r="AY1585" s="3"/>
      <c r="AZ1585" s="3"/>
      <c r="BA1585" s="3"/>
      <c r="BB1585" s="3"/>
      <c r="BC1585" s="3"/>
      <c r="BD1585" s="3"/>
      <c r="BE1585" s="3"/>
      <c r="BF1585" s="3"/>
      <c r="BG1585" s="3"/>
      <c r="BH1585" s="3"/>
      <c r="BI1585" s="3"/>
    </row>
    <row r="1586" ht="12.75" customHeight="1">
      <c r="A1586" s="294"/>
      <c r="B1586" s="294"/>
      <c r="C1586" s="3"/>
      <c r="D1586" s="3"/>
      <c r="E1586" s="3"/>
      <c r="F1586" s="3"/>
      <c r="G1586" s="3"/>
      <c r="H1586" s="193"/>
      <c r="I1586" s="163"/>
      <c r="J1586" s="3"/>
      <c r="K1586" s="5"/>
      <c r="L1586" s="6"/>
      <c r="M1586" s="6"/>
      <c r="N1586" s="291"/>
      <c r="O1586" s="285"/>
      <c r="P1586" s="6"/>
      <c r="Q1586" s="6"/>
      <c r="R1586" s="6"/>
      <c r="S1586" s="6"/>
      <c r="T1586" s="6"/>
      <c r="U1586" s="6"/>
      <c r="V1586" s="6"/>
      <c r="W1586" s="6"/>
      <c r="X1586" s="6"/>
      <c r="Y1586" s="6"/>
      <c r="Z1586" s="38" t="str">
        <f t="array" ref="Z1586">IFERROR(xlookup(C:C,'Follow up.1'!A:A,'Follow up.1'!AF:AF),"-")</f>
        <v>-</v>
      </c>
      <c r="AA1586" s="6"/>
      <c r="AB1586" s="6"/>
      <c r="AC1586" s="6"/>
      <c r="AD1586" s="6"/>
      <c r="AE1586" s="6"/>
      <c r="AF1586" s="6"/>
      <c r="AG1586" s="6"/>
      <c r="AH1586" s="6"/>
      <c r="AI1586" s="6"/>
      <c r="AJ1586" s="6"/>
      <c r="AK1586" s="6"/>
      <c r="AL1586" s="6"/>
      <c r="AM1586" s="6"/>
      <c r="AN1586" s="39" t="str">
        <f t="array" ref="AN1586">IFNA(TEXT(XLOOKUP(C:C,'Follow up.2'!B:B,'Follow up.2'!AF:AF), "mm/yyyy"), "-")</f>
        <v>-</v>
      </c>
      <c r="AO1586" s="6"/>
      <c r="AP1586" s="3"/>
      <c r="AQ1586" s="3"/>
      <c r="AR1586" s="3"/>
      <c r="AS1586" s="3"/>
      <c r="AT1586" s="3"/>
      <c r="AU1586" s="3"/>
      <c r="AV1586" s="3"/>
      <c r="AW1586" s="3"/>
      <c r="AX1586" s="3"/>
      <c r="AY1586" s="3"/>
      <c r="AZ1586" s="3"/>
      <c r="BA1586" s="3"/>
      <c r="BB1586" s="3"/>
      <c r="BC1586" s="3"/>
      <c r="BD1586" s="3"/>
      <c r="BE1586" s="3"/>
      <c r="BF1586" s="3"/>
      <c r="BG1586" s="3"/>
      <c r="BH1586" s="3"/>
      <c r="BI1586" s="3"/>
    </row>
    <row r="1587" ht="12.75" customHeight="1">
      <c r="A1587" s="294"/>
      <c r="B1587" s="294"/>
      <c r="C1587" s="3"/>
      <c r="D1587" s="3"/>
      <c r="E1587" s="3"/>
      <c r="F1587" s="3"/>
      <c r="G1587" s="3"/>
      <c r="H1587" s="193"/>
      <c r="I1587" s="163"/>
      <c r="J1587" s="3"/>
      <c r="K1587" s="5"/>
      <c r="L1587" s="6"/>
      <c r="M1587" s="6"/>
      <c r="N1587" s="297"/>
      <c r="O1587" s="285"/>
      <c r="P1587" s="6"/>
      <c r="Q1587" s="6"/>
      <c r="R1587" s="6"/>
      <c r="S1587" s="6"/>
      <c r="T1587" s="6"/>
      <c r="U1587" s="6"/>
      <c r="V1587" s="6"/>
      <c r="W1587" s="6"/>
      <c r="X1587" s="6"/>
      <c r="Y1587" s="6"/>
      <c r="Z1587" s="38" t="str">
        <f t="array" ref="Z1587">IFERROR(xlookup(C:C,'Follow up.1'!A:A,'Follow up.1'!AF:AF),"-")</f>
        <v>-</v>
      </c>
      <c r="AA1587" s="6"/>
      <c r="AB1587" s="6"/>
      <c r="AC1587" s="6"/>
      <c r="AD1587" s="6"/>
      <c r="AE1587" s="6"/>
      <c r="AF1587" s="6"/>
      <c r="AG1587" s="6"/>
      <c r="AH1587" s="6"/>
      <c r="AI1587" s="6"/>
      <c r="AJ1587" s="6"/>
      <c r="AK1587" s="6"/>
      <c r="AL1587" s="6"/>
      <c r="AM1587" s="6"/>
      <c r="AN1587" s="39" t="str">
        <f t="array" ref="AN1587">IFNA(TEXT(XLOOKUP(C:C,'Follow up.2'!B:B,'Follow up.2'!AF:AF), "mm/yyyy"), "-")</f>
        <v>-</v>
      </c>
      <c r="AO1587" s="6"/>
      <c r="AP1587" s="3"/>
      <c r="AQ1587" s="3"/>
      <c r="AR1587" s="3"/>
      <c r="AS1587" s="3"/>
      <c r="AT1587" s="3"/>
      <c r="AU1587" s="3"/>
      <c r="AV1587" s="3"/>
      <c r="AW1587" s="3"/>
      <c r="AX1587" s="3"/>
      <c r="AY1587" s="3"/>
      <c r="AZ1587" s="3"/>
      <c r="BA1587" s="3"/>
      <c r="BB1587" s="3"/>
      <c r="BC1587" s="3"/>
      <c r="BD1587" s="3"/>
      <c r="BE1587" s="3"/>
      <c r="BF1587" s="3"/>
      <c r="BG1587" s="3"/>
      <c r="BH1587" s="3"/>
      <c r="BI1587" s="3"/>
    </row>
    <row r="1588" ht="12.75" customHeight="1">
      <c r="A1588" s="294"/>
      <c r="B1588" s="294"/>
      <c r="C1588" s="3"/>
      <c r="D1588" s="3"/>
      <c r="E1588" s="3"/>
      <c r="F1588" s="3"/>
      <c r="G1588" s="3"/>
      <c r="H1588" s="193"/>
      <c r="I1588" s="163"/>
      <c r="J1588" s="3"/>
      <c r="K1588" s="5"/>
      <c r="L1588" s="6"/>
      <c r="M1588" s="6"/>
      <c r="N1588" s="291"/>
      <c r="O1588" s="285"/>
      <c r="P1588" s="6"/>
      <c r="Q1588" s="6"/>
      <c r="R1588" s="6"/>
      <c r="S1588" s="6"/>
      <c r="T1588" s="6"/>
      <c r="U1588" s="6"/>
      <c r="V1588" s="6"/>
      <c r="W1588" s="6"/>
      <c r="X1588" s="6"/>
      <c r="Y1588" s="6"/>
      <c r="Z1588" s="38" t="str">
        <f t="array" ref="Z1588">IFERROR(xlookup(C:C,'Follow up.1'!A:A,'Follow up.1'!AF:AF),"-")</f>
        <v>-</v>
      </c>
      <c r="AA1588" s="6"/>
      <c r="AB1588" s="6"/>
      <c r="AC1588" s="6"/>
      <c r="AD1588" s="6"/>
      <c r="AE1588" s="6"/>
      <c r="AF1588" s="6"/>
      <c r="AG1588" s="6"/>
      <c r="AH1588" s="6"/>
      <c r="AI1588" s="6"/>
      <c r="AJ1588" s="6"/>
      <c r="AK1588" s="6"/>
      <c r="AL1588" s="6"/>
      <c r="AM1588" s="6"/>
      <c r="AN1588" s="39" t="str">
        <f t="array" ref="AN1588">IFNA(TEXT(XLOOKUP(C:C,'Follow up.2'!B:B,'Follow up.2'!AF:AF), "mm/yyyy"), "-")</f>
        <v>-</v>
      </c>
      <c r="AO1588" s="6"/>
      <c r="AP1588" s="3"/>
      <c r="AQ1588" s="3"/>
      <c r="AR1588" s="3"/>
      <c r="AS1588" s="3"/>
      <c r="AT1588" s="3"/>
      <c r="AU1588" s="3"/>
      <c r="AV1588" s="3"/>
      <c r="AW1588" s="3"/>
      <c r="AX1588" s="3"/>
      <c r="AY1588" s="3"/>
      <c r="AZ1588" s="3"/>
      <c r="BA1588" s="3"/>
      <c r="BB1588" s="3"/>
      <c r="BC1588" s="3"/>
      <c r="BD1588" s="3"/>
      <c r="BE1588" s="3"/>
      <c r="BF1588" s="3"/>
      <c r="BG1588" s="3"/>
      <c r="BH1588" s="3"/>
      <c r="BI1588" s="3"/>
    </row>
    <row r="1589" ht="12.75" customHeight="1">
      <c r="A1589" s="294"/>
      <c r="B1589" s="294"/>
      <c r="C1589" s="3"/>
      <c r="D1589" s="3"/>
      <c r="E1589" s="3"/>
      <c r="F1589" s="3"/>
      <c r="G1589" s="3"/>
      <c r="H1589" s="193"/>
      <c r="I1589" s="163"/>
      <c r="J1589" s="3"/>
      <c r="K1589" s="5"/>
      <c r="L1589" s="6"/>
      <c r="M1589" s="6"/>
      <c r="N1589" s="291"/>
      <c r="O1589" s="285"/>
      <c r="P1589" s="6"/>
      <c r="Q1589" s="6"/>
      <c r="R1589" s="6"/>
      <c r="S1589" s="6"/>
      <c r="T1589" s="6"/>
      <c r="U1589" s="6"/>
      <c r="V1589" s="6"/>
      <c r="W1589" s="6"/>
      <c r="X1589" s="6"/>
      <c r="Y1589" s="6"/>
      <c r="Z1589" s="38" t="str">
        <f t="array" ref="Z1589">IFERROR(xlookup(C:C,'Follow up.1'!A:A,'Follow up.1'!AF:AF),"-")</f>
        <v>-</v>
      </c>
      <c r="AA1589" s="6"/>
      <c r="AB1589" s="6"/>
      <c r="AC1589" s="6"/>
      <c r="AD1589" s="6"/>
      <c r="AE1589" s="6"/>
      <c r="AF1589" s="6"/>
      <c r="AG1589" s="6"/>
      <c r="AH1589" s="6"/>
      <c r="AI1589" s="6"/>
      <c r="AJ1589" s="6"/>
      <c r="AK1589" s="6"/>
      <c r="AL1589" s="6"/>
      <c r="AM1589" s="6"/>
      <c r="AN1589" s="39" t="str">
        <f t="array" ref="AN1589">IFNA(TEXT(XLOOKUP(C:C,'Follow up.2'!B:B,'Follow up.2'!AF:AF), "mm/yyyy"), "-")</f>
        <v>-</v>
      </c>
      <c r="AO1589" s="6"/>
      <c r="AP1589" s="3"/>
      <c r="AQ1589" s="3"/>
      <c r="AR1589" s="3"/>
      <c r="AS1589" s="3"/>
      <c r="AT1589" s="3"/>
      <c r="AU1589" s="3"/>
      <c r="AV1589" s="3"/>
      <c r="AW1589" s="3"/>
      <c r="AX1589" s="3"/>
      <c r="AY1589" s="3"/>
      <c r="AZ1589" s="3"/>
      <c r="BA1589" s="3"/>
      <c r="BB1589" s="3"/>
      <c r="BC1589" s="3"/>
      <c r="BD1589" s="3"/>
      <c r="BE1589" s="3"/>
      <c r="BF1589" s="3"/>
      <c r="BG1589" s="3"/>
      <c r="BH1589" s="3"/>
      <c r="BI1589" s="3"/>
    </row>
    <row r="1590" ht="12.75" customHeight="1">
      <c r="A1590" s="294"/>
      <c r="B1590" s="294"/>
      <c r="C1590" s="3"/>
      <c r="D1590" s="3"/>
      <c r="E1590" s="3"/>
      <c r="F1590" s="3"/>
      <c r="G1590" s="3"/>
      <c r="H1590" s="193"/>
      <c r="I1590" s="163"/>
      <c r="J1590" s="3"/>
      <c r="K1590" s="5"/>
      <c r="L1590" s="6"/>
      <c r="M1590" s="6"/>
      <c r="N1590" s="291"/>
      <c r="O1590" s="285"/>
      <c r="P1590" s="6"/>
      <c r="Q1590" s="6"/>
      <c r="R1590" s="6"/>
      <c r="S1590" s="6"/>
      <c r="T1590" s="6"/>
      <c r="U1590" s="6"/>
      <c r="V1590" s="6"/>
      <c r="W1590" s="6"/>
      <c r="X1590" s="6"/>
      <c r="Y1590" s="6"/>
      <c r="Z1590" s="38" t="str">
        <f t="array" ref="Z1590">IFERROR(xlookup(C:C,'Follow up.1'!A:A,'Follow up.1'!AF:AF),"-")</f>
        <v>-</v>
      </c>
      <c r="AA1590" s="6"/>
      <c r="AB1590" s="6"/>
      <c r="AC1590" s="6"/>
      <c r="AD1590" s="6"/>
      <c r="AE1590" s="6"/>
      <c r="AF1590" s="6"/>
      <c r="AG1590" s="6"/>
      <c r="AH1590" s="6"/>
      <c r="AI1590" s="6"/>
      <c r="AJ1590" s="6"/>
      <c r="AK1590" s="6"/>
      <c r="AL1590" s="6"/>
      <c r="AM1590" s="6"/>
      <c r="AN1590" s="39" t="str">
        <f t="array" ref="AN1590">IFNA(TEXT(XLOOKUP(C:C,'Follow up.2'!B:B,'Follow up.2'!AF:AF), "mm/yyyy"), "-")</f>
        <v>-</v>
      </c>
      <c r="AO1590" s="6"/>
      <c r="AP1590" s="3"/>
      <c r="AQ1590" s="3"/>
      <c r="AR1590" s="3"/>
      <c r="AS1590" s="3"/>
      <c r="AT1590" s="3"/>
      <c r="AU1590" s="3"/>
      <c r="AV1590" s="3"/>
      <c r="AW1590" s="3"/>
      <c r="AX1590" s="3"/>
      <c r="AY1590" s="3"/>
      <c r="AZ1590" s="3"/>
      <c r="BA1590" s="3"/>
      <c r="BB1590" s="3"/>
      <c r="BC1590" s="3"/>
      <c r="BD1590" s="3"/>
      <c r="BE1590" s="3"/>
      <c r="BF1590" s="3"/>
      <c r="BG1590" s="3"/>
      <c r="BH1590" s="3"/>
      <c r="BI1590" s="3"/>
    </row>
    <row r="1591" ht="12.75" customHeight="1">
      <c r="A1591" s="294"/>
      <c r="B1591" s="294"/>
      <c r="C1591" s="3"/>
      <c r="D1591" s="3"/>
      <c r="E1591" s="3"/>
      <c r="F1591" s="3"/>
      <c r="G1591" s="3"/>
      <c r="H1591" s="193"/>
      <c r="I1591" s="163"/>
      <c r="J1591" s="3"/>
      <c r="K1591" s="5"/>
      <c r="L1591" s="6"/>
      <c r="M1591" s="6"/>
      <c r="N1591" s="291"/>
      <c r="O1591" s="285"/>
      <c r="P1591" s="6"/>
      <c r="Q1591" s="6"/>
      <c r="R1591" s="6"/>
      <c r="S1591" s="6"/>
      <c r="T1591" s="6"/>
      <c r="U1591" s="6"/>
      <c r="V1591" s="6"/>
      <c r="W1591" s="6"/>
      <c r="X1591" s="6"/>
      <c r="Y1591" s="6"/>
      <c r="Z1591" s="38" t="str">
        <f t="array" ref="Z1591">IFERROR(xlookup(C:C,'Follow up.1'!A:A,'Follow up.1'!AF:AF),"-")</f>
        <v>-</v>
      </c>
      <c r="AA1591" s="6"/>
      <c r="AB1591" s="6"/>
      <c r="AC1591" s="6"/>
      <c r="AD1591" s="6"/>
      <c r="AE1591" s="6"/>
      <c r="AF1591" s="6"/>
      <c r="AG1591" s="6"/>
      <c r="AH1591" s="6"/>
      <c r="AI1591" s="6"/>
      <c r="AJ1591" s="6"/>
      <c r="AK1591" s="6"/>
      <c r="AL1591" s="6"/>
      <c r="AM1591" s="6"/>
      <c r="AN1591" s="39" t="str">
        <f t="array" ref="AN1591">IFNA(TEXT(XLOOKUP(C:C,'Follow up.2'!B:B,'Follow up.2'!AF:AF), "mm/yyyy"), "-")</f>
        <v>-</v>
      </c>
      <c r="AO1591" s="6"/>
      <c r="AP1591" s="3"/>
      <c r="AQ1591" s="3"/>
      <c r="AR1591" s="3"/>
      <c r="AS1591" s="3"/>
      <c r="AT1591" s="3"/>
      <c r="AU1591" s="3"/>
      <c r="AV1591" s="3"/>
      <c r="AW1591" s="3"/>
      <c r="AX1591" s="3"/>
      <c r="AY1591" s="3"/>
      <c r="AZ1591" s="3"/>
      <c r="BA1591" s="3"/>
      <c r="BB1591" s="3"/>
      <c r="BC1591" s="3"/>
      <c r="BD1591" s="3"/>
      <c r="BE1591" s="3"/>
      <c r="BF1591" s="3"/>
      <c r="BG1591" s="3"/>
      <c r="BH1591" s="3"/>
      <c r="BI1591" s="3"/>
    </row>
    <row r="1592" ht="12.75" customHeight="1">
      <c r="A1592" s="294"/>
      <c r="B1592" s="294"/>
      <c r="C1592" s="3"/>
      <c r="D1592" s="3"/>
      <c r="E1592" s="3"/>
      <c r="F1592" s="3"/>
      <c r="G1592" s="3"/>
      <c r="H1592" s="193"/>
      <c r="I1592" s="163"/>
      <c r="J1592" s="3"/>
      <c r="K1592" s="5"/>
      <c r="L1592" s="6"/>
      <c r="M1592" s="6"/>
      <c r="N1592" s="291"/>
      <c r="O1592" s="285"/>
      <c r="P1592" s="6"/>
      <c r="Q1592" s="6"/>
      <c r="R1592" s="6"/>
      <c r="S1592" s="6"/>
      <c r="T1592" s="6"/>
      <c r="U1592" s="6"/>
      <c r="V1592" s="6"/>
      <c r="W1592" s="6"/>
      <c r="X1592" s="6"/>
      <c r="Y1592" s="6"/>
      <c r="Z1592" s="38" t="str">
        <f t="array" ref="Z1592">IFERROR(xlookup(C:C,'Follow up.1'!A:A,'Follow up.1'!AF:AF),"-")</f>
        <v>-</v>
      </c>
      <c r="AA1592" s="6"/>
      <c r="AB1592" s="6"/>
      <c r="AC1592" s="6"/>
      <c r="AD1592" s="6"/>
      <c r="AE1592" s="6"/>
      <c r="AF1592" s="6"/>
      <c r="AG1592" s="6"/>
      <c r="AH1592" s="6"/>
      <c r="AI1592" s="6"/>
      <c r="AJ1592" s="6"/>
      <c r="AK1592" s="6"/>
      <c r="AL1592" s="6"/>
      <c r="AM1592" s="6"/>
      <c r="AN1592" s="39" t="str">
        <f t="array" ref="AN1592">IFNA(TEXT(XLOOKUP(C:C,'Follow up.2'!B:B,'Follow up.2'!AF:AF), "mm/yyyy"), "-")</f>
        <v>-</v>
      </c>
      <c r="AO1592" s="6"/>
      <c r="AP1592" s="3"/>
      <c r="AQ1592" s="3"/>
      <c r="AR1592" s="3"/>
      <c r="AS1592" s="3"/>
      <c r="AT1592" s="3"/>
      <c r="AU1592" s="3"/>
      <c r="AV1592" s="3"/>
      <c r="AW1592" s="3"/>
      <c r="AX1592" s="3"/>
      <c r="AY1592" s="3"/>
      <c r="AZ1592" s="3"/>
      <c r="BA1592" s="3"/>
      <c r="BB1592" s="3"/>
      <c r="BC1592" s="3"/>
      <c r="BD1592" s="3"/>
      <c r="BE1592" s="3"/>
      <c r="BF1592" s="3"/>
      <c r="BG1592" s="3"/>
      <c r="BH1592" s="3"/>
      <c r="BI1592" s="3"/>
    </row>
    <row r="1593" ht="12.75" customHeight="1">
      <c r="A1593" s="294"/>
      <c r="B1593" s="294"/>
      <c r="C1593" s="3"/>
      <c r="D1593" s="3"/>
      <c r="E1593" s="3"/>
      <c r="F1593" s="3"/>
      <c r="G1593" s="3"/>
      <c r="H1593" s="193"/>
      <c r="I1593" s="163"/>
      <c r="J1593" s="3"/>
      <c r="K1593" s="5"/>
      <c r="L1593" s="6"/>
      <c r="M1593" s="6"/>
      <c r="N1593" s="291"/>
      <c r="O1593" s="285"/>
      <c r="P1593" s="6"/>
      <c r="Q1593" s="6"/>
      <c r="R1593" s="6"/>
      <c r="S1593" s="6"/>
      <c r="T1593" s="6"/>
      <c r="U1593" s="6"/>
      <c r="V1593" s="6"/>
      <c r="W1593" s="6"/>
      <c r="X1593" s="6"/>
      <c r="Y1593" s="6"/>
      <c r="Z1593" s="38" t="str">
        <f t="array" ref="Z1593">IFERROR(xlookup(C:C,'Follow up.1'!A:A,'Follow up.1'!AF:AF),"-")</f>
        <v>-</v>
      </c>
      <c r="AA1593" s="6"/>
      <c r="AB1593" s="6"/>
      <c r="AC1593" s="6"/>
      <c r="AD1593" s="6"/>
      <c r="AE1593" s="6"/>
      <c r="AF1593" s="6"/>
      <c r="AG1593" s="6"/>
      <c r="AH1593" s="6"/>
      <c r="AI1593" s="6"/>
      <c r="AJ1593" s="6"/>
      <c r="AK1593" s="6"/>
      <c r="AL1593" s="6"/>
      <c r="AM1593" s="6"/>
      <c r="AN1593" s="39" t="str">
        <f t="array" ref="AN1593">IFNA(TEXT(XLOOKUP(C:C,'Follow up.2'!B:B,'Follow up.2'!AF:AF), "mm/yyyy"), "-")</f>
        <v>-</v>
      </c>
      <c r="AO1593" s="6"/>
      <c r="AP1593" s="3"/>
      <c r="AQ1593" s="3"/>
      <c r="AR1593" s="3"/>
      <c r="AS1593" s="3"/>
      <c r="AT1593" s="3"/>
      <c r="AU1593" s="3"/>
      <c r="AV1593" s="3"/>
      <c r="AW1593" s="3"/>
      <c r="AX1593" s="3"/>
      <c r="AY1593" s="3"/>
      <c r="AZ1593" s="3"/>
      <c r="BA1593" s="3"/>
      <c r="BB1593" s="3"/>
      <c r="BC1593" s="3"/>
      <c r="BD1593" s="3"/>
      <c r="BE1593" s="3"/>
      <c r="BF1593" s="3"/>
      <c r="BG1593" s="3"/>
      <c r="BH1593" s="3"/>
      <c r="BI1593" s="3"/>
    </row>
    <row r="1594" ht="12.75" customHeight="1">
      <c r="A1594" s="294"/>
      <c r="B1594" s="294"/>
      <c r="C1594" s="3"/>
      <c r="D1594" s="3"/>
      <c r="E1594" s="3"/>
      <c r="F1594" s="3"/>
      <c r="G1594" s="3"/>
      <c r="H1594" s="193"/>
      <c r="I1594" s="163"/>
      <c r="J1594" s="3"/>
      <c r="K1594" s="5"/>
      <c r="L1594" s="6"/>
      <c r="M1594" s="6"/>
      <c r="N1594" s="291"/>
      <c r="O1594" s="285"/>
      <c r="P1594" s="6"/>
      <c r="Q1594" s="6"/>
      <c r="R1594" s="6"/>
      <c r="S1594" s="6"/>
      <c r="T1594" s="6"/>
      <c r="U1594" s="6"/>
      <c r="V1594" s="6"/>
      <c r="W1594" s="6"/>
      <c r="X1594" s="6"/>
      <c r="Y1594" s="6"/>
      <c r="Z1594" s="38" t="str">
        <f t="array" ref="Z1594">IFERROR(xlookup(C:C,'Follow up.1'!A:A,'Follow up.1'!AF:AF),"-")</f>
        <v>-</v>
      </c>
      <c r="AA1594" s="6"/>
      <c r="AB1594" s="6"/>
      <c r="AC1594" s="6"/>
      <c r="AD1594" s="6"/>
      <c r="AE1594" s="6"/>
      <c r="AF1594" s="6"/>
      <c r="AG1594" s="6"/>
      <c r="AH1594" s="6"/>
      <c r="AI1594" s="6"/>
      <c r="AJ1594" s="6"/>
      <c r="AK1594" s="6"/>
      <c r="AL1594" s="6"/>
      <c r="AM1594" s="6"/>
      <c r="AN1594" s="39" t="str">
        <f t="array" ref="AN1594">IFNA(TEXT(XLOOKUP(C:C,'Follow up.2'!B:B,'Follow up.2'!AF:AF), "mm/yyyy"), "-")</f>
        <v>-</v>
      </c>
      <c r="AO1594" s="6"/>
      <c r="AP1594" s="3"/>
      <c r="AQ1594" s="3"/>
      <c r="AR1594" s="3"/>
      <c r="AS1594" s="3"/>
      <c r="AT1594" s="3"/>
      <c r="AU1594" s="3"/>
      <c r="AV1594" s="3"/>
      <c r="AW1594" s="3"/>
      <c r="AX1594" s="3"/>
      <c r="AY1594" s="3"/>
      <c r="AZ1594" s="3"/>
      <c r="BA1594" s="3"/>
      <c r="BB1594" s="3"/>
      <c r="BC1594" s="3"/>
      <c r="BD1594" s="3"/>
      <c r="BE1594" s="3"/>
      <c r="BF1594" s="3"/>
      <c r="BG1594" s="3"/>
      <c r="BH1594" s="3"/>
      <c r="BI1594" s="3"/>
    </row>
    <row r="1595" ht="12.75" customHeight="1">
      <c r="A1595" s="294"/>
      <c r="B1595" s="294"/>
      <c r="C1595" s="3"/>
      <c r="D1595" s="3"/>
      <c r="E1595" s="3"/>
      <c r="F1595" s="3"/>
      <c r="G1595" s="3"/>
      <c r="H1595" s="193"/>
      <c r="I1595" s="163"/>
      <c r="J1595" s="3"/>
      <c r="K1595" s="5"/>
      <c r="L1595" s="6"/>
      <c r="M1595" s="6"/>
      <c r="N1595" s="291"/>
      <c r="O1595" s="285"/>
      <c r="P1595" s="6"/>
      <c r="Q1595" s="6"/>
      <c r="R1595" s="6"/>
      <c r="S1595" s="6"/>
      <c r="T1595" s="6"/>
      <c r="U1595" s="6"/>
      <c r="V1595" s="6"/>
      <c r="W1595" s="6"/>
      <c r="X1595" s="6"/>
      <c r="Y1595" s="6"/>
      <c r="Z1595" s="38" t="str">
        <f t="array" ref="Z1595">IFERROR(xlookup(C:C,'Follow up.1'!A:A,'Follow up.1'!AF:AF),"-")</f>
        <v>-</v>
      </c>
      <c r="AA1595" s="6"/>
      <c r="AB1595" s="6"/>
      <c r="AC1595" s="6"/>
      <c r="AD1595" s="6"/>
      <c r="AE1595" s="6"/>
      <c r="AF1595" s="6"/>
      <c r="AG1595" s="6"/>
      <c r="AH1595" s="6"/>
      <c r="AI1595" s="6"/>
      <c r="AJ1595" s="6"/>
      <c r="AK1595" s="6"/>
      <c r="AL1595" s="6"/>
      <c r="AM1595" s="6"/>
      <c r="AN1595" s="39" t="str">
        <f t="array" ref="AN1595">IFNA(TEXT(XLOOKUP(C:C,'Follow up.2'!B:B,'Follow up.2'!AF:AF), "mm/yyyy"), "-")</f>
        <v>-</v>
      </c>
      <c r="AO1595" s="6"/>
      <c r="AP1595" s="3"/>
      <c r="AQ1595" s="3"/>
      <c r="AR1595" s="3"/>
      <c r="AS1595" s="3"/>
      <c r="AT1595" s="3"/>
      <c r="AU1595" s="3"/>
      <c r="AV1595" s="3"/>
      <c r="AW1595" s="3"/>
      <c r="AX1595" s="3"/>
      <c r="AY1595" s="3"/>
      <c r="AZ1595" s="3"/>
      <c r="BA1595" s="3"/>
      <c r="BB1595" s="3"/>
      <c r="BC1595" s="3"/>
      <c r="BD1595" s="3"/>
      <c r="BE1595" s="3"/>
      <c r="BF1595" s="3"/>
      <c r="BG1595" s="3"/>
      <c r="BH1595" s="3"/>
      <c r="BI1595" s="3"/>
    </row>
    <row r="1596" ht="12.75" customHeight="1">
      <c r="A1596" s="294"/>
      <c r="B1596" s="294"/>
      <c r="C1596" s="3"/>
      <c r="D1596" s="3"/>
      <c r="E1596" s="3"/>
      <c r="F1596" s="3"/>
      <c r="G1596" s="3"/>
      <c r="H1596" s="193"/>
      <c r="I1596" s="163"/>
      <c r="J1596" s="3"/>
      <c r="K1596" s="5"/>
      <c r="L1596" s="6"/>
      <c r="M1596" s="6"/>
      <c r="N1596" s="291"/>
      <c r="O1596" s="285"/>
      <c r="P1596" s="6"/>
      <c r="Q1596" s="6"/>
      <c r="R1596" s="6"/>
      <c r="S1596" s="6"/>
      <c r="T1596" s="6"/>
      <c r="U1596" s="6"/>
      <c r="V1596" s="6"/>
      <c r="W1596" s="6"/>
      <c r="X1596" s="6"/>
      <c r="Y1596" s="6"/>
      <c r="Z1596" s="38" t="str">
        <f t="array" ref="Z1596">IFERROR(xlookup(C:C,'Follow up.1'!A:A,'Follow up.1'!AF:AF),"-")</f>
        <v>-</v>
      </c>
      <c r="AA1596" s="6"/>
      <c r="AB1596" s="6"/>
      <c r="AC1596" s="6"/>
      <c r="AD1596" s="6"/>
      <c r="AE1596" s="6"/>
      <c r="AF1596" s="6"/>
      <c r="AG1596" s="6"/>
      <c r="AH1596" s="6"/>
      <c r="AI1596" s="6"/>
      <c r="AJ1596" s="6"/>
      <c r="AK1596" s="6"/>
      <c r="AL1596" s="6"/>
      <c r="AM1596" s="6"/>
      <c r="AN1596" s="39" t="str">
        <f t="array" ref="AN1596">IFNA(TEXT(XLOOKUP(C:C,'Follow up.2'!B:B,'Follow up.2'!AF:AF), "mm/yyyy"), "-")</f>
        <v>-</v>
      </c>
      <c r="AO1596" s="6"/>
      <c r="AP1596" s="3"/>
      <c r="AQ1596" s="3"/>
      <c r="AR1596" s="3"/>
      <c r="AS1596" s="3"/>
      <c r="AT1596" s="3"/>
      <c r="AU1596" s="3"/>
      <c r="AV1596" s="3"/>
      <c r="AW1596" s="3"/>
      <c r="AX1596" s="3"/>
      <c r="AY1596" s="3"/>
      <c r="AZ1596" s="3"/>
      <c r="BA1596" s="3"/>
      <c r="BB1596" s="3"/>
      <c r="BC1596" s="3"/>
      <c r="BD1596" s="3"/>
      <c r="BE1596" s="3"/>
      <c r="BF1596" s="3"/>
      <c r="BG1596" s="3"/>
      <c r="BH1596" s="3"/>
      <c r="BI1596" s="3"/>
    </row>
    <row r="1597" ht="12.75" customHeight="1">
      <c r="A1597" s="294"/>
      <c r="B1597" s="294"/>
      <c r="C1597" s="3"/>
      <c r="D1597" s="3"/>
      <c r="E1597" s="3"/>
      <c r="F1597" s="3"/>
      <c r="G1597" s="3"/>
      <c r="H1597" s="193"/>
      <c r="I1597" s="163"/>
      <c r="J1597" s="3"/>
      <c r="K1597" s="5"/>
      <c r="L1597" s="6"/>
      <c r="M1597" s="6"/>
      <c r="N1597" s="291"/>
      <c r="O1597" s="285"/>
      <c r="P1597" s="6"/>
      <c r="Q1597" s="6"/>
      <c r="R1597" s="6"/>
      <c r="S1597" s="6"/>
      <c r="T1597" s="6"/>
      <c r="U1597" s="6"/>
      <c r="V1597" s="6"/>
      <c r="W1597" s="6"/>
      <c r="X1597" s="6"/>
      <c r="Y1597" s="6"/>
      <c r="Z1597" s="38" t="str">
        <f t="array" ref="Z1597">IFERROR(xlookup(C:C,'Follow up.1'!A:A,'Follow up.1'!AF:AF),"-")</f>
        <v>-</v>
      </c>
      <c r="AA1597" s="6"/>
      <c r="AB1597" s="6"/>
      <c r="AC1597" s="6"/>
      <c r="AD1597" s="6"/>
      <c r="AE1597" s="6"/>
      <c r="AF1597" s="6"/>
      <c r="AG1597" s="6"/>
      <c r="AH1597" s="6"/>
      <c r="AI1597" s="6"/>
      <c r="AJ1597" s="6"/>
      <c r="AK1597" s="6"/>
      <c r="AL1597" s="6"/>
      <c r="AM1597" s="6"/>
      <c r="AN1597" s="39" t="str">
        <f t="array" ref="AN1597">IFNA(TEXT(XLOOKUP(C:C,'Follow up.2'!B:B,'Follow up.2'!AF:AF), "mm/yyyy"), "-")</f>
        <v>-</v>
      </c>
      <c r="AO1597" s="6"/>
      <c r="AP1597" s="3"/>
      <c r="AQ1597" s="3"/>
      <c r="AR1597" s="3"/>
      <c r="AS1597" s="3"/>
      <c r="AT1597" s="3"/>
      <c r="AU1597" s="3"/>
      <c r="AV1597" s="3"/>
      <c r="AW1597" s="3"/>
      <c r="AX1597" s="3"/>
      <c r="AY1597" s="3"/>
      <c r="AZ1597" s="3"/>
      <c r="BA1597" s="3"/>
      <c r="BB1597" s="3"/>
      <c r="BC1597" s="3"/>
      <c r="BD1597" s="3"/>
      <c r="BE1597" s="3"/>
      <c r="BF1597" s="3"/>
      <c r="BG1597" s="3"/>
      <c r="BH1597" s="3"/>
      <c r="BI1597" s="3"/>
    </row>
    <row r="1598" ht="12.75" customHeight="1">
      <c r="A1598" s="294"/>
      <c r="B1598" s="294"/>
      <c r="C1598" s="3"/>
      <c r="D1598" s="3"/>
      <c r="E1598" s="3"/>
      <c r="F1598" s="3"/>
      <c r="G1598" s="3"/>
      <c r="H1598" s="193"/>
      <c r="I1598" s="163"/>
      <c r="J1598" s="3"/>
      <c r="K1598" s="5"/>
      <c r="L1598" s="6"/>
      <c r="M1598" s="6"/>
      <c r="N1598" s="291"/>
      <c r="O1598" s="285"/>
      <c r="P1598" s="6"/>
      <c r="Q1598" s="6"/>
      <c r="R1598" s="6"/>
      <c r="S1598" s="6"/>
      <c r="T1598" s="6"/>
      <c r="U1598" s="6"/>
      <c r="V1598" s="6"/>
      <c r="W1598" s="6"/>
      <c r="X1598" s="6"/>
      <c r="Y1598" s="6"/>
      <c r="Z1598" s="38" t="str">
        <f t="array" ref="Z1598">IFERROR(xlookup(C:C,'Follow up.1'!A:A,'Follow up.1'!AF:AF),"-")</f>
        <v>-</v>
      </c>
      <c r="AA1598" s="6"/>
      <c r="AB1598" s="6"/>
      <c r="AC1598" s="6"/>
      <c r="AD1598" s="6"/>
      <c r="AE1598" s="6"/>
      <c r="AF1598" s="6"/>
      <c r="AG1598" s="6"/>
      <c r="AH1598" s="6"/>
      <c r="AI1598" s="6"/>
      <c r="AJ1598" s="6"/>
      <c r="AK1598" s="6"/>
      <c r="AL1598" s="6"/>
      <c r="AM1598" s="6"/>
      <c r="AN1598" s="39" t="str">
        <f t="array" ref="AN1598">IFNA(TEXT(XLOOKUP(C:C,'Follow up.2'!B:B,'Follow up.2'!AF:AF), "mm/yyyy"), "-")</f>
        <v>-</v>
      </c>
      <c r="AO1598" s="6"/>
      <c r="AP1598" s="3"/>
      <c r="AQ1598" s="3"/>
      <c r="AR1598" s="3"/>
      <c r="AS1598" s="3"/>
      <c r="AT1598" s="3"/>
      <c r="AU1598" s="3"/>
      <c r="AV1598" s="3"/>
      <c r="AW1598" s="3"/>
      <c r="AX1598" s="3"/>
      <c r="AY1598" s="3"/>
      <c r="AZ1598" s="3"/>
      <c r="BA1598" s="3"/>
      <c r="BB1598" s="3"/>
      <c r="BC1598" s="3"/>
      <c r="BD1598" s="3"/>
      <c r="BE1598" s="3"/>
      <c r="BF1598" s="3"/>
      <c r="BG1598" s="3"/>
      <c r="BH1598" s="3"/>
      <c r="BI1598" s="3"/>
    </row>
    <row r="1599" ht="12.75" customHeight="1">
      <c r="A1599" s="294"/>
      <c r="B1599" s="294"/>
      <c r="C1599" s="3"/>
      <c r="D1599" s="3"/>
      <c r="E1599" s="3"/>
      <c r="F1599" s="3"/>
      <c r="G1599" s="3"/>
      <c r="H1599" s="193"/>
      <c r="I1599" s="163"/>
      <c r="J1599" s="3"/>
      <c r="K1599" s="5"/>
      <c r="L1599" s="6"/>
      <c r="M1599" s="6"/>
      <c r="N1599" s="291"/>
      <c r="O1599" s="285"/>
      <c r="P1599" s="6"/>
      <c r="Q1599" s="6"/>
      <c r="R1599" s="6"/>
      <c r="S1599" s="6"/>
      <c r="T1599" s="6"/>
      <c r="U1599" s="6"/>
      <c r="V1599" s="6"/>
      <c r="W1599" s="6"/>
      <c r="X1599" s="6"/>
      <c r="Y1599" s="6"/>
      <c r="Z1599" s="38" t="str">
        <f t="array" ref="Z1599">IFERROR(xlookup(C:C,'Follow up.1'!A:A,'Follow up.1'!AF:AF),"-")</f>
        <v>-</v>
      </c>
      <c r="AA1599" s="6"/>
      <c r="AB1599" s="6"/>
      <c r="AC1599" s="6"/>
      <c r="AD1599" s="6"/>
      <c r="AE1599" s="6"/>
      <c r="AF1599" s="6"/>
      <c r="AG1599" s="6"/>
      <c r="AH1599" s="6"/>
      <c r="AI1599" s="6"/>
      <c r="AJ1599" s="6"/>
      <c r="AK1599" s="6"/>
      <c r="AL1599" s="6"/>
      <c r="AM1599" s="6"/>
      <c r="AN1599" s="39" t="str">
        <f t="array" ref="AN1599">IFNA(TEXT(XLOOKUP(C:C,'Follow up.2'!B:B,'Follow up.2'!AF:AF), "mm/yyyy"), "-")</f>
        <v>-</v>
      </c>
      <c r="AO1599" s="6"/>
      <c r="AP1599" s="3"/>
      <c r="AQ1599" s="3"/>
      <c r="AR1599" s="3"/>
      <c r="AS1599" s="3"/>
      <c r="AT1599" s="3"/>
      <c r="AU1599" s="3"/>
      <c r="AV1599" s="3"/>
      <c r="AW1599" s="3"/>
      <c r="AX1599" s="3"/>
      <c r="AY1599" s="3"/>
      <c r="AZ1599" s="3"/>
      <c r="BA1599" s="3"/>
      <c r="BB1599" s="3"/>
      <c r="BC1599" s="3"/>
      <c r="BD1599" s="3"/>
      <c r="BE1599" s="3"/>
      <c r="BF1599" s="3"/>
      <c r="BG1599" s="3"/>
      <c r="BH1599" s="3"/>
      <c r="BI1599" s="3"/>
    </row>
    <row r="1600" ht="12.75" customHeight="1">
      <c r="A1600" s="294"/>
      <c r="B1600" s="294"/>
      <c r="C1600" s="3"/>
      <c r="D1600" s="3"/>
      <c r="E1600" s="3"/>
      <c r="F1600" s="3"/>
      <c r="G1600" s="3"/>
      <c r="H1600" s="193"/>
      <c r="I1600" s="163"/>
      <c r="J1600" s="3"/>
      <c r="K1600" s="5"/>
      <c r="L1600" s="6"/>
      <c r="M1600" s="6"/>
      <c r="N1600" s="291"/>
      <c r="O1600" s="285"/>
      <c r="P1600" s="6"/>
      <c r="Q1600" s="6"/>
      <c r="R1600" s="6"/>
      <c r="S1600" s="6"/>
      <c r="T1600" s="6"/>
      <c r="U1600" s="6"/>
      <c r="V1600" s="6"/>
      <c r="W1600" s="6"/>
      <c r="X1600" s="6"/>
      <c r="Y1600" s="6"/>
      <c r="Z1600" s="38" t="str">
        <f t="array" ref="Z1600">IFERROR(xlookup(C:C,'Follow up.1'!A:A,'Follow up.1'!AF:AF),"-")</f>
        <v>-</v>
      </c>
      <c r="AA1600" s="6"/>
      <c r="AB1600" s="6"/>
      <c r="AC1600" s="6"/>
      <c r="AD1600" s="6"/>
      <c r="AE1600" s="6"/>
      <c r="AF1600" s="6"/>
      <c r="AG1600" s="6"/>
      <c r="AH1600" s="6"/>
      <c r="AI1600" s="6"/>
      <c r="AJ1600" s="6"/>
      <c r="AK1600" s="6"/>
      <c r="AL1600" s="6"/>
      <c r="AM1600" s="6"/>
      <c r="AN1600" s="39" t="str">
        <f t="array" ref="AN1600">IFNA(TEXT(XLOOKUP(C:C,'Follow up.2'!B:B,'Follow up.2'!AF:AF), "mm/yyyy"), "-")</f>
        <v>-</v>
      </c>
      <c r="AO1600" s="6"/>
      <c r="AP1600" s="3"/>
      <c r="AQ1600" s="3"/>
      <c r="AR1600" s="3"/>
      <c r="AS1600" s="3"/>
      <c r="AT1600" s="3"/>
      <c r="AU1600" s="3"/>
      <c r="AV1600" s="3"/>
      <c r="AW1600" s="3"/>
      <c r="AX1600" s="3"/>
      <c r="AY1600" s="3"/>
      <c r="AZ1600" s="3"/>
      <c r="BA1600" s="3"/>
      <c r="BB1600" s="3"/>
      <c r="BC1600" s="3"/>
      <c r="BD1600" s="3"/>
      <c r="BE1600" s="3"/>
      <c r="BF1600" s="3"/>
      <c r="BG1600" s="3"/>
      <c r="BH1600" s="3"/>
      <c r="BI1600" s="3"/>
    </row>
    <row r="1601" ht="12.75" customHeight="1">
      <c r="A1601" s="294"/>
      <c r="B1601" s="294"/>
      <c r="C1601" s="3"/>
      <c r="D1601" s="3"/>
      <c r="E1601" s="3"/>
      <c r="F1601" s="3"/>
      <c r="G1601" s="3"/>
      <c r="H1601" s="193"/>
      <c r="I1601" s="163"/>
      <c r="J1601" s="3"/>
      <c r="K1601" s="5"/>
      <c r="L1601" s="6"/>
      <c r="M1601" s="6"/>
      <c r="N1601" s="291"/>
      <c r="O1601" s="285"/>
      <c r="P1601" s="6"/>
      <c r="Q1601" s="6"/>
      <c r="R1601" s="6"/>
      <c r="S1601" s="6"/>
      <c r="T1601" s="6"/>
      <c r="U1601" s="6"/>
      <c r="V1601" s="6"/>
      <c r="W1601" s="6"/>
      <c r="X1601" s="6"/>
      <c r="Y1601" s="6"/>
      <c r="Z1601" s="38" t="str">
        <f t="array" ref="Z1601">IFERROR(xlookup(C:C,'Follow up.1'!A:A,'Follow up.1'!AF:AF),"-")</f>
        <v>-</v>
      </c>
      <c r="AA1601" s="6"/>
      <c r="AB1601" s="6"/>
      <c r="AC1601" s="6"/>
      <c r="AD1601" s="6"/>
      <c r="AE1601" s="6"/>
      <c r="AF1601" s="6"/>
      <c r="AG1601" s="6"/>
      <c r="AH1601" s="6"/>
      <c r="AI1601" s="6"/>
      <c r="AJ1601" s="6"/>
      <c r="AK1601" s="6"/>
      <c r="AL1601" s="6"/>
      <c r="AM1601" s="6"/>
      <c r="AN1601" s="39" t="str">
        <f t="array" ref="AN1601">IFNA(TEXT(XLOOKUP(C:C,'Follow up.2'!B:B,'Follow up.2'!AF:AF), "mm/yyyy"), "-")</f>
        <v>-</v>
      </c>
      <c r="AO1601" s="6"/>
      <c r="AP1601" s="3"/>
      <c r="AQ1601" s="3"/>
      <c r="AR1601" s="3"/>
      <c r="AS1601" s="3"/>
      <c r="AT1601" s="3"/>
      <c r="AU1601" s="3"/>
      <c r="AV1601" s="3"/>
      <c r="AW1601" s="3"/>
      <c r="AX1601" s="3"/>
      <c r="AY1601" s="3"/>
      <c r="AZ1601" s="3"/>
      <c r="BA1601" s="3"/>
      <c r="BB1601" s="3"/>
      <c r="BC1601" s="3"/>
      <c r="BD1601" s="3"/>
      <c r="BE1601" s="3"/>
      <c r="BF1601" s="3"/>
      <c r="BG1601" s="3"/>
      <c r="BH1601" s="3"/>
      <c r="BI1601" s="3"/>
    </row>
    <row r="1602" ht="12.75" customHeight="1">
      <c r="A1602" s="294"/>
      <c r="B1602" s="294"/>
      <c r="C1602" s="3"/>
      <c r="D1602" s="3"/>
      <c r="E1602" s="3"/>
      <c r="F1602" s="3"/>
      <c r="G1602" s="3"/>
      <c r="H1602" s="193"/>
      <c r="I1602" s="163"/>
      <c r="J1602" s="3"/>
      <c r="K1602" s="5"/>
      <c r="L1602" s="6"/>
      <c r="M1602" s="6"/>
      <c r="N1602" s="291"/>
      <c r="O1602" s="285"/>
      <c r="P1602" s="6"/>
      <c r="Q1602" s="6"/>
      <c r="R1602" s="6"/>
      <c r="S1602" s="6"/>
      <c r="T1602" s="6"/>
      <c r="U1602" s="6"/>
      <c r="V1602" s="6"/>
      <c r="W1602" s="6"/>
      <c r="X1602" s="6"/>
      <c r="Y1602" s="6"/>
      <c r="Z1602" s="38" t="str">
        <f t="array" ref="Z1602">IFERROR(xlookup(C:C,'Follow up.1'!A:A,'Follow up.1'!AF:AF),"-")</f>
        <v>-</v>
      </c>
      <c r="AA1602" s="6"/>
      <c r="AB1602" s="6"/>
      <c r="AC1602" s="6"/>
      <c r="AD1602" s="6"/>
      <c r="AE1602" s="6"/>
      <c r="AF1602" s="6"/>
      <c r="AG1602" s="6"/>
      <c r="AH1602" s="6"/>
      <c r="AI1602" s="6"/>
      <c r="AJ1602" s="6"/>
      <c r="AK1602" s="6"/>
      <c r="AL1602" s="6"/>
      <c r="AM1602" s="6"/>
      <c r="AN1602" s="39" t="str">
        <f t="array" ref="AN1602">IFNA(TEXT(XLOOKUP(C:C,'Follow up.2'!B:B,'Follow up.2'!AF:AF), "mm/yyyy"), "-")</f>
        <v>-</v>
      </c>
      <c r="AO1602" s="6"/>
      <c r="AP1602" s="3"/>
      <c r="AQ1602" s="3"/>
      <c r="AR1602" s="3"/>
      <c r="AS1602" s="3"/>
      <c r="AT1602" s="3"/>
      <c r="AU1602" s="3"/>
      <c r="AV1602" s="3"/>
      <c r="AW1602" s="3"/>
      <c r="AX1602" s="3"/>
      <c r="AY1602" s="3"/>
      <c r="AZ1602" s="3"/>
      <c r="BA1602" s="3"/>
      <c r="BB1602" s="3"/>
      <c r="BC1602" s="3"/>
      <c r="BD1602" s="3"/>
      <c r="BE1602" s="3"/>
      <c r="BF1602" s="3"/>
      <c r="BG1602" s="3"/>
      <c r="BH1602" s="3"/>
      <c r="BI1602" s="3"/>
    </row>
    <row r="1603" ht="12.75" customHeight="1">
      <c r="A1603" s="294"/>
      <c r="B1603" s="294"/>
      <c r="C1603" s="3"/>
      <c r="D1603" s="3"/>
      <c r="E1603" s="3"/>
      <c r="F1603" s="3"/>
      <c r="G1603" s="3"/>
      <c r="H1603" s="193"/>
      <c r="I1603" s="163"/>
      <c r="J1603" s="3"/>
      <c r="K1603" s="5"/>
      <c r="L1603" s="6"/>
      <c r="M1603" s="6"/>
      <c r="N1603" s="291"/>
      <c r="O1603" s="285"/>
      <c r="P1603" s="6"/>
      <c r="Q1603" s="6"/>
      <c r="R1603" s="6"/>
      <c r="S1603" s="6"/>
      <c r="T1603" s="6"/>
      <c r="U1603" s="6"/>
      <c r="V1603" s="6"/>
      <c r="W1603" s="6"/>
      <c r="X1603" s="6"/>
      <c r="Y1603" s="6"/>
      <c r="Z1603" s="38" t="str">
        <f t="array" ref="Z1603">IFERROR(xlookup(C:C,'Follow up.1'!A:A,'Follow up.1'!AF:AF),"-")</f>
        <v>-</v>
      </c>
      <c r="AA1603" s="6"/>
      <c r="AB1603" s="6"/>
      <c r="AC1603" s="6"/>
      <c r="AD1603" s="6"/>
      <c r="AE1603" s="6"/>
      <c r="AF1603" s="6"/>
      <c r="AG1603" s="6"/>
      <c r="AH1603" s="6"/>
      <c r="AI1603" s="6"/>
      <c r="AJ1603" s="6"/>
      <c r="AK1603" s="6"/>
      <c r="AL1603" s="6"/>
      <c r="AM1603" s="6"/>
      <c r="AN1603" s="39" t="str">
        <f t="array" ref="AN1603">IFNA(TEXT(XLOOKUP(C:C,'Follow up.2'!B:B,'Follow up.2'!AF:AF), "mm/yyyy"), "-")</f>
        <v>-</v>
      </c>
      <c r="AO1603" s="6"/>
      <c r="AP1603" s="3"/>
      <c r="AQ1603" s="3"/>
      <c r="AR1603" s="3"/>
      <c r="AS1603" s="3"/>
      <c r="AT1603" s="3"/>
      <c r="AU1603" s="3"/>
      <c r="AV1603" s="3"/>
      <c r="AW1603" s="3"/>
      <c r="AX1603" s="3"/>
      <c r="AY1603" s="3"/>
      <c r="AZ1603" s="3"/>
      <c r="BA1603" s="3"/>
      <c r="BB1603" s="3"/>
      <c r="BC1603" s="3"/>
      <c r="BD1603" s="3"/>
      <c r="BE1603" s="3"/>
      <c r="BF1603" s="3"/>
      <c r="BG1603" s="3"/>
      <c r="BH1603" s="3"/>
      <c r="BI1603" s="3"/>
    </row>
    <row r="1604" ht="12.75" customHeight="1">
      <c r="A1604" s="294"/>
      <c r="B1604" s="294"/>
      <c r="C1604" s="3"/>
      <c r="D1604" s="3"/>
      <c r="E1604" s="3"/>
      <c r="F1604" s="3"/>
      <c r="G1604" s="3"/>
      <c r="H1604" s="193"/>
      <c r="I1604" s="163"/>
      <c r="J1604" s="3"/>
      <c r="K1604" s="5"/>
      <c r="L1604" s="6"/>
      <c r="M1604" s="6"/>
      <c r="N1604" s="291"/>
      <c r="O1604" s="285"/>
      <c r="P1604" s="6"/>
      <c r="Q1604" s="6"/>
      <c r="R1604" s="6"/>
      <c r="S1604" s="6"/>
      <c r="T1604" s="6"/>
      <c r="U1604" s="6"/>
      <c r="V1604" s="6"/>
      <c r="W1604" s="6"/>
      <c r="X1604" s="6"/>
      <c r="Y1604" s="6"/>
      <c r="Z1604" s="38" t="str">
        <f t="array" ref="Z1604">IFERROR(xlookup(C:C,'Follow up.1'!A:A,'Follow up.1'!AF:AF),"-")</f>
        <v>-</v>
      </c>
      <c r="AA1604" s="6"/>
      <c r="AB1604" s="6"/>
      <c r="AC1604" s="6"/>
      <c r="AD1604" s="6"/>
      <c r="AE1604" s="6"/>
      <c r="AF1604" s="6"/>
      <c r="AG1604" s="6"/>
      <c r="AH1604" s="6"/>
      <c r="AI1604" s="6"/>
      <c r="AJ1604" s="6"/>
      <c r="AK1604" s="6"/>
      <c r="AL1604" s="6"/>
      <c r="AM1604" s="6"/>
      <c r="AN1604" s="39" t="str">
        <f t="array" ref="AN1604">IFNA(TEXT(XLOOKUP(C:C,'Follow up.2'!B:B,'Follow up.2'!AF:AF), "mm/yyyy"), "-")</f>
        <v>-</v>
      </c>
      <c r="AO1604" s="6"/>
      <c r="AP1604" s="3"/>
      <c r="AQ1604" s="3"/>
      <c r="AR1604" s="3"/>
      <c r="AS1604" s="3"/>
      <c r="AT1604" s="3"/>
      <c r="AU1604" s="3"/>
      <c r="AV1604" s="3"/>
      <c r="AW1604" s="3"/>
      <c r="AX1604" s="3"/>
      <c r="AY1604" s="3"/>
      <c r="AZ1604" s="3"/>
      <c r="BA1604" s="3"/>
      <c r="BB1604" s="3"/>
      <c r="BC1604" s="3"/>
      <c r="BD1604" s="3"/>
      <c r="BE1604" s="3"/>
      <c r="BF1604" s="3"/>
      <c r="BG1604" s="3"/>
      <c r="BH1604" s="3"/>
      <c r="BI1604" s="3"/>
    </row>
    <row r="1605" ht="12.75" customHeight="1">
      <c r="A1605" s="294"/>
      <c r="B1605" s="294"/>
      <c r="C1605" s="3"/>
      <c r="D1605" s="3"/>
      <c r="E1605" s="3"/>
      <c r="F1605" s="3"/>
      <c r="G1605" s="3"/>
      <c r="H1605" s="193"/>
      <c r="I1605" s="163"/>
      <c r="J1605" s="3"/>
      <c r="K1605" s="5"/>
      <c r="L1605" s="6"/>
      <c r="M1605" s="6"/>
      <c r="N1605" s="291"/>
      <c r="O1605" s="285"/>
      <c r="P1605" s="6"/>
      <c r="Q1605" s="6"/>
      <c r="R1605" s="6"/>
      <c r="S1605" s="6"/>
      <c r="T1605" s="6"/>
      <c r="U1605" s="6"/>
      <c r="V1605" s="6"/>
      <c r="W1605" s="6"/>
      <c r="X1605" s="6"/>
      <c r="Y1605" s="6"/>
      <c r="Z1605" s="38" t="str">
        <f t="array" ref="Z1605">IFERROR(xlookup(C:C,'Follow up.1'!A:A,'Follow up.1'!AF:AF),"-")</f>
        <v>-</v>
      </c>
      <c r="AA1605" s="6"/>
      <c r="AB1605" s="6"/>
      <c r="AC1605" s="6"/>
      <c r="AD1605" s="6"/>
      <c r="AE1605" s="6"/>
      <c r="AF1605" s="6"/>
      <c r="AG1605" s="6"/>
      <c r="AH1605" s="6"/>
      <c r="AI1605" s="6"/>
      <c r="AJ1605" s="6"/>
      <c r="AK1605" s="6"/>
      <c r="AL1605" s="6"/>
      <c r="AM1605" s="6"/>
      <c r="AN1605" s="39" t="str">
        <f t="array" ref="AN1605">IFNA(TEXT(XLOOKUP(C:C,'Follow up.2'!B:B,'Follow up.2'!AF:AF), "mm/yyyy"), "-")</f>
        <v>-</v>
      </c>
      <c r="AO1605" s="6"/>
      <c r="AP1605" s="3"/>
      <c r="AQ1605" s="3"/>
      <c r="AR1605" s="3"/>
      <c r="AS1605" s="3"/>
      <c r="AT1605" s="3"/>
      <c r="AU1605" s="3"/>
      <c r="AV1605" s="3"/>
      <c r="AW1605" s="3"/>
      <c r="AX1605" s="3"/>
      <c r="AY1605" s="3"/>
      <c r="AZ1605" s="3"/>
      <c r="BA1605" s="3"/>
      <c r="BB1605" s="3"/>
      <c r="BC1605" s="3"/>
      <c r="BD1605" s="3"/>
      <c r="BE1605" s="3"/>
      <c r="BF1605" s="3"/>
      <c r="BG1605" s="3"/>
      <c r="BH1605" s="3"/>
      <c r="BI1605" s="3"/>
    </row>
    <row r="1606" ht="12.75" customHeight="1">
      <c r="A1606" s="294"/>
      <c r="B1606" s="294"/>
      <c r="C1606" s="3"/>
      <c r="D1606" s="3"/>
      <c r="E1606" s="3"/>
      <c r="F1606" s="3"/>
      <c r="G1606" s="3"/>
      <c r="H1606" s="193"/>
      <c r="I1606" s="163"/>
      <c r="J1606" s="3"/>
      <c r="K1606" s="5"/>
      <c r="L1606" s="6"/>
      <c r="M1606" s="6"/>
      <c r="N1606" s="291"/>
      <c r="O1606" s="285"/>
      <c r="P1606" s="6"/>
      <c r="Q1606" s="6"/>
      <c r="R1606" s="6"/>
      <c r="S1606" s="6"/>
      <c r="T1606" s="6"/>
      <c r="U1606" s="6"/>
      <c r="V1606" s="6"/>
      <c r="W1606" s="6"/>
      <c r="X1606" s="6"/>
      <c r="Y1606" s="6"/>
      <c r="Z1606" s="38" t="str">
        <f t="array" ref="Z1606">IFERROR(xlookup(C:C,'Follow up.1'!A:A,'Follow up.1'!AF:AF),"-")</f>
        <v>-</v>
      </c>
      <c r="AA1606" s="6"/>
      <c r="AB1606" s="6"/>
      <c r="AC1606" s="6"/>
      <c r="AD1606" s="6"/>
      <c r="AE1606" s="6"/>
      <c r="AF1606" s="6"/>
      <c r="AG1606" s="6"/>
      <c r="AH1606" s="6"/>
      <c r="AI1606" s="6"/>
      <c r="AJ1606" s="6"/>
      <c r="AK1606" s="6"/>
      <c r="AL1606" s="6"/>
      <c r="AM1606" s="6"/>
      <c r="AN1606" s="39" t="str">
        <f t="array" ref="AN1606">IFNA(TEXT(XLOOKUP(C:C,'Follow up.2'!B:B,'Follow up.2'!AF:AF), "mm/yyyy"), "-")</f>
        <v>-</v>
      </c>
      <c r="AO1606" s="6"/>
      <c r="AP1606" s="3"/>
      <c r="AQ1606" s="3"/>
      <c r="AR1606" s="3"/>
      <c r="AS1606" s="3"/>
      <c r="AT1606" s="3"/>
      <c r="AU1606" s="3"/>
      <c r="AV1606" s="3"/>
      <c r="AW1606" s="3"/>
      <c r="AX1606" s="3"/>
      <c r="AY1606" s="3"/>
      <c r="AZ1606" s="3"/>
      <c r="BA1606" s="3"/>
      <c r="BB1606" s="3"/>
      <c r="BC1606" s="3"/>
      <c r="BD1606" s="3"/>
      <c r="BE1606" s="3"/>
      <c r="BF1606" s="3"/>
      <c r="BG1606" s="3"/>
      <c r="BH1606" s="3"/>
      <c r="BI1606" s="3"/>
    </row>
    <row r="1607" ht="12.75" customHeight="1">
      <c r="A1607" s="294"/>
      <c r="B1607" s="294"/>
      <c r="C1607" s="3"/>
      <c r="D1607" s="3"/>
      <c r="E1607" s="3"/>
      <c r="F1607" s="3"/>
      <c r="G1607" s="3"/>
      <c r="H1607" s="193"/>
      <c r="I1607" s="163"/>
      <c r="J1607" s="3"/>
      <c r="K1607" s="5"/>
      <c r="L1607" s="6"/>
      <c r="M1607" s="6"/>
      <c r="N1607" s="291"/>
      <c r="O1607" s="285"/>
      <c r="P1607" s="6"/>
      <c r="Q1607" s="6"/>
      <c r="R1607" s="6"/>
      <c r="S1607" s="6"/>
      <c r="T1607" s="6"/>
      <c r="U1607" s="6"/>
      <c r="V1607" s="6"/>
      <c r="W1607" s="6"/>
      <c r="X1607" s="6"/>
      <c r="Y1607" s="6"/>
      <c r="Z1607" s="38" t="str">
        <f t="array" ref="Z1607">IFERROR(xlookup(C:C,'Follow up.1'!A:A,'Follow up.1'!AF:AF),"-")</f>
        <v>-</v>
      </c>
      <c r="AA1607" s="6"/>
      <c r="AB1607" s="6"/>
      <c r="AC1607" s="6"/>
      <c r="AD1607" s="6"/>
      <c r="AE1607" s="6"/>
      <c r="AF1607" s="6"/>
      <c r="AG1607" s="6"/>
      <c r="AH1607" s="6"/>
      <c r="AI1607" s="6"/>
      <c r="AJ1607" s="6"/>
      <c r="AK1607" s="6"/>
      <c r="AL1607" s="6"/>
      <c r="AM1607" s="6"/>
      <c r="AN1607" s="39" t="str">
        <f t="array" ref="AN1607">IFNA(TEXT(XLOOKUP(C:C,'Follow up.2'!B:B,'Follow up.2'!AF:AF), "mm/yyyy"), "-")</f>
        <v>-</v>
      </c>
      <c r="AO1607" s="6"/>
      <c r="AP1607" s="3"/>
      <c r="AQ1607" s="3"/>
      <c r="AR1607" s="3"/>
      <c r="AS1607" s="3"/>
      <c r="AT1607" s="3"/>
      <c r="AU1607" s="3"/>
      <c r="AV1607" s="3"/>
      <c r="AW1607" s="3"/>
      <c r="AX1607" s="3"/>
      <c r="AY1607" s="3"/>
      <c r="AZ1607" s="3"/>
      <c r="BA1607" s="3"/>
      <c r="BB1607" s="3"/>
      <c r="BC1607" s="3"/>
      <c r="BD1607" s="3"/>
      <c r="BE1607" s="3"/>
      <c r="BF1607" s="3"/>
      <c r="BG1607" s="3"/>
      <c r="BH1607" s="3"/>
      <c r="BI1607" s="3"/>
    </row>
    <row r="1608" ht="12.75" customHeight="1">
      <c r="A1608" s="294"/>
      <c r="B1608" s="294"/>
      <c r="C1608" s="3"/>
      <c r="D1608" s="3"/>
      <c r="E1608" s="3"/>
      <c r="F1608" s="3"/>
      <c r="G1608" s="3"/>
      <c r="H1608" s="193"/>
      <c r="I1608" s="163"/>
      <c r="J1608" s="3"/>
      <c r="K1608" s="5"/>
      <c r="L1608" s="6"/>
      <c r="M1608" s="6"/>
      <c r="N1608" s="291"/>
      <c r="O1608" s="285"/>
      <c r="P1608" s="6"/>
      <c r="Q1608" s="6"/>
      <c r="R1608" s="6"/>
      <c r="S1608" s="6"/>
      <c r="T1608" s="6"/>
      <c r="U1608" s="6"/>
      <c r="V1608" s="6"/>
      <c r="W1608" s="6"/>
      <c r="X1608" s="6"/>
      <c r="Y1608" s="6"/>
      <c r="Z1608" s="38" t="str">
        <f t="array" ref="Z1608">IFERROR(xlookup(C:C,'Follow up.1'!A:A,'Follow up.1'!AF:AF),"-")</f>
        <v>-</v>
      </c>
      <c r="AA1608" s="6"/>
      <c r="AB1608" s="6"/>
      <c r="AC1608" s="6"/>
      <c r="AD1608" s="6"/>
      <c r="AE1608" s="6"/>
      <c r="AF1608" s="6"/>
      <c r="AG1608" s="6"/>
      <c r="AH1608" s="6"/>
      <c r="AI1608" s="6"/>
      <c r="AJ1608" s="6"/>
      <c r="AK1608" s="6"/>
      <c r="AL1608" s="6"/>
      <c r="AM1608" s="6"/>
      <c r="AN1608" s="39" t="str">
        <f t="array" ref="AN1608">IFNA(TEXT(XLOOKUP(C:C,'Follow up.2'!B:B,'Follow up.2'!AF:AF), "mm/yyyy"), "-")</f>
        <v>-</v>
      </c>
      <c r="AO1608" s="6"/>
      <c r="AP1608" s="3"/>
      <c r="AQ1608" s="3"/>
      <c r="AR1608" s="3"/>
      <c r="AS1608" s="3"/>
      <c r="AT1608" s="3"/>
      <c r="AU1608" s="3"/>
      <c r="AV1608" s="3"/>
      <c r="AW1608" s="3"/>
      <c r="AX1608" s="3"/>
      <c r="AY1608" s="3"/>
      <c r="AZ1608" s="3"/>
      <c r="BA1608" s="3"/>
      <c r="BB1608" s="3"/>
      <c r="BC1608" s="3"/>
      <c r="BD1608" s="3"/>
      <c r="BE1608" s="3"/>
      <c r="BF1608" s="3"/>
      <c r="BG1608" s="3"/>
      <c r="BH1608" s="3"/>
      <c r="BI1608" s="3"/>
    </row>
    <row r="1609" ht="12.75" customHeight="1">
      <c r="A1609" s="294"/>
      <c r="B1609" s="294"/>
      <c r="C1609" s="3"/>
      <c r="D1609" s="3"/>
      <c r="E1609" s="3"/>
      <c r="F1609" s="3"/>
      <c r="G1609" s="3"/>
      <c r="H1609" s="193"/>
      <c r="I1609" s="163"/>
      <c r="J1609" s="3"/>
      <c r="K1609" s="5"/>
      <c r="L1609" s="6"/>
      <c r="M1609" s="6"/>
      <c r="N1609" s="291"/>
      <c r="O1609" s="285"/>
      <c r="P1609" s="6"/>
      <c r="Q1609" s="6"/>
      <c r="R1609" s="6"/>
      <c r="S1609" s="6"/>
      <c r="T1609" s="6"/>
      <c r="U1609" s="6"/>
      <c r="V1609" s="6"/>
      <c r="W1609" s="6"/>
      <c r="X1609" s="6"/>
      <c r="Y1609" s="6"/>
      <c r="Z1609" s="38" t="str">
        <f t="array" ref="Z1609">IFERROR(xlookup(C:C,'Follow up.1'!A:A,'Follow up.1'!AF:AF),"-")</f>
        <v>-</v>
      </c>
      <c r="AA1609" s="6"/>
      <c r="AB1609" s="6"/>
      <c r="AC1609" s="6"/>
      <c r="AD1609" s="6"/>
      <c r="AE1609" s="6"/>
      <c r="AF1609" s="6"/>
      <c r="AG1609" s="6"/>
      <c r="AH1609" s="6"/>
      <c r="AI1609" s="6"/>
      <c r="AJ1609" s="6"/>
      <c r="AK1609" s="6"/>
      <c r="AL1609" s="6"/>
      <c r="AM1609" s="6"/>
      <c r="AN1609" s="39" t="str">
        <f t="array" ref="AN1609">IFNA(TEXT(XLOOKUP(C:C,'Follow up.2'!B:B,'Follow up.2'!AF:AF), "mm/yyyy"), "-")</f>
        <v>-</v>
      </c>
      <c r="AO1609" s="6"/>
      <c r="AP1609" s="3"/>
      <c r="AQ1609" s="3"/>
      <c r="AR1609" s="3"/>
      <c r="AS1609" s="3"/>
      <c r="AT1609" s="3"/>
      <c r="AU1609" s="3"/>
      <c r="AV1609" s="3"/>
      <c r="AW1609" s="3"/>
      <c r="AX1609" s="3"/>
      <c r="AY1609" s="3"/>
      <c r="AZ1609" s="3"/>
      <c r="BA1609" s="3"/>
      <c r="BB1609" s="3"/>
      <c r="BC1609" s="3"/>
      <c r="BD1609" s="3"/>
      <c r="BE1609" s="3"/>
      <c r="BF1609" s="3"/>
      <c r="BG1609" s="3"/>
      <c r="BH1609" s="3"/>
      <c r="BI1609" s="3"/>
    </row>
    <row r="1610" ht="12.75" customHeight="1">
      <c r="A1610" s="294"/>
      <c r="B1610" s="294"/>
      <c r="C1610" s="3"/>
      <c r="D1610" s="3"/>
      <c r="E1610" s="3"/>
      <c r="F1610" s="3"/>
      <c r="G1610" s="3"/>
      <c r="H1610" s="193"/>
      <c r="I1610" s="163"/>
      <c r="J1610" s="3"/>
      <c r="K1610" s="5"/>
      <c r="L1610" s="6"/>
      <c r="M1610" s="6"/>
      <c r="N1610" s="291"/>
      <c r="O1610" s="285"/>
      <c r="P1610" s="6"/>
      <c r="Q1610" s="6"/>
      <c r="R1610" s="6"/>
      <c r="S1610" s="6"/>
      <c r="T1610" s="6"/>
      <c r="U1610" s="6"/>
      <c r="V1610" s="6"/>
      <c r="W1610" s="6"/>
      <c r="X1610" s="6"/>
      <c r="Y1610" s="6"/>
      <c r="Z1610" s="38" t="str">
        <f t="array" ref="Z1610">IFERROR(xlookup(C:C,'Follow up.1'!A:A,'Follow up.1'!AF:AF),"-")</f>
        <v>-</v>
      </c>
      <c r="AA1610" s="6"/>
      <c r="AB1610" s="6"/>
      <c r="AC1610" s="6"/>
      <c r="AD1610" s="6"/>
      <c r="AE1610" s="6"/>
      <c r="AF1610" s="6"/>
      <c r="AG1610" s="6"/>
      <c r="AH1610" s="6"/>
      <c r="AI1610" s="6"/>
      <c r="AJ1610" s="6"/>
      <c r="AK1610" s="6"/>
      <c r="AL1610" s="6"/>
      <c r="AM1610" s="6"/>
      <c r="AN1610" s="39" t="str">
        <f t="array" ref="AN1610">IFNA(TEXT(XLOOKUP(C:C,'Follow up.2'!B:B,'Follow up.2'!AF:AF), "mm/yyyy"), "-")</f>
        <v>-</v>
      </c>
      <c r="AO1610" s="6"/>
      <c r="AP1610" s="3"/>
      <c r="AQ1610" s="3"/>
      <c r="AR1610" s="3"/>
      <c r="AS1610" s="3"/>
      <c r="AT1610" s="3"/>
      <c r="AU1610" s="3"/>
      <c r="AV1610" s="3"/>
      <c r="AW1610" s="3"/>
      <c r="AX1610" s="3"/>
      <c r="AY1610" s="3"/>
      <c r="AZ1610" s="3"/>
      <c r="BA1610" s="3"/>
      <c r="BB1610" s="3"/>
      <c r="BC1610" s="3"/>
      <c r="BD1610" s="3"/>
      <c r="BE1610" s="3"/>
      <c r="BF1610" s="3"/>
      <c r="BG1610" s="3"/>
      <c r="BH1610" s="3"/>
      <c r="BI1610" s="3"/>
    </row>
    <row r="1611" ht="12.75" customHeight="1">
      <c r="A1611" s="294"/>
      <c r="B1611" s="294"/>
      <c r="C1611" s="3"/>
      <c r="D1611" s="3"/>
      <c r="E1611" s="3"/>
      <c r="F1611" s="3"/>
      <c r="G1611" s="3"/>
      <c r="H1611" s="193"/>
      <c r="I1611" s="163"/>
      <c r="J1611" s="3"/>
      <c r="K1611" s="5"/>
      <c r="L1611" s="6"/>
      <c r="M1611" s="6"/>
      <c r="N1611" s="291"/>
      <c r="O1611" s="285"/>
      <c r="P1611" s="6"/>
      <c r="Q1611" s="6"/>
      <c r="R1611" s="6"/>
      <c r="S1611" s="6"/>
      <c r="T1611" s="6"/>
      <c r="U1611" s="6"/>
      <c r="V1611" s="6"/>
      <c r="W1611" s="6"/>
      <c r="X1611" s="6"/>
      <c r="Y1611" s="6"/>
      <c r="Z1611" s="38" t="str">
        <f t="array" ref="Z1611">IFERROR(xlookup(C:C,'Follow up.1'!A:A,'Follow up.1'!AF:AF),"-")</f>
        <v>-</v>
      </c>
      <c r="AA1611" s="6"/>
      <c r="AB1611" s="6"/>
      <c r="AC1611" s="6"/>
      <c r="AD1611" s="6"/>
      <c r="AE1611" s="6"/>
      <c r="AF1611" s="6"/>
      <c r="AG1611" s="6"/>
      <c r="AH1611" s="6"/>
      <c r="AI1611" s="6"/>
      <c r="AJ1611" s="6"/>
      <c r="AK1611" s="6"/>
      <c r="AL1611" s="6"/>
      <c r="AM1611" s="6"/>
      <c r="AN1611" s="39" t="str">
        <f t="array" ref="AN1611">IFNA(TEXT(XLOOKUP(C:C,'Follow up.2'!B:B,'Follow up.2'!AF:AF), "mm/yyyy"), "-")</f>
        <v>-</v>
      </c>
      <c r="AO1611" s="6"/>
      <c r="AP1611" s="3"/>
      <c r="AQ1611" s="3"/>
      <c r="AR1611" s="3"/>
      <c r="AS1611" s="3"/>
      <c r="AT1611" s="3"/>
      <c r="AU1611" s="3"/>
      <c r="AV1611" s="3"/>
      <c r="AW1611" s="3"/>
      <c r="AX1611" s="3"/>
      <c r="AY1611" s="3"/>
      <c r="AZ1611" s="3"/>
      <c r="BA1611" s="3"/>
      <c r="BB1611" s="3"/>
      <c r="BC1611" s="3"/>
      <c r="BD1611" s="3"/>
      <c r="BE1611" s="3"/>
      <c r="BF1611" s="3"/>
      <c r="BG1611" s="3"/>
      <c r="BH1611" s="3"/>
      <c r="BI1611" s="3"/>
    </row>
    <row r="1612" ht="12.75" customHeight="1">
      <c r="A1612" s="294"/>
      <c r="B1612" s="294"/>
      <c r="C1612" s="3"/>
      <c r="D1612" s="3"/>
      <c r="E1612" s="3"/>
      <c r="F1612" s="3"/>
      <c r="G1612" s="3"/>
      <c r="H1612" s="193"/>
      <c r="I1612" s="163"/>
      <c r="J1612" s="3"/>
      <c r="K1612" s="5"/>
      <c r="L1612" s="6"/>
      <c r="M1612" s="6"/>
      <c r="N1612" s="291"/>
      <c r="O1612" s="285"/>
      <c r="P1612" s="6"/>
      <c r="Q1612" s="6"/>
      <c r="R1612" s="6"/>
      <c r="S1612" s="6"/>
      <c r="T1612" s="6"/>
      <c r="U1612" s="6"/>
      <c r="V1612" s="6"/>
      <c r="W1612" s="6"/>
      <c r="X1612" s="6"/>
      <c r="Y1612" s="6"/>
      <c r="Z1612" s="38" t="str">
        <f t="array" ref="Z1612">IFERROR(xlookup(C:C,'Follow up.1'!A:A,'Follow up.1'!AF:AF),"-")</f>
        <v>-</v>
      </c>
      <c r="AA1612" s="6"/>
      <c r="AB1612" s="6"/>
      <c r="AC1612" s="6"/>
      <c r="AD1612" s="6"/>
      <c r="AE1612" s="6"/>
      <c r="AF1612" s="6"/>
      <c r="AG1612" s="6"/>
      <c r="AH1612" s="6"/>
      <c r="AI1612" s="6"/>
      <c r="AJ1612" s="6"/>
      <c r="AK1612" s="6"/>
      <c r="AL1612" s="6"/>
      <c r="AM1612" s="6"/>
      <c r="AN1612" s="39" t="str">
        <f t="array" ref="AN1612">IFNA(TEXT(XLOOKUP(C:C,'Follow up.2'!B:B,'Follow up.2'!AF:AF), "mm/yyyy"), "-")</f>
        <v>-</v>
      </c>
      <c r="AO1612" s="6"/>
      <c r="AP1612" s="3"/>
      <c r="AQ1612" s="3"/>
      <c r="AR1612" s="3"/>
      <c r="AS1612" s="3"/>
      <c r="AT1612" s="3"/>
      <c r="AU1612" s="3"/>
      <c r="AV1612" s="3"/>
      <c r="AW1612" s="3"/>
      <c r="AX1612" s="3"/>
      <c r="AY1612" s="3"/>
      <c r="AZ1612" s="3"/>
      <c r="BA1612" s="3"/>
      <c r="BB1612" s="3"/>
      <c r="BC1612" s="3"/>
      <c r="BD1612" s="3"/>
      <c r="BE1612" s="3"/>
      <c r="BF1612" s="3"/>
      <c r="BG1612" s="3"/>
      <c r="BH1612" s="3"/>
      <c r="BI1612" s="3"/>
    </row>
    <row r="1613" ht="12.75" customHeight="1">
      <c r="A1613" s="294"/>
      <c r="B1613" s="294"/>
      <c r="C1613" s="3"/>
      <c r="D1613" s="3"/>
      <c r="E1613" s="3"/>
      <c r="F1613" s="3"/>
      <c r="G1613" s="3"/>
      <c r="H1613" s="193"/>
      <c r="I1613" s="163"/>
      <c r="J1613" s="3"/>
      <c r="K1613" s="5"/>
      <c r="L1613" s="6"/>
      <c r="M1613" s="6"/>
      <c r="N1613" s="291"/>
      <c r="O1613" s="285"/>
      <c r="P1613" s="6"/>
      <c r="Q1613" s="6"/>
      <c r="R1613" s="6"/>
      <c r="S1613" s="6"/>
      <c r="T1613" s="6"/>
      <c r="U1613" s="6"/>
      <c r="V1613" s="6"/>
      <c r="W1613" s="6"/>
      <c r="X1613" s="6"/>
      <c r="Y1613" s="6"/>
      <c r="Z1613" s="38" t="str">
        <f t="array" ref="Z1613">IFERROR(xlookup(C:C,'Follow up.1'!A:A,'Follow up.1'!AF:AF),"-")</f>
        <v>-</v>
      </c>
      <c r="AA1613" s="6"/>
      <c r="AB1613" s="6"/>
      <c r="AC1613" s="6"/>
      <c r="AD1613" s="6"/>
      <c r="AE1613" s="6"/>
      <c r="AF1613" s="6"/>
      <c r="AG1613" s="6"/>
      <c r="AH1613" s="6"/>
      <c r="AI1613" s="6"/>
      <c r="AJ1613" s="6"/>
      <c r="AK1613" s="6"/>
      <c r="AL1613" s="6"/>
      <c r="AM1613" s="6"/>
      <c r="AN1613" s="39" t="str">
        <f t="array" ref="AN1613">IFNA(TEXT(XLOOKUP(C:C,'Follow up.2'!B:B,'Follow up.2'!AF:AF), "mm/yyyy"), "-")</f>
        <v>-</v>
      </c>
      <c r="AO1613" s="6"/>
      <c r="AP1613" s="3"/>
      <c r="AQ1613" s="3"/>
      <c r="AR1613" s="3"/>
      <c r="AS1613" s="3"/>
      <c r="AT1613" s="3"/>
      <c r="AU1613" s="3"/>
      <c r="AV1613" s="3"/>
      <c r="AW1613" s="3"/>
      <c r="AX1613" s="3"/>
      <c r="AY1613" s="3"/>
      <c r="AZ1613" s="3"/>
      <c r="BA1613" s="3"/>
      <c r="BB1613" s="3"/>
      <c r="BC1613" s="3"/>
      <c r="BD1613" s="3"/>
      <c r="BE1613" s="3"/>
      <c r="BF1613" s="3"/>
      <c r="BG1613" s="3"/>
      <c r="BH1613" s="3"/>
      <c r="BI1613" s="3"/>
    </row>
    <row r="1614" ht="12.75" customHeight="1">
      <c r="A1614" s="294"/>
      <c r="B1614" s="294"/>
      <c r="C1614" s="3"/>
      <c r="D1614" s="3"/>
      <c r="E1614" s="3"/>
      <c r="F1614" s="3"/>
      <c r="G1614" s="3"/>
      <c r="H1614" s="193"/>
      <c r="I1614" s="163"/>
      <c r="J1614" s="3"/>
      <c r="K1614" s="5"/>
      <c r="L1614" s="6"/>
      <c r="M1614" s="6"/>
      <c r="N1614" s="291"/>
      <c r="O1614" s="285"/>
      <c r="P1614" s="6"/>
      <c r="Q1614" s="6"/>
      <c r="R1614" s="6"/>
      <c r="S1614" s="6"/>
      <c r="T1614" s="6"/>
      <c r="U1614" s="6"/>
      <c r="V1614" s="6"/>
      <c r="W1614" s="6"/>
      <c r="X1614" s="6"/>
      <c r="Y1614" s="6"/>
      <c r="Z1614" s="38" t="str">
        <f t="array" ref="Z1614">IFERROR(xlookup(C:C,'Follow up.1'!A:A,'Follow up.1'!AF:AF),"-")</f>
        <v>-</v>
      </c>
      <c r="AA1614" s="6"/>
      <c r="AB1614" s="6"/>
      <c r="AC1614" s="6"/>
      <c r="AD1614" s="6"/>
      <c r="AE1614" s="6"/>
      <c r="AF1614" s="6"/>
      <c r="AG1614" s="6"/>
      <c r="AH1614" s="6"/>
      <c r="AI1614" s="6"/>
      <c r="AJ1614" s="6"/>
      <c r="AK1614" s="6"/>
      <c r="AL1614" s="6"/>
      <c r="AM1614" s="6"/>
      <c r="AN1614" s="39" t="str">
        <f t="array" ref="AN1614">IFNA(TEXT(XLOOKUP(C:C,'Follow up.2'!B:B,'Follow up.2'!AF:AF), "mm/yyyy"), "-")</f>
        <v>-</v>
      </c>
      <c r="AO1614" s="6"/>
      <c r="AP1614" s="3"/>
      <c r="AQ1614" s="3"/>
      <c r="AR1614" s="3"/>
      <c r="AS1614" s="3"/>
      <c r="AT1614" s="3"/>
      <c r="AU1614" s="3"/>
      <c r="AV1614" s="3"/>
      <c r="AW1614" s="3"/>
      <c r="AX1614" s="3"/>
      <c r="AY1614" s="3"/>
      <c r="AZ1614" s="3"/>
      <c r="BA1614" s="3"/>
      <c r="BB1614" s="3"/>
      <c r="BC1614" s="3"/>
      <c r="BD1614" s="3"/>
      <c r="BE1614" s="3"/>
      <c r="BF1614" s="3"/>
      <c r="BG1614" s="3"/>
      <c r="BH1614" s="3"/>
      <c r="BI1614" s="3"/>
    </row>
    <row r="1615" ht="12.75" customHeight="1">
      <c r="A1615" s="294"/>
      <c r="B1615" s="294"/>
      <c r="C1615" s="3"/>
      <c r="D1615" s="3"/>
      <c r="E1615" s="3"/>
      <c r="F1615" s="3"/>
      <c r="G1615" s="3"/>
      <c r="H1615" s="193"/>
      <c r="I1615" s="163"/>
      <c r="J1615" s="3"/>
      <c r="K1615" s="5"/>
      <c r="L1615" s="6"/>
      <c r="M1615" s="6"/>
      <c r="N1615" s="291"/>
      <c r="O1615" s="285"/>
      <c r="P1615" s="6"/>
      <c r="Q1615" s="6"/>
      <c r="R1615" s="6"/>
      <c r="S1615" s="6"/>
      <c r="T1615" s="6"/>
      <c r="U1615" s="6"/>
      <c r="V1615" s="6"/>
      <c r="W1615" s="6"/>
      <c r="X1615" s="6"/>
      <c r="Y1615" s="6"/>
      <c r="Z1615" s="38" t="str">
        <f t="array" ref="Z1615">IFERROR(xlookup(C:C,'Follow up.1'!A:A,'Follow up.1'!AF:AF),"-")</f>
        <v>-</v>
      </c>
      <c r="AA1615" s="6"/>
      <c r="AB1615" s="6"/>
      <c r="AC1615" s="6"/>
      <c r="AD1615" s="6"/>
      <c r="AE1615" s="6"/>
      <c r="AF1615" s="6"/>
      <c r="AG1615" s="6"/>
      <c r="AH1615" s="6"/>
      <c r="AI1615" s="6"/>
      <c r="AJ1615" s="6"/>
      <c r="AK1615" s="6"/>
      <c r="AL1615" s="6"/>
      <c r="AM1615" s="6"/>
      <c r="AN1615" s="39" t="str">
        <f t="array" ref="AN1615">IFNA(TEXT(XLOOKUP(C:C,'Follow up.2'!B:B,'Follow up.2'!AF:AF), "mm/yyyy"), "-")</f>
        <v>-</v>
      </c>
      <c r="AO1615" s="6"/>
      <c r="AP1615" s="3"/>
      <c r="AQ1615" s="3"/>
      <c r="AR1615" s="3"/>
      <c r="AS1615" s="3"/>
      <c r="AT1615" s="3"/>
      <c r="AU1615" s="3"/>
      <c r="AV1615" s="3"/>
      <c r="AW1615" s="3"/>
      <c r="AX1615" s="3"/>
      <c r="AY1615" s="3"/>
      <c r="AZ1615" s="3"/>
      <c r="BA1615" s="3"/>
      <c r="BB1615" s="3"/>
      <c r="BC1615" s="3"/>
      <c r="BD1615" s="3"/>
      <c r="BE1615" s="3"/>
      <c r="BF1615" s="3"/>
      <c r="BG1615" s="3"/>
      <c r="BH1615" s="3"/>
      <c r="BI1615" s="3"/>
    </row>
    <row r="1616" ht="12.75" customHeight="1">
      <c r="A1616" s="294"/>
      <c r="B1616" s="294"/>
      <c r="C1616" s="3"/>
      <c r="D1616" s="3"/>
      <c r="E1616" s="3"/>
      <c r="F1616" s="3"/>
      <c r="G1616" s="3"/>
      <c r="H1616" s="193"/>
      <c r="I1616" s="163"/>
      <c r="J1616" s="3"/>
      <c r="K1616" s="5"/>
      <c r="L1616" s="6"/>
      <c r="M1616" s="6"/>
      <c r="N1616" s="291"/>
      <c r="O1616" s="285"/>
      <c r="P1616" s="6"/>
      <c r="Q1616" s="6"/>
      <c r="R1616" s="6"/>
      <c r="S1616" s="6"/>
      <c r="T1616" s="6"/>
      <c r="U1616" s="6"/>
      <c r="V1616" s="6"/>
      <c r="W1616" s="6"/>
      <c r="X1616" s="6"/>
      <c r="Y1616" s="6"/>
      <c r="Z1616" s="38" t="str">
        <f t="array" ref="Z1616">IFERROR(xlookup(C:C,'Follow up.1'!A:A,'Follow up.1'!AF:AF),"-")</f>
        <v>-</v>
      </c>
      <c r="AA1616" s="6"/>
      <c r="AB1616" s="6"/>
      <c r="AC1616" s="6"/>
      <c r="AD1616" s="6"/>
      <c r="AE1616" s="6"/>
      <c r="AF1616" s="6"/>
      <c r="AG1616" s="6"/>
      <c r="AH1616" s="6"/>
      <c r="AI1616" s="6"/>
      <c r="AJ1616" s="6"/>
      <c r="AK1616" s="6"/>
      <c r="AL1616" s="6"/>
      <c r="AM1616" s="6"/>
      <c r="AN1616" s="39" t="str">
        <f t="array" ref="AN1616">IFNA(TEXT(XLOOKUP(C:C,'Follow up.2'!B:B,'Follow up.2'!AF:AF), "mm/yyyy"), "-")</f>
        <v>-</v>
      </c>
      <c r="AO1616" s="6"/>
      <c r="AP1616" s="3"/>
      <c r="AQ1616" s="3"/>
      <c r="AR1616" s="3"/>
      <c r="AS1616" s="3"/>
      <c r="AT1616" s="3"/>
      <c r="AU1616" s="3"/>
      <c r="AV1616" s="3"/>
      <c r="AW1616" s="3"/>
      <c r="AX1616" s="3"/>
      <c r="AY1616" s="3"/>
      <c r="AZ1616" s="3"/>
      <c r="BA1616" s="3"/>
      <c r="BB1616" s="3"/>
      <c r="BC1616" s="3"/>
      <c r="BD1616" s="3"/>
      <c r="BE1616" s="3"/>
      <c r="BF1616" s="3"/>
      <c r="BG1616" s="3"/>
      <c r="BH1616" s="3"/>
      <c r="BI1616" s="3"/>
    </row>
    <row r="1617" ht="12.75" customHeight="1">
      <c r="A1617" s="294"/>
      <c r="B1617" s="294"/>
      <c r="C1617" s="3"/>
      <c r="D1617" s="3"/>
      <c r="E1617" s="3"/>
      <c r="F1617" s="3"/>
      <c r="G1617" s="3"/>
      <c r="H1617" s="193"/>
      <c r="I1617" s="163"/>
      <c r="J1617" s="3"/>
      <c r="K1617" s="5"/>
      <c r="L1617" s="6"/>
      <c r="M1617" s="6"/>
      <c r="N1617" s="291"/>
      <c r="O1617" s="285"/>
      <c r="P1617" s="6"/>
      <c r="Q1617" s="6"/>
      <c r="R1617" s="6"/>
      <c r="S1617" s="6"/>
      <c r="T1617" s="6"/>
      <c r="U1617" s="6"/>
      <c r="V1617" s="6"/>
      <c r="W1617" s="6"/>
      <c r="X1617" s="6"/>
      <c r="Y1617" s="6"/>
      <c r="Z1617" s="38" t="str">
        <f t="array" ref="Z1617">IFERROR(xlookup(C:C,'Follow up.1'!A:A,'Follow up.1'!AF:AF),"-")</f>
        <v>-</v>
      </c>
      <c r="AA1617" s="6"/>
      <c r="AB1617" s="6"/>
      <c r="AC1617" s="6"/>
      <c r="AD1617" s="6"/>
      <c r="AE1617" s="6"/>
      <c r="AF1617" s="6"/>
      <c r="AG1617" s="6"/>
      <c r="AH1617" s="6"/>
      <c r="AI1617" s="6"/>
      <c r="AJ1617" s="6"/>
      <c r="AK1617" s="6"/>
      <c r="AL1617" s="6"/>
      <c r="AM1617" s="6"/>
      <c r="AN1617" s="39" t="str">
        <f t="array" ref="AN1617">IFNA(TEXT(XLOOKUP(C:C,'Follow up.2'!B:B,'Follow up.2'!AF:AF), "mm/yyyy"), "-")</f>
        <v>-</v>
      </c>
      <c r="AO1617" s="6"/>
      <c r="AP1617" s="3"/>
      <c r="AQ1617" s="3"/>
      <c r="AR1617" s="3"/>
      <c r="AS1617" s="3"/>
      <c r="AT1617" s="3"/>
      <c r="AU1617" s="3"/>
      <c r="AV1617" s="3"/>
      <c r="AW1617" s="3"/>
      <c r="AX1617" s="3"/>
      <c r="AY1617" s="3"/>
      <c r="AZ1617" s="3"/>
      <c r="BA1617" s="3"/>
      <c r="BB1617" s="3"/>
      <c r="BC1617" s="3"/>
      <c r="BD1617" s="3"/>
      <c r="BE1617" s="3"/>
      <c r="BF1617" s="3"/>
      <c r="BG1617" s="3"/>
      <c r="BH1617" s="3"/>
      <c r="BI1617" s="3"/>
    </row>
    <row r="1618" ht="12.75" customHeight="1">
      <c r="A1618" s="294"/>
      <c r="B1618" s="294"/>
      <c r="C1618" s="3"/>
      <c r="D1618" s="3"/>
      <c r="E1618" s="3"/>
      <c r="F1618" s="3"/>
      <c r="G1618" s="3"/>
      <c r="H1618" s="193"/>
      <c r="I1618" s="163"/>
      <c r="J1618" s="3"/>
      <c r="K1618" s="5"/>
      <c r="L1618" s="6"/>
      <c r="M1618" s="6"/>
      <c r="N1618" s="291"/>
      <c r="O1618" s="285"/>
      <c r="P1618" s="6"/>
      <c r="Q1618" s="6"/>
      <c r="R1618" s="6"/>
      <c r="S1618" s="6"/>
      <c r="T1618" s="6"/>
      <c r="U1618" s="6"/>
      <c r="V1618" s="6"/>
      <c r="W1618" s="6"/>
      <c r="X1618" s="6"/>
      <c r="Y1618" s="6"/>
      <c r="Z1618" s="38" t="str">
        <f t="array" ref="Z1618">IFERROR(xlookup(C:C,'Follow up.1'!A:A,'Follow up.1'!AF:AF),"-")</f>
        <v>-</v>
      </c>
      <c r="AA1618" s="6"/>
      <c r="AB1618" s="6"/>
      <c r="AC1618" s="6"/>
      <c r="AD1618" s="6"/>
      <c r="AE1618" s="6"/>
      <c r="AF1618" s="6"/>
      <c r="AG1618" s="6"/>
      <c r="AH1618" s="6"/>
      <c r="AI1618" s="6"/>
      <c r="AJ1618" s="6"/>
      <c r="AK1618" s="6"/>
      <c r="AL1618" s="6"/>
      <c r="AM1618" s="6"/>
      <c r="AN1618" s="39" t="str">
        <f t="array" ref="AN1618">IFNA(TEXT(XLOOKUP(C:C,'Follow up.2'!B:B,'Follow up.2'!AF:AF), "mm/yyyy"), "-")</f>
        <v>-</v>
      </c>
      <c r="AO1618" s="6"/>
      <c r="AP1618" s="3"/>
      <c r="AQ1618" s="3"/>
      <c r="AR1618" s="3"/>
      <c r="AS1618" s="3"/>
      <c r="AT1618" s="3"/>
      <c r="AU1618" s="3"/>
      <c r="AV1618" s="3"/>
      <c r="AW1618" s="3"/>
      <c r="AX1618" s="3"/>
      <c r="AY1618" s="3"/>
      <c r="AZ1618" s="3"/>
      <c r="BA1618" s="3"/>
      <c r="BB1618" s="3"/>
      <c r="BC1618" s="3"/>
      <c r="BD1618" s="3"/>
      <c r="BE1618" s="3"/>
      <c r="BF1618" s="3"/>
      <c r="BG1618" s="3"/>
      <c r="BH1618" s="3"/>
      <c r="BI1618" s="3"/>
    </row>
    <row r="1619" ht="12.75" customHeight="1">
      <c r="A1619" s="294"/>
      <c r="B1619" s="294"/>
      <c r="C1619" s="3"/>
      <c r="D1619" s="3"/>
      <c r="E1619" s="3"/>
      <c r="F1619" s="3"/>
      <c r="G1619" s="3"/>
      <c r="H1619" s="193"/>
      <c r="I1619" s="163"/>
      <c r="J1619" s="3"/>
      <c r="K1619" s="5"/>
      <c r="L1619" s="6"/>
      <c r="M1619" s="6"/>
      <c r="N1619" s="291"/>
      <c r="O1619" s="285"/>
      <c r="P1619" s="6"/>
      <c r="Q1619" s="6"/>
      <c r="R1619" s="6"/>
      <c r="S1619" s="6"/>
      <c r="T1619" s="6"/>
      <c r="U1619" s="6"/>
      <c r="V1619" s="6"/>
      <c r="W1619" s="6"/>
      <c r="X1619" s="6"/>
      <c r="Y1619" s="6"/>
      <c r="Z1619" s="38" t="str">
        <f t="array" ref="Z1619">IFERROR(xlookup(C:C,'Follow up.1'!A:A,'Follow up.1'!AF:AF),"-")</f>
        <v>-</v>
      </c>
      <c r="AA1619" s="6"/>
      <c r="AB1619" s="6"/>
      <c r="AC1619" s="6"/>
      <c r="AD1619" s="6"/>
      <c r="AE1619" s="6"/>
      <c r="AF1619" s="6"/>
      <c r="AG1619" s="6"/>
      <c r="AH1619" s="6"/>
      <c r="AI1619" s="6"/>
      <c r="AJ1619" s="6"/>
      <c r="AK1619" s="6"/>
      <c r="AL1619" s="6"/>
      <c r="AM1619" s="6"/>
      <c r="AN1619" s="39" t="str">
        <f t="array" ref="AN1619">IFNA(TEXT(XLOOKUP(C:C,'Follow up.2'!B:B,'Follow up.2'!AF:AF), "mm/yyyy"), "-")</f>
        <v>-</v>
      </c>
      <c r="AO1619" s="6"/>
      <c r="AP1619" s="3"/>
      <c r="AQ1619" s="3"/>
      <c r="AR1619" s="3"/>
      <c r="AS1619" s="3"/>
      <c r="AT1619" s="3"/>
      <c r="AU1619" s="3"/>
      <c r="AV1619" s="3"/>
      <c r="AW1619" s="3"/>
      <c r="AX1619" s="3"/>
      <c r="AY1619" s="3"/>
      <c r="AZ1619" s="3"/>
      <c r="BA1619" s="3"/>
      <c r="BB1619" s="3"/>
      <c r="BC1619" s="3"/>
      <c r="BD1619" s="3"/>
      <c r="BE1619" s="3"/>
      <c r="BF1619" s="3"/>
      <c r="BG1619" s="3"/>
      <c r="BH1619" s="3"/>
      <c r="BI1619" s="3"/>
    </row>
    <row r="1620" ht="12.75" customHeight="1">
      <c r="A1620" s="294"/>
      <c r="B1620" s="294"/>
      <c r="C1620" s="3"/>
      <c r="D1620" s="3"/>
      <c r="E1620" s="3"/>
      <c r="F1620" s="3"/>
      <c r="G1620" s="3"/>
      <c r="H1620" s="193"/>
      <c r="I1620" s="163"/>
      <c r="J1620" s="3"/>
      <c r="K1620" s="5"/>
      <c r="L1620" s="6"/>
      <c r="M1620" s="6"/>
      <c r="N1620" s="291"/>
      <c r="O1620" s="285"/>
      <c r="P1620" s="6"/>
      <c r="Q1620" s="6"/>
      <c r="R1620" s="6"/>
      <c r="S1620" s="6"/>
      <c r="T1620" s="6"/>
      <c r="U1620" s="6"/>
      <c r="V1620" s="6"/>
      <c r="W1620" s="6"/>
      <c r="X1620" s="6"/>
      <c r="Y1620" s="6"/>
      <c r="Z1620" s="38" t="str">
        <f t="array" ref="Z1620">IFERROR(xlookup(C:C,'Follow up.1'!A:A,'Follow up.1'!AF:AF),"-")</f>
        <v>-</v>
      </c>
      <c r="AA1620" s="6"/>
      <c r="AB1620" s="6"/>
      <c r="AC1620" s="6"/>
      <c r="AD1620" s="6"/>
      <c r="AE1620" s="6"/>
      <c r="AF1620" s="6"/>
      <c r="AG1620" s="6"/>
      <c r="AH1620" s="6"/>
      <c r="AI1620" s="6"/>
      <c r="AJ1620" s="6"/>
      <c r="AK1620" s="6"/>
      <c r="AL1620" s="6"/>
      <c r="AM1620" s="6"/>
      <c r="AN1620" s="39" t="str">
        <f t="array" ref="AN1620">IFNA(TEXT(XLOOKUP(C:C,'Follow up.2'!B:B,'Follow up.2'!AF:AF), "mm/yyyy"), "-")</f>
        <v>-</v>
      </c>
      <c r="AO1620" s="6"/>
      <c r="AP1620" s="3"/>
      <c r="AQ1620" s="3"/>
      <c r="AR1620" s="3"/>
      <c r="AS1620" s="3"/>
      <c r="AT1620" s="3"/>
      <c r="AU1620" s="3"/>
      <c r="AV1620" s="3"/>
      <c r="AW1620" s="3"/>
      <c r="AX1620" s="3"/>
      <c r="AY1620" s="3"/>
      <c r="AZ1620" s="3"/>
      <c r="BA1620" s="3"/>
      <c r="BB1620" s="3"/>
      <c r="BC1620" s="3"/>
      <c r="BD1620" s="3"/>
      <c r="BE1620" s="3"/>
      <c r="BF1620" s="3"/>
      <c r="BG1620" s="3"/>
      <c r="BH1620" s="3"/>
      <c r="BI1620" s="3"/>
    </row>
    <row r="1621" ht="12.75" customHeight="1">
      <c r="A1621" s="294"/>
      <c r="B1621" s="294"/>
      <c r="C1621" s="3"/>
      <c r="D1621" s="3"/>
      <c r="E1621" s="3"/>
      <c r="F1621" s="3"/>
      <c r="G1621" s="3"/>
      <c r="H1621" s="193"/>
      <c r="I1621" s="163"/>
      <c r="J1621" s="3"/>
      <c r="K1621" s="5"/>
      <c r="L1621" s="6"/>
      <c r="M1621" s="6"/>
      <c r="N1621" s="291"/>
      <c r="O1621" s="285"/>
      <c r="P1621" s="6"/>
      <c r="Q1621" s="6"/>
      <c r="R1621" s="6"/>
      <c r="S1621" s="6"/>
      <c r="T1621" s="6"/>
      <c r="U1621" s="6"/>
      <c r="V1621" s="6"/>
      <c r="W1621" s="6"/>
      <c r="X1621" s="6"/>
      <c r="Y1621" s="6"/>
      <c r="Z1621" s="38" t="str">
        <f t="array" ref="Z1621">IFERROR(xlookup(C:C,'Follow up.1'!A:A,'Follow up.1'!AF:AF),"-")</f>
        <v>-</v>
      </c>
      <c r="AA1621" s="6"/>
      <c r="AB1621" s="6"/>
      <c r="AC1621" s="6"/>
      <c r="AD1621" s="6"/>
      <c r="AE1621" s="6"/>
      <c r="AF1621" s="6"/>
      <c r="AG1621" s="6"/>
      <c r="AH1621" s="6"/>
      <c r="AI1621" s="6"/>
      <c r="AJ1621" s="6"/>
      <c r="AK1621" s="6"/>
      <c r="AL1621" s="6"/>
      <c r="AM1621" s="6"/>
      <c r="AN1621" s="39" t="str">
        <f t="array" ref="AN1621">IFNA(TEXT(XLOOKUP(C:C,'Follow up.2'!B:B,'Follow up.2'!AF:AF), "mm/yyyy"), "-")</f>
        <v>-</v>
      </c>
      <c r="AO1621" s="6"/>
      <c r="AP1621" s="3"/>
      <c r="AQ1621" s="3"/>
      <c r="AR1621" s="3"/>
      <c r="AS1621" s="3"/>
      <c r="AT1621" s="3"/>
      <c r="AU1621" s="3"/>
      <c r="AV1621" s="3"/>
      <c r="AW1621" s="3"/>
      <c r="AX1621" s="3"/>
      <c r="AY1621" s="3"/>
      <c r="AZ1621" s="3"/>
      <c r="BA1621" s="3"/>
      <c r="BB1621" s="3"/>
      <c r="BC1621" s="3"/>
      <c r="BD1621" s="3"/>
      <c r="BE1621" s="3"/>
      <c r="BF1621" s="3"/>
      <c r="BG1621" s="3"/>
      <c r="BH1621" s="3"/>
      <c r="BI1621" s="3"/>
    </row>
    <row r="1622" ht="12.75" customHeight="1">
      <c r="A1622" s="294"/>
      <c r="B1622" s="294"/>
      <c r="C1622" s="3"/>
      <c r="D1622" s="3"/>
      <c r="E1622" s="3"/>
      <c r="F1622" s="3"/>
      <c r="G1622" s="3"/>
      <c r="H1622" s="193"/>
      <c r="I1622" s="163"/>
      <c r="J1622" s="3"/>
      <c r="K1622" s="5"/>
      <c r="L1622" s="6"/>
      <c r="M1622" s="6"/>
      <c r="N1622" s="291"/>
      <c r="O1622" s="285"/>
      <c r="P1622" s="6"/>
      <c r="Q1622" s="6"/>
      <c r="R1622" s="6"/>
      <c r="S1622" s="6"/>
      <c r="T1622" s="6"/>
      <c r="U1622" s="6"/>
      <c r="V1622" s="6"/>
      <c r="W1622" s="6"/>
      <c r="X1622" s="6"/>
      <c r="Y1622" s="6"/>
      <c r="Z1622" s="38" t="str">
        <f t="array" ref="Z1622">IFERROR(xlookup(C:C,'Follow up.1'!A:A,'Follow up.1'!AF:AF),"-")</f>
        <v>-</v>
      </c>
      <c r="AA1622" s="6"/>
      <c r="AB1622" s="6"/>
      <c r="AC1622" s="6"/>
      <c r="AD1622" s="6"/>
      <c r="AE1622" s="6"/>
      <c r="AF1622" s="6"/>
      <c r="AG1622" s="6"/>
      <c r="AH1622" s="6"/>
      <c r="AI1622" s="6"/>
      <c r="AJ1622" s="6"/>
      <c r="AK1622" s="6"/>
      <c r="AL1622" s="6"/>
      <c r="AM1622" s="6"/>
      <c r="AN1622" s="39" t="str">
        <f t="array" ref="AN1622">IFNA(TEXT(XLOOKUP(C:C,'Follow up.2'!B:B,'Follow up.2'!AF:AF), "mm/yyyy"), "-")</f>
        <v>-</v>
      </c>
      <c r="AO1622" s="6"/>
      <c r="AP1622" s="3"/>
      <c r="AQ1622" s="3"/>
      <c r="AR1622" s="3"/>
      <c r="AS1622" s="3"/>
      <c r="AT1622" s="3"/>
      <c r="AU1622" s="3"/>
      <c r="AV1622" s="3"/>
      <c r="AW1622" s="3"/>
      <c r="AX1622" s="3"/>
      <c r="AY1622" s="3"/>
      <c r="AZ1622" s="3"/>
      <c r="BA1622" s="3"/>
      <c r="BB1622" s="3"/>
      <c r="BC1622" s="3"/>
      <c r="BD1622" s="3"/>
      <c r="BE1622" s="3"/>
      <c r="BF1622" s="3"/>
      <c r="BG1622" s="3"/>
      <c r="BH1622" s="3"/>
      <c r="BI1622" s="3"/>
    </row>
    <row r="1623" ht="12.75" customHeight="1">
      <c r="A1623" s="294"/>
      <c r="B1623" s="294"/>
      <c r="C1623" s="3"/>
      <c r="D1623" s="3"/>
      <c r="E1623" s="3"/>
      <c r="F1623" s="3"/>
      <c r="G1623" s="3"/>
      <c r="H1623" s="193"/>
      <c r="I1623" s="163"/>
      <c r="J1623" s="3"/>
      <c r="K1623" s="5"/>
      <c r="L1623" s="6"/>
      <c r="M1623" s="6"/>
      <c r="N1623" s="291"/>
      <c r="O1623" s="285"/>
      <c r="P1623" s="6"/>
      <c r="Q1623" s="6"/>
      <c r="R1623" s="6"/>
      <c r="S1623" s="6"/>
      <c r="T1623" s="6"/>
      <c r="U1623" s="6"/>
      <c r="V1623" s="6"/>
      <c r="W1623" s="6"/>
      <c r="X1623" s="6"/>
      <c r="Y1623" s="6"/>
      <c r="Z1623" s="38" t="str">
        <f t="array" ref="Z1623">IFERROR(xlookup(C:C,'Follow up.1'!A:A,'Follow up.1'!AF:AF),"-")</f>
        <v>-</v>
      </c>
      <c r="AA1623" s="6"/>
      <c r="AB1623" s="6"/>
      <c r="AC1623" s="6"/>
      <c r="AD1623" s="6"/>
      <c r="AE1623" s="6"/>
      <c r="AF1623" s="6"/>
      <c r="AG1623" s="6"/>
      <c r="AH1623" s="6"/>
      <c r="AI1623" s="6"/>
      <c r="AJ1623" s="6"/>
      <c r="AK1623" s="6"/>
      <c r="AL1623" s="6"/>
      <c r="AM1623" s="6"/>
      <c r="AN1623" s="39" t="str">
        <f t="array" ref="AN1623">IFNA(TEXT(XLOOKUP(C:C,'Follow up.2'!B:B,'Follow up.2'!AF:AF), "mm/yyyy"), "-")</f>
        <v>-</v>
      </c>
      <c r="AO1623" s="6"/>
      <c r="AP1623" s="3"/>
      <c r="AQ1623" s="3"/>
      <c r="AR1623" s="3"/>
      <c r="AS1623" s="3"/>
      <c r="AT1623" s="3"/>
      <c r="AU1623" s="3"/>
      <c r="AV1623" s="3"/>
      <c r="AW1623" s="3"/>
      <c r="AX1623" s="3"/>
      <c r="AY1623" s="3"/>
      <c r="AZ1623" s="3"/>
      <c r="BA1623" s="3"/>
      <c r="BB1623" s="3"/>
      <c r="BC1623" s="3"/>
      <c r="BD1623" s="3"/>
      <c r="BE1623" s="3"/>
      <c r="BF1623" s="3"/>
      <c r="BG1623" s="3"/>
      <c r="BH1623" s="3"/>
      <c r="BI1623" s="3"/>
    </row>
    <row r="1624" ht="12.75" customHeight="1">
      <c r="A1624" s="294"/>
      <c r="B1624" s="294"/>
      <c r="C1624" s="3"/>
      <c r="D1624" s="3"/>
      <c r="E1624" s="3"/>
      <c r="F1624" s="3"/>
      <c r="G1624" s="3"/>
      <c r="H1624" s="193"/>
      <c r="I1624" s="163"/>
      <c r="J1624" s="3"/>
      <c r="K1624" s="5"/>
      <c r="L1624" s="6"/>
      <c r="M1624" s="6"/>
      <c r="N1624" s="291"/>
      <c r="O1624" s="285"/>
      <c r="P1624" s="6"/>
      <c r="Q1624" s="6"/>
      <c r="R1624" s="6"/>
      <c r="S1624" s="6"/>
      <c r="T1624" s="6"/>
      <c r="U1624" s="6"/>
      <c r="V1624" s="6"/>
      <c r="W1624" s="6"/>
      <c r="X1624" s="6"/>
      <c r="Y1624" s="6"/>
      <c r="Z1624" s="38" t="str">
        <f t="array" ref="Z1624">IFERROR(xlookup(C:C,'Follow up.1'!A:A,'Follow up.1'!AF:AF),"-")</f>
        <v>-</v>
      </c>
      <c r="AA1624" s="6"/>
      <c r="AB1624" s="6"/>
      <c r="AC1624" s="6"/>
      <c r="AD1624" s="6"/>
      <c r="AE1624" s="6"/>
      <c r="AF1624" s="6"/>
      <c r="AG1624" s="6"/>
      <c r="AH1624" s="6"/>
      <c r="AI1624" s="6"/>
      <c r="AJ1624" s="6"/>
      <c r="AK1624" s="6"/>
      <c r="AL1624" s="6"/>
      <c r="AM1624" s="6"/>
      <c r="AN1624" s="39" t="str">
        <f t="array" ref="AN1624">IFNA(TEXT(XLOOKUP(C:C,'Follow up.2'!B:B,'Follow up.2'!AF:AF), "mm/yyyy"), "-")</f>
        <v>-</v>
      </c>
      <c r="AO1624" s="6"/>
      <c r="AP1624" s="3"/>
      <c r="AQ1624" s="3"/>
      <c r="AR1624" s="3"/>
      <c r="AS1624" s="3"/>
      <c r="AT1624" s="3"/>
      <c r="AU1624" s="3"/>
      <c r="AV1624" s="3"/>
      <c r="AW1624" s="3"/>
      <c r="AX1624" s="3"/>
      <c r="AY1624" s="3"/>
      <c r="AZ1624" s="3"/>
      <c r="BA1624" s="3"/>
      <c r="BB1624" s="3"/>
      <c r="BC1624" s="3"/>
      <c r="BD1624" s="3"/>
      <c r="BE1624" s="3"/>
      <c r="BF1624" s="3"/>
      <c r="BG1624" s="3"/>
      <c r="BH1624" s="3"/>
      <c r="BI1624" s="3"/>
    </row>
    <row r="1625" ht="12.75" customHeight="1">
      <c r="A1625" s="294"/>
      <c r="B1625" s="294"/>
      <c r="C1625" s="3"/>
      <c r="D1625" s="3"/>
      <c r="E1625" s="3"/>
      <c r="F1625" s="3"/>
      <c r="G1625" s="3"/>
      <c r="H1625" s="193"/>
      <c r="I1625" s="163"/>
      <c r="J1625" s="3"/>
      <c r="K1625" s="5"/>
      <c r="L1625" s="6"/>
      <c r="M1625" s="6"/>
      <c r="N1625" s="291"/>
      <c r="O1625" s="285"/>
      <c r="P1625" s="6"/>
      <c r="Q1625" s="6"/>
      <c r="R1625" s="6"/>
      <c r="S1625" s="6"/>
      <c r="T1625" s="6"/>
      <c r="U1625" s="6"/>
      <c r="V1625" s="6"/>
      <c r="W1625" s="6"/>
      <c r="X1625" s="6"/>
      <c r="Y1625" s="6"/>
      <c r="Z1625" s="38" t="str">
        <f t="array" ref="Z1625">IFERROR(xlookup(C:C,'Follow up.1'!A:A,'Follow up.1'!AF:AF),"-")</f>
        <v>-</v>
      </c>
      <c r="AA1625" s="6"/>
      <c r="AB1625" s="6"/>
      <c r="AC1625" s="6"/>
      <c r="AD1625" s="6"/>
      <c r="AE1625" s="6"/>
      <c r="AF1625" s="6"/>
      <c r="AG1625" s="6"/>
      <c r="AH1625" s="6"/>
      <c r="AI1625" s="6"/>
      <c r="AJ1625" s="6"/>
      <c r="AK1625" s="6"/>
      <c r="AL1625" s="6"/>
      <c r="AM1625" s="6"/>
      <c r="AN1625" s="39" t="str">
        <f t="array" ref="AN1625">IFNA(TEXT(XLOOKUP(C:C,'Follow up.2'!B:B,'Follow up.2'!AF:AF), "mm/yyyy"), "-")</f>
        <v>-</v>
      </c>
      <c r="AO1625" s="6"/>
      <c r="AP1625" s="3"/>
      <c r="AQ1625" s="3"/>
      <c r="AR1625" s="3"/>
      <c r="AS1625" s="3"/>
      <c r="AT1625" s="3"/>
      <c r="AU1625" s="3"/>
      <c r="AV1625" s="3"/>
      <c r="AW1625" s="3"/>
      <c r="AX1625" s="3"/>
      <c r="AY1625" s="3"/>
      <c r="AZ1625" s="3"/>
      <c r="BA1625" s="3"/>
      <c r="BB1625" s="3"/>
      <c r="BC1625" s="3"/>
      <c r="BD1625" s="3"/>
      <c r="BE1625" s="3"/>
      <c r="BF1625" s="3"/>
      <c r="BG1625" s="3"/>
      <c r="BH1625" s="3"/>
      <c r="BI1625" s="3"/>
    </row>
    <row r="1626" ht="12.75" customHeight="1">
      <c r="A1626" s="294"/>
      <c r="B1626" s="294"/>
      <c r="C1626" s="3"/>
      <c r="D1626" s="3"/>
      <c r="E1626" s="3"/>
      <c r="F1626" s="3"/>
      <c r="G1626" s="3"/>
      <c r="H1626" s="193"/>
      <c r="I1626" s="163"/>
      <c r="J1626" s="3"/>
      <c r="K1626" s="5"/>
      <c r="L1626" s="6"/>
      <c r="M1626" s="6"/>
      <c r="N1626" s="291"/>
      <c r="O1626" s="285"/>
      <c r="P1626" s="6"/>
      <c r="Q1626" s="6"/>
      <c r="R1626" s="6"/>
      <c r="S1626" s="6"/>
      <c r="T1626" s="6"/>
      <c r="U1626" s="6"/>
      <c r="V1626" s="6"/>
      <c r="W1626" s="6"/>
      <c r="X1626" s="6"/>
      <c r="Y1626" s="6"/>
      <c r="Z1626" s="38" t="str">
        <f t="array" ref="Z1626">IFERROR(xlookup(C:C,'Follow up.1'!A:A,'Follow up.1'!AF:AF),"-")</f>
        <v>-</v>
      </c>
      <c r="AA1626" s="6"/>
      <c r="AB1626" s="6"/>
      <c r="AC1626" s="6"/>
      <c r="AD1626" s="6"/>
      <c r="AE1626" s="6"/>
      <c r="AF1626" s="6"/>
      <c r="AG1626" s="6"/>
      <c r="AH1626" s="6"/>
      <c r="AI1626" s="6"/>
      <c r="AJ1626" s="6"/>
      <c r="AK1626" s="6"/>
      <c r="AL1626" s="6"/>
      <c r="AM1626" s="6"/>
      <c r="AN1626" s="39" t="str">
        <f t="array" ref="AN1626">IFNA(TEXT(XLOOKUP(C:C,'Follow up.2'!B:B,'Follow up.2'!AF:AF), "mm/yyyy"), "-")</f>
        <v>-</v>
      </c>
      <c r="AO1626" s="6"/>
      <c r="AP1626" s="3"/>
      <c r="AQ1626" s="3"/>
      <c r="AR1626" s="3"/>
      <c r="AS1626" s="3"/>
      <c r="AT1626" s="3"/>
      <c r="AU1626" s="3"/>
      <c r="AV1626" s="3"/>
      <c r="AW1626" s="3"/>
      <c r="AX1626" s="3"/>
      <c r="AY1626" s="3"/>
      <c r="AZ1626" s="3"/>
      <c r="BA1626" s="3"/>
      <c r="BB1626" s="3"/>
      <c r="BC1626" s="3"/>
      <c r="BD1626" s="3"/>
      <c r="BE1626" s="3"/>
      <c r="BF1626" s="3"/>
      <c r="BG1626" s="3"/>
      <c r="BH1626" s="3"/>
      <c r="BI1626" s="3"/>
    </row>
    <row r="1627" ht="12.75" customHeight="1">
      <c r="A1627" s="294"/>
      <c r="B1627" s="294"/>
      <c r="C1627" s="3"/>
      <c r="D1627" s="3"/>
      <c r="E1627" s="3"/>
      <c r="F1627" s="3"/>
      <c r="G1627" s="3"/>
      <c r="H1627" s="193"/>
      <c r="I1627" s="163"/>
      <c r="J1627" s="3"/>
      <c r="K1627" s="5"/>
      <c r="L1627" s="6"/>
      <c r="M1627" s="6"/>
      <c r="N1627" s="291"/>
      <c r="O1627" s="285"/>
      <c r="P1627" s="6"/>
      <c r="Q1627" s="6"/>
      <c r="R1627" s="6"/>
      <c r="S1627" s="6"/>
      <c r="T1627" s="6"/>
      <c r="U1627" s="6"/>
      <c r="V1627" s="6"/>
      <c r="W1627" s="6"/>
      <c r="X1627" s="6"/>
      <c r="Y1627" s="6"/>
      <c r="Z1627" s="38" t="str">
        <f t="array" ref="Z1627">IFERROR(xlookup(C:C,'Follow up.1'!A:A,'Follow up.1'!AF:AF),"-")</f>
        <v>-</v>
      </c>
      <c r="AA1627" s="6"/>
      <c r="AB1627" s="6"/>
      <c r="AC1627" s="6"/>
      <c r="AD1627" s="6"/>
      <c r="AE1627" s="6"/>
      <c r="AF1627" s="6"/>
      <c r="AG1627" s="6"/>
      <c r="AH1627" s="6"/>
      <c r="AI1627" s="6"/>
      <c r="AJ1627" s="6"/>
      <c r="AK1627" s="6"/>
      <c r="AL1627" s="6"/>
      <c r="AM1627" s="6"/>
      <c r="AN1627" s="39" t="str">
        <f t="array" ref="AN1627">IFNA(TEXT(XLOOKUP(C:C,'Follow up.2'!B:B,'Follow up.2'!AF:AF), "mm/yyyy"), "-")</f>
        <v>-</v>
      </c>
      <c r="AO1627" s="6"/>
      <c r="AP1627" s="3"/>
      <c r="AQ1627" s="3"/>
      <c r="AR1627" s="3"/>
      <c r="AS1627" s="3"/>
      <c r="AT1627" s="3"/>
      <c r="AU1627" s="3"/>
      <c r="AV1627" s="3"/>
      <c r="AW1627" s="3"/>
      <c r="AX1627" s="3"/>
      <c r="AY1627" s="3"/>
      <c r="AZ1627" s="3"/>
      <c r="BA1627" s="3"/>
      <c r="BB1627" s="3"/>
      <c r="BC1627" s="3"/>
      <c r="BD1627" s="3"/>
      <c r="BE1627" s="3"/>
      <c r="BF1627" s="3"/>
      <c r="BG1627" s="3"/>
      <c r="BH1627" s="3"/>
      <c r="BI1627" s="3"/>
    </row>
    <row r="1628" ht="12.75" customHeight="1">
      <c r="A1628" s="294"/>
      <c r="B1628" s="294"/>
      <c r="C1628" s="3"/>
      <c r="D1628" s="3"/>
      <c r="E1628" s="3"/>
      <c r="F1628" s="3"/>
      <c r="G1628" s="3"/>
      <c r="H1628" s="193"/>
      <c r="I1628" s="163"/>
      <c r="J1628" s="3"/>
      <c r="K1628" s="5"/>
      <c r="L1628" s="6"/>
      <c r="M1628" s="6"/>
      <c r="N1628" s="291"/>
      <c r="O1628" s="285"/>
      <c r="P1628" s="6"/>
      <c r="Q1628" s="6"/>
      <c r="R1628" s="6"/>
      <c r="S1628" s="6"/>
      <c r="T1628" s="6"/>
      <c r="U1628" s="6"/>
      <c r="V1628" s="6"/>
      <c r="W1628" s="6"/>
      <c r="X1628" s="6"/>
      <c r="Y1628" s="6"/>
      <c r="Z1628" s="38" t="str">
        <f t="array" ref="Z1628">IFERROR(xlookup(C:C,'Follow up.1'!A:A,'Follow up.1'!AF:AF),"-")</f>
        <v>-</v>
      </c>
      <c r="AA1628" s="6"/>
      <c r="AB1628" s="6"/>
      <c r="AC1628" s="6"/>
      <c r="AD1628" s="6"/>
      <c r="AE1628" s="6"/>
      <c r="AF1628" s="6"/>
      <c r="AG1628" s="6"/>
      <c r="AH1628" s="6"/>
      <c r="AI1628" s="6"/>
      <c r="AJ1628" s="6"/>
      <c r="AK1628" s="6"/>
      <c r="AL1628" s="6"/>
      <c r="AM1628" s="6"/>
      <c r="AN1628" s="39" t="str">
        <f t="array" ref="AN1628">IFNA(TEXT(XLOOKUP(C:C,'Follow up.2'!B:B,'Follow up.2'!AF:AF), "mm/yyyy"), "-")</f>
        <v>-</v>
      </c>
      <c r="AO1628" s="6"/>
      <c r="AP1628" s="3"/>
      <c r="AQ1628" s="3"/>
      <c r="AR1628" s="3"/>
      <c r="AS1628" s="3"/>
      <c r="AT1628" s="3"/>
      <c r="AU1628" s="3"/>
      <c r="AV1628" s="3"/>
      <c r="AW1628" s="3"/>
      <c r="AX1628" s="3"/>
      <c r="AY1628" s="3"/>
      <c r="AZ1628" s="3"/>
      <c r="BA1628" s="3"/>
      <c r="BB1628" s="3"/>
      <c r="BC1628" s="3"/>
      <c r="BD1628" s="3"/>
      <c r="BE1628" s="3"/>
      <c r="BF1628" s="3"/>
      <c r="BG1628" s="3"/>
      <c r="BH1628" s="3"/>
      <c r="BI1628" s="3"/>
    </row>
    <row r="1629" ht="12.75" customHeight="1">
      <c r="A1629" s="294"/>
      <c r="B1629" s="294"/>
      <c r="C1629" s="3"/>
      <c r="D1629" s="3"/>
      <c r="E1629" s="3"/>
      <c r="F1629" s="3"/>
      <c r="G1629" s="3"/>
      <c r="H1629" s="193"/>
      <c r="I1629" s="163"/>
      <c r="J1629" s="3"/>
      <c r="K1629" s="5"/>
      <c r="L1629" s="6"/>
      <c r="M1629" s="6"/>
      <c r="N1629" s="291"/>
      <c r="O1629" s="285"/>
      <c r="P1629" s="6"/>
      <c r="Q1629" s="6"/>
      <c r="R1629" s="6"/>
      <c r="S1629" s="6"/>
      <c r="T1629" s="6"/>
      <c r="U1629" s="6"/>
      <c r="V1629" s="6"/>
      <c r="W1629" s="6"/>
      <c r="X1629" s="6"/>
      <c r="Y1629" s="6"/>
      <c r="Z1629" s="38" t="str">
        <f t="array" ref="Z1629">IFERROR(xlookup(C:C,'Follow up.1'!A:A,'Follow up.1'!AF:AF),"-")</f>
        <v>-</v>
      </c>
      <c r="AA1629" s="6"/>
      <c r="AB1629" s="6"/>
      <c r="AC1629" s="6"/>
      <c r="AD1629" s="6"/>
      <c r="AE1629" s="6"/>
      <c r="AF1629" s="6"/>
      <c r="AG1629" s="6"/>
      <c r="AH1629" s="6"/>
      <c r="AI1629" s="6"/>
      <c r="AJ1629" s="6"/>
      <c r="AK1629" s="6"/>
      <c r="AL1629" s="6"/>
      <c r="AM1629" s="6"/>
      <c r="AN1629" s="39" t="str">
        <f t="array" ref="AN1629">IFNA(TEXT(XLOOKUP(C:C,'Follow up.2'!B:B,'Follow up.2'!AF:AF), "mm/yyyy"), "-")</f>
        <v>-</v>
      </c>
      <c r="AO1629" s="6"/>
      <c r="AP1629" s="3"/>
      <c r="AQ1629" s="3"/>
      <c r="AR1629" s="3"/>
      <c r="AS1629" s="3"/>
      <c r="AT1629" s="3"/>
      <c r="AU1629" s="3"/>
      <c r="AV1629" s="3"/>
      <c r="AW1629" s="3"/>
      <c r="AX1629" s="3"/>
      <c r="AY1629" s="3"/>
      <c r="AZ1629" s="3"/>
      <c r="BA1629" s="3"/>
      <c r="BB1629" s="3"/>
      <c r="BC1629" s="3"/>
      <c r="BD1629" s="3"/>
      <c r="BE1629" s="3"/>
      <c r="BF1629" s="3"/>
      <c r="BG1629" s="3"/>
      <c r="BH1629" s="3"/>
      <c r="BI1629" s="3"/>
    </row>
    <row r="1630" ht="12.75" customHeight="1">
      <c r="A1630" s="294"/>
      <c r="B1630" s="294"/>
      <c r="C1630" s="3"/>
      <c r="D1630" s="3"/>
      <c r="E1630" s="3"/>
      <c r="F1630" s="3"/>
      <c r="G1630" s="3"/>
      <c r="H1630" s="193"/>
      <c r="I1630" s="163"/>
      <c r="J1630" s="3"/>
      <c r="K1630" s="5"/>
      <c r="L1630" s="6"/>
      <c r="M1630" s="6"/>
      <c r="N1630" s="291"/>
      <c r="O1630" s="285"/>
      <c r="P1630" s="6"/>
      <c r="Q1630" s="6"/>
      <c r="R1630" s="6"/>
      <c r="S1630" s="6"/>
      <c r="T1630" s="6"/>
      <c r="U1630" s="6"/>
      <c r="V1630" s="6"/>
      <c r="W1630" s="6"/>
      <c r="X1630" s="6"/>
      <c r="Y1630" s="6"/>
      <c r="Z1630" s="38" t="str">
        <f t="array" ref="Z1630">IFERROR(xlookup(C:C,'Follow up.1'!A:A,'Follow up.1'!AF:AF),"-")</f>
        <v>-</v>
      </c>
      <c r="AA1630" s="6"/>
      <c r="AB1630" s="6"/>
      <c r="AC1630" s="6"/>
      <c r="AD1630" s="6"/>
      <c r="AE1630" s="6"/>
      <c r="AF1630" s="6"/>
      <c r="AG1630" s="6"/>
      <c r="AH1630" s="6"/>
      <c r="AI1630" s="6"/>
      <c r="AJ1630" s="6"/>
      <c r="AK1630" s="6"/>
      <c r="AL1630" s="6"/>
      <c r="AM1630" s="6"/>
      <c r="AN1630" s="39" t="str">
        <f t="array" ref="AN1630">IFNA(TEXT(XLOOKUP(C:C,'Follow up.2'!B:B,'Follow up.2'!AF:AF), "mm/yyyy"), "-")</f>
        <v>-</v>
      </c>
      <c r="AO1630" s="6"/>
      <c r="AP1630" s="3"/>
      <c r="AQ1630" s="3"/>
      <c r="AR1630" s="3"/>
      <c r="AS1630" s="3"/>
      <c r="AT1630" s="3"/>
      <c r="AU1630" s="3"/>
      <c r="AV1630" s="3"/>
      <c r="AW1630" s="3"/>
      <c r="AX1630" s="3"/>
      <c r="AY1630" s="3"/>
      <c r="AZ1630" s="3"/>
      <c r="BA1630" s="3"/>
      <c r="BB1630" s="3"/>
      <c r="BC1630" s="3"/>
      <c r="BD1630" s="3"/>
      <c r="BE1630" s="3"/>
      <c r="BF1630" s="3"/>
      <c r="BG1630" s="3"/>
      <c r="BH1630" s="3"/>
      <c r="BI1630" s="3"/>
    </row>
    <row r="1631" ht="12.75" customHeight="1">
      <c r="A1631" s="294"/>
      <c r="B1631" s="294"/>
      <c r="C1631" s="3"/>
      <c r="D1631" s="3"/>
      <c r="E1631" s="3"/>
      <c r="F1631" s="3"/>
      <c r="G1631" s="3"/>
      <c r="H1631" s="193"/>
      <c r="I1631" s="163"/>
      <c r="J1631" s="3"/>
      <c r="K1631" s="5"/>
      <c r="L1631" s="6"/>
      <c r="M1631" s="6"/>
      <c r="N1631" s="291"/>
      <c r="O1631" s="285"/>
      <c r="P1631" s="6"/>
      <c r="Q1631" s="6"/>
      <c r="R1631" s="6"/>
      <c r="S1631" s="6"/>
      <c r="T1631" s="6"/>
      <c r="U1631" s="6"/>
      <c r="V1631" s="6"/>
      <c r="W1631" s="6"/>
      <c r="X1631" s="6"/>
      <c r="Y1631" s="6"/>
      <c r="Z1631" s="38" t="str">
        <f t="array" ref="Z1631">IFERROR(xlookup(C:C,'Follow up.1'!A:A,'Follow up.1'!AF:AF),"-")</f>
        <v>-</v>
      </c>
      <c r="AA1631" s="6"/>
      <c r="AB1631" s="6"/>
      <c r="AC1631" s="6"/>
      <c r="AD1631" s="6"/>
      <c r="AE1631" s="6"/>
      <c r="AF1631" s="6"/>
      <c r="AG1631" s="6"/>
      <c r="AH1631" s="6"/>
      <c r="AI1631" s="6"/>
      <c r="AJ1631" s="6"/>
      <c r="AK1631" s="6"/>
      <c r="AL1631" s="6"/>
      <c r="AM1631" s="6"/>
      <c r="AN1631" s="39" t="str">
        <f t="array" ref="AN1631">IFNA(TEXT(XLOOKUP(C:C,'Follow up.2'!B:B,'Follow up.2'!AF:AF), "mm/yyyy"), "-")</f>
        <v>-</v>
      </c>
      <c r="AO1631" s="6"/>
      <c r="AP1631" s="3"/>
      <c r="AQ1631" s="3"/>
      <c r="AR1631" s="3"/>
      <c r="AS1631" s="3"/>
      <c r="AT1631" s="3"/>
      <c r="AU1631" s="3"/>
      <c r="AV1631" s="3"/>
      <c r="AW1631" s="3"/>
      <c r="AX1631" s="3"/>
      <c r="AY1631" s="3"/>
      <c r="AZ1631" s="3"/>
      <c r="BA1631" s="3"/>
      <c r="BB1631" s="3"/>
      <c r="BC1631" s="3"/>
      <c r="BD1631" s="3"/>
      <c r="BE1631" s="3"/>
      <c r="BF1631" s="3"/>
      <c r="BG1631" s="3"/>
      <c r="BH1631" s="3"/>
      <c r="BI1631" s="3"/>
    </row>
    <row r="1632" ht="12.75" customHeight="1">
      <c r="A1632" s="294"/>
      <c r="B1632" s="294"/>
      <c r="C1632" s="3"/>
      <c r="D1632" s="3"/>
      <c r="E1632" s="3"/>
      <c r="F1632" s="3"/>
      <c r="G1632" s="3"/>
      <c r="H1632" s="193"/>
      <c r="I1632" s="163"/>
      <c r="J1632" s="3"/>
      <c r="K1632" s="5"/>
      <c r="L1632" s="6"/>
      <c r="M1632" s="6"/>
      <c r="N1632" s="291"/>
      <c r="O1632" s="285"/>
      <c r="P1632" s="6"/>
      <c r="Q1632" s="6"/>
      <c r="R1632" s="6"/>
      <c r="S1632" s="6"/>
      <c r="T1632" s="6"/>
      <c r="U1632" s="6"/>
      <c r="V1632" s="6"/>
      <c r="W1632" s="6"/>
      <c r="X1632" s="6"/>
      <c r="Y1632" s="6"/>
      <c r="Z1632" s="38" t="str">
        <f t="array" ref="Z1632">IFERROR(xlookup(C:C,'Follow up.1'!A:A,'Follow up.1'!AF:AF),"-")</f>
        <v>-</v>
      </c>
      <c r="AA1632" s="6"/>
      <c r="AB1632" s="6"/>
      <c r="AC1632" s="6"/>
      <c r="AD1632" s="6"/>
      <c r="AE1632" s="6"/>
      <c r="AF1632" s="6"/>
      <c r="AG1632" s="6"/>
      <c r="AH1632" s="6"/>
      <c r="AI1632" s="6"/>
      <c r="AJ1632" s="6"/>
      <c r="AK1632" s="6"/>
      <c r="AL1632" s="6"/>
      <c r="AM1632" s="6"/>
      <c r="AN1632" s="39" t="str">
        <f t="array" ref="AN1632">IFNA(TEXT(XLOOKUP(C:C,'Follow up.2'!B:B,'Follow up.2'!AF:AF), "mm/yyyy"), "-")</f>
        <v>-</v>
      </c>
      <c r="AO1632" s="6"/>
      <c r="AP1632" s="3"/>
      <c r="AQ1632" s="3"/>
      <c r="AR1632" s="3"/>
      <c r="AS1632" s="3"/>
      <c r="AT1632" s="3"/>
      <c r="AU1632" s="3"/>
      <c r="AV1632" s="3"/>
      <c r="AW1632" s="3"/>
      <c r="AX1632" s="3"/>
      <c r="AY1632" s="3"/>
      <c r="AZ1632" s="3"/>
      <c r="BA1632" s="3"/>
      <c r="BB1632" s="3"/>
      <c r="BC1632" s="3"/>
      <c r="BD1632" s="3"/>
      <c r="BE1632" s="3"/>
      <c r="BF1632" s="3"/>
      <c r="BG1632" s="3"/>
      <c r="BH1632" s="3"/>
      <c r="BI1632" s="3"/>
    </row>
    <row r="1633" ht="12.75" customHeight="1">
      <c r="A1633" s="294"/>
      <c r="B1633" s="294"/>
      <c r="C1633" s="3"/>
      <c r="D1633" s="3"/>
      <c r="E1633" s="3"/>
      <c r="F1633" s="3"/>
      <c r="G1633" s="3"/>
      <c r="H1633" s="193"/>
      <c r="I1633" s="163"/>
      <c r="J1633" s="3"/>
      <c r="K1633" s="5"/>
      <c r="L1633" s="6"/>
      <c r="M1633" s="6"/>
      <c r="N1633" s="291"/>
      <c r="O1633" s="285"/>
      <c r="P1633" s="6"/>
      <c r="Q1633" s="6"/>
      <c r="R1633" s="6"/>
      <c r="S1633" s="6"/>
      <c r="T1633" s="6"/>
      <c r="U1633" s="6"/>
      <c r="V1633" s="6"/>
      <c r="W1633" s="6"/>
      <c r="X1633" s="6"/>
      <c r="Y1633" s="6"/>
      <c r="Z1633" s="38" t="str">
        <f t="array" ref="Z1633">IFERROR(xlookup(C:C,'Follow up.1'!A:A,'Follow up.1'!AF:AF),"-")</f>
        <v>-</v>
      </c>
      <c r="AA1633" s="6"/>
      <c r="AB1633" s="6"/>
      <c r="AC1633" s="6"/>
      <c r="AD1633" s="6"/>
      <c r="AE1633" s="6"/>
      <c r="AF1633" s="6"/>
      <c r="AG1633" s="6"/>
      <c r="AH1633" s="6"/>
      <c r="AI1633" s="6"/>
      <c r="AJ1633" s="6"/>
      <c r="AK1633" s="6"/>
      <c r="AL1633" s="6"/>
      <c r="AM1633" s="6"/>
      <c r="AN1633" s="39" t="str">
        <f t="array" ref="AN1633">IFNA(TEXT(XLOOKUP(C:C,'Follow up.2'!B:B,'Follow up.2'!AF:AF), "mm/yyyy"), "-")</f>
        <v>-</v>
      </c>
      <c r="AO1633" s="6"/>
      <c r="AP1633" s="3"/>
      <c r="AQ1633" s="3"/>
      <c r="AR1633" s="3"/>
      <c r="AS1633" s="3"/>
      <c r="AT1633" s="3"/>
      <c r="AU1633" s="3"/>
      <c r="AV1633" s="3"/>
      <c r="AW1633" s="3"/>
      <c r="AX1633" s="3"/>
      <c r="AY1633" s="3"/>
      <c r="AZ1633" s="3"/>
      <c r="BA1633" s="3"/>
      <c r="BB1633" s="3"/>
      <c r="BC1633" s="3"/>
      <c r="BD1633" s="3"/>
      <c r="BE1633" s="3"/>
      <c r="BF1633" s="3"/>
      <c r="BG1633" s="3"/>
      <c r="BH1633" s="3"/>
      <c r="BI1633" s="3"/>
    </row>
    <row r="1634" ht="12.75" customHeight="1">
      <c r="A1634" s="294"/>
      <c r="B1634" s="294"/>
      <c r="C1634" s="3"/>
      <c r="D1634" s="3"/>
      <c r="E1634" s="3"/>
      <c r="F1634" s="3"/>
      <c r="G1634" s="3"/>
      <c r="H1634" s="193"/>
      <c r="I1634" s="163"/>
      <c r="J1634" s="3"/>
      <c r="K1634" s="5"/>
      <c r="L1634" s="6"/>
      <c r="M1634" s="6"/>
      <c r="N1634" s="291"/>
      <c r="O1634" s="285"/>
      <c r="P1634" s="6"/>
      <c r="Q1634" s="6"/>
      <c r="R1634" s="6"/>
      <c r="S1634" s="6"/>
      <c r="T1634" s="6"/>
      <c r="U1634" s="6"/>
      <c r="V1634" s="6"/>
      <c r="W1634" s="6"/>
      <c r="X1634" s="6"/>
      <c r="Y1634" s="6"/>
      <c r="Z1634" s="38" t="str">
        <f t="array" ref="Z1634">IFERROR(xlookup(C:C,'Follow up.1'!A:A,'Follow up.1'!AF:AF),"-")</f>
        <v>-</v>
      </c>
      <c r="AA1634" s="6"/>
      <c r="AB1634" s="6"/>
      <c r="AC1634" s="6"/>
      <c r="AD1634" s="6"/>
      <c r="AE1634" s="6"/>
      <c r="AF1634" s="6"/>
      <c r="AG1634" s="6"/>
      <c r="AH1634" s="6"/>
      <c r="AI1634" s="6"/>
      <c r="AJ1634" s="6"/>
      <c r="AK1634" s="6"/>
      <c r="AL1634" s="6"/>
      <c r="AM1634" s="6"/>
      <c r="AN1634" s="39" t="str">
        <f t="array" ref="AN1634">IFNA(TEXT(XLOOKUP(C:C,'Follow up.2'!B:B,'Follow up.2'!AF:AF), "mm/yyyy"), "-")</f>
        <v>-</v>
      </c>
      <c r="AO1634" s="6"/>
      <c r="AP1634" s="3"/>
      <c r="AQ1634" s="3"/>
      <c r="AR1634" s="3"/>
      <c r="AS1634" s="3"/>
      <c r="AT1634" s="3"/>
      <c r="AU1634" s="3"/>
      <c r="AV1634" s="3"/>
      <c r="AW1634" s="3"/>
      <c r="AX1634" s="3"/>
      <c r="AY1634" s="3"/>
      <c r="AZ1634" s="3"/>
      <c r="BA1634" s="3"/>
      <c r="BB1634" s="3"/>
      <c r="BC1634" s="3"/>
      <c r="BD1634" s="3"/>
      <c r="BE1634" s="3"/>
      <c r="BF1634" s="3"/>
      <c r="BG1634" s="3"/>
      <c r="BH1634" s="3"/>
      <c r="BI1634" s="3"/>
    </row>
    <row r="1635" ht="12.75" customHeight="1">
      <c r="A1635" s="294"/>
      <c r="B1635" s="294"/>
      <c r="C1635" s="3"/>
      <c r="D1635" s="3"/>
      <c r="E1635" s="3"/>
      <c r="F1635" s="3"/>
      <c r="G1635" s="3"/>
      <c r="H1635" s="193"/>
      <c r="I1635" s="163"/>
      <c r="J1635" s="3"/>
      <c r="K1635" s="5"/>
      <c r="L1635" s="6"/>
      <c r="M1635" s="6"/>
      <c r="N1635" s="232"/>
      <c r="O1635" s="285"/>
      <c r="P1635" s="6"/>
      <c r="Q1635" s="6"/>
      <c r="R1635" s="6"/>
      <c r="S1635" s="6"/>
      <c r="T1635" s="6"/>
      <c r="U1635" s="6"/>
      <c r="V1635" s="6"/>
      <c r="W1635" s="6"/>
      <c r="X1635" s="6"/>
      <c r="Y1635" s="6"/>
      <c r="Z1635" s="38" t="str">
        <f t="array" ref="Z1635">IFERROR(xlookup(C:C,'Follow up.1'!A:A,'Follow up.1'!AF:AF),"-")</f>
        <v>-</v>
      </c>
      <c r="AA1635" s="6"/>
      <c r="AB1635" s="6"/>
      <c r="AC1635" s="6"/>
      <c r="AD1635" s="6"/>
      <c r="AE1635" s="6"/>
      <c r="AF1635" s="6"/>
      <c r="AG1635" s="6"/>
      <c r="AH1635" s="6"/>
      <c r="AI1635" s="6"/>
      <c r="AJ1635" s="6"/>
      <c r="AK1635" s="6"/>
      <c r="AL1635" s="6"/>
      <c r="AM1635" s="6"/>
      <c r="AN1635" s="39" t="str">
        <f t="array" ref="AN1635">IFNA(TEXT(XLOOKUP(C:C,'Follow up.2'!B:B,'Follow up.2'!AF:AF), "mm/yyyy"), "-")</f>
        <v>-</v>
      </c>
      <c r="AO1635" s="6"/>
      <c r="AP1635" s="3"/>
      <c r="AQ1635" s="3"/>
      <c r="AR1635" s="3"/>
      <c r="AS1635" s="3"/>
      <c r="AT1635" s="3"/>
      <c r="AU1635" s="3"/>
      <c r="AV1635" s="3"/>
      <c r="AW1635" s="3"/>
      <c r="AX1635" s="3"/>
      <c r="AY1635" s="3"/>
      <c r="AZ1635" s="3"/>
      <c r="BA1635" s="3"/>
      <c r="BB1635" s="3"/>
      <c r="BC1635" s="3"/>
      <c r="BD1635" s="3"/>
      <c r="BE1635" s="3"/>
      <c r="BF1635" s="3"/>
      <c r="BG1635" s="3"/>
      <c r="BH1635" s="3"/>
      <c r="BI1635" s="3"/>
    </row>
    <row r="1636" ht="12.75" customHeight="1">
      <c r="A1636" s="294"/>
      <c r="B1636" s="294"/>
      <c r="C1636" s="3"/>
      <c r="D1636" s="3"/>
      <c r="E1636" s="3"/>
      <c r="F1636" s="3"/>
      <c r="G1636" s="3"/>
      <c r="H1636" s="193"/>
      <c r="I1636" s="163"/>
      <c r="J1636" s="3"/>
      <c r="K1636" s="5"/>
      <c r="L1636" s="6"/>
      <c r="M1636" s="6"/>
      <c r="N1636" s="232"/>
      <c r="O1636" s="285"/>
      <c r="P1636" s="6"/>
      <c r="Q1636" s="6"/>
      <c r="R1636" s="6"/>
      <c r="S1636" s="6"/>
      <c r="T1636" s="6"/>
      <c r="U1636" s="6"/>
      <c r="V1636" s="6"/>
      <c r="W1636" s="6"/>
      <c r="X1636" s="6"/>
      <c r="Y1636" s="6"/>
      <c r="Z1636" s="38" t="str">
        <f t="array" ref="Z1636">IFERROR(xlookup(C:C,'Follow up.1'!A:A,'Follow up.1'!AF:AF),"-")</f>
        <v>-</v>
      </c>
      <c r="AA1636" s="6"/>
      <c r="AB1636" s="6"/>
      <c r="AC1636" s="6"/>
      <c r="AD1636" s="6"/>
      <c r="AE1636" s="6"/>
      <c r="AF1636" s="6"/>
      <c r="AG1636" s="6"/>
      <c r="AH1636" s="6"/>
      <c r="AI1636" s="6"/>
      <c r="AJ1636" s="6"/>
      <c r="AK1636" s="6"/>
      <c r="AL1636" s="6"/>
      <c r="AM1636" s="6"/>
      <c r="AN1636" s="39" t="str">
        <f t="array" ref="AN1636">IFNA(TEXT(XLOOKUP(C:C,'Follow up.2'!B:B,'Follow up.2'!AF:AF), "mm/yyyy"), "-")</f>
        <v>-</v>
      </c>
      <c r="AO1636" s="6"/>
      <c r="AP1636" s="3"/>
      <c r="AQ1636" s="3"/>
      <c r="AR1636" s="3"/>
      <c r="AS1636" s="3"/>
      <c r="AT1636" s="3"/>
      <c r="AU1636" s="3"/>
      <c r="AV1636" s="3"/>
      <c r="AW1636" s="3"/>
      <c r="AX1636" s="3"/>
      <c r="AY1636" s="3"/>
      <c r="AZ1636" s="3"/>
      <c r="BA1636" s="3"/>
      <c r="BB1636" s="3"/>
      <c r="BC1636" s="3"/>
      <c r="BD1636" s="3"/>
      <c r="BE1636" s="3"/>
      <c r="BF1636" s="3"/>
      <c r="BG1636" s="3"/>
      <c r="BH1636" s="3"/>
      <c r="BI1636" s="3"/>
    </row>
    <row r="1637" ht="12.75" customHeight="1">
      <c r="A1637" s="294"/>
      <c r="B1637" s="294"/>
      <c r="C1637" s="3"/>
      <c r="D1637" s="3"/>
      <c r="E1637" s="3"/>
      <c r="F1637" s="3"/>
      <c r="G1637" s="3"/>
      <c r="H1637" s="193"/>
      <c r="I1637" s="163"/>
      <c r="J1637" s="3"/>
      <c r="K1637" s="5"/>
      <c r="L1637" s="6"/>
      <c r="M1637" s="6"/>
      <c r="N1637" s="232"/>
      <c r="O1637" s="285"/>
      <c r="P1637" s="6"/>
      <c r="Q1637" s="6"/>
      <c r="R1637" s="6"/>
      <c r="S1637" s="6"/>
      <c r="T1637" s="6"/>
      <c r="U1637" s="6"/>
      <c r="V1637" s="6"/>
      <c r="W1637" s="6"/>
      <c r="X1637" s="6"/>
      <c r="Y1637" s="6"/>
      <c r="Z1637" s="38" t="str">
        <f t="array" ref="Z1637">IFERROR(xlookup(C:C,'Follow up.1'!A:A,'Follow up.1'!AF:AF),"-")</f>
        <v>-</v>
      </c>
      <c r="AA1637" s="6"/>
      <c r="AB1637" s="6"/>
      <c r="AC1637" s="6"/>
      <c r="AD1637" s="6"/>
      <c r="AE1637" s="6"/>
      <c r="AF1637" s="6"/>
      <c r="AG1637" s="6"/>
      <c r="AH1637" s="6"/>
      <c r="AI1637" s="6"/>
      <c r="AJ1637" s="6"/>
      <c r="AK1637" s="6"/>
      <c r="AL1637" s="6"/>
      <c r="AM1637" s="6"/>
      <c r="AN1637" s="39" t="str">
        <f t="array" ref="AN1637">IFNA(TEXT(XLOOKUP(C:C,'Follow up.2'!B:B,'Follow up.2'!AF:AF), "mm/yyyy"), "-")</f>
        <v>-</v>
      </c>
      <c r="AO1637" s="6"/>
      <c r="AP1637" s="3"/>
      <c r="AQ1637" s="3"/>
      <c r="AR1637" s="3"/>
      <c r="AS1637" s="3"/>
      <c r="AT1637" s="3"/>
      <c r="AU1637" s="3"/>
      <c r="AV1637" s="3"/>
      <c r="AW1637" s="3"/>
      <c r="AX1637" s="3"/>
      <c r="AY1637" s="3"/>
      <c r="AZ1637" s="3"/>
      <c r="BA1637" s="3"/>
      <c r="BB1637" s="3"/>
      <c r="BC1637" s="3"/>
      <c r="BD1637" s="3"/>
      <c r="BE1637" s="3"/>
      <c r="BF1637" s="3"/>
      <c r="BG1637" s="3"/>
      <c r="BH1637" s="3"/>
      <c r="BI1637" s="3"/>
    </row>
    <row r="1638" ht="12.75" customHeight="1">
      <c r="A1638" s="294"/>
      <c r="B1638" s="294"/>
      <c r="C1638" s="3"/>
      <c r="D1638" s="3"/>
      <c r="E1638" s="3"/>
      <c r="F1638" s="3"/>
      <c r="G1638" s="3"/>
      <c r="H1638" s="193"/>
      <c r="I1638" s="163"/>
      <c r="J1638" s="3"/>
      <c r="K1638" s="5"/>
      <c r="L1638" s="6"/>
      <c r="M1638" s="6"/>
      <c r="N1638" s="291"/>
      <c r="O1638" s="285"/>
      <c r="P1638" s="6"/>
      <c r="Q1638" s="6"/>
      <c r="R1638" s="6"/>
      <c r="S1638" s="6"/>
      <c r="T1638" s="6"/>
      <c r="U1638" s="6"/>
      <c r="V1638" s="6"/>
      <c r="W1638" s="6"/>
      <c r="X1638" s="6"/>
      <c r="Y1638" s="6"/>
      <c r="Z1638" s="38" t="str">
        <f t="array" ref="Z1638">IFERROR(xlookup(C:C,'Follow up.1'!A:A,'Follow up.1'!AF:AF),"-")</f>
        <v>-</v>
      </c>
      <c r="AA1638" s="6"/>
      <c r="AB1638" s="6"/>
      <c r="AC1638" s="6"/>
      <c r="AD1638" s="6"/>
      <c r="AE1638" s="6"/>
      <c r="AF1638" s="6"/>
      <c r="AG1638" s="6"/>
      <c r="AH1638" s="6"/>
      <c r="AI1638" s="6"/>
      <c r="AJ1638" s="6"/>
      <c r="AK1638" s="6"/>
      <c r="AL1638" s="6"/>
      <c r="AM1638" s="6"/>
      <c r="AN1638" s="39" t="str">
        <f t="array" ref="AN1638">IFNA(TEXT(XLOOKUP(C:C,'Follow up.2'!B:B,'Follow up.2'!AF:AF), "mm/yyyy"), "-")</f>
        <v>-</v>
      </c>
      <c r="AO1638" s="6"/>
      <c r="AP1638" s="3"/>
      <c r="AQ1638" s="3"/>
      <c r="AR1638" s="3"/>
      <c r="AS1638" s="3"/>
      <c r="AT1638" s="3"/>
      <c r="AU1638" s="3"/>
      <c r="AV1638" s="3"/>
      <c r="AW1638" s="3"/>
      <c r="AX1638" s="3"/>
      <c r="AY1638" s="3"/>
      <c r="AZ1638" s="3"/>
      <c r="BA1638" s="3"/>
      <c r="BB1638" s="3"/>
      <c r="BC1638" s="3"/>
      <c r="BD1638" s="3"/>
      <c r="BE1638" s="3"/>
      <c r="BF1638" s="3"/>
      <c r="BG1638" s="3"/>
      <c r="BH1638" s="3"/>
      <c r="BI1638" s="3"/>
    </row>
    <row r="1639" ht="12.75" customHeight="1">
      <c r="A1639" s="294"/>
      <c r="B1639" s="294"/>
      <c r="C1639" s="3"/>
      <c r="D1639" s="3"/>
      <c r="E1639" s="3"/>
      <c r="F1639" s="3"/>
      <c r="G1639" s="3"/>
      <c r="H1639" s="193"/>
      <c r="I1639" s="163"/>
      <c r="J1639" s="3"/>
      <c r="K1639" s="5"/>
      <c r="L1639" s="6"/>
      <c r="M1639" s="6"/>
      <c r="N1639" s="291"/>
      <c r="O1639" s="285"/>
      <c r="P1639" s="6"/>
      <c r="Q1639" s="6"/>
      <c r="R1639" s="6"/>
      <c r="S1639" s="6"/>
      <c r="T1639" s="6"/>
      <c r="U1639" s="6"/>
      <c r="V1639" s="6"/>
      <c r="W1639" s="6"/>
      <c r="X1639" s="6"/>
      <c r="Y1639" s="6"/>
      <c r="Z1639" s="38" t="str">
        <f t="array" ref="Z1639">IFERROR(xlookup(C:C,'Follow up.1'!A:A,'Follow up.1'!AF:AF),"-")</f>
        <v>-</v>
      </c>
      <c r="AA1639" s="6"/>
      <c r="AB1639" s="6"/>
      <c r="AC1639" s="6"/>
      <c r="AD1639" s="6"/>
      <c r="AE1639" s="6"/>
      <c r="AF1639" s="6"/>
      <c r="AG1639" s="6"/>
      <c r="AH1639" s="6"/>
      <c r="AI1639" s="6"/>
      <c r="AJ1639" s="6"/>
      <c r="AK1639" s="6"/>
      <c r="AL1639" s="6"/>
      <c r="AM1639" s="6"/>
      <c r="AN1639" s="39" t="str">
        <f t="array" ref="AN1639">IFNA(TEXT(XLOOKUP(C:C,'Follow up.2'!B:B,'Follow up.2'!AF:AF), "mm/yyyy"), "-")</f>
        <v>-</v>
      </c>
      <c r="AO1639" s="6"/>
      <c r="AP1639" s="3"/>
      <c r="AQ1639" s="3"/>
      <c r="AR1639" s="3"/>
      <c r="AS1639" s="3"/>
      <c r="AT1639" s="3"/>
      <c r="AU1639" s="3"/>
      <c r="AV1639" s="3"/>
      <c r="AW1639" s="3"/>
      <c r="AX1639" s="3"/>
      <c r="AY1639" s="3"/>
      <c r="AZ1639" s="3"/>
      <c r="BA1639" s="3"/>
      <c r="BB1639" s="3"/>
      <c r="BC1639" s="3"/>
      <c r="BD1639" s="3"/>
      <c r="BE1639" s="3"/>
      <c r="BF1639" s="3"/>
      <c r="BG1639" s="3"/>
      <c r="BH1639" s="3"/>
      <c r="BI1639" s="3"/>
    </row>
    <row r="1640" ht="12.75" customHeight="1">
      <c r="A1640" s="294"/>
      <c r="B1640" s="294"/>
      <c r="C1640" s="3"/>
      <c r="D1640" s="3"/>
      <c r="E1640" s="3"/>
      <c r="F1640" s="3"/>
      <c r="G1640" s="3"/>
      <c r="H1640" s="193"/>
      <c r="I1640" s="163"/>
      <c r="J1640" s="3"/>
      <c r="K1640" s="5"/>
      <c r="L1640" s="6"/>
      <c r="M1640" s="6"/>
      <c r="N1640" s="291"/>
      <c r="O1640" s="285"/>
      <c r="P1640" s="6"/>
      <c r="Q1640" s="6"/>
      <c r="R1640" s="6"/>
      <c r="S1640" s="6"/>
      <c r="T1640" s="6"/>
      <c r="U1640" s="6"/>
      <c r="V1640" s="6"/>
      <c r="W1640" s="6"/>
      <c r="X1640" s="6"/>
      <c r="Y1640" s="6"/>
      <c r="Z1640" s="38" t="str">
        <f t="array" ref="Z1640">IFERROR(xlookup(C:C,'Follow up.1'!A:A,'Follow up.1'!AF:AF),"-")</f>
        <v>-</v>
      </c>
      <c r="AA1640" s="6"/>
      <c r="AB1640" s="6"/>
      <c r="AC1640" s="6"/>
      <c r="AD1640" s="6"/>
      <c r="AE1640" s="6"/>
      <c r="AF1640" s="6"/>
      <c r="AG1640" s="6"/>
      <c r="AH1640" s="6"/>
      <c r="AI1640" s="6"/>
      <c r="AJ1640" s="6"/>
      <c r="AK1640" s="6"/>
      <c r="AL1640" s="6"/>
      <c r="AM1640" s="6"/>
      <c r="AN1640" s="39" t="str">
        <f t="array" ref="AN1640">IFNA(TEXT(XLOOKUP(C:C,'Follow up.2'!B:B,'Follow up.2'!AF:AF), "mm/yyyy"), "-")</f>
        <v>-</v>
      </c>
      <c r="AO1640" s="6"/>
      <c r="AP1640" s="3"/>
      <c r="AQ1640" s="3"/>
      <c r="AR1640" s="3"/>
      <c r="AS1640" s="3"/>
      <c r="AT1640" s="3"/>
      <c r="AU1640" s="3"/>
      <c r="AV1640" s="3"/>
      <c r="AW1640" s="3"/>
      <c r="AX1640" s="3"/>
      <c r="AY1640" s="3"/>
      <c r="AZ1640" s="3"/>
      <c r="BA1640" s="3"/>
      <c r="BB1640" s="3"/>
      <c r="BC1640" s="3"/>
      <c r="BD1640" s="3"/>
      <c r="BE1640" s="3"/>
      <c r="BF1640" s="3"/>
      <c r="BG1640" s="3"/>
      <c r="BH1640" s="3"/>
      <c r="BI1640" s="3"/>
    </row>
    <row r="1641" ht="12.75" customHeight="1">
      <c r="A1641" s="294"/>
      <c r="B1641" s="294"/>
      <c r="C1641" s="3"/>
      <c r="D1641" s="3"/>
      <c r="E1641" s="3"/>
      <c r="F1641" s="3"/>
      <c r="G1641" s="3"/>
      <c r="H1641" s="193"/>
      <c r="I1641" s="163"/>
      <c r="J1641" s="3"/>
      <c r="K1641" s="5"/>
      <c r="L1641" s="6"/>
      <c r="M1641" s="6"/>
      <c r="N1641" s="291"/>
      <c r="O1641" s="285"/>
      <c r="P1641" s="6"/>
      <c r="Q1641" s="6"/>
      <c r="R1641" s="6"/>
      <c r="S1641" s="6"/>
      <c r="T1641" s="6"/>
      <c r="U1641" s="6"/>
      <c r="V1641" s="6"/>
      <c r="W1641" s="6"/>
      <c r="X1641" s="6"/>
      <c r="Y1641" s="6"/>
      <c r="Z1641" s="38" t="str">
        <f t="array" ref="Z1641">IFERROR(xlookup(C:C,'Follow up.1'!A:A,'Follow up.1'!AF:AF),"-")</f>
        <v>-</v>
      </c>
      <c r="AA1641" s="6"/>
      <c r="AB1641" s="6"/>
      <c r="AC1641" s="6"/>
      <c r="AD1641" s="6"/>
      <c r="AE1641" s="6"/>
      <c r="AF1641" s="6"/>
      <c r="AG1641" s="6"/>
      <c r="AH1641" s="6"/>
      <c r="AI1641" s="6"/>
      <c r="AJ1641" s="6"/>
      <c r="AK1641" s="6"/>
      <c r="AL1641" s="6"/>
      <c r="AM1641" s="6"/>
      <c r="AN1641" s="39" t="str">
        <f t="array" ref="AN1641">IFNA(TEXT(XLOOKUP(C:C,'Follow up.2'!B:B,'Follow up.2'!AF:AF), "mm/yyyy"), "-")</f>
        <v>-</v>
      </c>
      <c r="AO1641" s="6"/>
      <c r="AP1641" s="3"/>
      <c r="AQ1641" s="3"/>
      <c r="AR1641" s="3"/>
      <c r="AS1641" s="3"/>
      <c r="AT1641" s="3"/>
      <c r="AU1641" s="3"/>
      <c r="AV1641" s="3"/>
      <c r="AW1641" s="3"/>
      <c r="AX1641" s="3"/>
      <c r="AY1641" s="3"/>
      <c r="AZ1641" s="3"/>
      <c r="BA1641" s="3"/>
      <c r="BB1641" s="3"/>
      <c r="BC1641" s="3"/>
      <c r="BD1641" s="3"/>
      <c r="BE1641" s="3"/>
      <c r="BF1641" s="3"/>
      <c r="BG1641" s="3"/>
      <c r="BH1641" s="3"/>
      <c r="BI1641" s="3"/>
    </row>
    <row r="1642" ht="12.75" customHeight="1">
      <c r="A1642" s="294"/>
      <c r="B1642" s="294"/>
      <c r="C1642" s="3"/>
      <c r="D1642" s="3"/>
      <c r="E1642" s="3"/>
      <c r="F1642" s="3"/>
      <c r="G1642" s="3"/>
      <c r="H1642" s="193"/>
      <c r="I1642" s="163"/>
      <c r="J1642" s="3"/>
      <c r="K1642" s="5"/>
      <c r="L1642" s="6"/>
      <c r="M1642" s="6"/>
      <c r="N1642" s="232"/>
      <c r="O1642" s="285"/>
      <c r="P1642" s="6"/>
      <c r="Q1642" s="6"/>
      <c r="R1642" s="6"/>
      <c r="S1642" s="6"/>
      <c r="T1642" s="6"/>
      <c r="U1642" s="6"/>
      <c r="V1642" s="6"/>
      <c r="W1642" s="6"/>
      <c r="X1642" s="6"/>
      <c r="Y1642" s="6"/>
      <c r="Z1642" s="38" t="str">
        <f t="array" ref="Z1642">IFERROR(xlookup(C:C,'Follow up.1'!A:A,'Follow up.1'!AF:AF),"-")</f>
        <v>-</v>
      </c>
      <c r="AA1642" s="6"/>
      <c r="AB1642" s="6"/>
      <c r="AC1642" s="6"/>
      <c r="AD1642" s="6"/>
      <c r="AE1642" s="6"/>
      <c r="AF1642" s="6"/>
      <c r="AG1642" s="6"/>
      <c r="AH1642" s="6"/>
      <c r="AI1642" s="6"/>
      <c r="AJ1642" s="6"/>
      <c r="AK1642" s="6"/>
      <c r="AL1642" s="6"/>
      <c r="AM1642" s="6"/>
      <c r="AN1642" s="39" t="str">
        <f t="array" ref="AN1642">IFNA(TEXT(XLOOKUP(C:C,'Follow up.2'!B:B,'Follow up.2'!AF:AF), "mm/yyyy"), "-")</f>
        <v>-</v>
      </c>
      <c r="AO1642" s="6"/>
      <c r="AP1642" s="3"/>
      <c r="AQ1642" s="3"/>
      <c r="AR1642" s="3"/>
      <c r="AS1642" s="3"/>
      <c r="AT1642" s="3"/>
      <c r="AU1642" s="3"/>
      <c r="AV1642" s="3"/>
      <c r="AW1642" s="3"/>
      <c r="AX1642" s="3"/>
      <c r="AY1642" s="3"/>
      <c r="AZ1642" s="3"/>
      <c r="BA1642" s="3"/>
      <c r="BB1642" s="3"/>
      <c r="BC1642" s="3"/>
      <c r="BD1642" s="3"/>
      <c r="BE1642" s="3"/>
      <c r="BF1642" s="3"/>
      <c r="BG1642" s="3"/>
      <c r="BH1642" s="3"/>
      <c r="BI1642" s="3"/>
    </row>
    <row r="1643" ht="12.75" customHeight="1">
      <c r="A1643" s="294"/>
      <c r="B1643" s="294"/>
      <c r="C1643" s="3"/>
      <c r="D1643" s="3"/>
      <c r="E1643" s="3"/>
      <c r="F1643" s="3"/>
      <c r="G1643" s="3"/>
      <c r="H1643" s="193"/>
      <c r="I1643" s="163"/>
      <c r="J1643" s="3"/>
      <c r="K1643" s="5"/>
      <c r="L1643" s="6"/>
      <c r="M1643" s="6"/>
      <c r="N1643" s="232"/>
      <c r="O1643" s="285"/>
      <c r="P1643" s="6"/>
      <c r="Q1643" s="6"/>
      <c r="R1643" s="6"/>
      <c r="S1643" s="6"/>
      <c r="T1643" s="6"/>
      <c r="U1643" s="6"/>
      <c r="V1643" s="6"/>
      <c r="W1643" s="6"/>
      <c r="X1643" s="6"/>
      <c r="Y1643" s="6"/>
      <c r="Z1643" s="38" t="str">
        <f t="array" ref="Z1643">IFERROR(xlookup(C:C,'Follow up.1'!A:A,'Follow up.1'!AF:AF),"-")</f>
        <v>-</v>
      </c>
      <c r="AA1643" s="6"/>
      <c r="AB1643" s="6"/>
      <c r="AC1643" s="6"/>
      <c r="AD1643" s="6"/>
      <c r="AE1643" s="6"/>
      <c r="AF1643" s="6"/>
      <c r="AG1643" s="6"/>
      <c r="AH1643" s="6"/>
      <c r="AI1643" s="6"/>
      <c r="AJ1643" s="6"/>
      <c r="AK1643" s="6"/>
      <c r="AL1643" s="6"/>
      <c r="AM1643" s="6"/>
      <c r="AN1643" s="39" t="str">
        <f t="array" ref="AN1643">IFNA(TEXT(XLOOKUP(C:C,'Follow up.2'!B:B,'Follow up.2'!AF:AF), "mm/yyyy"), "-")</f>
        <v>-</v>
      </c>
      <c r="AO1643" s="6"/>
      <c r="AP1643" s="3"/>
      <c r="AQ1643" s="3"/>
      <c r="AR1643" s="3"/>
      <c r="AS1643" s="3"/>
      <c r="AT1643" s="3"/>
      <c r="AU1643" s="3"/>
      <c r="AV1643" s="3"/>
      <c r="AW1643" s="3"/>
      <c r="AX1643" s="3"/>
      <c r="AY1643" s="3"/>
      <c r="AZ1643" s="3"/>
      <c r="BA1643" s="3"/>
      <c r="BB1643" s="3"/>
      <c r="BC1643" s="3"/>
      <c r="BD1643" s="3"/>
      <c r="BE1643" s="3"/>
      <c r="BF1643" s="3"/>
      <c r="BG1643" s="3"/>
      <c r="BH1643" s="3"/>
      <c r="BI1643" s="3"/>
    </row>
    <row r="1644" ht="12.75" customHeight="1">
      <c r="A1644" s="294"/>
      <c r="B1644" s="294"/>
      <c r="C1644" s="3"/>
      <c r="D1644" s="3"/>
      <c r="E1644" s="3"/>
      <c r="F1644" s="3"/>
      <c r="G1644" s="3"/>
      <c r="H1644" s="193"/>
      <c r="I1644" s="163"/>
      <c r="J1644" s="3"/>
      <c r="K1644" s="5"/>
      <c r="L1644" s="6"/>
      <c r="M1644" s="6"/>
      <c r="N1644" s="232"/>
      <c r="O1644" s="285"/>
      <c r="P1644" s="6"/>
      <c r="Q1644" s="6"/>
      <c r="R1644" s="6"/>
      <c r="S1644" s="6"/>
      <c r="T1644" s="6"/>
      <c r="U1644" s="6"/>
      <c r="V1644" s="6"/>
      <c r="W1644" s="6"/>
      <c r="X1644" s="6"/>
      <c r="Y1644" s="6"/>
      <c r="Z1644" s="38" t="str">
        <f t="array" ref="Z1644">IFERROR(xlookup(C:C,'Follow up.1'!A:A,'Follow up.1'!AF:AF),"-")</f>
        <v>-</v>
      </c>
      <c r="AA1644" s="6"/>
      <c r="AB1644" s="6"/>
      <c r="AC1644" s="6"/>
      <c r="AD1644" s="6"/>
      <c r="AE1644" s="6"/>
      <c r="AF1644" s="6"/>
      <c r="AG1644" s="6"/>
      <c r="AH1644" s="6"/>
      <c r="AI1644" s="6"/>
      <c r="AJ1644" s="6"/>
      <c r="AK1644" s="6"/>
      <c r="AL1644" s="6"/>
      <c r="AM1644" s="6"/>
      <c r="AN1644" s="39" t="str">
        <f t="array" ref="AN1644">IFNA(TEXT(XLOOKUP(C:C,'Follow up.2'!B:B,'Follow up.2'!AF:AF), "mm/yyyy"), "-")</f>
        <v>-</v>
      </c>
      <c r="AO1644" s="6"/>
      <c r="AP1644" s="3"/>
      <c r="AQ1644" s="3"/>
      <c r="AR1644" s="3"/>
      <c r="AS1644" s="3"/>
      <c r="AT1644" s="3"/>
      <c r="AU1644" s="3"/>
      <c r="AV1644" s="3"/>
      <c r="AW1644" s="3"/>
      <c r="AX1644" s="3"/>
      <c r="AY1644" s="3"/>
      <c r="AZ1644" s="3"/>
      <c r="BA1644" s="3"/>
      <c r="BB1644" s="3"/>
      <c r="BC1644" s="3"/>
      <c r="BD1644" s="3"/>
      <c r="BE1644" s="3"/>
      <c r="BF1644" s="3"/>
      <c r="BG1644" s="3"/>
      <c r="BH1644" s="3"/>
      <c r="BI1644" s="3"/>
    </row>
    <row r="1645" ht="12.75" customHeight="1">
      <c r="A1645" s="294"/>
      <c r="B1645" s="294"/>
      <c r="C1645" s="3"/>
      <c r="D1645" s="3"/>
      <c r="E1645" s="3"/>
      <c r="F1645" s="3"/>
      <c r="G1645" s="3"/>
      <c r="H1645" s="193"/>
      <c r="I1645" s="163"/>
      <c r="J1645" s="3"/>
      <c r="K1645" s="5"/>
      <c r="L1645" s="6"/>
      <c r="M1645" s="6"/>
      <c r="N1645" s="232"/>
      <c r="O1645" s="285"/>
      <c r="P1645" s="6"/>
      <c r="Q1645" s="6"/>
      <c r="R1645" s="6"/>
      <c r="S1645" s="6"/>
      <c r="T1645" s="6"/>
      <c r="U1645" s="6"/>
      <c r="V1645" s="6"/>
      <c r="W1645" s="6"/>
      <c r="X1645" s="6"/>
      <c r="Y1645" s="6"/>
      <c r="Z1645" s="38" t="str">
        <f t="array" ref="Z1645">IFERROR(xlookup(C:C,'Follow up.1'!A:A,'Follow up.1'!AF:AF),"-")</f>
        <v>-</v>
      </c>
      <c r="AA1645" s="6"/>
      <c r="AB1645" s="6"/>
      <c r="AC1645" s="6"/>
      <c r="AD1645" s="6"/>
      <c r="AE1645" s="6"/>
      <c r="AF1645" s="6"/>
      <c r="AG1645" s="6"/>
      <c r="AH1645" s="6"/>
      <c r="AI1645" s="6"/>
      <c r="AJ1645" s="6"/>
      <c r="AK1645" s="6"/>
      <c r="AL1645" s="6"/>
      <c r="AM1645" s="6"/>
      <c r="AN1645" s="39" t="str">
        <f t="array" ref="AN1645">IFNA(TEXT(XLOOKUP(C:C,'Follow up.2'!B:B,'Follow up.2'!AF:AF), "mm/yyyy"), "-")</f>
        <v>-</v>
      </c>
      <c r="AO1645" s="6"/>
      <c r="AP1645" s="3"/>
      <c r="AQ1645" s="3"/>
      <c r="AR1645" s="3"/>
      <c r="AS1645" s="3"/>
      <c r="AT1645" s="3"/>
      <c r="AU1645" s="3"/>
      <c r="AV1645" s="3"/>
      <c r="AW1645" s="3"/>
      <c r="AX1645" s="3"/>
      <c r="AY1645" s="3"/>
      <c r="AZ1645" s="3"/>
      <c r="BA1645" s="3"/>
      <c r="BB1645" s="3"/>
      <c r="BC1645" s="3"/>
      <c r="BD1645" s="3"/>
      <c r="BE1645" s="3"/>
      <c r="BF1645" s="3"/>
      <c r="BG1645" s="3"/>
      <c r="BH1645" s="3"/>
      <c r="BI1645" s="3"/>
    </row>
    <row r="1646" ht="12.75" customHeight="1">
      <c r="A1646" s="294"/>
      <c r="B1646" s="294"/>
      <c r="C1646" s="3"/>
      <c r="D1646" s="3"/>
      <c r="E1646" s="3"/>
      <c r="F1646" s="3"/>
      <c r="G1646" s="3"/>
      <c r="H1646" s="193"/>
      <c r="I1646" s="163"/>
      <c r="J1646" s="3"/>
      <c r="K1646" s="5"/>
      <c r="L1646" s="6"/>
      <c r="M1646" s="6"/>
      <c r="N1646" s="232"/>
      <c r="O1646" s="285"/>
      <c r="P1646" s="6"/>
      <c r="Q1646" s="6"/>
      <c r="R1646" s="6"/>
      <c r="S1646" s="6"/>
      <c r="T1646" s="6"/>
      <c r="U1646" s="6"/>
      <c r="V1646" s="6"/>
      <c r="W1646" s="6"/>
      <c r="X1646" s="6"/>
      <c r="Y1646" s="6"/>
      <c r="Z1646" s="38" t="str">
        <f t="array" ref="Z1646">IFERROR(xlookup(C:C,'Follow up.1'!A:A,'Follow up.1'!AF:AF),"-")</f>
        <v>-</v>
      </c>
      <c r="AA1646" s="6"/>
      <c r="AB1646" s="6"/>
      <c r="AC1646" s="6"/>
      <c r="AD1646" s="6"/>
      <c r="AE1646" s="6"/>
      <c r="AF1646" s="6"/>
      <c r="AG1646" s="6"/>
      <c r="AH1646" s="6"/>
      <c r="AI1646" s="6"/>
      <c r="AJ1646" s="6"/>
      <c r="AK1646" s="6"/>
      <c r="AL1646" s="6"/>
      <c r="AM1646" s="6"/>
      <c r="AN1646" s="39" t="str">
        <f t="array" ref="AN1646">IFNA(TEXT(XLOOKUP(C:C,'Follow up.2'!B:B,'Follow up.2'!AF:AF), "mm/yyyy"), "-")</f>
        <v>-</v>
      </c>
      <c r="AO1646" s="6"/>
      <c r="AP1646" s="3"/>
      <c r="AQ1646" s="3"/>
      <c r="AR1646" s="3"/>
      <c r="AS1646" s="3"/>
      <c r="AT1646" s="3"/>
      <c r="AU1646" s="3"/>
      <c r="AV1646" s="3"/>
      <c r="AW1646" s="3"/>
      <c r="AX1646" s="3"/>
      <c r="AY1646" s="3"/>
      <c r="AZ1646" s="3"/>
      <c r="BA1646" s="3"/>
      <c r="BB1646" s="3"/>
      <c r="BC1646" s="3"/>
      <c r="BD1646" s="3"/>
      <c r="BE1646" s="3"/>
      <c r="BF1646" s="3"/>
      <c r="BG1646" s="3"/>
      <c r="BH1646" s="3"/>
      <c r="BI1646" s="3"/>
    </row>
    <row r="1647" ht="12.75" customHeight="1">
      <c r="A1647" s="294"/>
      <c r="B1647" s="294"/>
      <c r="C1647" s="3"/>
      <c r="D1647" s="3"/>
      <c r="E1647" s="3"/>
      <c r="F1647" s="3"/>
      <c r="G1647" s="3"/>
      <c r="H1647" s="193"/>
      <c r="I1647" s="163"/>
      <c r="J1647" s="3"/>
      <c r="K1647" s="5"/>
      <c r="L1647" s="6"/>
      <c r="M1647" s="6"/>
      <c r="N1647" s="232"/>
      <c r="O1647" s="285"/>
      <c r="P1647" s="6"/>
      <c r="Q1647" s="6"/>
      <c r="R1647" s="6"/>
      <c r="S1647" s="6"/>
      <c r="T1647" s="6"/>
      <c r="U1647" s="6"/>
      <c r="V1647" s="6"/>
      <c r="W1647" s="6"/>
      <c r="X1647" s="6"/>
      <c r="Y1647" s="6"/>
      <c r="Z1647" s="38" t="str">
        <f t="array" ref="Z1647">IFERROR(xlookup(C:C,'Follow up.1'!A:A,'Follow up.1'!AF:AF),"-")</f>
        <v>-</v>
      </c>
      <c r="AA1647" s="6"/>
      <c r="AB1647" s="6"/>
      <c r="AC1647" s="6"/>
      <c r="AD1647" s="6"/>
      <c r="AE1647" s="6"/>
      <c r="AF1647" s="6"/>
      <c r="AG1647" s="6"/>
      <c r="AH1647" s="6"/>
      <c r="AI1647" s="6"/>
      <c r="AJ1647" s="6"/>
      <c r="AK1647" s="6"/>
      <c r="AL1647" s="6"/>
      <c r="AM1647" s="6"/>
      <c r="AN1647" s="39" t="str">
        <f t="array" ref="AN1647">IFNA(TEXT(XLOOKUP(C:C,'Follow up.2'!B:B,'Follow up.2'!AF:AF), "mm/yyyy"), "-")</f>
        <v>-</v>
      </c>
      <c r="AO1647" s="6"/>
      <c r="AP1647" s="3"/>
      <c r="AQ1647" s="3"/>
      <c r="AR1647" s="3"/>
      <c r="AS1647" s="3"/>
      <c r="AT1647" s="3"/>
      <c r="AU1647" s="3"/>
      <c r="AV1647" s="3"/>
      <c r="AW1647" s="3"/>
      <c r="AX1647" s="3"/>
      <c r="AY1647" s="3"/>
      <c r="AZ1647" s="3"/>
      <c r="BA1647" s="3"/>
      <c r="BB1647" s="3"/>
      <c r="BC1647" s="3"/>
      <c r="BD1647" s="3"/>
      <c r="BE1647" s="3"/>
      <c r="BF1647" s="3"/>
      <c r="BG1647" s="3"/>
      <c r="BH1647" s="3"/>
      <c r="BI1647" s="3"/>
    </row>
    <row r="1648" ht="12.75" customHeight="1">
      <c r="A1648" s="294"/>
      <c r="B1648" s="294"/>
      <c r="C1648" s="3"/>
      <c r="D1648" s="3"/>
      <c r="E1648" s="3"/>
      <c r="F1648" s="3"/>
      <c r="G1648" s="3"/>
      <c r="H1648" s="193"/>
      <c r="I1648" s="163"/>
      <c r="J1648" s="3"/>
      <c r="K1648" s="5"/>
      <c r="L1648" s="6"/>
      <c r="M1648" s="6"/>
      <c r="N1648" s="232"/>
      <c r="O1648" s="285"/>
      <c r="P1648" s="6"/>
      <c r="Q1648" s="6"/>
      <c r="R1648" s="6"/>
      <c r="S1648" s="6"/>
      <c r="T1648" s="6"/>
      <c r="U1648" s="6"/>
      <c r="V1648" s="6"/>
      <c r="W1648" s="6"/>
      <c r="X1648" s="6"/>
      <c r="Y1648" s="6"/>
      <c r="Z1648" s="38" t="str">
        <f t="array" ref="Z1648">IFERROR(xlookup(C:C,'Follow up.1'!A:A,'Follow up.1'!AF:AF),"-")</f>
        <v>-</v>
      </c>
      <c r="AA1648" s="6"/>
      <c r="AB1648" s="6"/>
      <c r="AC1648" s="6"/>
      <c r="AD1648" s="6"/>
      <c r="AE1648" s="6"/>
      <c r="AF1648" s="6"/>
      <c r="AG1648" s="6"/>
      <c r="AH1648" s="6"/>
      <c r="AI1648" s="6"/>
      <c r="AJ1648" s="6"/>
      <c r="AK1648" s="6"/>
      <c r="AL1648" s="6"/>
      <c r="AM1648" s="6"/>
      <c r="AN1648" s="39" t="str">
        <f t="array" ref="AN1648">IFNA(TEXT(XLOOKUP(C:C,'Follow up.2'!B:B,'Follow up.2'!AF:AF), "mm/yyyy"), "-")</f>
        <v>-</v>
      </c>
      <c r="AO1648" s="6"/>
      <c r="AP1648" s="3"/>
      <c r="AQ1648" s="3"/>
      <c r="AR1648" s="3"/>
      <c r="AS1648" s="3"/>
      <c r="AT1648" s="3"/>
      <c r="AU1648" s="3"/>
      <c r="AV1648" s="3"/>
      <c r="AW1648" s="3"/>
      <c r="AX1648" s="3"/>
      <c r="AY1648" s="3"/>
      <c r="AZ1648" s="3"/>
      <c r="BA1648" s="3"/>
      <c r="BB1648" s="3"/>
      <c r="BC1648" s="3"/>
      <c r="BD1648" s="3"/>
      <c r="BE1648" s="3"/>
      <c r="BF1648" s="3"/>
      <c r="BG1648" s="3"/>
      <c r="BH1648" s="3"/>
      <c r="BI1648" s="3"/>
    </row>
    <row r="1649" ht="12.75" customHeight="1">
      <c r="A1649" s="294"/>
      <c r="B1649" s="294"/>
      <c r="C1649" s="3"/>
      <c r="D1649" s="3"/>
      <c r="E1649" s="3"/>
      <c r="F1649" s="3"/>
      <c r="G1649" s="3"/>
      <c r="H1649" s="193"/>
      <c r="I1649" s="163"/>
      <c r="J1649" s="3"/>
      <c r="K1649" s="5"/>
      <c r="L1649" s="6"/>
      <c r="M1649" s="6"/>
      <c r="N1649" s="232"/>
      <c r="O1649" s="285"/>
      <c r="P1649" s="6"/>
      <c r="Q1649" s="6"/>
      <c r="R1649" s="6"/>
      <c r="S1649" s="6"/>
      <c r="T1649" s="6"/>
      <c r="U1649" s="6"/>
      <c r="V1649" s="6"/>
      <c r="W1649" s="6"/>
      <c r="X1649" s="6"/>
      <c r="Y1649" s="6"/>
      <c r="Z1649" s="38" t="str">
        <f t="array" ref="Z1649">IFERROR(xlookup(C:C,'Follow up.1'!A:A,'Follow up.1'!AF:AF),"-")</f>
        <v>-</v>
      </c>
      <c r="AA1649" s="6"/>
      <c r="AB1649" s="6"/>
      <c r="AC1649" s="6"/>
      <c r="AD1649" s="6"/>
      <c r="AE1649" s="6"/>
      <c r="AF1649" s="6"/>
      <c r="AG1649" s="6"/>
      <c r="AH1649" s="6"/>
      <c r="AI1649" s="6"/>
      <c r="AJ1649" s="6"/>
      <c r="AK1649" s="6"/>
      <c r="AL1649" s="6"/>
      <c r="AM1649" s="6"/>
      <c r="AN1649" s="39" t="str">
        <f t="array" ref="AN1649">IFNA(TEXT(XLOOKUP(C:C,'Follow up.2'!B:B,'Follow up.2'!AF:AF), "mm/yyyy"), "-")</f>
        <v>-</v>
      </c>
      <c r="AO1649" s="6"/>
      <c r="AP1649" s="3"/>
      <c r="AQ1649" s="3"/>
      <c r="AR1649" s="3"/>
      <c r="AS1649" s="3"/>
      <c r="AT1649" s="3"/>
      <c r="AU1649" s="3"/>
      <c r="AV1649" s="3"/>
      <c r="AW1649" s="3"/>
      <c r="AX1649" s="3"/>
      <c r="AY1649" s="3"/>
      <c r="AZ1649" s="3"/>
      <c r="BA1649" s="3"/>
      <c r="BB1649" s="3"/>
      <c r="BC1649" s="3"/>
      <c r="BD1649" s="3"/>
      <c r="BE1649" s="3"/>
      <c r="BF1649" s="3"/>
      <c r="BG1649" s="3"/>
      <c r="BH1649" s="3"/>
      <c r="BI1649" s="3"/>
    </row>
    <row r="1650" ht="12.75" customHeight="1">
      <c r="A1650" s="294"/>
      <c r="B1650" s="294"/>
      <c r="C1650" s="3"/>
      <c r="D1650" s="3"/>
      <c r="E1650" s="3"/>
      <c r="F1650" s="3"/>
      <c r="G1650" s="3"/>
      <c r="H1650" s="193"/>
      <c r="I1650" s="163"/>
      <c r="J1650" s="3"/>
      <c r="K1650" s="5"/>
      <c r="L1650" s="6"/>
      <c r="M1650" s="6"/>
      <c r="N1650" s="232"/>
      <c r="O1650" s="285"/>
      <c r="P1650" s="6"/>
      <c r="Q1650" s="6"/>
      <c r="R1650" s="6"/>
      <c r="S1650" s="6"/>
      <c r="T1650" s="6"/>
      <c r="U1650" s="6"/>
      <c r="V1650" s="6"/>
      <c r="W1650" s="6"/>
      <c r="X1650" s="6"/>
      <c r="Y1650" s="6"/>
      <c r="Z1650" s="38" t="str">
        <f t="array" ref="Z1650">IFERROR(xlookup(C:C,'Follow up.1'!A:A,'Follow up.1'!AF:AF),"-")</f>
        <v>-</v>
      </c>
      <c r="AA1650" s="6"/>
      <c r="AB1650" s="6"/>
      <c r="AC1650" s="6"/>
      <c r="AD1650" s="6"/>
      <c r="AE1650" s="6"/>
      <c r="AF1650" s="6"/>
      <c r="AG1650" s="6"/>
      <c r="AH1650" s="6"/>
      <c r="AI1650" s="6"/>
      <c r="AJ1650" s="6"/>
      <c r="AK1650" s="6"/>
      <c r="AL1650" s="6"/>
      <c r="AM1650" s="6"/>
      <c r="AN1650" s="39" t="str">
        <f t="array" ref="AN1650">IFNA(TEXT(XLOOKUP(C:C,'Follow up.2'!B:B,'Follow up.2'!AF:AF), "mm/yyyy"), "-")</f>
        <v>-</v>
      </c>
      <c r="AO1650" s="6"/>
      <c r="AP1650" s="3"/>
      <c r="AQ1650" s="3"/>
      <c r="AR1650" s="3"/>
      <c r="AS1650" s="3"/>
      <c r="AT1650" s="3"/>
      <c r="AU1650" s="3"/>
      <c r="AV1650" s="3"/>
      <c r="AW1650" s="3"/>
      <c r="AX1650" s="3"/>
      <c r="AY1650" s="3"/>
      <c r="AZ1650" s="3"/>
      <c r="BA1650" s="3"/>
      <c r="BB1650" s="3"/>
      <c r="BC1650" s="3"/>
      <c r="BD1650" s="3"/>
      <c r="BE1650" s="3"/>
      <c r="BF1650" s="3"/>
      <c r="BG1650" s="3"/>
      <c r="BH1650" s="3"/>
      <c r="BI1650" s="3"/>
    </row>
    <row r="1651" ht="12.75" customHeight="1">
      <c r="A1651" s="294"/>
      <c r="B1651" s="294"/>
      <c r="C1651" s="3"/>
      <c r="D1651" s="3"/>
      <c r="E1651" s="3"/>
      <c r="F1651" s="3"/>
      <c r="G1651" s="3"/>
      <c r="H1651" s="193"/>
      <c r="I1651" s="163"/>
      <c r="J1651" s="3"/>
      <c r="K1651" s="5"/>
      <c r="L1651" s="6"/>
      <c r="M1651" s="6"/>
      <c r="N1651" s="232"/>
      <c r="O1651" s="285"/>
      <c r="P1651" s="6"/>
      <c r="Q1651" s="6"/>
      <c r="R1651" s="6"/>
      <c r="S1651" s="6"/>
      <c r="T1651" s="6"/>
      <c r="U1651" s="6"/>
      <c r="V1651" s="6"/>
      <c r="W1651" s="6"/>
      <c r="X1651" s="6"/>
      <c r="Y1651" s="6"/>
      <c r="Z1651" s="38" t="str">
        <f t="array" ref="Z1651">IFERROR(xlookup(C:C,'Follow up.1'!A:A,'Follow up.1'!AF:AF),"-")</f>
        <v>-</v>
      </c>
      <c r="AA1651" s="6"/>
      <c r="AB1651" s="6"/>
      <c r="AC1651" s="6"/>
      <c r="AD1651" s="6"/>
      <c r="AE1651" s="6"/>
      <c r="AF1651" s="6"/>
      <c r="AG1651" s="6"/>
      <c r="AH1651" s="6"/>
      <c r="AI1651" s="6"/>
      <c r="AJ1651" s="6"/>
      <c r="AK1651" s="6"/>
      <c r="AL1651" s="6"/>
      <c r="AM1651" s="6"/>
      <c r="AN1651" s="39" t="str">
        <f t="array" ref="AN1651">IFNA(TEXT(XLOOKUP(C:C,'Follow up.2'!B:B,'Follow up.2'!AF:AF), "mm/yyyy"), "-")</f>
        <v>-</v>
      </c>
      <c r="AO1651" s="6"/>
      <c r="AP1651" s="3"/>
      <c r="AQ1651" s="3"/>
      <c r="AR1651" s="3"/>
      <c r="AS1651" s="3"/>
      <c r="AT1651" s="3"/>
      <c r="AU1651" s="3"/>
      <c r="AV1651" s="3"/>
      <c r="AW1651" s="3"/>
      <c r="AX1651" s="3"/>
      <c r="AY1651" s="3"/>
      <c r="AZ1651" s="3"/>
      <c r="BA1651" s="3"/>
      <c r="BB1651" s="3"/>
      <c r="BC1651" s="3"/>
      <c r="BD1651" s="3"/>
      <c r="BE1651" s="3"/>
      <c r="BF1651" s="3"/>
      <c r="BG1651" s="3"/>
      <c r="BH1651" s="3"/>
      <c r="BI1651" s="3"/>
    </row>
    <row r="1652" ht="12.75" customHeight="1">
      <c r="A1652" s="294"/>
      <c r="B1652" s="294"/>
      <c r="C1652" s="3"/>
      <c r="D1652" s="3"/>
      <c r="E1652" s="3"/>
      <c r="F1652" s="3"/>
      <c r="G1652" s="3"/>
      <c r="H1652" s="193"/>
      <c r="I1652" s="163"/>
      <c r="J1652" s="3"/>
      <c r="K1652" s="5"/>
      <c r="L1652" s="6"/>
      <c r="M1652" s="6"/>
      <c r="N1652" s="232"/>
      <c r="O1652" s="285"/>
      <c r="P1652" s="6"/>
      <c r="Q1652" s="6"/>
      <c r="R1652" s="6"/>
      <c r="S1652" s="6"/>
      <c r="T1652" s="6"/>
      <c r="U1652" s="6"/>
      <c r="V1652" s="6"/>
      <c r="W1652" s="6"/>
      <c r="X1652" s="6"/>
      <c r="Y1652" s="6"/>
      <c r="Z1652" s="38" t="str">
        <f t="array" ref="Z1652">IFERROR(xlookup(C:C,'Follow up.1'!A:A,'Follow up.1'!AF:AF),"-")</f>
        <v>-</v>
      </c>
      <c r="AA1652" s="6"/>
      <c r="AB1652" s="6"/>
      <c r="AC1652" s="6"/>
      <c r="AD1652" s="6"/>
      <c r="AE1652" s="6"/>
      <c r="AF1652" s="6"/>
      <c r="AG1652" s="6"/>
      <c r="AH1652" s="6"/>
      <c r="AI1652" s="6"/>
      <c r="AJ1652" s="6"/>
      <c r="AK1652" s="6"/>
      <c r="AL1652" s="6"/>
      <c r="AM1652" s="6"/>
      <c r="AN1652" s="39" t="str">
        <f t="array" ref="AN1652">IFNA(TEXT(XLOOKUP(C:C,'Follow up.2'!B:B,'Follow up.2'!AF:AF), "mm/yyyy"), "-")</f>
        <v>-</v>
      </c>
      <c r="AO1652" s="6"/>
      <c r="AP1652" s="3"/>
      <c r="AQ1652" s="3"/>
      <c r="AR1652" s="3"/>
      <c r="AS1652" s="3"/>
      <c r="AT1652" s="3"/>
      <c r="AU1652" s="3"/>
      <c r="AV1652" s="3"/>
      <c r="AW1652" s="3"/>
      <c r="AX1652" s="3"/>
      <c r="AY1652" s="3"/>
      <c r="AZ1652" s="3"/>
      <c r="BA1652" s="3"/>
      <c r="BB1652" s="3"/>
      <c r="BC1652" s="3"/>
      <c r="BD1652" s="3"/>
      <c r="BE1652" s="3"/>
      <c r="BF1652" s="3"/>
      <c r="BG1652" s="3"/>
      <c r="BH1652" s="3"/>
      <c r="BI1652" s="3"/>
    </row>
    <row r="1653" ht="12.75" customHeight="1">
      <c r="A1653" s="294"/>
      <c r="B1653" s="294"/>
      <c r="C1653" s="3"/>
      <c r="D1653" s="3"/>
      <c r="E1653" s="3"/>
      <c r="F1653" s="3"/>
      <c r="G1653" s="3"/>
      <c r="H1653" s="193"/>
      <c r="I1653" s="163"/>
      <c r="J1653" s="3"/>
      <c r="K1653" s="5"/>
      <c r="L1653" s="6"/>
      <c r="M1653" s="6"/>
      <c r="N1653" s="232"/>
      <c r="O1653" s="285"/>
      <c r="P1653" s="6"/>
      <c r="Q1653" s="6"/>
      <c r="R1653" s="6"/>
      <c r="S1653" s="6"/>
      <c r="T1653" s="6"/>
      <c r="U1653" s="6"/>
      <c r="V1653" s="6"/>
      <c r="W1653" s="6"/>
      <c r="X1653" s="6"/>
      <c r="Y1653" s="6"/>
      <c r="Z1653" s="38" t="str">
        <f t="array" ref="Z1653">IFERROR(xlookup(C:C,'Follow up.1'!A:A,'Follow up.1'!AF:AF),"-")</f>
        <v>-</v>
      </c>
      <c r="AA1653" s="6"/>
      <c r="AB1653" s="6"/>
      <c r="AC1653" s="6"/>
      <c r="AD1653" s="6"/>
      <c r="AE1653" s="6"/>
      <c r="AF1653" s="6"/>
      <c r="AG1653" s="6"/>
      <c r="AH1653" s="6"/>
      <c r="AI1653" s="6"/>
      <c r="AJ1653" s="6"/>
      <c r="AK1653" s="6"/>
      <c r="AL1653" s="6"/>
      <c r="AM1653" s="6"/>
      <c r="AN1653" s="39" t="str">
        <f t="array" ref="AN1653">IFNA(TEXT(XLOOKUP(C:C,'Follow up.2'!B:B,'Follow up.2'!AF:AF), "mm/yyyy"), "-")</f>
        <v>-</v>
      </c>
      <c r="AO1653" s="6"/>
      <c r="AP1653" s="3"/>
      <c r="AQ1653" s="3"/>
      <c r="AR1653" s="3"/>
      <c r="AS1653" s="3"/>
      <c r="AT1653" s="3"/>
      <c r="AU1653" s="3"/>
      <c r="AV1653" s="3"/>
      <c r="AW1653" s="3"/>
      <c r="AX1653" s="3"/>
      <c r="AY1653" s="3"/>
      <c r="AZ1653" s="3"/>
      <c r="BA1653" s="3"/>
      <c r="BB1653" s="3"/>
      <c r="BC1653" s="3"/>
      <c r="BD1653" s="3"/>
      <c r="BE1653" s="3"/>
      <c r="BF1653" s="3"/>
      <c r="BG1653" s="3"/>
      <c r="BH1653" s="3"/>
      <c r="BI1653" s="3"/>
    </row>
    <row r="1654" ht="12.75" customHeight="1">
      <c r="A1654" s="294"/>
      <c r="B1654" s="294"/>
      <c r="C1654" s="3"/>
      <c r="D1654" s="3"/>
      <c r="E1654" s="3"/>
      <c r="F1654" s="3"/>
      <c r="G1654" s="3"/>
      <c r="H1654" s="193"/>
      <c r="I1654" s="163"/>
      <c r="J1654" s="3"/>
      <c r="K1654" s="5"/>
      <c r="L1654" s="6"/>
      <c r="M1654" s="6"/>
      <c r="N1654" s="232"/>
      <c r="O1654" s="285"/>
      <c r="P1654" s="6"/>
      <c r="Q1654" s="6"/>
      <c r="R1654" s="6"/>
      <c r="S1654" s="6"/>
      <c r="T1654" s="6"/>
      <c r="U1654" s="6"/>
      <c r="V1654" s="6"/>
      <c r="W1654" s="6"/>
      <c r="X1654" s="6"/>
      <c r="Y1654" s="6"/>
      <c r="Z1654" s="38" t="str">
        <f t="array" ref="Z1654">IFERROR(xlookup(C:C,'Follow up.1'!A:A,'Follow up.1'!AF:AF),"-")</f>
        <v>-</v>
      </c>
      <c r="AA1654" s="6"/>
      <c r="AB1654" s="6"/>
      <c r="AC1654" s="6"/>
      <c r="AD1654" s="6"/>
      <c r="AE1654" s="6"/>
      <c r="AF1654" s="6"/>
      <c r="AG1654" s="6"/>
      <c r="AH1654" s="6"/>
      <c r="AI1654" s="6"/>
      <c r="AJ1654" s="6"/>
      <c r="AK1654" s="6"/>
      <c r="AL1654" s="6"/>
      <c r="AM1654" s="6"/>
      <c r="AN1654" s="39" t="str">
        <f t="array" ref="AN1654">IFNA(TEXT(XLOOKUP(C:C,'Follow up.2'!B:B,'Follow up.2'!AF:AF), "mm/yyyy"), "-")</f>
        <v>-</v>
      </c>
      <c r="AO1654" s="6"/>
      <c r="AP1654" s="3"/>
      <c r="AQ1654" s="3"/>
      <c r="AR1654" s="3"/>
      <c r="AS1654" s="3"/>
      <c r="AT1654" s="3"/>
      <c r="AU1654" s="3"/>
      <c r="AV1654" s="3"/>
      <c r="AW1654" s="3"/>
      <c r="AX1654" s="3"/>
      <c r="AY1654" s="3"/>
      <c r="AZ1654" s="3"/>
      <c r="BA1654" s="3"/>
      <c r="BB1654" s="3"/>
      <c r="BC1654" s="3"/>
      <c r="BD1654" s="3"/>
      <c r="BE1654" s="3"/>
      <c r="BF1654" s="3"/>
      <c r="BG1654" s="3"/>
      <c r="BH1654" s="3"/>
      <c r="BI1654" s="3"/>
    </row>
    <row r="1655" ht="12.75" customHeight="1">
      <c r="A1655" s="294"/>
      <c r="B1655" s="294"/>
      <c r="C1655" s="3"/>
      <c r="D1655" s="3"/>
      <c r="E1655" s="3"/>
      <c r="F1655" s="3"/>
      <c r="G1655" s="3"/>
      <c r="H1655" s="193"/>
      <c r="I1655" s="163"/>
      <c r="J1655" s="3"/>
      <c r="K1655" s="5"/>
      <c r="L1655" s="6"/>
      <c r="M1655" s="6"/>
      <c r="N1655" s="232"/>
      <c r="O1655" s="285"/>
      <c r="P1655" s="6"/>
      <c r="Q1655" s="6"/>
      <c r="R1655" s="6"/>
      <c r="S1655" s="6"/>
      <c r="T1655" s="6"/>
      <c r="U1655" s="6"/>
      <c r="V1655" s="6"/>
      <c r="W1655" s="6"/>
      <c r="X1655" s="6"/>
      <c r="Y1655" s="6"/>
      <c r="Z1655" s="38" t="str">
        <f t="array" ref="Z1655">IFERROR(xlookup(C:C,'Follow up.1'!A:A,'Follow up.1'!AF:AF),"-")</f>
        <v>-</v>
      </c>
      <c r="AA1655" s="6"/>
      <c r="AB1655" s="6"/>
      <c r="AC1655" s="6"/>
      <c r="AD1655" s="6"/>
      <c r="AE1655" s="6"/>
      <c r="AF1655" s="6"/>
      <c r="AG1655" s="6"/>
      <c r="AH1655" s="6"/>
      <c r="AI1655" s="6"/>
      <c r="AJ1655" s="6"/>
      <c r="AK1655" s="6"/>
      <c r="AL1655" s="6"/>
      <c r="AM1655" s="6"/>
      <c r="AN1655" s="39" t="str">
        <f t="array" ref="AN1655">IFNA(TEXT(XLOOKUP(C:C,'Follow up.2'!B:B,'Follow up.2'!AF:AF), "mm/yyyy"), "-")</f>
        <v>-</v>
      </c>
      <c r="AO1655" s="6"/>
      <c r="AP1655" s="3"/>
      <c r="AQ1655" s="3"/>
      <c r="AR1655" s="3"/>
      <c r="AS1655" s="3"/>
      <c r="AT1655" s="3"/>
      <c r="AU1655" s="3"/>
      <c r="AV1655" s="3"/>
      <c r="AW1655" s="3"/>
      <c r="AX1655" s="3"/>
      <c r="AY1655" s="3"/>
      <c r="AZ1655" s="3"/>
      <c r="BA1655" s="3"/>
      <c r="BB1655" s="3"/>
      <c r="BC1655" s="3"/>
      <c r="BD1655" s="3"/>
      <c r="BE1655" s="3"/>
      <c r="BF1655" s="3"/>
      <c r="BG1655" s="3"/>
      <c r="BH1655" s="3"/>
      <c r="BI1655" s="3"/>
    </row>
    <row r="1656" ht="12.75" customHeight="1">
      <c r="A1656" s="294"/>
      <c r="B1656" s="294"/>
      <c r="C1656" s="3"/>
      <c r="D1656" s="3"/>
      <c r="E1656" s="3"/>
      <c r="F1656" s="3"/>
      <c r="G1656" s="3"/>
      <c r="H1656" s="193"/>
      <c r="I1656" s="163"/>
      <c r="J1656" s="3"/>
      <c r="K1656" s="5"/>
      <c r="L1656" s="6"/>
      <c r="M1656" s="6"/>
      <c r="N1656" s="232"/>
      <c r="O1656" s="285"/>
      <c r="P1656" s="6"/>
      <c r="Q1656" s="6"/>
      <c r="R1656" s="6"/>
      <c r="S1656" s="6"/>
      <c r="T1656" s="6"/>
      <c r="U1656" s="6"/>
      <c r="V1656" s="6"/>
      <c r="W1656" s="6"/>
      <c r="X1656" s="6"/>
      <c r="Y1656" s="6"/>
      <c r="Z1656" s="38" t="str">
        <f t="array" ref="Z1656">IFERROR(xlookup(C:C,'Follow up.1'!A:A,'Follow up.1'!AF:AF),"-")</f>
        <v>-</v>
      </c>
      <c r="AA1656" s="6"/>
      <c r="AB1656" s="6"/>
      <c r="AC1656" s="6"/>
      <c r="AD1656" s="6"/>
      <c r="AE1656" s="6"/>
      <c r="AF1656" s="6"/>
      <c r="AG1656" s="6"/>
      <c r="AH1656" s="6"/>
      <c r="AI1656" s="6"/>
      <c r="AJ1656" s="6"/>
      <c r="AK1656" s="6"/>
      <c r="AL1656" s="6"/>
      <c r="AM1656" s="6"/>
      <c r="AN1656" s="39" t="str">
        <f t="array" ref="AN1656">IFNA(TEXT(XLOOKUP(C:C,'Follow up.2'!B:B,'Follow up.2'!AF:AF), "mm/yyyy"), "-")</f>
        <v>-</v>
      </c>
      <c r="AO1656" s="6"/>
      <c r="AP1656" s="3"/>
      <c r="AQ1656" s="3"/>
      <c r="AR1656" s="3"/>
      <c r="AS1656" s="3"/>
      <c r="AT1656" s="3"/>
      <c r="AU1656" s="3"/>
      <c r="AV1656" s="3"/>
      <c r="AW1656" s="3"/>
      <c r="AX1656" s="3"/>
      <c r="AY1656" s="3"/>
      <c r="AZ1656" s="3"/>
      <c r="BA1656" s="3"/>
      <c r="BB1656" s="3"/>
      <c r="BC1656" s="3"/>
      <c r="BD1656" s="3"/>
      <c r="BE1656" s="3"/>
      <c r="BF1656" s="3"/>
      <c r="BG1656" s="3"/>
      <c r="BH1656" s="3"/>
      <c r="BI1656" s="3"/>
    </row>
    <row r="1657" ht="12.75" customHeight="1">
      <c r="A1657" s="294"/>
      <c r="B1657" s="294"/>
      <c r="C1657" s="3"/>
      <c r="D1657" s="3"/>
      <c r="E1657" s="3"/>
      <c r="F1657" s="3"/>
      <c r="G1657" s="3"/>
      <c r="H1657" s="193"/>
      <c r="I1657" s="163"/>
      <c r="J1657" s="3"/>
      <c r="K1657" s="5"/>
      <c r="L1657" s="6"/>
      <c r="M1657" s="6"/>
      <c r="N1657" s="232"/>
      <c r="O1657" s="285"/>
      <c r="P1657" s="6"/>
      <c r="Q1657" s="6"/>
      <c r="R1657" s="6"/>
      <c r="S1657" s="6"/>
      <c r="T1657" s="6"/>
      <c r="U1657" s="6"/>
      <c r="V1657" s="6"/>
      <c r="W1657" s="6"/>
      <c r="X1657" s="6"/>
      <c r="Y1657" s="6"/>
      <c r="Z1657" s="38" t="str">
        <f t="array" ref="Z1657">IFERROR(xlookup(C:C,'Follow up.1'!A:A,'Follow up.1'!AF:AF),"-")</f>
        <v>-</v>
      </c>
      <c r="AA1657" s="6"/>
      <c r="AB1657" s="6"/>
      <c r="AC1657" s="6"/>
      <c r="AD1657" s="6"/>
      <c r="AE1657" s="6"/>
      <c r="AF1657" s="6"/>
      <c r="AG1657" s="6"/>
      <c r="AH1657" s="6"/>
      <c r="AI1657" s="6"/>
      <c r="AJ1657" s="6"/>
      <c r="AK1657" s="6"/>
      <c r="AL1657" s="6"/>
      <c r="AM1657" s="6"/>
      <c r="AN1657" s="39" t="str">
        <f t="array" ref="AN1657">IFNA(TEXT(XLOOKUP(C:C,'Follow up.2'!B:B,'Follow up.2'!AF:AF), "mm/yyyy"), "-")</f>
        <v>-</v>
      </c>
      <c r="AO1657" s="6"/>
      <c r="AP1657" s="3"/>
      <c r="AQ1657" s="3"/>
      <c r="AR1657" s="3"/>
      <c r="AS1657" s="3"/>
      <c r="AT1657" s="3"/>
      <c r="AU1657" s="3"/>
      <c r="AV1657" s="3"/>
      <c r="AW1657" s="3"/>
      <c r="AX1657" s="3"/>
      <c r="AY1657" s="3"/>
      <c r="AZ1657" s="3"/>
      <c r="BA1657" s="3"/>
      <c r="BB1657" s="3"/>
      <c r="BC1657" s="3"/>
      <c r="BD1657" s="3"/>
      <c r="BE1657" s="3"/>
      <c r="BF1657" s="3"/>
      <c r="BG1657" s="3"/>
      <c r="BH1657" s="3"/>
      <c r="BI1657" s="3"/>
    </row>
    <row r="1658" ht="12.75" customHeight="1">
      <c r="A1658" s="294"/>
      <c r="B1658" s="294"/>
      <c r="C1658" s="3"/>
      <c r="D1658" s="3"/>
      <c r="E1658" s="3"/>
      <c r="F1658" s="3"/>
      <c r="G1658" s="3"/>
      <c r="H1658" s="193"/>
      <c r="I1658" s="163"/>
      <c r="J1658" s="3"/>
      <c r="K1658" s="5"/>
      <c r="L1658" s="6"/>
      <c r="M1658" s="6"/>
      <c r="N1658" s="232"/>
      <c r="O1658" s="285"/>
      <c r="P1658" s="6"/>
      <c r="Q1658" s="6"/>
      <c r="R1658" s="6"/>
      <c r="S1658" s="6"/>
      <c r="T1658" s="6"/>
      <c r="U1658" s="6"/>
      <c r="V1658" s="6"/>
      <c r="W1658" s="6"/>
      <c r="X1658" s="6"/>
      <c r="Y1658" s="6"/>
      <c r="Z1658" s="38" t="str">
        <f t="array" ref="Z1658">IFERROR(xlookup(C:C,'Follow up.1'!A:A,'Follow up.1'!AF:AF),"-")</f>
        <v>-</v>
      </c>
      <c r="AA1658" s="6"/>
      <c r="AB1658" s="6"/>
      <c r="AC1658" s="6"/>
      <c r="AD1658" s="6"/>
      <c r="AE1658" s="6"/>
      <c r="AF1658" s="6"/>
      <c r="AG1658" s="6"/>
      <c r="AH1658" s="6"/>
      <c r="AI1658" s="6"/>
      <c r="AJ1658" s="6"/>
      <c r="AK1658" s="6"/>
      <c r="AL1658" s="6"/>
      <c r="AM1658" s="6"/>
      <c r="AN1658" s="39" t="str">
        <f t="array" ref="AN1658">IFNA(TEXT(XLOOKUP(C:C,'Follow up.2'!B:B,'Follow up.2'!AF:AF), "mm/yyyy"), "-")</f>
        <v>-</v>
      </c>
      <c r="AO1658" s="6"/>
      <c r="AP1658" s="3"/>
      <c r="AQ1658" s="3"/>
      <c r="AR1658" s="3"/>
      <c r="AS1658" s="3"/>
      <c r="AT1658" s="3"/>
      <c r="AU1658" s="3"/>
      <c r="AV1658" s="3"/>
      <c r="AW1658" s="3"/>
      <c r="AX1658" s="3"/>
      <c r="AY1658" s="3"/>
      <c r="AZ1658" s="3"/>
      <c r="BA1658" s="3"/>
      <c r="BB1658" s="3"/>
      <c r="BC1658" s="3"/>
      <c r="BD1658" s="3"/>
      <c r="BE1658" s="3"/>
      <c r="BF1658" s="3"/>
      <c r="BG1658" s="3"/>
      <c r="BH1658" s="3"/>
      <c r="BI1658" s="3"/>
    </row>
    <row r="1659" ht="12.75" customHeight="1">
      <c r="A1659" s="294"/>
      <c r="B1659" s="294"/>
      <c r="C1659" s="3"/>
      <c r="D1659" s="3"/>
      <c r="E1659" s="3"/>
      <c r="F1659" s="3"/>
      <c r="G1659" s="3"/>
      <c r="H1659" s="193"/>
      <c r="I1659" s="163"/>
      <c r="J1659" s="3"/>
      <c r="K1659" s="5"/>
      <c r="L1659" s="6"/>
      <c r="M1659" s="6"/>
      <c r="N1659" s="232"/>
      <c r="O1659" s="285"/>
      <c r="P1659" s="6"/>
      <c r="Q1659" s="6"/>
      <c r="R1659" s="6"/>
      <c r="S1659" s="6"/>
      <c r="T1659" s="6"/>
      <c r="U1659" s="6"/>
      <c r="V1659" s="6"/>
      <c r="W1659" s="6"/>
      <c r="X1659" s="6"/>
      <c r="Y1659" s="6"/>
      <c r="Z1659" s="38" t="str">
        <f t="array" ref="Z1659">IFERROR(xlookup(C:C,'Follow up.1'!A:A,'Follow up.1'!AF:AF),"-")</f>
        <v>-</v>
      </c>
      <c r="AA1659" s="6"/>
      <c r="AB1659" s="6"/>
      <c r="AC1659" s="6"/>
      <c r="AD1659" s="6"/>
      <c r="AE1659" s="6"/>
      <c r="AF1659" s="6"/>
      <c r="AG1659" s="6"/>
      <c r="AH1659" s="6"/>
      <c r="AI1659" s="6"/>
      <c r="AJ1659" s="6"/>
      <c r="AK1659" s="6"/>
      <c r="AL1659" s="6"/>
      <c r="AM1659" s="6"/>
      <c r="AN1659" s="39" t="str">
        <f t="array" ref="AN1659">IFNA(TEXT(XLOOKUP(C:C,'Follow up.2'!B:B,'Follow up.2'!AF:AF), "mm/yyyy"), "-")</f>
        <v>-</v>
      </c>
      <c r="AO1659" s="6"/>
      <c r="AP1659" s="3"/>
      <c r="AQ1659" s="3"/>
      <c r="AR1659" s="3"/>
      <c r="AS1659" s="3"/>
      <c r="AT1659" s="3"/>
      <c r="AU1659" s="3"/>
      <c r="AV1659" s="3"/>
      <c r="AW1659" s="3"/>
      <c r="AX1659" s="3"/>
      <c r="AY1659" s="3"/>
      <c r="AZ1659" s="3"/>
      <c r="BA1659" s="3"/>
      <c r="BB1659" s="3"/>
      <c r="BC1659" s="3"/>
      <c r="BD1659" s="3"/>
      <c r="BE1659" s="3"/>
      <c r="BF1659" s="3"/>
      <c r="BG1659" s="3"/>
      <c r="BH1659" s="3"/>
      <c r="BI1659" s="3"/>
    </row>
    <row r="1660" ht="12.75" customHeight="1">
      <c r="A1660" s="294"/>
      <c r="B1660" s="294"/>
      <c r="C1660" s="3"/>
      <c r="D1660" s="3"/>
      <c r="E1660" s="3"/>
      <c r="F1660" s="3"/>
      <c r="G1660" s="3"/>
      <c r="H1660" s="193"/>
      <c r="I1660" s="163"/>
      <c r="J1660" s="3"/>
      <c r="K1660" s="5"/>
      <c r="L1660" s="6"/>
      <c r="M1660" s="6"/>
      <c r="N1660" s="232"/>
      <c r="O1660" s="285"/>
      <c r="P1660" s="6"/>
      <c r="Q1660" s="6"/>
      <c r="R1660" s="6"/>
      <c r="S1660" s="6"/>
      <c r="T1660" s="6"/>
      <c r="U1660" s="6"/>
      <c r="V1660" s="6"/>
      <c r="W1660" s="6"/>
      <c r="X1660" s="6"/>
      <c r="Y1660" s="6"/>
      <c r="Z1660" s="38" t="str">
        <f t="array" ref="Z1660">IFERROR(xlookup(C:C,'Follow up.1'!A:A,'Follow up.1'!AF:AF),"-")</f>
        <v>-</v>
      </c>
      <c r="AA1660" s="6"/>
      <c r="AB1660" s="6"/>
      <c r="AC1660" s="6"/>
      <c r="AD1660" s="6"/>
      <c r="AE1660" s="6"/>
      <c r="AF1660" s="6"/>
      <c r="AG1660" s="6"/>
      <c r="AH1660" s="6"/>
      <c r="AI1660" s="6"/>
      <c r="AJ1660" s="6"/>
      <c r="AK1660" s="6"/>
      <c r="AL1660" s="6"/>
      <c r="AM1660" s="6"/>
      <c r="AN1660" s="39" t="str">
        <f t="array" ref="AN1660">IFNA(TEXT(XLOOKUP(C:C,'Follow up.2'!B:B,'Follow up.2'!AF:AF), "mm/yyyy"), "-")</f>
        <v>-</v>
      </c>
      <c r="AO1660" s="6"/>
      <c r="AP1660" s="3"/>
      <c r="AQ1660" s="3"/>
      <c r="AR1660" s="3"/>
      <c r="AS1660" s="3"/>
      <c r="AT1660" s="3"/>
      <c r="AU1660" s="3"/>
      <c r="AV1660" s="3"/>
      <c r="AW1660" s="3"/>
      <c r="AX1660" s="3"/>
      <c r="AY1660" s="3"/>
      <c r="AZ1660" s="3"/>
      <c r="BA1660" s="3"/>
      <c r="BB1660" s="3"/>
      <c r="BC1660" s="3"/>
      <c r="BD1660" s="3"/>
      <c r="BE1660" s="3"/>
      <c r="BF1660" s="3"/>
      <c r="BG1660" s="3"/>
      <c r="BH1660" s="3"/>
      <c r="BI1660" s="3"/>
    </row>
    <row r="1661" ht="12.75" customHeight="1">
      <c r="A1661" s="294"/>
      <c r="B1661" s="294"/>
      <c r="C1661" s="3"/>
      <c r="D1661" s="3"/>
      <c r="E1661" s="3"/>
      <c r="F1661" s="3"/>
      <c r="G1661" s="3"/>
      <c r="H1661" s="193"/>
      <c r="I1661" s="163"/>
      <c r="J1661" s="3"/>
      <c r="K1661" s="5"/>
      <c r="L1661" s="6"/>
      <c r="M1661" s="6"/>
      <c r="N1661" s="232"/>
      <c r="O1661" s="285"/>
      <c r="P1661" s="6"/>
      <c r="Q1661" s="6"/>
      <c r="R1661" s="6"/>
      <c r="S1661" s="6"/>
      <c r="T1661" s="6"/>
      <c r="U1661" s="6"/>
      <c r="V1661" s="6"/>
      <c r="W1661" s="6"/>
      <c r="X1661" s="6"/>
      <c r="Y1661" s="6"/>
      <c r="Z1661" s="38" t="str">
        <f t="array" ref="Z1661">IFERROR(xlookup(C:C,'Follow up.1'!A:A,'Follow up.1'!AF:AF),"-")</f>
        <v>-</v>
      </c>
      <c r="AA1661" s="6"/>
      <c r="AB1661" s="6"/>
      <c r="AC1661" s="6"/>
      <c r="AD1661" s="6"/>
      <c r="AE1661" s="6"/>
      <c r="AF1661" s="6"/>
      <c r="AG1661" s="6"/>
      <c r="AH1661" s="6"/>
      <c r="AI1661" s="6"/>
      <c r="AJ1661" s="6"/>
      <c r="AK1661" s="6"/>
      <c r="AL1661" s="6"/>
      <c r="AM1661" s="6"/>
      <c r="AN1661" s="39" t="str">
        <f t="array" ref="AN1661">IFNA(TEXT(XLOOKUP(C:C,'Follow up.2'!B:B,'Follow up.2'!AF:AF), "mm/yyyy"), "-")</f>
        <v>-</v>
      </c>
      <c r="AO1661" s="6"/>
      <c r="AP1661" s="3"/>
      <c r="AQ1661" s="3"/>
      <c r="AR1661" s="3"/>
      <c r="AS1661" s="3"/>
      <c r="AT1661" s="3"/>
      <c r="AU1661" s="3"/>
      <c r="AV1661" s="3"/>
      <c r="AW1661" s="3"/>
      <c r="AX1661" s="3"/>
      <c r="AY1661" s="3"/>
      <c r="AZ1661" s="3"/>
      <c r="BA1661" s="3"/>
      <c r="BB1661" s="3"/>
      <c r="BC1661" s="3"/>
      <c r="BD1661" s="3"/>
      <c r="BE1661" s="3"/>
      <c r="BF1661" s="3"/>
      <c r="BG1661" s="3"/>
      <c r="BH1661" s="3"/>
      <c r="BI1661" s="3"/>
    </row>
    <row r="1662" ht="12.75" customHeight="1">
      <c r="A1662" s="294"/>
      <c r="B1662" s="294"/>
      <c r="C1662" s="3"/>
      <c r="D1662" s="3"/>
      <c r="E1662" s="3"/>
      <c r="F1662" s="3"/>
      <c r="G1662" s="3"/>
      <c r="H1662" s="193"/>
      <c r="I1662" s="163"/>
      <c r="J1662" s="3"/>
      <c r="K1662" s="5"/>
      <c r="L1662" s="6"/>
      <c r="M1662" s="6"/>
      <c r="N1662" s="232"/>
      <c r="O1662" s="285"/>
      <c r="P1662" s="6"/>
      <c r="Q1662" s="6"/>
      <c r="R1662" s="6"/>
      <c r="S1662" s="6"/>
      <c r="T1662" s="6"/>
      <c r="U1662" s="6"/>
      <c r="V1662" s="6"/>
      <c r="W1662" s="6"/>
      <c r="X1662" s="6"/>
      <c r="Y1662" s="6"/>
      <c r="Z1662" s="38" t="str">
        <f t="array" ref="Z1662">IFERROR(xlookup(C:C,'Follow up.1'!A:A,'Follow up.1'!AF:AF),"-")</f>
        <v>-</v>
      </c>
      <c r="AA1662" s="6"/>
      <c r="AB1662" s="6"/>
      <c r="AC1662" s="6"/>
      <c r="AD1662" s="6"/>
      <c r="AE1662" s="6"/>
      <c r="AF1662" s="6"/>
      <c r="AG1662" s="6"/>
      <c r="AH1662" s="6"/>
      <c r="AI1662" s="6"/>
      <c r="AJ1662" s="6"/>
      <c r="AK1662" s="6"/>
      <c r="AL1662" s="6"/>
      <c r="AM1662" s="6"/>
      <c r="AN1662" s="39" t="str">
        <f t="array" ref="AN1662">IFNA(TEXT(XLOOKUP(C:C,'Follow up.2'!B:B,'Follow up.2'!AF:AF), "mm/yyyy"), "-")</f>
        <v>-</v>
      </c>
      <c r="AO1662" s="6"/>
      <c r="AP1662" s="3"/>
      <c r="AQ1662" s="3"/>
      <c r="AR1662" s="3"/>
      <c r="AS1662" s="3"/>
      <c r="AT1662" s="3"/>
      <c r="AU1662" s="3"/>
      <c r="AV1662" s="3"/>
      <c r="AW1662" s="3"/>
      <c r="AX1662" s="3"/>
      <c r="AY1662" s="3"/>
      <c r="AZ1662" s="3"/>
      <c r="BA1662" s="3"/>
      <c r="BB1662" s="3"/>
      <c r="BC1662" s="3"/>
      <c r="BD1662" s="3"/>
      <c r="BE1662" s="3"/>
      <c r="BF1662" s="3"/>
      <c r="BG1662" s="3"/>
      <c r="BH1662" s="3"/>
      <c r="BI1662" s="3"/>
    </row>
    <row r="1663" ht="12.75" customHeight="1">
      <c r="A1663" s="294"/>
      <c r="B1663" s="294"/>
      <c r="C1663" s="3"/>
      <c r="D1663" s="3"/>
      <c r="E1663" s="3"/>
      <c r="F1663" s="3"/>
      <c r="G1663" s="3"/>
      <c r="H1663" s="193"/>
      <c r="I1663" s="163"/>
      <c r="J1663" s="3"/>
      <c r="K1663" s="5"/>
      <c r="L1663" s="6"/>
      <c r="M1663" s="6"/>
      <c r="N1663" s="232"/>
      <c r="O1663" s="285"/>
      <c r="P1663" s="6"/>
      <c r="Q1663" s="6"/>
      <c r="R1663" s="6"/>
      <c r="S1663" s="6"/>
      <c r="T1663" s="6"/>
      <c r="U1663" s="6"/>
      <c r="V1663" s="6"/>
      <c r="W1663" s="6"/>
      <c r="X1663" s="6"/>
      <c r="Y1663" s="6"/>
      <c r="Z1663" s="38" t="str">
        <f t="array" ref="Z1663">IFERROR(xlookup(C:C,'Follow up.1'!A:A,'Follow up.1'!AF:AF),"-")</f>
        <v>-</v>
      </c>
      <c r="AA1663" s="6"/>
      <c r="AB1663" s="6"/>
      <c r="AC1663" s="6"/>
      <c r="AD1663" s="6"/>
      <c r="AE1663" s="6"/>
      <c r="AF1663" s="6"/>
      <c r="AG1663" s="6"/>
      <c r="AH1663" s="6"/>
      <c r="AI1663" s="6"/>
      <c r="AJ1663" s="6"/>
      <c r="AK1663" s="6"/>
      <c r="AL1663" s="6"/>
      <c r="AM1663" s="6"/>
      <c r="AN1663" s="39" t="str">
        <f t="array" ref="AN1663">IFNA(TEXT(XLOOKUP(C:C,'Follow up.2'!B:B,'Follow up.2'!AF:AF), "mm/yyyy"), "-")</f>
        <v>-</v>
      </c>
      <c r="AO1663" s="6"/>
      <c r="AP1663" s="3"/>
      <c r="AQ1663" s="3"/>
      <c r="AR1663" s="3"/>
      <c r="AS1663" s="3"/>
      <c r="AT1663" s="3"/>
      <c r="AU1663" s="3"/>
      <c r="AV1663" s="3"/>
      <c r="AW1663" s="3"/>
      <c r="AX1663" s="3"/>
      <c r="AY1663" s="3"/>
      <c r="AZ1663" s="3"/>
      <c r="BA1663" s="3"/>
      <c r="BB1663" s="3"/>
      <c r="BC1663" s="3"/>
      <c r="BD1663" s="3"/>
      <c r="BE1663" s="3"/>
      <c r="BF1663" s="3"/>
      <c r="BG1663" s="3"/>
      <c r="BH1663" s="3"/>
      <c r="BI1663" s="3"/>
    </row>
    <row r="1664" ht="12.75" customHeight="1">
      <c r="A1664" s="294"/>
      <c r="B1664" s="294"/>
      <c r="C1664" s="3"/>
      <c r="D1664" s="3"/>
      <c r="E1664" s="3"/>
      <c r="F1664" s="3"/>
      <c r="G1664" s="3"/>
      <c r="H1664" s="193"/>
      <c r="I1664" s="163"/>
      <c r="J1664" s="3"/>
      <c r="K1664" s="5"/>
      <c r="L1664" s="6"/>
      <c r="M1664" s="6"/>
      <c r="N1664" s="232"/>
      <c r="O1664" s="285"/>
      <c r="P1664" s="6"/>
      <c r="Q1664" s="6"/>
      <c r="R1664" s="6"/>
      <c r="S1664" s="6"/>
      <c r="T1664" s="6"/>
      <c r="U1664" s="6"/>
      <c r="V1664" s="6"/>
      <c r="W1664" s="6"/>
      <c r="X1664" s="6"/>
      <c r="Y1664" s="6"/>
      <c r="Z1664" s="38" t="str">
        <f t="array" ref="Z1664">IFERROR(xlookup(C:C,'Follow up.1'!A:A,'Follow up.1'!AF:AF),"-")</f>
        <v>-</v>
      </c>
      <c r="AA1664" s="6"/>
      <c r="AB1664" s="6"/>
      <c r="AC1664" s="6"/>
      <c r="AD1664" s="6"/>
      <c r="AE1664" s="6"/>
      <c r="AF1664" s="6"/>
      <c r="AG1664" s="6"/>
      <c r="AH1664" s="6"/>
      <c r="AI1664" s="6"/>
      <c r="AJ1664" s="6"/>
      <c r="AK1664" s="6"/>
      <c r="AL1664" s="6"/>
      <c r="AM1664" s="6"/>
      <c r="AN1664" s="39" t="str">
        <f t="array" ref="AN1664">IFNA(TEXT(XLOOKUP(C:C,'Follow up.2'!B:B,'Follow up.2'!AF:AF), "mm/yyyy"), "-")</f>
        <v>-</v>
      </c>
      <c r="AO1664" s="6"/>
      <c r="AP1664" s="3"/>
      <c r="AQ1664" s="3"/>
      <c r="AR1664" s="3"/>
      <c r="AS1664" s="3"/>
      <c r="AT1664" s="3"/>
      <c r="AU1664" s="3"/>
      <c r="AV1664" s="3"/>
      <c r="AW1664" s="3"/>
      <c r="AX1664" s="3"/>
      <c r="AY1664" s="3"/>
      <c r="AZ1664" s="3"/>
      <c r="BA1664" s="3"/>
      <c r="BB1664" s="3"/>
      <c r="BC1664" s="3"/>
      <c r="BD1664" s="3"/>
      <c r="BE1664" s="3"/>
      <c r="BF1664" s="3"/>
      <c r="BG1664" s="3"/>
      <c r="BH1664" s="3"/>
      <c r="BI1664" s="3"/>
    </row>
    <row r="1665" ht="12.75" customHeight="1">
      <c r="A1665" s="294"/>
      <c r="B1665" s="294"/>
      <c r="C1665" s="3"/>
      <c r="D1665" s="3"/>
      <c r="E1665" s="3"/>
      <c r="F1665" s="3"/>
      <c r="G1665" s="3"/>
      <c r="H1665" s="193"/>
      <c r="I1665" s="163"/>
      <c r="J1665" s="3"/>
      <c r="K1665" s="5"/>
      <c r="L1665" s="6"/>
      <c r="M1665" s="6"/>
      <c r="N1665" s="232"/>
      <c r="O1665" s="285"/>
      <c r="P1665" s="6"/>
      <c r="Q1665" s="6"/>
      <c r="R1665" s="6"/>
      <c r="S1665" s="6"/>
      <c r="T1665" s="6"/>
      <c r="U1665" s="6"/>
      <c r="V1665" s="6"/>
      <c r="W1665" s="6"/>
      <c r="X1665" s="6"/>
      <c r="Y1665" s="6"/>
      <c r="Z1665" s="38" t="str">
        <f t="array" ref="Z1665">IFERROR(xlookup(C:C,'Follow up.1'!A:A,'Follow up.1'!AF:AF),"-")</f>
        <v>-</v>
      </c>
      <c r="AA1665" s="6"/>
      <c r="AB1665" s="6"/>
      <c r="AC1665" s="6"/>
      <c r="AD1665" s="6"/>
      <c r="AE1665" s="6"/>
      <c r="AF1665" s="6"/>
      <c r="AG1665" s="6"/>
      <c r="AH1665" s="6"/>
      <c r="AI1665" s="6"/>
      <c r="AJ1665" s="6"/>
      <c r="AK1665" s="6"/>
      <c r="AL1665" s="6"/>
      <c r="AM1665" s="6"/>
      <c r="AN1665" s="39" t="str">
        <f t="array" ref="AN1665">IFNA(TEXT(XLOOKUP(C:C,'Follow up.2'!B:B,'Follow up.2'!AF:AF), "mm/yyyy"), "-")</f>
        <v>-</v>
      </c>
      <c r="AO1665" s="6"/>
      <c r="AP1665" s="3"/>
      <c r="AQ1665" s="3"/>
      <c r="AR1665" s="3"/>
      <c r="AS1665" s="3"/>
      <c r="AT1665" s="3"/>
      <c r="AU1665" s="3"/>
      <c r="AV1665" s="3"/>
      <c r="AW1665" s="3"/>
      <c r="AX1665" s="3"/>
      <c r="AY1665" s="3"/>
      <c r="AZ1665" s="3"/>
      <c r="BA1665" s="3"/>
      <c r="BB1665" s="3"/>
      <c r="BC1665" s="3"/>
      <c r="BD1665" s="3"/>
      <c r="BE1665" s="3"/>
      <c r="BF1665" s="3"/>
      <c r="BG1665" s="3"/>
      <c r="BH1665" s="3"/>
      <c r="BI1665" s="3"/>
    </row>
    <row r="1666" ht="12.75" customHeight="1">
      <c r="A1666" s="294"/>
      <c r="B1666" s="294"/>
      <c r="C1666" s="3"/>
      <c r="D1666" s="3"/>
      <c r="E1666" s="3"/>
      <c r="F1666" s="3"/>
      <c r="G1666" s="3"/>
      <c r="H1666" s="193"/>
      <c r="I1666" s="163"/>
      <c r="J1666" s="3"/>
      <c r="K1666" s="5"/>
      <c r="L1666" s="6"/>
      <c r="M1666" s="6"/>
      <c r="N1666" s="232"/>
      <c r="O1666" s="285"/>
      <c r="P1666" s="6"/>
      <c r="Q1666" s="6"/>
      <c r="R1666" s="6"/>
      <c r="S1666" s="6"/>
      <c r="T1666" s="6"/>
      <c r="U1666" s="6"/>
      <c r="V1666" s="6"/>
      <c r="W1666" s="6"/>
      <c r="X1666" s="6"/>
      <c r="Y1666" s="6"/>
      <c r="Z1666" s="38" t="str">
        <f t="array" ref="Z1666">IFERROR(xlookup(C:C,'Follow up.1'!A:A,'Follow up.1'!AF:AF),"-")</f>
        <v>-</v>
      </c>
      <c r="AA1666" s="6"/>
      <c r="AB1666" s="6"/>
      <c r="AC1666" s="6"/>
      <c r="AD1666" s="6"/>
      <c r="AE1666" s="6"/>
      <c r="AF1666" s="6"/>
      <c r="AG1666" s="6"/>
      <c r="AH1666" s="6"/>
      <c r="AI1666" s="6"/>
      <c r="AJ1666" s="6"/>
      <c r="AK1666" s="6"/>
      <c r="AL1666" s="6"/>
      <c r="AM1666" s="6"/>
      <c r="AN1666" s="39" t="str">
        <f t="array" ref="AN1666">IFNA(TEXT(XLOOKUP(C:C,'Follow up.2'!B:B,'Follow up.2'!AF:AF), "mm/yyyy"), "-")</f>
        <v>-</v>
      </c>
      <c r="AO1666" s="6"/>
      <c r="AP1666" s="3"/>
      <c r="AQ1666" s="3"/>
      <c r="AR1666" s="3"/>
      <c r="AS1666" s="3"/>
      <c r="AT1666" s="3"/>
      <c r="AU1666" s="3"/>
      <c r="AV1666" s="3"/>
      <c r="AW1666" s="3"/>
      <c r="AX1666" s="3"/>
      <c r="AY1666" s="3"/>
      <c r="AZ1666" s="3"/>
      <c r="BA1666" s="3"/>
      <c r="BB1666" s="3"/>
      <c r="BC1666" s="3"/>
      <c r="BD1666" s="3"/>
      <c r="BE1666" s="3"/>
      <c r="BF1666" s="3"/>
      <c r="BG1666" s="3"/>
      <c r="BH1666" s="3"/>
      <c r="BI1666" s="3"/>
    </row>
    <row r="1667" ht="12.75" customHeight="1">
      <c r="A1667" s="294"/>
      <c r="B1667" s="294"/>
      <c r="C1667" s="3"/>
      <c r="D1667" s="3"/>
      <c r="E1667" s="3"/>
      <c r="F1667" s="3"/>
      <c r="G1667" s="3"/>
      <c r="H1667" s="193"/>
      <c r="I1667" s="163"/>
      <c r="J1667" s="3"/>
      <c r="K1667" s="5"/>
      <c r="L1667" s="6"/>
      <c r="M1667" s="6"/>
      <c r="N1667" s="232"/>
      <c r="O1667" s="285"/>
      <c r="P1667" s="6"/>
      <c r="Q1667" s="6"/>
      <c r="R1667" s="6"/>
      <c r="S1667" s="6"/>
      <c r="T1667" s="6"/>
      <c r="U1667" s="6"/>
      <c r="V1667" s="6"/>
      <c r="W1667" s="6"/>
      <c r="X1667" s="6"/>
      <c r="Y1667" s="6"/>
      <c r="Z1667" s="38" t="str">
        <f t="array" ref="Z1667">IFERROR(xlookup(C:C,'Follow up.1'!A:A,'Follow up.1'!AF:AF),"-")</f>
        <v>-</v>
      </c>
      <c r="AA1667" s="6"/>
      <c r="AB1667" s="6"/>
      <c r="AC1667" s="6"/>
      <c r="AD1667" s="6"/>
      <c r="AE1667" s="6"/>
      <c r="AF1667" s="6"/>
      <c r="AG1667" s="6"/>
      <c r="AH1667" s="6"/>
      <c r="AI1667" s="6"/>
      <c r="AJ1667" s="6"/>
      <c r="AK1667" s="6"/>
      <c r="AL1667" s="6"/>
      <c r="AM1667" s="6"/>
      <c r="AN1667" s="39" t="str">
        <f t="array" ref="AN1667">IFNA(TEXT(XLOOKUP(C:C,'Follow up.2'!B:B,'Follow up.2'!AF:AF), "mm/yyyy"), "-")</f>
        <v>-</v>
      </c>
      <c r="AO1667" s="6"/>
      <c r="AP1667" s="3"/>
      <c r="AQ1667" s="3"/>
      <c r="AR1667" s="3"/>
      <c r="AS1667" s="3"/>
      <c r="AT1667" s="3"/>
      <c r="AU1667" s="3"/>
      <c r="AV1667" s="3"/>
      <c r="AW1667" s="3"/>
      <c r="AX1667" s="3"/>
      <c r="AY1667" s="3"/>
      <c r="AZ1667" s="3"/>
      <c r="BA1667" s="3"/>
      <c r="BB1667" s="3"/>
      <c r="BC1667" s="3"/>
      <c r="BD1667" s="3"/>
      <c r="BE1667" s="3"/>
      <c r="BF1667" s="3"/>
      <c r="BG1667" s="3"/>
      <c r="BH1667" s="3"/>
      <c r="BI1667" s="3"/>
    </row>
    <row r="1668" ht="12.75" customHeight="1">
      <c r="A1668" s="294"/>
      <c r="B1668" s="294"/>
      <c r="C1668" s="3"/>
      <c r="D1668" s="3"/>
      <c r="E1668" s="3"/>
      <c r="F1668" s="3"/>
      <c r="G1668" s="3"/>
      <c r="H1668" s="193"/>
      <c r="I1668" s="163"/>
      <c r="J1668" s="3"/>
      <c r="K1668" s="5"/>
      <c r="L1668" s="6"/>
      <c r="M1668" s="6"/>
      <c r="N1668" s="232"/>
      <c r="O1668" s="285"/>
      <c r="P1668" s="6"/>
      <c r="Q1668" s="6"/>
      <c r="R1668" s="6"/>
      <c r="S1668" s="6"/>
      <c r="T1668" s="6"/>
      <c r="U1668" s="6"/>
      <c r="V1668" s="6"/>
      <c r="W1668" s="6"/>
      <c r="X1668" s="6"/>
      <c r="Y1668" s="6"/>
      <c r="Z1668" s="38" t="str">
        <f t="array" ref="Z1668">IFERROR(xlookup(C:C,'Follow up.1'!A:A,'Follow up.1'!AF:AF),"-")</f>
        <v>-</v>
      </c>
      <c r="AA1668" s="6"/>
      <c r="AB1668" s="6"/>
      <c r="AC1668" s="6"/>
      <c r="AD1668" s="6"/>
      <c r="AE1668" s="6"/>
      <c r="AF1668" s="6"/>
      <c r="AG1668" s="6"/>
      <c r="AH1668" s="6"/>
      <c r="AI1668" s="6"/>
      <c r="AJ1668" s="6"/>
      <c r="AK1668" s="6"/>
      <c r="AL1668" s="6"/>
      <c r="AM1668" s="6"/>
      <c r="AN1668" s="39" t="str">
        <f t="array" ref="AN1668">IFNA(TEXT(XLOOKUP(C:C,'Follow up.2'!B:B,'Follow up.2'!AF:AF), "mm/yyyy"), "-")</f>
        <v>-</v>
      </c>
      <c r="AO1668" s="6"/>
      <c r="AP1668" s="3"/>
      <c r="AQ1668" s="3"/>
      <c r="AR1668" s="3"/>
      <c r="AS1668" s="3"/>
      <c r="AT1668" s="3"/>
      <c r="AU1668" s="3"/>
      <c r="AV1668" s="3"/>
      <c r="AW1668" s="3"/>
      <c r="AX1668" s="3"/>
      <c r="AY1668" s="3"/>
      <c r="AZ1668" s="3"/>
      <c r="BA1668" s="3"/>
      <c r="BB1668" s="3"/>
      <c r="BC1668" s="3"/>
      <c r="BD1668" s="3"/>
      <c r="BE1668" s="3"/>
      <c r="BF1668" s="3"/>
      <c r="BG1668" s="3"/>
      <c r="BH1668" s="3"/>
      <c r="BI1668" s="3"/>
    </row>
    <row r="1669" ht="12.75" customHeight="1">
      <c r="A1669" s="294"/>
      <c r="B1669" s="294"/>
      <c r="C1669" s="3"/>
      <c r="D1669" s="3"/>
      <c r="E1669" s="3"/>
      <c r="F1669" s="3"/>
      <c r="G1669" s="3"/>
      <c r="H1669" s="193"/>
      <c r="I1669" s="163"/>
      <c r="J1669" s="3"/>
      <c r="K1669" s="5"/>
      <c r="L1669" s="6"/>
      <c r="M1669" s="6"/>
      <c r="N1669" s="232"/>
      <c r="O1669" s="285"/>
      <c r="P1669" s="6"/>
      <c r="Q1669" s="6"/>
      <c r="R1669" s="6"/>
      <c r="S1669" s="6"/>
      <c r="T1669" s="6"/>
      <c r="U1669" s="6"/>
      <c r="V1669" s="6"/>
      <c r="W1669" s="6"/>
      <c r="X1669" s="6"/>
      <c r="Y1669" s="6"/>
      <c r="Z1669" s="38" t="str">
        <f t="array" ref="Z1669">IFERROR(xlookup(C:C,'Follow up.1'!A:A,'Follow up.1'!AF:AF),"-")</f>
        <v>-</v>
      </c>
      <c r="AA1669" s="6"/>
      <c r="AB1669" s="6"/>
      <c r="AC1669" s="6"/>
      <c r="AD1669" s="6"/>
      <c r="AE1669" s="6"/>
      <c r="AF1669" s="6"/>
      <c r="AG1669" s="6"/>
      <c r="AH1669" s="6"/>
      <c r="AI1669" s="6"/>
      <c r="AJ1669" s="6"/>
      <c r="AK1669" s="6"/>
      <c r="AL1669" s="6"/>
      <c r="AM1669" s="6"/>
      <c r="AN1669" s="39" t="str">
        <f t="array" ref="AN1669">IFNA(TEXT(XLOOKUP(C:C,'Follow up.2'!B:B,'Follow up.2'!AF:AF), "mm/yyyy"), "-")</f>
        <v>-</v>
      </c>
      <c r="AO1669" s="6"/>
      <c r="AP1669" s="3"/>
      <c r="AQ1669" s="3"/>
      <c r="AR1669" s="3"/>
      <c r="AS1669" s="3"/>
      <c r="AT1669" s="3"/>
      <c r="AU1669" s="3"/>
      <c r="AV1669" s="3"/>
      <c r="AW1669" s="3"/>
      <c r="AX1669" s="3"/>
      <c r="AY1669" s="3"/>
      <c r="AZ1669" s="3"/>
      <c r="BA1669" s="3"/>
      <c r="BB1669" s="3"/>
      <c r="BC1669" s="3"/>
      <c r="BD1669" s="3"/>
      <c r="BE1669" s="3"/>
      <c r="BF1669" s="3"/>
      <c r="BG1669" s="3"/>
      <c r="BH1669" s="3"/>
      <c r="BI1669" s="3"/>
    </row>
    <row r="1670" ht="12.75" customHeight="1">
      <c r="A1670" s="294"/>
      <c r="B1670" s="294"/>
      <c r="C1670" s="3"/>
      <c r="D1670" s="3"/>
      <c r="E1670" s="3"/>
      <c r="F1670" s="3"/>
      <c r="G1670" s="3"/>
      <c r="H1670" s="193"/>
      <c r="I1670" s="163"/>
      <c r="J1670" s="3"/>
      <c r="K1670" s="5"/>
      <c r="L1670" s="6"/>
      <c r="M1670" s="6"/>
      <c r="N1670" s="232"/>
      <c r="O1670" s="285"/>
      <c r="P1670" s="6"/>
      <c r="Q1670" s="6"/>
      <c r="R1670" s="6"/>
      <c r="S1670" s="6"/>
      <c r="T1670" s="6"/>
      <c r="U1670" s="6"/>
      <c r="V1670" s="6"/>
      <c r="W1670" s="6"/>
      <c r="X1670" s="6"/>
      <c r="Y1670" s="6"/>
      <c r="Z1670" s="38" t="str">
        <f t="array" ref="Z1670">IFERROR(xlookup(C:C,'Follow up.1'!A:A,'Follow up.1'!AF:AF),"-")</f>
        <v>-</v>
      </c>
      <c r="AA1670" s="6"/>
      <c r="AB1670" s="6"/>
      <c r="AC1670" s="6"/>
      <c r="AD1670" s="6"/>
      <c r="AE1670" s="6"/>
      <c r="AF1670" s="6"/>
      <c r="AG1670" s="6"/>
      <c r="AH1670" s="6"/>
      <c r="AI1670" s="6"/>
      <c r="AJ1670" s="6"/>
      <c r="AK1670" s="6"/>
      <c r="AL1670" s="6"/>
      <c r="AM1670" s="6"/>
      <c r="AN1670" s="39" t="str">
        <f t="array" ref="AN1670">IFNA(TEXT(XLOOKUP(C:C,'Follow up.2'!B:B,'Follow up.2'!AF:AF), "mm/yyyy"), "-")</f>
        <v>-</v>
      </c>
      <c r="AO1670" s="6"/>
      <c r="AP1670" s="3"/>
      <c r="AQ1670" s="3"/>
      <c r="AR1670" s="3"/>
      <c r="AS1670" s="3"/>
      <c r="AT1670" s="3"/>
      <c r="AU1670" s="3"/>
      <c r="AV1670" s="3"/>
      <c r="AW1670" s="3"/>
      <c r="AX1670" s="3"/>
      <c r="AY1670" s="3"/>
      <c r="AZ1670" s="3"/>
      <c r="BA1670" s="3"/>
      <c r="BB1670" s="3"/>
      <c r="BC1670" s="3"/>
      <c r="BD1670" s="3"/>
      <c r="BE1670" s="3"/>
      <c r="BF1670" s="3"/>
      <c r="BG1670" s="3"/>
      <c r="BH1670" s="3"/>
      <c r="BI1670" s="3"/>
    </row>
    <row r="1671" ht="12.75" customHeight="1">
      <c r="A1671" s="294"/>
      <c r="B1671" s="294"/>
      <c r="C1671" s="3"/>
      <c r="D1671" s="3"/>
      <c r="E1671" s="3"/>
      <c r="F1671" s="3"/>
      <c r="G1671" s="3"/>
      <c r="H1671" s="193"/>
      <c r="I1671" s="163"/>
      <c r="J1671" s="3"/>
      <c r="K1671" s="5"/>
      <c r="L1671" s="6"/>
      <c r="M1671" s="6"/>
      <c r="N1671" s="232"/>
      <c r="O1671" s="285"/>
      <c r="P1671" s="6"/>
      <c r="Q1671" s="6"/>
      <c r="R1671" s="6"/>
      <c r="S1671" s="6"/>
      <c r="T1671" s="6"/>
      <c r="U1671" s="6"/>
      <c r="V1671" s="6"/>
      <c r="W1671" s="6"/>
      <c r="X1671" s="6"/>
      <c r="Y1671" s="6"/>
      <c r="Z1671" s="38" t="str">
        <f t="array" ref="Z1671">IFERROR(xlookup(C:C,'Follow up.1'!A:A,'Follow up.1'!AF:AF),"-")</f>
        <v>-</v>
      </c>
      <c r="AA1671" s="6"/>
      <c r="AB1671" s="6"/>
      <c r="AC1671" s="6"/>
      <c r="AD1671" s="6"/>
      <c r="AE1671" s="6"/>
      <c r="AF1671" s="6"/>
      <c r="AG1671" s="6"/>
      <c r="AH1671" s="6"/>
      <c r="AI1671" s="6"/>
      <c r="AJ1671" s="6"/>
      <c r="AK1671" s="6"/>
      <c r="AL1671" s="6"/>
      <c r="AM1671" s="6"/>
      <c r="AN1671" s="39" t="str">
        <f t="array" ref="AN1671">IFNA(TEXT(XLOOKUP(C:C,'Follow up.2'!B:B,'Follow up.2'!AF:AF), "mm/yyyy"), "-")</f>
        <v>-</v>
      </c>
      <c r="AO1671" s="6"/>
      <c r="AP1671" s="3"/>
      <c r="AQ1671" s="3"/>
      <c r="AR1671" s="3"/>
      <c r="AS1671" s="3"/>
      <c r="AT1671" s="3"/>
      <c r="AU1671" s="3"/>
      <c r="AV1671" s="3"/>
      <c r="AW1671" s="3"/>
      <c r="AX1671" s="3"/>
      <c r="AY1671" s="3"/>
      <c r="AZ1671" s="3"/>
      <c r="BA1671" s="3"/>
      <c r="BB1671" s="3"/>
      <c r="BC1671" s="3"/>
      <c r="BD1671" s="3"/>
      <c r="BE1671" s="3"/>
      <c r="BF1671" s="3"/>
      <c r="BG1671" s="3"/>
      <c r="BH1671" s="3"/>
      <c r="BI1671" s="3"/>
    </row>
    <row r="1672" ht="12.75" customHeight="1">
      <c r="A1672" s="294"/>
      <c r="B1672" s="294"/>
      <c r="C1672" s="3"/>
      <c r="D1672" s="3"/>
      <c r="E1672" s="3"/>
      <c r="F1672" s="3"/>
      <c r="G1672" s="3"/>
      <c r="H1672" s="193"/>
      <c r="I1672" s="163"/>
      <c r="J1672" s="3"/>
      <c r="K1672" s="5"/>
      <c r="L1672" s="6"/>
      <c r="M1672" s="6"/>
      <c r="N1672" s="232"/>
      <c r="O1672" s="285"/>
      <c r="P1672" s="6"/>
      <c r="Q1672" s="6"/>
      <c r="R1672" s="6"/>
      <c r="S1672" s="6"/>
      <c r="T1672" s="6"/>
      <c r="U1672" s="6"/>
      <c r="V1672" s="6"/>
      <c r="W1672" s="6"/>
      <c r="X1672" s="6"/>
      <c r="Y1672" s="6"/>
      <c r="Z1672" s="38" t="str">
        <f t="array" ref="Z1672">IFERROR(xlookup(C:C,'Follow up.1'!A:A,'Follow up.1'!AF:AF),"-")</f>
        <v>-</v>
      </c>
      <c r="AA1672" s="6"/>
      <c r="AB1672" s="6"/>
      <c r="AC1672" s="6"/>
      <c r="AD1672" s="6"/>
      <c r="AE1672" s="6"/>
      <c r="AF1672" s="6"/>
      <c r="AG1672" s="6"/>
      <c r="AH1672" s="6"/>
      <c r="AI1672" s="6"/>
      <c r="AJ1672" s="6"/>
      <c r="AK1672" s="6"/>
      <c r="AL1672" s="6"/>
      <c r="AM1672" s="6"/>
      <c r="AN1672" s="39" t="str">
        <f t="array" ref="AN1672">IFNA(TEXT(XLOOKUP(C:C,'Follow up.2'!B:B,'Follow up.2'!AF:AF), "mm/yyyy"), "-")</f>
        <v>-</v>
      </c>
      <c r="AO1672" s="6"/>
      <c r="AP1672" s="3"/>
      <c r="AQ1672" s="3"/>
      <c r="AR1672" s="3"/>
      <c r="AS1672" s="3"/>
      <c r="AT1672" s="3"/>
      <c r="AU1672" s="3"/>
      <c r="AV1672" s="3"/>
      <c r="AW1672" s="3"/>
      <c r="AX1672" s="3"/>
      <c r="AY1672" s="3"/>
      <c r="AZ1672" s="3"/>
      <c r="BA1672" s="3"/>
      <c r="BB1672" s="3"/>
      <c r="BC1672" s="3"/>
      <c r="BD1672" s="3"/>
      <c r="BE1672" s="3"/>
      <c r="BF1672" s="3"/>
      <c r="BG1672" s="3"/>
      <c r="BH1672" s="3"/>
      <c r="BI1672" s="3"/>
    </row>
    <row r="1673" ht="12.75" customHeight="1">
      <c r="A1673" s="294"/>
      <c r="B1673" s="294"/>
      <c r="C1673" s="3"/>
      <c r="D1673" s="3"/>
      <c r="E1673" s="3"/>
      <c r="F1673" s="3"/>
      <c r="G1673" s="3"/>
      <c r="H1673" s="193"/>
      <c r="I1673" s="163"/>
      <c r="J1673" s="3"/>
      <c r="K1673" s="5"/>
      <c r="L1673" s="6"/>
      <c r="M1673" s="6"/>
      <c r="N1673" s="232"/>
      <c r="O1673" s="285"/>
      <c r="P1673" s="6"/>
      <c r="Q1673" s="6"/>
      <c r="R1673" s="6"/>
      <c r="S1673" s="6"/>
      <c r="T1673" s="6"/>
      <c r="U1673" s="6"/>
      <c r="V1673" s="6"/>
      <c r="W1673" s="6"/>
      <c r="X1673" s="6"/>
      <c r="Y1673" s="6"/>
      <c r="Z1673" s="38" t="str">
        <f t="array" ref="Z1673">IFERROR(xlookup(C:C,'Follow up.1'!A:A,'Follow up.1'!AF:AF),"-")</f>
        <v>-</v>
      </c>
      <c r="AA1673" s="6"/>
      <c r="AB1673" s="6"/>
      <c r="AC1673" s="6"/>
      <c r="AD1673" s="6"/>
      <c r="AE1673" s="6"/>
      <c r="AF1673" s="6"/>
      <c r="AG1673" s="6"/>
      <c r="AH1673" s="6"/>
      <c r="AI1673" s="6"/>
      <c r="AJ1673" s="6"/>
      <c r="AK1673" s="6"/>
      <c r="AL1673" s="6"/>
      <c r="AM1673" s="6"/>
      <c r="AN1673" s="39" t="str">
        <f t="array" ref="AN1673">IFNA(TEXT(XLOOKUP(C:C,'Follow up.2'!B:B,'Follow up.2'!AF:AF), "mm/yyyy"), "-")</f>
        <v>-</v>
      </c>
      <c r="AO1673" s="6"/>
      <c r="AP1673" s="3"/>
      <c r="AQ1673" s="3"/>
      <c r="AR1673" s="3"/>
      <c r="AS1673" s="3"/>
      <c r="AT1673" s="3"/>
      <c r="AU1673" s="3"/>
      <c r="AV1673" s="3"/>
      <c r="AW1673" s="3"/>
      <c r="AX1673" s="3"/>
      <c r="AY1673" s="3"/>
      <c r="AZ1673" s="3"/>
      <c r="BA1673" s="3"/>
      <c r="BB1673" s="3"/>
      <c r="BC1673" s="3"/>
      <c r="BD1673" s="3"/>
      <c r="BE1673" s="3"/>
      <c r="BF1673" s="3"/>
      <c r="BG1673" s="3"/>
      <c r="BH1673" s="3"/>
      <c r="BI1673" s="3"/>
    </row>
    <row r="1674" ht="12.75" customHeight="1">
      <c r="A1674" s="294"/>
      <c r="B1674" s="294"/>
      <c r="C1674" s="3"/>
      <c r="D1674" s="3"/>
      <c r="E1674" s="3"/>
      <c r="F1674" s="3"/>
      <c r="G1674" s="3"/>
      <c r="H1674" s="193"/>
      <c r="I1674" s="163"/>
      <c r="J1674" s="3"/>
      <c r="K1674" s="5"/>
      <c r="L1674" s="6"/>
      <c r="M1674" s="6"/>
      <c r="N1674" s="232"/>
      <c r="O1674" s="285"/>
      <c r="P1674" s="6"/>
      <c r="Q1674" s="6"/>
      <c r="R1674" s="6"/>
      <c r="S1674" s="6"/>
      <c r="T1674" s="6"/>
      <c r="U1674" s="6"/>
      <c r="V1674" s="6"/>
      <c r="W1674" s="6"/>
      <c r="X1674" s="6"/>
      <c r="Y1674" s="6"/>
      <c r="Z1674" s="38" t="str">
        <f t="array" ref="Z1674">IFERROR(xlookup(C:C,'Follow up.1'!A:A,'Follow up.1'!AF:AF),"-")</f>
        <v>-</v>
      </c>
      <c r="AA1674" s="6"/>
      <c r="AB1674" s="6"/>
      <c r="AC1674" s="6"/>
      <c r="AD1674" s="6"/>
      <c r="AE1674" s="6"/>
      <c r="AF1674" s="6"/>
      <c r="AG1674" s="6"/>
      <c r="AH1674" s="6"/>
      <c r="AI1674" s="6"/>
      <c r="AJ1674" s="6"/>
      <c r="AK1674" s="6"/>
      <c r="AL1674" s="6"/>
      <c r="AM1674" s="6"/>
      <c r="AN1674" s="39" t="str">
        <f t="array" ref="AN1674">IFNA(TEXT(XLOOKUP(C:C,'Follow up.2'!B:B,'Follow up.2'!AF:AF), "mm/yyyy"), "-")</f>
        <v>-</v>
      </c>
      <c r="AO1674" s="6"/>
      <c r="AP1674" s="3"/>
      <c r="AQ1674" s="3"/>
      <c r="AR1674" s="3"/>
      <c r="AS1674" s="3"/>
      <c r="AT1674" s="3"/>
      <c r="AU1674" s="3"/>
      <c r="AV1674" s="3"/>
      <c r="AW1674" s="3"/>
      <c r="AX1674" s="3"/>
      <c r="AY1674" s="3"/>
      <c r="AZ1674" s="3"/>
      <c r="BA1674" s="3"/>
      <c r="BB1674" s="3"/>
      <c r="BC1674" s="3"/>
      <c r="BD1674" s="3"/>
      <c r="BE1674" s="3"/>
      <c r="BF1674" s="3"/>
      <c r="BG1674" s="3"/>
      <c r="BH1674" s="3"/>
      <c r="BI1674" s="3"/>
    </row>
    <row r="1675" ht="12.75" customHeight="1">
      <c r="A1675" s="294"/>
      <c r="B1675" s="294"/>
      <c r="C1675" s="3"/>
      <c r="D1675" s="3"/>
      <c r="E1675" s="3"/>
      <c r="F1675" s="3"/>
      <c r="G1675" s="3"/>
      <c r="H1675" s="193"/>
      <c r="I1675" s="163"/>
      <c r="J1675" s="3"/>
      <c r="K1675" s="5"/>
      <c r="L1675" s="6"/>
      <c r="M1675" s="6"/>
      <c r="N1675" s="291"/>
      <c r="O1675" s="285"/>
      <c r="P1675" s="6"/>
      <c r="Q1675" s="6"/>
      <c r="R1675" s="6"/>
      <c r="S1675" s="6"/>
      <c r="T1675" s="6"/>
      <c r="U1675" s="6"/>
      <c r="V1675" s="6"/>
      <c r="W1675" s="6"/>
      <c r="X1675" s="6"/>
      <c r="Y1675" s="6"/>
      <c r="Z1675" s="38" t="str">
        <f t="array" ref="Z1675">IFERROR(xlookup(C:C,'Follow up.1'!A:A,'Follow up.1'!AF:AF),"-")</f>
        <v>-</v>
      </c>
      <c r="AA1675" s="6"/>
      <c r="AB1675" s="6"/>
      <c r="AC1675" s="6"/>
      <c r="AD1675" s="6"/>
      <c r="AE1675" s="6"/>
      <c r="AF1675" s="6"/>
      <c r="AG1675" s="6"/>
      <c r="AH1675" s="6"/>
      <c r="AI1675" s="6"/>
      <c r="AJ1675" s="6"/>
      <c r="AK1675" s="6"/>
      <c r="AL1675" s="6"/>
      <c r="AM1675" s="6"/>
      <c r="AN1675" s="39" t="str">
        <f t="array" ref="AN1675">IFNA(TEXT(XLOOKUP(C:C,'Follow up.2'!B:B,'Follow up.2'!AF:AF), "mm/yyyy"), "-")</f>
        <v>-</v>
      </c>
      <c r="AO1675" s="6"/>
      <c r="AP1675" s="3"/>
      <c r="AQ1675" s="3"/>
      <c r="AR1675" s="3"/>
      <c r="AS1675" s="3"/>
      <c r="AT1675" s="3"/>
      <c r="AU1675" s="3"/>
      <c r="AV1675" s="3"/>
      <c r="AW1675" s="3"/>
      <c r="AX1675" s="3"/>
      <c r="AY1675" s="3"/>
      <c r="AZ1675" s="3"/>
      <c r="BA1675" s="3"/>
      <c r="BB1675" s="3"/>
      <c r="BC1675" s="3"/>
      <c r="BD1675" s="3"/>
      <c r="BE1675" s="3"/>
      <c r="BF1675" s="3"/>
      <c r="BG1675" s="3"/>
      <c r="BH1675" s="3"/>
      <c r="BI1675" s="3"/>
    </row>
    <row r="1676" ht="12.75" customHeight="1">
      <c r="A1676" s="294"/>
      <c r="B1676" s="294"/>
      <c r="C1676" s="3"/>
      <c r="D1676" s="3"/>
      <c r="E1676" s="3"/>
      <c r="F1676" s="3"/>
      <c r="G1676" s="3"/>
      <c r="H1676" s="193"/>
      <c r="I1676" s="163"/>
      <c r="J1676" s="3"/>
      <c r="K1676" s="5"/>
      <c r="L1676" s="6"/>
      <c r="M1676" s="6"/>
      <c r="N1676" s="232"/>
      <c r="O1676" s="285"/>
      <c r="P1676" s="6"/>
      <c r="Q1676" s="6"/>
      <c r="R1676" s="6"/>
      <c r="S1676" s="6"/>
      <c r="T1676" s="6"/>
      <c r="U1676" s="6"/>
      <c r="V1676" s="6"/>
      <c r="W1676" s="6"/>
      <c r="X1676" s="6"/>
      <c r="Y1676" s="6"/>
      <c r="Z1676" s="38" t="str">
        <f t="array" ref="Z1676">IFERROR(xlookup(C:C,'Follow up.1'!A:A,'Follow up.1'!AF:AF),"-")</f>
        <v>-</v>
      </c>
      <c r="AA1676" s="6"/>
      <c r="AB1676" s="6"/>
      <c r="AC1676" s="6"/>
      <c r="AD1676" s="6"/>
      <c r="AE1676" s="6"/>
      <c r="AF1676" s="6"/>
      <c r="AG1676" s="6"/>
      <c r="AH1676" s="6"/>
      <c r="AI1676" s="6"/>
      <c r="AJ1676" s="6"/>
      <c r="AK1676" s="6"/>
      <c r="AL1676" s="6"/>
      <c r="AM1676" s="6"/>
      <c r="AN1676" s="39" t="str">
        <f t="array" ref="AN1676">IFNA(TEXT(XLOOKUP(C:C,'Follow up.2'!B:B,'Follow up.2'!AF:AF), "mm/yyyy"), "-")</f>
        <v>-</v>
      </c>
      <c r="AO1676" s="6"/>
      <c r="AP1676" s="3"/>
      <c r="AQ1676" s="3"/>
      <c r="AR1676" s="3"/>
      <c r="AS1676" s="3"/>
      <c r="AT1676" s="3"/>
      <c r="AU1676" s="3"/>
      <c r="AV1676" s="3"/>
      <c r="AW1676" s="3"/>
      <c r="AX1676" s="3"/>
      <c r="AY1676" s="3"/>
      <c r="AZ1676" s="3"/>
      <c r="BA1676" s="3"/>
      <c r="BB1676" s="3"/>
      <c r="BC1676" s="3"/>
      <c r="BD1676" s="3"/>
      <c r="BE1676" s="3"/>
      <c r="BF1676" s="3"/>
      <c r="BG1676" s="3"/>
      <c r="BH1676" s="3"/>
      <c r="BI1676" s="3"/>
    </row>
    <row r="1677" ht="12.75" customHeight="1">
      <c r="A1677" s="294"/>
      <c r="B1677" s="294"/>
      <c r="C1677" s="3"/>
      <c r="D1677" s="3"/>
      <c r="E1677" s="3"/>
      <c r="F1677" s="3"/>
      <c r="G1677" s="3"/>
      <c r="H1677" s="193"/>
      <c r="I1677" s="163"/>
      <c r="J1677" s="3"/>
      <c r="K1677" s="5"/>
      <c r="L1677" s="6"/>
      <c r="M1677" s="6"/>
      <c r="N1677" s="232"/>
      <c r="O1677" s="285"/>
      <c r="P1677" s="6"/>
      <c r="Q1677" s="6"/>
      <c r="R1677" s="6"/>
      <c r="S1677" s="6"/>
      <c r="T1677" s="6"/>
      <c r="U1677" s="6"/>
      <c r="V1677" s="6"/>
      <c r="W1677" s="6"/>
      <c r="X1677" s="6"/>
      <c r="Y1677" s="6"/>
      <c r="Z1677" s="38" t="str">
        <f t="array" ref="Z1677">IFERROR(xlookup(C:C,'Follow up.1'!A:A,'Follow up.1'!AF:AF),"-")</f>
        <v>-</v>
      </c>
      <c r="AA1677" s="6"/>
      <c r="AB1677" s="6"/>
      <c r="AC1677" s="6"/>
      <c r="AD1677" s="6"/>
      <c r="AE1677" s="6"/>
      <c r="AF1677" s="6"/>
      <c r="AG1677" s="6"/>
      <c r="AH1677" s="6"/>
      <c r="AI1677" s="6"/>
      <c r="AJ1677" s="6"/>
      <c r="AK1677" s="6"/>
      <c r="AL1677" s="6"/>
      <c r="AM1677" s="6"/>
      <c r="AN1677" s="39" t="str">
        <f t="array" ref="AN1677">IFNA(TEXT(XLOOKUP(C:C,'Follow up.2'!B:B,'Follow up.2'!AF:AF), "mm/yyyy"), "-")</f>
        <v>-</v>
      </c>
      <c r="AO1677" s="6"/>
      <c r="AP1677" s="3"/>
      <c r="AQ1677" s="3"/>
      <c r="AR1677" s="3"/>
      <c r="AS1677" s="3"/>
      <c r="AT1677" s="3"/>
      <c r="AU1677" s="3"/>
      <c r="AV1677" s="3"/>
      <c r="AW1677" s="3"/>
      <c r="AX1677" s="3"/>
      <c r="AY1677" s="3"/>
      <c r="AZ1677" s="3"/>
      <c r="BA1677" s="3"/>
      <c r="BB1677" s="3"/>
      <c r="BC1677" s="3"/>
      <c r="BD1677" s="3"/>
      <c r="BE1677" s="3"/>
      <c r="BF1677" s="3"/>
      <c r="BG1677" s="3"/>
      <c r="BH1677" s="3"/>
      <c r="BI1677" s="3"/>
    </row>
    <row r="1678" ht="12.75" customHeight="1">
      <c r="A1678" s="294"/>
      <c r="B1678" s="294"/>
      <c r="C1678" s="3"/>
      <c r="D1678" s="3"/>
      <c r="E1678" s="3"/>
      <c r="F1678" s="3"/>
      <c r="G1678" s="3"/>
      <c r="H1678" s="193"/>
      <c r="I1678" s="163"/>
      <c r="J1678" s="3"/>
      <c r="K1678" s="5"/>
      <c r="L1678" s="6"/>
      <c r="M1678" s="6"/>
      <c r="N1678" s="232"/>
      <c r="O1678" s="285"/>
      <c r="P1678" s="6"/>
      <c r="Q1678" s="6"/>
      <c r="R1678" s="6"/>
      <c r="S1678" s="6"/>
      <c r="T1678" s="6"/>
      <c r="U1678" s="6"/>
      <c r="V1678" s="6"/>
      <c r="W1678" s="6"/>
      <c r="X1678" s="6"/>
      <c r="Y1678" s="6"/>
      <c r="Z1678" s="38" t="str">
        <f t="array" ref="Z1678">IFERROR(xlookup(C:C,'Follow up.1'!A:A,'Follow up.1'!AF:AF),"-")</f>
        <v>-</v>
      </c>
      <c r="AA1678" s="6"/>
      <c r="AB1678" s="6"/>
      <c r="AC1678" s="6"/>
      <c r="AD1678" s="6"/>
      <c r="AE1678" s="6"/>
      <c r="AF1678" s="6"/>
      <c r="AG1678" s="6"/>
      <c r="AH1678" s="6"/>
      <c r="AI1678" s="6"/>
      <c r="AJ1678" s="6"/>
      <c r="AK1678" s="6"/>
      <c r="AL1678" s="6"/>
      <c r="AM1678" s="6"/>
      <c r="AN1678" s="39" t="str">
        <f t="array" ref="AN1678">IFNA(TEXT(XLOOKUP(C:C,'Follow up.2'!B:B,'Follow up.2'!AF:AF), "mm/yyyy"), "-")</f>
        <v>-</v>
      </c>
      <c r="AO1678" s="6"/>
      <c r="AP1678" s="3"/>
      <c r="AQ1678" s="3"/>
      <c r="AR1678" s="3"/>
      <c r="AS1678" s="3"/>
      <c r="AT1678" s="3"/>
      <c r="AU1678" s="3"/>
      <c r="AV1678" s="3"/>
      <c r="AW1678" s="3"/>
      <c r="AX1678" s="3"/>
      <c r="AY1678" s="3"/>
      <c r="AZ1678" s="3"/>
      <c r="BA1678" s="3"/>
      <c r="BB1678" s="3"/>
      <c r="BC1678" s="3"/>
      <c r="BD1678" s="3"/>
      <c r="BE1678" s="3"/>
      <c r="BF1678" s="3"/>
      <c r="BG1678" s="3"/>
      <c r="BH1678" s="3"/>
      <c r="BI1678" s="3"/>
    </row>
    <row r="1679" ht="12.75" customHeight="1">
      <c r="A1679" s="294"/>
      <c r="B1679" s="294"/>
      <c r="C1679" s="3"/>
      <c r="D1679" s="3"/>
      <c r="E1679" s="3"/>
      <c r="F1679" s="3"/>
      <c r="G1679" s="3"/>
      <c r="H1679" s="193"/>
      <c r="I1679" s="163"/>
      <c r="J1679" s="3"/>
      <c r="K1679" s="5"/>
      <c r="L1679" s="6"/>
      <c r="M1679" s="6"/>
      <c r="N1679" s="232"/>
      <c r="O1679" s="285"/>
      <c r="P1679" s="6"/>
      <c r="Q1679" s="6"/>
      <c r="R1679" s="6"/>
      <c r="S1679" s="6"/>
      <c r="T1679" s="6"/>
      <c r="U1679" s="6"/>
      <c r="V1679" s="6"/>
      <c r="W1679" s="6"/>
      <c r="X1679" s="6"/>
      <c r="Y1679" s="6"/>
      <c r="Z1679" s="38" t="str">
        <f t="array" ref="Z1679">IFERROR(xlookup(C:C,'Follow up.1'!A:A,'Follow up.1'!AF:AF),"-")</f>
        <v>-</v>
      </c>
      <c r="AA1679" s="6"/>
      <c r="AB1679" s="6"/>
      <c r="AC1679" s="6"/>
      <c r="AD1679" s="6"/>
      <c r="AE1679" s="6"/>
      <c r="AF1679" s="6"/>
      <c r="AG1679" s="6"/>
      <c r="AH1679" s="6"/>
      <c r="AI1679" s="6"/>
      <c r="AJ1679" s="6"/>
      <c r="AK1679" s="6"/>
      <c r="AL1679" s="6"/>
      <c r="AM1679" s="6"/>
      <c r="AN1679" s="39" t="str">
        <f t="array" ref="AN1679">IFNA(TEXT(XLOOKUP(C:C,'Follow up.2'!B:B,'Follow up.2'!AF:AF), "mm/yyyy"), "-")</f>
        <v>-</v>
      </c>
      <c r="AO1679" s="6"/>
      <c r="AP1679" s="3"/>
      <c r="AQ1679" s="3"/>
      <c r="AR1679" s="3"/>
      <c r="AS1679" s="3"/>
      <c r="AT1679" s="3"/>
      <c r="AU1679" s="3"/>
      <c r="AV1679" s="3"/>
      <c r="AW1679" s="3"/>
      <c r="AX1679" s="3"/>
      <c r="AY1679" s="3"/>
      <c r="AZ1679" s="3"/>
      <c r="BA1679" s="3"/>
      <c r="BB1679" s="3"/>
      <c r="BC1679" s="3"/>
      <c r="BD1679" s="3"/>
      <c r="BE1679" s="3"/>
      <c r="BF1679" s="3"/>
      <c r="BG1679" s="3"/>
      <c r="BH1679" s="3"/>
      <c r="BI1679" s="3"/>
    </row>
    <row r="1680" ht="12.75" customHeight="1">
      <c r="A1680" s="294"/>
      <c r="B1680" s="294"/>
      <c r="C1680" s="3"/>
      <c r="D1680" s="3"/>
      <c r="E1680" s="3"/>
      <c r="F1680" s="3"/>
      <c r="G1680" s="3"/>
      <c r="H1680" s="193"/>
      <c r="I1680" s="163"/>
      <c r="J1680" s="3"/>
      <c r="K1680" s="5"/>
      <c r="L1680" s="6"/>
      <c r="M1680" s="6"/>
      <c r="N1680" s="232"/>
      <c r="O1680" s="285"/>
      <c r="P1680" s="6"/>
      <c r="Q1680" s="6"/>
      <c r="R1680" s="6"/>
      <c r="S1680" s="6"/>
      <c r="T1680" s="6"/>
      <c r="U1680" s="6"/>
      <c r="V1680" s="6"/>
      <c r="W1680" s="6"/>
      <c r="X1680" s="6"/>
      <c r="Y1680" s="6"/>
      <c r="Z1680" s="38" t="str">
        <f t="array" ref="Z1680">IFERROR(xlookup(C:C,'Follow up.1'!A:A,'Follow up.1'!AF:AF),"-")</f>
        <v>-</v>
      </c>
      <c r="AA1680" s="6"/>
      <c r="AB1680" s="6"/>
      <c r="AC1680" s="6"/>
      <c r="AD1680" s="6"/>
      <c r="AE1680" s="6"/>
      <c r="AF1680" s="6"/>
      <c r="AG1680" s="6"/>
      <c r="AH1680" s="6"/>
      <c r="AI1680" s="6"/>
      <c r="AJ1680" s="6"/>
      <c r="AK1680" s="6"/>
      <c r="AL1680" s="6"/>
      <c r="AM1680" s="6"/>
      <c r="AN1680" s="39" t="str">
        <f t="array" ref="AN1680">IFNA(TEXT(XLOOKUP(C:C,'Follow up.2'!B:B,'Follow up.2'!AF:AF), "mm/yyyy"), "-")</f>
        <v>-</v>
      </c>
      <c r="AO1680" s="6"/>
      <c r="AP1680" s="3"/>
      <c r="AQ1680" s="3"/>
      <c r="AR1680" s="3"/>
      <c r="AS1680" s="3"/>
      <c r="AT1680" s="3"/>
      <c r="AU1680" s="3"/>
      <c r="AV1680" s="3"/>
      <c r="AW1680" s="3"/>
      <c r="AX1680" s="3"/>
      <c r="AY1680" s="3"/>
      <c r="AZ1680" s="3"/>
      <c r="BA1680" s="3"/>
      <c r="BB1680" s="3"/>
      <c r="BC1680" s="3"/>
      <c r="BD1680" s="3"/>
      <c r="BE1680" s="3"/>
      <c r="BF1680" s="3"/>
      <c r="BG1680" s="3"/>
      <c r="BH1680" s="3"/>
      <c r="BI1680" s="3"/>
    </row>
    <row r="1681" ht="12.75" customHeight="1">
      <c r="A1681" s="294"/>
      <c r="B1681" s="294"/>
      <c r="C1681" s="3"/>
      <c r="D1681" s="3"/>
      <c r="E1681" s="3"/>
      <c r="F1681" s="3"/>
      <c r="G1681" s="3"/>
      <c r="H1681" s="193"/>
      <c r="I1681" s="163"/>
      <c r="J1681" s="3"/>
      <c r="K1681" s="5"/>
      <c r="L1681" s="6"/>
      <c r="M1681" s="6"/>
      <c r="N1681" s="232"/>
      <c r="O1681" s="285"/>
      <c r="P1681" s="6"/>
      <c r="Q1681" s="6"/>
      <c r="R1681" s="6"/>
      <c r="S1681" s="6"/>
      <c r="T1681" s="6"/>
      <c r="U1681" s="6"/>
      <c r="V1681" s="6"/>
      <c r="W1681" s="6"/>
      <c r="X1681" s="6"/>
      <c r="Y1681" s="6"/>
      <c r="Z1681" s="38" t="str">
        <f t="array" ref="Z1681">IFERROR(xlookup(C:C,'Follow up.1'!A:A,'Follow up.1'!AF:AF),"-")</f>
        <v>-</v>
      </c>
      <c r="AA1681" s="6"/>
      <c r="AB1681" s="6"/>
      <c r="AC1681" s="6"/>
      <c r="AD1681" s="6"/>
      <c r="AE1681" s="6"/>
      <c r="AF1681" s="6"/>
      <c r="AG1681" s="6"/>
      <c r="AH1681" s="6"/>
      <c r="AI1681" s="6"/>
      <c r="AJ1681" s="6"/>
      <c r="AK1681" s="6"/>
      <c r="AL1681" s="6"/>
      <c r="AM1681" s="6"/>
      <c r="AN1681" s="39" t="str">
        <f t="array" ref="AN1681">IFNA(TEXT(XLOOKUP(C:C,'Follow up.2'!B:B,'Follow up.2'!AF:AF), "mm/yyyy"), "-")</f>
        <v>-</v>
      </c>
      <c r="AO1681" s="6"/>
      <c r="AP1681" s="3"/>
      <c r="AQ1681" s="3"/>
      <c r="AR1681" s="3"/>
      <c r="AS1681" s="3"/>
      <c r="AT1681" s="3"/>
      <c r="AU1681" s="3"/>
      <c r="AV1681" s="3"/>
      <c r="AW1681" s="3"/>
      <c r="AX1681" s="3"/>
      <c r="AY1681" s="3"/>
      <c r="AZ1681" s="3"/>
      <c r="BA1681" s="3"/>
      <c r="BB1681" s="3"/>
      <c r="BC1681" s="3"/>
      <c r="BD1681" s="3"/>
      <c r="BE1681" s="3"/>
      <c r="BF1681" s="3"/>
      <c r="BG1681" s="3"/>
      <c r="BH1681" s="3"/>
      <c r="BI1681" s="3"/>
    </row>
    <row r="1682" ht="12.75" customHeight="1">
      <c r="A1682" s="294"/>
      <c r="B1682" s="294"/>
      <c r="C1682" s="3"/>
      <c r="D1682" s="3"/>
      <c r="E1682" s="3"/>
      <c r="F1682" s="3"/>
      <c r="G1682" s="3"/>
      <c r="H1682" s="193"/>
      <c r="I1682" s="163"/>
      <c r="J1682" s="3"/>
      <c r="K1682" s="5"/>
      <c r="L1682" s="6"/>
      <c r="M1682" s="6"/>
      <c r="N1682" s="232"/>
      <c r="O1682" s="285"/>
      <c r="P1682" s="6"/>
      <c r="Q1682" s="6"/>
      <c r="R1682" s="6"/>
      <c r="S1682" s="6"/>
      <c r="T1682" s="6"/>
      <c r="U1682" s="6"/>
      <c r="V1682" s="6"/>
      <c r="W1682" s="6"/>
      <c r="X1682" s="6"/>
      <c r="Y1682" s="6"/>
      <c r="Z1682" s="38" t="str">
        <f t="array" ref="Z1682">IFERROR(xlookup(C:C,'Follow up.1'!A:A,'Follow up.1'!AF:AF),"-")</f>
        <v>-</v>
      </c>
      <c r="AA1682" s="6"/>
      <c r="AB1682" s="6"/>
      <c r="AC1682" s="6"/>
      <c r="AD1682" s="6"/>
      <c r="AE1682" s="6"/>
      <c r="AF1682" s="6"/>
      <c r="AG1682" s="6"/>
      <c r="AH1682" s="6"/>
      <c r="AI1682" s="6"/>
      <c r="AJ1682" s="6"/>
      <c r="AK1682" s="6"/>
      <c r="AL1682" s="6"/>
      <c r="AM1682" s="6"/>
      <c r="AN1682" s="39" t="str">
        <f t="array" ref="AN1682">IFNA(TEXT(XLOOKUP(C:C,'Follow up.2'!B:B,'Follow up.2'!AF:AF), "mm/yyyy"), "-")</f>
        <v>-</v>
      </c>
      <c r="AO1682" s="6"/>
      <c r="AP1682" s="3"/>
      <c r="AQ1682" s="3"/>
      <c r="AR1682" s="3"/>
      <c r="AS1682" s="3"/>
      <c r="AT1682" s="3"/>
      <c r="AU1682" s="3"/>
      <c r="AV1682" s="3"/>
      <c r="AW1682" s="3"/>
      <c r="AX1682" s="3"/>
      <c r="AY1682" s="3"/>
      <c r="AZ1682" s="3"/>
      <c r="BA1682" s="3"/>
      <c r="BB1682" s="3"/>
      <c r="BC1682" s="3"/>
      <c r="BD1682" s="3"/>
      <c r="BE1682" s="3"/>
      <c r="BF1682" s="3"/>
      <c r="BG1682" s="3"/>
      <c r="BH1682" s="3"/>
      <c r="BI1682" s="3"/>
    </row>
    <row r="1683" ht="12.75" customHeight="1">
      <c r="A1683" s="294"/>
      <c r="B1683" s="294"/>
      <c r="C1683" s="3"/>
      <c r="D1683" s="3"/>
      <c r="E1683" s="3"/>
      <c r="F1683" s="3"/>
      <c r="G1683" s="3"/>
      <c r="H1683" s="193"/>
      <c r="I1683" s="163"/>
      <c r="J1683" s="3"/>
      <c r="K1683" s="5"/>
      <c r="L1683" s="6"/>
      <c r="M1683" s="6"/>
      <c r="N1683" s="232"/>
      <c r="O1683" s="285"/>
      <c r="P1683" s="6"/>
      <c r="Q1683" s="6"/>
      <c r="R1683" s="6"/>
      <c r="S1683" s="6"/>
      <c r="T1683" s="6"/>
      <c r="U1683" s="6"/>
      <c r="V1683" s="6"/>
      <c r="W1683" s="6"/>
      <c r="X1683" s="6"/>
      <c r="Y1683" s="6"/>
      <c r="Z1683" s="38" t="str">
        <f t="array" ref="Z1683">IFERROR(xlookup(C:C,'Follow up.1'!A:A,'Follow up.1'!AF:AF),"-")</f>
        <v>-</v>
      </c>
      <c r="AA1683" s="6"/>
      <c r="AB1683" s="6"/>
      <c r="AC1683" s="6"/>
      <c r="AD1683" s="6"/>
      <c r="AE1683" s="6"/>
      <c r="AF1683" s="6"/>
      <c r="AG1683" s="6"/>
      <c r="AH1683" s="6"/>
      <c r="AI1683" s="6"/>
      <c r="AJ1683" s="6"/>
      <c r="AK1683" s="6"/>
      <c r="AL1683" s="6"/>
      <c r="AM1683" s="6"/>
      <c r="AN1683" s="39" t="str">
        <f t="array" ref="AN1683">IFNA(TEXT(XLOOKUP(C:C,'Follow up.2'!B:B,'Follow up.2'!AF:AF), "mm/yyyy"), "-")</f>
        <v>-</v>
      </c>
      <c r="AO1683" s="6"/>
      <c r="AP1683" s="3"/>
      <c r="AQ1683" s="3"/>
      <c r="AR1683" s="3"/>
      <c r="AS1683" s="3"/>
      <c r="AT1683" s="3"/>
      <c r="AU1683" s="3"/>
      <c r="AV1683" s="3"/>
      <c r="AW1683" s="3"/>
      <c r="AX1683" s="3"/>
      <c r="AY1683" s="3"/>
      <c r="AZ1683" s="3"/>
      <c r="BA1683" s="3"/>
      <c r="BB1683" s="3"/>
      <c r="BC1683" s="3"/>
      <c r="BD1683" s="3"/>
      <c r="BE1683" s="3"/>
      <c r="BF1683" s="3"/>
      <c r="BG1683" s="3"/>
      <c r="BH1683" s="3"/>
      <c r="BI1683" s="3"/>
    </row>
    <row r="1684" ht="12.75" customHeight="1">
      <c r="A1684" s="294"/>
      <c r="B1684" s="294"/>
      <c r="C1684" s="3"/>
      <c r="D1684" s="3"/>
      <c r="E1684" s="3"/>
      <c r="F1684" s="3"/>
      <c r="G1684" s="3"/>
      <c r="H1684" s="193"/>
      <c r="I1684" s="163"/>
      <c r="J1684" s="3"/>
      <c r="K1684" s="5"/>
      <c r="L1684" s="6"/>
      <c r="M1684" s="6"/>
      <c r="N1684" s="232"/>
      <c r="O1684" s="285"/>
      <c r="P1684" s="6"/>
      <c r="Q1684" s="6"/>
      <c r="R1684" s="6"/>
      <c r="S1684" s="6"/>
      <c r="T1684" s="6"/>
      <c r="U1684" s="6"/>
      <c r="V1684" s="6"/>
      <c r="W1684" s="6"/>
      <c r="X1684" s="6"/>
      <c r="Y1684" s="6"/>
      <c r="Z1684" s="38" t="str">
        <f t="array" ref="Z1684">IFERROR(xlookup(C:C,'Follow up.1'!A:A,'Follow up.1'!AF:AF),"-")</f>
        <v>-</v>
      </c>
      <c r="AA1684" s="6"/>
      <c r="AB1684" s="6"/>
      <c r="AC1684" s="6"/>
      <c r="AD1684" s="6"/>
      <c r="AE1684" s="6"/>
      <c r="AF1684" s="6"/>
      <c r="AG1684" s="6"/>
      <c r="AH1684" s="6"/>
      <c r="AI1684" s="6"/>
      <c r="AJ1684" s="6"/>
      <c r="AK1684" s="6"/>
      <c r="AL1684" s="6"/>
      <c r="AM1684" s="6"/>
      <c r="AN1684" s="39" t="str">
        <f t="array" ref="AN1684">IFNA(TEXT(XLOOKUP(C:C,'Follow up.2'!B:B,'Follow up.2'!AF:AF), "mm/yyyy"), "-")</f>
        <v>-</v>
      </c>
      <c r="AO1684" s="6"/>
      <c r="AP1684" s="3"/>
      <c r="AQ1684" s="3"/>
      <c r="AR1684" s="3"/>
      <c r="AS1684" s="3"/>
      <c r="AT1684" s="3"/>
      <c r="AU1684" s="3"/>
      <c r="AV1684" s="3"/>
      <c r="AW1684" s="3"/>
      <c r="AX1684" s="3"/>
      <c r="AY1684" s="3"/>
      <c r="AZ1684" s="3"/>
      <c r="BA1684" s="3"/>
      <c r="BB1684" s="3"/>
      <c r="BC1684" s="3"/>
      <c r="BD1684" s="3"/>
      <c r="BE1684" s="3"/>
      <c r="BF1684" s="3"/>
      <c r="BG1684" s="3"/>
      <c r="BH1684" s="3"/>
      <c r="BI1684" s="3"/>
    </row>
    <row r="1685" ht="12.75" customHeight="1">
      <c r="A1685" s="294"/>
      <c r="B1685" s="294"/>
      <c r="C1685" s="3"/>
      <c r="D1685" s="3"/>
      <c r="E1685" s="3"/>
      <c r="F1685" s="3"/>
      <c r="G1685" s="3"/>
      <c r="H1685" s="193"/>
      <c r="I1685" s="163"/>
      <c r="J1685" s="3"/>
      <c r="K1685" s="5"/>
      <c r="L1685" s="6"/>
      <c r="M1685" s="6"/>
      <c r="N1685" s="232"/>
      <c r="O1685" s="285"/>
      <c r="P1685" s="6"/>
      <c r="Q1685" s="6"/>
      <c r="R1685" s="6"/>
      <c r="S1685" s="6"/>
      <c r="T1685" s="6"/>
      <c r="U1685" s="6"/>
      <c r="V1685" s="6"/>
      <c r="W1685" s="6"/>
      <c r="X1685" s="6"/>
      <c r="Y1685" s="6"/>
      <c r="Z1685" s="38" t="str">
        <f t="array" ref="Z1685">IFERROR(xlookup(C:C,'Follow up.1'!A:A,'Follow up.1'!AF:AF),"-")</f>
        <v>-</v>
      </c>
      <c r="AA1685" s="6"/>
      <c r="AB1685" s="6"/>
      <c r="AC1685" s="6"/>
      <c r="AD1685" s="6"/>
      <c r="AE1685" s="6"/>
      <c r="AF1685" s="6"/>
      <c r="AG1685" s="6"/>
      <c r="AH1685" s="6"/>
      <c r="AI1685" s="6"/>
      <c r="AJ1685" s="6"/>
      <c r="AK1685" s="6"/>
      <c r="AL1685" s="6"/>
      <c r="AM1685" s="6"/>
      <c r="AN1685" s="39" t="str">
        <f t="array" ref="AN1685">IFNA(TEXT(XLOOKUP(C:C,'Follow up.2'!B:B,'Follow up.2'!AF:AF), "mm/yyyy"), "-")</f>
        <v>-</v>
      </c>
      <c r="AO1685" s="6"/>
      <c r="AP1685" s="3"/>
      <c r="AQ1685" s="3"/>
      <c r="AR1685" s="3"/>
      <c r="AS1685" s="3"/>
      <c r="AT1685" s="3"/>
      <c r="AU1685" s="3"/>
      <c r="AV1685" s="3"/>
      <c r="AW1685" s="3"/>
      <c r="AX1685" s="3"/>
      <c r="AY1685" s="3"/>
      <c r="AZ1685" s="3"/>
      <c r="BA1685" s="3"/>
      <c r="BB1685" s="3"/>
      <c r="BC1685" s="3"/>
      <c r="BD1685" s="3"/>
      <c r="BE1685" s="3"/>
      <c r="BF1685" s="3"/>
      <c r="BG1685" s="3"/>
      <c r="BH1685" s="3"/>
      <c r="BI1685" s="3"/>
    </row>
    <row r="1686" ht="12.75" customHeight="1">
      <c r="A1686" s="294"/>
      <c r="B1686" s="294"/>
      <c r="C1686" s="3"/>
      <c r="D1686" s="3"/>
      <c r="E1686" s="3"/>
      <c r="F1686" s="3"/>
      <c r="G1686" s="3"/>
      <c r="H1686" s="193"/>
      <c r="I1686" s="163"/>
      <c r="J1686" s="3"/>
      <c r="K1686" s="5"/>
      <c r="L1686" s="6"/>
      <c r="M1686" s="6"/>
      <c r="N1686" s="232"/>
      <c r="O1686" s="285"/>
      <c r="P1686" s="6"/>
      <c r="Q1686" s="6"/>
      <c r="R1686" s="6"/>
      <c r="S1686" s="6"/>
      <c r="T1686" s="6"/>
      <c r="U1686" s="6"/>
      <c r="V1686" s="6"/>
      <c r="W1686" s="6"/>
      <c r="X1686" s="6"/>
      <c r="Y1686" s="6"/>
      <c r="Z1686" s="38" t="str">
        <f t="array" ref="Z1686">IFERROR(xlookup(C:C,'Follow up.1'!A:A,'Follow up.1'!AF:AF),"-")</f>
        <v>-</v>
      </c>
      <c r="AA1686" s="6"/>
      <c r="AB1686" s="6"/>
      <c r="AC1686" s="6"/>
      <c r="AD1686" s="6"/>
      <c r="AE1686" s="6"/>
      <c r="AF1686" s="6"/>
      <c r="AG1686" s="6"/>
      <c r="AH1686" s="6"/>
      <c r="AI1686" s="6"/>
      <c r="AJ1686" s="6"/>
      <c r="AK1686" s="6"/>
      <c r="AL1686" s="6"/>
      <c r="AM1686" s="6"/>
      <c r="AN1686" s="39" t="str">
        <f t="array" ref="AN1686">IFNA(TEXT(XLOOKUP(C:C,'Follow up.2'!B:B,'Follow up.2'!AF:AF), "mm/yyyy"), "-")</f>
        <v>-</v>
      </c>
      <c r="AO1686" s="6"/>
      <c r="AP1686" s="3"/>
      <c r="AQ1686" s="3"/>
      <c r="AR1686" s="3"/>
      <c r="AS1686" s="3"/>
      <c r="AT1686" s="3"/>
      <c r="AU1686" s="3"/>
      <c r="AV1686" s="3"/>
      <c r="AW1686" s="3"/>
      <c r="AX1686" s="3"/>
      <c r="AY1686" s="3"/>
      <c r="AZ1686" s="3"/>
      <c r="BA1686" s="3"/>
      <c r="BB1686" s="3"/>
      <c r="BC1686" s="3"/>
      <c r="BD1686" s="3"/>
      <c r="BE1686" s="3"/>
      <c r="BF1686" s="3"/>
      <c r="BG1686" s="3"/>
      <c r="BH1686" s="3"/>
      <c r="BI1686" s="3"/>
    </row>
    <row r="1687" ht="12.75" customHeight="1">
      <c r="A1687" s="294"/>
      <c r="B1687" s="294"/>
      <c r="C1687" s="3"/>
      <c r="D1687" s="3"/>
      <c r="E1687" s="3"/>
      <c r="F1687" s="3"/>
      <c r="G1687" s="3"/>
      <c r="H1687" s="193"/>
      <c r="I1687" s="163"/>
      <c r="J1687" s="3"/>
      <c r="K1687" s="5"/>
      <c r="L1687" s="6"/>
      <c r="M1687" s="6"/>
      <c r="N1687" s="232"/>
      <c r="O1687" s="285"/>
      <c r="P1687" s="6"/>
      <c r="Q1687" s="6"/>
      <c r="R1687" s="6"/>
      <c r="S1687" s="6"/>
      <c r="T1687" s="6"/>
      <c r="U1687" s="6"/>
      <c r="V1687" s="6"/>
      <c r="W1687" s="6"/>
      <c r="X1687" s="6"/>
      <c r="Y1687" s="6"/>
      <c r="Z1687" s="38" t="str">
        <f t="array" ref="Z1687">IFERROR(xlookup(C:C,'Follow up.1'!A:A,'Follow up.1'!AF:AF),"-")</f>
        <v>-</v>
      </c>
      <c r="AA1687" s="6"/>
      <c r="AB1687" s="6"/>
      <c r="AC1687" s="6"/>
      <c r="AD1687" s="6"/>
      <c r="AE1687" s="6"/>
      <c r="AF1687" s="6"/>
      <c r="AG1687" s="6"/>
      <c r="AH1687" s="6"/>
      <c r="AI1687" s="6"/>
      <c r="AJ1687" s="6"/>
      <c r="AK1687" s="6"/>
      <c r="AL1687" s="6"/>
      <c r="AM1687" s="6"/>
      <c r="AN1687" s="39" t="str">
        <f t="array" ref="AN1687">IFNA(TEXT(XLOOKUP(C:C,'Follow up.2'!B:B,'Follow up.2'!AF:AF), "mm/yyyy"), "-")</f>
        <v>-</v>
      </c>
      <c r="AO1687" s="6"/>
      <c r="AP1687" s="3"/>
      <c r="AQ1687" s="3"/>
      <c r="AR1687" s="3"/>
      <c r="AS1687" s="3"/>
      <c r="AT1687" s="3"/>
      <c r="AU1687" s="3"/>
      <c r="AV1687" s="3"/>
      <c r="AW1687" s="3"/>
      <c r="AX1687" s="3"/>
      <c r="AY1687" s="3"/>
      <c r="AZ1687" s="3"/>
      <c r="BA1687" s="3"/>
      <c r="BB1687" s="3"/>
      <c r="BC1687" s="3"/>
      <c r="BD1687" s="3"/>
      <c r="BE1687" s="3"/>
      <c r="BF1687" s="3"/>
      <c r="BG1687" s="3"/>
      <c r="BH1687" s="3"/>
      <c r="BI1687" s="3"/>
    </row>
    <row r="1688" ht="12.75" customHeight="1">
      <c r="A1688" s="294"/>
      <c r="B1688" s="294"/>
      <c r="C1688" s="3"/>
      <c r="D1688" s="3"/>
      <c r="E1688" s="3"/>
      <c r="F1688" s="3"/>
      <c r="G1688" s="3"/>
      <c r="H1688" s="193"/>
      <c r="I1688" s="163"/>
      <c r="J1688" s="3"/>
      <c r="K1688" s="5"/>
      <c r="L1688" s="6"/>
      <c r="M1688" s="6"/>
      <c r="N1688" s="232"/>
      <c r="O1688" s="285"/>
      <c r="P1688" s="6"/>
      <c r="Q1688" s="6"/>
      <c r="R1688" s="6"/>
      <c r="S1688" s="6"/>
      <c r="T1688" s="6"/>
      <c r="U1688" s="6"/>
      <c r="V1688" s="6"/>
      <c r="W1688" s="6"/>
      <c r="X1688" s="6"/>
      <c r="Y1688" s="6"/>
      <c r="Z1688" s="38" t="str">
        <f t="array" ref="Z1688">IFERROR(xlookup(C:C,'Follow up.1'!A:A,'Follow up.1'!AF:AF),"-")</f>
        <v>-</v>
      </c>
      <c r="AA1688" s="6"/>
      <c r="AB1688" s="6"/>
      <c r="AC1688" s="6"/>
      <c r="AD1688" s="6"/>
      <c r="AE1688" s="6"/>
      <c r="AF1688" s="6"/>
      <c r="AG1688" s="6"/>
      <c r="AH1688" s="6"/>
      <c r="AI1688" s="6"/>
      <c r="AJ1688" s="6"/>
      <c r="AK1688" s="6"/>
      <c r="AL1688" s="6"/>
      <c r="AM1688" s="6"/>
      <c r="AN1688" s="39" t="str">
        <f t="array" ref="AN1688">IFNA(TEXT(XLOOKUP(C:C,'Follow up.2'!B:B,'Follow up.2'!AF:AF), "mm/yyyy"), "-")</f>
        <v>-</v>
      </c>
      <c r="AO1688" s="6"/>
      <c r="AP1688" s="3"/>
      <c r="AQ1688" s="3"/>
      <c r="AR1688" s="3"/>
      <c r="AS1688" s="3"/>
      <c r="AT1688" s="3"/>
      <c r="AU1688" s="3"/>
      <c r="AV1688" s="3"/>
      <c r="AW1688" s="3"/>
      <c r="AX1688" s="3"/>
      <c r="AY1688" s="3"/>
      <c r="AZ1688" s="3"/>
      <c r="BA1688" s="3"/>
      <c r="BB1688" s="3"/>
      <c r="BC1688" s="3"/>
      <c r="BD1688" s="3"/>
      <c r="BE1688" s="3"/>
      <c r="BF1688" s="3"/>
      <c r="BG1688" s="3"/>
      <c r="BH1688" s="3"/>
      <c r="BI1688" s="3"/>
    </row>
    <row r="1689" ht="12.75" customHeight="1">
      <c r="A1689" s="294"/>
      <c r="B1689" s="294"/>
      <c r="C1689" s="3"/>
      <c r="D1689" s="3"/>
      <c r="E1689" s="3"/>
      <c r="F1689" s="3"/>
      <c r="G1689" s="3"/>
      <c r="H1689" s="193"/>
      <c r="I1689" s="163"/>
      <c r="J1689" s="3"/>
      <c r="K1689" s="5"/>
      <c r="L1689" s="6"/>
      <c r="M1689" s="6"/>
      <c r="N1689" s="232"/>
      <c r="O1689" s="285"/>
      <c r="P1689" s="6"/>
      <c r="Q1689" s="6"/>
      <c r="R1689" s="6"/>
      <c r="S1689" s="6"/>
      <c r="T1689" s="6"/>
      <c r="U1689" s="6"/>
      <c r="V1689" s="6"/>
      <c r="W1689" s="6"/>
      <c r="X1689" s="6"/>
      <c r="Y1689" s="6"/>
      <c r="Z1689" s="38" t="str">
        <f t="array" ref="Z1689">IFERROR(xlookup(C:C,'Follow up.1'!A:A,'Follow up.1'!AF:AF),"-")</f>
        <v>-</v>
      </c>
      <c r="AA1689" s="6"/>
      <c r="AB1689" s="6"/>
      <c r="AC1689" s="6"/>
      <c r="AD1689" s="6"/>
      <c r="AE1689" s="6"/>
      <c r="AF1689" s="6"/>
      <c r="AG1689" s="6"/>
      <c r="AH1689" s="6"/>
      <c r="AI1689" s="6"/>
      <c r="AJ1689" s="6"/>
      <c r="AK1689" s="6"/>
      <c r="AL1689" s="6"/>
      <c r="AM1689" s="6"/>
      <c r="AN1689" s="39" t="str">
        <f t="array" ref="AN1689">IFNA(TEXT(XLOOKUP(C:C,'Follow up.2'!B:B,'Follow up.2'!AF:AF), "mm/yyyy"), "-")</f>
        <v>-</v>
      </c>
      <c r="AO1689" s="6"/>
      <c r="AP1689" s="3"/>
      <c r="AQ1689" s="3"/>
      <c r="AR1689" s="3"/>
      <c r="AS1689" s="3"/>
      <c r="AT1689" s="3"/>
      <c r="AU1689" s="3"/>
      <c r="AV1689" s="3"/>
      <c r="AW1689" s="3"/>
      <c r="AX1689" s="3"/>
      <c r="AY1689" s="3"/>
      <c r="AZ1689" s="3"/>
      <c r="BA1689" s="3"/>
      <c r="BB1689" s="3"/>
      <c r="BC1689" s="3"/>
      <c r="BD1689" s="3"/>
      <c r="BE1689" s="3"/>
      <c r="BF1689" s="3"/>
      <c r="BG1689" s="3"/>
      <c r="BH1689" s="3"/>
      <c r="BI1689" s="3"/>
    </row>
    <row r="1690" ht="12.75" customHeight="1">
      <c r="A1690" s="294"/>
      <c r="B1690" s="294"/>
      <c r="C1690" s="3"/>
      <c r="D1690" s="3"/>
      <c r="E1690" s="3"/>
      <c r="F1690" s="3"/>
      <c r="G1690" s="3"/>
      <c r="H1690" s="193"/>
      <c r="I1690" s="163"/>
      <c r="J1690" s="3"/>
      <c r="K1690" s="5"/>
      <c r="L1690" s="6"/>
      <c r="M1690" s="6"/>
      <c r="N1690" s="232"/>
      <c r="O1690" s="285"/>
      <c r="P1690" s="6"/>
      <c r="Q1690" s="6"/>
      <c r="R1690" s="6"/>
      <c r="S1690" s="6"/>
      <c r="T1690" s="6"/>
      <c r="U1690" s="6"/>
      <c r="V1690" s="6"/>
      <c r="W1690" s="6"/>
      <c r="X1690" s="6"/>
      <c r="Y1690" s="6"/>
      <c r="Z1690" s="38" t="str">
        <f t="array" ref="Z1690">IFERROR(xlookup(C:C,'Follow up.1'!A:A,'Follow up.1'!AF:AF),"-")</f>
        <v>-</v>
      </c>
      <c r="AA1690" s="6"/>
      <c r="AB1690" s="6"/>
      <c r="AC1690" s="6"/>
      <c r="AD1690" s="6"/>
      <c r="AE1690" s="6"/>
      <c r="AF1690" s="6"/>
      <c r="AG1690" s="6"/>
      <c r="AH1690" s="6"/>
      <c r="AI1690" s="6"/>
      <c r="AJ1690" s="6"/>
      <c r="AK1690" s="6"/>
      <c r="AL1690" s="6"/>
      <c r="AM1690" s="6"/>
      <c r="AN1690" s="39" t="str">
        <f t="array" ref="AN1690">IFNA(TEXT(XLOOKUP(C:C,'Follow up.2'!B:B,'Follow up.2'!AF:AF), "mm/yyyy"), "-")</f>
        <v>-</v>
      </c>
      <c r="AO1690" s="6"/>
      <c r="AP1690" s="3"/>
      <c r="AQ1690" s="3"/>
      <c r="AR1690" s="3"/>
      <c r="AS1690" s="3"/>
      <c r="AT1690" s="3"/>
      <c r="AU1690" s="3"/>
      <c r="AV1690" s="3"/>
      <c r="AW1690" s="3"/>
      <c r="AX1690" s="3"/>
      <c r="AY1690" s="3"/>
      <c r="AZ1690" s="3"/>
      <c r="BA1690" s="3"/>
      <c r="BB1690" s="3"/>
      <c r="BC1690" s="3"/>
      <c r="BD1690" s="3"/>
      <c r="BE1690" s="3"/>
      <c r="BF1690" s="3"/>
      <c r="BG1690" s="3"/>
      <c r="BH1690" s="3"/>
      <c r="BI1690" s="3"/>
    </row>
    <row r="1691" ht="12.75" customHeight="1">
      <c r="A1691" s="294"/>
      <c r="B1691" s="294"/>
      <c r="C1691" s="3"/>
      <c r="D1691" s="3"/>
      <c r="E1691" s="3"/>
      <c r="F1691" s="3"/>
      <c r="G1691" s="3"/>
      <c r="H1691" s="193"/>
      <c r="I1691" s="163"/>
      <c r="J1691" s="3"/>
      <c r="K1691" s="5"/>
      <c r="L1691" s="6"/>
      <c r="M1691" s="6"/>
      <c r="N1691" s="232"/>
      <c r="O1691" s="285"/>
      <c r="P1691" s="6"/>
      <c r="Q1691" s="6"/>
      <c r="R1691" s="6"/>
      <c r="S1691" s="6"/>
      <c r="T1691" s="6"/>
      <c r="U1691" s="6"/>
      <c r="V1691" s="6"/>
      <c r="W1691" s="6"/>
      <c r="X1691" s="6"/>
      <c r="Y1691" s="6"/>
      <c r="Z1691" s="38" t="str">
        <f t="array" ref="Z1691">IFERROR(xlookup(C:C,'Follow up.1'!A:A,'Follow up.1'!AF:AF),"-")</f>
        <v>-</v>
      </c>
      <c r="AA1691" s="6"/>
      <c r="AB1691" s="6"/>
      <c r="AC1691" s="6"/>
      <c r="AD1691" s="6"/>
      <c r="AE1691" s="6"/>
      <c r="AF1691" s="6"/>
      <c r="AG1691" s="6"/>
      <c r="AH1691" s="6"/>
      <c r="AI1691" s="6"/>
      <c r="AJ1691" s="6"/>
      <c r="AK1691" s="6"/>
      <c r="AL1691" s="6"/>
      <c r="AM1691" s="6"/>
      <c r="AN1691" s="39" t="str">
        <f t="array" ref="AN1691">IFNA(TEXT(XLOOKUP(C:C,'Follow up.2'!B:B,'Follow up.2'!AF:AF), "mm/yyyy"), "-")</f>
        <v>-</v>
      </c>
      <c r="AO1691" s="6"/>
      <c r="AP1691" s="3"/>
      <c r="AQ1691" s="3"/>
      <c r="AR1691" s="3"/>
      <c r="AS1691" s="3"/>
      <c r="AT1691" s="3"/>
      <c r="AU1691" s="3"/>
      <c r="AV1691" s="3"/>
      <c r="AW1691" s="3"/>
      <c r="AX1691" s="3"/>
      <c r="AY1691" s="3"/>
      <c r="AZ1691" s="3"/>
      <c r="BA1691" s="3"/>
      <c r="BB1691" s="3"/>
      <c r="BC1691" s="3"/>
      <c r="BD1691" s="3"/>
      <c r="BE1691" s="3"/>
      <c r="BF1691" s="3"/>
      <c r="BG1691" s="3"/>
      <c r="BH1691" s="3"/>
      <c r="BI1691" s="3"/>
    </row>
    <row r="1692" ht="12.75" customHeight="1">
      <c r="A1692" s="294"/>
      <c r="B1692" s="294"/>
      <c r="C1692" s="3"/>
      <c r="D1692" s="3"/>
      <c r="E1692" s="3"/>
      <c r="F1692" s="3"/>
      <c r="G1692" s="3"/>
      <c r="H1692" s="193"/>
      <c r="I1692" s="163"/>
      <c r="J1692" s="3"/>
      <c r="K1692" s="5"/>
      <c r="L1692" s="6"/>
      <c r="M1692" s="6"/>
      <c r="N1692" s="232"/>
      <c r="O1692" s="285"/>
      <c r="P1692" s="6"/>
      <c r="Q1692" s="6"/>
      <c r="R1692" s="6"/>
      <c r="S1692" s="6"/>
      <c r="T1692" s="6"/>
      <c r="U1692" s="6"/>
      <c r="V1692" s="6"/>
      <c r="W1692" s="6"/>
      <c r="X1692" s="6"/>
      <c r="Y1692" s="6"/>
      <c r="Z1692" s="38" t="str">
        <f t="array" ref="Z1692">IFERROR(xlookup(C:C,'Follow up.1'!A:A,'Follow up.1'!AF:AF),"-")</f>
        <v>-</v>
      </c>
      <c r="AA1692" s="6"/>
      <c r="AB1692" s="6"/>
      <c r="AC1692" s="6"/>
      <c r="AD1692" s="6"/>
      <c r="AE1692" s="6"/>
      <c r="AF1692" s="6"/>
      <c r="AG1692" s="6"/>
      <c r="AH1692" s="6"/>
      <c r="AI1692" s="6"/>
      <c r="AJ1692" s="6"/>
      <c r="AK1692" s="6"/>
      <c r="AL1692" s="6"/>
      <c r="AM1692" s="6"/>
      <c r="AN1692" s="39" t="str">
        <f t="array" ref="AN1692">IFNA(TEXT(XLOOKUP(C:C,'Follow up.2'!B:B,'Follow up.2'!AF:AF), "mm/yyyy"), "-")</f>
        <v>-</v>
      </c>
      <c r="AO1692" s="6"/>
      <c r="AP1692" s="3"/>
      <c r="AQ1692" s="3"/>
      <c r="AR1692" s="3"/>
      <c r="AS1692" s="3"/>
      <c r="AT1692" s="3"/>
      <c r="AU1692" s="3"/>
      <c r="AV1692" s="3"/>
      <c r="AW1692" s="3"/>
      <c r="AX1692" s="3"/>
      <c r="AY1692" s="3"/>
      <c r="AZ1692" s="3"/>
      <c r="BA1692" s="3"/>
      <c r="BB1692" s="3"/>
      <c r="BC1692" s="3"/>
      <c r="BD1692" s="3"/>
      <c r="BE1692" s="3"/>
      <c r="BF1692" s="3"/>
      <c r="BG1692" s="3"/>
      <c r="BH1692" s="3"/>
      <c r="BI1692" s="3"/>
    </row>
    <row r="1693" ht="12.75" customHeight="1">
      <c r="A1693" s="294"/>
      <c r="B1693" s="294"/>
      <c r="C1693" s="3"/>
      <c r="D1693" s="3"/>
      <c r="E1693" s="3"/>
      <c r="F1693" s="3"/>
      <c r="G1693" s="3"/>
      <c r="H1693" s="193"/>
      <c r="I1693" s="163"/>
      <c r="J1693" s="3"/>
      <c r="K1693" s="5"/>
      <c r="L1693" s="6"/>
      <c r="M1693" s="6"/>
      <c r="N1693" s="232"/>
      <c r="O1693" s="285"/>
      <c r="P1693" s="6"/>
      <c r="Q1693" s="6"/>
      <c r="R1693" s="6"/>
      <c r="S1693" s="6"/>
      <c r="T1693" s="6"/>
      <c r="U1693" s="6"/>
      <c r="V1693" s="6"/>
      <c r="W1693" s="6"/>
      <c r="X1693" s="6"/>
      <c r="Y1693" s="6"/>
      <c r="Z1693" s="38" t="str">
        <f t="array" ref="Z1693">IFERROR(xlookup(C:C,'Follow up.1'!A:A,'Follow up.1'!AF:AF),"-")</f>
        <v>-</v>
      </c>
      <c r="AA1693" s="6"/>
      <c r="AB1693" s="6"/>
      <c r="AC1693" s="6"/>
      <c r="AD1693" s="6"/>
      <c r="AE1693" s="6"/>
      <c r="AF1693" s="6"/>
      <c r="AG1693" s="6"/>
      <c r="AH1693" s="6"/>
      <c r="AI1693" s="6"/>
      <c r="AJ1693" s="6"/>
      <c r="AK1693" s="6"/>
      <c r="AL1693" s="6"/>
      <c r="AM1693" s="6"/>
      <c r="AN1693" s="39" t="str">
        <f t="array" ref="AN1693">IFNA(TEXT(XLOOKUP(C:C,'Follow up.2'!B:B,'Follow up.2'!AF:AF), "mm/yyyy"), "-")</f>
        <v>-</v>
      </c>
      <c r="AO1693" s="6"/>
      <c r="AP1693" s="3"/>
      <c r="AQ1693" s="3"/>
      <c r="AR1693" s="3"/>
      <c r="AS1693" s="3"/>
      <c r="AT1693" s="3"/>
      <c r="AU1693" s="3"/>
      <c r="AV1693" s="3"/>
      <c r="AW1693" s="3"/>
      <c r="AX1693" s="3"/>
      <c r="AY1693" s="3"/>
      <c r="AZ1693" s="3"/>
      <c r="BA1693" s="3"/>
      <c r="BB1693" s="3"/>
      <c r="BC1693" s="3"/>
      <c r="BD1693" s="3"/>
      <c r="BE1693" s="3"/>
      <c r="BF1693" s="3"/>
      <c r="BG1693" s="3"/>
      <c r="BH1693" s="3"/>
      <c r="BI1693" s="3"/>
    </row>
    <row r="1694" ht="12.75" customHeight="1">
      <c r="A1694" s="294"/>
      <c r="B1694" s="294"/>
      <c r="C1694" s="3"/>
      <c r="D1694" s="3"/>
      <c r="E1694" s="3"/>
      <c r="F1694" s="3"/>
      <c r="G1694" s="3"/>
      <c r="H1694" s="193"/>
      <c r="I1694" s="163"/>
      <c r="J1694" s="3"/>
      <c r="K1694" s="5"/>
      <c r="L1694" s="6"/>
      <c r="M1694" s="6"/>
      <c r="N1694" s="232"/>
      <c r="O1694" s="285"/>
      <c r="P1694" s="6"/>
      <c r="Q1694" s="6"/>
      <c r="R1694" s="6"/>
      <c r="S1694" s="6"/>
      <c r="T1694" s="6"/>
      <c r="U1694" s="6"/>
      <c r="V1694" s="6"/>
      <c r="W1694" s="6"/>
      <c r="X1694" s="6"/>
      <c r="Y1694" s="6"/>
      <c r="Z1694" s="38" t="str">
        <f t="array" ref="Z1694">IFERROR(xlookup(C:C,'Follow up.1'!A:A,'Follow up.1'!AF:AF),"-")</f>
        <v>-</v>
      </c>
      <c r="AA1694" s="6"/>
      <c r="AB1694" s="6"/>
      <c r="AC1694" s="6"/>
      <c r="AD1694" s="6"/>
      <c r="AE1694" s="6"/>
      <c r="AF1694" s="6"/>
      <c r="AG1694" s="6"/>
      <c r="AH1694" s="6"/>
      <c r="AI1694" s="6"/>
      <c r="AJ1694" s="6"/>
      <c r="AK1694" s="6"/>
      <c r="AL1694" s="6"/>
      <c r="AM1694" s="6"/>
      <c r="AN1694" s="39" t="str">
        <f t="array" ref="AN1694">IFNA(TEXT(XLOOKUP(C:C,'Follow up.2'!B:B,'Follow up.2'!AF:AF), "mm/yyyy"), "-")</f>
        <v>-</v>
      </c>
      <c r="AO1694" s="6"/>
      <c r="AP1694" s="3"/>
      <c r="AQ1694" s="3"/>
      <c r="AR1694" s="3"/>
      <c r="AS1694" s="3"/>
      <c r="AT1694" s="3"/>
      <c r="AU1694" s="3"/>
      <c r="AV1694" s="3"/>
      <c r="AW1694" s="3"/>
      <c r="AX1694" s="3"/>
      <c r="AY1694" s="3"/>
      <c r="AZ1694" s="3"/>
      <c r="BA1694" s="3"/>
      <c r="BB1694" s="3"/>
      <c r="BC1694" s="3"/>
      <c r="BD1694" s="3"/>
      <c r="BE1694" s="3"/>
      <c r="BF1694" s="3"/>
      <c r="BG1694" s="3"/>
      <c r="BH1694" s="3"/>
      <c r="BI1694" s="3"/>
    </row>
    <row r="1695" ht="12.75" customHeight="1">
      <c r="A1695" s="294"/>
      <c r="B1695" s="294"/>
      <c r="C1695" s="3"/>
      <c r="D1695" s="3"/>
      <c r="E1695" s="3"/>
      <c r="F1695" s="3"/>
      <c r="G1695" s="3"/>
      <c r="H1695" s="193"/>
      <c r="I1695" s="163"/>
      <c r="J1695" s="3"/>
      <c r="K1695" s="5"/>
      <c r="L1695" s="6"/>
      <c r="M1695" s="6"/>
      <c r="N1695" s="232"/>
      <c r="O1695" s="285"/>
      <c r="P1695" s="6"/>
      <c r="Q1695" s="6"/>
      <c r="R1695" s="6"/>
      <c r="S1695" s="6"/>
      <c r="T1695" s="6"/>
      <c r="U1695" s="6"/>
      <c r="V1695" s="6"/>
      <c r="W1695" s="6"/>
      <c r="X1695" s="6"/>
      <c r="Y1695" s="6"/>
      <c r="Z1695" s="38" t="str">
        <f t="array" ref="Z1695">IFERROR(xlookup(C:C,'Follow up.1'!A:A,'Follow up.1'!AF:AF),"-")</f>
        <v>-</v>
      </c>
      <c r="AA1695" s="6"/>
      <c r="AB1695" s="6"/>
      <c r="AC1695" s="6"/>
      <c r="AD1695" s="6"/>
      <c r="AE1695" s="6"/>
      <c r="AF1695" s="6"/>
      <c r="AG1695" s="6"/>
      <c r="AH1695" s="6"/>
      <c r="AI1695" s="6"/>
      <c r="AJ1695" s="6"/>
      <c r="AK1695" s="6"/>
      <c r="AL1695" s="6"/>
      <c r="AM1695" s="6"/>
      <c r="AN1695" s="39" t="str">
        <f t="array" ref="AN1695">IFNA(TEXT(XLOOKUP(C:C,'Follow up.2'!B:B,'Follow up.2'!AF:AF), "mm/yyyy"), "-")</f>
        <v>-</v>
      </c>
      <c r="AO1695" s="6"/>
      <c r="AP1695" s="3"/>
      <c r="AQ1695" s="3"/>
      <c r="AR1695" s="3"/>
      <c r="AS1695" s="3"/>
      <c r="AT1695" s="3"/>
      <c r="AU1695" s="3"/>
      <c r="AV1695" s="3"/>
      <c r="AW1695" s="3"/>
      <c r="AX1695" s="3"/>
      <c r="AY1695" s="3"/>
      <c r="AZ1695" s="3"/>
      <c r="BA1695" s="3"/>
      <c r="BB1695" s="3"/>
      <c r="BC1695" s="3"/>
      <c r="BD1695" s="3"/>
      <c r="BE1695" s="3"/>
      <c r="BF1695" s="3"/>
      <c r="BG1695" s="3"/>
      <c r="BH1695" s="3"/>
      <c r="BI1695" s="3"/>
    </row>
    <row r="1696" ht="12.75" customHeight="1">
      <c r="A1696" s="294"/>
      <c r="B1696" s="294"/>
      <c r="C1696" s="3"/>
      <c r="D1696" s="3"/>
      <c r="E1696" s="3"/>
      <c r="F1696" s="3"/>
      <c r="G1696" s="3"/>
      <c r="H1696" s="193"/>
      <c r="I1696" s="163"/>
      <c r="J1696" s="3"/>
      <c r="K1696" s="5"/>
      <c r="L1696" s="6"/>
      <c r="M1696" s="6"/>
      <c r="N1696" s="232"/>
      <c r="O1696" s="285"/>
      <c r="P1696" s="6"/>
      <c r="Q1696" s="6"/>
      <c r="R1696" s="6"/>
      <c r="S1696" s="6"/>
      <c r="T1696" s="6"/>
      <c r="U1696" s="6"/>
      <c r="V1696" s="6"/>
      <c r="W1696" s="6"/>
      <c r="X1696" s="6"/>
      <c r="Y1696" s="6"/>
      <c r="Z1696" s="38" t="str">
        <f t="array" ref="Z1696">IFERROR(xlookup(C:C,'Follow up.1'!A:A,'Follow up.1'!AF:AF),"-")</f>
        <v>-</v>
      </c>
      <c r="AA1696" s="6"/>
      <c r="AB1696" s="6"/>
      <c r="AC1696" s="6"/>
      <c r="AD1696" s="6"/>
      <c r="AE1696" s="6"/>
      <c r="AF1696" s="6"/>
      <c r="AG1696" s="6"/>
      <c r="AH1696" s="6"/>
      <c r="AI1696" s="6"/>
      <c r="AJ1696" s="6"/>
      <c r="AK1696" s="6"/>
      <c r="AL1696" s="6"/>
      <c r="AM1696" s="6"/>
      <c r="AN1696" s="39" t="str">
        <f t="array" ref="AN1696">IFNA(TEXT(XLOOKUP(C:C,'Follow up.2'!B:B,'Follow up.2'!AF:AF), "mm/yyyy"), "-")</f>
        <v>-</v>
      </c>
      <c r="AO1696" s="6"/>
      <c r="AP1696" s="3"/>
      <c r="AQ1696" s="3"/>
      <c r="AR1696" s="3"/>
      <c r="AS1696" s="3"/>
      <c r="AT1696" s="3"/>
      <c r="AU1696" s="3"/>
      <c r="AV1696" s="3"/>
      <c r="AW1696" s="3"/>
      <c r="AX1696" s="3"/>
      <c r="AY1696" s="3"/>
      <c r="AZ1696" s="3"/>
      <c r="BA1696" s="3"/>
      <c r="BB1696" s="3"/>
      <c r="BC1696" s="3"/>
      <c r="BD1696" s="3"/>
      <c r="BE1696" s="3"/>
      <c r="BF1696" s="3"/>
      <c r="BG1696" s="3"/>
      <c r="BH1696" s="3"/>
      <c r="BI1696" s="3"/>
    </row>
    <row r="1697" ht="12.75" customHeight="1">
      <c r="A1697" s="294"/>
      <c r="B1697" s="294"/>
      <c r="C1697" s="3"/>
      <c r="D1697" s="3"/>
      <c r="E1697" s="3"/>
      <c r="F1697" s="3"/>
      <c r="G1697" s="3"/>
      <c r="H1697" s="193"/>
      <c r="I1697" s="163"/>
      <c r="J1697" s="3"/>
      <c r="K1697" s="5"/>
      <c r="L1697" s="6"/>
      <c r="M1697" s="6"/>
      <c r="N1697" s="232"/>
      <c r="O1697" s="285"/>
      <c r="P1697" s="6"/>
      <c r="Q1697" s="6"/>
      <c r="R1697" s="6"/>
      <c r="S1697" s="6"/>
      <c r="T1697" s="6"/>
      <c r="U1697" s="6"/>
      <c r="V1697" s="6"/>
      <c r="W1697" s="6"/>
      <c r="X1697" s="6"/>
      <c r="Y1697" s="6"/>
      <c r="Z1697" s="38" t="str">
        <f t="array" ref="Z1697">IFERROR(xlookup(C:C,'Follow up.1'!A:A,'Follow up.1'!AF:AF),"-")</f>
        <v>-</v>
      </c>
      <c r="AA1697" s="6"/>
      <c r="AB1697" s="6"/>
      <c r="AC1697" s="6"/>
      <c r="AD1697" s="6"/>
      <c r="AE1697" s="6"/>
      <c r="AF1697" s="6"/>
      <c r="AG1697" s="6"/>
      <c r="AH1697" s="6"/>
      <c r="AI1697" s="6"/>
      <c r="AJ1697" s="6"/>
      <c r="AK1697" s="6"/>
      <c r="AL1697" s="6"/>
      <c r="AM1697" s="6"/>
      <c r="AN1697" s="39" t="str">
        <f t="array" ref="AN1697">IFNA(TEXT(XLOOKUP(C:C,'Follow up.2'!B:B,'Follow up.2'!AF:AF), "mm/yyyy"), "-")</f>
        <v>-</v>
      </c>
      <c r="AO1697" s="6"/>
      <c r="AP1697" s="3"/>
      <c r="AQ1697" s="3"/>
      <c r="AR1697" s="3"/>
      <c r="AS1697" s="3"/>
      <c r="AT1697" s="3"/>
      <c r="AU1697" s="3"/>
      <c r="AV1697" s="3"/>
      <c r="AW1697" s="3"/>
      <c r="AX1697" s="3"/>
      <c r="AY1697" s="3"/>
      <c r="AZ1697" s="3"/>
      <c r="BA1697" s="3"/>
      <c r="BB1697" s="3"/>
      <c r="BC1697" s="3"/>
      <c r="BD1697" s="3"/>
      <c r="BE1697" s="3"/>
      <c r="BF1697" s="3"/>
      <c r="BG1697" s="3"/>
      <c r="BH1697" s="3"/>
      <c r="BI1697" s="3"/>
    </row>
    <row r="1698" ht="12.75" customHeight="1">
      <c r="A1698" s="294"/>
      <c r="B1698" s="294"/>
      <c r="C1698" s="3"/>
      <c r="D1698" s="3"/>
      <c r="E1698" s="3"/>
      <c r="F1698" s="3"/>
      <c r="G1698" s="3"/>
      <c r="H1698" s="193"/>
      <c r="I1698" s="163"/>
      <c r="J1698" s="3"/>
      <c r="K1698" s="5"/>
      <c r="L1698" s="6"/>
      <c r="M1698" s="6"/>
      <c r="N1698" s="232"/>
      <c r="O1698" s="285"/>
      <c r="P1698" s="6"/>
      <c r="Q1698" s="6"/>
      <c r="R1698" s="6"/>
      <c r="S1698" s="6"/>
      <c r="T1698" s="6"/>
      <c r="U1698" s="6"/>
      <c r="V1698" s="6"/>
      <c r="W1698" s="6"/>
      <c r="X1698" s="6"/>
      <c r="Y1698" s="6"/>
      <c r="Z1698" s="38" t="str">
        <f t="array" ref="Z1698">IFERROR(xlookup(C:C,'Follow up.1'!A:A,'Follow up.1'!AF:AF),"-")</f>
        <v>-</v>
      </c>
      <c r="AA1698" s="6"/>
      <c r="AB1698" s="6"/>
      <c r="AC1698" s="6"/>
      <c r="AD1698" s="6"/>
      <c r="AE1698" s="6"/>
      <c r="AF1698" s="6"/>
      <c r="AG1698" s="6"/>
      <c r="AH1698" s="6"/>
      <c r="AI1698" s="6"/>
      <c r="AJ1698" s="6"/>
      <c r="AK1698" s="6"/>
      <c r="AL1698" s="6"/>
      <c r="AM1698" s="6"/>
      <c r="AN1698" s="39" t="str">
        <f t="array" ref="AN1698">IFNA(TEXT(XLOOKUP(C:C,'Follow up.2'!B:B,'Follow up.2'!AF:AF), "mm/yyyy"), "-")</f>
        <v>-</v>
      </c>
      <c r="AO1698" s="6"/>
      <c r="AP1698" s="3"/>
      <c r="AQ1698" s="3"/>
      <c r="AR1698" s="3"/>
      <c r="AS1698" s="3"/>
      <c r="AT1698" s="3"/>
      <c r="AU1698" s="3"/>
      <c r="AV1698" s="3"/>
      <c r="AW1698" s="3"/>
      <c r="AX1698" s="3"/>
      <c r="AY1698" s="3"/>
      <c r="AZ1698" s="3"/>
      <c r="BA1698" s="3"/>
      <c r="BB1698" s="3"/>
      <c r="BC1698" s="3"/>
      <c r="BD1698" s="3"/>
      <c r="BE1698" s="3"/>
      <c r="BF1698" s="3"/>
      <c r="BG1698" s="3"/>
      <c r="BH1698" s="3"/>
      <c r="BI1698" s="3"/>
    </row>
    <row r="1699" ht="12.75" customHeight="1">
      <c r="A1699" s="294"/>
      <c r="B1699" s="294"/>
      <c r="C1699" s="3"/>
      <c r="D1699" s="3"/>
      <c r="E1699" s="3"/>
      <c r="F1699" s="3"/>
      <c r="G1699" s="3"/>
      <c r="H1699" s="193"/>
      <c r="I1699" s="163"/>
      <c r="J1699" s="3"/>
      <c r="K1699" s="5"/>
      <c r="L1699" s="6"/>
      <c r="M1699" s="6"/>
      <c r="N1699" s="232"/>
      <c r="O1699" s="285"/>
      <c r="P1699" s="6"/>
      <c r="Q1699" s="6"/>
      <c r="R1699" s="6"/>
      <c r="S1699" s="6"/>
      <c r="T1699" s="6"/>
      <c r="U1699" s="6"/>
      <c r="V1699" s="6"/>
      <c r="W1699" s="6"/>
      <c r="X1699" s="6"/>
      <c r="Y1699" s="6"/>
      <c r="Z1699" s="38" t="str">
        <f t="array" ref="Z1699">IFERROR(xlookup(C:C,'Follow up.1'!A:A,'Follow up.1'!AF:AF),"-")</f>
        <v>-</v>
      </c>
      <c r="AA1699" s="6"/>
      <c r="AB1699" s="6"/>
      <c r="AC1699" s="6"/>
      <c r="AD1699" s="6"/>
      <c r="AE1699" s="6"/>
      <c r="AF1699" s="6"/>
      <c r="AG1699" s="6"/>
      <c r="AH1699" s="6"/>
      <c r="AI1699" s="6"/>
      <c r="AJ1699" s="6"/>
      <c r="AK1699" s="6"/>
      <c r="AL1699" s="6"/>
      <c r="AM1699" s="6"/>
      <c r="AN1699" s="39" t="str">
        <f t="array" ref="AN1699">IFNA(TEXT(XLOOKUP(C:C,'Follow up.2'!B:B,'Follow up.2'!AF:AF), "mm/yyyy"), "-")</f>
        <v>-</v>
      </c>
      <c r="AO1699" s="6"/>
      <c r="AP1699" s="3"/>
      <c r="AQ1699" s="3"/>
      <c r="AR1699" s="3"/>
      <c r="AS1699" s="3"/>
      <c r="AT1699" s="3"/>
      <c r="AU1699" s="3"/>
      <c r="AV1699" s="3"/>
      <c r="AW1699" s="3"/>
      <c r="AX1699" s="3"/>
      <c r="AY1699" s="3"/>
      <c r="AZ1699" s="3"/>
      <c r="BA1699" s="3"/>
      <c r="BB1699" s="3"/>
      <c r="BC1699" s="3"/>
      <c r="BD1699" s="3"/>
      <c r="BE1699" s="3"/>
      <c r="BF1699" s="3"/>
      <c r="BG1699" s="3"/>
      <c r="BH1699" s="3"/>
      <c r="BI1699" s="3"/>
    </row>
    <row r="1700" ht="12.75" customHeight="1">
      <c r="A1700" s="294"/>
      <c r="B1700" s="294"/>
      <c r="C1700" s="3"/>
      <c r="D1700" s="3"/>
      <c r="E1700" s="3"/>
      <c r="F1700" s="3"/>
      <c r="G1700" s="3"/>
      <c r="H1700" s="193"/>
      <c r="I1700" s="163"/>
      <c r="J1700" s="3"/>
      <c r="K1700" s="5"/>
      <c r="L1700" s="6"/>
      <c r="M1700" s="6"/>
      <c r="N1700" s="232"/>
      <c r="O1700" s="285"/>
      <c r="P1700" s="6"/>
      <c r="Q1700" s="6"/>
      <c r="R1700" s="6"/>
      <c r="S1700" s="6"/>
      <c r="T1700" s="6"/>
      <c r="U1700" s="6"/>
      <c r="V1700" s="6"/>
      <c r="W1700" s="6"/>
      <c r="X1700" s="6"/>
      <c r="Y1700" s="6"/>
      <c r="Z1700" s="38" t="str">
        <f t="array" ref="Z1700">IFERROR(xlookup(C:C,'Follow up.1'!A:A,'Follow up.1'!AF:AF),"-")</f>
        <v>-</v>
      </c>
      <c r="AA1700" s="6"/>
      <c r="AB1700" s="6"/>
      <c r="AC1700" s="6"/>
      <c r="AD1700" s="6"/>
      <c r="AE1700" s="6"/>
      <c r="AF1700" s="6"/>
      <c r="AG1700" s="6"/>
      <c r="AH1700" s="6"/>
      <c r="AI1700" s="6"/>
      <c r="AJ1700" s="6"/>
      <c r="AK1700" s="6"/>
      <c r="AL1700" s="6"/>
      <c r="AM1700" s="6"/>
      <c r="AN1700" s="39" t="str">
        <f t="array" ref="AN1700">IFNA(TEXT(XLOOKUP(C:C,'Follow up.2'!B:B,'Follow up.2'!AF:AF), "mm/yyyy"), "-")</f>
        <v>-</v>
      </c>
      <c r="AO1700" s="6"/>
      <c r="AP1700" s="3"/>
      <c r="AQ1700" s="3"/>
      <c r="AR1700" s="3"/>
      <c r="AS1700" s="3"/>
      <c r="AT1700" s="3"/>
      <c r="AU1700" s="3"/>
      <c r="AV1700" s="3"/>
      <c r="AW1700" s="3"/>
      <c r="AX1700" s="3"/>
      <c r="AY1700" s="3"/>
      <c r="AZ1700" s="3"/>
      <c r="BA1700" s="3"/>
      <c r="BB1700" s="3"/>
      <c r="BC1700" s="3"/>
      <c r="BD1700" s="3"/>
      <c r="BE1700" s="3"/>
      <c r="BF1700" s="3"/>
      <c r="BG1700" s="3"/>
      <c r="BH1700" s="3"/>
      <c r="BI1700" s="3"/>
    </row>
    <row r="1701" ht="12.75" customHeight="1">
      <c r="A1701" s="294"/>
      <c r="B1701" s="294"/>
      <c r="C1701" s="3"/>
      <c r="D1701" s="3"/>
      <c r="E1701" s="3"/>
      <c r="F1701" s="3"/>
      <c r="G1701" s="3"/>
      <c r="H1701" s="193"/>
      <c r="I1701" s="163"/>
      <c r="J1701" s="3"/>
      <c r="K1701" s="5"/>
      <c r="L1701" s="6"/>
      <c r="M1701" s="6"/>
      <c r="N1701" s="232"/>
      <c r="O1701" s="285"/>
      <c r="P1701" s="6"/>
      <c r="Q1701" s="6"/>
      <c r="R1701" s="6"/>
      <c r="S1701" s="6"/>
      <c r="T1701" s="6"/>
      <c r="U1701" s="6"/>
      <c r="V1701" s="6"/>
      <c r="W1701" s="6"/>
      <c r="X1701" s="6"/>
      <c r="Y1701" s="6"/>
      <c r="Z1701" s="38" t="str">
        <f t="array" ref="Z1701">IFERROR(xlookup(C:C,'Follow up.1'!A:A,'Follow up.1'!AF:AF),"-")</f>
        <v>-</v>
      </c>
      <c r="AA1701" s="6"/>
      <c r="AB1701" s="6"/>
      <c r="AC1701" s="6"/>
      <c r="AD1701" s="6"/>
      <c r="AE1701" s="6"/>
      <c r="AF1701" s="6"/>
      <c r="AG1701" s="6"/>
      <c r="AH1701" s="6"/>
      <c r="AI1701" s="6"/>
      <c r="AJ1701" s="6"/>
      <c r="AK1701" s="6"/>
      <c r="AL1701" s="6"/>
      <c r="AM1701" s="6"/>
      <c r="AN1701" s="39" t="str">
        <f t="array" ref="AN1701">IFNA(TEXT(XLOOKUP(C:C,'Follow up.2'!B:B,'Follow up.2'!AF:AF), "mm/yyyy"), "-")</f>
        <v>-</v>
      </c>
      <c r="AO1701" s="6"/>
      <c r="AP1701" s="3"/>
      <c r="AQ1701" s="3"/>
      <c r="AR1701" s="3"/>
      <c r="AS1701" s="3"/>
      <c r="AT1701" s="3"/>
      <c r="AU1701" s="3"/>
      <c r="AV1701" s="3"/>
      <c r="AW1701" s="3"/>
      <c r="AX1701" s="3"/>
      <c r="AY1701" s="3"/>
      <c r="AZ1701" s="3"/>
      <c r="BA1701" s="3"/>
      <c r="BB1701" s="3"/>
      <c r="BC1701" s="3"/>
      <c r="BD1701" s="3"/>
      <c r="BE1701" s="3"/>
      <c r="BF1701" s="3"/>
      <c r="BG1701" s="3"/>
      <c r="BH1701" s="3"/>
      <c r="BI1701" s="3"/>
    </row>
    <row r="1702" ht="12.75" customHeight="1">
      <c r="A1702" s="294"/>
      <c r="B1702" s="294"/>
      <c r="C1702" s="3"/>
      <c r="D1702" s="3"/>
      <c r="E1702" s="3"/>
      <c r="F1702" s="3"/>
      <c r="G1702" s="3"/>
      <c r="H1702" s="193"/>
      <c r="I1702" s="163"/>
      <c r="J1702" s="3"/>
      <c r="K1702" s="5"/>
      <c r="L1702" s="6"/>
      <c r="M1702" s="6"/>
      <c r="N1702" s="232"/>
      <c r="O1702" s="285"/>
      <c r="P1702" s="6"/>
      <c r="Q1702" s="6"/>
      <c r="R1702" s="6"/>
      <c r="S1702" s="6"/>
      <c r="T1702" s="6"/>
      <c r="U1702" s="6"/>
      <c r="V1702" s="6"/>
      <c r="W1702" s="6"/>
      <c r="X1702" s="6"/>
      <c r="Y1702" s="6"/>
      <c r="Z1702" s="38" t="str">
        <f t="array" ref="Z1702">IFERROR(xlookup(C:C,'Follow up.1'!A:A,'Follow up.1'!AF:AF),"-")</f>
        <v>-</v>
      </c>
      <c r="AA1702" s="6"/>
      <c r="AB1702" s="6"/>
      <c r="AC1702" s="6"/>
      <c r="AD1702" s="6"/>
      <c r="AE1702" s="6"/>
      <c r="AF1702" s="6"/>
      <c r="AG1702" s="6"/>
      <c r="AH1702" s="6"/>
      <c r="AI1702" s="6"/>
      <c r="AJ1702" s="6"/>
      <c r="AK1702" s="6"/>
      <c r="AL1702" s="6"/>
      <c r="AM1702" s="6"/>
      <c r="AN1702" s="39" t="str">
        <f t="array" ref="AN1702">IFNA(TEXT(XLOOKUP(C:C,'Follow up.2'!B:B,'Follow up.2'!AF:AF), "mm/yyyy"), "-")</f>
        <v>-</v>
      </c>
      <c r="AO1702" s="6"/>
      <c r="AP1702" s="3"/>
      <c r="AQ1702" s="3"/>
      <c r="AR1702" s="3"/>
      <c r="AS1702" s="3"/>
      <c r="AT1702" s="3"/>
      <c r="AU1702" s="3"/>
      <c r="AV1702" s="3"/>
      <c r="AW1702" s="3"/>
      <c r="AX1702" s="3"/>
      <c r="AY1702" s="3"/>
      <c r="AZ1702" s="3"/>
      <c r="BA1702" s="3"/>
      <c r="BB1702" s="3"/>
      <c r="BC1702" s="3"/>
      <c r="BD1702" s="3"/>
      <c r="BE1702" s="3"/>
      <c r="BF1702" s="3"/>
      <c r="BG1702" s="3"/>
      <c r="BH1702" s="3"/>
      <c r="BI1702" s="3"/>
    </row>
    <row r="1703" ht="12.75" customHeight="1">
      <c r="A1703" s="294"/>
      <c r="B1703" s="294"/>
      <c r="C1703" s="3"/>
      <c r="D1703" s="3"/>
      <c r="E1703" s="3"/>
      <c r="F1703" s="3"/>
      <c r="G1703" s="3"/>
      <c r="H1703" s="193"/>
      <c r="I1703" s="163"/>
      <c r="J1703" s="3"/>
      <c r="K1703" s="5"/>
      <c r="L1703" s="6"/>
      <c r="M1703" s="6"/>
      <c r="N1703" s="232"/>
      <c r="O1703" s="285"/>
      <c r="P1703" s="6"/>
      <c r="Q1703" s="6"/>
      <c r="R1703" s="6"/>
      <c r="S1703" s="6"/>
      <c r="T1703" s="6"/>
      <c r="U1703" s="6"/>
      <c r="V1703" s="6"/>
      <c r="W1703" s="6"/>
      <c r="X1703" s="6"/>
      <c r="Y1703" s="6"/>
      <c r="Z1703" s="38" t="str">
        <f t="array" ref="Z1703">IFERROR(xlookup(C:C,'Follow up.1'!A:A,'Follow up.1'!AF:AF),"-")</f>
        <v>-</v>
      </c>
      <c r="AA1703" s="6"/>
      <c r="AB1703" s="6"/>
      <c r="AC1703" s="6"/>
      <c r="AD1703" s="6"/>
      <c r="AE1703" s="6"/>
      <c r="AF1703" s="6"/>
      <c r="AG1703" s="6"/>
      <c r="AH1703" s="6"/>
      <c r="AI1703" s="6"/>
      <c r="AJ1703" s="6"/>
      <c r="AK1703" s="6"/>
      <c r="AL1703" s="6"/>
      <c r="AM1703" s="6"/>
      <c r="AN1703" s="39" t="str">
        <f t="array" ref="AN1703">IFNA(TEXT(XLOOKUP(C:C,'Follow up.2'!B:B,'Follow up.2'!AF:AF), "mm/yyyy"), "-")</f>
        <v>-</v>
      </c>
      <c r="AO1703" s="6"/>
      <c r="AP1703" s="3"/>
      <c r="AQ1703" s="3"/>
      <c r="AR1703" s="3"/>
      <c r="AS1703" s="3"/>
      <c r="AT1703" s="3"/>
      <c r="AU1703" s="3"/>
      <c r="AV1703" s="3"/>
      <c r="AW1703" s="3"/>
      <c r="AX1703" s="3"/>
      <c r="AY1703" s="3"/>
      <c r="AZ1703" s="3"/>
      <c r="BA1703" s="3"/>
      <c r="BB1703" s="3"/>
      <c r="BC1703" s="3"/>
      <c r="BD1703" s="3"/>
      <c r="BE1703" s="3"/>
      <c r="BF1703" s="3"/>
      <c r="BG1703" s="3"/>
      <c r="BH1703" s="3"/>
      <c r="BI1703" s="3"/>
    </row>
    <row r="1704" ht="12.75" customHeight="1">
      <c r="A1704" s="294"/>
      <c r="B1704" s="294"/>
      <c r="C1704" s="3"/>
      <c r="D1704" s="3"/>
      <c r="E1704" s="3"/>
      <c r="F1704" s="3"/>
      <c r="G1704" s="3"/>
      <c r="H1704" s="193"/>
      <c r="I1704" s="163"/>
      <c r="J1704" s="3"/>
      <c r="K1704" s="5"/>
      <c r="L1704" s="6"/>
      <c r="M1704" s="6"/>
      <c r="N1704" s="232"/>
      <c r="O1704" s="285"/>
      <c r="P1704" s="6"/>
      <c r="Q1704" s="6"/>
      <c r="R1704" s="6"/>
      <c r="S1704" s="6"/>
      <c r="T1704" s="6"/>
      <c r="U1704" s="6"/>
      <c r="V1704" s="6"/>
      <c r="W1704" s="6"/>
      <c r="X1704" s="6"/>
      <c r="Y1704" s="6"/>
      <c r="Z1704" s="38" t="str">
        <f t="array" ref="Z1704">IFERROR(xlookup(C:C,'Follow up.1'!A:A,'Follow up.1'!AF:AF),"-")</f>
        <v>-</v>
      </c>
      <c r="AA1704" s="6"/>
      <c r="AB1704" s="6"/>
      <c r="AC1704" s="6"/>
      <c r="AD1704" s="6"/>
      <c r="AE1704" s="6"/>
      <c r="AF1704" s="6"/>
      <c r="AG1704" s="6"/>
      <c r="AH1704" s="6"/>
      <c r="AI1704" s="6"/>
      <c r="AJ1704" s="6"/>
      <c r="AK1704" s="6"/>
      <c r="AL1704" s="6"/>
      <c r="AM1704" s="6"/>
      <c r="AN1704" s="39" t="str">
        <f t="array" ref="AN1704">IFNA(TEXT(XLOOKUP(C:C,'Follow up.2'!B:B,'Follow up.2'!AF:AF), "mm/yyyy"), "-")</f>
        <v>-</v>
      </c>
      <c r="AO1704" s="6"/>
      <c r="AP1704" s="3"/>
      <c r="AQ1704" s="3"/>
      <c r="AR1704" s="3"/>
      <c r="AS1704" s="3"/>
      <c r="AT1704" s="3"/>
      <c r="AU1704" s="3"/>
      <c r="AV1704" s="3"/>
      <c r="AW1704" s="3"/>
      <c r="AX1704" s="3"/>
      <c r="AY1704" s="3"/>
      <c r="AZ1704" s="3"/>
      <c r="BA1704" s="3"/>
      <c r="BB1704" s="3"/>
      <c r="BC1704" s="3"/>
      <c r="BD1704" s="3"/>
      <c r="BE1704" s="3"/>
      <c r="BF1704" s="3"/>
      <c r="BG1704" s="3"/>
      <c r="BH1704" s="3"/>
      <c r="BI1704" s="3"/>
    </row>
    <row r="1705" ht="12.75" customHeight="1">
      <c r="A1705" s="294"/>
      <c r="B1705" s="294"/>
      <c r="C1705" s="3"/>
      <c r="D1705" s="3"/>
      <c r="E1705" s="3"/>
      <c r="F1705" s="3"/>
      <c r="G1705" s="3"/>
      <c r="H1705" s="193"/>
      <c r="I1705" s="163"/>
      <c r="J1705" s="3"/>
      <c r="K1705" s="5"/>
      <c r="L1705" s="6"/>
      <c r="M1705" s="6"/>
      <c r="N1705" s="232"/>
      <c r="O1705" s="285"/>
      <c r="P1705" s="6"/>
      <c r="Q1705" s="6"/>
      <c r="R1705" s="6"/>
      <c r="S1705" s="6"/>
      <c r="T1705" s="6"/>
      <c r="U1705" s="6"/>
      <c r="V1705" s="6"/>
      <c r="W1705" s="6"/>
      <c r="X1705" s="6"/>
      <c r="Y1705" s="6"/>
      <c r="Z1705" s="38" t="str">
        <f t="array" ref="Z1705">IFERROR(xlookup(C:C,'Follow up.1'!A:A,'Follow up.1'!AF:AF),"-")</f>
        <v>-</v>
      </c>
      <c r="AA1705" s="6"/>
      <c r="AB1705" s="6"/>
      <c r="AC1705" s="6"/>
      <c r="AD1705" s="6"/>
      <c r="AE1705" s="6"/>
      <c r="AF1705" s="6"/>
      <c r="AG1705" s="6"/>
      <c r="AH1705" s="6"/>
      <c r="AI1705" s="6"/>
      <c r="AJ1705" s="6"/>
      <c r="AK1705" s="6"/>
      <c r="AL1705" s="6"/>
      <c r="AM1705" s="6"/>
      <c r="AN1705" s="39" t="str">
        <f t="array" ref="AN1705">IFNA(TEXT(XLOOKUP(C:C,'Follow up.2'!B:B,'Follow up.2'!AF:AF), "mm/yyyy"), "-")</f>
        <v>-</v>
      </c>
      <c r="AO1705" s="6"/>
      <c r="AP1705" s="3"/>
      <c r="AQ1705" s="3"/>
      <c r="AR1705" s="3"/>
      <c r="AS1705" s="3"/>
      <c r="AT1705" s="3"/>
      <c r="AU1705" s="3"/>
      <c r="AV1705" s="3"/>
      <c r="AW1705" s="3"/>
      <c r="AX1705" s="3"/>
      <c r="AY1705" s="3"/>
      <c r="AZ1705" s="3"/>
      <c r="BA1705" s="3"/>
      <c r="BB1705" s="3"/>
      <c r="BC1705" s="3"/>
      <c r="BD1705" s="3"/>
      <c r="BE1705" s="3"/>
      <c r="BF1705" s="3"/>
      <c r="BG1705" s="3"/>
      <c r="BH1705" s="3"/>
      <c r="BI1705" s="3"/>
    </row>
    <row r="1706" ht="12.75" customHeight="1">
      <c r="A1706" s="294"/>
      <c r="B1706" s="294"/>
      <c r="C1706" s="3"/>
      <c r="D1706" s="3"/>
      <c r="E1706" s="3"/>
      <c r="F1706" s="3"/>
      <c r="G1706" s="3"/>
      <c r="H1706" s="193"/>
      <c r="I1706" s="163"/>
      <c r="J1706" s="3"/>
      <c r="K1706" s="5"/>
      <c r="L1706" s="6"/>
      <c r="M1706" s="6"/>
      <c r="N1706" s="232"/>
      <c r="O1706" s="285"/>
      <c r="P1706" s="6"/>
      <c r="Q1706" s="6"/>
      <c r="R1706" s="6"/>
      <c r="S1706" s="6"/>
      <c r="T1706" s="6"/>
      <c r="U1706" s="6"/>
      <c r="V1706" s="6"/>
      <c r="W1706" s="6"/>
      <c r="X1706" s="6"/>
      <c r="Y1706" s="6"/>
      <c r="Z1706" s="38" t="str">
        <f t="array" ref="Z1706">IFERROR(xlookup(C:C,'Follow up.1'!A:A,'Follow up.1'!AF:AF),"-")</f>
        <v>-</v>
      </c>
      <c r="AA1706" s="6"/>
      <c r="AB1706" s="6"/>
      <c r="AC1706" s="6"/>
      <c r="AD1706" s="6"/>
      <c r="AE1706" s="6"/>
      <c r="AF1706" s="6"/>
      <c r="AG1706" s="6"/>
      <c r="AH1706" s="6"/>
      <c r="AI1706" s="6"/>
      <c r="AJ1706" s="6"/>
      <c r="AK1706" s="6"/>
      <c r="AL1706" s="6"/>
      <c r="AM1706" s="6"/>
      <c r="AN1706" s="39" t="str">
        <f t="array" ref="AN1706">IFNA(TEXT(XLOOKUP(C:C,'Follow up.2'!B:B,'Follow up.2'!AF:AF), "mm/yyyy"), "-")</f>
        <v>-</v>
      </c>
      <c r="AO1706" s="6"/>
      <c r="AP1706" s="3"/>
      <c r="AQ1706" s="3"/>
      <c r="AR1706" s="3"/>
      <c r="AS1706" s="3"/>
      <c r="AT1706" s="3"/>
      <c r="AU1706" s="3"/>
      <c r="AV1706" s="3"/>
      <c r="AW1706" s="3"/>
      <c r="AX1706" s="3"/>
      <c r="AY1706" s="3"/>
      <c r="AZ1706" s="3"/>
      <c r="BA1706" s="3"/>
      <c r="BB1706" s="3"/>
      <c r="BC1706" s="3"/>
      <c r="BD1706" s="3"/>
      <c r="BE1706" s="3"/>
      <c r="BF1706" s="3"/>
      <c r="BG1706" s="3"/>
      <c r="BH1706" s="3"/>
      <c r="BI1706" s="3"/>
    </row>
    <row r="1707" ht="12.75" customHeight="1">
      <c r="A1707" s="294"/>
      <c r="B1707" s="294"/>
      <c r="C1707" s="3"/>
      <c r="D1707" s="3"/>
      <c r="E1707" s="3"/>
      <c r="F1707" s="3"/>
      <c r="G1707" s="3"/>
      <c r="H1707" s="193"/>
      <c r="I1707" s="163"/>
      <c r="J1707" s="3"/>
      <c r="K1707" s="5"/>
      <c r="L1707" s="6"/>
      <c r="M1707" s="6"/>
      <c r="N1707" s="232"/>
      <c r="O1707" s="285"/>
      <c r="P1707" s="6"/>
      <c r="Q1707" s="6"/>
      <c r="R1707" s="6"/>
      <c r="S1707" s="6"/>
      <c r="T1707" s="6"/>
      <c r="U1707" s="6"/>
      <c r="V1707" s="6"/>
      <c r="W1707" s="6"/>
      <c r="X1707" s="6"/>
      <c r="Y1707" s="6"/>
      <c r="Z1707" s="38" t="str">
        <f t="array" ref="Z1707">IFERROR(xlookup(C:C,'Follow up.1'!A:A,'Follow up.1'!AF:AF),"-")</f>
        <v>-</v>
      </c>
      <c r="AA1707" s="6"/>
      <c r="AB1707" s="6"/>
      <c r="AC1707" s="6"/>
      <c r="AD1707" s="6"/>
      <c r="AE1707" s="6"/>
      <c r="AF1707" s="6"/>
      <c r="AG1707" s="6"/>
      <c r="AH1707" s="6"/>
      <c r="AI1707" s="6"/>
      <c r="AJ1707" s="6"/>
      <c r="AK1707" s="6"/>
      <c r="AL1707" s="6"/>
      <c r="AM1707" s="6"/>
      <c r="AN1707" s="39" t="str">
        <f t="array" ref="AN1707">IFNA(TEXT(XLOOKUP(C:C,'Follow up.2'!B:B,'Follow up.2'!AF:AF), "mm/yyyy"), "-")</f>
        <v>-</v>
      </c>
      <c r="AO1707" s="6"/>
      <c r="AP1707" s="3"/>
      <c r="AQ1707" s="3"/>
      <c r="AR1707" s="3"/>
      <c r="AS1707" s="3"/>
      <c r="AT1707" s="3"/>
      <c r="AU1707" s="3"/>
      <c r="AV1707" s="3"/>
      <c r="AW1707" s="3"/>
      <c r="AX1707" s="3"/>
      <c r="AY1707" s="3"/>
      <c r="AZ1707" s="3"/>
      <c r="BA1707" s="3"/>
      <c r="BB1707" s="3"/>
      <c r="BC1707" s="3"/>
      <c r="BD1707" s="3"/>
      <c r="BE1707" s="3"/>
      <c r="BF1707" s="3"/>
      <c r="BG1707" s="3"/>
      <c r="BH1707" s="3"/>
      <c r="BI1707" s="3"/>
    </row>
    <row r="1708" ht="12.75" customHeight="1">
      <c r="A1708" s="294"/>
      <c r="B1708" s="294"/>
      <c r="C1708" s="3"/>
      <c r="D1708" s="3"/>
      <c r="E1708" s="3"/>
      <c r="F1708" s="3"/>
      <c r="G1708" s="3"/>
      <c r="H1708" s="193"/>
      <c r="I1708" s="163"/>
      <c r="J1708" s="3"/>
      <c r="K1708" s="5"/>
      <c r="L1708" s="6"/>
      <c r="M1708" s="6"/>
      <c r="N1708" s="232"/>
      <c r="O1708" s="285"/>
      <c r="P1708" s="6"/>
      <c r="Q1708" s="6"/>
      <c r="R1708" s="6"/>
      <c r="S1708" s="6"/>
      <c r="T1708" s="6"/>
      <c r="U1708" s="6"/>
      <c r="V1708" s="6"/>
      <c r="W1708" s="6"/>
      <c r="X1708" s="6"/>
      <c r="Y1708" s="6"/>
      <c r="Z1708" s="38" t="str">
        <f t="array" ref="Z1708">IFERROR(xlookup(C:C,'Follow up.1'!A:A,'Follow up.1'!AF:AF),"-")</f>
        <v>-</v>
      </c>
      <c r="AA1708" s="6"/>
      <c r="AB1708" s="6"/>
      <c r="AC1708" s="6"/>
      <c r="AD1708" s="6"/>
      <c r="AE1708" s="6"/>
      <c r="AF1708" s="6"/>
      <c r="AG1708" s="6"/>
      <c r="AH1708" s="6"/>
      <c r="AI1708" s="6"/>
      <c r="AJ1708" s="6"/>
      <c r="AK1708" s="6"/>
      <c r="AL1708" s="6"/>
      <c r="AM1708" s="6"/>
      <c r="AN1708" s="39" t="str">
        <f t="array" ref="AN1708">IFNA(TEXT(XLOOKUP(C:C,'Follow up.2'!B:B,'Follow up.2'!AF:AF), "mm/yyyy"), "-")</f>
        <v>-</v>
      </c>
      <c r="AO1708" s="6"/>
      <c r="AP1708" s="3"/>
      <c r="AQ1708" s="3"/>
      <c r="AR1708" s="3"/>
      <c r="AS1708" s="3"/>
      <c r="AT1708" s="3"/>
      <c r="AU1708" s="3"/>
      <c r="AV1708" s="3"/>
      <c r="AW1708" s="3"/>
      <c r="AX1708" s="3"/>
      <c r="AY1708" s="3"/>
      <c r="AZ1708" s="3"/>
      <c r="BA1708" s="3"/>
      <c r="BB1708" s="3"/>
      <c r="BC1708" s="3"/>
      <c r="BD1708" s="3"/>
      <c r="BE1708" s="3"/>
      <c r="BF1708" s="3"/>
      <c r="BG1708" s="3"/>
      <c r="BH1708" s="3"/>
      <c r="BI1708" s="3"/>
    </row>
    <row r="1709" ht="12.75" customHeight="1">
      <c r="A1709" s="294"/>
      <c r="B1709" s="294"/>
      <c r="C1709" s="3"/>
      <c r="D1709" s="3"/>
      <c r="E1709" s="3"/>
      <c r="F1709" s="3"/>
      <c r="G1709" s="3"/>
      <c r="H1709" s="193"/>
      <c r="I1709" s="163"/>
      <c r="J1709" s="3"/>
      <c r="K1709" s="5"/>
      <c r="L1709" s="6"/>
      <c r="M1709" s="6"/>
      <c r="N1709" s="232"/>
      <c r="O1709" s="285"/>
      <c r="P1709" s="6"/>
      <c r="Q1709" s="6"/>
      <c r="R1709" s="6"/>
      <c r="S1709" s="6"/>
      <c r="T1709" s="6"/>
      <c r="U1709" s="6"/>
      <c r="V1709" s="6"/>
      <c r="W1709" s="6"/>
      <c r="X1709" s="6"/>
      <c r="Y1709" s="6"/>
      <c r="Z1709" s="38" t="str">
        <f t="array" ref="Z1709">IFERROR(xlookup(C:C,'Follow up.1'!A:A,'Follow up.1'!AF:AF),"-")</f>
        <v>-</v>
      </c>
      <c r="AA1709" s="6"/>
      <c r="AB1709" s="6"/>
      <c r="AC1709" s="6"/>
      <c r="AD1709" s="6"/>
      <c r="AE1709" s="6"/>
      <c r="AF1709" s="6"/>
      <c r="AG1709" s="6"/>
      <c r="AH1709" s="6"/>
      <c r="AI1709" s="6"/>
      <c r="AJ1709" s="6"/>
      <c r="AK1709" s="6"/>
      <c r="AL1709" s="6"/>
      <c r="AM1709" s="6"/>
      <c r="AN1709" s="39" t="str">
        <f t="array" ref="AN1709">IFNA(TEXT(XLOOKUP(C:C,'Follow up.2'!B:B,'Follow up.2'!AF:AF), "mm/yyyy"), "-")</f>
        <v>-</v>
      </c>
      <c r="AO1709" s="6"/>
      <c r="AP1709" s="3"/>
      <c r="AQ1709" s="3"/>
      <c r="AR1709" s="3"/>
      <c r="AS1709" s="3"/>
      <c r="AT1709" s="3"/>
      <c r="AU1709" s="3"/>
      <c r="AV1709" s="3"/>
      <c r="AW1709" s="3"/>
      <c r="AX1709" s="3"/>
      <c r="AY1709" s="3"/>
      <c r="AZ1709" s="3"/>
      <c r="BA1709" s="3"/>
      <c r="BB1709" s="3"/>
      <c r="BC1709" s="3"/>
      <c r="BD1709" s="3"/>
      <c r="BE1709" s="3"/>
      <c r="BF1709" s="3"/>
      <c r="BG1709" s="3"/>
      <c r="BH1709" s="3"/>
      <c r="BI1709" s="3"/>
    </row>
    <row r="1710" ht="12.75" customHeight="1">
      <c r="A1710" s="294"/>
      <c r="B1710" s="294"/>
      <c r="C1710" s="3"/>
      <c r="D1710" s="3"/>
      <c r="E1710" s="3"/>
      <c r="F1710" s="3"/>
      <c r="G1710" s="3"/>
      <c r="H1710" s="193"/>
      <c r="I1710" s="163"/>
      <c r="J1710" s="3"/>
      <c r="K1710" s="5"/>
      <c r="L1710" s="6"/>
      <c r="M1710" s="6"/>
      <c r="N1710" s="232"/>
      <c r="O1710" s="285"/>
      <c r="P1710" s="6"/>
      <c r="Q1710" s="6"/>
      <c r="R1710" s="6"/>
      <c r="S1710" s="6"/>
      <c r="T1710" s="6"/>
      <c r="U1710" s="6"/>
      <c r="V1710" s="6"/>
      <c r="W1710" s="6"/>
      <c r="X1710" s="6"/>
      <c r="Y1710" s="6"/>
      <c r="Z1710" s="38" t="str">
        <f t="array" ref="Z1710">IFERROR(xlookup(C:C,'Follow up.1'!A:A,'Follow up.1'!AF:AF),"-")</f>
        <v>-</v>
      </c>
      <c r="AA1710" s="6"/>
      <c r="AB1710" s="6"/>
      <c r="AC1710" s="6"/>
      <c r="AD1710" s="6"/>
      <c r="AE1710" s="6"/>
      <c r="AF1710" s="6"/>
      <c r="AG1710" s="6"/>
      <c r="AH1710" s="6"/>
      <c r="AI1710" s="6"/>
      <c r="AJ1710" s="6"/>
      <c r="AK1710" s="6"/>
      <c r="AL1710" s="6"/>
      <c r="AM1710" s="6"/>
      <c r="AN1710" s="39" t="str">
        <f t="array" ref="AN1710">IFNA(TEXT(XLOOKUP(C:C,'Follow up.2'!B:B,'Follow up.2'!AF:AF), "mm/yyyy"), "-")</f>
        <v>-</v>
      </c>
      <c r="AO1710" s="6"/>
      <c r="AP1710" s="3"/>
      <c r="AQ1710" s="3"/>
      <c r="AR1710" s="3"/>
      <c r="AS1710" s="3"/>
      <c r="AT1710" s="3"/>
      <c r="AU1710" s="3"/>
      <c r="AV1710" s="3"/>
      <c r="AW1710" s="3"/>
      <c r="AX1710" s="3"/>
      <c r="AY1710" s="3"/>
      <c r="AZ1710" s="3"/>
      <c r="BA1710" s="3"/>
      <c r="BB1710" s="3"/>
      <c r="BC1710" s="3"/>
      <c r="BD1710" s="3"/>
      <c r="BE1710" s="3"/>
      <c r="BF1710" s="3"/>
      <c r="BG1710" s="3"/>
      <c r="BH1710" s="3"/>
      <c r="BI1710" s="3"/>
    </row>
    <row r="1711" ht="12.75" customHeight="1">
      <c r="A1711" s="294"/>
      <c r="B1711" s="294"/>
      <c r="C1711" s="3"/>
      <c r="D1711" s="3"/>
      <c r="E1711" s="3"/>
      <c r="F1711" s="3"/>
      <c r="G1711" s="3"/>
      <c r="H1711" s="193"/>
      <c r="I1711" s="163"/>
      <c r="J1711" s="3"/>
      <c r="K1711" s="5"/>
      <c r="L1711" s="6"/>
      <c r="M1711" s="6"/>
      <c r="N1711" s="232"/>
      <c r="O1711" s="285"/>
      <c r="P1711" s="6"/>
      <c r="Q1711" s="6"/>
      <c r="R1711" s="6"/>
      <c r="S1711" s="6"/>
      <c r="T1711" s="6"/>
      <c r="U1711" s="6"/>
      <c r="V1711" s="6"/>
      <c r="W1711" s="6"/>
      <c r="X1711" s="6"/>
      <c r="Y1711" s="6"/>
      <c r="Z1711" s="38" t="str">
        <f t="array" ref="Z1711">IFERROR(xlookup(C:C,'Follow up.1'!A:A,'Follow up.1'!AF:AF),"-")</f>
        <v>-</v>
      </c>
      <c r="AA1711" s="6"/>
      <c r="AB1711" s="6"/>
      <c r="AC1711" s="6"/>
      <c r="AD1711" s="6"/>
      <c r="AE1711" s="6"/>
      <c r="AF1711" s="6"/>
      <c r="AG1711" s="6"/>
      <c r="AH1711" s="6"/>
      <c r="AI1711" s="6"/>
      <c r="AJ1711" s="6"/>
      <c r="AK1711" s="6"/>
      <c r="AL1711" s="6"/>
      <c r="AM1711" s="6"/>
      <c r="AN1711" s="39" t="str">
        <f t="array" ref="AN1711">IFNA(TEXT(XLOOKUP(C:C,'Follow up.2'!B:B,'Follow up.2'!AF:AF), "mm/yyyy"), "-")</f>
        <v>-</v>
      </c>
      <c r="AO1711" s="6"/>
      <c r="AP1711" s="3"/>
      <c r="AQ1711" s="3"/>
      <c r="AR1711" s="3"/>
      <c r="AS1711" s="3"/>
      <c r="AT1711" s="3"/>
      <c r="AU1711" s="3"/>
      <c r="AV1711" s="3"/>
      <c r="AW1711" s="3"/>
      <c r="AX1711" s="3"/>
      <c r="AY1711" s="3"/>
      <c r="AZ1711" s="3"/>
      <c r="BA1711" s="3"/>
      <c r="BB1711" s="3"/>
      <c r="BC1711" s="3"/>
      <c r="BD1711" s="3"/>
      <c r="BE1711" s="3"/>
      <c r="BF1711" s="3"/>
      <c r="BG1711" s="3"/>
      <c r="BH1711" s="3"/>
      <c r="BI1711" s="3"/>
    </row>
    <row r="1712" ht="12.75" customHeight="1">
      <c r="A1712" s="294"/>
      <c r="B1712" s="294"/>
      <c r="C1712" s="3"/>
      <c r="D1712" s="3"/>
      <c r="E1712" s="3"/>
      <c r="F1712" s="3"/>
      <c r="G1712" s="3"/>
      <c r="H1712" s="193"/>
      <c r="I1712" s="163"/>
      <c r="J1712" s="3"/>
      <c r="K1712" s="5"/>
      <c r="L1712" s="6"/>
      <c r="M1712" s="6"/>
      <c r="N1712" s="232"/>
      <c r="O1712" s="285"/>
      <c r="P1712" s="6"/>
      <c r="Q1712" s="6"/>
      <c r="R1712" s="6"/>
      <c r="S1712" s="6"/>
      <c r="T1712" s="6"/>
      <c r="U1712" s="6"/>
      <c r="V1712" s="6"/>
      <c r="W1712" s="6"/>
      <c r="X1712" s="6"/>
      <c r="Y1712" s="6"/>
      <c r="Z1712" s="38" t="str">
        <f t="array" ref="Z1712">IFERROR(xlookup(C:C,'Follow up.1'!A:A,'Follow up.1'!AF:AF),"-")</f>
        <v>-</v>
      </c>
      <c r="AA1712" s="6"/>
      <c r="AB1712" s="6"/>
      <c r="AC1712" s="6"/>
      <c r="AD1712" s="6"/>
      <c r="AE1712" s="6"/>
      <c r="AF1712" s="6"/>
      <c r="AG1712" s="6"/>
      <c r="AH1712" s="6"/>
      <c r="AI1712" s="6"/>
      <c r="AJ1712" s="6"/>
      <c r="AK1712" s="6"/>
      <c r="AL1712" s="6"/>
      <c r="AM1712" s="6"/>
      <c r="AN1712" s="39" t="str">
        <f t="array" ref="AN1712">IFNA(TEXT(XLOOKUP(C:C,'Follow up.2'!B:B,'Follow up.2'!AF:AF), "mm/yyyy"), "-")</f>
        <v>-</v>
      </c>
      <c r="AO1712" s="6"/>
      <c r="AP1712" s="3"/>
      <c r="AQ1712" s="3"/>
      <c r="AR1712" s="3"/>
      <c r="AS1712" s="3"/>
      <c r="AT1712" s="3"/>
      <c r="AU1712" s="3"/>
      <c r="AV1712" s="3"/>
      <c r="AW1712" s="3"/>
      <c r="AX1712" s="3"/>
      <c r="AY1712" s="3"/>
      <c r="AZ1712" s="3"/>
      <c r="BA1712" s="3"/>
      <c r="BB1712" s="3"/>
      <c r="BC1712" s="3"/>
      <c r="BD1712" s="3"/>
      <c r="BE1712" s="3"/>
      <c r="BF1712" s="3"/>
      <c r="BG1712" s="3"/>
      <c r="BH1712" s="3"/>
      <c r="BI1712" s="3"/>
    </row>
    <row r="1713" ht="12.75" customHeight="1">
      <c r="A1713" s="294"/>
      <c r="B1713" s="294"/>
      <c r="C1713" s="3"/>
      <c r="D1713" s="3"/>
      <c r="E1713" s="3"/>
      <c r="F1713" s="3"/>
      <c r="G1713" s="3"/>
      <c r="H1713" s="193"/>
      <c r="I1713" s="163"/>
      <c r="J1713" s="3"/>
      <c r="K1713" s="5"/>
      <c r="L1713" s="6"/>
      <c r="M1713" s="6"/>
      <c r="N1713" s="232"/>
      <c r="O1713" s="285"/>
      <c r="P1713" s="6"/>
      <c r="Q1713" s="6"/>
      <c r="R1713" s="6"/>
      <c r="S1713" s="6"/>
      <c r="T1713" s="6"/>
      <c r="U1713" s="6"/>
      <c r="V1713" s="6"/>
      <c r="W1713" s="6"/>
      <c r="X1713" s="6"/>
      <c r="Y1713" s="6"/>
      <c r="Z1713" s="38" t="str">
        <f t="array" ref="Z1713">IFERROR(xlookup(C:C,'Follow up.1'!A:A,'Follow up.1'!AF:AF),"-")</f>
        <v>-</v>
      </c>
      <c r="AA1713" s="6"/>
      <c r="AB1713" s="6"/>
      <c r="AC1713" s="6"/>
      <c r="AD1713" s="6"/>
      <c r="AE1713" s="6"/>
      <c r="AF1713" s="6"/>
      <c r="AG1713" s="6"/>
      <c r="AH1713" s="6"/>
      <c r="AI1713" s="6"/>
      <c r="AJ1713" s="6"/>
      <c r="AK1713" s="6"/>
      <c r="AL1713" s="6"/>
      <c r="AM1713" s="6"/>
      <c r="AN1713" s="39" t="str">
        <f t="array" ref="AN1713">IFNA(TEXT(XLOOKUP(C:C,'Follow up.2'!B:B,'Follow up.2'!AF:AF), "mm/yyyy"), "-")</f>
        <v>-</v>
      </c>
      <c r="AO1713" s="6"/>
      <c r="AP1713" s="3"/>
      <c r="AQ1713" s="3"/>
      <c r="AR1713" s="3"/>
      <c r="AS1713" s="3"/>
      <c r="AT1713" s="3"/>
      <c r="AU1713" s="3"/>
      <c r="AV1713" s="3"/>
      <c r="AW1713" s="3"/>
      <c r="AX1713" s="3"/>
      <c r="AY1713" s="3"/>
      <c r="AZ1713" s="3"/>
      <c r="BA1713" s="3"/>
      <c r="BB1713" s="3"/>
      <c r="BC1713" s="3"/>
      <c r="BD1713" s="3"/>
      <c r="BE1713" s="3"/>
      <c r="BF1713" s="3"/>
      <c r="BG1713" s="3"/>
      <c r="BH1713" s="3"/>
      <c r="BI1713" s="3"/>
    </row>
    <row r="1714" ht="12.75" customHeight="1">
      <c r="A1714" s="294"/>
      <c r="B1714" s="294"/>
      <c r="C1714" s="3"/>
      <c r="D1714" s="3"/>
      <c r="E1714" s="3"/>
      <c r="F1714" s="3"/>
      <c r="G1714" s="3"/>
      <c r="H1714" s="193"/>
      <c r="I1714" s="163"/>
      <c r="J1714" s="3"/>
      <c r="K1714" s="5"/>
      <c r="L1714" s="6"/>
      <c r="M1714" s="6"/>
      <c r="N1714" s="232"/>
      <c r="O1714" s="285"/>
      <c r="P1714" s="6"/>
      <c r="Q1714" s="6"/>
      <c r="R1714" s="6"/>
      <c r="S1714" s="6"/>
      <c r="T1714" s="6"/>
      <c r="U1714" s="6"/>
      <c r="V1714" s="6"/>
      <c r="W1714" s="6"/>
      <c r="X1714" s="6"/>
      <c r="Y1714" s="6"/>
      <c r="Z1714" s="38" t="str">
        <f t="array" ref="Z1714">IFERROR(xlookup(C:C,'Follow up.1'!A:A,'Follow up.1'!AF:AF),"-")</f>
        <v>-</v>
      </c>
      <c r="AA1714" s="6"/>
      <c r="AB1714" s="6"/>
      <c r="AC1714" s="6"/>
      <c r="AD1714" s="6"/>
      <c r="AE1714" s="6"/>
      <c r="AF1714" s="6"/>
      <c r="AG1714" s="6"/>
      <c r="AH1714" s="6"/>
      <c r="AI1714" s="6"/>
      <c r="AJ1714" s="6"/>
      <c r="AK1714" s="6"/>
      <c r="AL1714" s="6"/>
      <c r="AM1714" s="6"/>
      <c r="AN1714" s="39" t="str">
        <f t="array" ref="AN1714">IFNA(TEXT(XLOOKUP(C:C,'Follow up.2'!B:B,'Follow up.2'!AF:AF), "mm/yyyy"), "-")</f>
        <v>-</v>
      </c>
      <c r="AO1714" s="6"/>
      <c r="AP1714" s="3"/>
      <c r="AQ1714" s="3"/>
      <c r="AR1714" s="3"/>
      <c r="AS1714" s="3"/>
      <c r="AT1714" s="3"/>
      <c r="AU1714" s="3"/>
      <c r="AV1714" s="3"/>
      <c r="AW1714" s="3"/>
      <c r="AX1714" s="3"/>
      <c r="AY1714" s="3"/>
      <c r="AZ1714" s="3"/>
      <c r="BA1714" s="3"/>
      <c r="BB1714" s="3"/>
      <c r="BC1714" s="3"/>
      <c r="BD1714" s="3"/>
      <c r="BE1714" s="3"/>
      <c r="BF1714" s="3"/>
      <c r="BG1714" s="3"/>
      <c r="BH1714" s="3"/>
      <c r="BI1714" s="3"/>
    </row>
    <row r="1715" ht="12.75" customHeight="1">
      <c r="A1715" s="294"/>
      <c r="B1715" s="294"/>
      <c r="C1715" s="3"/>
      <c r="D1715" s="3"/>
      <c r="E1715" s="3"/>
      <c r="F1715" s="3"/>
      <c r="G1715" s="3"/>
      <c r="H1715" s="193"/>
      <c r="I1715" s="163"/>
      <c r="J1715" s="3"/>
      <c r="K1715" s="5"/>
      <c r="L1715" s="6"/>
      <c r="M1715" s="6"/>
      <c r="N1715" s="232"/>
      <c r="O1715" s="285"/>
      <c r="P1715" s="6"/>
      <c r="Q1715" s="6"/>
      <c r="R1715" s="6"/>
      <c r="S1715" s="6"/>
      <c r="T1715" s="6"/>
      <c r="U1715" s="6"/>
      <c r="V1715" s="6"/>
      <c r="W1715" s="6"/>
      <c r="X1715" s="6"/>
      <c r="Y1715" s="6"/>
      <c r="Z1715" s="38" t="str">
        <f t="array" ref="Z1715">IFERROR(xlookup(C:C,'Follow up.1'!A:A,'Follow up.1'!AF:AF),"-")</f>
        <v>-</v>
      </c>
      <c r="AA1715" s="6"/>
      <c r="AB1715" s="6"/>
      <c r="AC1715" s="6"/>
      <c r="AD1715" s="6"/>
      <c r="AE1715" s="6"/>
      <c r="AF1715" s="6"/>
      <c r="AG1715" s="6"/>
      <c r="AH1715" s="6"/>
      <c r="AI1715" s="6"/>
      <c r="AJ1715" s="6"/>
      <c r="AK1715" s="6"/>
      <c r="AL1715" s="6"/>
      <c r="AM1715" s="6"/>
      <c r="AN1715" s="39" t="str">
        <f t="array" ref="AN1715">IFNA(TEXT(XLOOKUP(C:C,'Follow up.2'!B:B,'Follow up.2'!AF:AF), "mm/yyyy"), "-")</f>
        <v>-</v>
      </c>
      <c r="AO1715" s="6"/>
      <c r="AP1715" s="3"/>
      <c r="AQ1715" s="3"/>
      <c r="AR1715" s="3"/>
      <c r="AS1715" s="3"/>
      <c r="AT1715" s="3"/>
      <c r="AU1715" s="3"/>
      <c r="AV1715" s="3"/>
      <c r="AW1715" s="3"/>
      <c r="AX1715" s="3"/>
      <c r="AY1715" s="3"/>
      <c r="AZ1715" s="3"/>
      <c r="BA1715" s="3"/>
      <c r="BB1715" s="3"/>
      <c r="BC1715" s="3"/>
      <c r="BD1715" s="3"/>
      <c r="BE1715" s="3"/>
      <c r="BF1715" s="3"/>
      <c r="BG1715" s="3"/>
      <c r="BH1715" s="3"/>
      <c r="BI1715" s="3"/>
    </row>
    <row r="1716" ht="12.75" customHeight="1">
      <c r="A1716" s="294"/>
      <c r="B1716" s="294"/>
      <c r="C1716" s="3"/>
      <c r="D1716" s="3"/>
      <c r="E1716" s="3"/>
      <c r="F1716" s="3"/>
      <c r="G1716" s="3"/>
      <c r="H1716" s="193"/>
      <c r="I1716" s="163"/>
      <c r="J1716" s="3"/>
      <c r="K1716" s="5"/>
      <c r="L1716" s="6"/>
      <c r="M1716" s="6"/>
      <c r="N1716" s="232"/>
      <c r="O1716" s="285"/>
      <c r="P1716" s="6"/>
      <c r="Q1716" s="6"/>
      <c r="R1716" s="6"/>
      <c r="S1716" s="6"/>
      <c r="T1716" s="6"/>
      <c r="U1716" s="6"/>
      <c r="V1716" s="6"/>
      <c r="W1716" s="6"/>
      <c r="X1716" s="6"/>
      <c r="Y1716" s="6"/>
      <c r="Z1716" s="38" t="str">
        <f t="array" ref="Z1716">IFERROR(xlookup(C:C,'Follow up.1'!A:A,'Follow up.1'!AF:AF),"-")</f>
        <v>-</v>
      </c>
      <c r="AA1716" s="6"/>
      <c r="AB1716" s="6"/>
      <c r="AC1716" s="6"/>
      <c r="AD1716" s="6"/>
      <c r="AE1716" s="6"/>
      <c r="AF1716" s="6"/>
      <c r="AG1716" s="6"/>
      <c r="AH1716" s="6"/>
      <c r="AI1716" s="6"/>
      <c r="AJ1716" s="6"/>
      <c r="AK1716" s="6"/>
      <c r="AL1716" s="6"/>
      <c r="AM1716" s="6"/>
      <c r="AN1716" s="39" t="str">
        <f t="array" ref="AN1716">IFNA(TEXT(XLOOKUP(C:C,'Follow up.2'!B:B,'Follow up.2'!AF:AF), "mm/yyyy"), "-")</f>
        <v>-</v>
      </c>
      <c r="AO1716" s="6"/>
      <c r="AP1716" s="3"/>
      <c r="AQ1716" s="3"/>
      <c r="AR1716" s="3"/>
      <c r="AS1716" s="3"/>
      <c r="AT1716" s="3"/>
      <c r="AU1716" s="3"/>
      <c r="AV1716" s="3"/>
      <c r="AW1716" s="3"/>
      <c r="AX1716" s="3"/>
      <c r="AY1716" s="3"/>
      <c r="AZ1716" s="3"/>
      <c r="BA1716" s="3"/>
      <c r="BB1716" s="3"/>
      <c r="BC1716" s="3"/>
      <c r="BD1716" s="3"/>
      <c r="BE1716" s="3"/>
      <c r="BF1716" s="3"/>
      <c r="BG1716" s="3"/>
      <c r="BH1716" s="3"/>
      <c r="BI1716" s="3"/>
    </row>
    <row r="1717" ht="12.75" customHeight="1">
      <c r="A1717" s="294"/>
      <c r="B1717" s="294"/>
      <c r="C1717" s="3"/>
      <c r="D1717" s="3"/>
      <c r="E1717" s="3"/>
      <c r="F1717" s="3"/>
      <c r="G1717" s="3"/>
      <c r="H1717" s="193"/>
      <c r="I1717" s="163"/>
      <c r="J1717" s="3"/>
      <c r="K1717" s="5"/>
      <c r="L1717" s="6"/>
      <c r="M1717" s="6"/>
      <c r="N1717" s="232"/>
      <c r="O1717" s="285"/>
      <c r="P1717" s="6"/>
      <c r="Q1717" s="6"/>
      <c r="R1717" s="6"/>
      <c r="S1717" s="6"/>
      <c r="T1717" s="6"/>
      <c r="U1717" s="6"/>
      <c r="V1717" s="6"/>
      <c r="W1717" s="6"/>
      <c r="X1717" s="6"/>
      <c r="Y1717" s="6"/>
      <c r="Z1717" s="38" t="str">
        <f t="array" ref="Z1717">IFERROR(xlookup(C:C,'Follow up.1'!A:A,'Follow up.1'!AF:AF),"-")</f>
        <v>-</v>
      </c>
      <c r="AA1717" s="6"/>
      <c r="AB1717" s="6"/>
      <c r="AC1717" s="6"/>
      <c r="AD1717" s="6"/>
      <c r="AE1717" s="6"/>
      <c r="AF1717" s="6"/>
      <c r="AG1717" s="6"/>
      <c r="AH1717" s="6"/>
      <c r="AI1717" s="6"/>
      <c r="AJ1717" s="6"/>
      <c r="AK1717" s="6"/>
      <c r="AL1717" s="6"/>
      <c r="AM1717" s="6"/>
      <c r="AN1717" s="39" t="str">
        <f t="array" ref="AN1717">IFNA(TEXT(XLOOKUP(C:C,'Follow up.2'!B:B,'Follow up.2'!AF:AF), "mm/yyyy"), "-")</f>
        <v>-</v>
      </c>
      <c r="AO1717" s="6"/>
      <c r="AP1717" s="3"/>
      <c r="AQ1717" s="3"/>
      <c r="AR1717" s="3"/>
      <c r="AS1717" s="3"/>
      <c r="AT1717" s="3"/>
      <c r="AU1717" s="3"/>
      <c r="AV1717" s="3"/>
      <c r="AW1717" s="3"/>
      <c r="AX1717" s="3"/>
      <c r="AY1717" s="3"/>
      <c r="AZ1717" s="3"/>
      <c r="BA1717" s="3"/>
      <c r="BB1717" s="3"/>
      <c r="BC1717" s="3"/>
      <c r="BD1717" s="3"/>
      <c r="BE1717" s="3"/>
      <c r="BF1717" s="3"/>
      <c r="BG1717" s="3"/>
      <c r="BH1717" s="3"/>
      <c r="BI1717" s="3"/>
    </row>
    <row r="1718" ht="12.75" customHeight="1">
      <c r="A1718" s="294"/>
      <c r="B1718" s="294"/>
      <c r="C1718" s="3"/>
      <c r="D1718" s="3"/>
      <c r="E1718" s="3"/>
      <c r="F1718" s="3"/>
      <c r="G1718" s="3"/>
      <c r="H1718" s="193"/>
      <c r="I1718" s="163"/>
      <c r="J1718" s="3"/>
      <c r="K1718" s="5"/>
      <c r="L1718" s="6"/>
      <c r="M1718" s="6"/>
      <c r="N1718" s="232"/>
      <c r="O1718" s="285"/>
      <c r="P1718" s="6"/>
      <c r="Q1718" s="6"/>
      <c r="R1718" s="6"/>
      <c r="S1718" s="6"/>
      <c r="T1718" s="6"/>
      <c r="U1718" s="6"/>
      <c r="V1718" s="6"/>
      <c r="W1718" s="6"/>
      <c r="X1718" s="6"/>
      <c r="Y1718" s="6"/>
      <c r="Z1718" s="38" t="str">
        <f t="array" ref="Z1718">IFERROR(xlookup(C:C,'Follow up.1'!A:A,'Follow up.1'!AF:AF),"-")</f>
        <v>-</v>
      </c>
      <c r="AA1718" s="6"/>
      <c r="AB1718" s="6"/>
      <c r="AC1718" s="6"/>
      <c r="AD1718" s="6"/>
      <c r="AE1718" s="6"/>
      <c r="AF1718" s="6"/>
      <c r="AG1718" s="6"/>
      <c r="AH1718" s="6"/>
      <c r="AI1718" s="6"/>
      <c r="AJ1718" s="6"/>
      <c r="AK1718" s="6"/>
      <c r="AL1718" s="6"/>
      <c r="AM1718" s="6"/>
      <c r="AN1718" s="39" t="str">
        <f t="array" ref="AN1718">IFNA(TEXT(XLOOKUP(C:C,'Follow up.2'!B:B,'Follow up.2'!AF:AF), "mm/yyyy"), "-")</f>
        <v>-</v>
      </c>
      <c r="AO1718" s="6"/>
      <c r="AP1718" s="3"/>
      <c r="AQ1718" s="3"/>
      <c r="AR1718" s="3"/>
      <c r="AS1718" s="3"/>
      <c r="AT1718" s="3"/>
      <c r="AU1718" s="3"/>
      <c r="AV1718" s="3"/>
      <c r="AW1718" s="3"/>
      <c r="AX1718" s="3"/>
      <c r="AY1718" s="3"/>
      <c r="AZ1718" s="3"/>
      <c r="BA1718" s="3"/>
      <c r="BB1718" s="3"/>
      <c r="BC1718" s="3"/>
      <c r="BD1718" s="3"/>
      <c r="BE1718" s="3"/>
      <c r="BF1718" s="3"/>
      <c r="BG1718" s="3"/>
      <c r="BH1718" s="3"/>
      <c r="BI1718" s="3"/>
    </row>
    <row r="1719" ht="12.75" customHeight="1">
      <c r="A1719" s="294"/>
      <c r="B1719" s="294"/>
      <c r="C1719" s="3"/>
      <c r="D1719" s="3"/>
      <c r="E1719" s="3"/>
      <c r="F1719" s="3"/>
      <c r="G1719" s="3"/>
      <c r="H1719" s="193"/>
      <c r="I1719" s="163"/>
      <c r="J1719" s="3"/>
      <c r="K1719" s="5"/>
      <c r="L1719" s="6"/>
      <c r="M1719" s="6"/>
      <c r="N1719" s="232"/>
      <c r="O1719" s="285"/>
      <c r="P1719" s="6"/>
      <c r="Q1719" s="6"/>
      <c r="R1719" s="6"/>
      <c r="S1719" s="6"/>
      <c r="T1719" s="6"/>
      <c r="U1719" s="6"/>
      <c r="V1719" s="6"/>
      <c r="W1719" s="6"/>
      <c r="X1719" s="6"/>
      <c r="Y1719" s="6"/>
      <c r="Z1719" s="38" t="str">
        <f t="array" ref="Z1719">IFERROR(xlookup(C:C,'Follow up.1'!A:A,'Follow up.1'!AF:AF),"-")</f>
        <v>-</v>
      </c>
      <c r="AA1719" s="6"/>
      <c r="AB1719" s="6"/>
      <c r="AC1719" s="6"/>
      <c r="AD1719" s="6"/>
      <c r="AE1719" s="6"/>
      <c r="AF1719" s="6"/>
      <c r="AG1719" s="6"/>
      <c r="AH1719" s="6"/>
      <c r="AI1719" s="6"/>
      <c r="AJ1719" s="6"/>
      <c r="AK1719" s="6"/>
      <c r="AL1719" s="6"/>
      <c r="AM1719" s="6"/>
      <c r="AN1719" s="39" t="str">
        <f t="array" ref="AN1719">IFNA(TEXT(XLOOKUP(C:C,'Follow up.2'!B:B,'Follow up.2'!AF:AF), "mm/yyyy"), "-")</f>
        <v>-</v>
      </c>
      <c r="AO1719" s="6"/>
      <c r="AP1719" s="3"/>
      <c r="AQ1719" s="3"/>
      <c r="AR1719" s="3"/>
      <c r="AS1719" s="3"/>
      <c r="AT1719" s="3"/>
      <c r="AU1719" s="3"/>
      <c r="AV1719" s="3"/>
      <c r="AW1719" s="3"/>
      <c r="AX1719" s="3"/>
      <c r="AY1719" s="3"/>
      <c r="AZ1719" s="3"/>
      <c r="BA1719" s="3"/>
      <c r="BB1719" s="3"/>
      <c r="BC1719" s="3"/>
      <c r="BD1719" s="3"/>
      <c r="BE1719" s="3"/>
      <c r="BF1719" s="3"/>
      <c r="BG1719" s="3"/>
      <c r="BH1719" s="3"/>
      <c r="BI1719" s="3"/>
    </row>
    <row r="1720" ht="12.75" customHeight="1">
      <c r="A1720" s="294"/>
      <c r="B1720" s="294"/>
      <c r="C1720" s="3"/>
      <c r="D1720" s="3"/>
      <c r="E1720" s="3"/>
      <c r="F1720" s="3"/>
      <c r="G1720" s="3"/>
      <c r="H1720" s="193"/>
      <c r="I1720" s="163"/>
      <c r="J1720" s="3"/>
      <c r="K1720" s="5"/>
      <c r="L1720" s="6"/>
      <c r="M1720" s="6"/>
      <c r="N1720" s="232"/>
      <c r="O1720" s="285"/>
      <c r="P1720" s="6"/>
      <c r="Q1720" s="6"/>
      <c r="R1720" s="6"/>
      <c r="S1720" s="6"/>
      <c r="T1720" s="6"/>
      <c r="U1720" s="6"/>
      <c r="V1720" s="6"/>
      <c r="W1720" s="6"/>
      <c r="X1720" s="6"/>
      <c r="Y1720" s="6"/>
      <c r="Z1720" s="38" t="str">
        <f t="array" ref="Z1720">IFERROR(xlookup(C:C,'Follow up.1'!A:A,'Follow up.1'!AF:AF),"-")</f>
        <v>-</v>
      </c>
      <c r="AA1720" s="6"/>
      <c r="AB1720" s="6"/>
      <c r="AC1720" s="6"/>
      <c r="AD1720" s="6"/>
      <c r="AE1720" s="6"/>
      <c r="AF1720" s="6"/>
      <c r="AG1720" s="6"/>
      <c r="AH1720" s="6"/>
      <c r="AI1720" s="6"/>
      <c r="AJ1720" s="6"/>
      <c r="AK1720" s="6"/>
      <c r="AL1720" s="6"/>
      <c r="AM1720" s="6"/>
      <c r="AN1720" s="39" t="str">
        <f t="array" ref="AN1720">IFNA(TEXT(XLOOKUP(C:C,'Follow up.2'!B:B,'Follow up.2'!AF:AF), "mm/yyyy"), "-")</f>
        <v>-</v>
      </c>
      <c r="AO1720" s="6"/>
      <c r="AP1720" s="3"/>
      <c r="AQ1720" s="3"/>
      <c r="AR1720" s="3"/>
      <c r="AS1720" s="3"/>
      <c r="AT1720" s="3"/>
      <c r="AU1720" s="3"/>
      <c r="AV1720" s="3"/>
      <c r="AW1720" s="3"/>
      <c r="AX1720" s="3"/>
      <c r="AY1720" s="3"/>
      <c r="AZ1720" s="3"/>
      <c r="BA1720" s="3"/>
      <c r="BB1720" s="3"/>
      <c r="BC1720" s="3"/>
      <c r="BD1720" s="3"/>
      <c r="BE1720" s="3"/>
      <c r="BF1720" s="3"/>
      <c r="BG1720" s="3"/>
      <c r="BH1720" s="3"/>
      <c r="BI1720" s="3"/>
    </row>
    <row r="1721" ht="12.75" customHeight="1">
      <c r="A1721" s="294"/>
      <c r="B1721" s="294"/>
      <c r="C1721" s="3"/>
      <c r="D1721" s="3"/>
      <c r="E1721" s="3"/>
      <c r="F1721" s="3"/>
      <c r="G1721" s="3"/>
      <c r="H1721" s="193"/>
      <c r="I1721" s="163"/>
      <c r="J1721" s="3"/>
      <c r="K1721" s="5"/>
      <c r="L1721" s="6"/>
      <c r="M1721" s="6"/>
      <c r="N1721" s="232"/>
      <c r="O1721" s="285"/>
      <c r="P1721" s="6"/>
      <c r="Q1721" s="6"/>
      <c r="R1721" s="6"/>
      <c r="S1721" s="6"/>
      <c r="T1721" s="6"/>
      <c r="U1721" s="6"/>
      <c r="V1721" s="6"/>
      <c r="W1721" s="6"/>
      <c r="X1721" s="6"/>
      <c r="Y1721" s="6"/>
      <c r="Z1721" s="38" t="str">
        <f t="array" ref="Z1721">IFERROR(xlookup(C:C,'Follow up.1'!A:A,'Follow up.1'!AF:AF),"-")</f>
        <v>-</v>
      </c>
      <c r="AA1721" s="6"/>
      <c r="AB1721" s="6"/>
      <c r="AC1721" s="6"/>
      <c r="AD1721" s="6"/>
      <c r="AE1721" s="6"/>
      <c r="AF1721" s="6"/>
      <c r="AG1721" s="6"/>
      <c r="AH1721" s="6"/>
      <c r="AI1721" s="6"/>
      <c r="AJ1721" s="6"/>
      <c r="AK1721" s="6"/>
      <c r="AL1721" s="6"/>
      <c r="AM1721" s="6"/>
      <c r="AN1721" s="39" t="str">
        <f t="array" ref="AN1721">IFNA(TEXT(XLOOKUP(C:C,'Follow up.2'!B:B,'Follow up.2'!AF:AF), "mm/yyyy"), "-")</f>
        <v>-</v>
      </c>
      <c r="AO1721" s="6"/>
      <c r="AP1721" s="3"/>
      <c r="AQ1721" s="3"/>
      <c r="AR1721" s="3"/>
      <c r="AS1721" s="3"/>
      <c r="AT1721" s="3"/>
      <c r="AU1721" s="3"/>
      <c r="AV1721" s="3"/>
      <c r="AW1721" s="3"/>
      <c r="AX1721" s="3"/>
      <c r="AY1721" s="3"/>
      <c r="AZ1721" s="3"/>
      <c r="BA1721" s="3"/>
      <c r="BB1721" s="3"/>
      <c r="BC1721" s="3"/>
      <c r="BD1721" s="3"/>
      <c r="BE1721" s="3"/>
      <c r="BF1721" s="3"/>
      <c r="BG1721" s="3"/>
      <c r="BH1721" s="3"/>
      <c r="BI1721" s="3"/>
    </row>
    <row r="1722" ht="12.75" customHeight="1">
      <c r="A1722" s="294"/>
      <c r="B1722" s="294"/>
      <c r="C1722" s="3"/>
      <c r="D1722" s="3"/>
      <c r="E1722" s="3"/>
      <c r="F1722" s="3"/>
      <c r="G1722" s="3"/>
      <c r="H1722" s="193"/>
      <c r="I1722" s="163"/>
      <c r="J1722" s="3"/>
      <c r="K1722" s="5"/>
      <c r="L1722" s="6"/>
      <c r="M1722" s="6"/>
      <c r="N1722" s="232"/>
      <c r="O1722" s="285"/>
      <c r="P1722" s="6"/>
      <c r="Q1722" s="6"/>
      <c r="R1722" s="6"/>
      <c r="S1722" s="6"/>
      <c r="T1722" s="6"/>
      <c r="U1722" s="6"/>
      <c r="V1722" s="6"/>
      <c r="W1722" s="6"/>
      <c r="X1722" s="6"/>
      <c r="Y1722" s="6"/>
      <c r="Z1722" s="38" t="str">
        <f t="array" ref="Z1722">IFERROR(xlookup(C:C,'Follow up.1'!A:A,'Follow up.1'!AF:AF),"-")</f>
        <v>-</v>
      </c>
      <c r="AA1722" s="6"/>
      <c r="AB1722" s="6"/>
      <c r="AC1722" s="6"/>
      <c r="AD1722" s="6"/>
      <c r="AE1722" s="6"/>
      <c r="AF1722" s="6"/>
      <c r="AG1722" s="6"/>
      <c r="AH1722" s="6"/>
      <c r="AI1722" s="6"/>
      <c r="AJ1722" s="6"/>
      <c r="AK1722" s="6"/>
      <c r="AL1722" s="6"/>
      <c r="AM1722" s="6"/>
      <c r="AN1722" s="39" t="str">
        <f t="array" ref="AN1722">IFNA(TEXT(XLOOKUP(C:C,'Follow up.2'!B:B,'Follow up.2'!AF:AF), "mm/yyyy"), "-")</f>
        <v>-</v>
      </c>
      <c r="AO1722" s="6"/>
      <c r="AP1722" s="3"/>
      <c r="AQ1722" s="3"/>
      <c r="AR1722" s="3"/>
      <c r="AS1722" s="3"/>
      <c r="AT1722" s="3"/>
      <c r="AU1722" s="3"/>
      <c r="AV1722" s="3"/>
      <c r="AW1722" s="3"/>
      <c r="AX1722" s="3"/>
      <c r="AY1722" s="3"/>
      <c r="AZ1722" s="3"/>
      <c r="BA1722" s="3"/>
      <c r="BB1722" s="3"/>
      <c r="BC1722" s="3"/>
      <c r="BD1722" s="3"/>
      <c r="BE1722" s="3"/>
      <c r="BF1722" s="3"/>
      <c r="BG1722" s="3"/>
      <c r="BH1722" s="3"/>
      <c r="BI1722" s="3"/>
    </row>
    <row r="1723" ht="12.75" customHeight="1">
      <c r="A1723" s="294"/>
      <c r="B1723" s="294"/>
      <c r="C1723" s="3"/>
      <c r="D1723" s="3"/>
      <c r="E1723" s="3"/>
      <c r="F1723" s="3"/>
      <c r="G1723" s="3"/>
      <c r="H1723" s="193"/>
      <c r="I1723" s="163"/>
      <c r="J1723" s="3"/>
      <c r="K1723" s="5"/>
      <c r="L1723" s="6"/>
      <c r="M1723" s="6"/>
      <c r="N1723" s="232"/>
      <c r="O1723" s="285"/>
      <c r="P1723" s="6"/>
      <c r="Q1723" s="6"/>
      <c r="R1723" s="6"/>
      <c r="S1723" s="6"/>
      <c r="T1723" s="6"/>
      <c r="U1723" s="6"/>
      <c r="V1723" s="6"/>
      <c r="W1723" s="6"/>
      <c r="X1723" s="6"/>
      <c r="Y1723" s="6"/>
      <c r="Z1723" s="38" t="str">
        <f t="array" ref="Z1723">IFERROR(xlookup(C:C,'Follow up.1'!A:A,'Follow up.1'!AF:AF),"-")</f>
        <v>-</v>
      </c>
      <c r="AA1723" s="6"/>
      <c r="AB1723" s="6"/>
      <c r="AC1723" s="6"/>
      <c r="AD1723" s="6"/>
      <c r="AE1723" s="6"/>
      <c r="AF1723" s="6"/>
      <c r="AG1723" s="6"/>
      <c r="AH1723" s="6"/>
      <c r="AI1723" s="6"/>
      <c r="AJ1723" s="6"/>
      <c r="AK1723" s="6"/>
      <c r="AL1723" s="6"/>
      <c r="AM1723" s="6"/>
      <c r="AN1723" s="39" t="str">
        <f t="array" ref="AN1723">IFNA(TEXT(XLOOKUP(C:C,'Follow up.2'!B:B,'Follow up.2'!AF:AF), "mm/yyyy"), "-")</f>
        <v>-</v>
      </c>
      <c r="AO1723" s="6"/>
      <c r="AP1723" s="3"/>
      <c r="AQ1723" s="3"/>
      <c r="AR1723" s="3"/>
      <c r="AS1723" s="3"/>
      <c r="AT1723" s="3"/>
      <c r="AU1723" s="3"/>
      <c r="AV1723" s="3"/>
      <c r="AW1723" s="3"/>
      <c r="AX1723" s="3"/>
      <c r="AY1723" s="3"/>
      <c r="AZ1723" s="3"/>
      <c r="BA1723" s="3"/>
      <c r="BB1723" s="3"/>
      <c r="BC1723" s="3"/>
      <c r="BD1723" s="3"/>
      <c r="BE1723" s="3"/>
      <c r="BF1723" s="3"/>
      <c r="BG1723" s="3"/>
      <c r="BH1723" s="3"/>
      <c r="BI1723" s="3"/>
    </row>
    <row r="1724" ht="12.75" customHeight="1">
      <c r="A1724" s="294"/>
      <c r="B1724" s="294"/>
      <c r="C1724" s="3"/>
      <c r="D1724" s="3"/>
      <c r="E1724" s="3"/>
      <c r="F1724" s="3"/>
      <c r="G1724" s="3"/>
      <c r="H1724" s="193"/>
      <c r="I1724" s="163"/>
      <c r="J1724" s="3"/>
      <c r="K1724" s="5"/>
      <c r="L1724" s="6"/>
      <c r="M1724" s="6"/>
      <c r="N1724" s="232"/>
      <c r="O1724" s="285"/>
      <c r="P1724" s="6"/>
      <c r="Q1724" s="6"/>
      <c r="R1724" s="6"/>
      <c r="S1724" s="6"/>
      <c r="T1724" s="6"/>
      <c r="U1724" s="6"/>
      <c r="V1724" s="6"/>
      <c r="W1724" s="6"/>
      <c r="X1724" s="6"/>
      <c r="Y1724" s="6"/>
      <c r="Z1724" s="38" t="str">
        <f t="array" ref="Z1724">IFERROR(xlookup(C:C,'Follow up.1'!A:A,'Follow up.1'!AF:AF),"-")</f>
        <v>-</v>
      </c>
      <c r="AA1724" s="6"/>
      <c r="AB1724" s="6"/>
      <c r="AC1724" s="6"/>
      <c r="AD1724" s="6"/>
      <c r="AE1724" s="6"/>
      <c r="AF1724" s="6"/>
      <c r="AG1724" s="6"/>
      <c r="AH1724" s="6"/>
      <c r="AI1724" s="6"/>
      <c r="AJ1724" s="6"/>
      <c r="AK1724" s="6"/>
      <c r="AL1724" s="6"/>
      <c r="AM1724" s="6"/>
      <c r="AN1724" s="39" t="str">
        <f t="array" ref="AN1724">IFNA(TEXT(XLOOKUP(C:C,'Follow up.2'!B:B,'Follow up.2'!AF:AF), "mm/yyyy"), "-")</f>
        <v>-</v>
      </c>
      <c r="AO1724" s="6"/>
      <c r="AP1724" s="3"/>
      <c r="AQ1724" s="3"/>
      <c r="AR1724" s="3"/>
      <c r="AS1724" s="3"/>
      <c r="AT1724" s="3"/>
      <c r="AU1724" s="3"/>
      <c r="AV1724" s="3"/>
      <c r="AW1724" s="3"/>
      <c r="AX1724" s="3"/>
      <c r="AY1724" s="3"/>
      <c r="AZ1724" s="3"/>
      <c r="BA1724" s="3"/>
      <c r="BB1724" s="3"/>
      <c r="BC1724" s="3"/>
      <c r="BD1724" s="3"/>
      <c r="BE1724" s="3"/>
      <c r="BF1724" s="3"/>
      <c r="BG1724" s="3"/>
      <c r="BH1724" s="3"/>
      <c r="BI1724" s="3"/>
    </row>
    <row r="1725" ht="12.75" customHeight="1">
      <c r="A1725" s="294"/>
      <c r="B1725" s="294"/>
      <c r="C1725" s="3"/>
      <c r="D1725" s="3"/>
      <c r="E1725" s="3"/>
      <c r="F1725" s="3"/>
      <c r="G1725" s="3"/>
      <c r="H1725" s="193"/>
      <c r="I1725" s="163"/>
      <c r="J1725" s="3"/>
      <c r="K1725" s="5"/>
      <c r="L1725" s="6"/>
      <c r="M1725" s="6"/>
      <c r="N1725" s="232"/>
      <c r="O1725" s="285"/>
      <c r="P1725" s="6"/>
      <c r="Q1725" s="6"/>
      <c r="R1725" s="6"/>
      <c r="S1725" s="6"/>
      <c r="T1725" s="6"/>
      <c r="U1725" s="6"/>
      <c r="V1725" s="6"/>
      <c r="W1725" s="6"/>
      <c r="X1725" s="6"/>
      <c r="Y1725" s="6"/>
      <c r="Z1725" s="38" t="str">
        <f t="array" ref="Z1725">IFERROR(xlookup(C:C,'Follow up.1'!A:A,'Follow up.1'!AF:AF),"-")</f>
        <v>-</v>
      </c>
      <c r="AA1725" s="6"/>
      <c r="AB1725" s="6"/>
      <c r="AC1725" s="6"/>
      <c r="AD1725" s="6"/>
      <c r="AE1725" s="6"/>
      <c r="AF1725" s="6"/>
      <c r="AG1725" s="6"/>
      <c r="AH1725" s="6"/>
      <c r="AI1725" s="6"/>
      <c r="AJ1725" s="6"/>
      <c r="AK1725" s="6"/>
      <c r="AL1725" s="6"/>
      <c r="AM1725" s="6"/>
      <c r="AN1725" s="39" t="str">
        <f t="array" ref="AN1725">IFNA(TEXT(XLOOKUP(C:C,'Follow up.2'!B:B,'Follow up.2'!AF:AF), "mm/yyyy"), "-")</f>
        <v>-</v>
      </c>
      <c r="AO1725" s="6"/>
      <c r="AP1725" s="3"/>
      <c r="AQ1725" s="3"/>
      <c r="AR1725" s="3"/>
      <c r="AS1725" s="3"/>
      <c r="AT1725" s="3"/>
      <c r="AU1725" s="3"/>
      <c r="AV1725" s="3"/>
      <c r="AW1725" s="3"/>
      <c r="AX1725" s="3"/>
      <c r="AY1725" s="3"/>
      <c r="AZ1725" s="3"/>
      <c r="BA1725" s="3"/>
      <c r="BB1725" s="3"/>
      <c r="BC1725" s="3"/>
      <c r="BD1725" s="3"/>
      <c r="BE1725" s="3"/>
      <c r="BF1725" s="3"/>
      <c r="BG1725" s="3"/>
      <c r="BH1725" s="3"/>
      <c r="BI1725" s="3"/>
    </row>
    <row r="1726" ht="12.75" customHeight="1">
      <c r="A1726" s="294"/>
      <c r="B1726" s="294"/>
      <c r="C1726" s="3"/>
      <c r="D1726" s="3"/>
      <c r="E1726" s="3"/>
      <c r="F1726" s="3"/>
      <c r="G1726" s="3"/>
      <c r="H1726" s="193"/>
      <c r="I1726" s="163"/>
      <c r="J1726" s="3"/>
      <c r="K1726" s="5"/>
      <c r="L1726" s="6"/>
      <c r="M1726" s="6"/>
      <c r="N1726" s="232"/>
      <c r="O1726" s="285"/>
      <c r="P1726" s="6"/>
      <c r="Q1726" s="6"/>
      <c r="R1726" s="6"/>
      <c r="S1726" s="6"/>
      <c r="T1726" s="6"/>
      <c r="U1726" s="6"/>
      <c r="V1726" s="6"/>
      <c r="W1726" s="6"/>
      <c r="X1726" s="6"/>
      <c r="Y1726" s="6"/>
      <c r="Z1726" s="38" t="str">
        <f t="array" ref="Z1726">IFERROR(xlookup(C:C,'Follow up.1'!A:A,'Follow up.1'!AF:AF),"-")</f>
        <v>-</v>
      </c>
      <c r="AA1726" s="6"/>
      <c r="AB1726" s="6"/>
      <c r="AC1726" s="6"/>
      <c r="AD1726" s="6"/>
      <c r="AE1726" s="6"/>
      <c r="AF1726" s="6"/>
      <c r="AG1726" s="6"/>
      <c r="AH1726" s="6"/>
      <c r="AI1726" s="6"/>
      <c r="AJ1726" s="6"/>
      <c r="AK1726" s="6"/>
      <c r="AL1726" s="6"/>
      <c r="AM1726" s="6"/>
      <c r="AN1726" s="39" t="str">
        <f t="array" ref="AN1726">IFNA(TEXT(XLOOKUP(C:C,'Follow up.2'!B:B,'Follow up.2'!AF:AF), "mm/yyyy"), "-")</f>
        <v>-</v>
      </c>
      <c r="AO1726" s="6"/>
      <c r="AP1726" s="3"/>
      <c r="AQ1726" s="3"/>
      <c r="AR1726" s="3"/>
      <c r="AS1726" s="3"/>
      <c r="AT1726" s="3"/>
      <c r="AU1726" s="3"/>
      <c r="AV1726" s="3"/>
      <c r="AW1726" s="3"/>
      <c r="AX1726" s="3"/>
      <c r="AY1726" s="3"/>
      <c r="AZ1726" s="3"/>
      <c r="BA1726" s="3"/>
      <c r="BB1726" s="3"/>
      <c r="BC1726" s="3"/>
      <c r="BD1726" s="3"/>
      <c r="BE1726" s="3"/>
      <c r="BF1726" s="3"/>
      <c r="BG1726" s="3"/>
      <c r="BH1726" s="3"/>
      <c r="BI1726" s="3"/>
    </row>
    <row r="1727" ht="12.75" customHeight="1">
      <c r="A1727" s="294"/>
      <c r="B1727" s="294"/>
      <c r="C1727" s="3"/>
      <c r="D1727" s="3"/>
      <c r="E1727" s="3"/>
      <c r="F1727" s="3"/>
      <c r="G1727" s="3"/>
      <c r="H1727" s="193"/>
      <c r="I1727" s="163"/>
      <c r="J1727" s="3"/>
      <c r="K1727" s="5"/>
      <c r="L1727" s="6"/>
      <c r="M1727" s="6"/>
      <c r="N1727" s="232"/>
      <c r="O1727" s="285"/>
      <c r="P1727" s="6"/>
      <c r="Q1727" s="6"/>
      <c r="R1727" s="6"/>
      <c r="S1727" s="6"/>
      <c r="T1727" s="6"/>
      <c r="U1727" s="6"/>
      <c r="V1727" s="6"/>
      <c r="W1727" s="6"/>
      <c r="X1727" s="6"/>
      <c r="Y1727" s="6"/>
      <c r="Z1727" s="38" t="str">
        <f t="array" ref="Z1727">IFERROR(xlookup(C:C,'Follow up.1'!A:A,'Follow up.1'!AF:AF),"-")</f>
        <v>-</v>
      </c>
      <c r="AA1727" s="6"/>
      <c r="AB1727" s="6"/>
      <c r="AC1727" s="6"/>
      <c r="AD1727" s="6"/>
      <c r="AE1727" s="6"/>
      <c r="AF1727" s="6"/>
      <c r="AG1727" s="6"/>
      <c r="AH1727" s="6"/>
      <c r="AI1727" s="6"/>
      <c r="AJ1727" s="6"/>
      <c r="AK1727" s="6"/>
      <c r="AL1727" s="6"/>
      <c r="AM1727" s="6"/>
      <c r="AN1727" s="39" t="str">
        <f t="array" ref="AN1727">IFNA(TEXT(XLOOKUP(C:C,'Follow up.2'!B:B,'Follow up.2'!AF:AF), "mm/yyyy"), "-")</f>
        <v>-</v>
      </c>
      <c r="AO1727" s="6"/>
      <c r="AP1727" s="3"/>
      <c r="AQ1727" s="3"/>
      <c r="AR1727" s="3"/>
      <c r="AS1727" s="3"/>
      <c r="AT1727" s="3"/>
      <c r="AU1727" s="3"/>
      <c r="AV1727" s="3"/>
      <c r="AW1727" s="3"/>
      <c r="AX1727" s="3"/>
      <c r="AY1727" s="3"/>
      <c r="AZ1727" s="3"/>
      <c r="BA1727" s="3"/>
      <c r="BB1727" s="3"/>
      <c r="BC1727" s="3"/>
      <c r="BD1727" s="3"/>
      <c r="BE1727" s="3"/>
      <c r="BF1727" s="3"/>
      <c r="BG1727" s="3"/>
      <c r="BH1727" s="3"/>
      <c r="BI1727" s="3"/>
    </row>
    <row r="1728" ht="12.75" customHeight="1">
      <c r="A1728" s="294"/>
      <c r="B1728" s="294"/>
      <c r="C1728" s="3"/>
      <c r="D1728" s="3"/>
      <c r="E1728" s="3"/>
      <c r="F1728" s="3"/>
      <c r="G1728" s="3"/>
      <c r="H1728" s="193"/>
      <c r="I1728" s="163"/>
      <c r="J1728" s="3"/>
      <c r="K1728" s="5"/>
      <c r="L1728" s="6"/>
      <c r="M1728" s="6"/>
      <c r="N1728" s="232"/>
      <c r="O1728" s="285"/>
      <c r="P1728" s="6"/>
      <c r="Q1728" s="6"/>
      <c r="R1728" s="6"/>
      <c r="S1728" s="6"/>
      <c r="T1728" s="6"/>
      <c r="U1728" s="6"/>
      <c r="V1728" s="6"/>
      <c r="W1728" s="6"/>
      <c r="X1728" s="6"/>
      <c r="Y1728" s="6"/>
      <c r="Z1728" s="38" t="str">
        <f t="array" ref="Z1728">IFERROR(xlookup(C:C,'Follow up.1'!A:A,'Follow up.1'!AF:AF),"-")</f>
        <v>-</v>
      </c>
      <c r="AA1728" s="6"/>
      <c r="AB1728" s="6"/>
      <c r="AC1728" s="6"/>
      <c r="AD1728" s="6"/>
      <c r="AE1728" s="6"/>
      <c r="AF1728" s="6"/>
      <c r="AG1728" s="6"/>
      <c r="AH1728" s="6"/>
      <c r="AI1728" s="6"/>
      <c r="AJ1728" s="6"/>
      <c r="AK1728" s="6"/>
      <c r="AL1728" s="6"/>
      <c r="AM1728" s="6"/>
      <c r="AN1728" s="39" t="str">
        <f t="array" ref="AN1728">IFNA(TEXT(XLOOKUP(C:C,'Follow up.2'!B:B,'Follow up.2'!AF:AF), "mm/yyyy"), "-")</f>
        <v>-</v>
      </c>
      <c r="AO1728" s="6"/>
      <c r="AP1728" s="3"/>
      <c r="AQ1728" s="3"/>
      <c r="AR1728" s="3"/>
      <c r="AS1728" s="3"/>
      <c r="AT1728" s="3"/>
      <c r="AU1728" s="3"/>
      <c r="AV1728" s="3"/>
      <c r="AW1728" s="3"/>
      <c r="AX1728" s="3"/>
      <c r="AY1728" s="3"/>
      <c r="AZ1728" s="3"/>
      <c r="BA1728" s="3"/>
      <c r="BB1728" s="3"/>
      <c r="BC1728" s="3"/>
      <c r="BD1728" s="3"/>
      <c r="BE1728" s="3"/>
      <c r="BF1728" s="3"/>
      <c r="BG1728" s="3"/>
      <c r="BH1728" s="3"/>
      <c r="BI1728" s="3"/>
    </row>
    <row r="1729" ht="12.75" customHeight="1">
      <c r="A1729" s="294"/>
      <c r="B1729" s="294"/>
      <c r="C1729" s="3"/>
      <c r="D1729" s="3"/>
      <c r="E1729" s="3"/>
      <c r="F1729" s="3"/>
      <c r="G1729" s="3"/>
      <c r="H1729" s="193"/>
      <c r="I1729" s="163"/>
      <c r="J1729" s="3"/>
      <c r="K1729" s="5"/>
      <c r="L1729" s="6"/>
      <c r="M1729" s="6"/>
      <c r="N1729" s="232"/>
      <c r="O1729" s="285"/>
      <c r="P1729" s="6"/>
      <c r="Q1729" s="6"/>
      <c r="R1729" s="6"/>
      <c r="S1729" s="6"/>
      <c r="T1729" s="6"/>
      <c r="U1729" s="6"/>
      <c r="V1729" s="6"/>
      <c r="W1729" s="6"/>
      <c r="X1729" s="6"/>
      <c r="Y1729" s="6"/>
      <c r="Z1729" s="38" t="str">
        <f t="array" ref="Z1729">IFERROR(xlookup(C:C,'Follow up.1'!A:A,'Follow up.1'!AF:AF),"-")</f>
        <v>-</v>
      </c>
      <c r="AA1729" s="6"/>
      <c r="AB1729" s="6"/>
      <c r="AC1729" s="6"/>
      <c r="AD1729" s="6"/>
      <c r="AE1729" s="6"/>
      <c r="AF1729" s="6"/>
      <c r="AG1729" s="6"/>
      <c r="AH1729" s="6"/>
      <c r="AI1729" s="6"/>
      <c r="AJ1729" s="6"/>
      <c r="AK1729" s="6"/>
      <c r="AL1729" s="6"/>
      <c r="AM1729" s="6"/>
      <c r="AN1729" s="39" t="str">
        <f t="array" ref="AN1729">IFNA(TEXT(XLOOKUP(C:C,'Follow up.2'!B:B,'Follow up.2'!AF:AF), "mm/yyyy"), "-")</f>
        <v>-</v>
      </c>
      <c r="AO1729" s="6"/>
      <c r="AP1729" s="3"/>
      <c r="AQ1729" s="3"/>
      <c r="AR1729" s="3"/>
      <c r="AS1729" s="3"/>
      <c r="AT1729" s="3"/>
      <c r="AU1729" s="3"/>
      <c r="AV1729" s="3"/>
      <c r="AW1729" s="3"/>
      <c r="AX1729" s="3"/>
      <c r="AY1729" s="3"/>
      <c r="AZ1729" s="3"/>
      <c r="BA1729" s="3"/>
      <c r="BB1729" s="3"/>
      <c r="BC1729" s="3"/>
      <c r="BD1729" s="3"/>
      <c r="BE1729" s="3"/>
      <c r="BF1729" s="3"/>
      <c r="BG1729" s="3"/>
      <c r="BH1729" s="3"/>
      <c r="BI1729" s="3"/>
    </row>
    <row r="1730" ht="12.75" customHeight="1">
      <c r="A1730" s="294"/>
      <c r="B1730" s="294"/>
      <c r="C1730" s="3"/>
      <c r="D1730" s="3"/>
      <c r="E1730" s="3"/>
      <c r="F1730" s="3"/>
      <c r="G1730" s="3"/>
      <c r="H1730" s="193"/>
      <c r="I1730" s="163"/>
      <c r="J1730" s="3"/>
      <c r="K1730" s="5"/>
      <c r="L1730" s="6"/>
      <c r="M1730" s="6"/>
      <c r="N1730" s="232"/>
      <c r="O1730" s="285"/>
      <c r="P1730" s="6"/>
      <c r="Q1730" s="6"/>
      <c r="R1730" s="6"/>
      <c r="S1730" s="6"/>
      <c r="T1730" s="6"/>
      <c r="U1730" s="6"/>
      <c r="V1730" s="6"/>
      <c r="W1730" s="6"/>
      <c r="X1730" s="6"/>
      <c r="Y1730" s="6"/>
      <c r="Z1730" s="38" t="str">
        <f t="array" ref="Z1730">IFERROR(xlookup(C:C,'Follow up.1'!A:A,'Follow up.1'!AF:AF),"-")</f>
        <v>-</v>
      </c>
      <c r="AA1730" s="6"/>
      <c r="AB1730" s="6"/>
      <c r="AC1730" s="6"/>
      <c r="AD1730" s="6"/>
      <c r="AE1730" s="6"/>
      <c r="AF1730" s="6"/>
      <c r="AG1730" s="6"/>
      <c r="AH1730" s="6"/>
      <c r="AI1730" s="6"/>
      <c r="AJ1730" s="6"/>
      <c r="AK1730" s="6"/>
      <c r="AL1730" s="6"/>
      <c r="AM1730" s="6"/>
      <c r="AN1730" s="39" t="str">
        <f t="array" ref="AN1730">IFNA(TEXT(XLOOKUP(C:C,'Follow up.2'!B:B,'Follow up.2'!AF:AF), "mm/yyyy"), "-")</f>
        <v>-</v>
      </c>
      <c r="AO1730" s="6"/>
      <c r="AP1730" s="3"/>
      <c r="AQ1730" s="3"/>
      <c r="AR1730" s="3"/>
      <c r="AS1730" s="3"/>
      <c r="AT1730" s="3"/>
      <c r="AU1730" s="3"/>
      <c r="AV1730" s="3"/>
      <c r="AW1730" s="3"/>
      <c r="AX1730" s="3"/>
      <c r="AY1730" s="3"/>
      <c r="AZ1730" s="3"/>
      <c r="BA1730" s="3"/>
      <c r="BB1730" s="3"/>
      <c r="BC1730" s="3"/>
      <c r="BD1730" s="3"/>
      <c r="BE1730" s="3"/>
      <c r="BF1730" s="3"/>
      <c r="BG1730" s="3"/>
      <c r="BH1730" s="3"/>
      <c r="BI1730" s="3"/>
    </row>
    <row r="1731" ht="12.75" customHeight="1">
      <c r="A1731" s="294"/>
      <c r="B1731" s="294"/>
      <c r="C1731" s="3"/>
      <c r="D1731" s="3"/>
      <c r="E1731" s="3"/>
      <c r="F1731" s="3"/>
      <c r="G1731" s="3"/>
      <c r="H1731" s="193"/>
      <c r="I1731" s="163"/>
      <c r="J1731" s="3"/>
      <c r="K1731" s="5"/>
      <c r="L1731" s="6"/>
      <c r="M1731" s="6"/>
      <c r="N1731" s="232"/>
      <c r="O1731" s="285"/>
      <c r="P1731" s="6"/>
      <c r="Q1731" s="6"/>
      <c r="R1731" s="6"/>
      <c r="S1731" s="6"/>
      <c r="T1731" s="6"/>
      <c r="U1731" s="6"/>
      <c r="V1731" s="6"/>
      <c r="W1731" s="6"/>
      <c r="X1731" s="6"/>
      <c r="Y1731" s="6"/>
      <c r="Z1731" s="38" t="str">
        <f t="array" ref="Z1731">IFERROR(xlookup(C:C,'Follow up.1'!A:A,'Follow up.1'!AF:AF),"-")</f>
        <v>-</v>
      </c>
      <c r="AA1731" s="6"/>
      <c r="AB1731" s="6"/>
      <c r="AC1731" s="6"/>
      <c r="AD1731" s="6"/>
      <c r="AE1731" s="6"/>
      <c r="AF1731" s="6"/>
      <c r="AG1731" s="6"/>
      <c r="AH1731" s="6"/>
      <c r="AI1731" s="6"/>
      <c r="AJ1731" s="6"/>
      <c r="AK1731" s="6"/>
      <c r="AL1731" s="6"/>
      <c r="AM1731" s="6"/>
      <c r="AN1731" s="39" t="str">
        <f t="array" ref="AN1731">IFNA(TEXT(XLOOKUP(C:C,'Follow up.2'!B:B,'Follow up.2'!AF:AF), "mm/yyyy"), "-")</f>
        <v>-</v>
      </c>
      <c r="AO1731" s="6"/>
      <c r="AP1731" s="3"/>
      <c r="AQ1731" s="3"/>
      <c r="AR1731" s="3"/>
      <c r="AS1731" s="3"/>
      <c r="AT1731" s="3"/>
      <c r="AU1731" s="3"/>
      <c r="AV1731" s="3"/>
      <c r="AW1731" s="3"/>
      <c r="AX1731" s="3"/>
      <c r="AY1731" s="3"/>
      <c r="AZ1731" s="3"/>
      <c r="BA1731" s="3"/>
      <c r="BB1731" s="3"/>
      <c r="BC1731" s="3"/>
      <c r="BD1731" s="3"/>
      <c r="BE1731" s="3"/>
      <c r="BF1731" s="3"/>
      <c r="BG1731" s="3"/>
      <c r="BH1731" s="3"/>
      <c r="BI1731" s="3"/>
    </row>
    <row r="1732" ht="12.75" customHeight="1">
      <c r="A1732" s="294"/>
      <c r="B1732" s="294"/>
      <c r="C1732" s="3"/>
      <c r="D1732" s="3"/>
      <c r="E1732" s="3"/>
      <c r="F1732" s="3"/>
      <c r="G1732" s="3"/>
      <c r="H1732" s="193"/>
      <c r="I1732" s="163"/>
      <c r="J1732" s="3"/>
      <c r="K1732" s="5"/>
      <c r="L1732" s="6"/>
      <c r="M1732" s="6"/>
      <c r="N1732" s="232"/>
      <c r="O1732" s="285"/>
      <c r="P1732" s="6"/>
      <c r="Q1732" s="6"/>
      <c r="R1732" s="6"/>
      <c r="S1732" s="6"/>
      <c r="T1732" s="6"/>
      <c r="U1732" s="6"/>
      <c r="V1732" s="6"/>
      <c r="W1732" s="6"/>
      <c r="X1732" s="6"/>
      <c r="Y1732" s="6"/>
      <c r="Z1732" s="38" t="str">
        <f t="array" ref="Z1732">IFERROR(xlookup(C:C,'Follow up.1'!A:A,'Follow up.1'!AF:AF),"-")</f>
        <v>-</v>
      </c>
      <c r="AA1732" s="6"/>
      <c r="AB1732" s="6"/>
      <c r="AC1732" s="6"/>
      <c r="AD1732" s="6"/>
      <c r="AE1732" s="6"/>
      <c r="AF1732" s="6"/>
      <c r="AG1732" s="6"/>
      <c r="AH1732" s="6"/>
      <c r="AI1732" s="6"/>
      <c r="AJ1732" s="6"/>
      <c r="AK1732" s="6"/>
      <c r="AL1732" s="6"/>
      <c r="AM1732" s="6"/>
      <c r="AN1732" s="39" t="str">
        <f t="array" ref="AN1732">IFNA(TEXT(XLOOKUP(C:C,'Follow up.2'!B:B,'Follow up.2'!AF:AF), "mm/yyyy"), "-")</f>
        <v>-</v>
      </c>
      <c r="AO1732" s="6"/>
      <c r="AP1732" s="3"/>
      <c r="AQ1732" s="3"/>
      <c r="AR1732" s="3"/>
      <c r="AS1732" s="3"/>
      <c r="AT1732" s="3"/>
      <c r="AU1732" s="3"/>
      <c r="AV1732" s="3"/>
      <c r="AW1732" s="3"/>
      <c r="AX1732" s="3"/>
      <c r="AY1732" s="3"/>
      <c r="AZ1732" s="3"/>
      <c r="BA1732" s="3"/>
      <c r="BB1732" s="3"/>
      <c r="BC1732" s="3"/>
      <c r="BD1732" s="3"/>
      <c r="BE1732" s="3"/>
      <c r="BF1732" s="3"/>
      <c r="BG1732" s="3"/>
      <c r="BH1732" s="3"/>
      <c r="BI1732" s="3"/>
    </row>
    <row r="1733" ht="12.75" customHeight="1">
      <c r="A1733" s="294"/>
      <c r="B1733" s="294"/>
      <c r="C1733" s="3"/>
      <c r="D1733" s="3"/>
      <c r="E1733" s="3"/>
      <c r="F1733" s="3"/>
      <c r="G1733" s="3"/>
      <c r="H1733" s="193"/>
      <c r="I1733" s="163"/>
      <c r="J1733" s="3"/>
      <c r="K1733" s="5"/>
      <c r="L1733" s="6"/>
      <c r="M1733" s="6"/>
      <c r="N1733" s="232"/>
      <c r="O1733" s="285"/>
      <c r="P1733" s="6"/>
      <c r="Q1733" s="6"/>
      <c r="R1733" s="6"/>
      <c r="S1733" s="6"/>
      <c r="T1733" s="6"/>
      <c r="U1733" s="6"/>
      <c r="V1733" s="6"/>
      <c r="W1733" s="6"/>
      <c r="X1733" s="6"/>
      <c r="Y1733" s="6"/>
      <c r="Z1733" s="38" t="str">
        <f t="array" ref="Z1733">IFERROR(xlookup(C:C,'Follow up.1'!A:A,'Follow up.1'!AF:AF),"-")</f>
        <v>-</v>
      </c>
      <c r="AA1733" s="6"/>
      <c r="AB1733" s="6"/>
      <c r="AC1733" s="6"/>
      <c r="AD1733" s="6"/>
      <c r="AE1733" s="6"/>
      <c r="AF1733" s="6"/>
      <c r="AG1733" s="6"/>
      <c r="AH1733" s="6"/>
      <c r="AI1733" s="6"/>
      <c r="AJ1733" s="6"/>
      <c r="AK1733" s="6"/>
      <c r="AL1733" s="6"/>
      <c r="AM1733" s="6"/>
      <c r="AN1733" s="39" t="str">
        <f t="array" ref="AN1733">IFNA(TEXT(XLOOKUP(C:C,'Follow up.2'!B:B,'Follow up.2'!AF:AF), "mm/yyyy"), "-")</f>
        <v>-</v>
      </c>
      <c r="AO1733" s="6"/>
      <c r="AP1733" s="3"/>
      <c r="AQ1733" s="3"/>
      <c r="AR1733" s="3"/>
      <c r="AS1733" s="3"/>
      <c r="AT1733" s="3"/>
      <c r="AU1733" s="3"/>
      <c r="AV1733" s="3"/>
      <c r="AW1733" s="3"/>
      <c r="AX1733" s="3"/>
      <c r="AY1733" s="3"/>
      <c r="AZ1733" s="3"/>
      <c r="BA1733" s="3"/>
      <c r="BB1733" s="3"/>
      <c r="BC1733" s="3"/>
      <c r="BD1733" s="3"/>
      <c r="BE1733" s="3"/>
      <c r="BF1733" s="3"/>
      <c r="BG1733" s="3"/>
      <c r="BH1733" s="3"/>
      <c r="BI1733" s="3"/>
    </row>
    <row r="1734" ht="12.75" customHeight="1">
      <c r="A1734" s="294"/>
      <c r="B1734" s="294"/>
      <c r="C1734" s="3"/>
      <c r="D1734" s="3"/>
      <c r="E1734" s="3"/>
      <c r="F1734" s="3"/>
      <c r="G1734" s="3"/>
      <c r="H1734" s="193"/>
      <c r="I1734" s="163"/>
      <c r="J1734" s="3"/>
      <c r="K1734" s="5"/>
      <c r="L1734" s="6"/>
      <c r="M1734" s="6"/>
      <c r="N1734" s="232"/>
      <c r="O1734" s="285"/>
      <c r="P1734" s="6"/>
      <c r="Q1734" s="6"/>
      <c r="R1734" s="6"/>
      <c r="S1734" s="6"/>
      <c r="T1734" s="6"/>
      <c r="U1734" s="6"/>
      <c r="V1734" s="6"/>
      <c r="W1734" s="6"/>
      <c r="X1734" s="6"/>
      <c r="Y1734" s="6"/>
      <c r="Z1734" s="38" t="str">
        <f t="array" ref="Z1734">IFERROR(xlookup(C:C,'Follow up.1'!A:A,'Follow up.1'!AF:AF),"-")</f>
        <v>-</v>
      </c>
      <c r="AA1734" s="6"/>
      <c r="AB1734" s="6"/>
      <c r="AC1734" s="6"/>
      <c r="AD1734" s="6"/>
      <c r="AE1734" s="6"/>
      <c r="AF1734" s="6"/>
      <c r="AG1734" s="6"/>
      <c r="AH1734" s="6"/>
      <c r="AI1734" s="6"/>
      <c r="AJ1734" s="6"/>
      <c r="AK1734" s="6"/>
      <c r="AL1734" s="6"/>
      <c r="AM1734" s="6"/>
      <c r="AN1734" s="39" t="str">
        <f t="array" ref="AN1734">IFNA(TEXT(XLOOKUP(C:C,'Follow up.2'!B:B,'Follow up.2'!AF:AF), "mm/yyyy"), "-")</f>
        <v>-</v>
      </c>
      <c r="AO1734" s="6"/>
      <c r="AP1734" s="3"/>
      <c r="AQ1734" s="3"/>
      <c r="AR1734" s="3"/>
      <c r="AS1734" s="3"/>
      <c r="AT1734" s="3"/>
      <c r="AU1734" s="3"/>
      <c r="AV1734" s="3"/>
      <c r="AW1734" s="3"/>
      <c r="AX1734" s="3"/>
      <c r="AY1734" s="3"/>
      <c r="AZ1734" s="3"/>
      <c r="BA1734" s="3"/>
      <c r="BB1734" s="3"/>
      <c r="BC1734" s="3"/>
      <c r="BD1734" s="3"/>
      <c r="BE1734" s="3"/>
      <c r="BF1734" s="3"/>
      <c r="BG1734" s="3"/>
      <c r="BH1734" s="3"/>
      <c r="BI1734" s="3"/>
    </row>
    <row r="1735" ht="12.75" customHeight="1">
      <c r="A1735" s="294"/>
      <c r="B1735" s="294"/>
      <c r="C1735" s="3"/>
      <c r="D1735" s="3"/>
      <c r="E1735" s="3"/>
      <c r="F1735" s="3"/>
      <c r="G1735" s="3"/>
      <c r="H1735" s="193"/>
      <c r="I1735" s="163"/>
      <c r="J1735" s="3"/>
      <c r="K1735" s="5"/>
      <c r="L1735" s="6"/>
      <c r="M1735" s="6"/>
      <c r="N1735" s="232"/>
      <c r="O1735" s="285"/>
      <c r="P1735" s="6"/>
      <c r="Q1735" s="6"/>
      <c r="R1735" s="6"/>
      <c r="S1735" s="6"/>
      <c r="T1735" s="6"/>
      <c r="U1735" s="6"/>
      <c r="V1735" s="6"/>
      <c r="W1735" s="6"/>
      <c r="X1735" s="6"/>
      <c r="Y1735" s="6"/>
      <c r="Z1735" s="38" t="str">
        <f t="array" ref="Z1735">IFERROR(xlookup(C:C,'Follow up.1'!A:A,'Follow up.1'!AF:AF),"-")</f>
        <v>-</v>
      </c>
      <c r="AA1735" s="6"/>
      <c r="AB1735" s="6"/>
      <c r="AC1735" s="6"/>
      <c r="AD1735" s="6"/>
      <c r="AE1735" s="6"/>
      <c r="AF1735" s="6"/>
      <c r="AG1735" s="6"/>
      <c r="AH1735" s="6"/>
      <c r="AI1735" s="6"/>
      <c r="AJ1735" s="6"/>
      <c r="AK1735" s="6"/>
      <c r="AL1735" s="6"/>
      <c r="AM1735" s="6"/>
      <c r="AN1735" s="39" t="str">
        <f t="array" ref="AN1735">IFNA(TEXT(XLOOKUP(C:C,'Follow up.2'!B:B,'Follow up.2'!AF:AF), "mm/yyyy"), "-")</f>
        <v>-</v>
      </c>
      <c r="AO1735" s="6"/>
      <c r="AP1735" s="3"/>
      <c r="AQ1735" s="3"/>
      <c r="AR1735" s="3"/>
      <c r="AS1735" s="3"/>
      <c r="AT1735" s="3"/>
      <c r="AU1735" s="3"/>
      <c r="AV1735" s="3"/>
      <c r="AW1735" s="3"/>
      <c r="AX1735" s="3"/>
      <c r="AY1735" s="3"/>
      <c r="AZ1735" s="3"/>
      <c r="BA1735" s="3"/>
      <c r="BB1735" s="3"/>
      <c r="BC1735" s="3"/>
      <c r="BD1735" s="3"/>
      <c r="BE1735" s="3"/>
      <c r="BF1735" s="3"/>
      <c r="BG1735" s="3"/>
      <c r="BH1735" s="3"/>
      <c r="BI1735" s="3"/>
    </row>
    <row r="1736" ht="12.75" customHeight="1">
      <c r="A1736" s="294"/>
      <c r="B1736" s="294"/>
      <c r="C1736" s="3"/>
      <c r="D1736" s="3"/>
      <c r="E1736" s="3"/>
      <c r="F1736" s="3"/>
      <c r="G1736" s="3"/>
      <c r="H1736" s="193"/>
      <c r="I1736" s="163"/>
      <c r="J1736" s="3"/>
      <c r="K1736" s="5"/>
      <c r="L1736" s="6"/>
      <c r="M1736" s="6"/>
      <c r="N1736" s="232"/>
      <c r="O1736" s="285"/>
      <c r="P1736" s="6"/>
      <c r="Q1736" s="6"/>
      <c r="R1736" s="6"/>
      <c r="S1736" s="6"/>
      <c r="T1736" s="6"/>
      <c r="U1736" s="6"/>
      <c r="V1736" s="6"/>
      <c r="W1736" s="6"/>
      <c r="X1736" s="6"/>
      <c r="Y1736" s="6"/>
      <c r="Z1736" s="38" t="str">
        <f t="array" ref="Z1736">IFERROR(xlookup(C:C,'Follow up.1'!A:A,'Follow up.1'!AF:AF),"-")</f>
        <v>-</v>
      </c>
      <c r="AA1736" s="6"/>
      <c r="AB1736" s="6"/>
      <c r="AC1736" s="6"/>
      <c r="AD1736" s="6"/>
      <c r="AE1736" s="6"/>
      <c r="AF1736" s="6"/>
      <c r="AG1736" s="6"/>
      <c r="AH1736" s="6"/>
      <c r="AI1736" s="6"/>
      <c r="AJ1736" s="6"/>
      <c r="AK1736" s="6"/>
      <c r="AL1736" s="6"/>
      <c r="AM1736" s="6"/>
      <c r="AN1736" s="39" t="str">
        <f t="array" ref="AN1736">IFNA(TEXT(XLOOKUP(C:C,'Follow up.2'!B:B,'Follow up.2'!AF:AF), "mm/yyyy"), "-")</f>
        <v>-</v>
      </c>
      <c r="AO1736" s="6"/>
      <c r="AP1736" s="3"/>
      <c r="AQ1736" s="3"/>
      <c r="AR1736" s="3"/>
      <c r="AS1736" s="3"/>
      <c r="AT1736" s="3"/>
      <c r="AU1736" s="3"/>
      <c r="AV1736" s="3"/>
      <c r="AW1736" s="3"/>
      <c r="AX1736" s="3"/>
      <c r="AY1736" s="3"/>
      <c r="AZ1736" s="3"/>
      <c r="BA1736" s="3"/>
      <c r="BB1736" s="3"/>
      <c r="BC1736" s="3"/>
      <c r="BD1736" s="3"/>
      <c r="BE1736" s="3"/>
      <c r="BF1736" s="3"/>
      <c r="BG1736" s="3"/>
      <c r="BH1736" s="3"/>
      <c r="BI1736" s="3"/>
    </row>
    <row r="1737" ht="12.75" customHeight="1">
      <c r="A1737" s="294"/>
      <c r="B1737" s="294"/>
      <c r="C1737" s="3"/>
      <c r="D1737" s="3"/>
      <c r="E1737" s="3"/>
      <c r="F1737" s="3"/>
      <c r="G1737" s="3"/>
      <c r="H1737" s="193"/>
      <c r="I1737" s="163"/>
      <c r="J1737" s="3"/>
      <c r="K1737" s="5"/>
      <c r="L1737" s="6"/>
      <c r="M1737" s="6"/>
      <c r="N1737" s="232"/>
      <c r="O1737" s="285"/>
      <c r="P1737" s="6"/>
      <c r="Q1737" s="6"/>
      <c r="R1737" s="6"/>
      <c r="S1737" s="6"/>
      <c r="T1737" s="6"/>
      <c r="U1737" s="6"/>
      <c r="V1737" s="6"/>
      <c r="W1737" s="6"/>
      <c r="X1737" s="6"/>
      <c r="Y1737" s="6"/>
      <c r="Z1737" s="38" t="str">
        <f t="array" ref="Z1737">IFERROR(xlookup(C:C,'Follow up.1'!A:A,'Follow up.1'!AF:AF),"-")</f>
        <v>-</v>
      </c>
      <c r="AA1737" s="6"/>
      <c r="AB1737" s="6"/>
      <c r="AC1737" s="6"/>
      <c r="AD1737" s="6"/>
      <c r="AE1737" s="6"/>
      <c r="AF1737" s="6"/>
      <c r="AG1737" s="6"/>
      <c r="AH1737" s="6"/>
      <c r="AI1737" s="6"/>
      <c r="AJ1737" s="6"/>
      <c r="AK1737" s="6"/>
      <c r="AL1737" s="6"/>
      <c r="AM1737" s="6"/>
      <c r="AN1737" s="39" t="str">
        <f t="array" ref="AN1737">IFNA(TEXT(XLOOKUP(C:C,'Follow up.2'!B:B,'Follow up.2'!AF:AF), "mm/yyyy"), "-")</f>
        <v>-</v>
      </c>
      <c r="AO1737" s="6"/>
      <c r="AP1737" s="3"/>
      <c r="AQ1737" s="3"/>
      <c r="AR1737" s="3"/>
      <c r="AS1737" s="3"/>
      <c r="AT1737" s="3"/>
      <c r="AU1737" s="3"/>
      <c r="AV1737" s="3"/>
      <c r="AW1737" s="3"/>
      <c r="AX1737" s="3"/>
      <c r="AY1737" s="3"/>
      <c r="AZ1737" s="3"/>
      <c r="BA1737" s="3"/>
      <c r="BB1737" s="3"/>
      <c r="BC1737" s="3"/>
      <c r="BD1737" s="3"/>
      <c r="BE1737" s="3"/>
      <c r="BF1737" s="3"/>
      <c r="BG1737" s="3"/>
      <c r="BH1737" s="3"/>
      <c r="BI1737" s="3"/>
    </row>
    <row r="1738" ht="12.75" customHeight="1">
      <c r="A1738" s="294"/>
      <c r="B1738" s="294"/>
      <c r="C1738" s="3"/>
      <c r="D1738" s="3"/>
      <c r="E1738" s="3"/>
      <c r="F1738" s="3"/>
      <c r="G1738" s="3"/>
      <c r="H1738" s="193"/>
      <c r="I1738" s="163"/>
      <c r="J1738" s="3"/>
      <c r="K1738" s="5"/>
      <c r="L1738" s="6"/>
      <c r="M1738" s="6"/>
      <c r="N1738" s="232"/>
      <c r="O1738" s="285"/>
      <c r="P1738" s="6"/>
      <c r="Q1738" s="6"/>
      <c r="R1738" s="6"/>
      <c r="S1738" s="6"/>
      <c r="T1738" s="6"/>
      <c r="U1738" s="6"/>
      <c r="V1738" s="6"/>
      <c r="W1738" s="6"/>
      <c r="X1738" s="6"/>
      <c r="Y1738" s="6"/>
      <c r="Z1738" s="38" t="str">
        <f t="array" ref="Z1738">IFERROR(xlookup(C:C,'Follow up.1'!A:A,'Follow up.1'!AF:AF),"-")</f>
        <v>-</v>
      </c>
      <c r="AA1738" s="6"/>
      <c r="AB1738" s="6"/>
      <c r="AC1738" s="6"/>
      <c r="AD1738" s="6"/>
      <c r="AE1738" s="6"/>
      <c r="AF1738" s="6"/>
      <c r="AG1738" s="6"/>
      <c r="AH1738" s="6"/>
      <c r="AI1738" s="6"/>
      <c r="AJ1738" s="6"/>
      <c r="AK1738" s="6"/>
      <c r="AL1738" s="6"/>
      <c r="AM1738" s="6"/>
      <c r="AN1738" s="39" t="str">
        <f t="array" ref="AN1738">IFNA(TEXT(XLOOKUP(C:C,'Follow up.2'!B:B,'Follow up.2'!AF:AF), "mm/yyyy"), "-")</f>
        <v>-</v>
      </c>
      <c r="AO1738" s="6"/>
      <c r="AP1738" s="3"/>
      <c r="AQ1738" s="3"/>
      <c r="AR1738" s="3"/>
      <c r="AS1738" s="3"/>
      <c r="AT1738" s="3"/>
      <c r="AU1738" s="3"/>
      <c r="AV1738" s="3"/>
      <c r="AW1738" s="3"/>
      <c r="AX1738" s="3"/>
      <c r="AY1738" s="3"/>
      <c r="AZ1738" s="3"/>
      <c r="BA1738" s="3"/>
      <c r="BB1738" s="3"/>
      <c r="BC1738" s="3"/>
      <c r="BD1738" s="3"/>
      <c r="BE1738" s="3"/>
      <c r="BF1738" s="3"/>
      <c r="BG1738" s="3"/>
      <c r="BH1738" s="3"/>
      <c r="BI1738" s="3"/>
    </row>
    <row r="1739" ht="12.75" customHeight="1">
      <c r="A1739" s="294"/>
      <c r="B1739" s="294"/>
      <c r="C1739" s="3"/>
      <c r="D1739" s="3"/>
      <c r="E1739" s="3"/>
      <c r="F1739" s="3"/>
      <c r="G1739" s="3"/>
      <c r="H1739" s="193"/>
      <c r="I1739" s="163"/>
      <c r="J1739" s="3"/>
      <c r="K1739" s="5"/>
      <c r="L1739" s="6"/>
      <c r="M1739" s="6"/>
      <c r="N1739" s="232"/>
      <c r="O1739" s="285"/>
      <c r="P1739" s="6"/>
      <c r="Q1739" s="6"/>
      <c r="R1739" s="6"/>
      <c r="S1739" s="6"/>
      <c r="T1739" s="6"/>
      <c r="U1739" s="6"/>
      <c r="V1739" s="6"/>
      <c r="W1739" s="6"/>
      <c r="X1739" s="6"/>
      <c r="Y1739" s="6"/>
      <c r="Z1739" s="38" t="str">
        <f t="array" ref="Z1739">IFERROR(xlookup(C:C,'Follow up.1'!A:A,'Follow up.1'!AF:AF),"-")</f>
        <v>-</v>
      </c>
      <c r="AA1739" s="6"/>
      <c r="AB1739" s="6"/>
      <c r="AC1739" s="6"/>
      <c r="AD1739" s="6"/>
      <c r="AE1739" s="6"/>
      <c r="AF1739" s="6"/>
      <c r="AG1739" s="6"/>
      <c r="AH1739" s="6"/>
      <c r="AI1739" s="6"/>
      <c r="AJ1739" s="6"/>
      <c r="AK1739" s="6"/>
      <c r="AL1739" s="6"/>
      <c r="AM1739" s="6"/>
      <c r="AN1739" s="39" t="str">
        <f t="array" ref="AN1739">IFNA(TEXT(XLOOKUP(C:C,'Follow up.2'!B:B,'Follow up.2'!AF:AF), "mm/yyyy"), "-")</f>
        <v>-</v>
      </c>
      <c r="AO1739" s="6"/>
      <c r="AP1739" s="3"/>
      <c r="AQ1739" s="3"/>
      <c r="AR1739" s="3"/>
      <c r="AS1739" s="3"/>
      <c r="AT1739" s="3"/>
      <c r="AU1739" s="3"/>
      <c r="AV1739" s="3"/>
      <c r="AW1739" s="3"/>
      <c r="AX1739" s="3"/>
      <c r="AY1739" s="3"/>
      <c r="AZ1739" s="3"/>
      <c r="BA1739" s="3"/>
      <c r="BB1739" s="3"/>
      <c r="BC1739" s="3"/>
      <c r="BD1739" s="3"/>
      <c r="BE1739" s="3"/>
      <c r="BF1739" s="3"/>
      <c r="BG1739" s="3"/>
      <c r="BH1739" s="3"/>
      <c r="BI1739" s="3"/>
    </row>
    <row r="1740" ht="12.75" customHeight="1">
      <c r="A1740" s="294"/>
      <c r="B1740" s="294"/>
      <c r="C1740" s="3"/>
      <c r="D1740" s="3"/>
      <c r="E1740" s="3"/>
      <c r="F1740" s="3"/>
      <c r="G1740" s="3"/>
      <c r="H1740" s="193"/>
      <c r="I1740" s="163"/>
      <c r="J1740" s="3"/>
      <c r="K1740" s="5"/>
      <c r="L1740" s="6"/>
      <c r="M1740" s="6"/>
      <c r="N1740" s="232"/>
      <c r="O1740" s="285"/>
      <c r="P1740" s="6"/>
      <c r="Q1740" s="6"/>
      <c r="R1740" s="6"/>
      <c r="S1740" s="6"/>
      <c r="T1740" s="6"/>
      <c r="U1740" s="6"/>
      <c r="V1740" s="6"/>
      <c r="W1740" s="6"/>
      <c r="X1740" s="6"/>
      <c r="Y1740" s="6"/>
      <c r="Z1740" s="38" t="str">
        <f t="array" ref="Z1740">IFERROR(xlookup(C:C,'Follow up.1'!A:A,'Follow up.1'!AF:AF),"-")</f>
        <v>-</v>
      </c>
      <c r="AA1740" s="6"/>
      <c r="AB1740" s="6"/>
      <c r="AC1740" s="6"/>
      <c r="AD1740" s="6"/>
      <c r="AE1740" s="6"/>
      <c r="AF1740" s="6"/>
      <c r="AG1740" s="6"/>
      <c r="AH1740" s="6"/>
      <c r="AI1740" s="6"/>
      <c r="AJ1740" s="6"/>
      <c r="AK1740" s="6"/>
      <c r="AL1740" s="6"/>
      <c r="AM1740" s="6"/>
      <c r="AN1740" s="39" t="str">
        <f t="array" ref="AN1740">IFNA(TEXT(XLOOKUP(C:C,'Follow up.2'!B:B,'Follow up.2'!AF:AF), "mm/yyyy"), "-")</f>
        <v>-</v>
      </c>
      <c r="AO1740" s="6"/>
      <c r="AP1740" s="3"/>
      <c r="AQ1740" s="3"/>
      <c r="AR1740" s="3"/>
      <c r="AS1740" s="3"/>
      <c r="AT1740" s="3"/>
      <c r="AU1740" s="3"/>
      <c r="AV1740" s="3"/>
      <c r="AW1740" s="3"/>
      <c r="AX1740" s="3"/>
      <c r="AY1740" s="3"/>
      <c r="AZ1740" s="3"/>
      <c r="BA1740" s="3"/>
      <c r="BB1740" s="3"/>
      <c r="BC1740" s="3"/>
      <c r="BD1740" s="3"/>
      <c r="BE1740" s="3"/>
      <c r="BF1740" s="3"/>
      <c r="BG1740" s="3"/>
      <c r="BH1740" s="3"/>
      <c r="BI1740" s="3"/>
    </row>
    <row r="1741" ht="12.75" customHeight="1">
      <c r="A1741" s="294"/>
      <c r="B1741" s="294"/>
      <c r="C1741" s="3"/>
      <c r="D1741" s="3"/>
      <c r="E1741" s="3"/>
      <c r="F1741" s="3"/>
      <c r="G1741" s="3"/>
      <c r="H1741" s="193"/>
      <c r="I1741" s="163"/>
      <c r="J1741" s="3"/>
      <c r="K1741" s="5"/>
      <c r="L1741" s="6"/>
      <c r="M1741" s="6"/>
      <c r="N1741" s="232"/>
      <c r="O1741" s="285"/>
      <c r="P1741" s="6"/>
      <c r="Q1741" s="6"/>
      <c r="R1741" s="6"/>
      <c r="S1741" s="6"/>
      <c r="T1741" s="6"/>
      <c r="U1741" s="6"/>
      <c r="V1741" s="6"/>
      <c r="W1741" s="6"/>
      <c r="X1741" s="6"/>
      <c r="Y1741" s="6"/>
      <c r="Z1741" s="38" t="str">
        <f t="array" ref="Z1741">IFERROR(xlookup(C:C,'Follow up.1'!A:A,'Follow up.1'!AF:AF),"-")</f>
        <v>-</v>
      </c>
      <c r="AA1741" s="6"/>
      <c r="AB1741" s="6"/>
      <c r="AC1741" s="6"/>
      <c r="AD1741" s="6"/>
      <c r="AE1741" s="6"/>
      <c r="AF1741" s="6"/>
      <c r="AG1741" s="6"/>
      <c r="AH1741" s="6"/>
      <c r="AI1741" s="6"/>
      <c r="AJ1741" s="6"/>
      <c r="AK1741" s="6"/>
      <c r="AL1741" s="6"/>
      <c r="AM1741" s="6"/>
      <c r="AN1741" s="39" t="str">
        <f t="array" ref="AN1741">IFNA(TEXT(XLOOKUP(C:C,'Follow up.2'!B:B,'Follow up.2'!AF:AF), "mm/yyyy"), "-")</f>
        <v>-</v>
      </c>
      <c r="AO1741" s="6"/>
      <c r="AP1741" s="3"/>
      <c r="AQ1741" s="3"/>
      <c r="AR1741" s="3"/>
      <c r="AS1741" s="3"/>
      <c r="AT1741" s="3"/>
      <c r="AU1741" s="3"/>
      <c r="AV1741" s="3"/>
      <c r="AW1741" s="3"/>
      <c r="AX1741" s="3"/>
      <c r="AY1741" s="3"/>
      <c r="AZ1741" s="3"/>
      <c r="BA1741" s="3"/>
      <c r="BB1741" s="3"/>
      <c r="BC1741" s="3"/>
      <c r="BD1741" s="3"/>
      <c r="BE1741" s="3"/>
      <c r="BF1741" s="3"/>
      <c r="BG1741" s="3"/>
      <c r="BH1741" s="3"/>
      <c r="BI1741" s="3"/>
    </row>
    <row r="1742" ht="12.75" customHeight="1">
      <c r="A1742" s="294"/>
      <c r="B1742" s="294"/>
      <c r="C1742" s="3"/>
      <c r="D1742" s="3"/>
      <c r="E1742" s="3"/>
      <c r="F1742" s="3"/>
      <c r="G1742" s="3"/>
      <c r="H1742" s="193"/>
      <c r="I1742" s="163"/>
      <c r="J1742" s="3"/>
      <c r="K1742" s="5"/>
      <c r="L1742" s="6"/>
      <c r="M1742" s="6"/>
      <c r="N1742" s="232"/>
      <c r="O1742" s="285"/>
      <c r="P1742" s="6"/>
      <c r="Q1742" s="6"/>
      <c r="R1742" s="6"/>
      <c r="S1742" s="6"/>
      <c r="T1742" s="6"/>
      <c r="U1742" s="6"/>
      <c r="V1742" s="6"/>
      <c r="W1742" s="6"/>
      <c r="X1742" s="6"/>
      <c r="Y1742" s="6"/>
      <c r="Z1742" s="38" t="str">
        <f t="array" ref="Z1742">IFERROR(xlookup(C:C,'Follow up.1'!A:A,'Follow up.1'!AF:AF),"-")</f>
        <v>-</v>
      </c>
      <c r="AA1742" s="6"/>
      <c r="AB1742" s="6"/>
      <c r="AC1742" s="6"/>
      <c r="AD1742" s="6"/>
      <c r="AE1742" s="6"/>
      <c r="AF1742" s="6"/>
      <c r="AG1742" s="6"/>
      <c r="AH1742" s="6"/>
      <c r="AI1742" s="6"/>
      <c r="AJ1742" s="6"/>
      <c r="AK1742" s="6"/>
      <c r="AL1742" s="6"/>
      <c r="AM1742" s="6"/>
      <c r="AN1742" s="39" t="str">
        <f t="array" ref="AN1742">IFNA(TEXT(XLOOKUP(C:C,'Follow up.2'!B:B,'Follow up.2'!AF:AF), "mm/yyyy"), "-")</f>
        <v>-</v>
      </c>
      <c r="AO1742" s="6"/>
      <c r="AP1742" s="3"/>
      <c r="AQ1742" s="3"/>
      <c r="AR1742" s="3"/>
      <c r="AS1742" s="3"/>
      <c r="AT1742" s="3"/>
      <c r="AU1742" s="3"/>
      <c r="AV1742" s="3"/>
      <c r="AW1742" s="3"/>
      <c r="AX1742" s="3"/>
      <c r="AY1742" s="3"/>
      <c r="AZ1742" s="3"/>
      <c r="BA1742" s="3"/>
      <c r="BB1742" s="3"/>
      <c r="BC1742" s="3"/>
      <c r="BD1742" s="3"/>
      <c r="BE1742" s="3"/>
      <c r="BF1742" s="3"/>
      <c r="BG1742" s="3"/>
      <c r="BH1742" s="3"/>
      <c r="BI1742" s="3"/>
    </row>
    <row r="1743" ht="12.75" customHeight="1">
      <c r="A1743" s="294"/>
      <c r="B1743" s="294"/>
      <c r="C1743" s="3"/>
      <c r="D1743" s="3"/>
      <c r="E1743" s="3"/>
      <c r="F1743" s="3"/>
      <c r="G1743" s="3"/>
      <c r="H1743" s="193"/>
      <c r="I1743" s="163"/>
      <c r="J1743" s="3"/>
      <c r="K1743" s="5"/>
      <c r="L1743" s="6"/>
      <c r="M1743" s="6"/>
      <c r="N1743" s="232"/>
      <c r="O1743" s="285"/>
      <c r="P1743" s="6"/>
      <c r="Q1743" s="6"/>
      <c r="R1743" s="6"/>
      <c r="S1743" s="6"/>
      <c r="T1743" s="6"/>
      <c r="U1743" s="6"/>
      <c r="V1743" s="6"/>
      <c r="W1743" s="6"/>
      <c r="X1743" s="6"/>
      <c r="Y1743" s="6"/>
      <c r="Z1743" s="38" t="str">
        <f t="array" ref="Z1743">IFERROR(xlookup(C:C,'Follow up.1'!A:A,'Follow up.1'!AF:AF),"-")</f>
        <v>-</v>
      </c>
      <c r="AA1743" s="6"/>
      <c r="AB1743" s="6"/>
      <c r="AC1743" s="6"/>
      <c r="AD1743" s="6"/>
      <c r="AE1743" s="6"/>
      <c r="AF1743" s="6"/>
      <c r="AG1743" s="6"/>
      <c r="AH1743" s="6"/>
      <c r="AI1743" s="6"/>
      <c r="AJ1743" s="6"/>
      <c r="AK1743" s="6"/>
      <c r="AL1743" s="6"/>
      <c r="AM1743" s="6"/>
      <c r="AN1743" s="39" t="str">
        <f t="array" ref="AN1743">IFNA(TEXT(XLOOKUP(C:C,'Follow up.2'!B:B,'Follow up.2'!AF:AF), "mm/yyyy"), "-")</f>
        <v>-</v>
      </c>
      <c r="AO1743" s="6"/>
      <c r="AP1743" s="3"/>
      <c r="AQ1743" s="3"/>
      <c r="AR1743" s="3"/>
      <c r="AS1743" s="3"/>
      <c r="AT1743" s="3"/>
      <c r="AU1743" s="3"/>
      <c r="AV1743" s="3"/>
      <c r="AW1743" s="3"/>
      <c r="AX1743" s="3"/>
      <c r="AY1743" s="3"/>
      <c r="AZ1743" s="3"/>
      <c r="BA1743" s="3"/>
      <c r="BB1743" s="3"/>
      <c r="BC1743" s="3"/>
      <c r="BD1743" s="3"/>
      <c r="BE1743" s="3"/>
      <c r="BF1743" s="3"/>
      <c r="BG1743" s="3"/>
      <c r="BH1743" s="3"/>
      <c r="BI1743" s="3"/>
    </row>
    <row r="1744" ht="12.75" customHeight="1">
      <c r="A1744" s="294"/>
      <c r="B1744" s="294"/>
      <c r="C1744" s="3"/>
      <c r="D1744" s="3"/>
      <c r="E1744" s="3"/>
      <c r="F1744" s="3"/>
      <c r="G1744" s="3"/>
      <c r="H1744" s="193"/>
      <c r="I1744" s="163"/>
      <c r="J1744" s="3"/>
      <c r="K1744" s="5"/>
      <c r="L1744" s="6"/>
      <c r="M1744" s="6"/>
      <c r="N1744" s="232"/>
      <c r="O1744" s="285"/>
      <c r="P1744" s="6"/>
      <c r="Q1744" s="6"/>
      <c r="R1744" s="6"/>
      <c r="S1744" s="6"/>
      <c r="T1744" s="6"/>
      <c r="U1744" s="6"/>
      <c r="V1744" s="6"/>
      <c r="W1744" s="6"/>
      <c r="X1744" s="6"/>
      <c r="Y1744" s="6"/>
      <c r="Z1744" s="38" t="str">
        <f t="array" ref="Z1744">IFERROR(xlookup(C:C,'Follow up.1'!A:A,'Follow up.1'!AF:AF),"-")</f>
        <v>-</v>
      </c>
      <c r="AA1744" s="6"/>
      <c r="AB1744" s="6"/>
      <c r="AC1744" s="6"/>
      <c r="AD1744" s="6"/>
      <c r="AE1744" s="6"/>
      <c r="AF1744" s="6"/>
      <c r="AG1744" s="6"/>
      <c r="AH1744" s="6"/>
      <c r="AI1744" s="6"/>
      <c r="AJ1744" s="6"/>
      <c r="AK1744" s="6"/>
      <c r="AL1744" s="6"/>
      <c r="AM1744" s="6"/>
      <c r="AN1744" s="39" t="str">
        <f t="array" ref="AN1744">IFNA(TEXT(XLOOKUP(C:C,'Follow up.2'!B:B,'Follow up.2'!AF:AF), "mm/yyyy"), "-")</f>
        <v>-</v>
      </c>
      <c r="AO1744" s="6"/>
      <c r="AP1744" s="3"/>
      <c r="AQ1744" s="3"/>
      <c r="AR1744" s="3"/>
      <c r="AS1744" s="3"/>
      <c r="AT1744" s="3"/>
      <c r="AU1744" s="3"/>
      <c r="AV1744" s="3"/>
      <c r="AW1744" s="3"/>
      <c r="AX1744" s="3"/>
      <c r="AY1744" s="3"/>
      <c r="AZ1744" s="3"/>
      <c r="BA1744" s="3"/>
      <c r="BB1744" s="3"/>
      <c r="BC1744" s="3"/>
      <c r="BD1744" s="3"/>
      <c r="BE1744" s="3"/>
      <c r="BF1744" s="3"/>
      <c r="BG1744" s="3"/>
      <c r="BH1744" s="3"/>
      <c r="BI1744" s="3"/>
    </row>
    <row r="1745" ht="12.75" customHeight="1">
      <c r="A1745" s="294"/>
      <c r="B1745" s="294"/>
      <c r="C1745" s="3"/>
      <c r="D1745" s="3"/>
      <c r="E1745" s="3"/>
      <c r="F1745" s="3"/>
      <c r="G1745" s="3"/>
      <c r="H1745" s="193"/>
      <c r="I1745" s="163"/>
      <c r="J1745" s="3"/>
      <c r="K1745" s="5"/>
      <c r="L1745" s="6"/>
      <c r="M1745" s="6"/>
      <c r="N1745" s="232"/>
      <c r="O1745" s="285"/>
      <c r="P1745" s="6"/>
      <c r="Q1745" s="6"/>
      <c r="R1745" s="6"/>
      <c r="S1745" s="6"/>
      <c r="T1745" s="6"/>
      <c r="U1745" s="6"/>
      <c r="V1745" s="6"/>
      <c r="W1745" s="6"/>
      <c r="X1745" s="6"/>
      <c r="Y1745" s="6"/>
      <c r="Z1745" s="38" t="str">
        <f t="array" ref="Z1745">IFERROR(xlookup(C:C,'Follow up.1'!A:A,'Follow up.1'!AF:AF),"-")</f>
        <v>-</v>
      </c>
      <c r="AA1745" s="6"/>
      <c r="AB1745" s="6"/>
      <c r="AC1745" s="6"/>
      <c r="AD1745" s="6"/>
      <c r="AE1745" s="6"/>
      <c r="AF1745" s="6"/>
      <c r="AG1745" s="6"/>
      <c r="AH1745" s="6"/>
      <c r="AI1745" s="6"/>
      <c r="AJ1745" s="6"/>
      <c r="AK1745" s="6"/>
      <c r="AL1745" s="6"/>
      <c r="AM1745" s="6"/>
      <c r="AN1745" s="39" t="str">
        <f t="array" ref="AN1745">IFNA(TEXT(XLOOKUP(C:C,'Follow up.2'!B:B,'Follow up.2'!AF:AF), "mm/yyyy"), "-")</f>
        <v>-</v>
      </c>
      <c r="AO1745" s="6"/>
      <c r="AP1745" s="3"/>
      <c r="AQ1745" s="3"/>
      <c r="AR1745" s="3"/>
      <c r="AS1745" s="3"/>
      <c r="AT1745" s="3"/>
      <c r="AU1745" s="3"/>
      <c r="AV1745" s="3"/>
      <c r="AW1745" s="3"/>
      <c r="AX1745" s="3"/>
      <c r="AY1745" s="3"/>
      <c r="AZ1745" s="3"/>
      <c r="BA1745" s="3"/>
      <c r="BB1745" s="3"/>
      <c r="BC1745" s="3"/>
      <c r="BD1745" s="3"/>
      <c r="BE1745" s="3"/>
      <c r="BF1745" s="3"/>
      <c r="BG1745" s="3"/>
      <c r="BH1745" s="3"/>
      <c r="BI1745" s="3"/>
    </row>
    <row r="1746" ht="12.75" customHeight="1">
      <c r="A1746" s="294"/>
      <c r="B1746" s="294"/>
      <c r="C1746" s="3"/>
      <c r="D1746" s="3"/>
      <c r="E1746" s="3"/>
      <c r="F1746" s="3"/>
      <c r="G1746" s="3"/>
      <c r="H1746" s="193"/>
      <c r="I1746" s="163"/>
      <c r="J1746" s="3"/>
      <c r="K1746" s="5"/>
      <c r="L1746" s="6"/>
      <c r="M1746" s="6"/>
      <c r="N1746" s="232"/>
      <c r="O1746" s="285"/>
      <c r="P1746" s="6"/>
      <c r="Q1746" s="6"/>
      <c r="R1746" s="6"/>
      <c r="S1746" s="6"/>
      <c r="T1746" s="6"/>
      <c r="U1746" s="6"/>
      <c r="V1746" s="6"/>
      <c r="W1746" s="6"/>
      <c r="X1746" s="6"/>
      <c r="Y1746" s="6"/>
      <c r="Z1746" s="38" t="str">
        <f t="array" ref="Z1746">IFERROR(xlookup(C:C,'Follow up.1'!A:A,'Follow up.1'!AF:AF),"-")</f>
        <v>-</v>
      </c>
      <c r="AA1746" s="6"/>
      <c r="AB1746" s="6"/>
      <c r="AC1746" s="6"/>
      <c r="AD1746" s="6"/>
      <c r="AE1746" s="6"/>
      <c r="AF1746" s="6"/>
      <c r="AG1746" s="6"/>
      <c r="AH1746" s="6"/>
      <c r="AI1746" s="6"/>
      <c r="AJ1746" s="6"/>
      <c r="AK1746" s="6"/>
      <c r="AL1746" s="6"/>
      <c r="AM1746" s="6"/>
      <c r="AN1746" s="39" t="str">
        <f t="array" ref="AN1746">IFNA(TEXT(XLOOKUP(C:C,'Follow up.2'!B:B,'Follow up.2'!AF:AF), "mm/yyyy"), "-")</f>
        <v>-</v>
      </c>
      <c r="AO1746" s="6"/>
      <c r="AP1746" s="3"/>
      <c r="AQ1746" s="3"/>
      <c r="AR1746" s="3"/>
      <c r="AS1746" s="3"/>
      <c r="AT1746" s="3"/>
      <c r="AU1746" s="3"/>
      <c r="AV1746" s="3"/>
      <c r="AW1746" s="3"/>
      <c r="AX1746" s="3"/>
      <c r="AY1746" s="3"/>
      <c r="AZ1746" s="3"/>
      <c r="BA1746" s="3"/>
      <c r="BB1746" s="3"/>
      <c r="BC1746" s="3"/>
      <c r="BD1746" s="3"/>
      <c r="BE1746" s="3"/>
      <c r="BF1746" s="3"/>
      <c r="BG1746" s="3"/>
      <c r="BH1746" s="3"/>
      <c r="BI1746" s="3"/>
    </row>
    <row r="1747" ht="12.75" customHeight="1">
      <c r="A1747" s="294"/>
      <c r="B1747" s="294"/>
      <c r="C1747" s="3"/>
      <c r="D1747" s="3"/>
      <c r="E1747" s="3"/>
      <c r="F1747" s="3"/>
      <c r="G1747" s="3"/>
      <c r="H1747" s="193"/>
      <c r="I1747" s="163"/>
      <c r="J1747" s="3"/>
      <c r="K1747" s="5"/>
      <c r="L1747" s="6"/>
      <c r="M1747" s="6"/>
      <c r="N1747" s="232"/>
      <c r="O1747" s="285"/>
      <c r="P1747" s="6"/>
      <c r="Q1747" s="6"/>
      <c r="R1747" s="6"/>
      <c r="S1747" s="6"/>
      <c r="T1747" s="6"/>
      <c r="U1747" s="6"/>
      <c r="V1747" s="6"/>
      <c r="W1747" s="6"/>
      <c r="X1747" s="6"/>
      <c r="Y1747" s="6"/>
      <c r="Z1747" s="38" t="str">
        <f t="array" ref="Z1747">IFERROR(xlookup(C:C,'Follow up.1'!A:A,'Follow up.1'!AF:AF),"-")</f>
        <v>-</v>
      </c>
      <c r="AA1747" s="6"/>
      <c r="AB1747" s="6"/>
      <c r="AC1747" s="6"/>
      <c r="AD1747" s="6"/>
      <c r="AE1747" s="6"/>
      <c r="AF1747" s="6"/>
      <c r="AG1747" s="6"/>
      <c r="AH1747" s="6"/>
      <c r="AI1747" s="6"/>
      <c r="AJ1747" s="6"/>
      <c r="AK1747" s="6"/>
      <c r="AL1747" s="6"/>
      <c r="AM1747" s="6"/>
      <c r="AN1747" s="39" t="str">
        <f t="array" ref="AN1747">IFNA(TEXT(XLOOKUP(C:C,'Follow up.2'!B:B,'Follow up.2'!AF:AF), "mm/yyyy"), "-")</f>
        <v>-</v>
      </c>
      <c r="AO1747" s="6"/>
      <c r="AP1747" s="3"/>
      <c r="AQ1747" s="3"/>
      <c r="AR1747" s="3"/>
      <c r="AS1747" s="3"/>
      <c r="AT1747" s="3"/>
      <c r="AU1747" s="3"/>
      <c r="AV1747" s="3"/>
      <c r="AW1747" s="3"/>
      <c r="AX1747" s="3"/>
      <c r="AY1747" s="3"/>
      <c r="AZ1747" s="3"/>
      <c r="BA1747" s="3"/>
      <c r="BB1747" s="3"/>
      <c r="BC1747" s="3"/>
      <c r="BD1747" s="3"/>
      <c r="BE1747" s="3"/>
      <c r="BF1747" s="3"/>
      <c r="BG1747" s="3"/>
      <c r="BH1747" s="3"/>
      <c r="BI1747" s="3"/>
    </row>
    <row r="1748" ht="12.75" customHeight="1">
      <c r="A1748" s="294"/>
      <c r="B1748" s="294"/>
      <c r="C1748" s="3"/>
      <c r="D1748" s="3"/>
      <c r="E1748" s="3"/>
      <c r="F1748" s="3"/>
      <c r="G1748" s="3"/>
      <c r="H1748" s="193"/>
      <c r="I1748" s="163"/>
      <c r="J1748" s="3"/>
      <c r="K1748" s="5"/>
      <c r="L1748" s="6"/>
      <c r="M1748" s="6"/>
      <c r="N1748" s="232"/>
      <c r="O1748" s="285"/>
      <c r="P1748" s="6"/>
      <c r="Q1748" s="6"/>
      <c r="R1748" s="6"/>
      <c r="S1748" s="6"/>
      <c r="T1748" s="6"/>
      <c r="U1748" s="6"/>
      <c r="V1748" s="6"/>
      <c r="W1748" s="6"/>
      <c r="X1748" s="6"/>
      <c r="Y1748" s="6"/>
      <c r="Z1748" s="38" t="str">
        <f t="array" ref="Z1748">IFERROR(xlookup(C:C,'Follow up.1'!A:A,'Follow up.1'!AF:AF),"-")</f>
        <v>-</v>
      </c>
      <c r="AA1748" s="6"/>
      <c r="AB1748" s="6"/>
      <c r="AC1748" s="6"/>
      <c r="AD1748" s="6"/>
      <c r="AE1748" s="6"/>
      <c r="AF1748" s="6"/>
      <c r="AG1748" s="6"/>
      <c r="AH1748" s="6"/>
      <c r="AI1748" s="6"/>
      <c r="AJ1748" s="6"/>
      <c r="AK1748" s="6"/>
      <c r="AL1748" s="6"/>
      <c r="AM1748" s="6"/>
      <c r="AN1748" s="39" t="str">
        <f t="array" ref="AN1748">IFNA(TEXT(XLOOKUP(C:C,'Follow up.2'!B:B,'Follow up.2'!AF:AF), "mm/yyyy"), "-")</f>
        <v>-</v>
      </c>
      <c r="AO1748" s="6"/>
      <c r="AP1748" s="3"/>
      <c r="AQ1748" s="3"/>
      <c r="AR1748" s="3"/>
      <c r="AS1748" s="3"/>
      <c r="AT1748" s="3"/>
      <c r="AU1748" s="3"/>
      <c r="AV1748" s="3"/>
      <c r="AW1748" s="3"/>
      <c r="AX1748" s="3"/>
      <c r="AY1748" s="3"/>
      <c r="AZ1748" s="3"/>
      <c r="BA1748" s="3"/>
      <c r="BB1748" s="3"/>
      <c r="BC1748" s="3"/>
      <c r="BD1748" s="3"/>
      <c r="BE1748" s="3"/>
      <c r="BF1748" s="3"/>
      <c r="BG1748" s="3"/>
      <c r="BH1748" s="3"/>
      <c r="BI1748" s="3"/>
    </row>
    <row r="1749" ht="12.75" customHeight="1">
      <c r="A1749" s="294"/>
      <c r="B1749" s="294"/>
      <c r="C1749" s="3"/>
      <c r="D1749" s="3"/>
      <c r="E1749" s="3"/>
      <c r="F1749" s="3"/>
      <c r="G1749" s="3"/>
      <c r="H1749" s="193"/>
      <c r="I1749" s="163"/>
      <c r="J1749" s="3"/>
      <c r="K1749" s="5"/>
      <c r="L1749" s="6"/>
      <c r="M1749" s="6"/>
      <c r="N1749" s="232"/>
      <c r="O1749" s="285"/>
      <c r="P1749" s="6"/>
      <c r="Q1749" s="6"/>
      <c r="R1749" s="6"/>
      <c r="S1749" s="6"/>
      <c r="T1749" s="6"/>
      <c r="U1749" s="6"/>
      <c r="V1749" s="6"/>
      <c r="W1749" s="6"/>
      <c r="X1749" s="6"/>
      <c r="Y1749" s="6"/>
      <c r="Z1749" s="38" t="str">
        <f t="array" ref="Z1749">IFERROR(xlookup(C:C,'Follow up.1'!A:A,'Follow up.1'!AF:AF),"-")</f>
        <v>-</v>
      </c>
      <c r="AA1749" s="6"/>
      <c r="AB1749" s="6"/>
      <c r="AC1749" s="6"/>
      <c r="AD1749" s="6"/>
      <c r="AE1749" s="6"/>
      <c r="AF1749" s="6"/>
      <c r="AG1749" s="6"/>
      <c r="AH1749" s="6"/>
      <c r="AI1749" s="6"/>
      <c r="AJ1749" s="6"/>
      <c r="AK1749" s="6"/>
      <c r="AL1749" s="6"/>
      <c r="AM1749" s="6"/>
      <c r="AN1749" s="39" t="str">
        <f t="array" ref="AN1749">IFNA(TEXT(XLOOKUP(C:C,'Follow up.2'!B:B,'Follow up.2'!AF:AF), "mm/yyyy"), "-")</f>
        <v>-</v>
      </c>
      <c r="AO1749" s="6"/>
      <c r="AP1749" s="3"/>
      <c r="AQ1749" s="3"/>
      <c r="AR1749" s="3"/>
      <c r="AS1749" s="3"/>
      <c r="AT1749" s="3"/>
      <c r="AU1749" s="3"/>
      <c r="AV1749" s="3"/>
      <c r="AW1749" s="3"/>
      <c r="AX1749" s="3"/>
      <c r="AY1749" s="3"/>
      <c r="AZ1749" s="3"/>
      <c r="BA1749" s="3"/>
      <c r="BB1749" s="3"/>
      <c r="BC1749" s="3"/>
      <c r="BD1749" s="3"/>
      <c r="BE1749" s="3"/>
      <c r="BF1749" s="3"/>
      <c r="BG1749" s="3"/>
      <c r="BH1749" s="3"/>
      <c r="BI1749" s="3"/>
    </row>
    <row r="1750" ht="12.75" customHeight="1">
      <c r="A1750" s="294"/>
      <c r="B1750" s="294"/>
      <c r="C1750" s="3"/>
      <c r="D1750" s="3"/>
      <c r="E1750" s="3"/>
      <c r="F1750" s="3"/>
      <c r="G1750" s="3"/>
      <c r="H1750" s="193"/>
      <c r="I1750" s="163"/>
      <c r="J1750" s="3"/>
      <c r="K1750" s="5"/>
      <c r="L1750" s="6"/>
      <c r="M1750" s="6"/>
      <c r="N1750" s="232"/>
      <c r="O1750" s="285"/>
      <c r="P1750" s="6"/>
      <c r="Q1750" s="6"/>
      <c r="R1750" s="6"/>
      <c r="S1750" s="6"/>
      <c r="T1750" s="6"/>
      <c r="U1750" s="6"/>
      <c r="V1750" s="6"/>
      <c r="W1750" s="6"/>
      <c r="X1750" s="6"/>
      <c r="Y1750" s="6"/>
      <c r="Z1750" s="38" t="str">
        <f t="array" ref="Z1750">IFERROR(xlookup(C:C,'Follow up.1'!A:A,'Follow up.1'!AF:AF),"-")</f>
        <v>-</v>
      </c>
      <c r="AA1750" s="6"/>
      <c r="AB1750" s="6"/>
      <c r="AC1750" s="6"/>
      <c r="AD1750" s="6"/>
      <c r="AE1750" s="6"/>
      <c r="AF1750" s="6"/>
      <c r="AG1750" s="6"/>
      <c r="AH1750" s="6"/>
      <c r="AI1750" s="6"/>
      <c r="AJ1750" s="6"/>
      <c r="AK1750" s="6"/>
      <c r="AL1750" s="6"/>
      <c r="AM1750" s="6"/>
      <c r="AN1750" s="39" t="str">
        <f t="array" ref="AN1750">IFNA(TEXT(XLOOKUP(C:C,'Follow up.2'!B:B,'Follow up.2'!AF:AF), "mm/yyyy"), "-")</f>
        <v>-</v>
      </c>
      <c r="AO1750" s="6"/>
      <c r="AP1750" s="3"/>
      <c r="AQ1750" s="3"/>
      <c r="AR1750" s="3"/>
      <c r="AS1750" s="3"/>
      <c r="AT1750" s="3"/>
      <c r="AU1750" s="3"/>
      <c r="AV1750" s="3"/>
      <c r="AW1750" s="3"/>
      <c r="AX1750" s="3"/>
      <c r="AY1750" s="3"/>
      <c r="AZ1750" s="3"/>
      <c r="BA1750" s="3"/>
      <c r="BB1750" s="3"/>
      <c r="BC1750" s="3"/>
      <c r="BD1750" s="3"/>
      <c r="BE1750" s="3"/>
      <c r="BF1750" s="3"/>
      <c r="BG1750" s="3"/>
      <c r="BH1750" s="3"/>
      <c r="BI1750" s="3"/>
    </row>
    <row r="1751" ht="12.75" customHeight="1">
      <c r="A1751" s="294"/>
      <c r="B1751" s="294"/>
      <c r="C1751" s="3"/>
      <c r="D1751" s="3"/>
      <c r="E1751" s="3"/>
      <c r="F1751" s="3"/>
      <c r="G1751" s="3"/>
      <c r="H1751" s="193"/>
      <c r="I1751" s="163"/>
      <c r="J1751" s="3"/>
      <c r="K1751" s="5"/>
      <c r="L1751" s="6"/>
      <c r="M1751" s="6"/>
      <c r="N1751" s="232"/>
      <c r="O1751" s="285"/>
      <c r="P1751" s="6"/>
      <c r="Q1751" s="6"/>
      <c r="R1751" s="6"/>
      <c r="S1751" s="6"/>
      <c r="T1751" s="6"/>
      <c r="U1751" s="6"/>
      <c r="V1751" s="6"/>
      <c r="W1751" s="6"/>
      <c r="X1751" s="6"/>
      <c r="Y1751" s="6"/>
      <c r="Z1751" s="38" t="str">
        <f t="array" ref="Z1751">IFERROR(xlookup(C:C,'Follow up.1'!A:A,'Follow up.1'!AF:AF),"-")</f>
        <v>-</v>
      </c>
      <c r="AA1751" s="6"/>
      <c r="AB1751" s="6"/>
      <c r="AC1751" s="6"/>
      <c r="AD1751" s="6"/>
      <c r="AE1751" s="6"/>
      <c r="AF1751" s="6"/>
      <c r="AG1751" s="6"/>
      <c r="AH1751" s="6"/>
      <c r="AI1751" s="6"/>
      <c r="AJ1751" s="6"/>
      <c r="AK1751" s="6"/>
      <c r="AL1751" s="6"/>
      <c r="AM1751" s="6"/>
      <c r="AN1751" s="39" t="str">
        <f t="array" ref="AN1751">IFNA(TEXT(XLOOKUP(C:C,'Follow up.2'!B:B,'Follow up.2'!AF:AF), "mm/yyyy"), "-")</f>
        <v>-</v>
      </c>
      <c r="AO1751" s="6"/>
      <c r="AP1751" s="3"/>
      <c r="AQ1751" s="3"/>
      <c r="AR1751" s="3"/>
      <c r="AS1751" s="3"/>
      <c r="AT1751" s="3"/>
      <c r="AU1751" s="3"/>
      <c r="AV1751" s="3"/>
      <c r="AW1751" s="3"/>
      <c r="AX1751" s="3"/>
      <c r="AY1751" s="3"/>
      <c r="AZ1751" s="3"/>
      <c r="BA1751" s="3"/>
      <c r="BB1751" s="3"/>
      <c r="BC1751" s="3"/>
      <c r="BD1751" s="3"/>
      <c r="BE1751" s="3"/>
      <c r="BF1751" s="3"/>
      <c r="BG1751" s="3"/>
      <c r="BH1751" s="3"/>
      <c r="BI1751" s="3"/>
    </row>
    <row r="1752" ht="12.75" customHeight="1">
      <c r="A1752" s="294"/>
      <c r="B1752" s="294"/>
      <c r="C1752" s="3"/>
      <c r="D1752" s="3"/>
      <c r="E1752" s="3"/>
      <c r="F1752" s="3"/>
      <c r="G1752" s="3"/>
      <c r="H1752" s="193"/>
      <c r="I1752" s="163"/>
      <c r="J1752" s="3"/>
      <c r="K1752" s="5"/>
      <c r="L1752" s="6"/>
      <c r="M1752" s="6"/>
      <c r="N1752" s="232"/>
      <c r="O1752" s="285"/>
      <c r="P1752" s="6"/>
      <c r="Q1752" s="6"/>
      <c r="R1752" s="6"/>
      <c r="S1752" s="6"/>
      <c r="T1752" s="6"/>
      <c r="U1752" s="6"/>
      <c r="V1752" s="6"/>
      <c r="W1752" s="6"/>
      <c r="X1752" s="6"/>
      <c r="Y1752" s="6"/>
      <c r="Z1752" s="38" t="str">
        <f t="array" ref="Z1752">IFERROR(xlookup(C:C,'Follow up.1'!A:A,'Follow up.1'!AF:AF),"-")</f>
        <v>-</v>
      </c>
      <c r="AA1752" s="6"/>
      <c r="AB1752" s="6"/>
      <c r="AC1752" s="6"/>
      <c r="AD1752" s="6"/>
      <c r="AE1752" s="6"/>
      <c r="AF1752" s="6"/>
      <c r="AG1752" s="6"/>
      <c r="AH1752" s="6"/>
      <c r="AI1752" s="6"/>
      <c r="AJ1752" s="6"/>
      <c r="AK1752" s="6"/>
      <c r="AL1752" s="6"/>
      <c r="AM1752" s="6"/>
      <c r="AN1752" s="39" t="str">
        <f t="array" ref="AN1752">IFNA(TEXT(XLOOKUP(C:C,'Follow up.2'!B:B,'Follow up.2'!AF:AF), "mm/yyyy"), "-")</f>
        <v>-</v>
      </c>
      <c r="AO1752" s="6"/>
      <c r="AP1752" s="3"/>
      <c r="AQ1752" s="3"/>
      <c r="AR1752" s="3"/>
      <c r="AS1752" s="3"/>
      <c r="AT1752" s="3"/>
      <c r="AU1752" s="3"/>
      <c r="AV1752" s="3"/>
      <c r="AW1752" s="3"/>
      <c r="AX1752" s="3"/>
      <c r="AY1752" s="3"/>
      <c r="AZ1752" s="3"/>
      <c r="BA1752" s="3"/>
      <c r="BB1752" s="3"/>
      <c r="BC1752" s="3"/>
      <c r="BD1752" s="3"/>
      <c r="BE1752" s="3"/>
      <c r="BF1752" s="3"/>
      <c r="BG1752" s="3"/>
      <c r="BH1752" s="3"/>
      <c r="BI1752" s="3"/>
    </row>
    <row r="1753" ht="12.75" customHeight="1">
      <c r="A1753" s="294"/>
      <c r="B1753" s="294"/>
      <c r="C1753" s="3"/>
      <c r="D1753" s="3"/>
      <c r="E1753" s="3"/>
      <c r="F1753" s="3"/>
      <c r="G1753" s="3"/>
      <c r="H1753" s="193"/>
      <c r="I1753" s="163"/>
      <c r="J1753" s="3"/>
      <c r="K1753" s="5"/>
      <c r="L1753" s="6"/>
      <c r="M1753" s="6"/>
      <c r="N1753" s="232"/>
      <c r="O1753" s="285"/>
      <c r="P1753" s="6"/>
      <c r="Q1753" s="6"/>
      <c r="R1753" s="6"/>
      <c r="S1753" s="6"/>
      <c r="T1753" s="6"/>
      <c r="U1753" s="6"/>
      <c r="V1753" s="6"/>
      <c r="W1753" s="6"/>
      <c r="X1753" s="6"/>
      <c r="Y1753" s="6"/>
      <c r="Z1753" s="38" t="str">
        <f t="array" ref="Z1753">IFERROR(xlookup(C:C,'Follow up.1'!A:A,'Follow up.1'!AF:AF),"-")</f>
        <v>-</v>
      </c>
      <c r="AA1753" s="6"/>
      <c r="AB1753" s="6"/>
      <c r="AC1753" s="6"/>
      <c r="AD1753" s="6"/>
      <c r="AE1753" s="6"/>
      <c r="AF1753" s="6"/>
      <c r="AG1753" s="6"/>
      <c r="AH1753" s="6"/>
      <c r="AI1753" s="6"/>
      <c r="AJ1753" s="6"/>
      <c r="AK1753" s="6"/>
      <c r="AL1753" s="6"/>
      <c r="AM1753" s="6"/>
      <c r="AN1753" s="39" t="str">
        <f t="array" ref="AN1753">IFNA(TEXT(XLOOKUP(C:C,'Follow up.2'!B:B,'Follow up.2'!AF:AF), "mm/yyyy"), "-")</f>
        <v>-</v>
      </c>
      <c r="AO1753" s="6"/>
      <c r="AP1753" s="3"/>
      <c r="AQ1753" s="3"/>
      <c r="AR1753" s="3"/>
      <c r="AS1753" s="3"/>
      <c r="AT1753" s="3"/>
      <c r="AU1753" s="3"/>
      <c r="AV1753" s="3"/>
      <c r="AW1753" s="3"/>
      <c r="AX1753" s="3"/>
      <c r="AY1753" s="3"/>
      <c r="AZ1753" s="3"/>
      <c r="BA1753" s="3"/>
      <c r="BB1753" s="3"/>
      <c r="BC1753" s="3"/>
      <c r="BD1753" s="3"/>
      <c r="BE1753" s="3"/>
      <c r="BF1753" s="3"/>
      <c r="BG1753" s="3"/>
      <c r="BH1753" s="3"/>
      <c r="BI1753" s="3"/>
    </row>
    <row r="1754" ht="12.75" customHeight="1">
      <c r="A1754" s="294"/>
      <c r="B1754" s="294"/>
      <c r="C1754" s="3"/>
      <c r="D1754" s="3"/>
      <c r="E1754" s="3"/>
      <c r="F1754" s="3"/>
      <c r="G1754" s="3"/>
      <c r="H1754" s="193"/>
      <c r="I1754" s="163"/>
      <c r="J1754" s="3"/>
      <c r="K1754" s="5"/>
      <c r="L1754" s="6"/>
      <c r="M1754" s="6"/>
      <c r="N1754" s="232"/>
      <c r="O1754" s="285"/>
      <c r="P1754" s="6"/>
      <c r="Q1754" s="6"/>
      <c r="R1754" s="6"/>
      <c r="S1754" s="6"/>
      <c r="T1754" s="6"/>
      <c r="U1754" s="6"/>
      <c r="V1754" s="6"/>
      <c r="W1754" s="6"/>
      <c r="X1754" s="6"/>
      <c r="Y1754" s="6"/>
      <c r="Z1754" s="38" t="str">
        <f t="array" ref="Z1754">IFERROR(xlookup(C:C,'Follow up.1'!A:A,'Follow up.1'!AF:AF),"-")</f>
        <v>-</v>
      </c>
      <c r="AA1754" s="6"/>
      <c r="AB1754" s="6"/>
      <c r="AC1754" s="6"/>
      <c r="AD1754" s="6"/>
      <c r="AE1754" s="6"/>
      <c r="AF1754" s="6"/>
      <c r="AG1754" s="6"/>
      <c r="AH1754" s="6"/>
      <c r="AI1754" s="6"/>
      <c r="AJ1754" s="6"/>
      <c r="AK1754" s="6"/>
      <c r="AL1754" s="6"/>
      <c r="AM1754" s="6"/>
      <c r="AN1754" s="39" t="str">
        <f t="array" ref="AN1754">IFNA(TEXT(XLOOKUP(C:C,'Follow up.2'!B:B,'Follow up.2'!AF:AF), "mm/yyyy"), "-")</f>
        <v>-</v>
      </c>
      <c r="AO1754" s="6"/>
      <c r="AP1754" s="3"/>
      <c r="AQ1754" s="3"/>
      <c r="AR1754" s="3"/>
      <c r="AS1754" s="3"/>
      <c r="AT1754" s="3"/>
      <c r="AU1754" s="3"/>
      <c r="AV1754" s="3"/>
      <c r="AW1754" s="3"/>
      <c r="AX1754" s="3"/>
      <c r="AY1754" s="3"/>
      <c r="AZ1754" s="3"/>
      <c r="BA1754" s="3"/>
      <c r="BB1754" s="3"/>
      <c r="BC1754" s="3"/>
      <c r="BD1754" s="3"/>
      <c r="BE1754" s="3"/>
      <c r="BF1754" s="3"/>
      <c r="BG1754" s="3"/>
      <c r="BH1754" s="3"/>
      <c r="BI1754" s="3"/>
    </row>
    <row r="1755" ht="12.75" customHeight="1">
      <c r="A1755" s="294"/>
      <c r="B1755" s="294"/>
      <c r="C1755" s="3"/>
      <c r="D1755" s="3"/>
      <c r="E1755" s="3"/>
      <c r="F1755" s="3"/>
      <c r="G1755" s="3"/>
      <c r="H1755" s="193"/>
      <c r="I1755" s="163"/>
      <c r="J1755" s="3"/>
      <c r="K1755" s="5"/>
      <c r="L1755" s="6"/>
      <c r="M1755" s="6"/>
      <c r="N1755" s="232"/>
      <c r="O1755" s="285"/>
      <c r="P1755" s="6"/>
      <c r="Q1755" s="6"/>
      <c r="R1755" s="6"/>
      <c r="S1755" s="6"/>
      <c r="T1755" s="6"/>
      <c r="U1755" s="6"/>
      <c r="V1755" s="6"/>
      <c r="W1755" s="6"/>
      <c r="X1755" s="6"/>
      <c r="Y1755" s="6"/>
      <c r="Z1755" s="38" t="str">
        <f t="array" ref="Z1755">IFERROR(xlookup(C:C,'Follow up.1'!A:A,'Follow up.1'!AF:AF),"-")</f>
        <v>-</v>
      </c>
      <c r="AA1755" s="6"/>
      <c r="AB1755" s="6"/>
      <c r="AC1755" s="6"/>
      <c r="AD1755" s="6"/>
      <c r="AE1755" s="6"/>
      <c r="AF1755" s="6"/>
      <c r="AG1755" s="6"/>
      <c r="AH1755" s="6"/>
      <c r="AI1755" s="6"/>
      <c r="AJ1755" s="6"/>
      <c r="AK1755" s="6"/>
      <c r="AL1755" s="6"/>
      <c r="AM1755" s="6"/>
      <c r="AN1755" s="39" t="str">
        <f t="array" ref="AN1755">IFNA(TEXT(XLOOKUP(C:C,'Follow up.2'!B:B,'Follow up.2'!AF:AF), "mm/yyyy"), "-")</f>
        <v>-</v>
      </c>
      <c r="AO1755" s="6"/>
      <c r="AP1755" s="3"/>
      <c r="AQ1755" s="3"/>
      <c r="AR1755" s="3"/>
      <c r="AS1755" s="3"/>
      <c r="AT1755" s="3"/>
      <c r="AU1755" s="3"/>
      <c r="AV1755" s="3"/>
      <c r="AW1755" s="3"/>
      <c r="AX1755" s="3"/>
      <c r="AY1755" s="3"/>
      <c r="AZ1755" s="3"/>
      <c r="BA1755" s="3"/>
      <c r="BB1755" s="3"/>
      <c r="BC1755" s="3"/>
      <c r="BD1755" s="3"/>
      <c r="BE1755" s="3"/>
      <c r="BF1755" s="3"/>
      <c r="BG1755" s="3"/>
      <c r="BH1755" s="3"/>
      <c r="BI1755" s="3"/>
    </row>
    <row r="1756" ht="12.75" customHeight="1">
      <c r="A1756" s="294"/>
      <c r="B1756" s="294"/>
      <c r="C1756" s="3"/>
      <c r="D1756" s="3"/>
      <c r="E1756" s="3"/>
      <c r="F1756" s="3"/>
      <c r="G1756" s="3"/>
      <c r="H1756" s="193"/>
      <c r="I1756" s="163"/>
      <c r="J1756" s="3"/>
      <c r="K1756" s="5"/>
      <c r="L1756" s="6"/>
      <c r="M1756" s="6"/>
      <c r="N1756" s="232"/>
      <c r="O1756" s="285"/>
      <c r="P1756" s="6"/>
      <c r="Q1756" s="6"/>
      <c r="R1756" s="6"/>
      <c r="S1756" s="6"/>
      <c r="T1756" s="6"/>
      <c r="U1756" s="6"/>
      <c r="V1756" s="6"/>
      <c r="W1756" s="6"/>
      <c r="X1756" s="6"/>
      <c r="Y1756" s="6"/>
      <c r="Z1756" s="38" t="str">
        <f t="array" ref="Z1756">IFERROR(xlookup(C:C,'Follow up.1'!A:A,'Follow up.1'!AF:AF),"-")</f>
        <v>-</v>
      </c>
      <c r="AA1756" s="6"/>
      <c r="AB1756" s="6"/>
      <c r="AC1756" s="6"/>
      <c r="AD1756" s="6"/>
      <c r="AE1756" s="6"/>
      <c r="AF1756" s="6"/>
      <c r="AG1756" s="6"/>
      <c r="AH1756" s="6"/>
      <c r="AI1756" s="6"/>
      <c r="AJ1756" s="6"/>
      <c r="AK1756" s="6"/>
      <c r="AL1756" s="6"/>
      <c r="AM1756" s="6"/>
      <c r="AN1756" s="39" t="str">
        <f t="array" ref="AN1756">IFNA(TEXT(XLOOKUP(C:C,'Follow up.2'!B:B,'Follow up.2'!AF:AF), "mm/yyyy"), "-")</f>
        <v>-</v>
      </c>
      <c r="AO1756" s="6"/>
      <c r="AP1756" s="3"/>
      <c r="AQ1756" s="3"/>
      <c r="AR1756" s="3"/>
      <c r="AS1756" s="3"/>
      <c r="AT1756" s="3"/>
      <c r="AU1756" s="3"/>
      <c r="AV1756" s="3"/>
      <c r="AW1756" s="3"/>
      <c r="AX1756" s="3"/>
      <c r="AY1756" s="3"/>
      <c r="AZ1756" s="3"/>
      <c r="BA1756" s="3"/>
      <c r="BB1756" s="3"/>
      <c r="BC1756" s="3"/>
      <c r="BD1756" s="3"/>
      <c r="BE1756" s="3"/>
      <c r="BF1756" s="3"/>
      <c r="BG1756" s="3"/>
      <c r="BH1756" s="3"/>
      <c r="BI1756" s="3"/>
    </row>
    <row r="1757" ht="12.75" customHeight="1">
      <c r="A1757" s="294"/>
      <c r="B1757" s="294"/>
      <c r="C1757" s="3"/>
      <c r="D1757" s="3"/>
      <c r="E1757" s="3"/>
      <c r="F1757" s="3"/>
      <c r="G1757" s="3"/>
      <c r="H1757" s="193"/>
      <c r="I1757" s="163"/>
      <c r="J1757" s="3"/>
      <c r="K1757" s="5"/>
      <c r="L1757" s="6"/>
      <c r="M1757" s="6"/>
      <c r="N1757" s="232"/>
      <c r="O1757" s="285"/>
      <c r="P1757" s="6"/>
      <c r="Q1757" s="6"/>
      <c r="R1757" s="6"/>
      <c r="S1757" s="6"/>
      <c r="T1757" s="6"/>
      <c r="U1757" s="6"/>
      <c r="V1757" s="6"/>
      <c r="W1757" s="6"/>
      <c r="X1757" s="6"/>
      <c r="Y1757" s="6"/>
      <c r="Z1757" s="38" t="str">
        <f t="array" ref="Z1757">IFERROR(xlookup(C:C,'Follow up.1'!A:A,'Follow up.1'!AF:AF),"-")</f>
        <v>-</v>
      </c>
      <c r="AA1757" s="6"/>
      <c r="AB1757" s="6"/>
      <c r="AC1757" s="6"/>
      <c r="AD1757" s="6"/>
      <c r="AE1757" s="6"/>
      <c r="AF1757" s="6"/>
      <c r="AG1757" s="6"/>
      <c r="AH1757" s="6"/>
      <c r="AI1757" s="6"/>
      <c r="AJ1757" s="6"/>
      <c r="AK1757" s="6"/>
      <c r="AL1757" s="6"/>
      <c r="AM1757" s="6"/>
      <c r="AN1757" s="39" t="str">
        <f t="array" ref="AN1757">IFNA(TEXT(XLOOKUP(C:C,'Follow up.2'!B:B,'Follow up.2'!AF:AF), "mm/yyyy"), "-")</f>
        <v>-</v>
      </c>
      <c r="AO1757" s="6"/>
      <c r="AP1757" s="3"/>
      <c r="AQ1757" s="3"/>
      <c r="AR1757" s="3"/>
      <c r="AS1757" s="3"/>
      <c r="AT1757" s="3"/>
      <c r="AU1757" s="3"/>
      <c r="AV1757" s="3"/>
      <c r="AW1757" s="3"/>
      <c r="AX1757" s="3"/>
      <c r="AY1757" s="3"/>
      <c r="AZ1757" s="3"/>
      <c r="BA1757" s="3"/>
      <c r="BB1757" s="3"/>
      <c r="BC1757" s="3"/>
      <c r="BD1757" s="3"/>
      <c r="BE1757" s="3"/>
      <c r="BF1757" s="3"/>
      <c r="BG1757" s="3"/>
      <c r="BH1757" s="3"/>
      <c r="BI1757" s="3"/>
    </row>
    <row r="1758" ht="12.75" customHeight="1">
      <c r="A1758" s="294"/>
      <c r="B1758" s="294"/>
      <c r="C1758" s="3"/>
      <c r="D1758" s="3"/>
      <c r="E1758" s="3"/>
      <c r="F1758" s="3"/>
      <c r="G1758" s="3"/>
      <c r="H1758" s="193"/>
      <c r="I1758" s="163"/>
      <c r="J1758" s="3"/>
      <c r="K1758" s="5"/>
      <c r="L1758" s="6"/>
      <c r="M1758" s="6"/>
      <c r="N1758" s="232"/>
      <c r="O1758" s="285"/>
      <c r="P1758" s="6"/>
      <c r="Q1758" s="6"/>
      <c r="R1758" s="6"/>
      <c r="S1758" s="6"/>
      <c r="T1758" s="6"/>
      <c r="U1758" s="6"/>
      <c r="V1758" s="6"/>
      <c r="W1758" s="6"/>
      <c r="X1758" s="6"/>
      <c r="Y1758" s="6"/>
      <c r="Z1758" s="38" t="str">
        <f t="array" ref="Z1758">IFERROR(xlookup(C:C,'Follow up.1'!A:A,'Follow up.1'!AF:AF),"-")</f>
        <v>-</v>
      </c>
      <c r="AA1758" s="6"/>
      <c r="AB1758" s="6"/>
      <c r="AC1758" s="6"/>
      <c r="AD1758" s="6"/>
      <c r="AE1758" s="6"/>
      <c r="AF1758" s="6"/>
      <c r="AG1758" s="6"/>
      <c r="AH1758" s="6"/>
      <c r="AI1758" s="6"/>
      <c r="AJ1758" s="6"/>
      <c r="AK1758" s="6"/>
      <c r="AL1758" s="6"/>
      <c r="AM1758" s="6"/>
      <c r="AN1758" s="39" t="str">
        <f t="array" ref="AN1758">IFNA(TEXT(XLOOKUP(C:C,'Follow up.2'!B:B,'Follow up.2'!AF:AF), "mm/yyyy"), "-")</f>
        <v>-</v>
      </c>
      <c r="AO1758" s="6"/>
      <c r="AP1758" s="3"/>
      <c r="AQ1758" s="3"/>
      <c r="AR1758" s="3"/>
      <c r="AS1758" s="3"/>
      <c r="AT1758" s="3"/>
      <c r="AU1758" s="3"/>
      <c r="AV1758" s="3"/>
      <c r="AW1758" s="3"/>
      <c r="AX1758" s="3"/>
      <c r="AY1758" s="3"/>
      <c r="AZ1758" s="3"/>
      <c r="BA1758" s="3"/>
      <c r="BB1758" s="3"/>
      <c r="BC1758" s="3"/>
      <c r="BD1758" s="3"/>
      <c r="BE1758" s="3"/>
      <c r="BF1758" s="3"/>
      <c r="BG1758" s="3"/>
      <c r="BH1758" s="3"/>
      <c r="BI1758" s="3"/>
    </row>
    <row r="1759" ht="12.75" customHeight="1">
      <c r="A1759" s="294"/>
      <c r="B1759" s="294"/>
      <c r="C1759" s="3"/>
      <c r="D1759" s="3"/>
      <c r="E1759" s="3"/>
      <c r="F1759" s="3"/>
      <c r="G1759" s="3"/>
      <c r="H1759" s="193"/>
      <c r="I1759" s="163"/>
      <c r="J1759" s="3"/>
      <c r="K1759" s="5"/>
      <c r="L1759" s="6"/>
      <c r="M1759" s="6"/>
      <c r="N1759" s="232"/>
      <c r="O1759" s="285"/>
      <c r="P1759" s="6"/>
      <c r="Q1759" s="6"/>
      <c r="R1759" s="6"/>
      <c r="S1759" s="6"/>
      <c r="T1759" s="6"/>
      <c r="U1759" s="6"/>
      <c r="V1759" s="6"/>
      <c r="W1759" s="6"/>
      <c r="X1759" s="6"/>
      <c r="Y1759" s="6"/>
      <c r="Z1759" s="38" t="str">
        <f t="array" ref="Z1759">IFERROR(xlookup(C:C,'Follow up.1'!A:A,'Follow up.1'!AF:AF),"-")</f>
        <v>-</v>
      </c>
      <c r="AA1759" s="6"/>
      <c r="AB1759" s="6"/>
      <c r="AC1759" s="6"/>
      <c r="AD1759" s="6"/>
      <c r="AE1759" s="6"/>
      <c r="AF1759" s="6"/>
      <c r="AG1759" s="6"/>
      <c r="AH1759" s="6"/>
      <c r="AI1759" s="6"/>
      <c r="AJ1759" s="6"/>
      <c r="AK1759" s="6"/>
      <c r="AL1759" s="6"/>
      <c r="AM1759" s="6"/>
      <c r="AN1759" s="39" t="str">
        <f t="array" ref="AN1759">IFNA(TEXT(XLOOKUP(C:C,'Follow up.2'!B:B,'Follow up.2'!AF:AF), "mm/yyyy"), "-")</f>
        <v>-</v>
      </c>
      <c r="AO1759" s="6"/>
      <c r="AP1759" s="3"/>
      <c r="AQ1759" s="3"/>
      <c r="AR1759" s="3"/>
      <c r="AS1759" s="3"/>
      <c r="AT1759" s="3"/>
      <c r="AU1759" s="3"/>
      <c r="AV1759" s="3"/>
      <c r="AW1759" s="3"/>
      <c r="AX1759" s="3"/>
      <c r="AY1759" s="3"/>
      <c r="AZ1759" s="3"/>
      <c r="BA1759" s="3"/>
      <c r="BB1759" s="3"/>
      <c r="BC1759" s="3"/>
      <c r="BD1759" s="3"/>
      <c r="BE1759" s="3"/>
      <c r="BF1759" s="3"/>
      <c r="BG1759" s="3"/>
      <c r="BH1759" s="3"/>
      <c r="BI1759" s="3"/>
    </row>
    <row r="1760" ht="12.75" customHeight="1">
      <c r="A1760" s="294"/>
      <c r="B1760" s="294"/>
      <c r="C1760" s="3"/>
      <c r="D1760" s="3"/>
      <c r="E1760" s="3"/>
      <c r="F1760" s="3"/>
      <c r="G1760" s="3"/>
      <c r="H1760" s="193"/>
      <c r="I1760" s="163"/>
      <c r="J1760" s="3"/>
      <c r="K1760" s="5"/>
      <c r="L1760" s="6"/>
      <c r="M1760" s="6"/>
      <c r="N1760" s="232"/>
      <c r="O1760" s="285"/>
      <c r="P1760" s="6"/>
      <c r="Q1760" s="6"/>
      <c r="R1760" s="6"/>
      <c r="S1760" s="6"/>
      <c r="T1760" s="6"/>
      <c r="U1760" s="6"/>
      <c r="V1760" s="6"/>
      <c r="W1760" s="6"/>
      <c r="X1760" s="6"/>
      <c r="Y1760" s="6"/>
      <c r="Z1760" s="38" t="str">
        <f t="array" ref="Z1760">IFERROR(xlookup(C:C,'Follow up.1'!A:A,'Follow up.1'!AF:AF),"-")</f>
        <v>-</v>
      </c>
      <c r="AA1760" s="6"/>
      <c r="AB1760" s="6"/>
      <c r="AC1760" s="6"/>
      <c r="AD1760" s="6"/>
      <c r="AE1760" s="6"/>
      <c r="AF1760" s="6"/>
      <c r="AG1760" s="6"/>
      <c r="AH1760" s="6"/>
      <c r="AI1760" s="6"/>
      <c r="AJ1760" s="6"/>
      <c r="AK1760" s="6"/>
      <c r="AL1760" s="6"/>
      <c r="AM1760" s="6"/>
      <c r="AN1760" s="39" t="str">
        <f t="array" ref="AN1760">IFNA(TEXT(XLOOKUP(C:C,'Follow up.2'!B:B,'Follow up.2'!AF:AF), "mm/yyyy"), "-")</f>
        <v>-</v>
      </c>
      <c r="AO1760" s="6"/>
      <c r="AP1760" s="3"/>
      <c r="AQ1760" s="3"/>
      <c r="AR1760" s="3"/>
      <c r="AS1760" s="3"/>
      <c r="AT1760" s="3"/>
      <c r="AU1760" s="3"/>
      <c r="AV1760" s="3"/>
      <c r="AW1760" s="3"/>
      <c r="AX1760" s="3"/>
      <c r="AY1760" s="3"/>
      <c r="AZ1760" s="3"/>
      <c r="BA1760" s="3"/>
      <c r="BB1760" s="3"/>
      <c r="BC1760" s="3"/>
      <c r="BD1760" s="3"/>
      <c r="BE1760" s="3"/>
      <c r="BF1760" s="3"/>
      <c r="BG1760" s="3"/>
      <c r="BH1760" s="3"/>
      <c r="BI1760" s="3"/>
    </row>
    <row r="1761" ht="12.75" customHeight="1">
      <c r="A1761" s="294"/>
      <c r="B1761" s="294"/>
      <c r="C1761" s="3"/>
      <c r="D1761" s="3"/>
      <c r="E1761" s="3"/>
      <c r="F1761" s="3"/>
      <c r="G1761" s="3"/>
      <c r="H1761" s="193"/>
      <c r="I1761" s="163"/>
      <c r="J1761" s="3"/>
      <c r="K1761" s="5"/>
      <c r="L1761" s="6"/>
      <c r="M1761" s="6"/>
      <c r="N1761" s="232"/>
      <c r="O1761" s="285"/>
      <c r="P1761" s="6"/>
      <c r="Q1761" s="6"/>
      <c r="R1761" s="6"/>
      <c r="S1761" s="6"/>
      <c r="T1761" s="6"/>
      <c r="U1761" s="6"/>
      <c r="V1761" s="6"/>
      <c r="W1761" s="6"/>
      <c r="X1761" s="6"/>
      <c r="Y1761" s="6"/>
      <c r="Z1761" s="38" t="str">
        <f t="array" ref="Z1761">IFERROR(xlookup(C:C,'Follow up.1'!A:A,'Follow up.1'!AF:AF),"-")</f>
        <v>-</v>
      </c>
      <c r="AA1761" s="6"/>
      <c r="AB1761" s="6"/>
      <c r="AC1761" s="6"/>
      <c r="AD1761" s="6"/>
      <c r="AE1761" s="6"/>
      <c r="AF1761" s="6"/>
      <c r="AG1761" s="6"/>
      <c r="AH1761" s="6"/>
      <c r="AI1761" s="6"/>
      <c r="AJ1761" s="6"/>
      <c r="AK1761" s="6"/>
      <c r="AL1761" s="6"/>
      <c r="AM1761" s="6"/>
      <c r="AN1761" s="39" t="str">
        <f t="array" ref="AN1761">IFNA(TEXT(XLOOKUP(C:C,'Follow up.2'!B:B,'Follow up.2'!AF:AF), "mm/yyyy"), "-")</f>
        <v>-</v>
      </c>
      <c r="AO1761" s="6"/>
      <c r="AP1761" s="3"/>
      <c r="AQ1761" s="3"/>
      <c r="AR1761" s="3"/>
      <c r="AS1761" s="3"/>
      <c r="AT1761" s="3"/>
      <c r="AU1761" s="3"/>
      <c r="AV1761" s="3"/>
      <c r="AW1761" s="3"/>
      <c r="AX1761" s="3"/>
      <c r="AY1761" s="3"/>
      <c r="AZ1761" s="3"/>
      <c r="BA1761" s="3"/>
      <c r="BB1761" s="3"/>
      <c r="BC1761" s="3"/>
      <c r="BD1761" s="3"/>
      <c r="BE1761" s="3"/>
      <c r="BF1761" s="3"/>
      <c r="BG1761" s="3"/>
      <c r="BH1761" s="3"/>
      <c r="BI1761" s="3"/>
    </row>
    <row r="1762" ht="12.75" customHeight="1">
      <c r="A1762" s="294"/>
      <c r="B1762" s="294"/>
      <c r="C1762" s="3"/>
      <c r="D1762" s="3"/>
      <c r="E1762" s="3"/>
      <c r="F1762" s="3"/>
      <c r="G1762" s="3"/>
      <c r="H1762" s="193"/>
      <c r="I1762" s="163"/>
      <c r="J1762" s="3"/>
      <c r="K1762" s="5"/>
      <c r="L1762" s="6"/>
      <c r="M1762" s="6"/>
      <c r="N1762" s="232"/>
      <c r="O1762" s="285"/>
      <c r="P1762" s="6"/>
      <c r="Q1762" s="6"/>
      <c r="R1762" s="6"/>
      <c r="S1762" s="6"/>
      <c r="T1762" s="6"/>
      <c r="U1762" s="6"/>
      <c r="V1762" s="6"/>
      <c r="W1762" s="6"/>
      <c r="X1762" s="6"/>
      <c r="Y1762" s="6"/>
      <c r="Z1762" s="38" t="str">
        <f t="array" ref="Z1762">IFERROR(xlookup(C:C,'Follow up.1'!A:A,'Follow up.1'!AF:AF),"-")</f>
        <v>-</v>
      </c>
      <c r="AA1762" s="6"/>
      <c r="AB1762" s="6"/>
      <c r="AC1762" s="6"/>
      <c r="AD1762" s="6"/>
      <c r="AE1762" s="6"/>
      <c r="AF1762" s="6"/>
      <c r="AG1762" s="6"/>
      <c r="AH1762" s="6"/>
      <c r="AI1762" s="6"/>
      <c r="AJ1762" s="6"/>
      <c r="AK1762" s="6"/>
      <c r="AL1762" s="6"/>
      <c r="AM1762" s="6"/>
      <c r="AN1762" s="39" t="str">
        <f t="array" ref="AN1762">IFNA(TEXT(XLOOKUP(C:C,'Follow up.2'!B:B,'Follow up.2'!AF:AF), "mm/yyyy"), "-")</f>
        <v>-</v>
      </c>
      <c r="AO1762" s="6"/>
      <c r="AP1762" s="3"/>
      <c r="AQ1762" s="3"/>
      <c r="AR1762" s="3"/>
      <c r="AS1762" s="3"/>
      <c r="AT1762" s="3"/>
      <c r="AU1762" s="3"/>
      <c r="AV1762" s="3"/>
      <c r="AW1762" s="3"/>
      <c r="AX1762" s="3"/>
      <c r="AY1762" s="3"/>
      <c r="AZ1762" s="3"/>
      <c r="BA1762" s="3"/>
      <c r="BB1762" s="3"/>
      <c r="BC1762" s="3"/>
      <c r="BD1762" s="3"/>
      <c r="BE1762" s="3"/>
      <c r="BF1762" s="3"/>
      <c r="BG1762" s="3"/>
      <c r="BH1762" s="3"/>
      <c r="BI1762" s="3"/>
    </row>
    <row r="1763" ht="12.75" customHeight="1">
      <c r="A1763" s="294"/>
      <c r="B1763" s="294"/>
      <c r="C1763" s="3"/>
      <c r="D1763" s="3"/>
      <c r="E1763" s="3"/>
      <c r="F1763" s="3"/>
      <c r="G1763" s="3"/>
      <c r="H1763" s="193"/>
      <c r="I1763" s="163"/>
      <c r="J1763" s="3"/>
      <c r="K1763" s="5"/>
      <c r="L1763" s="6"/>
      <c r="M1763" s="6"/>
      <c r="N1763" s="232"/>
      <c r="O1763" s="285"/>
      <c r="P1763" s="6"/>
      <c r="Q1763" s="6"/>
      <c r="R1763" s="6"/>
      <c r="S1763" s="6"/>
      <c r="T1763" s="6"/>
      <c r="U1763" s="6"/>
      <c r="V1763" s="6"/>
      <c r="W1763" s="6"/>
      <c r="X1763" s="6"/>
      <c r="Y1763" s="6"/>
      <c r="Z1763" s="38" t="str">
        <f t="array" ref="Z1763">IFERROR(xlookup(C:C,'Follow up.1'!A:A,'Follow up.1'!AF:AF),"-")</f>
        <v>-</v>
      </c>
      <c r="AA1763" s="6"/>
      <c r="AB1763" s="6"/>
      <c r="AC1763" s="6"/>
      <c r="AD1763" s="6"/>
      <c r="AE1763" s="6"/>
      <c r="AF1763" s="6"/>
      <c r="AG1763" s="6"/>
      <c r="AH1763" s="6"/>
      <c r="AI1763" s="6"/>
      <c r="AJ1763" s="6"/>
      <c r="AK1763" s="6"/>
      <c r="AL1763" s="6"/>
      <c r="AM1763" s="6"/>
      <c r="AN1763" s="39" t="str">
        <f t="array" ref="AN1763">IFNA(TEXT(XLOOKUP(C:C,'Follow up.2'!B:B,'Follow up.2'!AF:AF), "mm/yyyy"), "-")</f>
        <v>-</v>
      </c>
      <c r="AO1763" s="6"/>
      <c r="AP1763" s="3"/>
      <c r="AQ1763" s="3"/>
      <c r="AR1763" s="3"/>
      <c r="AS1763" s="3"/>
      <c r="AT1763" s="3"/>
      <c r="AU1763" s="3"/>
      <c r="AV1763" s="3"/>
      <c r="AW1763" s="3"/>
      <c r="AX1763" s="3"/>
      <c r="AY1763" s="3"/>
      <c r="AZ1763" s="3"/>
      <c r="BA1763" s="3"/>
      <c r="BB1763" s="3"/>
      <c r="BC1763" s="3"/>
      <c r="BD1763" s="3"/>
      <c r="BE1763" s="3"/>
      <c r="BF1763" s="3"/>
      <c r="BG1763" s="3"/>
      <c r="BH1763" s="3"/>
      <c r="BI1763" s="3"/>
    </row>
    <row r="1764" ht="12.75" customHeight="1">
      <c r="A1764" s="294"/>
      <c r="B1764" s="294"/>
      <c r="C1764" s="3"/>
      <c r="D1764" s="3"/>
      <c r="E1764" s="3"/>
      <c r="F1764" s="3"/>
      <c r="G1764" s="3"/>
      <c r="H1764" s="193"/>
      <c r="I1764" s="163"/>
      <c r="J1764" s="3"/>
      <c r="K1764" s="5"/>
      <c r="L1764" s="6"/>
      <c r="M1764" s="6"/>
      <c r="N1764" s="232"/>
      <c r="O1764" s="285"/>
      <c r="P1764" s="6"/>
      <c r="Q1764" s="6"/>
      <c r="R1764" s="6"/>
      <c r="S1764" s="6"/>
      <c r="T1764" s="6"/>
      <c r="U1764" s="6"/>
      <c r="V1764" s="6"/>
      <c r="W1764" s="6"/>
      <c r="X1764" s="6"/>
      <c r="Y1764" s="6"/>
      <c r="Z1764" s="38" t="str">
        <f t="array" ref="Z1764">IFERROR(xlookup(C:C,'Follow up.1'!A:A,'Follow up.1'!AF:AF),"-")</f>
        <v>-</v>
      </c>
      <c r="AA1764" s="6"/>
      <c r="AB1764" s="6"/>
      <c r="AC1764" s="6"/>
      <c r="AD1764" s="6"/>
      <c r="AE1764" s="6"/>
      <c r="AF1764" s="6"/>
      <c r="AG1764" s="6"/>
      <c r="AH1764" s="6"/>
      <c r="AI1764" s="6"/>
      <c r="AJ1764" s="6"/>
      <c r="AK1764" s="6"/>
      <c r="AL1764" s="6"/>
      <c r="AM1764" s="6"/>
      <c r="AN1764" s="39" t="str">
        <f t="array" ref="AN1764">IFNA(TEXT(XLOOKUP(C:C,'Follow up.2'!B:B,'Follow up.2'!AF:AF), "mm/yyyy"), "-")</f>
        <v>-</v>
      </c>
      <c r="AO1764" s="6"/>
      <c r="AP1764" s="3"/>
      <c r="AQ1764" s="3"/>
      <c r="AR1764" s="3"/>
      <c r="AS1764" s="3"/>
      <c r="AT1764" s="3"/>
      <c r="AU1764" s="3"/>
      <c r="AV1764" s="3"/>
      <c r="AW1764" s="3"/>
      <c r="AX1764" s="3"/>
      <c r="AY1764" s="3"/>
      <c r="AZ1764" s="3"/>
      <c r="BA1764" s="3"/>
      <c r="BB1764" s="3"/>
      <c r="BC1764" s="3"/>
      <c r="BD1764" s="3"/>
      <c r="BE1764" s="3"/>
      <c r="BF1764" s="3"/>
      <c r="BG1764" s="3"/>
      <c r="BH1764" s="3"/>
      <c r="BI1764" s="3"/>
    </row>
    <row r="1765" ht="12.75" customHeight="1">
      <c r="A1765" s="294"/>
      <c r="B1765" s="294"/>
      <c r="C1765" s="3"/>
      <c r="D1765" s="3"/>
      <c r="E1765" s="3"/>
      <c r="F1765" s="3"/>
      <c r="G1765" s="3"/>
      <c r="H1765" s="193"/>
      <c r="I1765" s="163"/>
      <c r="J1765" s="3"/>
      <c r="K1765" s="5"/>
      <c r="L1765" s="6"/>
      <c r="M1765" s="6"/>
      <c r="N1765" s="232"/>
      <c r="O1765" s="285"/>
      <c r="P1765" s="6"/>
      <c r="Q1765" s="6"/>
      <c r="R1765" s="6"/>
      <c r="S1765" s="6"/>
      <c r="T1765" s="6"/>
      <c r="U1765" s="6"/>
      <c r="V1765" s="6"/>
      <c r="W1765" s="6"/>
      <c r="X1765" s="6"/>
      <c r="Y1765" s="6"/>
      <c r="Z1765" s="38" t="str">
        <f t="array" ref="Z1765">IFERROR(xlookup(C:C,'Follow up.1'!A:A,'Follow up.1'!AF:AF),"-")</f>
        <v>-</v>
      </c>
      <c r="AA1765" s="6"/>
      <c r="AB1765" s="6"/>
      <c r="AC1765" s="6"/>
      <c r="AD1765" s="6"/>
      <c r="AE1765" s="6"/>
      <c r="AF1765" s="6"/>
      <c r="AG1765" s="6"/>
      <c r="AH1765" s="6"/>
      <c r="AI1765" s="6"/>
      <c r="AJ1765" s="6"/>
      <c r="AK1765" s="6"/>
      <c r="AL1765" s="6"/>
      <c r="AM1765" s="6"/>
      <c r="AN1765" s="39" t="str">
        <f t="array" ref="AN1765">IFNA(TEXT(XLOOKUP(C:C,'Follow up.2'!B:B,'Follow up.2'!AF:AF), "mm/yyyy"), "-")</f>
        <v>-</v>
      </c>
      <c r="AO1765" s="6"/>
      <c r="AP1765" s="3"/>
      <c r="AQ1765" s="3"/>
      <c r="AR1765" s="3"/>
      <c r="AS1765" s="3"/>
      <c r="AT1765" s="3"/>
      <c r="AU1765" s="3"/>
      <c r="AV1765" s="3"/>
      <c r="AW1765" s="3"/>
      <c r="AX1765" s="3"/>
      <c r="AY1765" s="3"/>
      <c r="AZ1765" s="3"/>
      <c r="BA1765" s="3"/>
      <c r="BB1765" s="3"/>
      <c r="BC1765" s="3"/>
      <c r="BD1765" s="3"/>
      <c r="BE1765" s="3"/>
      <c r="BF1765" s="3"/>
      <c r="BG1765" s="3"/>
      <c r="BH1765" s="3"/>
      <c r="BI1765" s="3"/>
    </row>
    <row r="1766" ht="12.75" customHeight="1">
      <c r="A1766" s="294"/>
      <c r="B1766" s="294"/>
      <c r="C1766" s="3"/>
      <c r="D1766" s="3"/>
      <c r="E1766" s="3"/>
      <c r="F1766" s="3"/>
      <c r="G1766" s="3"/>
      <c r="H1766" s="193"/>
      <c r="I1766" s="163"/>
      <c r="J1766" s="3"/>
      <c r="K1766" s="5"/>
      <c r="L1766" s="6"/>
      <c r="M1766" s="6"/>
      <c r="N1766" s="232"/>
      <c r="O1766" s="285"/>
      <c r="P1766" s="6"/>
      <c r="Q1766" s="6"/>
      <c r="R1766" s="6"/>
      <c r="S1766" s="6"/>
      <c r="T1766" s="6"/>
      <c r="U1766" s="6"/>
      <c r="V1766" s="6"/>
      <c r="W1766" s="6"/>
      <c r="X1766" s="6"/>
      <c r="Y1766" s="6"/>
      <c r="Z1766" s="38" t="str">
        <f t="array" ref="Z1766">IFERROR(xlookup(C:C,'Follow up.1'!A:A,'Follow up.1'!AF:AF),"-")</f>
        <v>-</v>
      </c>
      <c r="AA1766" s="6"/>
      <c r="AB1766" s="6"/>
      <c r="AC1766" s="6"/>
      <c r="AD1766" s="6"/>
      <c r="AE1766" s="6"/>
      <c r="AF1766" s="6"/>
      <c r="AG1766" s="6"/>
      <c r="AH1766" s="6"/>
      <c r="AI1766" s="6"/>
      <c r="AJ1766" s="6"/>
      <c r="AK1766" s="6"/>
      <c r="AL1766" s="6"/>
      <c r="AM1766" s="6"/>
      <c r="AN1766" s="298"/>
      <c r="AO1766" s="6"/>
      <c r="AP1766" s="3"/>
      <c r="AQ1766" s="3"/>
      <c r="AR1766" s="3"/>
      <c r="AS1766" s="3"/>
      <c r="AT1766" s="3"/>
      <c r="AU1766" s="3"/>
      <c r="AV1766" s="3"/>
      <c r="AW1766" s="3"/>
      <c r="AX1766" s="3"/>
      <c r="AY1766" s="3"/>
      <c r="AZ1766" s="3"/>
      <c r="BA1766" s="3"/>
      <c r="BB1766" s="3"/>
      <c r="BC1766" s="3"/>
      <c r="BD1766" s="3"/>
      <c r="BE1766" s="3"/>
      <c r="BF1766" s="3"/>
      <c r="BG1766" s="3"/>
      <c r="BH1766" s="3"/>
      <c r="BI1766" s="3"/>
    </row>
    <row r="1767" ht="12.75" customHeight="1">
      <c r="A1767" s="294"/>
      <c r="B1767" s="294"/>
      <c r="C1767" s="3"/>
      <c r="D1767" s="3"/>
      <c r="E1767" s="3"/>
      <c r="F1767" s="3"/>
      <c r="G1767" s="3"/>
      <c r="H1767" s="193"/>
      <c r="I1767" s="163"/>
      <c r="J1767" s="3"/>
      <c r="K1767" s="5"/>
      <c r="L1767" s="6"/>
      <c r="M1767" s="6"/>
      <c r="N1767" s="232"/>
      <c r="O1767" s="285"/>
      <c r="P1767" s="6"/>
      <c r="Q1767" s="6"/>
      <c r="R1767" s="6"/>
      <c r="S1767" s="6"/>
      <c r="T1767" s="6"/>
      <c r="U1767" s="6"/>
      <c r="V1767" s="6"/>
      <c r="W1767" s="6"/>
      <c r="X1767" s="6"/>
      <c r="Y1767" s="6"/>
      <c r="Z1767" s="38" t="str">
        <f t="array" ref="Z1767">IFERROR(xlookup(C:C,'Follow up.1'!A:A,'Follow up.1'!AF:AF),"-")</f>
        <v>-</v>
      </c>
      <c r="AA1767" s="6"/>
      <c r="AB1767" s="6"/>
      <c r="AC1767" s="6"/>
      <c r="AD1767" s="6"/>
      <c r="AE1767" s="6"/>
      <c r="AF1767" s="6"/>
      <c r="AG1767" s="6"/>
      <c r="AH1767" s="6"/>
      <c r="AI1767" s="6"/>
      <c r="AJ1767" s="6"/>
      <c r="AK1767" s="6"/>
      <c r="AL1767" s="6"/>
      <c r="AM1767" s="6"/>
      <c r="AN1767" s="298"/>
      <c r="AO1767" s="6"/>
      <c r="AP1767" s="3"/>
      <c r="AQ1767" s="3"/>
      <c r="AR1767" s="3"/>
      <c r="AS1767" s="3"/>
      <c r="AT1767" s="3"/>
      <c r="AU1767" s="3"/>
      <c r="AV1767" s="3"/>
      <c r="AW1767" s="3"/>
      <c r="AX1767" s="3"/>
      <c r="AY1767" s="3"/>
      <c r="AZ1767" s="3"/>
      <c r="BA1767" s="3"/>
      <c r="BB1767" s="3"/>
      <c r="BC1767" s="3"/>
      <c r="BD1767" s="3"/>
      <c r="BE1767" s="3"/>
      <c r="BF1767" s="3"/>
      <c r="BG1767" s="3"/>
      <c r="BH1767" s="3"/>
      <c r="BI1767" s="3"/>
    </row>
    <row r="1768" ht="12.75" customHeight="1">
      <c r="A1768" s="294"/>
      <c r="B1768" s="294"/>
      <c r="C1768" s="3"/>
      <c r="D1768" s="3"/>
      <c r="E1768" s="3"/>
      <c r="F1768" s="3"/>
      <c r="G1768" s="3"/>
      <c r="H1768" s="193"/>
      <c r="I1768" s="163"/>
      <c r="J1768" s="3"/>
      <c r="K1768" s="5"/>
      <c r="L1768" s="6"/>
      <c r="M1768" s="6"/>
      <c r="N1768" s="232"/>
      <c r="O1768" s="285"/>
      <c r="P1768" s="6"/>
      <c r="Q1768" s="6"/>
      <c r="R1768" s="6"/>
      <c r="S1768" s="6"/>
      <c r="T1768" s="6"/>
      <c r="U1768" s="6"/>
      <c r="V1768" s="6"/>
      <c r="W1768" s="6"/>
      <c r="X1768" s="6"/>
      <c r="Y1768" s="6"/>
      <c r="Z1768" s="38" t="str">
        <f t="array" ref="Z1768">IFERROR(xlookup(C:C,'Follow up.1'!A:A,'Follow up.1'!AF:AF),"-")</f>
        <v>-</v>
      </c>
      <c r="AA1768" s="6"/>
      <c r="AB1768" s="6"/>
      <c r="AC1768" s="6"/>
      <c r="AD1768" s="6"/>
      <c r="AE1768" s="6"/>
      <c r="AF1768" s="6"/>
      <c r="AG1768" s="6"/>
      <c r="AH1768" s="6"/>
      <c r="AI1768" s="6"/>
      <c r="AJ1768" s="6"/>
      <c r="AK1768" s="6"/>
      <c r="AL1768" s="6"/>
      <c r="AM1768" s="6"/>
      <c r="AN1768" s="298"/>
      <c r="AO1768" s="6"/>
      <c r="AP1768" s="3"/>
      <c r="AQ1768" s="3"/>
      <c r="AR1768" s="3"/>
      <c r="AS1768" s="3"/>
      <c r="AT1768" s="3"/>
      <c r="AU1768" s="3"/>
      <c r="AV1768" s="3"/>
      <c r="AW1768" s="3"/>
      <c r="AX1768" s="3"/>
      <c r="AY1768" s="3"/>
      <c r="AZ1768" s="3"/>
      <c r="BA1768" s="3"/>
      <c r="BB1768" s="3"/>
      <c r="BC1768" s="3"/>
      <c r="BD1768" s="3"/>
      <c r="BE1768" s="3"/>
      <c r="BF1768" s="3"/>
      <c r="BG1768" s="3"/>
      <c r="BH1768" s="3"/>
      <c r="BI1768" s="3"/>
    </row>
    <row r="1769" ht="12.75" customHeight="1">
      <c r="A1769" s="294"/>
      <c r="B1769" s="294"/>
      <c r="C1769" s="3"/>
      <c r="D1769" s="3"/>
      <c r="E1769" s="3"/>
      <c r="F1769" s="3"/>
      <c r="G1769" s="3"/>
      <c r="H1769" s="193"/>
      <c r="I1769" s="163"/>
      <c r="J1769" s="3"/>
      <c r="K1769" s="5"/>
      <c r="L1769" s="6"/>
      <c r="M1769" s="6"/>
      <c r="N1769" s="232"/>
      <c r="O1769" s="285"/>
      <c r="P1769" s="6"/>
      <c r="Q1769" s="6"/>
      <c r="R1769" s="6"/>
      <c r="S1769" s="6"/>
      <c r="T1769" s="6"/>
      <c r="U1769" s="6"/>
      <c r="V1769" s="6"/>
      <c r="W1769" s="6"/>
      <c r="X1769" s="6"/>
      <c r="Y1769" s="6"/>
      <c r="Z1769" s="38" t="str">
        <f t="array" ref="Z1769">IFERROR(xlookup(C:C,'Follow up.1'!A:A,'Follow up.1'!AF:AF),"-")</f>
        <v>-</v>
      </c>
      <c r="AA1769" s="6"/>
      <c r="AB1769" s="6"/>
      <c r="AC1769" s="6"/>
      <c r="AD1769" s="6"/>
      <c r="AE1769" s="6"/>
      <c r="AF1769" s="6"/>
      <c r="AG1769" s="6"/>
      <c r="AH1769" s="6"/>
      <c r="AI1769" s="6"/>
      <c r="AJ1769" s="6"/>
      <c r="AK1769" s="6"/>
      <c r="AL1769" s="6"/>
      <c r="AM1769" s="6"/>
      <c r="AN1769" s="298"/>
      <c r="AO1769" s="6"/>
      <c r="AP1769" s="3"/>
      <c r="AQ1769" s="3"/>
      <c r="AR1769" s="3"/>
      <c r="AS1769" s="3"/>
      <c r="AT1769" s="3"/>
      <c r="AU1769" s="3"/>
      <c r="AV1769" s="3"/>
      <c r="AW1769" s="3"/>
      <c r="AX1769" s="3"/>
      <c r="AY1769" s="3"/>
      <c r="AZ1769" s="3"/>
      <c r="BA1769" s="3"/>
      <c r="BB1769" s="3"/>
      <c r="BC1769" s="3"/>
      <c r="BD1769" s="3"/>
      <c r="BE1769" s="3"/>
      <c r="BF1769" s="3"/>
      <c r="BG1769" s="3"/>
      <c r="BH1769" s="3"/>
      <c r="BI1769" s="3"/>
    </row>
    <row r="1770" ht="12.75" customHeight="1">
      <c r="A1770" s="294"/>
      <c r="B1770" s="294"/>
      <c r="C1770" s="3"/>
      <c r="D1770" s="3"/>
      <c r="E1770" s="3"/>
      <c r="F1770" s="3"/>
      <c r="G1770" s="3"/>
      <c r="H1770" s="193"/>
      <c r="I1770" s="163"/>
      <c r="J1770" s="3"/>
      <c r="K1770" s="5"/>
      <c r="L1770" s="6"/>
      <c r="M1770" s="6"/>
      <c r="N1770" s="232"/>
      <c r="O1770" s="285"/>
      <c r="P1770" s="6"/>
      <c r="Q1770" s="6"/>
      <c r="R1770" s="6"/>
      <c r="S1770" s="6"/>
      <c r="T1770" s="6"/>
      <c r="U1770" s="6"/>
      <c r="V1770" s="6"/>
      <c r="W1770" s="6"/>
      <c r="X1770" s="6"/>
      <c r="Y1770" s="6"/>
      <c r="Z1770" s="38" t="str">
        <f t="array" ref="Z1770">IFERROR(xlookup(C:C,'Follow up.1'!A:A,'Follow up.1'!AF:AF),"-")</f>
        <v>-</v>
      </c>
      <c r="AA1770" s="6"/>
      <c r="AB1770" s="6"/>
      <c r="AC1770" s="6"/>
      <c r="AD1770" s="6"/>
      <c r="AE1770" s="6"/>
      <c r="AF1770" s="6"/>
      <c r="AG1770" s="6"/>
      <c r="AH1770" s="6"/>
      <c r="AI1770" s="6"/>
      <c r="AJ1770" s="6"/>
      <c r="AK1770" s="6"/>
      <c r="AL1770" s="6"/>
      <c r="AM1770" s="6"/>
      <c r="AN1770" s="298"/>
      <c r="AO1770" s="6"/>
      <c r="AP1770" s="3"/>
      <c r="AQ1770" s="3"/>
      <c r="AR1770" s="3"/>
      <c r="AS1770" s="3"/>
      <c r="AT1770" s="3"/>
      <c r="AU1770" s="3"/>
      <c r="AV1770" s="3"/>
      <c r="AW1770" s="3"/>
      <c r="AX1770" s="3"/>
      <c r="AY1770" s="3"/>
      <c r="AZ1770" s="3"/>
      <c r="BA1770" s="3"/>
      <c r="BB1770" s="3"/>
      <c r="BC1770" s="3"/>
      <c r="BD1770" s="3"/>
      <c r="BE1770" s="3"/>
      <c r="BF1770" s="3"/>
      <c r="BG1770" s="3"/>
      <c r="BH1770" s="3"/>
      <c r="BI1770" s="3"/>
    </row>
    <row r="1771" ht="12.75" customHeight="1">
      <c r="A1771" s="294"/>
      <c r="B1771" s="294"/>
      <c r="C1771" s="3"/>
      <c r="D1771" s="3"/>
      <c r="E1771" s="3"/>
      <c r="F1771" s="3"/>
      <c r="G1771" s="3"/>
      <c r="H1771" s="193"/>
      <c r="I1771" s="163"/>
      <c r="J1771" s="3"/>
      <c r="K1771" s="5"/>
      <c r="L1771" s="6"/>
      <c r="M1771" s="6"/>
      <c r="N1771" s="232"/>
      <c r="O1771" s="285"/>
      <c r="P1771" s="6"/>
      <c r="Q1771" s="6"/>
      <c r="R1771" s="6"/>
      <c r="S1771" s="6"/>
      <c r="T1771" s="6"/>
      <c r="U1771" s="6"/>
      <c r="V1771" s="6"/>
      <c r="W1771" s="6"/>
      <c r="X1771" s="6"/>
      <c r="Y1771" s="6"/>
      <c r="Z1771" s="38" t="str">
        <f t="array" ref="Z1771">IFERROR(xlookup(C:C,'Follow up.1'!A:A,'Follow up.1'!AF:AF),"-")</f>
        <v>-</v>
      </c>
      <c r="AA1771" s="6"/>
      <c r="AB1771" s="6"/>
      <c r="AC1771" s="6"/>
      <c r="AD1771" s="6"/>
      <c r="AE1771" s="6"/>
      <c r="AF1771" s="6"/>
      <c r="AG1771" s="6"/>
      <c r="AH1771" s="6"/>
      <c r="AI1771" s="6"/>
      <c r="AJ1771" s="6"/>
      <c r="AK1771" s="6"/>
      <c r="AL1771" s="6"/>
      <c r="AM1771" s="6"/>
      <c r="AN1771" s="298"/>
      <c r="AO1771" s="6"/>
      <c r="AP1771" s="3"/>
      <c r="AQ1771" s="3"/>
      <c r="AR1771" s="3"/>
      <c r="AS1771" s="3"/>
      <c r="AT1771" s="3"/>
      <c r="AU1771" s="3"/>
      <c r="AV1771" s="3"/>
      <c r="AW1771" s="3"/>
      <c r="AX1771" s="3"/>
      <c r="AY1771" s="3"/>
      <c r="AZ1771" s="3"/>
      <c r="BA1771" s="3"/>
      <c r="BB1771" s="3"/>
      <c r="BC1771" s="3"/>
      <c r="BD1771" s="3"/>
      <c r="BE1771" s="3"/>
      <c r="BF1771" s="3"/>
      <c r="BG1771" s="3"/>
      <c r="BH1771" s="3"/>
      <c r="BI1771" s="3"/>
    </row>
    <row r="1772" ht="12.75" customHeight="1">
      <c r="A1772" s="294"/>
      <c r="B1772" s="294"/>
      <c r="C1772" s="3"/>
      <c r="D1772" s="3"/>
      <c r="E1772" s="3"/>
      <c r="F1772" s="3"/>
      <c r="G1772" s="3"/>
      <c r="H1772" s="193"/>
      <c r="I1772" s="163"/>
      <c r="J1772" s="3"/>
      <c r="K1772" s="5"/>
      <c r="L1772" s="6"/>
      <c r="M1772" s="6"/>
      <c r="N1772" s="232"/>
      <c r="O1772" s="285"/>
      <c r="P1772" s="6"/>
      <c r="Q1772" s="6"/>
      <c r="R1772" s="6"/>
      <c r="S1772" s="6"/>
      <c r="T1772" s="6"/>
      <c r="U1772" s="6"/>
      <c r="V1772" s="6"/>
      <c r="W1772" s="6"/>
      <c r="X1772" s="6"/>
      <c r="Y1772" s="6"/>
      <c r="Z1772" s="38" t="str">
        <f t="array" ref="Z1772">IFERROR(xlookup(C:C,'Follow up.1'!A:A,'Follow up.1'!AF:AF),"-")</f>
        <v>-</v>
      </c>
      <c r="AA1772" s="6"/>
      <c r="AB1772" s="6"/>
      <c r="AC1772" s="6"/>
      <c r="AD1772" s="6"/>
      <c r="AE1772" s="6"/>
      <c r="AF1772" s="6"/>
      <c r="AG1772" s="6"/>
      <c r="AH1772" s="6"/>
      <c r="AI1772" s="6"/>
      <c r="AJ1772" s="6"/>
      <c r="AK1772" s="6"/>
      <c r="AL1772" s="6"/>
      <c r="AM1772" s="6"/>
      <c r="AN1772" s="298"/>
      <c r="AO1772" s="6"/>
      <c r="AP1772" s="3"/>
      <c r="AQ1772" s="3"/>
      <c r="AR1772" s="3"/>
      <c r="AS1772" s="3"/>
      <c r="AT1772" s="3"/>
      <c r="AU1772" s="3"/>
      <c r="AV1772" s="3"/>
      <c r="AW1772" s="3"/>
      <c r="AX1772" s="3"/>
      <c r="AY1772" s="3"/>
      <c r="AZ1772" s="3"/>
      <c r="BA1772" s="3"/>
      <c r="BB1772" s="3"/>
      <c r="BC1772" s="3"/>
      <c r="BD1772" s="3"/>
      <c r="BE1772" s="3"/>
      <c r="BF1772" s="3"/>
      <c r="BG1772" s="3"/>
      <c r="BH1772" s="3"/>
      <c r="BI1772" s="3"/>
    </row>
    <row r="1773" ht="12.75" customHeight="1">
      <c r="A1773" s="294"/>
      <c r="B1773" s="294"/>
      <c r="C1773" s="3"/>
      <c r="D1773" s="3"/>
      <c r="E1773" s="3"/>
      <c r="F1773" s="3"/>
      <c r="G1773" s="3"/>
      <c r="H1773" s="193"/>
      <c r="I1773" s="163"/>
      <c r="J1773" s="3"/>
      <c r="K1773" s="5"/>
      <c r="L1773" s="6"/>
      <c r="M1773" s="6"/>
      <c r="N1773" s="232"/>
      <c r="O1773" s="285"/>
      <c r="P1773" s="6"/>
      <c r="Q1773" s="6"/>
      <c r="R1773" s="6"/>
      <c r="S1773" s="6"/>
      <c r="T1773" s="6"/>
      <c r="U1773" s="6"/>
      <c r="V1773" s="6"/>
      <c r="W1773" s="6"/>
      <c r="X1773" s="6"/>
      <c r="Y1773" s="6"/>
      <c r="Z1773" s="38" t="str">
        <f t="array" ref="Z1773">IFERROR(xlookup(C:C,'Follow up.1'!A:A,'Follow up.1'!AF:AF),"-")</f>
        <v>-</v>
      </c>
      <c r="AA1773" s="6"/>
      <c r="AB1773" s="6"/>
      <c r="AC1773" s="6"/>
      <c r="AD1773" s="6"/>
      <c r="AE1773" s="6"/>
      <c r="AF1773" s="6"/>
      <c r="AG1773" s="6"/>
      <c r="AH1773" s="6"/>
      <c r="AI1773" s="6"/>
      <c r="AJ1773" s="6"/>
      <c r="AK1773" s="6"/>
      <c r="AL1773" s="6"/>
      <c r="AM1773" s="6"/>
      <c r="AN1773" s="298"/>
      <c r="AO1773" s="6"/>
      <c r="AP1773" s="3"/>
      <c r="AQ1773" s="3"/>
      <c r="AR1773" s="3"/>
      <c r="AS1773" s="3"/>
      <c r="AT1773" s="3"/>
      <c r="AU1773" s="3"/>
      <c r="AV1773" s="3"/>
      <c r="AW1773" s="3"/>
      <c r="AX1773" s="3"/>
      <c r="AY1773" s="3"/>
      <c r="AZ1773" s="3"/>
      <c r="BA1773" s="3"/>
      <c r="BB1773" s="3"/>
      <c r="BC1773" s="3"/>
      <c r="BD1773" s="3"/>
      <c r="BE1773" s="3"/>
      <c r="BF1773" s="3"/>
      <c r="BG1773" s="3"/>
      <c r="BH1773" s="3"/>
      <c r="BI1773" s="3"/>
    </row>
    <row r="1774" ht="12.75" customHeight="1">
      <c r="A1774" s="294"/>
      <c r="B1774" s="294"/>
      <c r="C1774" s="3"/>
      <c r="D1774" s="3"/>
      <c r="E1774" s="3"/>
      <c r="F1774" s="3"/>
      <c r="G1774" s="3"/>
      <c r="H1774" s="193"/>
      <c r="I1774" s="163"/>
      <c r="J1774" s="3"/>
      <c r="K1774" s="5"/>
      <c r="L1774" s="6"/>
      <c r="M1774" s="6"/>
      <c r="N1774" s="232"/>
      <c r="O1774" s="285"/>
      <c r="P1774" s="6"/>
      <c r="Q1774" s="6"/>
      <c r="R1774" s="6"/>
      <c r="S1774" s="6"/>
      <c r="T1774" s="6"/>
      <c r="U1774" s="6"/>
      <c r="V1774" s="6"/>
      <c r="W1774" s="6"/>
      <c r="X1774" s="6"/>
      <c r="Y1774" s="6"/>
      <c r="Z1774" s="38" t="str">
        <f t="array" ref="Z1774">IFERROR(xlookup(C:C,'Follow up.1'!A:A,'Follow up.1'!AF:AF),"-")</f>
        <v>-</v>
      </c>
      <c r="AA1774" s="6"/>
      <c r="AB1774" s="6"/>
      <c r="AC1774" s="6"/>
      <c r="AD1774" s="6"/>
      <c r="AE1774" s="6"/>
      <c r="AF1774" s="6"/>
      <c r="AG1774" s="6"/>
      <c r="AH1774" s="6"/>
      <c r="AI1774" s="6"/>
      <c r="AJ1774" s="6"/>
      <c r="AK1774" s="6"/>
      <c r="AL1774" s="6"/>
      <c r="AM1774" s="6"/>
      <c r="AN1774" s="298"/>
      <c r="AO1774" s="6"/>
      <c r="AP1774" s="3"/>
      <c r="AQ1774" s="3"/>
      <c r="AR1774" s="3"/>
      <c r="AS1774" s="3"/>
      <c r="AT1774" s="3"/>
      <c r="AU1774" s="3"/>
      <c r="AV1774" s="3"/>
      <c r="AW1774" s="3"/>
      <c r="AX1774" s="3"/>
      <c r="AY1774" s="3"/>
      <c r="AZ1774" s="3"/>
      <c r="BA1774" s="3"/>
      <c r="BB1774" s="3"/>
      <c r="BC1774" s="3"/>
      <c r="BD1774" s="3"/>
      <c r="BE1774" s="3"/>
      <c r="BF1774" s="3"/>
      <c r="BG1774" s="3"/>
      <c r="BH1774" s="3"/>
      <c r="BI1774" s="3"/>
    </row>
    <row r="1775" ht="12.75" customHeight="1">
      <c r="A1775" s="294"/>
      <c r="B1775" s="294"/>
      <c r="C1775" s="3"/>
      <c r="D1775" s="3"/>
      <c r="E1775" s="3"/>
      <c r="F1775" s="3"/>
      <c r="G1775" s="3"/>
      <c r="H1775" s="193"/>
      <c r="I1775" s="163"/>
      <c r="J1775" s="3"/>
      <c r="K1775" s="5"/>
      <c r="L1775" s="6"/>
      <c r="M1775" s="6"/>
      <c r="N1775" s="232"/>
      <c r="O1775" s="285"/>
      <c r="P1775" s="6"/>
      <c r="Q1775" s="6"/>
      <c r="R1775" s="6"/>
      <c r="S1775" s="6"/>
      <c r="T1775" s="6"/>
      <c r="U1775" s="6"/>
      <c r="V1775" s="6"/>
      <c r="W1775" s="6"/>
      <c r="X1775" s="6"/>
      <c r="Y1775" s="6"/>
      <c r="Z1775" s="38" t="str">
        <f t="array" ref="Z1775">IFERROR(xlookup(C:C,'Follow up.1'!A:A,'Follow up.1'!AF:AF),"-")</f>
        <v>-</v>
      </c>
      <c r="AA1775" s="6"/>
      <c r="AB1775" s="6"/>
      <c r="AC1775" s="6"/>
      <c r="AD1775" s="6"/>
      <c r="AE1775" s="6"/>
      <c r="AF1775" s="6"/>
      <c r="AG1775" s="6"/>
      <c r="AH1775" s="6"/>
      <c r="AI1775" s="6"/>
      <c r="AJ1775" s="6"/>
      <c r="AK1775" s="6"/>
      <c r="AL1775" s="6"/>
      <c r="AM1775" s="6"/>
      <c r="AN1775" s="298"/>
      <c r="AO1775" s="6"/>
      <c r="AP1775" s="3"/>
      <c r="AQ1775" s="3"/>
      <c r="AR1775" s="3"/>
      <c r="AS1775" s="3"/>
      <c r="AT1775" s="3"/>
      <c r="AU1775" s="3"/>
      <c r="AV1775" s="3"/>
      <c r="AW1775" s="3"/>
      <c r="AX1775" s="3"/>
      <c r="AY1775" s="3"/>
      <c r="AZ1775" s="3"/>
      <c r="BA1775" s="3"/>
      <c r="BB1775" s="3"/>
      <c r="BC1775" s="3"/>
      <c r="BD1775" s="3"/>
      <c r="BE1775" s="3"/>
      <c r="BF1775" s="3"/>
      <c r="BG1775" s="3"/>
      <c r="BH1775" s="3"/>
      <c r="BI1775" s="3"/>
    </row>
    <row r="1776" ht="12.75" customHeight="1">
      <c r="A1776" s="294"/>
      <c r="B1776" s="294"/>
      <c r="C1776" s="3"/>
      <c r="D1776" s="3"/>
      <c r="E1776" s="3"/>
      <c r="F1776" s="3"/>
      <c r="G1776" s="3"/>
      <c r="H1776" s="193"/>
      <c r="I1776" s="163"/>
      <c r="J1776" s="3"/>
      <c r="K1776" s="5"/>
      <c r="L1776" s="6"/>
      <c r="M1776" s="6"/>
      <c r="N1776" s="232"/>
      <c r="O1776" s="285"/>
      <c r="P1776" s="6"/>
      <c r="Q1776" s="6"/>
      <c r="R1776" s="6"/>
      <c r="S1776" s="6"/>
      <c r="T1776" s="6"/>
      <c r="U1776" s="6"/>
      <c r="V1776" s="6"/>
      <c r="W1776" s="6"/>
      <c r="X1776" s="6"/>
      <c r="Y1776" s="6"/>
      <c r="Z1776" s="38" t="str">
        <f t="array" ref="Z1776">IFERROR(xlookup(C:C,'Follow up.1'!A:A,'Follow up.1'!AF:AF),"-")</f>
        <v>-</v>
      </c>
      <c r="AA1776" s="6"/>
      <c r="AB1776" s="6"/>
      <c r="AC1776" s="6"/>
      <c r="AD1776" s="6"/>
      <c r="AE1776" s="6"/>
      <c r="AF1776" s="6"/>
      <c r="AG1776" s="6"/>
      <c r="AH1776" s="6"/>
      <c r="AI1776" s="6"/>
      <c r="AJ1776" s="6"/>
      <c r="AK1776" s="6"/>
      <c r="AL1776" s="6"/>
      <c r="AM1776" s="6"/>
      <c r="AN1776" s="298"/>
      <c r="AO1776" s="6"/>
      <c r="AP1776" s="3"/>
      <c r="AQ1776" s="3"/>
      <c r="AR1776" s="3"/>
      <c r="AS1776" s="3"/>
      <c r="AT1776" s="3"/>
      <c r="AU1776" s="3"/>
      <c r="AV1776" s="3"/>
      <c r="AW1776" s="3"/>
      <c r="AX1776" s="3"/>
      <c r="AY1776" s="3"/>
      <c r="AZ1776" s="3"/>
      <c r="BA1776" s="3"/>
      <c r="BB1776" s="3"/>
      <c r="BC1776" s="3"/>
      <c r="BD1776" s="3"/>
      <c r="BE1776" s="3"/>
      <c r="BF1776" s="3"/>
      <c r="BG1776" s="3"/>
      <c r="BH1776" s="3"/>
      <c r="BI1776" s="3"/>
    </row>
    <row r="1777" ht="12.75" customHeight="1">
      <c r="A1777" s="294"/>
      <c r="B1777" s="294"/>
      <c r="C1777" s="3"/>
      <c r="D1777" s="3"/>
      <c r="E1777" s="3"/>
      <c r="F1777" s="3"/>
      <c r="G1777" s="3"/>
      <c r="H1777" s="193"/>
      <c r="I1777" s="163"/>
      <c r="J1777" s="3"/>
      <c r="K1777" s="5"/>
      <c r="L1777" s="6"/>
      <c r="M1777" s="6"/>
      <c r="N1777" s="232"/>
      <c r="O1777" s="285"/>
      <c r="P1777" s="6"/>
      <c r="Q1777" s="6"/>
      <c r="R1777" s="6"/>
      <c r="S1777" s="6"/>
      <c r="T1777" s="6"/>
      <c r="U1777" s="6"/>
      <c r="V1777" s="6"/>
      <c r="W1777" s="6"/>
      <c r="X1777" s="6"/>
      <c r="Y1777" s="6"/>
      <c r="Z1777" s="38" t="str">
        <f t="array" ref="Z1777">IFERROR(xlookup(C:C,'Follow up.1'!A:A,'Follow up.1'!AF:AF),"-")</f>
        <v>-</v>
      </c>
      <c r="AA1777" s="6"/>
      <c r="AB1777" s="6"/>
      <c r="AC1777" s="6"/>
      <c r="AD1777" s="6"/>
      <c r="AE1777" s="6"/>
      <c r="AF1777" s="6"/>
      <c r="AG1777" s="6"/>
      <c r="AH1777" s="6"/>
      <c r="AI1777" s="6"/>
      <c r="AJ1777" s="6"/>
      <c r="AK1777" s="6"/>
      <c r="AL1777" s="6"/>
      <c r="AM1777" s="6"/>
      <c r="AN1777" s="298"/>
      <c r="AO1777" s="6"/>
      <c r="AP1777" s="3"/>
      <c r="AQ1777" s="3"/>
      <c r="AR1777" s="3"/>
      <c r="AS1777" s="3"/>
      <c r="AT1777" s="3"/>
      <c r="AU1777" s="3"/>
      <c r="AV1777" s="3"/>
      <c r="AW1777" s="3"/>
      <c r="AX1777" s="3"/>
      <c r="AY1777" s="3"/>
      <c r="AZ1777" s="3"/>
      <c r="BA1777" s="3"/>
      <c r="BB1777" s="3"/>
      <c r="BC1777" s="3"/>
      <c r="BD1777" s="3"/>
      <c r="BE1777" s="3"/>
      <c r="BF1777" s="3"/>
      <c r="BG1777" s="3"/>
      <c r="BH1777" s="3"/>
      <c r="BI1777" s="3"/>
    </row>
    <row r="1778" ht="12.75" customHeight="1">
      <c r="A1778" s="294"/>
      <c r="B1778" s="294"/>
      <c r="C1778" s="3"/>
      <c r="D1778" s="3"/>
      <c r="E1778" s="3"/>
      <c r="F1778" s="3"/>
      <c r="G1778" s="3"/>
      <c r="H1778" s="193"/>
      <c r="I1778" s="163"/>
      <c r="J1778" s="3"/>
      <c r="K1778" s="5"/>
      <c r="L1778" s="6"/>
      <c r="M1778" s="6"/>
      <c r="N1778" s="232"/>
      <c r="O1778" s="285"/>
      <c r="P1778" s="6"/>
      <c r="Q1778" s="6"/>
      <c r="R1778" s="6"/>
      <c r="S1778" s="6"/>
      <c r="T1778" s="6"/>
      <c r="U1778" s="6"/>
      <c r="V1778" s="6"/>
      <c r="W1778" s="6"/>
      <c r="X1778" s="6"/>
      <c r="Y1778" s="6"/>
      <c r="Z1778" s="38" t="str">
        <f t="array" ref="Z1778">IFERROR(xlookup(C:C,'Follow up.1'!A:A,'Follow up.1'!AF:AF),"-")</f>
        <v>-</v>
      </c>
      <c r="AA1778" s="6"/>
      <c r="AB1778" s="6"/>
      <c r="AC1778" s="6"/>
      <c r="AD1778" s="6"/>
      <c r="AE1778" s="6"/>
      <c r="AF1778" s="6"/>
      <c r="AG1778" s="6"/>
      <c r="AH1778" s="6"/>
      <c r="AI1778" s="6"/>
      <c r="AJ1778" s="6"/>
      <c r="AK1778" s="6"/>
      <c r="AL1778" s="6"/>
      <c r="AM1778" s="6"/>
      <c r="AN1778" s="298"/>
      <c r="AO1778" s="6"/>
      <c r="AP1778" s="3"/>
      <c r="AQ1778" s="3"/>
      <c r="AR1778" s="3"/>
      <c r="AS1778" s="3"/>
      <c r="AT1778" s="3"/>
      <c r="AU1778" s="3"/>
      <c r="AV1778" s="3"/>
      <c r="AW1778" s="3"/>
      <c r="AX1778" s="3"/>
      <c r="AY1778" s="3"/>
      <c r="AZ1778" s="3"/>
      <c r="BA1778" s="3"/>
      <c r="BB1778" s="3"/>
      <c r="BC1778" s="3"/>
      <c r="BD1778" s="3"/>
      <c r="BE1778" s="3"/>
      <c r="BF1778" s="3"/>
      <c r="BG1778" s="3"/>
      <c r="BH1778" s="3"/>
      <c r="BI1778" s="3"/>
    </row>
    <row r="1779" ht="12.75" customHeight="1">
      <c r="A1779" s="294"/>
      <c r="B1779" s="294"/>
      <c r="C1779" s="3"/>
      <c r="D1779" s="3"/>
      <c r="E1779" s="3"/>
      <c r="F1779" s="3"/>
      <c r="G1779" s="3"/>
      <c r="H1779" s="193"/>
      <c r="I1779" s="163"/>
      <c r="J1779" s="3"/>
      <c r="K1779" s="5"/>
      <c r="L1779" s="6"/>
      <c r="M1779" s="6"/>
      <c r="N1779" s="232"/>
      <c r="O1779" s="285"/>
      <c r="P1779" s="6"/>
      <c r="Q1779" s="6"/>
      <c r="R1779" s="6"/>
      <c r="S1779" s="6"/>
      <c r="T1779" s="6"/>
      <c r="U1779" s="6"/>
      <c r="V1779" s="6"/>
      <c r="W1779" s="6"/>
      <c r="X1779" s="6"/>
      <c r="Y1779" s="6"/>
      <c r="Z1779" s="38" t="str">
        <f t="array" ref="Z1779">IFERROR(xlookup(C:C,'Follow up.1'!A:A,'Follow up.1'!AF:AF),"-")</f>
        <v>-</v>
      </c>
      <c r="AA1779" s="6"/>
      <c r="AB1779" s="6"/>
      <c r="AC1779" s="6"/>
      <c r="AD1779" s="6"/>
      <c r="AE1779" s="6"/>
      <c r="AF1779" s="6"/>
      <c r="AG1779" s="6"/>
      <c r="AH1779" s="6"/>
      <c r="AI1779" s="6"/>
      <c r="AJ1779" s="6"/>
      <c r="AK1779" s="6"/>
      <c r="AL1779" s="6"/>
      <c r="AM1779" s="6"/>
      <c r="AN1779" s="298"/>
      <c r="AO1779" s="6"/>
      <c r="AP1779" s="3"/>
      <c r="AQ1779" s="3"/>
      <c r="AR1779" s="3"/>
      <c r="AS1779" s="3"/>
      <c r="AT1779" s="3"/>
      <c r="AU1779" s="3"/>
      <c r="AV1779" s="3"/>
      <c r="AW1779" s="3"/>
      <c r="AX1779" s="3"/>
      <c r="AY1779" s="3"/>
      <c r="AZ1779" s="3"/>
      <c r="BA1779" s="3"/>
      <c r="BB1779" s="3"/>
      <c r="BC1779" s="3"/>
      <c r="BD1779" s="3"/>
      <c r="BE1779" s="3"/>
      <c r="BF1779" s="3"/>
      <c r="BG1779" s="3"/>
      <c r="BH1779" s="3"/>
      <c r="BI1779" s="3"/>
    </row>
    <row r="1780" ht="12.75" customHeight="1">
      <c r="A1780" s="294"/>
      <c r="B1780" s="294"/>
      <c r="C1780" s="3"/>
      <c r="D1780" s="3"/>
      <c r="E1780" s="3"/>
      <c r="F1780" s="3"/>
      <c r="G1780" s="3"/>
      <c r="H1780" s="193"/>
      <c r="I1780" s="163"/>
      <c r="J1780" s="3"/>
      <c r="K1780" s="5"/>
      <c r="L1780" s="6"/>
      <c r="M1780" s="6"/>
      <c r="N1780" s="232"/>
      <c r="O1780" s="285"/>
      <c r="P1780" s="6"/>
      <c r="Q1780" s="6"/>
      <c r="R1780" s="6"/>
      <c r="S1780" s="6"/>
      <c r="T1780" s="6"/>
      <c r="U1780" s="6"/>
      <c r="V1780" s="6"/>
      <c r="W1780" s="6"/>
      <c r="X1780" s="6"/>
      <c r="Y1780" s="6"/>
      <c r="Z1780" s="38" t="str">
        <f t="array" ref="Z1780">IFERROR(xlookup(C:C,'Follow up.1'!A:A,'Follow up.1'!AF:AF),"-")</f>
        <v>-</v>
      </c>
      <c r="AA1780" s="6"/>
      <c r="AB1780" s="6"/>
      <c r="AC1780" s="6"/>
      <c r="AD1780" s="6"/>
      <c r="AE1780" s="6"/>
      <c r="AF1780" s="6"/>
      <c r="AG1780" s="6"/>
      <c r="AH1780" s="6"/>
      <c r="AI1780" s="6"/>
      <c r="AJ1780" s="6"/>
      <c r="AK1780" s="6"/>
      <c r="AL1780" s="6"/>
      <c r="AM1780" s="6"/>
      <c r="AN1780" s="298"/>
      <c r="AO1780" s="6"/>
      <c r="AP1780" s="3"/>
      <c r="AQ1780" s="3"/>
      <c r="AR1780" s="3"/>
      <c r="AS1780" s="3"/>
      <c r="AT1780" s="3"/>
      <c r="AU1780" s="3"/>
      <c r="AV1780" s="3"/>
      <c r="AW1780" s="3"/>
      <c r="AX1780" s="3"/>
      <c r="AY1780" s="3"/>
      <c r="AZ1780" s="3"/>
      <c r="BA1780" s="3"/>
      <c r="BB1780" s="3"/>
      <c r="BC1780" s="3"/>
      <c r="BD1780" s="3"/>
      <c r="BE1780" s="3"/>
      <c r="BF1780" s="3"/>
      <c r="BG1780" s="3"/>
      <c r="BH1780" s="3"/>
      <c r="BI1780" s="3"/>
    </row>
    <row r="1781" ht="12.75" customHeight="1">
      <c r="A1781" s="294"/>
      <c r="B1781" s="294"/>
      <c r="C1781" s="3"/>
      <c r="D1781" s="3"/>
      <c r="E1781" s="3"/>
      <c r="F1781" s="3"/>
      <c r="G1781" s="3"/>
      <c r="H1781" s="193"/>
      <c r="I1781" s="163"/>
      <c r="J1781" s="3"/>
      <c r="K1781" s="5"/>
      <c r="L1781" s="6"/>
      <c r="M1781" s="6"/>
      <c r="N1781" s="232"/>
      <c r="O1781" s="285"/>
      <c r="P1781" s="6"/>
      <c r="Q1781" s="6"/>
      <c r="R1781" s="6"/>
      <c r="S1781" s="6"/>
      <c r="T1781" s="6"/>
      <c r="U1781" s="6"/>
      <c r="V1781" s="6"/>
      <c r="W1781" s="6"/>
      <c r="X1781" s="6"/>
      <c r="Y1781" s="6"/>
      <c r="Z1781" s="38" t="str">
        <f t="array" ref="Z1781">IFERROR(xlookup(C:C,'Follow up.1'!A:A,'Follow up.1'!AF:AF),"-")</f>
        <v>-</v>
      </c>
      <c r="AA1781" s="6"/>
      <c r="AB1781" s="6"/>
      <c r="AC1781" s="6"/>
      <c r="AD1781" s="6"/>
      <c r="AE1781" s="6"/>
      <c r="AF1781" s="6"/>
      <c r="AG1781" s="6"/>
      <c r="AH1781" s="6"/>
      <c r="AI1781" s="6"/>
      <c r="AJ1781" s="6"/>
      <c r="AK1781" s="6"/>
      <c r="AL1781" s="6"/>
      <c r="AM1781" s="6"/>
      <c r="AN1781" s="298"/>
      <c r="AO1781" s="6"/>
      <c r="AP1781" s="3"/>
      <c r="AQ1781" s="3"/>
      <c r="AR1781" s="3"/>
      <c r="AS1781" s="3"/>
      <c r="AT1781" s="3"/>
      <c r="AU1781" s="3"/>
      <c r="AV1781" s="3"/>
      <c r="AW1781" s="3"/>
      <c r="AX1781" s="3"/>
      <c r="AY1781" s="3"/>
      <c r="AZ1781" s="3"/>
      <c r="BA1781" s="3"/>
      <c r="BB1781" s="3"/>
      <c r="BC1781" s="3"/>
      <c r="BD1781" s="3"/>
      <c r="BE1781" s="3"/>
      <c r="BF1781" s="3"/>
      <c r="BG1781" s="3"/>
      <c r="BH1781" s="3"/>
      <c r="BI1781" s="3"/>
    </row>
    <row r="1782" ht="12.75" customHeight="1">
      <c r="A1782" s="294"/>
      <c r="B1782" s="294"/>
      <c r="C1782" s="3"/>
      <c r="D1782" s="3"/>
      <c r="E1782" s="3"/>
      <c r="F1782" s="3"/>
      <c r="G1782" s="3"/>
      <c r="H1782" s="193"/>
      <c r="I1782" s="163"/>
      <c r="J1782" s="3"/>
      <c r="K1782" s="5"/>
      <c r="L1782" s="6"/>
      <c r="M1782" s="6"/>
      <c r="N1782" s="232"/>
      <c r="O1782" s="285"/>
      <c r="P1782" s="6"/>
      <c r="Q1782" s="6"/>
      <c r="R1782" s="6"/>
      <c r="S1782" s="6"/>
      <c r="T1782" s="6"/>
      <c r="U1782" s="6"/>
      <c r="V1782" s="6"/>
      <c r="W1782" s="6"/>
      <c r="X1782" s="6"/>
      <c r="Y1782" s="6"/>
      <c r="Z1782" s="38" t="str">
        <f t="array" ref="Z1782">IFERROR(xlookup(C:C,'Follow up.1'!A:A,'Follow up.1'!AF:AF),"-")</f>
        <v>-</v>
      </c>
      <c r="AA1782" s="6"/>
      <c r="AB1782" s="6"/>
      <c r="AC1782" s="6"/>
      <c r="AD1782" s="6"/>
      <c r="AE1782" s="6"/>
      <c r="AF1782" s="6"/>
      <c r="AG1782" s="6"/>
      <c r="AH1782" s="6"/>
      <c r="AI1782" s="6"/>
      <c r="AJ1782" s="6"/>
      <c r="AK1782" s="6"/>
      <c r="AL1782" s="6"/>
      <c r="AM1782" s="6"/>
      <c r="AN1782" s="298"/>
      <c r="AO1782" s="6"/>
      <c r="AP1782" s="3"/>
      <c r="AQ1782" s="3"/>
      <c r="AR1782" s="3"/>
      <c r="AS1782" s="3"/>
      <c r="AT1782" s="3"/>
      <c r="AU1782" s="3"/>
      <c r="AV1782" s="3"/>
      <c r="AW1782" s="3"/>
      <c r="AX1782" s="3"/>
      <c r="AY1782" s="3"/>
      <c r="AZ1782" s="3"/>
      <c r="BA1782" s="3"/>
      <c r="BB1782" s="3"/>
      <c r="BC1782" s="3"/>
      <c r="BD1782" s="3"/>
      <c r="BE1782" s="3"/>
      <c r="BF1782" s="3"/>
      <c r="BG1782" s="3"/>
      <c r="BH1782" s="3"/>
      <c r="BI1782" s="3"/>
    </row>
    <row r="1783" ht="12.75" customHeight="1">
      <c r="A1783" s="294"/>
      <c r="B1783" s="294"/>
      <c r="C1783" s="3"/>
      <c r="D1783" s="3"/>
      <c r="E1783" s="3"/>
      <c r="F1783" s="3"/>
      <c r="G1783" s="3"/>
      <c r="H1783" s="193"/>
      <c r="I1783" s="163"/>
      <c r="J1783" s="3"/>
      <c r="K1783" s="5"/>
      <c r="L1783" s="6"/>
      <c r="M1783" s="6"/>
      <c r="N1783" s="232"/>
      <c r="O1783" s="285"/>
      <c r="P1783" s="6"/>
      <c r="Q1783" s="6"/>
      <c r="R1783" s="6"/>
      <c r="S1783" s="6"/>
      <c r="T1783" s="6"/>
      <c r="U1783" s="6"/>
      <c r="V1783" s="6"/>
      <c r="W1783" s="6"/>
      <c r="X1783" s="6"/>
      <c r="Y1783" s="6"/>
      <c r="Z1783" s="38" t="str">
        <f t="array" ref="Z1783">IFERROR(xlookup(C:C,'Follow up.1'!A:A,'Follow up.1'!AF:AF),"-")</f>
        <v>-</v>
      </c>
      <c r="AA1783" s="6"/>
      <c r="AB1783" s="6"/>
      <c r="AC1783" s="6"/>
      <c r="AD1783" s="6"/>
      <c r="AE1783" s="6"/>
      <c r="AF1783" s="6"/>
      <c r="AG1783" s="6"/>
      <c r="AH1783" s="6"/>
      <c r="AI1783" s="6"/>
      <c r="AJ1783" s="6"/>
      <c r="AK1783" s="6"/>
      <c r="AL1783" s="6"/>
      <c r="AM1783" s="6"/>
      <c r="AN1783" s="298"/>
      <c r="AO1783" s="6"/>
      <c r="AP1783" s="3"/>
      <c r="AQ1783" s="3"/>
      <c r="AR1783" s="3"/>
      <c r="AS1783" s="3"/>
      <c r="AT1783" s="3"/>
      <c r="AU1783" s="3"/>
      <c r="AV1783" s="3"/>
      <c r="AW1783" s="3"/>
      <c r="AX1783" s="3"/>
      <c r="AY1783" s="3"/>
      <c r="AZ1783" s="3"/>
      <c r="BA1783" s="3"/>
      <c r="BB1783" s="3"/>
      <c r="BC1783" s="3"/>
      <c r="BD1783" s="3"/>
      <c r="BE1783" s="3"/>
      <c r="BF1783" s="3"/>
      <c r="BG1783" s="3"/>
      <c r="BH1783" s="3"/>
      <c r="BI1783" s="3"/>
    </row>
    <row r="1784" ht="12.75" customHeight="1">
      <c r="A1784" s="294"/>
      <c r="B1784" s="294"/>
      <c r="C1784" s="3"/>
      <c r="D1784" s="3"/>
      <c r="E1784" s="3"/>
      <c r="F1784" s="3"/>
      <c r="G1784" s="3"/>
      <c r="H1784" s="193"/>
      <c r="I1784" s="163"/>
      <c r="J1784" s="3"/>
      <c r="K1784" s="5"/>
      <c r="L1784" s="6"/>
      <c r="M1784" s="6"/>
      <c r="N1784" s="232"/>
      <c r="O1784" s="285"/>
      <c r="P1784" s="6"/>
      <c r="Q1784" s="6"/>
      <c r="R1784" s="6"/>
      <c r="S1784" s="6"/>
      <c r="T1784" s="6"/>
      <c r="U1784" s="6"/>
      <c r="V1784" s="6"/>
      <c r="W1784" s="6"/>
      <c r="X1784" s="6"/>
      <c r="Y1784" s="6"/>
      <c r="Z1784" s="38" t="str">
        <f t="array" ref="Z1784">IFERROR(xlookup(C:C,'Follow up.1'!A:A,'Follow up.1'!AF:AF),"-")</f>
        <v>-</v>
      </c>
      <c r="AA1784" s="6"/>
      <c r="AB1784" s="6"/>
      <c r="AC1784" s="6"/>
      <c r="AD1784" s="6"/>
      <c r="AE1784" s="6"/>
      <c r="AF1784" s="6"/>
      <c r="AG1784" s="6"/>
      <c r="AH1784" s="6"/>
      <c r="AI1784" s="6"/>
      <c r="AJ1784" s="6"/>
      <c r="AK1784" s="6"/>
      <c r="AL1784" s="6"/>
      <c r="AM1784" s="6"/>
      <c r="AN1784" s="298"/>
      <c r="AO1784" s="6"/>
      <c r="AP1784" s="3"/>
      <c r="AQ1784" s="3"/>
      <c r="AR1784" s="3"/>
      <c r="AS1784" s="3"/>
      <c r="AT1784" s="3"/>
      <c r="AU1784" s="3"/>
      <c r="AV1784" s="3"/>
      <c r="AW1784" s="3"/>
      <c r="AX1784" s="3"/>
      <c r="AY1784" s="3"/>
      <c r="AZ1784" s="3"/>
      <c r="BA1784" s="3"/>
      <c r="BB1784" s="3"/>
      <c r="BC1784" s="3"/>
      <c r="BD1784" s="3"/>
      <c r="BE1784" s="3"/>
      <c r="BF1784" s="3"/>
      <c r="BG1784" s="3"/>
      <c r="BH1784" s="3"/>
      <c r="BI1784" s="3"/>
    </row>
    <row r="1785" ht="12.75" customHeight="1">
      <c r="A1785" s="294"/>
      <c r="B1785" s="294"/>
      <c r="C1785" s="3"/>
      <c r="D1785" s="3"/>
      <c r="E1785" s="3"/>
      <c r="F1785" s="3"/>
      <c r="G1785" s="3"/>
      <c r="H1785" s="193"/>
      <c r="I1785" s="163"/>
      <c r="J1785" s="3"/>
      <c r="K1785" s="5"/>
      <c r="L1785" s="6"/>
      <c r="M1785" s="6"/>
      <c r="N1785" s="232"/>
      <c r="O1785" s="285"/>
      <c r="P1785" s="6"/>
      <c r="Q1785" s="6"/>
      <c r="R1785" s="6"/>
      <c r="S1785" s="6"/>
      <c r="T1785" s="6"/>
      <c r="U1785" s="6"/>
      <c r="V1785" s="6"/>
      <c r="W1785" s="6"/>
      <c r="X1785" s="6"/>
      <c r="Y1785" s="6"/>
      <c r="Z1785" s="38" t="str">
        <f t="array" ref="Z1785">IFERROR(xlookup(C:C,'Follow up.1'!A:A,'Follow up.1'!AF:AF),"-")</f>
        <v>-</v>
      </c>
      <c r="AA1785" s="6"/>
      <c r="AB1785" s="6"/>
      <c r="AC1785" s="6"/>
      <c r="AD1785" s="6"/>
      <c r="AE1785" s="6"/>
      <c r="AF1785" s="6"/>
      <c r="AG1785" s="6"/>
      <c r="AH1785" s="6"/>
      <c r="AI1785" s="6"/>
      <c r="AJ1785" s="6"/>
      <c r="AK1785" s="6"/>
      <c r="AL1785" s="6"/>
      <c r="AM1785" s="6"/>
      <c r="AN1785" s="298"/>
      <c r="AO1785" s="6"/>
      <c r="AP1785" s="3"/>
      <c r="AQ1785" s="3"/>
      <c r="AR1785" s="3"/>
      <c r="AS1785" s="3"/>
      <c r="AT1785" s="3"/>
      <c r="AU1785" s="3"/>
      <c r="AV1785" s="3"/>
      <c r="AW1785" s="3"/>
      <c r="AX1785" s="3"/>
      <c r="AY1785" s="3"/>
      <c r="AZ1785" s="3"/>
      <c r="BA1785" s="3"/>
      <c r="BB1785" s="3"/>
      <c r="BC1785" s="3"/>
      <c r="BD1785" s="3"/>
      <c r="BE1785" s="3"/>
      <c r="BF1785" s="3"/>
      <c r="BG1785" s="3"/>
      <c r="BH1785" s="3"/>
      <c r="BI1785" s="3"/>
    </row>
    <row r="1786" ht="12.75" customHeight="1">
      <c r="A1786" s="294"/>
      <c r="B1786" s="294"/>
      <c r="C1786" s="3"/>
      <c r="D1786" s="3"/>
      <c r="E1786" s="3"/>
      <c r="F1786" s="3"/>
      <c r="G1786" s="3"/>
      <c r="H1786" s="193"/>
      <c r="I1786" s="163"/>
      <c r="J1786" s="3"/>
      <c r="K1786" s="5"/>
      <c r="L1786" s="6"/>
      <c r="M1786" s="6"/>
      <c r="N1786" s="232"/>
      <c r="O1786" s="285"/>
      <c r="P1786" s="6"/>
      <c r="Q1786" s="6"/>
      <c r="R1786" s="6"/>
      <c r="S1786" s="6"/>
      <c r="T1786" s="6"/>
      <c r="U1786" s="6"/>
      <c r="V1786" s="6"/>
      <c r="W1786" s="6"/>
      <c r="X1786" s="6"/>
      <c r="Y1786" s="6"/>
      <c r="Z1786" s="38" t="str">
        <f t="array" ref="Z1786">IFERROR(xlookup(C:C,'Follow up.1'!A:A,'Follow up.1'!AF:AF),"-")</f>
        <v>-</v>
      </c>
      <c r="AA1786" s="6"/>
      <c r="AB1786" s="6"/>
      <c r="AC1786" s="6"/>
      <c r="AD1786" s="6"/>
      <c r="AE1786" s="6"/>
      <c r="AF1786" s="6"/>
      <c r="AG1786" s="6"/>
      <c r="AH1786" s="6"/>
      <c r="AI1786" s="6"/>
      <c r="AJ1786" s="6"/>
      <c r="AK1786" s="6"/>
      <c r="AL1786" s="6"/>
      <c r="AM1786" s="6"/>
      <c r="AN1786" s="298"/>
      <c r="AO1786" s="6"/>
      <c r="AP1786" s="3"/>
      <c r="AQ1786" s="3"/>
      <c r="AR1786" s="3"/>
      <c r="AS1786" s="3"/>
      <c r="AT1786" s="3"/>
      <c r="AU1786" s="3"/>
      <c r="AV1786" s="3"/>
      <c r="AW1786" s="3"/>
      <c r="AX1786" s="3"/>
      <c r="AY1786" s="3"/>
      <c r="AZ1786" s="3"/>
      <c r="BA1786" s="3"/>
      <c r="BB1786" s="3"/>
      <c r="BC1786" s="3"/>
      <c r="BD1786" s="3"/>
      <c r="BE1786" s="3"/>
      <c r="BF1786" s="3"/>
      <c r="BG1786" s="3"/>
      <c r="BH1786" s="3"/>
      <c r="BI1786" s="3"/>
    </row>
    <row r="1787" ht="12.75" customHeight="1">
      <c r="A1787" s="294"/>
      <c r="B1787" s="294"/>
      <c r="C1787" s="3"/>
      <c r="D1787" s="3"/>
      <c r="E1787" s="3"/>
      <c r="F1787" s="3"/>
      <c r="G1787" s="3"/>
      <c r="H1787" s="193"/>
      <c r="I1787" s="163"/>
      <c r="J1787" s="3"/>
      <c r="K1787" s="5"/>
      <c r="L1787" s="6"/>
      <c r="M1787" s="6"/>
      <c r="N1787" s="232"/>
      <c r="O1787" s="285"/>
      <c r="P1787" s="6"/>
      <c r="Q1787" s="6"/>
      <c r="R1787" s="6"/>
      <c r="S1787" s="6"/>
      <c r="T1787" s="6"/>
      <c r="U1787" s="6"/>
      <c r="V1787" s="6"/>
      <c r="W1787" s="6"/>
      <c r="X1787" s="6"/>
      <c r="Y1787" s="6"/>
      <c r="Z1787" s="38" t="str">
        <f t="array" ref="Z1787">IFERROR(xlookup(C:C,'Follow up.1'!A:A,'Follow up.1'!AF:AF),"-")</f>
        <v>-</v>
      </c>
      <c r="AA1787" s="6"/>
      <c r="AB1787" s="6"/>
      <c r="AC1787" s="6"/>
      <c r="AD1787" s="6"/>
      <c r="AE1787" s="6"/>
      <c r="AF1787" s="6"/>
      <c r="AG1787" s="6"/>
      <c r="AH1787" s="6"/>
      <c r="AI1787" s="6"/>
      <c r="AJ1787" s="6"/>
      <c r="AK1787" s="6"/>
      <c r="AL1787" s="6"/>
      <c r="AM1787" s="6"/>
      <c r="AN1787" s="298"/>
      <c r="AO1787" s="6"/>
      <c r="AP1787" s="3"/>
      <c r="AQ1787" s="3"/>
      <c r="AR1787" s="3"/>
      <c r="AS1787" s="3"/>
      <c r="AT1787" s="3"/>
      <c r="AU1787" s="3"/>
      <c r="AV1787" s="3"/>
      <c r="AW1787" s="3"/>
      <c r="AX1787" s="3"/>
      <c r="AY1787" s="3"/>
      <c r="AZ1787" s="3"/>
      <c r="BA1787" s="3"/>
      <c r="BB1787" s="3"/>
      <c r="BC1787" s="3"/>
      <c r="BD1787" s="3"/>
      <c r="BE1787" s="3"/>
      <c r="BF1787" s="3"/>
      <c r="BG1787" s="3"/>
      <c r="BH1787" s="3"/>
      <c r="BI1787" s="3"/>
    </row>
    <row r="1788" ht="12.75" customHeight="1">
      <c r="A1788" s="294"/>
      <c r="B1788" s="294"/>
      <c r="C1788" s="3"/>
      <c r="D1788" s="3"/>
      <c r="E1788" s="3"/>
      <c r="F1788" s="3"/>
      <c r="G1788" s="3"/>
      <c r="H1788" s="193"/>
      <c r="I1788" s="163"/>
      <c r="J1788" s="3"/>
      <c r="K1788" s="5"/>
      <c r="L1788" s="6"/>
      <c r="M1788" s="6"/>
      <c r="N1788" s="232"/>
      <c r="O1788" s="285"/>
      <c r="P1788" s="6"/>
      <c r="Q1788" s="6"/>
      <c r="R1788" s="6"/>
      <c r="S1788" s="6"/>
      <c r="T1788" s="6"/>
      <c r="U1788" s="6"/>
      <c r="V1788" s="6"/>
      <c r="W1788" s="6"/>
      <c r="X1788" s="6"/>
      <c r="Y1788" s="6"/>
      <c r="Z1788" s="38" t="str">
        <f t="array" ref="Z1788">IFERROR(xlookup(C:C,'Follow up.1'!A:A,'Follow up.1'!AF:AF),"-")</f>
        <v>-</v>
      </c>
      <c r="AA1788" s="6"/>
      <c r="AB1788" s="6"/>
      <c r="AC1788" s="6"/>
      <c r="AD1788" s="6"/>
      <c r="AE1788" s="6"/>
      <c r="AF1788" s="6"/>
      <c r="AG1788" s="6"/>
      <c r="AH1788" s="6"/>
      <c r="AI1788" s="6"/>
      <c r="AJ1788" s="6"/>
      <c r="AK1788" s="6"/>
      <c r="AL1788" s="6"/>
      <c r="AM1788" s="6"/>
      <c r="AN1788" s="298"/>
      <c r="AO1788" s="6"/>
      <c r="AP1788" s="3"/>
      <c r="AQ1788" s="3"/>
      <c r="AR1788" s="3"/>
      <c r="AS1788" s="3"/>
      <c r="AT1788" s="3"/>
      <c r="AU1788" s="3"/>
      <c r="AV1788" s="3"/>
      <c r="AW1788" s="3"/>
      <c r="AX1788" s="3"/>
      <c r="AY1788" s="3"/>
      <c r="AZ1788" s="3"/>
      <c r="BA1788" s="3"/>
      <c r="BB1788" s="3"/>
      <c r="BC1788" s="3"/>
      <c r="BD1788" s="3"/>
      <c r="BE1788" s="3"/>
      <c r="BF1788" s="3"/>
      <c r="BG1788" s="3"/>
      <c r="BH1788" s="3"/>
      <c r="BI1788" s="3"/>
    </row>
    <row r="1789" ht="12.75" customHeight="1">
      <c r="A1789" s="294"/>
      <c r="B1789" s="294"/>
      <c r="C1789" s="3"/>
      <c r="D1789" s="3"/>
      <c r="E1789" s="3"/>
      <c r="F1789" s="3"/>
      <c r="G1789" s="3"/>
      <c r="H1789" s="193"/>
      <c r="I1789" s="163"/>
      <c r="J1789" s="3"/>
      <c r="K1789" s="5"/>
      <c r="L1789" s="6"/>
      <c r="M1789" s="6"/>
      <c r="N1789" s="232"/>
      <c r="O1789" s="285"/>
      <c r="P1789" s="6"/>
      <c r="Q1789" s="6"/>
      <c r="R1789" s="6"/>
      <c r="S1789" s="6"/>
      <c r="T1789" s="6"/>
      <c r="U1789" s="6"/>
      <c r="V1789" s="6"/>
      <c r="W1789" s="6"/>
      <c r="X1789" s="6"/>
      <c r="Y1789" s="6"/>
      <c r="Z1789" s="38" t="str">
        <f t="array" ref="Z1789">IFERROR(xlookup(C:C,'Follow up.1'!A:A,'Follow up.1'!AF:AF),"-")</f>
        <v>-</v>
      </c>
      <c r="AA1789" s="6"/>
      <c r="AB1789" s="6"/>
      <c r="AC1789" s="6"/>
      <c r="AD1789" s="6"/>
      <c r="AE1789" s="6"/>
      <c r="AF1789" s="6"/>
      <c r="AG1789" s="6"/>
      <c r="AH1789" s="6"/>
      <c r="AI1789" s="6"/>
      <c r="AJ1789" s="6"/>
      <c r="AK1789" s="6"/>
      <c r="AL1789" s="6"/>
      <c r="AM1789" s="6"/>
      <c r="AN1789" s="298"/>
      <c r="AO1789" s="6"/>
      <c r="AP1789" s="3"/>
      <c r="AQ1789" s="3"/>
      <c r="AR1789" s="3"/>
      <c r="AS1789" s="3"/>
      <c r="AT1789" s="3"/>
      <c r="AU1789" s="3"/>
      <c r="AV1789" s="3"/>
      <c r="AW1789" s="3"/>
      <c r="AX1789" s="3"/>
      <c r="AY1789" s="3"/>
      <c r="AZ1789" s="3"/>
      <c r="BA1789" s="3"/>
      <c r="BB1789" s="3"/>
      <c r="BC1789" s="3"/>
      <c r="BD1789" s="3"/>
      <c r="BE1789" s="3"/>
      <c r="BF1789" s="3"/>
      <c r="BG1789" s="3"/>
      <c r="BH1789" s="3"/>
      <c r="BI1789" s="3"/>
    </row>
    <row r="1790" ht="12.75" customHeight="1">
      <c r="A1790" s="294"/>
      <c r="B1790" s="294"/>
      <c r="C1790" s="3"/>
      <c r="D1790" s="3"/>
      <c r="E1790" s="3"/>
      <c r="F1790" s="3"/>
      <c r="G1790" s="3"/>
      <c r="H1790" s="193"/>
      <c r="I1790" s="163"/>
      <c r="J1790" s="3"/>
      <c r="K1790" s="5"/>
      <c r="L1790" s="6"/>
      <c r="M1790" s="6"/>
      <c r="N1790" s="232"/>
      <c r="O1790" s="285"/>
      <c r="P1790" s="6"/>
      <c r="Q1790" s="6"/>
      <c r="R1790" s="6"/>
      <c r="S1790" s="6"/>
      <c r="T1790" s="6"/>
      <c r="U1790" s="6"/>
      <c r="V1790" s="6"/>
      <c r="W1790" s="6"/>
      <c r="X1790" s="6"/>
      <c r="Y1790" s="6"/>
      <c r="Z1790" s="38" t="str">
        <f t="array" ref="Z1790">IFERROR(xlookup(C:C,'Follow up.1'!A:A,'Follow up.1'!AF:AF),"-")</f>
        <v>-</v>
      </c>
      <c r="AA1790" s="6"/>
      <c r="AB1790" s="6"/>
      <c r="AC1790" s="6"/>
      <c r="AD1790" s="6"/>
      <c r="AE1790" s="6"/>
      <c r="AF1790" s="6"/>
      <c r="AG1790" s="6"/>
      <c r="AH1790" s="6"/>
      <c r="AI1790" s="6"/>
      <c r="AJ1790" s="6"/>
      <c r="AK1790" s="6"/>
      <c r="AL1790" s="6"/>
      <c r="AM1790" s="6"/>
      <c r="AN1790" s="298"/>
      <c r="AO1790" s="6"/>
      <c r="AP1790" s="3"/>
      <c r="AQ1790" s="3"/>
      <c r="AR1790" s="3"/>
      <c r="AS1790" s="3"/>
      <c r="AT1790" s="3"/>
      <c r="AU1790" s="3"/>
      <c r="AV1790" s="3"/>
      <c r="AW1790" s="3"/>
      <c r="AX1790" s="3"/>
      <c r="AY1790" s="3"/>
      <c r="AZ1790" s="3"/>
      <c r="BA1790" s="3"/>
      <c r="BB1790" s="3"/>
      <c r="BC1790" s="3"/>
      <c r="BD1790" s="3"/>
      <c r="BE1790" s="3"/>
      <c r="BF1790" s="3"/>
      <c r="BG1790" s="3"/>
      <c r="BH1790" s="3"/>
      <c r="BI1790" s="3"/>
    </row>
    <row r="1791" ht="12.75" customHeight="1">
      <c r="A1791" s="294"/>
      <c r="B1791" s="294"/>
      <c r="C1791" s="3"/>
      <c r="D1791" s="3"/>
      <c r="E1791" s="3"/>
      <c r="F1791" s="3"/>
      <c r="G1791" s="3"/>
      <c r="H1791" s="193"/>
      <c r="I1791" s="163"/>
      <c r="J1791" s="3"/>
      <c r="K1791" s="5"/>
      <c r="L1791" s="6"/>
      <c r="M1791" s="6"/>
      <c r="N1791" s="232"/>
      <c r="O1791" s="285"/>
      <c r="P1791" s="6"/>
      <c r="Q1791" s="6"/>
      <c r="R1791" s="6"/>
      <c r="S1791" s="6"/>
      <c r="T1791" s="6"/>
      <c r="U1791" s="6"/>
      <c r="V1791" s="6"/>
      <c r="W1791" s="6"/>
      <c r="X1791" s="6"/>
      <c r="Y1791" s="6"/>
      <c r="Z1791" s="38" t="str">
        <f t="array" ref="Z1791">IFERROR(xlookup(C:C,'Follow up.1'!A:A,'Follow up.1'!AF:AF),"-")</f>
        <v>-</v>
      </c>
      <c r="AA1791" s="6"/>
      <c r="AB1791" s="6"/>
      <c r="AC1791" s="6"/>
      <c r="AD1791" s="6"/>
      <c r="AE1791" s="6"/>
      <c r="AF1791" s="6"/>
      <c r="AG1791" s="6"/>
      <c r="AH1791" s="6"/>
      <c r="AI1791" s="6"/>
      <c r="AJ1791" s="6"/>
      <c r="AK1791" s="6"/>
      <c r="AL1791" s="6"/>
      <c r="AM1791" s="6"/>
      <c r="AN1791" s="298"/>
      <c r="AO1791" s="6"/>
      <c r="AP1791" s="3"/>
      <c r="AQ1791" s="3"/>
      <c r="AR1791" s="3"/>
      <c r="AS1791" s="3"/>
      <c r="AT1791" s="3"/>
      <c r="AU1791" s="3"/>
      <c r="AV1791" s="3"/>
      <c r="AW1791" s="3"/>
      <c r="AX1791" s="3"/>
      <c r="AY1791" s="3"/>
      <c r="AZ1791" s="3"/>
      <c r="BA1791" s="3"/>
      <c r="BB1791" s="3"/>
      <c r="BC1791" s="3"/>
      <c r="BD1791" s="3"/>
      <c r="BE1791" s="3"/>
      <c r="BF1791" s="3"/>
      <c r="BG1791" s="3"/>
      <c r="BH1791" s="3"/>
      <c r="BI1791" s="3"/>
    </row>
    <row r="1792" ht="12.75" customHeight="1">
      <c r="A1792" s="294"/>
      <c r="B1792" s="294"/>
      <c r="C1792" s="3"/>
      <c r="D1792" s="3"/>
      <c r="E1792" s="3"/>
      <c r="F1792" s="3"/>
      <c r="G1792" s="3"/>
      <c r="H1792" s="193"/>
      <c r="I1792" s="163"/>
      <c r="J1792" s="3"/>
      <c r="K1792" s="5"/>
      <c r="L1792" s="6"/>
      <c r="M1792" s="6"/>
      <c r="N1792" s="232"/>
      <c r="O1792" s="285"/>
      <c r="P1792" s="6"/>
      <c r="Q1792" s="6"/>
      <c r="R1792" s="6"/>
      <c r="S1792" s="6"/>
      <c r="T1792" s="6"/>
      <c r="U1792" s="6"/>
      <c r="V1792" s="6"/>
      <c r="W1792" s="6"/>
      <c r="X1792" s="6"/>
      <c r="Y1792" s="6"/>
      <c r="Z1792" s="38" t="str">
        <f t="array" ref="Z1792">IFERROR(xlookup(C:C,'Follow up.1'!A:A,'Follow up.1'!AF:AF),"-")</f>
        <v>-</v>
      </c>
      <c r="AA1792" s="6"/>
      <c r="AB1792" s="6"/>
      <c r="AC1792" s="6"/>
      <c r="AD1792" s="6"/>
      <c r="AE1792" s="6"/>
      <c r="AF1792" s="6"/>
      <c r="AG1792" s="6"/>
      <c r="AH1792" s="6"/>
      <c r="AI1792" s="6"/>
      <c r="AJ1792" s="6"/>
      <c r="AK1792" s="6"/>
      <c r="AL1792" s="6"/>
      <c r="AM1792" s="6"/>
      <c r="AN1792" s="298"/>
      <c r="AO1792" s="6"/>
      <c r="AP1792" s="3"/>
      <c r="AQ1792" s="3"/>
      <c r="AR1792" s="3"/>
      <c r="AS1792" s="3"/>
      <c r="AT1792" s="3"/>
      <c r="AU1792" s="3"/>
      <c r="AV1792" s="3"/>
      <c r="AW1792" s="3"/>
      <c r="AX1792" s="3"/>
      <c r="AY1792" s="3"/>
      <c r="AZ1792" s="3"/>
      <c r="BA1792" s="3"/>
      <c r="BB1792" s="3"/>
      <c r="BC1792" s="3"/>
      <c r="BD1792" s="3"/>
      <c r="BE1792" s="3"/>
      <c r="BF1792" s="3"/>
      <c r="BG1792" s="3"/>
      <c r="BH1792" s="3"/>
      <c r="BI1792" s="3"/>
    </row>
    <row r="1793" ht="12.75" customHeight="1">
      <c r="A1793" s="294"/>
      <c r="B1793" s="294"/>
      <c r="C1793" s="3"/>
      <c r="D1793" s="3"/>
      <c r="E1793" s="3"/>
      <c r="F1793" s="3"/>
      <c r="G1793" s="3"/>
      <c r="H1793" s="193"/>
      <c r="I1793" s="163"/>
      <c r="J1793" s="3"/>
      <c r="K1793" s="5"/>
      <c r="L1793" s="6"/>
      <c r="M1793" s="6"/>
      <c r="N1793" s="232"/>
      <c r="O1793" s="285"/>
      <c r="P1793" s="6"/>
      <c r="Q1793" s="6"/>
      <c r="R1793" s="6"/>
      <c r="S1793" s="6"/>
      <c r="T1793" s="6"/>
      <c r="U1793" s="6"/>
      <c r="V1793" s="6"/>
      <c r="W1793" s="6"/>
      <c r="X1793" s="6"/>
      <c r="Y1793" s="6"/>
      <c r="Z1793" s="38" t="str">
        <f t="array" ref="Z1793">IFERROR(xlookup(C:C,'Follow up.1'!A:A,'Follow up.1'!AF:AF),"-")</f>
        <v>-</v>
      </c>
      <c r="AA1793" s="6"/>
      <c r="AB1793" s="6"/>
      <c r="AC1793" s="6"/>
      <c r="AD1793" s="6"/>
      <c r="AE1793" s="6"/>
      <c r="AF1793" s="6"/>
      <c r="AG1793" s="6"/>
      <c r="AH1793" s="6"/>
      <c r="AI1793" s="6"/>
      <c r="AJ1793" s="6"/>
      <c r="AK1793" s="6"/>
      <c r="AL1793" s="6"/>
      <c r="AM1793" s="6"/>
      <c r="AN1793" s="298"/>
      <c r="AO1793" s="6"/>
      <c r="AP1793" s="3"/>
      <c r="AQ1793" s="3"/>
      <c r="AR1793" s="3"/>
      <c r="AS1793" s="3"/>
      <c r="AT1793" s="3"/>
      <c r="AU1793" s="3"/>
      <c r="AV1793" s="3"/>
      <c r="AW1793" s="3"/>
      <c r="AX1793" s="3"/>
      <c r="AY1793" s="3"/>
      <c r="AZ1793" s="3"/>
      <c r="BA1793" s="3"/>
      <c r="BB1793" s="3"/>
      <c r="BC1793" s="3"/>
      <c r="BD1793" s="3"/>
      <c r="BE1793" s="3"/>
      <c r="BF1793" s="3"/>
      <c r="BG1793" s="3"/>
      <c r="BH1793" s="3"/>
      <c r="BI1793" s="3"/>
    </row>
    <row r="1794" ht="12.75" customHeight="1">
      <c r="A1794" s="294"/>
      <c r="B1794" s="294"/>
      <c r="C1794" s="3"/>
      <c r="D1794" s="3"/>
      <c r="E1794" s="3"/>
      <c r="F1794" s="3"/>
      <c r="G1794" s="3"/>
      <c r="H1794" s="193"/>
      <c r="I1794" s="163"/>
      <c r="J1794" s="3"/>
      <c r="K1794" s="5"/>
      <c r="L1794" s="6"/>
      <c r="M1794" s="6"/>
      <c r="N1794" s="232"/>
      <c r="O1794" s="285"/>
      <c r="P1794" s="6"/>
      <c r="Q1794" s="6"/>
      <c r="R1794" s="6"/>
      <c r="S1794" s="6"/>
      <c r="T1794" s="6"/>
      <c r="U1794" s="6"/>
      <c r="V1794" s="6"/>
      <c r="W1794" s="6"/>
      <c r="X1794" s="6"/>
      <c r="Y1794" s="6"/>
      <c r="Z1794" s="38" t="str">
        <f t="array" ref="Z1794">IFERROR(xlookup(C:C,'Follow up.1'!A:A,'Follow up.1'!AF:AF),"-")</f>
        <v>-</v>
      </c>
      <c r="AA1794" s="6"/>
      <c r="AB1794" s="6"/>
      <c r="AC1794" s="6"/>
      <c r="AD1794" s="6"/>
      <c r="AE1794" s="6"/>
      <c r="AF1794" s="6"/>
      <c r="AG1794" s="6"/>
      <c r="AH1794" s="6"/>
      <c r="AI1794" s="6"/>
      <c r="AJ1794" s="6"/>
      <c r="AK1794" s="6"/>
      <c r="AL1794" s="6"/>
      <c r="AM1794" s="6"/>
      <c r="AN1794" s="298"/>
      <c r="AO1794" s="6"/>
      <c r="AP1794" s="3"/>
      <c r="AQ1794" s="3"/>
      <c r="AR1794" s="3"/>
      <c r="AS1794" s="3"/>
      <c r="AT1794" s="3"/>
      <c r="AU1794" s="3"/>
      <c r="AV1794" s="3"/>
      <c r="AW1794" s="3"/>
      <c r="AX1794" s="3"/>
      <c r="AY1794" s="3"/>
      <c r="AZ1794" s="3"/>
      <c r="BA1794" s="3"/>
      <c r="BB1794" s="3"/>
      <c r="BC1794" s="3"/>
      <c r="BD1794" s="3"/>
      <c r="BE1794" s="3"/>
      <c r="BF1794" s="3"/>
      <c r="BG1794" s="3"/>
      <c r="BH1794" s="3"/>
      <c r="BI1794" s="3"/>
    </row>
    <row r="1795" ht="12.75" customHeight="1">
      <c r="A1795" s="294"/>
      <c r="B1795" s="294"/>
      <c r="C1795" s="3"/>
      <c r="D1795" s="3"/>
      <c r="E1795" s="3"/>
      <c r="F1795" s="3"/>
      <c r="G1795" s="3"/>
      <c r="H1795" s="193"/>
      <c r="I1795" s="163"/>
      <c r="J1795" s="3"/>
      <c r="K1795" s="5"/>
      <c r="L1795" s="6"/>
      <c r="M1795" s="6"/>
      <c r="N1795" s="232"/>
      <c r="O1795" s="285"/>
      <c r="P1795" s="6"/>
      <c r="Q1795" s="6"/>
      <c r="R1795" s="6"/>
      <c r="S1795" s="6"/>
      <c r="T1795" s="6"/>
      <c r="U1795" s="6"/>
      <c r="V1795" s="6"/>
      <c r="W1795" s="6"/>
      <c r="X1795" s="6"/>
      <c r="Y1795" s="6"/>
      <c r="Z1795" s="298"/>
      <c r="AA1795" s="6"/>
      <c r="AB1795" s="6"/>
      <c r="AC1795" s="6"/>
      <c r="AD1795" s="6"/>
      <c r="AE1795" s="6"/>
      <c r="AF1795" s="6"/>
      <c r="AG1795" s="6"/>
      <c r="AH1795" s="6"/>
      <c r="AI1795" s="6"/>
      <c r="AJ1795" s="6"/>
      <c r="AK1795" s="6"/>
      <c r="AL1795" s="6"/>
      <c r="AM1795" s="6"/>
      <c r="AN1795" s="298"/>
      <c r="AO1795" s="6"/>
      <c r="AP1795" s="3"/>
      <c r="AQ1795" s="3"/>
      <c r="AR1795" s="3"/>
      <c r="AS1795" s="3"/>
      <c r="AT1795" s="3"/>
      <c r="AU1795" s="3"/>
      <c r="AV1795" s="3"/>
      <c r="AW1795" s="3"/>
      <c r="AX1795" s="3"/>
      <c r="AY1795" s="3"/>
      <c r="AZ1795" s="3"/>
      <c r="BA1795" s="3"/>
      <c r="BB1795" s="3"/>
      <c r="BC1795" s="3"/>
      <c r="BD1795" s="3"/>
      <c r="BE1795" s="3"/>
      <c r="BF1795" s="3"/>
      <c r="BG1795" s="3"/>
      <c r="BH1795" s="3"/>
      <c r="BI1795" s="3"/>
    </row>
    <row r="1796" ht="12.75" customHeight="1">
      <c r="A1796" s="294"/>
      <c r="B1796" s="294"/>
      <c r="C1796" s="3"/>
      <c r="D1796" s="3"/>
      <c r="E1796" s="3"/>
      <c r="F1796" s="3"/>
      <c r="G1796" s="3"/>
      <c r="H1796" s="193"/>
      <c r="I1796" s="163"/>
      <c r="J1796" s="3"/>
      <c r="K1796" s="5"/>
      <c r="L1796" s="6"/>
      <c r="M1796" s="6"/>
      <c r="N1796" s="232"/>
      <c r="O1796" s="285"/>
      <c r="P1796" s="6"/>
      <c r="Q1796" s="6"/>
      <c r="R1796" s="6"/>
      <c r="S1796" s="6"/>
      <c r="T1796" s="6"/>
      <c r="U1796" s="6"/>
      <c r="V1796" s="6"/>
      <c r="W1796" s="6"/>
      <c r="X1796" s="6"/>
      <c r="Y1796" s="6"/>
      <c r="Z1796" s="298"/>
      <c r="AA1796" s="6"/>
      <c r="AB1796" s="6"/>
      <c r="AC1796" s="6"/>
      <c r="AD1796" s="6"/>
      <c r="AE1796" s="6"/>
      <c r="AF1796" s="6"/>
      <c r="AG1796" s="6"/>
      <c r="AH1796" s="6"/>
      <c r="AI1796" s="6"/>
      <c r="AJ1796" s="6"/>
      <c r="AK1796" s="6"/>
      <c r="AL1796" s="6"/>
      <c r="AM1796" s="6"/>
      <c r="AN1796" s="298"/>
      <c r="AO1796" s="6"/>
      <c r="AP1796" s="3"/>
      <c r="AQ1796" s="3"/>
      <c r="AR1796" s="3"/>
      <c r="AS1796" s="3"/>
      <c r="AT1796" s="3"/>
      <c r="AU1796" s="3"/>
      <c r="AV1796" s="3"/>
      <c r="AW1796" s="3"/>
      <c r="AX1796" s="3"/>
      <c r="AY1796" s="3"/>
      <c r="AZ1796" s="3"/>
      <c r="BA1796" s="3"/>
      <c r="BB1796" s="3"/>
      <c r="BC1796" s="3"/>
      <c r="BD1796" s="3"/>
      <c r="BE1796" s="3"/>
      <c r="BF1796" s="3"/>
      <c r="BG1796" s="3"/>
      <c r="BH1796" s="3"/>
      <c r="BI1796" s="3"/>
    </row>
    <row r="1797" ht="12.75" customHeight="1">
      <c r="A1797" s="294"/>
      <c r="B1797" s="294"/>
      <c r="C1797" s="3"/>
      <c r="D1797" s="3"/>
      <c r="E1797" s="3"/>
      <c r="F1797" s="3"/>
      <c r="G1797" s="3"/>
      <c r="H1797" s="193"/>
      <c r="I1797" s="163"/>
      <c r="J1797" s="3"/>
      <c r="K1797" s="5"/>
      <c r="L1797" s="6"/>
      <c r="M1797" s="6"/>
      <c r="N1797" s="232"/>
      <c r="O1797" s="285"/>
      <c r="P1797" s="6"/>
      <c r="Q1797" s="6"/>
      <c r="R1797" s="6"/>
      <c r="S1797" s="6"/>
      <c r="T1797" s="6"/>
      <c r="U1797" s="6"/>
      <c r="V1797" s="6"/>
      <c r="W1797" s="6"/>
      <c r="X1797" s="6"/>
      <c r="Y1797" s="6"/>
      <c r="Z1797" s="298"/>
      <c r="AA1797" s="6"/>
      <c r="AB1797" s="6"/>
      <c r="AC1797" s="6"/>
      <c r="AD1797" s="6"/>
      <c r="AE1797" s="6"/>
      <c r="AF1797" s="6"/>
      <c r="AG1797" s="6"/>
      <c r="AH1797" s="6"/>
      <c r="AI1797" s="6"/>
      <c r="AJ1797" s="6"/>
      <c r="AK1797" s="6"/>
      <c r="AL1797" s="6"/>
      <c r="AM1797" s="6"/>
      <c r="AN1797" s="298"/>
      <c r="AO1797" s="6"/>
      <c r="AP1797" s="3"/>
      <c r="AQ1797" s="3"/>
      <c r="AR1797" s="3"/>
      <c r="AS1797" s="3"/>
      <c r="AT1797" s="3"/>
      <c r="AU1797" s="3"/>
      <c r="AV1797" s="3"/>
      <c r="AW1797" s="3"/>
      <c r="AX1797" s="3"/>
      <c r="AY1797" s="3"/>
      <c r="AZ1797" s="3"/>
      <c r="BA1797" s="3"/>
      <c r="BB1797" s="3"/>
      <c r="BC1797" s="3"/>
      <c r="BD1797" s="3"/>
      <c r="BE1797" s="3"/>
      <c r="BF1797" s="3"/>
      <c r="BG1797" s="3"/>
      <c r="BH1797" s="3"/>
      <c r="BI1797" s="3"/>
    </row>
    <row r="1798" ht="12.75" customHeight="1">
      <c r="A1798" s="294"/>
      <c r="B1798" s="294"/>
      <c r="C1798" s="3"/>
      <c r="D1798" s="3"/>
      <c r="E1798" s="3"/>
      <c r="F1798" s="3"/>
      <c r="G1798" s="3"/>
      <c r="H1798" s="193"/>
      <c r="I1798" s="163"/>
      <c r="J1798" s="3"/>
      <c r="K1798" s="5"/>
      <c r="L1798" s="6"/>
      <c r="M1798" s="6"/>
      <c r="N1798" s="232"/>
      <c r="O1798" s="285"/>
      <c r="P1798" s="6"/>
      <c r="Q1798" s="6"/>
      <c r="R1798" s="6"/>
      <c r="S1798" s="6"/>
      <c r="T1798" s="6"/>
      <c r="U1798" s="6"/>
      <c r="V1798" s="6"/>
      <c r="W1798" s="6"/>
      <c r="X1798" s="6"/>
      <c r="Y1798" s="6"/>
      <c r="Z1798" s="298"/>
      <c r="AA1798" s="6"/>
      <c r="AB1798" s="6"/>
      <c r="AC1798" s="6"/>
      <c r="AD1798" s="6"/>
      <c r="AE1798" s="6"/>
      <c r="AF1798" s="6"/>
      <c r="AG1798" s="6"/>
      <c r="AH1798" s="6"/>
      <c r="AI1798" s="6"/>
      <c r="AJ1798" s="6"/>
      <c r="AK1798" s="6"/>
      <c r="AL1798" s="6"/>
      <c r="AM1798" s="6"/>
      <c r="AN1798" s="298"/>
      <c r="AO1798" s="6"/>
      <c r="AP1798" s="3"/>
      <c r="AQ1798" s="3"/>
      <c r="AR1798" s="3"/>
      <c r="AS1798" s="3"/>
      <c r="AT1798" s="3"/>
      <c r="AU1798" s="3"/>
      <c r="AV1798" s="3"/>
      <c r="AW1798" s="3"/>
      <c r="AX1798" s="3"/>
      <c r="AY1798" s="3"/>
      <c r="AZ1798" s="3"/>
      <c r="BA1798" s="3"/>
      <c r="BB1798" s="3"/>
      <c r="BC1798" s="3"/>
      <c r="BD1798" s="3"/>
      <c r="BE1798" s="3"/>
      <c r="BF1798" s="3"/>
      <c r="BG1798" s="3"/>
      <c r="BH1798" s="3"/>
      <c r="BI1798" s="3"/>
    </row>
    <row r="1799" ht="12.75" customHeight="1">
      <c r="A1799" s="294"/>
      <c r="B1799" s="294"/>
      <c r="C1799" s="3"/>
      <c r="D1799" s="3"/>
      <c r="E1799" s="3"/>
      <c r="F1799" s="3"/>
      <c r="G1799" s="3"/>
      <c r="H1799" s="193"/>
      <c r="I1799" s="163"/>
      <c r="J1799" s="3"/>
      <c r="K1799" s="5"/>
      <c r="L1799" s="6"/>
      <c r="M1799" s="6"/>
      <c r="N1799" s="232"/>
      <c r="O1799" s="285"/>
      <c r="P1799" s="6"/>
      <c r="Q1799" s="6"/>
      <c r="R1799" s="6"/>
      <c r="S1799" s="6"/>
      <c r="T1799" s="6"/>
      <c r="U1799" s="6"/>
      <c r="V1799" s="6"/>
      <c r="W1799" s="6"/>
      <c r="X1799" s="6"/>
      <c r="Y1799" s="6"/>
      <c r="Z1799" s="298"/>
      <c r="AA1799" s="6"/>
      <c r="AB1799" s="6"/>
      <c r="AC1799" s="6"/>
      <c r="AD1799" s="6"/>
      <c r="AE1799" s="6"/>
      <c r="AF1799" s="6"/>
      <c r="AG1799" s="6"/>
      <c r="AH1799" s="6"/>
      <c r="AI1799" s="6"/>
      <c r="AJ1799" s="6"/>
      <c r="AK1799" s="6"/>
      <c r="AL1799" s="6"/>
      <c r="AM1799" s="6"/>
      <c r="AN1799" s="298"/>
      <c r="AO1799" s="6"/>
      <c r="AP1799" s="3"/>
      <c r="AQ1799" s="3"/>
      <c r="AR1799" s="3"/>
      <c r="AS1799" s="3"/>
      <c r="AT1799" s="3"/>
      <c r="AU1799" s="3"/>
      <c r="AV1799" s="3"/>
      <c r="AW1799" s="3"/>
      <c r="AX1799" s="3"/>
      <c r="AY1799" s="3"/>
      <c r="AZ1799" s="3"/>
      <c r="BA1799" s="3"/>
      <c r="BB1799" s="3"/>
      <c r="BC1799" s="3"/>
      <c r="BD1799" s="3"/>
      <c r="BE1799" s="3"/>
      <c r="BF1799" s="3"/>
      <c r="BG1799" s="3"/>
      <c r="BH1799" s="3"/>
      <c r="BI1799" s="3"/>
    </row>
    <row r="1800" ht="12.75" customHeight="1">
      <c r="A1800" s="294"/>
      <c r="B1800" s="294"/>
      <c r="C1800" s="3"/>
      <c r="D1800" s="3"/>
      <c r="E1800" s="3"/>
      <c r="F1800" s="3"/>
      <c r="G1800" s="3"/>
      <c r="H1800" s="193"/>
      <c r="I1800" s="163"/>
      <c r="J1800" s="3"/>
      <c r="K1800" s="5"/>
      <c r="L1800" s="6"/>
      <c r="M1800" s="6"/>
      <c r="N1800" s="232"/>
      <c r="O1800" s="285"/>
      <c r="P1800" s="6"/>
      <c r="Q1800" s="6"/>
      <c r="R1800" s="6"/>
      <c r="S1800" s="6"/>
      <c r="T1800" s="6"/>
      <c r="U1800" s="6"/>
      <c r="V1800" s="6"/>
      <c r="W1800" s="6"/>
      <c r="X1800" s="6"/>
      <c r="Y1800" s="6"/>
      <c r="Z1800" s="298"/>
      <c r="AA1800" s="6"/>
      <c r="AB1800" s="6"/>
      <c r="AC1800" s="6"/>
      <c r="AD1800" s="6"/>
      <c r="AE1800" s="6"/>
      <c r="AF1800" s="6"/>
      <c r="AG1800" s="6"/>
      <c r="AH1800" s="6"/>
      <c r="AI1800" s="6"/>
      <c r="AJ1800" s="6"/>
      <c r="AK1800" s="6"/>
      <c r="AL1800" s="6"/>
      <c r="AM1800" s="6"/>
      <c r="AN1800" s="298"/>
      <c r="AO1800" s="6"/>
      <c r="AP1800" s="3"/>
      <c r="AQ1800" s="3"/>
      <c r="AR1800" s="3"/>
      <c r="AS1800" s="3"/>
      <c r="AT1800" s="3"/>
      <c r="AU1800" s="3"/>
      <c r="AV1800" s="3"/>
      <c r="AW1800" s="3"/>
      <c r="AX1800" s="3"/>
      <c r="AY1800" s="3"/>
      <c r="AZ1800" s="3"/>
      <c r="BA1800" s="3"/>
      <c r="BB1800" s="3"/>
      <c r="BC1800" s="3"/>
      <c r="BD1800" s="3"/>
      <c r="BE1800" s="3"/>
      <c r="BF1800" s="3"/>
      <c r="BG1800" s="3"/>
      <c r="BH1800" s="3"/>
      <c r="BI1800" s="3"/>
    </row>
    <row r="1801" ht="12.75" customHeight="1">
      <c r="A1801" s="294"/>
      <c r="B1801" s="294"/>
      <c r="C1801" s="3"/>
      <c r="D1801" s="3"/>
      <c r="E1801" s="3"/>
      <c r="F1801" s="3"/>
      <c r="G1801" s="3"/>
      <c r="H1801" s="193"/>
      <c r="I1801" s="163"/>
      <c r="J1801" s="3"/>
      <c r="K1801" s="5"/>
      <c r="L1801" s="6"/>
      <c r="M1801" s="6"/>
      <c r="N1801" s="232"/>
      <c r="O1801" s="285"/>
      <c r="P1801" s="6"/>
      <c r="Q1801" s="6"/>
      <c r="R1801" s="6"/>
      <c r="S1801" s="6"/>
      <c r="T1801" s="6"/>
      <c r="U1801" s="6"/>
      <c r="V1801" s="6"/>
      <c r="W1801" s="6"/>
      <c r="X1801" s="6"/>
      <c r="Y1801" s="6"/>
      <c r="Z1801" s="298"/>
      <c r="AA1801" s="6"/>
      <c r="AB1801" s="6"/>
      <c r="AC1801" s="6"/>
      <c r="AD1801" s="6"/>
      <c r="AE1801" s="6"/>
      <c r="AF1801" s="6"/>
      <c r="AG1801" s="6"/>
      <c r="AH1801" s="6"/>
      <c r="AI1801" s="6"/>
      <c r="AJ1801" s="6"/>
      <c r="AK1801" s="6"/>
      <c r="AL1801" s="6"/>
      <c r="AM1801" s="6"/>
      <c r="AN1801" s="298"/>
      <c r="AO1801" s="6"/>
      <c r="AP1801" s="3"/>
      <c r="AQ1801" s="3"/>
      <c r="AR1801" s="3"/>
      <c r="AS1801" s="3"/>
      <c r="AT1801" s="3"/>
      <c r="AU1801" s="3"/>
      <c r="AV1801" s="3"/>
      <c r="AW1801" s="3"/>
      <c r="AX1801" s="3"/>
      <c r="AY1801" s="3"/>
      <c r="AZ1801" s="3"/>
      <c r="BA1801" s="3"/>
      <c r="BB1801" s="3"/>
      <c r="BC1801" s="3"/>
      <c r="BD1801" s="3"/>
      <c r="BE1801" s="3"/>
      <c r="BF1801" s="3"/>
      <c r="BG1801" s="3"/>
      <c r="BH1801" s="3"/>
      <c r="BI1801" s="3"/>
    </row>
    <row r="1802" ht="12.75" customHeight="1">
      <c r="A1802" s="294"/>
      <c r="B1802" s="294"/>
      <c r="C1802" s="3"/>
      <c r="D1802" s="3"/>
      <c r="E1802" s="3"/>
      <c r="F1802" s="3"/>
      <c r="G1802" s="3"/>
      <c r="H1802" s="193"/>
      <c r="I1802" s="163"/>
      <c r="J1802" s="3"/>
      <c r="K1802" s="5"/>
      <c r="L1802" s="6"/>
      <c r="M1802" s="6"/>
      <c r="N1802" s="232"/>
      <c r="O1802" s="285"/>
      <c r="P1802" s="6"/>
      <c r="Q1802" s="6"/>
      <c r="R1802" s="6"/>
      <c r="S1802" s="6"/>
      <c r="T1802" s="6"/>
      <c r="U1802" s="6"/>
      <c r="V1802" s="6"/>
      <c r="W1802" s="6"/>
      <c r="X1802" s="6"/>
      <c r="Y1802" s="6"/>
      <c r="Z1802" s="298"/>
      <c r="AA1802" s="6"/>
      <c r="AB1802" s="6"/>
      <c r="AC1802" s="6"/>
      <c r="AD1802" s="6"/>
      <c r="AE1802" s="6"/>
      <c r="AF1802" s="6"/>
      <c r="AG1802" s="6"/>
      <c r="AH1802" s="6"/>
      <c r="AI1802" s="6"/>
      <c r="AJ1802" s="6"/>
      <c r="AK1802" s="6"/>
      <c r="AL1802" s="6"/>
      <c r="AM1802" s="6"/>
      <c r="AN1802" s="298"/>
      <c r="AO1802" s="6"/>
      <c r="AP1802" s="3"/>
      <c r="AQ1802" s="3"/>
      <c r="AR1802" s="3"/>
      <c r="AS1802" s="3"/>
      <c r="AT1802" s="3"/>
      <c r="AU1802" s="3"/>
      <c r="AV1802" s="3"/>
      <c r="AW1802" s="3"/>
      <c r="AX1802" s="3"/>
      <c r="AY1802" s="3"/>
      <c r="AZ1802" s="3"/>
      <c r="BA1802" s="3"/>
      <c r="BB1802" s="3"/>
      <c r="BC1802" s="3"/>
      <c r="BD1802" s="3"/>
      <c r="BE1802" s="3"/>
      <c r="BF1802" s="3"/>
      <c r="BG1802" s="3"/>
      <c r="BH1802" s="3"/>
      <c r="BI1802" s="3"/>
    </row>
    <row r="1803" ht="12.75" customHeight="1">
      <c r="A1803" s="294"/>
      <c r="B1803" s="294"/>
      <c r="C1803" s="3"/>
      <c r="D1803" s="3"/>
      <c r="E1803" s="3"/>
      <c r="F1803" s="3"/>
      <c r="G1803" s="3"/>
      <c r="H1803" s="193"/>
      <c r="I1803" s="163"/>
      <c r="J1803" s="3"/>
      <c r="K1803" s="5"/>
      <c r="L1803" s="6"/>
      <c r="M1803" s="6"/>
      <c r="N1803" s="232"/>
      <c r="O1803" s="285"/>
      <c r="P1803" s="6"/>
      <c r="Q1803" s="6"/>
      <c r="R1803" s="6"/>
      <c r="S1803" s="6"/>
      <c r="T1803" s="6"/>
      <c r="U1803" s="6"/>
      <c r="V1803" s="6"/>
      <c r="W1803" s="6"/>
      <c r="X1803" s="6"/>
      <c r="Y1803" s="6"/>
      <c r="Z1803" s="298"/>
      <c r="AA1803" s="6"/>
      <c r="AB1803" s="6"/>
      <c r="AC1803" s="6"/>
      <c r="AD1803" s="6"/>
      <c r="AE1803" s="6"/>
      <c r="AF1803" s="6"/>
      <c r="AG1803" s="6"/>
      <c r="AH1803" s="6"/>
      <c r="AI1803" s="6"/>
      <c r="AJ1803" s="6"/>
      <c r="AK1803" s="6"/>
      <c r="AL1803" s="6"/>
      <c r="AM1803" s="6"/>
      <c r="AN1803" s="298"/>
      <c r="AO1803" s="6"/>
      <c r="AP1803" s="3"/>
      <c r="AQ1803" s="3"/>
      <c r="AR1803" s="3"/>
      <c r="AS1803" s="3"/>
      <c r="AT1803" s="3"/>
      <c r="AU1803" s="3"/>
      <c r="AV1803" s="3"/>
      <c r="AW1803" s="3"/>
      <c r="AX1803" s="3"/>
      <c r="AY1803" s="3"/>
      <c r="AZ1803" s="3"/>
      <c r="BA1803" s="3"/>
      <c r="BB1803" s="3"/>
      <c r="BC1803" s="3"/>
      <c r="BD1803" s="3"/>
      <c r="BE1803" s="3"/>
      <c r="BF1803" s="3"/>
      <c r="BG1803" s="3"/>
      <c r="BH1803" s="3"/>
      <c r="BI1803" s="3"/>
    </row>
    <row r="1804" ht="12.75" customHeight="1">
      <c r="A1804" s="294"/>
      <c r="B1804" s="294"/>
      <c r="C1804" s="3"/>
      <c r="D1804" s="3"/>
      <c r="E1804" s="3"/>
      <c r="F1804" s="3"/>
      <c r="G1804" s="3"/>
      <c r="H1804" s="193"/>
      <c r="I1804" s="163"/>
      <c r="J1804" s="3"/>
      <c r="K1804" s="5"/>
      <c r="L1804" s="6"/>
      <c r="M1804" s="6"/>
      <c r="N1804" s="232"/>
      <c r="O1804" s="285"/>
      <c r="P1804" s="6"/>
      <c r="Q1804" s="6"/>
      <c r="R1804" s="6"/>
      <c r="S1804" s="6"/>
      <c r="T1804" s="6"/>
      <c r="U1804" s="6"/>
      <c r="V1804" s="6"/>
      <c r="W1804" s="6"/>
      <c r="X1804" s="6"/>
      <c r="Y1804" s="6"/>
      <c r="Z1804" s="298"/>
      <c r="AA1804" s="6"/>
      <c r="AB1804" s="6"/>
      <c r="AC1804" s="6"/>
      <c r="AD1804" s="6"/>
      <c r="AE1804" s="6"/>
      <c r="AF1804" s="6"/>
      <c r="AG1804" s="6"/>
      <c r="AH1804" s="6"/>
      <c r="AI1804" s="6"/>
      <c r="AJ1804" s="6"/>
      <c r="AK1804" s="6"/>
      <c r="AL1804" s="6"/>
      <c r="AM1804" s="6"/>
      <c r="AN1804" s="298"/>
      <c r="AO1804" s="6"/>
      <c r="AP1804" s="3"/>
      <c r="AQ1804" s="3"/>
      <c r="AR1804" s="3"/>
      <c r="AS1804" s="3"/>
      <c r="AT1804" s="3"/>
      <c r="AU1804" s="3"/>
      <c r="AV1804" s="3"/>
      <c r="AW1804" s="3"/>
      <c r="AX1804" s="3"/>
      <c r="AY1804" s="3"/>
      <c r="AZ1804" s="3"/>
      <c r="BA1804" s="3"/>
      <c r="BB1804" s="3"/>
      <c r="BC1804" s="3"/>
      <c r="BD1804" s="3"/>
      <c r="BE1804" s="3"/>
      <c r="BF1804" s="3"/>
      <c r="BG1804" s="3"/>
      <c r="BH1804" s="3"/>
      <c r="BI1804" s="3"/>
    </row>
    <row r="1805" ht="12.75" customHeight="1">
      <c r="A1805" s="294"/>
      <c r="B1805" s="294"/>
      <c r="C1805" s="3"/>
      <c r="D1805" s="3"/>
      <c r="E1805" s="3"/>
      <c r="F1805" s="3"/>
      <c r="G1805" s="3"/>
      <c r="H1805" s="193"/>
      <c r="I1805" s="163"/>
      <c r="J1805" s="3"/>
      <c r="K1805" s="5"/>
      <c r="L1805" s="6"/>
      <c r="M1805" s="6"/>
      <c r="N1805" s="232"/>
      <c r="O1805" s="285"/>
      <c r="P1805" s="6"/>
      <c r="Q1805" s="6"/>
      <c r="R1805" s="6"/>
      <c r="S1805" s="6"/>
      <c r="T1805" s="6"/>
      <c r="U1805" s="6"/>
      <c r="V1805" s="6"/>
      <c r="W1805" s="6"/>
      <c r="X1805" s="6"/>
      <c r="Y1805" s="6"/>
      <c r="Z1805" s="298"/>
      <c r="AA1805" s="6"/>
      <c r="AB1805" s="6"/>
      <c r="AC1805" s="6"/>
      <c r="AD1805" s="6"/>
      <c r="AE1805" s="6"/>
      <c r="AF1805" s="6"/>
      <c r="AG1805" s="6"/>
      <c r="AH1805" s="6"/>
      <c r="AI1805" s="6"/>
      <c r="AJ1805" s="6"/>
      <c r="AK1805" s="6"/>
      <c r="AL1805" s="6"/>
      <c r="AM1805" s="6"/>
      <c r="AN1805" s="298"/>
      <c r="AO1805" s="6"/>
      <c r="AP1805" s="3"/>
      <c r="AQ1805" s="3"/>
      <c r="AR1805" s="3"/>
      <c r="AS1805" s="3"/>
      <c r="AT1805" s="3"/>
      <c r="AU1805" s="3"/>
      <c r="AV1805" s="3"/>
      <c r="AW1805" s="3"/>
      <c r="AX1805" s="3"/>
      <c r="AY1805" s="3"/>
      <c r="AZ1805" s="3"/>
      <c r="BA1805" s="3"/>
      <c r="BB1805" s="3"/>
      <c r="BC1805" s="3"/>
      <c r="BD1805" s="3"/>
      <c r="BE1805" s="3"/>
      <c r="BF1805" s="3"/>
      <c r="BG1805" s="3"/>
      <c r="BH1805" s="3"/>
      <c r="BI1805" s="3"/>
    </row>
    <row r="1806" ht="12.75" customHeight="1">
      <c r="A1806" s="294"/>
      <c r="B1806" s="294"/>
      <c r="C1806" s="3"/>
      <c r="D1806" s="3"/>
      <c r="E1806" s="3"/>
      <c r="F1806" s="3"/>
      <c r="G1806" s="3"/>
      <c r="H1806" s="193"/>
      <c r="I1806" s="163"/>
      <c r="J1806" s="3"/>
      <c r="K1806" s="5"/>
      <c r="L1806" s="6"/>
      <c r="M1806" s="6"/>
      <c r="N1806" s="232"/>
      <c r="O1806" s="285"/>
      <c r="P1806" s="6"/>
      <c r="Q1806" s="6"/>
      <c r="R1806" s="6"/>
      <c r="S1806" s="6"/>
      <c r="T1806" s="6"/>
      <c r="U1806" s="6"/>
      <c r="V1806" s="6"/>
      <c r="W1806" s="6"/>
      <c r="X1806" s="6"/>
      <c r="Y1806" s="6"/>
      <c r="Z1806" s="298"/>
      <c r="AA1806" s="6"/>
      <c r="AB1806" s="6"/>
      <c r="AC1806" s="6"/>
      <c r="AD1806" s="6"/>
      <c r="AE1806" s="6"/>
      <c r="AF1806" s="6"/>
      <c r="AG1806" s="6"/>
      <c r="AH1806" s="6"/>
      <c r="AI1806" s="6"/>
      <c r="AJ1806" s="6"/>
      <c r="AK1806" s="6"/>
      <c r="AL1806" s="6"/>
      <c r="AM1806" s="6"/>
      <c r="AN1806" s="298"/>
      <c r="AO1806" s="6"/>
      <c r="AP1806" s="3"/>
      <c r="AQ1806" s="3"/>
      <c r="AR1806" s="3"/>
      <c r="AS1806" s="3"/>
      <c r="AT1806" s="3"/>
      <c r="AU1806" s="3"/>
      <c r="AV1806" s="3"/>
      <c r="AW1806" s="3"/>
      <c r="AX1806" s="3"/>
      <c r="AY1806" s="3"/>
      <c r="AZ1806" s="3"/>
      <c r="BA1806" s="3"/>
      <c r="BB1806" s="3"/>
      <c r="BC1806" s="3"/>
      <c r="BD1806" s="3"/>
      <c r="BE1806" s="3"/>
      <c r="BF1806" s="3"/>
      <c r="BG1806" s="3"/>
      <c r="BH1806" s="3"/>
      <c r="BI1806" s="3"/>
    </row>
    <row r="1807" ht="12.75" customHeight="1">
      <c r="A1807" s="294"/>
      <c r="B1807" s="294"/>
      <c r="C1807" s="3"/>
      <c r="D1807" s="3"/>
      <c r="E1807" s="3"/>
      <c r="F1807" s="3"/>
      <c r="G1807" s="3"/>
      <c r="H1807" s="193"/>
      <c r="I1807" s="163"/>
      <c r="J1807" s="3"/>
      <c r="K1807" s="5"/>
      <c r="L1807" s="6"/>
      <c r="M1807" s="6"/>
      <c r="N1807" s="232"/>
      <c r="O1807" s="285"/>
      <c r="P1807" s="6"/>
      <c r="Q1807" s="6"/>
      <c r="R1807" s="6"/>
      <c r="S1807" s="6"/>
      <c r="T1807" s="6"/>
      <c r="U1807" s="6"/>
      <c r="V1807" s="6"/>
      <c r="W1807" s="6"/>
      <c r="X1807" s="6"/>
      <c r="Y1807" s="6"/>
      <c r="Z1807" s="298"/>
      <c r="AA1807" s="6"/>
      <c r="AB1807" s="6"/>
      <c r="AC1807" s="6"/>
      <c r="AD1807" s="6"/>
      <c r="AE1807" s="6"/>
      <c r="AF1807" s="6"/>
      <c r="AG1807" s="6"/>
      <c r="AH1807" s="6"/>
      <c r="AI1807" s="6"/>
      <c r="AJ1807" s="6"/>
      <c r="AK1807" s="6"/>
      <c r="AL1807" s="6"/>
      <c r="AM1807" s="6"/>
      <c r="AN1807" s="298"/>
      <c r="AO1807" s="6"/>
      <c r="AP1807" s="3"/>
      <c r="AQ1807" s="3"/>
      <c r="AR1807" s="3"/>
      <c r="AS1807" s="3"/>
      <c r="AT1807" s="3"/>
      <c r="AU1807" s="3"/>
      <c r="AV1807" s="3"/>
      <c r="AW1807" s="3"/>
      <c r="AX1807" s="3"/>
      <c r="AY1807" s="3"/>
      <c r="AZ1807" s="3"/>
      <c r="BA1807" s="3"/>
      <c r="BB1807" s="3"/>
      <c r="BC1807" s="3"/>
      <c r="BD1807" s="3"/>
      <c r="BE1807" s="3"/>
      <c r="BF1807" s="3"/>
      <c r="BG1807" s="3"/>
      <c r="BH1807" s="3"/>
      <c r="BI1807" s="3"/>
    </row>
    <row r="1808" ht="12.75" customHeight="1">
      <c r="A1808" s="294"/>
      <c r="B1808" s="294"/>
      <c r="C1808" s="3"/>
      <c r="D1808" s="3"/>
      <c r="E1808" s="3"/>
      <c r="F1808" s="3"/>
      <c r="G1808" s="3"/>
      <c r="H1808" s="193"/>
      <c r="I1808" s="163"/>
      <c r="J1808" s="3"/>
      <c r="K1808" s="5"/>
      <c r="L1808" s="6"/>
      <c r="M1808" s="6"/>
      <c r="N1808" s="232"/>
      <c r="O1808" s="285"/>
      <c r="P1808" s="6"/>
      <c r="Q1808" s="6"/>
      <c r="R1808" s="6"/>
      <c r="S1808" s="6"/>
      <c r="T1808" s="6"/>
      <c r="U1808" s="6"/>
      <c r="V1808" s="6"/>
      <c r="W1808" s="6"/>
      <c r="X1808" s="6"/>
      <c r="Y1808" s="6"/>
      <c r="Z1808" s="298"/>
      <c r="AA1808" s="6"/>
      <c r="AB1808" s="6"/>
      <c r="AC1808" s="6"/>
      <c r="AD1808" s="6"/>
      <c r="AE1808" s="6"/>
      <c r="AF1808" s="6"/>
      <c r="AG1808" s="6"/>
      <c r="AH1808" s="6"/>
      <c r="AI1808" s="6"/>
      <c r="AJ1808" s="6"/>
      <c r="AK1808" s="6"/>
      <c r="AL1808" s="6"/>
      <c r="AM1808" s="6"/>
      <c r="AN1808" s="298"/>
      <c r="AO1808" s="6"/>
      <c r="AP1808" s="3"/>
      <c r="AQ1808" s="3"/>
      <c r="AR1808" s="3"/>
      <c r="AS1808" s="3"/>
      <c r="AT1808" s="3"/>
      <c r="AU1808" s="3"/>
      <c r="AV1808" s="3"/>
      <c r="AW1808" s="3"/>
      <c r="AX1808" s="3"/>
      <c r="AY1808" s="3"/>
      <c r="AZ1808" s="3"/>
      <c r="BA1808" s="3"/>
      <c r="BB1808" s="3"/>
      <c r="BC1808" s="3"/>
      <c r="BD1808" s="3"/>
      <c r="BE1808" s="3"/>
      <c r="BF1808" s="3"/>
      <c r="BG1808" s="3"/>
      <c r="BH1808" s="3"/>
      <c r="BI1808" s="3"/>
    </row>
    <row r="1809" ht="12.75" customHeight="1">
      <c r="A1809" s="294"/>
      <c r="B1809" s="294"/>
      <c r="C1809" s="3"/>
      <c r="D1809" s="3"/>
      <c r="E1809" s="3"/>
      <c r="F1809" s="3"/>
      <c r="G1809" s="3"/>
      <c r="H1809" s="193"/>
      <c r="I1809" s="163"/>
      <c r="J1809" s="3"/>
      <c r="K1809" s="5"/>
      <c r="L1809" s="6"/>
      <c r="M1809" s="6"/>
      <c r="N1809" s="232"/>
      <c r="O1809" s="285"/>
      <c r="P1809" s="6"/>
      <c r="Q1809" s="6"/>
      <c r="R1809" s="6"/>
      <c r="S1809" s="6"/>
      <c r="T1809" s="6"/>
      <c r="U1809" s="6"/>
      <c r="V1809" s="6"/>
      <c r="W1809" s="6"/>
      <c r="X1809" s="6"/>
      <c r="Y1809" s="6"/>
      <c r="Z1809" s="298"/>
      <c r="AA1809" s="6"/>
      <c r="AB1809" s="6"/>
      <c r="AC1809" s="6"/>
      <c r="AD1809" s="6"/>
      <c r="AE1809" s="6"/>
      <c r="AF1809" s="6"/>
      <c r="AG1809" s="6"/>
      <c r="AH1809" s="6"/>
      <c r="AI1809" s="6"/>
      <c r="AJ1809" s="6"/>
      <c r="AK1809" s="6"/>
      <c r="AL1809" s="6"/>
      <c r="AM1809" s="6"/>
      <c r="AN1809" s="298"/>
      <c r="AO1809" s="6"/>
      <c r="AP1809" s="3"/>
      <c r="AQ1809" s="3"/>
      <c r="AR1809" s="3"/>
      <c r="AS1809" s="3"/>
      <c r="AT1809" s="3"/>
      <c r="AU1809" s="3"/>
      <c r="AV1809" s="3"/>
      <c r="AW1809" s="3"/>
      <c r="AX1809" s="3"/>
      <c r="AY1809" s="3"/>
      <c r="AZ1809" s="3"/>
      <c r="BA1809" s="3"/>
      <c r="BB1809" s="3"/>
      <c r="BC1809" s="3"/>
      <c r="BD1809" s="3"/>
      <c r="BE1809" s="3"/>
      <c r="BF1809" s="3"/>
      <c r="BG1809" s="3"/>
      <c r="BH1809" s="3"/>
      <c r="BI1809" s="3"/>
    </row>
    <row r="1810" ht="12.75" customHeight="1">
      <c r="A1810" s="294"/>
      <c r="B1810" s="294"/>
      <c r="C1810" s="3"/>
      <c r="D1810" s="3"/>
      <c r="E1810" s="3"/>
      <c r="F1810" s="3"/>
      <c r="G1810" s="3"/>
      <c r="H1810" s="193"/>
      <c r="I1810" s="163"/>
      <c r="J1810" s="3"/>
      <c r="K1810" s="5"/>
      <c r="L1810" s="6"/>
      <c r="M1810" s="6"/>
      <c r="N1810" s="232"/>
      <c r="O1810" s="285"/>
      <c r="P1810" s="6"/>
      <c r="Q1810" s="6"/>
      <c r="R1810" s="6"/>
      <c r="S1810" s="6"/>
      <c r="T1810" s="6"/>
      <c r="U1810" s="6"/>
      <c r="V1810" s="6"/>
      <c r="W1810" s="6"/>
      <c r="X1810" s="6"/>
      <c r="Y1810" s="6"/>
      <c r="Z1810" s="298"/>
      <c r="AA1810" s="6"/>
      <c r="AB1810" s="6"/>
      <c r="AC1810" s="6"/>
      <c r="AD1810" s="6"/>
      <c r="AE1810" s="6"/>
      <c r="AF1810" s="6"/>
      <c r="AG1810" s="6"/>
      <c r="AH1810" s="6"/>
      <c r="AI1810" s="6"/>
      <c r="AJ1810" s="6"/>
      <c r="AK1810" s="6"/>
      <c r="AL1810" s="6"/>
      <c r="AM1810" s="6"/>
      <c r="AN1810" s="298"/>
      <c r="AO1810" s="6"/>
      <c r="AP1810" s="3"/>
      <c r="AQ1810" s="3"/>
      <c r="AR1810" s="3"/>
      <c r="AS1810" s="3"/>
      <c r="AT1810" s="3"/>
      <c r="AU1810" s="3"/>
      <c r="AV1810" s="3"/>
      <c r="AW1810" s="3"/>
      <c r="AX1810" s="3"/>
      <c r="AY1810" s="3"/>
      <c r="AZ1810" s="3"/>
      <c r="BA1810" s="3"/>
      <c r="BB1810" s="3"/>
      <c r="BC1810" s="3"/>
      <c r="BD1810" s="3"/>
      <c r="BE1810" s="3"/>
      <c r="BF1810" s="3"/>
      <c r="BG1810" s="3"/>
      <c r="BH1810" s="3"/>
      <c r="BI1810" s="3"/>
    </row>
    <row r="1811" ht="12.75" customHeight="1">
      <c r="A1811" s="294"/>
      <c r="B1811" s="294"/>
      <c r="C1811" s="3"/>
      <c r="D1811" s="3"/>
      <c r="E1811" s="3"/>
      <c r="F1811" s="3"/>
      <c r="G1811" s="3"/>
      <c r="H1811" s="193"/>
      <c r="I1811" s="163"/>
      <c r="J1811" s="3"/>
      <c r="K1811" s="5"/>
      <c r="L1811" s="6"/>
      <c r="M1811" s="6"/>
      <c r="N1811" s="232"/>
      <c r="O1811" s="285"/>
      <c r="P1811" s="6"/>
      <c r="Q1811" s="6"/>
      <c r="R1811" s="6"/>
      <c r="S1811" s="6"/>
      <c r="T1811" s="6"/>
      <c r="U1811" s="6"/>
      <c r="V1811" s="6"/>
      <c r="W1811" s="6"/>
      <c r="X1811" s="6"/>
      <c r="Y1811" s="6"/>
      <c r="Z1811" s="298"/>
      <c r="AA1811" s="6"/>
      <c r="AB1811" s="6"/>
      <c r="AC1811" s="6"/>
      <c r="AD1811" s="6"/>
      <c r="AE1811" s="6"/>
      <c r="AF1811" s="6"/>
      <c r="AG1811" s="6"/>
      <c r="AH1811" s="6"/>
      <c r="AI1811" s="6"/>
      <c r="AJ1811" s="6"/>
      <c r="AK1811" s="6"/>
      <c r="AL1811" s="6"/>
      <c r="AM1811" s="6"/>
      <c r="AN1811" s="298"/>
      <c r="AO1811" s="6"/>
      <c r="AP1811" s="3"/>
      <c r="AQ1811" s="3"/>
      <c r="AR1811" s="3"/>
      <c r="AS1811" s="3"/>
      <c r="AT1811" s="3"/>
      <c r="AU1811" s="3"/>
      <c r="AV1811" s="3"/>
      <c r="AW1811" s="3"/>
      <c r="AX1811" s="3"/>
      <c r="AY1811" s="3"/>
      <c r="AZ1811" s="3"/>
      <c r="BA1811" s="3"/>
      <c r="BB1811" s="3"/>
      <c r="BC1811" s="3"/>
      <c r="BD1811" s="3"/>
      <c r="BE1811" s="3"/>
      <c r="BF1811" s="3"/>
      <c r="BG1811" s="3"/>
      <c r="BH1811" s="3"/>
      <c r="BI1811" s="3"/>
    </row>
    <row r="1812" ht="12.75" customHeight="1">
      <c r="A1812" s="294"/>
      <c r="B1812" s="294"/>
      <c r="C1812" s="3"/>
      <c r="D1812" s="3"/>
      <c r="E1812" s="3"/>
      <c r="F1812" s="3"/>
      <c r="G1812" s="3"/>
      <c r="H1812" s="193"/>
      <c r="I1812" s="163"/>
      <c r="J1812" s="3"/>
      <c r="K1812" s="5"/>
      <c r="L1812" s="6"/>
      <c r="M1812" s="6"/>
      <c r="N1812" s="232"/>
      <c r="O1812" s="285"/>
      <c r="P1812" s="6"/>
      <c r="Q1812" s="6"/>
      <c r="R1812" s="6"/>
      <c r="S1812" s="6"/>
      <c r="T1812" s="6"/>
      <c r="U1812" s="6"/>
      <c r="V1812" s="6"/>
      <c r="W1812" s="6"/>
      <c r="X1812" s="6"/>
      <c r="Y1812" s="6"/>
      <c r="Z1812" s="298"/>
      <c r="AA1812" s="6"/>
      <c r="AB1812" s="6"/>
      <c r="AC1812" s="6"/>
      <c r="AD1812" s="6"/>
      <c r="AE1812" s="6"/>
      <c r="AF1812" s="6"/>
      <c r="AG1812" s="6"/>
      <c r="AH1812" s="6"/>
      <c r="AI1812" s="6"/>
      <c r="AJ1812" s="6"/>
      <c r="AK1812" s="6"/>
      <c r="AL1812" s="6"/>
      <c r="AM1812" s="6"/>
      <c r="AN1812" s="298"/>
      <c r="AO1812" s="6"/>
      <c r="AP1812" s="3"/>
      <c r="AQ1812" s="3"/>
      <c r="AR1812" s="3"/>
      <c r="AS1812" s="3"/>
      <c r="AT1812" s="3"/>
      <c r="AU1812" s="3"/>
      <c r="AV1812" s="3"/>
      <c r="AW1812" s="3"/>
      <c r="AX1812" s="3"/>
      <c r="AY1812" s="3"/>
      <c r="AZ1812" s="3"/>
      <c r="BA1812" s="3"/>
      <c r="BB1812" s="3"/>
      <c r="BC1812" s="3"/>
      <c r="BD1812" s="3"/>
      <c r="BE1812" s="3"/>
      <c r="BF1812" s="3"/>
      <c r="BG1812" s="3"/>
      <c r="BH1812" s="3"/>
      <c r="BI1812" s="3"/>
    </row>
    <row r="1813" ht="12.75" customHeight="1">
      <c r="A1813" s="294"/>
      <c r="B1813" s="294"/>
      <c r="C1813" s="3"/>
      <c r="D1813" s="3"/>
      <c r="E1813" s="3"/>
      <c r="F1813" s="3"/>
      <c r="G1813" s="3"/>
      <c r="H1813" s="193"/>
      <c r="I1813" s="163"/>
      <c r="J1813" s="3"/>
      <c r="K1813" s="5"/>
      <c r="L1813" s="6"/>
      <c r="M1813" s="6"/>
      <c r="N1813" s="232"/>
      <c r="O1813" s="285"/>
      <c r="P1813" s="6"/>
      <c r="Q1813" s="6"/>
      <c r="R1813" s="6"/>
      <c r="S1813" s="6"/>
      <c r="T1813" s="6"/>
      <c r="U1813" s="6"/>
      <c r="V1813" s="6"/>
      <c r="W1813" s="6"/>
      <c r="X1813" s="6"/>
      <c r="Y1813" s="6"/>
      <c r="Z1813" s="298"/>
      <c r="AA1813" s="6"/>
      <c r="AB1813" s="6"/>
      <c r="AC1813" s="6"/>
      <c r="AD1813" s="6"/>
      <c r="AE1813" s="6"/>
      <c r="AF1813" s="6"/>
      <c r="AG1813" s="6"/>
      <c r="AH1813" s="6"/>
      <c r="AI1813" s="6"/>
      <c r="AJ1813" s="6"/>
      <c r="AK1813" s="6"/>
      <c r="AL1813" s="6"/>
      <c r="AM1813" s="6"/>
      <c r="AN1813" s="298"/>
      <c r="AO1813" s="6"/>
      <c r="AP1813" s="3"/>
      <c r="AQ1813" s="3"/>
      <c r="AR1813" s="3"/>
      <c r="AS1813" s="3"/>
      <c r="AT1813" s="3"/>
      <c r="AU1813" s="3"/>
      <c r="AV1813" s="3"/>
      <c r="AW1813" s="3"/>
      <c r="AX1813" s="3"/>
      <c r="AY1813" s="3"/>
      <c r="AZ1813" s="3"/>
      <c r="BA1813" s="3"/>
      <c r="BB1813" s="3"/>
      <c r="BC1813" s="3"/>
      <c r="BD1813" s="3"/>
      <c r="BE1813" s="3"/>
      <c r="BF1813" s="3"/>
      <c r="BG1813" s="3"/>
      <c r="BH1813" s="3"/>
      <c r="BI1813" s="3"/>
    </row>
    <row r="1814" ht="12.75" customHeight="1">
      <c r="A1814" s="294"/>
      <c r="B1814" s="294"/>
      <c r="C1814" s="3"/>
      <c r="D1814" s="3"/>
      <c r="E1814" s="3"/>
      <c r="F1814" s="3"/>
      <c r="G1814" s="3"/>
      <c r="H1814" s="193"/>
      <c r="I1814" s="163"/>
      <c r="J1814" s="3"/>
      <c r="K1814" s="5"/>
      <c r="L1814" s="6"/>
      <c r="M1814" s="6"/>
      <c r="N1814" s="232"/>
      <c r="O1814" s="285"/>
      <c r="P1814" s="6"/>
      <c r="Q1814" s="6"/>
      <c r="R1814" s="6"/>
      <c r="S1814" s="6"/>
      <c r="T1814" s="6"/>
      <c r="U1814" s="6"/>
      <c r="V1814" s="6"/>
      <c r="W1814" s="6"/>
      <c r="X1814" s="6"/>
      <c r="Y1814" s="6"/>
      <c r="Z1814" s="298"/>
      <c r="AA1814" s="6"/>
      <c r="AB1814" s="6"/>
      <c r="AC1814" s="6"/>
      <c r="AD1814" s="6"/>
      <c r="AE1814" s="6"/>
      <c r="AF1814" s="6"/>
      <c r="AG1814" s="6"/>
      <c r="AH1814" s="6"/>
      <c r="AI1814" s="6"/>
      <c r="AJ1814" s="6"/>
      <c r="AK1814" s="6"/>
      <c r="AL1814" s="6"/>
      <c r="AM1814" s="6"/>
      <c r="AN1814" s="298"/>
      <c r="AO1814" s="6"/>
      <c r="AP1814" s="3"/>
      <c r="AQ1814" s="3"/>
      <c r="AR1814" s="3"/>
      <c r="AS1814" s="3"/>
      <c r="AT1814" s="3"/>
      <c r="AU1814" s="3"/>
      <c r="AV1814" s="3"/>
      <c r="AW1814" s="3"/>
      <c r="AX1814" s="3"/>
      <c r="AY1814" s="3"/>
      <c r="AZ1814" s="3"/>
      <c r="BA1814" s="3"/>
      <c r="BB1814" s="3"/>
      <c r="BC1814" s="3"/>
      <c r="BD1814" s="3"/>
      <c r="BE1814" s="3"/>
      <c r="BF1814" s="3"/>
      <c r="BG1814" s="3"/>
      <c r="BH1814" s="3"/>
      <c r="BI1814" s="3"/>
    </row>
    <row r="1815" ht="12.75" customHeight="1">
      <c r="A1815" s="294"/>
      <c r="B1815" s="294"/>
      <c r="C1815" s="3"/>
      <c r="D1815" s="3"/>
      <c r="E1815" s="3"/>
      <c r="F1815" s="3"/>
      <c r="G1815" s="3"/>
      <c r="H1815" s="193"/>
      <c r="I1815" s="163"/>
      <c r="J1815" s="3"/>
      <c r="K1815" s="5"/>
      <c r="L1815" s="6"/>
      <c r="M1815" s="6"/>
      <c r="N1815" s="232"/>
      <c r="O1815" s="285"/>
      <c r="P1815" s="6"/>
      <c r="Q1815" s="6"/>
      <c r="R1815" s="6"/>
      <c r="S1815" s="6"/>
      <c r="T1815" s="6"/>
      <c r="U1815" s="6"/>
      <c r="V1815" s="6"/>
      <c r="W1815" s="6"/>
      <c r="X1815" s="6"/>
      <c r="Y1815" s="6"/>
      <c r="Z1815" s="298"/>
      <c r="AA1815" s="6"/>
      <c r="AB1815" s="6"/>
      <c r="AC1815" s="6"/>
      <c r="AD1815" s="6"/>
      <c r="AE1815" s="6"/>
      <c r="AF1815" s="6"/>
      <c r="AG1815" s="6"/>
      <c r="AH1815" s="6"/>
      <c r="AI1815" s="6"/>
      <c r="AJ1815" s="6"/>
      <c r="AK1815" s="6"/>
      <c r="AL1815" s="6"/>
      <c r="AM1815" s="6"/>
      <c r="AN1815" s="298"/>
      <c r="AO1815" s="6"/>
      <c r="AP1815" s="3"/>
      <c r="AQ1815" s="3"/>
      <c r="AR1815" s="3"/>
      <c r="AS1815" s="3"/>
      <c r="AT1815" s="3"/>
      <c r="AU1815" s="3"/>
      <c r="AV1815" s="3"/>
      <c r="AW1815" s="3"/>
      <c r="AX1815" s="3"/>
      <c r="AY1815" s="3"/>
      <c r="AZ1815" s="3"/>
      <c r="BA1815" s="3"/>
      <c r="BB1815" s="3"/>
      <c r="BC1815" s="3"/>
      <c r="BD1815" s="3"/>
      <c r="BE1815" s="3"/>
      <c r="BF1815" s="3"/>
      <c r="BG1815" s="3"/>
      <c r="BH1815" s="3"/>
      <c r="BI1815" s="3"/>
    </row>
    <row r="1816" ht="12.75" customHeight="1">
      <c r="A1816" s="294"/>
      <c r="B1816" s="294"/>
      <c r="C1816" s="3"/>
      <c r="D1816" s="3"/>
      <c r="E1816" s="3"/>
      <c r="F1816" s="3"/>
      <c r="G1816" s="3"/>
      <c r="H1816" s="193"/>
      <c r="I1816" s="163"/>
      <c r="J1816" s="3"/>
      <c r="K1816" s="5"/>
      <c r="L1816" s="6"/>
      <c r="M1816" s="6"/>
      <c r="N1816" s="232"/>
      <c r="O1816" s="285"/>
      <c r="P1816" s="6"/>
      <c r="Q1816" s="6"/>
      <c r="R1816" s="6"/>
      <c r="S1816" s="6"/>
      <c r="T1816" s="6"/>
      <c r="U1816" s="6"/>
      <c r="V1816" s="6"/>
      <c r="W1816" s="6"/>
      <c r="X1816" s="6"/>
      <c r="Y1816" s="6"/>
      <c r="Z1816" s="298"/>
      <c r="AA1816" s="6"/>
      <c r="AB1816" s="6"/>
      <c r="AC1816" s="6"/>
      <c r="AD1816" s="6"/>
      <c r="AE1816" s="6"/>
      <c r="AF1816" s="6"/>
      <c r="AG1816" s="6"/>
      <c r="AH1816" s="6"/>
      <c r="AI1816" s="6"/>
      <c r="AJ1816" s="6"/>
      <c r="AK1816" s="6"/>
      <c r="AL1816" s="6"/>
      <c r="AM1816" s="6"/>
      <c r="AN1816" s="298"/>
      <c r="AO1816" s="6"/>
      <c r="AP1816" s="3"/>
      <c r="AQ1816" s="3"/>
      <c r="AR1816" s="3"/>
      <c r="AS1816" s="3"/>
      <c r="AT1816" s="3"/>
      <c r="AU1816" s="3"/>
      <c r="AV1816" s="3"/>
      <c r="AW1816" s="3"/>
      <c r="AX1816" s="3"/>
      <c r="AY1816" s="3"/>
      <c r="AZ1816" s="3"/>
      <c r="BA1816" s="3"/>
      <c r="BB1816" s="3"/>
      <c r="BC1816" s="3"/>
      <c r="BD1816" s="3"/>
      <c r="BE1816" s="3"/>
      <c r="BF1816" s="3"/>
      <c r="BG1816" s="3"/>
      <c r="BH1816" s="3"/>
      <c r="BI1816" s="3"/>
    </row>
    <row r="1817" ht="12.75" customHeight="1">
      <c r="A1817" s="294"/>
      <c r="B1817" s="294"/>
      <c r="C1817" s="3"/>
      <c r="D1817" s="3"/>
      <c r="E1817" s="3"/>
      <c r="F1817" s="3"/>
      <c r="G1817" s="3"/>
      <c r="H1817" s="193"/>
      <c r="I1817" s="163"/>
      <c r="J1817" s="3"/>
      <c r="K1817" s="5"/>
      <c r="L1817" s="6"/>
      <c r="M1817" s="6"/>
      <c r="N1817" s="232"/>
      <c r="O1817" s="285"/>
      <c r="P1817" s="6"/>
      <c r="Q1817" s="6"/>
      <c r="R1817" s="6"/>
      <c r="S1817" s="6"/>
      <c r="T1817" s="6"/>
      <c r="U1817" s="6"/>
      <c r="V1817" s="6"/>
      <c r="W1817" s="6"/>
      <c r="X1817" s="6"/>
      <c r="Y1817" s="6"/>
      <c r="Z1817" s="298"/>
      <c r="AA1817" s="6"/>
      <c r="AB1817" s="6"/>
      <c r="AC1817" s="6"/>
      <c r="AD1817" s="6"/>
      <c r="AE1817" s="6"/>
      <c r="AF1817" s="6"/>
      <c r="AG1817" s="6"/>
      <c r="AH1817" s="6"/>
      <c r="AI1817" s="6"/>
      <c r="AJ1817" s="6"/>
      <c r="AK1817" s="6"/>
      <c r="AL1817" s="6"/>
      <c r="AM1817" s="6"/>
      <c r="AN1817" s="298"/>
      <c r="AO1817" s="6"/>
      <c r="AP1817" s="3"/>
      <c r="AQ1817" s="3"/>
      <c r="AR1817" s="3"/>
      <c r="AS1817" s="3"/>
      <c r="AT1817" s="3"/>
      <c r="AU1817" s="3"/>
      <c r="AV1817" s="3"/>
      <c r="AW1817" s="3"/>
      <c r="AX1817" s="3"/>
      <c r="AY1817" s="3"/>
      <c r="AZ1817" s="3"/>
      <c r="BA1817" s="3"/>
      <c r="BB1817" s="3"/>
      <c r="BC1817" s="3"/>
      <c r="BD1817" s="3"/>
      <c r="BE1817" s="3"/>
      <c r="BF1817" s="3"/>
      <c r="BG1817" s="3"/>
      <c r="BH1817" s="3"/>
      <c r="BI1817" s="3"/>
    </row>
    <row r="1818" ht="12.75" customHeight="1">
      <c r="A1818" s="294"/>
      <c r="B1818" s="294"/>
      <c r="C1818" s="3"/>
      <c r="D1818" s="3"/>
      <c r="E1818" s="3"/>
      <c r="F1818" s="3"/>
      <c r="G1818" s="3"/>
      <c r="H1818" s="193"/>
      <c r="I1818" s="163"/>
      <c r="J1818" s="3"/>
      <c r="K1818" s="5"/>
      <c r="L1818" s="6"/>
      <c r="M1818" s="6"/>
      <c r="N1818" s="232"/>
      <c r="O1818" s="285"/>
      <c r="P1818" s="6"/>
      <c r="Q1818" s="6"/>
      <c r="R1818" s="6"/>
      <c r="S1818" s="6"/>
      <c r="T1818" s="6"/>
      <c r="U1818" s="6"/>
      <c r="V1818" s="6"/>
      <c r="W1818" s="6"/>
      <c r="X1818" s="6"/>
      <c r="Y1818" s="6"/>
      <c r="Z1818" s="298"/>
      <c r="AA1818" s="6"/>
      <c r="AB1818" s="6"/>
      <c r="AC1818" s="6"/>
      <c r="AD1818" s="6"/>
      <c r="AE1818" s="6"/>
      <c r="AF1818" s="6"/>
      <c r="AG1818" s="6"/>
      <c r="AH1818" s="6"/>
      <c r="AI1818" s="6"/>
      <c r="AJ1818" s="6"/>
      <c r="AK1818" s="6"/>
      <c r="AL1818" s="6"/>
      <c r="AM1818" s="6"/>
      <c r="AN1818" s="298"/>
      <c r="AO1818" s="6"/>
      <c r="AP1818" s="3"/>
      <c r="AQ1818" s="3"/>
      <c r="AR1818" s="3"/>
      <c r="AS1818" s="3"/>
      <c r="AT1818" s="3"/>
      <c r="AU1818" s="3"/>
      <c r="AV1818" s="3"/>
      <c r="AW1818" s="3"/>
      <c r="AX1818" s="3"/>
      <c r="AY1818" s="3"/>
      <c r="AZ1818" s="3"/>
      <c r="BA1818" s="3"/>
      <c r="BB1818" s="3"/>
      <c r="BC1818" s="3"/>
      <c r="BD1818" s="3"/>
      <c r="BE1818" s="3"/>
      <c r="BF1818" s="3"/>
      <c r="BG1818" s="3"/>
      <c r="BH1818" s="3"/>
      <c r="BI1818" s="3"/>
    </row>
    <row r="1819" ht="12.75" customHeight="1">
      <c r="A1819" s="294"/>
      <c r="B1819" s="294"/>
      <c r="C1819" s="3"/>
      <c r="D1819" s="3"/>
      <c r="E1819" s="3"/>
      <c r="F1819" s="3"/>
      <c r="G1819" s="3"/>
      <c r="H1819" s="193"/>
      <c r="I1819" s="163"/>
      <c r="J1819" s="3"/>
      <c r="K1819" s="5"/>
      <c r="L1819" s="6"/>
      <c r="M1819" s="6"/>
      <c r="N1819" s="232"/>
      <c r="O1819" s="285"/>
      <c r="P1819" s="6"/>
      <c r="Q1819" s="6"/>
      <c r="R1819" s="6"/>
      <c r="S1819" s="6"/>
      <c r="T1819" s="6"/>
      <c r="U1819" s="6"/>
      <c r="V1819" s="6"/>
      <c r="W1819" s="6"/>
      <c r="X1819" s="6"/>
      <c r="Y1819" s="6"/>
      <c r="Z1819" s="298"/>
      <c r="AA1819" s="6"/>
      <c r="AB1819" s="6"/>
      <c r="AC1819" s="6"/>
      <c r="AD1819" s="6"/>
      <c r="AE1819" s="6"/>
      <c r="AF1819" s="6"/>
      <c r="AG1819" s="6"/>
      <c r="AH1819" s="6"/>
      <c r="AI1819" s="6"/>
      <c r="AJ1819" s="6"/>
      <c r="AK1819" s="6"/>
      <c r="AL1819" s="6"/>
      <c r="AM1819" s="6"/>
      <c r="AN1819" s="298"/>
      <c r="AO1819" s="6"/>
      <c r="AP1819" s="3"/>
      <c r="AQ1819" s="3"/>
      <c r="AR1819" s="3"/>
      <c r="AS1819" s="3"/>
      <c r="AT1819" s="3"/>
      <c r="AU1819" s="3"/>
      <c r="AV1819" s="3"/>
      <c r="AW1819" s="3"/>
      <c r="AX1819" s="3"/>
      <c r="AY1819" s="3"/>
      <c r="AZ1819" s="3"/>
      <c r="BA1819" s="3"/>
      <c r="BB1819" s="3"/>
      <c r="BC1819" s="3"/>
      <c r="BD1819" s="3"/>
      <c r="BE1819" s="3"/>
      <c r="BF1819" s="3"/>
      <c r="BG1819" s="3"/>
      <c r="BH1819" s="3"/>
      <c r="BI1819" s="3"/>
    </row>
    <row r="1820" ht="12.75" customHeight="1">
      <c r="A1820" s="294"/>
      <c r="B1820" s="294"/>
      <c r="C1820" s="3"/>
      <c r="D1820" s="3"/>
      <c r="E1820" s="3"/>
      <c r="F1820" s="3"/>
      <c r="G1820" s="3"/>
      <c r="H1820" s="193"/>
      <c r="I1820" s="163"/>
      <c r="J1820" s="3"/>
      <c r="K1820" s="5"/>
      <c r="L1820" s="6"/>
      <c r="M1820" s="6"/>
      <c r="N1820" s="232"/>
      <c r="O1820" s="285"/>
      <c r="P1820" s="6"/>
      <c r="Q1820" s="6"/>
      <c r="R1820" s="6"/>
      <c r="S1820" s="6"/>
      <c r="T1820" s="6"/>
      <c r="U1820" s="6"/>
      <c r="V1820" s="6"/>
      <c r="W1820" s="6"/>
      <c r="X1820" s="6"/>
      <c r="Y1820" s="6"/>
      <c r="Z1820" s="298"/>
      <c r="AA1820" s="6"/>
      <c r="AB1820" s="6"/>
      <c r="AC1820" s="6"/>
      <c r="AD1820" s="6"/>
      <c r="AE1820" s="6"/>
      <c r="AF1820" s="6"/>
      <c r="AG1820" s="6"/>
      <c r="AH1820" s="6"/>
      <c r="AI1820" s="6"/>
      <c r="AJ1820" s="6"/>
      <c r="AK1820" s="6"/>
      <c r="AL1820" s="6"/>
      <c r="AM1820" s="6"/>
      <c r="AN1820" s="298"/>
      <c r="AO1820" s="6"/>
      <c r="AP1820" s="3"/>
      <c r="AQ1820" s="3"/>
      <c r="AR1820" s="3"/>
      <c r="AS1820" s="3"/>
      <c r="AT1820" s="3"/>
      <c r="AU1820" s="3"/>
      <c r="AV1820" s="3"/>
      <c r="AW1820" s="3"/>
      <c r="AX1820" s="3"/>
      <c r="AY1820" s="3"/>
      <c r="AZ1820" s="3"/>
      <c r="BA1820" s="3"/>
      <c r="BB1820" s="3"/>
      <c r="BC1820" s="3"/>
      <c r="BD1820" s="3"/>
      <c r="BE1820" s="3"/>
      <c r="BF1820" s="3"/>
      <c r="BG1820" s="3"/>
      <c r="BH1820" s="3"/>
      <c r="BI1820" s="3"/>
    </row>
    <row r="1821" ht="12.75" customHeight="1">
      <c r="A1821" s="294"/>
      <c r="B1821" s="294"/>
      <c r="C1821" s="3"/>
      <c r="D1821" s="3"/>
      <c r="E1821" s="3"/>
      <c r="F1821" s="3"/>
      <c r="G1821" s="3"/>
      <c r="H1821" s="193"/>
      <c r="I1821" s="163"/>
      <c r="J1821" s="3"/>
      <c r="K1821" s="5"/>
      <c r="L1821" s="6"/>
      <c r="M1821" s="6"/>
      <c r="N1821" s="232"/>
      <c r="O1821" s="285"/>
      <c r="P1821" s="6"/>
      <c r="Q1821" s="6"/>
      <c r="R1821" s="6"/>
      <c r="S1821" s="6"/>
      <c r="T1821" s="6"/>
      <c r="U1821" s="6"/>
      <c r="V1821" s="6"/>
      <c r="W1821" s="6"/>
      <c r="X1821" s="6"/>
      <c r="Y1821" s="6"/>
      <c r="Z1821" s="298"/>
      <c r="AA1821" s="6"/>
      <c r="AB1821" s="6"/>
      <c r="AC1821" s="6"/>
      <c r="AD1821" s="6"/>
      <c r="AE1821" s="6"/>
      <c r="AF1821" s="6"/>
      <c r="AG1821" s="6"/>
      <c r="AH1821" s="6"/>
      <c r="AI1821" s="6"/>
      <c r="AJ1821" s="6"/>
      <c r="AK1821" s="6"/>
      <c r="AL1821" s="6"/>
      <c r="AM1821" s="6"/>
      <c r="AN1821" s="298"/>
      <c r="AO1821" s="6"/>
      <c r="AP1821" s="3"/>
      <c r="AQ1821" s="3"/>
      <c r="AR1821" s="3"/>
      <c r="AS1821" s="3"/>
      <c r="AT1821" s="3"/>
      <c r="AU1821" s="3"/>
      <c r="AV1821" s="3"/>
      <c r="AW1821" s="3"/>
      <c r="AX1821" s="3"/>
      <c r="AY1821" s="3"/>
      <c r="AZ1821" s="3"/>
      <c r="BA1821" s="3"/>
      <c r="BB1821" s="3"/>
      <c r="BC1821" s="3"/>
      <c r="BD1821" s="3"/>
      <c r="BE1821" s="3"/>
      <c r="BF1821" s="3"/>
      <c r="BG1821" s="3"/>
      <c r="BH1821" s="3"/>
      <c r="BI1821" s="3"/>
    </row>
    <row r="1822" ht="12.75" customHeight="1">
      <c r="A1822" s="294"/>
      <c r="B1822" s="294"/>
      <c r="C1822" s="3"/>
      <c r="D1822" s="3"/>
      <c r="E1822" s="3"/>
      <c r="F1822" s="3"/>
      <c r="G1822" s="3"/>
      <c r="H1822" s="193"/>
      <c r="I1822" s="163"/>
      <c r="J1822" s="3"/>
      <c r="K1822" s="5"/>
      <c r="L1822" s="6"/>
      <c r="M1822" s="6"/>
      <c r="N1822" s="232"/>
      <c r="O1822" s="285"/>
      <c r="P1822" s="6"/>
      <c r="Q1822" s="6"/>
      <c r="R1822" s="6"/>
      <c r="S1822" s="6"/>
      <c r="T1822" s="6"/>
      <c r="U1822" s="6"/>
      <c r="V1822" s="6"/>
      <c r="W1822" s="6"/>
      <c r="X1822" s="6"/>
      <c r="Y1822" s="6"/>
      <c r="Z1822" s="298"/>
      <c r="AA1822" s="6"/>
      <c r="AB1822" s="6"/>
      <c r="AC1822" s="6"/>
      <c r="AD1822" s="6"/>
      <c r="AE1822" s="6"/>
      <c r="AF1822" s="6"/>
      <c r="AG1822" s="6"/>
      <c r="AH1822" s="6"/>
      <c r="AI1822" s="6"/>
      <c r="AJ1822" s="6"/>
      <c r="AK1822" s="6"/>
      <c r="AL1822" s="6"/>
      <c r="AM1822" s="6"/>
      <c r="AN1822" s="298"/>
      <c r="AO1822" s="6"/>
      <c r="AP1822" s="3"/>
      <c r="AQ1822" s="3"/>
      <c r="AR1822" s="3"/>
      <c r="AS1822" s="3"/>
      <c r="AT1822" s="3"/>
      <c r="AU1822" s="3"/>
      <c r="AV1822" s="3"/>
      <c r="AW1822" s="3"/>
      <c r="AX1822" s="3"/>
      <c r="AY1822" s="3"/>
      <c r="AZ1822" s="3"/>
      <c r="BA1822" s="3"/>
      <c r="BB1822" s="3"/>
      <c r="BC1822" s="3"/>
      <c r="BD1822" s="3"/>
      <c r="BE1822" s="3"/>
      <c r="BF1822" s="3"/>
      <c r="BG1822" s="3"/>
      <c r="BH1822" s="3"/>
      <c r="BI1822" s="3"/>
    </row>
    <row r="1823" ht="12.75" customHeight="1">
      <c r="A1823" s="294"/>
      <c r="B1823" s="294"/>
      <c r="C1823" s="3"/>
      <c r="D1823" s="3"/>
      <c r="E1823" s="3"/>
      <c r="F1823" s="3"/>
      <c r="G1823" s="3"/>
      <c r="H1823" s="193"/>
      <c r="I1823" s="163"/>
      <c r="J1823" s="3"/>
      <c r="K1823" s="5"/>
      <c r="L1823" s="6"/>
      <c r="M1823" s="6"/>
      <c r="N1823" s="232"/>
      <c r="O1823" s="285"/>
      <c r="P1823" s="6"/>
      <c r="Q1823" s="6"/>
      <c r="R1823" s="6"/>
      <c r="S1823" s="6"/>
      <c r="T1823" s="6"/>
      <c r="U1823" s="6"/>
      <c r="V1823" s="6"/>
      <c r="W1823" s="6"/>
      <c r="X1823" s="6"/>
      <c r="Y1823" s="6"/>
      <c r="Z1823" s="298"/>
      <c r="AA1823" s="6"/>
      <c r="AB1823" s="6"/>
      <c r="AC1823" s="6"/>
      <c r="AD1823" s="6"/>
      <c r="AE1823" s="6"/>
      <c r="AF1823" s="6"/>
      <c r="AG1823" s="6"/>
      <c r="AH1823" s="6"/>
      <c r="AI1823" s="6"/>
      <c r="AJ1823" s="6"/>
      <c r="AK1823" s="6"/>
      <c r="AL1823" s="6"/>
      <c r="AM1823" s="6"/>
      <c r="AN1823" s="298"/>
      <c r="AO1823" s="6"/>
      <c r="AP1823" s="3"/>
      <c r="AQ1823" s="3"/>
      <c r="AR1823" s="3"/>
      <c r="AS1823" s="3"/>
      <c r="AT1823" s="3"/>
      <c r="AU1823" s="3"/>
      <c r="AV1823" s="3"/>
      <c r="AW1823" s="3"/>
      <c r="AX1823" s="3"/>
      <c r="AY1823" s="3"/>
      <c r="AZ1823" s="3"/>
      <c r="BA1823" s="3"/>
      <c r="BB1823" s="3"/>
      <c r="BC1823" s="3"/>
      <c r="BD1823" s="3"/>
      <c r="BE1823" s="3"/>
      <c r="BF1823" s="3"/>
      <c r="BG1823" s="3"/>
      <c r="BH1823" s="3"/>
      <c r="BI1823" s="3"/>
    </row>
    <row r="1824" ht="12.75" customHeight="1">
      <c r="A1824" s="294"/>
      <c r="B1824" s="294"/>
      <c r="C1824" s="3"/>
      <c r="D1824" s="3"/>
      <c r="E1824" s="3"/>
      <c r="F1824" s="3"/>
      <c r="G1824" s="3"/>
      <c r="H1824" s="193"/>
      <c r="I1824" s="163"/>
      <c r="J1824" s="3"/>
      <c r="K1824" s="5"/>
      <c r="L1824" s="6"/>
      <c r="M1824" s="6"/>
      <c r="N1824" s="232"/>
      <c r="O1824" s="285"/>
      <c r="P1824" s="6"/>
      <c r="Q1824" s="6"/>
      <c r="R1824" s="6"/>
      <c r="S1824" s="6"/>
      <c r="T1824" s="6"/>
      <c r="U1824" s="6"/>
      <c r="V1824" s="6"/>
      <c r="W1824" s="6"/>
      <c r="X1824" s="6"/>
      <c r="Y1824" s="6"/>
      <c r="Z1824" s="298"/>
      <c r="AA1824" s="6"/>
      <c r="AB1824" s="6"/>
      <c r="AC1824" s="6"/>
      <c r="AD1824" s="6"/>
      <c r="AE1824" s="6"/>
      <c r="AF1824" s="6"/>
      <c r="AG1824" s="6"/>
      <c r="AH1824" s="6"/>
      <c r="AI1824" s="6"/>
      <c r="AJ1824" s="6"/>
      <c r="AK1824" s="6"/>
      <c r="AL1824" s="6"/>
      <c r="AM1824" s="6"/>
      <c r="AN1824" s="298"/>
      <c r="AO1824" s="6"/>
      <c r="AP1824" s="3"/>
      <c r="AQ1824" s="3"/>
      <c r="AR1824" s="3"/>
      <c r="AS1824" s="3"/>
      <c r="AT1824" s="3"/>
      <c r="AU1824" s="3"/>
      <c r="AV1824" s="3"/>
      <c r="AW1824" s="3"/>
      <c r="AX1824" s="3"/>
      <c r="AY1824" s="3"/>
      <c r="AZ1824" s="3"/>
      <c r="BA1824" s="3"/>
      <c r="BB1824" s="3"/>
      <c r="BC1824" s="3"/>
      <c r="BD1824" s="3"/>
      <c r="BE1824" s="3"/>
      <c r="BF1824" s="3"/>
      <c r="BG1824" s="3"/>
      <c r="BH1824" s="3"/>
      <c r="BI1824" s="3"/>
    </row>
    <row r="1825" ht="12.75" customHeight="1">
      <c r="A1825" s="294"/>
      <c r="B1825" s="294"/>
      <c r="C1825" s="3"/>
      <c r="D1825" s="3"/>
      <c r="E1825" s="3"/>
      <c r="F1825" s="3"/>
      <c r="G1825" s="3"/>
      <c r="H1825" s="193"/>
      <c r="I1825" s="163"/>
      <c r="J1825" s="3"/>
      <c r="K1825" s="5"/>
      <c r="L1825" s="6"/>
      <c r="M1825" s="6"/>
      <c r="N1825" s="232"/>
      <c r="O1825" s="285"/>
      <c r="P1825" s="6"/>
      <c r="Q1825" s="6"/>
      <c r="R1825" s="6"/>
      <c r="S1825" s="6"/>
      <c r="T1825" s="6"/>
      <c r="U1825" s="6"/>
      <c r="V1825" s="6"/>
      <c r="W1825" s="6"/>
      <c r="X1825" s="6"/>
      <c r="Y1825" s="6"/>
      <c r="Z1825" s="298"/>
      <c r="AA1825" s="6"/>
      <c r="AB1825" s="6"/>
      <c r="AC1825" s="6"/>
      <c r="AD1825" s="6"/>
      <c r="AE1825" s="6"/>
      <c r="AF1825" s="6"/>
      <c r="AG1825" s="6"/>
      <c r="AH1825" s="6"/>
      <c r="AI1825" s="6"/>
      <c r="AJ1825" s="6"/>
      <c r="AK1825" s="6"/>
      <c r="AL1825" s="6"/>
      <c r="AM1825" s="6"/>
      <c r="AN1825" s="298"/>
      <c r="AO1825" s="6"/>
      <c r="AP1825" s="3"/>
      <c r="AQ1825" s="3"/>
      <c r="AR1825" s="3"/>
      <c r="AS1825" s="3"/>
      <c r="AT1825" s="3"/>
      <c r="AU1825" s="3"/>
      <c r="AV1825" s="3"/>
      <c r="AW1825" s="3"/>
      <c r="AX1825" s="3"/>
      <c r="AY1825" s="3"/>
      <c r="AZ1825" s="3"/>
      <c r="BA1825" s="3"/>
      <c r="BB1825" s="3"/>
      <c r="BC1825" s="3"/>
      <c r="BD1825" s="3"/>
      <c r="BE1825" s="3"/>
      <c r="BF1825" s="3"/>
      <c r="BG1825" s="3"/>
      <c r="BH1825" s="3"/>
      <c r="BI1825" s="3"/>
    </row>
    <row r="1826" ht="12.75" customHeight="1">
      <c r="A1826" s="294"/>
      <c r="B1826" s="294"/>
      <c r="C1826" s="3"/>
      <c r="D1826" s="3"/>
      <c r="E1826" s="3"/>
      <c r="F1826" s="3"/>
      <c r="G1826" s="3"/>
      <c r="H1826" s="193"/>
      <c r="I1826" s="163"/>
      <c r="J1826" s="3"/>
      <c r="K1826" s="5"/>
      <c r="L1826" s="6"/>
      <c r="M1826" s="6"/>
      <c r="N1826" s="232"/>
      <c r="O1826" s="285"/>
      <c r="P1826" s="6"/>
      <c r="Q1826" s="6"/>
      <c r="R1826" s="6"/>
      <c r="S1826" s="6"/>
      <c r="T1826" s="6"/>
      <c r="U1826" s="6"/>
      <c r="V1826" s="6"/>
      <c r="W1826" s="6"/>
      <c r="X1826" s="6"/>
      <c r="Y1826" s="6"/>
      <c r="Z1826" s="298"/>
      <c r="AA1826" s="6"/>
      <c r="AB1826" s="6"/>
      <c r="AC1826" s="6"/>
      <c r="AD1826" s="6"/>
      <c r="AE1826" s="6"/>
      <c r="AF1826" s="6"/>
      <c r="AG1826" s="6"/>
      <c r="AH1826" s="6"/>
      <c r="AI1826" s="6"/>
      <c r="AJ1826" s="6"/>
      <c r="AK1826" s="6"/>
      <c r="AL1826" s="6"/>
      <c r="AM1826" s="6"/>
      <c r="AN1826" s="298"/>
      <c r="AO1826" s="6"/>
      <c r="AP1826" s="3"/>
      <c r="AQ1826" s="3"/>
      <c r="AR1826" s="3"/>
      <c r="AS1826" s="3"/>
      <c r="AT1826" s="3"/>
      <c r="AU1826" s="3"/>
      <c r="AV1826" s="3"/>
      <c r="AW1826" s="3"/>
      <c r="AX1826" s="3"/>
      <c r="AY1826" s="3"/>
      <c r="AZ1826" s="3"/>
      <c r="BA1826" s="3"/>
      <c r="BB1826" s="3"/>
      <c r="BC1826" s="3"/>
      <c r="BD1826" s="3"/>
      <c r="BE1826" s="3"/>
      <c r="BF1826" s="3"/>
      <c r="BG1826" s="3"/>
      <c r="BH1826" s="3"/>
      <c r="BI1826" s="3"/>
    </row>
    <row r="1827" ht="12.75" customHeight="1">
      <c r="A1827" s="294"/>
      <c r="B1827" s="294"/>
      <c r="C1827" s="3"/>
      <c r="D1827" s="3"/>
      <c r="E1827" s="3"/>
      <c r="F1827" s="3"/>
      <c r="G1827" s="3"/>
      <c r="H1827" s="193"/>
      <c r="I1827" s="163"/>
      <c r="J1827" s="3"/>
      <c r="K1827" s="5"/>
      <c r="L1827" s="6"/>
      <c r="M1827" s="6"/>
      <c r="N1827" s="232"/>
      <c r="O1827" s="285"/>
      <c r="P1827" s="6"/>
      <c r="Q1827" s="6"/>
      <c r="R1827" s="6"/>
      <c r="S1827" s="6"/>
      <c r="T1827" s="6"/>
      <c r="U1827" s="6"/>
      <c r="V1827" s="6"/>
      <c r="W1827" s="6"/>
      <c r="X1827" s="6"/>
      <c r="Y1827" s="6"/>
      <c r="Z1827" s="298"/>
      <c r="AA1827" s="6"/>
      <c r="AB1827" s="6"/>
      <c r="AC1827" s="6"/>
      <c r="AD1827" s="6"/>
      <c r="AE1827" s="6"/>
      <c r="AF1827" s="6"/>
      <c r="AG1827" s="6"/>
      <c r="AH1827" s="6"/>
      <c r="AI1827" s="6"/>
      <c r="AJ1827" s="6"/>
      <c r="AK1827" s="6"/>
      <c r="AL1827" s="6"/>
      <c r="AM1827" s="6"/>
      <c r="AN1827" s="298"/>
      <c r="AO1827" s="6"/>
      <c r="AP1827" s="3"/>
      <c r="AQ1827" s="3"/>
      <c r="AR1827" s="3"/>
      <c r="AS1827" s="3"/>
      <c r="AT1827" s="3"/>
      <c r="AU1827" s="3"/>
      <c r="AV1827" s="3"/>
      <c r="AW1827" s="3"/>
      <c r="AX1827" s="3"/>
      <c r="AY1827" s="3"/>
      <c r="AZ1827" s="3"/>
      <c r="BA1827" s="3"/>
      <c r="BB1827" s="3"/>
      <c r="BC1827" s="3"/>
      <c r="BD1827" s="3"/>
      <c r="BE1827" s="3"/>
      <c r="BF1827" s="3"/>
      <c r="BG1827" s="3"/>
      <c r="BH1827" s="3"/>
      <c r="BI1827" s="3"/>
    </row>
    <row r="1828" ht="12.75" customHeight="1">
      <c r="A1828" s="294"/>
      <c r="B1828" s="294"/>
      <c r="C1828" s="3"/>
      <c r="D1828" s="3"/>
      <c r="E1828" s="3"/>
      <c r="F1828" s="3"/>
      <c r="G1828" s="3"/>
      <c r="H1828" s="193"/>
      <c r="I1828" s="163"/>
      <c r="J1828" s="3"/>
      <c r="K1828" s="5"/>
      <c r="L1828" s="6"/>
      <c r="M1828" s="6"/>
      <c r="N1828" s="232"/>
      <c r="O1828" s="285"/>
      <c r="P1828" s="6"/>
      <c r="Q1828" s="6"/>
      <c r="R1828" s="6"/>
      <c r="S1828" s="6"/>
      <c r="T1828" s="6"/>
      <c r="U1828" s="6"/>
      <c r="V1828" s="6"/>
      <c r="W1828" s="6"/>
      <c r="X1828" s="6"/>
      <c r="Y1828" s="6"/>
      <c r="Z1828" s="298"/>
      <c r="AA1828" s="6"/>
      <c r="AB1828" s="6"/>
      <c r="AC1828" s="6"/>
      <c r="AD1828" s="6"/>
      <c r="AE1828" s="6"/>
      <c r="AF1828" s="6"/>
      <c r="AG1828" s="6"/>
      <c r="AH1828" s="6"/>
      <c r="AI1828" s="6"/>
      <c r="AJ1828" s="6"/>
      <c r="AK1828" s="6"/>
      <c r="AL1828" s="6"/>
      <c r="AM1828" s="6"/>
      <c r="AN1828" s="298"/>
      <c r="AO1828" s="6"/>
      <c r="AP1828" s="3"/>
      <c r="AQ1828" s="3"/>
      <c r="AR1828" s="3"/>
      <c r="AS1828" s="3"/>
      <c r="AT1828" s="3"/>
      <c r="AU1828" s="3"/>
      <c r="AV1828" s="3"/>
      <c r="AW1828" s="3"/>
      <c r="AX1828" s="3"/>
      <c r="AY1828" s="3"/>
      <c r="AZ1828" s="3"/>
      <c r="BA1828" s="3"/>
      <c r="BB1828" s="3"/>
      <c r="BC1828" s="3"/>
      <c r="BD1828" s="3"/>
      <c r="BE1828" s="3"/>
      <c r="BF1828" s="3"/>
      <c r="BG1828" s="3"/>
      <c r="BH1828" s="3"/>
      <c r="BI1828" s="3"/>
    </row>
    <row r="1829" ht="12.75" customHeight="1">
      <c r="A1829" s="294"/>
      <c r="B1829" s="294"/>
      <c r="C1829" s="3"/>
      <c r="D1829" s="3"/>
      <c r="E1829" s="3"/>
      <c r="F1829" s="3"/>
      <c r="G1829" s="3"/>
      <c r="H1829" s="193"/>
      <c r="I1829" s="163"/>
      <c r="J1829" s="3"/>
      <c r="K1829" s="5"/>
      <c r="L1829" s="6"/>
      <c r="M1829" s="6"/>
      <c r="N1829" s="232"/>
      <c r="O1829" s="285"/>
      <c r="P1829" s="6"/>
      <c r="Q1829" s="6"/>
      <c r="R1829" s="6"/>
      <c r="S1829" s="6"/>
      <c r="T1829" s="6"/>
      <c r="U1829" s="6"/>
      <c r="V1829" s="6"/>
      <c r="W1829" s="6"/>
      <c r="X1829" s="6"/>
      <c r="Y1829" s="6"/>
      <c r="Z1829" s="298"/>
      <c r="AA1829" s="6"/>
      <c r="AB1829" s="6"/>
      <c r="AC1829" s="6"/>
      <c r="AD1829" s="6"/>
      <c r="AE1829" s="6"/>
      <c r="AF1829" s="6"/>
      <c r="AG1829" s="6"/>
      <c r="AH1829" s="6"/>
      <c r="AI1829" s="6"/>
      <c r="AJ1829" s="6"/>
      <c r="AK1829" s="6"/>
      <c r="AL1829" s="6"/>
      <c r="AM1829" s="6"/>
      <c r="AN1829" s="298"/>
      <c r="AO1829" s="6"/>
      <c r="AP1829" s="3"/>
      <c r="AQ1829" s="3"/>
      <c r="AR1829" s="3"/>
      <c r="AS1829" s="3"/>
      <c r="AT1829" s="3"/>
      <c r="AU1829" s="3"/>
      <c r="AV1829" s="3"/>
      <c r="AW1829" s="3"/>
      <c r="AX1829" s="3"/>
      <c r="AY1829" s="3"/>
      <c r="AZ1829" s="3"/>
      <c r="BA1829" s="3"/>
      <c r="BB1829" s="3"/>
      <c r="BC1829" s="3"/>
      <c r="BD1829" s="3"/>
      <c r="BE1829" s="3"/>
      <c r="BF1829" s="3"/>
      <c r="BG1829" s="3"/>
      <c r="BH1829" s="3"/>
      <c r="BI1829" s="3"/>
    </row>
    <row r="1830" ht="12.75" customHeight="1">
      <c r="A1830" s="294"/>
      <c r="B1830" s="294"/>
      <c r="C1830" s="3"/>
      <c r="D1830" s="3"/>
      <c r="E1830" s="3"/>
      <c r="F1830" s="3"/>
      <c r="G1830" s="3"/>
      <c r="H1830" s="193"/>
      <c r="I1830" s="163"/>
      <c r="J1830" s="3"/>
      <c r="K1830" s="5"/>
      <c r="L1830" s="6"/>
      <c r="M1830" s="6"/>
      <c r="N1830" s="232"/>
      <c r="O1830" s="285"/>
      <c r="P1830" s="6"/>
      <c r="Q1830" s="6"/>
      <c r="R1830" s="6"/>
      <c r="S1830" s="6"/>
      <c r="T1830" s="6"/>
      <c r="U1830" s="6"/>
      <c r="V1830" s="6"/>
      <c r="W1830" s="6"/>
      <c r="X1830" s="6"/>
      <c r="Y1830" s="6"/>
      <c r="Z1830" s="298"/>
      <c r="AA1830" s="6"/>
      <c r="AB1830" s="6"/>
      <c r="AC1830" s="6"/>
      <c r="AD1830" s="6"/>
      <c r="AE1830" s="6"/>
      <c r="AF1830" s="6"/>
      <c r="AG1830" s="6"/>
      <c r="AH1830" s="6"/>
      <c r="AI1830" s="6"/>
      <c r="AJ1830" s="6"/>
      <c r="AK1830" s="6"/>
      <c r="AL1830" s="6"/>
      <c r="AM1830" s="6"/>
      <c r="AN1830" s="298"/>
      <c r="AO1830" s="6"/>
      <c r="AP1830" s="3"/>
      <c r="AQ1830" s="3"/>
      <c r="AR1830" s="3"/>
      <c r="AS1830" s="3"/>
      <c r="AT1830" s="3"/>
      <c r="AU1830" s="3"/>
      <c r="AV1830" s="3"/>
      <c r="AW1830" s="3"/>
      <c r="AX1830" s="3"/>
      <c r="AY1830" s="3"/>
      <c r="AZ1830" s="3"/>
      <c r="BA1830" s="3"/>
      <c r="BB1830" s="3"/>
      <c r="BC1830" s="3"/>
      <c r="BD1830" s="3"/>
      <c r="BE1830" s="3"/>
      <c r="BF1830" s="3"/>
      <c r="BG1830" s="3"/>
      <c r="BH1830" s="3"/>
      <c r="BI1830" s="3"/>
    </row>
    <row r="1831" ht="12.75" customHeight="1">
      <c r="A1831" s="294"/>
      <c r="B1831" s="294"/>
      <c r="C1831" s="3"/>
      <c r="D1831" s="3"/>
      <c r="E1831" s="3"/>
      <c r="F1831" s="3"/>
      <c r="G1831" s="3"/>
      <c r="H1831" s="193"/>
      <c r="I1831" s="163"/>
      <c r="J1831" s="3"/>
      <c r="K1831" s="5"/>
      <c r="L1831" s="6"/>
      <c r="M1831" s="6"/>
      <c r="N1831" s="232"/>
      <c r="O1831" s="285"/>
      <c r="P1831" s="6"/>
      <c r="Q1831" s="6"/>
      <c r="R1831" s="6"/>
      <c r="S1831" s="6"/>
      <c r="T1831" s="6"/>
      <c r="U1831" s="6"/>
      <c r="V1831" s="6"/>
      <c r="W1831" s="6"/>
      <c r="X1831" s="6"/>
      <c r="Y1831" s="6"/>
      <c r="Z1831" s="298"/>
      <c r="AA1831" s="6"/>
      <c r="AB1831" s="6"/>
      <c r="AC1831" s="6"/>
      <c r="AD1831" s="6"/>
      <c r="AE1831" s="6"/>
      <c r="AF1831" s="6"/>
      <c r="AG1831" s="6"/>
      <c r="AH1831" s="6"/>
      <c r="AI1831" s="6"/>
      <c r="AJ1831" s="6"/>
      <c r="AK1831" s="6"/>
      <c r="AL1831" s="6"/>
      <c r="AM1831" s="6"/>
      <c r="AN1831" s="298"/>
      <c r="AO1831" s="6"/>
      <c r="AP1831" s="3"/>
      <c r="AQ1831" s="3"/>
      <c r="AR1831" s="3"/>
      <c r="AS1831" s="3"/>
      <c r="AT1831" s="3"/>
      <c r="AU1831" s="3"/>
      <c r="AV1831" s="3"/>
      <c r="AW1831" s="3"/>
      <c r="AX1831" s="3"/>
      <c r="AY1831" s="3"/>
      <c r="AZ1831" s="3"/>
      <c r="BA1831" s="3"/>
      <c r="BB1831" s="3"/>
      <c r="BC1831" s="3"/>
      <c r="BD1831" s="3"/>
      <c r="BE1831" s="3"/>
      <c r="BF1831" s="3"/>
      <c r="BG1831" s="3"/>
      <c r="BH1831" s="3"/>
      <c r="BI1831" s="3"/>
    </row>
    <row r="1832" ht="12.75" customHeight="1">
      <c r="A1832" s="294"/>
      <c r="B1832" s="294"/>
      <c r="C1832" s="3"/>
      <c r="D1832" s="3"/>
      <c r="E1832" s="3"/>
      <c r="F1832" s="3"/>
      <c r="G1832" s="3"/>
      <c r="H1832" s="193"/>
      <c r="I1832" s="163"/>
      <c r="J1832" s="3"/>
      <c r="K1832" s="5"/>
      <c r="L1832" s="6"/>
      <c r="M1832" s="6"/>
      <c r="N1832" s="232"/>
      <c r="O1832" s="285"/>
      <c r="P1832" s="6"/>
      <c r="Q1832" s="6"/>
      <c r="R1832" s="6"/>
      <c r="S1832" s="6"/>
      <c r="T1832" s="6"/>
      <c r="U1832" s="6"/>
      <c r="V1832" s="6"/>
      <c r="W1832" s="6"/>
      <c r="X1832" s="6"/>
      <c r="Y1832" s="6"/>
      <c r="Z1832" s="298"/>
      <c r="AA1832" s="6"/>
      <c r="AB1832" s="6"/>
      <c r="AC1832" s="6"/>
      <c r="AD1832" s="6"/>
      <c r="AE1832" s="6"/>
      <c r="AF1832" s="6"/>
      <c r="AG1832" s="6"/>
      <c r="AH1832" s="6"/>
      <c r="AI1832" s="6"/>
      <c r="AJ1832" s="6"/>
      <c r="AK1832" s="6"/>
      <c r="AL1832" s="6"/>
      <c r="AM1832" s="6"/>
      <c r="AN1832" s="298"/>
      <c r="AO1832" s="6"/>
      <c r="AP1832" s="3"/>
      <c r="AQ1832" s="3"/>
      <c r="AR1832" s="3"/>
      <c r="AS1832" s="3"/>
      <c r="AT1832" s="3"/>
      <c r="AU1832" s="3"/>
      <c r="AV1832" s="3"/>
      <c r="AW1832" s="3"/>
      <c r="AX1832" s="3"/>
      <c r="AY1832" s="3"/>
      <c r="AZ1832" s="3"/>
      <c r="BA1832" s="3"/>
      <c r="BB1832" s="3"/>
      <c r="BC1832" s="3"/>
      <c r="BD1832" s="3"/>
      <c r="BE1832" s="3"/>
      <c r="BF1832" s="3"/>
      <c r="BG1832" s="3"/>
      <c r="BH1832" s="3"/>
      <c r="BI1832" s="3"/>
    </row>
    <row r="1833" ht="12.75" customHeight="1">
      <c r="A1833" s="294"/>
      <c r="B1833" s="294"/>
      <c r="C1833" s="3"/>
      <c r="D1833" s="3"/>
      <c r="E1833" s="3"/>
      <c r="F1833" s="3"/>
      <c r="G1833" s="3"/>
      <c r="H1833" s="193"/>
      <c r="I1833" s="163"/>
      <c r="J1833" s="3"/>
      <c r="K1833" s="5"/>
      <c r="L1833" s="6"/>
      <c r="M1833" s="6"/>
      <c r="N1833" s="232"/>
      <c r="O1833" s="285"/>
      <c r="P1833" s="6"/>
      <c r="Q1833" s="6"/>
      <c r="R1833" s="6"/>
      <c r="S1833" s="6"/>
      <c r="T1833" s="6"/>
      <c r="U1833" s="6"/>
      <c r="V1833" s="6"/>
      <c r="W1833" s="6"/>
      <c r="X1833" s="6"/>
      <c r="Y1833" s="6"/>
      <c r="Z1833" s="298"/>
      <c r="AA1833" s="6"/>
      <c r="AB1833" s="6"/>
      <c r="AC1833" s="6"/>
      <c r="AD1833" s="6"/>
      <c r="AE1833" s="6"/>
      <c r="AF1833" s="6"/>
      <c r="AG1833" s="6"/>
      <c r="AH1833" s="6"/>
      <c r="AI1833" s="6"/>
      <c r="AJ1833" s="6"/>
      <c r="AK1833" s="6"/>
      <c r="AL1833" s="6"/>
      <c r="AM1833" s="6"/>
      <c r="AN1833" s="298"/>
      <c r="AO1833" s="6"/>
      <c r="AP1833" s="3"/>
      <c r="AQ1833" s="3"/>
      <c r="AR1833" s="3"/>
      <c r="AS1833" s="3"/>
      <c r="AT1833" s="3"/>
      <c r="AU1833" s="3"/>
      <c r="AV1833" s="3"/>
      <c r="AW1833" s="3"/>
      <c r="AX1833" s="3"/>
      <c r="AY1833" s="3"/>
      <c r="AZ1833" s="3"/>
      <c r="BA1833" s="3"/>
      <c r="BB1833" s="3"/>
      <c r="BC1833" s="3"/>
      <c r="BD1833" s="3"/>
      <c r="BE1833" s="3"/>
      <c r="BF1833" s="3"/>
      <c r="BG1833" s="3"/>
      <c r="BH1833" s="3"/>
      <c r="BI1833" s="3"/>
    </row>
    <row r="1834" ht="12.75" customHeight="1">
      <c r="A1834" s="294"/>
      <c r="B1834" s="294"/>
      <c r="C1834" s="3"/>
      <c r="D1834" s="3"/>
      <c r="E1834" s="3"/>
      <c r="F1834" s="3"/>
      <c r="G1834" s="3"/>
      <c r="H1834" s="193"/>
      <c r="I1834" s="163"/>
      <c r="J1834" s="3"/>
      <c r="K1834" s="5"/>
      <c r="L1834" s="6"/>
      <c r="M1834" s="6"/>
      <c r="N1834" s="232"/>
      <c r="O1834" s="285"/>
      <c r="P1834" s="6"/>
      <c r="Q1834" s="6"/>
      <c r="R1834" s="6"/>
      <c r="S1834" s="6"/>
      <c r="T1834" s="6"/>
      <c r="U1834" s="6"/>
      <c r="V1834" s="6"/>
      <c r="W1834" s="6"/>
      <c r="X1834" s="6"/>
      <c r="Y1834" s="6"/>
      <c r="Z1834" s="298"/>
      <c r="AA1834" s="6"/>
      <c r="AB1834" s="6"/>
      <c r="AC1834" s="6"/>
      <c r="AD1834" s="6"/>
      <c r="AE1834" s="6"/>
      <c r="AF1834" s="6"/>
      <c r="AG1834" s="6"/>
      <c r="AH1834" s="6"/>
      <c r="AI1834" s="6"/>
      <c r="AJ1834" s="6"/>
      <c r="AK1834" s="6"/>
      <c r="AL1834" s="6"/>
      <c r="AM1834" s="6"/>
      <c r="AN1834" s="298"/>
      <c r="AO1834" s="6"/>
      <c r="AP1834" s="3"/>
      <c r="AQ1834" s="3"/>
      <c r="AR1834" s="3"/>
      <c r="AS1834" s="3"/>
      <c r="AT1834" s="3"/>
      <c r="AU1834" s="3"/>
      <c r="AV1834" s="3"/>
      <c r="AW1834" s="3"/>
      <c r="AX1834" s="3"/>
      <c r="AY1834" s="3"/>
      <c r="AZ1834" s="3"/>
      <c r="BA1834" s="3"/>
      <c r="BB1834" s="3"/>
      <c r="BC1834" s="3"/>
      <c r="BD1834" s="3"/>
      <c r="BE1834" s="3"/>
      <c r="BF1834" s="3"/>
      <c r="BG1834" s="3"/>
      <c r="BH1834" s="3"/>
      <c r="BI1834" s="3"/>
    </row>
    <row r="1835" ht="12.75" customHeight="1">
      <c r="A1835" s="294"/>
      <c r="B1835" s="294"/>
      <c r="C1835" s="3"/>
      <c r="D1835" s="3"/>
      <c r="E1835" s="3"/>
      <c r="F1835" s="3"/>
      <c r="G1835" s="3"/>
      <c r="H1835" s="193"/>
      <c r="I1835" s="163"/>
      <c r="J1835" s="3"/>
      <c r="K1835" s="5"/>
      <c r="L1835" s="6"/>
      <c r="M1835" s="6"/>
      <c r="N1835" s="232"/>
      <c r="O1835" s="285"/>
      <c r="P1835" s="6"/>
      <c r="Q1835" s="6"/>
      <c r="R1835" s="6"/>
      <c r="S1835" s="6"/>
      <c r="T1835" s="6"/>
      <c r="U1835" s="6"/>
      <c r="V1835" s="6"/>
      <c r="W1835" s="6"/>
      <c r="X1835" s="6"/>
      <c r="Y1835" s="6"/>
      <c r="Z1835" s="298"/>
      <c r="AA1835" s="6"/>
      <c r="AB1835" s="6"/>
      <c r="AC1835" s="6"/>
      <c r="AD1835" s="6"/>
      <c r="AE1835" s="6"/>
      <c r="AF1835" s="6"/>
      <c r="AG1835" s="6"/>
      <c r="AH1835" s="6"/>
      <c r="AI1835" s="6"/>
      <c r="AJ1835" s="6"/>
      <c r="AK1835" s="6"/>
      <c r="AL1835" s="6"/>
      <c r="AM1835" s="6"/>
      <c r="AN1835" s="298"/>
      <c r="AO1835" s="6"/>
      <c r="AP1835" s="3"/>
      <c r="AQ1835" s="3"/>
      <c r="AR1835" s="3"/>
      <c r="AS1835" s="3"/>
      <c r="AT1835" s="3"/>
      <c r="AU1835" s="3"/>
      <c r="AV1835" s="3"/>
      <c r="AW1835" s="3"/>
      <c r="AX1835" s="3"/>
      <c r="AY1835" s="3"/>
      <c r="AZ1835" s="3"/>
      <c r="BA1835" s="3"/>
      <c r="BB1835" s="3"/>
      <c r="BC1835" s="3"/>
      <c r="BD1835" s="3"/>
      <c r="BE1835" s="3"/>
      <c r="BF1835" s="3"/>
      <c r="BG1835" s="3"/>
      <c r="BH1835" s="3"/>
      <c r="BI1835" s="3"/>
    </row>
    <row r="1836" ht="12.75" customHeight="1">
      <c r="A1836" s="294"/>
      <c r="B1836" s="294"/>
      <c r="C1836" s="3"/>
      <c r="D1836" s="3"/>
      <c r="E1836" s="3"/>
      <c r="F1836" s="3"/>
      <c r="G1836" s="3"/>
      <c r="H1836" s="193"/>
      <c r="I1836" s="163"/>
      <c r="J1836" s="3"/>
      <c r="K1836" s="5"/>
      <c r="L1836" s="6"/>
      <c r="M1836" s="6"/>
      <c r="N1836" s="232"/>
      <c r="O1836" s="285"/>
      <c r="P1836" s="6"/>
      <c r="Q1836" s="6"/>
      <c r="R1836" s="6"/>
      <c r="S1836" s="6"/>
      <c r="T1836" s="6"/>
      <c r="U1836" s="6"/>
      <c r="V1836" s="6"/>
      <c r="W1836" s="6"/>
      <c r="X1836" s="6"/>
      <c r="Y1836" s="6"/>
      <c r="Z1836" s="298"/>
      <c r="AA1836" s="6"/>
      <c r="AB1836" s="6"/>
      <c r="AC1836" s="6"/>
      <c r="AD1836" s="6"/>
      <c r="AE1836" s="6"/>
      <c r="AF1836" s="6"/>
      <c r="AG1836" s="6"/>
      <c r="AH1836" s="6"/>
      <c r="AI1836" s="6"/>
      <c r="AJ1836" s="6"/>
      <c r="AK1836" s="6"/>
      <c r="AL1836" s="6"/>
      <c r="AM1836" s="6"/>
      <c r="AN1836" s="298"/>
      <c r="AO1836" s="6"/>
      <c r="AP1836" s="3"/>
      <c r="AQ1836" s="3"/>
      <c r="AR1836" s="3"/>
      <c r="AS1836" s="3"/>
      <c r="AT1836" s="3"/>
      <c r="AU1836" s="3"/>
      <c r="AV1836" s="3"/>
      <c r="AW1836" s="3"/>
      <c r="AX1836" s="3"/>
      <c r="AY1836" s="3"/>
      <c r="AZ1836" s="3"/>
      <c r="BA1836" s="3"/>
      <c r="BB1836" s="3"/>
      <c r="BC1836" s="3"/>
      <c r="BD1836" s="3"/>
      <c r="BE1836" s="3"/>
      <c r="BF1836" s="3"/>
      <c r="BG1836" s="3"/>
      <c r="BH1836" s="3"/>
      <c r="BI1836" s="3"/>
    </row>
    <row r="1837" ht="12.75" customHeight="1">
      <c r="A1837" s="294"/>
      <c r="B1837" s="294"/>
      <c r="C1837" s="3"/>
      <c r="D1837" s="3"/>
      <c r="E1837" s="3"/>
      <c r="F1837" s="3"/>
      <c r="G1837" s="3"/>
      <c r="H1837" s="193"/>
      <c r="I1837" s="163"/>
      <c r="J1837" s="3"/>
      <c r="K1837" s="5"/>
      <c r="L1837" s="6"/>
      <c r="M1837" s="6"/>
      <c r="N1837" s="232"/>
      <c r="O1837" s="285"/>
      <c r="P1837" s="6"/>
      <c r="Q1837" s="6"/>
      <c r="R1837" s="6"/>
      <c r="S1837" s="6"/>
      <c r="T1837" s="6"/>
      <c r="U1837" s="6"/>
      <c r="V1837" s="6"/>
      <c r="W1837" s="6"/>
      <c r="X1837" s="6"/>
      <c r="Y1837" s="6"/>
      <c r="Z1837" s="298"/>
      <c r="AA1837" s="6"/>
      <c r="AB1837" s="6"/>
      <c r="AC1837" s="6"/>
      <c r="AD1837" s="6"/>
      <c r="AE1837" s="6"/>
      <c r="AF1837" s="6"/>
      <c r="AG1837" s="6"/>
      <c r="AH1837" s="6"/>
      <c r="AI1837" s="6"/>
      <c r="AJ1837" s="6"/>
      <c r="AK1837" s="6"/>
      <c r="AL1837" s="6"/>
      <c r="AM1837" s="6"/>
      <c r="AN1837" s="298"/>
      <c r="AO1837" s="6"/>
      <c r="AP1837" s="3"/>
      <c r="AQ1837" s="3"/>
      <c r="AR1837" s="3"/>
      <c r="AS1837" s="3"/>
      <c r="AT1837" s="3"/>
      <c r="AU1837" s="3"/>
      <c r="AV1837" s="3"/>
      <c r="AW1837" s="3"/>
      <c r="AX1837" s="3"/>
      <c r="AY1837" s="3"/>
      <c r="AZ1837" s="3"/>
      <c r="BA1837" s="3"/>
      <c r="BB1837" s="3"/>
      <c r="BC1837" s="3"/>
      <c r="BD1837" s="3"/>
      <c r="BE1837" s="3"/>
      <c r="BF1837" s="3"/>
      <c r="BG1837" s="3"/>
      <c r="BH1837" s="3"/>
      <c r="BI1837" s="3"/>
    </row>
    <row r="1838" ht="12.75" customHeight="1">
      <c r="A1838" s="294"/>
      <c r="B1838" s="294"/>
      <c r="C1838" s="3"/>
      <c r="D1838" s="3"/>
      <c r="E1838" s="3"/>
      <c r="F1838" s="3"/>
      <c r="G1838" s="3"/>
      <c r="H1838" s="193"/>
      <c r="I1838" s="163"/>
      <c r="J1838" s="3"/>
      <c r="K1838" s="5"/>
      <c r="L1838" s="6"/>
      <c r="M1838" s="6"/>
      <c r="N1838" s="232"/>
      <c r="O1838" s="285"/>
      <c r="P1838" s="6"/>
      <c r="Q1838" s="6"/>
      <c r="R1838" s="6"/>
      <c r="S1838" s="6"/>
      <c r="T1838" s="6"/>
      <c r="U1838" s="6"/>
      <c r="V1838" s="6"/>
      <c r="W1838" s="6"/>
      <c r="X1838" s="6"/>
      <c r="Y1838" s="6"/>
      <c r="Z1838" s="298"/>
      <c r="AA1838" s="6"/>
      <c r="AB1838" s="6"/>
      <c r="AC1838" s="6"/>
      <c r="AD1838" s="6"/>
      <c r="AE1838" s="6"/>
      <c r="AF1838" s="6"/>
      <c r="AG1838" s="6"/>
      <c r="AH1838" s="6"/>
      <c r="AI1838" s="6"/>
      <c r="AJ1838" s="6"/>
      <c r="AK1838" s="6"/>
      <c r="AL1838" s="6"/>
      <c r="AM1838" s="6"/>
      <c r="AN1838" s="298"/>
      <c r="AO1838" s="6"/>
      <c r="AP1838" s="3"/>
      <c r="AQ1838" s="3"/>
      <c r="AR1838" s="3"/>
      <c r="AS1838" s="3"/>
      <c r="AT1838" s="3"/>
      <c r="AU1838" s="3"/>
      <c r="AV1838" s="3"/>
      <c r="AW1838" s="3"/>
      <c r="AX1838" s="3"/>
      <c r="AY1838" s="3"/>
      <c r="AZ1838" s="3"/>
      <c r="BA1838" s="3"/>
      <c r="BB1838" s="3"/>
      <c r="BC1838" s="3"/>
      <c r="BD1838" s="3"/>
      <c r="BE1838" s="3"/>
      <c r="BF1838" s="3"/>
      <c r="BG1838" s="3"/>
      <c r="BH1838" s="3"/>
      <c r="BI1838" s="3"/>
    </row>
    <row r="1839" ht="12.75" customHeight="1">
      <c r="A1839" s="294"/>
      <c r="B1839" s="294"/>
      <c r="C1839" s="3"/>
      <c r="D1839" s="3"/>
      <c r="E1839" s="3"/>
      <c r="F1839" s="3"/>
      <c r="G1839" s="3"/>
      <c r="H1839" s="193"/>
      <c r="I1839" s="163"/>
      <c r="J1839" s="3"/>
      <c r="K1839" s="5"/>
      <c r="L1839" s="6"/>
      <c r="M1839" s="6"/>
      <c r="N1839" s="232"/>
      <c r="O1839" s="285"/>
      <c r="P1839" s="6"/>
      <c r="Q1839" s="6"/>
      <c r="R1839" s="6"/>
      <c r="S1839" s="6"/>
      <c r="T1839" s="6"/>
      <c r="U1839" s="6"/>
      <c r="V1839" s="6"/>
      <c r="W1839" s="6"/>
      <c r="X1839" s="6"/>
      <c r="Y1839" s="6"/>
      <c r="Z1839" s="298"/>
      <c r="AA1839" s="6"/>
      <c r="AB1839" s="6"/>
      <c r="AC1839" s="6"/>
      <c r="AD1839" s="6"/>
      <c r="AE1839" s="6"/>
      <c r="AF1839" s="6"/>
      <c r="AG1839" s="6"/>
      <c r="AH1839" s="6"/>
      <c r="AI1839" s="6"/>
      <c r="AJ1839" s="6"/>
      <c r="AK1839" s="6"/>
      <c r="AL1839" s="6"/>
      <c r="AM1839" s="6"/>
      <c r="AN1839" s="298"/>
      <c r="AO1839" s="6"/>
      <c r="AP1839" s="3"/>
      <c r="AQ1839" s="3"/>
      <c r="AR1839" s="3"/>
      <c r="AS1839" s="3"/>
      <c r="AT1839" s="3"/>
      <c r="AU1839" s="3"/>
      <c r="AV1839" s="3"/>
      <c r="AW1839" s="3"/>
      <c r="AX1839" s="3"/>
      <c r="AY1839" s="3"/>
      <c r="AZ1839" s="3"/>
      <c r="BA1839" s="3"/>
      <c r="BB1839" s="3"/>
      <c r="BC1839" s="3"/>
      <c r="BD1839" s="3"/>
      <c r="BE1839" s="3"/>
      <c r="BF1839" s="3"/>
      <c r="BG1839" s="3"/>
      <c r="BH1839" s="3"/>
      <c r="BI1839" s="3"/>
    </row>
    <row r="1840" ht="12.75" customHeight="1">
      <c r="A1840" s="294"/>
      <c r="B1840" s="294"/>
      <c r="C1840" s="3"/>
      <c r="D1840" s="3"/>
      <c r="E1840" s="3"/>
      <c r="F1840" s="3"/>
      <c r="G1840" s="3"/>
      <c r="H1840" s="193"/>
      <c r="I1840" s="163"/>
      <c r="J1840" s="3"/>
      <c r="K1840" s="5"/>
      <c r="L1840" s="6"/>
      <c r="M1840" s="6"/>
      <c r="N1840" s="232"/>
      <c r="O1840" s="285"/>
      <c r="P1840" s="6"/>
      <c r="Q1840" s="6"/>
      <c r="R1840" s="6"/>
      <c r="S1840" s="6"/>
      <c r="T1840" s="6"/>
      <c r="U1840" s="6"/>
      <c r="V1840" s="6"/>
      <c r="W1840" s="6"/>
      <c r="X1840" s="6"/>
      <c r="Y1840" s="6"/>
      <c r="Z1840" s="298"/>
      <c r="AA1840" s="6"/>
      <c r="AB1840" s="6"/>
      <c r="AC1840" s="6"/>
      <c r="AD1840" s="6"/>
      <c r="AE1840" s="6"/>
      <c r="AF1840" s="6"/>
      <c r="AG1840" s="6"/>
      <c r="AH1840" s="6"/>
      <c r="AI1840" s="6"/>
      <c r="AJ1840" s="6"/>
      <c r="AK1840" s="6"/>
      <c r="AL1840" s="6"/>
      <c r="AM1840" s="6"/>
      <c r="AN1840" s="298"/>
      <c r="AO1840" s="6"/>
      <c r="AP1840" s="3"/>
      <c r="AQ1840" s="3"/>
      <c r="AR1840" s="3"/>
      <c r="AS1840" s="3"/>
      <c r="AT1840" s="3"/>
      <c r="AU1840" s="3"/>
      <c r="AV1840" s="3"/>
      <c r="AW1840" s="3"/>
      <c r="AX1840" s="3"/>
      <c r="AY1840" s="3"/>
      <c r="AZ1840" s="3"/>
      <c r="BA1840" s="3"/>
      <c r="BB1840" s="3"/>
      <c r="BC1840" s="3"/>
      <c r="BD1840" s="3"/>
      <c r="BE1840" s="3"/>
      <c r="BF1840" s="3"/>
      <c r="BG1840" s="3"/>
      <c r="BH1840" s="3"/>
      <c r="BI1840" s="3"/>
    </row>
    <row r="1841" ht="12.75" customHeight="1">
      <c r="A1841" s="294"/>
      <c r="B1841" s="294"/>
      <c r="C1841" s="3"/>
      <c r="D1841" s="3"/>
      <c r="E1841" s="3"/>
      <c r="F1841" s="3"/>
      <c r="G1841" s="3"/>
      <c r="H1841" s="193"/>
      <c r="I1841" s="163"/>
      <c r="J1841" s="3"/>
      <c r="K1841" s="5"/>
      <c r="L1841" s="6"/>
      <c r="M1841" s="6"/>
      <c r="N1841" s="232"/>
      <c r="O1841" s="285"/>
      <c r="P1841" s="6"/>
      <c r="Q1841" s="6"/>
      <c r="R1841" s="6"/>
      <c r="S1841" s="6"/>
      <c r="T1841" s="6"/>
      <c r="U1841" s="6"/>
      <c r="V1841" s="6"/>
      <c r="W1841" s="6"/>
      <c r="X1841" s="6"/>
      <c r="Y1841" s="6"/>
      <c r="Z1841" s="298"/>
      <c r="AA1841" s="6"/>
      <c r="AB1841" s="6"/>
      <c r="AC1841" s="6"/>
      <c r="AD1841" s="6"/>
      <c r="AE1841" s="6"/>
      <c r="AF1841" s="6"/>
      <c r="AG1841" s="6"/>
      <c r="AH1841" s="6"/>
      <c r="AI1841" s="6"/>
      <c r="AJ1841" s="6"/>
      <c r="AK1841" s="6"/>
      <c r="AL1841" s="6"/>
      <c r="AM1841" s="6"/>
      <c r="AN1841" s="298"/>
      <c r="AO1841" s="6"/>
      <c r="AP1841" s="3"/>
      <c r="AQ1841" s="3"/>
      <c r="AR1841" s="3"/>
      <c r="AS1841" s="3"/>
      <c r="AT1841" s="3"/>
      <c r="AU1841" s="3"/>
      <c r="AV1841" s="3"/>
      <c r="AW1841" s="3"/>
      <c r="AX1841" s="3"/>
      <c r="AY1841" s="3"/>
      <c r="AZ1841" s="3"/>
      <c r="BA1841" s="3"/>
      <c r="BB1841" s="3"/>
      <c r="BC1841" s="3"/>
      <c r="BD1841" s="3"/>
      <c r="BE1841" s="3"/>
      <c r="BF1841" s="3"/>
      <c r="BG1841" s="3"/>
      <c r="BH1841" s="3"/>
      <c r="BI1841" s="3"/>
    </row>
    <row r="1842" ht="12.75" customHeight="1">
      <c r="A1842" s="294"/>
      <c r="B1842" s="294"/>
      <c r="C1842" s="3"/>
      <c r="D1842" s="3"/>
      <c r="E1842" s="3"/>
      <c r="F1842" s="3"/>
      <c r="G1842" s="3"/>
      <c r="H1842" s="193"/>
      <c r="I1842" s="163"/>
      <c r="J1842" s="3"/>
      <c r="K1842" s="5"/>
      <c r="L1842" s="6"/>
      <c r="M1842" s="6"/>
      <c r="N1842" s="232"/>
      <c r="O1842" s="285"/>
      <c r="P1842" s="6"/>
      <c r="Q1842" s="6"/>
      <c r="R1842" s="6"/>
      <c r="S1842" s="6"/>
      <c r="T1842" s="6"/>
      <c r="U1842" s="6"/>
      <c r="V1842" s="6"/>
      <c r="W1842" s="6"/>
      <c r="X1842" s="6"/>
      <c r="Y1842" s="6"/>
      <c r="Z1842" s="298"/>
      <c r="AA1842" s="6"/>
      <c r="AB1842" s="6"/>
      <c r="AC1842" s="6"/>
      <c r="AD1842" s="6"/>
      <c r="AE1842" s="6"/>
      <c r="AF1842" s="6"/>
      <c r="AG1842" s="6"/>
      <c r="AH1842" s="6"/>
      <c r="AI1842" s="6"/>
      <c r="AJ1842" s="6"/>
      <c r="AK1842" s="6"/>
      <c r="AL1842" s="6"/>
      <c r="AM1842" s="6"/>
      <c r="AN1842" s="298"/>
      <c r="AO1842" s="6"/>
      <c r="AP1842" s="3"/>
      <c r="AQ1842" s="3"/>
      <c r="AR1842" s="3"/>
      <c r="AS1842" s="3"/>
      <c r="AT1842" s="3"/>
      <c r="AU1842" s="3"/>
      <c r="AV1842" s="3"/>
      <c r="AW1842" s="3"/>
      <c r="AX1842" s="3"/>
      <c r="AY1842" s="3"/>
      <c r="AZ1842" s="3"/>
      <c r="BA1842" s="3"/>
      <c r="BB1842" s="3"/>
      <c r="BC1842" s="3"/>
      <c r="BD1842" s="3"/>
      <c r="BE1842" s="3"/>
      <c r="BF1842" s="3"/>
      <c r="BG1842" s="3"/>
      <c r="BH1842" s="3"/>
      <c r="BI1842" s="3"/>
    </row>
    <row r="1843" ht="12.75" customHeight="1">
      <c r="A1843" s="294"/>
      <c r="B1843" s="294"/>
      <c r="C1843" s="3"/>
      <c r="D1843" s="3"/>
      <c r="E1843" s="3"/>
      <c r="F1843" s="3"/>
      <c r="G1843" s="3"/>
      <c r="H1843" s="193"/>
      <c r="I1843" s="163"/>
      <c r="J1843" s="3"/>
      <c r="K1843" s="5"/>
      <c r="L1843" s="6"/>
      <c r="M1843" s="6"/>
      <c r="N1843" s="232"/>
      <c r="O1843" s="285"/>
      <c r="P1843" s="6"/>
      <c r="Q1843" s="6"/>
      <c r="R1843" s="6"/>
      <c r="S1843" s="6"/>
      <c r="T1843" s="6"/>
      <c r="U1843" s="6"/>
      <c r="V1843" s="6"/>
      <c r="W1843" s="6"/>
      <c r="X1843" s="6"/>
      <c r="Y1843" s="6"/>
      <c r="Z1843" s="298"/>
      <c r="AA1843" s="6"/>
      <c r="AB1843" s="6"/>
      <c r="AC1843" s="6"/>
      <c r="AD1843" s="6"/>
      <c r="AE1843" s="6"/>
      <c r="AF1843" s="6"/>
      <c r="AG1843" s="6"/>
      <c r="AH1843" s="6"/>
      <c r="AI1843" s="6"/>
      <c r="AJ1843" s="6"/>
      <c r="AK1843" s="6"/>
      <c r="AL1843" s="6"/>
      <c r="AM1843" s="6"/>
      <c r="AN1843" s="298"/>
      <c r="AO1843" s="6"/>
      <c r="AP1843" s="3"/>
      <c r="AQ1843" s="3"/>
      <c r="AR1843" s="3"/>
      <c r="AS1843" s="3"/>
      <c r="AT1843" s="3"/>
      <c r="AU1843" s="3"/>
      <c r="AV1843" s="3"/>
      <c r="AW1843" s="3"/>
      <c r="AX1843" s="3"/>
      <c r="AY1843" s="3"/>
      <c r="AZ1843" s="3"/>
      <c r="BA1843" s="3"/>
      <c r="BB1843" s="3"/>
      <c r="BC1843" s="3"/>
      <c r="BD1843" s="3"/>
      <c r="BE1843" s="3"/>
      <c r="BF1843" s="3"/>
      <c r="BG1843" s="3"/>
      <c r="BH1843" s="3"/>
      <c r="BI1843" s="3"/>
    </row>
    <row r="1844" ht="12.75" customHeight="1">
      <c r="A1844" s="294"/>
      <c r="B1844" s="294"/>
      <c r="C1844" s="3"/>
      <c r="D1844" s="3"/>
      <c r="E1844" s="3"/>
      <c r="F1844" s="3"/>
      <c r="G1844" s="3"/>
      <c r="H1844" s="193"/>
      <c r="I1844" s="163"/>
      <c r="J1844" s="3"/>
      <c r="K1844" s="5"/>
      <c r="L1844" s="6"/>
      <c r="M1844" s="6"/>
      <c r="N1844" s="232"/>
      <c r="O1844" s="285"/>
      <c r="P1844" s="6"/>
      <c r="Q1844" s="6"/>
      <c r="R1844" s="6"/>
      <c r="S1844" s="6"/>
      <c r="T1844" s="6"/>
      <c r="U1844" s="6"/>
      <c r="V1844" s="6"/>
      <c r="W1844" s="6"/>
      <c r="X1844" s="6"/>
      <c r="Y1844" s="6"/>
      <c r="Z1844" s="298"/>
      <c r="AA1844" s="6"/>
      <c r="AB1844" s="6"/>
      <c r="AC1844" s="6"/>
      <c r="AD1844" s="6"/>
      <c r="AE1844" s="6"/>
      <c r="AF1844" s="6"/>
      <c r="AG1844" s="6"/>
      <c r="AH1844" s="6"/>
      <c r="AI1844" s="6"/>
      <c r="AJ1844" s="6"/>
      <c r="AK1844" s="6"/>
      <c r="AL1844" s="6"/>
      <c r="AM1844" s="6"/>
      <c r="AN1844" s="298"/>
      <c r="AO1844" s="6"/>
      <c r="AP1844" s="3"/>
      <c r="AQ1844" s="3"/>
      <c r="AR1844" s="3"/>
      <c r="AS1844" s="3"/>
      <c r="AT1844" s="3"/>
      <c r="AU1844" s="3"/>
      <c r="AV1844" s="3"/>
      <c r="AW1844" s="3"/>
      <c r="AX1844" s="3"/>
      <c r="AY1844" s="3"/>
      <c r="AZ1844" s="3"/>
      <c r="BA1844" s="3"/>
      <c r="BB1844" s="3"/>
      <c r="BC1844" s="3"/>
      <c r="BD1844" s="3"/>
      <c r="BE1844" s="3"/>
      <c r="BF1844" s="3"/>
      <c r="BG1844" s="3"/>
      <c r="BH1844" s="3"/>
      <c r="BI1844" s="3"/>
    </row>
    <row r="1845" ht="12.75" customHeight="1">
      <c r="A1845" s="294"/>
      <c r="B1845" s="294"/>
      <c r="C1845" s="3"/>
      <c r="D1845" s="3"/>
      <c r="E1845" s="3"/>
      <c r="F1845" s="3"/>
      <c r="G1845" s="3"/>
      <c r="H1845" s="193"/>
      <c r="I1845" s="163"/>
      <c r="J1845" s="3"/>
      <c r="K1845" s="5"/>
      <c r="L1845" s="6"/>
      <c r="M1845" s="6"/>
      <c r="N1845" s="232"/>
      <c r="O1845" s="285"/>
      <c r="P1845" s="6"/>
      <c r="Q1845" s="6"/>
      <c r="R1845" s="6"/>
      <c r="S1845" s="6"/>
      <c r="T1845" s="6"/>
      <c r="U1845" s="6"/>
      <c r="V1845" s="6"/>
      <c r="W1845" s="6"/>
      <c r="X1845" s="6"/>
      <c r="Y1845" s="6"/>
      <c r="Z1845" s="298"/>
      <c r="AA1845" s="6"/>
      <c r="AB1845" s="6"/>
      <c r="AC1845" s="6"/>
      <c r="AD1845" s="6"/>
      <c r="AE1845" s="6"/>
      <c r="AF1845" s="6"/>
      <c r="AG1845" s="6"/>
      <c r="AH1845" s="6"/>
      <c r="AI1845" s="6"/>
      <c r="AJ1845" s="6"/>
      <c r="AK1845" s="6"/>
      <c r="AL1845" s="6"/>
      <c r="AM1845" s="6"/>
      <c r="AN1845" s="298"/>
      <c r="AO1845" s="6"/>
      <c r="AP1845" s="3"/>
      <c r="AQ1845" s="3"/>
      <c r="AR1845" s="3"/>
      <c r="AS1845" s="3"/>
      <c r="AT1845" s="3"/>
      <c r="AU1845" s="3"/>
      <c r="AV1845" s="3"/>
      <c r="AW1845" s="3"/>
      <c r="AX1845" s="3"/>
      <c r="AY1845" s="3"/>
      <c r="AZ1845" s="3"/>
      <c r="BA1845" s="3"/>
      <c r="BB1845" s="3"/>
      <c r="BC1845" s="3"/>
      <c r="BD1845" s="3"/>
      <c r="BE1845" s="3"/>
      <c r="BF1845" s="3"/>
      <c r="BG1845" s="3"/>
      <c r="BH1845" s="3"/>
      <c r="BI1845" s="3"/>
    </row>
    <row r="1846" ht="12.75" customHeight="1">
      <c r="A1846" s="294"/>
      <c r="B1846" s="294"/>
      <c r="C1846" s="3"/>
      <c r="D1846" s="3"/>
      <c r="E1846" s="3"/>
      <c r="F1846" s="3"/>
      <c r="G1846" s="3"/>
      <c r="H1846" s="193"/>
      <c r="I1846" s="163"/>
      <c r="J1846" s="3"/>
      <c r="K1846" s="5"/>
      <c r="L1846" s="6"/>
      <c r="M1846" s="6"/>
      <c r="N1846" s="232"/>
      <c r="O1846" s="285"/>
      <c r="P1846" s="6"/>
      <c r="Q1846" s="6"/>
      <c r="R1846" s="6"/>
      <c r="S1846" s="6"/>
      <c r="T1846" s="6"/>
      <c r="U1846" s="6"/>
      <c r="V1846" s="6"/>
      <c r="W1846" s="6"/>
      <c r="X1846" s="6"/>
      <c r="Y1846" s="6"/>
      <c r="Z1846" s="298"/>
      <c r="AA1846" s="6"/>
      <c r="AB1846" s="6"/>
      <c r="AC1846" s="6"/>
      <c r="AD1846" s="6"/>
      <c r="AE1846" s="6"/>
      <c r="AF1846" s="6"/>
      <c r="AG1846" s="6"/>
      <c r="AH1846" s="6"/>
      <c r="AI1846" s="6"/>
      <c r="AJ1846" s="6"/>
      <c r="AK1846" s="6"/>
      <c r="AL1846" s="6"/>
      <c r="AM1846" s="6"/>
      <c r="AN1846" s="298"/>
      <c r="AO1846" s="6"/>
      <c r="AP1846" s="3"/>
      <c r="AQ1846" s="3"/>
      <c r="AR1846" s="3"/>
      <c r="AS1846" s="3"/>
      <c r="AT1846" s="3"/>
      <c r="AU1846" s="3"/>
      <c r="AV1846" s="3"/>
      <c r="AW1846" s="3"/>
      <c r="AX1846" s="3"/>
      <c r="AY1846" s="3"/>
      <c r="AZ1846" s="3"/>
      <c r="BA1846" s="3"/>
      <c r="BB1846" s="3"/>
      <c r="BC1846" s="3"/>
      <c r="BD1846" s="3"/>
      <c r="BE1846" s="3"/>
      <c r="BF1846" s="3"/>
      <c r="BG1846" s="3"/>
      <c r="BH1846" s="3"/>
      <c r="BI1846" s="3"/>
    </row>
    <row r="1847" ht="12.75" customHeight="1">
      <c r="A1847" s="294"/>
      <c r="B1847" s="294"/>
      <c r="C1847" s="3"/>
      <c r="D1847" s="3"/>
      <c r="E1847" s="3"/>
      <c r="F1847" s="3"/>
      <c r="G1847" s="3"/>
      <c r="H1847" s="193"/>
      <c r="I1847" s="163"/>
      <c r="J1847" s="3"/>
      <c r="K1847" s="5"/>
      <c r="L1847" s="6"/>
      <c r="M1847" s="6"/>
      <c r="N1847" s="232"/>
      <c r="O1847" s="285"/>
      <c r="P1847" s="6"/>
      <c r="Q1847" s="6"/>
      <c r="R1847" s="6"/>
      <c r="S1847" s="6"/>
      <c r="T1847" s="6"/>
      <c r="U1847" s="6"/>
      <c r="V1847" s="6"/>
      <c r="W1847" s="6"/>
      <c r="X1847" s="6"/>
      <c r="Y1847" s="6"/>
      <c r="Z1847" s="298"/>
      <c r="AA1847" s="6"/>
      <c r="AB1847" s="6"/>
      <c r="AC1847" s="6"/>
      <c r="AD1847" s="6"/>
      <c r="AE1847" s="6"/>
      <c r="AF1847" s="6"/>
      <c r="AG1847" s="6"/>
      <c r="AH1847" s="6"/>
      <c r="AI1847" s="6"/>
      <c r="AJ1847" s="6"/>
      <c r="AK1847" s="6"/>
      <c r="AL1847" s="6"/>
      <c r="AM1847" s="6"/>
      <c r="AN1847" s="298"/>
      <c r="AO1847" s="6"/>
      <c r="AP1847" s="3"/>
      <c r="AQ1847" s="3"/>
      <c r="AR1847" s="3"/>
      <c r="AS1847" s="3"/>
      <c r="AT1847" s="3"/>
      <c r="AU1847" s="3"/>
      <c r="AV1847" s="3"/>
      <c r="AW1847" s="3"/>
      <c r="AX1847" s="3"/>
      <c r="AY1847" s="3"/>
      <c r="AZ1847" s="3"/>
      <c r="BA1847" s="3"/>
      <c r="BB1847" s="3"/>
      <c r="BC1847" s="3"/>
      <c r="BD1847" s="3"/>
      <c r="BE1847" s="3"/>
      <c r="BF1847" s="3"/>
      <c r="BG1847" s="3"/>
      <c r="BH1847" s="3"/>
      <c r="BI1847" s="3"/>
    </row>
    <row r="1848" ht="12.75" customHeight="1">
      <c r="A1848" s="294"/>
      <c r="B1848" s="294"/>
      <c r="C1848" s="3"/>
      <c r="D1848" s="3"/>
      <c r="E1848" s="3"/>
      <c r="F1848" s="3"/>
      <c r="G1848" s="3"/>
      <c r="H1848" s="193"/>
      <c r="I1848" s="163"/>
      <c r="J1848" s="3"/>
      <c r="K1848" s="5"/>
      <c r="L1848" s="6"/>
      <c r="M1848" s="6"/>
      <c r="N1848" s="232"/>
      <c r="O1848" s="285"/>
      <c r="P1848" s="6"/>
      <c r="Q1848" s="6"/>
      <c r="R1848" s="6"/>
      <c r="S1848" s="6"/>
      <c r="T1848" s="6"/>
      <c r="U1848" s="6"/>
      <c r="V1848" s="6"/>
      <c r="W1848" s="6"/>
      <c r="X1848" s="6"/>
      <c r="Y1848" s="6"/>
      <c r="Z1848" s="298"/>
      <c r="AA1848" s="6"/>
      <c r="AB1848" s="6"/>
      <c r="AC1848" s="6"/>
      <c r="AD1848" s="6"/>
      <c r="AE1848" s="6"/>
      <c r="AF1848" s="6"/>
      <c r="AG1848" s="6"/>
      <c r="AH1848" s="6"/>
      <c r="AI1848" s="6"/>
      <c r="AJ1848" s="6"/>
      <c r="AK1848" s="6"/>
      <c r="AL1848" s="6"/>
      <c r="AM1848" s="6"/>
      <c r="AN1848" s="298"/>
      <c r="AO1848" s="6"/>
      <c r="AP1848" s="3"/>
      <c r="AQ1848" s="3"/>
      <c r="AR1848" s="3"/>
      <c r="AS1848" s="3"/>
      <c r="AT1848" s="3"/>
      <c r="AU1848" s="3"/>
      <c r="AV1848" s="3"/>
      <c r="AW1848" s="3"/>
      <c r="AX1848" s="3"/>
      <c r="AY1848" s="3"/>
      <c r="AZ1848" s="3"/>
      <c r="BA1848" s="3"/>
      <c r="BB1848" s="3"/>
      <c r="BC1848" s="3"/>
      <c r="BD1848" s="3"/>
      <c r="BE1848" s="3"/>
      <c r="BF1848" s="3"/>
      <c r="BG1848" s="3"/>
      <c r="BH1848" s="3"/>
      <c r="BI1848" s="3"/>
    </row>
    <row r="1849" ht="12.75" customHeight="1">
      <c r="A1849" s="294"/>
      <c r="B1849" s="294"/>
      <c r="C1849" s="3"/>
      <c r="D1849" s="3"/>
      <c r="E1849" s="3"/>
      <c r="F1849" s="3"/>
      <c r="G1849" s="3"/>
      <c r="H1849" s="193"/>
      <c r="I1849" s="163"/>
      <c r="J1849" s="3"/>
      <c r="K1849" s="5"/>
      <c r="L1849" s="6"/>
      <c r="M1849" s="6"/>
      <c r="N1849" s="232"/>
      <c r="O1849" s="285"/>
      <c r="P1849" s="6"/>
      <c r="Q1849" s="6"/>
      <c r="R1849" s="6"/>
      <c r="S1849" s="6"/>
      <c r="T1849" s="6"/>
      <c r="U1849" s="6"/>
      <c r="V1849" s="6"/>
      <c r="W1849" s="6"/>
      <c r="X1849" s="6"/>
      <c r="Y1849" s="6"/>
      <c r="Z1849" s="298"/>
      <c r="AA1849" s="6"/>
      <c r="AB1849" s="6"/>
      <c r="AC1849" s="6"/>
      <c r="AD1849" s="6"/>
      <c r="AE1849" s="6"/>
      <c r="AF1849" s="6"/>
      <c r="AG1849" s="6"/>
      <c r="AH1849" s="6"/>
      <c r="AI1849" s="6"/>
      <c r="AJ1849" s="6"/>
      <c r="AK1849" s="6"/>
      <c r="AL1849" s="6"/>
      <c r="AM1849" s="6"/>
      <c r="AN1849" s="298"/>
      <c r="AO1849" s="6"/>
      <c r="AP1849" s="3"/>
      <c r="AQ1849" s="3"/>
      <c r="AR1849" s="3"/>
      <c r="AS1849" s="3"/>
      <c r="AT1849" s="3"/>
      <c r="AU1849" s="3"/>
      <c r="AV1849" s="3"/>
      <c r="AW1849" s="3"/>
      <c r="AX1849" s="3"/>
      <c r="AY1849" s="3"/>
      <c r="AZ1849" s="3"/>
      <c r="BA1849" s="3"/>
      <c r="BB1849" s="3"/>
      <c r="BC1849" s="3"/>
      <c r="BD1849" s="3"/>
      <c r="BE1849" s="3"/>
      <c r="BF1849" s="3"/>
      <c r="BG1849" s="3"/>
      <c r="BH1849" s="3"/>
      <c r="BI1849" s="3"/>
    </row>
    <row r="1850" ht="12.75" customHeight="1">
      <c r="A1850" s="294"/>
      <c r="B1850" s="294"/>
      <c r="C1850" s="3"/>
      <c r="D1850" s="3"/>
      <c r="E1850" s="3"/>
      <c r="F1850" s="3"/>
      <c r="G1850" s="3"/>
      <c r="H1850" s="193"/>
      <c r="I1850" s="163"/>
      <c r="J1850" s="3"/>
      <c r="K1850" s="5"/>
      <c r="L1850" s="6"/>
      <c r="M1850" s="6"/>
      <c r="N1850" s="232"/>
      <c r="O1850" s="285"/>
      <c r="P1850" s="6"/>
      <c r="Q1850" s="6"/>
      <c r="R1850" s="6"/>
      <c r="S1850" s="6"/>
      <c r="T1850" s="6"/>
      <c r="U1850" s="6"/>
      <c r="V1850" s="6"/>
      <c r="W1850" s="6"/>
      <c r="X1850" s="6"/>
      <c r="Y1850" s="6"/>
      <c r="Z1850" s="298"/>
      <c r="AA1850" s="6"/>
      <c r="AB1850" s="6"/>
      <c r="AC1850" s="6"/>
      <c r="AD1850" s="6"/>
      <c r="AE1850" s="6"/>
      <c r="AF1850" s="6"/>
      <c r="AG1850" s="6"/>
      <c r="AH1850" s="6"/>
      <c r="AI1850" s="6"/>
      <c r="AJ1850" s="6"/>
      <c r="AK1850" s="6"/>
      <c r="AL1850" s="6"/>
      <c r="AM1850" s="6"/>
      <c r="AN1850" s="298"/>
      <c r="AO1850" s="6"/>
      <c r="AP1850" s="3"/>
      <c r="AQ1850" s="3"/>
      <c r="AR1850" s="3"/>
      <c r="AS1850" s="3"/>
      <c r="AT1850" s="3"/>
      <c r="AU1850" s="3"/>
      <c r="AV1850" s="3"/>
      <c r="AW1850" s="3"/>
      <c r="AX1850" s="3"/>
      <c r="AY1850" s="3"/>
      <c r="AZ1850" s="3"/>
      <c r="BA1850" s="3"/>
      <c r="BB1850" s="3"/>
      <c r="BC1850" s="3"/>
      <c r="BD1850" s="3"/>
      <c r="BE1850" s="3"/>
      <c r="BF1850" s="3"/>
      <c r="BG1850" s="3"/>
      <c r="BH1850" s="3"/>
      <c r="BI1850" s="3"/>
    </row>
    <row r="1851" ht="12.75" customHeight="1">
      <c r="A1851" s="294"/>
      <c r="B1851" s="294"/>
      <c r="C1851" s="3"/>
      <c r="D1851" s="3"/>
      <c r="E1851" s="3"/>
      <c r="F1851" s="3"/>
      <c r="G1851" s="3"/>
      <c r="H1851" s="193"/>
      <c r="I1851" s="163"/>
      <c r="J1851" s="3"/>
      <c r="K1851" s="5"/>
      <c r="L1851" s="6"/>
      <c r="M1851" s="6"/>
      <c r="N1851" s="232"/>
      <c r="O1851" s="285"/>
      <c r="P1851" s="6"/>
      <c r="Q1851" s="6"/>
      <c r="R1851" s="6"/>
      <c r="S1851" s="6"/>
      <c r="T1851" s="6"/>
      <c r="U1851" s="6"/>
      <c r="V1851" s="6"/>
      <c r="W1851" s="6"/>
      <c r="X1851" s="6"/>
      <c r="Y1851" s="6"/>
      <c r="Z1851" s="298"/>
      <c r="AA1851" s="6"/>
      <c r="AB1851" s="6"/>
      <c r="AC1851" s="6"/>
      <c r="AD1851" s="6"/>
      <c r="AE1851" s="6"/>
      <c r="AF1851" s="6"/>
      <c r="AG1851" s="6"/>
      <c r="AH1851" s="6"/>
      <c r="AI1851" s="6"/>
      <c r="AJ1851" s="6"/>
      <c r="AK1851" s="6"/>
      <c r="AL1851" s="6"/>
      <c r="AM1851" s="6"/>
      <c r="AN1851" s="298"/>
      <c r="AO1851" s="6"/>
      <c r="AP1851" s="3"/>
      <c r="AQ1851" s="3"/>
      <c r="AR1851" s="3"/>
      <c r="AS1851" s="3"/>
      <c r="AT1851" s="3"/>
      <c r="AU1851" s="3"/>
      <c r="AV1851" s="3"/>
      <c r="AW1851" s="3"/>
      <c r="AX1851" s="3"/>
      <c r="AY1851" s="3"/>
      <c r="AZ1851" s="3"/>
      <c r="BA1851" s="3"/>
      <c r="BB1851" s="3"/>
      <c r="BC1851" s="3"/>
      <c r="BD1851" s="3"/>
      <c r="BE1851" s="3"/>
      <c r="BF1851" s="3"/>
      <c r="BG1851" s="3"/>
      <c r="BH1851" s="3"/>
      <c r="BI1851" s="3"/>
    </row>
    <row r="1852" ht="12.75" customHeight="1">
      <c r="A1852" s="294"/>
      <c r="B1852" s="294"/>
      <c r="C1852" s="3"/>
      <c r="D1852" s="3"/>
      <c r="E1852" s="3"/>
      <c r="F1852" s="3"/>
      <c r="G1852" s="3"/>
      <c r="H1852" s="193"/>
      <c r="I1852" s="163"/>
      <c r="J1852" s="3"/>
      <c r="K1852" s="5"/>
      <c r="L1852" s="6"/>
      <c r="M1852" s="6"/>
      <c r="N1852" s="232"/>
      <c r="O1852" s="285"/>
      <c r="P1852" s="6"/>
      <c r="Q1852" s="6"/>
      <c r="R1852" s="6"/>
      <c r="S1852" s="6"/>
      <c r="T1852" s="6"/>
      <c r="U1852" s="6"/>
      <c r="V1852" s="6"/>
      <c r="W1852" s="6"/>
      <c r="X1852" s="6"/>
      <c r="Y1852" s="6"/>
      <c r="Z1852" s="298"/>
      <c r="AA1852" s="6"/>
      <c r="AB1852" s="6"/>
      <c r="AC1852" s="6"/>
      <c r="AD1852" s="6"/>
      <c r="AE1852" s="6"/>
      <c r="AF1852" s="6"/>
      <c r="AG1852" s="6"/>
      <c r="AH1852" s="6"/>
      <c r="AI1852" s="6"/>
      <c r="AJ1852" s="6"/>
      <c r="AK1852" s="6"/>
      <c r="AL1852" s="6"/>
      <c r="AM1852" s="6"/>
      <c r="AN1852" s="298"/>
      <c r="AO1852" s="6"/>
      <c r="AP1852" s="3"/>
      <c r="AQ1852" s="3"/>
      <c r="AR1852" s="3"/>
      <c r="AS1852" s="3"/>
      <c r="AT1852" s="3"/>
      <c r="AU1852" s="3"/>
      <c r="AV1852" s="3"/>
      <c r="AW1852" s="3"/>
      <c r="AX1852" s="3"/>
      <c r="AY1852" s="3"/>
      <c r="AZ1852" s="3"/>
      <c r="BA1852" s="3"/>
      <c r="BB1852" s="3"/>
      <c r="BC1852" s="3"/>
      <c r="BD1852" s="3"/>
      <c r="BE1852" s="3"/>
      <c r="BF1852" s="3"/>
      <c r="BG1852" s="3"/>
      <c r="BH1852" s="3"/>
      <c r="BI1852" s="3"/>
    </row>
    <row r="1853" ht="12.75" customHeight="1">
      <c r="A1853" s="294"/>
      <c r="B1853" s="294"/>
      <c r="C1853" s="3"/>
      <c r="D1853" s="3"/>
      <c r="E1853" s="3"/>
      <c r="F1853" s="3"/>
      <c r="G1853" s="3"/>
      <c r="H1853" s="193"/>
      <c r="I1853" s="163"/>
      <c r="J1853" s="3"/>
      <c r="K1853" s="5"/>
      <c r="L1853" s="6"/>
      <c r="M1853" s="6"/>
      <c r="N1853" s="232"/>
      <c r="O1853" s="285"/>
      <c r="P1853" s="6"/>
      <c r="Q1853" s="6"/>
      <c r="R1853" s="6"/>
      <c r="S1853" s="6"/>
      <c r="T1853" s="6"/>
      <c r="U1853" s="6"/>
      <c r="V1853" s="6"/>
      <c r="W1853" s="6"/>
      <c r="X1853" s="6"/>
      <c r="Y1853" s="6"/>
      <c r="Z1853" s="298"/>
      <c r="AA1853" s="6"/>
      <c r="AB1853" s="6"/>
      <c r="AC1853" s="6"/>
      <c r="AD1853" s="6"/>
      <c r="AE1853" s="6"/>
      <c r="AF1853" s="6"/>
      <c r="AG1853" s="6"/>
      <c r="AH1853" s="6"/>
      <c r="AI1853" s="6"/>
      <c r="AJ1853" s="6"/>
      <c r="AK1853" s="6"/>
      <c r="AL1853" s="6"/>
      <c r="AM1853" s="6"/>
      <c r="AN1853" s="298"/>
      <c r="AO1853" s="6"/>
      <c r="AP1853" s="3"/>
      <c r="AQ1853" s="3"/>
      <c r="AR1853" s="3"/>
      <c r="AS1853" s="3"/>
      <c r="AT1853" s="3"/>
      <c r="AU1853" s="3"/>
      <c r="AV1853" s="3"/>
      <c r="AW1853" s="3"/>
      <c r="AX1853" s="3"/>
      <c r="AY1853" s="3"/>
      <c r="AZ1853" s="3"/>
      <c r="BA1853" s="3"/>
      <c r="BB1853" s="3"/>
      <c r="BC1853" s="3"/>
      <c r="BD1853" s="3"/>
      <c r="BE1853" s="3"/>
      <c r="BF1853" s="3"/>
      <c r="BG1853" s="3"/>
      <c r="BH1853" s="3"/>
      <c r="BI1853" s="3"/>
    </row>
    <row r="1854" ht="12.75" customHeight="1">
      <c r="A1854" s="294"/>
      <c r="B1854" s="294"/>
      <c r="C1854" s="3"/>
      <c r="D1854" s="3"/>
      <c r="E1854" s="3"/>
      <c r="F1854" s="3"/>
      <c r="G1854" s="3"/>
      <c r="H1854" s="193"/>
      <c r="I1854" s="163"/>
      <c r="J1854" s="3"/>
      <c r="K1854" s="5"/>
      <c r="L1854" s="6"/>
      <c r="M1854" s="6"/>
      <c r="N1854" s="232"/>
      <c r="O1854" s="285"/>
      <c r="P1854" s="6"/>
      <c r="Q1854" s="6"/>
      <c r="R1854" s="6"/>
      <c r="S1854" s="6"/>
      <c r="T1854" s="6"/>
      <c r="U1854" s="6"/>
      <c r="V1854" s="6"/>
      <c r="W1854" s="6"/>
      <c r="X1854" s="6"/>
      <c r="Y1854" s="6"/>
      <c r="Z1854" s="298"/>
      <c r="AA1854" s="6"/>
      <c r="AB1854" s="6"/>
      <c r="AC1854" s="6"/>
      <c r="AD1854" s="6"/>
      <c r="AE1854" s="6"/>
      <c r="AF1854" s="6"/>
      <c r="AG1854" s="6"/>
      <c r="AH1854" s="6"/>
      <c r="AI1854" s="6"/>
      <c r="AJ1854" s="6"/>
      <c r="AK1854" s="6"/>
      <c r="AL1854" s="6"/>
      <c r="AM1854" s="6"/>
      <c r="AN1854" s="298"/>
      <c r="AO1854" s="6"/>
      <c r="AP1854" s="3"/>
      <c r="AQ1854" s="3"/>
      <c r="AR1854" s="3"/>
      <c r="AS1854" s="3"/>
      <c r="AT1854" s="3"/>
      <c r="AU1854" s="3"/>
      <c r="AV1854" s="3"/>
      <c r="AW1854" s="3"/>
      <c r="AX1854" s="3"/>
      <c r="AY1854" s="3"/>
      <c r="AZ1854" s="3"/>
      <c r="BA1854" s="3"/>
      <c r="BB1854" s="3"/>
      <c r="BC1854" s="3"/>
      <c r="BD1854" s="3"/>
      <c r="BE1854" s="3"/>
      <c r="BF1854" s="3"/>
      <c r="BG1854" s="3"/>
      <c r="BH1854" s="3"/>
      <c r="BI1854" s="3"/>
    </row>
    <row r="1855" ht="12.75" customHeight="1">
      <c r="A1855" s="294"/>
      <c r="B1855" s="294"/>
      <c r="C1855" s="3"/>
      <c r="D1855" s="3"/>
      <c r="E1855" s="3"/>
      <c r="F1855" s="3"/>
      <c r="G1855" s="3"/>
      <c r="H1855" s="193"/>
      <c r="I1855" s="163"/>
      <c r="J1855" s="3"/>
      <c r="K1855" s="5"/>
      <c r="L1855" s="6"/>
      <c r="M1855" s="6"/>
      <c r="N1855" s="232"/>
      <c r="O1855" s="285"/>
      <c r="P1855" s="6"/>
      <c r="Q1855" s="6"/>
      <c r="R1855" s="6"/>
      <c r="S1855" s="6"/>
      <c r="T1855" s="6"/>
      <c r="U1855" s="6"/>
      <c r="V1855" s="6"/>
      <c r="W1855" s="6"/>
      <c r="X1855" s="6"/>
      <c r="Y1855" s="6"/>
      <c r="Z1855" s="298"/>
      <c r="AA1855" s="6"/>
      <c r="AB1855" s="6"/>
      <c r="AC1855" s="6"/>
      <c r="AD1855" s="6"/>
      <c r="AE1855" s="6"/>
      <c r="AF1855" s="6"/>
      <c r="AG1855" s="6"/>
      <c r="AH1855" s="6"/>
      <c r="AI1855" s="6"/>
      <c r="AJ1855" s="6"/>
      <c r="AK1855" s="6"/>
      <c r="AL1855" s="6"/>
      <c r="AM1855" s="6"/>
      <c r="AN1855" s="298"/>
      <c r="AO1855" s="6"/>
      <c r="AP1855" s="3"/>
      <c r="AQ1855" s="3"/>
      <c r="AR1855" s="3"/>
      <c r="AS1855" s="3"/>
      <c r="AT1855" s="3"/>
      <c r="AU1855" s="3"/>
      <c r="AV1855" s="3"/>
      <c r="AW1855" s="3"/>
      <c r="AX1855" s="3"/>
      <c r="AY1855" s="3"/>
      <c r="AZ1855" s="3"/>
      <c r="BA1855" s="3"/>
      <c r="BB1855" s="3"/>
      <c r="BC1855" s="3"/>
      <c r="BD1855" s="3"/>
      <c r="BE1855" s="3"/>
      <c r="BF1855" s="3"/>
      <c r="BG1855" s="3"/>
      <c r="BH1855" s="3"/>
      <c r="BI1855" s="3"/>
    </row>
    <row r="1856" ht="12.75" customHeight="1">
      <c r="A1856" s="294"/>
      <c r="B1856" s="294"/>
      <c r="C1856" s="3"/>
      <c r="D1856" s="3"/>
      <c r="E1856" s="3"/>
      <c r="F1856" s="3"/>
      <c r="G1856" s="3"/>
      <c r="H1856" s="193"/>
      <c r="I1856" s="163"/>
      <c r="J1856" s="3"/>
      <c r="K1856" s="5"/>
      <c r="L1856" s="6"/>
      <c r="M1856" s="6"/>
      <c r="N1856" s="232"/>
      <c r="O1856" s="285"/>
      <c r="P1856" s="6"/>
      <c r="Q1856" s="6"/>
      <c r="R1856" s="6"/>
      <c r="S1856" s="6"/>
      <c r="T1856" s="6"/>
      <c r="U1856" s="6"/>
      <c r="V1856" s="6"/>
      <c r="W1856" s="6"/>
      <c r="X1856" s="6"/>
      <c r="Y1856" s="6"/>
      <c r="Z1856" s="298"/>
      <c r="AA1856" s="6"/>
      <c r="AB1856" s="6"/>
      <c r="AC1856" s="6"/>
      <c r="AD1856" s="6"/>
      <c r="AE1856" s="6"/>
      <c r="AF1856" s="6"/>
      <c r="AG1856" s="6"/>
      <c r="AH1856" s="6"/>
      <c r="AI1856" s="6"/>
      <c r="AJ1856" s="6"/>
      <c r="AK1856" s="6"/>
      <c r="AL1856" s="6"/>
      <c r="AM1856" s="6"/>
      <c r="AN1856" s="298"/>
      <c r="AO1856" s="6"/>
      <c r="AP1856" s="3"/>
      <c r="AQ1856" s="3"/>
      <c r="AR1856" s="3"/>
      <c r="AS1856" s="3"/>
      <c r="AT1856" s="3"/>
      <c r="AU1856" s="3"/>
      <c r="AV1856" s="3"/>
      <c r="AW1856" s="3"/>
      <c r="AX1856" s="3"/>
      <c r="AY1856" s="3"/>
      <c r="AZ1856" s="3"/>
      <c r="BA1856" s="3"/>
      <c r="BB1856" s="3"/>
      <c r="BC1856" s="3"/>
      <c r="BD1856" s="3"/>
      <c r="BE1856" s="3"/>
      <c r="BF1856" s="3"/>
      <c r="BG1856" s="3"/>
      <c r="BH1856" s="3"/>
      <c r="BI1856" s="3"/>
    </row>
    <row r="1857" ht="12.75" customHeight="1">
      <c r="A1857" s="294"/>
      <c r="B1857" s="294"/>
      <c r="C1857" s="3"/>
      <c r="D1857" s="3"/>
      <c r="E1857" s="3"/>
      <c r="F1857" s="3"/>
      <c r="G1857" s="3"/>
      <c r="H1857" s="193"/>
      <c r="I1857" s="163"/>
      <c r="J1857" s="3"/>
      <c r="K1857" s="5"/>
      <c r="L1857" s="6"/>
      <c r="M1857" s="6"/>
      <c r="N1857" s="232"/>
      <c r="O1857" s="285"/>
      <c r="P1857" s="6"/>
      <c r="Q1857" s="6"/>
      <c r="R1857" s="6"/>
      <c r="S1857" s="6"/>
      <c r="T1857" s="6"/>
      <c r="U1857" s="6"/>
      <c r="V1857" s="6"/>
      <c r="W1857" s="6"/>
      <c r="X1857" s="6"/>
      <c r="Y1857" s="6"/>
      <c r="Z1857" s="298"/>
      <c r="AA1857" s="6"/>
      <c r="AB1857" s="6"/>
      <c r="AC1857" s="6"/>
      <c r="AD1857" s="6"/>
      <c r="AE1857" s="6"/>
      <c r="AF1857" s="6"/>
      <c r="AG1857" s="6"/>
      <c r="AH1857" s="6"/>
      <c r="AI1857" s="6"/>
      <c r="AJ1857" s="6"/>
      <c r="AK1857" s="6"/>
      <c r="AL1857" s="6"/>
      <c r="AM1857" s="6"/>
      <c r="AN1857" s="298"/>
      <c r="AO1857" s="6"/>
      <c r="AP1857" s="3"/>
      <c r="AQ1857" s="3"/>
      <c r="AR1857" s="3"/>
      <c r="AS1857" s="3"/>
      <c r="AT1857" s="3"/>
      <c r="AU1857" s="3"/>
      <c r="AV1857" s="3"/>
      <c r="AW1857" s="3"/>
      <c r="AX1857" s="3"/>
      <c r="AY1857" s="3"/>
      <c r="AZ1857" s="3"/>
      <c r="BA1857" s="3"/>
      <c r="BB1857" s="3"/>
      <c r="BC1857" s="3"/>
      <c r="BD1857" s="3"/>
      <c r="BE1857" s="3"/>
      <c r="BF1857" s="3"/>
      <c r="BG1857" s="3"/>
      <c r="BH1857" s="3"/>
      <c r="BI1857" s="3"/>
    </row>
    <row r="1858" ht="12.75" customHeight="1">
      <c r="A1858" s="294"/>
      <c r="B1858" s="294"/>
      <c r="C1858" s="3"/>
      <c r="D1858" s="3"/>
      <c r="E1858" s="3"/>
      <c r="F1858" s="3"/>
      <c r="G1858" s="3"/>
      <c r="H1858" s="193"/>
      <c r="I1858" s="163"/>
      <c r="J1858" s="3"/>
      <c r="K1858" s="5"/>
      <c r="L1858" s="6"/>
      <c r="M1858" s="6"/>
      <c r="N1858" s="232"/>
      <c r="O1858" s="285"/>
      <c r="P1858" s="6"/>
      <c r="Q1858" s="6"/>
      <c r="R1858" s="6"/>
      <c r="S1858" s="6"/>
      <c r="T1858" s="6"/>
      <c r="U1858" s="6"/>
      <c r="V1858" s="6"/>
      <c r="W1858" s="6"/>
      <c r="X1858" s="6"/>
      <c r="Y1858" s="6"/>
      <c r="Z1858" s="298"/>
      <c r="AA1858" s="6"/>
      <c r="AB1858" s="6"/>
      <c r="AC1858" s="6"/>
      <c r="AD1858" s="6"/>
      <c r="AE1858" s="6"/>
      <c r="AF1858" s="6"/>
      <c r="AG1858" s="6"/>
      <c r="AH1858" s="6"/>
      <c r="AI1858" s="6"/>
      <c r="AJ1858" s="6"/>
      <c r="AK1858" s="6"/>
      <c r="AL1858" s="6"/>
      <c r="AM1858" s="6"/>
      <c r="AN1858" s="298"/>
      <c r="AO1858" s="6"/>
      <c r="AP1858" s="3"/>
      <c r="AQ1858" s="3"/>
      <c r="AR1858" s="3"/>
      <c r="AS1858" s="3"/>
      <c r="AT1858" s="3"/>
      <c r="AU1858" s="3"/>
      <c r="AV1858" s="3"/>
      <c r="AW1858" s="3"/>
      <c r="AX1858" s="3"/>
      <c r="AY1858" s="3"/>
      <c r="AZ1858" s="3"/>
      <c r="BA1858" s="3"/>
      <c r="BB1858" s="3"/>
      <c r="BC1858" s="3"/>
      <c r="BD1858" s="3"/>
      <c r="BE1858" s="3"/>
      <c r="BF1858" s="3"/>
      <c r="BG1858" s="3"/>
      <c r="BH1858" s="3"/>
      <c r="BI1858" s="3"/>
    </row>
    <row r="1859" ht="12.75" customHeight="1">
      <c r="A1859" s="294"/>
      <c r="B1859" s="294"/>
      <c r="C1859" s="3"/>
      <c r="D1859" s="3"/>
      <c r="E1859" s="3"/>
      <c r="F1859" s="3"/>
      <c r="G1859" s="3"/>
      <c r="H1859" s="193"/>
      <c r="I1859" s="163"/>
      <c r="J1859" s="3"/>
      <c r="K1859" s="5"/>
      <c r="L1859" s="6"/>
      <c r="M1859" s="6"/>
      <c r="N1859" s="232"/>
      <c r="O1859" s="285"/>
      <c r="P1859" s="6"/>
      <c r="Q1859" s="6"/>
      <c r="R1859" s="6"/>
      <c r="S1859" s="6"/>
      <c r="T1859" s="6"/>
      <c r="U1859" s="6"/>
      <c r="V1859" s="6"/>
      <c r="W1859" s="6"/>
      <c r="X1859" s="6"/>
      <c r="Y1859" s="6"/>
      <c r="Z1859" s="298"/>
      <c r="AA1859" s="6"/>
      <c r="AB1859" s="6"/>
      <c r="AC1859" s="6"/>
      <c r="AD1859" s="6"/>
      <c r="AE1859" s="6"/>
      <c r="AF1859" s="6"/>
      <c r="AG1859" s="6"/>
      <c r="AH1859" s="6"/>
      <c r="AI1859" s="6"/>
      <c r="AJ1859" s="6"/>
      <c r="AK1859" s="6"/>
      <c r="AL1859" s="6"/>
      <c r="AM1859" s="6"/>
      <c r="AN1859" s="298"/>
      <c r="AO1859" s="6"/>
      <c r="AP1859" s="3"/>
      <c r="AQ1859" s="3"/>
      <c r="AR1859" s="3"/>
      <c r="AS1859" s="3"/>
      <c r="AT1859" s="3"/>
      <c r="AU1859" s="3"/>
      <c r="AV1859" s="3"/>
      <c r="AW1859" s="3"/>
      <c r="AX1859" s="3"/>
      <c r="AY1859" s="3"/>
      <c r="AZ1859" s="3"/>
      <c r="BA1859" s="3"/>
      <c r="BB1859" s="3"/>
      <c r="BC1859" s="3"/>
      <c r="BD1859" s="3"/>
      <c r="BE1859" s="3"/>
      <c r="BF1859" s="3"/>
      <c r="BG1859" s="3"/>
      <c r="BH1859" s="3"/>
      <c r="BI1859" s="3"/>
    </row>
    <row r="1860" ht="12.75" customHeight="1">
      <c r="A1860" s="294"/>
      <c r="B1860" s="294"/>
      <c r="C1860" s="3"/>
      <c r="D1860" s="3"/>
      <c r="E1860" s="3"/>
      <c r="F1860" s="3"/>
      <c r="G1860" s="3"/>
      <c r="H1860" s="193"/>
      <c r="I1860" s="163"/>
      <c r="J1860" s="3"/>
      <c r="K1860" s="5"/>
      <c r="L1860" s="6"/>
      <c r="M1860" s="6"/>
      <c r="N1860" s="232"/>
      <c r="O1860" s="285"/>
      <c r="P1860" s="6"/>
      <c r="Q1860" s="6"/>
      <c r="R1860" s="6"/>
      <c r="S1860" s="6"/>
      <c r="T1860" s="6"/>
      <c r="U1860" s="6"/>
      <c r="V1860" s="6"/>
      <c r="W1860" s="6"/>
      <c r="X1860" s="6"/>
      <c r="Y1860" s="6"/>
      <c r="Z1860" s="298"/>
      <c r="AA1860" s="6"/>
      <c r="AB1860" s="6"/>
      <c r="AC1860" s="6"/>
      <c r="AD1860" s="6"/>
      <c r="AE1860" s="6"/>
      <c r="AF1860" s="6"/>
      <c r="AG1860" s="6"/>
      <c r="AH1860" s="6"/>
      <c r="AI1860" s="6"/>
      <c r="AJ1860" s="6"/>
      <c r="AK1860" s="6"/>
      <c r="AL1860" s="6"/>
      <c r="AM1860" s="6"/>
      <c r="AN1860" s="298"/>
      <c r="AO1860" s="6"/>
      <c r="AP1860" s="3"/>
      <c r="AQ1860" s="3"/>
      <c r="AR1860" s="3"/>
      <c r="AS1860" s="3"/>
      <c r="AT1860" s="3"/>
      <c r="AU1860" s="3"/>
      <c r="AV1860" s="3"/>
      <c r="AW1860" s="3"/>
      <c r="AX1860" s="3"/>
      <c r="AY1860" s="3"/>
      <c r="AZ1860" s="3"/>
      <c r="BA1860" s="3"/>
      <c r="BB1860" s="3"/>
      <c r="BC1860" s="3"/>
      <c r="BD1860" s="3"/>
      <c r="BE1860" s="3"/>
      <c r="BF1860" s="3"/>
      <c r="BG1860" s="3"/>
      <c r="BH1860" s="3"/>
      <c r="BI1860" s="3"/>
    </row>
    <row r="1861" ht="12.75" customHeight="1">
      <c r="A1861" s="294"/>
      <c r="B1861" s="294"/>
      <c r="C1861" s="3"/>
      <c r="D1861" s="3"/>
      <c r="E1861" s="3"/>
      <c r="F1861" s="3"/>
      <c r="G1861" s="3"/>
      <c r="H1861" s="193"/>
      <c r="I1861" s="163"/>
      <c r="J1861" s="3"/>
      <c r="K1861" s="5"/>
      <c r="L1861" s="6"/>
      <c r="M1861" s="6"/>
      <c r="N1861" s="232"/>
      <c r="O1861" s="285"/>
      <c r="P1861" s="6"/>
      <c r="Q1861" s="6"/>
      <c r="R1861" s="6"/>
      <c r="S1861" s="6"/>
      <c r="T1861" s="6"/>
      <c r="U1861" s="6"/>
      <c r="V1861" s="6"/>
      <c r="W1861" s="6"/>
      <c r="X1861" s="6"/>
      <c r="Y1861" s="6"/>
      <c r="Z1861" s="298"/>
      <c r="AA1861" s="6"/>
      <c r="AB1861" s="6"/>
      <c r="AC1861" s="6"/>
      <c r="AD1861" s="6"/>
      <c r="AE1861" s="6"/>
      <c r="AF1861" s="6"/>
      <c r="AG1861" s="6"/>
      <c r="AH1861" s="6"/>
      <c r="AI1861" s="6"/>
      <c r="AJ1861" s="6"/>
      <c r="AK1861" s="6"/>
      <c r="AL1861" s="6"/>
      <c r="AM1861" s="6"/>
      <c r="AN1861" s="298"/>
      <c r="AO1861" s="6"/>
      <c r="AP1861" s="3"/>
      <c r="AQ1861" s="3"/>
      <c r="AR1861" s="3"/>
      <c r="AS1861" s="3"/>
      <c r="AT1861" s="3"/>
      <c r="AU1861" s="3"/>
      <c r="AV1861" s="3"/>
      <c r="AW1861" s="3"/>
      <c r="AX1861" s="3"/>
      <c r="AY1861" s="3"/>
      <c r="AZ1861" s="3"/>
      <c r="BA1861" s="3"/>
      <c r="BB1861" s="3"/>
      <c r="BC1861" s="3"/>
      <c r="BD1861" s="3"/>
      <c r="BE1861" s="3"/>
      <c r="BF1861" s="3"/>
      <c r="BG1861" s="3"/>
      <c r="BH1861" s="3"/>
      <c r="BI1861" s="3"/>
    </row>
    <row r="1862" ht="12.75" customHeight="1">
      <c r="A1862" s="294"/>
      <c r="B1862" s="294"/>
      <c r="C1862" s="3"/>
      <c r="D1862" s="3"/>
      <c r="E1862" s="3"/>
      <c r="F1862" s="3"/>
      <c r="G1862" s="3"/>
      <c r="H1862" s="193"/>
      <c r="I1862" s="163"/>
      <c r="J1862" s="3"/>
      <c r="K1862" s="5"/>
      <c r="L1862" s="6"/>
      <c r="M1862" s="6"/>
      <c r="N1862" s="232"/>
      <c r="O1862" s="285"/>
      <c r="P1862" s="6"/>
      <c r="Q1862" s="6"/>
      <c r="R1862" s="6"/>
      <c r="S1862" s="6"/>
      <c r="T1862" s="6"/>
      <c r="U1862" s="6"/>
      <c r="V1862" s="6"/>
      <c r="W1862" s="6"/>
      <c r="X1862" s="6"/>
      <c r="Y1862" s="6"/>
      <c r="Z1862" s="298"/>
      <c r="AA1862" s="6"/>
      <c r="AB1862" s="6"/>
      <c r="AC1862" s="6"/>
      <c r="AD1862" s="6"/>
      <c r="AE1862" s="6"/>
      <c r="AF1862" s="6"/>
      <c r="AG1862" s="6"/>
      <c r="AH1862" s="6"/>
      <c r="AI1862" s="6"/>
      <c r="AJ1862" s="6"/>
      <c r="AK1862" s="6"/>
      <c r="AL1862" s="6"/>
      <c r="AM1862" s="6"/>
      <c r="AN1862" s="298"/>
      <c r="AO1862" s="6"/>
      <c r="AP1862" s="3"/>
      <c r="AQ1862" s="3"/>
      <c r="AR1862" s="3"/>
      <c r="AS1862" s="3"/>
      <c r="AT1862" s="3"/>
      <c r="AU1862" s="3"/>
      <c r="AV1862" s="3"/>
      <c r="AW1862" s="3"/>
      <c r="AX1862" s="3"/>
      <c r="AY1862" s="3"/>
      <c r="AZ1862" s="3"/>
      <c r="BA1862" s="3"/>
      <c r="BB1862" s="3"/>
      <c r="BC1862" s="3"/>
      <c r="BD1862" s="3"/>
      <c r="BE1862" s="3"/>
      <c r="BF1862" s="3"/>
      <c r="BG1862" s="3"/>
      <c r="BH1862" s="3"/>
      <c r="BI1862" s="3"/>
    </row>
    <row r="1863" ht="12.75" customHeight="1">
      <c r="A1863" s="294"/>
      <c r="B1863" s="294"/>
      <c r="C1863" s="3"/>
      <c r="D1863" s="3"/>
      <c r="E1863" s="3"/>
      <c r="F1863" s="3"/>
      <c r="G1863" s="3"/>
      <c r="H1863" s="193"/>
      <c r="I1863" s="163"/>
      <c r="J1863" s="3"/>
      <c r="K1863" s="5"/>
      <c r="L1863" s="6"/>
      <c r="M1863" s="6"/>
      <c r="N1863" s="232"/>
      <c r="O1863" s="285"/>
      <c r="P1863" s="6"/>
      <c r="Q1863" s="6"/>
      <c r="R1863" s="6"/>
      <c r="S1863" s="6"/>
      <c r="T1863" s="6"/>
      <c r="U1863" s="6"/>
      <c r="V1863" s="6"/>
      <c r="W1863" s="6"/>
      <c r="X1863" s="6"/>
      <c r="Y1863" s="6"/>
      <c r="Z1863" s="298"/>
      <c r="AA1863" s="6"/>
      <c r="AB1863" s="6"/>
      <c r="AC1863" s="6"/>
      <c r="AD1863" s="6"/>
      <c r="AE1863" s="6"/>
      <c r="AF1863" s="6"/>
      <c r="AG1863" s="6"/>
      <c r="AH1863" s="6"/>
      <c r="AI1863" s="6"/>
      <c r="AJ1863" s="6"/>
      <c r="AK1863" s="6"/>
      <c r="AL1863" s="6"/>
      <c r="AM1863" s="6"/>
      <c r="AN1863" s="298"/>
      <c r="AO1863" s="6"/>
      <c r="AP1863" s="3"/>
      <c r="AQ1863" s="3"/>
      <c r="AR1863" s="3"/>
      <c r="AS1863" s="3"/>
      <c r="AT1863" s="3"/>
      <c r="AU1863" s="3"/>
      <c r="AV1863" s="3"/>
      <c r="AW1863" s="3"/>
      <c r="AX1863" s="3"/>
      <c r="AY1863" s="3"/>
      <c r="AZ1863" s="3"/>
      <c r="BA1863" s="3"/>
      <c r="BB1863" s="3"/>
      <c r="BC1863" s="3"/>
      <c r="BD1863" s="3"/>
      <c r="BE1863" s="3"/>
      <c r="BF1863" s="3"/>
      <c r="BG1863" s="3"/>
      <c r="BH1863" s="3"/>
      <c r="BI1863" s="3"/>
    </row>
    <row r="1864" ht="12.75" customHeight="1">
      <c r="A1864" s="294"/>
      <c r="B1864" s="294"/>
      <c r="C1864" s="3"/>
      <c r="D1864" s="3"/>
      <c r="E1864" s="3"/>
      <c r="F1864" s="3"/>
      <c r="G1864" s="3"/>
      <c r="H1864" s="193"/>
      <c r="I1864" s="163"/>
      <c r="J1864" s="3"/>
      <c r="K1864" s="5"/>
      <c r="L1864" s="6"/>
      <c r="M1864" s="6"/>
      <c r="N1864" s="232"/>
      <c r="O1864" s="285"/>
      <c r="P1864" s="6"/>
      <c r="Q1864" s="6"/>
      <c r="R1864" s="6"/>
      <c r="S1864" s="6"/>
      <c r="T1864" s="6"/>
      <c r="U1864" s="6"/>
      <c r="V1864" s="6"/>
      <c r="W1864" s="6"/>
      <c r="X1864" s="6"/>
      <c r="Y1864" s="6"/>
      <c r="Z1864" s="298"/>
      <c r="AA1864" s="6"/>
      <c r="AB1864" s="6"/>
      <c r="AC1864" s="6"/>
      <c r="AD1864" s="6"/>
      <c r="AE1864" s="6"/>
      <c r="AF1864" s="6"/>
      <c r="AG1864" s="6"/>
      <c r="AH1864" s="6"/>
      <c r="AI1864" s="6"/>
      <c r="AJ1864" s="6"/>
      <c r="AK1864" s="6"/>
      <c r="AL1864" s="6"/>
      <c r="AM1864" s="6"/>
      <c r="AN1864" s="298"/>
      <c r="AO1864" s="6"/>
      <c r="AP1864" s="3"/>
      <c r="AQ1864" s="3"/>
      <c r="AR1864" s="3"/>
      <c r="AS1864" s="3"/>
      <c r="AT1864" s="3"/>
      <c r="AU1864" s="3"/>
      <c r="AV1864" s="3"/>
      <c r="AW1864" s="3"/>
      <c r="AX1864" s="3"/>
      <c r="AY1864" s="3"/>
      <c r="AZ1864" s="3"/>
      <c r="BA1864" s="3"/>
      <c r="BB1864" s="3"/>
      <c r="BC1864" s="3"/>
      <c r="BD1864" s="3"/>
      <c r="BE1864" s="3"/>
      <c r="BF1864" s="3"/>
      <c r="BG1864" s="3"/>
      <c r="BH1864" s="3"/>
      <c r="BI1864" s="3"/>
    </row>
    <row r="1865" ht="12.75" customHeight="1">
      <c r="A1865" s="294"/>
      <c r="B1865" s="294"/>
      <c r="C1865" s="3"/>
      <c r="D1865" s="3"/>
      <c r="E1865" s="3"/>
      <c r="F1865" s="3"/>
      <c r="G1865" s="3"/>
      <c r="H1865" s="193"/>
      <c r="I1865" s="163"/>
      <c r="J1865" s="3"/>
      <c r="K1865" s="5"/>
      <c r="L1865" s="6"/>
      <c r="M1865" s="6"/>
      <c r="N1865" s="232"/>
      <c r="O1865" s="285"/>
      <c r="P1865" s="6"/>
      <c r="Q1865" s="6"/>
      <c r="R1865" s="6"/>
      <c r="S1865" s="6"/>
      <c r="T1865" s="6"/>
      <c r="U1865" s="6"/>
      <c r="V1865" s="6"/>
      <c r="W1865" s="6"/>
      <c r="X1865" s="6"/>
      <c r="Y1865" s="6"/>
      <c r="Z1865" s="298"/>
      <c r="AA1865" s="6"/>
      <c r="AB1865" s="6"/>
      <c r="AC1865" s="6"/>
      <c r="AD1865" s="6"/>
      <c r="AE1865" s="6"/>
      <c r="AF1865" s="6"/>
      <c r="AG1865" s="6"/>
      <c r="AH1865" s="6"/>
      <c r="AI1865" s="6"/>
      <c r="AJ1865" s="6"/>
      <c r="AK1865" s="6"/>
      <c r="AL1865" s="6"/>
      <c r="AM1865" s="6"/>
      <c r="AN1865" s="298"/>
      <c r="AO1865" s="6"/>
      <c r="AP1865" s="3"/>
      <c r="AQ1865" s="3"/>
      <c r="AR1865" s="3"/>
      <c r="AS1865" s="3"/>
      <c r="AT1865" s="3"/>
      <c r="AU1865" s="3"/>
      <c r="AV1865" s="3"/>
      <c r="AW1865" s="3"/>
      <c r="AX1865" s="3"/>
      <c r="AY1865" s="3"/>
      <c r="AZ1865" s="3"/>
      <c r="BA1865" s="3"/>
      <c r="BB1865" s="3"/>
      <c r="BC1865" s="3"/>
      <c r="BD1865" s="3"/>
      <c r="BE1865" s="3"/>
      <c r="BF1865" s="3"/>
      <c r="BG1865" s="3"/>
      <c r="BH1865" s="3"/>
      <c r="BI1865" s="3"/>
    </row>
    <row r="1866" ht="12.75" customHeight="1">
      <c r="A1866" s="294"/>
      <c r="B1866" s="294"/>
      <c r="C1866" s="3"/>
      <c r="D1866" s="3"/>
      <c r="E1866" s="3"/>
      <c r="F1866" s="3"/>
      <c r="G1866" s="3"/>
      <c r="H1866" s="193"/>
      <c r="I1866" s="163"/>
      <c r="J1866" s="3"/>
      <c r="K1866" s="5"/>
      <c r="L1866" s="6"/>
      <c r="M1866" s="6"/>
      <c r="N1866" s="232"/>
      <c r="O1866" s="285"/>
      <c r="P1866" s="6"/>
      <c r="Q1866" s="6"/>
      <c r="R1866" s="6"/>
      <c r="S1866" s="6"/>
      <c r="T1866" s="6"/>
      <c r="U1866" s="6"/>
      <c r="V1866" s="6"/>
      <c r="W1866" s="6"/>
      <c r="X1866" s="6"/>
      <c r="Y1866" s="6"/>
      <c r="Z1866" s="298"/>
      <c r="AA1866" s="6"/>
      <c r="AB1866" s="6"/>
      <c r="AC1866" s="6"/>
      <c r="AD1866" s="6"/>
      <c r="AE1866" s="6"/>
      <c r="AF1866" s="6"/>
      <c r="AG1866" s="6"/>
      <c r="AH1866" s="6"/>
      <c r="AI1866" s="6"/>
      <c r="AJ1866" s="6"/>
      <c r="AK1866" s="6"/>
      <c r="AL1866" s="6"/>
      <c r="AM1866" s="6"/>
      <c r="AN1866" s="298"/>
      <c r="AO1866" s="6"/>
      <c r="AP1866" s="3"/>
      <c r="AQ1866" s="3"/>
      <c r="AR1866" s="3"/>
      <c r="AS1866" s="3"/>
      <c r="AT1866" s="3"/>
      <c r="AU1866" s="3"/>
      <c r="AV1866" s="3"/>
      <c r="AW1866" s="3"/>
      <c r="AX1866" s="3"/>
      <c r="AY1866" s="3"/>
      <c r="AZ1866" s="3"/>
      <c r="BA1866" s="3"/>
      <c r="BB1866" s="3"/>
      <c r="BC1866" s="3"/>
      <c r="BD1866" s="3"/>
      <c r="BE1866" s="3"/>
      <c r="BF1866" s="3"/>
      <c r="BG1866" s="3"/>
      <c r="BH1866" s="3"/>
      <c r="BI1866" s="3"/>
    </row>
    <row r="1867" ht="12.75" customHeight="1">
      <c r="A1867" s="294"/>
      <c r="B1867" s="294"/>
      <c r="C1867" s="3"/>
      <c r="D1867" s="3"/>
      <c r="E1867" s="3"/>
      <c r="F1867" s="3"/>
      <c r="G1867" s="3"/>
      <c r="H1867" s="193"/>
      <c r="I1867" s="163"/>
      <c r="J1867" s="3"/>
      <c r="K1867" s="5"/>
      <c r="L1867" s="6"/>
      <c r="M1867" s="6"/>
      <c r="N1867" s="232"/>
      <c r="O1867" s="285"/>
      <c r="P1867" s="6"/>
      <c r="Q1867" s="6"/>
      <c r="R1867" s="6"/>
      <c r="S1867" s="6"/>
      <c r="T1867" s="6"/>
      <c r="U1867" s="6"/>
      <c r="V1867" s="6"/>
      <c r="W1867" s="6"/>
      <c r="X1867" s="6"/>
      <c r="Y1867" s="6"/>
      <c r="Z1867" s="298"/>
      <c r="AA1867" s="6"/>
      <c r="AB1867" s="6"/>
      <c r="AC1867" s="6"/>
      <c r="AD1867" s="6"/>
      <c r="AE1867" s="6"/>
      <c r="AF1867" s="6"/>
      <c r="AG1867" s="6"/>
      <c r="AH1867" s="6"/>
      <c r="AI1867" s="6"/>
      <c r="AJ1867" s="6"/>
      <c r="AK1867" s="6"/>
      <c r="AL1867" s="6"/>
      <c r="AM1867" s="6"/>
      <c r="AN1867" s="298"/>
      <c r="AO1867" s="6"/>
      <c r="AP1867" s="3"/>
      <c r="AQ1867" s="3"/>
      <c r="AR1867" s="3"/>
      <c r="AS1867" s="3"/>
      <c r="AT1867" s="3"/>
      <c r="AU1867" s="3"/>
      <c r="AV1867" s="3"/>
      <c r="AW1867" s="3"/>
      <c r="AX1867" s="3"/>
      <c r="AY1867" s="3"/>
      <c r="AZ1867" s="3"/>
      <c r="BA1867" s="3"/>
      <c r="BB1867" s="3"/>
      <c r="BC1867" s="3"/>
      <c r="BD1867" s="3"/>
      <c r="BE1867" s="3"/>
      <c r="BF1867" s="3"/>
      <c r="BG1867" s="3"/>
      <c r="BH1867" s="3"/>
      <c r="BI1867" s="3"/>
    </row>
    <row r="1868" ht="12.75" customHeight="1">
      <c r="A1868" s="294"/>
      <c r="B1868" s="294"/>
      <c r="C1868" s="3"/>
      <c r="D1868" s="3"/>
      <c r="E1868" s="3"/>
      <c r="F1868" s="3"/>
      <c r="G1868" s="3"/>
      <c r="H1868" s="193"/>
      <c r="I1868" s="163"/>
      <c r="J1868" s="3"/>
      <c r="K1868" s="5"/>
      <c r="L1868" s="6"/>
      <c r="M1868" s="6"/>
      <c r="N1868" s="232"/>
      <c r="O1868" s="285"/>
      <c r="P1868" s="6"/>
      <c r="Q1868" s="6"/>
      <c r="R1868" s="6"/>
      <c r="S1868" s="6"/>
      <c r="T1868" s="6"/>
      <c r="U1868" s="6"/>
      <c r="V1868" s="6"/>
      <c r="W1868" s="6"/>
      <c r="X1868" s="6"/>
      <c r="Y1868" s="6"/>
      <c r="Z1868" s="298"/>
      <c r="AA1868" s="6"/>
      <c r="AB1868" s="6"/>
      <c r="AC1868" s="6"/>
      <c r="AD1868" s="6"/>
      <c r="AE1868" s="6"/>
      <c r="AF1868" s="6"/>
      <c r="AG1868" s="6"/>
      <c r="AH1868" s="6"/>
      <c r="AI1868" s="6"/>
      <c r="AJ1868" s="6"/>
      <c r="AK1868" s="6"/>
      <c r="AL1868" s="6"/>
      <c r="AM1868" s="6"/>
      <c r="AN1868" s="298"/>
      <c r="AO1868" s="6"/>
      <c r="AP1868" s="3"/>
      <c r="AQ1868" s="3"/>
      <c r="AR1868" s="3"/>
      <c r="AS1868" s="3"/>
      <c r="AT1868" s="3"/>
      <c r="AU1868" s="3"/>
      <c r="AV1868" s="3"/>
      <c r="AW1868" s="3"/>
      <c r="AX1868" s="3"/>
      <c r="AY1868" s="3"/>
      <c r="AZ1868" s="3"/>
      <c r="BA1868" s="3"/>
      <c r="BB1868" s="3"/>
      <c r="BC1868" s="3"/>
      <c r="BD1868" s="3"/>
      <c r="BE1868" s="3"/>
      <c r="BF1868" s="3"/>
      <c r="BG1868" s="3"/>
      <c r="BH1868" s="3"/>
      <c r="BI1868" s="3"/>
    </row>
    <row r="1869" ht="12.75" customHeight="1">
      <c r="A1869" s="294"/>
      <c r="B1869" s="294"/>
      <c r="C1869" s="3"/>
      <c r="D1869" s="3"/>
      <c r="E1869" s="3"/>
      <c r="F1869" s="3"/>
      <c r="G1869" s="3"/>
      <c r="H1869" s="193"/>
      <c r="I1869" s="163"/>
      <c r="J1869" s="3"/>
      <c r="K1869" s="5"/>
      <c r="L1869" s="6"/>
      <c r="M1869" s="6"/>
      <c r="N1869" s="232"/>
      <c r="O1869" s="285"/>
      <c r="P1869" s="6"/>
      <c r="Q1869" s="6"/>
      <c r="R1869" s="6"/>
      <c r="S1869" s="6"/>
      <c r="T1869" s="6"/>
      <c r="U1869" s="6"/>
      <c r="V1869" s="6"/>
      <c r="W1869" s="6"/>
      <c r="X1869" s="6"/>
      <c r="Y1869" s="6"/>
      <c r="Z1869" s="298"/>
      <c r="AA1869" s="6"/>
      <c r="AB1869" s="6"/>
      <c r="AC1869" s="6"/>
      <c r="AD1869" s="6"/>
      <c r="AE1869" s="6"/>
      <c r="AF1869" s="6"/>
      <c r="AG1869" s="6"/>
      <c r="AH1869" s="6"/>
      <c r="AI1869" s="6"/>
      <c r="AJ1869" s="6"/>
      <c r="AK1869" s="6"/>
      <c r="AL1869" s="6"/>
      <c r="AM1869" s="6"/>
      <c r="AN1869" s="298"/>
      <c r="AO1869" s="6"/>
      <c r="AP1869" s="3"/>
      <c r="AQ1869" s="3"/>
      <c r="AR1869" s="3"/>
      <c r="AS1869" s="3"/>
      <c r="AT1869" s="3"/>
      <c r="AU1869" s="3"/>
      <c r="AV1869" s="3"/>
      <c r="AW1869" s="3"/>
      <c r="AX1869" s="3"/>
      <c r="AY1869" s="3"/>
      <c r="AZ1869" s="3"/>
      <c r="BA1869" s="3"/>
      <c r="BB1869" s="3"/>
      <c r="BC1869" s="3"/>
      <c r="BD1869" s="3"/>
      <c r="BE1869" s="3"/>
      <c r="BF1869" s="3"/>
      <c r="BG1869" s="3"/>
      <c r="BH1869" s="3"/>
      <c r="BI1869" s="3"/>
    </row>
    <row r="1870" ht="12.75" customHeight="1">
      <c r="A1870" s="294"/>
      <c r="B1870" s="294"/>
      <c r="C1870" s="3"/>
      <c r="D1870" s="3"/>
      <c r="E1870" s="3"/>
      <c r="F1870" s="3"/>
      <c r="G1870" s="3"/>
      <c r="H1870" s="193"/>
      <c r="I1870" s="163"/>
      <c r="J1870" s="3"/>
      <c r="K1870" s="5"/>
      <c r="L1870" s="6"/>
      <c r="M1870" s="6"/>
      <c r="N1870" s="232"/>
      <c r="O1870" s="285"/>
      <c r="P1870" s="6"/>
      <c r="Q1870" s="6"/>
      <c r="R1870" s="6"/>
      <c r="S1870" s="6"/>
      <c r="T1870" s="6"/>
      <c r="U1870" s="6"/>
      <c r="V1870" s="6"/>
      <c r="W1870" s="6"/>
      <c r="X1870" s="6"/>
      <c r="Y1870" s="6"/>
      <c r="Z1870" s="298"/>
      <c r="AA1870" s="6"/>
      <c r="AB1870" s="6"/>
      <c r="AC1870" s="6"/>
      <c r="AD1870" s="6"/>
      <c r="AE1870" s="6"/>
      <c r="AF1870" s="6"/>
      <c r="AG1870" s="6"/>
      <c r="AH1870" s="6"/>
      <c r="AI1870" s="6"/>
      <c r="AJ1870" s="6"/>
      <c r="AK1870" s="6"/>
      <c r="AL1870" s="6"/>
      <c r="AM1870" s="6"/>
      <c r="AN1870" s="298"/>
      <c r="AO1870" s="6"/>
      <c r="AP1870" s="3"/>
      <c r="AQ1870" s="3"/>
      <c r="AR1870" s="3"/>
      <c r="AS1870" s="3"/>
      <c r="AT1870" s="3"/>
      <c r="AU1870" s="3"/>
      <c r="AV1870" s="3"/>
      <c r="AW1870" s="3"/>
      <c r="AX1870" s="3"/>
      <c r="AY1870" s="3"/>
      <c r="AZ1870" s="3"/>
      <c r="BA1870" s="3"/>
      <c r="BB1870" s="3"/>
      <c r="BC1870" s="3"/>
      <c r="BD1870" s="3"/>
      <c r="BE1870" s="3"/>
      <c r="BF1870" s="3"/>
      <c r="BG1870" s="3"/>
      <c r="BH1870" s="3"/>
      <c r="BI1870" s="3"/>
    </row>
    <row r="1871" ht="12.75" customHeight="1">
      <c r="A1871" s="294"/>
      <c r="B1871" s="294"/>
      <c r="C1871" s="3"/>
      <c r="D1871" s="3"/>
      <c r="E1871" s="3"/>
      <c r="F1871" s="3"/>
      <c r="G1871" s="3"/>
      <c r="H1871" s="193"/>
      <c r="I1871" s="163"/>
      <c r="J1871" s="3"/>
      <c r="K1871" s="5"/>
      <c r="L1871" s="6"/>
      <c r="M1871" s="6"/>
      <c r="N1871" s="232"/>
      <c r="O1871" s="285"/>
      <c r="P1871" s="6"/>
      <c r="Q1871" s="6"/>
      <c r="R1871" s="6"/>
      <c r="S1871" s="6"/>
      <c r="T1871" s="6"/>
      <c r="U1871" s="6"/>
      <c r="V1871" s="6"/>
      <c r="W1871" s="6"/>
      <c r="X1871" s="6"/>
      <c r="Y1871" s="6"/>
      <c r="Z1871" s="298"/>
      <c r="AA1871" s="6"/>
      <c r="AB1871" s="6"/>
      <c r="AC1871" s="6"/>
      <c r="AD1871" s="6"/>
      <c r="AE1871" s="6"/>
      <c r="AF1871" s="6"/>
      <c r="AG1871" s="6"/>
      <c r="AH1871" s="6"/>
      <c r="AI1871" s="6"/>
      <c r="AJ1871" s="6"/>
      <c r="AK1871" s="6"/>
      <c r="AL1871" s="6"/>
      <c r="AM1871" s="6"/>
      <c r="AN1871" s="298"/>
      <c r="AO1871" s="6"/>
      <c r="AP1871" s="3"/>
      <c r="AQ1871" s="3"/>
      <c r="AR1871" s="3"/>
      <c r="AS1871" s="3"/>
      <c r="AT1871" s="3"/>
      <c r="AU1871" s="3"/>
      <c r="AV1871" s="3"/>
      <c r="AW1871" s="3"/>
      <c r="AX1871" s="3"/>
      <c r="AY1871" s="3"/>
      <c r="AZ1871" s="3"/>
      <c r="BA1871" s="3"/>
      <c r="BB1871" s="3"/>
      <c r="BC1871" s="3"/>
      <c r="BD1871" s="3"/>
      <c r="BE1871" s="3"/>
      <c r="BF1871" s="3"/>
      <c r="BG1871" s="3"/>
      <c r="BH1871" s="3"/>
      <c r="BI1871" s="3"/>
    </row>
    <row r="1872" ht="12.75" customHeight="1">
      <c r="A1872" s="294"/>
      <c r="B1872" s="294"/>
      <c r="C1872" s="3"/>
      <c r="D1872" s="3"/>
      <c r="E1872" s="3"/>
      <c r="F1872" s="3"/>
      <c r="G1872" s="3"/>
      <c r="H1872" s="193"/>
      <c r="I1872" s="163"/>
      <c r="J1872" s="3"/>
      <c r="K1872" s="5"/>
      <c r="L1872" s="6"/>
      <c r="M1872" s="6"/>
      <c r="N1872" s="232"/>
      <c r="O1872" s="285"/>
      <c r="P1872" s="6"/>
      <c r="Q1872" s="6"/>
      <c r="R1872" s="6"/>
      <c r="S1872" s="6"/>
      <c r="T1872" s="6"/>
      <c r="U1872" s="6"/>
      <c r="V1872" s="6"/>
      <c r="W1872" s="6"/>
      <c r="X1872" s="6"/>
      <c r="Y1872" s="6"/>
      <c r="Z1872" s="298"/>
      <c r="AA1872" s="6"/>
      <c r="AB1872" s="6"/>
      <c r="AC1872" s="6"/>
      <c r="AD1872" s="6"/>
      <c r="AE1872" s="6"/>
      <c r="AF1872" s="6"/>
      <c r="AG1872" s="6"/>
      <c r="AH1872" s="6"/>
      <c r="AI1872" s="6"/>
      <c r="AJ1872" s="6"/>
      <c r="AK1872" s="6"/>
      <c r="AL1872" s="6"/>
      <c r="AM1872" s="6"/>
      <c r="AN1872" s="298"/>
      <c r="AO1872" s="6"/>
      <c r="AP1872" s="3"/>
      <c r="AQ1872" s="3"/>
      <c r="AR1872" s="3"/>
      <c r="AS1872" s="3"/>
      <c r="AT1872" s="3"/>
      <c r="AU1872" s="3"/>
      <c r="AV1872" s="3"/>
      <c r="AW1872" s="3"/>
      <c r="AX1872" s="3"/>
      <c r="AY1872" s="3"/>
      <c r="AZ1872" s="3"/>
      <c r="BA1872" s="3"/>
      <c r="BB1872" s="3"/>
      <c r="BC1872" s="3"/>
      <c r="BD1872" s="3"/>
      <c r="BE1872" s="3"/>
      <c r="BF1872" s="3"/>
      <c r="BG1872" s="3"/>
      <c r="BH1872" s="3"/>
      <c r="BI1872" s="3"/>
    </row>
    <row r="1873" ht="12.75" customHeight="1">
      <c r="A1873" s="294"/>
      <c r="B1873" s="294"/>
      <c r="C1873" s="3"/>
      <c r="D1873" s="3"/>
      <c r="E1873" s="3"/>
      <c r="F1873" s="3"/>
      <c r="G1873" s="3"/>
      <c r="H1873" s="193"/>
      <c r="I1873" s="163"/>
      <c r="J1873" s="3"/>
      <c r="K1873" s="5"/>
      <c r="L1873" s="6"/>
      <c r="M1873" s="6"/>
      <c r="N1873" s="232"/>
      <c r="O1873" s="285"/>
      <c r="P1873" s="6"/>
      <c r="Q1873" s="6"/>
      <c r="R1873" s="6"/>
      <c r="S1873" s="6"/>
      <c r="T1873" s="6"/>
      <c r="U1873" s="6"/>
      <c r="V1873" s="6"/>
      <c r="W1873" s="6"/>
      <c r="X1873" s="6"/>
      <c r="Y1873" s="6"/>
      <c r="Z1873" s="298"/>
      <c r="AA1873" s="6"/>
      <c r="AB1873" s="6"/>
      <c r="AC1873" s="6"/>
      <c r="AD1873" s="6"/>
      <c r="AE1873" s="6"/>
      <c r="AF1873" s="6"/>
      <c r="AG1873" s="6"/>
      <c r="AH1873" s="6"/>
      <c r="AI1873" s="6"/>
      <c r="AJ1873" s="6"/>
      <c r="AK1873" s="6"/>
      <c r="AL1873" s="6"/>
      <c r="AM1873" s="6"/>
      <c r="AN1873" s="298"/>
      <c r="AO1873" s="6"/>
      <c r="AP1873" s="3"/>
      <c r="AQ1873" s="3"/>
      <c r="AR1873" s="3"/>
      <c r="AS1873" s="3"/>
      <c r="AT1873" s="3"/>
      <c r="AU1873" s="3"/>
      <c r="AV1873" s="3"/>
      <c r="AW1873" s="3"/>
      <c r="AX1873" s="3"/>
      <c r="AY1873" s="3"/>
      <c r="AZ1873" s="3"/>
      <c r="BA1873" s="3"/>
      <c r="BB1873" s="3"/>
      <c r="BC1873" s="3"/>
      <c r="BD1873" s="3"/>
      <c r="BE1873" s="3"/>
      <c r="BF1873" s="3"/>
      <c r="BG1873" s="3"/>
      <c r="BH1873" s="3"/>
      <c r="BI1873" s="3"/>
    </row>
    <row r="1874" ht="12.75" customHeight="1">
      <c r="A1874" s="294"/>
      <c r="B1874" s="294"/>
      <c r="C1874" s="3"/>
      <c r="D1874" s="3"/>
      <c r="E1874" s="3"/>
      <c r="F1874" s="3"/>
      <c r="G1874" s="3"/>
      <c r="H1874" s="193"/>
      <c r="I1874" s="163"/>
      <c r="J1874" s="3"/>
      <c r="K1874" s="5"/>
      <c r="L1874" s="6"/>
      <c r="M1874" s="6"/>
      <c r="N1874" s="232"/>
      <c r="O1874" s="285"/>
      <c r="P1874" s="6"/>
      <c r="Q1874" s="6"/>
      <c r="R1874" s="6"/>
      <c r="S1874" s="6"/>
      <c r="T1874" s="6"/>
      <c r="U1874" s="6"/>
      <c r="V1874" s="6"/>
      <c r="W1874" s="6"/>
      <c r="X1874" s="6"/>
      <c r="Y1874" s="6"/>
      <c r="Z1874" s="298"/>
      <c r="AA1874" s="6"/>
      <c r="AB1874" s="6"/>
      <c r="AC1874" s="6"/>
      <c r="AD1874" s="6"/>
      <c r="AE1874" s="6"/>
      <c r="AF1874" s="6"/>
      <c r="AG1874" s="6"/>
      <c r="AH1874" s="6"/>
      <c r="AI1874" s="6"/>
      <c r="AJ1874" s="6"/>
      <c r="AK1874" s="6"/>
      <c r="AL1874" s="6"/>
      <c r="AM1874" s="6"/>
      <c r="AN1874" s="298"/>
      <c r="AO1874" s="6"/>
      <c r="AP1874" s="3"/>
      <c r="AQ1874" s="3"/>
      <c r="AR1874" s="3"/>
      <c r="AS1874" s="3"/>
      <c r="AT1874" s="3"/>
      <c r="AU1874" s="3"/>
      <c r="AV1874" s="3"/>
      <c r="AW1874" s="3"/>
      <c r="AX1874" s="3"/>
      <c r="AY1874" s="3"/>
      <c r="AZ1874" s="3"/>
      <c r="BA1874" s="3"/>
      <c r="BB1874" s="3"/>
      <c r="BC1874" s="3"/>
      <c r="BD1874" s="3"/>
      <c r="BE1874" s="3"/>
      <c r="BF1874" s="3"/>
      <c r="BG1874" s="3"/>
      <c r="BH1874" s="3"/>
      <c r="BI1874" s="3"/>
    </row>
    <row r="1875" ht="12.75" customHeight="1">
      <c r="A1875" s="294"/>
      <c r="B1875" s="294"/>
      <c r="C1875" s="3"/>
      <c r="D1875" s="3"/>
      <c r="E1875" s="3"/>
      <c r="F1875" s="3"/>
      <c r="G1875" s="3"/>
      <c r="H1875" s="193"/>
      <c r="I1875" s="163"/>
      <c r="J1875" s="3"/>
      <c r="K1875" s="5"/>
      <c r="L1875" s="6"/>
      <c r="M1875" s="6"/>
      <c r="N1875" s="232"/>
      <c r="O1875" s="285"/>
      <c r="P1875" s="6"/>
      <c r="Q1875" s="6"/>
      <c r="R1875" s="6"/>
      <c r="S1875" s="6"/>
      <c r="T1875" s="6"/>
      <c r="U1875" s="6"/>
      <c r="V1875" s="6"/>
      <c r="W1875" s="6"/>
      <c r="X1875" s="6"/>
      <c r="Y1875" s="6"/>
      <c r="Z1875" s="298"/>
      <c r="AA1875" s="6"/>
      <c r="AB1875" s="6"/>
      <c r="AC1875" s="6"/>
      <c r="AD1875" s="6"/>
      <c r="AE1875" s="6"/>
      <c r="AF1875" s="6"/>
      <c r="AG1875" s="6"/>
      <c r="AH1875" s="6"/>
      <c r="AI1875" s="6"/>
      <c r="AJ1875" s="6"/>
      <c r="AK1875" s="6"/>
      <c r="AL1875" s="6"/>
      <c r="AM1875" s="6"/>
      <c r="AN1875" s="298"/>
      <c r="AO1875" s="6"/>
      <c r="AP1875" s="3"/>
      <c r="AQ1875" s="3"/>
      <c r="AR1875" s="3"/>
      <c r="AS1875" s="3"/>
      <c r="AT1875" s="3"/>
      <c r="AU1875" s="3"/>
      <c r="AV1875" s="3"/>
      <c r="AW1875" s="3"/>
      <c r="AX1875" s="3"/>
      <c r="AY1875" s="3"/>
      <c r="AZ1875" s="3"/>
      <c r="BA1875" s="3"/>
      <c r="BB1875" s="3"/>
      <c r="BC1875" s="3"/>
      <c r="BD1875" s="3"/>
      <c r="BE1875" s="3"/>
      <c r="BF1875" s="3"/>
      <c r="BG1875" s="3"/>
      <c r="BH1875" s="3"/>
      <c r="BI1875" s="3"/>
    </row>
    <row r="1876" ht="12.75" customHeight="1">
      <c r="A1876" s="294"/>
      <c r="B1876" s="294"/>
      <c r="C1876" s="3"/>
      <c r="D1876" s="3"/>
      <c r="E1876" s="3"/>
      <c r="F1876" s="3"/>
      <c r="G1876" s="3"/>
      <c r="H1876" s="193"/>
      <c r="I1876" s="163"/>
      <c r="J1876" s="3"/>
      <c r="K1876" s="5"/>
      <c r="L1876" s="6"/>
      <c r="M1876" s="6"/>
      <c r="N1876" s="232"/>
      <c r="O1876" s="285"/>
      <c r="P1876" s="6"/>
      <c r="Q1876" s="6"/>
      <c r="R1876" s="6"/>
      <c r="S1876" s="6"/>
      <c r="T1876" s="6"/>
      <c r="U1876" s="6"/>
      <c r="V1876" s="6"/>
      <c r="W1876" s="6"/>
      <c r="X1876" s="6"/>
      <c r="Y1876" s="6"/>
      <c r="Z1876" s="298"/>
      <c r="AA1876" s="6"/>
      <c r="AB1876" s="6"/>
      <c r="AC1876" s="6"/>
      <c r="AD1876" s="6"/>
      <c r="AE1876" s="6"/>
      <c r="AF1876" s="6"/>
      <c r="AG1876" s="6"/>
      <c r="AH1876" s="6"/>
      <c r="AI1876" s="6"/>
      <c r="AJ1876" s="6"/>
      <c r="AK1876" s="6"/>
      <c r="AL1876" s="6"/>
      <c r="AM1876" s="6"/>
      <c r="AN1876" s="298"/>
      <c r="AO1876" s="6"/>
      <c r="AP1876" s="3"/>
      <c r="AQ1876" s="3"/>
      <c r="AR1876" s="3"/>
      <c r="AS1876" s="3"/>
      <c r="AT1876" s="3"/>
      <c r="AU1876" s="3"/>
      <c r="AV1876" s="3"/>
      <c r="AW1876" s="3"/>
      <c r="AX1876" s="3"/>
      <c r="AY1876" s="3"/>
      <c r="AZ1876" s="3"/>
      <c r="BA1876" s="3"/>
      <c r="BB1876" s="3"/>
      <c r="BC1876" s="3"/>
      <c r="BD1876" s="3"/>
      <c r="BE1876" s="3"/>
      <c r="BF1876" s="3"/>
      <c r="BG1876" s="3"/>
      <c r="BH1876" s="3"/>
      <c r="BI1876" s="3"/>
    </row>
    <row r="1877" ht="12.75" customHeight="1">
      <c r="A1877" s="294"/>
      <c r="B1877" s="294"/>
      <c r="C1877" s="3"/>
      <c r="D1877" s="3"/>
      <c r="E1877" s="3"/>
      <c r="F1877" s="3"/>
      <c r="G1877" s="3"/>
      <c r="H1877" s="193"/>
      <c r="I1877" s="163"/>
      <c r="J1877" s="3"/>
      <c r="K1877" s="5"/>
      <c r="L1877" s="6"/>
      <c r="M1877" s="6"/>
      <c r="N1877" s="232"/>
      <c r="O1877" s="285"/>
      <c r="P1877" s="6"/>
      <c r="Q1877" s="6"/>
      <c r="R1877" s="6"/>
      <c r="S1877" s="6"/>
      <c r="T1877" s="6"/>
      <c r="U1877" s="6"/>
      <c r="V1877" s="6"/>
      <c r="W1877" s="6"/>
      <c r="X1877" s="6"/>
      <c r="Y1877" s="6"/>
      <c r="Z1877" s="298"/>
      <c r="AA1877" s="6"/>
      <c r="AB1877" s="6"/>
      <c r="AC1877" s="6"/>
      <c r="AD1877" s="6"/>
      <c r="AE1877" s="6"/>
      <c r="AF1877" s="6"/>
      <c r="AG1877" s="6"/>
      <c r="AH1877" s="6"/>
      <c r="AI1877" s="6"/>
      <c r="AJ1877" s="6"/>
      <c r="AK1877" s="6"/>
      <c r="AL1877" s="6"/>
      <c r="AM1877" s="6"/>
      <c r="AN1877" s="298"/>
      <c r="AO1877" s="6"/>
      <c r="AP1877" s="3"/>
      <c r="AQ1877" s="3"/>
      <c r="AR1877" s="3"/>
      <c r="AS1877" s="3"/>
      <c r="AT1877" s="3"/>
      <c r="AU1877" s="3"/>
      <c r="AV1877" s="3"/>
      <c r="AW1877" s="3"/>
      <c r="AX1877" s="3"/>
      <c r="AY1877" s="3"/>
      <c r="AZ1877" s="3"/>
      <c r="BA1877" s="3"/>
      <c r="BB1877" s="3"/>
      <c r="BC1877" s="3"/>
      <c r="BD1877" s="3"/>
      <c r="BE1877" s="3"/>
      <c r="BF1877" s="3"/>
      <c r="BG1877" s="3"/>
      <c r="BH1877" s="3"/>
      <c r="BI1877" s="3"/>
    </row>
    <row r="1878" ht="12.75" customHeight="1">
      <c r="A1878" s="294"/>
      <c r="B1878" s="294"/>
      <c r="C1878" s="3"/>
      <c r="D1878" s="3"/>
      <c r="E1878" s="3"/>
      <c r="F1878" s="3"/>
      <c r="G1878" s="3"/>
      <c r="H1878" s="193"/>
      <c r="I1878" s="163"/>
      <c r="J1878" s="3"/>
      <c r="K1878" s="5"/>
      <c r="L1878" s="6"/>
      <c r="M1878" s="6"/>
      <c r="N1878" s="232"/>
      <c r="O1878" s="285"/>
      <c r="P1878" s="6"/>
      <c r="Q1878" s="6"/>
      <c r="R1878" s="6"/>
      <c r="S1878" s="6"/>
      <c r="T1878" s="6"/>
      <c r="U1878" s="6"/>
      <c r="V1878" s="6"/>
      <c r="W1878" s="6"/>
      <c r="X1878" s="6"/>
      <c r="Y1878" s="6"/>
      <c r="Z1878" s="298"/>
      <c r="AA1878" s="6"/>
      <c r="AB1878" s="6"/>
      <c r="AC1878" s="6"/>
      <c r="AD1878" s="6"/>
      <c r="AE1878" s="6"/>
      <c r="AF1878" s="6"/>
      <c r="AG1878" s="6"/>
      <c r="AH1878" s="6"/>
      <c r="AI1878" s="6"/>
      <c r="AJ1878" s="6"/>
      <c r="AK1878" s="6"/>
      <c r="AL1878" s="6"/>
      <c r="AM1878" s="6"/>
      <c r="AN1878" s="298"/>
      <c r="AO1878" s="6"/>
      <c r="AP1878" s="3"/>
      <c r="AQ1878" s="3"/>
      <c r="AR1878" s="3"/>
      <c r="AS1878" s="3"/>
      <c r="AT1878" s="3"/>
      <c r="AU1878" s="3"/>
      <c r="AV1878" s="3"/>
      <c r="AW1878" s="3"/>
      <c r="AX1878" s="3"/>
      <c r="AY1878" s="3"/>
      <c r="AZ1878" s="3"/>
      <c r="BA1878" s="3"/>
      <c r="BB1878" s="3"/>
      <c r="BC1878" s="3"/>
      <c r="BD1878" s="3"/>
      <c r="BE1878" s="3"/>
      <c r="BF1878" s="3"/>
      <c r="BG1878" s="3"/>
      <c r="BH1878" s="3"/>
      <c r="BI1878" s="3"/>
    </row>
    <row r="1879" ht="12.75" customHeight="1">
      <c r="A1879" s="294"/>
      <c r="B1879" s="294"/>
      <c r="C1879" s="3"/>
      <c r="D1879" s="3"/>
      <c r="E1879" s="3"/>
      <c r="F1879" s="3"/>
      <c r="G1879" s="3"/>
      <c r="H1879" s="193"/>
      <c r="I1879" s="163"/>
      <c r="J1879" s="3"/>
      <c r="K1879" s="5"/>
      <c r="L1879" s="6"/>
      <c r="M1879" s="6"/>
      <c r="N1879" s="232"/>
      <c r="O1879" s="285"/>
      <c r="P1879" s="6"/>
      <c r="Q1879" s="6"/>
      <c r="R1879" s="6"/>
      <c r="S1879" s="6"/>
      <c r="T1879" s="6"/>
      <c r="U1879" s="6"/>
      <c r="V1879" s="6"/>
      <c r="W1879" s="6"/>
      <c r="X1879" s="6"/>
      <c r="Y1879" s="6"/>
      <c r="Z1879" s="298"/>
      <c r="AA1879" s="6"/>
      <c r="AB1879" s="6"/>
      <c r="AC1879" s="6"/>
      <c r="AD1879" s="6"/>
      <c r="AE1879" s="6"/>
      <c r="AF1879" s="6"/>
      <c r="AG1879" s="6"/>
      <c r="AH1879" s="6"/>
      <c r="AI1879" s="6"/>
      <c r="AJ1879" s="6"/>
      <c r="AK1879" s="6"/>
      <c r="AL1879" s="6"/>
      <c r="AM1879" s="6"/>
      <c r="AN1879" s="298"/>
      <c r="AO1879" s="6"/>
      <c r="AP1879" s="3"/>
      <c r="AQ1879" s="3"/>
      <c r="AR1879" s="3"/>
      <c r="AS1879" s="3"/>
      <c r="AT1879" s="3"/>
      <c r="AU1879" s="3"/>
      <c r="AV1879" s="3"/>
      <c r="AW1879" s="3"/>
      <c r="AX1879" s="3"/>
      <c r="AY1879" s="3"/>
      <c r="AZ1879" s="3"/>
      <c r="BA1879" s="3"/>
      <c r="BB1879" s="3"/>
      <c r="BC1879" s="3"/>
      <c r="BD1879" s="3"/>
      <c r="BE1879" s="3"/>
      <c r="BF1879" s="3"/>
      <c r="BG1879" s="3"/>
      <c r="BH1879" s="3"/>
      <c r="BI1879" s="3"/>
    </row>
    <row r="1880" ht="12.75" customHeight="1">
      <c r="A1880" s="294"/>
      <c r="B1880" s="294"/>
      <c r="C1880" s="3"/>
      <c r="D1880" s="3"/>
      <c r="E1880" s="3"/>
      <c r="F1880" s="3"/>
      <c r="G1880" s="3"/>
      <c r="H1880" s="193"/>
      <c r="I1880" s="163"/>
      <c r="J1880" s="3"/>
      <c r="K1880" s="5"/>
      <c r="L1880" s="6"/>
      <c r="M1880" s="6"/>
      <c r="N1880" s="232"/>
      <c r="O1880" s="285"/>
      <c r="P1880" s="6"/>
      <c r="Q1880" s="6"/>
      <c r="R1880" s="6"/>
      <c r="S1880" s="6"/>
      <c r="T1880" s="6"/>
      <c r="U1880" s="6"/>
      <c r="V1880" s="6"/>
      <c r="W1880" s="6"/>
      <c r="X1880" s="6"/>
      <c r="Y1880" s="6"/>
      <c r="Z1880" s="298"/>
      <c r="AA1880" s="6"/>
      <c r="AB1880" s="6"/>
      <c r="AC1880" s="6"/>
      <c r="AD1880" s="6"/>
      <c r="AE1880" s="6"/>
      <c r="AF1880" s="6"/>
      <c r="AG1880" s="6"/>
      <c r="AH1880" s="6"/>
      <c r="AI1880" s="6"/>
      <c r="AJ1880" s="6"/>
      <c r="AK1880" s="6"/>
      <c r="AL1880" s="6"/>
      <c r="AM1880" s="6"/>
      <c r="AN1880" s="298"/>
      <c r="AO1880" s="6"/>
      <c r="AP1880" s="3"/>
      <c r="AQ1880" s="3"/>
      <c r="AR1880" s="3"/>
      <c r="AS1880" s="3"/>
      <c r="AT1880" s="3"/>
      <c r="AU1880" s="3"/>
      <c r="AV1880" s="3"/>
      <c r="AW1880" s="3"/>
      <c r="AX1880" s="3"/>
      <c r="AY1880" s="3"/>
      <c r="AZ1880" s="3"/>
      <c r="BA1880" s="3"/>
      <c r="BB1880" s="3"/>
      <c r="BC1880" s="3"/>
      <c r="BD1880" s="3"/>
      <c r="BE1880" s="3"/>
      <c r="BF1880" s="3"/>
      <c r="BG1880" s="3"/>
      <c r="BH1880" s="3"/>
      <c r="BI1880" s="3"/>
    </row>
    <row r="1881" ht="12.75" customHeight="1">
      <c r="A1881" s="294"/>
      <c r="B1881" s="294"/>
      <c r="C1881" s="3"/>
      <c r="D1881" s="3"/>
      <c r="E1881" s="3"/>
      <c r="F1881" s="3"/>
      <c r="G1881" s="3"/>
      <c r="H1881" s="193"/>
      <c r="I1881" s="163"/>
      <c r="J1881" s="3"/>
      <c r="K1881" s="5"/>
      <c r="L1881" s="6"/>
      <c r="M1881" s="6"/>
      <c r="N1881" s="232"/>
      <c r="O1881" s="285"/>
      <c r="P1881" s="6"/>
      <c r="Q1881" s="6"/>
      <c r="R1881" s="6"/>
      <c r="S1881" s="6"/>
      <c r="T1881" s="6"/>
      <c r="U1881" s="6"/>
      <c r="V1881" s="6"/>
      <c r="W1881" s="6"/>
      <c r="X1881" s="6"/>
      <c r="Y1881" s="6"/>
      <c r="Z1881" s="298"/>
      <c r="AA1881" s="6"/>
      <c r="AB1881" s="6"/>
      <c r="AC1881" s="6"/>
      <c r="AD1881" s="6"/>
      <c r="AE1881" s="6"/>
      <c r="AF1881" s="6"/>
      <c r="AG1881" s="6"/>
      <c r="AH1881" s="6"/>
      <c r="AI1881" s="6"/>
      <c r="AJ1881" s="6"/>
      <c r="AK1881" s="6"/>
      <c r="AL1881" s="6"/>
      <c r="AM1881" s="6"/>
      <c r="AN1881" s="298"/>
      <c r="AO1881" s="6"/>
      <c r="AP1881" s="3"/>
      <c r="AQ1881" s="3"/>
      <c r="AR1881" s="3"/>
      <c r="AS1881" s="3"/>
      <c r="AT1881" s="3"/>
      <c r="AU1881" s="3"/>
      <c r="AV1881" s="3"/>
      <c r="AW1881" s="3"/>
      <c r="AX1881" s="3"/>
      <c r="AY1881" s="3"/>
      <c r="AZ1881" s="3"/>
      <c r="BA1881" s="3"/>
      <c r="BB1881" s="3"/>
      <c r="BC1881" s="3"/>
      <c r="BD1881" s="3"/>
      <c r="BE1881" s="3"/>
      <c r="BF1881" s="3"/>
      <c r="BG1881" s="3"/>
      <c r="BH1881" s="3"/>
      <c r="BI1881" s="3"/>
    </row>
    <row r="1882" ht="12.75" customHeight="1">
      <c r="A1882" s="294"/>
      <c r="B1882" s="294"/>
      <c r="C1882" s="3"/>
      <c r="D1882" s="3"/>
      <c r="E1882" s="3"/>
      <c r="F1882" s="3"/>
      <c r="G1882" s="3"/>
      <c r="H1882" s="193"/>
      <c r="I1882" s="163"/>
      <c r="J1882" s="3"/>
      <c r="K1882" s="5"/>
      <c r="L1882" s="6"/>
      <c r="M1882" s="6"/>
      <c r="N1882" s="232"/>
      <c r="O1882" s="285"/>
      <c r="P1882" s="6"/>
      <c r="Q1882" s="6"/>
      <c r="R1882" s="6"/>
      <c r="S1882" s="6"/>
      <c r="T1882" s="6"/>
      <c r="U1882" s="6"/>
      <c r="V1882" s="6"/>
      <c r="W1882" s="6"/>
      <c r="X1882" s="6"/>
      <c r="Y1882" s="6"/>
      <c r="Z1882" s="298"/>
      <c r="AA1882" s="6"/>
      <c r="AB1882" s="6"/>
      <c r="AC1882" s="6"/>
      <c r="AD1882" s="6"/>
      <c r="AE1882" s="6"/>
      <c r="AF1882" s="6"/>
      <c r="AG1882" s="6"/>
      <c r="AH1882" s="6"/>
      <c r="AI1882" s="6"/>
      <c r="AJ1882" s="6"/>
      <c r="AK1882" s="6"/>
      <c r="AL1882" s="6"/>
      <c r="AM1882" s="6"/>
      <c r="AN1882" s="298"/>
      <c r="AO1882" s="6"/>
      <c r="AP1882" s="3"/>
      <c r="AQ1882" s="3"/>
      <c r="AR1882" s="3"/>
      <c r="AS1882" s="3"/>
      <c r="AT1882" s="3"/>
      <c r="AU1882" s="3"/>
      <c r="AV1882" s="3"/>
      <c r="AW1882" s="3"/>
      <c r="AX1882" s="3"/>
      <c r="AY1882" s="3"/>
      <c r="AZ1882" s="3"/>
      <c r="BA1882" s="3"/>
      <c r="BB1882" s="3"/>
      <c r="BC1882" s="3"/>
      <c r="BD1882" s="3"/>
      <c r="BE1882" s="3"/>
      <c r="BF1882" s="3"/>
      <c r="BG1882" s="3"/>
      <c r="BH1882" s="3"/>
      <c r="BI1882" s="3"/>
    </row>
    <row r="1883" ht="12.75" customHeight="1">
      <c r="A1883" s="294"/>
      <c r="B1883" s="294"/>
      <c r="C1883" s="3"/>
      <c r="D1883" s="3"/>
      <c r="E1883" s="3"/>
      <c r="F1883" s="3"/>
      <c r="G1883" s="3"/>
      <c r="H1883" s="193"/>
      <c r="I1883" s="163"/>
      <c r="J1883" s="3"/>
      <c r="K1883" s="5"/>
      <c r="L1883" s="6"/>
      <c r="M1883" s="6"/>
      <c r="N1883" s="232"/>
      <c r="O1883" s="285"/>
      <c r="P1883" s="6"/>
      <c r="Q1883" s="6"/>
      <c r="R1883" s="6"/>
      <c r="S1883" s="6"/>
      <c r="T1883" s="6"/>
      <c r="U1883" s="6"/>
      <c r="V1883" s="6"/>
      <c r="W1883" s="6"/>
      <c r="X1883" s="6"/>
      <c r="Y1883" s="6"/>
      <c r="Z1883" s="298"/>
      <c r="AA1883" s="6"/>
      <c r="AB1883" s="6"/>
      <c r="AC1883" s="6"/>
      <c r="AD1883" s="6"/>
      <c r="AE1883" s="6"/>
      <c r="AF1883" s="6"/>
      <c r="AG1883" s="6"/>
      <c r="AH1883" s="6"/>
      <c r="AI1883" s="6"/>
      <c r="AJ1883" s="6"/>
      <c r="AK1883" s="6"/>
      <c r="AL1883" s="6"/>
      <c r="AM1883" s="6"/>
      <c r="AN1883" s="298"/>
      <c r="AO1883" s="6"/>
      <c r="AP1883" s="3"/>
      <c r="AQ1883" s="3"/>
      <c r="AR1883" s="3"/>
      <c r="AS1883" s="3"/>
      <c r="AT1883" s="3"/>
      <c r="AU1883" s="3"/>
      <c r="AV1883" s="3"/>
      <c r="AW1883" s="3"/>
      <c r="AX1883" s="3"/>
      <c r="AY1883" s="3"/>
      <c r="AZ1883" s="3"/>
      <c r="BA1883" s="3"/>
      <c r="BB1883" s="3"/>
      <c r="BC1883" s="3"/>
      <c r="BD1883" s="3"/>
      <c r="BE1883" s="3"/>
      <c r="BF1883" s="3"/>
      <c r="BG1883" s="3"/>
      <c r="BH1883" s="3"/>
      <c r="BI1883" s="3"/>
    </row>
    <row r="1884" ht="12.75" customHeight="1">
      <c r="A1884" s="294"/>
      <c r="B1884" s="294"/>
      <c r="C1884" s="3"/>
      <c r="D1884" s="3"/>
      <c r="E1884" s="3"/>
      <c r="F1884" s="3"/>
      <c r="G1884" s="3"/>
      <c r="H1884" s="193"/>
      <c r="I1884" s="163"/>
      <c r="J1884" s="3"/>
      <c r="K1884" s="5"/>
      <c r="L1884" s="6"/>
      <c r="M1884" s="6"/>
      <c r="N1884" s="232"/>
      <c r="O1884" s="285"/>
      <c r="P1884" s="6"/>
      <c r="Q1884" s="6"/>
      <c r="R1884" s="6"/>
      <c r="S1884" s="6"/>
      <c r="T1884" s="6"/>
      <c r="U1884" s="6"/>
      <c r="V1884" s="6"/>
      <c r="W1884" s="6"/>
      <c r="X1884" s="6"/>
      <c r="Y1884" s="6"/>
      <c r="Z1884" s="298"/>
      <c r="AA1884" s="6"/>
      <c r="AB1884" s="6"/>
      <c r="AC1884" s="6"/>
      <c r="AD1884" s="6"/>
      <c r="AE1884" s="6"/>
      <c r="AF1884" s="6"/>
      <c r="AG1884" s="6"/>
      <c r="AH1884" s="6"/>
      <c r="AI1884" s="6"/>
      <c r="AJ1884" s="6"/>
      <c r="AK1884" s="6"/>
      <c r="AL1884" s="6"/>
      <c r="AM1884" s="6"/>
      <c r="AN1884" s="298"/>
      <c r="AO1884" s="6"/>
      <c r="AP1884" s="3"/>
      <c r="AQ1884" s="3"/>
      <c r="AR1884" s="3"/>
      <c r="AS1884" s="3"/>
      <c r="AT1884" s="3"/>
      <c r="AU1884" s="3"/>
      <c r="AV1884" s="3"/>
      <c r="AW1884" s="3"/>
      <c r="AX1884" s="3"/>
      <c r="AY1884" s="3"/>
      <c r="AZ1884" s="3"/>
      <c r="BA1884" s="3"/>
      <c r="BB1884" s="3"/>
      <c r="BC1884" s="3"/>
      <c r="BD1884" s="3"/>
      <c r="BE1884" s="3"/>
      <c r="BF1884" s="3"/>
      <c r="BG1884" s="3"/>
      <c r="BH1884" s="3"/>
      <c r="BI1884" s="3"/>
    </row>
    <row r="1885" ht="12.75" customHeight="1">
      <c r="A1885" s="294"/>
      <c r="B1885" s="294"/>
      <c r="C1885" s="3"/>
      <c r="D1885" s="3"/>
      <c r="E1885" s="3"/>
      <c r="F1885" s="3"/>
      <c r="G1885" s="3"/>
      <c r="H1885" s="193"/>
      <c r="I1885" s="163"/>
      <c r="J1885" s="3"/>
      <c r="K1885" s="5"/>
      <c r="L1885" s="6"/>
      <c r="M1885" s="6"/>
      <c r="N1885" s="232"/>
      <c r="O1885" s="285"/>
      <c r="P1885" s="6"/>
      <c r="Q1885" s="6"/>
      <c r="R1885" s="6"/>
      <c r="S1885" s="6"/>
      <c r="T1885" s="6"/>
      <c r="U1885" s="6"/>
      <c r="V1885" s="6"/>
      <c r="W1885" s="6"/>
      <c r="X1885" s="6"/>
      <c r="Y1885" s="6"/>
      <c r="Z1885" s="298"/>
      <c r="AA1885" s="6"/>
      <c r="AB1885" s="6"/>
      <c r="AC1885" s="6"/>
      <c r="AD1885" s="6"/>
      <c r="AE1885" s="6"/>
      <c r="AF1885" s="6"/>
      <c r="AG1885" s="6"/>
      <c r="AH1885" s="6"/>
      <c r="AI1885" s="6"/>
      <c r="AJ1885" s="6"/>
      <c r="AK1885" s="6"/>
      <c r="AL1885" s="6"/>
      <c r="AM1885" s="6"/>
      <c r="AN1885" s="298"/>
      <c r="AO1885" s="6"/>
      <c r="AP1885" s="3"/>
      <c r="AQ1885" s="3"/>
      <c r="AR1885" s="3"/>
      <c r="AS1885" s="3"/>
      <c r="AT1885" s="3"/>
      <c r="AU1885" s="3"/>
      <c r="AV1885" s="3"/>
      <c r="AW1885" s="3"/>
      <c r="AX1885" s="3"/>
      <c r="AY1885" s="3"/>
      <c r="AZ1885" s="3"/>
      <c r="BA1885" s="3"/>
      <c r="BB1885" s="3"/>
      <c r="BC1885" s="3"/>
      <c r="BD1885" s="3"/>
      <c r="BE1885" s="3"/>
      <c r="BF1885" s="3"/>
      <c r="BG1885" s="3"/>
      <c r="BH1885" s="3"/>
      <c r="BI1885" s="3"/>
    </row>
    <row r="1886" ht="12.75" customHeight="1">
      <c r="A1886" s="294"/>
      <c r="B1886" s="294"/>
      <c r="C1886" s="3"/>
      <c r="D1886" s="3"/>
      <c r="E1886" s="3"/>
      <c r="F1886" s="3"/>
      <c r="G1886" s="3"/>
      <c r="H1886" s="193"/>
      <c r="I1886" s="163"/>
      <c r="J1886" s="3"/>
      <c r="K1886" s="5"/>
      <c r="L1886" s="6"/>
      <c r="M1886" s="6"/>
      <c r="N1886" s="232"/>
      <c r="O1886" s="285"/>
      <c r="P1886" s="6"/>
      <c r="Q1886" s="6"/>
      <c r="R1886" s="6"/>
      <c r="S1886" s="6"/>
      <c r="T1886" s="6"/>
      <c r="U1886" s="6"/>
      <c r="V1886" s="6"/>
      <c r="W1886" s="6"/>
      <c r="X1886" s="6"/>
      <c r="Y1886" s="6"/>
      <c r="Z1886" s="298"/>
      <c r="AA1886" s="6"/>
      <c r="AB1886" s="6"/>
      <c r="AC1886" s="6"/>
      <c r="AD1886" s="6"/>
      <c r="AE1886" s="6"/>
      <c r="AF1886" s="6"/>
      <c r="AG1886" s="6"/>
      <c r="AH1886" s="6"/>
      <c r="AI1886" s="6"/>
      <c r="AJ1886" s="6"/>
      <c r="AK1886" s="6"/>
      <c r="AL1886" s="6"/>
      <c r="AM1886" s="6"/>
      <c r="AN1886" s="298"/>
      <c r="AO1886" s="6"/>
      <c r="AP1886" s="3"/>
      <c r="AQ1886" s="3"/>
      <c r="AR1886" s="3"/>
      <c r="AS1886" s="3"/>
      <c r="AT1886" s="3"/>
      <c r="AU1886" s="3"/>
      <c r="AV1886" s="3"/>
      <c r="AW1886" s="3"/>
      <c r="AX1886" s="3"/>
      <c r="AY1886" s="3"/>
      <c r="AZ1886" s="3"/>
      <c r="BA1886" s="3"/>
      <c r="BB1886" s="3"/>
      <c r="BC1886" s="3"/>
      <c r="BD1886" s="3"/>
      <c r="BE1886" s="3"/>
      <c r="BF1886" s="3"/>
      <c r="BG1886" s="3"/>
      <c r="BH1886" s="3"/>
      <c r="BI1886" s="3"/>
    </row>
    <row r="1887" ht="12.75" customHeight="1">
      <c r="A1887" s="294"/>
      <c r="B1887" s="294"/>
      <c r="C1887" s="3"/>
      <c r="D1887" s="3"/>
      <c r="E1887" s="3"/>
      <c r="F1887" s="3"/>
      <c r="G1887" s="3"/>
      <c r="H1887" s="193"/>
      <c r="I1887" s="163"/>
      <c r="J1887" s="3"/>
      <c r="K1887" s="5"/>
      <c r="L1887" s="6"/>
      <c r="M1887" s="6"/>
      <c r="N1887" s="232"/>
      <c r="O1887" s="285"/>
      <c r="P1887" s="6"/>
      <c r="Q1887" s="6"/>
      <c r="R1887" s="6"/>
      <c r="S1887" s="6"/>
      <c r="T1887" s="6"/>
      <c r="U1887" s="6"/>
      <c r="V1887" s="6"/>
      <c r="W1887" s="6"/>
      <c r="X1887" s="6"/>
      <c r="Y1887" s="6"/>
      <c r="Z1887" s="298"/>
      <c r="AA1887" s="6"/>
      <c r="AB1887" s="6"/>
      <c r="AC1887" s="6"/>
      <c r="AD1887" s="6"/>
      <c r="AE1887" s="6"/>
      <c r="AF1887" s="6"/>
      <c r="AG1887" s="6"/>
      <c r="AH1887" s="6"/>
      <c r="AI1887" s="6"/>
      <c r="AJ1887" s="6"/>
      <c r="AK1887" s="6"/>
      <c r="AL1887" s="6"/>
      <c r="AM1887" s="6"/>
      <c r="AN1887" s="298"/>
      <c r="AO1887" s="6"/>
      <c r="AP1887" s="3"/>
      <c r="AQ1887" s="3"/>
      <c r="AR1887" s="3"/>
      <c r="AS1887" s="3"/>
      <c r="AT1887" s="3"/>
      <c r="AU1887" s="3"/>
      <c r="AV1887" s="3"/>
      <c r="AW1887" s="3"/>
      <c r="AX1887" s="3"/>
      <c r="AY1887" s="3"/>
      <c r="AZ1887" s="3"/>
      <c r="BA1887" s="3"/>
      <c r="BB1887" s="3"/>
      <c r="BC1887" s="3"/>
      <c r="BD1887" s="3"/>
      <c r="BE1887" s="3"/>
      <c r="BF1887" s="3"/>
      <c r="BG1887" s="3"/>
      <c r="BH1887" s="3"/>
      <c r="BI1887" s="3"/>
    </row>
    <row r="1888" ht="12.75" customHeight="1">
      <c r="A1888" s="294"/>
      <c r="B1888" s="294"/>
      <c r="C1888" s="3"/>
      <c r="D1888" s="3"/>
      <c r="E1888" s="3"/>
      <c r="F1888" s="3"/>
      <c r="G1888" s="3"/>
      <c r="H1888" s="193"/>
      <c r="I1888" s="163"/>
      <c r="J1888" s="3"/>
      <c r="K1888" s="5"/>
      <c r="L1888" s="6"/>
      <c r="M1888" s="6"/>
      <c r="N1888" s="232"/>
      <c r="O1888" s="285"/>
      <c r="P1888" s="6"/>
      <c r="Q1888" s="6"/>
      <c r="R1888" s="6"/>
      <c r="S1888" s="6"/>
      <c r="T1888" s="6"/>
      <c r="U1888" s="6"/>
      <c r="V1888" s="6"/>
      <c r="W1888" s="6"/>
      <c r="X1888" s="6"/>
      <c r="Y1888" s="6"/>
      <c r="Z1888" s="298"/>
      <c r="AA1888" s="6"/>
      <c r="AB1888" s="6"/>
      <c r="AC1888" s="6"/>
      <c r="AD1888" s="6"/>
      <c r="AE1888" s="6"/>
      <c r="AF1888" s="6"/>
      <c r="AG1888" s="6"/>
      <c r="AH1888" s="6"/>
      <c r="AI1888" s="6"/>
      <c r="AJ1888" s="6"/>
      <c r="AK1888" s="6"/>
      <c r="AL1888" s="6"/>
      <c r="AM1888" s="6"/>
      <c r="AN1888" s="298"/>
      <c r="AO1888" s="6"/>
      <c r="AP1888" s="3"/>
      <c r="AQ1888" s="3"/>
      <c r="AR1888" s="3"/>
      <c r="AS1888" s="3"/>
      <c r="AT1888" s="3"/>
      <c r="AU1888" s="3"/>
      <c r="AV1888" s="3"/>
      <c r="AW1888" s="3"/>
      <c r="AX1888" s="3"/>
      <c r="AY1888" s="3"/>
      <c r="AZ1888" s="3"/>
      <c r="BA1888" s="3"/>
      <c r="BB1888" s="3"/>
      <c r="BC1888" s="3"/>
      <c r="BD1888" s="3"/>
      <c r="BE1888" s="3"/>
      <c r="BF1888" s="3"/>
      <c r="BG1888" s="3"/>
      <c r="BH1888" s="3"/>
      <c r="BI1888" s="3"/>
    </row>
    <row r="1889" ht="12.75" customHeight="1">
      <c r="A1889" s="294"/>
      <c r="B1889" s="294"/>
      <c r="C1889" s="3"/>
      <c r="D1889" s="3"/>
      <c r="E1889" s="3"/>
      <c r="F1889" s="3"/>
      <c r="G1889" s="3"/>
      <c r="H1889" s="193"/>
      <c r="I1889" s="163"/>
      <c r="J1889" s="3"/>
      <c r="K1889" s="5"/>
      <c r="L1889" s="6"/>
      <c r="M1889" s="6"/>
      <c r="N1889" s="232"/>
      <c r="O1889" s="285"/>
      <c r="P1889" s="6"/>
      <c r="Q1889" s="6"/>
      <c r="R1889" s="6"/>
      <c r="S1889" s="6"/>
      <c r="T1889" s="6"/>
      <c r="U1889" s="6"/>
      <c r="V1889" s="6"/>
      <c r="W1889" s="6"/>
      <c r="X1889" s="6"/>
      <c r="Y1889" s="6"/>
      <c r="Z1889" s="298"/>
      <c r="AA1889" s="6"/>
      <c r="AB1889" s="6"/>
      <c r="AC1889" s="6"/>
      <c r="AD1889" s="6"/>
      <c r="AE1889" s="6"/>
      <c r="AF1889" s="6"/>
      <c r="AG1889" s="6"/>
      <c r="AH1889" s="6"/>
      <c r="AI1889" s="6"/>
      <c r="AJ1889" s="6"/>
      <c r="AK1889" s="6"/>
      <c r="AL1889" s="6"/>
      <c r="AM1889" s="6"/>
      <c r="AN1889" s="298"/>
      <c r="AO1889" s="6"/>
      <c r="AP1889" s="3"/>
      <c r="AQ1889" s="3"/>
      <c r="AR1889" s="3"/>
      <c r="AS1889" s="3"/>
      <c r="AT1889" s="3"/>
      <c r="AU1889" s="3"/>
      <c r="AV1889" s="3"/>
      <c r="AW1889" s="3"/>
      <c r="AX1889" s="3"/>
      <c r="AY1889" s="3"/>
      <c r="AZ1889" s="3"/>
      <c r="BA1889" s="3"/>
      <c r="BB1889" s="3"/>
      <c r="BC1889" s="3"/>
      <c r="BD1889" s="3"/>
      <c r="BE1889" s="3"/>
      <c r="BF1889" s="3"/>
      <c r="BG1889" s="3"/>
      <c r="BH1889" s="3"/>
      <c r="BI1889" s="3"/>
    </row>
    <row r="1890" ht="12.75" customHeight="1">
      <c r="A1890" s="294"/>
      <c r="B1890" s="294"/>
      <c r="C1890" s="3"/>
      <c r="D1890" s="3"/>
      <c r="E1890" s="3"/>
      <c r="F1890" s="3"/>
      <c r="G1890" s="3"/>
      <c r="H1890" s="193"/>
      <c r="I1890" s="163"/>
      <c r="J1890" s="3"/>
      <c r="K1890" s="5"/>
      <c r="L1890" s="6"/>
      <c r="M1890" s="6"/>
      <c r="N1890" s="232"/>
      <c r="O1890" s="285"/>
      <c r="P1890" s="6"/>
      <c r="Q1890" s="6"/>
      <c r="R1890" s="6"/>
      <c r="S1890" s="6"/>
      <c r="T1890" s="6"/>
      <c r="U1890" s="6"/>
      <c r="V1890" s="6"/>
      <c r="W1890" s="6"/>
      <c r="X1890" s="6"/>
      <c r="Y1890" s="6"/>
      <c r="Z1890" s="298"/>
      <c r="AA1890" s="6"/>
      <c r="AB1890" s="6"/>
      <c r="AC1890" s="6"/>
      <c r="AD1890" s="6"/>
      <c r="AE1890" s="6"/>
      <c r="AF1890" s="6"/>
      <c r="AG1890" s="6"/>
      <c r="AH1890" s="6"/>
      <c r="AI1890" s="6"/>
      <c r="AJ1890" s="6"/>
      <c r="AK1890" s="6"/>
      <c r="AL1890" s="6"/>
      <c r="AM1890" s="6"/>
      <c r="AN1890" s="298"/>
      <c r="AO1890" s="6"/>
      <c r="AP1890" s="3"/>
      <c r="AQ1890" s="3"/>
      <c r="AR1890" s="3"/>
      <c r="AS1890" s="3"/>
      <c r="AT1890" s="3"/>
      <c r="AU1890" s="3"/>
      <c r="AV1890" s="3"/>
      <c r="AW1890" s="3"/>
      <c r="AX1890" s="3"/>
      <c r="AY1890" s="3"/>
      <c r="AZ1890" s="3"/>
      <c r="BA1890" s="3"/>
      <c r="BB1890" s="3"/>
      <c r="BC1890" s="3"/>
      <c r="BD1890" s="3"/>
      <c r="BE1890" s="3"/>
      <c r="BF1890" s="3"/>
      <c r="BG1890" s="3"/>
      <c r="BH1890" s="3"/>
      <c r="BI1890" s="3"/>
    </row>
    <row r="1891" ht="12.75" customHeight="1">
      <c r="A1891" s="294"/>
      <c r="B1891" s="294"/>
      <c r="C1891" s="3"/>
      <c r="D1891" s="3"/>
      <c r="E1891" s="3"/>
      <c r="F1891" s="3"/>
      <c r="G1891" s="3"/>
      <c r="H1891" s="193"/>
      <c r="I1891" s="163"/>
      <c r="J1891" s="3"/>
      <c r="K1891" s="5"/>
      <c r="L1891" s="6"/>
      <c r="M1891" s="6"/>
      <c r="N1891" s="232"/>
      <c r="O1891" s="285"/>
      <c r="P1891" s="6"/>
      <c r="Q1891" s="6"/>
      <c r="R1891" s="6"/>
      <c r="S1891" s="6"/>
      <c r="T1891" s="6"/>
      <c r="U1891" s="6"/>
      <c r="V1891" s="6"/>
      <c r="W1891" s="6"/>
      <c r="X1891" s="6"/>
      <c r="Y1891" s="6"/>
      <c r="Z1891" s="298"/>
      <c r="AA1891" s="6"/>
      <c r="AB1891" s="6"/>
      <c r="AC1891" s="6"/>
      <c r="AD1891" s="6"/>
      <c r="AE1891" s="6"/>
      <c r="AF1891" s="6"/>
      <c r="AG1891" s="6"/>
      <c r="AH1891" s="6"/>
      <c r="AI1891" s="6"/>
      <c r="AJ1891" s="6"/>
      <c r="AK1891" s="6"/>
      <c r="AL1891" s="6"/>
      <c r="AM1891" s="6"/>
      <c r="AN1891" s="298"/>
      <c r="AO1891" s="6"/>
      <c r="AP1891" s="3"/>
      <c r="AQ1891" s="3"/>
      <c r="AR1891" s="3"/>
      <c r="AS1891" s="3"/>
      <c r="AT1891" s="3"/>
      <c r="AU1891" s="3"/>
      <c r="AV1891" s="3"/>
      <c r="AW1891" s="3"/>
      <c r="AX1891" s="3"/>
      <c r="AY1891" s="3"/>
      <c r="AZ1891" s="3"/>
      <c r="BA1891" s="3"/>
      <c r="BB1891" s="3"/>
      <c r="BC1891" s="3"/>
      <c r="BD1891" s="3"/>
      <c r="BE1891" s="3"/>
      <c r="BF1891" s="3"/>
      <c r="BG1891" s="3"/>
      <c r="BH1891" s="3"/>
      <c r="BI1891" s="3"/>
    </row>
    <row r="1892" ht="12.75" customHeight="1">
      <c r="A1892" s="294"/>
      <c r="B1892" s="294"/>
      <c r="C1892" s="3"/>
      <c r="D1892" s="3"/>
      <c r="E1892" s="3"/>
      <c r="F1892" s="3"/>
      <c r="G1892" s="3"/>
      <c r="H1892" s="193"/>
      <c r="I1892" s="163"/>
      <c r="J1892" s="3"/>
      <c r="K1892" s="5"/>
      <c r="L1892" s="6"/>
      <c r="M1892" s="6"/>
      <c r="N1892" s="232"/>
      <c r="O1892" s="285"/>
      <c r="P1892" s="6"/>
      <c r="Q1892" s="6"/>
      <c r="R1892" s="6"/>
      <c r="S1892" s="6"/>
      <c r="T1892" s="6"/>
      <c r="U1892" s="6"/>
      <c r="V1892" s="6"/>
      <c r="W1892" s="6"/>
      <c r="X1892" s="6"/>
      <c r="Y1892" s="6"/>
      <c r="Z1892" s="298"/>
      <c r="AA1892" s="6"/>
      <c r="AB1892" s="6"/>
      <c r="AC1892" s="6"/>
      <c r="AD1892" s="6"/>
      <c r="AE1892" s="6"/>
      <c r="AF1892" s="6"/>
      <c r="AG1892" s="6"/>
      <c r="AH1892" s="6"/>
      <c r="AI1892" s="6"/>
      <c r="AJ1892" s="6"/>
      <c r="AK1892" s="6"/>
      <c r="AL1892" s="6"/>
      <c r="AM1892" s="6"/>
      <c r="AN1892" s="298"/>
      <c r="AO1892" s="6"/>
      <c r="AP1892" s="3"/>
      <c r="AQ1892" s="3"/>
      <c r="AR1892" s="3"/>
      <c r="AS1892" s="3"/>
      <c r="AT1892" s="3"/>
      <c r="AU1892" s="3"/>
      <c r="AV1892" s="3"/>
      <c r="AW1892" s="3"/>
      <c r="AX1892" s="3"/>
      <c r="AY1892" s="3"/>
      <c r="AZ1892" s="3"/>
      <c r="BA1892" s="3"/>
      <c r="BB1892" s="3"/>
      <c r="BC1892" s="3"/>
      <c r="BD1892" s="3"/>
      <c r="BE1892" s="3"/>
      <c r="BF1892" s="3"/>
      <c r="BG1892" s="3"/>
      <c r="BH1892" s="3"/>
      <c r="BI1892" s="3"/>
    </row>
    <row r="1893" ht="12.75" customHeight="1">
      <c r="A1893" s="294"/>
      <c r="B1893" s="294"/>
      <c r="C1893" s="3"/>
      <c r="D1893" s="3"/>
      <c r="E1893" s="3"/>
      <c r="F1893" s="3"/>
      <c r="G1893" s="3"/>
      <c r="H1893" s="193"/>
      <c r="I1893" s="163"/>
      <c r="J1893" s="3"/>
      <c r="K1893" s="5"/>
      <c r="L1893" s="6"/>
      <c r="M1893" s="6"/>
      <c r="N1893" s="232"/>
      <c r="O1893" s="285"/>
      <c r="P1893" s="6"/>
      <c r="Q1893" s="6"/>
      <c r="R1893" s="6"/>
      <c r="S1893" s="6"/>
      <c r="T1893" s="6"/>
      <c r="U1893" s="6"/>
      <c r="V1893" s="6"/>
      <c r="W1893" s="6"/>
      <c r="X1893" s="6"/>
      <c r="Y1893" s="6"/>
      <c r="Z1893" s="298"/>
      <c r="AA1893" s="6"/>
      <c r="AB1893" s="6"/>
      <c r="AC1893" s="6"/>
      <c r="AD1893" s="6"/>
      <c r="AE1893" s="6"/>
      <c r="AF1893" s="6"/>
      <c r="AG1893" s="6"/>
      <c r="AH1893" s="6"/>
      <c r="AI1893" s="6"/>
      <c r="AJ1893" s="6"/>
      <c r="AK1893" s="6"/>
      <c r="AL1893" s="6"/>
      <c r="AM1893" s="6"/>
      <c r="AN1893" s="298"/>
      <c r="AO1893" s="6"/>
      <c r="AP1893" s="3"/>
      <c r="AQ1893" s="3"/>
      <c r="AR1893" s="3"/>
      <c r="AS1893" s="3"/>
      <c r="AT1893" s="3"/>
      <c r="AU1893" s="3"/>
      <c r="AV1893" s="3"/>
      <c r="AW1893" s="3"/>
      <c r="AX1893" s="3"/>
      <c r="AY1893" s="3"/>
      <c r="AZ1893" s="3"/>
      <c r="BA1893" s="3"/>
      <c r="BB1893" s="3"/>
      <c r="BC1893" s="3"/>
      <c r="BD1893" s="3"/>
      <c r="BE1893" s="3"/>
      <c r="BF1893" s="3"/>
      <c r="BG1893" s="3"/>
      <c r="BH1893" s="3"/>
      <c r="BI1893" s="3"/>
    </row>
    <row r="1894" ht="12.75" customHeight="1">
      <c r="A1894" s="294"/>
      <c r="B1894" s="294"/>
      <c r="C1894" s="3"/>
      <c r="D1894" s="3"/>
      <c r="E1894" s="3"/>
      <c r="F1894" s="3"/>
      <c r="G1894" s="3"/>
      <c r="H1894" s="193"/>
      <c r="I1894" s="163"/>
      <c r="J1894" s="3"/>
      <c r="K1894" s="5"/>
      <c r="L1894" s="6"/>
      <c r="M1894" s="6"/>
      <c r="N1894" s="232"/>
      <c r="O1894" s="285"/>
      <c r="P1894" s="6"/>
      <c r="Q1894" s="6"/>
      <c r="R1894" s="6"/>
      <c r="S1894" s="6"/>
      <c r="T1894" s="6"/>
      <c r="U1894" s="6"/>
      <c r="V1894" s="6"/>
      <c r="W1894" s="6"/>
      <c r="X1894" s="6"/>
      <c r="Y1894" s="6"/>
      <c r="Z1894" s="298"/>
      <c r="AA1894" s="6"/>
      <c r="AB1894" s="6"/>
      <c r="AC1894" s="6"/>
      <c r="AD1894" s="6"/>
      <c r="AE1894" s="6"/>
      <c r="AF1894" s="6"/>
      <c r="AG1894" s="6"/>
      <c r="AH1894" s="6"/>
      <c r="AI1894" s="6"/>
      <c r="AJ1894" s="6"/>
      <c r="AK1894" s="6"/>
      <c r="AL1894" s="6"/>
      <c r="AM1894" s="6"/>
      <c r="AN1894" s="298"/>
      <c r="AO1894" s="6"/>
      <c r="AP1894" s="3"/>
      <c r="AQ1894" s="3"/>
      <c r="AR1894" s="3"/>
      <c r="AS1894" s="3"/>
      <c r="AT1894" s="3"/>
      <c r="AU1894" s="3"/>
      <c r="AV1894" s="3"/>
      <c r="AW1894" s="3"/>
      <c r="AX1894" s="3"/>
      <c r="AY1894" s="3"/>
      <c r="AZ1894" s="3"/>
      <c r="BA1894" s="3"/>
      <c r="BB1894" s="3"/>
      <c r="BC1894" s="3"/>
      <c r="BD1894" s="3"/>
      <c r="BE1894" s="3"/>
      <c r="BF1894" s="3"/>
      <c r="BG1894" s="3"/>
      <c r="BH1894" s="3"/>
      <c r="BI1894" s="3"/>
    </row>
    <row r="1895" ht="12.75" customHeight="1">
      <c r="A1895" s="294"/>
      <c r="B1895" s="294"/>
      <c r="C1895" s="3"/>
      <c r="D1895" s="3"/>
      <c r="E1895" s="3"/>
      <c r="F1895" s="3"/>
      <c r="G1895" s="3"/>
      <c r="H1895" s="193"/>
      <c r="I1895" s="163"/>
      <c r="J1895" s="3"/>
      <c r="K1895" s="5"/>
      <c r="L1895" s="6"/>
      <c r="M1895" s="6"/>
      <c r="N1895" s="232"/>
      <c r="O1895" s="285"/>
      <c r="P1895" s="6"/>
      <c r="Q1895" s="6"/>
      <c r="R1895" s="6"/>
      <c r="S1895" s="6"/>
      <c r="T1895" s="6"/>
      <c r="U1895" s="6"/>
      <c r="V1895" s="6"/>
      <c r="W1895" s="6"/>
      <c r="X1895" s="6"/>
      <c r="Y1895" s="6"/>
      <c r="Z1895" s="298"/>
      <c r="AA1895" s="6"/>
      <c r="AB1895" s="6"/>
      <c r="AC1895" s="6"/>
      <c r="AD1895" s="6"/>
      <c r="AE1895" s="6"/>
      <c r="AF1895" s="6"/>
      <c r="AG1895" s="6"/>
      <c r="AH1895" s="6"/>
      <c r="AI1895" s="6"/>
      <c r="AJ1895" s="6"/>
      <c r="AK1895" s="6"/>
      <c r="AL1895" s="6"/>
      <c r="AM1895" s="6"/>
      <c r="AN1895" s="298"/>
      <c r="AO1895" s="6"/>
      <c r="AP1895" s="3"/>
      <c r="AQ1895" s="3"/>
      <c r="AR1895" s="3"/>
      <c r="AS1895" s="3"/>
      <c r="AT1895" s="3"/>
      <c r="AU1895" s="3"/>
      <c r="AV1895" s="3"/>
      <c r="AW1895" s="3"/>
      <c r="AX1895" s="3"/>
      <c r="AY1895" s="3"/>
      <c r="AZ1895" s="3"/>
      <c r="BA1895" s="3"/>
      <c r="BB1895" s="3"/>
      <c r="BC1895" s="3"/>
      <c r="BD1895" s="3"/>
      <c r="BE1895" s="3"/>
      <c r="BF1895" s="3"/>
      <c r="BG1895" s="3"/>
      <c r="BH1895" s="3"/>
      <c r="BI1895" s="3"/>
    </row>
    <row r="1896" ht="12.75" customHeight="1">
      <c r="A1896" s="294"/>
      <c r="B1896" s="294"/>
      <c r="C1896" s="3"/>
      <c r="D1896" s="3"/>
      <c r="E1896" s="3"/>
      <c r="F1896" s="3"/>
      <c r="G1896" s="3"/>
      <c r="H1896" s="193"/>
      <c r="I1896" s="163"/>
      <c r="J1896" s="3"/>
      <c r="K1896" s="5"/>
      <c r="L1896" s="6"/>
      <c r="M1896" s="6"/>
      <c r="N1896" s="232"/>
      <c r="O1896" s="285"/>
      <c r="P1896" s="6"/>
      <c r="Q1896" s="6"/>
      <c r="R1896" s="6"/>
      <c r="S1896" s="6"/>
      <c r="T1896" s="6"/>
      <c r="U1896" s="6"/>
      <c r="V1896" s="6"/>
      <c r="W1896" s="6"/>
      <c r="X1896" s="6"/>
      <c r="Y1896" s="6"/>
      <c r="Z1896" s="298"/>
      <c r="AA1896" s="6"/>
      <c r="AB1896" s="6"/>
      <c r="AC1896" s="6"/>
      <c r="AD1896" s="6"/>
      <c r="AE1896" s="6"/>
      <c r="AF1896" s="6"/>
      <c r="AG1896" s="6"/>
      <c r="AH1896" s="6"/>
      <c r="AI1896" s="6"/>
      <c r="AJ1896" s="6"/>
      <c r="AK1896" s="6"/>
      <c r="AL1896" s="6"/>
      <c r="AM1896" s="6"/>
      <c r="AN1896" s="298"/>
      <c r="AO1896" s="6"/>
      <c r="AP1896" s="3"/>
      <c r="AQ1896" s="3"/>
      <c r="AR1896" s="3"/>
      <c r="AS1896" s="3"/>
      <c r="AT1896" s="3"/>
      <c r="AU1896" s="3"/>
      <c r="AV1896" s="3"/>
      <c r="AW1896" s="3"/>
      <c r="AX1896" s="3"/>
      <c r="AY1896" s="3"/>
      <c r="AZ1896" s="3"/>
      <c r="BA1896" s="3"/>
      <c r="BB1896" s="3"/>
      <c r="BC1896" s="3"/>
      <c r="BD1896" s="3"/>
      <c r="BE1896" s="3"/>
      <c r="BF1896" s="3"/>
      <c r="BG1896" s="3"/>
      <c r="BH1896" s="3"/>
      <c r="BI1896" s="3"/>
    </row>
    <row r="1897" ht="12.75" customHeight="1">
      <c r="A1897" s="294"/>
      <c r="B1897" s="294"/>
      <c r="C1897" s="3"/>
      <c r="D1897" s="3"/>
      <c r="E1897" s="3"/>
      <c r="F1897" s="3"/>
      <c r="G1897" s="3"/>
      <c r="H1897" s="193"/>
      <c r="I1897" s="163"/>
      <c r="J1897" s="3"/>
      <c r="K1897" s="5"/>
      <c r="L1897" s="6"/>
      <c r="M1897" s="6"/>
      <c r="N1897" s="232"/>
      <c r="O1897" s="285"/>
      <c r="P1897" s="6"/>
      <c r="Q1897" s="6"/>
      <c r="R1897" s="6"/>
      <c r="S1897" s="6"/>
      <c r="T1897" s="6"/>
      <c r="U1897" s="6"/>
      <c r="V1897" s="6"/>
      <c r="W1897" s="6"/>
      <c r="X1897" s="6"/>
      <c r="Y1897" s="6"/>
      <c r="Z1897" s="298"/>
      <c r="AA1897" s="6"/>
      <c r="AB1897" s="6"/>
      <c r="AC1897" s="6"/>
      <c r="AD1897" s="6"/>
      <c r="AE1897" s="6"/>
      <c r="AF1897" s="6"/>
      <c r="AG1897" s="6"/>
      <c r="AH1897" s="6"/>
      <c r="AI1897" s="6"/>
      <c r="AJ1897" s="6"/>
      <c r="AK1897" s="6"/>
      <c r="AL1897" s="6"/>
      <c r="AM1897" s="6"/>
      <c r="AN1897" s="298"/>
      <c r="AO1897" s="6"/>
      <c r="AP1897" s="3"/>
      <c r="AQ1897" s="3"/>
      <c r="AR1897" s="3"/>
      <c r="AS1897" s="3"/>
      <c r="AT1897" s="3"/>
      <c r="AU1897" s="3"/>
      <c r="AV1897" s="3"/>
      <c r="AW1897" s="3"/>
      <c r="AX1897" s="3"/>
      <c r="AY1897" s="3"/>
      <c r="AZ1897" s="3"/>
      <c r="BA1897" s="3"/>
      <c r="BB1897" s="3"/>
      <c r="BC1897" s="3"/>
      <c r="BD1897" s="3"/>
      <c r="BE1897" s="3"/>
      <c r="BF1897" s="3"/>
      <c r="BG1897" s="3"/>
      <c r="BH1897" s="3"/>
      <c r="BI1897" s="3"/>
    </row>
    <row r="1898" ht="12.75" customHeight="1">
      <c r="A1898" s="294"/>
      <c r="B1898" s="294"/>
      <c r="C1898" s="3"/>
      <c r="D1898" s="3"/>
      <c r="E1898" s="3"/>
      <c r="F1898" s="3"/>
      <c r="G1898" s="3"/>
      <c r="H1898" s="193"/>
      <c r="I1898" s="163"/>
      <c r="J1898" s="3"/>
      <c r="K1898" s="5"/>
      <c r="L1898" s="6"/>
      <c r="M1898" s="6"/>
      <c r="N1898" s="232"/>
      <c r="O1898" s="285"/>
      <c r="P1898" s="6"/>
      <c r="Q1898" s="6"/>
      <c r="R1898" s="6"/>
      <c r="S1898" s="6"/>
      <c r="T1898" s="6"/>
      <c r="U1898" s="6"/>
      <c r="V1898" s="6"/>
      <c r="W1898" s="6"/>
      <c r="X1898" s="6"/>
      <c r="Y1898" s="6"/>
      <c r="Z1898" s="298"/>
      <c r="AA1898" s="6"/>
      <c r="AB1898" s="6"/>
      <c r="AC1898" s="6"/>
      <c r="AD1898" s="6"/>
      <c r="AE1898" s="6"/>
      <c r="AF1898" s="6"/>
      <c r="AG1898" s="6"/>
      <c r="AH1898" s="6"/>
      <c r="AI1898" s="6"/>
      <c r="AJ1898" s="6"/>
      <c r="AK1898" s="6"/>
      <c r="AL1898" s="6"/>
      <c r="AM1898" s="6"/>
      <c r="AN1898" s="298"/>
      <c r="AO1898" s="6"/>
      <c r="AP1898" s="3"/>
      <c r="AQ1898" s="3"/>
      <c r="AR1898" s="3"/>
      <c r="AS1898" s="3"/>
      <c r="AT1898" s="3"/>
      <c r="AU1898" s="3"/>
      <c r="AV1898" s="3"/>
      <c r="AW1898" s="3"/>
      <c r="AX1898" s="3"/>
      <c r="AY1898" s="3"/>
      <c r="AZ1898" s="3"/>
      <c r="BA1898" s="3"/>
      <c r="BB1898" s="3"/>
      <c r="BC1898" s="3"/>
      <c r="BD1898" s="3"/>
      <c r="BE1898" s="3"/>
      <c r="BF1898" s="3"/>
      <c r="BG1898" s="3"/>
      <c r="BH1898" s="3"/>
      <c r="BI1898" s="3"/>
    </row>
    <row r="1899" ht="12.75" customHeight="1">
      <c r="A1899" s="294"/>
      <c r="B1899" s="294"/>
      <c r="C1899" s="3"/>
      <c r="D1899" s="3"/>
      <c r="E1899" s="3"/>
      <c r="F1899" s="3"/>
      <c r="G1899" s="3"/>
      <c r="H1899" s="193"/>
      <c r="I1899" s="163"/>
      <c r="J1899" s="3"/>
      <c r="K1899" s="5"/>
      <c r="L1899" s="6"/>
      <c r="M1899" s="6"/>
      <c r="N1899" s="232"/>
      <c r="O1899" s="285"/>
      <c r="P1899" s="6"/>
      <c r="Q1899" s="6"/>
      <c r="R1899" s="6"/>
      <c r="S1899" s="6"/>
      <c r="T1899" s="6"/>
      <c r="U1899" s="6"/>
      <c r="V1899" s="6"/>
      <c r="W1899" s="6"/>
      <c r="X1899" s="6"/>
      <c r="Y1899" s="6"/>
      <c r="Z1899" s="298"/>
      <c r="AA1899" s="6"/>
      <c r="AB1899" s="6"/>
      <c r="AC1899" s="6"/>
      <c r="AD1899" s="6"/>
      <c r="AE1899" s="6"/>
      <c r="AF1899" s="6"/>
      <c r="AG1899" s="6"/>
      <c r="AH1899" s="6"/>
      <c r="AI1899" s="6"/>
      <c r="AJ1899" s="6"/>
      <c r="AK1899" s="6"/>
      <c r="AL1899" s="6"/>
      <c r="AM1899" s="6"/>
      <c r="AN1899" s="298"/>
      <c r="AO1899" s="6"/>
      <c r="AP1899" s="3"/>
      <c r="AQ1899" s="3"/>
      <c r="AR1899" s="3"/>
      <c r="AS1899" s="3"/>
      <c r="AT1899" s="3"/>
      <c r="AU1899" s="3"/>
      <c r="AV1899" s="3"/>
      <c r="AW1899" s="3"/>
      <c r="AX1899" s="3"/>
      <c r="AY1899" s="3"/>
      <c r="AZ1899" s="3"/>
      <c r="BA1899" s="3"/>
      <c r="BB1899" s="3"/>
      <c r="BC1899" s="3"/>
      <c r="BD1899" s="3"/>
      <c r="BE1899" s="3"/>
      <c r="BF1899" s="3"/>
      <c r="BG1899" s="3"/>
      <c r="BH1899" s="3"/>
      <c r="BI1899" s="3"/>
    </row>
    <row r="1900" ht="12.75" customHeight="1">
      <c r="A1900" s="294"/>
      <c r="B1900" s="294"/>
      <c r="C1900" s="3"/>
      <c r="D1900" s="3"/>
      <c r="E1900" s="3"/>
      <c r="F1900" s="3"/>
      <c r="G1900" s="3"/>
      <c r="H1900" s="193"/>
      <c r="I1900" s="163"/>
      <c r="J1900" s="3"/>
      <c r="K1900" s="5"/>
      <c r="L1900" s="6"/>
      <c r="M1900" s="6"/>
      <c r="N1900" s="232"/>
      <c r="O1900" s="285"/>
      <c r="P1900" s="6"/>
      <c r="Q1900" s="6"/>
      <c r="R1900" s="6"/>
      <c r="S1900" s="6"/>
      <c r="T1900" s="6"/>
      <c r="U1900" s="6"/>
      <c r="V1900" s="6"/>
      <c r="W1900" s="6"/>
      <c r="X1900" s="6"/>
      <c r="Y1900" s="6"/>
      <c r="Z1900" s="298"/>
      <c r="AA1900" s="6"/>
      <c r="AB1900" s="6"/>
      <c r="AC1900" s="6"/>
      <c r="AD1900" s="6"/>
      <c r="AE1900" s="6"/>
      <c r="AF1900" s="6"/>
      <c r="AG1900" s="6"/>
      <c r="AH1900" s="6"/>
      <c r="AI1900" s="6"/>
      <c r="AJ1900" s="6"/>
      <c r="AK1900" s="6"/>
      <c r="AL1900" s="6"/>
      <c r="AM1900" s="6"/>
      <c r="AN1900" s="298"/>
      <c r="AO1900" s="6"/>
      <c r="AP1900" s="3"/>
      <c r="AQ1900" s="3"/>
      <c r="AR1900" s="3"/>
      <c r="AS1900" s="3"/>
      <c r="AT1900" s="3"/>
      <c r="AU1900" s="3"/>
      <c r="AV1900" s="3"/>
      <c r="AW1900" s="3"/>
      <c r="AX1900" s="3"/>
      <c r="AY1900" s="3"/>
      <c r="AZ1900" s="3"/>
      <c r="BA1900" s="3"/>
      <c r="BB1900" s="3"/>
      <c r="BC1900" s="3"/>
      <c r="BD1900" s="3"/>
      <c r="BE1900" s="3"/>
      <c r="BF1900" s="3"/>
      <c r="BG1900" s="3"/>
      <c r="BH1900" s="3"/>
      <c r="BI1900" s="3"/>
    </row>
    <row r="1901" ht="12.75" customHeight="1">
      <c r="A1901" s="294"/>
      <c r="B1901" s="294"/>
      <c r="C1901" s="3"/>
      <c r="D1901" s="3"/>
      <c r="E1901" s="3"/>
      <c r="F1901" s="3"/>
      <c r="G1901" s="3"/>
      <c r="H1901" s="193"/>
      <c r="I1901" s="163"/>
      <c r="J1901" s="3"/>
      <c r="K1901" s="5"/>
      <c r="L1901" s="6"/>
      <c r="M1901" s="6"/>
      <c r="N1901" s="232"/>
      <c r="O1901" s="285"/>
      <c r="P1901" s="6"/>
      <c r="Q1901" s="6"/>
      <c r="R1901" s="6"/>
      <c r="S1901" s="6"/>
      <c r="T1901" s="6"/>
      <c r="U1901" s="6"/>
      <c r="V1901" s="6"/>
      <c r="W1901" s="6"/>
      <c r="X1901" s="6"/>
      <c r="Y1901" s="6"/>
      <c r="Z1901" s="298"/>
      <c r="AA1901" s="6"/>
      <c r="AB1901" s="6"/>
      <c r="AC1901" s="6"/>
      <c r="AD1901" s="6"/>
      <c r="AE1901" s="6"/>
      <c r="AF1901" s="6"/>
      <c r="AG1901" s="6"/>
      <c r="AH1901" s="6"/>
      <c r="AI1901" s="6"/>
      <c r="AJ1901" s="6"/>
      <c r="AK1901" s="6"/>
      <c r="AL1901" s="6"/>
      <c r="AM1901" s="6"/>
      <c r="AN1901" s="298"/>
      <c r="AO1901" s="6"/>
      <c r="AP1901" s="3"/>
      <c r="AQ1901" s="3"/>
      <c r="AR1901" s="3"/>
      <c r="AS1901" s="3"/>
      <c r="AT1901" s="3"/>
      <c r="AU1901" s="3"/>
      <c r="AV1901" s="3"/>
      <c r="AW1901" s="3"/>
      <c r="AX1901" s="3"/>
      <c r="AY1901" s="3"/>
      <c r="AZ1901" s="3"/>
      <c r="BA1901" s="3"/>
      <c r="BB1901" s="3"/>
      <c r="BC1901" s="3"/>
      <c r="BD1901" s="3"/>
      <c r="BE1901" s="3"/>
      <c r="BF1901" s="3"/>
      <c r="BG1901" s="3"/>
      <c r="BH1901" s="3"/>
      <c r="BI1901" s="3"/>
    </row>
    <row r="1902" ht="12.75" customHeight="1">
      <c r="A1902" s="294"/>
      <c r="B1902" s="294"/>
      <c r="C1902" s="3"/>
      <c r="D1902" s="3"/>
      <c r="E1902" s="3"/>
      <c r="F1902" s="3"/>
      <c r="G1902" s="3"/>
      <c r="H1902" s="193"/>
      <c r="I1902" s="163"/>
      <c r="J1902" s="3"/>
      <c r="K1902" s="5"/>
      <c r="L1902" s="6"/>
      <c r="M1902" s="6"/>
      <c r="N1902" s="232"/>
      <c r="O1902" s="285"/>
      <c r="P1902" s="6"/>
      <c r="Q1902" s="6"/>
      <c r="R1902" s="6"/>
      <c r="S1902" s="6"/>
      <c r="T1902" s="6"/>
      <c r="U1902" s="6"/>
      <c r="V1902" s="6"/>
      <c r="W1902" s="6"/>
      <c r="X1902" s="6"/>
      <c r="Y1902" s="6"/>
      <c r="Z1902" s="298"/>
      <c r="AA1902" s="6"/>
      <c r="AB1902" s="6"/>
      <c r="AC1902" s="6"/>
      <c r="AD1902" s="6"/>
      <c r="AE1902" s="6"/>
      <c r="AF1902" s="6"/>
      <c r="AG1902" s="6"/>
      <c r="AH1902" s="6"/>
      <c r="AI1902" s="6"/>
      <c r="AJ1902" s="6"/>
      <c r="AK1902" s="6"/>
      <c r="AL1902" s="6"/>
      <c r="AM1902" s="6"/>
      <c r="AN1902" s="298"/>
      <c r="AO1902" s="6"/>
      <c r="AP1902" s="3"/>
      <c r="AQ1902" s="3"/>
      <c r="AR1902" s="3"/>
      <c r="AS1902" s="3"/>
      <c r="AT1902" s="3"/>
      <c r="AU1902" s="3"/>
      <c r="AV1902" s="3"/>
      <c r="AW1902" s="3"/>
      <c r="AX1902" s="3"/>
      <c r="AY1902" s="3"/>
      <c r="AZ1902" s="3"/>
      <c r="BA1902" s="3"/>
      <c r="BB1902" s="3"/>
      <c r="BC1902" s="3"/>
      <c r="BD1902" s="3"/>
      <c r="BE1902" s="3"/>
      <c r="BF1902" s="3"/>
      <c r="BG1902" s="3"/>
      <c r="BH1902" s="3"/>
      <c r="BI1902" s="3"/>
    </row>
    <row r="1903" ht="12.75" customHeight="1">
      <c r="A1903" s="294"/>
      <c r="B1903" s="294"/>
      <c r="C1903" s="3"/>
      <c r="D1903" s="3"/>
      <c r="E1903" s="3"/>
      <c r="F1903" s="3"/>
      <c r="G1903" s="3"/>
      <c r="H1903" s="193"/>
      <c r="I1903" s="163"/>
      <c r="J1903" s="3"/>
      <c r="K1903" s="5"/>
      <c r="L1903" s="6"/>
      <c r="M1903" s="6"/>
      <c r="N1903" s="232"/>
      <c r="O1903" s="285"/>
      <c r="P1903" s="6"/>
      <c r="Q1903" s="6"/>
      <c r="R1903" s="6"/>
      <c r="S1903" s="6"/>
      <c r="T1903" s="6"/>
      <c r="U1903" s="6"/>
      <c r="V1903" s="6"/>
      <c r="W1903" s="6"/>
      <c r="X1903" s="6"/>
      <c r="Y1903" s="6"/>
      <c r="Z1903" s="298"/>
      <c r="AA1903" s="6"/>
      <c r="AB1903" s="6"/>
      <c r="AC1903" s="6"/>
      <c r="AD1903" s="6"/>
      <c r="AE1903" s="6"/>
      <c r="AF1903" s="6"/>
      <c r="AG1903" s="6"/>
      <c r="AH1903" s="6"/>
      <c r="AI1903" s="6"/>
      <c r="AJ1903" s="6"/>
      <c r="AK1903" s="6"/>
      <c r="AL1903" s="6"/>
      <c r="AM1903" s="6"/>
      <c r="AN1903" s="298"/>
      <c r="AO1903" s="6"/>
      <c r="AP1903" s="3"/>
      <c r="AQ1903" s="3"/>
      <c r="AR1903" s="3"/>
      <c r="AS1903" s="3"/>
      <c r="AT1903" s="3"/>
      <c r="AU1903" s="3"/>
      <c r="AV1903" s="3"/>
      <c r="AW1903" s="3"/>
      <c r="AX1903" s="3"/>
      <c r="AY1903" s="3"/>
      <c r="AZ1903" s="3"/>
      <c r="BA1903" s="3"/>
      <c r="BB1903" s="3"/>
      <c r="BC1903" s="3"/>
      <c r="BD1903" s="3"/>
      <c r="BE1903" s="3"/>
      <c r="BF1903" s="3"/>
      <c r="BG1903" s="3"/>
      <c r="BH1903" s="3"/>
      <c r="BI1903" s="3"/>
    </row>
    <row r="1904" ht="12.75" customHeight="1">
      <c r="A1904" s="294"/>
      <c r="B1904" s="294"/>
      <c r="C1904" s="3"/>
      <c r="D1904" s="3"/>
      <c r="E1904" s="3"/>
      <c r="F1904" s="3"/>
      <c r="G1904" s="3"/>
      <c r="H1904" s="193"/>
      <c r="I1904" s="163"/>
      <c r="J1904" s="3"/>
      <c r="K1904" s="5"/>
      <c r="L1904" s="6"/>
      <c r="M1904" s="6"/>
      <c r="N1904" s="232"/>
      <c r="O1904" s="285"/>
      <c r="P1904" s="6"/>
      <c r="Q1904" s="6"/>
      <c r="R1904" s="6"/>
      <c r="S1904" s="6"/>
      <c r="T1904" s="6"/>
      <c r="U1904" s="6"/>
      <c r="V1904" s="6"/>
      <c r="W1904" s="6"/>
      <c r="X1904" s="6"/>
      <c r="Y1904" s="6"/>
      <c r="Z1904" s="298"/>
      <c r="AA1904" s="6"/>
      <c r="AB1904" s="6"/>
      <c r="AC1904" s="6"/>
      <c r="AD1904" s="6"/>
      <c r="AE1904" s="6"/>
      <c r="AF1904" s="6"/>
      <c r="AG1904" s="6"/>
      <c r="AH1904" s="6"/>
      <c r="AI1904" s="6"/>
      <c r="AJ1904" s="6"/>
      <c r="AK1904" s="6"/>
      <c r="AL1904" s="6"/>
      <c r="AM1904" s="6"/>
      <c r="AN1904" s="298"/>
      <c r="AO1904" s="6"/>
      <c r="AP1904" s="3"/>
      <c r="AQ1904" s="3"/>
      <c r="AR1904" s="3"/>
      <c r="AS1904" s="3"/>
      <c r="AT1904" s="3"/>
      <c r="AU1904" s="3"/>
      <c r="AV1904" s="3"/>
      <c r="AW1904" s="3"/>
      <c r="AX1904" s="3"/>
      <c r="AY1904" s="3"/>
      <c r="AZ1904" s="3"/>
      <c r="BA1904" s="3"/>
      <c r="BB1904" s="3"/>
      <c r="BC1904" s="3"/>
      <c r="BD1904" s="3"/>
      <c r="BE1904" s="3"/>
      <c r="BF1904" s="3"/>
      <c r="BG1904" s="3"/>
      <c r="BH1904" s="3"/>
      <c r="BI1904" s="3"/>
    </row>
    <row r="1905" ht="12.75" customHeight="1">
      <c r="A1905" s="294"/>
      <c r="B1905" s="294"/>
      <c r="C1905" s="3"/>
      <c r="D1905" s="3"/>
      <c r="E1905" s="3"/>
      <c r="F1905" s="3"/>
      <c r="G1905" s="3"/>
      <c r="H1905" s="193"/>
      <c r="I1905" s="163"/>
      <c r="J1905" s="3"/>
      <c r="K1905" s="5"/>
      <c r="L1905" s="6"/>
      <c r="M1905" s="6"/>
      <c r="N1905" s="232"/>
      <c r="O1905" s="285"/>
      <c r="P1905" s="6"/>
      <c r="Q1905" s="6"/>
      <c r="R1905" s="6"/>
      <c r="S1905" s="6"/>
      <c r="T1905" s="6"/>
      <c r="U1905" s="6"/>
      <c r="V1905" s="6"/>
      <c r="W1905" s="6"/>
      <c r="X1905" s="6"/>
      <c r="Y1905" s="6"/>
      <c r="Z1905" s="298"/>
      <c r="AA1905" s="6"/>
      <c r="AB1905" s="6"/>
      <c r="AC1905" s="6"/>
      <c r="AD1905" s="6"/>
      <c r="AE1905" s="6"/>
      <c r="AF1905" s="6"/>
      <c r="AG1905" s="6"/>
      <c r="AH1905" s="6"/>
      <c r="AI1905" s="6"/>
      <c r="AJ1905" s="6"/>
      <c r="AK1905" s="6"/>
      <c r="AL1905" s="6"/>
      <c r="AM1905" s="6"/>
      <c r="AN1905" s="298"/>
      <c r="AO1905" s="6"/>
      <c r="AP1905" s="3"/>
      <c r="AQ1905" s="3"/>
      <c r="AR1905" s="3"/>
      <c r="AS1905" s="3"/>
      <c r="AT1905" s="3"/>
      <c r="AU1905" s="3"/>
      <c r="AV1905" s="3"/>
      <c r="AW1905" s="3"/>
      <c r="AX1905" s="3"/>
      <c r="AY1905" s="3"/>
      <c r="AZ1905" s="3"/>
      <c r="BA1905" s="3"/>
      <c r="BB1905" s="3"/>
      <c r="BC1905" s="3"/>
      <c r="BD1905" s="3"/>
      <c r="BE1905" s="3"/>
      <c r="BF1905" s="3"/>
      <c r="BG1905" s="3"/>
      <c r="BH1905" s="3"/>
      <c r="BI1905" s="3"/>
    </row>
    <row r="1906" ht="12.75" customHeight="1">
      <c r="A1906" s="294"/>
      <c r="B1906" s="294"/>
      <c r="C1906" s="3"/>
      <c r="D1906" s="3"/>
      <c r="E1906" s="3"/>
      <c r="F1906" s="3"/>
      <c r="G1906" s="3"/>
      <c r="H1906" s="193"/>
      <c r="I1906" s="163"/>
      <c r="J1906" s="3"/>
      <c r="K1906" s="5"/>
      <c r="L1906" s="6"/>
      <c r="M1906" s="6"/>
      <c r="N1906" s="232"/>
      <c r="O1906" s="285"/>
      <c r="P1906" s="6"/>
      <c r="Q1906" s="6"/>
      <c r="R1906" s="6"/>
      <c r="S1906" s="6"/>
      <c r="T1906" s="6"/>
      <c r="U1906" s="6"/>
      <c r="V1906" s="6"/>
      <c r="W1906" s="6"/>
      <c r="X1906" s="6"/>
      <c r="Y1906" s="6"/>
      <c r="Z1906" s="298"/>
      <c r="AA1906" s="6"/>
      <c r="AB1906" s="6"/>
      <c r="AC1906" s="6"/>
      <c r="AD1906" s="6"/>
      <c r="AE1906" s="6"/>
      <c r="AF1906" s="6"/>
      <c r="AG1906" s="6"/>
      <c r="AH1906" s="6"/>
      <c r="AI1906" s="6"/>
      <c r="AJ1906" s="6"/>
      <c r="AK1906" s="6"/>
      <c r="AL1906" s="6"/>
      <c r="AM1906" s="6"/>
      <c r="AN1906" s="298"/>
      <c r="AO1906" s="6"/>
      <c r="AP1906" s="3"/>
      <c r="AQ1906" s="3"/>
      <c r="AR1906" s="3"/>
      <c r="AS1906" s="3"/>
      <c r="AT1906" s="3"/>
      <c r="AU1906" s="3"/>
      <c r="AV1906" s="3"/>
      <c r="AW1906" s="3"/>
      <c r="AX1906" s="3"/>
      <c r="AY1906" s="3"/>
      <c r="AZ1906" s="3"/>
      <c r="BA1906" s="3"/>
      <c r="BB1906" s="3"/>
      <c r="BC1906" s="3"/>
      <c r="BD1906" s="3"/>
      <c r="BE1906" s="3"/>
      <c r="BF1906" s="3"/>
      <c r="BG1906" s="3"/>
      <c r="BH1906" s="3"/>
      <c r="BI1906" s="3"/>
    </row>
    <row r="1907" ht="12.75" customHeight="1">
      <c r="A1907" s="294"/>
      <c r="B1907" s="294"/>
      <c r="C1907" s="3"/>
      <c r="D1907" s="3"/>
      <c r="E1907" s="3"/>
      <c r="F1907" s="3"/>
      <c r="G1907" s="3"/>
      <c r="H1907" s="193"/>
      <c r="I1907" s="163"/>
      <c r="J1907" s="3"/>
      <c r="K1907" s="5"/>
      <c r="L1907" s="6"/>
      <c r="M1907" s="6"/>
      <c r="N1907" s="232"/>
      <c r="O1907" s="285"/>
      <c r="P1907" s="6"/>
      <c r="Q1907" s="6"/>
      <c r="R1907" s="6"/>
      <c r="S1907" s="6"/>
      <c r="T1907" s="6"/>
      <c r="U1907" s="6"/>
      <c r="V1907" s="6"/>
      <c r="W1907" s="6"/>
      <c r="X1907" s="6"/>
      <c r="Y1907" s="6"/>
      <c r="Z1907" s="298"/>
      <c r="AA1907" s="6"/>
      <c r="AB1907" s="6"/>
      <c r="AC1907" s="6"/>
      <c r="AD1907" s="6"/>
      <c r="AE1907" s="6"/>
      <c r="AF1907" s="6"/>
      <c r="AG1907" s="6"/>
      <c r="AH1907" s="6"/>
      <c r="AI1907" s="6"/>
      <c r="AJ1907" s="6"/>
      <c r="AK1907" s="6"/>
      <c r="AL1907" s="6"/>
      <c r="AM1907" s="6"/>
      <c r="AN1907" s="298"/>
      <c r="AO1907" s="6"/>
      <c r="AP1907" s="3"/>
      <c r="AQ1907" s="3"/>
      <c r="AR1907" s="3"/>
      <c r="AS1907" s="3"/>
      <c r="AT1907" s="3"/>
      <c r="AU1907" s="3"/>
      <c r="AV1907" s="3"/>
      <c r="AW1907" s="3"/>
      <c r="AX1907" s="3"/>
      <c r="AY1907" s="3"/>
      <c r="AZ1907" s="3"/>
      <c r="BA1907" s="3"/>
      <c r="BB1907" s="3"/>
      <c r="BC1907" s="3"/>
      <c r="BD1907" s="3"/>
      <c r="BE1907" s="3"/>
      <c r="BF1907" s="3"/>
      <c r="BG1907" s="3"/>
      <c r="BH1907" s="3"/>
      <c r="BI1907" s="3"/>
    </row>
    <row r="1908" ht="12.75" customHeight="1">
      <c r="A1908" s="294"/>
      <c r="B1908" s="294"/>
      <c r="C1908" s="3"/>
      <c r="D1908" s="3"/>
      <c r="E1908" s="3"/>
      <c r="F1908" s="3"/>
      <c r="G1908" s="3"/>
      <c r="H1908" s="193"/>
      <c r="I1908" s="163"/>
      <c r="J1908" s="3"/>
      <c r="K1908" s="5"/>
      <c r="L1908" s="6"/>
      <c r="M1908" s="6"/>
      <c r="N1908" s="232"/>
      <c r="O1908" s="285"/>
      <c r="P1908" s="6"/>
      <c r="Q1908" s="6"/>
      <c r="R1908" s="6"/>
      <c r="S1908" s="6"/>
      <c r="T1908" s="6"/>
      <c r="U1908" s="6"/>
      <c r="V1908" s="6"/>
      <c r="W1908" s="6"/>
      <c r="X1908" s="6"/>
      <c r="Y1908" s="6"/>
      <c r="Z1908" s="298"/>
      <c r="AA1908" s="6"/>
      <c r="AB1908" s="6"/>
      <c r="AC1908" s="6"/>
      <c r="AD1908" s="6"/>
      <c r="AE1908" s="6"/>
      <c r="AF1908" s="6"/>
      <c r="AG1908" s="6"/>
      <c r="AH1908" s="6"/>
      <c r="AI1908" s="6"/>
      <c r="AJ1908" s="6"/>
      <c r="AK1908" s="6"/>
      <c r="AL1908" s="6"/>
      <c r="AM1908" s="6"/>
      <c r="AN1908" s="298"/>
      <c r="AO1908" s="6"/>
      <c r="AP1908" s="3"/>
      <c r="AQ1908" s="3"/>
      <c r="AR1908" s="3"/>
      <c r="AS1908" s="3"/>
      <c r="AT1908" s="3"/>
      <c r="AU1908" s="3"/>
      <c r="AV1908" s="3"/>
      <c r="AW1908" s="3"/>
      <c r="AX1908" s="3"/>
      <c r="AY1908" s="3"/>
      <c r="AZ1908" s="3"/>
      <c r="BA1908" s="3"/>
      <c r="BB1908" s="3"/>
      <c r="BC1908" s="3"/>
      <c r="BD1908" s="3"/>
      <c r="BE1908" s="3"/>
      <c r="BF1908" s="3"/>
      <c r="BG1908" s="3"/>
      <c r="BH1908" s="3"/>
      <c r="BI1908" s="3"/>
    </row>
    <row r="1909" ht="12.75" customHeight="1">
      <c r="A1909" s="294"/>
      <c r="B1909" s="294"/>
      <c r="C1909" s="3"/>
      <c r="D1909" s="3"/>
      <c r="E1909" s="3"/>
      <c r="F1909" s="3"/>
      <c r="G1909" s="3"/>
      <c r="H1909" s="193"/>
      <c r="I1909" s="163"/>
      <c r="J1909" s="3"/>
      <c r="K1909" s="5"/>
      <c r="L1909" s="6"/>
      <c r="M1909" s="6"/>
      <c r="N1909" s="232"/>
      <c r="O1909" s="285"/>
      <c r="P1909" s="6"/>
      <c r="Q1909" s="6"/>
      <c r="R1909" s="6"/>
      <c r="S1909" s="6"/>
      <c r="T1909" s="6"/>
      <c r="U1909" s="6"/>
      <c r="V1909" s="6"/>
      <c r="W1909" s="6"/>
      <c r="X1909" s="6"/>
      <c r="Y1909" s="6"/>
      <c r="Z1909" s="298"/>
      <c r="AA1909" s="6"/>
      <c r="AB1909" s="6"/>
      <c r="AC1909" s="6"/>
      <c r="AD1909" s="6"/>
      <c r="AE1909" s="6"/>
      <c r="AF1909" s="6"/>
      <c r="AG1909" s="6"/>
      <c r="AH1909" s="6"/>
      <c r="AI1909" s="6"/>
      <c r="AJ1909" s="6"/>
      <c r="AK1909" s="6"/>
      <c r="AL1909" s="6"/>
      <c r="AM1909" s="6"/>
      <c r="AN1909" s="298"/>
      <c r="AO1909" s="6"/>
      <c r="AP1909" s="3"/>
      <c r="AQ1909" s="3"/>
      <c r="AR1909" s="3"/>
      <c r="AS1909" s="3"/>
      <c r="AT1909" s="3"/>
      <c r="AU1909" s="3"/>
      <c r="AV1909" s="3"/>
      <c r="AW1909" s="3"/>
      <c r="AX1909" s="3"/>
      <c r="AY1909" s="3"/>
      <c r="AZ1909" s="3"/>
      <c r="BA1909" s="3"/>
      <c r="BB1909" s="3"/>
      <c r="BC1909" s="3"/>
      <c r="BD1909" s="3"/>
      <c r="BE1909" s="3"/>
      <c r="BF1909" s="3"/>
      <c r="BG1909" s="3"/>
      <c r="BH1909" s="3"/>
      <c r="BI1909" s="3"/>
    </row>
    <row r="1910" ht="12.75" customHeight="1">
      <c r="A1910" s="294"/>
      <c r="B1910" s="294"/>
      <c r="C1910" s="3"/>
      <c r="D1910" s="3"/>
      <c r="E1910" s="3"/>
      <c r="F1910" s="3"/>
      <c r="G1910" s="3"/>
      <c r="H1910" s="193"/>
      <c r="I1910" s="163"/>
      <c r="J1910" s="3"/>
      <c r="K1910" s="5"/>
      <c r="L1910" s="6"/>
      <c r="M1910" s="6"/>
      <c r="N1910" s="232"/>
      <c r="O1910" s="285"/>
      <c r="P1910" s="6"/>
      <c r="Q1910" s="6"/>
      <c r="R1910" s="6"/>
      <c r="S1910" s="6"/>
      <c r="T1910" s="6"/>
      <c r="U1910" s="6"/>
      <c r="V1910" s="6"/>
      <c r="W1910" s="6"/>
      <c r="X1910" s="6"/>
      <c r="Y1910" s="6"/>
      <c r="Z1910" s="298"/>
      <c r="AA1910" s="6"/>
      <c r="AB1910" s="6"/>
      <c r="AC1910" s="6"/>
      <c r="AD1910" s="6"/>
      <c r="AE1910" s="6"/>
      <c r="AF1910" s="6"/>
      <c r="AG1910" s="6"/>
      <c r="AH1910" s="6"/>
      <c r="AI1910" s="6"/>
      <c r="AJ1910" s="6"/>
      <c r="AK1910" s="6"/>
      <c r="AL1910" s="6"/>
      <c r="AM1910" s="6"/>
      <c r="AN1910" s="298"/>
      <c r="AO1910" s="6"/>
      <c r="AP1910" s="3"/>
      <c r="AQ1910" s="3"/>
      <c r="AR1910" s="3"/>
      <c r="AS1910" s="3"/>
      <c r="AT1910" s="3"/>
      <c r="AU1910" s="3"/>
      <c r="AV1910" s="3"/>
      <c r="AW1910" s="3"/>
      <c r="AX1910" s="3"/>
      <c r="AY1910" s="3"/>
      <c r="AZ1910" s="3"/>
      <c r="BA1910" s="3"/>
      <c r="BB1910" s="3"/>
      <c r="BC1910" s="3"/>
      <c r="BD1910" s="3"/>
      <c r="BE1910" s="3"/>
      <c r="BF1910" s="3"/>
      <c r="BG1910" s="3"/>
      <c r="BH1910" s="3"/>
      <c r="BI1910" s="3"/>
    </row>
    <row r="1911" ht="12.75" customHeight="1">
      <c r="A1911" s="294"/>
      <c r="B1911" s="294"/>
      <c r="C1911" s="3"/>
      <c r="D1911" s="3"/>
      <c r="E1911" s="3"/>
      <c r="F1911" s="3"/>
      <c r="G1911" s="3"/>
      <c r="H1911" s="193"/>
      <c r="I1911" s="163"/>
      <c r="J1911" s="3"/>
      <c r="K1911" s="5"/>
      <c r="L1911" s="6"/>
      <c r="M1911" s="6"/>
      <c r="N1911" s="232"/>
      <c r="O1911" s="285"/>
      <c r="P1911" s="6"/>
      <c r="Q1911" s="6"/>
      <c r="R1911" s="6"/>
      <c r="S1911" s="6"/>
      <c r="T1911" s="6"/>
      <c r="U1911" s="6"/>
      <c r="V1911" s="6"/>
      <c r="W1911" s="6"/>
      <c r="X1911" s="6"/>
      <c r="Y1911" s="6"/>
      <c r="Z1911" s="298"/>
      <c r="AA1911" s="6"/>
      <c r="AB1911" s="6"/>
      <c r="AC1911" s="6"/>
      <c r="AD1911" s="6"/>
      <c r="AE1911" s="6"/>
      <c r="AF1911" s="6"/>
      <c r="AG1911" s="6"/>
      <c r="AH1911" s="6"/>
      <c r="AI1911" s="6"/>
      <c r="AJ1911" s="6"/>
      <c r="AK1911" s="6"/>
      <c r="AL1911" s="6"/>
      <c r="AM1911" s="6"/>
      <c r="AN1911" s="298"/>
      <c r="AO1911" s="6"/>
      <c r="AP1911" s="3"/>
      <c r="AQ1911" s="3"/>
      <c r="AR1911" s="3"/>
      <c r="AS1911" s="3"/>
      <c r="AT1911" s="3"/>
      <c r="AU1911" s="3"/>
      <c r="AV1911" s="3"/>
      <c r="AW1911" s="3"/>
      <c r="AX1911" s="3"/>
      <c r="AY1911" s="3"/>
      <c r="AZ1911" s="3"/>
      <c r="BA1911" s="3"/>
      <c r="BB1911" s="3"/>
      <c r="BC1911" s="3"/>
      <c r="BD1911" s="3"/>
      <c r="BE1911" s="3"/>
      <c r="BF1911" s="3"/>
      <c r="BG1911" s="3"/>
      <c r="BH1911" s="3"/>
      <c r="BI1911" s="3"/>
    </row>
    <row r="1912" ht="12.75" customHeight="1">
      <c r="A1912" s="294"/>
      <c r="B1912" s="294"/>
      <c r="C1912" s="3"/>
      <c r="D1912" s="3"/>
      <c r="E1912" s="3"/>
      <c r="F1912" s="3"/>
      <c r="G1912" s="3"/>
      <c r="H1912" s="193"/>
      <c r="I1912" s="163"/>
      <c r="J1912" s="3"/>
      <c r="K1912" s="5"/>
      <c r="L1912" s="6"/>
      <c r="M1912" s="6"/>
      <c r="N1912" s="232"/>
      <c r="O1912" s="285"/>
      <c r="P1912" s="6"/>
      <c r="Q1912" s="6"/>
      <c r="R1912" s="6"/>
      <c r="S1912" s="6"/>
      <c r="T1912" s="6"/>
      <c r="U1912" s="6"/>
      <c r="V1912" s="6"/>
      <c r="W1912" s="6"/>
      <c r="X1912" s="6"/>
      <c r="Y1912" s="6"/>
      <c r="Z1912" s="298"/>
      <c r="AA1912" s="6"/>
      <c r="AB1912" s="6"/>
      <c r="AC1912" s="6"/>
      <c r="AD1912" s="6"/>
      <c r="AE1912" s="6"/>
      <c r="AF1912" s="6"/>
      <c r="AG1912" s="6"/>
      <c r="AH1912" s="6"/>
      <c r="AI1912" s="6"/>
      <c r="AJ1912" s="6"/>
      <c r="AK1912" s="6"/>
      <c r="AL1912" s="6"/>
      <c r="AM1912" s="6"/>
      <c r="AN1912" s="298"/>
      <c r="AO1912" s="6"/>
      <c r="AP1912" s="3"/>
      <c r="AQ1912" s="3"/>
      <c r="AR1912" s="3"/>
      <c r="AS1912" s="3"/>
      <c r="AT1912" s="3"/>
      <c r="AU1912" s="3"/>
      <c r="AV1912" s="3"/>
      <c r="AW1912" s="3"/>
      <c r="AX1912" s="3"/>
      <c r="AY1912" s="3"/>
      <c r="AZ1912" s="3"/>
      <c r="BA1912" s="3"/>
      <c r="BB1912" s="3"/>
      <c r="BC1912" s="3"/>
      <c r="BD1912" s="3"/>
      <c r="BE1912" s="3"/>
      <c r="BF1912" s="3"/>
      <c r="BG1912" s="3"/>
      <c r="BH1912" s="3"/>
      <c r="BI1912" s="3"/>
    </row>
    <row r="1913" ht="12.75" customHeight="1">
      <c r="A1913" s="294"/>
      <c r="B1913" s="294"/>
      <c r="C1913" s="3"/>
      <c r="D1913" s="3"/>
      <c r="E1913" s="3"/>
      <c r="F1913" s="3"/>
      <c r="G1913" s="3"/>
      <c r="H1913" s="193"/>
      <c r="I1913" s="163"/>
      <c r="J1913" s="3"/>
      <c r="K1913" s="5"/>
      <c r="L1913" s="6"/>
      <c r="M1913" s="6"/>
      <c r="N1913" s="232"/>
      <c r="O1913" s="285"/>
      <c r="P1913" s="6"/>
      <c r="Q1913" s="6"/>
      <c r="R1913" s="6"/>
      <c r="S1913" s="6"/>
      <c r="T1913" s="6"/>
      <c r="U1913" s="6"/>
      <c r="V1913" s="6"/>
      <c r="W1913" s="6"/>
      <c r="X1913" s="6"/>
      <c r="Y1913" s="6"/>
      <c r="Z1913" s="298"/>
      <c r="AA1913" s="6"/>
      <c r="AB1913" s="6"/>
      <c r="AC1913" s="6"/>
      <c r="AD1913" s="6"/>
      <c r="AE1913" s="6"/>
      <c r="AF1913" s="6"/>
      <c r="AG1913" s="6"/>
      <c r="AH1913" s="6"/>
      <c r="AI1913" s="6"/>
      <c r="AJ1913" s="6"/>
      <c r="AK1913" s="6"/>
      <c r="AL1913" s="6"/>
      <c r="AM1913" s="6"/>
      <c r="AN1913" s="298"/>
      <c r="AO1913" s="6"/>
      <c r="AP1913" s="3"/>
      <c r="AQ1913" s="3"/>
      <c r="AR1913" s="3"/>
      <c r="AS1913" s="3"/>
      <c r="AT1913" s="3"/>
      <c r="AU1913" s="3"/>
      <c r="AV1913" s="3"/>
      <c r="AW1913" s="3"/>
      <c r="AX1913" s="3"/>
      <c r="AY1913" s="3"/>
      <c r="AZ1913" s="3"/>
      <c r="BA1913" s="3"/>
      <c r="BB1913" s="3"/>
      <c r="BC1913" s="3"/>
      <c r="BD1913" s="3"/>
      <c r="BE1913" s="3"/>
      <c r="BF1913" s="3"/>
      <c r="BG1913" s="3"/>
      <c r="BH1913" s="3"/>
      <c r="BI1913" s="3"/>
    </row>
    <row r="1914" ht="12.75" customHeight="1">
      <c r="A1914" s="294"/>
      <c r="B1914" s="294"/>
      <c r="C1914" s="3"/>
      <c r="D1914" s="3"/>
      <c r="E1914" s="3"/>
      <c r="F1914" s="3"/>
      <c r="G1914" s="3"/>
      <c r="H1914" s="193"/>
      <c r="I1914" s="163"/>
      <c r="J1914" s="3"/>
      <c r="K1914" s="5"/>
      <c r="L1914" s="6"/>
      <c r="M1914" s="6"/>
      <c r="N1914" s="232"/>
      <c r="O1914" s="285"/>
      <c r="P1914" s="6"/>
      <c r="Q1914" s="6"/>
      <c r="R1914" s="6"/>
      <c r="S1914" s="6"/>
      <c r="T1914" s="6"/>
      <c r="U1914" s="6"/>
      <c r="V1914" s="6"/>
      <c r="W1914" s="6"/>
      <c r="X1914" s="6"/>
      <c r="Y1914" s="6"/>
      <c r="Z1914" s="298"/>
      <c r="AA1914" s="6"/>
      <c r="AB1914" s="6"/>
      <c r="AC1914" s="6"/>
      <c r="AD1914" s="6"/>
      <c r="AE1914" s="6"/>
      <c r="AF1914" s="6"/>
      <c r="AG1914" s="6"/>
      <c r="AH1914" s="6"/>
      <c r="AI1914" s="6"/>
      <c r="AJ1914" s="6"/>
      <c r="AK1914" s="6"/>
      <c r="AL1914" s="6"/>
      <c r="AM1914" s="6"/>
      <c r="AN1914" s="298"/>
      <c r="AO1914" s="6"/>
      <c r="AP1914" s="3"/>
      <c r="AQ1914" s="3"/>
      <c r="AR1914" s="3"/>
      <c r="AS1914" s="3"/>
      <c r="AT1914" s="3"/>
      <c r="AU1914" s="3"/>
      <c r="AV1914" s="3"/>
      <c r="AW1914" s="3"/>
      <c r="AX1914" s="3"/>
      <c r="AY1914" s="3"/>
      <c r="AZ1914" s="3"/>
      <c r="BA1914" s="3"/>
      <c r="BB1914" s="3"/>
      <c r="BC1914" s="3"/>
      <c r="BD1914" s="3"/>
      <c r="BE1914" s="3"/>
      <c r="BF1914" s="3"/>
      <c r="BG1914" s="3"/>
      <c r="BH1914" s="3"/>
      <c r="BI1914" s="3"/>
    </row>
    <row r="1915" ht="12.75" customHeight="1">
      <c r="A1915" s="294"/>
      <c r="B1915" s="294"/>
      <c r="C1915" s="3"/>
      <c r="D1915" s="3"/>
      <c r="E1915" s="3"/>
      <c r="F1915" s="3"/>
      <c r="G1915" s="3"/>
      <c r="H1915" s="193"/>
      <c r="I1915" s="163"/>
      <c r="J1915" s="3"/>
      <c r="K1915" s="5"/>
      <c r="L1915" s="6"/>
      <c r="M1915" s="6"/>
      <c r="N1915" s="232"/>
      <c r="O1915" s="285"/>
      <c r="P1915" s="6"/>
      <c r="Q1915" s="6"/>
      <c r="R1915" s="6"/>
      <c r="S1915" s="6"/>
      <c r="T1915" s="6"/>
      <c r="U1915" s="6"/>
      <c r="V1915" s="6"/>
      <c r="W1915" s="6"/>
      <c r="X1915" s="6"/>
      <c r="Y1915" s="6"/>
      <c r="Z1915" s="298"/>
      <c r="AA1915" s="6"/>
      <c r="AB1915" s="6"/>
      <c r="AC1915" s="6"/>
      <c r="AD1915" s="6"/>
      <c r="AE1915" s="6"/>
      <c r="AF1915" s="6"/>
      <c r="AG1915" s="6"/>
      <c r="AH1915" s="6"/>
      <c r="AI1915" s="6"/>
      <c r="AJ1915" s="6"/>
      <c r="AK1915" s="6"/>
      <c r="AL1915" s="6"/>
      <c r="AM1915" s="6"/>
      <c r="AN1915" s="298"/>
      <c r="AO1915" s="6"/>
      <c r="AP1915" s="3"/>
      <c r="AQ1915" s="3"/>
      <c r="AR1915" s="3"/>
      <c r="AS1915" s="3"/>
      <c r="AT1915" s="3"/>
      <c r="AU1915" s="3"/>
      <c r="AV1915" s="3"/>
      <c r="AW1915" s="3"/>
      <c r="AX1915" s="3"/>
      <c r="AY1915" s="3"/>
      <c r="AZ1915" s="3"/>
      <c r="BA1915" s="3"/>
      <c r="BB1915" s="3"/>
      <c r="BC1915" s="3"/>
      <c r="BD1915" s="3"/>
      <c r="BE1915" s="3"/>
      <c r="BF1915" s="3"/>
      <c r="BG1915" s="3"/>
      <c r="BH1915" s="3"/>
      <c r="BI1915" s="3"/>
    </row>
    <row r="1916" ht="12.75" customHeight="1">
      <c r="A1916" s="294"/>
      <c r="B1916" s="294"/>
      <c r="C1916" s="3"/>
      <c r="D1916" s="3"/>
      <c r="E1916" s="3"/>
      <c r="F1916" s="3"/>
      <c r="G1916" s="3"/>
      <c r="H1916" s="193"/>
      <c r="I1916" s="163"/>
      <c r="J1916" s="3"/>
      <c r="K1916" s="5"/>
      <c r="L1916" s="6"/>
      <c r="M1916" s="6"/>
      <c r="N1916" s="232"/>
      <c r="O1916" s="285"/>
      <c r="P1916" s="6"/>
      <c r="Q1916" s="6"/>
      <c r="R1916" s="6"/>
      <c r="S1916" s="6"/>
      <c r="T1916" s="6"/>
      <c r="U1916" s="6"/>
      <c r="V1916" s="6"/>
      <c r="W1916" s="6"/>
      <c r="X1916" s="6"/>
      <c r="Y1916" s="6"/>
      <c r="Z1916" s="298"/>
      <c r="AA1916" s="6"/>
      <c r="AB1916" s="6"/>
      <c r="AC1916" s="6"/>
      <c r="AD1916" s="6"/>
      <c r="AE1916" s="6"/>
      <c r="AF1916" s="6"/>
      <c r="AG1916" s="6"/>
      <c r="AH1916" s="6"/>
      <c r="AI1916" s="6"/>
      <c r="AJ1916" s="6"/>
      <c r="AK1916" s="6"/>
      <c r="AL1916" s="6"/>
      <c r="AM1916" s="6"/>
      <c r="AN1916" s="298"/>
      <c r="AO1916" s="6"/>
      <c r="AP1916" s="3"/>
      <c r="AQ1916" s="3"/>
      <c r="AR1916" s="3"/>
      <c r="AS1916" s="3"/>
      <c r="AT1916" s="3"/>
      <c r="AU1916" s="3"/>
      <c r="AV1916" s="3"/>
      <c r="AW1916" s="3"/>
      <c r="AX1916" s="3"/>
      <c r="AY1916" s="3"/>
      <c r="AZ1916" s="3"/>
      <c r="BA1916" s="3"/>
      <c r="BB1916" s="3"/>
      <c r="BC1916" s="3"/>
      <c r="BD1916" s="3"/>
      <c r="BE1916" s="3"/>
      <c r="BF1916" s="3"/>
      <c r="BG1916" s="3"/>
      <c r="BH1916" s="3"/>
      <c r="BI1916" s="3"/>
    </row>
    <row r="1917" ht="12.75" customHeight="1">
      <c r="A1917" s="294"/>
      <c r="B1917" s="294"/>
      <c r="C1917" s="3"/>
      <c r="D1917" s="3"/>
      <c r="E1917" s="3"/>
      <c r="F1917" s="3"/>
      <c r="G1917" s="3"/>
      <c r="H1917" s="193"/>
      <c r="I1917" s="163"/>
      <c r="J1917" s="3"/>
      <c r="K1917" s="5"/>
      <c r="L1917" s="6"/>
      <c r="M1917" s="6"/>
      <c r="N1917" s="232"/>
      <c r="O1917" s="285"/>
      <c r="P1917" s="6"/>
      <c r="Q1917" s="6"/>
      <c r="R1917" s="6"/>
      <c r="S1917" s="6"/>
      <c r="T1917" s="6"/>
      <c r="U1917" s="6"/>
      <c r="V1917" s="6"/>
      <c r="W1917" s="6"/>
      <c r="X1917" s="6"/>
      <c r="Y1917" s="6"/>
      <c r="Z1917" s="298"/>
      <c r="AA1917" s="6"/>
      <c r="AB1917" s="6"/>
      <c r="AC1917" s="6"/>
      <c r="AD1917" s="6"/>
      <c r="AE1917" s="6"/>
      <c r="AF1917" s="6"/>
      <c r="AG1917" s="6"/>
      <c r="AH1917" s="6"/>
      <c r="AI1917" s="6"/>
      <c r="AJ1917" s="6"/>
      <c r="AK1917" s="6"/>
      <c r="AL1917" s="6"/>
      <c r="AM1917" s="6"/>
      <c r="AN1917" s="298"/>
      <c r="AO1917" s="6"/>
      <c r="AP1917" s="3"/>
      <c r="AQ1917" s="3"/>
      <c r="AR1917" s="3"/>
      <c r="AS1917" s="3"/>
      <c r="AT1917" s="3"/>
      <c r="AU1917" s="3"/>
      <c r="AV1917" s="3"/>
      <c r="AW1917" s="3"/>
      <c r="AX1917" s="3"/>
      <c r="AY1917" s="3"/>
      <c r="AZ1917" s="3"/>
      <c r="BA1917" s="3"/>
      <c r="BB1917" s="3"/>
      <c r="BC1917" s="3"/>
      <c r="BD1917" s="3"/>
      <c r="BE1917" s="3"/>
      <c r="BF1917" s="3"/>
      <c r="BG1917" s="3"/>
      <c r="BH1917" s="3"/>
      <c r="BI1917" s="3"/>
    </row>
    <row r="1918" ht="12.75" customHeight="1">
      <c r="A1918" s="294"/>
      <c r="B1918" s="294"/>
      <c r="C1918" s="3"/>
      <c r="D1918" s="3"/>
      <c r="E1918" s="3"/>
      <c r="F1918" s="3"/>
      <c r="G1918" s="3"/>
      <c r="H1918" s="193"/>
      <c r="I1918" s="163"/>
      <c r="J1918" s="3"/>
      <c r="K1918" s="5"/>
      <c r="L1918" s="6"/>
      <c r="M1918" s="6"/>
      <c r="N1918" s="232"/>
      <c r="O1918" s="285"/>
      <c r="P1918" s="6"/>
      <c r="Q1918" s="6"/>
      <c r="R1918" s="6"/>
      <c r="S1918" s="6"/>
      <c r="T1918" s="6"/>
      <c r="U1918" s="6"/>
      <c r="V1918" s="6"/>
      <c r="W1918" s="6"/>
      <c r="X1918" s="6"/>
      <c r="Y1918" s="6"/>
      <c r="Z1918" s="298"/>
      <c r="AA1918" s="6"/>
      <c r="AB1918" s="6"/>
      <c r="AC1918" s="6"/>
      <c r="AD1918" s="6"/>
      <c r="AE1918" s="6"/>
      <c r="AF1918" s="6"/>
      <c r="AG1918" s="6"/>
      <c r="AH1918" s="6"/>
      <c r="AI1918" s="6"/>
      <c r="AJ1918" s="6"/>
      <c r="AK1918" s="6"/>
      <c r="AL1918" s="6"/>
      <c r="AM1918" s="6"/>
      <c r="AN1918" s="298"/>
      <c r="AO1918" s="6"/>
      <c r="AP1918" s="3"/>
      <c r="AQ1918" s="3"/>
      <c r="AR1918" s="3"/>
      <c r="AS1918" s="3"/>
      <c r="AT1918" s="3"/>
      <c r="AU1918" s="3"/>
      <c r="AV1918" s="3"/>
      <c r="AW1918" s="3"/>
      <c r="AX1918" s="3"/>
      <c r="AY1918" s="3"/>
      <c r="AZ1918" s="3"/>
      <c r="BA1918" s="3"/>
      <c r="BB1918" s="3"/>
      <c r="BC1918" s="3"/>
      <c r="BD1918" s="3"/>
      <c r="BE1918" s="3"/>
      <c r="BF1918" s="3"/>
      <c r="BG1918" s="3"/>
      <c r="BH1918" s="3"/>
      <c r="BI1918" s="3"/>
    </row>
    <row r="1919" ht="12.75" customHeight="1">
      <c r="A1919" s="294"/>
      <c r="B1919" s="294"/>
      <c r="C1919" s="3"/>
      <c r="D1919" s="3"/>
      <c r="E1919" s="3"/>
      <c r="F1919" s="3"/>
      <c r="G1919" s="3"/>
      <c r="H1919" s="193"/>
      <c r="I1919" s="163"/>
      <c r="J1919" s="3"/>
      <c r="K1919" s="5"/>
      <c r="L1919" s="6"/>
      <c r="M1919" s="6"/>
      <c r="N1919" s="232"/>
      <c r="O1919" s="285"/>
      <c r="P1919" s="6"/>
      <c r="Q1919" s="6"/>
      <c r="R1919" s="6"/>
      <c r="S1919" s="6"/>
      <c r="T1919" s="6"/>
      <c r="U1919" s="6"/>
      <c r="V1919" s="6"/>
      <c r="W1919" s="6"/>
      <c r="X1919" s="6"/>
      <c r="Y1919" s="6"/>
      <c r="Z1919" s="298"/>
      <c r="AA1919" s="6"/>
      <c r="AB1919" s="6"/>
      <c r="AC1919" s="6"/>
      <c r="AD1919" s="6"/>
      <c r="AE1919" s="6"/>
      <c r="AF1919" s="6"/>
      <c r="AG1919" s="6"/>
      <c r="AH1919" s="6"/>
      <c r="AI1919" s="6"/>
      <c r="AJ1919" s="6"/>
      <c r="AK1919" s="6"/>
      <c r="AL1919" s="6"/>
      <c r="AM1919" s="6"/>
      <c r="AN1919" s="298"/>
      <c r="AO1919" s="6"/>
      <c r="AP1919" s="3"/>
      <c r="AQ1919" s="3"/>
      <c r="AR1919" s="3"/>
      <c r="AS1919" s="3"/>
      <c r="AT1919" s="3"/>
      <c r="AU1919" s="3"/>
      <c r="AV1919" s="3"/>
      <c r="AW1919" s="3"/>
      <c r="AX1919" s="3"/>
      <c r="AY1919" s="3"/>
      <c r="AZ1919" s="3"/>
      <c r="BA1919" s="3"/>
      <c r="BB1919" s="3"/>
      <c r="BC1919" s="3"/>
      <c r="BD1919" s="3"/>
      <c r="BE1919" s="3"/>
      <c r="BF1919" s="3"/>
      <c r="BG1919" s="3"/>
      <c r="BH1919" s="3"/>
      <c r="BI1919" s="3"/>
    </row>
    <row r="1920" ht="12.75" customHeight="1">
      <c r="A1920" s="294"/>
      <c r="B1920" s="294"/>
      <c r="C1920" s="3"/>
      <c r="D1920" s="3"/>
      <c r="E1920" s="3"/>
      <c r="F1920" s="3"/>
      <c r="G1920" s="3"/>
      <c r="H1920" s="193"/>
      <c r="I1920" s="163"/>
      <c r="J1920" s="3"/>
      <c r="K1920" s="5"/>
      <c r="L1920" s="6"/>
      <c r="M1920" s="6"/>
      <c r="N1920" s="232"/>
      <c r="O1920" s="285"/>
      <c r="P1920" s="6"/>
      <c r="Q1920" s="6"/>
      <c r="R1920" s="6"/>
      <c r="S1920" s="6"/>
      <c r="T1920" s="6"/>
      <c r="U1920" s="6"/>
      <c r="V1920" s="6"/>
      <c r="W1920" s="6"/>
      <c r="X1920" s="6"/>
      <c r="Y1920" s="6"/>
      <c r="Z1920" s="298"/>
      <c r="AA1920" s="6"/>
      <c r="AB1920" s="6"/>
      <c r="AC1920" s="6"/>
      <c r="AD1920" s="6"/>
      <c r="AE1920" s="6"/>
      <c r="AF1920" s="6"/>
      <c r="AG1920" s="6"/>
      <c r="AH1920" s="6"/>
      <c r="AI1920" s="6"/>
      <c r="AJ1920" s="6"/>
      <c r="AK1920" s="6"/>
      <c r="AL1920" s="6"/>
      <c r="AM1920" s="6"/>
      <c r="AN1920" s="298"/>
      <c r="AO1920" s="6"/>
      <c r="AP1920" s="3"/>
      <c r="AQ1920" s="3"/>
      <c r="AR1920" s="3"/>
      <c r="AS1920" s="3"/>
      <c r="AT1920" s="3"/>
      <c r="AU1920" s="3"/>
      <c r="AV1920" s="3"/>
      <c r="AW1920" s="3"/>
      <c r="AX1920" s="3"/>
      <c r="AY1920" s="3"/>
      <c r="AZ1920" s="3"/>
      <c r="BA1920" s="3"/>
      <c r="BB1920" s="3"/>
      <c r="BC1920" s="3"/>
      <c r="BD1920" s="3"/>
      <c r="BE1920" s="3"/>
      <c r="BF1920" s="3"/>
      <c r="BG1920" s="3"/>
      <c r="BH1920" s="3"/>
      <c r="BI1920" s="3"/>
    </row>
    <row r="1921" ht="12.75" customHeight="1">
      <c r="A1921" s="294"/>
      <c r="B1921" s="294"/>
      <c r="C1921" s="3"/>
      <c r="D1921" s="3"/>
      <c r="E1921" s="3"/>
      <c r="F1921" s="3"/>
      <c r="G1921" s="3"/>
      <c r="H1921" s="193"/>
      <c r="I1921" s="163"/>
      <c r="J1921" s="3"/>
      <c r="K1921" s="5"/>
      <c r="L1921" s="6"/>
      <c r="M1921" s="6"/>
      <c r="N1921" s="232"/>
      <c r="O1921" s="285"/>
      <c r="P1921" s="6"/>
      <c r="Q1921" s="6"/>
      <c r="R1921" s="6"/>
      <c r="S1921" s="6"/>
      <c r="T1921" s="6"/>
      <c r="U1921" s="6"/>
      <c r="V1921" s="6"/>
      <c r="W1921" s="6"/>
      <c r="X1921" s="6"/>
      <c r="Y1921" s="6"/>
      <c r="Z1921" s="298"/>
      <c r="AA1921" s="6"/>
      <c r="AB1921" s="6"/>
      <c r="AC1921" s="6"/>
      <c r="AD1921" s="6"/>
      <c r="AE1921" s="6"/>
      <c r="AF1921" s="6"/>
      <c r="AG1921" s="6"/>
      <c r="AH1921" s="6"/>
      <c r="AI1921" s="6"/>
      <c r="AJ1921" s="6"/>
      <c r="AK1921" s="6"/>
      <c r="AL1921" s="6"/>
      <c r="AM1921" s="6"/>
      <c r="AN1921" s="298"/>
      <c r="AO1921" s="6"/>
      <c r="AP1921" s="3"/>
      <c r="AQ1921" s="3"/>
      <c r="AR1921" s="3"/>
      <c r="AS1921" s="3"/>
      <c r="AT1921" s="3"/>
      <c r="AU1921" s="3"/>
      <c r="AV1921" s="3"/>
      <c r="AW1921" s="3"/>
      <c r="AX1921" s="3"/>
      <c r="AY1921" s="3"/>
      <c r="AZ1921" s="3"/>
      <c r="BA1921" s="3"/>
      <c r="BB1921" s="3"/>
      <c r="BC1921" s="3"/>
      <c r="BD1921" s="3"/>
      <c r="BE1921" s="3"/>
      <c r="BF1921" s="3"/>
      <c r="BG1921" s="3"/>
      <c r="BH1921" s="3"/>
      <c r="BI1921" s="3"/>
    </row>
    <row r="1922" ht="12.75" customHeight="1">
      <c r="A1922" s="294"/>
      <c r="B1922" s="294"/>
      <c r="C1922" s="3"/>
      <c r="D1922" s="3"/>
      <c r="E1922" s="3"/>
      <c r="F1922" s="3"/>
      <c r="G1922" s="3"/>
      <c r="H1922" s="193"/>
      <c r="I1922" s="163"/>
      <c r="J1922" s="3"/>
      <c r="K1922" s="5"/>
      <c r="L1922" s="6"/>
      <c r="M1922" s="6"/>
      <c r="N1922" s="232"/>
      <c r="O1922" s="285"/>
      <c r="P1922" s="6"/>
      <c r="Q1922" s="6"/>
      <c r="R1922" s="6"/>
      <c r="S1922" s="6"/>
      <c r="T1922" s="6"/>
      <c r="U1922" s="6"/>
      <c r="V1922" s="6"/>
      <c r="W1922" s="6"/>
      <c r="X1922" s="6"/>
      <c r="Y1922" s="6"/>
      <c r="Z1922" s="298"/>
      <c r="AA1922" s="6"/>
      <c r="AB1922" s="6"/>
      <c r="AC1922" s="6"/>
      <c r="AD1922" s="6"/>
      <c r="AE1922" s="6"/>
      <c r="AF1922" s="6"/>
      <c r="AG1922" s="6"/>
      <c r="AH1922" s="6"/>
      <c r="AI1922" s="6"/>
      <c r="AJ1922" s="6"/>
      <c r="AK1922" s="6"/>
      <c r="AL1922" s="6"/>
      <c r="AM1922" s="6"/>
      <c r="AN1922" s="298"/>
      <c r="AO1922" s="6"/>
      <c r="AP1922" s="3"/>
      <c r="AQ1922" s="3"/>
      <c r="AR1922" s="3"/>
      <c r="AS1922" s="3"/>
      <c r="AT1922" s="3"/>
      <c r="AU1922" s="3"/>
      <c r="AV1922" s="3"/>
      <c r="AW1922" s="3"/>
      <c r="AX1922" s="3"/>
      <c r="AY1922" s="3"/>
      <c r="AZ1922" s="3"/>
      <c r="BA1922" s="3"/>
      <c r="BB1922" s="3"/>
      <c r="BC1922" s="3"/>
      <c r="BD1922" s="3"/>
      <c r="BE1922" s="3"/>
      <c r="BF1922" s="3"/>
      <c r="BG1922" s="3"/>
      <c r="BH1922" s="3"/>
      <c r="BI1922" s="3"/>
    </row>
    <row r="1923" ht="12.75" customHeight="1">
      <c r="A1923" s="294"/>
      <c r="B1923" s="294"/>
      <c r="C1923" s="3"/>
      <c r="D1923" s="3"/>
      <c r="E1923" s="3"/>
      <c r="F1923" s="3"/>
      <c r="G1923" s="3"/>
      <c r="H1923" s="193"/>
      <c r="I1923" s="163"/>
      <c r="J1923" s="3"/>
      <c r="K1923" s="5"/>
      <c r="L1923" s="6"/>
      <c r="M1923" s="6"/>
      <c r="N1923" s="232"/>
      <c r="O1923" s="285"/>
      <c r="P1923" s="6"/>
      <c r="Q1923" s="6"/>
      <c r="R1923" s="6"/>
      <c r="S1923" s="6"/>
      <c r="T1923" s="6"/>
      <c r="U1923" s="6"/>
      <c r="V1923" s="6"/>
      <c r="W1923" s="6"/>
      <c r="X1923" s="6"/>
      <c r="Y1923" s="6"/>
      <c r="Z1923" s="298"/>
      <c r="AA1923" s="6"/>
      <c r="AB1923" s="6"/>
      <c r="AC1923" s="6"/>
      <c r="AD1923" s="6"/>
      <c r="AE1923" s="6"/>
      <c r="AF1923" s="6"/>
      <c r="AG1923" s="6"/>
      <c r="AH1923" s="6"/>
      <c r="AI1923" s="6"/>
      <c r="AJ1923" s="6"/>
      <c r="AK1923" s="6"/>
      <c r="AL1923" s="6"/>
      <c r="AM1923" s="6"/>
      <c r="AN1923" s="298"/>
      <c r="AO1923" s="6"/>
      <c r="AP1923" s="3"/>
      <c r="AQ1923" s="3"/>
      <c r="AR1923" s="3"/>
      <c r="AS1923" s="3"/>
      <c r="AT1923" s="3"/>
      <c r="AU1923" s="3"/>
      <c r="AV1923" s="3"/>
      <c r="AW1923" s="3"/>
      <c r="AX1923" s="3"/>
      <c r="AY1923" s="3"/>
      <c r="AZ1923" s="3"/>
      <c r="BA1923" s="3"/>
      <c r="BB1923" s="3"/>
      <c r="BC1923" s="3"/>
      <c r="BD1923" s="3"/>
      <c r="BE1923" s="3"/>
      <c r="BF1923" s="3"/>
      <c r="BG1923" s="3"/>
      <c r="BH1923" s="3"/>
      <c r="BI1923" s="3"/>
    </row>
    <row r="1924" ht="12.75" customHeight="1">
      <c r="A1924" s="294"/>
      <c r="B1924" s="294"/>
      <c r="C1924" s="3"/>
      <c r="D1924" s="3"/>
      <c r="E1924" s="3"/>
      <c r="F1924" s="3"/>
      <c r="G1924" s="3"/>
      <c r="H1924" s="193"/>
      <c r="I1924" s="163"/>
      <c r="J1924" s="3"/>
      <c r="K1924" s="5"/>
      <c r="L1924" s="6"/>
      <c r="M1924" s="6"/>
      <c r="N1924" s="232"/>
      <c r="O1924" s="285"/>
      <c r="P1924" s="6"/>
      <c r="Q1924" s="6"/>
      <c r="R1924" s="6"/>
      <c r="S1924" s="6"/>
      <c r="T1924" s="6"/>
      <c r="U1924" s="6"/>
      <c r="V1924" s="6"/>
      <c r="W1924" s="6"/>
      <c r="X1924" s="6"/>
      <c r="Y1924" s="6"/>
      <c r="Z1924" s="298"/>
      <c r="AA1924" s="6"/>
      <c r="AB1924" s="6"/>
      <c r="AC1924" s="6"/>
      <c r="AD1924" s="6"/>
      <c r="AE1924" s="6"/>
      <c r="AF1924" s="6"/>
      <c r="AG1924" s="6"/>
      <c r="AH1924" s="6"/>
      <c r="AI1924" s="6"/>
      <c r="AJ1924" s="6"/>
      <c r="AK1924" s="6"/>
      <c r="AL1924" s="6"/>
      <c r="AM1924" s="6"/>
      <c r="AN1924" s="298"/>
      <c r="AO1924" s="6"/>
      <c r="AP1924" s="3"/>
      <c r="AQ1924" s="3"/>
      <c r="AR1924" s="3"/>
      <c r="AS1924" s="3"/>
      <c r="AT1924" s="3"/>
      <c r="AU1924" s="3"/>
      <c r="AV1924" s="3"/>
      <c r="AW1924" s="3"/>
      <c r="AX1924" s="3"/>
      <c r="AY1924" s="3"/>
      <c r="AZ1924" s="3"/>
      <c r="BA1924" s="3"/>
      <c r="BB1924" s="3"/>
      <c r="BC1924" s="3"/>
      <c r="BD1924" s="3"/>
      <c r="BE1924" s="3"/>
      <c r="BF1924" s="3"/>
      <c r="BG1924" s="3"/>
      <c r="BH1924" s="3"/>
      <c r="BI1924" s="3"/>
    </row>
    <row r="1925" ht="12.75" customHeight="1">
      <c r="A1925" s="294"/>
      <c r="B1925" s="294"/>
      <c r="C1925" s="3"/>
      <c r="D1925" s="3"/>
      <c r="E1925" s="3"/>
      <c r="F1925" s="3"/>
      <c r="G1925" s="3"/>
      <c r="H1925" s="193"/>
      <c r="I1925" s="163"/>
      <c r="J1925" s="3"/>
      <c r="K1925" s="5"/>
      <c r="L1925" s="6"/>
      <c r="M1925" s="6"/>
      <c r="N1925" s="232"/>
      <c r="O1925" s="285"/>
      <c r="P1925" s="6"/>
      <c r="Q1925" s="6"/>
      <c r="R1925" s="6"/>
      <c r="S1925" s="6"/>
      <c r="T1925" s="6"/>
      <c r="U1925" s="6"/>
      <c r="V1925" s="6"/>
      <c r="W1925" s="6"/>
      <c r="X1925" s="6"/>
      <c r="Y1925" s="6"/>
      <c r="Z1925" s="298"/>
      <c r="AA1925" s="6"/>
      <c r="AB1925" s="6"/>
      <c r="AC1925" s="6"/>
      <c r="AD1925" s="6"/>
      <c r="AE1925" s="6"/>
      <c r="AF1925" s="6"/>
      <c r="AG1925" s="6"/>
      <c r="AH1925" s="6"/>
      <c r="AI1925" s="6"/>
      <c r="AJ1925" s="6"/>
      <c r="AK1925" s="6"/>
      <c r="AL1925" s="6"/>
      <c r="AM1925" s="6"/>
      <c r="AN1925" s="298"/>
      <c r="AO1925" s="6"/>
      <c r="AP1925" s="3"/>
      <c r="AQ1925" s="3"/>
      <c r="AR1925" s="3"/>
      <c r="AS1925" s="3"/>
      <c r="AT1925" s="3"/>
      <c r="AU1925" s="3"/>
      <c r="AV1925" s="3"/>
      <c r="AW1925" s="3"/>
      <c r="AX1925" s="3"/>
      <c r="AY1925" s="3"/>
      <c r="AZ1925" s="3"/>
      <c r="BA1925" s="3"/>
      <c r="BB1925" s="3"/>
      <c r="BC1925" s="3"/>
      <c r="BD1925" s="3"/>
      <c r="BE1925" s="3"/>
      <c r="BF1925" s="3"/>
      <c r="BG1925" s="3"/>
      <c r="BH1925" s="3"/>
      <c r="BI1925" s="3"/>
    </row>
    <row r="1926" ht="12.75" customHeight="1">
      <c r="A1926" s="294"/>
      <c r="B1926" s="294"/>
      <c r="C1926" s="3"/>
      <c r="D1926" s="3"/>
      <c r="E1926" s="3"/>
      <c r="F1926" s="3"/>
      <c r="G1926" s="3"/>
      <c r="H1926" s="193"/>
      <c r="I1926" s="163"/>
      <c r="J1926" s="3"/>
      <c r="K1926" s="5"/>
      <c r="L1926" s="6"/>
      <c r="M1926" s="6"/>
      <c r="N1926" s="232"/>
      <c r="O1926" s="285"/>
      <c r="P1926" s="6"/>
      <c r="Q1926" s="6"/>
      <c r="R1926" s="6"/>
      <c r="S1926" s="6"/>
      <c r="T1926" s="6"/>
      <c r="U1926" s="6"/>
      <c r="V1926" s="6"/>
      <c r="W1926" s="6"/>
      <c r="X1926" s="6"/>
      <c r="Y1926" s="6"/>
      <c r="Z1926" s="298"/>
      <c r="AA1926" s="6"/>
      <c r="AB1926" s="6"/>
      <c r="AC1926" s="6"/>
      <c r="AD1926" s="6"/>
      <c r="AE1926" s="6"/>
      <c r="AF1926" s="6"/>
      <c r="AG1926" s="6"/>
      <c r="AH1926" s="6"/>
      <c r="AI1926" s="6"/>
      <c r="AJ1926" s="6"/>
      <c r="AK1926" s="6"/>
      <c r="AL1926" s="6"/>
      <c r="AM1926" s="6"/>
      <c r="AN1926" s="298"/>
      <c r="AO1926" s="6"/>
      <c r="AP1926" s="3"/>
      <c r="AQ1926" s="3"/>
      <c r="AR1926" s="3"/>
      <c r="AS1926" s="3"/>
      <c r="AT1926" s="3"/>
      <c r="AU1926" s="3"/>
      <c r="AV1926" s="3"/>
      <c r="AW1926" s="3"/>
      <c r="AX1926" s="3"/>
      <c r="AY1926" s="3"/>
      <c r="AZ1926" s="3"/>
      <c r="BA1926" s="3"/>
      <c r="BB1926" s="3"/>
      <c r="BC1926" s="3"/>
      <c r="BD1926" s="3"/>
      <c r="BE1926" s="3"/>
      <c r="BF1926" s="3"/>
      <c r="BG1926" s="3"/>
      <c r="BH1926" s="3"/>
      <c r="BI1926" s="3"/>
    </row>
    <row r="1927" ht="12.75" customHeight="1">
      <c r="A1927" s="294"/>
      <c r="B1927" s="294"/>
      <c r="C1927" s="3"/>
      <c r="D1927" s="3"/>
      <c r="E1927" s="3"/>
      <c r="F1927" s="3"/>
      <c r="G1927" s="3"/>
      <c r="H1927" s="193"/>
      <c r="I1927" s="163"/>
      <c r="J1927" s="3"/>
      <c r="K1927" s="5"/>
      <c r="L1927" s="6"/>
      <c r="M1927" s="6"/>
      <c r="N1927" s="232"/>
      <c r="O1927" s="285"/>
      <c r="P1927" s="6"/>
      <c r="Q1927" s="6"/>
      <c r="R1927" s="6"/>
      <c r="S1927" s="6"/>
      <c r="T1927" s="6"/>
      <c r="U1927" s="6"/>
      <c r="V1927" s="6"/>
      <c r="W1927" s="6"/>
      <c r="X1927" s="6"/>
      <c r="Y1927" s="6"/>
      <c r="Z1927" s="298"/>
      <c r="AA1927" s="6"/>
      <c r="AB1927" s="6"/>
      <c r="AC1927" s="6"/>
      <c r="AD1927" s="6"/>
      <c r="AE1927" s="6"/>
      <c r="AF1927" s="6"/>
      <c r="AG1927" s="6"/>
      <c r="AH1927" s="6"/>
      <c r="AI1927" s="6"/>
      <c r="AJ1927" s="6"/>
      <c r="AK1927" s="6"/>
      <c r="AL1927" s="6"/>
      <c r="AM1927" s="6"/>
      <c r="AN1927" s="298"/>
      <c r="AO1927" s="6"/>
      <c r="AP1927" s="3"/>
      <c r="AQ1927" s="3"/>
      <c r="AR1927" s="3"/>
      <c r="AS1927" s="3"/>
      <c r="AT1927" s="3"/>
      <c r="AU1927" s="3"/>
      <c r="AV1927" s="3"/>
      <c r="AW1927" s="3"/>
      <c r="AX1927" s="3"/>
      <c r="AY1927" s="3"/>
      <c r="AZ1927" s="3"/>
      <c r="BA1927" s="3"/>
      <c r="BB1927" s="3"/>
      <c r="BC1927" s="3"/>
      <c r="BD1927" s="3"/>
      <c r="BE1927" s="3"/>
      <c r="BF1927" s="3"/>
      <c r="BG1927" s="3"/>
      <c r="BH1927" s="3"/>
      <c r="BI1927" s="3"/>
    </row>
    <row r="1928" ht="12.75" customHeight="1">
      <c r="A1928" s="294"/>
      <c r="B1928" s="294"/>
      <c r="C1928" s="3"/>
      <c r="D1928" s="3"/>
      <c r="E1928" s="3"/>
      <c r="F1928" s="3"/>
      <c r="G1928" s="3"/>
      <c r="H1928" s="193"/>
      <c r="I1928" s="163"/>
      <c r="J1928" s="3"/>
      <c r="K1928" s="5"/>
      <c r="L1928" s="6"/>
      <c r="M1928" s="6"/>
      <c r="N1928" s="232"/>
      <c r="O1928" s="285"/>
      <c r="P1928" s="6"/>
      <c r="Q1928" s="6"/>
      <c r="R1928" s="6"/>
      <c r="S1928" s="6"/>
      <c r="T1928" s="6"/>
      <c r="U1928" s="6"/>
      <c r="V1928" s="6"/>
      <c r="W1928" s="6"/>
      <c r="X1928" s="6"/>
      <c r="Y1928" s="6"/>
      <c r="Z1928" s="298"/>
      <c r="AA1928" s="6"/>
      <c r="AB1928" s="6"/>
      <c r="AC1928" s="6"/>
      <c r="AD1928" s="6"/>
      <c r="AE1928" s="6"/>
      <c r="AF1928" s="6"/>
      <c r="AG1928" s="6"/>
      <c r="AH1928" s="6"/>
      <c r="AI1928" s="6"/>
      <c r="AJ1928" s="6"/>
      <c r="AK1928" s="6"/>
      <c r="AL1928" s="6"/>
      <c r="AM1928" s="6"/>
      <c r="AN1928" s="298"/>
      <c r="AO1928" s="6"/>
      <c r="AP1928" s="3"/>
      <c r="AQ1928" s="3"/>
      <c r="AR1928" s="3"/>
      <c r="AS1928" s="3"/>
      <c r="AT1928" s="3"/>
      <c r="AU1928" s="3"/>
      <c r="AV1928" s="3"/>
      <c r="AW1928" s="3"/>
      <c r="AX1928" s="3"/>
      <c r="AY1928" s="3"/>
      <c r="AZ1928" s="3"/>
      <c r="BA1928" s="3"/>
      <c r="BB1928" s="3"/>
      <c r="BC1928" s="3"/>
      <c r="BD1928" s="3"/>
      <c r="BE1928" s="3"/>
      <c r="BF1928" s="3"/>
      <c r="BG1928" s="3"/>
      <c r="BH1928" s="3"/>
      <c r="BI1928" s="3"/>
    </row>
    <row r="1929" ht="12.75" customHeight="1">
      <c r="A1929" s="294"/>
      <c r="B1929" s="294"/>
      <c r="C1929" s="3"/>
      <c r="D1929" s="3"/>
      <c r="E1929" s="3"/>
      <c r="F1929" s="3"/>
      <c r="G1929" s="3"/>
      <c r="H1929" s="193"/>
      <c r="I1929" s="163"/>
      <c r="J1929" s="3"/>
      <c r="K1929" s="5"/>
      <c r="L1929" s="6"/>
      <c r="M1929" s="6"/>
      <c r="N1929" s="232"/>
      <c r="O1929" s="285"/>
      <c r="P1929" s="6"/>
      <c r="Q1929" s="6"/>
      <c r="R1929" s="6"/>
      <c r="S1929" s="6"/>
      <c r="T1929" s="6"/>
      <c r="U1929" s="6"/>
      <c r="V1929" s="6"/>
      <c r="W1929" s="6"/>
      <c r="X1929" s="6"/>
      <c r="Y1929" s="6"/>
      <c r="Z1929" s="298"/>
      <c r="AA1929" s="6"/>
      <c r="AB1929" s="6"/>
      <c r="AC1929" s="6"/>
      <c r="AD1929" s="6"/>
      <c r="AE1929" s="6"/>
      <c r="AF1929" s="6"/>
      <c r="AG1929" s="6"/>
      <c r="AH1929" s="6"/>
      <c r="AI1929" s="6"/>
      <c r="AJ1929" s="6"/>
      <c r="AK1929" s="6"/>
      <c r="AL1929" s="6"/>
      <c r="AM1929" s="6"/>
      <c r="AN1929" s="298"/>
      <c r="AO1929" s="6"/>
      <c r="AP1929" s="3"/>
      <c r="AQ1929" s="3"/>
      <c r="AR1929" s="3"/>
      <c r="AS1929" s="3"/>
      <c r="AT1929" s="3"/>
      <c r="AU1929" s="3"/>
      <c r="AV1929" s="3"/>
      <c r="AW1929" s="3"/>
      <c r="AX1929" s="3"/>
      <c r="AY1929" s="3"/>
      <c r="AZ1929" s="3"/>
      <c r="BA1929" s="3"/>
      <c r="BB1929" s="3"/>
      <c r="BC1929" s="3"/>
      <c r="BD1929" s="3"/>
      <c r="BE1929" s="3"/>
      <c r="BF1929" s="3"/>
      <c r="BG1929" s="3"/>
      <c r="BH1929" s="3"/>
      <c r="BI1929" s="3"/>
    </row>
    <row r="1930" ht="12.75" customHeight="1">
      <c r="A1930" s="294"/>
      <c r="B1930" s="294"/>
      <c r="C1930" s="3"/>
      <c r="D1930" s="3"/>
      <c r="E1930" s="3"/>
      <c r="F1930" s="3"/>
      <c r="G1930" s="3"/>
      <c r="H1930" s="193"/>
      <c r="I1930" s="163"/>
      <c r="J1930" s="3"/>
      <c r="K1930" s="5"/>
      <c r="L1930" s="6"/>
      <c r="M1930" s="6"/>
      <c r="N1930" s="232"/>
      <c r="O1930" s="285"/>
      <c r="P1930" s="6"/>
      <c r="Q1930" s="6"/>
      <c r="R1930" s="6"/>
      <c r="S1930" s="6"/>
      <c r="T1930" s="6"/>
      <c r="U1930" s="6"/>
      <c r="V1930" s="6"/>
      <c r="W1930" s="6"/>
      <c r="X1930" s="6"/>
      <c r="Y1930" s="6"/>
      <c r="Z1930" s="298"/>
      <c r="AA1930" s="6"/>
      <c r="AB1930" s="6"/>
      <c r="AC1930" s="6"/>
      <c r="AD1930" s="6"/>
      <c r="AE1930" s="6"/>
      <c r="AF1930" s="6"/>
      <c r="AG1930" s="6"/>
      <c r="AH1930" s="6"/>
      <c r="AI1930" s="6"/>
      <c r="AJ1930" s="6"/>
      <c r="AK1930" s="6"/>
      <c r="AL1930" s="6"/>
      <c r="AM1930" s="6"/>
      <c r="AN1930" s="298"/>
      <c r="AO1930" s="6"/>
      <c r="AP1930" s="3"/>
      <c r="AQ1930" s="3"/>
      <c r="AR1930" s="3"/>
      <c r="AS1930" s="3"/>
      <c r="AT1930" s="3"/>
      <c r="AU1930" s="3"/>
      <c r="AV1930" s="3"/>
      <c r="AW1930" s="3"/>
      <c r="AX1930" s="3"/>
      <c r="AY1930" s="3"/>
      <c r="AZ1930" s="3"/>
      <c r="BA1930" s="3"/>
      <c r="BB1930" s="3"/>
      <c r="BC1930" s="3"/>
      <c r="BD1930" s="3"/>
      <c r="BE1930" s="3"/>
      <c r="BF1930" s="3"/>
      <c r="BG1930" s="3"/>
      <c r="BH1930" s="3"/>
      <c r="BI1930" s="3"/>
    </row>
    <row r="1931" ht="12.75" customHeight="1">
      <c r="A1931" s="294"/>
      <c r="B1931" s="294"/>
      <c r="C1931" s="3"/>
      <c r="D1931" s="3"/>
      <c r="E1931" s="3"/>
      <c r="F1931" s="3"/>
      <c r="G1931" s="3"/>
      <c r="H1931" s="193"/>
      <c r="I1931" s="163"/>
      <c r="J1931" s="3"/>
      <c r="K1931" s="5"/>
      <c r="L1931" s="6"/>
      <c r="M1931" s="6"/>
      <c r="N1931" s="232"/>
      <c r="O1931" s="285"/>
      <c r="P1931" s="6"/>
      <c r="Q1931" s="6"/>
      <c r="R1931" s="6"/>
      <c r="S1931" s="6"/>
      <c r="T1931" s="6"/>
      <c r="U1931" s="6"/>
      <c r="V1931" s="6"/>
      <c r="W1931" s="6"/>
      <c r="X1931" s="6"/>
      <c r="Y1931" s="6"/>
      <c r="Z1931" s="298"/>
      <c r="AA1931" s="6"/>
      <c r="AB1931" s="6"/>
      <c r="AC1931" s="6"/>
      <c r="AD1931" s="6"/>
      <c r="AE1931" s="6"/>
      <c r="AF1931" s="6"/>
      <c r="AG1931" s="6"/>
      <c r="AH1931" s="6"/>
      <c r="AI1931" s="6"/>
      <c r="AJ1931" s="6"/>
      <c r="AK1931" s="6"/>
      <c r="AL1931" s="6"/>
      <c r="AM1931" s="6"/>
      <c r="AN1931" s="298"/>
      <c r="AO1931" s="6"/>
      <c r="AP1931" s="3"/>
      <c r="AQ1931" s="3"/>
      <c r="AR1931" s="3"/>
      <c r="AS1931" s="3"/>
      <c r="AT1931" s="3"/>
      <c r="AU1931" s="3"/>
      <c r="AV1931" s="3"/>
      <c r="AW1931" s="3"/>
      <c r="AX1931" s="3"/>
      <c r="AY1931" s="3"/>
      <c r="AZ1931" s="3"/>
      <c r="BA1931" s="3"/>
      <c r="BB1931" s="3"/>
      <c r="BC1931" s="3"/>
      <c r="BD1931" s="3"/>
      <c r="BE1931" s="3"/>
      <c r="BF1931" s="3"/>
      <c r="BG1931" s="3"/>
      <c r="BH1931" s="3"/>
      <c r="BI1931" s="3"/>
    </row>
    <row r="1932" ht="12.75" customHeight="1">
      <c r="A1932" s="294"/>
      <c r="B1932" s="294"/>
      <c r="C1932" s="3"/>
      <c r="D1932" s="3"/>
      <c r="E1932" s="3"/>
      <c r="F1932" s="3"/>
      <c r="G1932" s="3"/>
      <c r="H1932" s="193"/>
      <c r="I1932" s="163"/>
      <c r="J1932" s="3"/>
      <c r="K1932" s="5"/>
      <c r="L1932" s="6"/>
      <c r="M1932" s="6"/>
      <c r="N1932" s="232"/>
      <c r="O1932" s="285"/>
      <c r="P1932" s="6"/>
      <c r="Q1932" s="6"/>
      <c r="R1932" s="6"/>
      <c r="S1932" s="6"/>
      <c r="T1932" s="6"/>
      <c r="U1932" s="6"/>
      <c r="V1932" s="6"/>
      <c r="W1932" s="6"/>
      <c r="X1932" s="6"/>
      <c r="Y1932" s="6"/>
      <c r="Z1932" s="298"/>
      <c r="AA1932" s="6"/>
      <c r="AB1932" s="6"/>
      <c r="AC1932" s="6"/>
      <c r="AD1932" s="6"/>
      <c r="AE1932" s="6"/>
      <c r="AF1932" s="6"/>
      <c r="AG1932" s="6"/>
      <c r="AH1932" s="6"/>
      <c r="AI1932" s="6"/>
      <c r="AJ1932" s="6"/>
      <c r="AK1932" s="6"/>
      <c r="AL1932" s="6"/>
      <c r="AM1932" s="6"/>
      <c r="AN1932" s="298"/>
      <c r="AO1932" s="6"/>
      <c r="AP1932" s="3"/>
      <c r="AQ1932" s="3"/>
      <c r="AR1932" s="3"/>
      <c r="AS1932" s="3"/>
      <c r="AT1932" s="3"/>
      <c r="AU1932" s="3"/>
      <c r="AV1932" s="3"/>
      <c r="AW1932" s="3"/>
      <c r="AX1932" s="3"/>
      <c r="AY1932" s="3"/>
      <c r="AZ1932" s="3"/>
      <c r="BA1932" s="3"/>
      <c r="BB1932" s="3"/>
      <c r="BC1932" s="3"/>
      <c r="BD1932" s="3"/>
      <c r="BE1932" s="3"/>
      <c r="BF1932" s="3"/>
      <c r="BG1932" s="3"/>
      <c r="BH1932" s="3"/>
      <c r="BI1932" s="3"/>
    </row>
    <row r="1933" ht="12.75" customHeight="1">
      <c r="A1933" s="294"/>
      <c r="B1933" s="294"/>
      <c r="C1933" s="3"/>
      <c r="D1933" s="3"/>
      <c r="E1933" s="3"/>
      <c r="F1933" s="3"/>
      <c r="G1933" s="3"/>
      <c r="H1933" s="193"/>
      <c r="I1933" s="163"/>
      <c r="J1933" s="3"/>
      <c r="K1933" s="5"/>
      <c r="L1933" s="6"/>
      <c r="M1933" s="6"/>
      <c r="N1933" s="232"/>
      <c r="O1933" s="285"/>
      <c r="P1933" s="6"/>
      <c r="Q1933" s="6"/>
      <c r="R1933" s="6"/>
      <c r="S1933" s="6"/>
      <c r="T1933" s="6"/>
      <c r="U1933" s="6"/>
      <c r="V1933" s="6"/>
      <c r="W1933" s="6"/>
      <c r="X1933" s="6"/>
      <c r="Y1933" s="6"/>
      <c r="Z1933" s="298"/>
      <c r="AA1933" s="6"/>
      <c r="AB1933" s="6"/>
      <c r="AC1933" s="6"/>
      <c r="AD1933" s="6"/>
      <c r="AE1933" s="6"/>
      <c r="AF1933" s="6"/>
      <c r="AG1933" s="6"/>
      <c r="AH1933" s="6"/>
      <c r="AI1933" s="6"/>
      <c r="AJ1933" s="6"/>
      <c r="AK1933" s="6"/>
      <c r="AL1933" s="6"/>
      <c r="AM1933" s="6"/>
      <c r="AN1933" s="298"/>
      <c r="AO1933" s="6"/>
      <c r="AP1933" s="3"/>
      <c r="AQ1933" s="3"/>
      <c r="AR1933" s="3"/>
      <c r="AS1933" s="3"/>
      <c r="AT1933" s="3"/>
      <c r="AU1933" s="3"/>
      <c r="AV1933" s="3"/>
      <c r="AW1933" s="3"/>
      <c r="AX1933" s="3"/>
      <c r="AY1933" s="3"/>
      <c r="AZ1933" s="3"/>
      <c r="BA1933" s="3"/>
      <c r="BB1933" s="3"/>
      <c r="BC1933" s="3"/>
      <c r="BD1933" s="3"/>
      <c r="BE1933" s="3"/>
      <c r="BF1933" s="3"/>
      <c r="BG1933" s="3"/>
      <c r="BH1933" s="3"/>
      <c r="BI1933" s="3"/>
    </row>
    <row r="1934" ht="12.75" customHeight="1">
      <c r="A1934" s="294"/>
      <c r="B1934" s="294"/>
      <c r="C1934" s="3"/>
      <c r="D1934" s="3"/>
      <c r="E1934" s="3"/>
      <c r="F1934" s="3"/>
      <c r="G1934" s="3"/>
      <c r="H1934" s="193"/>
      <c r="I1934" s="163"/>
      <c r="J1934" s="3"/>
      <c r="K1934" s="5"/>
      <c r="L1934" s="6"/>
      <c r="M1934" s="6"/>
      <c r="N1934" s="232"/>
      <c r="O1934" s="285"/>
      <c r="P1934" s="6"/>
      <c r="Q1934" s="6"/>
      <c r="R1934" s="6"/>
      <c r="S1934" s="6"/>
      <c r="T1934" s="6"/>
      <c r="U1934" s="6"/>
      <c r="V1934" s="6"/>
      <c r="W1934" s="6"/>
      <c r="X1934" s="6"/>
      <c r="Y1934" s="6"/>
      <c r="Z1934" s="298"/>
      <c r="AA1934" s="6"/>
      <c r="AB1934" s="6"/>
      <c r="AC1934" s="6"/>
      <c r="AD1934" s="6"/>
      <c r="AE1934" s="6"/>
      <c r="AF1934" s="6"/>
      <c r="AG1934" s="6"/>
      <c r="AH1934" s="6"/>
      <c r="AI1934" s="6"/>
      <c r="AJ1934" s="6"/>
      <c r="AK1934" s="6"/>
      <c r="AL1934" s="6"/>
      <c r="AM1934" s="6"/>
      <c r="AN1934" s="298"/>
      <c r="AO1934" s="6"/>
      <c r="AP1934" s="3"/>
      <c r="AQ1934" s="3"/>
      <c r="AR1934" s="3"/>
      <c r="AS1934" s="3"/>
      <c r="AT1934" s="3"/>
      <c r="AU1934" s="3"/>
      <c r="AV1934" s="3"/>
      <c r="AW1934" s="3"/>
      <c r="AX1934" s="3"/>
      <c r="AY1934" s="3"/>
      <c r="AZ1934" s="3"/>
      <c r="BA1934" s="3"/>
      <c r="BB1934" s="3"/>
      <c r="BC1934" s="3"/>
      <c r="BD1934" s="3"/>
      <c r="BE1934" s="3"/>
      <c r="BF1934" s="3"/>
      <c r="BG1934" s="3"/>
      <c r="BH1934" s="3"/>
      <c r="BI1934" s="3"/>
    </row>
    <row r="1935" ht="12.75" customHeight="1">
      <c r="A1935" s="294"/>
      <c r="B1935" s="294"/>
      <c r="C1935" s="3"/>
      <c r="D1935" s="3"/>
      <c r="E1935" s="3"/>
      <c r="F1935" s="3"/>
      <c r="G1935" s="3"/>
      <c r="H1935" s="193"/>
      <c r="I1935" s="163"/>
      <c r="J1935" s="3"/>
      <c r="K1935" s="5"/>
      <c r="L1935" s="6"/>
      <c r="M1935" s="6"/>
      <c r="N1935" s="232"/>
      <c r="O1935" s="285"/>
      <c r="P1935" s="6"/>
      <c r="Q1935" s="6"/>
      <c r="R1935" s="6"/>
      <c r="S1935" s="6"/>
      <c r="T1935" s="6"/>
      <c r="U1935" s="6"/>
      <c r="V1935" s="6"/>
      <c r="W1935" s="6"/>
      <c r="X1935" s="6"/>
      <c r="Y1935" s="6"/>
      <c r="Z1935" s="298"/>
      <c r="AA1935" s="6"/>
      <c r="AB1935" s="6"/>
      <c r="AC1935" s="6"/>
      <c r="AD1935" s="6"/>
      <c r="AE1935" s="6"/>
      <c r="AF1935" s="6"/>
      <c r="AG1935" s="6"/>
      <c r="AH1935" s="6"/>
      <c r="AI1935" s="6"/>
      <c r="AJ1935" s="6"/>
      <c r="AK1935" s="6"/>
      <c r="AL1935" s="6"/>
      <c r="AM1935" s="6"/>
      <c r="AN1935" s="298"/>
      <c r="AO1935" s="6"/>
      <c r="AP1935" s="3"/>
      <c r="AQ1935" s="3"/>
      <c r="AR1935" s="3"/>
      <c r="AS1935" s="3"/>
      <c r="AT1935" s="3"/>
      <c r="AU1935" s="3"/>
      <c r="AV1935" s="3"/>
      <c r="AW1935" s="3"/>
      <c r="AX1935" s="3"/>
      <c r="AY1935" s="3"/>
      <c r="AZ1935" s="3"/>
      <c r="BA1935" s="3"/>
      <c r="BB1935" s="3"/>
      <c r="BC1935" s="3"/>
      <c r="BD1935" s="3"/>
      <c r="BE1935" s="3"/>
      <c r="BF1935" s="3"/>
      <c r="BG1935" s="3"/>
      <c r="BH1935" s="3"/>
      <c r="BI1935" s="3"/>
    </row>
    <row r="1936" ht="12.75" customHeight="1">
      <c r="A1936" s="294"/>
      <c r="B1936" s="294"/>
      <c r="C1936" s="3"/>
      <c r="D1936" s="3"/>
      <c r="E1936" s="3"/>
      <c r="F1936" s="3"/>
      <c r="G1936" s="3"/>
      <c r="H1936" s="193"/>
      <c r="I1936" s="163"/>
      <c r="J1936" s="3"/>
      <c r="K1936" s="5"/>
      <c r="L1936" s="6"/>
      <c r="M1936" s="6"/>
      <c r="N1936" s="232"/>
      <c r="O1936" s="285"/>
      <c r="P1936" s="6"/>
      <c r="Q1936" s="6"/>
      <c r="R1936" s="6"/>
      <c r="S1936" s="6"/>
      <c r="T1936" s="6"/>
      <c r="U1936" s="6"/>
      <c r="V1936" s="6"/>
      <c r="W1936" s="6"/>
      <c r="X1936" s="6"/>
      <c r="Y1936" s="6"/>
      <c r="Z1936" s="298"/>
      <c r="AA1936" s="6"/>
      <c r="AB1936" s="6"/>
      <c r="AC1936" s="6"/>
      <c r="AD1936" s="6"/>
      <c r="AE1936" s="6"/>
      <c r="AF1936" s="6"/>
      <c r="AG1936" s="6"/>
      <c r="AH1936" s="6"/>
      <c r="AI1936" s="6"/>
      <c r="AJ1936" s="6"/>
      <c r="AK1936" s="6"/>
      <c r="AL1936" s="6"/>
      <c r="AM1936" s="6"/>
      <c r="AN1936" s="298"/>
      <c r="AO1936" s="6"/>
      <c r="AP1936" s="3"/>
      <c r="AQ1936" s="3"/>
      <c r="AR1936" s="3"/>
      <c r="AS1936" s="3"/>
      <c r="AT1936" s="3"/>
      <c r="AU1936" s="3"/>
      <c r="AV1936" s="3"/>
      <c r="AW1936" s="3"/>
      <c r="AX1936" s="3"/>
      <c r="AY1936" s="3"/>
      <c r="AZ1936" s="3"/>
      <c r="BA1936" s="3"/>
      <c r="BB1936" s="3"/>
      <c r="BC1936" s="3"/>
      <c r="BD1936" s="3"/>
      <c r="BE1936" s="3"/>
      <c r="BF1936" s="3"/>
      <c r="BG1936" s="3"/>
      <c r="BH1936" s="3"/>
      <c r="BI1936" s="3"/>
    </row>
    <row r="1937" ht="12.75" customHeight="1">
      <c r="A1937" s="294"/>
      <c r="B1937" s="294"/>
      <c r="C1937" s="3"/>
      <c r="D1937" s="3"/>
      <c r="E1937" s="3"/>
      <c r="F1937" s="3"/>
      <c r="G1937" s="3"/>
      <c r="H1937" s="193"/>
      <c r="I1937" s="163"/>
      <c r="J1937" s="3"/>
      <c r="K1937" s="5"/>
      <c r="L1937" s="6"/>
      <c r="M1937" s="6"/>
      <c r="N1937" s="232"/>
      <c r="O1937" s="285"/>
      <c r="P1937" s="6"/>
      <c r="Q1937" s="6"/>
      <c r="R1937" s="6"/>
      <c r="S1937" s="6"/>
      <c r="T1937" s="6"/>
      <c r="U1937" s="6"/>
      <c r="V1937" s="6"/>
      <c r="W1937" s="6"/>
      <c r="X1937" s="6"/>
      <c r="Y1937" s="6"/>
      <c r="Z1937" s="298"/>
      <c r="AA1937" s="6"/>
      <c r="AB1937" s="6"/>
      <c r="AC1937" s="6"/>
      <c r="AD1937" s="6"/>
      <c r="AE1937" s="6"/>
      <c r="AF1937" s="6"/>
      <c r="AG1937" s="6"/>
      <c r="AH1937" s="6"/>
      <c r="AI1937" s="6"/>
      <c r="AJ1937" s="6"/>
      <c r="AK1937" s="6"/>
      <c r="AL1937" s="6"/>
      <c r="AM1937" s="6"/>
      <c r="AN1937" s="298"/>
      <c r="AO1937" s="6"/>
      <c r="AP1937" s="3"/>
      <c r="AQ1937" s="3"/>
      <c r="AR1937" s="3"/>
      <c r="AS1937" s="3"/>
      <c r="AT1937" s="3"/>
      <c r="AU1937" s="3"/>
      <c r="AV1937" s="3"/>
      <c r="AW1937" s="3"/>
      <c r="AX1937" s="3"/>
      <c r="AY1937" s="3"/>
      <c r="AZ1937" s="3"/>
      <c r="BA1937" s="3"/>
      <c r="BB1937" s="3"/>
      <c r="BC1937" s="3"/>
      <c r="BD1937" s="3"/>
      <c r="BE1937" s="3"/>
      <c r="BF1937" s="3"/>
      <c r="BG1937" s="3"/>
      <c r="BH1937" s="3"/>
      <c r="BI1937" s="3"/>
    </row>
    <row r="1938" ht="12.75" customHeight="1">
      <c r="A1938" s="294"/>
      <c r="B1938" s="294"/>
      <c r="C1938" s="3"/>
      <c r="D1938" s="3"/>
      <c r="E1938" s="3"/>
      <c r="F1938" s="3"/>
      <c r="G1938" s="3"/>
      <c r="H1938" s="193"/>
      <c r="I1938" s="163"/>
      <c r="J1938" s="3"/>
      <c r="K1938" s="5"/>
      <c r="L1938" s="6"/>
      <c r="M1938" s="6"/>
      <c r="N1938" s="232"/>
      <c r="O1938" s="285"/>
      <c r="P1938" s="6"/>
      <c r="Q1938" s="6"/>
      <c r="R1938" s="6"/>
      <c r="S1938" s="6"/>
      <c r="T1938" s="6"/>
      <c r="U1938" s="6"/>
      <c r="V1938" s="6"/>
      <c r="W1938" s="6"/>
      <c r="X1938" s="6"/>
      <c r="Y1938" s="6"/>
      <c r="Z1938" s="298"/>
      <c r="AA1938" s="6"/>
      <c r="AB1938" s="6"/>
      <c r="AC1938" s="6"/>
      <c r="AD1938" s="6"/>
      <c r="AE1938" s="6"/>
      <c r="AF1938" s="6"/>
      <c r="AG1938" s="6"/>
      <c r="AH1938" s="6"/>
      <c r="AI1938" s="6"/>
      <c r="AJ1938" s="6"/>
      <c r="AK1938" s="6"/>
      <c r="AL1938" s="6"/>
      <c r="AM1938" s="6"/>
      <c r="AN1938" s="298"/>
      <c r="AO1938" s="6"/>
      <c r="AP1938" s="3"/>
      <c r="AQ1938" s="3"/>
      <c r="AR1938" s="3"/>
      <c r="AS1938" s="3"/>
      <c r="AT1938" s="3"/>
      <c r="AU1938" s="3"/>
      <c r="AV1938" s="3"/>
      <c r="AW1938" s="3"/>
      <c r="AX1938" s="3"/>
      <c r="AY1938" s="3"/>
      <c r="AZ1938" s="3"/>
      <c r="BA1938" s="3"/>
      <c r="BB1938" s="3"/>
      <c r="BC1938" s="3"/>
      <c r="BD1938" s="3"/>
      <c r="BE1938" s="3"/>
      <c r="BF1938" s="3"/>
      <c r="BG1938" s="3"/>
      <c r="BH1938" s="3"/>
      <c r="BI1938" s="3"/>
    </row>
    <row r="1939" ht="12.75" customHeight="1">
      <c r="A1939" s="294"/>
      <c r="B1939" s="294"/>
      <c r="C1939" s="3"/>
      <c r="D1939" s="3"/>
      <c r="E1939" s="3"/>
      <c r="F1939" s="3"/>
      <c r="G1939" s="3"/>
      <c r="H1939" s="193"/>
      <c r="I1939" s="163"/>
      <c r="J1939" s="3"/>
      <c r="K1939" s="5"/>
      <c r="L1939" s="6"/>
      <c r="M1939" s="6"/>
      <c r="N1939" s="232"/>
      <c r="O1939" s="285"/>
      <c r="P1939" s="6"/>
      <c r="Q1939" s="6"/>
      <c r="R1939" s="6"/>
      <c r="S1939" s="6"/>
      <c r="T1939" s="6"/>
      <c r="U1939" s="6"/>
      <c r="V1939" s="6"/>
      <c r="W1939" s="6"/>
      <c r="X1939" s="6"/>
      <c r="Y1939" s="6"/>
      <c r="Z1939" s="298"/>
      <c r="AA1939" s="6"/>
      <c r="AB1939" s="6"/>
      <c r="AC1939" s="6"/>
      <c r="AD1939" s="6"/>
      <c r="AE1939" s="6"/>
      <c r="AF1939" s="6"/>
      <c r="AG1939" s="6"/>
      <c r="AH1939" s="6"/>
      <c r="AI1939" s="6"/>
      <c r="AJ1939" s="6"/>
      <c r="AK1939" s="6"/>
      <c r="AL1939" s="6"/>
      <c r="AM1939" s="6"/>
      <c r="AN1939" s="298"/>
      <c r="AO1939" s="6"/>
      <c r="AP1939" s="3"/>
      <c r="AQ1939" s="3"/>
      <c r="AR1939" s="3"/>
      <c r="AS1939" s="3"/>
      <c r="AT1939" s="3"/>
      <c r="AU1939" s="3"/>
      <c r="AV1939" s="3"/>
      <c r="AW1939" s="3"/>
      <c r="AX1939" s="3"/>
      <c r="AY1939" s="3"/>
      <c r="AZ1939" s="3"/>
      <c r="BA1939" s="3"/>
      <c r="BB1939" s="3"/>
      <c r="BC1939" s="3"/>
      <c r="BD1939" s="3"/>
      <c r="BE1939" s="3"/>
      <c r="BF1939" s="3"/>
      <c r="BG1939" s="3"/>
      <c r="BH1939" s="3"/>
      <c r="BI1939" s="3"/>
    </row>
    <row r="1940" ht="12.75" customHeight="1">
      <c r="A1940" s="294"/>
      <c r="B1940" s="294"/>
      <c r="C1940" s="3"/>
      <c r="D1940" s="3"/>
      <c r="E1940" s="3"/>
      <c r="F1940" s="3"/>
      <c r="G1940" s="3"/>
      <c r="H1940" s="193"/>
      <c r="I1940" s="163"/>
      <c r="J1940" s="3"/>
      <c r="K1940" s="5"/>
      <c r="L1940" s="6"/>
      <c r="M1940" s="6"/>
      <c r="N1940" s="232"/>
      <c r="O1940" s="285"/>
      <c r="P1940" s="6"/>
      <c r="Q1940" s="6"/>
      <c r="R1940" s="6"/>
      <c r="S1940" s="6"/>
      <c r="T1940" s="6"/>
      <c r="U1940" s="6"/>
      <c r="V1940" s="6"/>
      <c r="W1940" s="6"/>
      <c r="X1940" s="6"/>
      <c r="Y1940" s="6"/>
      <c r="Z1940" s="298"/>
      <c r="AA1940" s="6"/>
      <c r="AB1940" s="6"/>
      <c r="AC1940" s="6"/>
      <c r="AD1940" s="6"/>
      <c r="AE1940" s="6"/>
      <c r="AF1940" s="6"/>
      <c r="AG1940" s="6"/>
      <c r="AH1940" s="6"/>
      <c r="AI1940" s="6"/>
      <c r="AJ1940" s="6"/>
      <c r="AK1940" s="6"/>
      <c r="AL1940" s="6"/>
      <c r="AM1940" s="6"/>
      <c r="AN1940" s="298"/>
      <c r="AO1940" s="6"/>
      <c r="AP1940" s="3"/>
      <c r="AQ1940" s="3"/>
      <c r="AR1940" s="3"/>
      <c r="AS1940" s="3"/>
      <c r="AT1940" s="3"/>
      <c r="AU1940" s="3"/>
      <c r="AV1940" s="3"/>
      <c r="AW1940" s="3"/>
      <c r="AX1940" s="3"/>
      <c r="AY1940" s="3"/>
      <c r="AZ1940" s="3"/>
      <c r="BA1940" s="3"/>
      <c r="BB1940" s="3"/>
      <c r="BC1940" s="3"/>
      <c r="BD1940" s="3"/>
      <c r="BE1940" s="3"/>
      <c r="BF1940" s="3"/>
      <c r="BG1940" s="3"/>
      <c r="BH1940" s="3"/>
      <c r="BI1940" s="3"/>
    </row>
    <row r="1941" ht="12.75" customHeight="1">
      <c r="A1941" s="294"/>
      <c r="B1941" s="294"/>
      <c r="C1941" s="3"/>
      <c r="D1941" s="3"/>
      <c r="E1941" s="3"/>
      <c r="F1941" s="3"/>
      <c r="G1941" s="3"/>
      <c r="H1941" s="193"/>
      <c r="I1941" s="163"/>
      <c r="J1941" s="3"/>
      <c r="K1941" s="5"/>
      <c r="L1941" s="6"/>
      <c r="M1941" s="6"/>
      <c r="N1941" s="232"/>
      <c r="O1941" s="285"/>
      <c r="P1941" s="6"/>
      <c r="Q1941" s="6"/>
      <c r="R1941" s="6"/>
      <c r="S1941" s="6"/>
      <c r="T1941" s="6"/>
      <c r="U1941" s="6"/>
      <c r="V1941" s="6"/>
      <c r="W1941" s="6"/>
      <c r="X1941" s="6"/>
      <c r="Y1941" s="6"/>
      <c r="Z1941" s="298"/>
      <c r="AA1941" s="6"/>
      <c r="AB1941" s="6"/>
      <c r="AC1941" s="6"/>
      <c r="AD1941" s="6"/>
      <c r="AE1941" s="6"/>
      <c r="AF1941" s="6"/>
      <c r="AG1941" s="6"/>
      <c r="AH1941" s="6"/>
      <c r="AI1941" s="6"/>
      <c r="AJ1941" s="6"/>
      <c r="AK1941" s="6"/>
      <c r="AL1941" s="6"/>
      <c r="AM1941" s="6"/>
      <c r="AN1941" s="298"/>
      <c r="AO1941" s="6"/>
      <c r="AP1941" s="3"/>
      <c r="AQ1941" s="3"/>
      <c r="AR1941" s="3"/>
      <c r="AS1941" s="3"/>
      <c r="AT1941" s="3"/>
      <c r="AU1941" s="3"/>
      <c r="AV1941" s="3"/>
      <c r="AW1941" s="3"/>
      <c r="AX1941" s="3"/>
      <c r="AY1941" s="3"/>
      <c r="AZ1941" s="3"/>
      <c r="BA1941" s="3"/>
      <c r="BB1941" s="3"/>
      <c r="BC1941" s="3"/>
      <c r="BD1941" s="3"/>
      <c r="BE1941" s="3"/>
      <c r="BF1941" s="3"/>
      <c r="BG1941" s="3"/>
      <c r="BH1941" s="3"/>
      <c r="BI1941" s="3"/>
    </row>
    <row r="1942" ht="12.75" customHeight="1">
      <c r="A1942" s="294"/>
      <c r="B1942" s="294"/>
      <c r="C1942" s="3"/>
      <c r="D1942" s="3"/>
      <c r="E1942" s="3"/>
      <c r="F1942" s="3"/>
      <c r="G1942" s="3"/>
      <c r="H1942" s="193"/>
      <c r="I1942" s="163"/>
      <c r="J1942" s="3"/>
      <c r="K1942" s="5"/>
      <c r="L1942" s="6"/>
      <c r="M1942" s="6"/>
      <c r="N1942" s="232"/>
      <c r="O1942" s="285"/>
      <c r="P1942" s="6"/>
      <c r="Q1942" s="6"/>
      <c r="R1942" s="6"/>
      <c r="S1942" s="6"/>
      <c r="T1942" s="6"/>
      <c r="U1942" s="6"/>
      <c r="V1942" s="6"/>
      <c r="W1942" s="6"/>
      <c r="X1942" s="6"/>
      <c r="Y1942" s="6"/>
      <c r="Z1942" s="298"/>
      <c r="AA1942" s="6"/>
      <c r="AB1942" s="6"/>
      <c r="AC1942" s="6"/>
      <c r="AD1942" s="6"/>
      <c r="AE1942" s="6"/>
      <c r="AF1942" s="6"/>
      <c r="AG1942" s="6"/>
      <c r="AH1942" s="6"/>
      <c r="AI1942" s="6"/>
      <c r="AJ1942" s="6"/>
      <c r="AK1942" s="6"/>
      <c r="AL1942" s="6"/>
      <c r="AM1942" s="6"/>
      <c r="AN1942" s="298"/>
      <c r="AO1942" s="6"/>
      <c r="AP1942" s="3"/>
      <c r="AQ1942" s="3"/>
      <c r="AR1942" s="3"/>
      <c r="AS1942" s="3"/>
      <c r="AT1942" s="3"/>
      <c r="AU1942" s="3"/>
      <c r="AV1942" s="3"/>
      <c r="AW1942" s="3"/>
      <c r="AX1942" s="3"/>
      <c r="AY1942" s="3"/>
      <c r="AZ1942" s="3"/>
      <c r="BA1942" s="3"/>
      <c r="BB1942" s="3"/>
      <c r="BC1942" s="3"/>
      <c r="BD1942" s="3"/>
      <c r="BE1942" s="3"/>
      <c r="BF1942" s="3"/>
      <c r="BG1942" s="3"/>
      <c r="BH1942" s="3"/>
      <c r="BI1942" s="3"/>
    </row>
    <row r="1943" ht="12.75" customHeight="1">
      <c r="A1943" s="294"/>
      <c r="B1943" s="294"/>
      <c r="C1943" s="3"/>
      <c r="D1943" s="3"/>
      <c r="E1943" s="3"/>
      <c r="F1943" s="3"/>
      <c r="G1943" s="3"/>
      <c r="H1943" s="193"/>
      <c r="I1943" s="163"/>
      <c r="J1943" s="3"/>
      <c r="K1943" s="5"/>
      <c r="L1943" s="6"/>
      <c r="M1943" s="6"/>
      <c r="N1943" s="232"/>
      <c r="O1943" s="285"/>
      <c r="P1943" s="6"/>
      <c r="Q1943" s="6"/>
      <c r="R1943" s="6"/>
      <c r="S1943" s="6"/>
      <c r="T1943" s="6"/>
      <c r="U1943" s="6"/>
      <c r="V1943" s="6"/>
      <c r="W1943" s="6"/>
      <c r="X1943" s="6"/>
      <c r="Y1943" s="6"/>
      <c r="Z1943" s="298"/>
      <c r="AA1943" s="6"/>
      <c r="AB1943" s="6"/>
      <c r="AC1943" s="6"/>
      <c r="AD1943" s="6"/>
      <c r="AE1943" s="6"/>
      <c r="AF1943" s="6"/>
      <c r="AG1943" s="6"/>
      <c r="AH1943" s="6"/>
      <c r="AI1943" s="6"/>
      <c r="AJ1943" s="6"/>
      <c r="AK1943" s="6"/>
      <c r="AL1943" s="6"/>
      <c r="AM1943" s="6"/>
      <c r="AN1943" s="298"/>
      <c r="AO1943" s="6"/>
      <c r="AP1943" s="3"/>
      <c r="AQ1943" s="3"/>
      <c r="AR1943" s="3"/>
      <c r="AS1943" s="3"/>
      <c r="AT1943" s="3"/>
      <c r="AU1943" s="3"/>
      <c r="AV1943" s="3"/>
      <c r="AW1943" s="3"/>
      <c r="AX1943" s="3"/>
      <c r="AY1943" s="3"/>
      <c r="AZ1943" s="3"/>
      <c r="BA1943" s="3"/>
      <c r="BB1943" s="3"/>
      <c r="BC1943" s="3"/>
      <c r="BD1943" s="3"/>
      <c r="BE1943" s="3"/>
      <c r="BF1943" s="3"/>
      <c r="BG1943" s="3"/>
      <c r="BH1943" s="3"/>
      <c r="BI1943" s="3"/>
    </row>
    <row r="1944" ht="12.75" customHeight="1">
      <c r="A1944" s="294"/>
      <c r="B1944" s="294"/>
      <c r="C1944" s="3"/>
      <c r="D1944" s="3"/>
      <c r="E1944" s="3"/>
      <c r="F1944" s="3"/>
      <c r="G1944" s="3"/>
      <c r="H1944" s="193"/>
      <c r="I1944" s="163"/>
      <c r="J1944" s="3"/>
      <c r="K1944" s="5"/>
      <c r="L1944" s="6"/>
      <c r="M1944" s="6"/>
      <c r="N1944" s="232"/>
      <c r="O1944" s="285"/>
      <c r="P1944" s="6"/>
      <c r="Q1944" s="6"/>
      <c r="R1944" s="6"/>
      <c r="S1944" s="6"/>
      <c r="T1944" s="6"/>
      <c r="U1944" s="6"/>
      <c r="V1944" s="6"/>
      <c r="W1944" s="6"/>
      <c r="X1944" s="6"/>
      <c r="Y1944" s="6"/>
      <c r="Z1944" s="298"/>
      <c r="AA1944" s="6"/>
      <c r="AB1944" s="6"/>
      <c r="AC1944" s="6"/>
      <c r="AD1944" s="6"/>
      <c r="AE1944" s="6"/>
      <c r="AF1944" s="6"/>
      <c r="AG1944" s="6"/>
      <c r="AH1944" s="6"/>
      <c r="AI1944" s="6"/>
      <c r="AJ1944" s="6"/>
      <c r="AK1944" s="6"/>
      <c r="AL1944" s="6"/>
      <c r="AM1944" s="6"/>
      <c r="AN1944" s="298"/>
      <c r="AO1944" s="6"/>
      <c r="AP1944" s="3"/>
      <c r="AQ1944" s="3"/>
      <c r="AR1944" s="3"/>
      <c r="AS1944" s="3"/>
      <c r="AT1944" s="3"/>
      <c r="AU1944" s="3"/>
      <c r="AV1944" s="3"/>
      <c r="AW1944" s="3"/>
      <c r="AX1944" s="3"/>
      <c r="AY1944" s="3"/>
      <c r="AZ1944" s="3"/>
      <c r="BA1944" s="3"/>
      <c r="BB1944" s="3"/>
      <c r="BC1944" s="3"/>
      <c r="BD1944" s="3"/>
      <c r="BE1944" s="3"/>
      <c r="BF1944" s="3"/>
      <c r="BG1944" s="3"/>
      <c r="BH1944" s="3"/>
      <c r="BI1944" s="3"/>
    </row>
    <row r="1945" ht="12.75" customHeight="1">
      <c r="A1945" s="294"/>
      <c r="B1945" s="294"/>
      <c r="C1945" s="3"/>
      <c r="D1945" s="3"/>
      <c r="E1945" s="3"/>
      <c r="F1945" s="3"/>
      <c r="G1945" s="3"/>
      <c r="H1945" s="193"/>
      <c r="I1945" s="163"/>
      <c r="J1945" s="3"/>
      <c r="K1945" s="5"/>
      <c r="L1945" s="6"/>
      <c r="M1945" s="6"/>
      <c r="N1945" s="232"/>
      <c r="O1945" s="285"/>
      <c r="P1945" s="6"/>
      <c r="Q1945" s="6"/>
      <c r="R1945" s="6"/>
      <c r="S1945" s="6"/>
      <c r="T1945" s="6"/>
      <c r="U1945" s="6"/>
      <c r="V1945" s="6"/>
      <c r="W1945" s="6"/>
      <c r="X1945" s="6"/>
      <c r="Y1945" s="6"/>
      <c r="Z1945" s="298"/>
      <c r="AA1945" s="6"/>
      <c r="AB1945" s="6"/>
      <c r="AC1945" s="6"/>
      <c r="AD1945" s="6"/>
      <c r="AE1945" s="6"/>
      <c r="AF1945" s="6"/>
      <c r="AG1945" s="6"/>
      <c r="AH1945" s="6"/>
      <c r="AI1945" s="6"/>
      <c r="AJ1945" s="6"/>
      <c r="AK1945" s="6"/>
      <c r="AL1945" s="6"/>
      <c r="AM1945" s="6"/>
      <c r="AN1945" s="298"/>
      <c r="AO1945" s="6"/>
      <c r="AP1945" s="3"/>
      <c r="AQ1945" s="3"/>
      <c r="AR1945" s="3"/>
      <c r="AS1945" s="3"/>
      <c r="AT1945" s="3"/>
      <c r="AU1945" s="3"/>
      <c r="AV1945" s="3"/>
      <c r="AW1945" s="3"/>
      <c r="AX1945" s="3"/>
      <c r="AY1945" s="3"/>
      <c r="AZ1945" s="3"/>
      <c r="BA1945" s="3"/>
      <c r="BB1945" s="3"/>
      <c r="BC1945" s="3"/>
      <c r="BD1945" s="3"/>
      <c r="BE1945" s="3"/>
      <c r="BF1945" s="3"/>
      <c r="BG1945" s="3"/>
      <c r="BH1945" s="3"/>
      <c r="BI1945" s="3"/>
    </row>
    <row r="1946" ht="12.75" customHeight="1">
      <c r="A1946" s="294"/>
      <c r="B1946" s="294"/>
      <c r="C1946" s="3"/>
      <c r="D1946" s="3"/>
      <c r="E1946" s="3"/>
      <c r="F1946" s="3"/>
      <c r="G1946" s="3"/>
      <c r="H1946" s="193"/>
      <c r="I1946" s="163"/>
      <c r="J1946" s="3"/>
      <c r="K1946" s="5"/>
      <c r="L1946" s="6"/>
      <c r="M1946" s="6"/>
      <c r="N1946" s="232"/>
      <c r="O1946" s="285"/>
      <c r="P1946" s="6"/>
      <c r="Q1946" s="6"/>
      <c r="R1946" s="6"/>
      <c r="S1946" s="6"/>
      <c r="T1946" s="6"/>
      <c r="U1946" s="6"/>
      <c r="V1946" s="6"/>
      <c r="W1946" s="6"/>
      <c r="X1946" s="6"/>
      <c r="Y1946" s="6"/>
      <c r="Z1946" s="298"/>
      <c r="AA1946" s="6"/>
      <c r="AB1946" s="6"/>
      <c r="AC1946" s="6"/>
      <c r="AD1946" s="6"/>
      <c r="AE1946" s="6"/>
      <c r="AF1946" s="6"/>
      <c r="AG1946" s="6"/>
      <c r="AH1946" s="6"/>
      <c r="AI1946" s="6"/>
      <c r="AJ1946" s="6"/>
      <c r="AK1946" s="6"/>
      <c r="AL1946" s="6"/>
      <c r="AM1946" s="6"/>
      <c r="AN1946" s="298"/>
      <c r="AO1946" s="6"/>
      <c r="AP1946" s="3"/>
      <c r="AQ1946" s="3"/>
      <c r="AR1946" s="3"/>
      <c r="AS1946" s="3"/>
      <c r="AT1946" s="3"/>
      <c r="AU1946" s="3"/>
      <c r="AV1946" s="3"/>
      <c r="AW1946" s="3"/>
      <c r="AX1946" s="3"/>
      <c r="AY1946" s="3"/>
      <c r="AZ1946" s="3"/>
      <c r="BA1946" s="3"/>
      <c r="BB1946" s="3"/>
      <c r="BC1946" s="3"/>
      <c r="BD1946" s="3"/>
      <c r="BE1946" s="3"/>
      <c r="BF1946" s="3"/>
      <c r="BG1946" s="3"/>
      <c r="BH1946" s="3"/>
      <c r="BI1946" s="3"/>
    </row>
    <row r="1947" ht="12.75" customHeight="1">
      <c r="A1947" s="294"/>
      <c r="B1947" s="294"/>
      <c r="C1947" s="3"/>
      <c r="D1947" s="3"/>
      <c r="E1947" s="3"/>
      <c r="F1947" s="3"/>
      <c r="G1947" s="3"/>
      <c r="H1947" s="193"/>
      <c r="I1947" s="163"/>
      <c r="J1947" s="3"/>
      <c r="K1947" s="5"/>
      <c r="L1947" s="6"/>
      <c r="M1947" s="6"/>
      <c r="N1947" s="232"/>
      <c r="O1947" s="285"/>
      <c r="P1947" s="6"/>
      <c r="Q1947" s="6"/>
      <c r="R1947" s="6"/>
      <c r="S1947" s="6"/>
      <c r="T1947" s="6"/>
      <c r="U1947" s="6"/>
      <c r="V1947" s="6"/>
      <c r="W1947" s="6"/>
      <c r="X1947" s="6"/>
      <c r="Y1947" s="6"/>
      <c r="Z1947" s="298"/>
      <c r="AA1947" s="6"/>
      <c r="AB1947" s="6"/>
      <c r="AC1947" s="6"/>
      <c r="AD1947" s="6"/>
      <c r="AE1947" s="6"/>
      <c r="AF1947" s="6"/>
      <c r="AG1947" s="6"/>
      <c r="AH1947" s="6"/>
      <c r="AI1947" s="6"/>
      <c r="AJ1947" s="6"/>
      <c r="AK1947" s="6"/>
      <c r="AL1947" s="6"/>
      <c r="AM1947" s="6"/>
      <c r="AN1947" s="298"/>
      <c r="AO1947" s="6"/>
      <c r="AP1947" s="3"/>
      <c r="AQ1947" s="3"/>
      <c r="AR1947" s="3"/>
      <c r="AS1947" s="3"/>
      <c r="AT1947" s="3"/>
      <c r="AU1947" s="3"/>
      <c r="AV1947" s="3"/>
      <c r="AW1947" s="3"/>
      <c r="AX1947" s="3"/>
      <c r="AY1947" s="3"/>
      <c r="AZ1947" s="3"/>
      <c r="BA1947" s="3"/>
      <c r="BB1947" s="3"/>
      <c r="BC1947" s="3"/>
      <c r="BD1947" s="3"/>
      <c r="BE1947" s="3"/>
      <c r="BF1947" s="3"/>
      <c r="BG1947" s="3"/>
      <c r="BH1947" s="3"/>
      <c r="BI1947" s="3"/>
    </row>
    <row r="1948" ht="12.75" customHeight="1">
      <c r="A1948" s="294"/>
      <c r="B1948" s="294"/>
      <c r="C1948" s="3"/>
      <c r="D1948" s="3"/>
      <c r="E1948" s="3"/>
      <c r="F1948" s="3"/>
      <c r="G1948" s="3"/>
      <c r="H1948" s="193"/>
      <c r="I1948" s="163"/>
      <c r="J1948" s="3"/>
      <c r="K1948" s="5"/>
      <c r="L1948" s="6"/>
      <c r="M1948" s="6"/>
      <c r="N1948" s="232"/>
      <c r="O1948" s="285"/>
      <c r="P1948" s="6"/>
      <c r="Q1948" s="6"/>
      <c r="R1948" s="6"/>
      <c r="S1948" s="6"/>
      <c r="T1948" s="6"/>
      <c r="U1948" s="6"/>
      <c r="V1948" s="6"/>
      <c r="W1948" s="6"/>
      <c r="X1948" s="6"/>
      <c r="Y1948" s="6"/>
      <c r="Z1948" s="298"/>
      <c r="AA1948" s="6"/>
      <c r="AB1948" s="6"/>
      <c r="AC1948" s="6"/>
      <c r="AD1948" s="6"/>
      <c r="AE1948" s="6"/>
      <c r="AF1948" s="6"/>
      <c r="AG1948" s="6"/>
      <c r="AH1948" s="6"/>
      <c r="AI1948" s="6"/>
      <c r="AJ1948" s="6"/>
      <c r="AK1948" s="6"/>
      <c r="AL1948" s="6"/>
      <c r="AM1948" s="6"/>
      <c r="AN1948" s="298"/>
      <c r="AO1948" s="6"/>
      <c r="AP1948" s="3"/>
      <c r="AQ1948" s="3"/>
      <c r="AR1948" s="3"/>
      <c r="AS1948" s="3"/>
      <c r="AT1948" s="3"/>
      <c r="AU1948" s="3"/>
      <c r="AV1948" s="3"/>
      <c r="AW1948" s="3"/>
      <c r="AX1948" s="3"/>
      <c r="AY1948" s="3"/>
      <c r="AZ1948" s="3"/>
      <c r="BA1948" s="3"/>
      <c r="BB1948" s="3"/>
      <c r="BC1948" s="3"/>
      <c r="BD1948" s="3"/>
      <c r="BE1948" s="3"/>
      <c r="BF1948" s="3"/>
      <c r="BG1948" s="3"/>
      <c r="BH1948" s="3"/>
      <c r="BI1948" s="3"/>
    </row>
    <row r="1949" ht="12.75" customHeight="1">
      <c r="A1949" s="294"/>
      <c r="B1949" s="294"/>
      <c r="C1949" s="3"/>
      <c r="D1949" s="3"/>
      <c r="E1949" s="3"/>
      <c r="F1949" s="3"/>
      <c r="G1949" s="3"/>
      <c r="H1949" s="193"/>
      <c r="I1949" s="163"/>
      <c r="J1949" s="3"/>
      <c r="K1949" s="5"/>
      <c r="L1949" s="6"/>
      <c r="M1949" s="6"/>
      <c r="N1949" s="232"/>
      <c r="O1949" s="285"/>
      <c r="P1949" s="6"/>
      <c r="Q1949" s="6"/>
      <c r="R1949" s="6"/>
      <c r="S1949" s="6"/>
      <c r="T1949" s="6"/>
      <c r="U1949" s="6"/>
      <c r="V1949" s="6"/>
      <c r="W1949" s="6"/>
      <c r="X1949" s="6"/>
      <c r="Y1949" s="6"/>
      <c r="Z1949" s="298"/>
      <c r="AA1949" s="6"/>
      <c r="AB1949" s="6"/>
      <c r="AC1949" s="6"/>
      <c r="AD1949" s="6"/>
      <c r="AE1949" s="6"/>
      <c r="AF1949" s="6"/>
      <c r="AG1949" s="6"/>
      <c r="AH1949" s="6"/>
      <c r="AI1949" s="6"/>
      <c r="AJ1949" s="6"/>
      <c r="AK1949" s="6"/>
      <c r="AL1949" s="6"/>
      <c r="AM1949" s="6"/>
      <c r="AN1949" s="298"/>
      <c r="AO1949" s="6"/>
      <c r="AP1949" s="3"/>
      <c r="AQ1949" s="3"/>
      <c r="AR1949" s="3"/>
      <c r="AS1949" s="3"/>
      <c r="AT1949" s="3"/>
      <c r="AU1949" s="3"/>
      <c r="AV1949" s="3"/>
      <c r="AW1949" s="3"/>
      <c r="AX1949" s="3"/>
      <c r="AY1949" s="3"/>
      <c r="AZ1949" s="3"/>
      <c r="BA1949" s="3"/>
      <c r="BB1949" s="3"/>
      <c r="BC1949" s="3"/>
      <c r="BD1949" s="3"/>
      <c r="BE1949" s="3"/>
      <c r="BF1949" s="3"/>
      <c r="BG1949" s="3"/>
      <c r="BH1949" s="3"/>
      <c r="BI1949" s="3"/>
    </row>
    <row r="1950" ht="12.75" customHeight="1">
      <c r="A1950" s="294"/>
      <c r="B1950" s="294"/>
      <c r="C1950" s="3"/>
      <c r="D1950" s="3"/>
      <c r="E1950" s="3"/>
      <c r="F1950" s="3"/>
      <c r="G1950" s="3"/>
      <c r="H1950" s="193"/>
      <c r="I1950" s="163"/>
      <c r="J1950" s="3"/>
      <c r="K1950" s="5"/>
      <c r="L1950" s="6"/>
      <c r="M1950" s="6"/>
      <c r="N1950" s="232"/>
      <c r="O1950" s="285"/>
      <c r="P1950" s="6"/>
      <c r="Q1950" s="6"/>
      <c r="R1950" s="6"/>
      <c r="S1950" s="6"/>
      <c r="T1950" s="6"/>
      <c r="U1950" s="6"/>
      <c r="V1950" s="6"/>
      <c r="W1950" s="6"/>
      <c r="X1950" s="6"/>
      <c r="Y1950" s="6"/>
      <c r="Z1950" s="298"/>
      <c r="AA1950" s="6"/>
      <c r="AB1950" s="6"/>
      <c r="AC1950" s="6"/>
      <c r="AD1950" s="6"/>
      <c r="AE1950" s="6"/>
      <c r="AF1950" s="6"/>
      <c r="AG1950" s="6"/>
      <c r="AH1950" s="6"/>
      <c r="AI1950" s="6"/>
      <c r="AJ1950" s="6"/>
      <c r="AK1950" s="6"/>
      <c r="AL1950" s="6"/>
      <c r="AM1950" s="6"/>
      <c r="AN1950" s="298"/>
      <c r="AO1950" s="6"/>
      <c r="AP1950" s="3"/>
      <c r="AQ1950" s="3"/>
      <c r="AR1950" s="3"/>
      <c r="AS1950" s="3"/>
      <c r="AT1950" s="3"/>
      <c r="AU1950" s="3"/>
      <c r="AV1950" s="3"/>
      <c r="AW1950" s="3"/>
      <c r="AX1950" s="3"/>
      <c r="AY1950" s="3"/>
      <c r="AZ1950" s="3"/>
      <c r="BA1950" s="3"/>
      <c r="BB1950" s="3"/>
      <c r="BC1950" s="3"/>
      <c r="BD1950" s="3"/>
      <c r="BE1950" s="3"/>
      <c r="BF1950" s="3"/>
      <c r="BG1950" s="3"/>
      <c r="BH1950" s="3"/>
      <c r="BI1950" s="3"/>
    </row>
    <row r="1951" ht="12.75" customHeight="1">
      <c r="A1951" s="294"/>
      <c r="B1951" s="294"/>
      <c r="C1951" s="3"/>
      <c r="D1951" s="3"/>
      <c r="E1951" s="3"/>
      <c r="F1951" s="3"/>
      <c r="G1951" s="3"/>
      <c r="H1951" s="193"/>
      <c r="I1951" s="163"/>
      <c r="J1951" s="3"/>
      <c r="K1951" s="5"/>
      <c r="L1951" s="6"/>
      <c r="M1951" s="6"/>
      <c r="N1951" s="232"/>
      <c r="O1951" s="285"/>
      <c r="P1951" s="6"/>
      <c r="Q1951" s="6"/>
      <c r="R1951" s="6"/>
      <c r="S1951" s="6"/>
      <c r="T1951" s="6"/>
      <c r="U1951" s="6"/>
      <c r="V1951" s="6"/>
      <c r="W1951" s="6"/>
      <c r="X1951" s="6"/>
      <c r="Y1951" s="6"/>
      <c r="Z1951" s="298"/>
      <c r="AA1951" s="6"/>
      <c r="AB1951" s="6"/>
      <c r="AC1951" s="6"/>
      <c r="AD1951" s="6"/>
      <c r="AE1951" s="6"/>
      <c r="AF1951" s="6"/>
      <c r="AG1951" s="6"/>
      <c r="AH1951" s="6"/>
      <c r="AI1951" s="6"/>
      <c r="AJ1951" s="6"/>
      <c r="AK1951" s="6"/>
      <c r="AL1951" s="6"/>
      <c r="AM1951" s="6"/>
      <c r="AN1951" s="298"/>
      <c r="AO1951" s="6"/>
      <c r="AP1951" s="3"/>
      <c r="AQ1951" s="3"/>
      <c r="AR1951" s="3"/>
      <c r="AS1951" s="3"/>
      <c r="AT1951" s="3"/>
      <c r="AU1951" s="3"/>
      <c r="AV1951" s="3"/>
      <c r="AW1951" s="3"/>
      <c r="AX1951" s="3"/>
      <c r="AY1951" s="3"/>
      <c r="AZ1951" s="3"/>
      <c r="BA1951" s="3"/>
      <c r="BB1951" s="3"/>
      <c r="BC1951" s="3"/>
      <c r="BD1951" s="3"/>
      <c r="BE1951" s="3"/>
      <c r="BF1951" s="3"/>
      <c r="BG1951" s="3"/>
      <c r="BH1951" s="3"/>
      <c r="BI1951" s="3"/>
    </row>
    <row r="1952" ht="12.75" customHeight="1">
      <c r="A1952" s="294"/>
      <c r="B1952" s="294"/>
      <c r="C1952" s="3"/>
      <c r="D1952" s="3"/>
      <c r="E1952" s="3"/>
      <c r="F1952" s="3"/>
      <c r="G1952" s="3"/>
      <c r="H1952" s="193"/>
      <c r="I1952" s="163"/>
      <c r="J1952" s="3"/>
      <c r="K1952" s="5"/>
      <c r="L1952" s="6"/>
      <c r="M1952" s="6"/>
      <c r="N1952" s="232"/>
      <c r="O1952" s="285"/>
      <c r="P1952" s="6"/>
      <c r="Q1952" s="6"/>
      <c r="R1952" s="6"/>
      <c r="S1952" s="6"/>
      <c r="T1952" s="6"/>
      <c r="U1952" s="6"/>
      <c r="V1952" s="6"/>
      <c r="W1952" s="6"/>
      <c r="X1952" s="6"/>
      <c r="Y1952" s="6"/>
      <c r="Z1952" s="298"/>
      <c r="AA1952" s="6"/>
      <c r="AB1952" s="6"/>
      <c r="AC1952" s="6"/>
      <c r="AD1952" s="6"/>
      <c r="AE1952" s="6"/>
      <c r="AF1952" s="6"/>
      <c r="AG1952" s="6"/>
      <c r="AH1952" s="6"/>
      <c r="AI1952" s="6"/>
      <c r="AJ1952" s="6"/>
      <c r="AK1952" s="6"/>
      <c r="AL1952" s="6"/>
      <c r="AM1952" s="6"/>
      <c r="AN1952" s="298"/>
      <c r="AO1952" s="6"/>
      <c r="AP1952" s="3"/>
      <c r="AQ1952" s="3"/>
      <c r="AR1952" s="3"/>
      <c r="AS1952" s="3"/>
      <c r="AT1952" s="3"/>
      <c r="AU1952" s="3"/>
      <c r="AV1952" s="3"/>
      <c r="AW1952" s="3"/>
      <c r="AX1952" s="3"/>
      <c r="AY1952" s="3"/>
      <c r="AZ1952" s="3"/>
      <c r="BA1952" s="3"/>
      <c r="BB1952" s="3"/>
      <c r="BC1952" s="3"/>
      <c r="BD1952" s="3"/>
      <c r="BE1952" s="3"/>
      <c r="BF1952" s="3"/>
      <c r="BG1952" s="3"/>
      <c r="BH1952" s="3"/>
      <c r="BI1952" s="3"/>
    </row>
    <row r="1953" ht="12.75" customHeight="1">
      <c r="A1953" s="294"/>
      <c r="B1953" s="294"/>
      <c r="C1953" s="3"/>
      <c r="D1953" s="3"/>
      <c r="E1953" s="3"/>
      <c r="F1953" s="3"/>
      <c r="G1953" s="3"/>
      <c r="H1953" s="193"/>
      <c r="I1953" s="163"/>
      <c r="J1953" s="3"/>
      <c r="K1953" s="5"/>
      <c r="L1953" s="6"/>
      <c r="M1953" s="6"/>
      <c r="N1953" s="232"/>
      <c r="O1953" s="285"/>
      <c r="P1953" s="6"/>
      <c r="Q1953" s="6"/>
      <c r="R1953" s="6"/>
      <c r="S1953" s="6"/>
      <c r="T1953" s="6"/>
      <c r="U1953" s="6"/>
      <c r="V1953" s="6"/>
      <c r="W1953" s="6"/>
      <c r="X1953" s="6"/>
      <c r="Y1953" s="6"/>
      <c r="Z1953" s="298"/>
      <c r="AA1953" s="6"/>
      <c r="AB1953" s="6"/>
      <c r="AC1953" s="6"/>
      <c r="AD1953" s="6"/>
      <c r="AE1953" s="6"/>
      <c r="AF1953" s="6"/>
      <c r="AG1953" s="6"/>
      <c r="AH1953" s="6"/>
      <c r="AI1953" s="6"/>
      <c r="AJ1953" s="6"/>
      <c r="AK1953" s="6"/>
      <c r="AL1953" s="6"/>
      <c r="AM1953" s="6"/>
      <c r="AN1953" s="298"/>
      <c r="AO1953" s="6"/>
      <c r="AP1953" s="3"/>
      <c r="AQ1953" s="3"/>
      <c r="AR1953" s="3"/>
      <c r="AS1953" s="3"/>
      <c r="AT1953" s="3"/>
      <c r="AU1953" s="3"/>
      <c r="AV1953" s="3"/>
      <c r="AW1953" s="3"/>
      <c r="AX1953" s="3"/>
      <c r="AY1953" s="3"/>
      <c r="AZ1953" s="3"/>
      <c r="BA1953" s="3"/>
      <c r="BB1953" s="3"/>
      <c r="BC1953" s="3"/>
      <c r="BD1953" s="3"/>
      <c r="BE1953" s="3"/>
      <c r="BF1953" s="3"/>
      <c r="BG1953" s="3"/>
      <c r="BH1953" s="3"/>
      <c r="BI1953" s="3"/>
    </row>
    <row r="1954" ht="12.75" customHeight="1">
      <c r="A1954" s="294"/>
      <c r="B1954" s="294"/>
      <c r="C1954" s="3"/>
      <c r="D1954" s="3"/>
      <c r="E1954" s="3"/>
      <c r="F1954" s="3"/>
      <c r="G1954" s="3"/>
      <c r="H1954" s="193"/>
      <c r="I1954" s="163"/>
      <c r="J1954" s="3"/>
      <c r="K1954" s="5"/>
      <c r="L1954" s="6"/>
      <c r="M1954" s="6"/>
      <c r="N1954" s="232"/>
      <c r="O1954" s="285"/>
      <c r="P1954" s="6"/>
      <c r="Q1954" s="6"/>
      <c r="R1954" s="6"/>
      <c r="S1954" s="6"/>
      <c r="T1954" s="6"/>
      <c r="U1954" s="6"/>
      <c r="V1954" s="6"/>
      <c r="W1954" s="6"/>
      <c r="X1954" s="6"/>
      <c r="Y1954" s="6"/>
      <c r="Z1954" s="298"/>
      <c r="AA1954" s="6"/>
      <c r="AB1954" s="6"/>
      <c r="AC1954" s="6"/>
      <c r="AD1954" s="6"/>
      <c r="AE1954" s="6"/>
      <c r="AF1954" s="6"/>
      <c r="AG1954" s="6"/>
      <c r="AH1954" s="6"/>
      <c r="AI1954" s="6"/>
      <c r="AJ1954" s="6"/>
      <c r="AK1954" s="6"/>
      <c r="AL1954" s="6"/>
      <c r="AM1954" s="6"/>
      <c r="AN1954" s="298"/>
      <c r="AO1954" s="6"/>
      <c r="AP1954" s="3"/>
      <c r="AQ1954" s="3"/>
      <c r="AR1954" s="3"/>
      <c r="AS1954" s="3"/>
      <c r="AT1954" s="3"/>
      <c r="AU1954" s="3"/>
      <c r="AV1954" s="3"/>
      <c r="AW1954" s="3"/>
      <c r="AX1954" s="3"/>
      <c r="AY1954" s="3"/>
      <c r="AZ1954" s="3"/>
      <c r="BA1954" s="3"/>
      <c r="BB1954" s="3"/>
      <c r="BC1954" s="3"/>
      <c r="BD1954" s="3"/>
      <c r="BE1954" s="3"/>
      <c r="BF1954" s="3"/>
      <c r="BG1954" s="3"/>
      <c r="BH1954" s="3"/>
      <c r="BI1954" s="3"/>
    </row>
    <row r="1955" ht="12.75" customHeight="1">
      <c r="A1955" s="294"/>
      <c r="B1955" s="294"/>
      <c r="C1955" s="3"/>
      <c r="D1955" s="3"/>
      <c r="E1955" s="3"/>
      <c r="F1955" s="3"/>
      <c r="G1955" s="3"/>
      <c r="H1955" s="193"/>
      <c r="I1955" s="163"/>
      <c r="J1955" s="3"/>
      <c r="K1955" s="5"/>
      <c r="L1955" s="6"/>
      <c r="M1955" s="6"/>
      <c r="N1955" s="232"/>
      <c r="O1955" s="285"/>
      <c r="P1955" s="6"/>
      <c r="Q1955" s="6"/>
      <c r="R1955" s="6"/>
      <c r="S1955" s="6"/>
      <c r="T1955" s="6"/>
      <c r="U1955" s="6"/>
      <c r="V1955" s="6"/>
      <c r="W1955" s="6"/>
      <c r="X1955" s="6"/>
      <c r="Y1955" s="6"/>
      <c r="Z1955" s="298"/>
      <c r="AA1955" s="6"/>
      <c r="AB1955" s="6"/>
      <c r="AC1955" s="6"/>
      <c r="AD1955" s="6"/>
      <c r="AE1955" s="6"/>
      <c r="AF1955" s="6"/>
      <c r="AG1955" s="6"/>
      <c r="AH1955" s="6"/>
      <c r="AI1955" s="6"/>
      <c r="AJ1955" s="6"/>
      <c r="AK1955" s="6"/>
      <c r="AL1955" s="6"/>
      <c r="AM1955" s="6"/>
      <c r="AN1955" s="298"/>
      <c r="AO1955" s="6"/>
      <c r="AP1955" s="3"/>
      <c r="AQ1955" s="3"/>
      <c r="AR1955" s="3"/>
      <c r="AS1955" s="3"/>
      <c r="AT1955" s="3"/>
      <c r="AU1955" s="3"/>
      <c r="AV1955" s="3"/>
      <c r="AW1955" s="3"/>
      <c r="AX1955" s="3"/>
      <c r="AY1955" s="3"/>
      <c r="AZ1955" s="3"/>
      <c r="BA1955" s="3"/>
      <c r="BB1955" s="3"/>
      <c r="BC1955" s="3"/>
      <c r="BD1955" s="3"/>
      <c r="BE1955" s="3"/>
      <c r="BF1955" s="3"/>
      <c r="BG1955" s="3"/>
      <c r="BH1955" s="3"/>
      <c r="BI1955" s="3"/>
    </row>
    <row r="1956" ht="12.75" customHeight="1">
      <c r="A1956" s="294"/>
      <c r="B1956" s="294"/>
      <c r="C1956" s="3"/>
      <c r="D1956" s="3"/>
      <c r="E1956" s="3"/>
      <c r="F1956" s="3"/>
      <c r="G1956" s="3"/>
      <c r="H1956" s="193"/>
      <c r="I1956" s="163"/>
      <c r="J1956" s="3"/>
      <c r="K1956" s="5"/>
      <c r="L1956" s="6"/>
      <c r="M1956" s="6"/>
      <c r="N1956" s="232"/>
      <c r="O1956" s="285"/>
      <c r="P1956" s="6"/>
      <c r="Q1956" s="6"/>
      <c r="R1956" s="6"/>
      <c r="S1956" s="6"/>
      <c r="T1956" s="6"/>
      <c r="U1956" s="6"/>
      <c r="V1956" s="6"/>
      <c r="W1956" s="6"/>
      <c r="X1956" s="6"/>
      <c r="Y1956" s="6"/>
      <c r="Z1956" s="298"/>
      <c r="AA1956" s="6"/>
      <c r="AB1956" s="6"/>
      <c r="AC1956" s="6"/>
      <c r="AD1956" s="6"/>
      <c r="AE1956" s="6"/>
      <c r="AF1956" s="6"/>
      <c r="AG1956" s="6"/>
      <c r="AH1956" s="6"/>
      <c r="AI1956" s="6"/>
      <c r="AJ1956" s="6"/>
      <c r="AK1956" s="6"/>
      <c r="AL1956" s="6"/>
      <c r="AM1956" s="6"/>
      <c r="AN1956" s="298"/>
      <c r="AO1956" s="6"/>
      <c r="AP1956" s="3"/>
      <c r="AQ1956" s="3"/>
      <c r="AR1956" s="3"/>
      <c r="AS1956" s="3"/>
      <c r="AT1956" s="3"/>
      <c r="AU1956" s="3"/>
      <c r="AV1956" s="3"/>
      <c r="AW1956" s="3"/>
      <c r="AX1956" s="3"/>
      <c r="AY1956" s="3"/>
      <c r="AZ1956" s="3"/>
      <c r="BA1956" s="3"/>
      <c r="BB1956" s="3"/>
      <c r="BC1956" s="3"/>
      <c r="BD1956" s="3"/>
      <c r="BE1956" s="3"/>
      <c r="BF1956" s="3"/>
      <c r="BG1956" s="3"/>
      <c r="BH1956" s="3"/>
      <c r="BI1956" s="3"/>
    </row>
    <row r="1957" ht="12.75" customHeight="1">
      <c r="A1957" s="294"/>
      <c r="B1957" s="294"/>
      <c r="C1957" s="3"/>
      <c r="D1957" s="3"/>
      <c r="E1957" s="3"/>
      <c r="F1957" s="3"/>
      <c r="G1957" s="3"/>
      <c r="H1957" s="193"/>
      <c r="I1957" s="163"/>
      <c r="J1957" s="3"/>
      <c r="K1957" s="5"/>
      <c r="L1957" s="6"/>
      <c r="M1957" s="6"/>
      <c r="N1957" s="232"/>
      <c r="O1957" s="285"/>
      <c r="P1957" s="6"/>
      <c r="Q1957" s="6"/>
      <c r="R1957" s="6"/>
      <c r="S1957" s="6"/>
      <c r="T1957" s="6"/>
      <c r="U1957" s="6"/>
      <c r="V1957" s="6"/>
      <c r="W1957" s="6"/>
      <c r="X1957" s="6"/>
      <c r="Y1957" s="6"/>
      <c r="Z1957" s="298"/>
      <c r="AA1957" s="6"/>
      <c r="AB1957" s="6"/>
      <c r="AC1957" s="6"/>
      <c r="AD1957" s="6"/>
      <c r="AE1957" s="6"/>
      <c r="AF1957" s="6"/>
      <c r="AG1957" s="6"/>
      <c r="AH1957" s="6"/>
      <c r="AI1957" s="6"/>
      <c r="AJ1957" s="6"/>
      <c r="AK1957" s="6"/>
      <c r="AL1957" s="6"/>
      <c r="AM1957" s="6"/>
      <c r="AN1957" s="298"/>
      <c r="AO1957" s="6"/>
      <c r="AP1957" s="3"/>
      <c r="AQ1957" s="3"/>
      <c r="AR1957" s="3"/>
      <c r="AS1957" s="3"/>
      <c r="AT1957" s="3"/>
      <c r="AU1957" s="3"/>
      <c r="AV1957" s="3"/>
      <c r="AW1957" s="3"/>
      <c r="AX1957" s="3"/>
      <c r="AY1957" s="3"/>
      <c r="AZ1957" s="3"/>
      <c r="BA1957" s="3"/>
      <c r="BB1957" s="3"/>
      <c r="BC1957" s="3"/>
      <c r="BD1957" s="3"/>
      <c r="BE1957" s="3"/>
      <c r="BF1957" s="3"/>
      <c r="BG1957" s="3"/>
      <c r="BH1957" s="3"/>
      <c r="BI1957" s="3"/>
    </row>
    <row r="1958" ht="12.75" customHeight="1">
      <c r="A1958" s="294"/>
      <c r="B1958" s="294"/>
      <c r="C1958" s="3"/>
      <c r="D1958" s="3"/>
      <c r="E1958" s="3"/>
      <c r="F1958" s="3"/>
      <c r="G1958" s="3"/>
      <c r="H1958" s="193"/>
      <c r="I1958" s="163"/>
      <c r="J1958" s="3"/>
      <c r="K1958" s="5"/>
      <c r="L1958" s="6"/>
      <c r="M1958" s="6"/>
      <c r="N1958" s="232"/>
      <c r="O1958" s="285"/>
      <c r="P1958" s="6"/>
      <c r="Q1958" s="6"/>
      <c r="R1958" s="6"/>
      <c r="S1958" s="6"/>
      <c r="T1958" s="6"/>
      <c r="U1958" s="6"/>
      <c r="V1958" s="6"/>
      <c r="W1958" s="6"/>
      <c r="X1958" s="6"/>
      <c r="Y1958" s="6"/>
      <c r="Z1958" s="298"/>
      <c r="AA1958" s="6"/>
      <c r="AB1958" s="6"/>
      <c r="AC1958" s="6"/>
      <c r="AD1958" s="6"/>
      <c r="AE1958" s="6"/>
      <c r="AF1958" s="6"/>
      <c r="AG1958" s="6"/>
      <c r="AH1958" s="6"/>
      <c r="AI1958" s="6"/>
      <c r="AJ1958" s="6"/>
      <c r="AK1958" s="6"/>
      <c r="AL1958" s="6"/>
      <c r="AM1958" s="6"/>
      <c r="AN1958" s="298"/>
      <c r="AO1958" s="6"/>
      <c r="AP1958" s="3"/>
      <c r="AQ1958" s="3"/>
      <c r="AR1958" s="3"/>
      <c r="AS1958" s="3"/>
      <c r="AT1958" s="3"/>
      <c r="AU1958" s="3"/>
      <c r="AV1958" s="3"/>
      <c r="AW1958" s="3"/>
      <c r="AX1958" s="3"/>
      <c r="AY1958" s="3"/>
      <c r="AZ1958" s="3"/>
      <c r="BA1958" s="3"/>
      <c r="BB1958" s="3"/>
      <c r="BC1958" s="3"/>
      <c r="BD1958" s="3"/>
      <c r="BE1958" s="3"/>
      <c r="BF1958" s="3"/>
      <c r="BG1958" s="3"/>
      <c r="BH1958" s="3"/>
      <c r="BI1958" s="3"/>
    </row>
    <row r="1959" ht="12.75" customHeight="1">
      <c r="A1959" s="294"/>
      <c r="B1959" s="294"/>
      <c r="C1959" s="3"/>
      <c r="D1959" s="3"/>
      <c r="E1959" s="3"/>
      <c r="F1959" s="3"/>
      <c r="G1959" s="3"/>
      <c r="H1959" s="193"/>
      <c r="I1959" s="163"/>
      <c r="J1959" s="3"/>
      <c r="K1959" s="5"/>
      <c r="L1959" s="6"/>
      <c r="M1959" s="6"/>
      <c r="N1959" s="232"/>
      <c r="O1959" s="285"/>
      <c r="P1959" s="6"/>
      <c r="Q1959" s="6"/>
      <c r="R1959" s="6"/>
      <c r="S1959" s="6"/>
      <c r="T1959" s="6"/>
      <c r="U1959" s="6"/>
      <c r="V1959" s="6"/>
      <c r="W1959" s="6"/>
      <c r="X1959" s="6"/>
      <c r="Y1959" s="6"/>
      <c r="Z1959" s="298"/>
      <c r="AA1959" s="6"/>
      <c r="AB1959" s="6"/>
      <c r="AC1959" s="6"/>
      <c r="AD1959" s="6"/>
      <c r="AE1959" s="6"/>
      <c r="AF1959" s="6"/>
      <c r="AG1959" s="6"/>
      <c r="AH1959" s="6"/>
      <c r="AI1959" s="6"/>
      <c r="AJ1959" s="6"/>
      <c r="AK1959" s="6"/>
      <c r="AL1959" s="6"/>
      <c r="AM1959" s="6"/>
      <c r="AN1959" s="298"/>
      <c r="AO1959" s="6"/>
      <c r="AP1959" s="3"/>
      <c r="AQ1959" s="3"/>
      <c r="AR1959" s="3"/>
      <c r="AS1959" s="3"/>
      <c r="AT1959" s="3"/>
      <c r="AU1959" s="3"/>
      <c r="AV1959" s="3"/>
      <c r="AW1959" s="3"/>
      <c r="AX1959" s="3"/>
      <c r="AY1959" s="3"/>
      <c r="AZ1959" s="3"/>
      <c r="BA1959" s="3"/>
      <c r="BB1959" s="3"/>
      <c r="BC1959" s="3"/>
      <c r="BD1959" s="3"/>
      <c r="BE1959" s="3"/>
      <c r="BF1959" s="3"/>
      <c r="BG1959" s="3"/>
      <c r="BH1959" s="3"/>
      <c r="BI1959" s="3"/>
    </row>
    <row r="1960" ht="12.75" customHeight="1">
      <c r="A1960" s="294"/>
      <c r="B1960" s="294"/>
      <c r="C1960" s="3"/>
      <c r="D1960" s="3"/>
      <c r="E1960" s="3"/>
      <c r="F1960" s="3"/>
      <c r="G1960" s="3"/>
      <c r="H1960" s="193"/>
      <c r="I1960" s="163"/>
      <c r="J1960" s="3"/>
      <c r="K1960" s="5"/>
      <c r="L1960" s="6"/>
      <c r="M1960" s="6"/>
      <c r="N1960" s="232"/>
      <c r="O1960" s="285"/>
      <c r="P1960" s="6"/>
      <c r="Q1960" s="6"/>
      <c r="R1960" s="6"/>
      <c r="S1960" s="6"/>
      <c r="T1960" s="6"/>
      <c r="U1960" s="6"/>
      <c r="V1960" s="6"/>
      <c r="W1960" s="6"/>
      <c r="X1960" s="6"/>
      <c r="Y1960" s="6"/>
      <c r="Z1960" s="298"/>
      <c r="AA1960" s="6"/>
      <c r="AB1960" s="6"/>
      <c r="AC1960" s="6"/>
      <c r="AD1960" s="6"/>
      <c r="AE1960" s="6"/>
      <c r="AF1960" s="6"/>
      <c r="AG1960" s="6"/>
      <c r="AH1960" s="6"/>
      <c r="AI1960" s="6"/>
      <c r="AJ1960" s="6"/>
      <c r="AK1960" s="6"/>
      <c r="AL1960" s="6"/>
      <c r="AM1960" s="6"/>
      <c r="AN1960" s="298"/>
      <c r="AO1960" s="6"/>
      <c r="AP1960" s="3"/>
      <c r="AQ1960" s="3"/>
      <c r="AR1960" s="3"/>
      <c r="AS1960" s="3"/>
      <c r="AT1960" s="3"/>
      <c r="AU1960" s="3"/>
      <c r="AV1960" s="3"/>
      <c r="AW1960" s="3"/>
      <c r="AX1960" s="3"/>
      <c r="AY1960" s="3"/>
      <c r="AZ1960" s="3"/>
      <c r="BA1960" s="3"/>
      <c r="BB1960" s="3"/>
      <c r="BC1960" s="3"/>
      <c r="BD1960" s="3"/>
      <c r="BE1960" s="3"/>
      <c r="BF1960" s="3"/>
      <c r="BG1960" s="3"/>
      <c r="BH1960" s="3"/>
      <c r="BI1960" s="3"/>
    </row>
    <row r="1961" ht="12.75" customHeight="1">
      <c r="A1961" s="294"/>
      <c r="B1961" s="294"/>
      <c r="C1961" s="3"/>
      <c r="D1961" s="3"/>
      <c r="E1961" s="3"/>
      <c r="F1961" s="3"/>
      <c r="G1961" s="3"/>
      <c r="H1961" s="193"/>
      <c r="I1961" s="163"/>
      <c r="J1961" s="3"/>
      <c r="K1961" s="5"/>
      <c r="L1961" s="6"/>
      <c r="M1961" s="6"/>
      <c r="N1961" s="232"/>
      <c r="O1961" s="285"/>
      <c r="P1961" s="6"/>
      <c r="Q1961" s="6"/>
      <c r="R1961" s="6"/>
      <c r="S1961" s="6"/>
      <c r="T1961" s="6"/>
      <c r="U1961" s="6"/>
      <c r="V1961" s="6"/>
      <c r="W1961" s="6"/>
      <c r="X1961" s="6"/>
      <c r="Y1961" s="6"/>
      <c r="Z1961" s="298"/>
      <c r="AA1961" s="6"/>
      <c r="AB1961" s="6"/>
      <c r="AC1961" s="6"/>
      <c r="AD1961" s="6"/>
      <c r="AE1961" s="6"/>
      <c r="AF1961" s="6"/>
      <c r="AG1961" s="6"/>
      <c r="AH1961" s="6"/>
      <c r="AI1961" s="6"/>
      <c r="AJ1961" s="6"/>
      <c r="AK1961" s="6"/>
      <c r="AL1961" s="6"/>
      <c r="AM1961" s="6"/>
      <c r="AN1961" s="298"/>
      <c r="AO1961" s="6"/>
      <c r="AP1961" s="3"/>
      <c r="AQ1961" s="3"/>
      <c r="AR1961" s="3"/>
      <c r="AS1961" s="3"/>
      <c r="AT1961" s="3"/>
      <c r="AU1961" s="3"/>
      <c r="AV1961" s="3"/>
      <c r="AW1961" s="3"/>
      <c r="AX1961" s="3"/>
      <c r="AY1961" s="3"/>
      <c r="AZ1961" s="3"/>
      <c r="BA1961" s="3"/>
      <c r="BB1961" s="3"/>
      <c r="BC1961" s="3"/>
      <c r="BD1961" s="3"/>
      <c r="BE1961" s="3"/>
      <c r="BF1961" s="3"/>
      <c r="BG1961" s="3"/>
      <c r="BH1961" s="3"/>
      <c r="BI1961" s="3"/>
    </row>
    <row r="1962" ht="12.75" customHeight="1">
      <c r="A1962" s="294"/>
      <c r="B1962" s="294"/>
      <c r="C1962" s="3"/>
      <c r="D1962" s="3"/>
      <c r="E1962" s="3"/>
      <c r="F1962" s="3"/>
      <c r="G1962" s="3"/>
      <c r="H1962" s="193"/>
      <c r="I1962" s="163"/>
      <c r="J1962" s="3"/>
      <c r="K1962" s="5"/>
      <c r="L1962" s="6"/>
      <c r="M1962" s="6"/>
      <c r="N1962" s="232"/>
      <c r="O1962" s="285"/>
      <c r="P1962" s="6"/>
      <c r="Q1962" s="6"/>
      <c r="R1962" s="6"/>
      <c r="S1962" s="6"/>
      <c r="T1962" s="6"/>
      <c r="U1962" s="6"/>
      <c r="V1962" s="6"/>
      <c r="W1962" s="6"/>
      <c r="X1962" s="6"/>
      <c r="Y1962" s="6"/>
      <c r="Z1962" s="298"/>
      <c r="AA1962" s="6"/>
      <c r="AB1962" s="6"/>
      <c r="AC1962" s="6"/>
      <c r="AD1962" s="6"/>
      <c r="AE1962" s="6"/>
      <c r="AF1962" s="6"/>
      <c r="AG1962" s="6"/>
      <c r="AH1962" s="6"/>
      <c r="AI1962" s="6"/>
      <c r="AJ1962" s="6"/>
      <c r="AK1962" s="6"/>
      <c r="AL1962" s="6"/>
      <c r="AM1962" s="6"/>
      <c r="AN1962" s="298"/>
      <c r="AO1962" s="6"/>
      <c r="AP1962" s="3"/>
      <c r="AQ1962" s="3"/>
      <c r="AR1962" s="3"/>
      <c r="AS1962" s="3"/>
      <c r="AT1962" s="3"/>
      <c r="AU1962" s="3"/>
      <c r="AV1962" s="3"/>
      <c r="AW1962" s="3"/>
      <c r="AX1962" s="3"/>
      <c r="AY1962" s="3"/>
      <c r="AZ1962" s="3"/>
      <c r="BA1962" s="3"/>
      <c r="BB1962" s="3"/>
      <c r="BC1962" s="3"/>
      <c r="BD1962" s="3"/>
      <c r="BE1962" s="3"/>
      <c r="BF1962" s="3"/>
      <c r="BG1962" s="3"/>
      <c r="BH1962" s="3"/>
      <c r="BI1962" s="3"/>
    </row>
    <row r="1963" ht="12.75" customHeight="1">
      <c r="A1963" s="294"/>
      <c r="B1963" s="294"/>
      <c r="C1963" s="3"/>
      <c r="D1963" s="3"/>
      <c r="E1963" s="3"/>
      <c r="F1963" s="3"/>
      <c r="G1963" s="3"/>
      <c r="H1963" s="193"/>
      <c r="I1963" s="163"/>
      <c r="J1963" s="3"/>
      <c r="K1963" s="5"/>
      <c r="L1963" s="6"/>
      <c r="M1963" s="6"/>
      <c r="N1963" s="232"/>
      <c r="O1963" s="285"/>
      <c r="P1963" s="6"/>
      <c r="Q1963" s="6"/>
      <c r="R1963" s="6"/>
      <c r="S1963" s="6"/>
      <c r="T1963" s="6"/>
      <c r="U1963" s="6"/>
      <c r="V1963" s="6"/>
      <c r="W1963" s="6"/>
      <c r="X1963" s="6"/>
      <c r="Y1963" s="6"/>
      <c r="Z1963" s="298"/>
      <c r="AA1963" s="6"/>
      <c r="AB1963" s="6"/>
      <c r="AC1963" s="6"/>
      <c r="AD1963" s="6"/>
      <c r="AE1963" s="6"/>
      <c r="AF1963" s="6"/>
      <c r="AG1963" s="6"/>
      <c r="AH1963" s="6"/>
      <c r="AI1963" s="6"/>
      <c r="AJ1963" s="6"/>
      <c r="AK1963" s="6"/>
      <c r="AL1963" s="6"/>
      <c r="AM1963" s="6"/>
      <c r="AN1963" s="298"/>
      <c r="AO1963" s="6"/>
      <c r="AP1963" s="3"/>
      <c r="AQ1963" s="3"/>
      <c r="AR1963" s="3"/>
      <c r="AS1963" s="3"/>
      <c r="AT1963" s="3"/>
      <c r="AU1963" s="3"/>
      <c r="AV1963" s="3"/>
      <c r="AW1963" s="3"/>
      <c r="AX1963" s="3"/>
      <c r="AY1963" s="3"/>
      <c r="AZ1963" s="3"/>
      <c r="BA1963" s="3"/>
      <c r="BB1963" s="3"/>
      <c r="BC1963" s="3"/>
      <c r="BD1963" s="3"/>
      <c r="BE1963" s="3"/>
      <c r="BF1963" s="3"/>
      <c r="BG1963" s="3"/>
      <c r="BH1963" s="3"/>
      <c r="BI1963" s="3"/>
    </row>
    <row r="1964" ht="12.75" customHeight="1">
      <c r="A1964" s="294"/>
      <c r="B1964" s="294"/>
      <c r="C1964" s="3"/>
      <c r="D1964" s="3"/>
      <c r="E1964" s="3"/>
      <c r="F1964" s="3"/>
      <c r="G1964" s="3"/>
      <c r="H1964" s="193"/>
      <c r="I1964" s="163"/>
      <c r="J1964" s="3"/>
      <c r="K1964" s="5"/>
      <c r="L1964" s="6"/>
      <c r="M1964" s="6"/>
      <c r="N1964" s="232"/>
      <c r="O1964" s="285"/>
      <c r="P1964" s="6"/>
      <c r="Q1964" s="6"/>
      <c r="R1964" s="6"/>
      <c r="S1964" s="6"/>
      <c r="T1964" s="6"/>
      <c r="U1964" s="6"/>
      <c r="V1964" s="6"/>
      <c r="W1964" s="6"/>
      <c r="X1964" s="6"/>
      <c r="Y1964" s="6"/>
      <c r="Z1964" s="298"/>
      <c r="AA1964" s="6"/>
      <c r="AB1964" s="6"/>
      <c r="AC1964" s="6"/>
      <c r="AD1964" s="6"/>
      <c r="AE1964" s="6"/>
      <c r="AF1964" s="6"/>
      <c r="AG1964" s="6"/>
      <c r="AH1964" s="6"/>
      <c r="AI1964" s="6"/>
      <c r="AJ1964" s="6"/>
      <c r="AK1964" s="6"/>
      <c r="AL1964" s="6"/>
      <c r="AM1964" s="6"/>
      <c r="AN1964" s="298"/>
      <c r="AO1964" s="6"/>
      <c r="AP1964" s="3"/>
      <c r="AQ1964" s="3"/>
      <c r="AR1964" s="3"/>
      <c r="AS1964" s="3"/>
      <c r="AT1964" s="3"/>
      <c r="AU1964" s="3"/>
      <c r="AV1964" s="3"/>
      <c r="AW1964" s="3"/>
      <c r="AX1964" s="3"/>
      <c r="AY1964" s="3"/>
      <c r="AZ1964" s="3"/>
      <c r="BA1964" s="3"/>
      <c r="BB1964" s="3"/>
      <c r="BC1964" s="3"/>
      <c r="BD1964" s="3"/>
      <c r="BE1964" s="3"/>
      <c r="BF1964" s="3"/>
      <c r="BG1964" s="3"/>
      <c r="BH1964" s="3"/>
      <c r="BI1964" s="3"/>
    </row>
    <row r="1965" ht="12.75" customHeight="1">
      <c r="A1965" s="294"/>
      <c r="B1965" s="294"/>
      <c r="C1965" s="3"/>
      <c r="D1965" s="3"/>
      <c r="E1965" s="3"/>
      <c r="F1965" s="3"/>
      <c r="G1965" s="3"/>
      <c r="H1965" s="193"/>
      <c r="I1965" s="163"/>
      <c r="J1965" s="3"/>
      <c r="K1965" s="5"/>
      <c r="L1965" s="6"/>
      <c r="M1965" s="6"/>
      <c r="N1965" s="232"/>
      <c r="O1965" s="285"/>
      <c r="P1965" s="6"/>
      <c r="Q1965" s="6"/>
      <c r="R1965" s="6"/>
      <c r="S1965" s="6"/>
      <c r="T1965" s="6"/>
      <c r="U1965" s="6"/>
      <c r="V1965" s="6"/>
      <c r="W1965" s="6"/>
      <c r="X1965" s="6"/>
      <c r="Y1965" s="6"/>
      <c r="Z1965" s="298"/>
      <c r="AA1965" s="6"/>
      <c r="AB1965" s="6"/>
      <c r="AC1965" s="6"/>
      <c r="AD1965" s="6"/>
      <c r="AE1965" s="6"/>
      <c r="AF1965" s="6"/>
      <c r="AG1965" s="6"/>
      <c r="AH1965" s="6"/>
      <c r="AI1965" s="6"/>
      <c r="AJ1965" s="6"/>
      <c r="AK1965" s="6"/>
      <c r="AL1965" s="6"/>
      <c r="AM1965" s="6"/>
      <c r="AN1965" s="298"/>
      <c r="AO1965" s="6"/>
      <c r="AP1965" s="3"/>
      <c r="AQ1965" s="3"/>
      <c r="AR1965" s="3"/>
      <c r="AS1965" s="3"/>
      <c r="AT1965" s="3"/>
      <c r="AU1965" s="3"/>
      <c r="AV1965" s="3"/>
      <c r="AW1965" s="3"/>
      <c r="AX1965" s="3"/>
      <c r="AY1965" s="3"/>
      <c r="AZ1965" s="3"/>
      <c r="BA1965" s="3"/>
      <c r="BB1965" s="3"/>
      <c r="BC1965" s="3"/>
      <c r="BD1965" s="3"/>
      <c r="BE1965" s="3"/>
      <c r="BF1965" s="3"/>
      <c r="BG1965" s="3"/>
      <c r="BH1965" s="3"/>
      <c r="BI1965" s="3"/>
    </row>
    <row r="1966" ht="12.75" customHeight="1">
      <c r="A1966" s="294"/>
      <c r="B1966" s="294"/>
      <c r="C1966" s="3"/>
      <c r="D1966" s="3"/>
      <c r="E1966" s="3"/>
      <c r="F1966" s="3"/>
      <c r="G1966" s="3"/>
      <c r="H1966" s="193"/>
      <c r="I1966" s="163"/>
      <c r="J1966" s="3"/>
      <c r="K1966" s="5"/>
      <c r="L1966" s="6"/>
      <c r="M1966" s="6"/>
      <c r="N1966" s="232"/>
      <c r="O1966" s="285"/>
      <c r="P1966" s="6"/>
      <c r="Q1966" s="6"/>
      <c r="R1966" s="6"/>
      <c r="S1966" s="6"/>
      <c r="T1966" s="6"/>
      <c r="U1966" s="6"/>
      <c r="V1966" s="6"/>
      <c r="W1966" s="6"/>
      <c r="X1966" s="6"/>
      <c r="Y1966" s="6"/>
      <c r="Z1966" s="298"/>
      <c r="AA1966" s="6"/>
      <c r="AB1966" s="6"/>
      <c r="AC1966" s="6"/>
      <c r="AD1966" s="6"/>
      <c r="AE1966" s="6"/>
      <c r="AF1966" s="6"/>
      <c r="AG1966" s="6"/>
      <c r="AH1966" s="6"/>
      <c r="AI1966" s="6"/>
      <c r="AJ1966" s="6"/>
      <c r="AK1966" s="6"/>
      <c r="AL1966" s="6"/>
      <c r="AM1966" s="6"/>
      <c r="AN1966" s="298"/>
      <c r="AO1966" s="6"/>
      <c r="AP1966" s="3"/>
      <c r="AQ1966" s="3"/>
      <c r="AR1966" s="3"/>
      <c r="AS1966" s="3"/>
      <c r="AT1966" s="3"/>
      <c r="AU1966" s="3"/>
      <c r="AV1966" s="3"/>
      <c r="AW1966" s="3"/>
      <c r="AX1966" s="3"/>
      <c r="AY1966" s="3"/>
      <c r="AZ1966" s="3"/>
      <c r="BA1966" s="3"/>
      <c r="BB1966" s="3"/>
      <c r="BC1966" s="3"/>
      <c r="BD1966" s="3"/>
      <c r="BE1966" s="3"/>
      <c r="BF1966" s="3"/>
      <c r="BG1966" s="3"/>
      <c r="BH1966" s="3"/>
      <c r="BI1966" s="3"/>
    </row>
    <row r="1967" ht="12.75" customHeight="1">
      <c r="A1967" s="294"/>
      <c r="B1967" s="294"/>
      <c r="C1967" s="3"/>
      <c r="D1967" s="3"/>
      <c r="E1967" s="3"/>
      <c r="F1967" s="3"/>
      <c r="G1967" s="3"/>
      <c r="H1967" s="193"/>
      <c r="I1967" s="163"/>
      <c r="J1967" s="3"/>
      <c r="K1967" s="5"/>
      <c r="L1967" s="6"/>
      <c r="M1967" s="6"/>
      <c r="N1967" s="232"/>
      <c r="O1967" s="285"/>
      <c r="P1967" s="6"/>
      <c r="Q1967" s="6"/>
      <c r="R1967" s="6"/>
      <c r="S1967" s="6"/>
      <c r="T1967" s="6"/>
      <c r="U1967" s="6"/>
      <c r="V1967" s="6"/>
      <c r="W1967" s="6"/>
      <c r="X1967" s="6"/>
      <c r="Y1967" s="6"/>
      <c r="Z1967" s="298"/>
      <c r="AA1967" s="6"/>
      <c r="AB1967" s="6"/>
      <c r="AC1967" s="6"/>
      <c r="AD1967" s="6"/>
      <c r="AE1967" s="6"/>
      <c r="AF1967" s="6"/>
      <c r="AG1967" s="6"/>
      <c r="AH1967" s="6"/>
      <c r="AI1967" s="6"/>
      <c r="AJ1967" s="6"/>
      <c r="AK1967" s="6"/>
      <c r="AL1967" s="6"/>
      <c r="AM1967" s="6"/>
      <c r="AN1967" s="298"/>
      <c r="AO1967" s="6"/>
      <c r="AP1967" s="3"/>
      <c r="AQ1967" s="3"/>
      <c r="AR1967" s="3"/>
      <c r="AS1967" s="3"/>
      <c r="AT1967" s="3"/>
      <c r="AU1967" s="3"/>
      <c r="AV1967" s="3"/>
      <c r="AW1967" s="3"/>
      <c r="AX1967" s="3"/>
      <c r="AY1967" s="3"/>
      <c r="AZ1967" s="3"/>
      <c r="BA1967" s="3"/>
      <c r="BB1967" s="3"/>
      <c r="BC1967" s="3"/>
      <c r="BD1967" s="3"/>
      <c r="BE1967" s="3"/>
      <c r="BF1967" s="3"/>
      <c r="BG1967" s="3"/>
      <c r="BH1967" s="3"/>
      <c r="BI1967" s="3"/>
    </row>
    <row r="1968" ht="12.75" customHeight="1">
      <c r="A1968" s="294"/>
      <c r="B1968" s="294"/>
      <c r="C1968" s="3"/>
      <c r="D1968" s="3"/>
      <c r="E1968" s="3"/>
      <c r="F1968" s="3"/>
      <c r="G1968" s="3"/>
      <c r="H1968" s="193"/>
      <c r="I1968" s="163"/>
      <c r="J1968" s="3"/>
      <c r="K1968" s="5"/>
      <c r="L1968" s="6"/>
      <c r="M1968" s="6"/>
      <c r="N1968" s="232"/>
      <c r="O1968" s="285"/>
      <c r="P1968" s="6"/>
      <c r="Q1968" s="6"/>
      <c r="R1968" s="6"/>
      <c r="S1968" s="6"/>
      <c r="T1968" s="6"/>
      <c r="U1968" s="6"/>
      <c r="V1968" s="6"/>
      <c r="W1968" s="6"/>
      <c r="X1968" s="6"/>
      <c r="Y1968" s="6"/>
      <c r="Z1968" s="298"/>
      <c r="AA1968" s="6"/>
      <c r="AB1968" s="6"/>
      <c r="AC1968" s="6"/>
      <c r="AD1968" s="6"/>
      <c r="AE1968" s="6"/>
      <c r="AF1968" s="6"/>
      <c r="AG1968" s="6"/>
      <c r="AH1968" s="6"/>
      <c r="AI1968" s="6"/>
      <c r="AJ1968" s="6"/>
      <c r="AK1968" s="6"/>
      <c r="AL1968" s="6"/>
      <c r="AM1968" s="6"/>
      <c r="AN1968" s="298"/>
      <c r="AO1968" s="6"/>
      <c r="AP1968" s="3"/>
      <c r="AQ1968" s="3"/>
      <c r="AR1968" s="3"/>
      <c r="AS1968" s="3"/>
      <c r="AT1968" s="3"/>
      <c r="AU1968" s="3"/>
      <c r="AV1968" s="3"/>
      <c r="AW1968" s="3"/>
      <c r="AX1968" s="3"/>
      <c r="AY1968" s="3"/>
      <c r="AZ1968" s="3"/>
      <c r="BA1968" s="3"/>
      <c r="BB1968" s="3"/>
      <c r="BC1968" s="3"/>
      <c r="BD1968" s="3"/>
      <c r="BE1968" s="3"/>
      <c r="BF1968" s="3"/>
      <c r="BG1968" s="3"/>
      <c r="BH1968" s="3"/>
      <c r="BI1968" s="3"/>
    </row>
    <row r="1969" ht="12.75" customHeight="1">
      <c r="A1969" s="294"/>
      <c r="B1969" s="294"/>
      <c r="C1969" s="3"/>
      <c r="D1969" s="3"/>
      <c r="E1969" s="3"/>
      <c r="F1969" s="3"/>
      <c r="G1969" s="3"/>
      <c r="H1969" s="193"/>
      <c r="I1969" s="163"/>
      <c r="J1969" s="3"/>
      <c r="K1969" s="5"/>
      <c r="L1969" s="6"/>
      <c r="M1969" s="6"/>
      <c r="N1969" s="232"/>
      <c r="O1969" s="285"/>
      <c r="P1969" s="6"/>
      <c r="Q1969" s="6"/>
      <c r="R1969" s="6"/>
      <c r="S1969" s="6"/>
      <c r="T1969" s="6"/>
      <c r="U1969" s="6"/>
      <c r="V1969" s="6"/>
      <c r="W1969" s="6"/>
      <c r="X1969" s="6"/>
      <c r="Y1969" s="6"/>
      <c r="Z1969" s="298"/>
      <c r="AA1969" s="6"/>
      <c r="AB1969" s="6"/>
      <c r="AC1969" s="6"/>
      <c r="AD1969" s="6"/>
      <c r="AE1969" s="6"/>
      <c r="AF1969" s="6"/>
      <c r="AG1969" s="6"/>
      <c r="AH1969" s="6"/>
      <c r="AI1969" s="6"/>
      <c r="AJ1969" s="6"/>
      <c r="AK1969" s="6"/>
      <c r="AL1969" s="6"/>
      <c r="AM1969" s="6"/>
      <c r="AN1969" s="298"/>
      <c r="AO1969" s="6"/>
      <c r="AP1969" s="3"/>
      <c r="AQ1969" s="3"/>
      <c r="AR1969" s="3"/>
      <c r="AS1969" s="3"/>
      <c r="AT1969" s="3"/>
      <c r="AU1969" s="3"/>
      <c r="AV1969" s="3"/>
      <c r="AW1969" s="3"/>
      <c r="AX1969" s="3"/>
      <c r="AY1969" s="3"/>
      <c r="AZ1969" s="3"/>
      <c r="BA1969" s="3"/>
      <c r="BB1969" s="3"/>
      <c r="BC1969" s="3"/>
      <c r="BD1969" s="3"/>
      <c r="BE1969" s="3"/>
      <c r="BF1969" s="3"/>
      <c r="BG1969" s="3"/>
      <c r="BH1969" s="3"/>
      <c r="BI1969" s="3"/>
    </row>
    <row r="1970" ht="12.75" customHeight="1">
      <c r="A1970" s="294"/>
      <c r="B1970" s="294"/>
      <c r="C1970" s="3"/>
      <c r="D1970" s="3"/>
      <c r="E1970" s="3"/>
      <c r="F1970" s="3"/>
      <c r="G1970" s="3"/>
      <c r="H1970" s="193"/>
      <c r="I1970" s="163"/>
      <c r="J1970" s="3"/>
      <c r="K1970" s="5"/>
      <c r="L1970" s="6"/>
      <c r="M1970" s="6"/>
      <c r="N1970" s="232"/>
      <c r="O1970" s="285"/>
      <c r="P1970" s="6"/>
      <c r="Q1970" s="6"/>
      <c r="R1970" s="6"/>
      <c r="S1970" s="6"/>
      <c r="T1970" s="6"/>
      <c r="U1970" s="6"/>
      <c r="V1970" s="6"/>
      <c r="W1970" s="6"/>
      <c r="X1970" s="6"/>
      <c r="Y1970" s="6"/>
      <c r="Z1970" s="298"/>
      <c r="AA1970" s="6"/>
      <c r="AB1970" s="6"/>
      <c r="AC1970" s="6"/>
      <c r="AD1970" s="6"/>
      <c r="AE1970" s="6"/>
      <c r="AF1970" s="6"/>
      <c r="AG1970" s="6"/>
      <c r="AH1970" s="6"/>
      <c r="AI1970" s="6"/>
      <c r="AJ1970" s="6"/>
      <c r="AK1970" s="6"/>
      <c r="AL1970" s="6"/>
      <c r="AM1970" s="6"/>
      <c r="AN1970" s="298"/>
      <c r="AO1970" s="6"/>
      <c r="AP1970" s="3"/>
      <c r="AQ1970" s="3"/>
      <c r="AR1970" s="3"/>
      <c r="AS1970" s="3"/>
      <c r="AT1970" s="3"/>
      <c r="AU1970" s="3"/>
      <c r="AV1970" s="3"/>
      <c r="AW1970" s="3"/>
      <c r="AX1970" s="3"/>
      <c r="AY1970" s="3"/>
      <c r="AZ1970" s="3"/>
      <c r="BA1970" s="3"/>
      <c r="BB1970" s="3"/>
      <c r="BC1970" s="3"/>
      <c r="BD1970" s="3"/>
      <c r="BE1970" s="3"/>
      <c r="BF1970" s="3"/>
      <c r="BG1970" s="3"/>
      <c r="BH1970" s="3"/>
      <c r="BI1970" s="3"/>
    </row>
    <row r="1971" ht="12.75" customHeight="1">
      <c r="A1971" s="294"/>
      <c r="B1971" s="294"/>
      <c r="C1971" s="3"/>
      <c r="D1971" s="3"/>
      <c r="E1971" s="3"/>
      <c r="F1971" s="3"/>
      <c r="G1971" s="3"/>
      <c r="H1971" s="193"/>
      <c r="I1971" s="163"/>
      <c r="J1971" s="3"/>
      <c r="K1971" s="5"/>
      <c r="L1971" s="6"/>
      <c r="M1971" s="6"/>
      <c r="N1971" s="232"/>
      <c r="O1971" s="285"/>
      <c r="P1971" s="6"/>
      <c r="Q1971" s="6"/>
      <c r="R1971" s="6"/>
      <c r="S1971" s="6"/>
      <c r="T1971" s="6"/>
      <c r="U1971" s="6"/>
      <c r="V1971" s="6"/>
      <c r="W1971" s="6"/>
      <c r="X1971" s="6"/>
      <c r="Y1971" s="6"/>
      <c r="Z1971" s="298"/>
      <c r="AA1971" s="6"/>
      <c r="AB1971" s="6"/>
      <c r="AC1971" s="6"/>
      <c r="AD1971" s="6"/>
      <c r="AE1971" s="6"/>
      <c r="AF1971" s="6"/>
      <c r="AG1971" s="6"/>
      <c r="AH1971" s="6"/>
      <c r="AI1971" s="6"/>
      <c r="AJ1971" s="6"/>
      <c r="AK1971" s="6"/>
      <c r="AL1971" s="6"/>
      <c r="AM1971" s="6"/>
      <c r="AN1971" s="298"/>
      <c r="AO1971" s="6"/>
      <c r="AP1971" s="3"/>
      <c r="AQ1971" s="3"/>
      <c r="AR1971" s="3"/>
      <c r="AS1971" s="3"/>
      <c r="AT1971" s="3"/>
      <c r="AU1971" s="3"/>
      <c r="AV1971" s="3"/>
      <c r="AW1971" s="3"/>
      <c r="AX1971" s="3"/>
      <c r="AY1971" s="3"/>
      <c r="AZ1971" s="3"/>
      <c r="BA1971" s="3"/>
      <c r="BB1971" s="3"/>
      <c r="BC1971" s="3"/>
      <c r="BD1971" s="3"/>
      <c r="BE1971" s="3"/>
      <c r="BF1971" s="3"/>
      <c r="BG1971" s="3"/>
      <c r="BH1971" s="3"/>
      <c r="BI1971" s="3"/>
    </row>
    <row r="1972" ht="12.75" customHeight="1">
      <c r="A1972" s="294"/>
      <c r="B1972" s="294"/>
      <c r="C1972" s="3"/>
      <c r="D1972" s="3"/>
      <c r="E1972" s="3"/>
      <c r="F1972" s="3"/>
      <c r="G1972" s="3"/>
      <c r="H1972" s="193"/>
      <c r="I1972" s="163"/>
      <c r="J1972" s="3"/>
      <c r="K1972" s="5"/>
      <c r="L1972" s="6"/>
      <c r="M1972" s="6"/>
      <c r="N1972" s="232"/>
      <c r="O1972" s="285"/>
      <c r="P1972" s="6"/>
      <c r="Q1972" s="6"/>
      <c r="R1972" s="6"/>
      <c r="S1972" s="6"/>
      <c r="T1972" s="6"/>
      <c r="U1972" s="6"/>
      <c r="V1972" s="6"/>
      <c r="W1972" s="6"/>
      <c r="X1972" s="6"/>
      <c r="Y1972" s="6"/>
      <c r="Z1972" s="298"/>
      <c r="AA1972" s="6"/>
      <c r="AB1972" s="6"/>
      <c r="AC1972" s="6"/>
      <c r="AD1972" s="6"/>
      <c r="AE1972" s="6"/>
      <c r="AF1972" s="6"/>
      <c r="AG1972" s="6"/>
      <c r="AH1972" s="6"/>
      <c r="AI1972" s="6"/>
      <c r="AJ1972" s="6"/>
      <c r="AK1972" s="6"/>
      <c r="AL1972" s="6"/>
      <c r="AM1972" s="6"/>
      <c r="AN1972" s="298"/>
      <c r="AO1972" s="6"/>
      <c r="AP1972" s="3"/>
      <c r="AQ1972" s="3"/>
      <c r="AR1972" s="3"/>
      <c r="AS1972" s="3"/>
      <c r="AT1972" s="3"/>
      <c r="AU1972" s="3"/>
      <c r="AV1972" s="3"/>
      <c r="AW1972" s="3"/>
      <c r="AX1972" s="3"/>
      <c r="AY1972" s="3"/>
      <c r="AZ1972" s="3"/>
      <c r="BA1972" s="3"/>
      <c r="BB1972" s="3"/>
      <c r="BC1972" s="3"/>
      <c r="BD1972" s="3"/>
      <c r="BE1972" s="3"/>
      <c r="BF1972" s="3"/>
      <c r="BG1972" s="3"/>
      <c r="BH1972" s="3"/>
      <c r="BI1972" s="3"/>
    </row>
    <row r="1973" ht="12.75" customHeight="1">
      <c r="A1973" s="294"/>
      <c r="B1973" s="294"/>
      <c r="C1973" s="3"/>
      <c r="D1973" s="3"/>
      <c r="E1973" s="3"/>
      <c r="F1973" s="3"/>
      <c r="G1973" s="3"/>
      <c r="H1973" s="193"/>
      <c r="I1973" s="163"/>
      <c r="J1973" s="3"/>
      <c r="K1973" s="5"/>
      <c r="L1973" s="6"/>
      <c r="M1973" s="6"/>
      <c r="N1973" s="232"/>
      <c r="O1973" s="285"/>
      <c r="P1973" s="6"/>
      <c r="Q1973" s="6"/>
      <c r="R1973" s="6"/>
      <c r="S1973" s="6"/>
      <c r="T1973" s="6"/>
      <c r="U1973" s="6"/>
      <c r="V1973" s="6"/>
      <c r="W1973" s="6"/>
      <c r="X1973" s="6"/>
      <c r="Y1973" s="6"/>
      <c r="Z1973" s="298"/>
      <c r="AA1973" s="6"/>
      <c r="AB1973" s="6"/>
      <c r="AC1973" s="6"/>
      <c r="AD1973" s="6"/>
      <c r="AE1973" s="6"/>
      <c r="AF1973" s="6"/>
      <c r="AG1973" s="6"/>
      <c r="AH1973" s="6"/>
      <c r="AI1973" s="6"/>
      <c r="AJ1973" s="6"/>
      <c r="AK1973" s="6"/>
      <c r="AL1973" s="6"/>
      <c r="AM1973" s="6"/>
      <c r="AN1973" s="298"/>
      <c r="AO1973" s="6"/>
      <c r="AP1973" s="3"/>
      <c r="AQ1973" s="3"/>
      <c r="AR1973" s="3"/>
      <c r="AS1973" s="3"/>
      <c r="AT1973" s="3"/>
      <c r="AU1973" s="3"/>
      <c r="AV1973" s="3"/>
      <c r="AW1973" s="3"/>
      <c r="AX1973" s="3"/>
      <c r="AY1973" s="3"/>
      <c r="AZ1973" s="3"/>
      <c r="BA1973" s="3"/>
      <c r="BB1973" s="3"/>
      <c r="BC1973" s="3"/>
      <c r="BD1973" s="3"/>
      <c r="BE1973" s="3"/>
      <c r="BF1973" s="3"/>
      <c r="BG1973" s="3"/>
      <c r="BH1973" s="3"/>
      <c r="BI1973" s="3"/>
    </row>
    <row r="1974" ht="12.75" customHeight="1">
      <c r="A1974" s="294"/>
      <c r="B1974" s="294"/>
      <c r="C1974" s="3"/>
      <c r="D1974" s="3"/>
      <c r="E1974" s="3"/>
      <c r="F1974" s="3"/>
      <c r="G1974" s="3"/>
      <c r="H1974" s="193"/>
      <c r="I1974" s="163"/>
      <c r="J1974" s="3"/>
      <c r="K1974" s="5"/>
      <c r="L1974" s="6"/>
      <c r="M1974" s="6"/>
      <c r="N1974" s="232"/>
      <c r="O1974" s="285"/>
      <c r="P1974" s="6"/>
      <c r="Q1974" s="6"/>
      <c r="R1974" s="6"/>
      <c r="S1974" s="6"/>
      <c r="T1974" s="6"/>
      <c r="U1974" s="6"/>
      <c r="V1974" s="6"/>
      <c r="W1974" s="6"/>
      <c r="X1974" s="6"/>
      <c r="Y1974" s="6"/>
      <c r="Z1974" s="298"/>
      <c r="AA1974" s="6"/>
      <c r="AB1974" s="6"/>
      <c r="AC1974" s="6"/>
      <c r="AD1974" s="6"/>
      <c r="AE1974" s="6"/>
      <c r="AF1974" s="6"/>
      <c r="AG1974" s="6"/>
      <c r="AH1974" s="6"/>
      <c r="AI1974" s="6"/>
      <c r="AJ1974" s="6"/>
      <c r="AK1974" s="6"/>
      <c r="AL1974" s="6"/>
      <c r="AM1974" s="6"/>
      <c r="AN1974" s="298"/>
      <c r="AO1974" s="6"/>
      <c r="AP1974" s="3"/>
      <c r="AQ1974" s="3"/>
      <c r="AR1974" s="3"/>
      <c r="AS1974" s="3"/>
      <c r="AT1974" s="3"/>
      <c r="AU1974" s="3"/>
      <c r="AV1974" s="3"/>
      <c r="AW1974" s="3"/>
      <c r="AX1974" s="3"/>
      <c r="AY1974" s="3"/>
      <c r="AZ1974" s="3"/>
      <c r="BA1974" s="3"/>
      <c r="BB1974" s="3"/>
      <c r="BC1974" s="3"/>
      <c r="BD1974" s="3"/>
      <c r="BE1974" s="3"/>
      <c r="BF1974" s="3"/>
      <c r="BG1974" s="3"/>
      <c r="BH1974" s="3"/>
      <c r="BI1974" s="3"/>
    </row>
    <row r="1975" ht="12.75" customHeight="1">
      <c r="A1975" s="294"/>
      <c r="B1975" s="294"/>
      <c r="C1975" s="3"/>
      <c r="D1975" s="3"/>
      <c r="E1975" s="3"/>
      <c r="F1975" s="3"/>
      <c r="G1975" s="3"/>
      <c r="H1975" s="193"/>
      <c r="I1975" s="163"/>
      <c r="J1975" s="3"/>
      <c r="K1975" s="5"/>
      <c r="L1975" s="6"/>
      <c r="M1975" s="6"/>
      <c r="N1975" s="232"/>
      <c r="O1975" s="285"/>
      <c r="P1975" s="6"/>
      <c r="Q1975" s="6"/>
      <c r="R1975" s="6"/>
      <c r="S1975" s="6"/>
      <c r="T1975" s="6"/>
      <c r="U1975" s="6"/>
      <c r="V1975" s="6"/>
      <c r="W1975" s="6"/>
      <c r="X1975" s="6"/>
      <c r="Y1975" s="6"/>
      <c r="Z1975" s="298"/>
      <c r="AA1975" s="6"/>
      <c r="AB1975" s="6"/>
      <c r="AC1975" s="6"/>
      <c r="AD1975" s="6"/>
      <c r="AE1975" s="6"/>
      <c r="AF1975" s="6"/>
      <c r="AG1975" s="6"/>
      <c r="AH1975" s="6"/>
      <c r="AI1975" s="6"/>
      <c r="AJ1975" s="6"/>
      <c r="AK1975" s="6"/>
      <c r="AL1975" s="6"/>
      <c r="AM1975" s="6"/>
      <c r="AN1975" s="298"/>
      <c r="AO1975" s="6"/>
      <c r="AP1975" s="3"/>
      <c r="AQ1975" s="3"/>
      <c r="AR1975" s="3"/>
      <c r="AS1975" s="3"/>
      <c r="AT1975" s="3"/>
      <c r="AU1975" s="3"/>
      <c r="AV1975" s="3"/>
      <c r="AW1975" s="3"/>
      <c r="AX1975" s="3"/>
      <c r="AY1975" s="3"/>
      <c r="AZ1975" s="3"/>
      <c r="BA1975" s="3"/>
      <c r="BB1975" s="3"/>
      <c r="BC1975" s="3"/>
      <c r="BD1975" s="3"/>
      <c r="BE1975" s="3"/>
      <c r="BF1975" s="3"/>
      <c r="BG1975" s="3"/>
      <c r="BH1975" s="3"/>
      <c r="BI1975" s="3"/>
    </row>
    <row r="1976" ht="12.75" customHeight="1">
      <c r="A1976" s="294"/>
      <c r="B1976" s="294"/>
      <c r="C1976" s="3"/>
      <c r="D1976" s="3"/>
      <c r="E1976" s="3"/>
      <c r="F1976" s="3"/>
      <c r="G1976" s="3"/>
      <c r="H1976" s="193"/>
      <c r="I1976" s="163"/>
      <c r="J1976" s="3"/>
      <c r="K1976" s="5"/>
      <c r="L1976" s="6"/>
      <c r="M1976" s="6"/>
      <c r="N1976" s="232"/>
      <c r="O1976" s="285"/>
      <c r="P1976" s="6"/>
      <c r="Q1976" s="6"/>
      <c r="R1976" s="6"/>
      <c r="S1976" s="6"/>
      <c r="T1976" s="6"/>
      <c r="U1976" s="6"/>
      <c r="V1976" s="6"/>
      <c r="W1976" s="6"/>
      <c r="X1976" s="6"/>
      <c r="Y1976" s="6"/>
      <c r="Z1976" s="298"/>
      <c r="AA1976" s="6"/>
      <c r="AB1976" s="6"/>
      <c r="AC1976" s="6"/>
      <c r="AD1976" s="6"/>
      <c r="AE1976" s="6"/>
      <c r="AF1976" s="6"/>
      <c r="AG1976" s="6"/>
      <c r="AH1976" s="6"/>
      <c r="AI1976" s="6"/>
      <c r="AJ1976" s="6"/>
      <c r="AK1976" s="6"/>
      <c r="AL1976" s="6"/>
      <c r="AM1976" s="6"/>
      <c r="AN1976" s="298"/>
      <c r="AO1976" s="6"/>
      <c r="AP1976" s="3"/>
      <c r="AQ1976" s="3"/>
      <c r="AR1976" s="3"/>
      <c r="AS1976" s="3"/>
      <c r="AT1976" s="3"/>
      <c r="AU1976" s="3"/>
      <c r="AV1976" s="3"/>
      <c r="AW1976" s="3"/>
      <c r="AX1976" s="3"/>
      <c r="AY1976" s="3"/>
      <c r="AZ1976" s="3"/>
      <c r="BA1976" s="3"/>
      <c r="BB1976" s="3"/>
      <c r="BC1976" s="3"/>
      <c r="BD1976" s="3"/>
      <c r="BE1976" s="3"/>
      <c r="BF1976" s="3"/>
      <c r="BG1976" s="3"/>
      <c r="BH1976" s="3"/>
      <c r="BI1976" s="3"/>
    </row>
    <row r="1977" ht="12.75" customHeight="1">
      <c r="A1977" s="294"/>
      <c r="B1977" s="294"/>
      <c r="C1977" s="3"/>
      <c r="D1977" s="3"/>
      <c r="E1977" s="3"/>
      <c r="F1977" s="3"/>
      <c r="G1977" s="3"/>
      <c r="H1977" s="193"/>
      <c r="I1977" s="163"/>
      <c r="J1977" s="3"/>
      <c r="K1977" s="5"/>
      <c r="L1977" s="6"/>
      <c r="M1977" s="6"/>
      <c r="N1977" s="232"/>
      <c r="O1977" s="285"/>
      <c r="P1977" s="6"/>
      <c r="Q1977" s="6"/>
      <c r="R1977" s="6"/>
      <c r="S1977" s="6"/>
      <c r="T1977" s="6"/>
      <c r="U1977" s="6"/>
      <c r="V1977" s="6"/>
      <c r="W1977" s="6"/>
      <c r="X1977" s="6"/>
      <c r="Y1977" s="6"/>
      <c r="Z1977" s="298"/>
      <c r="AA1977" s="6"/>
      <c r="AB1977" s="6"/>
      <c r="AC1977" s="6"/>
      <c r="AD1977" s="6"/>
      <c r="AE1977" s="6"/>
      <c r="AF1977" s="6"/>
      <c r="AG1977" s="6"/>
      <c r="AH1977" s="6"/>
      <c r="AI1977" s="6"/>
      <c r="AJ1977" s="6"/>
      <c r="AK1977" s="6"/>
      <c r="AL1977" s="6"/>
      <c r="AM1977" s="6"/>
      <c r="AN1977" s="298"/>
      <c r="AO1977" s="6"/>
      <c r="AP1977" s="3"/>
      <c r="AQ1977" s="3"/>
      <c r="AR1977" s="3"/>
      <c r="AS1977" s="3"/>
      <c r="AT1977" s="3"/>
      <c r="AU1977" s="3"/>
      <c r="AV1977" s="3"/>
      <c r="AW1977" s="3"/>
      <c r="AX1977" s="3"/>
      <c r="AY1977" s="3"/>
      <c r="AZ1977" s="3"/>
      <c r="BA1977" s="3"/>
      <c r="BB1977" s="3"/>
      <c r="BC1977" s="3"/>
      <c r="BD1977" s="3"/>
      <c r="BE1977" s="3"/>
      <c r="BF1977" s="3"/>
      <c r="BG1977" s="3"/>
      <c r="BH1977" s="3"/>
      <c r="BI1977" s="3"/>
    </row>
    <row r="1978" ht="12.75" customHeight="1">
      <c r="A1978" s="294"/>
      <c r="B1978" s="294"/>
      <c r="C1978" s="3"/>
      <c r="D1978" s="3"/>
      <c r="E1978" s="3"/>
      <c r="F1978" s="3"/>
      <c r="G1978" s="3"/>
      <c r="H1978" s="193"/>
      <c r="I1978" s="163"/>
      <c r="J1978" s="3"/>
      <c r="K1978" s="5"/>
      <c r="L1978" s="6"/>
      <c r="M1978" s="6"/>
      <c r="N1978" s="232"/>
      <c r="O1978" s="285"/>
      <c r="P1978" s="6"/>
      <c r="Q1978" s="6"/>
      <c r="R1978" s="6"/>
      <c r="S1978" s="6"/>
      <c r="T1978" s="6"/>
      <c r="U1978" s="6"/>
      <c r="V1978" s="6"/>
      <c r="W1978" s="6"/>
      <c r="X1978" s="6"/>
      <c r="Y1978" s="6"/>
      <c r="Z1978" s="298"/>
      <c r="AA1978" s="6"/>
      <c r="AB1978" s="6"/>
      <c r="AC1978" s="6"/>
      <c r="AD1978" s="6"/>
      <c r="AE1978" s="6"/>
      <c r="AF1978" s="6"/>
      <c r="AG1978" s="6"/>
      <c r="AH1978" s="6"/>
      <c r="AI1978" s="6"/>
      <c r="AJ1978" s="6"/>
      <c r="AK1978" s="6"/>
      <c r="AL1978" s="6"/>
      <c r="AM1978" s="6"/>
      <c r="AN1978" s="298"/>
      <c r="AO1978" s="6"/>
      <c r="AP1978" s="3"/>
      <c r="AQ1978" s="3"/>
      <c r="AR1978" s="3"/>
      <c r="AS1978" s="3"/>
      <c r="AT1978" s="3"/>
      <c r="AU1978" s="3"/>
      <c r="AV1978" s="3"/>
      <c r="AW1978" s="3"/>
      <c r="AX1978" s="3"/>
      <c r="AY1978" s="3"/>
      <c r="AZ1978" s="3"/>
      <c r="BA1978" s="3"/>
      <c r="BB1978" s="3"/>
      <c r="BC1978" s="3"/>
      <c r="BD1978" s="3"/>
      <c r="BE1978" s="3"/>
      <c r="BF1978" s="3"/>
      <c r="BG1978" s="3"/>
      <c r="BH1978" s="3"/>
      <c r="BI1978" s="3"/>
    </row>
    <row r="1979" ht="12.75" customHeight="1">
      <c r="A1979" s="294"/>
      <c r="B1979" s="294"/>
      <c r="C1979" s="3"/>
      <c r="D1979" s="3"/>
      <c r="E1979" s="3"/>
      <c r="F1979" s="3"/>
      <c r="G1979" s="3"/>
      <c r="H1979" s="193"/>
      <c r="I1979" s="163"/>
      <c r="J1979" s="3"/>
      <c r="K1979" s="5"/>
      <c r="L1979" s="6"/>
      <c r="M1979" s="6"/>
      <c r="N1979" s="232"/>
      <c r="O1979" s="285"/>
      <c r="P1979" s="6"/>
      <c r="Q1979" s="6"/>
      <c r="R1979" s="6"/>
      <c r="S1979" s="6"/>
      <c r="T1979" s="6"/>
      <c r="U1979" s="6"/>
      <c r="V1979" s="6"/>
      <c r="W1979" s="6"/>
      <c r="X1979" s="6"/>
      <c r="Y1979" s="6"/>
      <c r="Z1979" s="298"/>
      <c r="AA1979" s="6"/>
      <c r="AB1979" s="6"/>
      <c r="AC1979" s="6"/>
      <c r="AD1979" s="6"/>
      <c r="AE1979" s="6"/>
      <c r="AF1979" s="6"/>
      <c r="AG1979" s="6"/>
      <c r="AH1979" s="6"/>
      <c r="AI1979" s="6"/>
      <c r="AJ1979" s="6"/>
      <c r="AK1979" s="6"/>
      <c r="AL1979" s="6"/>
      <c r="AM1979" s="6"/>
      <c r="AN1979" s="298"/>
      <c r="AO1979" s="6"/>
      <c r="AP1979" s="3"/>
      <c r="AQ1979" s="3"/>
      <c r="AR1979" s="3"/>
      <c r="AS1979" s="3"/>
      <c r="AT1979" s="3"/>
      <c r="AU1979" s="3"/>
      <c r="AV1979" s="3"/>
      <c r="AW1979" s="3"/>
      <c r="AX1979" s="3"/>
      <c r="AY1979" s="3"/>
      <c r="AZ1979" s="3"/>
      <c r="BA1979" s="3"/>
      <c r="BB1979" s="3"/>
      <c r="BC1979" s="3"/>
      <c r="BD1979" s="3"/>
      <c r="BE1979" s="3"/>
      <c r="BF1979" s="3"/>
      <c r="BG1979" s="3"/>
      <c r="BH1979" s="3"/>
      <c r="BI1979" s="3"/>
    </row>
    <row r="1980" ht="12.75" customHeight="1">
      <c r="A1980" s="294"/>
      <c r="B1980" s="294"/>
      <c r="C1980" s="3"/>
      <c r="D1980" s="3"/>
      <c r="E1980" s="3"/>
      <c r="F1980" s="3"/>
      <c r="G1980" s="3"/>
      <c r="H1980" s="193"/>
      <c r="I1980" s="163"/>
      <c r="J1980" s="3"/>
      <c r="K1980" s="5"/>
      <c r="L1980" s="6"/>
      <c r="M1980" s="6"/>
      <c r="N1980" s="232"/>
      <c r="O1980" s="285"/>
      <c r="P1980" s="6"/>
      <c r="Q1980" s="6"/>
      <c r="R1980" s="6"/>
      <c r="S1980" s="6"/>
      <c r="T1980" s="6"/>
      <c r="U1980" s="6"/>
      <c r="V1980" s="6"/>
      <c r="W1980" s="6"/>
      <c r="X1980" s="6"/>
      <c r="Y1980" s="6"/>
      <c r="Z1980" s="298"/>
      <c r="AA1980" s="6"/>
      <c r="AB1980" s="6"/>
      <c r="AC1980" s="6"/>
      <c r="AD1980" s="6"/>
      <c r="AE1980" s="6"/>
      <c r="AF1980" s="6"/>
      <c r="AG1980" s="6"/>
      <c r="AH1980" s="6"/>
      <c r="AI1980" s="6"/>
      <c r="AJ1980" s="6"/>
      <c r="AK1980" s="6"/>
      <c r="AL1980" s="6"/>
      <c r="AM1980" s="6"/>
      <c r="AN1980" s="298"/>
      <c r="AO1980" s="6"/>
      <c r="AP1980" s="3"/>
      <c r="AQ1980" s="3"/>
      <c r="AR1980" s="3"/>
      <c r="AS1980" s="3"/>
      <c r="AT1980" s="3"/>
      <c r="AU1980" s="3"/>
      <c r="AV1980" s="3"/>
      <c r="AW1980" s="3"/>
      <c r="AX1980" s="3"/>
      <c r="AY1980" s="3"/>
      <c r="AZ1980" s="3"/>
      <c r="BA1980" s="3"/>
      <c r="BB1980" s="3"/>
      <c r="BC1980" s="3"/>
      <c r="BD1980" s="3"/>
      <c r="BE1980" s="3"/>
      <c r="BF1980" s="3"/>
      <c r="BG1980" s="3"/>
      <c r="BH1980" s="3"/>
      <c r="BI1980" s="3"/>
    </row>
    <row r="1981" ht="12.75" customHeight="1">
      <c r="A1981" s="294"/>
      <c r="B1981" s="294"/>
      <c r="C1981" s="3"/>
      <c r="D1981" s="3"/>
      <c r="E1981" s="3"/>
      <c r="F1981" s="3"/>
      <c r="G1981" s="3"/>
      <c r="H1981" s="193"/>
      <c r="I1981" s="163"/>
      <c r="J1981" s="3"/>
      <c r="K1981" s="5"/>
      <c r="L1981" s="6"/>
      <c r="M1981" s="6"/>
      <c r="N1981" s="232"/>
      <c r="O1981" s="285"/>
      <c r="P1981" s="6"/>
      <c r="Q1981" s="6"/>
      <c r="R1981" s="6"/>
      <c r="S1981" s="6"/>
      <c r="T1981" s="6"/>
      <c r="U1981" s="6"/>
      <c r="V1981" s="6"/>
      <c r="W1981" s="6"/>
      <c r="X1981" s="6"/>
      <c r="Y1981" s="6"/>
      <c r="Z1981" s="298"/>
      <c r="AA1981" s="6"/>
      <c r="AB1981" s="6"/>
      <c r="AC1981" s="6"/>
      <c r="AD1981" s="6"/>
      <c r="AE1981" s="6"/>
      <c r="AF1981" s="6"/>
      <c r="AG1981" s="6"/>
      <c r="AH1981" s="6"/>
      <c r="AI1981" s="6"/>
      <c r="AJ1981" s="6"/>
      <c r="AK1981" s="6"/>
      <c r="AL1981" s="6"/>
      <c r="AM1981" s="6"/>
      <c r="AN1981" s="298"/>
      <c r="AO1981" s="6"/>
      <c r="AP1981" s="3"/>
      <c r="AQ1981" s="3"/>
      <c r="AR1981" s="3"/>
      <c r="AS1981" s="3"/>
      <c r="AT1981" s="3"/>
      <c r="AU1981" s="3"/>
      <c r="AV1981" s="3"/>
      <c r="AW1981" s="3"/>
      <c r="AX1981" s="3"/>
      <c r="AY1981" s="3"/>
      <c r="AZ1981" s="3"/>
      <c r="BA1981" s="3"/>
      <c r="BB1981" s="3"/>
      <c r="BC1981" s="3"/>
      <c r="BD1981" s="3"/>
      <c r="BE1981" s="3"/>
      <c r="BF1981" s="3"/>
      <c r="BG1981" s="3"/>
      <c r="BH1981" s="3"/>
      <c r="BI1981" s="3"/>
    </row>
    <row r="1982" ht="12.75" customHeight="1">
      <c r="A1982" s="294"/>
      <c r="B1982" s="294"/>
      <c r="C1982" s="3"/>
      <c r="D1982" s="3"/>
      <c r="E1982" s="3"/>
      <c r="F1982" s="3"/>
      <c r="G1982" s="3"/>
      <c r="H1982" s="193"/>
      <c r="I1982" s="163"/>
      <c r="J1982" s="3"/>
      <c r="K1982" s="5"/>
      <c r="L1982" s="6"/>
      <c r="M1982" s="6"/>
      <c r="N1982" s="232"/>
      <c r="O1982" s="285"/>
      <c r="P1982" s="6"/>
      <c r="Q1982" s="6"/>
      <c r="R1982" s="6"/>
      <c r="S1982" s="6"/>
      <c r="T1982" s="6"/>
      <c r="U1982" s="6"/>
      <c r="V1982" s="6"/>
      <c r="W1982" s="6"/>
      <c r="X1982" s="6"/>
      <c r="Y1982" s="6"/>
      <c r="Z1982" s="298"/>
      <c r="AA1982" s="6"/>
      <c r="AB1982" s="6"/>
      <c r="AC1982" s="6"/>
      <c r="AD1982" s="6"/>
      <c r="AE1982" s="6"/>
      <c r="AF1982" s="6"/>
      <c r="AG1982" s="6"/>
      <c r="AH1982" s="6"/>
      <c r="AI1982" s="6"/>
      <c r="AJ1982" s="6"/>
      <c r="AK1982" s="6"/>
      <c r="AL1982" s="6"/>
      <c r="AM1982" s="6"/>
      <c r="AN1982" s="298"/>
      <c r="AO1982" s="6"/>
      <c r="AP1982" s="3"/>
      <c r="AQ1982" s="3"/>
      <c r="AR1982" s="3"/>
      <c r="AS1982" s="3"/>
      <c r="AT1982" s="3"/>
      <c r="AU1982" s="3"/>
      <c r="AV1982" s="3"/>
      <c r="AW1982" s="3"/>
      <c r="AX1982" s="3"/>
      <c r="AY1982" s="3"/>
      <c r="AZ1982" s="3"/>
      <c r="BA1982" s="3"/>
      <c r="BB1982" s="3"/>
      <c r="BC1982" s="3"/>
      <c r="BD1982" s="3"/>
      <c r="BE1982" s="3"/>
      <c r="BF1982" s="3"/>
      <c r="BG1982" s="3"/>
      <c r="BH1982" s="3"/>
      <c r="BI1982" s="3"/>
    </row>
    <row r="1983" ht="12.75" customHeight="1">
      <c r="A1983" s="294"/>
      <c r="B1983" s="294"/>
      <c r="C1983" s="3"/>
      <c r="D1983" s="3"/>
      <c r="E1983" s="3"/>
      <c r="F1983" s="3"/>
      <c r="G1983" s="3"/>
      <c r="H1983" s="193"/>
      <c r="I1983" s="163"/>
      <c r="J1983" s="3"/>
      <c r="K1983" s="5"/>
      <c r="L1983" s="6"/>
      <c r="M1983" s="6"/>
      <c r="N1983" s="232"/>
      <c r="O1983" s="285"/>
      <c r="P1983" s="6"/>
      <c r="Q1983" s="6"/>
      <c r="R1983" s="6"/>
      <c r="S1983" s="6"/>
      <c r="T1983" s="6"/>
      <c r="U1983" s="6"/>
      <c r="V1983" s="6"/>
      <c r="W1983" s="6"/>
      <c r="X1983" s="6"/>
      <c r="Y1983" s="6"/>
      <c r="Z1983" s="298"/>
      <c r="AA1983" s="6"/>
      <c r="AB1983" s="6"/>
      <c r="AC1983" s="6"/>
      <c r="AD1983" s="6"/>
      <c r="AE1983" s="6"/>
      <c r="AF1983" s="6"/>
      <c r="AG1983" s="6"/>
      <c r="AH1983" s="6"/>
      <c r="AI1983" s="6"/>
      <c r="AJ1983" s="6"/>
      <c r="AK1983" s="6"/>
      <c r="AL1983" s="6"/>
      <c r="AM1983" s="6"/>
      <c r="AN1983" s="298"/>
      <c r="AO1983" s="6"/>
      <c r="AP1983" s="3"/>
      <c r="AQ1983" s="3"/>
      <c r="AR1983" s="3"/>
      <c r="AS1983" s="3"/>
      <c r="AT1983" s="3"/>
      <c r="AU1983" s="3"/>
      <c r="AV1983" s="3"/>
      <c r="AW1983" s="3"/>
      <c r="AX1983" s="3"/>
      <c r="AY1983" s="3"/>
      <c r="AZ1983" s="3"/>
      <c r="BA1983" s="3"/>
      <c r="BB1983" s="3"/>
      <c r="BC1983" s="3"/>
      <c r="BD1983" s="3"/>
      <c r="BE1983" s="3"/>
      <c r="BF1983" s="3"/>
      <c r="BG1983" s="3"/>
      <c r="BH1983" s="3"/>
      <c r="BI1983" s="3"/>
    </row>
    <row r="1984" ht="12.75" customHeight="1">
      <c r="A1984" s="294"/>
      <c r="B1984" s="294"/>
      <c r="C1984" s="3"/>
      <c r="D1984" s="3"/>
      <c r="E1984" s="3"/>
      <c r="F1984" s="3"/>
      <c r="G1984" s="3"/>
      <c r="H1984" s="193"/>
      <c r="I1984" s="163"/>
      <c r="J1984" s="3"/>
      <c r="K1984" s="5"/>
      <c r="L1984" s="6"/>
      <c r="M1984" s="6"/>
      <c r="N1984" s="232"/>
      <c r="O1984" s="285"/>
      <c r="P1984" s="6"/>
      <c r="Q1984" s="6"/>
      <c r="R1984" s="6"/>
      <c r="S1984" s="6"/>
      <c r="T1984" s="6"/>
      <c r="U1984" s="6"/>
      <c r="V1984" s="6"/>
      <c r="W1984" s="6"/>
      <c r="X1984" s="6"/>
      <c r="Y1984" s="6"/>
      <c r="Z1984" s="298"/>
      <c r="AA1984" s="6"/>
      <c r="AB1984" s="6"/>
      <c r="AC1984" s="6"/>
      <c r="AD1984" s="6"/>
      <c r="AE1984" s="6"/>
      <c r="AF1984" s="6"/>
      <c r="AG1984" s="6"/>
      <c r="AH1984" s="6"/>
      <c r="AI1984" s="6"/>
      <c r="AJ1984" s="6"/>
      <c r="AK1984" s="6"/>
      <c r="AL1984" s="6"/>
      <c r="AM1984" s="6"/>
      <c r="AN1984" s="298"/>
      <c r="AO1984" s="6"/>
      <c r="AP1984" s="3"/>
      <c r="AQ1984" s="3"/>
      <c r="AR1984" s="3"/>
      <c r="AS1984" s="3"/>
      <c r="AT1984" s="3"/>
      <c r="AU1984" s="3"/>
      <c r="AV1984" s="3"/>
      <c r="AW1984" s="3"/>
      <c r="AX1984" s="3"/>
      <c r="AY1984" s="3"/>
      <c r="AZ1984" s="3"/>
      <c r="BA1984" s="3"/>
      <c r="BB1984" s="3"/>
      <c r="BC1984" s="3"/>
      <c r="BD1984" s="3"/>
      <c r="BE1984" s="3"/>
      <c r="BF1984" s="3"/>
      <c r="BG1984" s="3"/>
      <c r="BH1984" s="3"/>
      <c r="BI1984" s="3"/>
    </row>
    <row r="1985" ht="12.75" customHeight="1">
      <c r="A1985" s="294"/>
      <c r="B1985" s="294"/>
      <c r="C1985" s="3"/>
      <c r="D1985" s="3"/>
      <c r="E1985" s="3"/>
      <c r="F1985" s="3"/>
      <c r="G1985" s="3"/>
      <c r="H1985" s="193"/>
      <c r="I1985" s="163"/>
      <c r="J1985" s="3"/>
      <c r="K1985" s="5"/>
      <c r="L1985" s="6"/>
      <c r="M1985" s="6"/>
      <c r="N1985" s="232"/>
      <c r="O1985" s="285"/>
      <c r="P1985" s="6"/>
      <c r="Q1985" s="6"/>
      <c r="R1985" s="6"/>
      <c r="S1985" s="6"/>
      <c r="T1985" s="6"/>
      <c r="U1985" s="6"/>
      <c r="V1985" s="6"/>
      <c r="W1985" s="6"/>
      <c r="X1985" s="6"/>
      <c r="Y1985" s="6"/>
      <c r="Z1985" s="298"/>
      <c r="AA1985" s="6"/>
      <c r="AB1985" s="6"/>
      <c r="AC1985" s="6"/>
      <c r="AD1985" s="6"/>
      <c r="AE1985" s="6"/>
      <c r="AF1985" s="6"/>
      <c r="AG1985" s="6"/>
      <c r="AH1985" s="6"/>
      <c r="AI1985" s="6"/>
      <c r="AJ1985" s="6"/>
      <c r="AK1985" s="6"/>
      <c r="AL1985" s="6"/>
      <c r="AM1985" s="6"/>
      <c r="AN1985" s="298"/>
      <c r="AO1985" s="6"/>
      <c r="AP1985" s="3"/>
      <c r="AQ1985" s="3"/>
      <c r="AR1985" s="3"/>
      <c r="AS1985" s="3"/>
      <c r="AT1985" s="3"/>
      <c r="AU1985" s="3"/>
      <c r="AV1985" s="3"/>
      <c r="AW1985" s="3"/>
      <c r="AX1985" s="3"/>
      <c r="AY1985" s="3"/>
      <c r="AZ1985" s="3"/>
      <c r="BA1985" s="3"/>
      <c r="BB1985" s="3"/>
      <c r="BC1985" s="3"/>
      <c r="BD1985" s="3"/>
      <c r="BE1985" s="3"/>
      <c r="BF1985" s="3"/>
      <c r="BG1985" s="3"/>
      <c r="BH1985" s="3"/>
      <c r="BI1985" s="3"/>
    </row>
    <row r="1986" ht="12.75" customHeight="1">
      <c r="A1986" s="294"/>
      <c r="B1986" s="294"/>
      <c r="C1986" s="3"/>
      <c r="D1986" s="3"/>
      <c r="E1986" s="3"/>
      <c r="F1986" s="3"/>
      <c r="G1986" s="3"/>
      <c r="H1986" s="193"/>
      <c r="I1986" s="163"/>
      <c r="J1986" s="3"/>
      <c r="K1986" s="5"/>
      <c r="L1986" s="6"/>
      <c r="M1986" s="6"/>
      <c r="N1986" s="232"/>
      <c r="O1986" s="285"/>
      <c r="P1986" s="6"/>
      <c r="Q1986" s="6"/>
      <c r="R1986" s="6"/>
      <c r="S1986" s="6"/>
      <c r="T1986" s="6"/>
      <c r="U1986" s="6"/>
      <c r="V1986" s="6"/>
      <c r="W1986" s="6"/>
      <c r="X1986" s="6"/>
      <c r="Y1986" s="6"/>
      <c r="Z1986" s="298"/>
      <c r="AA1986" s="6"/>
      <c r="AB1986" s="6"/>
      <c r="AC1986" s="6"/>
      <c r="AD1986" s="6"/>
      <c r="AE1986" s="6"/>
      <c r="AF1986" s="6"/>
      <c r="AG1986" s="6"/>
      <c r="AH1986" s="6"/>
      <c r="AI1986" s="6"/>
      <c r="AJ1986" s="6"/>
      <c r="AK1986" s="6"/>
      <c r="AL1986" s="6"/>
      <c r="AM1986" s="6"/>
      <c r="AN1986" s="298"/>
      <c r="AO1986" s="6"/>
      <c r="AP1986" s="3"/>
      <c r="AQ1986" s="3"/>
      <c r="AR1986" s="3"/>
      <c r="AS1986" s="3"/>
      <c r="AT1986" s="3"/>
      <c r="AU1986" s="3"/>
      <c r="AV1986" s="3"/>
      <c r="AW1986" s="3"/>
      <c r="AX1986" s="3"/>
      <c r="AY1986" s="3"/>
      <c r="AZ1986" s="3"/>
      <c r="BA1986" s="3"/>
      <c r="BB1986" s="3"/>
      <c r="BC1986" s="3"/>
      <c r="BD1986" s="3"/>
      <c r="BE1986" s="3"/>
      <c r="BF1986" s="3"/>
      <c r="BG1986" s="3"/>
      <c r="BH1986" s="3"/>
      <c r="BI1986" s="3"/>
    </row>
    <row r="1987" ht="12.75" customHeight="1">
      <c r="A1987" s="294"/>
      <c r="B1987" s="294"/>
      <c r="C1987" s="3"/>
      <c r="D1987" s="3"/>
      <c r="E1987" s="3"/>
      <c r="F1987" s="3"/>
      <c r="G1987" s="3"/>
      <c r="H1987" s="193"/>
      <c r="I1987" s="163"/>
      <c r="J1987" s="3"/>
      <c r="K1987" s="5"/>
      <c r="L1987" s="6"/>
      <c r="M1987" s="6"/>
      <c r="N1987" s="232"/>
      <c r="O1987" s="285"/>
      <c r="P1987" s="6"/>
      <c r="Q1987" s="6"/>
      <c r="R1987" s="6"/>
      <c r="S1987" s="6"/>
      <c r="T1987" s="6"/>
      <c r="U1987" s="6"/>
      <c r="V1987" s="6"/>
      <c r="W1987" s="6"/>
      <c r="X1987" s="6"/>
      <c r="Y1987" s="6"/>
      <c r="Z1987" s="298"/>
      <c r="AA1987" s="6"/>
      <c r="AB1987" s="6"/>
      <c r="AC1987" s="6"/>
      <c r="AD1987" s="6"/>
      <c r="AE1987" s="6"/>
      <c r="AF1987" s="6"/>
      <c r="AG1987" s="6"/>
      <c r="AH1987" s="6"/>
      <c r="AI1987" s="6"/>
      <c r="AJ1987" s="6"/>
      <c r="AK1987" s="6"/>
      <c r="AL1987" s="6"/>
      <c r="AM1987" s="6"/>
      <c r="AN1987" s="298"/>
      <c r="AO1987" s="6"/>
      <c r="AP1987" s="3"/>
      <c r="AQ1987" s="3"/>
      <c r="AR1987" s="3"/>
      <c r="AS1987" s="3"/>
      <c r="AT1987" s="3"/>
      <c r="AU1987" s="3"/>
      <c r="AV1987" s="3"/>
      <c r="AW1987" s="3"/>
      <c r="AX1987" s="3"/>
      <c r="AY1987" s="3"/>
      <c r="AZ1987" s="3"/>
      <c r="BA1987" s="3"/>
      <c r="BB1987" s="3"/>
      <c r="BC1987" s="3"/>
      <c r="BD1987" s="3"/>
      <c r="BE1987" s="3"/>
      <c r="BF1987" s="3"/>
      <c r="BG1987" s="3"/>
      <c r="BH1987" s="3"/>
      <c r="BI1987" s="3"/>
    </row>
    <row r="1988" ht="12.75" customHeight="1">
      <c r="A1988" s="294"/>
      <c r="B1988" s="294"/>
      <c r="C1988" s="3"/>
      <c r="D1988" s="3"/>
      <c r="E1988" s="3"/>
      <c r="F1988" s="3"/>
      <c r="G1988" s="3"/>
      <c r="H1988" s="193"/>
      <c r="I1988" s="163"/>
      <c r="J1988" s="3"/>
      <c r="K1988" s="5"/>
      <c r="L1988" s="6"/>
      <c r="M1988" s="6"/>
      <c r="N1988" s="232"/>
      <c r="O1988" s="285"/>
      <c r="P1988" s="6"/>
      <c r="Q1988" s="6"/>
      <c r="R1988" s="6"/>
      <c r="S1988" s="6"/>
      <c r="T1988" s="6"/>
      <c r="U1988" s="6"/>
      <c r="V1988" s="6"/>
      <c r="W1988" s="6"/>
      <c r="X1988" s="6"/>
      <c r="Y1988" s="6"/>
      <c r="Z1988" s="298"/>
      <c r="AA1988" s="6"/>
      <c r="AB1988" s="6"/>
      <c r="AC1988" s="6"/>
      <c r="AD1988" s="6"/>
      <c r="AE1988" s="6"/>
      <c r="AF1988" s="6"/>
      <c r="AG1988" s="6"/>
      <c r="AH1988" s="6"/>
      <c r="AI1988" s="6"/>
      <c r="AJ1988" s="6"/>
      <c r="AK1988" s="6"/>
      <c r="AL1988" s="6"/>
      <c r="AM1988" s="6"/>
      <c r="AN1988" s="298"/>
      <c r="AO1988" s="6"/>
      <c r="AP1988" s="3"/>
      <c r="AQ1988" s="3"/>
      <c r="AR1988" s="3"/>
      <c r="AS1988" s="3"/>
      <c r="AT1988" s="3"/>
      <c r="AU1988" s="3"/>
      <c r="AV1988" s="3"/>
      <c r="AW1988" s="3"/>
      <c r="AX1988" s="3"/>
      <c r="AY1988" s="3"/>
      <c r="AZ1988" s="3"/>
      <c r="BA1988" s="3"/>
      <c r="BB1988" s="3"/>
      <c r="BC1988" s="3"/>
      <c r="BD1988" s="3"/>
      <c r="BE1988" s="3"/>
      <c r="BF1988" s="3"/>
      <c r="BG1988" s="3"/>
      <c r="BH1988" s="3"/>
      <c r="BI1988" s="3"/>
    </row>
    <row r="1989" ht="12.75" customHeight="1">
      <c r="A1989" s="294"/>
      <c r="B1989" s="294"/>
      <c r="C1989" s="3"/>
      <c r="D1989" s="3"/>
      <c r="E1989" s="3"/>
      <c r="F1989" s="3"/>
      <c r="G1989" s="3"/>
      <c r="H1989" s="193"/>
      <c r="I1989" s="163"/>
      <c r="J1989" s="3"/>
      <c r="K1989" s="5"/>
      <c r="L1989" s="6"/>
      <c r="M1989" s="6"/>
      <c r="N1989" s="232"/>
      <c r="O1989" s="285"/>
      <c r="P1989" s="6"/>
      <c r="Q1989" s="6"/>
      <c r="R1989" s="6"/>
      <c r="S1989" s="6"/>
      <c r="T1989" s="6"/>
      <c r="U1989" s="6"/>
      <c r="V1989" s="6"/>
      <c r="W1989" s="6"/>
      <c r="X1989" s="6"/>
      <c r="Y1989" s="6"/>
      <c r="Z1989" s="298"/>
      <c r="AA1989" s="6"/>
      <c r="AB1989" s="6"/>
      <c r="AC1989" s="6"/>
      <c r="AD1989" s="6"/>
      <c r="AE1989" s="6"/>
      <c r="AF1989" s="6"/>
      <c r="AG1989" s="6"/>
      <c r="AH1989" s="6"/>
      <c r="AI1989" s="6"/>
      <c r="AJ1989" s="6"/>
      <c r="AK1989" s="6"/>
      <c r="AL1989" s="6"/>
      <c r="AM1989" s="6"/>
      <c r="AN1989" s="298"/>
      <c r="AO1989" s="6"/>
      <c r="AP1989" s="3"/>
      <c r="AQ1989" s="3"/>
      <c r="AR1989" s="3"/>
      <c r="AS1989" s="3"/>
      <c r="AT1989" s="3"/>
      <c r="AU1989" s="3"/>
      <c r="AV1989" s="3"/>
      <c r="AW1989" s="3"/>
      <c r="AX1989" s="3"/>
      <c r="AY1989" s="3"/>
      <c r="AZ1989" s="3"/>
      <c r="BA1989" s="3"/>
      <c r="BB1989" s="3"/>
      <c r="BC1989" s="3"/>
      <c r="BD1989" s="3"/>
      <c r="BE1989" s="3"/>
      <c r="BF1989" s="3"/>
      <c r="BG1989" s="3"/>
      <c r="BH1989" s="3"/>
      <c r="BI1989" s="3"/>
    </row>
    <row r="1990" ht="12.75" customHeight="1">
      <c r="A1990" s="294"/>
      <c r="B1990" s="294"/>
      <c r="C1990" s="3"/>
      <c r="D1990" s="3"/>
      <c r="E1990" s="3"/>
      <c r="F1990" s="3"/>
      <c r="G1990" s="3"/>
      <c r="H1990" s="193"/>
      <c r="I1990" s="163"/>
      <c r="J1990" s="3"/>
      <c r="K1990" s="5"/>
      <c r="L1990" s="6"/>
      <c r="M1990" s="6"/>
      <c r="N1990" s="232"/>
      <c r="O1990" s="285"/>
      <c r="P1990" s="6"/>
      <c r="Q1990" s="6"/>
      <c r="R1990" s="6"/>
      <c r="S1990" s="6"/>
      <c r="T1990" s="6"/>
      <c r="U1990" s="6"/>
      <c r="V1990" s="6"/>
      <c r="W1990" s="6"/>
      <c r="X1990" s="6"/>
      <c r="Y1990" s="6"/>
      <c r="Z1990" s="298"/>
      <c r="AA1990" s="6"/>
      <c r="AB1990" s="6"/>
      <c r="AC1990" s="6"/>
      <c r="AD1990" s="6"/>
      <c r="AE1990" s="6"/>
      <c r="AF1990" s="6"/>
      <c r="AG1990" s="6"/>
      <c r="AH1990" s="6"/>
      <c r="AI1990" s="6"/>
      <c r="AJ1990" s="6"/>
      <c r="AK1990" s="6"/>
      <c r="AL1990" s="6"/>
      <c r="AM1990" s="6"/>
      <c r="AN1990" s="298"/>
      <c r="AO1990" s="6"/>
      <c r="AP1990" s="3"/>
      <c r="AQ1990" s="3"/>
      <c r="AR1990" s="3"/>
      <c r="AS1990" s="3"/>
      <c r="AT1990" s="3"/>
      <c r="AU1990" s="3"/>
      <c r="AV1990" s="3"/>
      <c r="AW1990" s="3"/>
      <c r="AX1990" s="3"/>
      <c r="AY1990" s="3"/>
      <c r="AZ1990" s="3"/>
      <c r="BA1990" s="3"/>
      <c r="BB1990" s="3"/>
      <c r="BC1990" s="3"/>
      <c r="BD1990" s="3"/>
      <c r="BE1990" s="3"/>
      <c r="BF1990" s="3"/>
      <c r="BG1990" s="3"/>
      <c r="BH1990" s="3"/>
      <c r="BI1990" s="3"/>
    </row>
    <row r="1991" ht="12.75" customHeight="1">
      <c r="A1991" s="294"/>
      <c r="B1991" s="294"/>
      <c r="C1991" s="3"/>
      <c r="D1991" s="3"/>
      <c r="E1991" s="3"/>
      <c r="F1991" s="3"/>
      <c r="G1991" s="3"/>
      <c r="H1991" s="193"/>
      <c r="I1991" s="163"/>
      <c r="J1991" s="3"/>
      <c r="K1991" s="5"/>
      <c r="L1991" s="6"/>
      <c r="M1991" s="6"/>
      <c r="N1991" s="232"/>
      <c r="O1991" s="285"/>
      <c r="P1991" s="6"/>
      <c r="Q1991" s="6"/>
      <c r="R1991" s="6"/>
      <c r="S1991" s="6"/>
      <c r="T1991" s="6"/>
      <c r="U1991" s="6"/>
      <c r="V1991" s="6"/>
      <c r="W1991" s="6"/>
      <c r="X1991" s="6"/>
      <c r="Y1991" s="6"/>
      <c r="Z1991" s="298"/>
      <c r="AA1991" s="6"/>
      <c r="AB1991" s="6"/>
      <c r="AC1991" s="6"/>
      <c r="AD1991" s="6"/>
      <c r="AE1991" s="6"/>
      <c r="AF1991" s="6"/>
      <c r="AG1991" s="6"/>
      <c r="AH1991" s="6"/>
      <c r="AI1991" s="6"/>
      <c r="AJ1991" s="6"/>
      <c r="AK1991" s="6"/>
      <c r="AL1991" s="6"/>
      <c r="AM1991" s="6"/>
      <c r="AN1991" s="298"/>
      <c r="AO1991" s="6"/>
      <c r="AP1991" s="3"/>
      <c r="AQ1991" s="3"/>
      <c r="AR1991" s="3"/>
      <c r="AS1991" s="3"/>
      <c r="AT1991" s="3"/>
      <c r="AU1991" s="3"/>
      <c r="AV1991" s="3"/>
      <c r="AW1991" s="3"/>
      <c r="AX1991" s="3"/>
      <c r="AY1991" s="3"/>
      <c r="AZ1991" s="3"/>
      <c r="BA1991" s="3"/>
      <c r="BB1991" s="3"/>
      <c r="BC1991" s="3"/>
      <c r="BD1991" s="3"/>
      <c r="BE1991" s="3"/>
      <c r="BF1991" s="3"/>
      <c r="BG1991" s="3"/>
      <c r="BH1991" s="3"/>
      <c r="BI1991" s="3"/>
    </row>
    <row r="1992" ht="12.75" customHeight="1">
      <c r="A1992" s="294"/>
      <c r="B1992" s="294"/>
      <c r="C1992" s="3"/>
      <c r="D1992" s="3"/>
      <c r="E1992" s="3"/>
      <c r="F1992" s="3"/>
      <c r="G1992" s="3"/>
      <c r="H1992" s="193"/>
      <c r="I1992" s="163"/>
      <c r="J1992" s="3"/>
      <c r="K1992" s="5"/>
      <c r="L1992" s="6"/>
      <c r="M1992" s="6"/>
      <c r="N1992" s="232"/>
      <c r="O1992" s="285"/>
      <c r="P1992" s="6"/>
      <c r="Q1992" s="6"/>
      <c r="R1992" s="6"/>
      <c r="S1992" s="6"/>
      <c r="T1992" s="6"/>
      <c r="U1992" s="6"/>
      <c r="V1992" s="6"/>
      <c r="W1992" s="6"/>
      <c r="X1992" s="6"/>
      <c r="Y1992" s="6"/>
      <c r="Z1992" s="298"/>
      <c r="AA1992" s="6"/>
      <c r="AB1992" s="6"/>
      <c r="AC1992" s="6"/>
      <c r="AD1992" s="6"/>
      <c r="AE1992" s="6"/>
      <c r="AF1992" s="6"/>
      <c r="AG1992" s="6"/>
      <c r="AH1992" s="6"/>
      <c r="AI1992" s="6"/>
      <c r="AJ1992" s="6"/>
      <c r="AK1992" s="6"/>
      <c r="AL1992" s="6"/>
      <c r="AM1992" s="6"/>
      <c r="AN1992" s="298"/>
      <c r="AO1992" s="6"/>
      <c r="AP1992" s="3"/>
      <c r="AQ1992" s="3"/>
      <c r="AR1992" s="3"/>
      <c r="AS1992" s="3"/>
      <c r="AT1992" s="3"/>
      <c r="AU1992" s="3"/>
      <c r="AV1992" s="3"/>
      <c r="AW1992" s="3"/>
      <c r="AX1992" s="3"/>
      <c r="AY1992" s="3"/>
      <c r="AZ1992" s="3"/>
      <c r="BA1992" s="3"/>
      <c r="BB1992" s="3"/>
      <c r="BC1992" s="3"/>
      <c r="BD1992" s="3"/>
      <c r="BE1992" s="3"/>
      <c r="BF1992" s="3"/>
      <c r="BG1992" s="3"/>
      <c r="BH1992" s="3"/>
      <c r="BI1992" s="3"/>
    </row>
    <row r="1993" ht="12.75" customHeight="1">
      <c r="A1993" s="294"/>
      <c r="B1993" s="294"/>
      <c r="C1993" s="3"/>
      <c r="D1993" s="3"/>
      <c r="E1993" s="3"/>
      <c r="F1993" s="3"/>
      <c r="G1993" s="3"/>
      <c r="H1993" s="193"/>
      <c r="I1993" s="163"/>
      <c r="J1993" s="3"/>
      <c r="K1993" s="5"/>
      <c r="L1993" s="6"/>
      <c r="M1993" s="6"/>
      <c r="N1993" s="232"/>
      <c r="O1993" s="285"/>
      <c r="P1993" s="6"/>
      <c r="Q1993" s="6"/>
      <c r="R1993" s="6"/>
      <c r="S1993" s="6"/>
      <c r="T1993" s="6"/>
      <c r="U1993" s="6"/>
      <c r="V1993" s="6"/>
      <c r="W1993" s="6"/>
      <c r="X1993" s="6"/>
      <c r="Y1993" s="6"/>
      <c r="Z1993" s="298"/>
      <c r="AA1993" s="6"/>
      <c r="AB1993" s="6"/>
      <c r="AC1993" s="6"/>
      <c r="AD1993" s="6"/>
      <c r="AE1993" s="6"/>
      <c r="AF1993" s="6"/>
      <c r="AG1993" s="6"/>
      <c r="AH1993" s="6"/>
      <c r="AI1993" s="6"/>
      <c r="AJ1993" s="6"/>
      <c r="AK1993" s="6"/>
      <c r="AL1993" s="6"/>
      <c r="AM1993" s="6"/>
      <c r="AN1993" s="298"/>
      <c r="AO1993" s="6"/>
      <c r="AP1993" s="3"/>
      <c r="AQ1993" s="3"/>
      <c r="AR1993" s="3"/>
      <c r="AS1993" s="3"/>
      <c r="AT1993" s="3"/>
      <c r="AU1993" s="3"/>
      <c r="AV1993" s="3"/>
      <c r="AW1993" s="3"/>
      <c r="AX1993" s="3"/>
      <c r="AY1993" s="3"/>
      <c r="AZ1993" s="3"/>
      <c r="BA1993" s="3"/>
      <c r="BB1993" s="3"/>
      <c r="BC1993" s="3"/>
      <c r="BD1993" s="3"/>
      <c r="BE1993" s="3"/>
      <c r="BF1993" s="3"/>
      <c r="BG1993" s="3"/>
      <c r="BH1993" s="3"/>
      <c r="BI1993" s="3"/>
    </row>
    <row r="1994" ht="12.75" customHeight="1">
      <c r="A1994" s="294"/>
      <c r="B1994" s="294"/>
      <c r="C1994" s="3"/>
      <c r="D1994" s="3"/>
      <c r="E1994" s="3"/>
      <c r="F1994" s="3"/>
      <c r="G1994" s="3"/>
      <c r="H1994" s="193"/>
      <c r="I1994" s="163"/>
      <c r="J1994" s="3"/>
      <c r="K1994" s="5"/>
      <c r="L1994" s="6"/>
      <c r="M1994" s="6"/>
      <c r="N1994" s="232"/>
      <c r="O1994" s="285"/>
      <c r="P1994" s="6"/>
      <c r="Q1994" s="6"/>
      <c r="R1994" s="6"/>
      <c r="S1994" s="6"/>
      <c r="T1994" s="6"/>
      <c r="U1994" s="6"/>
      <c r="V1994" s="6"/>
      <c r="W1994" s="6"/>
      <c r="X1994" s="6"/>
      <c r="Y1994" s="6"/>
      <c r="Z1994" s="298"/>
      <c r="AA1994" s="6"/>
      <c r="AB1994" s="6"/>
      <c r="AC1994" s="6"/>
      <c r="AD1994" s="6"/>
      <c r="AE1994" s="6"/>
      <c r="AF1994" s="6"/>
      <c r="AG1994" s="6"/>
      <c r="AH1994" s="6"/>
      <c r="AI1994" s="6"/>
      <c r="AJ1994" s="6"/>
      <c r="AK1994" s="6"/>
      <c r="AL1994" s="6"/>
      <c r="AM1994" s="6"/>
      <c r="AN1994" s="298"/>
      <c r="AO1994" s="6"/>
      <c r="AP1994" s="3"/>
      <c r="AQ1994" s="3"/>
      <c r="AR1994" s="3"/>
      <c r="AS1994" s="3"/>
      <c r="AT1994" s="3"/>
      <c r="AU1994" s="3"/>
      <c r="AV1994" s="3"/>
      <c r="AW1994" s="3"/>
      <c r="AX1994" s="3"/>
      <c r="AY1994" s="3"/>
      <c r="AZ1994" s="3"/>
      <c r="BA1994" s="3"/>
      <c r="BB1994" s="3"/>
      <c r="BC1994" s="3"/>
      <c r="BD1994" s="3"/>
      <c r="BE1994" s="3"/>
      <c r="BF1994" s="3"/>
      <c r="BG1994" s="3"/>
      <c r="BH1994" s="3"/>
      <c r="BI1994" s="3"/>
    </row>
    <row r="1995" ht="12.75" customHeight="1">
      <c r="A1995" s="294"/>
      <c r="B1995" s="294"/>
      <c r="C1995" s="3"/>
      <c r="D1995" s="3"/>
      <c r="E1995" s="3"/>
      <c r="F1995" s="3"/>
      <c r="G1995" s="3"/>
      <c r="H1995" s="193"/>
      <c r="I1995" s="163"/>
      <c r="J1995" s="3"/>
      <c r="K1995" s="5"/>
      <c r="L1995" s="6"/>
      <c r="M1995" s="6"/>
      <c r="N1995" s="232"/>
      <c r="O1995" s="285"/>
      <c r="P1995" s="6"/>
      <c r="Q1995" s="6"/>
      <c r="R1995" s="6"/>
      <c r="S1995" s="6"/>
      <c r="T1995" s="6"/>
      <c r="U1995" s="6"/>
      <c r="V1995" s="6"/>
      <c r="W1995" s="6"/>
      <c r="X1995" s="6"/>
      <c r="Y1995" s="6"/>
      <c r="Z1995" s="298"/>
      <c r="AA1995" s="6"/>
      <c r="AB1995" s="6"/>
      <c r="AC1995" s="6"/>
      <c r="AD1995" s="6"/>
      <c r="AE1995" s="6"/>
      <c r="AF1995" s="6"/>
      <c r="AG1995" s="6"/>
      <c r="AH1995" s="6"/>
      <c r="AI1995" s="6"/>
      <c r="AJ1995" s="6"/>
      <c r="AK1995" s="6"/>
      <c r="AL1995" s="6"/>
      <c r="AM1995" s="6"/>
      <c r="AN1995" s="298"/>
      <c r="AO1995" s="6"/>
      <c r="AP1995" s="3"/>
      <c r="AQ1995" s="3"/>
      <c r="AR1995" s="3"/>
      <c r="AS1995" s="3"/>
      <c r="AT1995" s="3"/>
      <c r="AU1995" s="3"/>
      <c r="AV1995" s="3"/>
      <c r="AW1995" s="3"/>
      <c r="AX1995" s="3"/>
      <c r="AY1995" s="3"/>
      <c r="AZ1995" s="3"/>
      <c r="BA1995" s="3"/>
      <c r="BB1995" s="3"/>
      <c r="BC1995" s="3"/>
      <c r="BD1995" s="3"/>
      <c r="BE1995" s="3"/>
      <c r="BF1995" s="3"/>
      <c r="BG1995" s="3"/>
      <c r="BH1995" s="3"/>
      <c r="BI1995" s="3"/>
    </row>
    <row r="1996" ht="12.75" customHeight="1">
      <c r="A1996" s="294"/>
      <c r="B1996" s="294"/>
      <c r="C1996" s="3"/>
      <c r="D1996" s="3"/>
      <c r="E1996" s="3"/>
      <c r="F1996" s="3"/>
      <c r="G1996" s="3"/>
      <c r="H1996" s="193"/>
      <c r="I1996" s="163"/>
      <c r="J1996" s="3"/>
      <c r="K1996" s="5"/>
      <c r="L1996" s="6"/>
      <c r="M1996" s="6"/>
      <c r="N1996" s="232"/>
      <c r="O1996" s="285"/>
      <c r="P1996" s="6"/>
      <c r="Q1996" s="6"/>
      <c r="R1996" s="6"/>
      <c r="S1996" s="6"/>
      <c r="T1996" s="6"/>
      <c r="U1996" s="6"/>
      <c r="V1996" s="6"/>
      <c r="W1996" s="6"/>
      <c r="X1996" s="6"/>
      <c r="Y1996" s="6"/>
      <c r="Z1996" s="298"/>
      <c r="AA1996" s="6"/>
      <c r="AB1996" s="6"/>
      <c r="AC1996" s="6"/>
      <c r="AD1996" s="6"/>
      <c r="AE1996" s="6"/>
      <c r="AF1996" s="6"/>
      <c r="AG1996" s="6"/>
      <c r="AH1996" s="6"/>
      <c r="AI1996" s="6"/>
      <c r="AJ1996" s="6"/>
      <c r="AK1996" s="6"/>
      <c r="AL1996" s="6"/>
      <c r="AM1996" s="6"/>
      <c r="AN1996" s="298"/>
      <c r="AO1996" s="6"/>
      <c r="AP1996" s="3"/>
      <c r="AQ1996" s="3"/>
      <c r="AR1996" s="3"/>
      <c r="AS1996" s="3"/>
      <c r="AT1996" s="3"/>
      <c r="AU1996" s="3"/>
      <c r="AV1996" s="3"/>
      <c r="AW1996" s="3"/>
      <c r="AX1996" s="3"/>
      <c r="AY1996" s="3"/>
      <c r="AZ1996" s="3"/>
      <c r="BA1996" s="3"/>
      <c r="BB1996" s="3"/>
      <c r="BC1996" s="3"/>
      <c r="BD1996" s="3"/>
      <c r="BE1996" s="3"/>
      <c r="BF1996" s="3"/>
      <c r="BG1996" s="3"/>
      <c r="BH1996" s="3"/>
      <c r="BI1996" s="3"/>
    </row>
    <row r="1997" ht="12.75" customHeight="1">
      <c r="A1997" s="294"/>
      <c r="B1997" s="294"/>
      <c r="C1997" s="3"/>
      <c r="D1997" s="3"/>
      <c r="E1997" s="3"/>
      <c r="F1997" s="3"/>
      <c r="G1997" s="3"/>
      <c r="H1997" s="193"/>
      <c r="I1997" s="163"/>
      <c r="J1997" s="3"/>
      <c r="K1997" s="5"/>
      <c r="L1997" s="6"/>
      <c r="M1997" s="6"/>
      <c r="N1997" s="232"/>
      <c r="O1997" s="285"/>
      <c r="P1997" s="6"/>
      <c r="Q1997" s="6"/>
      <c r="R1997" s="6"/>
      <c r="S1997" s="6"/>
      <c r="T1997" s="6"/>
      <c r="U1997" s="6"/>
      <c r="V1997" s="6"/>
      <c r="W1997" s="6"/>
      <c r="X1997" s="6"/>
      <c r="Y1997" s="6"/>
      <c r="Z1997" s="298"/>
      <c r="AA1997" s="6"/>
      <c r="AB1997" s="6"/>
      <c r="AC1997" s="6"/>
      <c r="AD1997" s="6"/>
      <c r="AE1997" s="6"/>
      <c r="AF1997" s="6"/>
      <c r="AG1997" s="6"/>
      <c r="AH1997" s="6"/>
      <c r="AI1997" s="6"/>
      <c r="AJ1997" s="6"/>
      <c r="AK1997" s="6"/>
      <c r="AL1997" s="6"/>
      <c r="AM1997" s="6"/>
      <c r="AN1997" s="298"/>
      <c r="AO1997" s="6"/>
      <c r="AP1997" s="3"/>
      <c r="AQ1997" s="3"/>
      <c r="AR1997" s="3"/>
      <c r="AS1997" s="3"/>
      <c r="AT1997" s="3"/>
      <c r="AU1997" s="3"/>
      <c r="AV1997" s="3"/>
      <c r="AW1997" s="3"/>
      <c r="AX1997" s="3"/>
      <c r="AY1997" s="3"/>
      <c r="AZ1997" s="3"/>
      <c r="BA1997" s="3"/>
      <c r="BB1997" s="3"/>
      <c r="BC1997" s="3"/>
      <c r="BD1997" s="3"/>
      <c r="BE1997" s="3"/>
      <c r="BF1997" s="3"/>
      <c r="BG1997" s="3"/>
      <c r="BH1997" s="3"/>
      <c r="BI1997" s="3"/>
    </row>
    <row r="1998" ht="12.75" customHeight="1">
      <c r="A1998" s="294"/>
      <c r="B1998" s="294"/>
      <c r="C1998" s="3"/>
      <c r="D1998" s="3"/>
      <c r="E1998" s="3"/>
      <c r="F1998" s="3"/>
      <c r="G1998" s="3"/>
      <c r="H1998" s="193"/>
      <c r="I1998" s="163"/>
      <c r="J1998" s="3"/>
      <c r="K1998" s="5"/>
      <c r="L1998" s="6"/>
      <c r="M1998" s="6"/>
      <c r="N1998" s="232"/>
      <c r="O1998" s="285"/>
      <c r="P1998" s="6"/>
      <c r="Q1998" s="6"/>
      <c r="R1998" s="6"/>
      <c r="S1998" s="6"/>
      <c r="T1998" s="6"/>
      <c r="U1998" s="6"/>
      <c r="V1998" s="6"/>
      <c r="W1998" s="6"/>
      <c r="X1998" s="6"/>
      <c r="Y1998" s="6"/>
      <c r="Z1998" s="298"/>
      <c r="AA1998" s="6"/>
      <c r="AB1998" s="6"/>
      <c r="AC1998" s="6"/>
      <c r="AD1998" s="6"/>
      <c r="AE1998" s="6"/>
      <c r="AF1998" s="6"/>
      <c r="AG1998" s="6"/>
      <c r="AH1998" s="6"/>
      <c r="AI1998" s="6"/>
      <c r="AJ1998" s="6"/>
      <c r="AK1998" s="6"/>
      <c r="AL1998" s="6"/>
      <c r="AM1998" s="6"/>
      <c r="AN1998" s="298"/>
      <c r="AO1998" s="6"/>
      <c r="AP1998" s="3"/>
      <c r="AQ1998" s="3"/>
      <c r="AR1998" s="3"/>
      <c r="AS1998" s="3"/>
      <c r="AT1998" s="3"/>
      <c r="AU1998" s="3"/>
      <c r="AV1998" s="3"/>
      <c r="AW1998" s="3"/>
      <c r="AX1998" s="3"/>
      <c r="AY1998" s="3"/>
      <c r="AZ1998" s="3"/>
      <c r="BA1998" s="3"/>
      <c r="BB1998" s="3"/>
      <c r="BC1998" s="3"/>
      <c r="BD1998" s="3"/>
      <c r="BE1998" s="3"/>
      <c r="BF1998" s="3"/>
      <c r="BG1998" s="3"/>
      <c r="BH1998" s="3"/>
      <c r="BI1998" s="3"/>
    </row>
    <row r="1999" ht="12.75" customHeight="1">
      <c r="A1999" s="294"/>
      <c r="B1999" s="294"/>
      <c r="C1999" s="3"/>
      <c r="D1999" s="3"/>
      <c r="E1999" s="3"/>
      <c r="F1999" s="3"/>
      <c r="G1999" s="3"/>
      <c r="H1999" s="193"/>
      <c r="I1999" s="163"/>
      <c r="J1999" s="3"/>
      <c r="K1999" s="5"/>
      <c r="L1999" s="6"/>
      <c r="M1999" s="6"/>
      <c r="N1999" s="232"/>
      <c r="O1999" s="285"/>
      <c r="P1999" s="6"/>
      <c r="Q1999" s="6"/>
      <c r="R1999" s="6"/>
      <c r="S1999" s="6"/>
      <c r="T1999" s="6"/>
      <c r="U1999" s="6"/>
      <c r="V1999" s="6"/>
      <c r="W1999" s="6"/>
      <c r="X1999" s="6"/>
      <c r="Y1999" s="6"/>
      <c r="Z1999" s="298"/>
      <c r="AA1999" s="6"/>
      <c r="AB1999" s="6"/>
      <c r="AC1999" s="6"/>
      <c r="AD1999" s="6"/>
      <c r="AE1999" s="6"/>
      <c r="AF1999" s="6"/>
      <c r="AG1999" s="6"/>
      <c r="AH1999" s="6"/>
      <c r="AI1999" s="6"/>
      <c r="AJ1999" s="6"/>
      <c r="AK1999" s="6"/>
      <c r="AL1999" s="6"/>
      <c r="AM1999" s="6"/>
      <c r="AN1999" s="298"/>
      <c r="AO1999" s="6"/>
      <c r="AP1999" s="3"/>
      <c r="AQ1999" s="3"/>
      <c r="AR1999" s="3"/>
      <c r="AS1999" s="3"/>
      <c r="AT1999" s="3"/>
      <c r="AU1999" s="3"/>
      <c r="AV1999" s="3"/>
      <c r="AW1999" s="3"/>
      <c r="AX1999" s="3"/>
      <c r="AY1999" s="3"/>
      <c r="AZ1999" s="3"/>
      <c r="BA1999" s="3"/>
      <c r="BB1999" s="3"/>
      <c r="BC1999" s="3"/>
      <c r="BD1999" s="3"/>
      <c r="BE1999" s="3"/>
      <c r="BF1999" s="3"/>
      <c r="BG1999" s="3"/>
      <c r="BH1999" s="3"/>
      <c r="BI1999" s="3"/>
    </row>
    <row r="2000" ht="12.75" customHeight="1">
      <c r="A2000" s="294"/>
      <c r="B2000" s="294"/>
      <c r="C2000" s="3"/>
      <c r="D2000" s="3"/>
      <c r="E2000" s="3"/>
      <c r="F2000" s="3"/>
      <c r="G2000" s="3"/>
      <c r="H2000" s="193"/>
      <c r="I2000" s="163"/>
      <c r="J2000" s="3"/>
      <c r="K2000" s="5"/>
      <c r="L2000" s="6"/>
      <c r="M2000" s="6"/>
      <c r="N2000" s="232"/>
      <c r="O2000" s="285"/>
      <c r="P2000" s="6"/>
      <c r="Q2000" s="6"/>
      <c r="R2000" s="6"/>
      <c r="S2000" s="6"/>
      <c r="T2000" s="6"/>
      <c r="U2000" s="6"/>
      <c r="V2000" s="6"/>
      <c r="W2000" s="6"/>
      <c r="X2000" s="6"/>
      <c r="Y2000" s="6"/>
      <c r="Z2000" s="298"/>
      <c r="AA2000" s="6"/>
      <c r="AB2000" s="6"/>
      <c r="AC2000" s="6"/>
      <c r="AD2000" s="6"/>
      <c r="AE2000" s="6"/>
      <c r="AF2000" s="6"/>
      <c r="AG2000" s="6"/>
      <c r="AH2000" s="6"/>
      <c r="AI2000" s="6"/>
      <c r="AJ2000" s="6"/>
      <c r="AK2000" s="6"/>
      <c r="AL2000" s="6"/>
      <c r="AM2000" s="6"/>
      <c r="AN2000" s="298"/>
      <c r="AO2000" s="6"/>
      <c r="AP2000" s="3"/>
      <c r="AQ2000" s="3"/>
      <c r="AR2000" s="3"/>
      <c r="AS2000" s="3"/>
      <c r="AT2000" s="3"/>
      <c r="AU2000" s="3"/>
      <c r="AV2000" s="3"/>
      <c r="AW2000" s="3"/>
      <c r="AX2000" s="3"/>
      <c r="AY2000" s="3"/>
      <c r="AZ2000" s="3"/>
      <c r="BA2000" s="3"/>
      <c r="BB2000" s="3"/>
      <c r="BC2000" s="3"/>
      <c r="BD2000" s="3"/>
      <c r="BE2000" s="3"/>
      <c r="BF2000" s="3"/>
      <c r="BG2000" s="3"/>
      <c r="BH2000" s="3"/>
      <c r="BI2000" s="3"/>
    </row>
    <row r="2001" ht="12.75" customHeight="1">
      <c r="A2001" s="294"/>
      <c r="B2001" s="294"/>
      <c r="C2001" s="3"/>
      <c r="D2001" s="3"/>
      <c r="E2001" s="3"/>
      <c r="F2001" s="3"/>
      <c r="G2001" s="3"/>
      <c r="H2001" s="193"/>
      <c r="I2001" s="163"/>
      <c r="J2001" s="3"/>
      <c r="K2001" s="5"/>
      <c r="L2001" s="6"/>
      <c r="M2001" s="6"/>
      <c r="N2001" s="232"/>
      <c r="O2001" s="285"/>
      <c r="P2001" s="6"/>
      <c r="Q2001" s="6"/>
      <c r="R2001" s="6"/>
      <c r="S2001" s="6"/>
      <c r="T2001" s="6"/>
      <c r="U2001" s="6"/>
      <c r="V2001" s="6"/>
      <c r="W2001" s="6"/>
      <c r="X2001" s="6"/>
      <c r="Y2001" s="6"/>
      <c r="Z2001" s="298"/>
      <c r="AA2001" s="6"/>
      <c r="AB2001" s="6"/>
      <c r="AC2001" s="6"/>
      <c r="AD2001" s="6"/>
      <c r="AE2001" s="6"/>
      <c r="AF2001" s="6"/>
      <c r="AG2001" s="6"/>
      <c r="AH2001" s="6"/>
      <c r="AI2001" s="6"/>
      <c r="AJ2001" s="6"/>
      <c r="AK2001" s="6"/>
      <c r="AL2001" s="6"/>
      <c r="AM2001" s="6"/>
      <c r="AN2001" s="298"/>
      <c r="AO2001" s="6"/>
      <c r="AP2001" s="3"/>
      <c r="AQ2001" s="3"/>
      <c r="AR2001" s="3"/>
      <c r="AS2001" s="3"/>
      <c r="AT2001" s="3"/>
      <c r="AU2001" s="3"/>
      <c r="AV2001" s="3"/>
      <c r="AW2001" s="3"/>
      <c r="AX2001" s="3"/>
      <c r="AY2001" s="3"/>
      <c r="AZ2001" s="3"/>
      <c r="BA2001" s="3"/>
      <c r="BB2001" s="3"/>
      <c r="BC2001" s="3"/>
      <c r="BD2001" s="3"/>
      <c r="BE2001" s="3"/>
      <c r="BF2001" s="3"/>
      <c r="BG2001" s="3"/>
      <c r="BH2001" s="3"/>
      <c r="BI2001" s="3"/>
    </row>
    <row r="2002" ht="12.75" customHeight="1">
      <c r="A2002" s="294"/>
      <c r="B2002" s="294"/>
      <c r="C2002" s="3"/>
      <c r="D2002" s="3"/>
      <c r="E2002" s="3"/>
      <c r="F2002" s="3"/>
      <c r="G2002" s="3"/>
      <c r="H2002" s="193"/>
      <c r="I2002" s="163"/>
      <c r="J2002" s="3"/>
      <c r="K2002" s="5"/>
      <c r="L2002" s="6"/>
      <c r="M2002" s="6"/>
      <c r="N2002" s="232"/>
      <c r="O2002" s="285"/>
      <c r="P2002" s="6"/>
      <c r="Q2002" s="6"/>
      <c r="R2002" s="6"/>
      <c r="S2002" s="6"/>
      <c r="T2002" s="6"/>
      <c r="U2002" s="6"/>
      <c r="V2002" s="6"/>
      <c r="W2002" s="6"/>
      <c r="X2002" s="6"/>
      <c r="Y2002" s="6"/>
      <c r="Z2002" s="298"/>
      <c r="AA2002" s="6"/>
      <c r="AB2002" s="6"/>
      <c r="AC2002" s="6"/>
      <c r="AD2002" s="6"/>
      <c r="AE2002" s="6"/>
      <c r="AF2002" s="6"/>
      <c r="AG2002" s="6"/>
      <c r="AH2002" s="6"/>
      <c r="AI2002" s="6"/>
      <c r="AJ2002" s="6"/>
      <c r="AK2002" s="6"/>
      <c r="AL2002" s="6"/>
      <c r="AM2002" s="6"/>
      <c r="AN2002" s="298"/>
      <c r="AO2002" s="6"/>
      <c r="AP2002" s="3"/>
      <c r="AQ2002" s="3"/>
      <c r="AR2002" s="3"/>
      <c r="AS2002" s="3"/>
      <c r="AT2002" s="3"/>
      <c r="AU2002" s="3"/>
      <c r="AV2002" s="3"/>
      <c r="AW2002" s="3"/>
      <c r="AX2002" s="3"/>
      <c r="AY2002" s="3"/>
      <c r="AZ2002" s="3"/>
      <c r="BA2002" s="3"/>
      <c r="BB2002" s="3"/>
      <c r="BC2002" s="3"/>
      <c r="BD2002" s="3"/>
      <c r="BE2002" s="3"/>
      <c r="BF2002" s="3"/>
      <c r="BG2002" s="3"/>
      <c r="BH2002" s="3"/>
      <c r="BI2002" s="3"/>
    </row>
    <row r="2003" ht="12.75" customHeight="1">
      <c r="A2003" s="294"/>
      <c r="B2003" s="294"/>
      <c r="C2003" s="3"/>
      <c r="D2003" s="3"/>
      <c r="E2003" s="3"/>
      <c r="F2003" s="3"/>
      <c r="G2003" s="3"/>
      <c r="H2003" s="193"/>
      <c r="I2003" s="163"/>
      <c r="J2003" s="3"/>
      <c r="K2003" s="5"/>
      <c r="L2003" s="6"/>
      <c r="M2003" s="6"/>
      <c r="N2003" s="232"/>
      <c r="O2003" s="285"/>
      <c r="P2003" s="6"/>
      <c r="Q2003" s="6"/>
      <c r="R2003" s="6"/>
      <c r="S2003" s="6"/>
      <c r="T2003" s="6"/>
      <c r="U2003" s="6"/>
      <c r="V2003" s="6"/>
      <c r="W2003" s="6"/>
      <c r="X2003" s="6"/>
      <c r="Y2003" s="6"/>
      <c r="Z2003" s="298"/>
      <c r="AA2003" s="6"/>
      <c r="AB2003" s="6"/>
      <c r="AC2003" s="6"/>
      <c r="AD2003" s="6"/>
      <c r="AE2003" s="6"/>
      <c r="AF2003" s="6"/>
      <c r="AG2003" s="6"/>
      <c r="AH2003" s="6"/>
      <c r="AI2003" s="6"/>
      <c r="AJ2003" s="6"/>
      <c r="AK2003" s="6"/>
      <c r="AL2003" s="6"/>
      <c r="AM2003" s="6"/>
      <c r="AN2003" s="298"/>
      <c r="AO2003" s="6"/>
      <c r="AP2003" s="3"/>
      <c r="AQ2003" s="3"/>
      <c r="AR2003" s="3"/>
      <c r="AS2003" s="3"/>
      <c r="AT2003" s="3"/>
      <c r="AU2003" s="3"/>
      <c r="AV2003" s="3"/>
      <c r="AW2003" s="3"/>
      <c r="AX2003" s="3"/>
      <c r="AY2003" s="3"/>
      <c r="AZ2003" s="3"/>
      <c r="BA2003" s="3"/>
      <c r="BB2003" s="3"/>
      <c r="BC2003" s="3"/>
      <c r="BD2003" s="3"/>
      <c r="BE2003" s="3"/>
      <c r="BF2003" s="3"/>
      <c r="BG2003" s="3"/>
      <c r="BH2003" s="3"/>
      <c r="BI2003" s="3"/>
    </row>
    <row r="2004" ht="12.75" customHeight="1">
      <c r="A2004" s="294"/>
      <c r="B2004" s="294"/>
      <c r="C2004" s="3"/>
      <c r="D2004" s="3"/>
      <c r="E2004" s="3"/>
      <c r="F2004" s="3"/>
      <c r="G2004" s="3"/>
      <c r="H2004" s="193"/>
      <c r="I2004" s="163"/>
      <c r="J2004" s="3"/>
      <c r="K2004" s="5"/>
      <c r="L2004" s="6"/>
      <c r="M2004" s="6"/>
      <c r="N2004" s="232"/>
      <c r="O2004" s="285"/>
      <c r="P2004" s="6"/>
      <c r="Q2004" s="6"/>
      <c r="R2004" s="6"/>
      <c r="S2004" s="6"/>
      <c r="T2004" s="6"/>
      <c r="U2004" s="6"/>
      <c r="V2004" s="6"/>
      <c r="W2004" s="6"/>
      <c r="X2004" s="6"/>
      <c r="Y2004" s="6"/>
      <c r="Z2004" s="298"/>
      <c r="AA2004" s="6"/>
      <c r="AB2004" s="6"/>
      <c r="AC2004" s="6"/>
      <c r="AD2004" s="6"/>
      <c r="AE2004" s="6"/>
      <c r="AF2004" s="6"/>
      <c r="AG2004" s="6"/>
      <c r="AH2004" s="6"/>
      <c r="AI2004" s="6"/>
      <c r="AJ2004" s="6"/>
      <c r="AK2004" s="6"/>
      <c r="AL2004" s="6"/>
      <c r="AM2004" s="6"/>
      <c r="AN2004" s="298"/>
      <c r="AO2004" s="6"/>
      <c r="AP2004" s="3"/>
      <c r="AQ2004" s="3"/>
      <c r="AR2004" s="3"/>
      <c r="AS2004" s="3"/>
      <c r="AT2004" s="3"/>
      <c r="AU2004" s="3"/>
      <c r="AV2004" s="3"/>
      <c r="AW2004" s="3"/>
      <c r="AX2004" s="3"/>
      <c r="AY2004" s="3"/>
      <c r="AZ2004" s="3"/>
      <c r="BA2004" s="3"/>
      <c r="BB2004" s="3"/>
      <c r="BC2004" s="3"/>
      <c r="BD2004" s="3"/>
      <c r="BE2004" s="3"/>
      <c r="BF2004" s="3"/>
      <c r="BG2004" s="3"/>
      <c r="BH2004" s="3"/>
      <c r="BI2004" s="3"/>
    </row>
    <row r="2005" ht="12.75" customHeight="1">
      <c r="A2005" s="294"/>
      <c r="B2005" s="294"/>
      <c r="C2005" s="3"/>
      <c r="D2005" s="3"/>
      <c r="E2005" s="3"/>
      <c r="F2005" s="3"/>
      <c r="G2005" s="3"/>
      <c r="H2005" s="193"/>
      <c r="I2005" s="163"/>
      <c r="J2005" s="3"/>
      <c r="K2005" s="5"/>
      <c r="L2005" s="6"/>
      <c r="M2005" s="6"/>
      <c r="N2005" s="232"/>
      <c r="O2005" s="285"/>
      <c r="P2005" s="6"/>
      <c r="Q2005" s="6"/>
      <c r="R2005" s="6"/>
      <c r="S2005" s="6"/>
      <c r="T2005" s="6"/>
      <c r="U2005" s="6"/>
      <c r="V2005" s="6"/>
      <c r="W2005" s="6"/>
      <c r="X2005" s="6"/>
      <c r="Y2005" s="6"/>
      <c r="Z2005" s="298"/>
      <c r="AA2005" s="6"/>
      <c r="AB2005" s="6"/>
      <c r="AC2005" s="6"/>
      <c r="AD2005" s="6"/>
      <c r="AE2005" s="6"/>
      <c r="AF2005" s="6"/>
      <c r="AG2005" s="6"/>
      <c r="AH2005" s="6"/>
      <c r="AI2005" s="6"/>
      <c r="AJ2005" s="6"/>
      <c r="AK2005" s="6"/>
      <c r="AL2005" s="6"/>
      <c r="AM2005" s="6"/>
      <c r="AN2005" s="298"/>
      <c r="AO2005" s="6"/>
      <c r="AP2005" s="3"/>
      <c r="AQ2005" s="3"/>
      <c r="AR2005" s="3"/>
      <c r="AS2005" s="3"/>
      <c r="AT2005" s="3"/>
      <c r="AU2005" s="3"/>
      <c r="AV2005" s="3"/>
      <c r="AW2005" s="3"/>
      <c r="AX2005" s="3"/>
      <c r="AY2005" s="3"/>
      <c r="AZ2005" s="3"/>
      <c r="BA2005" s="3"/>
      <c r="BB2005" s="3"/>
      <c r="BC2005" s="3"/>
      <c r="BD2005" s="3"/>
      <c r="BE2005" s="3"/>
      <c r="BF2005" s="3"/>
      <c r="BG2005" s="3"/>
      <c r="BH2005" s="3"/>
      <c r="BI2005" s="3"/>
    </row>
    <row r="2006" ht="12.75" customHeight="1">
      <c r="A2006" s="294"/>
      <c r="B2006" s="294"/>
      <c r="C2006" s="3"/>
      <c r="D2006" s="3"/>
      <c r="E2006" s="3"/>
      <c r="F2006" s="3"/>
      <c r="G2006" s="3"/>
      <c r="H2006" s="193"/>
      <c r="I2006" s="163"/>
      <c r="J2006" s="3"/>
      <c r="K2006" s="5"/>
      <c r="L2006" s="6"/>
      <c r="M2006" s="6"/>
      <c r="N2006" s="232"/>
      <c r="O2006" s="285"/>
      <c r="P2006" s="6"/>
      <c r="Q2006" s="6"/>
      <c r="R2006" s="6"/>
      <c r="S2006" s="6"/>
      <c r="T2006" s="6"/>
      <c r="U2006" s="6"/>
      <c r="V2006" s="6"/>
      <c r="W2006" s="6"/>
      <c r="X2006" s="6"/>
      <c r="Y2006" s="6"/>
      <c r="Z2006" s="298"/>
      <c r="AA2006" s="6"/>
      <c r="AB2006" s="6"/>
      <c r="AC2006" s="6"/>
      <c r="AD2006" s="6"/>
      <c r="AE2006" s="6"/>
      <c r="AF2006" s="6"/>
      <c r="AG2006" s="6"/>
      <c r="AH2006" s="6"/>
      <c r="AI2006" s="6"/>
      <c r="AJ2006" s="6"/>
      <c r="AK2006" s="6"/>
      <c r="AL2006" s="6"/>
      <c r="AM2006" s="6"/>
      <c r="AN2006" s="298"/>
      <c r="AO2006" s="6"/>
      <c r="AP2006" s="3"/>
      <c r="AQ2006" s="3"/>
      <c r="AR2006" s="3"/>
      <c r="AS2006" s="3"/>
      <c r="AT2006" s="3"/>
      <c r="AU2006" s="3"/>
      <c r="AV2006" s="3"/>
      <c r="AW2006" s="3"/>
      <c r="AX2006" s="3"/>
      <c r="AY2006" s="3"/>
      <c r="AZ2006" s="3"/>
      <c r="BA2006" s="3"/>
      <c r="BB2006" s="3"/>
      <c r="BC2006" s="3"/>
      <c r="BD2006" s="3"/>
      <c r="BE2006" s="3"/>
      <c r="BF2006" s="3"/>
      <c r="BG2006" s="3"/>
      <c r="BH2006" s="3"/>
      <c r="BI2006" s="3"/>
    </row>
    <row r="2007" ht="12.75" customHeight="1">
      <c r="A2007" s="294"/>
      <c r="B2007" s="294"/>
      <c r="C2007" s="3"/>
      <c r="D2007" s="3"/>
      <c r="E2007" s="3"/>
      <c r="F2007" s="3"/>
      <c r="G2007" s="3"/>
      <c r="H2007" s="193"/>
      <c r="I2007" s="163"/>
      <c r="J2007" s="3"/>
      <c r="K2007" s="5"/>
      <c r="L2007" s="6"/>
      <c r="M2007" s="6"/>
      <c r="N2007" s="232"/>
      <c r="O2007" s="285"/>
      <c r="P2007" s="6"/>
      <c r="Q2007" s="6"/>
      <c r="R2007" s="6"/>
      <c r="S2007" s="6"/>
      <c r="T2007" s="6"/>
      <c r="U2007" s="6"/>
      <c r="V2007" s="6"/>
      <c r="W2007" s="6"/>
      <c r="X2007" s="6"/>
      <c r="Y2007" s="6"/>
      <c r="Z2007" s="298"/>
      <c r="AA2007" s="6"/>
      <c r="AB2007" s="6"/>
      <c r="AC2007" s="6"/>
      <c r="AD2007" s="6"/>
      <c r="AE2007" s="6"/>
      <c r="AF2007" s="6"/>
      <c r="AG2007" s="6"/>
      <c r="AH2007" s="6"/>
      <c r="AI2007" s="6"/>
      <c r="AJ2007" s="6"/>
      <c r="AK2007" s="6"/>
      <c r="AL2007" s="6"/>
      <c r="AM2007" s="6"/>
      <c r="AN2007" s="298"/>
      <c r="AO2007" s="6"/>
      <c r="AP2007" s="3"/>
      <c r="AQ2007" s="3"/>
      <c r="AR2007" s="3"/>
      <c r="AS2007" s="3"/>
      <c r="AT2007" s="3"/>
      <c r="AU2007" s="3"/>
      <c r="AV2007" s="3"/>
      <c r="AW2007" s="3"/>
      <c r="AX2007" s="3"/>
      <c r="AY2007" s="3"/>
      <c r="AZ2007" s="3"/>
      <c r="BA2007" s="3"/>
      <c r="BB2007" s="3"/>
      <c r="BC2007" s="3"/>
      <c r="BD2007" s="3"/>
      <c r="BE2007" s="3"/>
      <c r="BF2007" s="3"/>
      <c r="BG2007" s="3"/>
      <c r="BH2007" s="3"/>
      <c r="BI2007" s="3"/>
    </row>
    <row r="2008" ht="12.75" customHeight="1">
      <c r="A2008" s="294"/>
      <c r="B2008" s="294"/>
      <c r="C2008" s="3"/>
      <c r="D2008" s="3"/>
      <c r="E2008" s="3"/>
      <c r="F2008" s="3"/>
      <c r="G2008" s="3"/>
      <c r="H2008" s="193"/>
      <c r="I2008" s="163"/>
      <c r="J2008" s="3"/>
      <c r="K2008" s="5"/>
      <c r="L2008" s="6"/>
      <c r="M2008" s="6"/>
      <c r="N2008" s="232"/>
      <c r="O2008" s="285"/>
      <c r="P2008" s="6"/>
      <c r="Q2008" s="6"/>
      <c r="R2008" s="6"/>
      <c r="S2008" s="6"/>
      <c r="T2008" s="6"/>
      <c r="U2008" s="6"/>
      <c r="V2008" s="6"/>
      <c r="W2008" s="6"/>
      <c r="X2008" s="6"/>
      <c r="Y2008" s="6"/>
      <c r="Z2008" s="298"/>
      <c r="AA2008" s="6"/>
      <c r="AB2008" s="6"/>
      <c r="AC2008" s="6"/>
      <c r="AD2008" s="6"/>
      <c r="AE2008" s="6"/>
      <c r="AF2008" s="6"/>
      <c r="AG2008" s="6"/>
      <c r="AH2008" s="6"/>
      <c r="AI2008" s="6"/>
      <c r="AJ2008" s="6"/>
      <c r="AK2008" s="6"/>
      <c r="AL2008" s="6"/>
      <c r="AM2008" s="6"/>
      <c r="AN2008" s="298"/>
      <c r="AO2008" s="6"/>
      <c r="AP2008" s="3"/>
      <c r="AQ2008" s="3"/>
      <c r="AR2008" s="3"/>
      <c r="AS2008" s="3"/>
      <c r="AT2008" s="3"/>
      <c r="AU2008" s="3"/>
      <c r="AV2008" s="3"/>
      <c r="AW2008" s="3"/>
      <c r="AX2008" s="3"/>
      <c r="AY2008" s="3"/>
      <c r="AZ2008" s="3"/>
      <c r="BA2008" s="3"/>
      <c r="BB2008" s="3"/>
      <c r="BC2008" s="3"/>
      <c r="BD2008" s="3"/>
      <c r="BE2008" s="3"/>
      <c r="BF2008" s="3"/>
      <c r="BG2008" s="3"/>
      <c r="BH2008" s="3"/>
      <c r="BI2008" s="3"/>
    </row>
    <row r="2009" ht="12.75" customHeight="1">
      <c r="A2009" s="294"/>
      <c r="B2009" s="294"/>
      <c r="C2009" s="3"/>
      <c r="D2009" s="3"/>
      <c r="E2009" s="3"/>
      <c r="F2009" s="3"/>
      <c r="G2009" s="3"/>
      <c r="H2009" s="193"/>
      <c r="I2009" s="163"/>
      <c r="J2009" s="3"/>
      <c r="K2009" s="5"/>
      <c r="L2009" s="6"/>
      <c r="M2009" s="6"/>
      <c r="N2009" s="232"/>
      <c r="O2009" s="285"/>
      <c r="P2009" s="6"/>
      <c r="Q2009" s="6"/>
      <c r="R2009" s="6"/>
      <c r="S2009" s="6"/>
      <c r="T2009" s="6"/>
      <c r="U2009" s="6"/>
      <c r="V2009" s="6"/>
      <c r="W2009" s="6"/>
      <c r="X2009" s="6"/>
      <c r="Y2009" s="6"/>
      <c r="Z2009" s="298"/>
      <c r="AA2009" s="6"/>
      <c r="AB2009" s="6"/>
      <c r="AC2009" s="6"/>
      <c r="AD2009" s="6"/>
      <c r="AE2009" s="6"/>
      <c r="AF2009" s="6"/>
      <c r="AG2009" s="6"/>
      <c r="AH2009" s="6"/>
      <c r="AI2009" s="6"/>
      <c r="AJ2009" s="6"/>
      <c r="AK2009" s="6"/>
      <c r="AL2009" s="6"/>
      <c r="AM2009" s="6"/>
      <c r="AN2009" s="298"/>
      <c r="AO2009" s="6"/>
      <c r="AP2009" s="3"/>
      <c r="AQ2009" s="3"/>
      <c r="AR2009" s="3"/>
      <c r="AS2009" s="3"/>
      <c r="AT2009" s="3"/>
      <c r="AU2009" s="3"/>
      <c r="AV2009" s="3"/>
      <c r="AW2009" s="3"/>
      <c r="AX2009" s="3"/>
      <c r="AY2009" s="3"/>
      <c r="AZ2009" s="3"/>
      <c r="BA2009" s="3"/>
      <c r="BB2009" s="3"/>
      <c r="BC2009" s="3"/>
      <c r="BD2009" s="3"/>
      <c r="BE2009" s="3"/>
      <c r="BF2009" s="3"/>
      <c r="BG2009" s="3"/>
      <c r="BH2009" s="3"/>
      <c r="BI2009" s="3"/>
    </row>
    <row r="2010" ht="12.75" customHeight="1">
      <c r="A2010" s="294"/>
      <c r="B2010" s="294"/>
      <c r="C2010" s="3"/>
      <c r="D2010" s="3"/>
      <c r="E2010" s="3"/>
      <c r="F2010" s="3"/>
      <c r="G2010" s="3"/>
      <c r="H2010" s="193"/>
      <c r="I2010" s="163"/>
      <c r="J2010" s="3"/>
      <c r="K2010" s="5"/>
      <c r="L2010" s="6"/>
      <c r="M2010" s="6"/>
      <c r="N2010" s="232"/>
      <c r="O2010" s="285"/>
      <c r="P2010" s="6"/>
      <c r="Q2010" s="6"/>
      <c r="R2010" s="6"/>
      <c r="S2010" s="6"/>
      <c r="T2010" s="6"/>
      <c r="U2010" s="6"/>
      <c r="V2010" s="6"/>
      <c r="W2010" s="6"/>
      <c r="X2010" s="6"/>
      <c r="Y2010" s="6"/>
      <c r="Z2010" s="298"/>
      <c r="AA2010" s="6"/>
      <c r="AB2010" s="6"/>
      <c r="AC2010" s="6"/>
      <c r="AD2010" s="6"/>
      <c r="AE2010" s="6"/>
      <c r="AF2010" s="6"/>
      <c r="AG2010" s="6"/>
      <c r="AH2010" s="6"/>
      <c r="AI2010" s="6"/>
      <c r="AJ2010" s="6"/>
      <c r="AK2010" s="6"/>
      <c r="AL2010" s="6"/>
      <c r="AM2010" s="6"/>
      <c r="AN2010" s="298"/>
      <c r="AO2010" s="6"/>
      <c r="AP2010" s="3"/>
      <c r="AQ2010" s="3"/>
      <c r="AR2010" s="3"/>
      <c r="AS2010" s="3"/>
      <c r="AT2010" s="3"/>
      <c r="AU2010" s="3"/>
      <c r="AV2010" s="3"/>
      <c r="AW2010" s="3"/>
      <c r="AX2010" s="3"/>
      <c r="AY2010" s="3"/>
      <c r="AZ2010" s="3"/>
      <c r="BA2010" s="3"/>
      <c r="BB2010" s="3"/>
      <c r="BC2010" s="3"/>
      <c r="BD2010" s="3"/>
      <c r="BE2010" s="3"/>
      <c r="BF2010" s="3"/>
      <c r="BG2010" s="3"/>
      <c r="BH2010" s="3"/>
      <c r="BI2010" s="3"/>
    </row>
    <row r="2011" ht="12.75" customHeight="1">
      <c r="A2011" s="294"/>
      <c r="B2011" s="294"/>
      <c r="C2011" s="3"/>
      <c r="D2011" s="3"/>
      <c r="E2011" s="3"/>
      <c r="F2011" s="3"/>
      <c r="G2011" s="3"/>
      <c r="H2011" s="193"/>
      <c r="I2011" s="163"/>
      <c r="J2011" s="3"/>
      <c r="K2011" s="5"/>
      <c r="L2011" s="6"/>
      <c r="M2011" s="6"/>
      <c r="N2011" s="232"/>
      <c r="O2011" s="285"/>
      <c r="P2011" s="6"/>
      <c r="Q2011" s="6"/>
      <c r="R2011" s="6"/>
      <c r="S2011" s="6"/>
      <c r="T2011" s="6"/>
      <c r="U2011" s="6"/>
      <c r="V2011" s="6"/>
      <c r="W2011" s="6"/>
      <c r="X2011" s="6"/>
      <c r="Y2011" s="6"/>
      <c r="Z2011" s="298"/>
      <c r="AA2011" s="6"/>
      <c r="AB2011" s="6"/>
      <c r="AC2011" s="6"/>
      <c r="AD2011" s="6"/>
      <c r="AE2011" s="6"/>
      <c r="AF2011" s="6"/>
      <c r="AG2011" s="6"/>
      <c r="AH2011" s="6"/>
      <c r="AI2011" s="6"/>
      <c r="AJ2011" s="6"/>
      <c r="AK2011" s="6"/>
      <c r="AL2011" s="6"/>
      <c r="AM2011" s="6"/>
      <c r="AN2011" s="298"/>
      <c r="AO2011" s="6"/>
      <c r="AP2011" s="3"/>
      <c r="AQ2011" s="3"/>
      <c r="AR2011" s="3"/>
      <c r="AS2011" s="3"/>
      <c r="AT2011" s="3"/>
      <c r="AU2011" s="3"/>
      <c r="AV2011" s="3"/>
      <c r="AW2011" s="3"/>
      <c r="AX2011" s="3"/>
      <c r="AY2011" s="3"/>
      <c r="AZ2011" s="3"/>
      <c r="BA2011" s="3"/>
      <c r="BB2011" s="3"/>
      <c r="BC2011" s="3"/>
      <c r="BD2011" s="3"/>
      <c r="BE2011" s="3"/>
      <c r="BF2011" s="3"/>
      <c r="BG2011" s="3"/>
      <c r="BH2011" s="3"/>
      <c r="BI2011" s="3"/>
    </row>
    <row r="2012" ht="12.75" customHeight="1">
      <c r="A2012" s="294"/>
      <c r="B2012" s="294"/>
      <c r="C2012" s="3"/>
      <c r="D2012" s="3"/>
      <c r="E2012" s="3"/>
      <c r="F2012" s="3"/>
      <c r="G2012" s="3"/>
      <c r="H2012" s="193"/>
      <c r="I2012" s="163"/>
      <c r="J2012" s="3"/>
      <c r="K2012" s="5"/>
      <c r="L2012" s="6"/>
      <c r="M2012" s="6"/>
      <c r="N2012" s="232"/>
      <c r="O2012" s="285"/>
      <c r="P2012" s="6"/>
      <c r="Q2012" s="6"/>
      <c r="R2012" s="6"/>
      <c r="S2012" s="6"/>
      <c r="T2012" s="6"/>
      <c r="U2012" s="6"/>
      <c r="V2012" s="6"/>
      <c r="W2012" s="6"/>
      <c r="X2012" s="6"/>
      <c r="Y2012" s="6"/>
      <c r="Z2012" s="298"/>
      <c r="AA2012" s="6"/>
      <c r="AB2012" s="6"/>
      <c r="AC2012" s="6"/>
      <c r="AD2012" s="6"/>
      <c r="AE2012" s="6"/>
      <c r="AF2012" s="6"/>
      <c r="AG2012" s="6"/>
      <c r="AH2012" s="6"/>
      <c r="AI2012" s="6"/>
      <c r="AJ2012" s="6"/>
      <c r="AK2012" s="6"/>
      <c r="AL2012" s="6"/>
      <c r="AM2012" s="6"/>
      <c r="AN2012" s="298"/>
      <c r="AO2012" s="6"/>
      <c r="AP2012" s="3"/>
      <c r="AQ2012" s="3"/>
      <c r="AR2012" s="3"/>
      <c r="AS2012" s="3"/>
      <c r="AT2012" s="3"/>
      <c r="AU2012" s="3"/>
      <c r="AV2012" s="3"/>
      <c r="AW2012" s="3"/>
      <c r="AX2012" s="3"/>
      <c r="AY2012" s="3"/>
      <c r="AZ2012" s="3"/>
      <c r="BA2012" s="3"/>
      <c r="BB2012" s="3"/>
      <c r="BC2012" s="3"/>
      <c r="BD2012" s="3"/>
      <c r="BE2012" s="3"/>
      <c r="BF2012" s="3"/>
      <c r="BG2012" s="3"/>
      <c r="BH2012" s="3"/>
      <c r="BI2012" s="3"/>
    </row>
    <row r="2013" ht="12.75" customHeight="1">
      <c r="A2013" s="294"/>
      <c r="B2013" s="294"/>
      <c r="C2013" s="3"/>
      <c r="D2013" s="3"/>
      <c r="E2013" s="3"/>
      <c r="F2013" s="3"/>
      <c r="G2013" s="3"/>
      <c r="H2013" s="193"/>
      <c r="I2013" s="163"/>
      <c r="J2013" s="3"/>
      <c r="K2013" s="5"/>
      <c r="L2013" s="6"/>
      <c r="M2013" s="6"/>
      <c r="N2013" s="232"/>
      <c r="O2013" s="285"/>
      <c r="P2013" s="6"/>
      <c r="Q2013" s="6"/>
      <c r="R2013" s="6"/>
      <c r="S2013" s="6"/>
      <c r="T2013" s="6"/>
      <c r="U2013" s="6"/>
      <c r="V2013" s="6"/>
      <c r="W2013" s="6"/>
      <c r="X2013" s="6"/>
      <c r="Y2013" s="6"/>
      <c r="Z2013" s="298"/>
      <c r="AA2013" s="6"/>
      <c r="AB2013" s="6"/>
      <c r="AC2013" s="6"/>
      <c r="AD2013" s="6"/>
      <c r="AE2013" s="6"/>
      <c r="AF2013" s="6"/>
      <c r="AG2013" s="6"/>
      <c r="AH2013" s="6"/>
      <c r="AI2013" s="6"/>
      <c r="AJ2013" s="6"/>
      <c r="AK2013" s="6"/>
      <c r="AL2013" s="6"/>
      <c r="AM2013" s="6"/>
      <c r="AN2013" s="298"/>
      <c r="AO2013" s="6"/>
      <c r="AP2013" s="3"/>
      <c r="AQ2013" s="3"/>
      <c r="AR2013" s="3"/>
      <c r="AS2013" s="3"/>
      <c r="AT2013" s="3"/>
      <c r="AU2013" s="3"/>
      <c r="AV2013" s="3"/>
      <c r="AW2013" s="3"/>
      <c r="AX2013" s="3"/>
      <c r="AY2013" s="3"/>
      <c r="AZ2013" s="3"/>
      <c r="BA2013" s="3"/>
      <c r="BB2013" s="3"/>
      <c r="BC2013" s="3"/>
      <c r="BD2013" s="3"/>
      <c r="BE2013" s="3"/>
      <c r="BF2013" s="3"/>
      <c r="BG2013" s="3"/>
      <c r="BH2013" s="3"/>
      <c r="BI2013" s="3"/>
    </row>
    <row r="2014" ht="12.75" customHeight="1">
      <c r="A2014" s="294"/>
      <c r="B2014" s="294"/>
      <c r="C2014" s="3"/>
      <c r="D2014" s="3"/>
      <c r="E2014" s="3"/>
      <c r="F2014" s="3"/>
      <c r="G2014" s="3"/>
      <c r="H2014" s="193"/>
      <c r="I2014" s="163"/>
      <c r="J2014" s="3"/>
      <c r="K2014" s="5"/>
      <c r="L2014" s="6"/>
      <c r="M2014" s="6"/>
      <c r="N2014" s="232"/>
      <c r="O2014" s="285"/>
      <c r="P2014" s="6"/>
      <c r="Q2014" s="6"/>
      <c r="R2014" s="6"/>
      <c r="S2014" s="6"/>
      <c r="T2014" s="6"/>
      <c r="U2014" s="6"/>
      <c r="V2014" s="6"/>
      <c r="W2014" s="6"/>
      <c r="X2014" s="6"/>
      <c r="Y2014" s="6"/>
      <c r="Z2014" s="298"/>
      <c r="AA2014" s="6"/>
      <c r="AB2014" s="6"/>
      <c r="AC2014" s="6"/>
      <c r="AD2014" s="6"/>
      <c r="AE2014" s="6"/>
      <c r="AF2014" s="6"/>
      <c r="AG2014" s="6"/>
      <c r="AH2014" s="6"/>
      <c r="AI2014" s="6"/>
      <c r="AJ2014" s="6"/>
      <c r="AK2014" s="6"/>
      <c r="AL2014" s="6"/>
      <c r="AM2014" s="6"/>
      <c r="AN2014" s="298"/>
      <c r="AO2014" s="6"/>
      <c r="AP2014" s="3"/>
      <c r="AQ2014" s="3"/>
      <c r="AR2014" s="3"/>
      <c r="AS2014" s="3"/>
      <c r="AT2014" s="3"/>
      <c r="AU2014" s="3"/>
      <c r="AV2014" s="3"/>
      <c r="AW2014" s="3"/>
      <c r="AX2014" s="3"/>
      <c r="AY2014" s="3"/>
      <c r="AZ2014" s="3"/>
      <c r="BA2014" s="3"/>
      <c r="BB2014" s="3"/>
      <c r="BC2014" s="3"/>
      <c r="BD2014" s="3"/>
      <c r="BE2014" s="3"/>
      <c r="BF2014" s="3"/>
      <c r="BG2014" s="3"/>
      <c r="BH2014" s="3"/>
      <c r="BI2014" s="3"/>
    </row>
    <row r="2015" ht="12.75" customHeight="1">
      <c r="A2015" s="294"/>
      <c r="B2015" s="294"/>
      <c r="C2015" s="3"/>
      <c r="D2015" s="3"/>
      <c r="E2015" s="3"/>
      <c r="F2015" s="3"/>
      <c r="G2015" s="3"/>
      <c r="H2015" s="193"/>
      <c r="I2015" s="163"/>
      <c r="J2015" s="3"/>
      <c r="K2015" s="5"/>
      <c r="L2015" s="6"/>
      <c r="M2015" s="6"/>
      <c r="N2015" s="232"/>
      <c r="O2015" s="285"/>
      <c r="P2015" s="6"/>
      <c r="Q2015" s="6"/>
      <c r="R2015" s="6"/>
      <c r="S2015" s="6"/>
      <c r="T2015" s="6"/>
      <c r="U2015" s="6"/>
      <c r="V2015" s="6"/>
      <c r="W2015" s="6"/>
      <c r="X2015" s="6"/>
      <c r="Y2015" s="6"/>
      <c r="Z2015" s="298"/>
      <c r="AA2015" s="6"/>
      <c r="AB2015" s="6"/>
      <c r="AC2015" s="6"/>
      <c r="AD2015" s="6"/>
      <c r="AE2015" s="6"/>
      <c r="AF2015" s="6"/>
      <c r="AG2015" s="6"/>
      <c r="AH2015" s="6"/>
      <c r="AI2015" s="6"/>
      <c r="AJ2015" s="6"/>
      <c r="AK2015" s="6"/>
      <c r="AL2015" s="6"/>
      <c r="AM2015" s="6"/>
      <c r="AN2015" s="298"/>
      <c r="AO2015" s="6"/>
      <c r="AP2015" s="3"/>
      <c r="AQ2015" s="3"/>
      <c r="AR2015" s="3"/>
      <c r="AS2015" s="3"/>
      <c r="AT2015" s="3"/>
      <c r="AU2015" s="3"/>
      <c r="AV2015" s="3"/>
      <c r="AW2015" s="3"/>
      <c r="AX2015" s="3"/>
      <c r="AY2015" s="3"/>
      <c r="AZ2015" s="3"/>
      <c r="BA2015" s="3"/>
      <c r="BB2015" s="3"/>
      <c r="BC2015" s="3"/>
      <c r="BD2015" s="3"/>
      <c r="BE2015" s="3"/>
      <c r="BF2015" s="3"/>
      <c r="BG2015" s="3"/>
      <c r="BH2015" s="3"/>
      <c r="BI2015" s="3"/>
    </row>
    <row r="2016" ht="12.75" customHeight="1">
      <c r="A2016" s="294"/>
      <c r="B2016" s="294"/>
      <c r="C2016" s="3"/>
      <c r="D2016" s="3"/>
      <c r="E2016" s="3"/>
      <c r="F2016" s="3"/>
      <c r="G2016" s="3"/>
      <c r="H2016" s="193"/>
      <c r="I2016" s="163"/>
      <c r="J2016" s="3"/>
      <c r="K2016" s="5"/>
      <c r="L2016" s="6"/>
      <c r="M2016" s="6"/>
      <c r="N2016" s="232"/>
      <c r="O2016" s="285"/>
      <c r="P2016" s="6"/>
      <c r="Q2016" s="6"/>
      <c r="R2016" s="6"/>
      <c r="S2016" s="6"/>
      <c r="T2016" s="6"/>
      <c r="U2016" s="6"/>
      <c r="V2016" s="6"/>
      <c r="W2016" s="6"/>
      <c r="X2016" s="6"/>
      <c r="Y2016" s="6"/>
      <c r="Z2016" s="298"/>
      <c r="AA2016" s="6"/>
      <c r="AB2016" s="6"/>
      <c r="AC2016" s="6"/>
      <c r="AD2016" s="6"/>
      <c r="AE2016" s="6"/>
      <c r="AF2016" s="6"/>
      <c r="AG2016" s="6"/>
      <c r="AH2016" s="6"/>
      <c r="AI2016" s="6"/>
      <c r="AJ2016" s="6"/>
      <c r="AK2016" s="6"/>
      <c r="AL2016" s="6"/>
      <c r="AM2016" s="6"/>
      <c r="AN2016" s="298"/>
      <c r="AO2016" s="6"/>
      <c r="AP2016" s="3"/>
      <c r="AQ2016" s="3"/>
      <c r="AR2016" s="3"/>
      <c r="AS2016" s="3"/>
      <c r="AT2016" s="3"/>
      <c r="AU2016" s="3"/>
      <c r="AV2016" s="3"/>
      <c r="AW2016" s="3"/>
      <c r="AX2016" s="3"/>
      <c r="AY2016" s="3"/>
      <c r="AZ2016" s="3"/>
      <c r="BA2016" s="3"/>
      <c r="BB2016" s="3"/>
      <c r="BC2016" s="3"/>
      <c r="BD2016" s="3"/>
      <c r="BE2016" s="3"/>
      <c r="BF2016" s="3"/>
      <c r="BG2016" s="3"/>
      <c r="BH2016" s="3"/>
      <c r="BI2016" s="3"/>
    </row>
    <row r="2017" ht="12.75" customHeight="1">
      <c r="A2017" s="294"/>
      <c r="B2017" s="294"/>
      <c r="C2017" s="3"/>
      <c r="D2017" s="3"/>
      <c r="E2017" s="3"/>
      <c r="F2017" s="3"/>
      <c r="G2017" s="3"/>
      <c r="H2017" s="193"/>
      <c r="I2017" s="163"/>
      <c r="J2017" s="3"/>
      <c r="K2017" s="5"/>
      <c r="L2017" s="6"/>
      <c r="M2017" s="6"/>
      <c r="N2017" s="232"/>
      <c r="O2017" s="285"/>
      <c r="P2017" s="6"/>
      <c r="Q2017" s="6"/>
      <c r="R2017" s="6"/>
      <c r="S2017" s="6"/>
      <c r="T2017" s="6"/>
      <c r="U2017" s="6"/>
      <c r="V2017" s="6"/>
      <c r="W2017" s="6"/>
      <c r="X2017" s="6"/>
      <c r="Y2017" s="6"/>
      <c r="Z2017" s="298"/>
      <c r="AA2017" s="6"/>
      <c r="AB2017" s="6"/>
      <c r="AC2017" s="6"/>
      <c r="AD2017" s="6"/>
      <c r="AE2017" s="6"/>
      <c r="AF2017" s="6"/>
      <c r="AG2017" s="6"/>
      <c r="AH2017" s="6"/>
      <c r="AI2017" s="6"/>
      <c r="AJ2017" s="6"/>
      <c r="AK2017" s="6"/>
      <c r="AL2017" s="6"/>
      <c r="AM2017" s="6"/>
      <c r="AN2017" s="298"/>
      <c r="AO2017" s="6"/>
      <c r="AP2017" s="3"/>
      <c r="AQ2017" s="3"/>
      <c r="AR2017" s="3"/>
      <c r="AS2017" s="3"/>
      <c r="AT2017" s="3"/>
      <c r="AU2017" s="3"/>
      <c r="AV2017" s="3"/>
      <c r="AW2017" s="3"/>
      <c r="AX2017" s="3"/>
      <c r="AY2017" s="3"/>
      <c r="AZ2017" s="3"/>
      <c r="BA2017" s="3"/>
      <c r="BB2017" s="3"/>
      <c r="BC2017" s="3"/>
      <c r="BD2017" s="3"/>
      <c r="BE2017" s="3"/>
      <c r="BF2017" s="3"/>
      <c r="BG2017" s="3"/>
      <c r="BH2017" s="3"/>
      <c r="BI2017" s="3"/>
    </row>
    <row r="2018" ht="12.75" customHeight="1">
      <c r="A2018" s="294"/>
      <c r="B2018" s="294"/>
      <c r="C2018" s="3"/>
      <c r="D2018" s="3"/>
      <c r="E2018" s="3"/>
      <c r="F2018" s="3"/>
      <c r="G2018" s="3"/>
      <c r="H2018" s="193"/>
      <c r="I2018" s="163"/>
      <c r="J2018" s="3"/>
      <c r="K2018" s="5"/>
      <c r="L2018" s="6"/>
      <c r="M2018" s="6"/>
      <c r="N2018" s="232"/>
      <c r="O2018" s="285"/>
      <c r="P2018" s="6"/>
      <c r="Q2018" s="6"/>
      <c r="R2018" s="6"/>
      <c r="S2018" s="6"/>
      <c r="T2018" s="6"/>
      <c r="U2018" s="6"/>
      <c r="V2018" s="6"/>
      <c r="W2018" s="6"/>
      <c r="X2018" s="6"/>
      <c r="Y2018" s="6"/>
      <c r="Z2018" s="298"/>
      <c r="AA2018" s="6"/>
      <c r="AB2018" s="6"/>
      <c r="AC2018" s="6"/>
      <c r="AD2018" s="6"/>
      <c r="AE2018" s="6"/>
      <c r="AF2018" s="6"/>
      <c r="AG2018" s="6"/>
      <c r="AH2018" s="6"/>
      <c r="AI2018" s="6"/>
      <c r="AJ2018" s="6"/>
      <c r="AK2018" s="6"/>
      <c r="AL2018" s="6"/>
      <c r="AM2018" s="6"/>
      <c r="AN2018" s="298"/>
      <c r="AO2018" s="6"/>
      <c r="AP2018" s="3"/>
      <c r="AQ2018" s="3"/>
      <c r="AR2018" s="3"/>
      <c r="AS2018" s="3"/>
      <c r="AT2018" s="3"/>
      <c r="AU2018" s="3"/>
      <c r="AV2018" s="3"/>
      <c r="AW2018" s="3"/>
      <c r="AX2018" s="3"/>
      <c r="AY2018" s="3"/>
      <c r="AZ2018" s="3"/>
      <c r="BA2018" s="3"/>
      <c r="BB2018" s="3"/>
      <c r="BC2018" s="3"/>
      <c r="BD2018" s="3"/>
      <c r="BE2018" s="3"/>
      <c r="BF2018" s="3"/>
      <c r="BG2018" s="3"/>
      <c r="BH2018" s="3"/>
      <c r="BI2018" s="3"/>
    </row>
    <row r="2019" ht="12.75" customHeight="1">
      <c r="A2019" s="294"/>
      <c r="B2019" s="294"/>
      <c r="C2019" s="3"/>
      <c r="D2019" s="3"/>
      <c r="E2019" s="3"/>
      <c r="F2019" s="3"/>
      <c r="G2019" s="3"/>
      <c r="H2019" s="193"/>
      <c r="I2019" s="163"/>
      <c r="J2019" s="3"/>
      <c r="K2019" s="5"/>
      <c r="L2019" s="6"/>
      <c r="M2019" s="6"/>
      <c r="N2019" s="232"/>
      <c r="O2019" s="285"/>
      <c r="P2019" s="6"/>
      <c r="Q2019" s="6"/>
      <c r="R2019" s="6"/>
      <c r="S2019" s="6"/>
      <c r="T2019" s="6"/>
      <c r="U2019" s="6"/>
      <c r="V2019" s="6"/>
      <c r="W2019" s="6"/>
      <c r="X2019" s="6"/>
      <c r="Y2019" s="6"/>
      <c r="Z2019" s="298"/>
      <c r="AA2019" s="6"/>
      <c r="AB2019" s="6"/>
      <c r="AC2019" s="6"/>
      <c r="AD2019" s="6"/>
      <c r="AE2019" s="6"/>
      <c r="AF2019" s="6"/>
      <c r="AG2019" s="6"/>
      <c r="AH2019" s="6"/>
      <c r="AI2019" s="6"/>
      <c r="AJ2019" s="6"/>
      <c r="AK2019" s="6"/>
      <c r="AL2019" s="6"/>
      <c r="AM2019" s="6"/>
      <c r="AN2019" s="298"/>
      <c r="AO2019" s="6"/>
      <c r="AP2019" s="3"/>
      <c r="AQ2019" s="3"/>
      <c r="AR2019" s="3"/>
      <c r="AS2019" s="3"/>
      <c r="AT2019" s="3"/>
      <c r="AU2019" s="3"/>
      <c r="AV2019" s="3"/>
      <c r="AW2019" s="3"/>
      <c r="AX2019" s="3"/>
      <c r="AY2019" s="3"/>
      <c r="AZ2019" s="3"/>
      <c r="BA2019" s="3"/>
      <c r="BB2019" s="3"/>
      <c r="BC2019" s="3"/>
      <c r="BD2019" s="3"/>
      <c r="BE2019" s="3"/>
      <c r="BF2019" s="3"/>
      <c r="BG2019" s="3"/>
      <c r="BH2019" s="3"/>
      <c r="BI2019" s="3"/>
    </row>
    <row r="2020" ht="12.75" customHeight="1">
      <c r="A2020" s="294"/>
      <c r="B2020" s="294"/>
      <c r="C2020" s="3"/>
      <c r="D2020" s="3"/>
      <c r="E2020" s="3"/>
      <c r="F2020" s="3"/>
      <c r="G2020" s="3"/>
      <c r="H2020" s="193"/>
      <c r="I2020" s="163"/>
      <c r="J2020" s="3"/>
      <c r="K2020" s="5"/>
      <c r="L2020" s="6"/>
      <c r="M2020" s="6"/>
      <c r="N2020" s="232"/>
      <c r="O2020" s="285"/>
      <c r="P2020" s="6"/>
      <c r="Q2020" s="6"/>
      <c r="R2020" s="6"/>
      <c r="S2020" s="6"/>
      <c r="T2020" s="6"/>
      <c r="U2020" s="6"/>
      <c r="V2020" s="6"/>
      <c r="W2020" s="6"/>
      <c r="X2020" s="6"/>
      <c r="Y2020" s="6"/>
      <c r="Z2020" s="298"/>
      <c r="AA2020" s="6"/>
      <c r="AB2020" s="6"/>
      <c r="AC2020" s="6"/>
      <c r="AD2020" s="6"/>
      <c r="AE2020" s="6"/>
      <c r="AF2020" s="6"/>
      <c r="AG2020" s="6"/>
      <c r="AH2020" s="6"/>
      <c r="AI2020" s="6"/>
      <c r="AJ2020" s="6"/>
      <c r="AK2020" s="6"/>
      <c r="AL2020" s="6"/>
      <c r="AM2020" s="6"/>
      <c r="AN2020" s="298"/>
      <c r="AO2020" s="6"/>
      <c r="AP2020" s="3"/>
      <c r="AQ2020" s="3"/>
      <c r="AR2020" s="3"/>
      <c r="AS2020" s="3"/>
      <c r="AT2020" s="3"/>
      <c r="AU2020" s="3"/>
      <c r="AV2020" s="3"/>
      <c r="AW2020" s="3"/>
      <c r="AX2020" s="3"/>
      <c r="AY2020" s="3"/>
      <c r="AZ2020" s="3"/>
      <c r="BA2020" s="3"/>
      <c r="BB2020" s="3"/>
      <c r="BC2020" s="3"/>
      <c r="BD2020" s="3"/>
      <c r="BE2020" s="3"/>
      <c r="BF2020" s="3"/>
      <c r="BG2020" s="3"/>
      <c r="BH2020" s="3"/>
      <c r="BI2020" s="3"/>
    </row>
    <row r="2021" ht="12.75" customHeight="1">
      <c r="A2021" s="294"/>
      <c r="B2021" s="294"/>
      <c r="C2021" s="3"/>
      <c r="D2021" s="3"/>
      <c r="E2021" s="3"/>
      <c r="F2021" s="3"/>
      <c r="G2021" s="3"/>
      <c r="H2021" s="193"/>
      <c r="I2021" s="163"/>
      <c r="J2021" s="3"/>
      <c r="K2021" s="5"/>
      <c r="L2021" s="6"/>
      <c r="M2021" s="6"/>
      <c r="N2021" s="232"/>
      <c r="O2021" s="285"/>
      <c r="P2021" s="6"/>
      <c r="Q2021" s="6"/>
      <c r="R2021" s="6"/>
      <c r="S2021" s="6"/>
      <c r="T2021" s="6"/>
      <c r="U2021" s="6"/>
      <c r="V2021" s="6"/>
      <c r="W2021" s="6"/>
      <c r="X2021" s="6"/>
      <c r="Y2021" s="6"/>
      <c r="Z2021" s="298"/>
      <c r="AA2021" s="6"/>
      <c r="AB2021" s="6"/>
      <c r="AC2021" s="6"/>
      <c r="AD2021" s="6"/>
      <c r="AE2021" s="6"/>
      <c r="AF2021" s="6"/>
      <c r="AG2021" s="6"/>
      <c r="AH2021" s="6"/>
      <c r="AI2021" s="6"/>
      <c r="AJ2021" s="6"/>
      <c r="AK2021" s="6"/>
      <c r="AL2021" s="6"/>
      <c r="AM2021" s="6"/>
      <c r="AN2021" s="298"/>
      <c r="AO2021" s="6"/>
      <c r="AP2021" s="3"/>
      <c r="AQ2021" s="3"/>
      <c r="AR2021" s="3"/>
      <c r="AS2021" s="3"/>
      <c r="AT2021" s="3"/>
      <c r="AU2021" s="3"/>
      <c r="AV2021" s="3"/>
      <c r="AW2021" s="3"/>
      <c r="AX2021" s="3"/>
      <c r="AY2021" s="3"/>
      <c r="AZ2021" s="3"/>
      <c r="BA2021" s="3"/>
      <c r="BB2021" s="3"/>
      <c r="BC2021" s="3"/>
      <c r="BD2021" s="3"/>
      <c r="BE2021" s="3"/>
      <c r="BF2021" s="3"/>
      <c r="BG2021" s="3"/>
      <c r="BH2021" s="3"/>
      <c r="BI2021" s="3"/>
    </row>
    <row r="2022" ht="12.75" customHeight="1">
      <c r="A2022" s="294"/>
      <c r="B2022" s="294"/>
      <c r="C2022" s="3"/>
      <c r="D2022" s="3"/>
      <c r="E2022" s="3"/>
      <c r="F2022" s="3"/>
      <c r="G2022" s="3"/>
      <c r="H2022" s="193"/>
      <c r="I2022" s="163"/>
      <c r="J2022" s="3"/>
      <c r="K2022" s="5"/>
      <c r="L2022" s="6"/>
      <c r="M2022" s="6"/>
      <c r="N2022" s="232"/>
      <c r="O2022" s="285"/>
      <c r="P2022" s="6"/>
      <c r="Q2022" s="6"/>
      <c r="R2022" s="6"/>
      <c r="S2022" s="6"/>
      <c r="T2022" s="6"/>
      <c r="U2022" s="6"/>
      <c r="V2022" s="6"/>
      <c r="W2022" s="6"/>
      <c r="X2022" s="6"/>
      <c r="Y2022" s="6"/>
      <c r="Z2022" s="298"/>
      <c r="AA2022" s="6"/>
      <c r="AB2022" s="6"/>
      <c r="AC2022" s="6"/>
      <c r="AD2022" s="6"/>
      <c r="AE2022" s="6"/>
      <c r="AF2022" s="6"/>
      <c r="AG2022" s="6"/>
      <c r="AH2022" s="6"/>
      <c r="AI2022" s="6"/>
      <c r="AJ2022" s="6"/>
      <c r="AK2022" s="6"/>
      <c r="AL2022" s="6"/>
      <c r="AM2022" s="6"/>
      <c r="AN2022" s="298"/>
      <c r="AO2022" s="6"/>
      <c r="AP2022" s="3"/>
      <c r="AQ2022" s="3"/>
      <c r="AR2022" s="3"/>
      <c r="AS2022" s="3"/>
      <c r="AT2022" s="3"/>
      <c r="AU2022" s="3"/>
      <c r="AV2022" s="3"/>
      <c r="AW2022" s="3"/>
      <c r="AX2022" s="3"/>
      <c r="AY2022" s="3"/>
      <c r="AZ2022" s="3"/>
      <c r="BA2022" s="3"/>
      <c r="BB2022" s="3"/>
      <c r="BC2022" s="3"/>
      <c r="BD2022" s="3"/>
      <c r="BE2022" s="3"/>
      <c r="BF2022" s="3"/>
      <c r="BG2022" s="3"/>
      <c r="BH2022" s="3"/>
      <c r="BI2022" s="3"/>
    </row>
    <row r="2023" ht="12.75" customHeight="1">
      <c r="A2023" s="294"/>
      <c r="B2023" s="294"/>
      <c r="C2023" s="3"/>
      <c r="D2023" s="3"/>
      <c r="E2023" s="3"/>
      <c r="F2023" s="3"/>
      <c r="G2023" s="3"/>
      <c r="H2023" s="193"/>
      <c r="I2023" s="163"/>
      <c r="J2023" s="3"/>
      <c r="K2023" s="5"/>
      <c r="L2023" s="6"/>
      <c r="M2023" s="6"/>
      <c r="N2023" s="232"/>
      <c r="O2023" s="285"/>
      <c r="P2023" s="6"/>
      <c r="Q2023" s="6"/>
      <c r="R2023" s="6"/>
      <c r="S2023" s="6"/>
      <c r="T2023" s="6"/>
      <c r="U2023" s="6"/>
      <c r="V2023" s="6"/>
      <c r="W2023" s="6"/>
      <c r="X2023" s="6"/>
      <c r="Y2023" s="6"/>
      <c r="Z2023" s="298"/>
      <c r="AA2023" s="6"/>
      <c r="AB2023" s="6"/>
      <c r="AC2023" s="6"/>
      <c r="AD2023" s="6"/>
      <c r="AE2023" s="6"/>
      <c r="AF2023" s="6"/>
      <c r="AG2023" s="6"/>
      <c r="AH2023" s="6"/>
      <c r="AI2023" s="6"/>
      <c r="AJ2023" s="6"/>
      <c r="AK2023" s="6"/>
      <c r="AL2023" s="6"/>
      <c r="AM2023" s="6"/>
      <c r="AN2023" s="298"/>
      <c r="AO2023" s="6"/>
      <c r="AP2023" s="3"/>
      <c r="AQ2023" s="3"/>
      <c r="AR2023" s="3"/>
      <c r="AS2023" s="3"/>
      <c r="AT2023" s="3"/>
      <c r="AU2023" s="3"/>
      <c r="AV2023" s="3"/>
      <c r="AW2023" s="3"/>
      <c r="AX2023" s="3"/>
      <c r="AY2023" s="3"/>
      <c r="AZ2023" s="3"/>
      <c r="BA2023" s="3"/>
      <c r="BB2023" s="3"/>
      <c r="BC2023" s="3"/>
      <c r="BD2023" s="3"/>
      <c r="BE2023" s="3"/>
      <c r="BF2023" s="3"/>
      <c r="BG2023" s="3"/>
      <c r="BH2023" s="3"/>
      <c r="BI2023" s="3"/>
    </row>
    <row r="2024" ht="12.75" customHeight="1">
      <c r="A2024" s="294"/>
      <c r="B2024" s="294"/>
      <c r="C2024" s="3"/>
      <c r="D2024" s="3"/>
      <c r="E2024" s="3"/>
      <c r="F2024" s="3"/>
      <c r="G2024" s="3"/>
      <c r="H2024" s="193"/>
      <c r="I2024" s="163"/>
      <c r="J2024" s="3"/>
      <c r="K2024" s="5"/>
      <c r="L2024" s="6"/>
      <c r="M2024" s="6"/>
      <c r="N2024" s="232"/>
      <c r="O2024" s="285"/>
      <c r="P2024" s="6"/>
      <c r="Q2024" s="6"/>
      <c r="R2024" s="6"/>
      <c r="S2024" s="6"/>
      <c r="T2024" s="6"/>
      <c r="U2024" s="6"/>
      <c r="V2024" s="6"/>
      <c r="W2024" s="6"/>
      <c r="X2024" s="6"/>
      <c r="Y2024" s="6"/>
      <c r="Z2024" s="298"/>
      <c r="AA2024" s="6"/>
      <c r="AB2024" s="6"/>
      <c r="AC2024" s="6"/>
      <c r="AD2024" s="6"/>
      <c r="AE2024" s="6"/>
      <c r="AF2024" s="6"/>
      <c r="AG2024" s="6"/>
      <c r="AH2024" s="6"/>
      <c r="AI2024" s="6"/>
      <c r="AJ2024" s="6"/>
      <c r="AK2024" s="6"/>
      <c r="AL2024" s="6"/>
      <c r="AM2024" s="6"/>
      <c r="AN2024" s="298"/>
      <c r="AO2024" s="6"/>
      <c r="AP2024" s="3"/>
      <c r="AQ2024" s="3"/>
      <c r="AR2024" s="3"/>
      <c r="AS2024" s="3"/>
      <c r="AT2024" s="3"/>
      <c r="AU2024" s="3"/>
      <c r="AV2024" s="3"/>
      <c r="AW2024" s="3"/>
      <c r="AX2024" s="3"/>
      <c r="AY2024" s="3"/>
      <c r="AZ2024" s="3"/>
      <c r="BA2024" s="3"/>
      <c r="BB2024" s="3"/>
      <c r="BC2024" s="3"/>
      <c r="BD2024" s="3"/>
      <c r="BE2024" s="3"/>
      <c r="BF2024" s="3"/>
      <c r="BG2024" s="3"/>
      <c r="BH2024" s="3"/>
      <c r="BI2024" s="3"/>
    </row>
    <row r="2025" ht="12.75" customHeight="1">
      <c r="A2025" s="294"/>
      <c r="B2025" s="294"/>
      <c r="C2025" s="3"/>
      <c r="D2025" s="3"/>
      <c r="E2025" s="3"/>
      <c r="F2025" s="3"/>
      <c r="G2025" s="3"/>
      <c r="H2025" s="193"/>
      <c r="I2025" s="163"/>
      <c r="J2025" s="3"/>
      <c r="K2025" s="5"/>
      <c r="L2025" s="6"/>
      <c r="M2025" s="6"/>
      <c r="N2025" s="232"/>
      <c r="O2025" s="285"/>
      <c r="P2025" s="6"/>
      <c r="Q2025" s="6"/>
      <c r="R2025" s="6"/>
      <c r="S2025" s="6"/>
      <c r="T2025" s="6"/>
      <c r="U2025" s="6"/>
      <c r="V2025" s="6"/>
      <c r="W2025" s="6"/>
      <c r="X2025" s="6"/>
      <c r="Y2025" s="6"/>
      <c r="Z2025" s="298"/>
      <c r="AA2025" s="6"/>
      <c r="AB2025" s="6"/>
      <c r="AC2025" s="6"/>
      <c r="AD2025" s="6"/>
      <c r="AE2025" s="6"/>
      <c r="AF2025" s="6"/>
      <c r="AG2025" s="6"/>
      <c r="AH2025" s="6"/>
      <c r="AI2025" s="6"/>
      <c r="AJ2025" s="6"/>
      <c r="AK2025" s="6"/>
      <c r="AL2025" s="6"/>
      <c r="AM2025" s="6"/>
      <c r="AN2025" s="298"/>
      <c r="AO2025" s="6"/>
      <c r="AP2025" s="3"/>
      <c r="AQ2025" s="3"/>
      <c r="AR2025" s="3"/>
      <c r="AS2025" s="3"/>
      <c r="AT2025" s="3"/>
      <c r="AU2025" s="3"/>
      <c r="AV2025" s="3"/>
      <c r="AW2025" s="3"/>
      <c r="AX2025" s="3"/>
      <c r="AY2025" s="3"/>
      <c r="AZ2025" s="3"/>
      <c r="BA2025" s="3"/>
      <c r="BB2025" s="3"/>
      <c r="BC2025" s="3"/>
      <c r="BD2025" s="3"/>
      <c r="BE2025" s="3"/>
      <c r="BF2025" s="3"/>
      <c r="BG2025" s="3"/>
      <c r="BH2025" s="3"/>
      <c r="BI2025" s="3"/>
    </row>
    <row r="2026" ht="12.75" customHeight="1">
      <c r="A2026" s="294"/>
      <c r="B2026" s="294"/>
      <c r="C2026" s="3"/>
      <c r="D2026" s="3"/>
      <c r="E2026" s="3"/>
      <c r="F2026" s="3"/>
      <c r="G2026" s="3"/>
      <c r="H2026" s="193"/>
      <c r="I2026" s="163"/>
      <c r="J2026" s="3"/>
      <c r="K2026" s="5"/>
      <c r="L2026" s="6"/>
      <c r="M2026" s="6"/>
      <c r="N2026" s="232"/>
      <c r="O2026" s="285"/>
      <c r="P2026" s="6"/>
      <c r="Q2026" s="6"/>
      <c r="R2026" s="6"/>
      <c r="S2026" s="6"/>
      <c r="T2026" s="6"/>
      <c r="U2026" s="6"/>
      <c r="V2026" s="6"/>
      <c r="W2026" s="6"/>
      <c r="X2026" s="6"/>
      <c r="Y2026" s="6"/>
      <c r="Z2026" s="298"/>
      <c r="AA2026" s="6"/>
      <c r="AB2026" s="6"/>
      <c r="AC2026" s="6"/>
      <c r="AD2026" s="6"/>
      <c r="AE2026" s="6"/>
      <c r="AF2026" s="6"/>
      <c r="AG2026" s="6"/>
      <c r="AH2026" s="6"/>
      <c r="AI2026" s="6"/>
      <c r="AJ2026" s="6"/>
      <c r="AK2026" s="6"/>
      <c r="AL2026" s="6"/>
      <c r="AM2026" s="6"/>
      <c r="AN2026" s="298"/>
      <c r="AO2026" s="6"/>
      <c r="AP2026" s="3"/>
      <c r="AQ2026" s="3"/>
      <c r="AR2026" s="3"/>
      <c r="AS2026" s="3"/>
      <c r="AT2026" s="3"/>
      <c r="AU2026" s="3"/>
      <c r="AV2026" s="3"/>
      <c r="AW2026" s="3"/>
      <c r="AX2026" s="3"/>
      <c r="AY2026" s="3"/>
      <c r="AZ2026" s="3"/>
      <c r="BA2026" s="3"/>
      <c r="BB2026" s="3"/>
      <c r="BC2026" s="3"/>
      <c r="BD2026" s="3"/>
      <c r="BE2026" s="3"/>
      <c r="BF2026" s="3"/>
      <c r="BG2026" s="3"/>
      <c r="BH2026" s="3"/>
      <c r="BI2026" s="3"/>
    </row>
    <row r="2027" ht="12.75" customHeight="1">
      <c r="A2027" s="294"/>
      <c r="B2027" s="294"/>
      <c r="C2027" s="3"/>
      <c r="D2027" s="3"/>
      <c r="E2027" s="3"/>
      <c r="F2027" s="3"/>
      <c r="G2027" s="3"/>
      <c r="H2027" s="193"/>
      <c r="I2027" s="163"/>
      <c r="J2027" s="3"/>
      <c r="K2027" s="5"/>
      <c r="L2027" s="6"/>
      <c r="M2027" s="6"/>
      <c r="N2027" s="232"/>
      <c r="O2027" s="285"/>
      <c r="P2027" s="6"/>
      <c r="Q2027" s="6"/>
      <c r="R2027" s="6"/>
      <c r="S2027" s="6"/>
      <c r="T2027" s="6"/>
      <c r="U2027" s="6"/>
      <c r="V2027" s="6"/>
      <c r="W2027" s="6"/>
      <c r="X2027" s="6"/>
      <c r="Y2027" s="6"/>
      <c r="Z2027" s="298"/>
      <c r="AA2027" s="6"/>
      <c r="AB2027" s="6"/>
      <c r="AC2027" s="6"/>
      <c r="AD2027" s="6"/>
      <c r="AE2027" s="6"/>
      <c r="AF2027" s="6"/>
      <c r="AG2027" s="6"/>
      <c r="AH2027" s="6"/>
      <c r="AI2027" s="6"/>
      <c r="AJ2027" s="6"/>
      <c r="AK2027" s="6"/>
      <c r="AL2027" s="6"/>
      <c r="AM2027" s="6"/>
      <c r="AN2027" s="298"/>
      <c r="AO2027" s="6"/>
      <c r="AP2027" s="3"/>
      <c r="AQ2027" s="3"/>
      <c r="AR2027" s="3"/>
      <c r="AS2027" s="3"/>
      <c r="AT2027" s="3"/>
      <c r="AU2027" s="3"/>
      <c r="AV2027" s="3"/>
      <c r="AW2027" s="3"/>
      <c r="AX2027" s="3"/>
      <c r="AY2027" s="3"/>
      <c r="AZ2027" s="3"/>
      <c r="BA2027" s="3"/>
      <c r="BB2027" s="3"/>
      <c r="BC2027" s="3"/>
      <c r="BD2027" s="3"/>
      <c r="BE2027" s="3"/>
      <c r="BF2027" s="3"/>
      <c r="BG2027" s="3"/>
      <c r="BH2027" s="3"/>
      <c r="BI2027" s="3"/>
    </row>
    <row r="2028" ht="12.75" customHeight="1">
      <c r="A2028" s="294"/>
      <c r="B2028" s="294"/>
      <c r="C2028" s="3"/>
      <c r="D2028" s="3"/>
      <c r="E2028" s="3"/>
      <c r="F2028" s="3"/>
      <c r="G2028" s="3"/>
      <c r="H2028" s="193"/>
      <c r="I2028" s="163"/>
      <c r="J2028" s="3"/>
      <c r="K2028" s="5"/>
      <c r="L2028" s="6"/>
      <c r="M2028" s="6"/>
      <c r="N2028" s="232"/>
      <c r="O2028" s="285"/>
      <c r="P2028" s="6"/>
      <c r="Q2028" s="6"/>
      <c r="R2028" s="6"/>
      <c r="S2028" s="6"/>
      <c r="T2028" s="6"/>
      <c r="U2028" s="6"/>
      <c r="V2028" s="6"/>
      <c r="W2028" s="6"/>
      <c r="X2028" s="6"/>
      <c r="Y2028" s="6"/>
      <c r="Z2028" s="298"/>
      <c r="AA2028" s="6"/>
      <c r="AB2028" s="6"/>
      <c r="AC2028" s="6"/>
      <c r="AD2028" s="6"/>
      <c r="AE2028" s="6"/>
      <c r="AF2028" s="6"/>
      <c r="AG2028" s="6"/>
      <c r="AH2028" s="6"/>
      <c r="AI2028" s="6"/>
      <c r="AJ2028" s="6"/>
      <c r="AK2028" s="6"/>
      <c r="AL2028" s="6"/>
      <c r="AM2028" s="6"/>
      <c r="AN2028" s="298"/>
      <c r="AO2028" s="6"/>
      <c r="AP2028" s="3"/>
      <c r="AQ2028" s="3"/>
      <c r="AR2028" s="3"/>
      <c r="AS2028" s="3"/>
      <c r="AT2028" s="3"/>
      <c r="AU2028" s="3"/>
      <c r="AV2028" s="3"/>
      <c r="AW2028" s="3"/>
      <c r="AX2028" s="3"/>
      <c r="AY2028" s="3"/>
      <c r="AZ2028" s="3"/>
      <c r="BA2028" s="3"/>
      <c r="BB2028" s="3"/>
      <c r="BC2028" s="3"/>
      <c r="BD2028" s="3"/>
      <c r="BE2028" s="3"/>
      <c r="BF2028" s="3"/>
      <c r="BG2028" s="3"/>
      <c r="BH2028" s="3"/>
      <c r="BI2028" s="3"/>
    </row>
    <row r="2029" ht="12.75" customHeight="1">
      <c r="A2029" s="294"/>
      <c r="B2029" s="294"/>
      <c r="C2029" s="3"/>
      <c r="D2029" s="3"/>
      <c r="E2029" s="3"/>
      <c r="F2029" s="3"/>
      <c r="G2029" s="3"/>
      <c r="H2029" s="193"/>
      <c r="I2029" s="163"/>
      <c r="J2029" s="3"/>
      <c r="K2029" s="5"/>
      <c r="L2029" s="6"/>
      <c r="M2029" s="6"/>
      <c r="N2029" s="232"/>
      <c r="O2029" s="285"/>
      <c r="P2029" s="6"/>
      <c r="Q2029" s="6"/>
      <c r="R2029" s="6"/>
      <c r="S2029" s="6"/>
      <c r="T2029" s="6"/>
      <c r="U2029" s="6"/>
      <c r="V2029" s="6"/>
      <c r="W2029" s="6"/>
      <c r="X2029" s="6"/>
      <c r="Y2029" s="6"/>
      <c r="Z2029" s="298"/>
      <c r="AA2029" s="6"/>
      <c r="AB2029" s="6"/>
      <c r="AC2029" s="6"/>
      <c r="AD2029" s="6"/>
      <c r="AE2029" s="6"/>
      <c r="AF2029" s="6"/>
      <c r="AG2029" s="6"/>
      <c r="AH2029" s="6"/>
      <c r="AI2029" s="6"/>
      <c r="AJ2029" s="6"/>
      <c r="AK2029" s="6"/>
      <c r="AL2029" s="6"/>
      <c r="AM2029" s="6"/>
      <c r="AN2029" s="298"/>
      <c r="AO2029" s="6"/>
      <c r="AP2029" s="3"/>
      <c r="AQ2029" s="3"/>
      <c r="AR2029" s="3"/>
      <c r="AS2029" s="3"/>
      <c r="AT2029" s="3"/>
      <c r="AU2029" s="3"/>
      <c r="AV2029" s="3"/>
      <c r="AW2029" s="3"/>
      <c r="AX2029" s="3"/>
      <c r="AY2029" s="3"/>
      <c r="AZ2029" s="3"/>
      <c r="BA2029" s="3"/>
      <c r="BB2029" s="3"/>
      <c r="BC2029" s="3"/>
      <c r="BD2029" s="3"/>
      <c r="BE2029" s="3"/>
      <c r="BF2029" s="3"/>
      <c r="BG2029" s="3"/>
      <c r="BH2029" s="3"/>
      <c r="BI2029" s="3"/>
    </row>
    <row r="2030" ht="12.75" customHeight="1">
      <c r="A2030" s="294"/>
      <c r="B2030" s="294"/>
      <c r="C2030" s="3"/>
      <c r="D2030" s="3"/>
      <c r="E2030" s="3"/>
      <c r="F2030" s="3"/>
      <c r="G2030" s="3"/>
      <c r="H2030" s="193"/>
      <c r="I2030" s="163"/>
      <c r="J2030" s="3"/>
      <c r="K2030" s="5"/>
      <c r="L2030" s="6"/>
      <c r="M2030" s="6"/>
      <c r="N2030" s="232"/>
      <c r="O2030" s="285"/>
      <c r="P2030" s="6"/>
      <c r="Q2030" s="6"/>
      <c r="R2030" s="6"/>
      <c r="S2030" s="6"/>
      <c r="T2030" s="6"/>
      <c r="U2030" s="6"/>
      <c r="V2030" s="6"/>
      <c r="W2030" s="6"/>
      <c r="X2030" s="6"/>
      <c r="Y2030" s="6"/>
      <c r="Z2030" s="298"/>
      <c r="AA2030" s="6"/>
      <c r="AB2030" s="6"/>
      <c r="AC2030" s="6"/>
      <c r="AD2030" s="6"/>
      <c r="AE2030" s="6"/>
      <c r="AF2030" s="6"/>
      <c r="AG2030" s="6"/>
      <c r="AH2030" s="6"/>
      <c r="AI2030" s="6"/>
      <c r="AJ2030" s="6"/>
      <c r="AK2030" s="6"/>
      <c r="AL2030" s="6"/>
      <c r="AM2030" s="6"/>
      <c r="AN2030" s="298"/>
      <c r="AO2030" s="6"/>
      <c r="AP2030" s="3"/>
      <c r="AQ2030" s="3"/>
      <c r="AR2030" s="3"/>
      <c r="AS2030" s="3"/>
      <c r="AT2030" s="3"/>
      <c r="AU2030" s="3"/>
      <c r="AV2030" s="3"/>
      <c r="AW2030" s="3"/>
      <c r="AX2030" s="3"/>
      <c r="AY2030" s="3"/>
      <c r="AZ2030" s="3"/>
      <c r="BA2030" s="3"/>
      <c r="BB2030" s="3"/>
      <c r="BC2030" s="3"/>
      <c r="BD2030" s="3"/>
      <c r="BE2030" s="3"/>
      <c r="BF2030" s="3"/>
      <c r="BG2030" s="3"/>
      <c r="BH2030" s="3"/>
      <c r="BI2030" s="3"/>
    </row>
    <row r="2031" ht="12.75" customHeight="1">
      <c r="A2031" s="294"/>
      <c r="B2031" s="294"/>
      <c r="C2031" s="3"/>
      <c r="D2031" s="3"/>
      <c r="E2031" s="3"/>
      <c r="F2031" s="3"/>
      <c r="G2031" s="3"/>
      <c r="H2031" s="193"/>
      <c r="I2031" s="163"/>
      <c r="J2031" s="3"/>
      <c r="K2031" s="5"/>
      <c r="L2031" s="6"/>
      <c r="M2031" s="6"/>
      <c r="N2031" s="232"/>
      <c r="O2031" s="285"/>
      <c r="P2031" s="6"/>
      <c r="Q2031" s="6"/>
      <c r="R2031" s="6"/>
      <c r="S2031" s="6"/>
      <c r="T2031" s="6"/>
      <c r="U2031" s="6"/>
      <c r="V2031" s="6"/>
      <c r="W2031" s="6"/>
      <c r="X2031" s="6"/>
      <c r="Y2031" s="6"/>
      <c r="Z2031" s="298"/>
      <c r="AA2031" s="6"/>
      <c r="AB2031" s="6"/>
      <c r="AC2031" s="6"/>
      <c r="AD2031" s="6"/>
      <c r="AE2031" s="6"/>
      <c r="AF2031" s="6"/>
      <c r="AG2031" s="6"/>
      <c r="AH2031" s="6"/>
      <c r="AI2031" s="6"/>
      <c r="AJ2031" s="6"/>
      <c r="AK2031" s="6"/>
      <c r="AL2031" s="6"/>
      <c r="AM2031" s="6"/>
      <c r="AN2031" s="298"/>
      <c r="AO2031" s="6"/>
      <c r="AP2031" s="3"/>
      <c r="AQ2031" s="3"/>
      <c r="AR2031" s="3"/>
      <c r="AS2031" s="3"/>
      <c r="AT2031" s="3"/>
      <c r="AU2031" s="3"/>
      <c r="AV2031" s="3"/>
      <c r="AW2031" s="3"/>
      <c r="AX2031" s="3"/>
      <c r="AY2031" s="3"/>
      <c r="AZ2031" s="3"/>
      <c r="BA2031" s="3"/>
      <c r="BB2031" s="3"/>
      <c r="BC2031" s="3"/>
      <c r="BD2031" s="3"/>
      <c r="BE2031" s="3"/>
      <c r="BF2031" s="3"/>
      <c r="BG2031" s="3"/>
      <c r="BH2031" s="3"/>
      <c r="BI2031" s="3"/>
    </row>
    <row r="2032" ht="12.75" customHeight="1">
      <c r="A2032" s="294"/>
      <c r="B2032" s="294"/>
      <c r="C2032" s="3"/>
      <c r="D2032" s="3"/>
      <c r="E2032" s="3"/>
      <c r="F2032" s="3"/>
      <c r="G2032" s="3"/>
      <c r="H2032" s="193"/>
      <c r="I2032" s="163"/>
      <c r="J2032" s="3"/>
      <c r="K2032" s="5"/>
      <c r="L2032" s="6"/>
      <c r="M2032" s="6"/>
      <c r="N2032" s="232"/>
      <c r="O2032" s="285"/>
      <c r="P2032" s="6"/>
      <c r="Q2032" s="6"/>
      <c r="R2032" s="6"/>
      <c r="S2032" s="6"/>
      <c r="T2032" s="6"/>
      <c r="U2032" s="6"/>
      <c r="V2032" s="6"/>
      <c r="W2032" s="6"/>
      <c r="X2032" s="6"/>
      <c r="Y2032" s="6"/>
      <c r="Z2032" s="298"/>
      <c r="AA2032" s="6"/>
      <c r="AB2032" s="6"/>
      <c r="AC2032" s="6"/>
      <c r="AD2032" s="6"/>
      <c r="AE2032" s="6"/>
      <c r="AF2032" s="6"/>
      <c r="AG2032" s="6"/>
      <c r="AH2032" s="6"/>
      <c r="AI2032" s="6"/>
      <c r="AJ2032" s="6"/>
      <c r="AK2032" s="6"/>
      <c r="AL2032" s="6"/>
      <c r="AM2032" s="6"/>
      <c r="AN2032" s="298"/>
      <c r="AO2032" s="6"/>
      <c r="AP2032" s="3"/>
      <c r="AQ2032" s="3"/>
      <c r="AR2032" s="3"/>
      <c r="AS2032" s="3"/>
      <c r="AT2032" s="3"/>
      <c r="AU2032" s="3"/>
      <c r="AV2032" s="3"/>
      <c r="AW2032" s="3"/>
      <c r="AX2032" s="3"/>
      <c r="AY2032" s="3"/>
      <c r="AZ2032" s="3"/>
      <c r="BA2032" s="3"/>
      <c r="BB2032" s="3"/>
      <c r="BC2032" s="3"/>
      <c r="BD2032" s="3"/>
      <c r="BE2032" s="3"/>
      <c r="BF2032" s="3"/>
      <c r="BG2032" s="3"/>
      <c r="BH2032" s="3"/>
      <c r="BI2032" s="3"/>
    </row>
    <row r="2033" ht="12.75" customHeight="1">
      <c r="A2033" s="294"/>
      <c r="B2033" s="294"/>
      <c r="C2033" s="3"/>
      <c r="D2033" s="3"/>
      <c r="E2033" s="3"/>
      <c r="F2033" s="3"/>
      <c r="G2033" s="3"/>
      <c r="H2033" s="193"/>
      <c r="I2033" s="163"/>
      <c r="J2033" s="3"/>
      <c r="K2033" s="5"/>
      <c r="L2033" s="6"/>
      <c r="M2033" s="6"/>
      <c r="N2033" s="232"/>
      <c r="O2033" s="285"/>
      <c r="P2033" s="6"/>
      <c r="Q2033" s="6"/>
      <c r="R2033" s="6"/>
      <c r="S2033" s="6"/>
      <c r="T2033" s="6"/>
      <c r="U2033" s="6"/>
      <c r="V2033" s="6"/>
      <c r="W2033" s="6"/>
      <c r="X2033" s="6"/>
      <c r="Y2033" s="6"/>
      <c r="Z2033" s="298"/>
      <c r="AA2033" s="6"/>
      <c r="AB2033" s="6"/>
      <c r="AC2033" s="6"/>
      <c r="AD2033" s="6"/>
      <c r="AE2033" s="6"/>
      <c r="AF2033" s="6"/>
      <c r="AG2033" s="6"/>
      <c r="AH2033" s="6"/>
      <c r="AI2033" s="6"/>
      <c r="AJ2033" s="6"/>
      <c r="AK2033" s="6"/>
      <c r="AL2033" s="6"/>
      <c r="AM2033" s="6"/>
      <c r="AN2033" s="298"/>
      <c r="AO2033" s="6"/>
      <c r="AP2033" s="3"/>
      <c r="AQ2033" s="3"/>
      <c r="AR2033" s="3"/>
      <c r="AS2033" s="3"/>
      <c r="AT2033" s="3"/>
      <c r="AU2033" s="3"/>
      <c r="AV2033" s="3"/>
      <c r="AW2033" s="3"/>
      <c r="AX2033" s="3"/>
      <c r="AY2033" s="3"/>
      <c r="AZ2033" s="3"/>
      <c r="BA2033" s="3"/>
      <c r="BB2033" s="3"/>
      <c r="BC2033" s="3"/>
      <c r="BD2033" s="3"/>
      <c r="BE2033" s="3"/>
      <c r="BF2033" s="3"/>
      <c r="BG2033" s="3"/>
      <c r="BH2033" s="3"/>
      <c r="BI2033" s="3"/>
    </row>
    <row r="2034" ht="12.75" customHeight="1">
      <c r="A2034" s="294"/>
      <c r="B2034" s="294"/>
      <c r="C2034" s="3"/>
      <c r="D2034" s="3"/>
      <c r="E2034" s="3"/>
      <c r="F2034" s="3"/>
      <c r="G2034" s="3"/>
      <c r="H2034" s="193"/>
      <c r="I2034" s="163"/>
      <c r="J2034" s="3"/>
      <c r="K2034" s="5"/>
      <c r="L2034" s="6"/>
      <c r="M2034" s="6"/>
      <c r="N2034" s="232"/>
      <c r="O2034" s="285"/>
      <c r="P2034" s="6"/>
      <c r="Q2034" s="6"/>
      <c r="R2034" s="6"/>
      <c r="S2034" s="6"/>
      <c r="T2034" s="6"/>
      <c r="U2034" s="6"/>
      <c r="V2034" s="6"/>
      <c r="W2034" s="6"/>
      <c r="X2034" s="6"/>
      <c r="Y2034" s="6"/>
      <c r="Z2034" s="298"/>
      <c r="AA2034" s="6"/>
      <c r="AB2034" s="6"/>
      <c r="AC2034" s="6"/>
      <c r="AD2034" s="6"/>
      <c r="AE2034" s="6"/>
      <c r="AF2034" s="6"/>
      <c r="AG2034" s="6"/>
      <c r="AH2034" s="6"/>
      <c r="AI2034" s="6"/>
      <c r="AJ2034" s="6"/>
      <c r="AK2034" s="6"/>
      <c r="AL2034" s="6"/>
      <c r="AM2034" s="6"/>
      <c r="AN2034" s="298"/>
      <c r="AO2034" s="6"/>
      <c r="AP2034" s="3"/>
      <c r="AQ2034" s="3"/>
      <c r="AR2034" s="3"/>
      <c r="AS2034" s="3"/>
      <c r="AT2034" s="3"/>
      <c r="AU2034" s="3"/>
      <c r="AV2034" s="3"/>
      <c r="AW2034" s="3"/>
      <c r="AX2034" s="3"/>
      <c r="AY2034" s="3"/>
      <c r="AZ2034" s="3"/>
      <c r="BA2034" s="3"/>
      <c r="BB2034" s="3"/>
      <c r="BC2034" s="3"/>
      <c r="BD2034" s="3"/>
      <c r="BE2034" s="3"/>
      <c r="BF2034" s="3"/>
      <c r="BG2034" s="3"/>
      <c r="BH2034" s="3"/>
      <c r="BI2034" s="3"/>
    </row>
    <row r="2035" ht="12.75" customHeight="1">
      <c r="A2035" s="294"/>
      <c r="B2035" s="294"/>
      <c r="C2035" s="3"/>
      <c r="D2035" s="3"/>
      <c r="E2035" s="3"/>
      <c r="F2035" s="3"/>
      <c r="G2035" s="3"/>
      <c r="H2035" s="193"/>
      <c r="I2035" s="163"/>
      <c r="J2035" s="3"/>
      <c r="K2035" s="5"/>
      <c r="L2035" s="6"/>
      <c r="M2035" s="6"/>
      <c r="N2035" s="232"/>
      <c r="O2035" s="285"/>
      <c r="P2035" s="6"/>
      <c r="Q2035" s="6"/>
      <c r="R2035" s="6"/>
      <c r="S2035" s="6"/>
      <c r="T2035" s="6"/>
      <c r="U2035" s="6"/>
      <c r="V2035" s="6"/>
      <c r="W2035" s="6"/>
      <c r="X2035" s="6"/>
      <c r="Y2035" s="6"/>
      <c r="Z2035" s="298"/>
      <c r="AA2035" s="6"/>
      <c r="AB2035" s="6"/>
      <c r="AC2035" s="6"/>
      <c r="AD2035" s="6"/>
      <c r="AE2035" s="6"/>
      <c r="AF2035" s="6"/>
      <c r="AG2035" s="6"/>
      <c r="AH2035" s="6"/>
      <c r="AI2035" s="6"/>
      <c r="AJ2035" s="6"/>
      <c r="AK2035" s="6"/>
      <c r="AL2035" s="6"/>
      <c r="AM2035" s="6"/>
      <c r="AN2035" s="298"/>
      <c r="AO2035" s="6"/>
      <c r="AP2035" s="3"/>
      <c r="AQ2035" s="3"/>
      <c r="AR2035" s="3"/>
      <c r="AS2035" s="3"/>
      <c r="AT2035" s="3"/>
      <c r="AU2035" s="3"/>
      <c r="AV2035" s="3"/>
      <c r="AW2035" s="3"/>
      <c r="AX2035" s="3"/>
      <c r="AY2035" s="3"/>
      <c r="AZ2035" s="3"/>
      <c r="BA2035" s="3"/>
      <c r="BB2035" s="3"/>
      <c r="BC2035" s="3"/>
      <c r="BD2035" s="3"/>
      <c r="BE2035" s="3"/>
      <c r="BF2035" s="3"/>
      <c r="BG2035" s="3"/>
      <c r="BH2035" s="3"/>
      <c r="BI2035" s="3"/>
    </row>
    <row r="2036" ht="12.75" customHeight="1">
      <c r="A2036" s="294"/>
      <c r="B2036" s="294"/>
      <c r="C2036" s="3"/>
      <c r="D2036" s="3"/>
      <c r="E2036" s="3"/>
      <c r="F2036" s="3"/>
      <c r="G2036" s="3"/>
      <c r="H2036" s="193"/>
      <c r="I2036" s="163"/>
      <c r="J2036" s="3"/>
      <c r="K2036" s="5"/>
      <c r="L2036" s="6"/>
      <c r="M2036" s="6"/>
      <c r="N2036" s="232"/>
      <c r="O2036" s="285"/>
      <c r="P2036" s="6"/>
      <c r="Q2036" s="6"/>
      <c r="R2036" s="6"/>
      <c r="S2036" s="6"/>
      <c r="T2036" s="6"/>
      <c r="U2036" s="6"/>
      <c r="V2036" s="6"/>
      <c r="W2036" s="6"/>
      <c r="X2036" s="6"/>
      <c r="Y2036" s="6"/>
      <c r="Z2036" s="298"/>
      <c r="AA2036" s="6"/>
      <c r="AB2036" s="6"/>
      <c r="AC2036" s="6"/>
      <c r="AD2036" s="6"/>
      <c r="AE2036" s="6"/>
      <c r="AF2036" s="6"/>
      <c r="AG2036" s="6"/>
      <c r="AH2036" s="6"/>
      <c r="AI2036" s="6"/>
      <c r="AJ2036" s="6"/>
      <c r="AK2036" s="6"/>
      <c r="AL2036" s="6"/>
      <c r="AM2036" s="6"/>
      <c r="AN2036" s="298"/>
      <c r="AO2036" s="6"/>
      <c r="AP2036" s="3"/>
      <c r="AQ2036" s="3"/>
      <c r="AR2036" s="3"/>
      <c r="AS2036" s="3"/>
      <c r="AT2036" s="3"/>
      <c r="AU2036" s="3"/>
      <c r="AV2036" s="3"/>
      <c r="AW2036" s="3"/>
      <c r="AX2036" s="3"/>
      <c r="AY2036" s="3"/>
      <c r="AZ2036" s="3"/>
      <c r="BA2036" s="3"/>
      <c r="BB2036" s="3"/>
      <c r="BC2036" s="3"/>
      <c r="BD2036" s="3"/>
      <c r="BE2036" s="3"/>
      <c r="BF2036" s="3"/>
      <c r="BG2036" s="3"/>
      <c r="BH2036" s="3"/>
      <c r="BI2036" s="3"/>
    </row>
    <row r="2037" ht="12.75" customHeight="1">
      <c r="A2037" s="294"/>
      <c r="B2037" s="294"/>
      <c r="C2037" s="3"/>
      <c r="D2037" s="3"/>
      <c r="E2037" s="3"/>
      <c r="F2037" s="3"/>
      <c r="G2037" s="3"/>
      <c r="H2037" s="193"/>
      <c r="I2037" s="163"/>
      <c r="J2037" s="3"/>
      <c r="K2037" s="5"/>
      <c r="L2037" s="6"/>
      <c r="M2037" s="6"/>
      <c r="N2037" s="232"/>
      <c r="O2037" s="285"/>
      <c r="P2037" s="6"/>
      <c r="Q2037" s="6"/>
      <c r="R2037" s="6"/>
      <c r="S2037" s="6"/>
      <c r="T2037" s="6"/>
      <c r="U2037" s="6"/>
      <c r="V2037" s="6"/>
      <c r="W2037" s="6"/>
      <c r="X2037" s="6"/>
      <c r="Y2037" s="6"/>
      <c r="Z2037" s="298"/>
      <c r="AA2037" s="6"/>
      <c r="AB2037" s="6"/>
      <c r="AC2037" s="6"/>
      <c r="AD2037" s="6"/>
      <c r="AE2037" s="6"/>
      <c r="AF2037" s="6"/>
      <c r="AG2037" s="6"/>
      <c r="AH2037" s="6"/>
      <c r="AI2037" s="6"/>
      <c r="AJ2037" s="6"/>
      <c r="AK2037" s="6"/>
      <c r="AL2037" s="6"/>
      <c r="AM2037" s="6"/>
      <c r="AN2037" s="298"/>
      <c r="AO2037" s="6"/>
      <c r="AP2037" s="3"/>
      <c r="AQ2037" s="3"/>
      <c r="AR2037" s="3"/>
      <c r="AS2037" s="3"/>
      <c r="AT2037" s="3"/>
      <c r="AU2037" s="3"/>
      <c r="AV2037" s="3"/>
      <c r="AW2037" s="3"/>
      <c r="AX2037" s="3"/>
      <c r="AY2037" s="3"/>
      <c r="AZ2037" s="3"/>
      <c r="BA2037" s="3"/>
      <c r="BB2037" s="3"/>
      <c r="BC2037" s="3"/>
      <c r="BD2037" s="3"/>
      <c r="BE2037" s="3"/>
      <c r="BF2037" s="3"/>
      <c r="BG2037" s="3"/>
      <c r="BH2037" s="3"/>
      <c r="BI2037" s="3"/>
    </row>
    <row r="2038" ht="12.75" customHeight="1">
      <c r="A2038" s="294"/>
      <c r="B2038" s="294"/>
      <c r="C2038" s="3"/>
      <c r="D2038" s="3"/>
      <c r="E2038" s="3"/>
      <c r="F2038" s="3"/>
      <c r="G2038" s="3"/>
      <c r="H2038" s="193"/>
      <c r="I2038" s="163"/>
      <c r="J2038" s="3"/>
      <c r="K2038" s="5"/>
      <c r="L2038" s="6"/>
      <c r="M2038" s="6"/>
      <c r="N2038" s="232"/>
      <c r="O2038" s="285"/>
      <c r="P2038" s="6"/>
      <c r="Q2038" s="6"/>
      <c r="R2038" s="6"/>
      <c r="S2038" s="6"/>
      <c r="T2038" s="6"/>
      <c r="U2038" s="6"/>
      <c r="V2038" s="6"/>
      <c r="W2038" s="6"/>
      <c r="X2038" s="6"/>
      <c r="Y2038" s="6"/>
      <c r="Z2038" s="298"/>
      <c r="AA2038" s="6"/>
      <c r="AB2038" s="6"/>
      <c r="AC2038" s="6"/>
      <c r="AD2038" s="6"/>
      <c r="AE2038" s="6"/>
      <c r="AF2038" s="6"/>
      <c r="AG2038" s="6"/>
      <c r="AH2038" s="6"/>
      <c r="AI2038" s="6"/>
      <c r="AJ2038" s="6"/>
      <c r="AK2038" s="6"/>
      <c r="AL2038" s="6"/>
      <c r="AM2038" s="6"/>
      <c r="AN2038" s="298"/>
      <c r="AO2038" s="6"/>
      <c r="AP2038" s="3"/>
      <c r="AQ2038" s="3"/>
      <c r="AR2038" s="3"/>
      <c r="AS2038" s="3"/>
      <c r="AT2038" s="3"/>
      <c r="AU2038" s="3"/>
      <c r="AV2038" s="3"/>
      <c r="AW2038" s="3"/>
      <c r="AX2038" s="3"/>
      <c r="AY2038" s="3"/>
      <c r="AZ2038" s="3"/>
      <c r="BA2038" s="3"/>
      <c r="BB2038" s="3"/>
      <c r="BC2038" s="3"/>
      <c r="BD2038" s="3"/>
      <c r="BE2038" s="3"/>
      <c r="BF2038" s="3"/>
      <c r="BG2038" s="3"/>
      <c r="BH2038" s="3"/>
      <c r="BI2038" s="3"/>
    </row>
    <row r="2039" ht="12.75" customHeight="1">
      <c r="A2039" s="294"/>
      <c r="B2039" s="294"/>
      <c r="C2039" s="3"/>
      <c r="D2039" s="3"/>
      <c r="E2039" s="3"/>
      <c r="F2039" s="3"/>
      <c r="G2039" s="3"/>
      <c r="H2039" s="193"/>
      <c r="I2039" s="163"/>
      <c r="J2039" s="3"/>
      <c r="K2039" s="5"/>
      <c r="L2039" s="6"/>
      <c r="M2039" s="6"/>
      <c r="N2039" s="232"/>
      <c r="O2039" s="285"/>
      <c r="P2039" s="6"/>
      <c r="Q2039" s="6"/>
      <c r="R2039" s="6"/>
      <c r="S2039" s="6"/>
      <c r="T2039" s="6"/>
      <c r="U2039" s="6"/>
      <c r="V2039" s="6"/>
      <c r="W2039" s="6"/>
      <c r="X2039" s="6"/>
      <c r="Y2039" s="6"/>
      <c r="Z2039" s="298"/>
      <c r="AA2039" s="6"/>
      <c r="AB2039" s="6"/>
      <c r="AC2039" s="6"/>
      <c r="AD2039" s="6"/>
      <c r="AE2039" s="6"/>
      <c r="AF2039" s="6"/>
      <c r="AG2039" s="6"/>
      <c r="AH2039" s="6"/>
      <c r="AI2039" s="6"/>
      <c r="AJ2039" s="6"/>
      <c r="AK2039" s="6"/>
      <c r="AL2039" s="6"/>
      <c r="AM2039" s="6"/>
      <c r="AN2039" s="298"/>
      <c r="AO2039" s="6"/>
      <c r="AP2039" s="3"/>
      <c r="AQ2039" s="3"/>
      <c r="AR2039" s="3"/>
      <c r="AS2039" s="3"/>
      <c r="AT2039" s="3"/>
      <c r="AU2039" s="3"/>
      <c r="AV2039" s="3"/>
      <c r="AW2039" s="3"/>
      <c r="AX2039" s="3"/>
      <c r="AY2039" s="3"/>
      <c r="AZ2039" s="3"/>
      <c r="BA2039" s="3"/>
      <c r="BB2039" s="3"/>
      <c r="BC2039" s="3"/>
      <c r="BD2039" s="3"/>
      <c r="BE2039" s="3"/>
      <c r="BF2039" s="3"/>
      <c r="BG2039" s="3"/>
      <c r="BH2039" s="3"/>
      <c r="BI2039" s="3"/>
    </row>
    <row r="2040" ht="12.75" customHeight="1">
      <c r="A2040" s="294"/>
      <c r="B2040" s="294"/>
      <c r="C2040" s="3"/>
      <c r="D2040" s="3"/>
      <c r="E2040" s="3"/>
      <c r="F2040" s="3"/>
      <c r="G2040" s="3"/>
      <c r="H2040" s="193"/>
      <c r="I2040" s="163"/>
      <c r="J2040" s="3"/>
      <c r="K2040" s="5"/>
      <c r="L2040" s="6"/>
      <c r="M2040" s="6"/>
      <c r="N2040" s="232"/>
      <c r="O2040" s="285"/>
      <c r="P2040" s="6"/>
      <c r="Q2040" s="6"/>
      <c r="R2040" s="6"/>
      <c r="S2040" s="6"/>
      <c r="T2040" s="6"/>
      <c r="U2040" s="6"/>
      <c r="V2040" s="6"/>
      <c r="W2040" s="6"/>
      <c r="X2040" s="6"/>
      <c r="Y2040" s="6"/>
      <c r="Z2040" s="298"/>
      <c r="AA2040" s="6"/>
      <c r="AB2040" s="6"/>
      <c r="AC2040" s="6"/>
      <c r="AD2040" s="6"/>
      <c r="AE2040" s="6"/>
      <c r="AF2040" s="6"/>
      <c r="AG2040" s="6"/>
      <c r="AH2040" s="6"/>
      <c r="AI2040" s="6"/>
      <c r="AJ2040" s="6"/>
      <c r="AK2040" s="6"/>
      <c r="AL2040" s="6"/>
      <c r="AM2040" s="6"/>
      <c r="AN2040" s="298"/>
      <c r="AO2040" s="6"/>
      <c r="AP2040" s="3"/>
      <c r="AQ2040" s="3"/>
      <c r="AR2040" s="3"/>
      <c r="AS2040" s="3"/>
      <c r="AT2040" s="3"/>
      <c r="AU2040" s="3"/>
      <c r="AV2040" s="3"/>
      <c r="AW2040" s="3"/>
      <c r="AX2040" s="3"/>
      <c r="AY2040" s="3"/>
      <c r="AZ2040" s="3"/>
      <c r="BA2040" s="3"/>
      <c r="BB2040" s="3"/>
      <c r="BC2040" s="3"/>
      <c r="BD2040" s="3"/>
      <c r="BE2040" s="3"/>
      <c r="BF2040" s="3"/>
      <c r="BG2040" s="3"/>
      <c r="BH2040" s="3"/>
      <c r="BI2040" s="3"/>
    </row>
    <row r="2041" ht="12.75" customHeight="1">
      <c r="A2041" s="294"/>
      <c r="B2041" s="294"/>
      <c r="C2041" s="3"/>
      <c r="D2041" s="3"/>
      <c r="E2041" s="3"/>
      <c r="F2041" s="3"/>
      <c r="G2041" s="3"/>
      <c r="H2041" s="193"/>
      <c r="I2041" s="163"/>
      <c r="J2041" s="3"/>
      <c r="K2041" s="5"/>
      <c r="L2041" s="6"/>
      <c r="M2041" s="6"/>
      <c r="N2041" s="232"/>
      <c r="O2041" s="285"/>
      <c r="P2041" s="6"/>
      <c r="Q2041" s="6"/>
      <c r="R2041" s="6"/>
      <c r="S2041" s="6"/>
      <c r="T2041" s="6"/>
      <c r="U2041" s="6"/>
      <c r="V2041" s="6"/>
      <c r="W2041" s="6"/>
      <c r="X2041" s="6"/>
      <c r="Y2041" s="6"/>
      <c r="Z2041" s="298"/>
      <c r="AA2041" s="6"/>
      <c r="AB2041" s="6"/>
      <c r="AC2041" s="6"/>
      <c r="AD2041" s="6"/>
      <c r="AE2041" s="6"/>
      <c r="AF2041" s="6"/>
      <c r="AG2041" s="6"/>
      <c r="AH2041" s="6"/>
      <c r="AI2041" s="6"/>
      <c r="AJ2041" s="6"/>
      <c r="AK2041" s="6"/>
      <c r="AL2041" s="6"/>
      <c r="AM2041" s="6"/>
      <c r="AN2041" s="298"/>
      <c r="AO2041" s="6"/>
      <c r="AP2041" s="3"/>
      <c r="AQ2041" s="3"/>
      <c r="AR2041" s="3"/>
      <c r="AS2041" s="3"/>
      <c r="AT2041" s="3"/>
      <c r="AU2041" s="3"/>
      <c r="AV2041" s="3"/>
      <c r="AW2041" s="3"/>
      <c r="AX2041" s="3"/>
      <c r="AY2041" s="3"/>
      <c r="AZ2041" s="3"/>
      <c r="BA2041" s="3"/>
      <c r="BB2041" s="3"/>
      <c r="BC2041" s="3"/>
      <c r="BD2041" s="3"/>
      <c r="BE2041" s="3"/>
      <c r="BF2041" s="3"/>
      <c r="BG2041" s="3"/>
      <c r="BH2041" s="3"/>
      <c r="BI2041" s="3"/>
    </row>
    <row r="2042" ht="12.75" customHeight="1">
      <c r="A2042" s="294"/>
      <c r="B2042" s="294"/>
      <c r="C2042" s="3"/>
      <c r="D2042" s="3"/>
      <c r="E2042" s="3"/>
      <c r="F2042" s="3"/>
      <c r="G2042" s="3"/>
      <c r="H2042" s="193"/>
      <c r="I2042" s="163"/>
      <c r="J2042" s="3"/>
      <c r="K2042" s="5"/>
      <c r="L2042" s="6"/>
      <c r="M2042" s="6"/>
      <c r="N2042" s="232"/>
      <c r="O2042" s="285"/>
      <c r="P2042" s="6"/>
      <c r="Q2042" s="6"/>
      <c r="R2042" s="6"/>
      <c r="S2042" s="6"/>
      <c r="T2042" s="6"/>
      <c r="U2042" s="6"/>
      <c r="V2042" s="6"/>
      <c r="W2042" s="6"/>
      <c r="X2042" s="6"/>
      <c r="Y2042" s="6"/>
      <c r="Z2042" s="298"/>
      <c r="AA2042" s="6"/>
      <c r="AB2042" s="6"/>
      <c r="AC2042" s="6"/>
      <c r="AD2042" s="6"/>
      <c r="AE2042" s="6"/>
      <c r="AF2042" s="6"/>
      <c r="AG2042" s="6"/>
      <c r="AH2042" s="6"/>
      <c r="AI2042" s="6"/>
      <c r="AJ2042" s="6"/>
      <c r="AK2042" s="6"/>
      <c r="AL2042" s="6"/>
      <c r="AM2042" s="6"/>
      <c r="AN2042" s="298"/>
      <c r="AO2042" s="6"/>
      <c r="AP2042" s="3"/>
      <c r="AQ2042" s="3"/>
      <c r="AR2042" s="3"/>
      <c r="AS2042" s="3"/>
      <c r="AT2042" s="3"/>
      <c r="AU2042" s="3"/>
      <c r="AV2042" s="3"/>
      <c r="AW2042" s="3"/>
      <c r="AX2042" s="3"/>
      <c r="AY2042" s="3"/>
      <c r="AZ2042" s="3"/>
      <c r="BA2042" s="3"/>
      <c r="BB2042" s="3"/>
      <c r="BC2042" s="3"/>
      <c r="BD2042" s="3"/>
      <c r="BE2042" s="3"/>
      <c r="BF2042" s="3"/>
      <c r="BG2042" s="3"/>
      <c r="BH2042" s="3"/>
      <c r="BI2042" s="3"/>
    </row>
    <row r="2043" ht="12.75" customHeight="1">
      <c r="A2043" s="294"/>
      <c r="B2043" s="294"/>
      <c r="C2043" s="3"/>
      <c r="D2043" s="3"/>
      <c r="E2043" s="3"/>
      <c r="F2043" s="3"/>
      <c r="G2043" s="3"/>
      <c r="H2043" s="193"/>
      <c r="I2043" s="163"/>
      <c r="J2043" s="3"/>
      <c r="K2043" s="5"/>
      <c r="L2043" s="6"/>
      <c r="M2043" s="6"/>
      <c r="N2043" s="232"/>
      <c r="O2043" s="285"/>
      <c r="P2043" s="6"/>
      <c r="Q2043" s="6"/>
      <c r="R2043" s="6"/>
      <c r="S2043" s="6"/>
      <c r="T2043" s="6"/>
      <c r="U2043" s="6"/>
      <c r="V2043" s="6"/>
      <c r="W2043" s="6"/>
      <c r="X2043" s="6"/>
      <c r="Y2043" s="6"/>
      <c r="Z2043" s="298"/>
      <c r="AA2043" s="6"/>
      <c r="AB2043" s="6"/>
      <c r="AC2043" s="6"/>
      <c r="AD2043" s="6"/>
      <c r="AE2043" s="6"/>
      <c r="AF2043" s="6"/>
      <c r="AG2043" s="6"/>
      <c r="AH2043" s="6"/>
      <c r="AI2043" s="6"/>
      <c r="AJ2043" s="6"/>
      <c r="AK2043" s="6"/>
      <c r="AL2043" s="6"/>
      <c r="AM2043" s="6"/>
      <c r="AN2043" s="298"/>
      <c r="AO2043" s="6"/>
      <c r="AP2043" s="3"/>
      <c r="AQ2043" s="3"/>
      <c r="AR2043" s="3"/>
      <c r="AS2043" s="3"/>
      <c r="AT2043" s="3"/>
      <c r="AU2043" s="3"/>
      <c r="AV2043" s="3"/>
      <c r="AW2043" s="3"/>
      <c r="AX2043" s="3"/>
      <c r="AY2043" s="3"/>
      <c r="AZ2043" s="3"/>
      <c r="BA2043" s="3"/>
      <c r="BB2043" s="3"/>
      <c r="BC2043" s="3"/>
      <c r="BD2043" s="3"/>
      <c r="BE2043" s="3"/>
      <c r="BF2043" s="3"/>
      <c r="BG2043" s="3"/>
      <c r="BH2043" s="3"/>
      <c r="BI2043" s="3"/>
    </row>
    <row r="2044" ht="12.75" customHeight="1">
      <c r="A2044" s="294"/>
      <c r="B2044" s="294"/>
      <c r="C2044" s="3"/>
      <c r="D2044" s="3"/>
      <c r="E2044" s="3"/>
      <c r="F2044" s="3"/>
      <c r="G2044" s="3"/>
      <c r="H2044" s="193"/>
      <c r="I2044" s="163"/>
      <c r="J2044" s="3"/>
      <c r="K2044" s="5"/>
      <c r="L2044" s="6"/>
      <c r="M2044" s="6"/>
      <c r="N2044" s="232"/>
      <c r="O2044" s="285"/>
      <c r="P2044" s="6"/>
      <c r="Q2044" s="6"/>
      <c r="R2044" s="6"/>
      <c r="S2044" s="6"/>
      <c r="T2044" s="6"/>
      <c r="U2044" s="6"/>
      <c r="V2044" s="6"/>
      <c r="W2044" s="6"/>
      <c r="X2044" s="6"/>
      <c r="Y2044" s="6"/>
      <c r="Z2044" s="298"/>
      <c r="AA2044" s="6"/>
      <c r="AB2044" s="6"/>
      <c r="AC2044" s="6"/>
      <c r="AD2044" s="6"/>
      <c r="AE2044" s="6"/>
      <c r="AF2044" s="6"/>
      <c r="AG2044" s="6"/>
      <c r="AH2044" s="6"/>
      <c r="AI2044" s="6"/>
      <c r="AJ2044" s="6"/>
      <c r="AK2044" s="6"/>
      <c r="AL2044" s="6"/>
      <c r="AM2044" s="6"/>
      <c r="AN2044" s="298"/>
      <c r="AO2044" s="6"/>
      <c r="AP2044" s="3"/>
      <c r="AQ2044" s="3"/>
      <c r="AR2044" s="3"/>
      <c r="AS2044" s="3"/>
      <c r="AT2044" s="3"/>
      <c r="AU2044" s="3"/>
      <c r="AV2044" s="3"/>
      <c r="AW2044" s="3"/>
      <c r="AX2044" s="3"/>
      <c r="AY2044" s="3"/>
      <c r="AZ2044" s="3"/>
      <c r="BA2044" s="3"/>
      <c r="BB2044" s="3"/>
      <c r="BC2044" s="3"/>
      <c r="BD2044" s="3"/>
      <c r="BE2044" s="3"/>
      <c r="BF2044" s="3"/>
      <c r="BG2044" s="3"/>
      <c r="BH2044" s="3"/>
      <c r="BI2044" s="3"/>
    </row>
  </sheetData>
  <mergeCells count="6">
    <mergeCell ref="P1:Y1"/>
    <mergeCell ref="AA1:AM1"/>
    <mergeCell ref="AO1:AZ1"/>
    <mergeCell ref="P1235:Y1235"/>
    <mergeCell ref="AA1235:AL1235"/>
    <mergeCell ref="AO1235:AX1235"/>
  </mergeCells>
  <conditionalFormatting sqref="P992:P999">
    <cfRule type="cellIs" dxfId="0" priority="1" operator="notEqual">
      <formula>""</formula>
    </cfRule>
  </conditionalFormatting>
  <conditionalFormatting sqref="P3:P1170 Q3:Y1965 L1171:M1171 P1172:P1965">
    <cfRule type="notContainsBlanks" dxfId="1" priority="2">
      <formula>LEN(TRIM(P3))&gt;0</formula>
    </cfRule>
  </conditionalFormatting>
  <conditionalFormatting sqref="Q998:Y998 P1001 P1003 P1005:P1006 P1008:P1014">
    <cfRule type="cellIs" dxfId="0" priority="3" operator="notEqual">
      <formula>""</formula>
    </cfRule>
  </conditionalFormatting>
  <conditionalFormatting sqref="AA3:AM1965">
    <cfRule type="notContainsBlanks" dxfId="1" priority="4">
      <formula>LEN(TRIM(AA3))&gt;0</formula>
    </cfRule>
  </conditionalFormatting>
  <conditionalFormatting sqref="AO7:AO130 AP7:AX1965 AO216:AO1965">
    <cfRule type="notContainsBlanks" dxfId="1" priority="5">
      <formula>LEN(TRIM(AO7))&gt;0</formula>
    </cfRule>
  </conditionalFormatting>
  <hyperlinks>
    <hyperlink r:id="rId4" ref="I29"/>
    <hyperlink r:id="rId5" ref="K371"/>
  </hyperlinks>
  <printOptions/>
  <pageMargins bottom="0.75" footer="0.0" header="0.0" left="0.7" right="0.7" top="0.75"/>
  <pageSetup orientation="landscape"/>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7.0"/>
    <col customWidth="1" min="3" max="3" width="12.86"/>
    <col customWidth="1" min="4" max="4" width="29.71"/>
    <col customWidth="1" min="5" max="5" width="29.86"/>
    <col customWidth="1" min="6" max="7" width="8.86"/>
    <col customWidth="1" min="8" max="8" width="0.43"/>
    <col customWidth="1" min="9" max="9" width="9.71"/>
    <col customWidth="1" min="10" max="10" width="10.29"/>
    <col customWidth="1" min="11" max="11" width="15.71"/>
    <col customWidth="1" min="12" max="12" width="30.43"/>
    <col customWidth="1" min="13" max="13" width="11.14"/>
    <col customWidth="1" min="14" max="14" width="34.86"/>
    <col customWidth="1" min="15" max="15" width="9.57"/>
    <col customWidth="1" min="16" max="16" width="30.86"/>
    <col customWidth="1" min="31" max="31" width="16.43"/>
  </cols>
  <sheetData>
    <row r="1">
      <c r="C1" s="299" t="s">
        <v>4450</v>
      </c>
      <c r="P1" s="300"/>
    </row>
    <row r="2" ht="15.75" customHeight="1">
      <c r="I2" s="301" t="s">
        <v>4451</v>
      </c>
      <c r="J2" s="302"/>
      <c r="K2" s="303" t="s">
        <v>4452</v>
      </c>
      <c r="L2" s="302"/>
      <c r="M2" s="304" t="s">
        <v>4453</v>
      </c>
      <c r="N2" s="302"/>
      <c r="P2" s="305" t="s">
        <v>4454</v>
      </c>
      <c r="AC2" s="306"/>
      <c r="AD2" s="306"/>
      <c r="AE2" s="306"/>
      <c r="AF2" s="307"/>
      <c r="AG2" s="307"/>
      <c r="AH2" s="308"/>
    </row>
    <row r="3">
      <c r="B3" s="309" t="s">
        <v>4455</v>
      </c>
      <c r="C3" s="309" t="s">
        <v>4456</v>
      </c>
      <c r="D3" s="310" t="s">
        <v>4457</v>
      </c>
      <c r="E3" s="310"/>
      <c r="I3" s="311" t="s">
        <v>4458</v>
      </c>
      <c r="J3" s="312" t="s">
        <v>4459</v>
      </c>
      <c r="K3" s="311" t="s">
        <v>4458</v>
      </c>
      <c r="L3" s="312" t="s">
        <v>4459</v>
      </c>
      <c r="M3" s="313" t="s">
        <v>4460</v>
      </c>
      <c r="N3" s="314" t="s">
        <v>4461</v>
      </c>
      <c r="P3" s="315" t="s">
        <v>4462</v>
      </c>
      <c r="Q3" s="273"/>
      <c r="V3" s="306" t="s">
        <v>4463</v>
      </c>
      <c r="X3" s="306" t="s">
        <v>4464</v>
      </c>
      <c r="AH3" s="316"/>
      <c r="AI3" s="316">
        <v>2.0</v>
      </c>
      <c r="AJ3" s="300"/>
      <c r="AK3" s="300"/>
      <c r="AL3" s="300"/>
      <c r="AM3" s="300"/>
      <c r="AN3" s="300"/>
      <c r="AO3" s="300"/>
    </row>
    <row r="4" ht="15.75" customHeight="1">
      <c r="B4" s="85" t="s">
        <v>78</v>
      </c>
      <c r="C4" s="306" t="s">
        <v>4465</v>
      </c>
      <c r="D4" s="120">
        <v>15.0</v>
      </c>
      <c r="E4" s="120"/>
      <c r="I4" s="317" t="str">
        <f>if('Scheduling Code'!N3="x","",'Scheduling Code'!N3)</f>
        <v>Shenghan</v>
      </c>
      <c r="J4" s="317" t="str">
        <f>if('Scheduling Code'!O3="x","",'Scheduling Code'!O3)</f>
        <v>Isabel</v>
      </c>
      <c r="K4" s="317" t="str">
        <f>if('Scheduling Code'!P3="x","",'Scheduling Code'!P3)</f>
        <v>Camilla</v>
      </c>
      <c r="L4" s="317" t="str">
        <f>if('Scheduling Code'!Q3="x","",'Scheduling Code'!Q3)</f>
        <v>Aashna</v>
      </c>
      <c r="M4" s="290" t="str">
        <f>if('Scheduling Code'!R3="x","",'Scheduling Code'!R3)</f>
        <v>Aashna</v>
      </c>
      <c r="N4" s="290" t="str">
        <f>if('Scheduling Code'!S3="x","",'Scheduling Code'!S3)</f>
        <v>Kiara</v>
      </c>
      <c r="P4" s="318" t="s">
        <v>3308</v>
      </c>
      <c r="V4" s="306" t="s">
        <v>3958</v>
      </c>
      <c r="W4" s="120">
        <v>30.0</v>
      </c>
      <c r="X4" s="319" t="s">
        <v>51</v>
      </c>
      <c r="Y4" s="320">
        <v>42.0</v>
      </c>
      <c r="AH4" s="316"/>
      <c r="AI4" s="321">
        <v>1.0</v>
      </c>
      <c r="AJ4" s="322"/>
      <c r="AK4" s="322"/>
      <c r="AL4" s="322"/>
      <c r="AM4" s="322"/>
      <c r="AN4" s="322"/>
      <c r="AO4" s="322"/>
    </row>
    <row r="5" ht="15.75" customHeight="1">
      <c r="B5" s="85" t="s">
        <v>56</v>
      </c>
      <c r="C5" s="306" t="s">
        <v>3958</v>
      </c>
      <c r="D5" s="120">
        <v>20.0</v>
      </c>
      <c r="E5" s="120"/>
      <c r="I5" s="317" t="str">
        <f>if('Scheduling Code'!N4="x","",'Scheduling Code'!N4)</f>
        <v>Danny</v>
      </c>
      <c r="J5" s="317" t="str">
        <f>if('Scheduling Code'!O4="x","",'Scheduling Code'!O4)</f>
        <v>Maia</v>
      </c>
      <c r="K5" s="317" t="str">
        <f>if('Scheduling Code'!P4="x","",'Scheduling Code'!P4)</f>
        <v>Sophie</v>
      </c>
      <c r="L5" s="317" t="str">
        <f>if('Scheduling Code'!Q4="x","",'Scheduling Code'!Q4)</f>
        <v>Shenghan</v>
      </c>
      <c r="M5" s="290" t="str">
        <f>if('Scheduling Code'!R4="x","",'Scheduling Code'!R4)</f>
        <v>Alicia</v>
      </c>
      <c r="N5" s="290" t="str">
        <f>if('Scheduling Code'!S4="x","",'Scheduling Code'!S4)</f>
        <v/>
      </c>
      <c r="P5" s="318" t="s">
        <v>2192</v>
      </c>
      <c r="V5" s="306" t="s">
        <v>4466</v>
      </c>
      <c r="W5" s="120">
        <v>29.0</v>
      </c>
      <c r="X5" s="319" t="s">
        <v>3513</v>
      </c>
      <c r="Y5" s="320">
        <v>36.0</v>
      </c>
      <c r="AH5" s="316"/>
      <c r="AI5" s="321">
        <v>35.0</v>
      </c>
      <c r="AJ5" s="322"/>
      <c r="AK5" s="322"/>
      <c r="AL5" s="322"/>
      <c r="AM5" s="322"/>
      <c r="AN5" s="322"/>
      <c r="AO5" s="322"/>
    </row>
    <row r="6" ht="15.75" customHeight="1">
      <c r="B6" s="85" t="s">
        <v>46</v>
      </c>
      <c r="C6" s="306" t="s">
        <v>3308</v>
      </c>
      <c r="D6" s="120">
        <v>17.0</v>
      </c>
      <c r="E6" s="120"/>
      <c r="I6" s="317" t="str">
        <f>if('Scheduling Code'!N5="x","",'Scheduling Code'!N5)</f>
        <v>Lina</v>
      </c>
      <c r="J6" s="317" t="str">
        <f>if('Scheduling Code'!O5="x","",'Scheduling Code'!O5)</f>
        <v>Camilla</v>
      </c>
      <c r="K6" s="317" t="str">
        <f>if('Scheduling Code'!P5="x","",'Scheduling Code'!P5)</f>
        <v>Anushka</v>
      </c>
      <c r="L6" s="317" t="str">
        <f>if('Scheduling Code'!Q5="x","",'Scheduling Code'!Q5)</f>
        <v>Alicia</v>
      </c>
      <c r="M6" s="290" t="str">
        <f>if('Scheduling Code'!R5="x","",'Scheduling Code'!R5)</f>
        <v>Emily</v>
      </c>
      <c r="N6" s="290" t="str">
        <f>if('Scheduling Code'!S5="x","",'Scheduling Code'!S5)</f>
        <v/>
      </c>
      <c r="P6" s="318" t="s">
        <v>3958</v>
      </c>
      <c r="V6" s="306" t="s">
        <v>3308</v>
      </c>
      <c r="W6" s="120">
        <v>28.0</v>
      </c>
      <c r="X6" s="319" t="s">
        <v>4467</v>
      </c>
      <c r="Y6" s="320">
        <v>4.0</v>
      </c>
      <c r="AH6" s="316"/>
      <c r="AI6" s="321">
        <v>11.0</v>
      </c>
      <c r="AJ6" s="322"/>
      <c r="AK6" s="322"/>
      <c r="AL6" s="322"/>
      <c r="AM6" s="322"/>
      <c r="AN6" s="322"/>
      <c r="AO6" s="322"/>
    </row>
    <row r="7" ht="15.75" customHeight="1">
      <c r="B7" s="85" t="s">
        <v>87</v>
      </c>
      <c r="C7" s="306" t="s">
        <v>3578</v>
      </c>
      <c r="D7" s="120">
        <v>8.0</v>
      </c>
      <c r="E7" s="120"/>
      <c r="I7" s="317" t="str">
        <f>if('Scheduling Code'!N6="x","",'Scheduling Code'!N6)</f>
        <v>Isabel</v>
      </c>
      <c r="J7" s="317" t="str">
        <f>if('Scheduling Code'!O6="x","",'Scheduling Code'!O6)</f>
        <v>Abby</v>
      </c>
      <c r="K7" s="317" t="str">
        <f>if('Scheduling Code'!P6="x","",'Scheduling Code'!P6)</f>
        <v/>
      </c>
      <c r="L7" s="317" t="str">
        <f>if('Scheduling Code'!Q6="x","",'Scheduling Code'!Q6)</f>
        <v>Emily</v>
      </c>
      <c r="M7" s="290" t="str">
        <f>if('Scheduling Code'!R6="x","",'Scheduling Code'!R6)</f>
        <v>Sophie</v>
      </c>
      <c r="N7" s="290" t="str">
        <f>if('Scheduling Code'!S6="x","",'Scheduling Code'!S6)</f>
        <v/>
      </c>
      <c r="P7" s="318" t="s">
        <v>3578</v>
      </c>
      <c r="V7" s="306" t="s">
        <v>256</v>
      </c>
      <c r="W7" s="120">
        <v>8.0</v>
      </c>
      <c r="X7" s="319" t="s">
        <v>4468</v>
      </c>
      <c r="Y7" s="320">
        <v>16.0</v>
      </c>
      <c r="AH7" s="316"/>
      <c r="AI7" s="321">
        <v>347.0</v>
      </c>
      <c r="AJ7" s="322"/>
      <c r="AK7" s="322"/>
      <c r="AL7" s="322"/>
      <c r="AM7" s="322"/>
      <c r="AN7" s="322"/>
      <c r="AO7" s="322"/>
    </row>
    <row r="8" ht="15.75" customHeight="1">
      <c r="B8" s="85" t="s">
        <v>47</v>
      </c>
      <c r="C8" s="306" t="s">
        <v>1150</v>
      </c>
      <c r="D8" s="120">
        <v>17.0</v>
      </c>
      <c r="E8" s="120"/>
      <c r="I8" s="317" t="str">
        <f>if('Scheduling Code'!N7="x","",'Scheduling Code'!N7)</f>
        <v>Andrew</v>
      </c>
      <c r="J8" s="317" t="str">
        <f>if('Scheduling Code'!O7="x","",'Scheduling Code'!O7)</f>
        <v>Anushka</v>
      </c>
      <c r="K8" s="317" t="str">
        <f>if('Scheduling Code'!P7="x","",'Scheduling Code'!P7)</f>
        <v/>
      </c>
      <c r="L8" s="317" t="str">
        <f>if('Scheduling Code'!Q7="x","",'Scheduling Code'!Q7)</f>
        <v>Kiara</v>
      </c>
      <c r="M8" s="290" t="str">
        <f>if('Scheduling Code'!R7="x","",'Scheduling Code'!R7)</f>
        <v>Rae</v>
      </c>
      <c r="N8" s="290" t="str">
        <f>if('Scheduling Code'!S7="x","",'Scheduling Code'!S7)</f>
        <v/>
      </c>
      <c r="P8" s="318" t="s">
        <v>1150</v>
      </c>
      <c r="V8" s="306" t="s">
        <v>3480</v>
      </c>
      <c r="W8" s="120">
        <v>7.0</v>
      </c>
      <c r="X8" s="319" t="s">
        <v>4469</v>
      </c>
      <c r="Y8" s="320">
        <v>33.0</v>
      </c>
      <c r="AH8" s="316"/>
      <c r="AI8" s="321">
        <v>388.0</v>
      </c>
      <c r="AJ8" s="322"/>
      <c r="AK8" s="322"/>
      <c r="AL8" s="322"/>
      <c r="AM8" s="322"/>
      <c r="AN8" s="322"/>
      <c r="AO8" s="322"/>
    </row>
    <row r="9" ht="15.75" customHeight="1">
      <c r="B9" s="85" t="s">
        <v>59</v>
      </c>
      <c r="C9" s="306" t="s">
        <v>3025</v>
      </c>
      <c r="D9" s="120">
        <v>4.0</v>
      </c>
      <c r="E9" s="120"/>
      <c r="I9" s="317" t="str">
        <f>if('Scheduling Code'!N8="x","",'Scheduling Code'!N8)</f>
        <v>Megan</v>
      </c>
      <c r="J9" s="317" t="str">
        <f>if('Scheduling Code'!O8="x","",'Scheduling Code'!O8)</f>
        <v>Andrew</v>
      </c>
      <c r="K9" s="317"/>
      <c r="L9" s="317" t="str">
        <f>if('Scheduling Code'!Q8="x","",'Scheduling Code'!Q8)</f>
        <v>Sophie</v>
      </c>
      <c r="M9" s="290" t="str">
        <f>if('Scheduling Code'!R8="x","",'Scheduling Code'!R8)</f>
        <v>Maia</v>
      </c>
      <c r="N9" s="290" t="str">
        <f>if('Scheduling Code'!S8="x","",'Scheduling Code'!S8)</f>
        <v/>
      </c>
      <c r="P9" s="318" t="s">
        <v>4470</v>
      </c>
      <c r="V9" s="306" t="s">
        <v>4469</v>
      </c>
      <c r="W9" s="120">
        <v>6.0</v>
      </c>
      <c r="X9" s="319" t="s">
        <v>4471</v>
      </c>
      <c r="Y9" s="320">
        <v>25.0</v>
      </c>
      <c r="AH9" s="316"/>
      <c r="AI9" s="321">
        <v>1220.0</v>
      </c>
      <c r="AJ9" s="322"/>
      <c r="AK9" s="322"/>
      <c r="AL9" s="322"/>
      <c r="AM9" s="322"/>
      <c r="AN9" s="322"/>
      <c r="AO9" s="322"/>
    </row>
    <row r="10" ht="15.75" customHeight="1">
      <c r="B10" s="85" t="s">
        <v>45</v>
      </c>
      <c r="C10" s="306" t="s">
        <v>4466</v>
      </c>
      <c r="D10" s="120">
        <v>8.0</v>
      </c>
      <c r="E10" s="120"/>
      <c r="I10" s="317" t="str">
        <f>if('Scheduling Code'!N9="x","",'Scheduling Code'!N9)</f>
        <v>Avi</v>
      </c>
      <c r="J10" s="317" t="str">
        <f>if('Scheduling Code'!O9="x","",'Scheduling Code'!O9)</f>
        <v>Megan</v>
      </c>
      <c r="K10" s="317" t="str">
        <f>if('Scheduling Code'!P9="x","",'Scheduling Code'!P9)</f>
        <v/>
      </c>
      <c r="L10" s="317" t="str">
        <f>if('Scheduling Code'!Q9="x","",'Scheduling Code'!Q9)</f>
        <v>Rae</v>
      </c>
      <c r="M10" s="290" t="str">
        <f>if('Scheduling Code'!R9="x","",'Scheduling Code'!R9)</f>
        <v>Camilla</v>
      </c>
      <c r="N10" s="290" t="str">
        <f>if('Scheduling Code'!S9="x","",'Scheduling Code'!S9)</f>
        <v/>
      </c>
      <c r="P10" s="318" t="s">
        <v>256</v>
      </c>
      <c r="V10" s="306" t="s">
        <v>4471</v>
      </c>
      <c r="W10" s="120">
        <v>5.0</v>
      </c>
      <c r="X10" s="319" t="s">
        <v>4472</v>
      </c>
      <c r="Y10" s="320">
        <v>5.0</v>
      </c>
      <c r="AH10" s="316"/>
      <c r="AI10" s="321">
        <v>2483.0</v>
      </c>
      <c r="AJ10" s="322"/>
      <c r="AK10" s="322"/>
      <c r="AL10" s="322"/>
      <c r="AM10" s="322"/>
      <c r="AN10" s="322"/>
      <c r="AO10" s="322"/>
    </row>
    <row r="11" ht="15.75" customHeight="1">
      <c r="B11" s="85" t="s">
        <v>4473</v>
      </c>
      <c r="C11" s="323" t="s">
        <v>2637</v>
      </c>
      <c r="D11" s="120">
        <v>3.0</v>
      </c>
      <c r="E11" s="120"/>
      <c r="I11" s="317" t="str">
        <f>if('Scheduling Code'!N10="x","",'Scheduling Code'!N10)</f>
        <v/>
      </c>
      <c r="J11" s="317" t="str">
        <f>if('Scheduling Code'!O10="x","",'Scheduling Code'!O10)</f>
        <v>Avi</v>
      </c>
      <c r="K11" s="317" t="str">
        <f>if('Scheduling Code'!P10="x","",'Scheduling Code'!P10)</f>
        <v/>
      </c>
      <c r="L11" s="317" t="str">
        <f>if('Scheduling Code'!Q10="x","",'Scheduling Code'!Q10)</f>
        <v/>
      </c>
      <c r="M11" s="290" t="str">
        <f>if('Scheduling Code'!R10="x","",'Scheduling Code'!R10)</f>
        <v>Abby</v>
      </c>
      <c r="N11" s="290" t="str">
        <f>if('Scheduling Code'!S10="x","",'Scheduling Code'!S10)</f>
        <v/>
      </c>
      <c r="P11" s="318" t="s">
        <v>4471</v>
      </c>
      <c r="V11" s="306" t="s">
        <v>4474</v>
      </c>
      <c r="W11" s="120">
        <v>5.0</v>
      </c>
      <c r="X11" s="319" t="s">
        <v>1460</v>
      </c>
      <c r="Y11" s="320">
        <v>5.0</v>
      </c>
      <c r="AH11" s="316"/>
      <c r="AI11" s="321">
        <v>0.0</v>
      </c>
      <c r="AJ11" s="322"/>
      <c r="AK11" s="322"/>
      <c r="AL11" s="322"/>
      <c r="AM11" s="322"/>
      <c r="AN11" s="322"/>
      <c r="AO11" s="322"/>
    </row>
    <row r="12" ht="15.75" customHeight="1">
      <c r="B12" s="85" t="s">
        <v>57</v>
      </c>
      <c r="C12" s="306" t="s">
        <v>1460</v>
      </c>
      <c r="D12" s="120">
        <v>7.0</v>
      </c>
      <c r="E12" s="120"/>
      <c r="I12" s="317" t="str">
        <f>if('Scheduling Code'!N11="x","",'Scheduling Code'!N11)</f>
        <v/>
      </c>
      <c r="J12" s="317" t="str">
        <f>if('Scheduling Code'!O11="x","",'Scheduling Code'!O11)</f>
        <v/>
      </c>
      <c r="K12" s="317" t="str">
        <f>if('Scheduling Code'!P11="x","",'Scheduling Code'!P11)</f>
        <v/>
      </c>
      <c r="L12" s="317" t="str">
        <f>if('Scheduling Code'!Q11="x","",'Scheduling Code'!Q11)</f>
        <v/>
      </c>
      <c r="M12" s="290" t="str">
        <f>if('Scheduling Code'!R11="x","",'Scheduling Code'!R11)</f>
        <v>Anushka</v>
      </c>
      <c r="N12" s="290" t="str">
        <f>if('Scheduling Code'!S11="x","",'Scheduling Code'!S11)</f>
        <v/>
      </c>
      <c r="P12" s="318" t="s">
        <v>4475</v>
      </c>
      <c r="V12" s="306" t="s">
        <v>4475</v>
      </c>
      <c r="W12" s="120">
        <v>4.0</v>
      </c>
      <c r="X12" s="319" t="s">
        <v>256</v>
      </c>
      <c r="Y12" s="320">
        <v>4.0</v>
      </c>
      <c r="AH12" s="316"/>
      <c r="AI12" s="321">
        <v>62.0</v>
      </c>
      <c r="AJ12" s="322"/>
      <c r="AK12" s="322"/>
      <c r="AL12" s="322"/>
      <c r="AM12" s="322"/>
      <c r="AN12" s="322"/>
      <c r="AO12" s="322"/>
    </row>
    <row r="13" ht="15.75" customHeight="1">
      <c r="B13" s="85" t="s">
        <v>128</v>
      </c>
      <c r="C13" s="306" t="s">
        <v>256</v>
      </c>
      <c r="D13" s="120">
        <v>7.0</v>
      </c>
      <c r="E13" s="120"/>
      <c r="I13" s="317" t="str">
        <f>if('Scheduling Code'!N12="x","",'Scheduling Code'!N12)</f>
        <v/>
      </c>
      <c r="J13" s="317" t="str">
        <f>if('Scheduling Code'!O12="x","",'Scheduling Code'!O12)</f>
        <v/>
      </c>
      <c r="K13" s="317" t="str">
        <f>if('Scheduling Code'!P12="x","",'Scheduling Code'!P12)</f>
        <v/>
      </c>
      <c r="L13" s="317"/>
      <c r="M13" s="290" t="str">
        <f>if('Scheduling Code'!R12="x","",'Scheduling Code'!R12)</f>
        <v>Andrew</v>
      </c>
      <c r="N13" s="290" t="str">
        <f>if('Scheduling Code'!S12="x","",'Scheduling Code'!S12)</f>
        <v/>
      </c>
      <c r="P13" s="318" t="s">
        <v>1460</v>
      </c>
      <c r="V13" s="306" t="s">
        <v>4476</v>
      </c>
      <c r="W13" s="120">
        <v>4.0</v>
      </c>
      <c r="X13" s="319" t="s">
        <v>4474</v>
      </c>
      <c r="Y13" s="320">
        <v>3.0</v>
      </c>
      <c r="AH13" s="316"/>
      <c r="AI13" s="321">
        <v>572.0</v>
      </c>
      <c r="AJ13" s="322"/>
      <c r="AK13" s="322"/>
      <c r="AL13" s="322"/>
      <c r="AM13" s="322"/>
      <c r="AN13" s="322"/>
      <c r="AO13" s="322"/>
    </row>
    <row r="14" ht="15.75" customHeight="1">
      <c r="B14" s="85" t="s">
        <v>106</v>
      </c>
      <c r="C14" s="306" t="s">
        <v>4474</v>
      </c>
      <c r="D14" s="120">
        <v>2.0</v>
      </c>
      <c r="E14" s="120"/>
      <c r="I14" s="317" t="str">
        <f>if('Scheduling Code'!N13="x","",'Scheduling Code'!N13)</f>
        <v/>
      </c>
      <c r="J14" s="317" t="str">
        <f>if('Scheduling Code'!O13="x","",'Scheduling Code'!O13)</f>
        <v/>
      </c>
      <c r="K14" s="317" t="str">
        <f>if('Scheduling Code'!P13="x","",'Scheduling Code'!P13)</f>
        <v/>
      </c>
      <c r="L14" s="317" t="str">
        <f>if('Scheduling Code'!Q13="x","",'Scheduling Code'!Q13)</f>
        <v/>
      </c>
      <c r="M14" s="290" t="str">
        <f>if('Scheduling Code'!R13="x","",'Scheduling Code'!R13)</f>
        <v>Megan</v>
      </c>
      <c r="N14" s="290" t="str">
        <f>if('Scheduling Code'!S13="x","",'Scheduling Code'!S13)</f>
        <v/>
      </c>
      <c r="P14" s="318"/>
      <c r="V14" s="306" t="s">
        <v>1540</v>
      </c>
      <c r="W14" s="120">
        <v>4.0</v>
      </c>
      <c r="X14" s="319" t="s">
        <v>3480</v>
      </c>
      <c r="Y14" s="320">
        <v>8.0</v>
      </c>
      <c r="AH14" s="316"/>
      <c r="AI14" s="321">
        <v>22.0</v>
      </c>
      <c r="AJ14" s="322"/>
      <c r="AK14" s="322"/>
      <c r="AL14" s="322"/>
      <c r="AM14" s="322"/>
      <c r="AN14" s="322"/>
      <c r="AO14" s="322"/>
    </row>
    <row r="15" ht="15.75" customHeight="1">
      <c r="B15" s="85" t="s">
        <v>4477</v>
      </c>
      <c r="C15" s="306" t="s">
        <v>3480</v>
      </c>
      <c r="D15" s="120">
        <v>6.0</v>
      </c>
      <c r="E15" s="120"/>
      <c r="I15" s="317" t="str">
        <f>if('Scheduling Code'!N14="x","",'Scheduling Code'!N14)</f>
        <v/>
      </c>
      <c r="J15" s="317" t="str">
        <f>if('Scheduling Code'!O14="x","",'Scheduling Code'!O14)</f>
        <v/>
      </c>
      <c r="K15" s="317" t="str">
        <f>if('Scheduling Code'!P14="x","",'Scheduling Code'!P14)</f>
        <v/>
      </c>
      <c r="L15" s="317" t="str">
        <f>if('Scheduling Code'!Q14="x","",'Scheduling Code'!Q14)</f>
        <v/>
      </c>
      <c r="M15" s="290" t="str">
        <f>if('Scheduling Code'!R14="x","",'Scheduling Code'!R14)</f>
        <v>Avi</v>
      </c>
      <c r="N15" s="290" t="str">
        <f>if('Scheduling Code'!S14="x","",'Scheduling Code'!S14)</f>
        <v/>
      </c>
      <c r="P15" s="324"/>
      <c r="V15" s="323" t="s">
        <v>4472</v>
      </c>
      <c r="W15" s="120">
        <v>3.0</v>
      </c>
      <c r="X15" s="319" t="s">
        <v>4478</v>
      </c>
      <c r="Y15" s="320">
        <v>2.0</v>
      </c>
      <c r="AH15" s="316"/>
      <c r="AI15" s="321">
        <v>149.0</v>
      </c>
      <c r="AJ15" s="322"/>
      <c r="AK15" s="322"/>
      <c r="AL15" s="322"/>
      <c r="AM15" s="322"/>
      <c r="AN15" s="322"/>
      <c r="AO15" s="322"/>
    </row>
    <row r="16" ht="15.75" customHeight="1">
      <c r="B16" s="85" t="s">
        <v>4479</v>
      </c>
      <c r="C16" s="306" t="s">
        <v>4478</v>
      </c>
      <c r="D16" s="120">
        <v>4.0</v>
      </c>
      <c r="E16" s="120"/>
      <c r="I16" s="317" t="str">
        <f>if('Scheduling Code'!N15="x","",'Scheduling Code'!N15)</f>
        <v/>
      </c>
      <c r="J16" s="317" t="str">
        <f>if('Scheduling Code'!O15="x","",'Scheduling Code'!O15)</f>
        <v/>
      </c>
      <c r="K16" s="317" t="str">
        <f>if('Scheduling Code'!P15="x","",'Scheduling Code'!P15)</f>
        <v/>
      </c>
      <c r="L16" s="317" t="str">
        <f>if('Scheduling Code'!Q15="x","",'Scheduling Code'!Q15)</f>
        <v/>
      </c>
      <c r="M16" s="290" t="str">
        <f>if('Scheduling Code'!R15="x","",'Scheduling Code'!R15)</f>
        <v/>
      </c>
      <c r="N16" s="290" t="str">
        <f>if('Scheduling Code'!S15="x","",'Scheduling Code'!S15)</f>
        <v/>
      </c>
      <c r="P16" s="324"/>
      <c r="V16" s="306" t="s">
        <v>4480</v>
      </c>
      <c r="W16" s="120">
        <v>2.0</v>
      </c>
      <c r="X16" s="319" t="s">
        <v>4481</v>
      </c>
      <c r="Y16" s="320">
        <v>4.0</v>
      </c>
      <c r="AH16" s="316"/>
      <c r="AI16" s="321">
        <v>109.0</v>
      </c>
      <c r="AJ16" s="322"/>
      <c r="AK16" s="322"/>
      <c r="AL16" s="322"/>
      <c r="AM16" s="322"/>
      <c r="AN16" s="322"/>
      <c r="AO16" s="322"/>
    </row>
    <row r="17" ht="15.75" customHeight="1">
      <c r="B17" s="85" t="s">
        <v>4482</v>
      </c>
      <c r="C17" s="306" t="s">
        <v>4481</v>
      </c>
      <c r="D17" s="120">
        <v>3.0</v>
      </c>
      <c r="E17" s="120"/>
      <c r="I17" s="317" t="str">
        <f>if('Scheduling Code'!N16="x","",'Scheduling Code'!N16)</f>
        <v/>
      </c>
      <c r="J17" s="317" t="str">
        <f>if('Scheduling Code'!O16="x","",'Scheduling Code'!O16)</f>
        <v/>
      </c>
      <c r="K17" s="317" t="str">
        <f>if('Scheduling Code'!P16="x","",'Scheduling Code'!P16)</f>
        <v/>
      </c>
      <c r="L17" s="317" t="str">
        <f>if('Scheduling Code'!Q16="x","",'Scheduling Code'!Q16)</f>
        <v/>
      </c>
      <c r="M17" s="290" t="str">
        <f>if('Scheduling Code'!R16="x","",'Scheduling Code'!R16)</f>
        <v/>
      </c>
      <c r="N17" s="290" t="str">
        <f>if('Scheduling Code'!S16="x","",'Scheduling Code'!S16)</f>
        <v/>
      </c>
      <c r="P17" s="324"/>
      <c r="V17" s="306" t="s">
        <v>4483</v>
      </c>
      <c r="W17" s="120">
        <v>1.0</v>
      </c>
      <c r="X17" s="319" t="s">
        <v>4480</v>
      </c>
      <c r="Y17" s="320">
        <v>4.0</v>
      </c>
      <c r="AH17" s="316"/>
      <c r="AI17" s="321">
        <v>405.0</v>
      </c>
      <c r="AJ17" s="322"/>
      <c r="AK17" s="322"/>
      <c r="AL17" s="322"/>
      <c r="AM17" s="322"/>
      <c r="AN17" s="322"/>
      <c r="AO17" s="322"/>
    </row>
    <row r="18" ht="15.75" customHeight="1">
      <c r="B18" s="85" t="s">
        <v>89</v>
      </c>
      <c r="C18" s="306" t="s">
        <v>4480</v>
      </c>
      <c r="D18" s="120">
        <v>7.0</v>
      </c>
      <c r="E18" s="120"/>
      <c r="I18" s="317" t="str">
        <f>if('Scheduling Code'!N17="x","",'Scheduling Code'!N17)</f>
        <v/>
      </c>
      <c r="J18" s="317" t="str">
        <f>if('Scheduling Code'!O17="x","",'Scheduling Code'!O17)</f>
        <v/>
      </c>
      <c r="K18" s="317" t="str">
        <f>if('Scheduling Code'!P17="x","",'Scheduling Code'!P17)</f>
        <v/>
      </c>
      <c r="L18" s="317" t="str">
        <f>if('Scheduling Code'!Q17="x","",'Scheduling Code'!Q17)</f>
        <v/>
      </c>
      <c r="M18" s="290" t="str">
        <f>if('Scheduling Code'!R17="x","",'Scheduling Code'!R17)</f>
        <v/>
      </c>
      <c r="N18" s="290" t="str">
        <f>if('Scheduling Code'!S17="x","",'Scheduling Code'!S17)</f>
        <v/>
      </c>
      <c r="P18" s="325"/>
      <c r="V18" s="306" t="s">
        <v>4481</v>
      </c>
      <c r="W18" s="120">
        <v>1.0</v>
      </c>
      <c r="X18" s="319" t="s">
        <v>4475</v>
      </c>
      <c r="Y18" s="320">
        <v>4.0</v>
      </c>
      <c r="AH18" s="316"/>
      <c r="AI18" s="321">
        <v>34.0</v>
      </c>
      <c r="AJ18" s="300"/>
      <c r="AK18" s="300"/>
      <c r="AL18" s="300"/>
      <c r="AM18" s="300"/>
      <c r="AN18" s="300"/>
      <c r="AO18" s="300"/>
    </row>
    <row r="19" ht="15.75" customHeight="1">
      <c r="B19" s="85" t="s">
        <v>135</v>
      </c>
      <c r="C19" s="306" t="s">
        <v>4475</v>
      </c>
      <c r="D19" s="120">
        <v>5.0</v>
      </c>
      <c r="E19" s="120"/>
      <c r="I19" s="317" t="str">
        <f>if('Scheduling Code'!N18="x","",'Scheduling Code'!N18)</f>
        <v/>
      </c>
      <c r="J19" s="317" t="str">
        <f>if('Scheduling Code'!O18="x","",'Scheduling Code'!O18)</f>
        <v/>
      </c>
      <c r="K19" s="317" t="str">
        <f>if('Scheduling Code'!P18="x","",'Scheduling Code'!P18)</f>
        <v/>
      </c>
      <c r="L19" s="317" t="str">
        <f>if('Scheduling Code'!Q18="x","",'Scheduling Code'!Q18)</f>
        <v/>
      </c>
      <c r="M19" s="290" t="str">
        <f>if('Scheduling Code'!R18="x","",'Scheduling Code'!R18)</f>
        <v/>
      </c>
      <c r="N19" s="290" t="str">
        <f>if('Scheduling Code'!S18="x","",'Scheduling Code'!S18)</f>
        <v/>
      </c>
      <c r="P19" s="325"/>
      <c r="V19" s="306" t="s">
        <v>4484</v>
      </c>
      <c r="W19" s="120">
        <v>1.0</v>
      </c>
      <c r="X19" s="319" t="s">
        <v>2192</v>
      </c>
      <c r="Y19" s="320">
        <v>2.0</v>
      </c>
      <c r="AH19" s="321"/>
      <c r="AI19" s="321">
        <v>1.0</v>
      </c>
      <c r="AJ19" s="300"/>
      <c r="AK19" s="300"/>
      <c r="AL19" s="300"/>
      <c r="AM19" s="300"/>
      <c r="AN19" s="300"/>
      <c r="AO19" s="300"/>
    </row>
    <row r="20" ht="15.75" customHeight="1">
      <c r="B20" s="85" t="s">
        <v>198</v>
      </c>
      <c r="C20" s="306" t="s">
        <v>2192</v>
      </c>
      <c r="D20" s="120">
        <v>4.0</v>
      </c>
      <c r="E20" s="120"/>
      <c r="I20" s="317" t="str">
        <f>if('Scheduling Code'!N19="x","",'Scheduling Code'!N19)</f>
        <v/>
      </c>
      <c r="J20" s="317" t="str">
        <f>if('Scheduling Code'!O19="x","",'Scheduling Code'!O19)</f>
        <v/>
      </c>
      <c r="K20" s="317" t="str">
        <f>if('Scheduling Code'!P19="x","",'Scheduling Code'!P19)</f>
        <v/>
      </c>
      <c r="L20" s="317" t="str">
        <f>if('Scheduling Code'!Q19="x","",'Scheduling Code'!Q19)</f>
        <v/>
      </c>
      <c r="M20" s="290" t="str">
        <f>if('Scheduling Code'!R19="x","",'Scheduling Code'!R19)</f>
        <v/>
      </c>
      <c r="N20" s="290" t="str">
        <f>if('Scheduling Code'!S19="x","",'Scheduling Code'!S19)</f>
        <v/>
      </c>
      <c r="P20" s="325"/>
      <c r="V20" s="306" t="s">
        <v>1893</v>
      </c>
      <c r="W20" s="120">
        <v>1.0</v>
      </c>
      <c r="AI20" s="321">
        <v>35.0</v>
      </c>
    </row>
    <row r="21" ht="15.75" customHeight="1">
      <c r="B21" s="85" t="s">
        <v>168</v>
      </c>
      <c r="C21" s="306" t="s">
        <v>4484</v>
      </c>
      <c r="D21" s="120">
        <v>3.0</v>
      </c>
      <c r="E21" s="120"/>
      <c r="I21" s="317" t="str">
        <f>if('Scheduling Code'!N20="x","",'Scheduling Code'!N20)</f>
        <v/>
      </c>
      <c r="J21" s="317" t="str">
        <f>if('Scheduling Code'!O20="x","",'Scheduling Code'!O20)</f>
        <v/>
      </c>
      <c r="K21" s="317" t="str">
        <f>if('Scheduling Code'!P20="x","",'Scheduling Code'!P20)</f>
        <v/>
      </c>
      <c r="L21" s="317" t="str">
        <f>if('Scheduling Code'!Q20="x","",'Scheduling Code'!Q20)</f>
        <v/>
      </c>
      <c r="M21" s="290" t="str">
        <f>if('Scheduling Code'!R20="x","",'Scheduling Code'!R20)</f>
        <v/>
      </c>
      <c r="N21" s="290" t="str">
        <f>if('Scheduling Code'!S20="x","",'Scheduling Code'!S20)</f>
        <v/>
      </c>
      <c r="P21" s="325"/>
      <c r="V21" s="306" t="s">
        <v>4485</v>
      </c>
      <c r="W21" s="120">
        <v>1.0</v>
      </c>
      <c r="AI21" s="321">
        <v>83.0</v>
      </c>
    </row>
    <row r="22" ht="15.75" customHeight="1">
      <c r="B22" s="85" t="s">
        <v>4486</v>
      </c>
      <c r="C22" s="306" t="s">
        <v>4487</v>
      </c>
      <c r="D22" s="120"/>
      <c r="E22" s="120"/>
      <c r="I22" s="317" t="str">
        <f>if('Scheduling Code'!N21="x","",'Scheduling Code'!N21)</f>
        <v/>
      </c>
      <c r="J22" s="317"/>
      <c r="K22" s="317"/>
      <c r="L22" s="317"/>
      <c r="M22" s="290"/>
      <c r="N22" s="290"/>
      <c r="P22" s="325"/>
      <c r="V22" s="306" t="s">
        <v>4478</v>
      </c>
      <c r="W22" s="120">
        <v>0.0</v>
      </c>
      <c r="AI22" s="85">
        <v>3.0</v>
      </c>
    </row>
    <row r="23" ht="15.75" customHeight="1">
      <c r="C23" s="306"/>
      <c r="D23" s="120"/>
      <c r="E23" s="120"/>
      <c r="I23" s="317"/>
      <c r="J23" s="317"/>
      <c r="K23" s="317"/>
      <c r="L23" s="317"/>
      <c r="M23" s="290"/>
      <c r="N23" s="290"/>
      <c r="P23" s="325"/>
      <c r="V23" s="306" t="s">
        <v>1460</v>
      </c>
      <c r="W23" s="120">
        <v>0.0</v>
      </c>
    </row>
    <row r="24" ht="15.75" customHeight="1">
      <c r="C24" s="306"/>
      <c r="D24" s="120"/>
      <c r="E24" s="120"/>
      <c r="I24" s="317"/>
      <c r="J24" s="317"/>
      <c r="K24" s="317"/>
      <c r="L24" s="317"/>
      <c r="M24" s="290"/>
      <c r="N24" s="290"/>
      <c r="P24" s="325"/>
      <c r="V24" s="306" t="s">
        <v>3578</v>
      </c>
      <c r="W24" s="120">
        <v>0.0</v>
      </c>
    </row>
    <row r="25" ht="15.75" customHeight="1">
      <c r="E25" s="120"/>
      <c r="I25" s="317"/>
      <c r="J25" s="317"/>
      <c r="K25" s="317"/>
      <c r="L25" s="317"/>
      <c r="M25" s="290"/>
      <c r="N25" s="290"/>
      <c r="P25" s="325"/>
    </row>
    <row r="26" ht="15.75" customHeight="1">
      <c r="E26" s="120"/>
      <c r="I26" s="317"/>
      <c r="J26" s="317"/>
      <c r="K26" s="317"/>
      <c r="L26" s="317"/>
      <c r="M26" s="290"/>
      <c r="N26" s="290"/>
      <c r="P26" s="325"/>
    </row>
    <row r="27" ht="15.75" customHeight="1">
      <c r="E27" s="120"/>
      <c r="I27" s="317"/>
      <c r="J27" s="317"/>
      <c r="K27" s="317"/>
      <c r="L27" s="317"/>
      <c r="M27" s="290"/>
      <c r="N27" s="290"/>
      <c r="P27" s="325"/>
    </row>
    <row r="28" ht="15.75" customHeight="1">
      <c r="E28" s="120"/>
      <c r="I28" s="317"/>
      <c r="J28" s="317"/>
      <c r="K28" s="317"/>
      <c r="L28" s="317"/>
      <c r="M28" s="290"/>
      <c r="N28" s="290"/>
      <c r="P28" s="325"/>
    </row>
    <row r="29" ht="15.75" customHeight="1">
      <c r="E29" s="120"/>
      <c r="I29" s="317"/>
      <c r="J29" s="317"/>
      <c r="K29" s="317"/>
      <c r="L29" s="317"/>
      <c r="M29" s="290"/>
      <c r="N29" s="290"/>
      <c r="P29" s="325"/>
    </row>
    <row r="30" ht="15.75" customHeight="1">
      <c r="E30" s="120"/>
      <c r="AC30" s="306"/>
      <c r="AD30" s="306"/>
    </row>
    <row r="31" ht="15.75" customHeight="1">
      <c r="E31" s="120"/>
    </row>
    <row r="32" ht="15.75" customHeight="1">
      <c r="E32" s="120"/>
    </row>
    <row r="33" ht="15.75" customHeight="1">
      <c r="E33" s="120"/>
    </row>
    <row r="34" ht="15.75" customHeight="1">
      <c r="E34" s="120"/>
    </row>
    <row r="35" ht="15.75" customHeight="1">
      <c r="E35" s="120"/>
    </row>
    <row r="36" ht="15.75" customHeight="1">
      <c r="E36" s="120"/>
    </row>
    <row r="37" ht="15.75" customHeight="1">
      <c r="E37" s="120"/>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3">
    <mergeCell ref="I2:J2"/>
    <mergeCell ref="K2:L2"/>
    <mergeCell ref="M2:N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8.0" topLeftCell="F9" activePane="bottomRight" state="frozen"/>
      <selection activeCell="F1" sqref="F1" pane="topRight"/>
      <selection activeCell="A9" sqref="A9" pane="bottomLeft"/>
      <selection activeCell="F9" sqref="F9" pane="bottomRight"/>
    </sheetView>
  </sheetViews>
  <sheetFormatPr customHeight="1" defaultColWidth="14.43" defaultRowHeight="15.0"/>
  <cols>
    <col customWidth="1" min="1" max="1" width="12.43"/>
    <col customWidth="1" min="2" max="2" width="14.43"/>
    <col customWidth="1" min="3" max="3" width="23.0"/>
    <col customWidth="1" min="4" max="4" width="9.14"/>
    <col customWidth="1" min="5" max="5" width="5.14"/>
    <col customWidth="1" min="6" max="6" width="4.71"/>
    <col customWidth="1" min="7" max="7" width="12.14"/>
    <col customWidth="1" min="8" max="8" width="34.0"/>
    <col customWidth="1" min="9" max="9" width="61.29"/>
    <col customWidth="1" min="10" max="10" width="18.14"/>
    <col customWidth="1" min="11" max="12" width="4.86"/>
    <col customWidth="1" min="13" max="13" width="41.43"/>
    <col customWidth="1" min="14" max="14" width="26.14"/>
    <col customWidth="1" min="15" max="15" width="46.43"/>
    <col customWidth="1" min="16" max="16" width="18.29"/>
    <col customWidth="1" min="17" max="17" width="18.86"/>
    <col customWidth="1" min="18" max="18" width="17.0"/>
    <col customWidth="1" min="19" max="19" width="4.43"/>
    <col customWidth="1" min="20" max="20" width="14.0"/>
    <col customWidth="1" min="21" max="23" width="22.14"/>
    <col customWidth="1" min="24" max="24" width="43.0"/>
    <col customWidth="1" min="25" max="26" width="22.14"/>
    <col customWidth="1" min="27" max="28" width="8.86"/>
    <col customWidth="1" min="29" max="33" width="23.0"/>
    <col customWidth="1" min="34" max="34" width="65.29"/>
    <col customWidth="1" min="35" max="37" width="23.0"/>
    <col customWidth="1" min="38" max="39" width="8.86"/>
    <col customWidth="1" min="40" max="45" width="22.14"/>
    <col customWidth="1" min="46" max="47" width="8.86"/>
    <col customWidth="1" min="48" max="56" width="19.14"/>
    <col customWidth="1" min="57" max="58" width="8.86"/>
  </cols>
  <sheetData>
    <row r="1" ht="22.5" customHeight="1">
      <c r="A1" s="326" t="s">
        <v>213</v>
      </c>
      <c r="B1" s="327"/>
      <c r="C1" s="327"/>
      <c r="D1" s="327"/>
      <c r="E1" s="328"/>
      <c r="F1" s="327"/>
      <c r="G1" s="329"/>
      <c r="H1" s="330"/>
      <c r="I1" s="331"/>
      <c r="J1" s="332"/>
      <c r="K1" s="332"/>
      <c r="L1" s="332"/>
      <c r="M1" s="332"/>
      <c r="N1" s="332"/>
      <c r="O1" s="332"/>
      <c r="P1" s="332"/>
      <c r="Q1" s="332"/>
      <c r="R1" s="332"/>
      <c r="S1" s="332"/>
      <c r="T1" s="330"/>
      <c r="U1" s="333"/>
      <c r="V1" s="334"/>
      <c r="W1" s="334"/>
      <c r="X1" s="334"/>
      <c r="Y1" s="334"/>
      <c r="Z1" s="334"/>
      <c r="AA1" s="334"/>
      <c r="AB1" s="334"/>
      <c r="AC1" s="333"/>
      <c r="AD1" s="334"/>
      <c r="AE1" s="334"/>
      <c r="AF1" s="334"/>
      <c r="AG1" s="334"/>
      <c r="AH1" s="334"/>
      <c r="AI1" s="334"/>
      <c r="AJ1" s="334"/>
      <c r="AK1" s="334"/>
      <c r="AL1" s="334"/>
      <c r="AM1" s="334"/>
      <c r="AN1" s="334"/>
      <c r="AO1" s="334"/>
      <c r="AP1" s="334"/>
      <c r="AQ1" s="334"/>
      <c r="AR1" s="334"/>
      <c r="AS1" s="334"/>
      <c r="AT1" s="334"/>
      <c r="AU1" s="334"/>
      <c r="AV1" s="334"/>
      <c r="AW1" s="334"/>
      <c r="AX1" s="335"/>
      <c r="AY1" s="335"/>
      <c r="AZ1" s="335"/>
      <c r="BA1" s="335"/>
      <c r="BB1" s="328"/>
      <c r="BC1" s="328"/>
      <c r="BD1" s="328"/>
      <c r="BE1" s="328"/>
      <c r="BF1" s="328"/>
    </row>
    <row r="2" ht="16.5" customHeight="1">
      <c r="A2" s="336"/>
      <c r="B2" s="337" t="s">
        <v>4488</v>
      </c>
      <c r="C2" s="337"/>
      <c r="D2" s="338"/>
      <c r="E2" s="338"/>
      <c r="F2" s="338"/>
      <c r="G2" s="339"/>
      <c r="H2" s="330"/>
      <c r="I2" s="340"/>
      <c r="J2" s="341"/>
      <c r="K2" s="341"/>
      <c r="L2" s="341"/>
      <c r="M2" s="341"/>
      <c r="N2" s="341"/>
      <c r="O2" s="341"/>
      <c r="P2" s="341"/>
      <c r="Q2" s="341"/>
      <c r="R2" s="341"/>
      <c r="S2" s="341"/>
      <c r="T2" s="334"/>
      <c r="U2" s="342"/>
      <c r="V2" s="343"/>
      <c r="W2" s="343"/>
      <c r="X2" s="343"/>
      <c r="Y2" s="343"/>
      <c r="Z2" s="343"/>
      <c r="AA2" s="343"/>
      <c r="AB2" s="343"/>
      <c r="AC2" s="342"/>
      <c r="AD2" s="343"/>
      <c r="AE2" s="343"/>
      <c r="AF2" s="343"/>
      <c r="AG2" s="343"/>
      <c r="AH2" s="343"/>
      <c r="AI2" s="343"/>
      <c r="AJ2" s="343"/>
      <c r="AK2" s="343"/>
      <c r="AL2" s="343"/>
      <c r="AM2" s="343"/>
      <c r="AN2" s="343"/>
      <c r="AO2" s="343"/>
      <c r="AP2" s="343"/>
      <c r="AQ2" s="343"/>
      <c r="AR2" s="343"/>
      <c r="AS2" s="343"/>
      <c r="AT2" s="343"/>
      <c r="AU2" s="343"/>
      <c r="AV2" s="343"/>
      <c r="AW2" s="343"/>
      <c r="AX2" s="344"/>
      <c r="AY2" s="344"/>
      <c r="AZ2" s="344"/>
      <c r="BA2" s="344"/>
      <c r="BB2" s="345"/>
      <c r="BC2" s="345"/>
      <c r="BD2" s="345"/>
      <c r="BE2" s="345"/>
      <c r="BF2" s="345"/>
    </row>
    <row r="3" ht="15.0" customHeight="1">
      <c r="A3" s="346"/>
      <c r="B3" s="337" t="s">
        <v>4489</v>
      </c>
      <c r="C3" s="347"/>
      <c r="D3" s="348"/>
      <c r="E3" s="347"/>
      <c r="F3" s="347"/>
      <c r="G3" s="339"/>
      <c r="H3" s="330"/>
      <c r="I3" s="340"/>
      <c r="J3" s="341"/>
      <c r="K3" s="341"/>
      <c r="L3" s="341"/>
      <c r="M3" s="341"/>
      <c r="N3" s="341"/>
      <c r="O3" s="341"/>
      <c r="P3" s="341"/>
      <c r="Q3" s="341"/>
      <c r="R3" s="341"/>
      <c r="S3" s="341"/>
      <c r="T3" s="334"/>
      <c r="U3" s="342"/>
      <c r="V3" s="343"/>
      <c r="W3" s="343"/>
      <c r="X3" s="343"/>
      <c r="Y3" s="343"/>
      <c r="Z3" s="343"/>
      <c r="AA3" s="343"/>
      <c r="AB3" s="343"/>
      <c r="AC3" s="342"/>
      <c r="AD3" s="343"/>
      <c r="AE3" s="343"/>
      <c r="AF3" s="343"/>
      <c r="AG3" s="343"/>
      <c r="AH3" s="343"/>
      <c r="AI3" s="343"/>
      <c r="AJ3" s="343"/>
      <c r="AK3" s="343"/>
      <c r="AL3" s="343"/>
      <c r="AM3" s="343"/>
      <c r="AN3" s="343"/>
      <c r="AO3" s="343"/>
      <c r="AP3" s="343"/>
      <c r="AQ3" s="343"/>
      <c r="AR3" s="343"/>
      <c r="AS3" s="343"/>
      <c r="AT3" s="343"/>
      <c r="AU3" s="343"/>
      <c r="AV3" s="343"/>
      <c r="AW3" s="343"/>
      <c r="AX3" s="344"/>
      <c r="AY3" s="344"/>
      <c r="AZ3" s="344"/>
      <c r="BA3" s="344"/>
      <c r="BB3" s="345"/>
      <c r="BC3" s="345"/>
      <c r="BD3" s="345"/>
      <c r="BE3" s="345"/>
      <c r="BF3" s="345"/>
    </row>
    <row r="4" ht="15.0" customHeight="1">
      <c r="A4" s="349"/>
      <c r="B4" s="337" t="s">
        <v>4490</v>
      </c>
      <c r="C4" s="348"/>
      <c r="D4" s="348"/>
      <c r="E4" s="348"/>
      <c r="F4" s="348"/>
      <c r="G4" s="350" t="s">
        <v>4491</v>
      </c>
      <c r="H4" s="351"/>
      <c r="I4" s="351"/>
      <c r="J4" s="352"/>
      <c r="K4" s="353"/>
      <c r="L4" s="353"/>
      <c r="M4" s="354" t="s">
        <v>4492</v>
      </c>
      <c r="N4" s="351"/>
      <c r="O4" s="351"/>
      <c r="P4" s="351"/>
      <c r="Q4" s="351"/>
      <c r="R4" s="352"/>
      <c r="S4" s="353"/>
      <c r="T4" s="334"/>
      <c r="U4" s="355" t="s">
        <v>4493</v>
      </c>
      <c r="V4" s="351"/>
      <c r="W4" s="351"/>
      <c r="X4" s="351"/>
      <c r="Y4" s="351"/>
      <c r="Z4" s="351"/>
      <c r="AA4" s="356"/>
      <c r="AB4" s="356"/>
      <c r="AC4" s="357" t="s">
        <v>4494</v>
      </c>
      <c r="AD4" s="351"/>
      <c r="AE4" s="351"/>
      <c r="AF4" s="351"/>
      <c r="AG4" s="351"/>
      <c r="AH4" s="351"/>
      <c r="AI4" s="351"/>
      <c r="AJ4" s="351"/>
      <c r="AK4" s="352"/>
      <c r="AL4" s="356"/>
      <c r="AM4" s="356"/>
      <c r="AN4" s="358" t="s">
        <v>4495</v>
      </c>
      <c r="AO4" s="351"/>
      <c r="AP4" s="351"/>
      <c r="AQ4" s="351"/>
      <c r="AR4" s="351"/>
      <c r="AS4" s="351"/>
      <c r="AT4" s="356"/>
      <c r="AU4" s="356"/>
      <c r="AV4" s="358" t="s">
        <v>4496</v>
      </c>
      <c r="AW4" s="351"/>
      <c r="AX4" s="351"/>
      <c r="AY4" s="351"/>
      <c r="AZ4" s="351"/>
      <c r="BA4" s="351"/>
      <c r="BB4" s="351"/>
      <c r="BC4" s="351"/>
      <c r="BD4" s="352"/>
      <c r="BE4" s="359"/>
      <c r="BF4" s="359"/>
    </row>
    <row r="5" ht="17.25" customHeight="1">
      <c r="A5" s="360"/>
      <c r="B5" s="337" t="s">
        <v>4497</v>
      </c>
      <c r="C5" s="348"/>
      <c r="D5" s="348"/>
      <c r="E5" s="348"/>
      <c r="F5" s="348"/>
      <c r="G5" s="361"/>
      <c r="H5" s="362"/>
      <c r="I5" s="362"/>
      <c r="J5" s="363"/>
      <c r="K5" s="353"/>
      <c r="L5" s="353"/>
      <c r="M5" s="364"/>
      <c r="N5" s="362"/>
      <c r="O5" s="362"/>
      <c r="P5" s="362"/>
      <c r="Q5" s="362"/>
      <c r="R5" s="363"/>
      <c r="S5" s="353"/>
      <c r="T5" s="334"/>
      <c r="U5" s="364"/>
      <c r="V5" s="362"/>
      <c r="W5" s="362"/>
      <c r="X5" s="362"/>
      <c r="Y5" s="362"/>
      <c r="Z5" s="362"/>
      <c r="AA5" s="365"/>
      <c r="AB5" s="365"/>
      <c r="AC5" s="364"/>
      <c r="AD5" s="362"/>
      <c r="AE5" s="362"/>
      <c r="AF5" s="362"/>
      <c r="AG5" s="362"/>
      <c r="AH5" s="362"/>
      <c r="AI5" s="362"/>
      <c r="AJ5" s="362"/>
      <c r="AK5" s="363"/>
      <c r="AL5" s="365"/>
      <c r="AM5" s="365"/>
      <c r="AN5" s="364"/>
      <c r="AO5" s="362"/>
      <c r="AP5" s="362"/>
      <c r="AQ5" s="362"/>
      <c r="AR5" s="362"/>
      <c r="AS5" s="362"/>
      <c r="AT5" s="365"/>
      <c r="AU5" s="365"/>
      <c r="AV5" s="364"/>
      <c r="AW5" s="362"/>
      <c r="AX5" s="362"/>
      <c r="AY5" s="362"/>
      <c r="AZ5" s="362"/>
      <c r="BA5" s="362"/>
      <c r="BB5" s="362"/>
      <c r="BC5" s="362"/>
      <c r="BD5" s="363"/>
      <c r="BE5" s="359"/>
      <c r="BF5" s="359"/>
    </row>
    <row r="6" ht="15.75" customHeight="1">
      <c r="A6" s="366"/>
      <c r="B6" s="367" t="s">
        <v>4498</v>
      </c>
      <c r="C6" s="368"/>
      <c r="D6" s="368"/>
      <c r="E6" s="368"/>
      <c r="F6" s="368"/>
      <c r="G6" s="369"/>
      <c r="H6" s="370"/>
      <c r="I6" s="371"/>
      <c r="J6" s="372"/>
      <c r="K6" s="372"/>
      <c r="L6" s="372"/>
      <c r="M6" s="373"/>
      <c r="N6" s="372"/>
      <c r="O6" s="372"/>
      <c r="P6" s="372"/>
      <c r="Q6" s="372"/>
      <c r="R6" s="372"/>
      <c r="S6" s="372"/>
      <c r="T6" s="374"/>
      <c r="U6" s="375"/>
      <c r="V6" s="376"/>
      <c r="W6" s="376"/>
      <c r="X6" s="376"/>
      <c r="Y6" s="376"/>
      <c r="Z6" s="376"/>
      <c r="AA6" s="376"/>
      <c r="AB6" s="376"/>
      <c r="AC6" s="375"/>
      <c r="AD6" s="376"/>
      <c r="AE6" s="376"/>
      <c r="AF6" s="376"/>
      <c r="AG6" s="376"/>
      <c r="AH6" s="376"/>
      <c r="AI6" s="376"/>
      <c r="AJ6" s="376"/>
      <c r="AK6" s="376"/>
      <c r="AL6" s="376"/>
      <c r="AM6" s="376"/>
      <c r="AN6" s="375"/>
      <c r="AO6" s="376"/>
      <c r="AP6" s="376"/>
      <c r="AQ6" s="376"/>
      <c r="AR6" s="376"/>
      <c r="AS6" s="376"/>
      <c r="AT6" s="376"/>
      <c r="AU6" s="376"/>
      <c r="AV6" s="375"/>
      <c r="AW6" s="376"/>
      <c r="AX6" s="377"/>
      <c r="AY6" s="377"/>
      <c r="AZ6" s="377"/>
      <c r="BA6" s="377"/>
      <c r="BB6" s="378"/>
      <c r="BC6" s="379"/>
      <c r="BD6" s="376"/>
      <c r="BE6" s="378"/>
      <c r="BF6" s="378"/>
    </row>
    <row r="7" ht="22.5" customHeight="1">
      <c r="A7" s="380" t="s">
        <v>4</v>
      </c>
      <c r="B7" s="381" t="s">
        <v>4499</v>
      </c>
      <c r="C7" s="381" t="s">
        <v>4500</v>
      </c>
      <c r="D7" s="382" t="s">
        <v>3</v>
      </c>
      <c r="E7" s="381"/>
      <c r="F7" s="381"/>
      <c r="G7" s="383" t="s">
        <v>4501</v>
      </c>
      <c r="H7" s="384" t="s">
        <v>4502</v>
      </c>
      <c r="I7" s="385" t="s">
        <v>4503</v>
      </c>
      <c r="J7" s="386" t="s">
        <v>4504</v>
      </c>
      <c r="K7" s="387"/>
      <c r="L7" s="387"/>
      <c r="M7" s="388" t="s">
        <v>4501</v>
      </c>
      <c r="N7" s="388" t="s">
        <v>4502</v>
      </c>
      <c r="O7" s="388" t="s">
        <v>4503</v>
      </c>
      <c r="P7" s="388" t="s">
        <v>4505</v>
      </c>
      <c r="Q7" s="389" t="s">
        <v>4506</v>
      </c>
      <c r="R7" s="388" t="s">
        <v>4507</v>
      </c>
      <c r="S7" s="387"/>
      <c r="T7" s="390"/>
      <c r="U7" s="391" t="s">
        <v>4501</v>
      </c>
      <c r="V7" s="392" t="s">
        <v>4508</v>
      </c>
      <c r="W7" s="392" t="s">
        <v>4509</v>
      </c>
      <c r="X7" s="393" t="s">
        <v>4503</v>
      </c>
      <c r="Y7" s="394" t="s">
        <v>4506</v>
      </c>
      <c r="Z7" s="393" t="s">
        <v>4507</v>
      </c>
      <c r="AA7" s="390"/>
      <c r="AB7" s="390"/>
      <c r="AC7" s="391" t="s">
        <v>4501</v>
      </c>
      <c r="AD7" s="392" t="s">
        <v>4510</v>
      </c>
      <c r="AE7" s="392" t="s">
        <v>4511</v>
      </c>
      <c r="AF7" s="392" t="s">
        <v>4512</v>
      </c>
      <c r="AG7" s="392" t="s">
        <v>4513</v>
      </c>
      <c r="AH7" s="393" t="s">
        <v>4503</v>
      </c>
      <c r="AI7" s="393" t="s">
        <v>4505</v>
      </c>
      <c r="AJ7" s="394" t="s">
        <v>4506</v>
      </c>
      <c r="AK7" s="393" t="s">
        <v>4507</v>
      </c>
      <c r="AL7" s="390"/>
      <c r="AM7" s="390"/>
      <c r="AN7" s="395" t="s">
        <v>4501</v>
      </c>
      <c r="AO7" s="396" t="s">
        <v>4508</v>
      </c>
      <c r="AP7" s="396" t="s">
        <v>4509</v>
      </c>
      <c r="AQ7" s="397" t="s">
        <v>4503</v>
      </c>
      <c r="AR7" s="398" t="s">
        <v>4506</v>
      </c>
      <c r="AS7" s="397" t="s">
        <v>4507</v>
      </c>
      <c r="AT7" s="390"/>
      <c r="AU7" s="390"/>
      <c r="AV7" s="395" t="s">
        <v>4501</v>
      </c>
      <c r="AW7" s="396" t="s">
        <v>4458</v>
      </c>
      <c r="AX7" s="399" t="s">
        <v>4459</v>
      </c>
      <c r="AY7" s="399" t="s">
        <v>4514</v>
      </c>
      <c r="AZ7" s="399" t="s">
        <v>4513</v>
      </c>
      <c r="BA7" s="400" t="s">
        <v>4503</v>
      </c>
      <c r="BB7" s="401" t="s">
        <v>4505</v>
      </c>
      <c r="BC7" s="402" t="s">
        <v>4506</v>
      </c>
      <c r="BD7" s="397" t="s">
        <v>4507</v>
      </c>
      <c r="BE7" s="403"/>
      <c r="BF7" s="403"/>
    </row>
    <row r="8" ht="17.25" customHeight="1">
      <c r="A8" s="404">
        <v>46.0</v>
      </c>
      <c r="B8" s="405" t="str">
        <f t="array" ref="B8">IFNA(XLOOKUP(A8,'New Signups'!C:C,'New Signups'!D:D),"-")</f>
        <v>Naylah</v>
      </c>
      <c r="C8" s="405" t="str">
        <f t="array" ref="C8">IFNA(XLOOKUP(A8,'New Signups'!C:C,'New Signups'!E:E),"-")</f>
        <v>Hopkins</v>
      </c>
      <c r="D8" s="406">
        <v>1001.0</v>
      </c>
      <c r="E8" s="405"/>
      <c r="F8" s="407"/>
      <c r="G8" s="408">
        <v>45029.0</v>
      </c>
      <c r="H8" s="409" t="s">
        <v>3131</v>
      </c>
      <c r="I8" s="410" t="s">
        <v>4515</v>
      </c>
      <c r="J8" s="411" t="s">
        <v>4516</v>
      </c>
      <c r="K8" s="412"/>
      <c r="L8" s="411"/>
      <c r="M8" s="411">
        <v>45019.0</v>
      </c>
      <c r="N8" s="411" t="s">
        <v>4517</v>
      </c>
      <c r="O8" s="413" t="s">
        <v>4518</v>
      </c>
      <c r="P8" s="411" t="s">
        <v>4516</v>
      </c>
      <c r="Q8" s="414" t="s">
        <v>4516</v>
      </c>
      <c r="R8" s="411" t="s">
        <v>4516</v>
      </c>
      <c r="S8" s="411"/>
      <c r="T8" s="415"/>
      <c r="U8" s="333" t="s">
        <v>4519</v>
      </c>
      <c r="V8" s="334" t="s">
        <v>4519</v>
      </c>
      <c r="W8" s="334"/>
      <c r="X8" s="334" t="s">
        <v>4519</v>
      </c>
      <c r="Y8" s="334" t="s">
        <v>4519</v>
      </c>
      <c r="Z8" s="334" t="s">
        <v>4519</v>
      </c>
      <c r="AA8" s="334"/>
      <c r="AB8" s="334"/>
      <c r="AC8" s="333" t="s">
        <v>4519</v>
      </c>
      <c r="AD8" s="333"/>
      <c r="AE8" s="333"/>
      <c r="AF8" s="333"/>
      <c r="AG8" s="333" t="s">
        <v>4519</v>
      </c>
      <c r="AH8" s="333" t="s">
        <v>4519</v>
      </c>
      <c r="AI8" s="333" t="s">
        <v>4519</v>
      </c>
      <c r="AJ8" s="333" t="s">
        <v>4519</v>
      </c>
      <c r="AK8" s="333" t="s">
        <v>4519</v>
      </c>
      <c r="AL8" s="334"/>
      <c r="AM8" s="334"/>
      <c r="AN8" s="334"/>
      <c r="AO8" s="334"/>
      <c r="AP8" s="334"/>
      <c r="AQ8" s="334"/>
      <c r="AR8" s="334"/>
      <c r="AS8" s="334"/>
      <c r="AT8" s="334"/>
      <c r="AU8" s="334"/>
      <c r="AV8" s="334"/>
      <c r="AW8" s="334"/>
      <c r="AX8" s="335"/>
      <c r="AY8" s="335"/>
      <c r="AZ8" s="335"/>
      <c r="BA8" s="335"/>
      <c r="BB8" s="328"/>
      <c r="BC8" s="328"/>
      <c r="BD8" s="328"/>
      <c r="BE8" s="328"/>
      <c r="BF8" s="328"/>
    </row>
    <row r="9" ht="18.0" customHeight="1">
      <c r="A9" s="416">
        <v>47.0</v>
      </c>
      <c r="B9" s="417" t="str">
        <f t="array" ref="B9">IFNA(XLOOKUP(A9,'New Signups'!C:C,'New Signups'!D:D),"-")</f>
        <v>Vihaan</v>
      </c>
      <c r="C9" s="417" t="str">
        <f t="array" ref="C9">IFNA(XLOOKUP(A9,'New Signups'!C:C,'New Signups'!E:E),"-")</f>
        <v>Kaushik</v>
      </c>
      <c r="D9" s="381">
        <v>1002.0</v>
      </c>
      <c r="E9" s="418">
        <v>1.0</v>
      </c>
      <c r="F9" s="419">
        <v>1.0</v>
      </c>
      <c r="G9" s="420">
        <v>45037.0</v>
      </c>
      <c r="H9" s="421" t="s">
        <v>4520</v>
      </c>
      <c r="I9" s="422" t="s">
        <v>4521</v>
      </c>
      <c r="J9" s="423" t="s">
        <v>4516</v>
      </c>
      <c r="K9" s="334"/>
      <c r="L9" s="423"/>
      <c r="M9" s="424">
        <v>45065.0</v>
      </c>
      <c r="N9" s="423" t="s">
        <v>4522</v>
      </c>
      <c r="O9" s="425" t="s">
        <v>4523</v>
      </c>
      <c r="P9" s="423" t="s">
        <v>4516</v>
      </c>
      <c r="Q9" s="426" t="s">
        <v>4516</v>
      </c>
      <c r="R9" s="423" t="s">
        <v>4516</v>
      </c>
      <c r="S9" s="423"/>
      <c r="T9" s="330"/>
      <c r="U9" s="333">
        <v>45675.0</v>
      </c>
      <c r="V9" s="427" t="s">
        <v>3308</v>
      </c>
      <c r="W9" s="334"/>
      <c r="X9" s="334" t="s">
        <v>4524</v>
      </c>
      <c r="Y9" s="334" t="s">
        <v>4525</v>
      </c>
      <c r="Z9" s="334" t="s">
        <v>4525</v>
      </c>
      <c r="AA9" s="334"/>
      <c r="AB9" s="334"/>
      <c r="AC9" s="333">
        <v>45701.0</v>
      </c>
      <c r="AD9" s="428" t="s">
        <v>4466</v>
      </c>
      <c r="AE9" s="428" t="s">
        <v>3308</v>
      </c>
      <c r="AF9" s="333"/>
      <c r="AG9" s="333"/>
      <c r="AH9" s="333" t="s">
        <v>4526</v>
      </c>
      <c r="AI9" s="333" t="s">
        <v>4516</v>
      </c>
      <c r="AJ9" s="333" t="s">
        <v>4516</v>
      </c>
      <c r="AK9" s="333" t="s">
        <v>4516</v>
      </c>
      <c r="AL9" s="334"/>
      <c r="AM9" s="334"/>
      <c r="AN9" s="334"/>
      <c r="AO9" s="334"/>
      <c r="AP9" s="334"/>
      <c r="AQ9" s="334"/>
      <c r="AR9" s="334"/>
      <c r="AS9" s="334"/>
      <c r="AT9" s="334"/>
      <c r="AU9" s="334"/>
      <c r="AV9" s="334"/>
      <c r="AW9" s="334"/>
      <c r="AX9" s="335"/>
      <c r="AY9" s="335"/>
      <c r="AZ9" s="335"/>
      <c r="BA9" s="335"/>
      <c r="BB9" s="328"/>
      <c r="BC9" s="328"/>
      <c r="BD9" s="328"/>
      <c r="BE9" s="328"/>
      <c r="BF9" s="328"/>
    </row>
    <row r="10" ht="18.0" customHeight="1">
      <c r="A10" s="416">
        <v>57.0</v>
      </c>
      <c r="B10" s="417" t="str">
        <f t="array" ref="B10">IFNA(XLOOKUP(A10,'New Signups'!C:C,'New Signups'!D:D),"-")</f>
        <v>Laughlin she/her</v>
      </c>
      <c r="C10" s="417" t="str">
        <f t="array" ref="C10">IFNA(XLOOKUP(A10,'New Signups'!C:C,'New Signups'!E:E),"-")</f>
        <v>Monahan</v>
      </c>
      <c r="D10" s="429">
        <v>1005.0</v>
      </c>
      <c r="E10" s="418">
        <v>1.0</v>
      </c>
      <c r="F10" s="430">
        <v>1.0</v>
      </c>
      <c r="G10" s="431">
        <v>45118.0</v>
      </c>
      <c r="H10" s="330" t="s">
        <v>4527</v>
      </c>
      <c r="I10" s="340" t="s">
        <v>4528</v>
      </c>
      <c r="J10" s="341" t="s">
        <v>4516</v>
      </c>
      <c r="K10" s="341"/>
      <c r="L10" s="341"/>
      <c r="M10" s="432">
        <v>45126.0</v>
      </c>
      <c r="N10" s="341" t="s">
        <v>4529</v>
      </c>
      <c r="O10" s="341" t="s">
        <v>4530</v>
      </c>
      <c r="P10" s="341" t="s">
        <v>4516</v>
      </c>
      <c r="Q10" s="341" t="s">
        <v>4516</v>
      </c>
      <c r="R10" s="341" t="s">
        <v>4516</v>
      </c>
      <c r="S10" s="341"/>
      <c r="T10" s="330"/>
      <c r="U10" s="333">
        <v>45657.0</v>
      </c>
      <c r="V10" s="428" t="s">
        <v>4466</v>
      </c>
      <c r="W10" s="334"/>
      <c r="X10" s="334" t="s">
        <v>4531</v>
      </c>
      <c r="Y10" s="334" t="s">
        <v>4516</v>
      </c>
      <c r="Z10" s="334" t="s">
        <v>4516</v>
      </c>
      <c r="AA10" s="343"/>
      <c r="AB10" s="343"/>
      <c r="AC10" s="333">
        <v>45634.0</v>
      </c>
      <c r="AD10" s="428" t="s">
        <v>4466</v>
      </c>
      <c r="AE10" s="428" t="s">
        <v>3308</v>
      </c>
      <c r="AF10" s="333"/>
      <c r="AG10" s="333"/>
      <c r="AH10" s="333" t="s">
        <v>4532</v>
      </c>
      <c r="AI10" s="333" t="s">
        <v>4516</v>
      </c>
      <c r="AJ10" s="333" t="s">
        <v>4516</v>
      </c>
      <c r="AK10" s="333" t="s">
        <v>4516</v>
      </c>
      <c r="AL10" s="343"/>
      <c r="AM10" s="343"/>
      <c r="AN10" s="343"/>
      <c r="AO10" s="343"/>
      <c r="AP10" s="343"/>
      <c r="AQ10" s="343"/>
      <c r="AR10" s="343"/>
      <c r="AS10" s="343"/>
      <c r="AT10" s="343"/>
      <c r="AU10" s="343"/>
      <c r="AV10" s="343"/>
      <c r="AW10" s="343"/>
      <c r="AX10" s="344"/>
      <c r="AY10" s="344"/>
      <c r="AZ10" s="344"/>
      <c r="BA10" s="344"/>
      <c r="BB10" s="433"/>
      <c r="BC10" s="433"/>
      <c r="BD10" s="345"/>
      <c r="BE10" s="345"/>
      <c r="BF10" s="345"/>
    </row>
    <row r="11" ht="18.0" customHeight="1">
      <c r="A11" s="434">
        <v>63.0</v>
      </c>
      <c r="B11" s="417" t="str">
        <f t="array" ref="B11">IFNA(XLOOKUP(A11,'New Signups'!C:C,'New Signups'!D:D),"-")</f>
        <v>Elizabeth </v>
      </c>
      <c r="C11" s="417" t="str">
        <f t="array" ref="C11">IFNA(XLOOKUP(A11,'New Signups'!C:C,'New Signups'!E:E),"-")</f>
        <v>Lem</v>
      </c>
      <c r="D11" s="435">
        <v>1006.0</v>
      </c>
      <c r="E11" s="418">
        <v>1.0</v>
      </c>
      <c r="F11" s="436">
        <v>1.0</v>
      </c>
      <c r="G11" s="431">
        <v>45118.0</v>
      </c>
      <c r="H11" s="330" t="s">
        <v>4533</v>
      </c>
      <c r="I11" s="340" t="s">
        <v>4534</v>
      </c>
      <c r="J11" s="341" t="s">
        <v>4516</v>
      </c>
      <c r="K11" s="341"/>
      <c r="L11" s="341"/>
      <c r="M11" s="432">
        <v>45126.0</v>
      </c>
      <c r="N11" s="341" t="s">
        <v>4529</v>
      </c>
      <c r="O11" s="341" t="s">
        <v>4530</v>
      </c>
      <c r="P11" s="341" t="s">
        <v>4516</v>
      </c>
      <c r="Q11" s="341" t="s">
        <v>4516</v>
      </c>
      <c r="R11" s="341" t="s">
        <v>4516</v>
      </c>
      <c r="S11" s="341"/>
      <c r="T11" s="330"/>
      <c r="U11" s="333">
        <v>45761.0</v>
      </c>
      <c r="V11" s="428" t="s">
        <v>4475</v>
      </c>
      <c r="W11" s="427"/>
      <c r="X11" s="334" t="s">
        <v>4535</v>
      </c>
      <c r="Y11" s="334" t="s">
        <v>4516</v>
      </c>
      <c r="Z11" s="334" t="s">
        <v>4516</v>
      </c>
      <c r="AA11" s="343"/>
      <c r="AB11" s="343"/>
      <c r="AC11" s="333">
        <v>45817.0</v>
      </c>
      <c r="AD11" s="428" t="s">
        <v>3308</v>
      </c>
      <c r="AE11" s="428" t="s">
        <v>4471</v>
      </c>
      <c r="AF11" s="333"/>
      <c r="AG11" s="333"/>
      <c r="AH11" s="333" t="s">
        <v>4536</v>
      </c>
      <c r="AI11" s="333" t="s">
        <v>4516</v>
      </c>
      <c r="AJ11" s="333" t="s">
        <v>4516</v>
      </c>
      <c r="AK11" s="333"/>
      <c r="AL11" s="343"/>
      <c r="AM11" s="343"/>
      <c r="AN11" s="343"/>
      <c r="AO11" s="343"/>
      <c r="AP11" s="343"/>
      <c r="AQ11" s="343"/>
      <c r="AR11" s="343"/>
      <c r="AS11" s="343"/>
      <c r="AT11" s="343"/>
      <c r="AU11" s="343"/>
      <c r="AV11" s="343"/>
      <c r="AW11" s="343"/>
      <c r="AX11" s="344"/>
      <c r="AY11" s="344"/>
      <c r="AZ11" s="344"/>
      <c r="BA11" s="344"/>
      <c r="BB11" s="433"/>
      <c r="BC11" s="433"/>
      <c r="BD11" s="345"/>
      <c r="BE11" s="345"/>
      <c r="BF11" s="345"/>
    </row>
    <row r="12" ht="17.25" customHeight="1">
      <c r="A12" s="434">
        <v>75.0</v>
      </c>
      <c r="B12" s="417" t="str">
        <f t="array" ref="B12">IFNA(XLOOKUP(A12,'New Signups'!C:C,'New Signups'!D:D),"-")</f>
        <v>Sadie </v>
      </c>
      <c r="C12" s="417" t="str">
        <f t="array" ref="C12">IFNA(XLOOKUP(A12,'New Signups'!C:C,'New Signups'!E:E),"-")</f>
        <v>Davis</v>
      </c>
      <c r="D12" s="437">
        <v>1018.0</v>
      </c>
      <c r="E12" s="418">
        <v>1.0</v>
      </c>
      <c r="F12" s="438">
        <v>1.0</v>
      </c>
      <c r="G12" s="420">
        <v>45216.0</v>
      </c>
      <c r="H12" s="330" t="s">
        <v>4537</v>
      </c>
      <c r="I12" s="331" t="s">
        <v>4538</v>
      </c>
      <c r="J12" s="332" t="s">
        <v>4516</v>
      </c>
      <c r="K12" s="341"/>
      <c r="L12" s="341"/>
      <c r="M12" s="432">
        <v>45233.0</v>
      </c>
      <c r="N12" s="341" t="s">
        <v>4539</v>
      </c>
      <c r="O12" s="341" t="s">
        <v>4540</v>
      </c>
      <c r="P12" s="341" t="s">
        <v>4516</v>
      </c>
      <c r="Q12" s="341" t="s">
        <v>4516</v>
      </c>
      <c r="R12" s="341" t="s">
        <v>4516</v>
      </c>
      <c r="S12" s="341"/>
      <c r="T12" s="330"/>
      <c r="U12" s="333">
        <v>45744.0</v>
      </c>
      <c r="V12" s="428" t="s">
        <v>4480</v>
      </c>
      <c r="W12" s="428" t="s">
        <v>3308</v>
      </c>
      <c r="X12" s="334" t="s">
        <v>4541</v>
      </c>
      <c r="Y12" s="334" t="s">
        <v>4525</v>
      </c>
      <c r="Z12" s="334" t="s">
        <v>4525</v>
      </c>
      <c r="AA12" s="343"/>
      <c r="AB12" s="343"/>
      <c r="AC12" s="333">
        <v>45778.0</v>
      </c>
      <c r="AD12" s="428" t="s">
        <v>4466</v>
      </c>
      <c r="AE12" s="428" t="s">
        <v>3958</v>
      </c>
      <c r="AF12" s="333"/>
      <c r="AG12" s="333"/>
      <c r="AH12" s="333" t="s">
        <v>4542</v>
      </c>
      <c r="AI12" s="333" t="s">
        <v>4525</v>
      </c>
      <c r="AJ12" s="333" t="s">
        <v>4525</v>
      </c>
      <c r="AK12" s="333" t="s">
        <v>4525</v>
      </c>
      <c r="AL12" s="343"/>
      <c r="AM12" s="343"/>
      <c r="AN12" s="343"/>
      <c r="AO12" s="343"/>
      <c r="AP12" s="343"/>
      <c r="AQ12" s="343"/>
      <c r="AR12" s="343"/>
      <c r="AS12" s="343"/>
      <c r="AT12" s="343"/>
      <c r="AU12" s="343"/>
      <c r="AV12" s="343"/>
      <c r="AW12" s="343"/>
      <c r="AX12" s="344"/>
      <c r="AY12" s="344"/>
      <c r="AZ12" s="344"/>
      <c r="BA12" s="344"/>
      <c r="BB12" s="345"/>
      <c r="BC12" s="345"/>
      <c r="BD12" s="345"/>
      <c r="BE12" s="345"/>
      <c r="BF12" s="345"/>
    </row>
    <row r="13" ht="18.0" customHeight="1">
      <c r="A13" s="416">
        <v>76.0</v>
      </c>
      <c r="B13" s="417" t="str">
        <f t="array" ref="B13">IFNA(XLOOKUP(A13,'New Signups'!C:C,'New Signups'!D:D),"-")</f>
        <v>Caleb</v>
      </c>
      <c r="C13" s="417" t="str">
        <f t="array" ref="C13">IFNA(XLOOKUP(A13,'New Signups'!C:C,'New Signups'!E:E),"-")</f>
        <v>Davis</v>
      </c>
      <c r="D13" s="381">
        <v>1011.0</v>
      </c>
      <c r="E13" s="418">
        <v>1.0</v>
      </c>
      <c r="F13" s="419">
        <v>1.0</v>
      </c>
      <c r="G13" s="420">
        <v>45105.0</v>
      </c>
      <c r="H13" s="421" t="s">
        <v>3131</v>
      </c>
      <c r="I13" s="330" t="s">
        <v>4543</v>
      </c>
      <c r="J13" s="332" t="s">
        <v>4516</v>
      </c>
      <c r="K13" s="330"/>
      <c r="L13" s="332"/>
      <c r="M13" s="424">
        <v>45118.0</v>
      </c>
      <c r="N13" s="332" t="s">
        <v>3131</v>
      </c>
      <c r="O13" s="332" t="s">
        <v>4544</v>
      </c>
      <c r="P13" s="332" t="s">
        <v>4516</v>
      </c>
      <c r="Q13" s="332" t="s">
        <v>4516</v>
      </c>
      <c r="R13" s="332" t="s">
        <v>4516</v>
      </c>
      <c r="S13" s="332"/>
      <c r="T13" s="330"/>
      <c r="U13" s="333">
        <v>45744.0</v>
      </c>
      <c r="V13" s="428" t="s">
        <v>4475</v>
      </c>
      <c r="W13" s="334"/>
      <c r="X13" s="334" t="s">
        <v>4545</v>
      </c>
      <c r="Y13" s="334" t="s">
        <v>4516</v>
      </c>
      <c r="Z13" s="334" t="s">
        <v>4516</v>
      </c>
      <c r="AA13" s="330"/>
      <c r="AB13" s="330"/>
      <c r="AC13" s="333">
        <v>45769.0</v>
      </c>
      <c r="AD13" s="428" t="s">
        <v>3480</v>
      </c>
      <c r="AE13" s="428" t="s">
        <v>4484</v>
      </c>
      <c r="AF13" s="428" t="s">
        <v>4466</v>
      </c>
      <c r="AG13" s="333"/>
      <c r="AH13" s="333" t="s">
        <v>4546</v>
      </c>
      <c r="AI13" s="333" t="s">
        <v>4516</v>
      </c>
      <c r="AJ13" s="333" t="s">
        <v>4516</v>
      </c>
      <c r="AK13" s="333" t="s">
        <v>4516</v>
      </c>
      <c r="AL13" s="330"/>
      <c r="AM13" s="330"/>
      <c r="AN13" s="330"/>
      <c r="AO13" s="330"/>
      <c r="AP13" s="330"/>
      <c r="AQ13" s="330"/>
      <c r="AR13" s="330"/>
      <c r="AS13" s="330"/>
      <c r="AT13" s="330"/>
      <c r="AU13" s="330"/>
      <c r="AV13" s="330"/>
      <c r="AW13" s="330"/>
      <c r="AX13" s="439"/>
      <c r="AY13" s="439"/>
      <c r="AZ13" s="439"/>
      <c r="BA13" s="439"/>
      <c r="BB13" s="417"/>
      <c r="BC13" s="417"/>
      <c r="BD13" s="417"/>
      <c r="BE13" s="417"/>
      <c r="BF13" s="417"/>
    </row>
    <row r="14" ht="18.0" customHeight="1">
      <c r="A14" s="434">
        <v>96.0</v>
      </c>
      <c r="B14" s="417" t="str">
        <f t="array" ref="B14">IFNA(XLOOKUP(A14,'New Signups'!C:C,'New Signups'!D:D),"-")</f>
        <v>Ari</v>
      </c>
      <c r="C14" s="417" t="str">
        <f t="array" ref="C14">IFNA(XLOOKUP(A14,'New Signups'!C:C,'New Signups'!E:E),"-")</f>
        <v>Woodward</v>
      </c>
      <c r="D14" s="437">
        <v>1009.0</v>
      </c>
      <c r="E14" s="418">
        <v>1.0</v>
      </c>
      <c r="F14" s="438">
        <v>1.0</v>
      </c>
      <c r="G14" s="431">
        <v>45097.0</v>
      </c>
      <c r="H14" s="421" t="s">
        <v>4533</v>
      </c>
      <c r="I14" s="440" t="s">
        <v>4547</v>
      </c>
      <c r="J14" s="332" t="s">
        <v>4516</v>
      </c>
      <c r="K14" s="330"/>
      <c r="L14" s="332"/>
      <c r="M14" s="424">
        <v>45127.0</v>
      </c>
      <c r="N14" s="332" t="s">
        <v>4548</v>
      </c>
      <c r="O14" s="332" t="s">
        <v>4549</v>
      </c>
      <c r="P14" s="332" t="s">
        <v>4516</v>
      </c>
      <c r="Q14" s="332" t="s">
        <v>4516</v>
      </c>
      <c r="R14" s="332" t="s">
        <v>4516</v>
      </c>
      <c r="S14" s="332"/>
      <c r="T14" s="330"/>
      <c r="U14" s="333"/>
      <c r="V14" s="334"/>
      <c r="W14" s="334"/>
      <c r="X14" s="334"/>
      <c r="Y14" s="334"/>
      <c r="Z14" s="334"/>
      <c r="AA14" s="330"/>
      <c r="AB14" s="330"/>
      <c r="AC14" s="333"/>
      <c r="AD14" s="333"/>
      <c r="AE14" s="333"/>
      <c r="AF14" s="333"/>
      <c r="AG14" s="333"/>
      <c r="AH14" s="333"/>
      <c r="AI14" s="333"/>
      <c r="AJ14" s="333"/>
      <c r="AK14" s="333"/>
      <c r="AL14" s="330"/>
      <c r="AM14" s="330"/>
      <c r="AN14" s="330"/>
      <c r="AO14" s="330"/>
      <c r="AP14" s="330"/>
      <c r="AQ14" s="330"/>
      <c r="AR14" s="330"/>
      <c r="AS14" s="330"/>
      <c r="AT14" s="330"/>
      <c r="AU14" s="330"/>
      <c r="AV14" s="330"/>
      <c r="AW14" s="330"/>
      <c r="AX14" s="439"/>
      <c r="AY14" s="439"/>
      <c r="AZ14" s="439"/>
      <c r="BA14" s="439"/>
      <c r="BB14" s="417"/>
      <c r="BC14" s="417"/>
      <c r="BD14" s="417"/>
      <c r="BE14" s="417"/>
      <c r="BF14" s="417"/>
    </row>
    <row r="15" ht="14.25" customHeight="1">
      <c r="A15" s="416">
        <v>115.0</v>
      </c>
      <c r="B15" s="417" t="str">
        <f t="array" ref="B15">IFNA(XLOOKUP(A15,'New Signups'!C:C,'New Signups'!D:D),"-")</f>
        <v>Iyannah </v>
      </c>
      <c r="C15" s="417" t="str">
        <f t="array" ref="C15">IFNA(XLOOKUP(A15,'New Signups'!C:C,'New Signups'!E:E),"-")</f>
        <v>Marshall*</v>
      </c>
      <c r="D15" s="429">
        <v>1017.0</v>
      </c>
      <c r="E15" s="418">
        <v>1.0</v>
      </c>
      <c r="F15" s="430">
        <v>1.0</v>
      </c>
      <c r="G15" s="431">
        <v>45209.0</v>
      </c>
      <c r="H15" s="330" t="s">
        <v>4550</v>
      </c>
      <c r="I15" s="340" t="s">
        <v>4551</v>
      </c>
      <c r="J15" s="341" t="s">
        <v>4516</v>
      </c>
      <c r="K15" s="341"/>
      <c r="L15" s="341"/>
      <c r="M15" s="432">
        <v>45236.0</v>
      </c>
      <c r="N15" s="341" t="s">
        <v>4552</v>
      </c>
      <c r="O15" s="341" t="s">
        <v>4553</v>
      </c>
      <c r="P15" s="341" t="s">
        <v>4516</v>
      </c>
      <c r="Q15" s="341" t="s">
        <v>4516</v>
      </c>
      <c r="R15" s="341" t="s">
        <v>4516</v>
      </c>
      <c r="S15" s="341"/>
      <c r="T15" s="330"/>
      <c r="U15" s="333">
        <v>45737.0</v>
      </c>
      <c r="V15" s="428" t="s">
        <v>256</v>
      </c>
      <c r="W15" s="428" t="s">
        <v>3308</v>
      </c>
      <c r="X15" s="334" t="s">
        <v>4554</v>
      </c>
      <c r="Y15" s="334" t="s">
        <v>4525</v>
      </c>
      <c r="Z15" s="334" t="s">
        <v>4525</v>
      </c>
      <c r="AA15" s="343"/>
      <c r="AB15" s="343"/>
      <c r="AC15" s="333">
        <v>45748.0</v>
      </c>
      <c r="AD15" s="428" t="s">
        <v>4466</v>
      </c>
      <c r="AE15" s="428" t="s">
        <v>3958</v>
      </c>
      <c r="AF15" s="333"/>
      <c r="AG15" s="333"/>
      <c r="AH15" s="333" t="s">
        <v>4555</v>
      </c>
      <c r="AI15" s="333" t="s">
        <v>4516</v>
      </c>
      <c r="AJ15" s="333" t="s">
        <v>4516</v>
      </c>
      <c r="AK15" s="333" t="s">
        <v>4516</v>
      </c>
      <c r="AL15" s="343"/>
      <c r="AM15" s="343"/>
      <c r="AN15" s="343"/>
      <c r="AO15" s="343"/>
      <c r="AP15" s="343"/>
      <c r="AQ15" s="343"/>
      <c r="AR15" s="343"/>
      <c r="AS15" s="343"/>
      <c r="AT15" s="343"/>
      <c r="AU15" s="343"/>
      <c r="AV15" s="343"/>
      <c r="AW15" s="343"/>
      <c r="AX15" s="344"/>
      <c r="AY15" s="344"/>
      <c r="AZ15" s="344"/>
      <c r="BA15" s="344"/>
      <c r="BB15" s="345"/>
      <c r="BC15" s="345"/>
      <c r="BD15" s="345"/>
      <c r="BE15" s="345"/>
      <c r="BF15" s="345"/>
    </row>
    <row r="16" ht="14.25" customHeight="1">
      <c r="A16" s="434">
        <v>116.0</v>
      </c>
      <c r="B16" s="417" t="str">
        <f t="array" ref="B16">IFNA(XLOOKUP(A16,'New Signups'!C:C,'New Signups'!D:D),"-")</f>
        <v>Idris</v>
      </c>
      <c r="C16" s="417" t="str">
        <f t="array" ref="C16">IFNA(XLOOKUP(A16,'New Signups'!C:C,'New Signups'!E:E),"-")</f>
        <v>Marshall*</v>
      </c>
      <c r="D16" s="441">
        <v>1003.0</v>
      </c>
      <c r="E16" s="418">
        <v>1.0</v>
      </c>
      <c r="F16" s="438">
        <v>1.0</v>
      </c>
      <c r="G16" s="420">
        <v>45084.0</v>
      </c>
      <c r="H16" s="421" t="s">
        <v>4533</v>
      </c>
      <c r="I16" s="331" t="s">
        <v>4521</v>
      </c>
      <c r="J16" s="332" t="s">
        <v>4516</v>
      </c>
      <c r="K16" s="334"/>
      <c r="L16" s="332"/>
      <c r="M16" s="424">
        <v>45090.0</v>
      </c>
      <c r="N16" s="332" t="s">
        <v>4522</v>
      </c>
      <c r="O16" s="442" t="s">
        <v>4544</v>
      </c>
      <c r="P16" s="423" t="s">
        <v>4516</v>
      </c>
      <c r="Q16" s="330" t="s">
        <v>4516</v>
      </c>
      <c r="R16" s="423" t="s">
        <v>4516</v>
      </c>
      <c r="S16" s="332"/>
      <c r="T16" s="330"/>
      <c r="U16" s="333">
        <v>45737.0</v>
      </c>
      <c r="V16" s="428" t="s">
        <v>4474</v>
      </c>
      <c r="W16" s="334"/>
      <c r="X16" s="334" t="s">
        <v>4556</v>
      </c>
      <c r="Y16" s="334" t="s">
        <v>4525</v>
      </c>
      <c r="Z16" s="334" t="s">
        <v>4525</v>
      </c>
      <c r="AA16" s="334"/>
      <c r="AB16" s="334"/>
      <c r="AC16" s="443">
        <v>45847.0</v>
      </c>
      <c r="AD16" s="427" t="s">
        <v>3958</v>
      </c>
      <c r="AE16" s="427" t="s">
        <v>4471</v>
      </c>
      <c r="AF16" s="427" t="s">
        <v>4472</v>
      </c>
      <c r="AG16" s="427"/>
      <c r="AH16" s="427" t="s">
        <v>4557</v>
      </c>
      <c r="AI16" s="427" t="s">
        <v>4516</v>
      </c>
      <c r="AJ16" s="427" t="s">
        <v>4516</v>
      </c>
      <c r="AK16" s="427" t="s">
        <v>4516</v>
      </c>
      <c r="AL16" s="334"/>
      <c r="AM16" s="334"/>
      <c r="AN16" s="334"/>
      <c r="AO16" s="334"/>
      <c r="AP16" s="334"/>
      <c r="AQ16" s="334"/>
      <c r="AR16" s="334"/>
      <c r="AS16" s="334"/>
      <c r="AT16" s="334"/>
      <c r="AU16" s="334"/>
      <c r="AV16" s="334"/>
      <c r="AW16" s="334"/>
      <c r="AX16" s="335"/>
      <c r="AY16" s="335"/>
      <c r="AZ16" s="335"/>
      <c r="BA16" s="335"/>
      <c r="BB16" s="328"/>
      <c r="BC16" s="328"/>
      <c r="BD16" s="328"/>
      <c r="BE16" s="328"/>
      <c r="BF16" s="328"/>
    </row>
    <row r="17" ht="16.5" customHeight="1">
      <c r="A17" s="434">
        <v>127.0</v>
      </c>
      <c r="B17" s="444" t="str">
        <f t="array" ref="B17">IFNA(XLOOKUP(A17,'New Signups'!C:C,'New Signups'!D:D),"-")</f>
        <v>Morgan</v>
      </c>
      <c r="C17" s="417" t="str">
        <f t="array" ref="C17">IFNA(XLOOKUP(A17,'New Signups'!C:C,'New Signups'!E:E),"-")</f>
        <v>Weaver</v>
      </c>
      <c r="D17" s="437">
        <v>1007.0</v>
      </c>
      <c r="E17" s="418">
        <v>1.0</v>
      </c>
      <c r="F17" s="438">
        <v>1.0</v>
      </c>
      <c r="G17" s="420">
        <v>45091.0</v>
      </c>
      <c r="H17" s="445" t="s">
        <v>4520</v>
      </c>
      <c r="I17" s="425" t="s">
        <v>4558</v>
      </c>
      <c r="J17" s="332" t="s">
        <v>4516</v>
      </c>
      <c r="K17" s="334"/>
      <c r="L17" s="332"/>
      <c r="M17" s="424">
        <v>45108.0</v>
      </c>
      <c r="N17" s="332" t="s">
        <v>4559</v>
      </c>
      <c r="O17" s="446" t="s">
        <v>4560</v>
      </c>
      <c r="P17" s="423" t="s">
        <v>4516</v>
      </c>
      <c r="Q17" s="330" t="s">
        <v>4516</v>
      </c>
      <c r="R17" s="423" t="s">
        <v>4516</v>
      </c>
      <c r="S17" s="332"/>
      <c r="T17" s="330"/>
      <c r="U17" s="333">
        <v>45740.0</v>
      </c>
      <c r="V17" s="428" t="s">
        <v>4466</v>
      </c>
      <c r="W17" s="334"/>
      <c r="X17" s="334" t="s">
        <v>4561</v>
      </c>
      <c r="Y17" s="334"/>
      <c r="Z17" s="334"/>
      <c r="AA17" s="334"/>
      <c r="AB17" s="334"/>
      <c r="AC17" s="333">
        <v>45743.0</v>
      </c>
      <c r="AD17" s="428" t="s">
        <v>3958</v>
      </c>
      <c r="AE17" s="428" t="s">
        <v>4466</v>
      </c>
      <c r="AF17" s="333"/>
      <c r="AG17" s="333"/>
      <c r="AH17" s="333" t="s">
        <v>4562</v>
      </c>
      <c r="AI17" s="333" t="s">
        <v>4516</v>
      </c>
      <c r="AJ17" s="333" t="s">
        <v>4516</v>
      </c>
      <c r="AK17" s="333" t="s">
        <v>4516</v>
      </c>
      <c r="AL17" s="334"/>
      <c r="AM17" s="334"/>
      <c r="AN17" s="334"/>
      <c r="AO17" s="334"/>
      <c r="AP17" s="334"/>
      <c r="AQ17" s="334"/>
      <c r="AR17" s="334"/>
      <c r="AS17" s="334"/>
      <c r="AT17" s="334"/>
      <c r="AU17" s="334"/>
      <c r="AV17" s="334"/>
      <c r="AW17" s="334"/>
      <c r="AX17" s="335"/>
      <c r="AY17" s="335"/>
      <c r="AZ17" s="335"/>
      <c r="BA17" s="335"/>
      <c r="BB17" s="177"/>
      <c r="BC17" s="177"/>
      <c r="BD17" s="328"/>
      <c r="BE17" s="328"/>
      <c r="BF17" s="328"/>
    </row>
    <row r="18" ht="14.25" customHeight="1">
      <c r="A18" s="434">
        <v>132.0</v>
      </c>
      <c r="B18" s="417" t="str">
        <f t="array" ref="B18">IFNA(XLOOKUP(A18,'New Signups'!C:C,'New Signups'!D:D),"-")</f>
        <v>Joshua</v>
      </c>
      <c r="C18" s="417" t="str">
        <f t="array" ref="C18">IFNA(XLOOKUP(A18,'New Signups'!C:C,'New Signups'!E:E),"-")</f>
        <v>Gerecht</v>
      </c>
      <c r="D18" s="435">
        <v>1014.0</v>
      </c>
      <c r="E18" s="418">
        <v>1.0</v>
      </c>
      <c r="F18" s="436">
        <v>1.0</v>
      </c>
      <c r="G18" s="431">
        <v>45131.0</v>
      </c>
      <c r="H18" s="330" t="s">
        <v>4533</v>
      </c>
      <c r="I18" s="447" t="s">
        <v>4563</v>
      </c>
      <c r="J18" s="341" t="s">
        <v>4516</v>
      </c>
      <c r="K18" s="341"/>
      <c r="L18" s="341"/>
      <c r="M18" s="432">
        <v>45145.0</v>
      </c>
      <c r="N18" s="341" t="s">
        <v>4529</v>
      </c>
      <c r="O18" s="341" t="s">
        <v>4564</v>
      </c>
      <c r="P18" s="341" t="s">
        <v>4516</v>
      </c>
      <c r="Q18" s="341" t="s">
        <v>4516</v>
      </c>
      <c r="R18" s="341" t="s">
        <v>4516</v>
      </c>
      <c r="S18" s="341"/>
      <c r="T18" s="330"/>
      <c r="U18" s="333">
        <v>45732.0</v>
      </c>
      <c r="V18" s="428" t="s">
        <v>3958</v>
      </c>
      <c r="W18" s="334"/>
      <c r="X18" s="334" t="s">
        <v>4565</v>
      </c>
      <c r="Y18" s="334" t="s">
        <v>4516</v>
      </c>
      <c r="Z18" s="334" t="s">
        <v>4516</v>
      </c>
      <c r="AA18" s="343"/>
      <c r="AB18" s="343"/>
      <c r="AC18" s="333">
        <v>45762.0</v>
      </c>
      <c r="AD18" s="428" t="s">
        <v>4466</v>
      </c>
      <c r="AE18" s="427"/>
      <c r="AF18" s="333"/>
      <c r="AG18" s="333"/>
      <c r="AH18" s="333" t="s">
        <v>4566</v>
      </c>
      <c r="AI18" s="333" t="s">
        <v>4516</v>
      </c>
      <c r="AJ18" s="333" t="s">
        <v>4516</v>
      </c>
      <c r="AK18" s="333" t="s">
        <v>4516</v>
      </c>
      <c r="AL18" s="343"/>
      <c r="AM18" s="343"/>
      <c r="AN18" s="343"/>
      <c r="AO18" s="343"/>
      <c r="AP18" s="343"/>
      <c r="AQ18" s="343"/>
      <c r="AR18" s="343"/>
      <c r="AS18" s="343"/>
      <c r="AT18" s="343"/>
      <c r="AU18" s="343"/>
      <c r="AV18" s="343"/>
      <c r="AW18" s="343"/>
      <c r="AX18" s="344"/>
      <c r="AY18" s="344"/>
      <c r="AZ18" s="344"/>
      <c r="BA18" s="344"/>
      <c r="BB18" s="345"/>
      <c r="BC18" s="345"/>
      <c r="BD18" s="345"/>
      <c r="BE18" s="345"/>
      <c r="BF18" s="345"/>
    </row>
    <row r="19" ht="14.25" customHeight="1">
      <c r="A19" s="416">
        <v>133.0</v>
      </c>
      <c r="B19" s="417" t="str">
        <f t="array" ref="B19">IFNA(XLOOKUP(A19,'New Signups'!C:C,'New Signups'!D:D),"-")</f>
        <v>JJ (Jensen)</v>
      </c>
      <c r="C19" s="417" t="str">
        <f t="array" ref="C19">IFNA(XLOOKUP(A19,'New Signups'!C:C,'New Signups'!E:E),"-")</f>
        <v>Cressman</v>
      </c>
      <c r="D19" s="381">
        <v>1008.0</v>
      </c>
      <c r="E19" s="418">
        <v>1.0</v>
      </c>
      <c r="F19" s="419">
        <v>1.0</v>
      </c>
      <c r="G19" s="420">
        <v>45090.0</v>
      </c>
      <c r="H19" s="448" t="s">
        <v>4520</v>
      </c>
      <c r="I19" s="425" t="s">
        <v>4567</v>
      </c>
      <c r="J19" s="332" t="s">
        <v>4516</v>
      </c>
      <c r="K19" s="334"/>
      <c r="L19" s="332"/>
      <c r="M19" s="424">
        <v>45100.0</v>
      </c>
      <c r="N19" s="332" t="s">
        <v>4568</v>
      </c>
      <c r="O19" s="425" t="s">
        <v>4569</v>
      </c>
      <c r="P19" s="332" t="s">
        <v>4516</v>
      </c>
      <c r="Q19" s="332" t="s">
        <v>4516</v>
      </c>
      <c r="R19" s="332" t="s">
        <v>4516</v>
      </c>
      <c r="S19" s="332"/>
      <c r="T19" s="330"/>
      <c r="U19" s="333">
        <v>45737.0</v>
      </c>
      <c r="V19" s="428" t="s">
        <v>1540</v>
      </c>
      <c r="W19" s="334"/>
      <c r="X19" s="334" t="s">
        <v>4570</v>
      </c>
      <c r="Y19" s="334" t="s">
        <v>4516</v>
      </c>
      <c r="Z19" s="334" t="s">
        <v>4516</v>
      </c>
      <c r="AA19" s="334"/>
      <c r="AB19" s="334"/>
      <c r="AC19" s="333">
        <v>45779.0</v>
      </c>
      <c r="AD19" s="428" t="s">
        <v>3958</v>
      </c>
      <c r="AE19" s="428" t="s">
        <v>4466</v>
      </c>
      <c r="AF19" s="333"/>
      <c r="AG19" s="333"/>
      <c r="AH19" s="333" t="s">
        <v>4571</v>
      </c>
      <c r="AI19" s="333" t="s">
        <v>4516</v>
      </c>
      <c r="AJ19" s="333" t="s">
        <v>4516</v>
      </c>
      <c r="AK19" s="333" t="s">
        <v>4516</v>
      </c>
      <c r="AL19" s="334"/>
      <c r="AM19" s="334"/>
      <c r="AN19" s="334"/>
      <c r="AO19" s="334"/>
      <c r="AP19" s="334"/>
      <c r="AQ19" s="334"/>
      <c r="AR19" s="334"/>
      <c r="AS19" s="334"/>
      <c r="AT19" s="334"/>
      <c r="AU19" s="334"/>
      <c r="AV19" s="334"/>
      <c r="AW19" s="334"/>
      <c r="AX19" s="335"/>
      <c r="AY19" s="335"/>
      <c r="AZ19" s="335"/>
      <c r="BA19" s="335"/>
      <c r="BB19" s="328"/>
      <c r="BC19" s="328"/>
      <c r="BD19" s="328"/>
      <c r="BE19" s="328"/>
      <c r="BF19" s="328"/>
    </row>
    <row r="20" ht="15.75" customHeight="1">
      <c r="A20" s="449">
        <v>136.0</v>
      </c>
      <c r="B20" s="450" t="s">
        <v>4572</v>
      </c>
      <c r="C20" s="450" t="s">
        <v>4573</v>
      </c>
      <c r="D20" s="451">
        <v>1010.0</v>
      </c>
      <c r="E20" s="418">
        <v>1.0</v>
      </c>
      <c r="F20" s="452"/>
      <c r="G20" s="453">
        <v>45103.0</v>
      </c>
      <c r="H20" s="454" t="s">
        <v>4533</v>
      </c>
      <c r="I20" s="455" t="s">
        <v>4574</v>
      </c>
      <c r="J20" s="456" t="s">
        <v>4516</v>
      </c>
      <c r="K20" s="457"/>
      <c r="L20" s="456"/>
      <c r="M20" s="458">
        <v>45105.0</v>
      </c>
      <c r="N20" s="456" t="s">
        <v>4548</v>
      </c>
      <c r="O20" s="456" t="s">
        <v>4575</v>
      </c>
      <c r="P20" s="456"/>
      <c r="Q20" s="456" t="s">
        <v>4516</v>
      </c>
      <c r="R20" s="456" t="s">
        <v>4516</v>
      </c>
      <c r="S20" s="456"/>
      <c r="T20" s="457"/>
      <c r="U20" s="333"/>
      <c r="V20" s="334"/>
      <c r="W20" s="334"/>
      <c r="X20" s="334"/>
      <c r="Y20" s="334"/>
      <c r="Z20" s="334"/>
      <c r="AA20" s="330"/>
      <c r="AB20" s="330"/>
      <c r="AC20" s="333"/>
      <c r="AD20" s="333"/>
      <c r="AE20" s="333"/>
      <c r="AF20" s="333"/>
      <c r="AG20" s="333"/>
      <c r="AH20" s="333"/>
      <c r="AI20" s="333"/>
      <c r="AJ20" s="333"/>
      <c r="AK20" s="333"/>
      <c r="AL20" s="330"/>
      <c r="AM20" s="330"/>
      <c r="AN20" s="330"/>
      <c r="AO20" s="330"/>
      <c r="AP20" s="330"/>
      <c r="AQ20" s="330"/>
      <c r="AR20" s="330"/>
      <c r="AS20" s="330"/>
      <c r="AT20" s="330"/>
      <c r="AU20" s="330"/>
      <c r="AV20" s="330"/>
      <c r="AW20" s="330"/>
      <c r="AX20" s="439"/>
      <c r="AY20" s="439"/>
      <c r="AZ20" s="439"/>
      <c r="BA20" s="439"/>
      <c r="BB20" s="417"/>
      <c r="BC20" s="417"/>
      <c r="BD20" s="417"/>
      <c r="BE20" s="417"/>
      <c r="BF20" s="417"/>
    </row>
    <row r="21" ht="15.0" customHeight="1">
      <c r="A21" s="459">
        <v>153.0</v>
      </c>
      <c r="B21" s="460" t="str">
        <f t="array" ref="B21">IFNA(XLOOKUP(A21,'New Signups'!C:C,'New Signups'!D:D),"-")</f>
        <v>Idris</v>
      </c>
      <c r="C21" s="417" t="str">
        <f t="array" ref="C21">IFNA(XLOOKUP(A21,'New Signups'!C:C,'New Signups'!E:E),"-")</f>
        <v>Taylor</v>
      </c>
      <c r="D21" s="461">
        <v>1004.0</v>
      </c>
      <c r="E21" s="418">
        <v>1.0</v>
      </c>
      <c r="F21" s="462">
        <v>1.0</v>
      </c>
      <c r="G21" s="463">
        <v>45113.0</v>
      </c>
      <c r="H21" s="464" t="s">
        <v>4520</v>
      </c>
      <c r="I21" s="465" t="s">
        <v>4576</v>
      </c>
      <c r="J21" s="466" t="s">
        <v>4516</v>
      </c>
      <c r="K21" s="467"/>
      <c r="L21" s="466"/>
      <c r="M21" s="468">
        <v>45121.0</v>
      </c>
      <c r="N21" s="466" t="s">
        <v>4548</v>
      </c>
      <c r="O21" s="466" t="s">
        <v>4577</v>
      </c>
      <c r="P21" s="466" t="s">
        <v>107</v>
      </c>
      <c r="Q21" s="466" t="s">
        <v>107</v>
      </c>
      <c r="R21" s="466" t="s">
        <v>4516</v>
      </c>
      <c r="S21" s="466"/>
      <c r="T21" s="469"/>
      <c r="U21" s="333"/>
      <c r="V21" s="334"/>
      <c r="W21" s="334"/>
      <c r="X21" s="334"/>
      <c r="Y21" s="334"/>
      <c r="Z21" s="334"/>
      <c r="AA21" s="343"/>
      <c r="AB21" s="343"/>
      <c r="AC21" s="333"/>
      <c r="AD21" s="333"/>
      <c r="AE21" s="333"/>
      <c r="AF21" s="333"/>
      <c r="AG21" s="333"/>
      <c r="AH21" s="333"/>
      <c r="AI21" s="333"/>
      <c r="AJ21" s="333"/>
      <c r="AK21" s="333"/>
      <c r="AL21" s="343"/>
      <c r="AM21" s="343"/>
      <c r="AN21" s="343"/>
      <c r="AO21" s="343"/>
      <c r="AP21" s="343"/>
      <c r="AQ21" s="343"/>
      <c r="AR21" s="343"/>
      <c r="AS21" s="343"/>
      <c r="AT21" s="343"/>
      <c r="AU21" s="343"/>
      <c r="AV21" s="343"/>
      <c r="AW21" s="343"/>
      <c r="AX21" s="344"/>
      <c r="AY21" s="344"/>
      <c r="AZ21" s="344"/>
      <c r="BA21" s="344"/>
      <c r="BB21" s="345"/>
      <c r="BC21" s="345"/>
      <c r="BD21" s="345"/>
      <c r="BE21" s="345"/>
      <c r="BF21" s="345"/>
    </row>
    <row r="22" ht="14.25" customHeight="1">
      <c r="A22" s="416">
        <v>155.0</v>
      </c>
      <c r="B22" s="417" t="str">
        <f t="array" ref="B22">IFNA(XLOOKUP(A22,'New Signups'!C:C,'New Signups'!D:D),"-")</f>
        <v>Jacob</v>
      </c>
      <c r="C22" s="417" t="str">
        <f t="array" ref="C22">IFNA(XLOOKUP(A22,'New Signups'!C:C,'New Signups'!E:E),"-")</f>
        <v>Gibbons</v>
      </c>
      <c r="D22" s="381">
        <v>1015.0</v>
      </c>
      <c r="E22" s="418">
        <v>1.0</v>
      </c>
      <c r="F22" s="419">
        <v>1.0</v>
      </c>
      <c r="G22" s="420">
        <v>45161.0</v>
      </c>
      <c r="H22" s="330" t="s">
        <v>4578</v>
      </c>
      <c r="I22" s="331" t="s">
        <v>4551</v>
      </c>
      <c r="J22" s="332" t="s">
        <v>4516</v>
      </c>
      <c r="K22" s="334"/>
      <c r="L22" s="332"/>
      <c r="M22" s="424">
        <v>45194.0</v>
      </c>
      <c r="N22" s="332" t="s">
        <v>3131</v>
      </c>
      <c r="O22" s="332" t="s">
        <v>4579</v>
      </c>
      <c r="P22" s="341" t="s">
        <v>4516</v>
      </c>
      <c r="Q22" s="332" t="s">
        <v>4516</v>
      </c>
      <c r="R22" s="332" t="s">
        <v>4516</v>
      </c>
      <c r="S22" s="332"/>
      <c r="T22" s="330"/>
      <c r="U22" s="333">
        <v>45739.0</v>
      </c>
      <c r="V22" s="428" t="s">
        <v>3958</v>
      </c>
      <c r="W22" s="334"/>
      <c r="X22" s="334" t="s">
        <v>4580</v>
      </c>
      <c r="Y22" s="334" t="s">
        <v>4581</v>
      </c>
      <c r="Z22" s="334" t="s">
        <v>4516</v>
      </c>
      <c r="AA22" s="334"/>
      <c r="AB22" s="334"/>
      <c r="AC22" s="333">
        <v>45810.0</v>
      </c>
      <c r="AD22" s="428" t="s">
        <v>3958</v>
      </c>
      <c r="AE22" s="428" t="s">
        <v>4469</v>
      </c>
      <c r="AF22" s="428" t="s">
        <v>4471</v>
      </c>
      <c r="AG22" s="333"/>
      <c r="AH22" s="333" t="s">
        <v>4582</v>
      </c>
      <c r="AI22" s="333" t="s">
        <v>4516</v>
      </c>
      <c r="AJ22" s="333" t="s">
        <v>4516</v>
      </c>
      <c r="AK22" s="333" t="s">
        <v>4516</v>
      </c>
      <c r="AL22" s="334"/>
      <c r="AM22" s="334"/>
      <c r="AN22" s="334"/>
      <c r="AO22" s="334"/>
      <c r="AP22" s="334"/>
      <c r="AQ22" s="334"/>
      <c r="AR22" s="334"/>
      <c r="AS22" s="334"/>
      <c r="AT22" s="334"/>
      <c r="AU22" s="334"/>
      <c r="AV22" s="334"/>
      <c r="AW22" s="334"/>
      <c r="AX22" s="335"/>
      <c r="AY22" s="335"/>
      <c r="AZ22" s="335"/>
      <c r="BA22" s="335"/>
      <c r="BB22" s="328"/>
      <c r="BC22" s="328"/>
      <c r="BD22" s="328"/>
      <c r="BE22" s="328"/>
      <c r="BF22" s="328"/>
    </row>
    <row r="23" ht="12.0" customHeight="1">
      <c r="A23" s="470">
        <v>160.0</v>
      </c>
      <c r="B23" s="471" t="s">
        <v>4583</v>
      </c>
      <c r="C23" s="471" t="s">
        <v>4584</v>
      </c>
      <c r="D23" s="472">
        <v>1013.0</v>
      </c>
      <c r="E23" s="418">
        <v>1.0</v>
      </c>
      <c r="F23" s="473"/>
      <c r="G23" s="474">
        <v>45114.0</v>
      </c>
      <c r="H23" s="475" t="s">
        <v>3131</v>
      </c>
      <c r="I23" s="476" t="s">
        <v>4585</v>
      </c>
      <c r="J23" s="477" t="s">
        <v>4516</v>
      </c>
      <c r="K23" s="478"/>
      <c r="L23" s="477"/>
      <c r="M23" s="477"/>
      <c r="N23" s="477"/>
      <c r="O23" s="477"/>
      <c r="P23" s="477"/>
      <c r="Q23" s="477"/>
      <c r="R23" s="477"/>
      <c r="S23" s="477"/>
      <c r="T23" s="479"/>
      <c r="U23" s="333"/>
      <c r="V23" s="334"/>
      <c r="W23" s="334"/>
      <c r="X23" s="334"/>
      <c r="Y23" s="334"/>
      <c r="Z23" s="334"/>
      <c r="AA23" s="343"/>
      <c r="AB23" s="343"/>
      <c r="AC23" s="333"/>
      <c r="AD23" s="333"/>
      <c r="AE23" s="333"/>
      <c r="AF23" s="333"/>
      <c r="AG23" s="333"/>
      <c r="AH23" s="333"/>
      <c r="AI23" s="333"/>
      <c r="AJ23" s="333"/>
      <c r="AK23" s="333"/>
      <c r="AL23" s="343"/>
      <c r="AM23" s="343"/>
      <c r="AN23" s="343"/>
      <c r="AO23" s="343"/>
      <c r="AP23" s="343"/>
      <c r="AQ23" s="343"/>
      <c r="AR23" s="343"/>
      <c r="AS23" s="343"/>
      <c r="AT23" s="343"/>
      <c r="AU23" s="343"/>
      <c r="AV23" s="343"/>
      <c r="AW23" s="343"/>
      <c r="AX23" s="344"/>
      <c r="AY23" s="344"/>
      <c r="AZ23" s="344"/>
      <c r="BA23" s="344"/>
      <c r="BB23" s="345"/>
      <c r="BC23" s="345"/>
      <c r="BD23" s="345"/>
      <c r="BE23" s="345"/>
      <c r="BF23" s="345"/>
    </row>
    <row r="24" ht="17.25" customHeight="1">
      <c r="A24" s="416">
        <v>169.0</v>
      </c>
      <c r="B24" s="417" t="str">
        <f t="array" ref="B24">IFNA(XLOOKUP(A24,'New Signups'!C:C,'New Signups'!D:D),"-")</f>
        <v>Magnolia (Maggie) </v>
      </c>
      <c r="C24" s="417" t="str">
        <f t="array" ref="C24">IFNA(XLOOKUP(A24,'New Signups'!C:C,'New Signups'!E:E),"-")</f>
        <v>Becker</v>
      </c>
      <c r="D24" s="429">
        <v>1012.0</v>
      </c>
      <c r="E24" s="418">
        <v>1.0</v>
      </c>
      <c r="F24" s="430">
        <v>1.0</v>
      </c>
      <c r="G24" s="431">
        <v>45160.0</v>
      </c>
      <c r="H24" s="330" t="s">
        <v>4520</v>
      </c>
      <c r="I24" s="340" t="s">
        <v>4586</v>
      </c>
      <c r="J24" s="341" t="s">
        <v>4516</v>
      </c>
      <c r="K24" s="341"/>
      <c r="L24" s="341"/>
      <c r="M24" s="432">
        <v>45163.0</v>
      </c>
      <c r="N24" s="341" t="s">
        <v>4529</v>
      </c>
      <c r="O24" s="341" t="s">
        <v>4587</v>
      </c>
      <c r="P24" s="341" t="s">
        <v>4516</v>
      </c>
      <c r="Q24" s="341" t="s">
        <v>4516</v>
      </c>
      <c r="R24" s="341" t="s">
        <v>4516</v>
      </c>
      <c r="S24" s="341"/>
      <c r="T24" s="330"/>
      <c r="U24" s="443">
        <v>45741.0</v>
      </c>
      <c r="V24" s="334"/>
      <c r="W24" s="334"/>
      <c r="X24" s="334"/>
      <c r="Y24" s="334"/>
      <c r="Z24" s="334"/>
      <c r="AA24" s="343"/>
      <c r="AB24" s="343"/>
      <c r="AC24" s="443">
        <v>45741.0</v>
      </c>
      <c r="AD24" s="333"/>
      <c r="AE24" s="333"/>
      <c r="AF24" s="333"/>
      <c r="AG24" s="333"/>
      <c r="AH24" s="333"/>
      <c r="AI24" s="333"/>
      <c r="AJ24" s="333"/>
      <c r="AK24" s="333"/>
      <c r="AL24" s="343"/>
      <c r="AM24" s="343"/>
      <c r="AN24" s="343"/>
      <c r="AO24" s="343"/>
      <c r="AP24" s="343"/>
      <c r="AQ24" s="343"/>
      <c r="AR24" s="343"/>
      <c r="AS24" s="343"/>
      <c r="AT24" s="343"/>
      <c r="AU24" s="343"/>
      <c r="AV24" s="343"/>
      <c r="AW24" s="343"/>
      <c r="AX24" s="344"/>
      <c r="AY24" s="344"/>
      <c r="AZ24" s="344"/>
      <c r="BA24" s="344"/>
      <c r="BB24" s="345"/>
      <c r="BC24" s="345"/>
      <c r="BD24" s="345"/>
      <c r="BE24" s="345"/>
      <c r="BF24" s="345"/>
    </row>
    <row r="25" ht="12.75" customHeight="1">
      <c r="A25" s="416">
        <v>180.0</v>
      </c>
      <c r="B25" s="417" t="str">
        <f t="array" ref="B25">IFNA(XLOOKUP(A25,'New Signups'!C:C,'New Signups'!D:D),"-")</f>
        <v> Connor </v>
      </c>
      <c r="C25" s="417" t="str">
        <f t="array" ref="C25">IFNA(XLOOKUP(A25,'New Signups'!C:C,'New Signups'!E:E),"-")</f>
        <v>Fitzpatrick</v>
      </c>
      <c r="D25" s="381">
        <v>1016.0</v>
      </c>
      <c r="E25" s="418">
        <v>1.0</v>
      </c>
      <c r="F25" s="419">
        <v>1.0</v>
      </c>
      <c r="G25" s="420">
        <v>45192.0</v>
      </c>
      <c r="H25" s="330" t="s">
        <v>3131</v>
      </c>
      <c r="I25" s="331" t="s">
        <v>4588</v>
      </c>
      <c r="J25" s="332" t="s">
        <v>4516</v>
      </c>
      <c r="K25" s="334"/>
      <c r="L25" s="332"/>
      <c r="M25" s="480" t="s">
        <v>4589</v>
      </c>
      <c r="N25" s="332" t="s">
        <v>3131</v>
      </c>
      <c r="O25" s="332" t="s">
        <v>4590</v>
      </c>
      <c r="P25" s="332" t="s">
        <v>4516</v>
      </c>
      <c r="Q25" s="332" t="s">
        <v>4516</v>
      </c>
      <c r="R25" s="332" t="s">
        <v>4516</v>
      </c>
      <c r="S25" s="332"/>
      <c r="T25" s="330"/>
      <c r="U25" s="443">
        <v>45851.0</v>
      </c>
      <c r="V25" s="427" t="s">
        <v>3308</v>
      </c>
      <c r="W25" s="427"/>
      <c r="X25" s="427" t="s">
        <v>4591</v>
      </c>
      <c r="Y25" s="427" t="s">
        <v>4516</v>
      </c>
      <c r="Z25" s="427" t="s">
        <v>4516</v>
      </c>
      <c r="AA25" s="334"/>
      <c r="AB25" s="334"/>
      <c r="AC25" s="443">
        <v>45858.0</v>
      </c>
      <c r="AD25" s="427" t="s">
        <v>3958</v>
      </c>
      <c r="AE25" s="427" t="s">
        <v>4478</v>
      </c>
      <c r="AF25" s="427" t="s">
        <v>4472</v>
      </c>
      <c r="AG25" s="427"/>
      <c r="AH25" s="427" t="s">
        <v>4592</v>
      </c>
      <c r="AI25" s="333"/>
      <c r="AJ25" s="427" t="s">
        <v>4516</v>
      </c>
      <c r="AK25" s="427" t="s">
        <v>4516</v>
      </c>
      <c r="AL25" s="334"/>
      <c r="AM25" s="334"/>
      <c r="AN25" s="334"/>
      <c r="AO25" s="334"/>
      <c r="AP25" s="334"/>
      <c r="AQ25" s="334"/>
      <c r="AR25" s="334"/>
      <c r="AS25" s="334"/>
      <c r="AT25" s="334"/>
      <c r="AU25" s="334"/>
      <c r="AV25" s="334"/>
      <c r="AW25" s="334"/>
      <c r="AX25" s="335"/>
      <c r="AY25" s="335"/>
      <c r="AZ25" s="335"/>
      <c r="BA25" s="335"/>
      <c r="BB25" s="328"/>
      <c r="BC25" s="328"/>
      <c r="BD25" s="328"/>
      <c r="BE25" s="328"/>
      <c r="BF25" s="328"/>
    </row>
    <row r="26" ht="11.25" customHeight="1">
      <c r="A26" s="416">
        <v>339.0</v>
      </c>
      <c r="B26" s="417" t="str">
        <f t="array" ref="B26">IFNA(XLOOKUP(A26,'New Signups'!C:C,'New Signups'!D:D),"-")</f>
        <v>Colton</v>
      </c>
      <c r="C26" s="417" t="str">
        <f t="array" ref="C26">IFNA(XLOOKUP(A26,'New Signups'!C:C,'New Signups'!E:E),"-")</f>
        <v>Tekimang</v>
      </c>
      <c r="D26" s="429">
        <v>1021.0</v>
      </c>
      <c r="E26" s="418">
        <v>1.0</v>
      </c>
      <c r="F26" s="430">
        <v>1.0</v>
      </c>
      <c r="G26" s="431">
        <v>45263.0</v>
      </c>
      <c r="H26" s="330" t="s">
        <v>4593</v>
      </c>
      <c r="I26" s="331" t="s">
        <v>4538</v>
      </c>
      <c r="J26" s="341" t="s">
        <v>4516</v>
      </c>
      <c r="K26" s="341"/>
      <c r="L26" s="341"/>
      <c r="M26" s="432">
        <v>45270.0</v>
      </c>
      <c r="N26" s="341" t="s">
        <v>4594</v>
      </c>
      <c r="O26" s="341" t="s">
        <v>4595</v>
      </c>
      <c r="P26" s="341" t="s">
        <v>4516</v>
      </c>
      <c r="Q26" s="341" t="s">
        <v>4516</v>
      </c>
      <c r="R26" s="341" t="s">
        <v>4516</v>
      </c>
      <c r="S26" s="341"/>
      <c r="T26" s="330"/>
      <c r="U26" s="333">
        <v>45762.0</v>
      </c>
      <c r="V26" s="428" t="s">
        <v>4484</v>
      </c>
      <c r="W26" s="334"/>
      <c r="X26" s="334" t="s">
        <v>4541</v>
      </c>
      <c r="Y26" s="334" t="s">
        <v>4516</v>
      </c>
      <c r="Z26" s="334" t="s">
        <v>4516</v>
      </c>
      <c r="AA26" s="343"/>
      <c r="AB26" s="343"/>
      <c r="AC26" s="333">
        <v>45765.0</v>
      </c>
      <c r="AD26" s="428" t="s">
        <v>3958</v>
      </c>
      <c r="AE26" s="428" t="s">
        <v>1540</v>
      </c>
      <c r="AF26" s="333"/>
      <c r="AG26" s="333"/>
      <c r="AH26" s="333" t="s">
        <v>4596</v>
      </c>
      <c r="AI26" s="333" t="s">
        <v>4516</v>
      </c>
      <c r="AJ26" s="333" t="s">
        <v>4516</v>
      </c>
      <c r="AK26" s="333" t="s">
        <v>4516</v>
      </c>
      <c r="AL26" s="343"/>
      <c r="AM26" s="343"/>
      <c r="AN26" s="343"/>
      <c r="AO26" s="343"/>
      <c r="AP26" s="343"/>
      <c r="AQ26" s="343"/>
      <c r="AR26" s="343"/>
      <c r="AS26" s="343"/>
      <c r="AT26" s="343"/>
      <c r="AU26" s="343"/>
      <c r="AV26" s="343"/>
      <c r="AW26" s="343"/>
      <c r="AX26" s="344"/>
      <c r="AY26" s="344"/>
      <c r="AZ26" s="344"/>
      <c r="BA26" s="344"/>
      <c r="BB26" s="345"/>
      <c r="BC26" s="345"/>
      <c r="BD26" s="345"/>
      <c r="BE26" s="345"/>
      <c r="BF26" s="345"/>
    </row>
    <row r="27" ht="14.25" customHeight="1">
      <c r="A27" s="434">
        <v>393.0</v>
      </c>
      <c r="B27" s="444" t="str">
        <f t="array" ref="B27">IFNA(XLOOKUP(A27,'New Signups'!C:C,'New Signups'!D:D),"-")</f>
        <v>Hai-Dinh</v>
      </c>
      <c r="C27" s="417" t="str">
        <f t="array" ref="C27">IFNA(XLOOKUP(A27,'New Signups'!C:C,'New Signups'!E:E),"-")</f>
        <v>Ballock</v>
      </c>
      <c r="D27" s="435">
        <v>1019.0</v>
      </c>
      <c r="E27" s="418">
        <v>1.0</v>
      </c>
      <c r="F27" s="436">
        <v>1.0</v>
      </c>
      <c r="G27" s="431">
        <v>45248.0</v>
      </c>
      <c r="H27" s="330" t="s">
        <v>4597</v>
      </c>
      <c r="I27" s="340" t="s">
        <v>4598</v>
      </c>
      <c r="J27" s="341" t="s">
        <v>4516</v>
      </c>
      <c r="K27" s="341"/>
      <c r="L27" s="341"/>
      <c r="M27" s="481">
        <v>45304.0</v>
      </c>
      <c r="N27" s="341" t="s">
        <v>4594</v>
      </c>
      <c r="O27" s="341" t="s">
        <v>4599</v>
      </c>
      <c r="P27" s="341" t="s">
        <v>4516</v>
      </c>
      <c r="Q27" s="341" t="s">
        <v>4516</v>
      </c>
      <c r="R27" s="341" t="s">
        <v>4516</v>
      </c>
      <c r="S27" s="341"/>
      <c r="T27" s="330"/>
      <c r="U27" s="333">
        <v>45833.0</v>
      </c>
      <c r="V27" s="427" t="s">
        <v>1150</v>
      </c>
      <c r="W27" s="334"/>
      <c r="X27" s="334" t="s">
        <v>4600</v>
      </c>
      <c r="Y27" s="334" t="s">
        <v>4525</v>
      </c>
      <c r="Z27" s="334" t="s">
        <v>4525</v>
      </c>
      <c r="AA27" s="343"/>
      <c r="AB27" s="343"/>
      <c r="AC27" s="443">
        <v>45854.0</v>
      </c>
      <c r="AD27" s="427" t="s">
        <v>3958</v>
      </c>
      <c r="AE27" s="427" t="s">
        <v>4469</v>
      </c>
      <c r="AF27" s="427" t="s">
        <v>4478</v>
      </c>
      <c r="AG27" s="427" t="s">
        <v>4472</v>
      </c>
      <c r="AH27" s="427" t="s">
        <v>4601</v>
      </c>
      <c r="AI27" s="427"/>
      <c r="AJ27" s="427" t="s">
        <v>4516</v>
      </c>
      <c r="AK27" s="427" t="s">
        <v>4516</v>
      </c>
      <c r="AL27" s="343"/>
      <c r="AM27" s="343"/>
      <c r="AN27" s="343"/>
      <c r="AO27" s="343"/>
      <c r="AP27" s="343"/>
      <c r="AQ27" s="343"/>
      <c r="AR27" s="343"/>
      <c r="AS27" s="343"/>
      <c r="AT27" s="343"/>
      <c r="AU27" s="343"/>
      <c r="AV27" s="343"/>
      <c r="AW27" s="343"/>
      <c r="AX27" s="344"/>
      <c r="AY27" s="344"/>
      <c r="AZ27" s="344"/>
      <c r="BA27" s="344"/>
      <c r="BB27" s="345"/>
      <c r="BC27" s="345"/>
      <c r="BD27" s="345"/>
      <c r="BE27" s="345"/>
      <c r="BF27" s="345"/>
    </row>
    <row r="28" ht="12.0" customHeight="1">
      <c r="A28" s="459">
        <v>395.0</v>
      </c>
      <c r="B28" s="460" t="str">
        <f t="array" ref="B28">IFNA(XLOOKUP(A28,'New Signups'!C:C,'New Signups'!D:D),"-")</f>
        <v>Amaya</v>
      </c>
      <c r="C28" s="460" t="str">
        <f t="array" ref="C28">IFNA(XLOOKUP(A28,'New Signups'!C:C,'New Signups'!E:E),"-")</f>
        <v>Mestre</v>
      </c>
      <c r="D28" s="461">
        <v>1020.0</v>
      </c>
      <c r="E28" s="418">
        <v>1.0</v>
      </c>
      <c r="F28" s="462">
        <v>1.0</v>
      </c>
      <c r="G28" s="463">
        <v>45258.0</v>
      </c>
      <c r="H28" s="469" t="s">
        <v>4597</v>
      </c>
      <c r="I28" s="465" t="s">
        <v>4602</v>
      </c>
      <c r="J28" s="466" t="s">
        <v>4516</v>
      </c>
      <c r="K28" s="467"/>
      <c r="L28" s="466"/>
      <c r="M28" s="468">
        <v>45272.0</v>
      </c>
      <c r="N28" s="466" t="s">
        <v>4520</v>
      </c>
      <c r="O28" s="466" t="s">
        <v>4603</v>
      </c>
      <c r="P28" s="466" t="s">
        <v>985</v>
      </c>
      <c r="Q28" s="466" t="s">
        <v>4516</v>
      </c>
      <c r="R28" s="466" t="s">
        <v>4516</v>
      </c>
      <c r="S28" s="466"/>
      <c r="T28" s="469"/>
      <c r="U28" s="333"/>
      <c r="V28" s="334"/>
      <c r="W28" s="334"/>
      <c r="X28" s="334"/>
      <c r="Y28" s="334"/>
      <c r="Z28" s="334"/>
      <c r="AA28" s="343"/>
      <c r="AB28" s="343"/>
      <c r="AC28" s="333">
        <v>45777.0</v>
      </c>
      <c r="AD28" s="428" t="s">
        <v>3958</v>
      </c>
      <c r="AE28" s="428" t="s">
        <v>1893</v>
      </c>
      <c r="AF28" s="333"/>
      <c r="AG28" s="333"/>
      <c r="AH28" s="333" t="s">
        <v>4604</v>
      </c>
      <c r="AI28" s="333" t="s">
        <v>4516</v>
      </c>
      <c r="AJ28" s="333" t="s">
        <v>4516</v>
      </c>
      <c r="AK28" s="333" t="s">
        <v>4516</v>
      </c>
      <c r="AL28" s="343"/>
      <c r="AM28" s="343"/>
      <c r="AN28" s="343"/>
      <c r="AO28" s="343"/>
      <c r="AP28" s="343"/>
      <c r="AQ28" s="343"/>
      <c r="AR28" s="343"/>
      <c r="AS28" s="343"/>
      <c r="AT28" s="343"/>
      <c r="AU28" s="343"/>
      <c r="AV28" s="343"/>
      <c r="AW28" s="343"/>
      <c r="AX28" s="344"/>
      <c r="AY28" s="344"/>
      <c r="AZ28" s="344"/>
      <c r="BA28" s="344"/>
      <c r="BB28" s="345"/>
      <c r="BC28" s="345"/>
      <c r="BD28" s="345"/>
      <c r="BE28" s="345"/>
      <c r="BF28" s="345"/>
    </row>
    <row r="29" ht="14.25" customHeight="1">
      <c r="A29" s="416">
        <v>507.0</v>
      </c>
      <c r="B29" s="417" t="str">
        <f t="array" ref="B29">IFNA(XLOOKUP(A29,'New Signups'!C:C,'New Signups'!D:D),"-")</f>
        <v>Nashali</v>
      </c>
      <c r="C29" s="417" t="str">
        <f t="array" ref="C29">IFNA(XLOOKUP(A29,'New Signups'!C:C,'New Signups'!E:E),"-")</f>
        <v>Ortiz-Rivera </v>
      </c>
      <c r="D29" s="429">
        <v>1022.0</v>
      </c>
      <c r="E29" s="418">
        <v>1.0</v>
      </c>
      <c r="F29" s="430">
        <v>1.0</v>
      </c>
      <c r="G29" s="482">
        <v>45318.0</v>
      </c>
      <c r="H29" s="330" t="s">
        <v>1893</v>
      </c>
      <c r="I29" s="483" t="s">
        <v>4605</v>
      </c>
      <c r="J29" s="341" t="s">
        <v>4516</v>
      </c>
      <c r="K29" s="341"/>
      <c r="L29" s="341"/>
      <c r="M29" s="481">
        <v>45092.0</v>
      </c>
      <c r="N29" s="341" t="s">
        <v>4594</v>
      </c>
      <c r="O29" s="341" t="s">
        <v>4606</v>
      </c>
      <c r="P29" s="341" t="s">
        <v>4516</v>
      </c>
      <c r="Q29" s="341" t="s">
        <v>4516</v>
      </c>
      <c r="R29" s="341" t="s">
        <v>4516</v>
      </c>
      <c r="S29" s="341"/>
      <c r="T29" s="330"/>
      <c r="U29" s="443">
        <v>45970.0</v>
      </c>
      <c r="V29" s="427" t="s">
        <v>4480</v>
      </c>
      <c r="W29" s="427"/>
      <c r="X29" s="427" t="s">
        <v>4607</v>
      </c>
      <c r="Y29" s="427" t="s">
        <v>4516</v>
      </c>
      <c r="Z29" s="427" t="s">
        <v>4516</v>
      </c>
      <c r="AA29" s="343"/>
      <c r="AB29" s="343"/>
      <c r="AC29" s="443">
        <v>45970.0</v>
      </c>
      <c r="AD29" s="427" t="s">
        <v>4469</v>
      </c>
      <c r="AE29" s="427" t="s">
        <v>3308</v>
      </c>
      <c r="AF29" s="427" t="s">
        <v>4480</v>
      </c>
      <c r="AG29" s="427" t="s">
        <v>3958</v>
      </c>
      <c r="AH29" s="427" t="s">
        <v>4608</v>
      </c>
      <c r="AI29" s="427" t="s">
        <v>4525</v>
      </c>
      <c r="AJ29" s="427" t="s">
        <v>4516</v>
      </c>
      <c r="AK29" s="427" t="s">
        <v>4516</v>
      </c>
      <c r="AL29" s="343"/>
      <c r="AM29" s="343"/>
      <c r="AN29" s="343"/>
      <c r="AO29" s="343"/>
      <c r="AP29" s="343"/>
      <c r="AQ29" s="343"/>
      <c r="AR29" s="343"/>
      <c r="AS29" s="343"/>
      <c r="AT29" s="343"/>
      <c r="AU29" s="343"/>
      <c r="AV29" s="343"/>
      <c r="AW29" s="343"/>
      <c r="AX29" s="344"/>
      <c r="AY29" s="344"/>
      <c r="AZ29" s="344"/>
      <c r="BA29" s="344"/>
      <c r="BB29" s="345"/>
      <c r="BC29" s="345"/>
      <c r="BD29" s="345"/>
      <c r="BE29" s="345"/>
      <c r="BF29" s="345"/>
    </row>
    <row r="30" ht="14.25" customHeight="1">
      <c r="A30" s="416">
        <v>508.0</v>
      </c>
      <c r="B30" s="417" t="str">
        <f t="array" ref="B30">IFNA(XLOOKUP(A30,'New Signups'!C:C,'New Signups'!D:D),"-")</f>
        <v>Anthony</v>
      </c>
      <c r="C30" s="417" t="str">
        <f t="array" ref="C30">IFNA(XLOOKUP(A30,'New Signups'!C:C,'New Signups'!E:E),"-")</f>
        <v>Ortiz-Rivera Jr</v>
      </c>
      <c r="D30" s="429">
        <v>1023.0</v>
      </c>
      <c r="E30" s="418">
        <v>1.0</v>
      </c>
      <c r="F30" s="430">
        <v>1.0</v>
      </c>
      <c r="G30" s="484">
        <v>45318.0</v>
      </c>
      <c r="H30" s="330" t="s">
        <v>4593</v>
      </c>
      <c r="I30" s="340" t="s">
        <v>4609</v>
      </c>
      <c r="J30" s="341" t="s">
        <v>4516</v>
      </c>
      <c r="K30" s="341"/>
      <c r="L30" s="341"/>
      <c r="M30" s="481">
        <v>45319.0</v>
      </c>
      <c r="N30" s="341" t="s">
        <v>4594</v>
      </c>
      <c r="O30" s="341" t="s">
        <v>4610</v>
      </c>
      <c r="P30" s="341" t="s">
        <v>4516</v>
      </c>
      <c r="Q30" s="341" t="s">
        <v>4516</v>
      </c>
      <c r="R30" s="341" t="s">
        <v>4516</v>
      </c>
      <c r="S30" s="341"/>
      <c r="T30" s="330"/>
      <c r="U30" s="333">
        <v>45765.0</v>
      </c>
      <c r="V30" s="428" t="s">
        <v>3958</v>
      </c>
      <c r="W30" s="428" t="s">
        <v>4474</v>
      </c>
      <c r="X30" s="334" t="s">
        <v>4541</v>
      </c>
      <c r="Y30" s="334" t="s">
        <v>4516</v>
      </c>
      <c r="Z30" s="334" t="s">
        <v>4516</v>
      </c>
      <c r="AA30" s="343"/>
      <c r="AB30" s="343"/>
      <c r="AC30" s="443">
        <v>45949.0</v>
      </c>
      <c r="AD30" s="427" t="s">
        <v>3480</v>
      </c>
      <c r="AE30" s="427" t="s">
        <v>4469</v>
      </c>
      <c r="AF30" s="427"/>
      <c r="AG30" s="427"/>
      <c r="AH30" s="427" t="s">
        <v>4611</v>
      </c>
      <c r="AI30" s="427" t="s">
        <v>4516</v>
      </c>
      <c r="AJ30" s="427" t="s">
        <v>4516</v>
      </c>
      <c r="AK30" s="427" t="s">
        <v>4516</v>
      </c>
      <c r="AL30" s="343"/>
      <c r="AM30" s="343"/>
      <c r="AN30" s="343"/>
      <c r="AO30" s="343"/>
      <c r="AP30" s="343"/>
      <c r="AQ30" s="343"/>
      <c r="AR30" s="343"/>
      <c r="AS30" s="343"/>
      <c r="AT30" s="343"/>
      <c r="AU30" s="343"/>
      <c r="AV30" s="343"/>
      <c r="AW30" s="343"/>
      <c r="AX30" s="344"/>
      <c r="AY30" s="344"/>
      <c r="AZ30" s="344"/>
      <c r="BA30" s="344"/>
      <c r="BB30" s="345"/>
      <c r="BC30" s="345"/>
      <c r="BD30" s="345"/>
      <c r="BE30" s="345"/>
      <c r="BF30" s="345"/>
    </row>
    <row r="31" ht="14.25" customHeight="1">
      <c r="A31" s="416">
        <v>509.0</v>
      </c>
      <c r="B31" s="417" t="str">
        <f t="array" ref="B31">IFNA(XLOOKUP(A31,'New Signups'!C:C,'New Signups'!D:D),"-")</f>
        <v>Noemi</v>
      </c>
      <c r="C31" s="417" t="str">
        <f t="array" ref="C31">IFNA(XLOOKUP(A31,'New Signups'!C:C,'New Signups'!E:E),"-")</f>
        <v>Ortiz-Rivera </v>
      </c>
      <c r="D31" s="429">
        <v>1024.0</v>
      </c>
      <c r="E31" s="418">
        <v>1.0</v>
      </c>
      <c r="F31" s="430">
        <v>1.0</v>
      </c>
      <c r="G31" s="484">
        <v>45318.0</v>
      </c>
      <c r="H31" s="330" t="s">
        <v>4520</v>
      </c>
      <c r="I31" s="340" t="s">
        <v>4612</v>
      </c>
      <c r="J31" s="341" t="s">
        <v>4516</v>
      </c>
      <c r="K31" s="341"/>
      <c r="L31" s="341"/>
      <c r="M31" s="481">
        <v>45338.0</v>
      </c>
      <c r="N31" s="341" t="s">
        <v>4613</v>
      </c>
      <c r="O31" s="341" t="s">
        <v>4614</v>
      </c>
      <c r="P31" s="341" t="s">
        <v>4516</v>
      </c>
      <c r="Q31" s="341" t="s">
        <v>4516</v>
      </c>
      <c r="R31" s="341" t="s">
        <v>4516</v>
      </c>
      <c r="S31" s="341"/>
      <c r="T31" s="330"/>
      <c r="U31" s="333">
        <v>45765.0</v>
      </c>
      <c r="V31" s="428" t="s">
        <v>4466</v>
      </c>
      <c r="W31" s="334"/>
      <c r="X31" s="334" t="s">
        <v>4541</v>
      </c>
      <c r="Y31" s="334" t="s">
        <v>4516</v>
      </c>
      <c r="Z31" s="334" t="s">
        <v>4516</v>
      </c>
      <c r="AA31" s="343"/>
      <c r="AB31" s="343"/>
      <c r="AC31" s="443">
        <v>45935.0</v>
      </c>
      <c r="AD31" s="427" t="s">
        <v>4469</v>
      </c>
      <c r="AE31" s="427" t="s">
        <v>3308</v>
      </c>
      <c r="AF31" s="427"/>
      <c r="AG31" s="427"/>
      <c r="AH31" s="427" t="s">
        <v>4615</v>
      </c>
      <c r="AI31" s="333"/>
      <c r="AJ31" s="333"/>
      <c r="AK31" s="333"/>
      <c r="AL31" s="343"/>
      <c r="AM31" s="343"/>
      <c r="AN31" s="343"/>
      <c r="AO31" s="343"/>
      <c r="AP31" s="343"/>
      <c r="AQ31" s="343"/>
      <c r="AR31" s="343"/>
      <c r="AS31" s="343"/>
      <c r="AT31" s="343"/>
      <c r="AU31" s="343"/>
      <c r="AV31" s="343"/>
      <c r="AW31" s="343"/>
      <c r="AX31" s="344"/>
      <c r="AY31" s="344"/>
      <c r="AZ31" s="344"/>
      <c r="BA31" s="344"/>
      <c r="BB31" s="345"/>
      <c r="BC31" s="345"/>
      <c r="BD31" s="345"/>
      <c r="BE31" s="345"/>
      <c r="BF31" s="345"/>
    </row>
    <row r="32" ht="14.25" customHeight="1">
      <c r="A32" s="416">
        <v>510.0</v>
      </c>
      <c r="B32" s="417" t="str">
        <f t="array" ref="B32">IFNA(XLOOKUP(A32,'New Signups'!C:C,'New Signups'!D:D),"-")</f>
        <v>Amina</v>
      </c>
      <c r="C32" s="417" t="str">
        <f t="array" ref="C32">IFNA(XLOOKUP(A32,'New Signups'!C:C,'New Signups'!E:E),"-")</f>
        <v>Ortiz-Rivera </v>
      </c>
      <c r="D32" s="429">
        <v>1025.0</v>
      </c>
      <c r="E32" s="418">
        <v>1.0</v>
      </c>
      <c r="F32" s="430">
        <v>1.0</v>
      </c>
      <c r="G32" s="484">
        <v>45318.0</v>
      </c>
      <c r="H32" s="330" t="s">
        <v>4597</v>
      </c>
      <c r="I32" s="340" t="s">
        <v>4609</v>
      </c>
      <c r="J32" s="341" t="s">
        <v>4516</v>
      </c>
      <c r="K32" s="341"/>
      <c r="L32" s="341"/>
      <c r="M32" s="481">
        <v>45338.0</v>
      </c>
      <c r="N32" s="341" t="s">
        <v>4616</v>
      </c>
      <c r="O32" s="341" t="s">
        <v>4600</v>
      </c>
      <c r="P32" s="341" t="s">
        <v>4516</v>
      </c>
      <c r="Q32" s="341" t="s">
        <v>4516</v>
      </c>
      <c r="R32" s="341" t="s">
        <v>4516</v>
      </c>
      <c r="S32" s="341"/>
      <c r="T32" s="330"/>
      <c r="U32" s="333">
        <v>45765.0</v>
      </c>
      <c r="V32" s="428" t="s">
        <v>4466</v>
      </c>
      <c r="W32" s="334"/>
      <c r="X32" s="334" t="s">
        <v>4541</v>
      </c>
      <c r="Y32" s="334" t="s">
        <v>4516</v>
      </c>
      <c r="Z32" s="334" t="s">
        <v>4516</v>
      </c>
      <c r="AA32" s="343"/>
      <c r="AB32" s="343"/>
      <c r="AC32" s="443">
        <v>45935.0</v>
      </c>
      <c r="AD32" s="427" t="s">
        <v>4469</v>
      </c>
      <c r="AE32" s="427" t="s">
        <v>3308</v>
      </c>
      <c r="AF32" s="427"/>
      <c r="AG32" s="427"/>
      <c r="AH32" s="427" t="s">
        <v>4617</v>
      </c>
      <c r="AI32" s="333"/>
      <c r="AJ32" s="333"/>
      <c r="AK32" s="333"/>
      <c r="AL32" s="343"/>
      <c r="AM32" s="343"/>
      <c r="AN32" s="343"/>
      <c r="AO32" s="343"/>
      <c r="AP32" s="343"/>
      <c r="AQ32" s="343"/>
      <c r="AR32" s="343"/>
      <c r="AS32" s="343"/>
      <c r="AT32" s="343"/>
      <c r="AU32" s="343"/>
      <c r="AV32" s="343"/>
      <c r="AW32" s="343"/>
      <c r="AX32" s="344"/>
      <c r="AY32" s="344"/>
      <c r="AZ32" s="344"/>
      <c r="BA32" s="344"/>
      <c r="BB32" s="345"/>
      <c r="BC32" s="345"/>
      <c r="BD32" s="345"/>
      <c r="BE32" s="345"/>
      <c r="BF32" s="345"/>
    </row>
    <row r="33" ht="14.25" customHeight="1">
      <c r="A33" s="416">
        <v>511.0</v>
      </c>
      <c r="B33" s="417" t="str">
        <f t="array" ref="B33">IFNA(XLOOKUP(A33,'New Signups'!C:C,'New Signups'!D:D),"-")</f>
        <v>Keniel</v>
      </c>
      <c r="C33" s="417" t="str">
        <f t="array" ref="C33">IFNA(XLOOKUP(A33,'New Signups'!C:C,'New Signups'!E:E),"-")</f>
        <v>Ortiz-Rivera </v>
      </c>
      <c r="D33" s="429">
        <v>1026.0</v>
      </c>
      <c r="E33" s="418">
        <v>1.0</v>
      </c>
      <c r="F33" s="430">
        <v>1.0</v>
      </c>
      <c r="G33" s="484">
        <v>45318.0</v>
      </c>
      <c r="H33" s="330" t="s">
        <v>4520</v>
      </c>
      <c r="I33" s="340" t="s">
        <v>4609</v>
      </c>
      <c r="J33" s="341" t="s">
        <v>4516</v>
      </c>
      <c r="K33" s="341"/>
      <c r="L33" s="341"/>
      <c r="M33" s="481">
        <v>45319.0</v>
      </c>
      <c r="N33" s="341" t="s">
        <v>4594</v>
      </c>
      <c r="O33" s="341" t="s">
        <v>4618</v>
      </c>
      <c r="P33" s="341" t="s">
        <v>4516</v>
      </c>
      <c r="Q33" s="341" t="s">
        <v>4516</v>
      </c>
      <c r="R33" s="341" t="s">
        <v>4516</v>
      </c>
      <c r="S33" s="341"/>
      <c r="T33" s="330"/>
      <c r="U33" s="333">
        <v>45765.0</v>
      </c>
      <c r="V33" s="428" t="s">
        <v>4474</v>
      </c>
      <c r="W33" s="334"/>
      <c r="X33" s="334" t="s">
        <v>4541</v>
      </c>
      <c r="Y33" s="334" t="s">
        <v>4516</v>
      </c>
      <c r="Z33" s="334" t="s">
        <v>4516</v>
      </c>
      <c r="AA33" s="343"/>
      <c r="AB33" s="343"/>
      <c r="AC33" s="443">
        <v>45949.0</v>
      </c>
      <c r="AD33" s="427" t="s">
        <v>3480</v>
      </c>
      <c r="AE33" s="427" t="s">
        <v>4469</v>
      </c>
      <c r="AF33" s="427"/>
      <c r="AG33" s="427"/>
      <c r="AH33" s="427" t="s">
        <v>4619</v>
      </c>
      <c r="AI33" s="427" t="s">
        <v>4516</v>
      </c>
      <c r="AJ33" s="427" t="s">
        <v>4516</v>
      </c>
      <c r="AK33" s="427" t="s">
        <v>4516</v>
      </c>
      <c r="AL33" s="343"/>
      <c r="AM33" s="343"/>
      <c r="AN33" s="343"/>
      <c r="AO33" s="343"/>
      <c r="AP33" s="343"/>
      <c r="AQ33" s="343"/>
      <c r="AR33" s="343"/>
      <c r="AS33" s="343"/>
      <c r="AT33" s="343"/>
      <c r="AU33" s="343"/>
      <c r="AV33" s="343"/>
      <c r="AW33" s="343"/>
      <c r="AX33" s="344"/>
      <c r="AY33" s="344"/>
      <c r="AZ33" s="344"/>
      <c r="BA33" s="344"/>
      <c r="BB33" s="345"/>
      <c r="BC33" s="345"/>
      <c r="BD33" s="345"/>
      <c r="BE33" s="345"/>
      <c r="BF33" s="345"/>
    </row>
    <row r="34" ht="14.25" customHeight="1">
      <c r="A34" s="485">
        <v>629.0</v>
      </c>
      <c r="B34" s="486" t="str">
        <f t="array" ref="B34">IFNA(XLOOKUP(A34,'New Signups'!C:C,'New Signups'!D:D),"-")</f>
        <v>Alanzo</v>
      </c>
      <c r="C34" s="460" t="str">
        <f t="array" ref="C34">IFNA(XLOOKUP(A34,'New Signups'!C:C,'New Signups'!E:E),"-")</f>
        <v>Jones</v>
      </c>
      <c r="D34" s="487">
        <v>1028.0</v>
      </c>
      <c r="E34" s="418">
        <v>1.0</v>
      </c>
      <c r="F34" s="488">
        <v>1.0</v>
      </c>
      <c r="G34" s="463">
        <v>45351.0</v>
      </c>
      <c r="H34" s="469" t="s">
        <v>4620</v>
      </c>
      <c r="I34" s="465" t="s">
        <v>4621</v>
      </c>
      <c r="J34" s="466" t="s">
        <v>4516</v>
      </c>
      <c r="K34" s="467"/>
      <c r="L34" s="466"/>
      <c r="M34" s="466"/>
      <c r="N34" s="466"/>
      <c r="O34" s="466"/>
      <c r="P34" s="466"/>
      <c r="Q34" s="466"/>
      <c r="R34" s="466"/>
      <c r="S34" s="466"/>
      <c r="T34" s="469"/>
      <c r="U34" s="443">
        <v>45858.0</v>
      </c>
      <c r="V34" s="427" t="s">
        <v>4474</v>
      </c>
      <c r="W34" s="427"/>
      <c r="X34" s="427" t="s">
        <v>4622</v>
      </c>
      <c r="Y34" s="427" t="s">
        <v>4516</v>
      </c>
      <c r="Z34" s="427" t="s">
        <v>4516</v>
      </c>
      <c r="AA34" s="343"/>
      <c r="AB34" s="343"/>
      <c r="AC34" s="443"/>
      <c r="AD34" s="427"/>
      <c r="AE34" s="427"/>
      <c r="AF34" s="427"/>
      <c r="AG34" s="427"/>
      <c r="AH34" s="427"/>
      <c r="AI34" s="333"/>
      <c r="AJ34" s="333"/>
      <c r="AK34" s="333"/>
      <c r="AL34" s="343"/>
      <c r="AM34" s="343"/>
      <c r="AN34" s="343"/>
      <c r="AO34" s="343"/>
      <c r="AP34" s="343"/>
      <c r="AQ34" s="343"/>
      <c r="AR34" s="343"/>
      <c r="AS34" s="343"/>
      <c r="AT34" s="343"/>
      <c r="AU34" s="343"/>
      <c r="AV34" s="343"/>
      <c r="AW34" s="343"/>
      <c r="AX34" s="344"/>
      <c r="AY34" s="344"/>
      <c r="AZ34" s="344"/>
      <c r="BA34" s="344"/>
      <c r="BB34" s="345"/>
      <c r="BC34" s="345"/>
      <c r="BD34" s="345"/>
      <c r="BE34" s="345"/>
      <c r="BF34" s="345"/>
    </row>
    <row r="35" ht="14.25" customHeight="1">
      <c r="A35" s="434">
        <v>688.0</v>
      </c>
      <c r="B35" s="444" t="str">
        <f t="array" ref="B35">IFNA(XLOOKUP(A35,'New Signups'!C:C,'New Signups'!D:D),"-")</f>
        <v>Ingrid</v>
      </c>
      <c r="C35" s="417" t="str">
        <f t="array" ref="C35">IFNA(XLOOKUP(A35,'New Signups'!C:C,'New Signups'!E:E),"-")</f>
        <v>yip</v>
      </c>
      <c r="D35" s="435">
        <v>1029.0</v>
      </c>
      <c r="E35" s="418">
        <v>1.0</v>
      </c>
      <c r="F35" s="436">
        <v>1.0</v>
      </c>
      <c r="G35" s="482">
        <v>45368.0</v>
      </c>
      <c r="H35" s="330" t="s">
        <v>4597</v>
      </c>
      <c r="I35" s="340" t="s">
        <v>4623</v>
      </c>
      <c r="J35" s="341" t="s">
        <v>4516</v>
      </c>
      <c r="K35" s="341"/>
      <c r="L35" s="341"/>
      <c r="M35" s="481">
        <v>45374.0</v>
      </c>
      <c r="N35" s="341" t="s">
        <v>4624</v>
      </c>
      <c r="O35" s="341" t="s">
        <v>4625</v>
      </c>
      <c r="P35" s="341" t="s">
        <v>4516</v>
      </c>
      <c r="Q35" s="341" t="s">
        <v>4516</v>
      </c>
      <c r="R35" s="341" t="s">
        <v>4516</v>
      </c>
      <c r="S35" s="341"/>
      <c r="T35" s="330"/>
      <c r="U35" s="443">
        <v>45858.0</v>
      </c>
      <c r="V35" s="427" t="s">
        <v>3958</v>
      </c>
      <c r="W35" s="427" t="s">
        <v>4474</v>
      </c>
      <c r="X35" s="427" t="s">
        <v>4541</v>
      </c>
      <c r="Y35" s="427" t="s">
        <v>4516</v>
      </c>
      <c r="Z35" s="427" t="s">
        <v>4516</v>
      </c>
      <c r="AA35" s="343"/>
      <c r="AB35" s="343"/>
      <c r="AC35" s="443">
        <v>45879.0</v>
      </c>
      <c r="AD35" s="427" t="s">
        <v>3958</v>
      </c>
      <c r="AE35" s="427" t="s">
        <v>4469</v>
      </c>
      <c r="AF35" s="427"/>
      <c r="AG35" s="427"/>
      <c r="AH35" s="427" t="s">
        <v>4626</v>
      </c>
      <c r="AI35" s="427" t="s">
        <v>4516</v>
      </c>
      <c r="AJ35" s="427" t="s">
        <v>4516</v>
      </c>
      <c r="AK35" s="427" t="s">
        <v>4516</v>
      </c>
      <c r="AL35" s="343"/>
      <c r="AM35" s="343"/>
      <c r="AN35" s="343"/>
      <c r="AO35" s="343"/>
      <c r="AP35" s="343"/>
      <c r="AQ35" s="343"/>
      <c r="AR35" s="343"/>
      <c r="AS35" s="343"/>
      <c r="AT35" s="343"/>
      <c r="AU35" s="343"/>
      <c r="AV35" s="343"/>
      <c r="AW35" s="343"/>
      <c r="AX35" s="344"/>
      <c r="AY35" s="344"/>
      <c r="AZ35" s="344"/>
      <c r="BA35" s="344"/>
      <c r="BB35" s="345"/>
      <c r="BC35" s="345"/>
      <c r="BD35" s="345"/>
      <c r="BE35" s="345"/>
      <c r="BF35" s="345"/>
    </row>
    <row r="36" ht="14.25" customHeight="1">
      <c r="A36" s="416">
        <v>689.0</v>
      </c>
      <c r="B36" s="417" t="str">
        <f t="array" ref="B36">IFNA(XLOOKUP(A36,'New Signups'!C:C,'New Signups'!D:D),"-")</f>
        <v>Ingvar</v>
      </c>
      <c r="C36" s="417" t="str">
        <f t="array" ref="C36">IFNA(XLOOKUP(A36,'New Signups'!C:C,'New Signups'!E:E),"-")</f>
        <v>Yip</v>
      </c>
      <c r="D36" s="429">
        <v>1030.0</v>
      </c>
      <c r="E36" s="418">
        <v>1.0</v>
      </c>
      <c r="F36" s="430">
        <v>1.0</v>
      </c>
      <c r="G36" s="482">
        <v>45368.0</v>
      </c>
      <c r="H36" s="330" t="s">
        <v>4466</v>
      </c>
      <c r="I36" s="340" t="s">
        <v>4627</v>
      </c>
      <c r="J36" s="341" t="s">
        <v>4516</v>
      </c>
      <c r="K36" s="341"/>
      <c r="L36" s="341"/>
      <c r="M36" s="481">
        <v>45374.0</v>
      </c>
      <c r="N36" s="341" t="s">
        <v>4628</v>
      </c>
      <c r="O36" s="341" t="s">
        <v>4629</v>
      </c>
      <c r="P36" s="341" t="s">
        <v>4516</v>
      </c>
      <c r="Q36" s="341" t="s">
        <v>4516</v>
      </c>
      <c r="R36" s="341" t="s">
        <v>4516</v>
      </c>
      <c r="S36" s="341"/>
      <c r="T36" s="330"/>
      <c r="U36" s="333"/>
      <c r="V36" s="334"/>
      <c r="W36" s="334"/>
      <c r="X36" s="334"/>
      <c r="Y36" s="334"/>
      <c r="Z36" s="334"/>
      <c r="AA36" s="343"/>
      <c r="AB36" s="343"/>
      <c r="AC36" s="443">
        <v>45879.0</v>
      </c>
      <c r="AD36" s="427" t="s">
        <v>3958</v>
      </c>
      <c r="AE36" s="427" t="s">
        <v>4469</v>
      </c>
      <c r="AF36" s="427"/>
      <c r="AG36" s="427"/>
      <c r="AH36" s="427" t="s">
        <v>4630</v>
      </c>
      <c r="AI36" s="427" t="s">
        <v>4516</v>
      </c>
      <c r="AJ36" s="427" t="s">
        <v>4516</v>
      </c>
      <c r="AK36" s="427" t="s">
        <v>4516</v>
      </c>
      <c r="AL36" s="343"/>
      <c r="AM36" s="343"/>
      <c r="AN36" s="343"/>
      <c r="AO36" s="343"/>
      <c r="AP36" s="343"/>
      <c r="AQ36" s="343"/>
      <c r="AR36" s="343"/>
      <c r="AS36" s="343"/>
      <c r="AT36" s="343"/>
      <c r="AU36" s="343"/>
      <c r="AV36" s="343"/>
      <c r="AW36" s="343"/>
      <c r="AX36" s="344"/>
      <c r="AY36" s="344"/>
      <c r="AZ36" s="344"/>
      <c r="BA36" s="344"/>
      <c r="BB36" s="345"/>
      <c r="BC36" s="345"/>
      <c r="BD36" s="345"/>
      <c r="BE36" s="345"/>
      <c r="BF36" s="345"/>
    </row>
    <row r="37" ht="14.25" customHeight="1">
      <c r="A37" s="489">
        <v>704.0</v>
      </c>
      <c r="B37" s="490" t="str">
        <f t="array" ref="B37">IFNA(XLOOKUP(A37,'New Signups'!C:C,'New Signups'!D:D),"-")</f>
        <v>Coyote</v>
      </c>
      <c r="C37" s="491" t="str">
        <f t="array" ref="C37">IFNA(XLOOKUP(A37,'New Signups'!C:C,'New Signups'!E:E),"-")</f>
        <v>Chatel</v>
      </c>
      <c r="D37" s="492">
        <v>1027.0</v>
      </c>
      <c r="E37" s="418">
        <v>1.0</v>
      </c>
      <c r="F37" s="493">
        <v>1.0</v>
      </c>
      <c r="G37" s="494">
        <v>45350.0</v>
      </c>
      <c r="H37" s="415" t="s">
        <v>4631</v>
      </c>
      <c r="I37" s="495" t="s">
        <v>4609</v>
      </c>
      <c r="J37" s="496" t="s">
        <v>4516</v>
      </c>
      <c r="K37" s="497"/>
      <c r="L37" s="496"/>
      <c r="M37" s="498"/>
      <c r="N37" s="496"/>
      <c r="O37" s="496"/>
      <c r="P37" s="496"/>
      <c r="Q37" s="496"/>
      <c r="R37" s="496"/>
      <c r="S37" s="496"/>
      <c r="T37" s="415"/>
      <c r="U37" s="333" t="s">
        <v>4519</v>
      </c>
      <c r="V37" s="334"/>
      <c r="W37" s="334"/>
      <c r="X37" s="334" t="s">
        <v>4519</v>
      </c>
      <c r="Y37" s="334" t="s">
        <v>4519</v>
      </c>
      <c r="Z37" s="334" t="s">
        <v>4519</v>
      </c>
      <c r="AA37" s="343"/>
      <c r="AB37" s="343"/>
      <c r="AC37" s="333" t="s">
        <v>4519</v>
      </c>
      <c r="AD37" s="333"/>
      <c r="AE37" s="333"/>
      <c r="AF37" s="333"/>
      <c r="AG37" s="333"/>
      <c r="AH37" s="333" t="s">
        <v>4519</v>
      </c>
      <c r="AI37" s="333" t="s">
        <v>4519</v>
      </c>
      <c r="AJ37" s="333" t="s">
        <v>4519</v>
      </c>
      <c r="AK37" s="333" t="s">
        <v>4519</v>
      </c>
      <c r="AL37" s="343"/>
      <c r="AM37" s="343"/>
      <c r="AN37" s="343"/>
      <c r="AO37" s="343"/>
      <c r="AP37" s="343"/>
      <c r="AQ37" s="343"/>
      <c r="AR37" s="343"/>
      <c r="AS37" s="343"/>
      <c r="AT37" s="343"/>
      <c r="AU37" s="343"/>
      <c r="AV37" s="343"/>
      <c r="AW37" s="343"/>
      <c r="AX37" s="344"/>
      <c r="AY37" s="344"/>
      <c r="AZ37" s="344"/>
      <c r="BA37" s="344"/>
      <c r="BB37" s="345"/>
      <c r="BC37" s="345"/>
      <c r="BD37" s="345"/>
      <c r="BE37" s="345"/>
      <c r="BF37" s="345"/>
    </row>
    <row r="38" ht="14.25" customHeight="1">
      <c r="A38" s="416">
        <v>758.0</v>
      </c>
      <c r="B38" s="417" t="str">
        <f t="array" ref="B38">IFNA(XLOOKUP(A38,'New Signups'!C:C,'New Signups'!D:D),"-")</f>
        <v>Tiana</v>
      </c>
      <c r="C38" s="417" t="str">
        <f t="array" ref="C38">IFNA(XLOOKUP(A38,'New Signups'!C:C,'New Signups'!E:E),"-")</f>
        <v>Davis</v>
      </c>
      <c r="D38" s="429">
        <v>1031.0</v>
      </c>
      <c r="E38" s="418">
        <v>1.0</v>
      </c>
      <c r="F38" s="499">
        <v>1.0</v>
      </c>
      <c r="G38" s="482">
        <v>45383.0</v>
      </c>
      <c r="H38" s="330" t="s">
        <v>4578</v>
      </c>
      <c r="I38" s="340" t="s">
        <v>4632</v>
      </c>
      <c r="J38" s="341" t="s">
        <v>4516</v>
      </c>
      <c r="K38" s="341"/>
      <c r="L38" s="341"/>
      <c r="M38" s="481">
        <v>45384.0</v>
      </c>
      <c r="N38" s="341" t="s">
        <v>4633</v>
      </c>
      <c r="O38" s="341" t="s">
        <v>4634</v>
      </c>
      <c r="P38" s="341" t="s">
        <v>4516</v>
      </c>
      <c r="Q38" s="341" t="s">
        <v>4516</v>
      </c>
      <c r="R38" s="341" t="s">
        <v>4516</v>
      </c>
      <c r="S38" s="341"/>
      <c r="T38" s="330"/>
      <c r="U38" s="333"/>
      <c r="V38" s="334"/>
      <c r="W38" s="334"/>
      <c r="X38" s="334"/>
      <c r="Y38" s="334"/>
      <c r="Z38" s="334"/>
      <c r="AA38" s="343"/>
      <c r="AB38" s="343"/>
      <c r="AC38" s="333"/>
      <c r="AD38" s="333"/>
      <c r="AE38" s="333"/>
      <c r="AF38" s="333"/>
      <c r="AG38" s="333"/>
      <c r="AH38" s="333"/>
      <c r="AI38" s="333"/>
      <c r="AJ38" s="333"/>
      <c r="AK38" s="333"/>
      <c r="AL38" s="343"/>
      <c r="AM38" s="343"/>
      <c r="AN38" s="343"/>
      <c r="AO38" s="343"/>
      <c r="AP38" s="343"/>
      <c r="AQ38" s="343"/>
      <c r="AR38" s="343"/>
      <c r="AS38" s="343"/>
      <c r="AT38" s="343"/>
      <c r="AU38" s="343"/>
      <c r="AV38" s="343"/>
      <c r="AW38" s="343"/>
      <c r="AX38" s="344"/>
      <c r="AY38" s="344"/>
      <c r="AZ38" s="344"/>
      <c r="BA38" s="344"/>
      <c r="BB38" s="345"/>
      <c r="BC38" s="345"/>
      <c r="BD38" s="345"/>
      <c r="BE38" s="345"/>
      <c r="BF38" s="345"/>
    </row>
    <row r="39" ht="13.5" customHeight="1">
      <c r="A39" s="416">
        <v>772.0</v>
      </c>
      <c r="B39" s="417" t="str">
        <f t="array" ref="B39">IFNA(XLOOKUP(A39,'New Signups'!C:C,'New Signups'!D:D),"-")</f>
        <v>Kennedy </v>
      </c>
      <c r="C39" s="417" t="str">
        <f t="array" ref="C39">IFNA(XLOOKUP(A39,'New Signups'!C:C,'New Signups'!E:E),"-")</f>
        <v>Player</v>
      </c>
      <c r="D39" s="500">
        <v>1035.0</v>
      </c>
      <c r="E39" s="418">
        <v>1.0</v>
      </c>
      <c r="F39" s="499">
        <v>1.0</v>
      </c>
      <c r="G39" s="482">
        <v>45391.0</v>
      </c>
      <c r="H39" s="330" t="s">
        <v>4597</v>
      </c>
      <c r="I39" s="501" t="s">
        <v>4635</v>
      </c>
      <c r="J39" s="341" t="s">
        <v>4516</v>
      </c>
      <c r="K39" s="341"/>
      <c r="L39" s="341"/>
      <c r="M39" s="481">
        <v>45398.0</v>
      </c>
      <c r="N39" s="341" t="s">
        <v>4633</v>
      </c>
      <c r="O39" s="341" t="s">
        <v>4636</v>
      </c>
      <c r="P39" s="341" t="s">
        <v>4516</v>
      </c>
      <c r="Q39" s="341" t="s">
        <v>4516</v>
      </c>
      <c r="R39" s="341" t="s">
        <v>4516</v>
      </c>
      <c r="S39" s="341"/>
      <c r="T39" s="330"/>
      <c r="U39" s="443">
        <v>45861.0</v>
      </c>
      <c r="V39" s="427" t="s">
        <v>1150</v>
      </c>
      <c r="W39" s="427"/>
      <c r="X39" s="427" t="s">
        <v>4637</v>
      </c>
      <c r="Y39" s="427" t="s">
        <v>4525</v>
      </c>
      <c r="Z39" s="427" t="s">
        <v>4525</v>
      </c>
      <c r="AA39" s="343"/>
      <c r="AB39" s="343"/>
      <c r="AC39" s="443">
        <v>45876.0</v>
      </c>
      <c r="AD39" s="427" t="s">
        <v>3480</v>
      </c>
      <c r="AE39" s="427" t="s">
        <v>1460</v>
      </c>
      <c r="AF39" s="427"/>
      <c r="AG39" s="427"/>
      <c r="AH39" s="427" t="s">
        <v>4638</v>
      </c>
      <c r="AI39" s="427" t="s">
        <v>4516</v>
      </c>
      <c r="AJ39" s="427" t="s">
        <v>4516</v>
      </c>
      <c r="AK39" s="427" t="s">
        <v>4516</v>
      </c>
      <c r="AL39" s="343"/>
      <c r="AM39" s="343"/>
      <c r="AN39" s="343"/>
      <c r="AO39" s="343"/>
      <c r="AP39" s="343"/>
      <c r="AQ39" s="343"/>
      <c r="AR39" s="343"/>
      <c r="AS39" s="343"/>
      <c r="AT39" s="343"/>
      <c r="AU39" s="343"/>
      <c r="AV39" s="343"/>
      <c r="AW39" s="343"/>
      <c r="AX39" s="344"/>
      <c r="AY39" s="344"/>
      <c r="AZ39" s="344"/>
      <c r="BA39" s="344"/>
      <c r="BB39" s="345"/>
      <c r="BC39" s="345"/>
      <c r="BD39" s="345"/>
      <c r="BE39" s="345"/>
      <c r="BF39" s="345"/>
    </row>
    <row r="40" ht="14.25" customHeight="1">
      <c r="A40" s="434">
        <v>773.0</v>
      </c>
      <c r="B40" s="444" t="str">
        <f t="array" ref="B40">IFNA(XLOOKUP(A40,'New Signups'!C:C,'New Signups'!D:D),"-")</f>
        <v>Suhaylah</v>
      </c>
      <c r="C40" s="417" t="str">
        <f t="array" ref="C40">IFNA(XLOOKUP(A40,'New Signups'!C:C,'New Signups'!E:E),"-")</f>
        <v>Andino</v>
      </c>
      <c r="D40" s="435">
        <v>1036.0</v>
      </c>
      <c r="E40" s="418">
        <v>1.0</v>
      </c>
      <c r="F40" s="499">
        <v>1.0</v>
      </c>
      <c r="G40" s="482">
        <v>45392.0</v>
      </c>
      <c r="H40" s="330" t="s">
        <v>4466</v>
      </c>
      <c r="I40" s="340" t="s">
        <v>4639</v>
      </c>
      <c r="J40" s="341" t="s">
        <v>4516</v>
      </c>
      <c r="K40" s="341"/>
      <c r="L40" s="341"/>
      <c r="M40" s="481">
        <v>45411.0</v>
      </c>
      <c r="N40" s="341" t="s">
        <v>4633</v>
      </c>
      <c r="O40" s="341" t="s">
        <v>4640</v>
      </c>
      <c r="P40" s="341" t="s">
        <v>4516</v>
      </c>
      <c r="Q40" s="341" t="s">
        <v>4516</v>
      </c>
      <c r="R40" s="341" t="s">
        <v>4516</v>
      </c>
      <c r="S40" s="341"/>
      <c r="T40" s="330"/>
      <c r="U40" s="333"/>
      <c r="V40" s="334"/>
      <c r="W40" s="334"/>
      <c r="X40" s="334"/>
      <c r="Y40" s="334"/>
      <c r="Z40" s="334"/>
      <c r="AA40" s="343"/>
      <c r="AB40" s="343"/>
      <c r="AC40" s="443">
        <v>45862.0</v>
      </c>
      <c r="AD40" s="427" t="s">
        <v>3308</v>
      </c>
      <c r="AE40" s="427" t="s">
        <v>4471</v>
      </c>
      <c r="AF40" s="427"/>
      <c r="AG40" s="427"/>
      <c r="AH40" s="427" t="s">
        <v>4641</v>
      </c>
      <c r="AI40" s="427" t="s">
        <v>4516</v>
      </c>
      <c r="AJ40" s="427" t="s">
        <v>4516</v>
      </c>
      <c r="AK40" s="427" t="s">
        <v>4516</v>
      </c>
      <c r="AL40" s="343"/>
      <c r="AM40" s="343"/>
      <c r="AN40" s="343"/>
      <c r="AO40" s="343"/>
      <c r="AP40" s="343"/>
      <c r="AQ40" s="343"/>
      <c r="AR40" s="343"/>
      <c r="AS40" s="343"/>
      <c r="AT40" s="343"/>
      <c r="AU40" s="343"/>
      <c r="AV40" s="343"/>
      <c r="AW40" s="343"/>
      <c r="AX40" s="344"/>
      <c r="AY40" s="344"/>
      <c r="AZ40" s="344"/>
      <c r="BA40" s="344"/>
      <c r="BB40" s="345"/>
      <c r="BC40" s="345"/>
      <c r="BD40" s="345"/>
      <c r="BE40" s="345"/>
      <c r="BF40" s="345"/>
    </row>
    <row r="41" ht="14.25" customHeight="1">
      <c r="A41" s="434">
        <v>774.0</v>
      </c>
      <c r="B41" s="444" t="str">
        <f t="array" ref="B41">IFNA(XLOOKUP(A41,'New Signups'!C:C,'New Signups'!D:D),"-")</f>
        <v>Khyjair </v>
      </c>
      <c r="C41" s="417" t="str">
        <f t="array" ref="C41">IFNA(XLOOKUP(A41,'New Signups'!C:C,'New Signups'!E:E),"-")</f>
        <v>Tripline Reed</v>
      </c>
      <c r="D41" s="435">
        <v>1032.0</v>
      </c>
      <c r="E41" s="418">
        <v>1.0</v>
      </c>
      <c r="F41" s="499">
        <v>1.0</v>
      </c>
      <c r="G41" s="482">
        <v>45387.0</v>
      </c>
      <c r="H41" s="330" t="s">
        <v>4520</v>
      </c>
      <c r="I41" s="340" t="s">
        <v>4642</v>
      </c>
      <c r="J41" s="341" t="s">
        <v>4516</v>
      </c>
      <c r="K41" s="341"/>
      <c r="L41" s="341"/>
      <c r="M41" s="481">
        <v>45388.0</v>
      </c>
      <c r="N41" s="341" t="s">
        <v>4633</v>
      </c>
      <c r="O41" s="341" t="s">
        <v>4643</v>
      </c>
      <c r="P41" s="341" t="s">
        <v>4516</v>
      </c>
      <c r="Q41" s="341" t="s">
        <v>4516</v>
      </c>
      <c r="R41" s="341" t="s">
        <v>4516</v>
      </c>
      <c r="S41" s="341"/>
      <c r="T41" s="330"/>
      <c r="U41" s="443">
        <v>45856.0</v>
      </c>
      <c r="V41" s="427" t="s">
        <v>1150</v>
      </c>
      <c r="W41" s="427"/>
      <c r="X41" s="427" t="s">
        <v>4644</v>
      </c>
      <c r="Y41" s="427" t="s">
        <v>4525</v>
      </c>
      <c r="Z41" s="427" t="s">
        <v>4525</v>
      </c>
      <c r="AA41" s="343"/>
      <c r="AB41" s="343"/>
      <c r="AC41" s="443">
        <v>45859.0</v>
      </c>
      <c r="AD41" s="427" t="s">
        <v>4469</v>
      </c>
      <c r="AE41" s="427" t="s">
        <v>3308</v>
      </c>
      <c r="AF41" s="427" t="s">
        <v>3958</v>
      </c>
      <c r="AG41" s="427"/>
      <c r="AH41" s="427" t="s">
        <v>4645</v>
      </c>
      <c r="AI41" s="427" t="s">
        <v>4516</v>
      </c>
      <c r="AJ41" s="427" t="s">
        <v>4516</v>
      </c>
      <c r="AK41" s="427" t="s">
        <v>4516</v>
      </c>
      <c r="AL41" s="343"/>
      <c r="AM41" s="343"/>
      <c r="AN41" s="343"/>
      <c r="AO41" s="343"/>
      <c r="AP41" s="343"/>
      <c r="AQ41" s="343"/>
      <c r="AR41" s="343"/>
      <c r="AS41" s="343"/>
      <c r="AT41" s="343"/>
      <c r="AU41" s="343"/>
      <c r="AV41" s="343"/>
      <c r="AW41" s="343"/>
      <c r="AX41" s="344"/>
      <c r="AY41" s="344"/>
      <c r="AZ41" s="344"/>
      <c r="BA41" s="344"/>
      <c r="BB41" s="345"/>
      <c r="BC41" s="345"/>
      <c r="BD41" s="345"/>
      <c r="BE41" s="345"/>
      <c r="BF41" s="345"/>
    </row>
    <row r="42" ht="14.25" customHeight="1">
      <c r="A42" s="489">
        <v>781.0</v>
      </c>
      <c r="B42" s="490" t="str">
        <f t="array" ref="B42">IFNA(XLOOKUP(A42,'New Signups'!C:C,'New Signups'!D:D),"-")</f>
        <v>Jevar</v>
      </c>
      <c r="C42" s="502" t="str">
        <f t="array" ref="C42">IFNA(XLOOKUP(A42,'New Signups'!C:C,'New Signups'!E:E),"-")</f>
        <v>Gilbert</v>
      </c>
      <c r="D42" s="492">
        <v>1033.0</v>
      </c>
      <c r="E42" s="418">
        <v>1.0</v>
      </c>
      <c r="F42" s="503"/>
      <c r="G42" s="494">
        <v>45390.0</v>
      </c>
      <c r="H42" s="415" t="s">
        <v>4578</v>
      </c>
      <c r="I42" s="495" t="s">
        <v>4646</v>
      </c>
      <c r="J42" s="496" t="s">
        <v>4516</v>
      </c>
      <c r="K42" s="497"/>
      <c r="L42" s="496"/>
      <c r="M42" s="498">
        <v>45391.0</v>
      </c>
      <c r="N42" s="496" t="s">
        <v>4647</v>
      </c>
      <c r="O42" s="496" t="s">
        <v>4648</v>
      </c>
      <c r="P42" s="496" t="s">
        <v>4516</v>
      </c>
      <c r="Q42" s="496" t="s">
        <v>4516</v>
      </c>
      <c r="R42" s="496" t="s">
        <v>4516</v>
      </c>
      <c r="S42" s="496"/>
      <c r="T42" s="415"/>
      <c r="U42" s="333" t="s">
        <v>4519</v>
      </c>
      <c r="V42" s="334"/>
      <c r="W42" s="334"/>
      <c r="X42" s="334" t="s">
        <v>4519</v>
      </c>
      <c r="Y42" s="334" t="s">
        <v>4519</v>
      </c>
      <c r="Z42" s="334" t="s">
        <v>4519</v>
      </c>
      <c r="AA42" s="343"/>
      <c r="AB42" s="343"/>
      <c r="AC42" s="333" t="s">
        <v>4519</v>
      </c>
      <c r="AD42" s="333"/>
      <c r="AE42" s="333"/>
      <c r="AF42" s="333"/>
      <c r="AG42" s="333"/>
      <c r="AH42" s="333" t="s">
        <v>4519</v>
      </c>
      <c r="AI42" s="333" t="s">
        <v>4519</v>
      </c>
      <c r="AJ42" s="333" t="s">
        <v>4519</v>
      </c>
      <c r="AK42" s="333" t="s">
        <v>4519</v>
      </c>
      <c r="AL42" s="343"/>
      <c r="AM42" s="343"/>
      <c r="AN42" s="343"/>
      <c r="AO42" s="343"/>
      <c r="AP42" s="343"/>
      <c r="AQ42" s="343"/>
      <c r="AR42" s="343"/>
      <c r="AS42" s="343"/>
      <c r="AT42" s="343"/>
      <c r="AU42" s="343"/>
      <c r="AV42" s="343"/>
      <c r="AW42" s="343"/>
      <c r="AX42" s="344"/>
      <c r="AY42" s="344"/>
      <c r="AZ42" s="344"/>
      <c r="BA42" s="344"/>
      <c r="BB42" s="345"/>
      <c r="BC42" s="345"/>
      <c r="BD42" s="345"/>
      <c r="BE42" s="345"/>
      <c r="BF42" s="345"/>
    </row>
    <row r="43" ht="14.25" customHeight="1">
      <c r="A43" s="489">
        <v>782.0</v>
      </c>
      <c r="B43" s="490" t="str">
        <f t="array" ref="B43">IFNA(XLOOKUP(A43,'New Signups'!C:C,'New Signups'!D:D),"-")</f>
        <v>Jaiden</v>
      </c>
      <c r="C43" s="502" t="str">
        <f t="array" ref="C43">IFNA(XLOOKUP(A43,'New Signups'!C:C,'New Signups'!E:E),"-")</f>
        <v>Harris</v>
      </c>
      <c r="D43" s="492">
        <v>1034.0</v>
      </c>
      <c r="E43" s="418">
        <v>1.0</v>
      </c>
      <c r="F43" s="503"/>
      <c r="G43" s="494">
        <v>45390.0</v>
      </c>
      <c r="H43" s="415" t="s">
        <v>4649</v>
      </c>
      <c r="I43" s="495" t="s">
        <v>4521</v>
      </c>
      <c r="J43" s="496" t="s">
        <v>4516</v>
      </c>
      <c r="K43" s="497"/>
      <c r="L43" s="496"/>
      <c r="M43" s="498">
        <v>45391.0</v>
      </c>
      <c r="N43" s="496" t="s">
        <v>4650</v>
      </c>
      <c r="O43" s="504" t="s">
        <v>4651</v>
      </c>
      <c r="P43" s="496" t="s">
        <v>4516</v>
      </c>
      <c r="Q43" s="496" t="s">
        <v>4516</v>
      </c>
      <c r="R43" s="496" t="s">
        <v>4516</v>
      </c>
      <c r="S43" s="496"/>
      <c r="T43" s="415"/>
      <c r="U43" s="333" t="s">
        <v>4519</v>
      </c>
      <c r="V43" s="334"/>
      <c r="W43" s="334"/>
      <c r="X43" s="334" t="s">
        <v>4519</v>
      </c>
      <c r="Y43" s="334" t="s">
        <v>4519</v>
      </c>
      <c r="Z43" s="334" t="s">
        <v>4519</v>
      </c>
      <c r="AA43" s="343"/>
      <c r="AB43" s="343"/>
      <c r="AC43" s="333" t="s">
        <v>4519</v>
      </c>
      <c r="AD43" s="333"/>
      <c r="AE43" s="333"/>
      <c r="AF43" s="333"/>
      <c r="AG43" s="333"/>
      <c r="AH43" s="333" t="s">
        <v>4519</v>
      </c>
      <c r="AI43" s="333" t="s">
        <v>4519</v>
      </c>
      <c r="AJ43" s="333" t="s">
        <v>4519</v>
      </c>
      <c r="AK43" s="333" t="s">
        <v>4519</v>
      </c>
      <c r="AL43" s="343"/>
      <c r="AM43" s="343"/>
      <c r="AN43" s="343"/>
      <c r="AO43" s="343"/>
      <c r="AP43" s="343"/>
      <c r="AQ43" s="343"/>
      <c r="AR43" s="343"/>
      <c r="AS43" s="343"/>
      <c r="AT43" s="343"/>
      <c r="AU43" s="343"/>
      <c r="AV43" s="343"/>
      <c r="AW43" s="343"/>
      <c r="AX43" s="344"/>
      <c r="AY43" s="344"/>
      <c r="AZ43" s="344"/>
      <c r="BA43" s="344"/>
      <c r="BB43" s="345"/>
      <c r="BC43" s="345"/>
      <c r="BD43" s="345"/>
      <c r="BE43" s="345"/>
      <c r="BF43" s="345"/>
    </row>
    <row r="44" ht="14.25" customHeight="1">
      <c r="A44" s="416">
        <v>851.0</v>
      </c>
      <c r="B44" s="417" t="str">
        <f t="array" ref="B44">IFNA(XLOOKUP(A44,'New Signups'!C:C,'New Signups'!D:D),"-")</f>
        <v>Kiley</v>
      </c>
      <c r="C44" s="417" t="str">
        <f t="array" ref="C44">IFNA(XLOOKUP(A44,'New Signups'!C:C,'New Signups'!E:E),"-")</f>
        <v>Strauss</v>
      </c>
      <c r="D44" s="429">
        <v>1037.0</v>
      </c>
      <c r="E44" s="418">
        <v>1.0</v>
      </c>
      <c r="F44" s="499">
        <v>1.0</v>
      </c>
      <c r="G44" s="482">
        <v>45414.0</v>
      </c>
      <c r="H44" s="330" t="s">
        <v>4652</v>
      </c>
      <c r="I44" s="340" t="s">
        <v>4653</v>
      </c>
      <c r="J44" s="341" t="s">
        <v>4516</v>
      </c>
      <c r="K44" s="341"/>
      <c r="L44" s="341"/>
      <c r="M44" s="481">
        <v>45422.0</v>
      </c>
      <c r="N44" s="341" t="s">
        <v>4466</v>
      </c>
      <c r="O44" s="341" t="s">
        <v>4654</v>
      </c>
      <c r="P44" s="341" t="s">
        <v>4516</v>
      </c>
      <c r="Q44" s="341" t="s">
        <v>4516</v>
      </c>
      <c r="R44" s="341" t="s">
        <v>4516</v>
      </c>
      <c r="S44" s="341"/>
      <c r="T44" s="330"/>
      <c r="U44" s="443">
        <v>45897.0</v>
      </c>
      <c r="V44" s="427" t="s">
        <v>3578</v>
      </c>
      <c r="W44" s="427"/>
      <c r="X44" s="427" t="s">
        <v>4655</v>
      </c>
      <c r="Y44" s="427" t="s">
        <v>4525</v>
      </c>
      <c r="Z44" s="427" t="s">
        <v>4525</v>
      </c>
      <c r="AA44" s="343"/>
      <c r="AB44" s="343"/>
      <c r="AC44" s="443">
        <v>45910.0</v>
      </c>
      <c r="AD44" s="427" t="s">
        <v>4469</v>
      </c>
      <c r="AE44" s="427" t="s">
        <v>4471</v>
      </c>
      <c r="AF44" s="427"/>
      <c r="AG44" s="427"/>
      <c r="AH44" s="427" t="s">
        <v>4656</v>
      </c>
      <c r="AI44" s="427" t="s">
        <v>4516</v>
      </c>
      <c r="AJ44" s="427" t="s">
        <v>4516</v>
      </c>
      <c r="AK44" s="427" t="s">
        <v>4516</v>
      </c>
      <c r="AL44" s="343"/>
      <c r="AM44" s="343"/>
      <c r="AN44" s="343"/>
      <c r="AO44" s="343"/>
      <c r="AP44" s="343"/>
      <c r="AQ44" s="343"/>
      <c r="AR44" s="343"/>
      <c r="AS44" s="343"/>
      <c r="AT44" s="343"/>
      <c r="AU44" s="343"/>
      <c r="AV44" s="343"/>
      <c r="AW44" s="343"/>
      <c r="AX44" s="344"/>
      <c r="AY44" s="344"/>
      <c r="AZ44" s="344"/>
      <c r="BA44" s="344"/>
      <c r="BB44" s="345"/>
      <c r="BC44" s="345"/>
      <c r="BD44" s="345"/>
      <c r="BE44" s="345"/>
      <c r="BF44" s="345"/>
    </row>
    <row r="45" ht="14.25" customHeight="1">
      <c r="A45" s="505">
        <v>863.0</v>
      </c>
      <c r="B45" s="506" t="str">
        <f t="array" ref="B45">IFNA(XLOOKUP(A45,'New Signups'!C:C,'New Signups'!D:D),"-")</f>
        <v>Liam</v>
      </c>
      <c r="C45" s="506" t="str">
        <f t="array" ref="C45">IFNA(XLOOKUP(A45,'New Signups'!C:C,'New Signups'!E:E),"-")</f>
        <v>Williams</v>
      </c>
      <c r="D45" s="507">
        <v>1041.0</v>
      </c>
      <c r="E45" s="418">
        <v>1.0</v>
      </c>
      <c r="F45" s="508">
        <v>1.0</v>
      </c>
      <c r="G45" s="509">
        <v>45428.0</v>
      </c>
      <c r="H45" s="510" t="s">
        <v>4466</v>
      </c>
      <c r="I45" s="511" t="s">
        <v>4657</v>
      </c>
      <c r="J45" s="512" t="s">
        <v>4516</v>
      </c>
      <c r="K45" s="513"/>
      <c r="L45" s="512"/>
      <c r="M45" s="514">
        <v>45449.0</v>
      </c>
      <c r="N45" s="512" t="s">
        <v>4466</v>
      </c>
      <c r="O45" s="512" t="s">
        <v>4625</v>
      </c>
      <c r="P45" s="512" t="s">
        <v>4516</v>
      </c>
      <c r="Q45" s="512" t="s">
        <v>4516</v>
      </c>
      <c r="R45" s="512" t="s">
        <v>4516</v>
      </c>
      <c r="S45" s="512"/>
      <c r="T45" s="510"/>
      <c r="U45" s="333"/>
      <c r="V45" s="334"/>
      <c r="W45" s="334"/>
      <c r="X45" s="334"/>
      <c r="Y45" s="334"/>
      <c r="Z45" s="334"/>
      <c r="AA45" s="343"/>
      <c r="AB45" s="343"/>
      <c r="AC45" s="333"/>
      <c r="AD45" s="333"/>
      <c r="AE45" s="333"/>
      <c r="AF45" s="333"/>
      <c r="AG45" s="333"/>
      <c r="AH45" s="333"/>
      <c r="AI45" s="333"/>
      <c r="AJ45" s="333"/>
      <c r="AK45" s="333"/>
      <c r="AL45" s="343"/>
      <c r="AM45" s="343"/>
      <c r="AN45" s="343"/>
      <c r="AO45" s="343"/>
      <c r="AP45" s="343"/>
      <c r="AQ45" s="343"/>
      <c r="AR45" s="343"/>
      <c r="AS45" s="343"/>
      <c r="AT45" s="343"/>
      <c r="AU45" s="343"/>
      <c r="AV45" s="343"/>
      <c r="AW45" s="343"/>
      <c r="AX45" s="344"/>
      <c r="AY45" s="344"/>
      <c r="AZ45" s="344"/>
      <c r="BA45" s="344"/>
      <c r="BB45" s="345"/>
      <c r="BC45" s="345"/>
      <c r="BD45" s="345"/>
      <c r="BE45" s="345"/>
      <c r="BF45" s="345"/>
    </row>
    <row r="46" ht="14.25" customHeight="1">
      <c r="A46" s="416">
        <v>876.0</v>
      </c>
      <c r="B46" s="417" t="str">
        <f t="array" ref="B46">IFNA(XLOOKUP(A46,'New Signups'!C:C,'New Signups'!D:D),"-")</f>
        <v>Anabel</v>
      </c>
      <c r="C46" s="417" t="str">
        <f t="array" ref="C46">IFNA(XLOOKUP(A46,'New Signups'!C:C,'New Signups'!E:E),"-")</f>
        <v>Robinson-Posey</v>
      </c>
      <c r="D46" s="429">
        <v>1051.0</v>
      </c>
      <c r="E46" s="418">
        <v>1.0</v>
      </c>
      <c r="F46" s="499">
        <v>1.0</v>
      </c>
      <c r="G46" s="482">
        <v>45095.0</v>
      </c>
      <c r="H46" s="330" t="s">
        <v>4658</v>
      </c>
      <c r="I46" s="340" t="s">
        <v>4659</v>
      </c>
      <c r="J46" s="341" t="s">
        <v>4516</v>
      </c>
      <c r="K46" s="341"/>
      <c r="L46" s="341"/>
      <c r="M46" s="481">
        <v>45470.0</v>
      </c>
      <c r="N46" s="341" t="s">
        <v>4660</v>
      </c>
      <c r="O46" s="341" t="s">
        <v>4661</v>
      </c>
      <c r="P46" s="341" t="s">
        <v>4516</v>
      </c>
      <c r="Q46" s="341" t="s">
        <v>4516</v>
      </c>
      <c r="R46" s="341" t="s">
        <v>4516</v>
      </c>
      <c r="S46" s="341"/>
      <c r="T46" s="330"/>
      <c r="U46" s="515">
        <v>45943.0</v>
      </c>
      <c r="V46" s="427" t="s">
        <v>4469</v>
      </c>
      <c r="W46" s="427"/>
      <c r="X46" s="427" t="s">
        <v>4662</v>
      </c>
      <c r="Y46" s="427" t="s">
        <v>4516</v>
      </c>
      <c r="Z46" s="427" t="s">
        <v>4516</v>
      </c>
      <c r="AA46" s="343"/>
      <c r="AB46" s="343"/>
      <c r="AC46" s="443">
        <v>45966.0</v>
      </c>
      <c r="AD46" s="427" t="s">
        <v>3958</v>
      </c>
      <c r="AE46" s="427" t="s">
        <v>4469</v>
      </c>
      <c r="AF46" s="427"/>
      <c r="AG46" s="427"/>
      <c r="AH46" s="427" t="s">
        <v>4663</v>
      </c>
      <c r="AI46" s="333"/>
      <c r="AJ46" s="333"/>
      <c r="AK46" s="333"/>
      <c r="AL46" s="343"/>
      <c r="AM46" s="343"/>
      <c r="AN46" s="343"/>
      <c r="AO46" s="343"/>
      <c r="AP46" s="343"/>
      <c r="AQ46" s="343"/>
      <c r="AR46" s="343"/>
      <c r="AS46" s="343"/>
      <c r="AT46" s="343"/>
      <c r="AU46" s="343"/>
      <c r="AV46" s="343"/>
      <c r="AW46" s="343"/>
      <c r="AX46" s="344"/>
      <c r="AY46" s="344"/>
      <c r="AZ46" s="344"/>
      <c r="BA46" s="344"/>
      <c r="BB46" s="345"/>
      <c r="BC46" s="345"/>
      <c r="BD46" s="345"/>
      <c r="BE46" s="345"/>
      <c r="BF46" s="345"/>
    </row>
    <row r="47" ht="14.25" customHeight="1">
      <c r="A47" s="516">
        <v>887.0</v>
      </c>
      <c r="B47" s="444" t="str">
        <f t="array" ref="B47">IFNA(XLOOKUP(A47,'New Signups'!C:C,'New Signups'!D:D),"-")</f>
        <v>Sydney</v>
      </c>
      <c r="C47" s="417" t="str">
        <f t="array" ref="C47">IFNA(XLOOKUP(A47,'New Signups'!C:C,'New Signups'!E:E),"-")</f>
        <v>Hollaway</v>
      </c>
      <c r="D47" s="517">
        <v>1038.0</v>
      </c>
      <c r="E47" s="418">
        <v>1.0</v>
      </c>
      <c r="F47" s="499">
        <v>1.0</v>
      </c>
      <c r="G47" s="482">
        <v>45419.0</v>
      </c>
      <c r="H47" s="330" t="s">
        <v>4649</v>
      </c>
      <c r="I47" s="340" t="s">
        <v>4538</v>
      </c>
      <c r="J47" s="341" t="s">
        <v>4516</v>
      </c>
      <c r="K47" s="341"/>
      <c r="L47" s="341"/>
      <c r="M47" s="518">
        <v>45426.0</v>
      </c>
      <c r="N47" s="341" t="s">
        <v>4466</v>
      </c>
      <c r="O47" s="341" t="s">
        <v>4625</v>
      </c>
      <c r="P47" s="341" t="s">
        <v>4516</v>
      </c>
      <c r="Q47" s="341" t="s">
        <v>4516</v>
      </c>
      <c r="R47" s="341" t="s">
        <v>4516</v>
      </c>
      <c r="S47" s="341"/>
      <c r="T47" s="330"/>
      <c r="U47" s="443">
        <v>45893.0</v>
      </c>
      <c r="V47" s="427" t="s">
        <v>4469</v>
      </c>
      <c r="W47" s="427"/>
      <c r="X47" s="427" t="s">
        <v>4535</v>
      </c>
      <c r="Y47" s="427" t="s">
        <v>4516</v>
      </c>
      <c r="Z47" s="427" t="s">
        <v>4516</v>
      </c>
      <c r="AA47" s="343"/>
      <c r="AB47" s="343"/>
      <c r="AC47" s="443">
        <v>45900.0</v>
      </c>
      <c r="AD47" s="427" t="s">
        <v>4469</v>
      </c>
      <c r="AE47" s="427" t="s">
        <v>3308</v>
      </c>
      <c r="AF47" s="427"/>
      <c r="AG47" s="427"/>
      <c r="AH47" s="427" t="s">
        <v>4664</v>
      </c>
      <c r="AI47" s="427" t="s">
        <v>4516</v>
      </c>
      <c r="AJ47" s="427" t="s">
        <v>4516</v>
      </c>
      <c r="AK47" s="427" t="s">
        <v>4516</v>
      </c>
      <c r="AL47" s="343"/>
      <c r="AM47" s="343"/>
      <c r="AN47" s="343"/>
      <c r="AO47" s="343"/>
      <c r="AP47" s="343"/>
      <c r="AQ47" s="343"/>
      <c r="AR47" s="343"/>
      <c r="AS47" s="343"/>
      <c r="AT47" s="343"/>
      <c r="AU47" s="343"/>
      <c r="AV47" s="343"/>
      <c r="AW47" s="343"/>
      <c r="AX47" s="344"/>
      <c r="AY47" s="344"/>
      <c r="AZ47" s="344"/>
      <c r="BA47" s="344"/>
      <c r="BB47" s="345"/>
      <c r="BC47" s="345"/>
      <c r="BD47" s="345"/>
      <c r="BE47" s="345"/>
      <c r="BF47" s="345"/>
    </row>
    <row r="48" ht="14.25" customHeight="1">
      <c r="A48" s="434">
        <v>888.0</v>
      </c>
      <c r="B48" s="444" t="str">
        <f t="array" ref="B48">IFNA(XLOOKUP(A48,'New Signups'!C:C,'New Signups'!D:D),"-")</f>
        <v>Kendall</v>
      </c>
      <c r="C48" s="444" t="str">
        <f t="array" ref="C48">IFNA(XLOOKUP(A48,'New Signups'!C:C,'New Signups'!E:E),"-")</f>
        <v>Hollaway</v>
      </c>
      <c r="D48" s="435">
        <v>1039.0</v>
      </c>
      <c r="E48" s="418">
        <v>1.0</v>
      </c>
      <c r="F48" s="499">
        <v>1.0</v>
      </c>
      <c r="G48" s="482">
        <v>45419.0</v>
      </c>
      <c r="H48" s="330" t="s">
        <v>4665</v>
      </c>
      <c r="I48" s="340" t="s">
        <v>4666</v>
      </c>
      <c r="J48" s="341" t="s">
        <v>4516</v>
      </c>
      <c r="K48" s="341"/>
      <c r="L48" s="341"/>
      <c r="M48" s="518">
        <v>45426.0</v>
      </c>
      <c r="N48" s="341" t="s">
        <v>4466</v>
      </c>
      <c r="O48" s="341" t="s">
        <v>4654</v>
      </c>
      <c r="P48" s="341" t="s">
        <v>4516</v>
      </c>
      <c r="Q48" s="341" t="s">
        <v>4516</v>
      </c>
      <c r="R48" s="341" t="s">
        <v>4516</v>
      </c>
      <c r="S48" s="341"/>
      <c r="T48" s="330"/>
      <c r="U48" s="443">
        <v>45894.0</v>
      </c>
      <c r="V48" s="427" t="s">
        <v>4471</v>
      </c>
      <c r="W48" s="427"/>
      <c r="X48" s="427" t="s">
        <v>4656</v>
      </c>
      <c r="Y48" s="427" t="s">
        <v>4516</v>
      </c>
      <c r="Z48" s="427" t="s">
        <v>4516</v>
      </c>
      <c r="AA48" s="343"/>
      <c r="AB48" s="343"/>
      <c r="AC48" s="443">
        <v>45901.0</v>
      </c>
      <c r="AD48" s="427" t="s">
        <v>4469</v>
      </c>
      <c r="AE48" s="427" t="s">
        <v>3308</v>
      </c>
      <c r="AF48" s="427"/>
      <c r="AG48" s="427"/>
      <c r="AH48" s="427" t="s">
        <v>4667</v>
      </c>
      <c r="AI48" s="427" t="s">
        <v>4525</v>
      </c>
      <c r="AJ48" s="427" t="s">
        <v>4525</v>
      </c>
      <c r="AK48" s="333"/>
      <c r="AL48" s="343"/>
      <c r="AM48" s="343"/>
      <c r="AN48" s="343"/>
      <c r="AO48" s="343"/>
      <c r="AP48" s="343"/>
      <c r="AQ48" s="343"/>
      <c r="AR48" s="343"/>
      <c r="AS48" s="343"/>
      <c r="AT48" s="343"/>
      <c r="AU48" s="343"/>
      <c r="AV48" s="343"/>
      <c r="AW48" s="343"/>
      <c r="AX48" s="344"/>
      <c r="AY48" s="344"/>
      <c r="AZ48" s="344"/>
      <c r="BA48" s="344"/>
      <c r="BB48" s="345"/>
      <c r="BC48" s="345"/>
      <c r="BD48" s="345"/>
      <c r="BE48" s="345"/>
      <c r="BF48" s="345"/>
    </row>
    <row r="49" ht="14.25" customHeight="1">
      <c r="A49" s="519">
        <v>902.0</v>
      </c>
      <c r="B49" s="520" t="str">
        <f t="array" ref="B49">IFNA(XLOOKUP(A49,'New Signups'!C:C,'New Signups'!D:D),"-")</f>
        <v>Kiara</v>
      </c>
      <c r="C49" s="502" t="str">
        <f t="array" ref="C49">IFNA(XLOOKUP(A49,'New Signups'!C:C,'New Signups'!E:E),"-")</f>
        <v>Rideout</v>
      </c>
      <c r="D49" s="521">
        <v>1040.0</v>
      </c>
      <c r="E49" s="418">
        <v>1.0</v>
      </c>
      <c r="F49" s="508">
        <v>1.0</v>
      </c>
      <c r="G49" s="509">
        <v>45422.0</v>
      </c>
      <c r="H49" s="510" t="s">
        <v>4668</v>
      </c>
      <c r="I49" s="511" t="s">
        <v>4669</v>
      </c>
      <c r="J49" s="512" t="s">
        <v>4516</v>
      </c>
      <c r="K49" s="513"/>
      <c r="L49" s="512"/>
      <c r="M49" s="512"/>
      <c r="N49" s="512"/>
      <c r="O49" s="512"/>
      <c r="P49" s="512"/>
      <c r="Q49" s="512"/>
      <c r="R49" s="512"/>
      <c r="S49" s="512"/>
      <c r="T49" s="510"/>
      <c r="U49" s="333"/>
      <c r="V49" s="334"/>
      <c r="W49" s="334"/>
      <c r="X49" s="334"/>
      <c r="Y49" s="334"/>
      <c r="Z49" s="334"/>
      <c r="AA49" s="343"/>
      <c r="AB49" s="343"/>
      <c r="AC49" s="333"/>
      <c r="AD49" s="333"/>
      <c r="AE49" s="333"/>
      <c r="AF49" s="333"/>
      <c r="AG49" s="333"/>
      <c r="AH49" s="333"/>
      <c r="AI49" s="333"/>
      <c r="AJ49" s="333"/>
      <c r="AK49" s="333"/>
      <c r="AL49" s="343"/>
      <c r="AM49" s="343"/>
      <c r="AN49" s="343"/>
      <c r="AO49" s="343"/>
      <c r="AP49" s="343"/>
      <c r="AQ49" s="343"/>
      <c r="AR49" s="343"/>
      <c r="AS49" s="343"/>
      <c r="AT49" s="343"/>
      <c r="AU49" s="343"/>
      <c r="AV49" s="343"/>
      <c r="AW49" s="343"/>
      <c r="AX49" s="344"/>
      <c r="AY49" s="344"/>
      <c r="AZ49" s="344"/>
      <c r="BA49" s="344"/>
      <c r="BB49" s="345"/>
      <c r="BC49" s="345"/>
      <c r="BD49" s="345"/>
      <c r="BE49" s="345"/>
      <c r="BF49" s="345"/>
    </row>
    <row r="50" ht="14.25" customHeight="1">
      <c r="A50" s="522">
        <v>905.0</v>
      </c>
      <c r="B50" s="444" t="str">
        <f t="array" ref="B50">IFNA(XLOOKUP(A50,'New Signups'!C:C,'New Signups'!D:D),"-")</f>
        <v>Camryn</v>
      </c>
      <c r="C50" s="417" t="str">
        <f t="array" ref="C50">IFNA(XLOOKUP(A50,'New Signups'!C:C,'New Signups'!E:E),"-")</f>
        <v>Grant</v>
      </c>
      <c r="D50" s="523">
        <v>1046.0</v>
      </c>
      <c r="E50" s="418">
        <v>1.0</v>
      </c>
      <c r="F50" s="499">
        <v>1.0</v>
      </c>
      <c r="G50" s="482">
        <v>45442.0</v>
      </c>
      <c r="H50" s="330" t="s">
        <v>4466</v>
      </c>
      <c r="I50" s="340" t="s">
        <v>4670</v>
      </c>
      <c r="J50" s="341" t="s">
        <v>4516</v>
      </c>
      <c r="K50" s="341"/>
      <c r="L50" s="341"/>
      <c r="M50" s="481">
        <v>45443.0</v>
      </c>
      <c r="N50" s="341" t="s">
        <v>4671</v>
      </c>
      <c r="O50" s="341" t="s">
        <v>4672</v>
      </c>
      <c r="P50" s="341" t="s">
        <v>4516</v>
      </c>
      <c r="Q50" s="341" t="s">
        <v>4516</v>
      </c>
      <c r="R50" s="341" t="s">
        <v>4516</v>
      </c>
      <c r="S50" s="341"/>
      <c r="T50" s="330"/>
      <c r="U50" s="443">
        <v>45897.0</v>
      </c>
      <c r="V50" s="427" t="s">
        <v>256</v>
      </c>
      <c r="W50" s="427"/>
      <c r="X50" s="427" t="s">
        <v>4673</v>
      </c>
      <c r="Y50" s="427" t="s">
        <v>4516</v>
      </c>
      <c r="Z50" s="427" t="s">
        <v>4516</v>
      </c>
      <c r="AA50" s="343"/>
      <c r="AB50" s="343"/>
      <c r="AC50" s="443">
        <v>45567.0</v>
      </c>
      <c r="AD50" s="427" t="s">
        <v>3958</v>
      </c>
      <c r="AE50" s="427" t="s">
        <v>4481</v>
      </c>
      <c r="AF50" s="427"/>
      <c r="AG50" s="427"/>
      <c r="AH50" s="427" t="s">
        <v>4674</v>
      </c>
      <c r="AI50" s="427" t="s">
        <v>4516</v>
      </c>
      <c r="AJ50" s="427" t="s">
        <v>4516</v>
      </c>
      <c r="AK50" s="427" t="s">
        <v>4516</v>
      </c>
      <c r="AL50" s="343"/>
      <c r="AM50" s="343"/>
      <c r="AN50" s="343"/>
      <c r="AO50" s="343"/>
      <c r="AP50" s="343"/>
      <c r="AQ50" s="343"/>
      <c r="AR50" s="343"/>
      <c r="AS50" s="343"/>
      <c r="AT50" s="343"/>
      <c r="AU50" s="343"/>
      <c r="AV50" s="343"/>
      <c r="AW50" s="343"/>
      <c r="AX50" s="344"/>
      <c r="AY50" s="344"/>
      <c r="AZ50" s="344"/>
      <c r="BA50" s="344"/>
      <c r="BB50" s="345"/>
      <c r="BC50" s="345"/>
      <c r="BD50" s="345"/>
      <c r="BE50" s="345"/>
      <c r="BF50" s="345"/>
    </row>
    <row r="51" ht="14.25" customHeight="1">
      <c r="A51" s="522">
        <v>915.0</v>
      </c>
      <c r="B51" s="524" t="s">
        <v>4675</v>
      </c>
      <c r="C51" s="417" t="str">
        <f t="array" ref="C51">IFNA(XLOOKUP(A51,'New Signups'!C:C,'New Signups'!E:E),"-")</f>
        <v>Dever </v>
      </c>
      <c r="D51" s="525">
        <v>1074.0</v>
      </c>
      <c r="E51" s="418">
        <v>1.0</v>
      </c>
      <c r="F51" s="499">
        <v>1.0</v>
      </c>
      <c r="G51" s="482">
        <v>45542.0</v>
      </c>
      <c r="H51" s="330" t="s">
        <v>4520</v>
      </c>
      <c r="I51" s="340" t="s">
        <v>4676</v>
      </c>
      <c r="J51" s="341" t="s">
        <v>4516</v>
      </c>
      <c r="K51" s="341"/>
      <c r="L51" s="341"/>
      <c r="M51" s="481">
        <v>45640.0</v>
      </c>
      <c r="N51" s="341" t="s">
        <v>4677</v>
      </c>
      <c r="O51" s="341" t="s">
        <v>4600</v>
      </c>
      <c r="P51" s="341" t="s">
        <v>4516</v>
      </c>
      <c r="Q51" s="341" t="s">
        <v>4516</v>
      </c>
      <c r="R51" s="341" t="s">
        <v>4516</v>
      </c>
      <c r="S51" s="341"/>
      <c r="T51" s="330"/>
      <c r="U51" s="443">
        <v>46111.0</v>
      </c>
      <c r="V51" s="427" t="s">
        <v>2192</v>
      </c>
      <c r="W51" s="334"/>
      <c r="X51" s="427" t="s">
        <v>4535</v>
      </c>
      <c r="Y51" s="427" t="s">
        <v>4516</v>
      </c>
      <c r="Z51" s="334" t="s">
        <v>4519</v>
      </c>
      <c r="AA51" s="343"/>
      <c r="AB51" s="343"/>
      <c r="AC51" s="443">
        <v>46112.0</v>
      </c>
      <c r="AD51" s="427" t="s">
        <v>3480</v>
      </c>
      <c r="AE51" s="427" t="s">
        <v>1150</v>
      </c>
      <c r="AF51" s="333"/>
      <c r="AG51" s="333"/>
      <c r="AH51" s="427" t="s">
        <v>4678</v>
      </c>
      <c r="AI51" s="427" t="s">
        <v>4516</v>
      </c>
      <c r="AJ51" s="427" t="s">
        <v>4679</v>
      </c>
      <c r="AK51" s="427" t="s">
        <v>4516</v>
      </c>
      <c r="AL51" s="343"/>
      <c r="AM51" s="343"/>
      <c r="AN51" s="343"/>
      <c r="AO51" s="343"/>
      <c r="AP51" s="343"/>
      <c r="AQ51" s="343"/>
      <c r="AR51" s="343"/>
      <c r="AS51" s="343"/>
      <c r="AT51" s="343"/>
      <c r="AU51" s="343"/>
      <c r="AV51" s="343"/>
      <c r="AW51" s="343"/>
      <c r="AX51" s="344"/>
      <c r="AY51" s="344"/>
      <c r="AZ51" s="344"/>
      <c r="BA51" s="344"/>
      <c r="BB51" s="345"/>
      <c r="BC51" s="345"/>
      <c r="BD51" s="345"/>
      <c r="BE51" s="345"/>
      <c r="BF51" s="345"/>
    </row>
    <row r="52" ht="14.25" customHeight="1">
      <c r="A52" s="522">
        <v>923.0</v>
      </c>
      <c r="B52" s="417" t="str">
        <f t="array" ref="B52">IFNA(XLOOKUP(A52,'New Signups'!C:C,'New Signups'!D:D),"-")</f>
        <v>Mia</v>
      </c>
      <c r="C52" s="417" t="str">
        <f t="array" ref="C52">IFNA(XLOOKUP(A52,'New Signups'!C:C,'New Signups'!E:E),"-")</f>
        <v>Day Hilton</v>
      </c>
      <c r="D52" s="525">
        <v>1048.0</v>
      </c>
      <c r="E52" s="418">
        <v>1.0</v>
      </c>
      <c r="F52" s="499">
        <v>1.0</v>
      </c>
      <c r="G52" s="482">
        <v>45451.0</v>
      </c>
      <c r="H52" s="330" t="s">
        <v>4680</v>
      </c>
      <c r="I52" s="340" t="s">
        <v>4681</v>
      </c>
      <c r="J52" s="341" t="s">
        <v>4516</v>
      </c>
      <c r="K52" s="341"/>
      <c r="L52" s="341"/>
      <c r="M52" s="481">
        <v>45458.0</v>
      </c>
      <c r="N52" s="341" t="s">
        <v>4660</v>
      </c>
      <c r="O52" s="341" t="s">
        <v>4682</v>
      </c>
      <c r="P52" s="341" t="s">
        <v>4516</v>
      </c>
      <c r="Q52" s="341" t="s">
        <v>4516</v>
      </c>
      <c r="R52" s="341" t="s">
        <v>4516</v>
      </c>
      <c r="S52" s="341"/>
      <c r="T52" s="330"/>
      <c r="U52" s="443">
        <v>45922.0</v>
      </c>
      <c r="V52" s="427" t="s">
        <v>3958</v>
      </c>
      <c r="W52" s="427"/>
      <c r="X52" s="427" t="s">
        <v>4683</v>
      </c>
      <c r="Y52" s="427" t="s">
        <v>4516</v>
      </c>
      <c r="Z52" s="427" t="s">
        <v>4516</v>
      </c>
      <c r="AA52" s="343"/>
      <c r="AB52" s="343"/>
      <c r="AC52" s="443">
        <v>45939.0</v>
      </c>
      <c r="AD52" s="427" t="s">
        <v>3958</v>
      </c>
      <c r="AE52" s="427" t="s">
        <v>3308</v>
      </c>
      <c r="AF52" s="427"/>
      <c r="AG52" s="427"/>
      <c r="AH52" s="427" t="s">
        <v>4684</v>
      </c>
      <c r="AI52" s="427" t="s">
        <v>4516</v>
      </c>
      <c r="AJ52" s="427" t="s">
        <v>4516</v>
      </c>
      <c r="AK52" s="427" t="s">
        <v>4516</v>
      </c>
      <c r="AL52" s="343"/>
      <c r="AM52" s="343"/>
      <c r="AN52" s="343"/>
      <c r="AO52" s="343"/>
      <c r="AP52" s="343"/>
      <c r="AQ52" s="343"/>
      <c r="AR52" s="343"/>
      <c r="AS52" s="343"/>
      <c r="AT52" s="343"/>
      <c r="AU52" s="343"/>
      <c r="AV52" s="343"/>
      <c r="AW52" s="343"/>
      <c r="AX52" s="344"/>
      <c r="AY52" s="344"/>
      <c r="AZ52" s="344"/>
      <c r="BA52" s="344"/>
      <c r="BB52" s="345"/>
      <c r="BC52" s="345"/>
      <c r="BD52" s="345"/>
      <c r="BE52" s="345"/>
      <c r="BF52" s="345"/>
    </row>
    <row r="53" ht="15.0" customHeight="1">
      <c r="A53" s="522">
        <v>935.0</v>
      </c>
      <c r="B53" s="417" t="s">
        <v>818</v>
      </c>
      <c r="C53" s="417" t="s">
        <v>819</v>
      </c>
      <c r="D53" s="525">
        <v>1044.0</v>
      </c>
      <c r="E53" s="418">
        <v>1.0</v>
      </c>
      <c r="F53" s="499">
        <v>1.0</v>
      </c>
      <c r="G53" s="482">
        <v>45441.0</v>
      </c>
      <c r="H53" s="330" t="s">
        <v>1460</v>
      </c>
      <c r="I53" s="340" t="s">
        <v>4685</v>
      </c>
      <c r="J53" s="341" t="s">
        <v>4516</v>
      </c>
      <c r="K53" s="341"/>
      <c r="L53" s="341"/>
      <c r="M53" s="481">
        <v>45445.0</v>
      </c>
      <c r="N53" s="341" t="s">
        <v>4686</v>
      </c>
      <c r="O53" s="341" t="s">
        <v>4687</v>
      </c>
      <c r="P53" s="341" t="s">
        <v>985</v>
      </c>
      <c r="Q53" s="341" t="s">
        <v>4516</v>
      </c>
      <c r="R53" s="341" t="s">
        <v>4516</v>
      </c>
      <c r="S53" s="341"/>
      <c r="T53" s="330"/>
      <c r="U53" s="443">
        <v>45924.0</v>
      </c>
      <c r="V53" s="427" t="s">
        <v>4469</v>
      </c>
      <c r="W53" s="427"/>
      <c r="X53" s="427" t="s">
        <v>531</v>
      </c>
      <c r="Y53" s="427" t="s">
        <v>4516</v>
      </c>
      <c r="Z53" s="427" t="s">
        <v>4516</v>
      </c>
      <c r="AA53" s="343"/>
      <c r="AB53" s="343"/>
      <c r="AC53" s="443">
        <v>45939.0</v>
      </c>
      <c r="AD53" s="427" t="s">
        <v>3480</v>
      </c>
      <c r="AE53" s="427" t="s">
        <v>256</v>
      </c>
      <c r="AF53" s="427"/>
      <c r="AG53" s="427"/>
      <c r="AH53" s="427" t="s">
        <v>4688</v>
      </c>
      <c r="AI53" s="427" t="s">
        <v>4689</v>
      </c>
      <c r="AJ53" s="427" t="s">
        <v>4516</v>
      </c>
      <c r="AK53" s="427" t="s">
        <v>4516</v>
      </c>
      <c r="AL53" s="343"/>
      <c r="AM53" s="343"/>
      <c r="AN53" s="343"/>
      <c r="AO53" s="343"/>
      <c r="AP53" s="343"/>
      <c r="AQ53" s="343"/>
      <c r="AR53" s="343"/>
      <c r="AS53" s="343"/>
      <c r="AT53" s="343"/>
      <c r="AU53" s="343"/>
      <c r="AV53" s="343"/>
      <c r="AW53" s="343"/>
      <c r="AX53" s="344"/>
      <c r="AY53" s="344"/>
      <c r="AZ53" s="344"/>
      <c r="BA53" s="344"/>
      <c r="BB53" s="345"/>
      <c r="BC53" s="345"/>
      <c r="BD53" s="345"/>
      <c r="BE53" s="345"/>
      <c r="BF53" s="345"/>
    </row>
    <row r="54" ht="14.25" customHeight="1">
      <c r="A54" s="526">
        <v>940.0</v>
      </c>
      <c r="B54" s="460" t="str">
        <f t="array" ref="B54">IFNA(XLOOKUP(A54,'New Signups'!C:C,'New Signups'!D:D),"-")</f>
        <v>sydney</v>
      </c>
      <c r="C54" s="527" t="str">
        <f t="array" ref="C54">IFNA(XLOOKUP(A54,'New Signups'!C:C,'New Signups'!E:E),"-")</f>
        <v>Houston</v>
      </c>
      <c r="D54" s="528">
        <v>1042.0</v>
      </c>
      <c r="E54" s="418">
        <v>1.0</v>
      </c>
      <c r="F54" s="529">
        <v>1.0</v>
      </c>
      <c r="G54" s="463">
        <v>45440.0</v>
      </c>
      <c r="H54" s="469" t="s">
        <v>4597</v>
      </c>
      <c r="I54" s="465" t="s">
        <v>4685</v>
      </c>
      <c r="J54" s="466" t="s">
        <v>4516</v>
      </c>
      <c r="K54" s="467"/>
      <c r="L54" s="466"/>
      <c r="M54" s="481">
        <v>45447.0</v>
      </c>
      <c r="N54" s="466" t="s">
        <v>4466</v>
      </c>
      <c r="O54" s="466" t="s">
        <v>4603</v>
      </c>
      <c r="P54" s="466" t="s">
        <v>985</v>
      </c>
      <c r="Q54" s="466" t="s">
        <v>4516</v>
      </c>
      <c r="R54" s="466" t="s">
        <v>4516</v>
      </c>
      <c r="S54" s="466"/>
      <c r="T54" s="469"/>
      <c r="U54" s="443"/>
      <c r="V54" s="427"/>
      <c r="W54" s="427"/>
      <c r="X54" s="334"/>
      <c r="Y54" s="334"/>
      <c r="Z54" s="334"/>
      <c r="AA54" s="343"/>
      <c r="AB54" s="343"/>
      <c r="AC54" s="333"/>
      <c r="AD54" s="333"/>
      <c r="AE54" s="333"/>
      <c r="AF54" s="333"/>
      <c r="AG54" s="333"/>
      <c r="AH54" s="333"/>
      <c r="AI54" s="333"/>
      <c r="AJ54" s="333"/>
      <c r="AK54" s="333"/>
      <c r="AL54" s="343"/>
      <c r="AM54" s="343"/>
      <c r="AN54" s="343"/>
      <c r="AO54" s="343"/>
      <c r="AP54" s="343"/>
      <c r="AQ54" s="343"/>
      <c r="AR54" s="343"/>
      <c r="AS54" s="343"/>
      <c r="AT54" s="343"/>
      <c r="AU54" s="343"/>
      <c r="AV54" s="343"/>
      <c r="AW54" s="343"/>
      <c r="AX54" s="344"/>
      <c r="AY54" s="344"/>
      <c r="AZ54" s="344"/>
      <c r="BA54" s="344"/>
      <c r="BB54" s="345"/>
      <c r="BC54" s="345"/>
      <c r="BD54" s="345"/>
      <c r="BE54" s="345"/>
      <c r="BF54" s="345"/>
    </row>
    <row r="55" ht="14.25" customHeight="1">
      <c r="A55" s="522">
        <v>950.0</v>
      </c>
      <c r="B55" s="417" t="str">
        <f t="array" ref="B55">IFNA(XLOOKUP(A55,'New Signups'!C:C,'New Signups'!D:D),"-")</f>
        <v>Zuri</v>
      </c>
      <c r="C55" s="417" t="str">
        <f t="array" ref="C55">IFNA(XLOOKUP(A55,'New Signups'!C:C,'New Signups'!E:E),"-")</f>
        <v>Carroll-Johnson</v>
      </c>
      <c r="D55" s="525">
        <v>1045.0</v>
      </c>
      <c r="E55" s="418">
        <v>1.0</v>
      </c>
      <c r="F55" s="499">
        <v>1.0</v>
      </c>
      <c r="G55" s="482">
        <v>45442.0</v>
      </c>
      <c r="H55" s="330" t="s">
        <v>4520</v>
      </c>
      <c r="I55" s="340" t="s">
        <v>4690</v>
      </c>
      <c r="J55" s="341" t="s">
        <v>4516</v>
      </c>
      <c r="K55" s="341"/>
      <c r="L55" s="341"/>
      <c r="M55" s="481">
        <v>45462.0</v>
      </c>
      <c r="N55" s="341" t="s">
        <v>4691</v>
      </c>
      <c r="O55" s="341" t="s">
        <v>4692</v>
      </c>
      <c r="P55" s="341" t="s">
        <v>4516</v>
      </c>
      <c r="Q55" s="341" t="s">
        <v>4516</v>
      </c>
      <c r="R55" s="341" t="s">
        <v>4516</v>
      </c>
      <c r="S55" s="341"/>
      <c r="T55" s="330"/>
      <c r="U55" s="333"/>
      <c r="V55" s="334"/>
      <c r="W55" s="334"/>
      <c r="X55" s="334"/>
      <c r="Y55" s="334"/>
      <c r="Z55" s="334"/>
      <c r="AA55" s="343"/>
      <c r="AB55" s="343"/>
      <c r="AC55" s="333"/>
      <c r="AD55" s="333"/>
      <c r="AE55" s="333"/>
      <c r="AF55" s="333"/>
      <c r="AG55" s="333"/>
      <c r="AH55" s="333"/>
      <c r="AI55" s="333"/>
      <c r="AJ55" s="333"/>
      <c r="AK55" s="333"/>
      <c r="AL55" s="343"/>
      <c r="AM55" s="343"/>
      <c r="AN55" s="343"/>
      <c r="AO55" s="343"/>
      <c r="AP55" s="343"/>
      <c r="AQ55" s="343"/>
      <c r="AR55" s="343"/>
      <c r="AS55" s="343"/>
      <c r="AT55" s="343"/>
      <c r="AU55" s="343"/>
      <c r="AV55" s="343"/>
      <c r="AW55" s="343"/>
      <c r="AX55" s="344"/>
      <c r="AY55" s="344"/>
      <c r="AZ55" s="344"/>
      <c r="BA55" s="344"/>
      <c r="BB55" s="345"/>
      <c r="BC55" s="345"/>
      <c r="BD55" s="345"/>
      <c r="BE55" s="345"/>
      <c r="BF55" s="345"/>
    </row>
    <row r="56" ht="14.25" customHeight="1">
      <c r="A56" s="526">
        <v>952.0</v>
      </c>
      <c r="B56" s="460" t="str">
        <f t="array" ref="B56">IFNA(XLOOKUP(A56,'New Signups'!C:C,'New Signups'!D:D),"-")</f>
        <v>Avery</v>
      </c>
      <c r="C56" s="527" t="str">
        <f t="array" ref="C56">IFNA(XLOOKUP(A56,'New Signups'!C:C,'New Signups'!E:E),"-")</f>
        <v>Ostroff</v>
      </c>
      <c r="D56" s="528">
        <v>1043.0</v>
      </c>
      <c r="E56" s="418">
        <v>1.0</v>
      </c>
      <c r="F56" s="529">
        <v>1.0</v>
      </c>
      <c r="G56" s="463">
        <v>45440.0</v>
      </c>
      <c r="H56" s="469" t="s">
        <v>4466</v>
      </c>
      <c r="I56" s="465" t="s">
        <v>4685</v>
      </c>
      <c r="J56" s="466" t="s">
        <v>4516</v>
      </c>
      <c r="K56" s="467"/>
      <c r="L56" s="466"/>
      <c r="M56" s="481">
        <v>45450.0</v>
      </c>
      <c r="N56" s="466" t="s">
        <v>4520</v>
      </c>
      <c r="O56" s="466" t="s">
        <v>4603</v>
      </c>
      <c r="P56" s="466" t="s">
        <v>985</v>
      </c>
      <c r="Q56" s="466" t="s">
        <v>4516</v>
      </c>
      <c r="R56" s="466" t="s">
        <v>4516</v>
      </c>
      <c r="S56" s="466"/>
      <c r="T56" s="469"/>
      <c r="U56" s="333"/>
      <c r="V56" s="334"/>
      <c r="W56" s="334"/>
      <c r="X56" s="334"/>
      <c r="Y56" s="334"/>
      <c r="Z56" s="334"/>
      <c r="AA56" s="343"/>
      <c r="AB56" s="343"/>
      <c r="AC56" s="333"/>
      <c r="AD56" s="333"/>
      <c r="AE56" s="333"/>
      <c r="AF56" s="333"/>
      <c r="AG56" s="333"/>
      <c r="AH56" s="333"/>
      <c r="AI56" s="333"/>
      <c r="AJ56" s="333"/>
      <c r="AK56" s="333"/>
      <c r="AL56" s="343"/>
      <c r="AM56" s="343"/>
      <c r="AN56" s="343"/>
      <c r="AO56" s="343"/>
      <c r="AP56" s="343"/>
      <c r="AQ56" s="343"/>
      <c r="AR56" s="343"/>
      <c r="AS56" s="343"/>
      <c r="AT56" s="343"/>
      <c r="AU56" s="343"/>
      <c r="AV56" s="343"/>
      <c r="AW56" s="343"/>
      <c r="AX56" s="344"/>
      <c r="AY56" s="344"/>
      <c r="AZ56" s="344"/>
      <c r="BA56" s="344"/>
      <c r="BB56" s="345"/>
      <c r="BC56" s="345"/>
      <c r="BD56" s="345"/>
      <c r="BE56" s="345"/>
      <c r="BF56" s="345"/>
    </row>
    <row r="57" ht="14.25" customHeight="1">
      <c r="A57" s="522">
        <v>968.0</v>
      </c>
      <c r="B57" s="417" t="str">
        <f t="array" ref="B57">IFNA(XLOOKUP(A57,'New Signups'!C:C,'New Signups'!D:D),"-")</f>
        <v>Ailea</v>
      </c>
      <c r="C57" s="417" t="str">
        <f t="array" ref="C57">IFNA(XLOOKUP(A57,'New Signups'!C:C,'New Signups'!E:E),"-")</f>
        <v>Jackson</v>
      </c>
      <c r="D57" s="525">
        <v>1047.0</v>
      </c>
      <c r="E57" s="418">
        <v>1.0</v>
      </c>
      <c r="F57" s="499">
        <v>1.0</v>
      </c>
      <c r="G57" s="482">
        <v>45443.0</v>
      </c>
      <c r="H57" s="330" t="s">
        <v>4578</v>
      </c>
      <c r="I57" s="340" t="s">
        <v>4693</v>
      </c>
      <c r="J57" s="341" t="s">
        <v>4516</v>
      </c>
      <c r="K57" s="341"/>
      <c r="L57" s="341"/>
      <c r="M57" s="481">
        <v>45453.0</v>
      </c>
      <c r="N57" s="341" t="s">
        <v>4660</v>
      </c>
      <c r="O57" s="341" t="s">
        <v>4694</v>
      </c>
      <c r="P57" s="341" t="s">
        <v>4516</v>
      </c>
      <c r="Q57" s="341" t="s">
        <v>4516</v>
      </c>
      <c r="R57" s="341" t="s">
        <v>4516</v>
      </c>
      <c r="S57" s="341"/>
      <c r="T57" s="330"/>
      <c r="U57" s="333"/>
      <c r="V57" s="334"/>
      <c r="W57" s="334"/>
      <c r="X57" s="334"/>
      <c r="Y57" s="334"/>
      <c r="Z57" s="334"/>
      <c r="AA57" s="343"/>
      <c r="AB57" s="343"/>
      <c r="AC57" s="443">
        <v>46000.0</v>
      </c>
      <c r="AD57" s="427" t="s">
        <v>4478</v>
      </c>
      <c r="AE57" s="427" t="s">
        <v>3308</v>
      </c>
      <c r="AF57" s="427" t="s">
        <v>3578</v>
      </c>
      <c r="AG57" s="427"/>
      <c r="AH57" s="427" t="s">
        <v>4695</v>
      </c>
      <c r="AI57" s="333"/>
      <c r="AJ57" s="333"/>
      <c r="AK57" s="333"/>
      <c r="AL57" s="343"/>
      <c r="AM57" s="343"/>
      <c r="AN57" s="343"/>
      <c r="AO57" s="343"/>
      <c r="AP57" s="343"/>
      <c r="AQ57" s="343"/>
      <c r="AR57" s="343"/>
      <c r="AS57" s="343"/>
      <c r="AT57" s="343"/>
      <c r="AU57" s="343"/>
      <c r="AV57" s="343"/>
      <c r="AW57" s="343"/>
      <c r="AX57" s="344"/>
      <c r="AY57" s="344"/>
      <c r="AZ57" s="344"/>
      <c r="BA57" s="344"/>
      <c r="BB57" s="345"/>
      <c r="BC57" s="345"/>
      <c r="BD57" s="345"/>
      <c r="BE57" s="345"/>
      <c r="BF57" s="345"/>
    </row>
    <row r="58" ht="14.25" customHeight="1">
      <c r="A58" s="522">
        <v>975.0</v>
      </c>
      <c r="B58" s="417" t="str">
        <f t="array" ref="B58">IFNA(XLOOKUP(A58,'New Signups'!C:C,'New Signups'!D:D),"-")</f>
        <v>Caitlyn </v>
      </c>
      <c r="C58" s="417" t="str">
        <f t="array" ref="C58">IFNA(XLOOKUP(A58,'New Signups'!C:C,'New Signups'!E:E),"-")</f>
        <v>Moran</v>
      </c>
      <c r="D58" s="525">
        <v>1050.0</v>
      </c>
      <c r="E58" s="418">
        <v>1.0</v>
      </c>
      <c r="F58" s="499">
        <v>1.0</v>
      </c>
      <c r="G58" s="482">
        <v>45456.0</v>
      </c>
      <c r="H58" s="330" t="s">
        <v>4696</v>
      </c>
      <c r="I58" s="340" t="s">
        <v>4697</v>
      </c>
      <c r="J58" s="341" t="s">
        <v>4516</v>
      </c>
      <c r="K58" s="341"/>
      <c r="L58" s="341"/>
      <c r="M58" s="481">
        <v>45463.0</v>
      </c>
      <c r="N58" s="341">
        <v>2.0</v>
      </c>
      <c r="O58" s="341" t="s">
        <v>4698</v>
      </c>
      <c r="P58" s="341" t="s">
        <v>4516</v>
      </c>
      <c r="Q58" s="341" t="s">
        <v>4516</v>
      </c>
      <c r="R58" s="341" t="s">
        <v>4516</v>
      </c>
      <c r="S58" s="341"/>
      <c r="T58" s="330"/>
      <c r="U58" s="443">
        <v>45925.0</v>
      </c>
      <c r="V58" s="427" t="s">
        <v>4480</v>
      </c>
      <c r="W58" s="427"/>
      <c r="X58" s="427" t="s">
        <v>4699</v>
      </c>
      <c r="Y58" s="427" t="s">
        <v>4516</v>
      </c>
      <c r="Z58" s="427" t="s">
        <v>4516</v>
      </c>
      <c r="AA58" s="343"/>
      <c r="AB58" s="343"/>
      <c r="AC58" s="443">
        <v>45938.0</v>
      </c>
      <c r="AD58" s="427" t="s">
        <v>4700</v>
      </c>
      <c r="AE58" s="427" t="s">
        <v>4701</v>
      </c>
      <c r="AF58" s="427"/>
      <c r="AG58" s="427"/>
      <c r="AH58" s="427" t="s">
        <v>4702</v>
      </c>
      <c r="AI58" s="333"/>
      <c r="AJ58" s="333"/>
      <c r="AK58" s="333"/>
      <c r="AL58" s="343"/>
      <c r="AM58" s="343"/>
      <c r="AN58" s="343"/>
      <c r="AO58" s="343"/>
      <c r="AP58" s="343"/>
      <c r="AQ58" s="343"/>
      <c r="AR58" s="343"/>
      <c r="AS58" s="343"/>
      <c r="AT58" s="343"/>
      <c r="AU58" s="343"/>
      <c r="AV58" s="343"/>
      <c r="AW58" s="343"/>
      <c r="AX58" s="344"/>
      <c r="AY58" s="344"/>
      <c r="AZ58" s="344"/>
      <c r="BA58" s="344"/>
      <c r="BB58" s="345"/>
      <c r="BC58" s="345"/>
      <c r="BD58" s="345"/>
      <c r="BE58" s="345"/>
      <c r="BF58" s="345"/>
    </row>
    <row r="59" ht="14.25" customHeight="1">
      <c r="A59" s="416">
        <v>977.0</v>
      </c>
      <c r="B59" s="417" t="str">
        <f t="array" ref="B59">IFNA(XLOOKUP(A59,'New Signups'!C:C,'New Signups'!D:D),"-")</f>
        <v>Si'Yor</v>
      </c>
      <c r="C59" s="417" t="str">
        <f t="array" ref="C59">IFNA(XLOOKUP(A59,'New Signups'!C:C,'New Signups'!E:E),"-")</f>
        <v>Rokins</v>
      </c>
      <c r="D59" s="525">
        <v>1049.0</v>
      </c>
      <c r="E59" s="418">
        <v>1.0</v>
      </c>
      <c r="F59" s="499">
        <v>1.0</v>
      </c>
      <c r="G59" s="482">
        <v>45451.0</v>
      </c>
      <c r="H59" s="330" t="s">
        <v>4703</v>
      </c>
      <c r="I59" s="340" t="s">
        <v>4704</v>
      </c>
      <c r="J59" s="341" t="s">
        <v>4516</v>
      </c>
      <c r="K59" s="341"/>
      <c r="L59" s="341"/>
      <c r="M59" s="481">
        <v>45467.0</v>
      </c>
      <c r="N59" s="341" t="s">
        <v>4691</v>
      </c>
      <c r="O59" s="341" t="s">
        <v>4705</v>
      </c>
      <c r="P59" s="341" t="s">
        <v>4516</v>
      </c>
      <c r="Q59" s="341" t="s">
        <v>4516</v>
      </c>
      <c r="R59" s="341" t="s">
        <v>4516</v>
      </c>
      <c r="S59" s="341"/>
      <c r="T59" s="330"/>
      <c r="U59" s="333"/>
      <c r="V59" s="334"/>
      <c r="W59" s="334"/>
      <c r="X59" s="334"/>
      <c r="Y59" s="334"/>
      <c r="Z59" s="334"/>
      <c r="AA59" s="343"/>
      <c r="AB59" s="343"/>
      <c r="AC59" s="333"/>
      <c r="AD59" s="333"/>
      <c r="AE59" s="333"/>
      <c r="AF59" s="333"/>
      <c r="AG59" s="333"/>
      <c r="AH59" s="333"/>
      <c r="AI59" s="333"/>
      <c r="AJ59" s="333"/>
      <c r="AK59" s="333"/>
      <c r="AL59" s="343"/>
      <c r="AM59" s="343"/>
      <c r="AN59" s="343"/>
      <c r="AO59" s="343"/>
      <c r="AP59" s="343"/>
      <c r="AQ59" s="343"/>
      <c r="AR59" s="343"/>
      <c r="AS59" s="343"/>
      <c r="AT59" s="343"/>
      <c r="AU59" s="343"/>
      <c r="AV59" s="343"/>
      <c r="AW59" s="343"/>
      <c r="AX59" s="344"/>
      <c r="AY59" s="344"/>
      <c r="AZ59" s="344"/>
      <c r="BA59" s="344"/>
      <c r="BB59" s="345"/>
      <c r="BC59" s="345"/>
      <c r="BD59" s="345"/>
      <c r="BE59" s="345"/>
      <c r="BF59" s="345"/>
    </row>
    <row r="60" ht="14.25" customHeight="1">
      <c r="A60" s="416">
        <v>1065.0</v>
      </c>
      <c r="B60" s="417" t="str">
        <f t="array" ref="B60">IFNA(XLOOKUP(A60,'New Signups'!C:C,'New Signups'!D:D),"-")</f>
        <v>Dominic</v>
      </c>
      <c r="C60" s="417" t="str">
        <f t="array" ref="C60">IFNA(XLOOKUP(A60,'New Signups'!C:C,'New Signups'!E:E),"-")</f>
        <v>Pugh</v>
      </c>
      <c r="D60" s="525">
        <v>1066.0</v>
      </c>
      <c r="E60" s="418">
        <v>1.0</v>
      </c>
      <c r="F60" s="499">
        <v>1.0</v>
      </c>
      <c r="G60" s="482">
        <v>45495.0</v>
      </c>
      <c r="H60" s="330" t="s">
        <v>4706</v>
      </c>
      <c r="I60" s="340" t="s">
        <v>4657</v>
      </c>
      <c r="J60" s="341" t="s">
        <v>4516</v>
      </c>
      <c r="K60" s="341"/>
      <c r="L60" s="341"/>
      <c r="M60" s="481">
        <v>45495.0</v>
      </c>
      <c r="N60" s="341" t="s">
        <v>4707</v>
      </c>
      <c r="O60" s="341" t="s">
        <v>4708</v>
      </c>
      <c r="P60" s="341" t="s">
        <v>4516</v>
      </c>
      <c r="Q60" s="341" t="s">
        <v>4516</v>
      </c>
      <c r="R60" s="341" t="s">
        <v>4516</v>
      </c>
      <c r="S60" s="341"/>
      <c r="T60" s="330"/>
      <c r="U60" s="333"/>
      <c r="V60" s="334"/>
      <c r="W60" s="334"/>
      <c r="X60" s="334"/>
      <c r="Y60" s="334"/>
      <c r="Z60" s="334"/>
      <c r="AA60" s="343"/>
      <c r="AB60" s="343"/>
      <c r="AC60" s="333"/>
      <c r="AD60" s="333"/>
      <c r="AE60" s="333"/>
      <c r="AF60" s="333"/>
      <c r="AG60" s="333"/>
      <c r="AH60" s="333"/>
      <c r="AI60" s="333"/>
      <c r="AJ60" s="333"/>
      <c r="AK60" s="333"/>
      <c r="AL60" s="343"/>
      <c r="AM60" s="343"/>
      <c r="AN60" s="343"/>
      <c r="AO60" s="343"/>
      <c r="AP60" s="343"/>
      <c r="AQ60" s="343"/>
      <c r="AR60" s="343"/>
      <c r="AS60" s="343"/>
      <c r="AT60" s="343"/>
      <c r="AU60" s="343"/>
      <c r="AV60" s="343"/>
      <c r="AW60" s="343"/>
      <c r="AX60" s="344"/>
      <c r="AY60" s="344"/>
      <c r="AZ60" s="344"/>
      <c r="BA60" s="344"/>
      <c r="BB60" s="345"/>
      <c r="BC60" s="345"/>
      <c r="BD60" s="345"/>
      <c r="BE60" s="345"/>
      <c r="BF60" s="345"/>
    </row>
    <row r="61" ht="14.25" customHeight="1">
      <c r="A61" s="522">
        <v>1083.0</v>
      </c>
      <c r="B61" s="417" t="s">
        <v>4709</v>
      </c>
      <c r="C61" s="417" t="str">
        <f t="array" ref="C61">IFNA(XLOOKUP(A61,'New Signups'!C:C,'New Signups'!E:E),"-")</f>
        <v>TAYLOR</v>
      </c>
      <c r="D61" s="525">
        <v>1055.0</v>
      </c>
      <c r="E61" s="418">
        <v>1.0</v>
      </c>
      <c r="F61" s="499">
        <v>1.0</v>
      </c>
      <c r="G61" s="482">
        <v>45476.0</v>
      </c>
      <c r="H61" s="330" t="s">
        <v>4597</v>
      </c>
      <c r="I61" s="340" t="s">
        <v>4710</v>
      </c>
      <c r="J61" s="341" t="s">
        <v>4516</v>
      </c>
      <c r="K61" s="341"/>
      <c r="L61" s="341"/>
      <c r="M61" s="481">
        <v>45483.0</v>
      </c>
      <c r="N61" s="341" t="s">
        <v>4711</v>
      </c>
      <c r="O61" s="341" t="s">
        <v>4712</v>
      </c>
      <c r="P61" s="341" t="s">
        <v>4516</v>
      </c>
      <c r="Q61" s="341" t="s">
        <v>4516</v>
      </c>
      <c r="R61" s="341" t="s">
        <v>4516</v>
      </c>
      <c r="S61" s="341"/>
      <c r="T61" s="530"/>
      <c r="U61" s="443">
        <v>45957.0</v>
      </c>
      <c r="V61" s="427" t="s">
        <v>4475</v>
      </c>
      <c r="W61" s="334"/>
      <c r="X61" s="334"/>
      <c r="Y61" s="334"/>
      <c r="Z61" s="334"/>
      <c r="AA61" s="343"/>
      <c r="AB61" s="343"/>
      <c r="AC61" s="443">
        <v>46169.0</v>
      </c>
      <c r="AD61" s="427" t="s">
        <v>3958</v>
      </c>
      <c r="AE61" s="427" t="s">
        <v>1150</v>
      </c>
      <c r="AF61" s="333"/>
      <c r="AG61" s="333"/>
      <c r="AH61" s="427" t="s">
        <v>4713</v>
      </c>
      <c r="AI61" s="333"/>
      <c r="AJ61" s="427" t="s">
        <v>4525</v>
      </c>
      <c r="AK61" s="427" t="s">
        <v>4525</v>
      </c>
      <c r="AL61" s="343"/>
      <c r="AM61" s="343"/>
      <c r="AN61" s="343"/>
      <c r="AO61" s="343"/>
      <c r="AP61" s="343"/>
      <c r="AQ61" s="343"/>
      <c r="AR61" s="343"/>
      <c r="AS61" s="343"/>
      <c r="AT61" s="343"/>
      <c r="AU61" s="343"/>
      <c r="AV61" s="343"/>
      <c r="AW61" s="343"/>
      <c r="AX61" s="344"/>
      <c r="AY61" s="344"/>
      <c r="AZ61" s="344"/>
      <c r="BA61" s="344"/>
      <c r="BB61" s="345"/>
      <c r="BC61" s="345"/>
      <c r="BD61" s="345"/>
      <c r="BE61" s="345"/>
      <c r="BF61" s="345"/>
    </row>
    <row r="62" ht="14.25" customHeight="1">
      <c r="A62" s="531">
        <v>1089.0</v>
      </c>
      <c r="B62" s="417" t="str">
        <f t="array" ref="B62">IFNA(XLOOKUP(A62,'New Signups'!C:C,'New Signups'!D:D),"-")</f>
        <v>Christian</v>
      </c>
      <c r="C62" s="417" t="str">
        <f t="array" ref="C62">IFNA(XLOOKUP(A62,'New Signups'!C:C,'New Signups'!E:E),"-")</f>
        <v>Taylor</v>
      </c>
      <c r="D62" s="525">
        <v>1052.0</v>
      </c>
      <c r="E62" s="418">
        <v>1.0</v>
      </c>
      <c r="F62" s="499">
        <v>1.0</v>
      </c>
      <c r="G62" s="482">
        <v>45471.0</v>
      </c>
      <c r="H62" s="330" t="s">
        <v>3958</v>
      </c>
      <c r="I62" s="340" t="s">
        <v>4714</v>
      </c>
      <c r="J62" s="341" t="s">
        <v>4516</v>
      </c>
      <c r="K62" s="341"/>
      <c r="L62" s="341"/>
      <c r="M62" s="481">
        <v>45476.0</v>
      </c>
      <c r="N62" s="341" t="s">
        <v>4711</v>
      </c>
      <c r="O62" s="341" t="s">
        <v>4715</v>
      </c>
      <c r="P62" s="341" t="s">
        <v>4516</v>
      </c>
      <c r="Q62" s="341" t="s">
        <v>4516</v>
      </c>
      <c r="R62" s="341" t="s">
        <v>4516</v>
      </c>
      <c r="S62" s="341"/>
      <c r="T62" s="530"/>
      <c r="U62" s="443">
        <v>45957.0</v>
      </c>
      <c r="V62" s="334"/>
      <c r="W62" s="334"/>
      <c r="X62" s="334"/>
      <c r="Y62" s="334"/>
      <c r="Z62" s="334"/>
      <c r="AA62" s="343"/>
      <c r="AB62" s="343"/>
      <c r="AC62" s="443">
        <v>46169.0</v>
      </c>
      <c r="AD62" s="427" t="s">
        <v>3958</v>
      </c>
      <c r="AE62" s="427" t="s">
        <v>1150</v>
      </c>
      <c r="AF62" s="427"/>
      <c r="AG62" s="427"/>
      <c r="AH62" s="427" t="s">
        <v>4716</v>
      </c>
      <c r="AI62" s="333"/>
      <c r="AJ62" s="427" t="s">
        <v>4525</v>
      </c>
      <c r="AK62" s="427" t="s">
        <v>4525</v>
      </c>
      <c r="AL62" s="343"/>
      <c r="AM62" s="343"/>
      <c r="AN62" s="343"/>
      <c r="AO62" s="343"/>
      <c r="AP62" s="343"/>
      <c r="AQ62" s="343"/>
      <c r="AR62" s="343"/>
      <c r="AS62" s="343"/>
      <c r="AT62" s="343"/>
      <c r="AU62" s="343"/>
      <c r="AV62" s="343"/>
      <c r="AW62" s="343"/>
      <c r="AX62" s="344"/>
      <c r="AY62" s="344"/>
      <c r="AZ62" s="344"/>
      <c r="BA62" s="344"/>
      <c r="BB62" s="345"/>
      <c r="BC62" s="345"/>
      <c r="BD62" s="345"/>
      <c r="BE62" s="345"/>
      <c r="BF62" s="345"/>
    </row>
    <row r="63" ht="14.25" customHeight="1">
      <c r="A63" s="526">
        <v>1107.0</v>
      </c>
      <c r="B63" s="486" t="str">
        <f t="array" ref="B63">IFNA(XLOOKUP(A63,'New Signups'!C:C,'New Signups'!D:D),"-")</f>
        <v>Jeremiah</v>
      </c>
      <c r="C63" s="417" t="str">
        <f t="array" ref="C63">IFNA(XLOOKUP(A63,'New Signups'!C:C,'New Signups'!E:E),"-")</f>
        <v>Conner</v>
      </c>
      <c r="D63" s="532">
        <v>1056.0</v>
      </c>
      <c r="E63" s="418">
        <v>1.0</v>
      </c>
      <c r="F63" s="533"/>
      <c r="G63" s="482">
        <v>45480.0</v>
      </c>
      <c r="H63" s="469" t="s">
        <v>4717</v>
      </c>
      <c r="I63" s="465" t="s">
        <v>4542</v>
      </c>
      <c r="J63" s="466" t="s">
        <v>4516</v>
      </c>
      <c r="K63" s="467"/>
      <c r="L63" s="466"/>
      <c r="M63" s="468">
        <v>45500.0</v>
      </c>
      <c r="N63" s="466" t="s">
        <v>4624</v>
      </c>
      <c r="O63" s="466" t="s">
        <v>4718</v>
      </c>
      <c r="P63" s="466" t="s">
        <v>985</v>
      </c>
      <c r="Q63" s="466" t="s">
        <v>4516</v>
      </c>
      <c r="R63" s="466" t="s">
        <v>4516</v>
      </c>
      <c r="S63" s="466"/>
      <c r="T63" s="469"/>
      <c r="U63" s="443">
        <v>45965.0</v>
      </c>
      <c r="V63" s="534" t="s">
        <v>3958</v>
      </c>
      <c r="W63" s="534"/>
      <c r="X63" s="534"/>
      <c r="Y63" s="535"/>
      <c r="Z63" s="535"/>
      <c r="AA63" s="343"/>
      <c r="AB63" s="343"/>
      <c r="AC63" s="443">
        <v>45965.0</v>
      </c>
      <c r="AD63" s="534" t="s">
        <v>749</v>
      </c>
      <c r="AE63" s="534"/>
      <c r="AF63" s="534"/>
      <c r="AG63" s="534"/>
      <c r="AH63" s="534" t="s">
        <v>4719</v>
      </c>
      <c r="AI63" s="536"/>
      <c r="AJ63" s="536"/>
      <c r="AK63" s="536"/>
      <c r="AL63" s="343"/>
      <c r="AM63" s="343"/>
      <c r="AN63" s="343"/>
      <c r="AO63" s="343"/>
      <c r="AP63" s="343"/>
      <c r="AQ63" s="343"/>
      <c r="AR63" s="343"/>
      <c r="AS63" s="343"/>
      <c r="AT63" s="343"/>
      <c r="AU63" s="343"/>
      <c r="AV63" s="343"/>
      <c r="AW63" s="343"/>
      <c r="AX63" s="344"/>
      <c r="AY63" s="344"/>
      <c r="AZ63" s="344"/>
      <c r="BA63" s="344"/>
      <c r="BB63" s="345"/>
      <c r="BC63" s="345"/>
      <c r="BD63" s="345"/>
      <c r="BE63" s="345"/>
      <c r="BF63" s="345"/>
    </row>
    <row r="64" ht="14.25" customHeight="1">
      <c r="A64" s="531">
        <v>1116.0</v>
      </c>
      <c r="B64" s="417" t="str">
        <f t="array" ref="B64">IFNA(XLOOKUP(A64,'New Signups'!C:C,'New Signups'!D:D),"-")</f>
        <v>Zahon</v>
      </c>
      <c r="C64" s="417" t="str">
        <f t="array" ref="C64">IFNA(XLOOKUP(A64,'New Signups'!C:C,'New Signups'!E:E),"-")</f>
        <v>McDonald</v>
      </c>
      <c r="D64" s="525">
        <v>1053.0</v>
      </c>
      <c r="E64" s="418">
        <v>1.0</v>
      </c>
      <c r="F64" s="537"/>
      <c r="G64" s="482">
        <v>45476.0</v>
      </c>
      <c r="H64" s="330" t="s">
        <v>4703</v>
      </c>
      <c r="I64" s="340" t="s">
        <v>4656</v>
      </c>
      <c r="J64" s="341" t="s">
        <v>4516</v>
      </c>
      <c r="K64" s="341"/>
      <c r="L64" s="341"/>
      <c r="M64" s="481">
        <v>45491.0</v>
      </c>
      <c r="N64" s="341" t="s">
        <v>4691</v>
      </c>
      <c r="O64" s="341" t="s">
        <v>4720</v>
      </c>
      <c r="P64" s="341" t="s">
        <v>4516</v>
      </c>
      <c r="Q64" s="341" t="s">
        <v>4721</v>
      </c>
      <c r="R64" s="341" t="s">
        <v>4516</v>
      </c>
      <c r="S64" s="341"/>
      <c r="T64" s="530"/>
      <c r="U64" s="443">
        <v>45944.0</v>
      </c>
      <c r="V64" s="427" t="s">
        <v>4472</v>
      </c>
      <c r="W64" s="427"/>
      <c r="X64" s="427" t="s">
        <v>4722</v>
      </c>
      <c r="Y64" s="427" t="s">
        <v>4516</v>
      </c>
      <c r="Z64" s="427" t="s">
        <v>4516</v>
      </c>
      <c r="AA64" s="343"/>
      <c r="AB64" s="343"/>
      <c r="AC64" s="443">
        <v>45965.0</v>
      </c>
      <c r="AD64" s="427" t="s">
        <v>3958</v>
      </c>
      <c r="AE64" s="427" t="s">
        <v>256</v>
      </c>
      <c r="AF64" s="427"/>
      <c r="AG64" s="427"/>
      <c r="AH64" s="427" t="s">
        <v>4723</v>
      </c>
      <c r="AI64" s="427" t="s">
        <v>4516</v>
      </c>
      <c r="AJ64" s="427" t="s">
        <v>4516</v>
      </c>
      <c r="AK64" s="427" t="s">
        <v>4516</v>
      </c>
      <c r="AL64" s="343"/>
      <c r="AM64" s="343"/>
      <c r="AN64" s="343"/>
      <c r="AO64" s="343"/>
      <c r="AP64" s="343"/>
      <c r="AQ64" s="343"/>
      <c r="AR64" s="343"/>
      <c r="AS64" s="343"/>
      <c r="AT64" s="343"/>
      <c r="AU64" s="343"/>
      <c r="AV64" s="343"/>
      <c r="AW64" s="343"/>
      <c r="AX64" s="344"/>
      <c r="AY64" s="344"/>
      <c r="AZ64" s="344"/>
      <c r="BA64" s="344"/>
      <c r="BB64" s="345"/>
      <c r="BC64" s="345"/>
      <c r="BD64" s="345"/>
      <c r="BE64" s="345"/>
      <c r="BF64" s="345"/>
    </row>
    <row r="65" ht="14.25" customHeight="1">
      <c r="A65" s="522">
        <v>1117.0</v>
      </c>
      <c r="B65" s="417" t="str">
        <f t="array" ref="B65">IFNA(XLOOKUP(A65,'New Signups'!C:C,'New Signups'!D:D),"-")</f>
        <v>Zaaka</v>
      </c>
      <c r="C65" s="417" t="str">
        <f t="array" ref="C65">IFNA(XLOOKUP(A65,'New Signups'!C:C,'New Signups'!E:E),"-")</f>
        <v>McDonald</v>
      </c>
      <c r="D65" s="525">
        <v>1054.0</v>
      </c>
      <c r="E65" s="418">
        <v>1.0</v>
      </c>
      <c r="F65" s="537"/>
      <c r="G65" s="482">
        <v>45476.0</v>
      </c>
      <c r="H65" s="330" t="s">
        <v>3958</v>
      </c>
      <c r="I65" s="340" t="s">
        <v>4656</v>
      </c>
      <c r="J65" s="341" t="s">
        <v>4516</v>
      </c>
      <c r="K65" s="341"/>
      <c r="L65" s="341"/>
      <c r="M65" s="481">
        <v>45491.0</v>
      </c>
      <c r="N65" s="341" t="s">
        <v>4691</v>
      </c>
      <c r="O65" s="538" t="s">
        <v>4724</v>
      </c>
      <c r="P65" s="341" t="s">
        <v>4516</v>
      </c>
      <c r="Q65" s="341" t="s">
        <v>4721</v>
      </c>
      <c r="R65" s="341" t="s">
        <v>4516</v>
      </c>
      <c r="S65" s="341"/>
      <c r="T65" s="530"/>
      <c r="U65" s="443">
        <v>45944.0</v>
      </c>
      <c r="V65" s="427" t="s">
        <v>256</v>
      </c>
      <c r="W65" s="427"/>
      <c r="X65" s="427" t="s">
        <v>4725</v>
      </c>
      <c r="Y65" s="427" t="s">
        <v>4516</v>
      </c>
      <c r="Z65" s="427" t="s">
        <v>4516</v>
      </c>
      <c r="AA65" s="343"/>
      <c r="AB65" s="343"/>
      <c r="AC65" s="443">
        <v>45965.0</v>
      </c>
      <c r="AD65" s="427" t="s">
        <v>3958</v>
      </c>
      <c r="AE65" s="427" t="s">
        <v>4481</v>
      </c>
      <c r="AF65" s="427"/>
      <c r="AG65" s="427"/>
      <c r="AH65" s="427" t="s">
        <v>4726</v>
      </c>
      <c r="AI65" s="427" t="s">
        <v>4516</v>
      </c>
      <c r="AJ65" s="427" t="s">
        <v>4516</v>
      </c>
      <c r="AK65" s="427" t="s">
        <v>4516</v>
      </c>
      <c r="AL65" s="343"/>
      <c r="AM65" s="343"/>
      <c r="AN65" s="343"/>
      <c r="AO65" s="343"/>
      <c r="AP65" s="343"/>
      <c r="AQ65" s="343"/>
      <c r="AR65" s="343"/>
      <c r="AS65" s="343"/>
      <c r="AT65" s="343"/>
      <c r="AU65" s="343"/>
      <c r="AV65" s="343"/>
      <c r="AW65" s="343"/>
      <c r="AX65" s="344"/>
      <c r="AY65" s="344"/>
      <c r="AZ65" s="344"/>
      <c r="BA65" s="344"/>
      <c r="BB65" s="345"/>
      <c r="BC65" s="345"/>
      <c r="BD65" s="345"/>
      <c r="BE65" s="345"/>
      <c r="BF65" s="345"/>
    </row>
    <row r="66" ht="14.25" customHeight="1">
      <c r="A66" s="522">
        <v>1121.0</v>
      </c>
      <c r="B66" s="417" t="str">
        <f t="array" ref="B66">IFNA(XLOOKUP(A66,'New Signups'!C:C,'New Signups'!D:D),"-")</f>
        <v>faith</v>
      </c>
      <c r="C66" s="417" t="str">
        <f t="array" ref="C66">IFNA(XLOOKUP(A66,'New Signups'!C:C,'New Signups'!E:E),"-")</f>
        <v>Muhammad</v>
      </c>
      <c r="D66" s="525">
        <v>1060.0</v>
      </c>
      <c r="E66" s="418" t="s">
        <v>4727</v>
      </c>
      <c r="F66" s="499">
        <v>1.0</v>
      </c>
      <c r="G66" s="482">
        <v>45489.0</v>
      </c>
      <c r="H66" s="330" t="s">
        <v>4597</v>
      </c>
      <c r="I66" s="340" t="s">
        <v>4538</v>
      </c>
      <c r="J66" s="341" t="s">
        <v>4516</v>
      </c>
      <c r="K66" s="341"/>
      <c r="L66" s="341"/>
      <c r="M66" s="481">
        <v>45490.0</v>
      </c>
      <c r="N66" s="341" t="s">
        <v>4520</v>
      </c>
      <c r="O66" s="341" t="s">
        <v>4728</v>
      </c>
      <c r="P66" s="341" t="s">
        <v>4516</v>
      </c>
      <c r="Q66" s="341" t="s">
        <v>4516</v>
      </c>
      <c r="R66" s="341" t="s">
        <v>4516</v>
      </c>
      <c r="S66" s="341"/>
      <c r="T66" s="330"/>
      <c r="U66" s="443">
        <v>45960.0</v>
      </c>
      <c r="V66" s="427" t="s">
        <v>3578</v>
      </c>
      <c r="W66" s="427"/>
      <c r="X66" s="427" t="s">
        <v>4729</v>
      </c>
      <c r="Y66" s="427" t="s">
        <v>4525</v>
      </c>
      <c r="Z66" s="427" t="s">
        <v>4525</v>
      </c>
      <c r="AA66" s="343"/>
      <c r="AB66" s="343"/>
      <c r="AC66" s="443">
        <v>45970.0</v>
      </c>
      <c r="AD66" s="427" t="s">
        <v>3958</v>
      </c>
      <c r="AE66" s="427" t="s">
        <v>4469</v>
      </c>
      <c r="AF66" s="427" t="s">
        <v>3308</v>
      </c>
      <c r="AG66" s="427"/>
      <c r="AH66" s="427" t="s">
        <v>4730</v>
      </c>
      <c r="AI66" s="427" t="s">
        <v>4516</v>
      </c>
      <c r="AJ66" s="427" t="s">
        <v>4516</v>
      </c>
      <c r="AK66" s="427" t="s">
        <v>4516</v>
      </c>
      <c r="AL66" s="343"/>
      <c r="AM66" s="343"/>
      <c r="AN66" s="343"/>
      <c r="AO66" s="343"/>
      <c r="AP66" s="343"/>
      <c r="AQ66" s="343"/>
      <c r="AR66" s="343"/>
      <c r="AS66" s="343"/>
      <c r="AT66" s="343"/>
      <c r="AU66" s="343"/>
      <c r="AV66" s="343"/>
      <c r="AW66" s="343"/>
      <c r="AX66" s="344"/>
      <c r="AY66" s="344"/>
      <c r="AZ66" s="344"/>
      <c r="BA66" s="344"/>
      <c r="BB66" s="345"/>
      <c r="BC66" s="345"/>
      <c r="BD66" s="345"/>
      <c r="BE66" s="345"/>
      <c r="BF66" s="345"/>
    </row>
    <row r="67" ht="14.25" customHeight="1">
      <c r="A67" s="522">
        <v>1126.0</v>
      </c>
      <c r="B67" s="417" t="str">
        <f t="array" ref="B67">IFNA(XLOOKUP(A67,'New Signups'!C:C,'New Signups'!D:D),"-")</f>
        <v>Cynthia</v>
      </c>
      <c r="C67" s="417" t="str">
        <f t="array" ref="C67">IFNA(XLOOKUP(A67,'New Signups'!C:C,'New Signups'!E:E),"-")</f>
        <v>Sanchez</v>
      </c>
      <c r="D67" s="525">
        <v>1061.0</v>
      </c>
      <c r="E67" s="418">
        <v>1.0</v>
      </c>
      <c r="F67" s="499">
        <v>1.0</v>
      </c>
      <c r="G67" s="482">
        <v>45489.0</v>
      </c>
      <c r="H67" s="330" t="s">
        <v>4731</v>
      </c>
      <c r="I67" s="340" t="s">
        <v>4657</v>
      </c>
      <c r="J67" s="341" t="s">
        <v>4516</v>
      </c>
      <c r="K67" s="341"/>
      <c r="L67" s="341"/>
      <c r="M67" s="481">
        <v>45490.0</v>
      </c>
      <c r="N67" s="341" t="s">
        <v>4466</v>
      </c>
      <c r="O67" s="341" t="s">
        <v>4600</v>
      </c>
      <c r="P67" s="341" t="s">
        <v>4516</v>
      </c>
      <c r="Q67" s="341" t="s">
        <v>4516</v>
      </c>
      <c r="R67" s="341" t="s">
        <v>4516</v>
      </c>
      <c r="S67" s="341"/>
      <c r="T67" s="330"/>
      <c r="U67" s="333"/>
      <c r="V67" s="334"/>
      <c r="W67" s="334"/>
      <c r="X67" s="334"/>
      <c r="Y67" s="334"/>
      <c r="Z67" s="334"/>
      <c r="AA67" s="343"/>
      <c r="AB67" s="343"/>
      <c r="AC67" s="333"/>
      <c r="AD67" s="333"/>
      <c r="AE67" s="333"/>
      <c r="AF67" s="333"/>
      <c r="AG67" s="333"/>
      <c r="AH67" s="333"/>
      <c r="AI67" s="333"/>
      <c r="AJ67" s="333"/>
      <c r="AK67" s="333"/>
      <c r="AL67" s="343"/>
      <c r="AM67" s="343"/>
      <c r="AN67" s="343"/>
      <c r="AO67" s="343"/>
      <c r="AP67" s="343"/>
      <c r="AQ67" s="343"/>
      <c r="AR67" s="343"/>
      <c r="AS67" s="343"/>
      <c r="AT67" s="343"/>
      <c r="AU67" s="343"/>
      <c r="AV67" s="343"/>
      <c r="AW67" s="343"/>
      <c r="AX67" s="344"/>
      <c r="AY67" s="344"/>
      <c r="AZ67" s="344"/>
      <c r="BA67" s="344"/>
      <c r="BB67" s="345"/>
      <c r="BC67" s="345"/>
      <c r="BD67" s="345"/>
      <c r="BE67" s="345"/>
      <c r="BF67" s="345"/>
    </row>
    <row r="68" ht="14.25" customHeight="1">
      <c r="A68" s="522">
        <v>1129.0</v>
      </c>
      <c r="B68" s="417" t="str">
        <f t="array" ref="B68">IFNA(XLOOKUP(A68,'New Signups'!C:C,'New Signups'!D:D),"-")</f>
        <v>Hendrix</v>
      </c>
      <c r="C68" s="417" t="str">
        <f t="array" ref="C68">IFNA(XLOOKUP(A68,'New Signups'!C:C,'New Signups'!E:E),"-")</f>
        <v>Carpenter </v>
      </c>
      <c r="D68" s="525">
        <v>1058.0</v>
      </c>
      <c r="E68" s="418" t="s">
        <v>4732</v>
      </c>
      <c r="F68" s="499">
        <v>1.0</v>
      </c>
      <c r="G68" s="482">
        <v>45484.0</v>
      </c>
      <c r="H68" s="330" t="s">
        <v>4578</v>
      </c>
      <c r="I68" s="340" t="s">
        <v>4657</v>
      </c>
      <c r="J68" s="341" t="s">
        <v>4516</v>
      </c>
      <c r="K68" s="341"/>
      <c r="L68" s="341"/>
      <c r="M68" s="481">
        <v>45496.0</v>
      </c>
      <c r="N68" s="341" t="s">
        <v>4733</v>
      </c>
      <c r="O68" s="341" t="s">
        <v>4734</v>
      </c>
      <c r="P68" s="341" t="s">
        <v>4516</v>
      </c>
      <c r="Q68" s="341" t="s">
        <v>4516</v>
      </c>
      <c r="R68" s="341" t="s">
        <v>4516</v>
      </c>
      <c r="S68" s="341"/>
      <c r="T68" s="330"/>
      <c r="U68" s="333"/>
      <c r="V68" s="334"/>
      <c r="W68" s="334"/>
      <c r="X68" s="334"/>
      <c r="Y68" s="334"/>
      <c r="Z68" s="334"/>
      <c r="AA68" s="343"/>
      <c r="AB68" s="343"/>
      <c r="AC68" s="333"/>
      <c r="AD68" s="333"/>
      <c r="AE68" s="333"/>
      <c r="AF68" s="333"/>
      <c r="AG68" s="333"/>
      <c r="AH68" s="333"/>
      <c r="AI68" s="333"/>
      <c r="AJ68" s="333"/>
      <c r="AK68" s="333"/>
      <c r="AL68" s="343"/>
      <c r="AM68" s="343"/>
      <c r="AN68" s="343"/>
      <c r="AO68" s="343"/>
      <c r="AP68" s="343"/>
      <c r="AQ68" s="343"/>
      <c r="AR68" s="343"/>
      <c r="AS68" s="343"/>
      <c r="AT68" s="343"/>
      <c r="AU68" s="343"/>
      <c r="AV68" s="343"/>
      <c r="AW68" s="343"/>
      <c r="AX68" s="344"/>
      <c r="AY68" s="344"/>
      <c r="AZ68" s="344"/>
      <c r="BA68" s="344"/>
      <c r="BB68" s="345"/>
      <c r="BC68" s="345"/>
      <c r="BD68" s="345"/>
      <c r="BE68" s="345"/>
      <c r="BF68" s="345"/>
    </row>
    <row r="69" ht="14.25" customHeight="1">
      <c r="A69" s="522">
        <v>1135.0</v>
      </c>
      <c r="B69" s="417" t="str">
        <f t="array" ref="B69">IFNA(XLOOKUP(A69,'New Signups'!C:C,'New Signups'!D:D),"-")</f>
        <v>Justus</v>
      </c>
      <c r="C69" s="417" t="str">
        <f t="array" ref="C69">IFNA(XLOOKUP(A69,'New Signups'!C:C,'New Signups'!E:E),"-")</f>
        <v>Dixon</v>
      </c>
      <c r="D69" s="525">
        <v>1059.0</v>
      </c>
      <c r="E69" s="418">
        <v>1.0</v>
      </c>
      <c r="F69" s="499">
        <v>1.0</v>
      </c>
      <c r="G69" s="539">
        <v>45484.0</v>
      </c>
      <c r="H69" s="330" t="s">
        <v>4717</v>
      </c>
      <c r="I69" s="340" t="s">
        <v>4657</v>
      </c>
      <c r="J69" s="341" t="s">
        <v>4516</v>
      </c>
      <c r="K69" s="341"/>
      <c r="L69" s="341"/>
      <c r="M69" s="481">
        <v>45487.0</v>
      </c>
      <c r="N69" s="341" t="s">
        <v>4520</v>
      </c>
      <c r="O69" s="341" t="s">
        <v>4735</v>
      </c>
      <c r="P69" s="341" t="s">
        <v>4516</v>
      </c>
      <c r="Q69" s="341" t="s">
        <v>4516</v>
      </c>
      <c r="R69" s="341" t="s">
        <v>4516</v>
      </c>
      <c r="S69" s="341"/>
      <c r="T69" s="330"/>
      <c r="U69" s="443">
        <v>45958.0</v>
      </c>
      <c r="V69" s="427" t="s">
        <v>1460</v>
      </c>
      <c r="W69" s="427"/>
      <c r="X69" s="427" t="s">
        <v>4736</v>
      </c>
      <c r="Y69" s="427" t="s">
        <v>4525</v>
      </c>
      <c r="Z69" s="427" t="s">
        <v>4516</v>
      </c>
      <c r="AA69" s="343"/>
      <c r="AB69" s="343"/>
      <c r="AC69" s="443">
        <v>45973.0</v>
      </c>
      <c r="AD69" s="427" t="s">
        <v>4469</v>
      </c>
      <c r="AE69" s="427" t="s">
        <v>4471</v>
      </c>
      <c r="AF69" s="427" t="s">
        <v>3958</v>
      </c>
      <c r="AG69" s="427"/>
      <c r="AH69" s="427" t="s">
        <v>4737</v>
      </c>
      <c r="AI69" s="427" t="s">
        <v>4516</v>
      </c>
      <c r="AJ69" s="427" t="s">
        <v>4516</v>
      </c>
      <c r="AK69" s="427" t="s">
        <v>4516</v>
      </c>
      <c r="AL69" s="343"/>
      <c r="AM69" s="343"/>
      <c r="AN69" s="343"/>
      <c r="AO69" s="343"/>
      <c r="AP69" s="343"/>
      <c r="AQ69" s="343"/>
      <c r="AR69" s="343"/>
      <c r="AS69" s="343"/>
      <c r="AT69" s="343"/>
      <c r="AU69" s="343"/>
      <c r="AV69" s="343"/>
      <c r="AW69" s="343"/>
      <c r="AX69" s="344"/>
      <c r="AY69" s="344"/>
      <c r="AZ69" s="344"/>
      <c r="BA69" s="344"/>
      <c r="BB69" s="345"/>
      <c r="BC69" s="345"/>
      <c r="BD69" s="345"/>
      <c r="BE69" s="345"/>
      <c r="BF69" s="345"/>
    </row>
    <row r="70" ht="14.25" customHeight="1">
      <c r="A70" s="522">
        <v>1146.0</v>
      </c>
      <c r="B70" s="417" t="str">
        <f t="array" ref="B70">IFNA(XLOOKUP(A70,'New Signups'!C:C,'New Signups'!D:D),"-")</f>
        <v>Juniper</v>
      </c>
      <c r="C70" s="417" t="str">
        <f t="array" ref="C70">IFNA(XLOOKUP(A70,'New Signups'!C:C,'New Signups'!E:E),"-")</f>
        <v>Cates-Kozusko</v>
      </c>
      <c r="D70" s="525">
        <v>1062.0</v>
      </c>
      <c r="E70" s="418">
        <v>1.0</v>
      </c>
      <c r="F70" s="499">
        <v>1.0</v>
      </c>
      <c r="G70" s="482">
        <v>45490.0</v>
      </c>
      <c r="H70" s="330" t="s">
        <v>4597</v>
      </c>
      <c r="I70" s="340" t="s">
        <v>4657</v>
      </c>
      <c r="J70" s="341" t="s">
        <v>4516</v>
      </c>
      <c r="K70" s="341"/>
      <c r="L70" s="341"/>
      <c r="M70" s="481">
        <v>45497.0</v>
      </c>
      <c r="N70" s="341" t="s">
        <v>4466</v>
      </c>
      <c r="O70" s="341" t="s">
        <v>4738</v>
      </c>
      <c r="P70" s="341" t="s">
        <v>985</v>
      </c>
      <c r="Q70" s="341" t="s">
        <v>4516</v>
      </c>
      <c r="R70" s="341" t="s">
        <v>4516</v>
      </c>
      <c r="S70" s="341"/>
      <c r="T70" s="330"/>
      <c r="U70" s="443">
        <v>45968.0</v>
      </c>
      <c r="V70" s="427" t="s">
        <v>4474</v>
      </c>
      <c r="W70" s="427"/>
      <c r="X70" s="427" t="s">
        <v>4739</v>
      </c>
      <c r="Y70" s="427" t="s">
        <v>4516</v>
      </c>
      <c r="Z70" s="427" t="s">
        <v>4516</v>
      </c>
      <c r="AA70" s="343"/>
      <c r="AB70" s="343"/>
      <c r="AC70" s="443">
        <v>45972.0</v>
      </c>
      <c r="AD70" s="427" t="s">
        <v>3480</v>
      </c>
      <c r="AE70" s="427" t="s">
        <v>3308</v>
      </c>
      <c r="AF70" s="427"/>
      <c r="AG70" s="427"/>
      <c r="AH70" s="427" t="s">
        <v>4740</v>
      </c>
      <c r="AI70" s="427" t="s">
        <v>4700</v>
      </c>
      <c r="AJ70" s="427" t="s">
        <v>4516</v>
      </c>
      <c r="AK70" s="427" t="s">
        <v>4516</v>
      </c>
      <c r="AL70" s="343"/>
      <c r="AM70" s="343"/>
      <c r="AN70" s="343"/>
      <c r="AO70" s="343"/>
      <c r="AP70" s="343"/>
      <c r="AQ70" s="343"/>
      <c r="AR70" s="343"/>
      <c r="AS70" s="343"/>
      <c r="AT70" s="343"/>
      <c r="AU70" s="343"/>
      <c r="AV70" s="343"/>
      <c r="AW70" s="343"/>
      <c r="AX70" s="344"/>
      <c r="AY70" s="344"/>
      <c r="AZ70" s="344"/>
      <c r="BA70" s="344"/>
      <c r="BB70" s="345"/>
      <c r="BC70" s="345"/>
      <c r="BD70" s="345"/>
      <c r="BE70" s="345"/>
      <c r="BF70" s="345"/>
    </row>
    <row r="71" ht="14.25" customHeight="1">
      <c r="A71" s="540">
        <v>1147.0</v>
      </c>
      <c r="B71" s="541" t="s">
        <v>521</v>
      </c>
      <c r="C71" s="541" t="s">
        <v>347</v>
      </c>
      <c r="D71" s="525">
        <v>1057.0</v>
      </c>
      <c r="E71" s="418">
        <v>1.0</v>
      </c>
      <c r="F71" s="499">
        <v>1.0</v>
      </c>
      <c r="G71" s="482">
        <v>45483.0</v>
      </c>
      <c r="H71" s="330" t="s">
        <v>4717</v>
      </c>
      <c r="I71" s="340" t="s">
        <v>4657</v>
      </c>
      <c r="J71" s="341" t="s">
        <v>4516</v>
      </c>
      <c r="K71" s="341"/>
      <c r="L71" s="341"/>
      <c r="M71" s="481">
        <v>45484.0</v>
      </c>
      <c r="N71" s="341" t="s">
        <v>4660</v>
      </c>
      <c r="O71" s="341" t="s">
        <v>4741</v>
      </c>
      <c r="P71" s="341" t="s">
        <v>4516</v>
      </c>
      <c r="Q71" s="341" t="s">
        <v>4516</v>
      </c>
      <c r="R71" s="341" t="s">
        <v>4516</v>
      </c>
      <c r="S71" s="341"/>
      <c r="T71" s="330"/>
      <c r="U71" s="443">
        <v>45954.0</v>
      </c>
      <c r="V71" s="427" t="s">
        <v>4480</v>
      </c>
      <c r="W71" s="427"/>
      <c r="X71" s="427" t="s">
        <v>4742</v>
      </c>
      <c r="Y71" s="427" t="s">
        <v>4516</v>
      </c>
      <c r="Z71" s="427" t="s">
        <v>4516</v>
      </c>
      <c r="AA71" s="343"/>
      <c r="AB71" s="343"/>
      <c r="AC71" s="443">
        <v>45965.0</v>
      </c>
      <c r="AD71" s="427" t="s">
        <v>3480</v>
      </c>
      <c r="AE71" s="427" t="s">
        <v>3308</v>
      </c>
      <c r="AF71" s="427"/>
      <c r="AG71" s="427"/>
      <c r="AH71" s="427" t="s">
        <v>4743</v>
      </c>
      <c r="AI71" s="427" t="s">
        <v>4516</v>
      </c>
      <c r="AJ71" s="427" t="s">
        <v>4516</v>
      </c>
      <c r="AK71" s="427" t="s">
        <v>4516</v>
      </c>
      <c r="AL71" s="343"/>
      <c r="AM71" s="343"/>
      <c r="AN71" s="343"/>
      <c r="AO71" s="343"/>
      <c r="AP71" s="343"/>
      <c r="AQ71" s="343"/>
      <c r="AR71" s="343"/>
      <c r="AS71" s="343"/>
      <c r="AT71" s="343"/>
      <c r="AU71" s="343"/>
      <c r="AV71" s="343"/>
      <c r="AW71" s="343"/>
      <c r="AX71" s="344"/>
      <c r="AY71" s="344"/>
      <c r="AZ71" s="344"/>
      <c r="BA71" s="344"/>
      <c r="BB71" s="345"/>
      <c r="BC71" s="345"/>
      <c r="BD71" s="345"/>
      <c r="BE71" s="345"/>
      <c r="BF71" s="345"/>
    </row>
    <row r="72" ht="14.25" customHeight="1">
      <c r="A72" s="522">
        <v>1180.0</v>
      </c>
      <c r="B72" s="417" t="str">
        <f t="array" ref="B72">IFNA(XLOOKUP(A72,'New Signups'!C:C,'New Signups'!D:D),"-")</f>
        <v>Samuel</v>
      </c>
      <c r="C72" s="417" t="str">
        <f t="array" ref="C72">IFNA(XLOOKUP(A72,'New Signups'!C:C,'New Signups'!E:E),"-")</f>
        <v/>
      </c>
      <c r="D72" s="525">
        <v>1068.0</v>
      </c>
      <c r="E72" s="418">
        <v>1.0</v>
      </c>
      <c r="F72" s="499">
        <v>1.0</v>
      </c>
      <c r="G72" s="482">
        <v>45511.0</v>
      </c>
      <c r="H72" s="330" t="s">
        <v>4744</v>
      </c>
      <c r="I72" s="340" t="s">
        <v>4745</v>
      </c>
      <c r="J72" s="341" t="s">
        <v>4516</v>
      </c>
      <c r="K72" s="341"/>
      <c r="L72" s="341"/>
      <c r="M72" s="481">
        <v>45512.0</v>
      </c>
      <c r="N72" s="341" t="s">
        <v>4647</v>
      </c>
      <c r="O72" s="341" t="s">
        <v>4746</v>
      </c>
      <c r="P72" s="341" t="s">
        <v>4516</v>
      </c>
      <c r="Q72" s="341" t="s">
        <v>4516</v>
      </c>
      <c r="R72" s="341" t="s">
        <v>4516</v>
      </c>
      <c r="S72" s="341"/>
      <c r="T72" s="330"/>
      <c r="U72" s="443">
        <v>46009.0</v>
      </c>
      <c r="V72" s="427" t="s">
        <v>3578</v>
      </c>
      <c r="W72" s="427"/>
      <c r="X72" s="427" t="s">
        <v>4747</v>
      </c>
      <c r="Y72" s="427" t="s">
        <v>4516</v>
      </c>
      <c r="Z72" s="427" t="s">
        <v>4516</v>
      </c>
      <c r="AA72" s="343"/>
      <c r="AB72" s="343"/>
      <c r="AC72" s="443">
        <v>46105.0</v>
      </c>
      <c r="AD72" s="427" t="s">
        <v>4466</v>
      </c>
      <c r="AE72" s="427" t="s">
        <v>256</v>
      </c>
      <c r="AF72" s="333"/>
      <c r="AG72" s="333"/>
      <c r="AH72" s="427" t="s">
        <v>4748</v>
      </c>
      <c r="AI72" s="333"/>
      <c r="AJ72" s="427" t="s">
        <v>4516</v>
      </c>
      <c r="AK72" s="427" t="s">
        <v>4516</v>
      </c>
      <c r="AL72" s="343"/>
      <c r="AM72" s="343"/>
      <c r="AN72" s="343"/>
      <c r="AO72" s="343"/>
      <c r="AP72" s="343"/>
      <c r="AQ72" s="343"/>
      <c r="AR72" s="343"/>
      <c r="AS72" s="343"/>
      <c r="AT72" s="343"/>
      <c r="AU72" s="343"/>
      <c r="AV72" s="343"/>
      <c r="AW72" s="343"/>
      <c r="AX72" s="344"/>
      <c r="AY72" s="344"/>
      <c r="AZ72" s="344"/>
      <c r="BA72" s="344"/>
      <c r="BB72" s="345"/>
      <c r="BC72" s="345"/>
      <c r="BD72" s="345"/>
      <c r="BE72" s="345"/>
      <c r="BF72" s="345"/>
    </row>
    <row r="73" ht="14.25" customHeight="1">
      <c r="A73" s="522">
        <v>1199.0</v>
      </c>
      <c r="B73" s="417" t="str">
        <f t="array" ref="B73">IFNA(XLOOKUP(A73,'New Signups'!C:C,'New Signups'!D:D),"-")</f>
        <v>Valentina</v>
      </c>
      <c r="C73" s="417" t="str">
        <f t="array" ref="C73">IFNA(XLOOKUP(A73,'New Signups'!C:C,'New Signups'!E:E),"-")</f>
        <v>johnson</v>
      </c>
      <c r="D73" s="525">
        <v>1067.0</v>
      </c>
      <c r="E73" s="418">
        <v>1.0</v>
      </c>
      <c r="F73" s="499">
        <v>1.0</v>
      </c>
      <c r="G73" s="482">
        <v>45499.0</v>
      </c>
      <c r="H73" s="330" t="s">
        <v>4749</v>
      </c>
      <c r="I73" s="340" t="s">
        <v>4745</v>
      </c>
      <c r="J73" s="341" t="s">
        <v>4516</v>
      </c>
      <c r="K73" s="341"/>
      <c r="L73" s="341"/>
      <c r="M73" s="481">
        <v>45520.0</v>
      </c>
      <c r="N73" s="341" t="s">
        <v>4750</v>
      </c>
      <c r="O73" s="341" t="s">
        <v>4751</v>
      </c>
      <c r="P73" s="341" t="s">
        <v>4516</v>
      </c>
      <c r="Q73" s="341" t="s">
        <v>4516</v>
      </c>
      <c r="R73" s="341" t="s">
        <v>4516</v>
      </c>
      <c r="S73" s="341"/>
      <c r="T73" s="330"/>
      <c r="U73" s="443">
        <v>46052.0</v>
      </c>
      <c r="V73" s="427" t="s">
        <v>3578</v>
      </c>
      <c r="W73" s="427" t="s">
        <v>4465</v>
      </c>
      <c r="X73" s="427" t="s">
        <v>4752</v>
      </c>
      <c r="Y73" s="427" t="s">
        <v>4516</v>
      </c>
      <c r="Z73" s="427" t="s">
        <v>4516</v>
      </c>
      <c r="AA73" s="343"/>
      <c r="AB73" s="343"/>
      <c r="AC73" s="443">
        <v>46094.0</v>
      </c>
      <c r="AD73" s="427" t="s">
        <v>3958</v>
      </c>
      <c r="AE73" s="333"/>
      <c r="AF73" s="427" t="s">
        <v>3308</v>
      </c>
      <c r="AG73" s="333"/>
      <c r="AH73" s="427" t="s">
        <v>4753</v>
      </c>
      <c r="AI73" s="427" t="s">
        <v>4516</v>
      </c>
      <c r="AJ73" s="427" t="s">
        <v>4516</v>
      </c>
      <c r="AK73" s="427" t="s">
        <v>4516</v>
      </c>
      <c r="AL73" s="343"/>
      <c r="AM73" s="343"/>
      <c r="AN73" s="343"/>
      <c r="AO73" s="343"/>
      <c r="AP73" s="343"/>
      <c r="AQ73" s="343"/>
      <c r="AR73" s="343"/>
      <c r="AS73" s="343"/>
      <c r="AT73" s="343"/>
      <c r="AU73" s="343"/>
      <c r="AV73" s="343"/>
      <c r="AW73" s="343"/>
      <c r="AX73" s="344"/>
      <c r="AY73" s="344"/>
      <c r="AZ73" s="344"/>
      <c r="BA73" s="344"/>
      <c r="BB73" s="345"/>
      <c r="BC73" s="345"/>
      <c r="BD73" s="345"/>
      <c r="BE73" s="345"/>
      <c r="BF73" s="345"/>
    </row>
    <row r="74" ht="14.25" customHeight="1">
      <c r="A74" s="522">
        <v>1207.0</v>
      </c>
      <c r="B74" s="417" t="str">
        <f t="array" ref="B74">IFNA(XLOOKUP(A74,'New Signups'!C:C,'New Signups'!D:D),"-")</f>
        <v>Shiloh</v>
      </c>
      <c r="C74" s="417" t="str">
        <f t="array" ref="C74">IFNA(XLOOKUP(A74,'New Signups'!C:C,'New Signups'!E:E),"-")</f>
        <v>Watts</v>
      </c>
      <c r="D74" s="525">
        <v>1063.0</v>
      </c>
      <c r="E74" s="418">
        <v>1.0</v>
      </c>
      <c r="F74" s="499">
        <v>1.0</v>
      </c>
      <c r="G74" s="482">
        <v>45494.0</v>
      </c>
      <c r="H74" s="330" t="s">
        <v>4597</v>
      </c>
      <c r="I74" s="340" t="s">
        <v>4657</v>
      </c>
      <c r="J74" s="341" t="s">
        <v>4516</v>
      </c>
      <c r="K74" s="341"/>
      <c r="L74" s="341"/>
      <c r="M74" s="542">
        <v>45672.0</v>
      </c>
      <c r="N74" s="538" t="s">
        <v>4754</v>
      </c>
      <c r="O74" s="538" t="s">
        <v>4755</v>
      </c>
      <c r="P74" s="538" t="s">
        <v>4516</v>
      </c>
      <c r="Q74" s="538" t="s">
        <v>4516</v>
      </c>
      <c r="R74" s="538" t="s">
        <v>4516</v>
      </c>
      <c r="S74" s="341"/>
      <c r="T74" s="330"/>
      <c r="U74" s="333"/>
      <c r="V74" s="334"/>
      <c r="W74" s="334"/>
      <c r="X74" s="334"/>
      <c r="Y74" s="334"/>
      <c r="Z74" s="334"/>
      <c r="AA74" s="343"/>
      <c r="AB74" s="343"/>
      <c r="AC74" s="333"/>
      <c r="AD74" s="333"/>
      <c r="AE74" s="333"/>
      <c r="AF74" s="333"/>
      <c r="AG74" s="333"/>
      <c r="AH74" s="333"/>
      <c r="AI74" s="333"/>
      <c r="AJ74" s="333"/>
      <c r="AK74" s="333"/>
      <c r="AL74" s="343"/>
      <c r="AM74" s="343"/>
      <c r="AN74" s="343"/>
      <c r="AO74" s="343"/>
      <c r="AP74" s="343"/>
      <c r="AQ74" s="343"/>
      <c r="AR74" s="343"/>
      <c r="AS74" s="343"/>
      <c r="AT74" s="343"/>
      <c r="AU74" s="343"/>
      <c r="AV74" s="343"/>
      <c r="AW74" s="343"/>
      <c r="AX74" s="344"/>
      <c r="AY74" s="344"/>
      <c r="AZ74" s="344"/>
      <c r="BA74" s="344"/>
      <c r="BB74" s="345"/>
      <c r="BC74" s="345"/>
      <c r="BD74" s="345"/>
      <c r="BE74" s="345"/>
      <c r="BF74" s="345"/>
    </row>
    <row r="75" ht="14.25" customHeight="1">
      <c r="A75" s="522">
        <v>1208.0</v>
      </c>
      <c r="B75" s="417" t="str">
        <f t="array" ref="B75">IFNA(XLOOKUP(A75,'New Signups'!C:C,'New Signups'!D:D),"-")</f>
        <v>Isaiah </v>
      </c>
      <c r="C75" s="417" t="str">
        <f t="array" ref="C75">IFNA(XLOOKUP(A75,'New Signups'!C:C,'New Signups'!E:E),"-")</f>
        <v>Watts</v>
      </c>
      <c r="D75" s="525">
        <v>1064.0</v>
      </c>
      <c r="E75" s="418">
        <v>1.0</v>
      </c>
      <c r="F75" s="499">
        <v>1.0</v>
      </c>
      <c r="G75" s="482">
        <v>45494.0</v>
      </c>
      <c r="H75" s="330" t="s">
        <v>4749</v>
      </c>
      <c r="I75" s="340" t="s">
        <v>4756</v>
      </c>
      <c r="J75" s="341" t="s">
        <v>4516</v>
      </c>
      <c r="K75" s="341"/>
      <c r="L75" s="341"/>
      <c r="M75" s="542">
        <v>45672.0</v>
      </c>
      <c r="N75" s="538" t="s">
        <v>4754</v>
      </c>
      <c r="O75" s="538" t="s">
        <v>4757</v>
      </c>
      <c r="P75" s="538" t="s">
        <v>4516</v>
      </c>
      <c r="Q75" s="538" t="s">
        <v>4516</v>
      </c>
      <c r="R75" s="538" t="s">
        <v>4516</v>
      </c>
      <c r="S75" s="341"/>
      <c r="T75" s="330"/>
      <c r="U75" s="333"/>
      <c r="V75" s="334"/>
      <c r="W75" s="334"/>
      <c r="X75" s="334"/>
      <c r="Y75" s="334"/>
      <c r="Z75" s="334"/>
      <c r="AA75" s="343"/>
      <c r="AB75" s="343"/>
      <c r="AC75" s="333"/>
      <c r="AD75" s="333"/>
      <c r="AE75" s="333"/>
      <c r="AF75" s="333"/>
      <c r="AG75" s="333"/>
      <c r="AH75" s="333"/>
      <c r="AI75" s="333"/>
      <c r="AJ75" s="333"/>
      <c r="AK75" s="333"/>
      <c r="AL75" s="343"/>
      <c r="AM75" s="343"/>
      <c r="AN75" s="343"/>
      <c r="AO75" s="343"/>
      <c r="AP75" s="343"/>
      <c r="AQ75" s="343"/>
      <c r="AR75" s="343"/>
      <c r="AS75" s="343"/>
      <c r="AT75" s="343"/>
      <c r="AU75" s="343"/>
      <c r="AV75" s="343"/>
      <c r="AW75" s="343"/>
      <c r="AX75" s="344"/>
      <c r="AY75" s="344"/>
      <c r="AZ75" s="344"/>
      <c r="BA75" s="344"/>
      <c r="BB75" s="345"/>
      <c r="BC75" s="345"/>
      <c r="BD75" s="345"/>
      <c r="BE75" s="345"/>
      <c r="BF75" s="345"/>
    </row>
    <row r="76" ht="14.25" customHeight="1">
      <c r="A76" s="522">
        <v>1210.0</v>
      </c>
      <c r="B76" s="439" t="str">
        <f t="array" ref="B76">IFNA(XLOOKUP(A76,'New Signups'!C:C,'New Signups'!D:D),"-")</f>
        <v>Ciana</v>
      </c>
      <c r="C76" s="417" t="str">
        <f t="array" ref="C76">IFNA(XLOOKUP(A76,'New Signups'!C:C,'New Signups'!E:E),"-")</f>
        <v>White </v>
      </c>
      <c r="D76" s="525">
        <v>1065.0</v>
      </c>
      <c r="E76" s="418">
        <v>1.0</v>
      </c>
      <c r="F76" s="499">
        <v>1.0</v>
      </c>
      <c r="G76" s="482">
        <v>45496.0</v>
      </c>
      <c r="H76" s="330" t="s">
        <v>4749</v>
      </c>
      <c r="I76" s="340" t="s">
        <v>4745</v>
      </c>
      <c r="J76" s="341" t="s">
        <v>4516</v>
      </c>
      <c r="K76" s="341"/>
      <c r="L76" s="341"/>
      <c r="M76" s="481">
        <v>45502.0</v>
      </c>
      <c r="N76" s="341" t="s">
        <v>4647</v>
      </c>
      <c r="O76" s="341" t="s">
        <v>4698</v>
      </c>
      <c r="P76" s="341" t="s">
        <v>4516</v>
      </c>
      <c r="Q76" s="341" t="s">
        <v>4516</v>
      </c>
      <c r="R76" s="341" t="s">
        <v>4516</v>
      </c>
      <c r="S76" s="341"/>
      <c r="T76" s="330"/>
      <c r="U76" s="443">
        <v>45959.0</v>
      </c>
      <c r="V76" s="427" t="s">
        <v>4471</v>
      </c>
      <c r="W76" s="427"/>
      <c r="X76" s="427" t="s">
        <v>4758</v>
      </c>
      <c r="Y76" s="427" t="s">
        <v>4516</v>
      </c>
      <c r="Z76" s="427" t="s">
        <v>4516</v>
      </c>
      <c r="AA76" s="343"/>
      <c r="AB76" s="343"/>
      <c r="AC76" s="333"/>
      <c r="AD76" s="333"/>
      <c r="AE76" s="333"/>
      <c r="AF76" s="333"/>
      <c r="AG76" s="333"/>
      <c r="AH76" s="333"/>
      <c r="AI76" s="333"/>
      <c r="AJ76" s="333"/>
      <c r="AK76" s="333"/>
      <c r="AL76" s="343"/>
      <c r="AM76" s="343"/>
      <c r="AN76" s="343"/>
      <c r="AO76" s="343"/>
      <c r="AP76" s="343"/>
      <c r="AQ76" s="343"/>
      <c r="AR76" s="343"/>
      <c r="AS76" s="343"/>
      <c r="AT76" s="343"/>
      <c r="AU76" s="343"/>
      <c r="AV76" s="343"/>
      <c r="AW76" s="343"/>
      <c r="AX76" s="344"/>
      <c r="AY76" s="344"/>
      <c r="AZ76" s="344"/>
      <c r="BA76" s="344"/>
      <c r="BB76" s="345"/>
      <c r="BC76" s="345"/>
      <c r="BD76" s="345"/>
      <c r="BE76" s="345"/>
      <c r="BF76" s="345"/>
    </row>
    <row r="77" ht="14.25" customHeight="1">
      <c r="A77" s="522">
        <v>1253.0</v>
      </c>
      <c r="B77" s="543" t="s">
        <v>1054</v>
      </c>
      <c r="C77" s="417" t="str">
        <f t="array" ref="C77">IFNA(XLOOKUP(A77,'New Signups'!C:C,'New Signups'!E:E),"-")</f>
        <v>Wagner</v>
      </c>
      <c r="D77" s="525">
        <v>1072.0</v>
      </c>
      <c r="E77" s="418">
        <v>1.0</v>
      </c>
      <c r="F77" s="499">
        <v>1.0</v>
      </c>
      <c r="G77" s="482">
        <v>45535.0</v>
      </c>
      <c r="H77" s="330" t="s">
        <v>4749</v>
      </c>
      <c r="I77" s="340" t="s">
        <v>4759</v>
      </c>
      <c r="J77" s="341" t="s">
        <v>4516</v>
      </c>
      <c r="K77" s="341"/>
      <c r="L77" s="341"/>
      <c r="M77" s="481">
        <v>45633.0</v>
      </c>
      <c r="N77" s="341" t="s">
        <v>4760</v>
      </c>
      <c r="O77" s="341" t="s">
        <v>4761</v>
      </c>
      <c r="P77" s="341" t="s">
        <v>4516</v>
      </c>
      <c r="Q77" s="341" t="s">
        <v>4516</v>
      </c>
      <c r="R77" s="341" t="s">
        <v>4516</v>
      </c>
      <c r="S77" s="341"/>
      <c r="T77" s="330"/>
      <c r="U77" s="333"/>
      <c r="V77" s="334"/>
      <c r="W77" s="334"/>
      <c r="X77" s="334" t="s">
        <v>4519</v>
      </c>
      <c r="Y77" s="334" t="s">
        <v>4519</v>
      </c>
      <c r="Z77" s="334" t="s">
        <v>4519</v>
      </c>
      <c r="AA77" s="343"/>
      <c r="AB77" s="343"/>
      <c r="AC77" s="333"/>
      <c r="AD77" s="333"/>
      <c r="AE77" s="333"/>
      <c r="AF77" s="333"/>
      <c r="AG77" s="333"/>
      <c r="AH77" s="333"/>
      <c r="AI77" s="333"/>
      <c r="AJ77" s="333"/>
      <c r="AK77" s="333"/>
      <c r="AL77" s="343"/>
      <c r="AM77" s="343"/>
      <c r="AN77" s="343"/>
      <c r="AO77" s="343"/>
      <c r="AP77" s="343"/>
      <c r="AQ77" s="343"/>
      <c r="AR77" s="343"/>
      <c r="AS77" s="343"/>
      <c r="AT77" s="343"/>
      <c r="AU77" s="343"/>
      <c r="AV77" s="343"/>
      <c r="AW77" s="343"/>
      <c r="AX77" s="344"/>
      <c r="AY77" s="344"/>
      <c r="AZ77" s="344"/>
      <c r="BA77" s="344"/>
      <c r="BB77" s="345"/>
      <c r="BC77" s="345"/>
      <c r="BD77" s="345"/>
      <c r="BE77" s="345"/>
      <c r="BF77" s="345"/>
    </row>
    <row r="78" ht="14.25" customHeight="1">
      <c r="A78" s="522">
        <v>1264.0</v>
      </c>
      <c r="B78" s="543" t="s">
        <v>1210</v>
      </c>
      <c r="C78" s="417" t="str">
        <f t="array" ref="C78">IFNA(XLOOKUP(A78,'New Signups'!C:C,'New Signups'!E:E),"-")</f>
        <v>Wagner</v>
      </c>
      <c r="D78" s="525">
        <v>1073.0</v>
      </c>
      <c r="E78" s="418">
        <v>1.0</v>
      </c>
      <c r="F78" s="499">
        <v>1.0</v>
      </c>
      <c r="G78" s="482">
        <v>45535.0</v>
      </c>
      <c r="H78" s="330" t="s">
        <v>4749</v>
      </c>
      <c r="I78" s="340" t="s">
        <v>4762</v>
      </c>
      <c r="J78" s="341" t="s">
        <v>4516</v>
      </c>
      <c r="K78" s="341"/>
      <c r="L78" s="341"/>
      <c r="M78" s="481">
        <v>45633.0</v>
      </c>
      <c r="N78" s="341" t="s">
        <v>4760</v>
      </c>
      <c r="O78" s="341" t="s">
        <v>4763</v>
      </c>
      <c r="P78" s="341" t="s">
        <v>4516</v>
      </c>
      <c r="Q78" s="341" t="s">
        <v>4516</v>
      </c>
      <c r="R78" s="341" t="s">
        <v>4516</v>
      </c>
      <c r="S78" s="341"/>
      <c r="T78" s="330"/>
      <c r="U78" s="333"/>
      <c r="V78" s="334"/>
      <c r="W78" s="334"/>
      <c r="X78" s="334" t="s">
        <v>4519</v>
      </c>
      <c r="Y78" s="334" t="s">
        <v>4519</v>
      </c>
      <c r="Z78" s="334" t="s">
        <v>4519</v>
      </c>
      <c r="AA78" s="343"/>
      <c r="AB78" s="343"/>
      <c r="AC78" s="333"/>
      <c r="AD78" s="333"/>
      <c r="AE78" s="333"/>
      <c r="AF78" s="333"/>
      <c r="AG78" s="333"/>
      <c r="AH78" s="333"/>
      <c r="AI78" s="333"/>
      <c r="AJ78" s="333"/>
      <c r="AK78" s="333"/>
      <c r="AL78" s="343"/>
      <c r="AM78" s="343"/>
      <c r="AN78" s="343"/>
      <c r="AO78" s="343"/>
      <c r="AP78" s="343"/>
      <c r="AQ78" s="343"/>
      <c r="AR78" s="343"/>
      <c r="AS78" s="343"/>
      <c r="AT78" s="343"/>
      <c r="AU78" s="343"/>
      <c r="AV78" s="343"/>
      <c r="AW78" s="343"/>
      <c r="AX78" s="344"/>
      <c r="AY78" s="344"/>
      <c r="AZ78" s="344"/>
      <c r="BA78" s="344"/>
      <c r="BB78" s="345"/>
      <c r="BC78" s="345"/>
      <c r="BD78" s="345"/>
      <c r="BE78" s="345"/>
      <c r="BF78" s="345"/>
    </row>
    <row r="79" ht="14.25" customHeight="1">
      <c r="A79" s="522">
        <v>1356.0</v>
      </c>
      <c r="B79" s="543" t="s">
        <v>99</v>
      </c>
      <c r="C79" s="417" t="str">
        <f t="array" ref="C79">IFNA(XLOOKUP(A79,'New Signups'!C:C,'New Signups'!E:E),"-")</f>
        <v>Rackley</v>
      </c>
      <c r="D79" s="525">
        <v>1070.0</v>
      </c>
      <c r="E79" s="418">
        <v>1.0</v>
      </c>
      <c r="F79" s="537"/>
      <c r="G79" s="482">
        <v>45531.0</v>
      </c>
      <c r="H79" s="330" t="s">
        <v>4749</v>
      </c>
      <c r="I79" s="340" t="s">
        <v>4745</v>
      </c>
      <c r="J79" s="341" t="s">
        <v>4516</v>
      </c>
      <c r="K79" s="341"/>
      <c r="L79" s="341"/>
      <c r="M79" s="481">
        <v>45551.0</v>
      </c>
      <c r="N79" s="341" t="s">
        <v>4764</v>
      </c>
      <c r="O79" s="544" t="s">
        <v>4765</v>
      </c>
      <c r="P79" s="341" t="s">
        <v>4516</v>
      </c>
      <c r="Q79" s="538" t="s">
        <v>4516</v>
      </c>
      <c r="R79" s="341" t="s">
        <v>4516</v>
      </c>
      <c r="S79" s="341"/>
      <c r="T79" s="330"/>
      <c r="U79" s="333"/>
      <c r="V79" s="334"/>
      <c r="W79" s="334"/>
      <c r="X79" s="334"/>
      <c r="Y79" s="334"/>
      <c r="Z79" s="334"/>
      <c r="AA79" s="343"/>
      <c r="AB79" s="343"/>
      <c r="AC79" s="333"/>
      <c r="AD79" s="333"/>
      <c r="AE79" s="333"/>
      <c r="AF79" s="333"/>
      <c r="AG79" s="333"/>
      <c r="AI79" s="333"/>
      <c r="AJ79" s="333"/>
      <c r="AK79" s="333"/>
      <c r="AL79" s="343"/>
      <c r="AM79" s="343"/>
      <c r="AN79" s="343"/>
      <c r="AO79" s="343"/>
      <c r="AP79" s="343"/>
      <c r="AQ79" s="343"/>
      <c r="AR79" s="343"/>
      <c r="AS79" s="343"/>
      <c r="AT79" s="343"/>
      <c r="AU79" s="343"/>
      <c r="AV79" s="343"/>
      <c r="AW79" s="343"/>
      <c r="AX79" s="344"/>
      <c r="AY79" s="344"/>
      <c r="AZ79" s="344"/>
      <c r="BA79" s="344"/>
      <c r="BB79" s="345"/>
      <c r="BC79" s="345"/>
      <c r="BD79" s="345"/>
      <c r="BE79" s="345"/>
      <c r="BF79" s="345"/>
    </row>
    <row r="80" ht="14.25" customHeight="1">
      <c r="A80" s="522">
        <v>1377.0</v>
      </c>
      <c r="B80" s="543" t="s">
        <v>4766</v>
      </c>
      <c r="C80" s="417" t="str">
        <f t="array" ref="C80">IFNA(XLOOKUP(A80,'New Signups'!C:C,'New Signups'!E:E),"-")</f>
        <v>Haimes</v>
      </c>
      <c r="D80" s="525">
        <v>1069.0</v>
      </c>
      <c r="E80" s="418">
        <v>1.0</v>
      </c>
      <c r="F80" s="499">
        <v>1.0</v>
      </c>
      <c r="G80" s="482">
        <v>45531.0</v>
      </c>
      <c r="H80" s="330" t="s">
        <v>4749</v>
      </c>
      <c r="I80" s="340" t="s">
        <v>4767</v>
      </c>
      <c r="J80" s="341" t="s">
        <v>4516</v>
      </c>
      <c r="K80" s="341"/>
      <c r="L80" s="341"/>
      <c r="M80" s="481">
        <v>45543.0</v>
      </c>
      <c r="N80" s="341" t="s">
        <v>4750</v>
      </c>
      <c r="O80" s="341" t="s">
        <v>4768</v>
      </c>
      <c r="P80" s="341" t="s">
        <v>4516</v>
      </c>
      <c r="Q80" s="538" t="s">
        <v>4516</v>
      </c>
      <c r="R80" s="341" t="s">
        <v>4516</v>
      </c>
      <c r="S80" s="341"/>
      <c r="T80" s="330"/>
      <c r="U80" s="443">
        <v>46054.0</v>
      </c>
      <c r="V80" s="427" t="s">
        <v>4480</v>
      </c>
      <c r="W80" s="427"/>
      <c r="X80" s="427" t="s">
        <v>4769</v>
      </c>
      <c r="Y80" s="427" t="s">
        <v>4516</v>
      </c>
      <c r="Z80" s="427" t="s">
        <v>4516</v>
      </c>
      <c r="AA80" s="343"/>
      <c r="AB80" s="343"/>
      <c r="AC80" s="443">
        <v>46061.0</v>
      </c>
      <c r="AD80" s="427" t="s">
        <v>3958</v>
      </c>
      <c r="AE80" s="427" t="s">
        <v>4478</v>
      </c>
      <c r="AF80" s="427" t="s">
        <v>4478</v>
      </c>
      <c r="AG80" s="427" t="s">
        <v>2637</v>
      </c>
      <c r="AH80" s="427" t="s">
        <v>4770</v>
      </c>
      <c r="AI80" s="333"/>
      <c r="AJ80" s="427" t="s">
        <v>4516</v>
      </c>
      <c r="AK80" s="333"/>
      <c r="AL80" s="343"/>
      <c r="AM80" s="343"/>
      <c r="AN80" s="343"/>
      <c r="AO80" s="343"/>
      <c r="AP80" s="343"/>
      <c r="AQ80" s="343"/>
      <c r="AR80" s="343"/>
      <c r="AS80" s="343"/>
      <c r="AT80" s="343"/>
      <c r="AU80" s="343"/>
      <c r="AV80" s="343"/>
      <c r="AW80" s="343"/>
      <c r="AX80" s="344"/>
      <c r="AY80" s="344"/>
      <c r="AZ80" s="344"/>
      <c r="BA80" s="344"/>
      <c r="BB80" s="345"/>
      <c r="BC80" s="345"/>
      <c r="BD80" s="345"/>
      <c r="BE80" s="345"/>
      <c r="BF80" s="345"/>
    </row>
    <row r="81" ht="14.25" customHeight="1">
      <c r="A81" s="522">
        <v>1386.0</v>
      </c>
      <c r="B81" s="543" t="s">
        <v>373</v>
      </c>
      <c r="C81" s="417" t="str">
        <f t="array" ref="C81">IFNA(XLOOKUP(A81,'New Signups'!C:C,'New Signups'!E:E),"-")</f>
        <v>Blasucci</v>
      </c>
      <c r="D81" s="525">
        <v>1078.0</v>
      </c>
      <c r="E81" s="418">
        <v>1.0</v>
      </c>
      <c r="F81" s="499">
        <v>1.0</v>
      </c>
      <c r="G81" s="482">
        <v>45549.0</v>
      </c>
      <c r="H81" s="330" t="s">
        <v>4520</v>
      </c>
      <c r="I81" s="340" t="s">
        <v>4532</v>
      </c>
      <c r="J81" s="341" t="s">
        <v>4516</v>
      </c>
      <c r="K81" s="341"/>
      <c r="L81" s="341"/>
      <c r="M81" s="481">
        <v>45563.0</v>
      </c>
      <c r="N81" s="341" t="s">
        <v>4760</v>
      </c>
      <c r="O81" s="341" t="s">
        <v>4771</v>
      </c>
      <c r="P81" s="341" t="s">
        <v>4516</v>
      </c>
      <c r="Q81" s="341" t="s">
        <v>4516</v>
      </c>
      <c r="R81" s="341" t="s">
        <v>4516</v>
      </c>
      <c r="S81" s="341"/>
      <c r="T81" s="330"/>
      <c r="U81" s="333"/>
      <c r="V81" s="334"/>
      <c r="W81" s="334"/>
      <c r="X81" s="334" t="s">
        <v>4519</v>
      </c>
      <c r="Y81" s="334" t="s">
        <v>4519</v>
      </c>
      <c r="Z81" s="334" t="s">
        <v>4519</v>
      </c>
      <c r="AA81" s="343"/>
      <c r="AB81" s="343"/>
      <c r="AC81" s="333"/>
      <c r="AD81" s="333"/>
      <c r="AE81" s="333"/>
      <c r="AF81" s="333"/>
      <c r="AG81" s="333"/>
      <c r="AH81" s="333"/>
      <c r="AI81" s="333"/>
      <c r="AJ81" s="333"/>
      <c r="AK81" s="333"/>
      <c r="AL81" s="343"/>
      <c r="AM81" s="343"/>
      <c r="AN81" s="343"/>
      <c r="AO81" s="343"/>
      <c r="AP81" s="343"/>
      <c r="AQ81" s="343"/>
      <c r="AR81" s="343"/>
      <c r="AS81" s="343"/>
      <c r="AT81" s="343"/>
      <c r="AU81" s="343"/>
      <c r="AV81" s="343"/>
      <c r="AW81" s="343"/>
      <c r="AX81" s="344"/>
      <c r="AY81" s="344"/>
      <c r="AZ81" s="344"/>
      <c r="BA81" s="344"/>
      <c r="BB81" s="345"/>
      <c r="BC81" s="345"/>
      <c r="BD81" s="345"/>
      <c r="BE81" s="345"/>
      <c r="BF81" s="345"/>
    </row>
    <row r="82" ht="14.25" customHeight="1">
      <c r="A82" s="522">
        <v>1393.0</v>
      </c>
      <c r="B82" s="543" t="s">
        <v>1220</v>
      </c>
      <c r="C82" s="417" t="str">
        <f t="array" ref="C82">IFNA(XLOOKUP(A82,'New Signups'!C:C,'New Signups'!E:E),"-")</f>
        <v>Waters</v>
      </c>
      <c r="D82" s="525">
        <v>1071.0</v>
      </c>
      <c r="E82" s="418">
        <v>1.0</v>
      </c>
      <c r="F82" s="499">
        <v>1.0</v>
      </c>
      <c r="G82" s="482">
        <v>45533.0</v>
      </c>
      <c r="H82" s="330" t="s">
        <v>4520</v>
      </c>
      <c r="I82" s="340" t="s">
        <v>4538</v>
      </c>
      <c r="J82" s="341" t="s">
        <v>4516</v>
      </c>
      <c r="K82" s="341"/>
      <c r="L82" s="341"/>
      <c r="M82" s="481">
        <v>45538.0</v>
      </c>
      <c r="N82" s="341" t="s">
        <v>4750</v>
      </c>
      <c r="O82" s="341" t="s">
        <v>4772</v>
      </c>
      <c r="P82" s="341" t="s">
        <v>4516</v>
      </c>
      <c r="Q82" s="341" t="s">
        <v>4516</v>
      </c>
      <c r="R82" s="341" t="s">
        <v>4516</v>
      </c>
      <c r="S82" s="341"/>
      <c r="T82" s="330"/>
      <c r="U82" s="333"/>
      <c r="V82" s="334"/>
      <c r="W82" s="334"/>
      <c r="X82" s="334" t="s">
        <v>4519</v>
      </c>
      <c r="Y82" s="334" t="s">
        <v>4519</v>
      </c>
      <c r="Z82" s="334" t="s">
        <v>4519</v>
      </c>
      <c r="AA82" s="343"/>
      <c r="AB82" s="343"/>
      <c r="AC82" s="333"/>
      <c r="AD82" s="333"/>
      <c r="AE82" s="333"/>
      <c r="AF82" s="333"/>
      <c r="AG82" s="333"/>
      <c r="AH82" s="333"/>
      <c r="AI82" s="333"/>
      <c r="AJ82" s="333"/>
      <c r="AK82" s="333"/>
      <c r="AL82" s="343"/>
      <c r="AM82" s="343"/>
      <c r="AN82" s="343"/>
      <c r="AO82" s="343"/>
      <c r="AP82" s="343"/>
      <c r="AQ82" s="343"/>
      <c r="AR82" s="343"/>
      <c r="AS82" s="343"/>
      <c r="AT82" s="343"/>
      <c r="AU82" s="343"/>
      <c r="AV82" s="343"/>
      <c r="AW82" s="343"/>
      <c r="AX82" s="344"/>
      <c r="AY82" s="344"/>
      <c r="AZ82" s="344"/>
      <c r="BA82" s="344"/>
      <c r="BB82" s="345"/>
      <c r="BC82" s="345"/>
      <c r="BD82" s="345"/>
      <c r="BE82" s="345"/>
      <c r="BF82" s="345"/>
    </row>
    <row r="83" ht="14.25" customHeight="1">
      <c r="A83" s="522">
        <v>1434.0</v>
      </c>
      <c r="B83" s="543" t="s">
        <v>1213</v>
      </c>
      <c r="C83" s="417" t="str">
        <f t="array" ref="C83">IFNA(XLOOKUP(A83,'New Signups'!C:C,'New Signups'!E:E),"-")</f>
        <v>Jones</v>
      </c>
      <c r="D83" s="525">
        <v>1075.0</v>
      </c>
      <c r="E83" s="418">
        <v>1.0</v>
      </c>
      <c r="F83" s="499">
        <v>1.0</v>
      </c>
      <c r="G83" s="482">
        <v>45547.0</v>
      </c>
      <c r="H83" s="330" t="s">
        <v>4471</v>
      </c>
      <c r="I83" s="340" t="s">
        <v>4773</v>
      </c>
      <c r="J83" s="341" t="s">
        <v>4516</v>
      </c>
      <c r="K83" s="341"/>
      <c r="L83" s="341"/>
      <c r="M83" s="481">
        <v>45558.0</v>
      </c>
      <c r="N83" s="341" t="s">
        <v>4774</v>
      </c>
      <c r="O83" s="341" t="s">
        <v>4775</v>
      </c>
      <c r="P83" s="341" t="s">
        <v>4516</v>
      </c>
      <c r="Q83" s="341" t="s">
        <v>4516</v>
      </c>
      <c r="R83" s="341" t="s">
        <v>4516</v>
      </c>
      <c r="S83" s="341"/>
      <c r="T83" s="330"/>
      <c r="U83" s="333"/>
      <c r="V83" s="334"/>
      <c r="W83" s="334"/>
      <c r="X83" s="334" t="s">
        <v>4519</v>
      </c>
      <c r="Y83" s="334" t="s">
        <v>4519</v>
      </c>
      <c r="Z83" s="334" t="s">
        <v>4519</v>
      </c>
      <c r="AA83" s="343"/>
      <c r="AB83" s="343"/>
      <c r="AC83" s="333"/>
      <c r="AD83" s="333"/>
      <c r="AE83" s="333"/>
      <c r="AF83" s="333"/>
      <c r="AG83" s="333"/>
      <c r="AH83" s="333"/>
      <c r="AI83" s="333"/>
      <c r="AJ83" s="333"/>
      <c r="AK83" s="333"/>
      <c r="AL83" s="343"/>
      <c r="AM83" s="343"/>
      <c r="AN83" s="343"/>
      <c r="AO83" s="343"/>
      <c r="AP83" s="343"/>
      <c r="AQ83" s="343"/>
      <c r="AR83" s="343"/>
      <c r="AS83" s="343"/>
      <c r="AT83" s="343"/>
      <c r="AU83" s="343"/>
      <c r="AV83" s="343"/>
      <c r="AW83" s="343"/>
      <c r="AX83" s="344"/>
      <c r="AY83" s="344"/>
      <c r="AZ83" s="344"/>
      <c r="BA83" s="344"/>
      <c r="BB83" s="345"/>
      <c r="BC83" s="345"/>
      <c r="BD83" s="345"/>
      <c r="BE83" s="345"/>
      <c r="BF83" s="345"/>
    </row>
    <row r="84" ht="14.25" customHeight="1">
      <c r="A84" s="522">
        <v>1440.0</v>
      </c>
      <c r="B84" s="543" t="s">
        <v>769</v>
      </c>
      <c r="C84" s="417" t="str">
        <f t="array" ref="C84">IFNA(XLOOKUP(A84,'New Signups'!C:C,'New Signups'!E:E),"-")</f>
        <v>Almodovar</v>
      </c>
      <c r="D84" s="525">
        <v>1079.0</v>
      </c>
      <c r="E84" s="418">
        <v>1.0</v>
      </c>
      <c r="F84" s="499">
        <v>1.0</v>
      </c>
      <c r="G84" s="482">
        <v>45549.0</v>
      </c>
      <c r="H84" s="330" t="s">
        <v>4466</v>
      </c>
      <c r="I84" s="483" t="s">
        <v>4776</v>
      </c>
      <c r="J84" s="341" t="s">
        <v>4516</v>
      </c>
      <c r="K84" s="341"/>
      <c r="L84" s="341"/>
      <c r="M84" s="481">
        <v>45563.0</v>
      </c>
      <c r="N84" s="341" t="s">
        <v>4760</v>
      </c>
      <c r="O84" s="341" t="s">
        <v>4777</v>
      </c>
      <c r="P84" s="341" t="s">
        <v>4516</v>
      </c>
      <c r="Q84" s="341" t="s">
        <v>4516</v>
      </c>
      <c r="R84" s="341" t="s">
        <v>4516</v>
      </c>
      <c r="S84" s="341"/>
      <c r="T84" s="330"/>
      <c r="U84" s="515">
        <v>46041.0</v>
      </c>
      <c r="V84" s="427" t="s">
        <v>3308</v>
      </c>
      <c r="W84" s="427"/>
      <c r="X84" s="427" t="s">
        <v>4778</v>
      </c>
      <c r="Y84" s="427" t="s">
        <v>4525</v>
      </c>
      <c r="Z84" s="427" t="s">
        <v>4525</v>
      </c>
      <c r="AA84" s="343"/>
      <c r="AB84" s="343"/>
      <c r="AC84" s="443">
        <v>46113.0</v>
      </c>
      <c r="AD84" s="427" t="s">
        <v>4471</v>
      </c>
      <c r="AE84" s="427" t="s">
        <v>4484</v>
      </c>
      <c r="AF84" s="333"/>
      <c r="AG84" s="333"/>
      <c r="AH84" s="427" t="s">
        <v>4779</v>
      </c>
      <c r="AI84" s="427" t="s">
        <v>58</v>
      </c>
      <c r="AJ84" s="427" t="s">
        <v>58</v>
      </c>
      <c r="AK84" s="333"/>
      <c r="AL84" s="343"/>
      <c r="AM84" s="343"/>
      <c r="AN84" s="343"/>
      <c r="AO84" s="343"/>
      <c r="AP84" s="343"/>
      <c r="AQ84" s="343"/>
      <c r="AR84" s="343"/>
      <c r="AS84" s="343"/>
      <c r="AT84" s="343"/>
      <c r="AU84" s="343"/>
      <c r="AV84" s="343"/>
      <c r="AW84" s="343"/>
      <c r="AX84" s="344"/>
      <c r="AY84" s="344"/>
      <c r="AZ84" s="344"/>
      <c r="BA84" s="344"/>
      <c r="BB84" s="345"/>
      <c r="BC84" s="345"/>
      <c r="BD84" s="345"/>
      <c r="BE84" s="345"/>
      <c r="BF84" s="345"/>
    </row>
    <row r="86" ht="14.25" customHeight="1">
      <c r="A86" s="522">
        <v>1442.0</v>
      </c>
      <c r="B86" s="543" t="s">
        <v>4780</v>
      </c>
      <c r="C86" s="417" t="str">
        <f t="array" ref="C86">IFNA(XLOOKUP(A86,'New Signups'!C:C,'New Signups'!E:E),"-")</f>
        <v>Almodovar</v>
      </c>
      <c r="D86" s="525">
        <v>1077.0</v>
      </c>
      <c r="E86" s="418">
        <v>1.0</v>
      </c>
      <c r="F86" s="499">
        <v>1.0</v>
      </c>
      <c r="G86" s="482">
        <v>45549.0</v>
      </c>
      <c r="H86" s="330" t="s">
        <v>4520</v>
      </c>
      <c r="I86" s="483" t="s">
        <v>4776</v>
      </c>
      <c r="J86" s="341" t="s">
        <v>4516</v>
      </c>
      <c r="K86" s="341"/>
      <c r="L86" s="341"/>
      <c r="M86" s="481">
        <v>45563.0</v>
      </c>
      <c r="N86" s="341" t="s">
        <v>4760</v>
      </c>
      <c r="O86" s="341" t="s">
        <v>4781</v>
      </c>
      <c r="P86" s="341" t="s">
        <v>4516</v>
      </c>
      <c r="Q86" s="341" t="s">
        <v>4516</v>
      </c>
      <c r="R86" s="341" t="s">
        <v>4516</v>
      </c>
      <c r="S86" s="341"/>
      <c r="T86" s="330"/>
      <c r="U86" s="443">
        <v>46009.0</v>
      </c>
      <c r="V86" s="427" t="s">
        <v>3308</v>
      </c>
      <c r="W86" s="427"/>
      <c r="X86" s="427" t="s">
        <v>4782</v>
      </c>
      <c r="Y86" s="427" t="s">
        <v>4525</v>
      </c>
      <c r="Z86" s="427" t="s">
        <v>4525</v>
      </c>
      <c r="AA86" s="343"/>
      <c r="AB86" s="343"/>
      <c r="AC86" s="443">
        <v>46041.0</v>
      </c>
      <c r="AD86" s="427"/>
      <c r="AE86" s="427"/>
      <c r="AF86" s="427"/>
      <c r="AG86" s="427"/>
      <c r="AH86" s="427" t="s">
        <v>4562</v>
      </c>
      <c r="AI86" s="427" t="s">
        <v>4516</v>
      </c>
      <c r="AJ86" s="427" t="s">
        <v>4516</v>
      </c>
      <c r="AK86" s="427" t="s">
        <v>4516</v>
      </c>
      <c r="AL86" s="343"/>
      <c r="AM86" s="343"/>
      <c r="AN86" s="343"/>
      <c r="AO86" s="343"/>
      <c r="AP86" s="343"/>
      <c r="AQ86" s="343"/>
      <c r="AR86" s="343"/>
      <c r="AS86" s="343"/>
      <c r="AT86" s="343"/>
      <c r="AU86" s="343"/>
      <c r="AV86" s="343"/>
      <c r="AW86" s="343"/>
      <c r="AX86" s="344"/>
      <c r="AY86" s="344"/>
      <c r="AZ86" s="344"/>
      <c r="BA86" s="344"/>
      <c r="BB86" s="345"/>
      <c r="BC86" s="345"/>
      <c r="BD86" s="345"/>
      <c r="BE86" s="345"/>
      <c r="BF86" s="345"/>
    </row>
    <row r="87" ht="14.25" customHeight="1">
      <c r="A87" s="545">
        <v>1456.0</v>
      </c>
      <c r="B87" s="546" t="s">
        <v>1328</v>
      </c>
      <c r="C87" s="546" t="s">
        <v>1329</v>
      </c>
      <c r="D87" s="547">
        <v>1098.0</v>
      </c>
      <c r="E87" s="548">
        <v>1.0</v>
      </c>
      <c r="F87" s="549">
        <v>1.0</v>
      </c>
      <c r="G87" s="550">
        <v>45580.0</v>
      </c>
      <c r="H87" s="551" t="s">
        <v>4703</v>
      </c>
      <c r="I87" s="552" t="s">
        <v>4783</v>
      </c>
      <c r="J87" s="553" t="s">
        <v>4516</v>
      </c>
      <c r="K87" s="553"/>
      <c r="L87" s="553"/>
      <c r="M87" s="554">
        <v>45601.0</v>
      </c>
      <c r="N87" s="553" t="s">
        <v>4784</v>
      </c>
      <c r="O87" s="553" t="s">
        <v>4785</v>
      </c>
      <c r="P87" s="553" t="s">
        <v>4516</v>
      </c>
      <c r="Q87" s="553" t="s">
        <v>4516</v>
      </c>
      <c r="R87" s="553" t="s">
        <v>4516</v>
      </c>
      <c r="S87" s="553"/>
      <c r="T87" s="551"/>
      <c r="U87" s="536"/>
      <c r="V87" s="535"/>
      <c r="W87" s="535"/>
      <c r="X87" s="535" t="s">
        <v>4519</v>
      </c>
      <c r="Y87" s="535" t="s">
        <v>4519</v>
      </c>
      <c r="Z87" s="535" t="s">
        <v>4519</v>
      </c>
      <c r="AA87" s="555"/>
      <c r="AB87" s="555"/>
      <c r="AC87" s="536"/>
      <c r="AD87" s="536"/>
      <c r="AE87" s="536"/>
      <c r="AF87" s="536"/>
      <c r="AG87" s="536"/>
      <c r="AH87" s="534" t="s">
        <v>4786</v>
      </c>
      <c r="AI87" s="536"/>
      <c r="AJ87" s="536"/>
      <c r="AK87" s="536"/>
      <c r="AL87" s="555"/>
      <c r="AM87" s="555"/>
      <c r="AN87" s="555"/>
      <c r="AO87" s="555"/>
      <c r="AP87" s="555"/>
      <c r="AQ87" s="555"/>
      <c r="AR87" s="555"/>
      <c r="AS87" s="555"/>
      <c r="AT87" s="555"/>
      <c r="AU87" s="555"/>
      <c r="AV87" s="555"/>
      <c r="AW87" s="555"/>
      <c r="AX87" s="556"/>
      <c r="AY87" s="556"/>
      <c r="AZ87" s="556"/>
      <c r="BA87" s="534" t="s">
        <v>4787</v>
      </c>
      <c r="BB87" s="557"/>
      <c r="BC87" s="557"/>
      <c r="BD87" s="557"/>
      <c r="BE87" s="557"/>
      <c r="BF87" s="557"/>
    </row>
    <row r="88" ht="14.25" customHeight="1">
      <c r="A88" s="522">
        <v>1457.0</v>
      </c>
      <c r="B88" s="417" t="str">
        <f t="array" ref="B88">IFNA(XLOOKUP(A88,'New Signups'!C:C,'New Signups'!D:D),"-")</f>
        <v>Oliver</v>
      </c>
      <c r="C88" s="417" t="str">
        <f t="array" ref="C88">IFNA(XLOOKUP(A88,'New Signups'!C:C,'New Signups'!E:E),"-")</f>
        <v>Nguyen</v>
      </c>
      <c r="D88" s="525">
        <v>1080.0</v>
      </c>
      <c r="E88" s="418">
        <v>1.0</v>
      </c>
      <c r="F88" s="499">
        <v>1.0</v>
      </c>
      <c r="G88" s="482">
        <v>45550.0</v>
      </c>
      <c r="H88" s="330" t="s">
        <v>4744</v>
      </c>
      <c r="I88" s="340" t="s">
        <v>4788</v>
      </c>
      <c r="J88" s="341" t="s">
        <v>4516</v>
      </c>
      <c r="K88" s="341"/>
      <c r="L88" s="341"/>
      <c r="M88" s="481">
        <v>45563.0</v>
      </c>
      <c r="N88" s="341" t="s">
        <v>4760</v>
      </c>
      <c r="O88" s="341" t="s">
        <v>4771</v>
      </c>
      <c r="P88" s="341" t="s">
        <v>4516</v>
      </c>
      <c r="Q88" s="341" t="s">
        <v>4516</v>
      </c>
      <c r="R88" s="341" t="s">
        <v>4516</v>
      </c>
      <c r="S88" s="341"/>
      <c r="T88" s="330"/>
      <c r="U88" s="443">
        <v>45963.0</v>
      </c>
      <c r="V88" s="427" t="s">
        <v>4469</v>
      </c>
      <c r="W88" s="427"/>
      <c r="X88" s="427" t="s">
        <v>4532</v>
      </c>
      <c r="Y88" s="427" t="s">
        <v>4516</v>
      </c>
      <c r="Z88" s="427" t="s">
        <v>4516</v>
      </c>
      <c r="AA88" s="343"/>
      <c r="AB88" s="343"/>
      <c r="AC88" s="443">
        <v>45970.0</v>
      </c>
      <c r="AD88" s="427"/>
      <c r="AE88" s="427"/>
      <c r="AF88" s="427"/>
      <c r="AG88" s="427"/>
      <c r="AH88" s="427" t="s">
        <v>4562</v>
      </c>
      <c r="AI88" s="427" t="s">
        <v>4516</v>
      </c>
      <c r="AJ88" s="427" t="s">
        <v>4516</v>
      </c>
      <c r="AK88" s="427" t="s">
        <v>4516</v>
      </c>
      <c r="AL88" s="343"/>
      <c r="AM88" s="343"/>
      <c r="AN88" s="343"/>
      <c r="AO88" s="343"/>
      <c r="AP88" s="343"/>
      <c r="AQ88" s="343"/>
      <c r="AR88" s="343"/>
      <c r="AS88" s="343"/>
      <c r="AT88" s="343"/>
      <c r="AU88" s="343"/>
      <c r="AV88" s="343"/>
      <c r="AW88" s="343"/>
      <c r="AX88" s="344"/>
      <c r="AY88" s="344"/>
      <c r="AZ88" s="344"/>
      <c r="BA88" s="344"/>
      <c r="BB88" s="345"/>
      <c r="BC88" s="345"/>
      <c r="BD88" s="345"/>
      <c r="BE88" s="345"/>
      <c r="BF88" s="345"/>
    </row>
    <row r="89" ht="14.25" customHeight="1">
      <c r="A89" s="522">
        <v>1462.0</v>
      </c>
      <c r="B89" s="439" t="str">
        <f t="array" ref="B89">IFNA(XLOOKUP(A89,'New Signups'!C:C,'New Signups'!D:D),"-")</f>
        <v>Charlotte</v>
      </c>
      <c r="C89" s="417" t="str">
        <f t="array" ref="C89">IFNA(XLOOKUP(A89,'New Signups'!C:C,'New Signups'!E:E),"-")</f>
        <v>Creek</v>
      </c>
      <c r="D89" s="525">
        <v>1112.0</v>
      </c>
      <c r="E89" s="418">
        <v>1.0</v>
      </c>
      <c r="F89" s="499">
        <v>1.0</v>
      </c>
      <c r="G89" s="482">
        <v>45603.0</v>
      </c>
      <c r="H89" s="330" t="s">
        <v>3958</v>
      </c>
      <c r="I89" s="340" t="s">
        <v>4659</v>
      </c>
      <c r="J89" s="341" t="s">
        <v>4516</v>
      </c>
      <c r="K89" s="341"/>
      <c r="L89" s="341"/>
      <c r="M89" s="481">
        <v>45604.0</v>
      </c>
      <c r="N89" s="341" t="s">
        <v>4764</v>
      </c>
      <c r="O89" s="341" t="s">
        <v>4789</v>
      </c>
      <c r="P89" s="341" t="s">
        <v>4516</v>
      </c>
      <c r="Q89" s="341" t="s">
        <v>4516</v>
      </c>
      <c r="R89" s="341" t="s">
        <v>4516</v>
      </c>
      <c r="S89" s="341"/>
      <c r="T89" s="330"/>
      <c r="U89" s="333"/>
      <c r="V89" s="334"/>
      <c r="W89" s="334"/>
      <c r="X89" s="334" t="s">
        <v>4519</v>
      </c>
      <c r="Y89" s="334" t="s">
        <v>4519</v>
      </c>
      <c r="Z89" s="334" t="s">
        <v>4519</v>
      </c>
      <c r="AA89" s="343"/>
      <c r="AB89" s="343"/>
      <c r="AC89" s="333"/>
      <c r="AD89" s="333"/>
      <c r="AE89" s="333"/>
      <c r="AF89" s="333"/>
      <c r="AG89" s="333"/>
      <c r="AH89" s="333"/>
      <c r="AI89" s="333"/>
      <c r="AJ89" s="333"/>
      <c r="AK89" s="333"/>
      <c r="AL89" s="343"/>
      <c r="AM89" s="343"/>
      <c r="AN89" s="343"/>
      <c r="AO89" s="343"/>
      <c r="AP89" s="343"/>
      <c r="AQ89" s="343"/>
      <c r="AR89" s="343"/>
      <c r="AS89" s="343"/>
      <c r="AT89" s="343"/>
      <c r="AU89" s="343"/>
      <c r="AV89" s="343"/>
      <c r="AW89" s="343"/>
      <c r="AX89" s="344"/>
      <c r="AY89" s="344"/>
      <c r="AZ89" s="344"/>
      <c r="BA89" s="344"/>
      <c r="BB89" s="345"/>
      <c r="BC89" s="345"/>
      <c r="BD89" s="345"/>
      <c r="BE89" s="345"/>
      <c r="BF89" s="345"/>
    </row>
    <row r="90" ht="14.25" customHeight="1">
      <c r="A90" s="558">
        <v>1463.0</v>
      </c>
      <c r="B90" s="559" t="s">
        <v>1227</v>
      </c>
      <c r="C90" s="3" t="s">
        <v>1216</v>
      </c>
      <c r="D90" s="525">
        <v>1099.0</v>
      </c>
      <c r="E90" s="418">
        <v>1.0</v>
      </c>
      <c r="F90" s="499">
        <v>1.0</v>
      </c>
      <c r="G90" s="482">
        <v>45584.0</v>
      </c>
      <c r="H90" s="330" t="s">
        <v>4466</v>
      </c>
      <c r="I90" s="340" t="s">
        <v>4532</v>
      </c>
      <c r="J90" s="341" t="s">
        <v>4516</v>
      </c>
      <c r="K90" s="341"/>
      <c r="L90" s="341"/>
      <c r="M90" s="481">
        <v>45612.0</v>
      </c>
      <c r="N90" s="341" t="s">
        <v>4754</v>
      </c>
      <c r="O90" s="341"/>
      <c r="P90" s="341"/>
      <c r="Q90" s="341"/>
      <c r="R90" s="341"/>
      <c r="S90" s="341"/>
      <c r="T90" s="330"/>
      <c r="U90" s="333"/>
      <c r="V90" s="334"/>
      <c r="W90" s="334"/>
      <c r="X90" s="334" t="s">
        <v>4519</v>
      </c>
      <c r="Y90" s="334" t="s">
        <v>4519</v>
      </c>
      <c r="Z90" s="334" t="s">
        <v>4519</v>
      </c>
      <c r="AA90" s="343"/>
      <c r="AB90" s="343"/>
      <c r="AC90" s="333"/>
      <c r="AD90" s="333"/>
      <c r="AE90" s="333"/>
      <c r="AF90" s="333"/>
      <c r="AG90" s="333"/>
      <c r="AH90" s="333"/>
      <c r="AI90" s="333"/>
      <c r="AJ90" s="333"/>
      <c r="AK90" s="333"/>
      <c r="AL90" s="343"/>
      <c r="AM90" s="343"/>
      <c r="AN90" s="343"/>
      <c r="AO90" s="343"/>
      <c r="AP90" s="343"/>
      <c r="AQ90" s="343"/>
      <c r="AR90" s="343"/>
      <c r="AS90" s="343"/>
      <c r="AT90" s="343"/>
      <c r="AU90" s="343"/>
      <c r="AV90" s="343"/>
      <c r="AW90" s="343"/>
      <c r="AX90" s="344"/>
      <c r="AY90" s="344"/>
      <c r="AZ90" s="344"/>
      <c r="BA90" s="344"/>
      <c r="BB90" s="345"/>
      <c r="BC90" s="345"/>
      <c r="BD90" s="345"/>
      <c r="BE90" s="345"/>
      <c r="BF90" s="345"/>
    </row>
    <row r="91" ht="14.25" customHeight="1">
      <c r="A91" s="522">
        <v>1468.0</v>
      </c>
      <c r="B91" s="543" t="s">
        <v>4790</v>
      </c>
      <c r="C91" s="524" t="s">
        <v>203</v>
      </c>
      <c r="D91" s="525">
        <v>1113.0</v>
      </c>
      <c r="E91" s="418">
        <v>1.0</v>
      </c>
      <c r="F91" s="499">
        <v>1.0</v>
      </c>
      <c r="G91" s="482">
        <v>45604.0</v>
      </c>
      <c r="H91" s="330" t="s">
        <v>4466</v>
      </c>
      <c r="I91" s="501" t="s">
        <v>4791</v>
      </c>
      <c r="J91" s="341" t="s">
        <v>4516</v>
      </c>
      <c r="K91" s="341"/>
      <c r="L91" s="341"/>
      <c r="M91" s="481">
        <v>45604.0</v>
      </c>
      <c r="N91" s="341" t="s">
        <v>4754</v>
      </c>
      <c r="O91" s="341" t="s">
        <v>4532</v>
      </c>
      <c r="P91" s="341" t="s">
        <v>4516</v>
      </c>
      <c r="Q91" s="341" t="s">
        <v>4516</v>
      </c>
      <c r="R91" s="341" t="s">
        <v>4516</v>
      </c>
      <c r="S91" s="341"/>
      <c r="T91" s="330"/>
      <c r="U91" s="333"/>
      <c r="V91" s="334"/>
      <c r="W91" s="334"/>
      <c r="X91" s="334" t="s">
        <v>4519</v>
      </c>
      <c r="Y91" s="334" t="s">
        <v>4519</v>
      </c>
      <c r="Z91" s="334" t="s">
        <v>4519</v>
      </c>
      <c r="AA91" s="343"/>
      <c r="AB91" s="343"/>
      <c r="AC91" s="333"/>
      <c r="AD91" s="333"/>
      <c r="AE91" s="333"/>
      <c r="AF91" s="333"/>
      <c r="AG91" s="333"/>
      <c r="AH91" s="333"/>
      <c r="AI91" s="333"/>
      <c r="AJ91" s="333"/>
      <c r="AK91" s="333"/>
      <c r="AL91" s="343"/>
      <c r="AM91" s="343"/>
      <c r="AN91" s="343"/>
      <c r="AO91" s="343"/>
      <c r="AP91" s="343"/>
      <c r="AQ91" s="343"/>
      <c r="AR91" s="343"/>
      <c r="AS91" s="343"/>
      <c r="AT91" s="343"/>
      <c r="AU91" s="343"/>
      <c r="AV91" s="343"/>
      <c r="AW91" s="343"/>
      <c r="AX91" s="344"/>
      <c r="AY91" s="344"/>
      <c r="AZ91" s="344"/>
      <c r="BA91" s="344"/>
      <c r="BB91" s="345"/>
      <c r="BC91" s="345"/>
      <c r="BD91" s="345"/>
      <c r="BE91" s="345"/>
      <c r="BF91" s="345"/>
    </row>
    <row r="92" ht="14.25" customHeight="1">
      <c r="A92" s="522">
        <v>1473.0</v>
      </c>
      <c r="B92" s="524" t="s">
        <v>4792</v>
      </c>
      <c r="C92" s="417" t="str">
        <f t="array" ref="C92">IFNA(XLOOKUP(A92,'New Signups'!C:C,'New Signups'!E:E),"-")</f>
        <v>Castelo</v>
      </c>
      <c r="D92" s="525">
        <v>1083.0</v>
      </c>
      <c r="E92" s="418">
        <v>1.0</v>
      </c>
      <c r="F92" s="499">
        <v>1.0</v>
      </c>
      <c r="G92" s="482">
        <v>45559.0</v>
      </c>
      <c r="H92" s="330" t="s">
        <v>4471</v>
      </c>
      <c r="I92" s="340" t="s">
        <v>4710</v>
      </c>
      <c r="J92" s="341" t="s">
        <v>4516</v>
      </c>
      <c r="K92" s="341"/>
      <c r="L92" s="341"/>
      <c r="M92" s="481">
        <v>45601.0</v>
      </c>
      <c r="N92" s="341" t="s">
        <v>4660</v>
      </c>
      <c r="O92" s="341" t="s">
        <v>4538</v>
      </c>
      <c r="P92" s="341" t="s">
        <v>4516</v>
      </c>
      <c r="Q92" s="341" t="s">
        <v>4516</v>
      </c>
      <c r="R92" s="341" t="s">
        <v>4516</v>
      </c>
      <c r="S92" s="341"/>
      <c r="T92" s="330"/>
      <c r="U92" s="443">
        <v>46066.0</v>
      </c>
      <c r="V92" s="427" t="s">
        <v>4465</v>
      </c>
      <c r="W92" s="334"/>
      <c r="X92" s="427" t="s">
        <v>4793</v>
      </c>
      <c r="Y92" s="427" t="s">
        <v>4516</v>
      </c>
      <c r="Z92" s="427" t="s">
        <v>4516</v>
      </c>
      <c r="AA92" s="343"/>
      <c r="AB92" s="343"/>
      <c r="AC92" s="443">
        <v>46101.0</v>
      </c>
      <c r="AD92" s="427" t="s">
        <v>4466</v>
      </c>
      <c r="AE92" s="427" t="s">
        <v>3308</v>
      </c>
      <c r="AF92" s="427" t="s">
        <v>4480</v>
      </c>
      <c r="AG92" s="333"/>
      <c r="AH92" s="427" t="s">
        <v>4794</v>
      </c>
      <c r="AI92" s="427" t="s">
        <v>4525</v>
      </c>
      <c r="AJ92" s="427" t="s">
        <v>4525</v>
      </c>
      <c r="AK92" s="427" t="s">
        <v>4525</v>
      </c>
      <c r="AL92" s="343"/>
      <c r="AM92" s="343"/>
      <c r="AN92" s="343"/>
      <c r="AO92" s="343"/>
      <c r="AP92" s="343"/>
      <c r="AQ92" s="343"/>
      <c r="AR92" s="343"/>
      <c r="AS92" s="343"/>
      <c r="AT92" s="343"/>
      <c r="AU92" s="343"/>
      <c r="AV92" s="343"/>
      <c r="AW92" s="343"/>
      <c r="AX92" s="344"/>
      <c r="AY92" s="344"/>
      <c r="AZ92" s="344"/>
      <c r="BA92" s="344"/>
      <c r="BB92" s="345"/>
      <c r="BC92" s="345"/>
      <c r="BD92" s="345"/>
      <c r="BE92" s="345"/>
      <c r="BF92" s="345"/>
    </row>
    <row r="93" ht="14.25" customHeight="1">
      <c r="A93" s="522">
        <v>1474.0</v>
      </c>
      <c r="B93" s="524" t="s">
        <v>857</v>
      </c>
      <c r="C93" s="417" t="str">
        <f t="array" ref="C93">IFNA(XLOOKUP(A93,'New Signups'!C:C,'New Signups'!E:E),"-")</f>
        <v>Castelo</v>
      </c>
      <c r="D93" s="525">
        <v>1084.0</v>
      </c>
      <c r="E93" s="418">
        <v>1.0</v>
      </c>
      <c r="F93" s="499">
        <v>1.0</v>
      </c>
      <c r="G93" s="482">
        <v>45559.0</v>
      </c>
      <c r="H93" s="330" t="s">
        <v>4484</v>
      </c>
      <c r="I93" s="340" t="s">
        <v>4521</v>
      </c>
      <c r="J93" s="341" t="s">
        <v>4516</v>
      </c>
      <c r="K93" s="341"/>
      <c r="L93" s="341"/>
      <c r="M93" s="481">
        <v>45601.0</v>
      </c>
      <c r="N93" s="341" t="s">
        <v>4754</v>
      </c>
      <c r="O93" s="341" t="s">
        <v>4795</v>
      </c>
      <c r="P93" s="341" t="s">
        <v>4516</v>
      </c>
      <c r="Q93" s="341" t="s">
        <v>4516</v>
      </c>
      <c r="R93" s="341" t="s">
        <v>4516</v>
      </c>
      <c r="S93" s="341"/>
      <c r="T93" s="330"/>
      <c r="U93" s="443">
        <v>46066.0</v>
      </c>
      <c r="V93" s="427" t="s">
        <v>4480</v>
      </c>
      <c r="W93" s="427" t="s">
        <v>2637</v>
      </c>
      <c r="X93" s="427" t="s">
        <v>4796</v>
      </c>
      <c r="Y93" s="427" t="s">
        <v>4516</v>
      </c>
      <c r="Z93" s="427" t="s">
        <v>4516</v>
      </c>
      <c r="AA93" s="343"/>
      <c r="AB93" s="343"/>
      <c r="AC93" s="443">
        <v>46101.0</v>
      </c>
      <c r="AD93" s="427" t="s">
        <v>4481</v>
      </c>
      <c r="AE93" s="427" t="s">
        <v>3308</v>
      </c>
      <c r="AF93" s="427" t="s">
        <v>4480</v>
      </c>
      <c r="AG93" s="333"/>
      <c r="AH93" s="427" t="s">
        <v>4797</v>
      </c>
      <c r="AI93" s="427" t="s">
        <v>4525</v>
      </c>
      <c r="AJ93" s="427" t="s">
        <v>4525</v>
      </c>
      <c r="AK93" s="427" t="s">
        <v>4525</v>
      </c>
      <c r="AL93" s="343"/>
      <c r="AM93" s="343"/>
      <c r="AN93" s="343"/>
      <c r="AO93" s="343"/>
      <c r="AP93" s="343"/>
      <c r="AQ93" s="343"/>
      <c r="AR93" s="343"/>
      <c r="AS93" s="343"/>
      <c r="AT93" s="343"/>
      <c r="AU93" s="343"/>
      <c r="AV93" s="343"/>
      <c r="AW93" s="343"/>
      <c r="AX93" s="344"/>
      <c r="AY93" s="344"/>
      <c r="AZ93" s="344"/>
      <c r="BA93" s="344"/>
      <c r="BB93" s="345"/>
      <c r="BC93" s="345"/>
      <c r="BD93" s="345"/>
      <c r="BE93" s="345"/>
      <c r="BF93" s="345"/>
    </row>
    <row r="94" ht="14.25" customHeight="1">
      <c r="A94" s="416">
        <v>1477.0</v>
      </c>
      <c r="B94" s="543" t="s">
        <v>1347</v>
      </c>
      <c r="C94" s="524" t="s">
        <v>1348</v>
      </c>
      <c r="D94" s="525">
        <v>1095.0</v>
      </c>
      <c r="E94" s="418">
        <v>1.0</v>
      </c>
      <c r="F94" s="499">
        <v>1.0</v>
      </c>
      <c r="G94" s="539">
        <v>45571.0</v>
      </c>
      <c r="H94" s="330" t="s">
        <v>4597</v>
      </c>
      <c r="I94" s="340" t="s">
        <v>4532</v>
      </c>
      <c r="J94" s="341" t="s">
        <v>4516</v>
      </c>
      <c r="K94" s="341"/>
      <c r="L94" s="341"/>
      <c r="M94" s="481">
        <v>45598.0</v>
      </c>
      <c r="N94" s="341" t="s">
        <v>4466</v>
      </c>
      <c r="O94" s="341" t="s">
        <v>4600</v>
      </c>
      <c r="P94" s="341" t="s">
        <v>4516</v>
      </c>
      <c r="Q94" s="341" t="s">
        <v>4516</v>
      </c>
      <c r="R94" s="341" t="s">
        <v>4516</v>
      </c>
      <c r="S94" s="341"/>
      <c r="T94" s="330"/>
      <c r="U94" s="333"/>
      <c r="V94" s="334"/>
      <c r="W94" s="334"/>
      <c r="X94" s="334" t="s">
        <v>4519</v>
      </c>
      <c r="Y94" s="334" t="s">
        <v>4519</v>
      </c>
      <c r="Z94" s="334" t="s">
        <v>4519</v>
      </c>
      <c r="AA94" s="343"/>
      <c r="AB94" s="343"/>
      <c r="AC94" s="333"/>
      <c r="AD94" s="333"/>
      <c r="AE94" s="333"/>
      <c r="AF94" s="333"/>
      <c r="AG94" s="333"/>
      <c r="AH94" s="333"/>
      <c r="AI94" s="333"/>
      <c r="AJ94" s="333"/>
      <c r="AK94" s="333"/>
      <c r="AL94" s="343"/>
      <c r="AM94" s="343"/>
      <c r="AN94" s="343"/>
      <c r="AO94" s="343"/>
      <c r="AP94" s="343"/>
      <c r="AQ94" s="343"/>
      <c r="AR94" s="343"/>
      <c r="AS94" s="343"/>
      <c r="AT94" s="343"/>
      <c r="AU94" s="343"/>
      <c r="AV94" s="343"/>
      <c r="AW94" s="343"/>
      <c r="AX94" s="344"/>
      <c r="AY94" s="344"/>
      <c r="AZ94" s="344"/>
      <c r="BA94" s="344"/>
      <c r="BB94" s="345"/>
      <c r="BC94" s="345"/>
      <c r="BD94" s="345"/>
      <c r="BE94" s="345"/>
      <c r="BF94" s="345"/>
    </row>
    <row r="95" ht="14.25" customHeight="1">
      <c r="A95" s="522">
        <v>1484.0</v>
      </c>
      <c r="B95" s="524" t="s">
        <v>701</v>
      </c>
      <c r="C95" s="3" t="s">
        <v>702</v>
      </c>
      <c r="D95" s="525">
        <v>1103.0</v>
      </c>
      <c r="E95" s="418">
        <v>1.0</v>
      </c>
      <c r="F95" s="499">
        <v>1.0</v>
      </c>
      <c r="G95" s="482">
        <v>45594.0</v>
      </c>
      <c r="H95" s="330" t="s">
        <v>4798</v>
      </c>
      <c r="I95" s="340" t="s">
        <v>4799</v>
      </c>
      <c r="J95" s="341" t="s">
        <v>4516</v>
      </c>
      <c r="K95" s="341"/>
      <c r="L95" s="341"/>
      <c r="M95" s="481">
        <v>45629.0</v>
      </c>
      <c r="N95" s="341" t="s">
        <v>4760</v>
      </c>
      <c r="O95" s="341" t="s">
        <v>4800</v>
      </c>
      <c r="P95" s="341" t="s">
        <v>4516</v>
      </c>
      <c r="Q95" s="341" t="s">
        <v>4516</v>
      </c>
      <c r="R95" s="341" t="s">
        <v>4516</v>
      </c>
      <c r="S95" s="341"/>
      <c r="T95" s="330"/>
      <c r="U95" s="443">
        <v>46101.0</v>
      </c>
      <c r="V95" s="427" t="s">
        <v>3958</v>
      </c>
      <c r="W95" s="334"/>
      <c r="X95" s="427" t="s">
        <v>4637</v>
      </c>
      <c r="Y95" s="427" t="s">
        <v>4516</v>
      </c>
      <c r="Z95" s="427" t="s">
        <v>4516</v>
      </c>
      <c r="AA95" s="343"/>
      <c r="AB95" s="343"/>
      <c r="AC95" s="443">
        <v>46190.0</v>
      </c>
      <c r="AD95" s="427" t="s">
        <v>3958</v>
      </c>
      <c r="AE95" s="427" t="s">
        <v>1150</v>
      </c>
      <c r="AF95" s="333"/>
      <c r="AG95" s="333"/>
      <c r="AH95" s="427" t="s">
        <v>4801</v>
      </c>
      <c r="AI95" s="427" t="s">
        <v>4525</v>
      </c>
      <c r="AJ95" s="427" t="s">
        <v>4525</v>
      </c>
      <c r="AK95" s="427" t="s">
        <v>4525</v>
      </c>
      <c r="AL95" s="343"/>
      <c r="AM95" s="343"/>
      <c r="AN95" s="343"/>
      <c r="AO95" s="343"/>
      <c r="AP95" s="343"/>
      <c r="AQ95" s="343"/>
      <c r="AR95" s="343"/>
      <c r="AS95" s="343"/>
      <c r="AT95" s="343"/>
      <c r="AU95" s="343"/>
      <c r="AV95" s="343"/>
      <c r="AW95" s="343"/>
      <c r="AX95" s="344"/>
      <c r="AY95" s="344"/>
      <c r="AZ95" s="344"/>
      <c r="BA95" s="344"/>
      <c r="BB95" s="345"/>
      <c r="BC95" s="345"/>
      <c r="BD95" s="345"/>
      <c r="BE95" s="345"/>
      <c r="BF95" s="345"/>
    </row>
    <row r="96" ht="14.25" customHeight="1">
      <c r="A96" s="522">
        <v>1485.0</v>
      </c>
      <c r="B96" s="232" t="s">
        <v>1048</v>
      </c>
      <c r="C96" s="560" t="str">
        <f t="array" ref="C96">IFNA(XLOOKUP(A96,'New Signups'!C:C,'New Signups'!E:E),"-")</f>
        <v>Moultrie</v>
      </c>
      <c r="D96" s="561">
        <v>1086.0</v>
      </c>
      <c r="E96" s="418">
        <v>1.0</v>
      </c>
      <c r="F96" s="499">
        <v>1.0</v>
      </c>
      <c r="G96" s="482">
        <v>45561.0</v>
      </c>
      <c r="H96" s="330" t="s">
        <v>4703</v>
      </c>
      <c r="I96" s="501" t="s">
        <v>4802</v>
      </c>
      <c r="J96" s="341" t="s">
        <v>4516</v>
      </c>
      <c r="K96" s="341"/>
      <c r="L96" s="341"/>
      <c r="M96" s="481">
        <v>45617.0</v>
      </c>
      <c r="N96" s="341" t="s">
        <v>4754</v>
      </c>
      <c r="O96" s="538" t="s">
        <v>4803</v>
      </c>
      <c r="P96" s="341" t="s">
        <v>4516</v>
      </c>
      <c r="Q96" s="341" t="s">
        <v>4516</v>
      </c>
      <c r="R96" s="341" t="s">
        <v>4516</v>
      </c>
      <c r="S96" s="341"/>
      <c r="T96" s="330"/>
      <c r="U96" s="333"/>
      <c r="V96" s="334"/>
      <c r="W96" s="334"/>
      <c r="X96" s="334" t="s">
        <v>4519</v>
      </c>
      <c r="Y96" s="334" t="s">
        <v>4519</v>
      </c>
      <c r="Z96" s="334" t="s">
        <v>4519</v>
      </c>
      <c r="AA96" s="343"/>
      <c r="AB96" s="343"/>
      <c r="AC96" s="333"/>
      <c r="AD96" s="333"/>
      <c r="AE96" s="333"/>
      <c r="AF96" s="333"/>
      <c r="AG96" s="333"/>
      <c r="AH96" s="333"/>
      <c r="AI96" s="333"/>
      <c r="AJ96" s="333"/>
      <c r="AK96" s="333"/>
      <c r="AL96" s="343"/>
      <c r="AM96" s="343"/>
      <c r="AN96" s="343"/>
      <c r="AO96" s="343"/>
      <c r="AP96" s="343"/>
      <c r="AQ96" s="343"/>
      <c r="AR96" s="343"/>
      <c r="AS96" s="343"/>
      <c r="AT96" s="343"/>
      <c r="AU96" s="343"/>
      <c r="AV96" s="343"/>
      <c r="AW96" s="343"/>
      <c r="AX96" s="344"/>
      <c r="AY96" s="344"/>
      <c r="AZ96" s="344"/>
      <c r="BA96" s="344"/>
      <c r="BB96" s="345"/>
      <c r="BC96" s="345"/>
      <c r="BD96" s="345"/>
      <c r="BE96" s="345"/>
      <c r="BF96" s="345"/>
    </row>
    <row r="97" ht="14.25" customHeight="1">
      <c r="A97" s="522">
        <v>1489.0</v>
      </c>
      <c r="B97" s="330" t="str">
        <f t="array" ref="B97">IFNA(XLOOKUP(A97,'New Signups'!C:C,'New Signups'!D:D),"-")</f>
        <v>Joshua</v>
      </c>
      <c r="C97" s="330" t="str">
        <f t="array" ref="C97">IFNA(XLOOKUP(A97,'New Signups'!C:C,'New Signups'!E:E),"-")</f>
        <v>Rubincan</v>
      </c>
      <c r="D97" s="561">
        <v>1085.0</v>
      </c>
      <c r="E97" s="418">
        <v>1.0</v>
      </c>
      <c r="F97" s="499">
        <v>1.0</v>
      </c>
      <c r="G97" s="482">
        <v>45559.0</v>
      </c>
      <c r="H97" s="330" t="s">
        <v>3958</v>
      </c>
      <c r="I97" s="340" t="s">
        <v>4521</v>
      </c>
      <c r="J97" s="341" t="s">
        <v>531</v>
      </c>
      <c r="K97" s="341"/>
      <c r="L97" s="341"/>
      <c r="M97" s="481">
        <v>45558.0</v>
      </c>
      <c r="N97" s="341" t="s">
        <v>4804</v>
      </c>
      <c r="O97" s="341" t="s">
        <v>4805</v>
      </c>
      <c r="P97" s="341" t="s">
        <v>4516</v>
      </c>
      <c r="Q97" s="341" t="s">
        <v>4516</v>
      </c>
      <c r="R97" s="341" t="s">
        <v>4516</v>
      </c>
      <c r="S97" s="341"/>
      <c r="T97" s="330"/>
      <c r="U97" s="443">
        <v>46090.0</v>
      </c>
      <c r="V97" s="427" t="s">
        <v>1150</v>
      </c>
      <c r="W97" s="334"/>
      <c r="X97" s="427" t="s">
        <v>4637</v>
      </c>
      <c r="Y97" s="427" t="s">
        <v>4525</v>
      </c>
      <c r="Z97" s="427" t="s">
        <v>4525</v>
      </c>
      <c r="AA97" s="343"/>
      <c r="AB97" s="343"/>
      <c r="AC97" s="333"/>
      <c r="AD97" s="427" t="s">
        <v>3958</v>
      </c>
      <c r="AE97" s="427" t="s">
        <v>4465</v>
      </c>
      <c r="AF97" s="427" t="s">
        <v>256</v>
      </c>
      <c r="AG97" s="427" t="s">
        <v>4465</v>
      </c>
      <c r="AH97" s="427" t="s">
        <v>4806</v>
      </c>
      <c r="AI97" s="333"/>
      <c r="AJ97" s="333"/>
      <c r="AK97" s="333"/>
      <c r="AL97" s="343"/>
      <c r="AM97" s="343"/>
      <c r="AN97" s="343"/>
      <c r="AO97" s="343"/>
      <c r="AP97" s="343"/>
      <c r="AQ97" s="343"/>
      <c r="AR97" s="343"/>
      <c r="AS97" s="343"/>
      <c r="AT97" s="343"/>
      <c r="AU97" s="343"/>
      <c r="AV97" s="343"/>
      <c r="AW97" s="343"/>
      <c r="AX97" s="344"/>
      <c r="AY97" s="344"/>
      <c r="AZ97" s="344"/>
      <c r="BA97" s="344"/>
      <c r="BB97" s="345"/>
      <c r="BC97" s="345"/>
      <c r="BD97" s="345"/>
      <c r="BE97" s="345"/>
      <c r="BF97" s="345"/>
    </row>
    <row r="98" ht="15.0" customHeight="1">
      <c r="A98" s="522">
        <v>1491.0</v>
      </c>
      <c r="B98" s="330" t="str">
        <f t="array" ref="B98">IFNA(XLOOKUP(A98,'New Signups'!C:C,'New Signups'!D:D),"-")</f>
        <v>Levia</v>
      </c>
      <c r="C98" s="330" t="str">
        <f t="array" ref="C98">IFNA(XLOOKUP(A98,'New Signups'!C:C,'New Signups'!E:E),"-")</f>
        <v>Davis</v>
      </c>
      <c r="D98" s="561">
        <v>1088.0</v>
      </c>
      <c r="E98" s="418">
        <v>1.0</v>
      </c>
      <c r="F98" s="499">
        <v>1.0</v>
      </c>
      <c r="G98" s="482">
        <v>45563.0</v>
      </c>
      <c r="H98" s="330" t="s">
        <v>3958</v>
      </c>
      <c r="I98" s="340" t="s">
        <v>4532</v>
      </c>
      <c r="J98" s="341" t="s">
        <v>4516</v>
      </c>
      <c r="K98" s="341"/>
      <c r="L98" s="341"/>
      <c r="M98" s="481">
        <v>45582.0</v>
      </c>
      <c r="N98" s="341" t="s">
        <v>4807</v>
      </c>
      <c r="O98" s="341" t="s">
        <v>4538</v>
      </c>
      <c r="P98" s="341" t="s">
        <v>4516</v>
      </c>
      <c r="Q98" s="341" t="s">
        <v>4516</v>
      </c>
      <c r="R98" s="341" t="s">
        <v>4516</v>
      </c>
      <c r="S98" s="341"/>
      <c r="T98" s="330"/>
      <c r="U98" s="443">
        <v>46045.0</v>
      </c>
      <c r="V98" s="427" t="s">
        <v>4475</v>
      </c>
      <c r="W98" s="427" t="s">
        <v>2637</v>
      </c>
      <c r="X98" s="427" t="s">
        <v>4808</v>
      </c>
      <c r="Y98" s="427" t="s">
        <v>4516</v>
      </c>
      <c r="Z98" s="427" t="s">
        <v>4516</v>
      </c>
      <c r="AA98" s="343"/>
      <c r="AB98" s="343"/>
      <c r="AC98" s="333"/>
      <c r="AD98" s="333"/>
      <c r="AE98" s="333"/>
      <c r="AF98" s="333"/>
      <c r="AG98" s="333"/>
      <c r="AH98" s="333"/>
      <c r="AI98" s="333"/>
      <c r="AJ98" s="333"/>
      <c r="AK98" s="333"/>
      <c r="AL98" s="343"/>
      <c r="AM98" s="343"/>
      <c r="AN98" s="343"/>
      <c r="AO98" s="343"/>
      <c r="AP98" s="343"/>
      <c r="AQ98" s="343"/>
      <c r="AR98" s="343"/>
      <c r="AS98" s="343"/>
      <c r="AT98" s="343"/>
      <c r="AU98" s="343"/>
      <c r="AV98" s="343"/>
      <c r="AW98" s="343"/>
      <c r="AX98" s="344"/>
      <c r="AY98" s="344"/>
      <c r="AZ98" s="344"/>
      <c r="BA98" s="344"/>
      <c r="BB98" s="345"/>
      <c r="BC98" s="345"/>
      <c r="BD98" s="345"/>
      <c r="BE98" s="345"/>
      <c r="BF98" s="345"/>
    </row>
    <row r="99" ht="14.25" customHeight="1">
      <c r="A99" s="522">
        <v>1493.0</v>
      </c>
      <c r="B99" s="562" t="s">
        <v>878</v>
      </c>
      <c r="C99" s="562" t="s">
        <v>879</v>
      </c>
      <c r="D99" s="561">
        <v>1100.0</v>
      </c>
      <c r="E99" s="418">
        <v>1.0</v>
      </c>
      <c r="F99" s="499">
        <v>1.0</v>
      </c>
      <c r="G99" s="482">
        <v>45586.0</v>
      </c>
      <c r="H99" s="330" t="s">
        <v>3958</v>
      </c>
      <c r="I99" s="340" t="s">
        <v>4809</v>
      </c>
      <c r="J99" s="341" t="s">
        <v>4516</v>
      </c>
      <c r="K99" s="341"/>
      <c r="L99" s="341"/>
      <c r="M99" s="563">
        <v>45671.0</v>
      </c>
      <c r="N99" s="538" t="s">
        <v>4754</v>
      </c>
      <c r="O99" s="538" t="s">
        <v>4810</v>
      </c>
      <c r="P99" s="538" t="s">
        <v>4516</v>
      </c>
      <c r="Q99" s="538" t="s">
        <v>4516</v>
      </c>
      <c r="R99" s="538" t="s">
        <v>4516</v>
      </c>
      <c r="S99" s="341"/>
      <c r="T99" s="330"/>
      <c r="U99" s="333"/>
      <c r="V99" s="334"/>
      <c r="W99" s="334"/>
      <c r="X99" s="334" t="s">
        <v>4519</v>
      </c>
      <c r="Y99" s="334" t="s">
        <v>4519</v>
      </c>
      <c r="Z99" s="334" t="s">
        <v>4519</v>
      </c>
      <c r="AA99" s="343"/>
      <c r="AB99" s="343"/>
      <c r="AC99" s="333"/>
      <c r="AD99" s="333"/>
      <c r="AE99" s="333"/>
      <c r="AF99" s="333"/>
      <c r="AG99" s="333"/>
      <c r="AH99" s="333"/>
      <c r="AI99" s="333"/>
      <c r="AJ99" s="333"/>
      <c r="AK99" s="333"/>
      <c r="AL99" s="343"/>
      <c r="AM99" s="343"/>
      <c r="AN99" s="343"/>
      <c r="AO99" s="343"/>
      <c r="AP99" s="343"/>
      <c r="AQ99" s="343"/>
      <c r="AR99" s="343"/>
      <c r="AS99" s="343"/>
      <c r="AT99" s="343"/>
      <c r="AU99" s="343"/>
      <c r="AV99" s="343"/>
      <c r="AW99" s="343"/>
      <c r="AX99" s="344"/>
      <c r="AY99" s="344"/>
      <c r="AZ99" s="344"/>
      <c r="BA99" s="344"/>
      <c r="BB99" s="345"/>
      <c r="BC99" s="345"/>
      <c r="BD99" s="345"/>
      <c r="BE99" s="345"/>
      <c r="BF99" s="345"/>
    </row>
    <row r="100" ht="14.25" customHeight="1">
      <c r="A100" s="522">
        <v>1496.0</v>
      </c>
      <c r="B100" s="524" t="s">
        <v>764</v>
      </c>
      <c r="C100" s="524" t="s">
        <v>1345</v>
      </c>
      <c r="D100" s="561">
        <v>1091.0</v>
      </c>
      <c r="E100" s="418">
        <v>1.0</v>
      </c>
      <c r="F100" s="499">
        <v>1.0</v>
      </c>
      <c r="G100" s="482">
        <v>45563.0</v>
      </c>
      <c r="H100" s="330" t="s">
        <v>4811</v>
      </c>
      <c r="I100" s="340" t="s">
        <v>4710</v>
      </c>
      <c r="J100" s="341" t="s">
        <v>4516</v>
      </c>
      <c r="K100" s="341"/>
      <c r="L100" s="341"/>
      <c r="M100" s="481">
        <v>45598.0</v>
      </c>
      <c r="N100" s="341" t="s">
        <v>4660</v>
      </c>
      <c r="O100" s="341" t="s">
        <v>4586</v>
      </c>
      <c r="P100" s="341" t="s">
        <v>4516</v>
      </c>
      <c r="Q100" s="341" t="s">
        <v>4516</v>
      </c>
      <c r="R100" s="341" t="s">
        <v>4516</v>
      </c>
      <c r="S100" s="341"/>
      <c r="T100" s="330"/>
      <c r="U100" s="333"/>
      <c r="V100" s="334"/>
      <c r="W100" s="334"/>
      <c r="X100" s="334" t="s">
        <v>4519</v>
      </c>
      <c r="Y100" s="334" t="s">
        <v>4519</v>
      </c>
      <c r="Z100" s="334" t="s">
        <v>4519</v>
      </c>
      <c r="AA100" s="343"/>
      <c r="AB100" s="343"/>
      <c r="AC100" s="333"/>
      <c r="AD100" s="333"/>
      <c r="AE100" s="333"/>
      <c r="AF100" s="333"/>
      <c r="AG100" s="333"/>
      <c r="AH100" s="333"/>
      <c r="AI100" s="333"/>
      <c r="AJ100" s="333"/>
      <c r="AK100" s="333"/>
      <c r="AL100" s="343"/>
      <c r="AM100" s="343"/>
      <c r="AN100" s="343"/>
      <c r="AO100" s="343"/>
      <c r="AP100" s="343"/>
      <c r="AQ100" s="343"/>
      <c r="AR100" s="343"/>
      <c r="AS100" s="343"/>
      <c r="AT100" s="343"/>
      <c r="AU100" s="343"/>
      <c r="AV100" s="343"/>
      <c r="AW100" s="343"/>
      <c r="AX100" s="344"/>
      <c r="AY100" s="344"/>
      <c r="AZ100" s="344"/>
      <c r="BA100" s="344"/>
      <c r="BB100" s="345"/>
      <c r="BC100" s="345"/>
      <c r="BD100" s="345"/>
      <c r="BE100" s="345"/>
      <c r="BF100" s="345"/>
    </row>
    <row r="101" ht="14.25" customHeight="1">
      <c r="A101" s="564">
        <v>1497.0</v>
      </c>
      <c r="B101" s="565" t="s">
        <v>4812</v>
      </c>
      <c r="C101" s="565" t="s">
        <v>1224</v>
      </c>
      <c r="D101" s="566">
        <v>1090.0</v>
      </c>
      <c r="E101" s="418">
        <v>1.0</v>
      </c>
      <c r="F101" s="567">
        <v>1.0</v>
      </c>
      <c r="G101" s="568">
        <v>45563.0</v>
      </c>
      <c r="H101" s="569" t="s">
        <v>4520</v>
      </c>
      <c r="I101" s="570" t="s">
        <v>4813</v>
      </c>
      <c r="J101" s="571" t="s">
        <v>4516</v>
      </c>
      <c r="K101" s="572"/>
      <c r="L101" s="571"/>
      <c r="M101" s="571"/>
      <c r="N101" s="571"/>
      <c r="O101" s="571"/>
      <c r="P101" s="571"/>
      <c r="Q101" s="571"/>
      <c r="R101" s="571"/>
      <c r="S101" s="571"/>
      <c r="T101" s="569"/>
      <c r="U101" s="333" t="s">
        <v>4519</v>
      </c>
      <c r="V101" s="334"/>
      <c r="W101" s="334"/>
      <c r="X101" s="334" t="s">
        <v>4519</v>
      </c>
      <c r="Y101" s="334" t="s">
        <v>4519</v>
      </c>
      <c r="Z101" s="334" t="s">
        <v>4519</v>
      </c>
      <c r="AA101" s="343"/>
      <c r="AB101" s="343"/>
      <c r="AC101" s="333" t="s">
        <v>4519</v>
      </c>
      <c r="AD101" s="333"/>
      <c r="AE101" s="333"/>
      <c r="AF101" s="333"/>
      <c r="AG101" s="333"/>
      <c r="AH101" s="333" t="s">
        <v>4519</v>
      </c>
      <c r="AI101" s="333" t="s">
        <v>4519</v>
      </c>
      <c r="AJ101" s="333" t="s">
        <v>4519</v>
      </c>
      <c r="AK101" s="333" t="s">
        <v>4519</v>
      </c>
      <c r="AL101" s="343"/>
      <c r="AM101" s="343"/>
      <c r="AN101" s="343"/>
      <c r="AO101" s="343"/>
      <c r="AP101" s="343"/>
      <c r="AQ101" s="343"/>
      <c r="AR101" s="343"/>
      <c r="AS101" s="343"/>
      <c r="AT101" s="343"/>
      <c r="AU101" s="343"/>
      <c r="AV101" s="343"/>
      <c r="AW101" s="343"/>
      <c r="AX101" s="344"/>
      <c r="AY101" s="344"/>
      <c r="AZ101" s="344"/>
      <c r="BA101" s="344"/>
      <c r="BB101" s="345"/>
      <c r="BC101" s="345"/>
      <c r="BD101" s="345"/>
      <c r="BE101" s="345"/>
      <c r="BF101" s="345"/>
    </row>
    <row r="102" ht="14.25" customHeight="1">
      <c r="A102" s="522">
        <v>1498.0</v>
      </c>
      <c r="B102" s="330" t="str">
        <f t="array" ref="B102">IFNA(XLOOKUP(A102,'New Signups'!C:C,'New Signups'!D:D),"-")</f>
        <v>Kai</v>
      </c>
      <c r="C102" s="330" t="str">
        <f t="array" ref="C102">IFNA(XLOOKUP(A102,'New Signups'!C:C,'New Signups'!E:E),"-")</f>
        <v>Tran</v>
      </c>
      <c r="D102" s="561">
        <v>1081.0</v>
      </c>
      <c r="E102" s="418">
        <v>1.0</v>
      </c>
      <c r="F102" s="499">
        <v>1.0</v>
      </c>
      <c r="G102" s="573">
        <v>45556.0</v>
      </c>
      <c r="H102" s="330" t="s">
        <v>4744</v>
      </c>
      <c r="I102" s="340" t="s">
        <v>4814</v>
      </c>
      <c r="J102" s="341" t="s">
        <v>4516</v>
      </c>
      <c r="K102" s="341"/>
      <c r="L102" s="341"/>
      <c r="M102" s="481">
        <v>45622.0</v>
      </c>
      <c r="N102" s="341" t="s">
        <v>4660</v>
      </c>
      <c r="O102" s="341" t="s">
        <v>4815</v>
      </c>
      <c r="P102" s="341" t="s">
        <v>4516</v>
      </c>
      <c r="Q102" s="341" t="s">
        <v>4516</v>
      </c>
      <c r="R102" s="341" t="s">
        <v>4516</v>
      </c>
      <c r="S102" s="341"/>
      <c r="T102" s="330"/>
      <c r="U102" s="443">
        <v>46074.0</v>
      </c>
      <c r="V102" s="427" t="s">
        <v>4465</v>
      </c>
      <c r="W102" s="334"/>
      <c r="X102" s="334" t="s">
        <v>4519</v>
      </c>
      <c r="Y102" s="334" t="s">
        <v>4519</v>
      </c>
      <c r="Z102" s="334" t="s">
        <v>4519</v>
      </c>
      <c r="AA102" s="343"/>
      <c r="AB102" s="343"/>
      <c r="AC102" s="333"/>
      <c r="AD102" s="333"/>
      <c r="AE102" s="333"/>
      <c r="AF102" s="333"/>
      <c r="AG102" s="333"/>
      <c r="AH102" s="333"/>
      <c r="AI102" s="333"/>
      <c r="AJ102" s="333"/>
      <c r="AK102" s="333"/>
      <c r="AL102" s="343"/>
      <c r="AM102" s="343"/>
      <c r="AN102" s="343"/>
      <c r="AO102" s="343"/>
      <c r="AP102" s="343"/>
      <c r="AQ102" s="343"/>
      <c r="AR102" s="343"/>
      <c r="AS102" s="343"/>
      <c r="AT102" s="343"/>
      <c r="AU102" s="343"/>
      <c r="AV102" s="343"/>
      <c r="AW102" s="343"/>
      <c r="AX102" s="344"/>
      <c r="AY102" s="344"/>
      <c r="AZ102" s="344"/>
      <c r="BA102" s="344"/>
      <c r="BB102" s="345"/>
      <c r="BC102" s="345"/>
      <c r="BD102" s="345"/>
      <c r="BE102" s="345"/>
      <c r="BF102" s="345"/>
    </row>
    <row r="103" ht="14.25" customHeight="1">
      <c r="A103" s="522">
        <v>1511.0</v>
      </c>
      <c r="B103" s="562" t="s">
        <v>1452</v>
      </c>
      <c r="C103" s="562" t="s">
        <v>937</v>
      </c>
      <c r="D103" s="574">
        <v>1119.0</v>
      </c>
      <c r="E103" s="418">
        <v>1.0</v>
      </c>
      <c r="F103" s="499">
        <v>1.0</v>
      </c>
      <c r="G103" s="482">
        <v>45618.0</v>
      </c>
      <c r="H103" s="330" t="s">
        <v>3308</v>
      </c>
      <c r="I103" s="340" t="s">
        <v>4535</v>
      </c>
      <c r="J103" s="341" t="s">
        <v>4516</v>
      </c>
      <c r="K103" s="341"/>
      <c r="L103" s="341"/>
      <c r="M103" s="341"/>
      <c r="N103" s="341"/>
      <c r="O103" s="341"/>
      <c r="P103" s="341"/>
      <c r="Q103" s="341"/>
      <c r="R103" s="341"/>
      <c r="S103" s="341"/>
      <c r="T103" s="330"/>
      <c r="U103" s="333"/>
      <c r="V103" s="334"/>
      <c r="W103" s="334"/>
      <c r="X103" s="334" t="s">
        <v>4519</v>
      </c>
      <c r="Y103" s="334" t="s">
        <v>4519</v>
      </c>
      <c r="Z103" s="334" t="s">
        <v>4519</v>
      </c>
      <c r="AA103" s="343"/>
      <c r="AB103" s="343"/>
      <c r="AC103" s="333"/>
      <c r="AD103" s="333"/>
      <c r="AE103" s="333"/>
      <c r="AF103" s="333"/>
      <c r="AG103" s="333"/>
      <c r="AH103" s="333"/>
      <c r="AI103" s="333"/>
      <c r="AJ103" s="333"/>
      <c r="AK103" s="333"/>
      <c r="AL103" s="343"/>
      <c r="AM103" s="343"/>
      <c r="AN103" s="343"/>
      <c r="AO103" s="343"/>
      <c r="AP103" s="343"/>
      <c r="AQ103" s="343"/>
      <c r="AR103" s="343"/>
      <c r="AS103" s="343"/>
      <c r="AT103" s="343"/>
      <c r="AU103" s="343"/>
      <c r="AV103" s="343"/>
      <c r="AW103" s="343"/>
      <c r="AX103" s="344"/>
      <c r="AY103" s="344"/>
      <c r="AZ103" s="344"/>
      <c r="BA103" s="344"/>
      <c r="BB103" s="345"/>
      <c r="BC103" s="345"/>
      <c r="BD103" s="345"/>
      <c r="BE103" s="345"/>
      <c r="BF103" s="345"/>
    </row>
    <row r="104" ht="14.25" customHeight="1">
      <c r="A104" s="558">
        <v>1512.0</v>
      </c>
      <c r="B104" s="3" t="s">
        <v>1150</v>
      </c>
      <c r="C104" s="3" t="s">
        <v>937</v>
      </c>
      <c r="D104" s="561">
        <v>1121.0</v>
      </c>
      <c r="E104" s="418">
        <v>1.0</v>
      </c>
      <c r="F104" s="499">
        <v>1.0</v>
      </c>
      <c r="G104" s="482">
        <v>45618.0</v>
      </c>
      <c r="H104" s="330" t="s">
        <v>4816</v>
      </c>
      <c r="I104" s="340" t="s">
        <v>4535</v>
      </c>
      <c r="J104" s="341" t="s">
        <v>4516</v>
      </c>
      <c r="K104" s="341"/>
      <c r="L104" s="341"/>
      <c r="M104" s="341"/>
      <c r="N104" s="341"/>
      <c r="O104" s="341"/>
      <c r="P104" s="341"/>
      <c r="Q104" s="341"/>
      <c r="R104" s="341"/>
      <c r="S104" s="341"/>
      <c r="T104" s="330"/>
      <c r="U104" s="333"/>
      <c r="V104" s="334"/>
      <c r="W104" s="334"/>
      <c r="X104" s="334" t="s">
        <v>4519</v>
      </c>
      <c r="Y104" s="334" t="s">
        <v>4519</v>
      </c>
      <c r="Z104" s="334" t="s">
        <v>4519</v>
      </c>
      <c r="AA104" s="343"/>
      <c r="AB104" s="343"/>
      <c r="AC104" s="333"/>
      <c r="AD104" s="333"/>
      <c r="AE104" s="333"/>
      <c r="AF104" s="333"/>
      <c r="AG104" s="333"/>
      <c r="AH104" s="333"/>
      <c r="AI104" s="333"/>
      <c r="AJ104" s="333"/>
      <c r="AK104" s="333"/>
      <c r="AL104" s="343"/>
      <c r="AM104" s="343"/>
      <c r="AN104" s="343"/>
      <c r="AO104" s="343"/>
      <c r="AP104" s="343"/>
      <c r="AQ104" s="343"/>
      <c r="AR104" s="343"/>
      <c r="AS104" s="343"/>
      <c r="AT104" s="343"/>
      <c r="AU104" s="343"/>
      <c r="AV104" s="343"/>
      <c r="AW104" s="343"/>
      <c r="AX104" s="344"/>
      <c r="AY104" s="344"/>
      <c r="AZ104" s="344"/>
      <c r="BA104" s="344"/>
      <c r="BB104" s="345"/>
      <c r="BC104" s="345"/>
      <c r="BD104" s="345"/>
      <c r="BE104" s="345"/>
      <c r="BF104" s="345"/>
    </row>
    <row r="105" ht="14.25" customHeight="1">
      <c r="A105" s="558">
        <v>1513.0</v>
      </c>
      <c r="B105" s="562" t="s">
        <v>936</v>
      </c>
      <c r="C105" s="562" t="s">
        <v>937</v>
      </c>
      <c r="D105" s="561">
        <v>1120.0</v>
      </c>
      <c r="E105" s="418">
        <v>1.0</v>
      </c>
      <c r="F105" s="499">
        <v>1.0</v>
      </c>
      <c r="G105" s="482">
        <v>45618.0</v>
      </c>
      <c r="H105" s="330" t="s">
        <v>1540</v>
      </c>
      <c r="I105" s="340" t="s">
        <v>4817</v>
      </c>
      <c r="J105" s="341" t="s">
        <v>4516</v>
      </c>
      <c r="K105" s="341"/>
      <c r="L105" s="341"/>
      <c r="M105" s="341"/>
      <c r="N105" s="341"/>
      <c r="O105" s="341"/>
      <c r="P105" s="341"/>
      <c r="Q105" s="341"/>
      <c r="R105" s="341"/>
      <c r="S105" s="341"/>
      <c r="T105" s="330"/>
      <c r="U105" s="333"/>
      <c r="V105" s="334"/>
      <c r="W105" s="334"/>
      <c r="X105" s="334" t="s">
        <v>4519</v>
      </c>
      <c r="Y105" s="334" t="s">
        <v>4519</v>
      </c>
      <c r="Z105" s="334" t="s">
        <v>4519</v>
      </c>
      <c r="AA105" s="343"/>
      <c r="AB105" s="343"/>
      <c r="AC105" s="333"/>
      <c r="AD105" s="333"/>
      <c r="AE105" s="333"/>
      <c r="AF105" s="333"/>
      <c r="AG105" s="333"/>
      <c r="AH105" s="333"/>
      <c r="AI105" s="333"/>
      <c r="AJ105" s="333"/>
      <c r="AK105" s="333"/>
      <c r="AL105" s="343"/>
      <c r="AM105" s="343"/>
      <c r="AN105" s="343"/>
      <c r="AO105" s="343"/>
      <c r="AP105" s="343"/>
      <c r="AQ105" s="343"/>
      <c r="AR105" s="343"/>
      <c r="AS105" s="343"/>
      <c r="AT105" s="343"/>
      <c r="AU105" s="343"/>
      <c r="AV105" s="343"/>
      <c r="AW105" s="343"/>
      <c r="AX105" s="344"/>
      <c r="AY105" s="344"/>
      <c r="AZ105" s="344"/>
      <c r="BA105" s="344"/>
      <c r="BB105" s="345"/>
      <c r="BC105" s="345"/>
      <c r="BD105" s="345"/>
      <c r="BE105" s="345"/>
      <c r="BF105" s="345"/>
    </row>
    <row r="106" ht="14.25" customHeight="1">
      <c r="A106" s="575">
        <v>1518.0</v>
      </c>
      <c r="B106" s="524" t="s">
        <v>1017</v>
      </c>
      <c r="C106" s="417" t="str">
        <f t="array" ref="C106">IFNA(XLOOKUP(A106,'New Signups'!C:C,'New Signups'!E:E),"-")</f>
        <v>Dotson</v>
      </c>
      <c r="D106" s="561">
        <v>1087.0</v>
      </c>
      <c r="E106" s="418">
        <v>1.0</v>
      </c>
      <c r="F106" s="499">
        <v>1.0</v>
      </c>
      <c r="G106" s="482">
        <v>45561.0</v>
      </c>
      <c r="H106" s="330" t="s">
        <v>4466</v>
      </c>
      <c r="I106" s="340" t="s">
        <v>4818</v>
      </c>
      <c r="J106" s="341" t="s">
        <v>4516</v>
      </c>
      <c r="K106" s="341"/>
      <c r="L106" s="341"/>
      <c r="M106" s="481">
        <v>45583.0</v>
      </c>
      <c r="N106" s="341" t="s">
        <v>4733</v>
      </c>
      <c r="O106" s="341" t="s">
        <v>4538</v>
      </c>
      <c r="P106" s="341" t="s">
        <v>4516</v>
      </c>
      <c r="Q106" s="341" t="s">
        <v>4516</v>
      </c>
      <c r="R106" s="341" t="s">
        <v>4516</v>
      </c>
      <c r="S106" s="341"/>
      <c r="T106" s="330"/>
      <c r="U106" s="333"/>
      <c r="V106" s="334"/>
      <c r="W106" s="334"/>
      <c r="X106" s="334" t="s">
        <v>4519</v>
      </c>
      <c r="Y106" s="334" t="s">
        <v>4519</v>
      </c>
      <c r="Z106" s="334" t="s">
        <v>4519</v>
      </c>
      <c r="AA106" s="343"/>
      <c r="AB106" s="343"/>
      <c r="AC106" s="333"/>
      <c r="AD106" s="333"/>
      <c r="AE106" s="333"/>
      <c r="AF106" s="333"/>
      <c r="AG106" s="333"/>
      <c r="AH106" s="333"/>
      <c r="AI106" s="333"/>
      <c r="AJ106" s="333"/>
      <c r="AK106" s="333"/>
      <c r="AL106" s="343"/>
      <c r="AM106" s="343"/>
      <c r="AN106" s="343"/>
      <c r="AO106" s="343"/>
      <c r="AP106" s="343"/>
      <c r="AQ106" s="343"/>
      <c r="AR106" s="343"/>
      <c r="AS106" s="343"/>
      <c r="AT106" s="343"/>
      <c r="AU106" s="343"/>
      <c r="AV106" s="343"/>
      <c r="AW106" s="343"/>
      <c r="AX106" s="344"/>
      <c r="AY106" s="344"/>
      <c r="AZ106" s="344"/>
      <c r="BA106" s="344"/>
      <c r="BB106" s="345"/>
      <c r="BC106" s="345"/>
      <c r="BD106" s="345"/>
      <c r="BE106" s="345"/>
      <c r="BF106" s="345"/>
    </row>
    <row r="107" ht="14.25" customHeight="1">
      <c r="A107" s="522">
        <v>1525.0</v>
      </c>
      <c r="B107" s="524" t="s">
        <v>1126</v>
      </c>
      <c r="C107" s="524" t="s">
        <v>1127</v>
      </c>
      <c r="D107" s="561">
        <v>1092.0</v>
      </c>
      <c r="E107" s="418">
        <v>1.0</v>
      </c>
      <c r="F107" s="499">
        <v>1.0</v>
      </c>
      <c r="G107" s="482">
        <v>45565.0</v>
      </c>
      <c r="H107" s="330" t="s">
        <v>4484</v>
      </c>
      <c r="I107" s="340" t="s">
        <v>4819</v>
      </c>
      <c r="J107" s="341" t="s">
        <v>4516</v>
      </c>
      <c r="K107" s="341"/>
      <c r="L107" s="341"/>
      <c r="M107" s="481">
        <v>45611.0</v>
      </c>
      <c r="N107" s="341" t="s">
        <v>4820</v>
      </c>
      <c r="O107" s="341" t="s">
        <v>4821</v>
      </c>
      <c r="P107" s="341" t="s">
        <v>4516</v>
      </c>
      <c r="Q107" s="341" t="s">
        <v>4516</v>
      </c>
      <c r="R107" s="341" t="s">
        <v>4516</v>
      </c>
      <c r="S107" s="341"/>
      <c r="T107" s="330"/>
      <c r="U107" s="333"/>
      <c r="V107" s="334"/>
      <c r="W107" s="334"/>
      <c r="X107" s="334" t="s">
        <v>4519</v>
      </c>
      <c r="Y107" s="334" t="s">
        <v>4519</v>
      </c>
      <c r="Z107" s="334" t="s">
        <v>4519</v>
      </c>
      <c r="AA107" s="343"/>
      <c r="AB107" s="343"/>
      <c r="AC107" s="333"/>
      <c r="AD107" s="333"/>
      <c r="AE107" s="333"/>
      <c r="AF107" s="333"/>
      <c r="AG107" s="333"/>
      <c r="AH107" s="333"/>
      <c r="AI107" s="333"/>
      <c r="AJ107" s="333"/>
      <c r="AK107" s="333"/>
      <c r="AL107" s="343"/>
      <c r="AM107" s="343"/>
      <c r="AN107" s="343"/>
      <c r="AO107" s="343"/>
      <c r="AP107" s="343"/>
      <c r="AQ107" s="343"/>
      <c r="AR107" s="343"/>
      <c r="AS107" s="343"/>
      <c r="AT107" s="343"/>
      <c r="AU107" s="343"/>
      <c r="AV107" s="343"/>
      <c r="AW107" s="343"/>
      <c r="AX107" s="344"/>
      <c r="AY107" s="344"/>
      <c r="AZ107" s="344"/>
      <c r="BA107" s="344"/>
      <c r="BB107" s="345"/>
      <c r="BC107" s="345"/>
      <c r="BD107" s="345"/>
      <c r="BE107" s="345"/>
      <c r="BF107" s="345"/>
    </row>
    <row r="108" ht="14.25" customHeight="1">
      <c r="A108" s="526">
        <v>1538.0</v>
      </c>
      <c r="B108" s="576" t="s">
        <v>191</v>
      </c>
      <c r="C108" s="577" t="s">
        <v>192</v>
      </c>
      <c r="D108" s="578">
        <v>1089.0</v>
      </c>
      <c r="E108" s="418">
        <v>1.0</v>
      </c>
      <c r="F108" s="529">
        <v>1.0</v>
      </c>
      <c r="G108" s="579">
        <v>45562.0</v>
      </c>
      <c r="H108" s="469" t="s">
        <v>4520</v>
      </c>
      <c r="I108" s="465" t="s">
        <v>4822</v>
      </c>
      <c r="J108" s="466" t="s">
        <v>4516</v>
      </c>
      <c r="K108" s="467"/>
      <c r="L108" s="466"/>
      <c r="M108" s="580">
        <v>45668.0</v>
      </c>
      <c r="N108" s="581" t="s">
        <v>4660</v>
      </c>
      <c r="O108" s="581" t="s">
        <v>4823</v>
      </c>
      <c r="P108" s="581" t="s">
        <v>4516</v>
      </c>
      <c r="Q108" s="581" t="s">
        <v>4516</v>
      </c>
      <c r="R108" s="581" t="s">
        <v>4516</v>
      </c>
      <c r="S108" s="466"/>
      <c r="T108" s="469"/>
      <c r="U108" s="333"/>
      <c r="V108" s="334"/>
      <c r="W108" s="334"/>
      <c r="X108" s="334" t="s">
        <v>4519</v>
      </c>
      <c r="Y108" s="334" t="s">
        <v>4519</v>
      </c>
      <c r="Z108" s="334" t="s">
        <v>4519</v>
      </c>
      <c r="AA108" s="343"/>
      <c r="AB108" s="343"/>
      <c r="AC108" s="333"/>
      <c r="AD108" s="333"/>
      <c r="AE108" s="333"/>
      <c r="AF108" s="333"/>
      <c r="AG108" s="333"/>
      <c r="AH108" s="333"/>
      <c r="AI108" s="333"/>
      <c r="AJ108" s="333"/>
      <c r="AK108" s="333"/>
      <c r="AL108" s="343"/>
      <c r="AM108" s="343"/>
      <c r="AN108" s="343"/>
      <c r="AO108" s="343"/>
      <c r="AP108" s="343"/>
      <c r="AQ108" s="343"/>
      <c r="AR108" s="343"/>
      <c r="AS108" s="343"/>
      <c r="AT108" s="343"/>
      <c r="AU108" s="343"/>
      <c r="AV108" s="343"/>
      <c r="AW108" s="343"/>
      <c r="AX108" s="344"/>
      <c r="AY108" s="344"/>
      <c r="AZ108" s="344"/>
      <c r="BA108" s="344"/>
      <c r="BB108" s="345"/>
      <c r="BC108" s="345"/>
      <c r="BD108" s="345"/>
      <c r="BE108" s="345"/>
      <c r="BF108" s="345"/>
    </row>
    <row r="109" ht="14.25" customHeight="1">
      <c r="A109" s="558">
        <v>1553.0</v>
      </c>
      <c r="B109" s="582" t="s">
        <v>4824</v>
      </c>
      <c r="C109" s="583" t="s">
        <v>305</v>
      </c>
      <c r="D109" s="561">
        <v>1123.0</v>
      </c>
      <c r="E109" s="418">
        <v>1.0</v>
      </c>
      <c r="F109" s="499">
        <v>1.0</v>
      </c>
      <c r="G109" s="584">
        <v>45563.0</v>
      </c>
      <c r="H109" s="585" t="s">
        <v>4520</v>
      </c>
      <c r="I109" s="586" t="s">
        <v>4535</v>
      </c>
      <c r="J109" s="587" t="s">
        <v>4516</v>
      </c>
      <c r="K109" s="587"/>
      <c r="L109" s="341"/>
      <c r="M109" s="481">
        <v>45645.0</v>
      </c>
      <c r="N109" s="341" t="s">
        <v>4754</v>
      </c>
      <c r="O109" s="341" t="s">
        <v>4825</v>
      </c>
      <c r="P109" s="341" t="s">
        <v>4516</v>
      </c>
      <c r="Q109" s="341" t="s">
        <v>4516</v>
      </c>
      <c r="R109" s="341" t="s">
        <v>4516</v>
      </c>
      <c r="S109" s="341"/>
      <c r="T109" s="330"/>
      <c r="U109" s="443">
        <v>46097.0</v>
      </c>
      <c r="V109" s="427" t="s">
        <v>1150</v>
      </c>
      <c r="W109" s="334"/>
      <c r="X109" s="427" t="s">
        <v>4826</v>
      </c>
      <c r="Y109" s="427" t="s">
        <v>4525</v>
      </c>
      <c r="Z109" s="427" t="s">
        <v>4525</v>
      </c>
      <c r="AA109" s="343"/>
      <c r="AB109" s="343"/>
      <c r="AC109" s="443">
        <v>46114.0</v>
      </c>
      <c r="AD109" s="427" t="s">
        <v>4481</v>
      </c>
      <c r="AE109" s="427" t="s">
        <v>4474</v>
      </c>
      <c r="AF109" s="427" t="s">
        <v>4478</v>
      </c>
      <c r="AG109" s="427" t="s">
        <v>256</v>
      </c>
      <c r="AH109" s="427" t="s">
        <v>4827</v>
      </c>
      <c r="AI109" s="333" t="s">
        <v>4519</v>
      </c>
      <c r="AJ109" s="333" t="s">
        <v>4519</v>
      </c>
      <c r="AK109" s="333" t="s">
        <v>4519</v>
      </c>
      <c r="AL109" s="343"/>
      <c r="AM109" s="343"/>
      <c r="AN109" s="343"/>
      <c r="AO109" s="343"/>
      <c r="AP109" s="343"/>
      <c r="AQ109" s="343"/>
      <c r="AR109" s="343"/>
      <c r="AS109" s="343"/>
      <c r="AT109" s="343"/>
      <c r="AU109" s="343"/>
      <c r="AV109" s="343"/>
      <c r="AW109" s="343"/>
      <c r="AX109" s="344"/>
      <c r="AY109" s="344"/>
      <c r="AZ109" s="344"/>
      <c r="BA109" s="344"/>
      <c r="BB109" s="345"/>
      <c r="BC109" s="345"/>
      <c r="BD109" s="345"/>
      <c r="BE109" s="345"/>
      <c r="BF109" s="345"/>
    </row>
    <row r="110" ht="14.25" customHeight="1">
      <c r="A110" s="522">
        <v>1554.0</v>
      </c>
      <c r="B110" s="537" t="s">
        <v>865</v>
      </c>
      <c r="C110" s="524" t="s">
        <v>4828</v>
      </c>
      <c r="D110" s="561">
        <v>1096.0</v>
      </c>
      <c r="E110" s="418">
        <v>1.0</v>
      </c>
      <c r="F110" s="499">
        <v>1.0</v>
      </c>
      <c r="G110" s="482">
        <v>45574.0</v>
      </c>
      <c r="H110" s="330" t="s">
        <v>4484</v>
      </c>
      <c r="I110" s="340" t="s">
        <v>4532</v>
      </c>
      <c r="J110" s="341" t="s">
        <v>4516</v>
      </c>
      <c r="K110" s="341"/>
      <c r="L110" s="341"/>
      <c r="M110" s="481">
        <v>45588.0</v>
      </c>
      <c r="N110" s="341" t="s">
        <v>4829</v>
      </c>
      <c r="O110" s="341" t="s">
        <v>4830</v>
      </c>
      <c r="P110" s="341"/>
      <c r="Q110" s="341" t="s">
        <v>4516</v>
      </c>
      <c r="R110" s="341" t="s">
        <v>4516</v>
      </c>
      <c r="S110" s="341"/>
      <c r="T110" s="330"/>
      <c r="U110" s="443">
        <v>46069.0</v>
      </c>
      <c r="V110" s="427" t="s">
        <v>4474</v>
      </c>
      <c r="W110" s="427" t="s">
        <v>3958</v>
      </c>
      <c r="X110" s="334" t="s">
        <v>4519</v>
      </c>
      <c r="Y110" s="427" t="s">
        <v>4516</v>
      </c>
      <c r="Z110" s="427" t="s">
        <v>4516</v>
      </c>
      <c r="AA110" s="343"/>
      <c r="AB110" s="343"/>
      <c r="AC110" s="515">
        <v>46115.0</v>
      </c>
      <c r="AD110" s="427" t="s">
        <v>4481</v>
      </c>
      <c r="AE110" s="427" t="s">
        <v>4484</v>
      </c>
      <c r="AF110" s="427" t="s">
        <v>1150</v>
      </c>
      <c r="AG110" s="427" t="s">
        <v>3308</v>
      </c>
      <c r="AH110" s="427" t="s">
        <v>4831</v>
      </c>
      <c r="AI110" s="333"/>
      <c r="AJ110" s="333"/>
      <c r="AK110" s="333"/>
      <c r="AL110" s="343"/>
      <c r="AM110" s="343"/>
      <c r="AN110" s="343"/>
      <c r="AO110" s="343"/>
      <c r="AP110" s="343"/>
      <c r="AQ110" s="343"/>
      <c r="AR110" s="343"/>
      <c r="AS110" s="343"/>
      <c r="AT110" s="343"/>
      <c r="AU110" s="343"/>
      <c r="AV110" s="343"/>
      <c r="AW110" s="343"/>
      <c r="AX110" s="344"/>
      <c r="AY110" s="344"/>
      <c r="AZ110" s="344"/>
      <c r="BA110" s="344"/>
      <c r="BB110" s="345"/>
      <c r="BC110" s="345"/>
      <c r="BD110" s="345"/>
      <c r="BE110" s="345"/>
      <c r="BF110" s="345"/>
    </row>
    <row r="111" ht="14.25" customHeight="1">
      <c r="A111" s="522">
        <v>1556.0</v>
      </c>
      <c r="B111" s="330" t="str">
        <f t="array" ref="B111">IFNA(XLOOKUP(A111,'New Signups'!C:C,'New Signups'!D:D),"-")</f>
        <v>Marcus</v>
      </c>
      <c r="C111" s="330" t="str">
        <f t="array" ref="C111">IFNA(XLOOKUP(A111,'New Signups'!C:C,'New Signups'!E:E),"-")</f>
        <v>Ratko</v>
      </c>
      <c r="D111" s="561">
        <v>1106.0</v>
      </c>
      <c r="E111" s="418">
        <v>1.0</v>
      </c>
      <c r="F111" s="499">
        <v>1.0</v>
      </c>
      <c r="G111" s="482">
        <v>45601.0</v>
      </c>
      <c r="H111" s="330" t="s">
        <v>3958</v>
      </c>
      <c r="I111" s="340" t="s">
        <v>4832</v>
      </c>
      <c r="J111" s="341" t="s">
        <v>4516</v>
      </c>
      <c r="K111" s="341"/>
      <c r="L111" s="341"/>
      <c r="M111" s="588">
        <v>45633.0</v>
      </c>
      <c r="N111" s="538" t="s">
        <v>4660</v>
      </c>
      <c r="O111" s="538" t="s">
        <v>4833</v>
      </c>
      <c r="P111" s="341" t="s">
        <v>4516</v>
      </c>
      <c r="Q111" s="341" t="s">
        <v>4516</v>
      </c>
      <c r="R111" s="341" t="s">
        <v>4516</v>
      </c>
      <c r="S111" s="341"/>
      <c r="T111" s="330"/>
      <c r="U111" s="333"/>
      <c r="V111" s="334"/>
      <c r="W111" s="334"/>
      <c r="X111" s="334" t="s">
        <v>4519</v>
      </c>
      <c r="Y111" s="334" t="s">
        <v>4519</v>
      </c>
      <c r="Z111" s="334" t="s">
        <v>4519</v>
      </c>
      <c r="AA111" s="343"/>
      <c r="AB111" s="343"/>
      <c r="AC111" s="333"/>
      <c r="AD111" s="333"/>
      <c r="AE111" s="333"/>
      <c r="AF111" s="333"/>
      <c r="AG111" s="333"/>
      <c r="AH111" s="333"/>
      <c r="AI111" s="333"/>
      <c r="AJ111" s="333"/>
      <c r="AK111" s="333"/>
      <c r="AL111" s="343"/>
      <c r="AM111" s="343"/>
      <c r="AN111" s="343"/>
      <c r="AO111" s="343"/>
      <c r="AP111" s="343"/>
      <c r="AQ111" s="343"/>
      <c r="AR111" s="343"/>
      <c r="AS111" s="343"/>
      <c r="AT111" s="343"/>
      <c r="AU111" s="343"/>
      <c r="AV111" s="343"/>
      <c r="AW111" s="343"/>
      <c r="AX111" s="344"/>
      <c r="AY111" s="344"/>
      <c r="AZ111" s="344"/>
      <c r="BA111" s="344"/>
      <c r="BB111" s="345"/>
      <c r="BC111" s="345"/>
      <c r="BD111" s="345"/>
      <c r="BE111" s="345"/>
      <c r="BF111" s="345"/>
    </row>
    <row r="112" ht="14.25" customHeight="1">
      <c r="A112" s="522">
        <v>1560.0</v>
      </c>
      <c r="B112" s="330" t="str">
        <f t="array" ref="B112">IFNA(XLOOKUP(A112,'New Signups'!C:C,'New Signups'!D:D),"-")</f>
        <v>Clair</v>
      </c>
      <c r="C112" s="330" t="str">
        <f t="array" ref="C112">IFNA(XLOOKUP(A112,'New Signups'!C:C,'New Signups'!E:E),"-")</f>
        <v>Ratko</v>
      </c>
      <c r="D112" s="561">
        <v>1107.0</v>
      </c>
      <c r="E112" s="418">
        <v>1.0</v>
      </c>
      <c r="F112" s="499">
        <v>1.0</v>
      </c>
      <c r="G112" s="482">
        <v>45601.0</v>
      </c>
      <c r="H112" s="330" t="s">
        <v>4466</v>
      </c>
      <c r="I112" s="589" t="s">
        <v>4834</v>
      </c>
      <c r="J112" s="341" t="s">
        <v>4516</v>
      </c>
      <c r="K112" s="341"/>
      <c r="L112" s="341"/>
      <c r="M112" s="590">
        <v>45633.0</v>
      </c>
      <c r="N112" s="538" t="s">
        <v>4660</v>
      </c>
      <c r="O112" s="589" t="s">
        <v>4835</v>
      </c>
      <c r="P112" s="341" t="s">
        <v>4516</v>
      </c>
      <c r="Q112" s="341" t="s">
        <v>4516</v>
      </c>
      <c r="R112" s="341" t="s">
        <v>4516</v>
      </c>
      <c r="S112" s="341"/>
      <c r="T112" s="330"/>
      <c r="U112" s="333"/>
      <c r="V112" s="334"/>
      <c r="W112" s="334"/>
      <c r="X112" s="334" t="s">
        <v>4519</v>
      </c>
      <c r="Y112" s="334" t="s">
        <v>4519</v>
      </c>
      <c r="Z112" s="334" t="s">
        <v>4519</v>
      </c>
      <c r="AA112" s="343"/>
      <c r="AB112" s="343"/>
      <c r="AC112" s="333"/>
      <c r="AD112" s="333"/>
      <c r="AE112" s="333"/>
      <c r="AF112" s="333"/>
      <c r="AG112" s="333"/>
      <c r="AH112" s="333"/>
      <c r="AI112" s="333"/>
      <c r="AJ112" s="333"/>
      <c r="AK112" s="333"/>
      <c r="AL112" s="343"/>
      <c r="AM112" s="343"/>
      <c r="AN112" s="343"/>
      <c r="AO112" s="343"/>
      <c r="AP112" s="343"/>
      <c r="AQ112" s="343"/>
      <c r="AR112" s="343"/>
      <c r="AS112" s="343"/>
      <c r="AT112" s="343"/>
      <c r="AU112" s="343"/>
      <c r="AV112" s="343"/>
      <c r="AW112" s="343"/>
      <c r="AX112" s="344"/>
      <c r="AY112" s="344"/>
      <c r="AZ112" s="344"/>
      <c r="BA112" s="344"/>
      <c r="BB112" s="345"/>
      <c r="BC112" s="345"/>
      <c r="BD112" s="345"/>
      <c r="BE112" s="345"/>
      <c r="BF112" s="345"/>
    </row>
    <row r="113" ht="14.25" customHeight="1">
      <c r="A113" s="522">
        <v>1565.0</v>
      </c>
      <c r="B113" s="417" t="str">
        <f t="array" ref="B113">IFNA(XLOOKUP(A113,'New Signups'!C:C,'New Signups'!D:D),"-")</f>
        <v>Marina</v>
      </c>
      <c r="C113" s="417" t="str">
        <f t="array" ref="C113">IFNA(XLOOKUP(A113,'New Signups'!C:C,'New Signups'!E:E),"-")</f>
        <v>Dukat</v>
      </c>
      <c r="D113" s="561">
        <v>1094.0</v>
      </c>
      <c r="E113" s="418">
        <v>1.0</v>
      </c>
      <c r="F113" s="499">
        <v>1.0</v>
      </c>
      <c r="G113" s="482">
        <v>45568.0</v>
      </c>
      <c r="H113" s="330" t="s">
        <v>3958</v>
      </c>
      <c r="I113" s="340" t="s">
        <v>4532</v>
      </c>
      <c r="J113" s="341" t="s">
        <v>4516</v>
      </c>
      <c r="K113" s="341"/>
      <c r="L113" s="341"/>
      <c r="M113" s="481">
        <v>45569.0</v>
      </c>
      <c r="N113" s="341" t="s">
        <v>4597</v>
      </c>
      <c r="O113" s="341" t="s">
        <v>4836</v>
      </c>
      <c r="P113" s="341" t="s">
        <v>4516</v>
      </c>
      <c r="Q113" s="341" t="s">
        <v>4516</v>
      </c>
      <c r="R113" s="341" t="s">
        <v>4516</v>
      </c>
      <c r="S113" s="341"/>
      <c r="T113" s="330"/>
      <c r="U113" s="443">
        <v>45946.0</v>
      </c>
      <c r="V113" s="427" t="s">
        <v>3958</v>
      </c>
      <c r="W113" s="427"/>
      <c r="X113" s="427" t="s">
        <v>4788</v>
      </c>
      <c r="Y113" s="427" t="s">
        <v>4525</v>
      </c>
      <c r="Z113" s="427" t="s">
        <v>4525</v>
      </c>
      <c r="AA113" s="343"/>
      <c r="AB113" s="343"/>
      <c r="AC113" s="443">
        <v>45994.0</v>
      </c>
      <c r="AD113" s="427"/>
      <c r="AE113" s="427"/>
      <c r="AF113" s="427"/>
      <c r="AG113" s="427"/>
      <c r="AH113" s="427" t="s">
        <v>4837</v>
      </c>
      <c r="AI113" s="427" t="s">
        <v>4525</v>
      </c>
      <c r="AJ113" s="427" t="s">
        <v>4525</v>
      </c>
      <c r="AK113" s="427" t="s">
        <v>4525</v>
      </c>
      <c r="AL113" s="343"/>
      <c r="AM113" s="343"/>
      <c r="AN113" s="343"/>
      <c r="AO113" s="343"/>
      <c r="AP113" s="343"/>
      <c r="AQ113" s="343"/>
      <c r="AR113" s="343"/>
      <c r="AS113" s="343"/>
      <c r="AT113" s="343"/>
      <c r="AU113" s="343"/>
      <c r="AV113" s="343"/>
      <c r="AW113" s="343"/>
      <c r="AX113" s="344"/>
      <c r="AY113" s="344"/>
      <c r="AZ113" s="344"/>
      <c r="BA113" s="344"/>
      <c r="BB113" s="345"/>
      <c r="BC113" s="345"/>
      <c r="BD113" s="345"/>
      <c r="BE113" s="345"/>
      <c r="BF113" s="345"/>
    </row>
    <row r="114" ht="14.25" customHeight="1">
      <c r="A114" s="522">
        <v>1567.0</v>
      </c>
      <c r="B114" s="524" t="s">
        <v>991</v>
      </c>
      <c r="C114" s="417" t="str">
        <f t="array" ref="C114">IFNA(XLOOKUP(A114,'New Signups'!C:C,'New Signups'!E:E),"-")</f>
        <v>Scheer</v>
      </c>
      <c r="D114" s="561">
        <v>1082.0</v>
      </c>
      <c r="E114" s="418">
        <v>1.0</v>
      </c>
      <c r="F114" s="499">
        <v>1.0</v>
      </c>
      <c r="G114" s="482">
        <v>45556.0</v>
      </c>
      <c r="H114" s="330" t="s">
        <v>4520</v>
      </c>
      <c r="I114" s="340" t="s">
        <v>4710</v>
      </c>
      <c r="J114" s="341" t="s">
        <v>4516</v>
      </c>
      <c r="K114" s="341"/>
      <c r="L114" s="341"/>
      <c r="M114" s="481">
        <v>45557.0</v>
      </c>
      <c r="N114" s="341" t="s">
        <v>4750</v>
      </c>
      <c r="O114" s="341" t="s">
        <v>4838</v>
      </c>
      <c r="P114" s="341" t="s">
        <v>4516</v>
      </c>
      <c r="Q114" s="341" t="s">
        <v>4516</v>
      </c>
      <c r="R114" s="341" t="s">
        <v>4516</v>
      </c>
      <c r="S114" s="341"/>
      <c r="T114" s="330"/>
      <c r="U114" s="443">
        <v>46068.0</v>
      </c>
      <c r="V114" s="427" t="s">
        <v>4480</v>
      </c>
      <c r="W114" s="334"/>
      <c r="X114" s="427" t="s">
        <v>4562</v>
      </c>
      <c r="Y114" s="427" t="s">
        <v>4516</v>
      </c>
      <c r="Z114" s="427" t="s">
        <v>4516</v>
      </c>
      <c r="AA114" s="343"/>
      <c r="AB114" s="343"/>
      <c r="AC114" s="443">
        <v>46091.0</v>
      </c>
      <c r="AD114" s="427" t="s">
        <v>3958</v>
      </c>
      <c r="AE114" s="427" t="s">
        <v>3578</v>
      </c>
      <c r="AF114" s="427" t="s">
        <v>4478</v>
      </c>
      <c r="AG114" s="427" t="s">
        <v>2637</v>
      </c>
      <c r="AH114" s="333"/>
      <c r="AI114" s="427" t="s">
        <v>4525</v>
      </c>
      <c r="AJ114" s="427" t="s">
        <v>4525</v>
      </c>
      <c r="AK114" s="427" t="s">
        <v>4525</v>
      </c>
      <c r="AL114" s="343"/>
      <c r="AM114" s="343"/>
      <c r="AN114" s="343"/>
      <c r="AO114" s="343"/>
      <c r="AP114" s="343"/>
      <c r="AQ114" s="343"/>
      <c r="AR114" s="343"/>
      <c r="AS114" s="343"/>
      <c r="AT114" s="343"/>
      <c r="AU114" s="343"/>
      <c r="AV114" s="343"/>
      <c r="AW114" s="343"/>
      <c r="AX114" s="344"/>
      <c r="AY114" s="344"/>
      <c r="AZ114" s="344"/>
      <c r="BA114" s="344"/>
      <c r="BB114" s="345"/>
      <c r="BC114" s="345"/>
      <c r="BD114" s="345"/>
      <c r="BE114" s="345"/>
      <c r="BF114" s="345"/>
    </row>
    <row r="115" ht="14.25" customHeight="1">
      <c r="A115" s="522">
        <v>1569.0</v>
      </c>
      <c r="B115" s="417" t="str">
        <f t="array" ref="B115">IFNA(XLOOKUP(A115,'New Signups'!C:C,'New Signups'!D:D),"-")</f>
        <v>Adrian</v>
      </c>
      <c r="C115" s="417" t="str">
        <f t="array" ref="C115">IFNA(XLOOKUP(A115,'New Signups'!C:C,'New Signups'!E:E),"-")</f>
        <v>Labor</v>
      </c>
      <c r="D115" s="561">
        <v>1097.0</v>
      </c>
      <c r="E115" s="418">
        <v>1.0</v>
      </c>
      <c r="F115" s="499">
        <v>1.0</v>
      </c>
      <c r="G115" s="482">
        <v>45575.0</v>
      </c>
      <c r="H115" s="330" t="s">
        <v>4471</v>
      </c>
      <c r="I115" s="340" t="s">
        <v>4532</v>
      </c>
      <c r="J115" s="341" t="s">
        <v>4516</v>
      </c>
      <c r="K115" s="341"/>
      <c r="L115" s="341"/>
      <c r="M115" s="481">
        <v>45617.0</v>
      </c>
      <c r="N115" s="341" t="s">
        <v>4839</v>
      </c>
      <c r="O115" s="341" t="s">
        <v>4840</v>
      </c>
      <c r="P115" s="341"/>
      <c r="Q115" s="341"/>
      <c r="R115" s="341"/>
      <c r="S115" s="341"/>
      <c r="T115" s="330"/>
      <c r="U115" s="443">
        <v>46083.0</v>
      </c>
      <c r="V115" s="427" t="s">
        <v>3578</v>
      </c>
      <c r="W115" s="334"/>
      <c r="X115" s="427" t="s">
        <v>4562</v>
      </c>
      <c r="Y115" s="427" t="s">
        <v>4516</v>
      </c>
      <c r="Z115" s="427" t="s">
        <v>4516</v>
      </c>
      <c r="AA115" s="343"/>
      <c r="AB115" s="343"/>
      <c r="AC115" s="443">
        <v>46111.0</v>
      </c>
      <c r="AD115" s="427" t="s">
        <v>3480</v>
      </c>
      <c r="AE115" s="427" t="s">
        <v>3958</v>
      </c>
      <c r="AF115" s="333"/>
      <c r="AG115" s="333"/>
      <c r="AH115" s="427" t="s">
        <v>4841</v>
      </c>
      <c r="AI115" s="427" t="s">
        <v>4516</v>
      </c>
      <c r="AJ115" s="427" t="s">
        <v>4516</v>
      </c>
      <c r="AK115" s="427" t="s">
        <v>4516</v>
      </c>
      <c r="AL115" s="343"/>
      <c r="AM115" s="343"/>
      <c r="AN115" s="343"/>
      <c r="AO115" s="343"/>
      <c r="AP115" s="343"/>
      <c r="AQ115" s="343"/>
      <c r="AR115" s="343"/>
      <c r="AS115" s="343"/>
      <c r="AT115" s="343"/>
      <c r="AU115" s="343"/>
      <c r="AV115" s="343"/>
      <c r="AW115" s="343"/>
      <c r="AX115" s="344"/>
      <c r="AY115" s="344"/>
      <c r="AZ115" s="344"/>
      <c r="BA115" s="344"/>
      <c r="BB115" s="345"/>
      <c r="BC115" s="345"/>
      <c r="BD115" s="345"/>
      <c r="BE115" s="345"/>
      <c r="BF115" s="345"/>
    </row>
    <row r="116" ht="14.25" customHeight="1">
      <c r="A116" s="522">
        <v>1572.0</v>
      </c>
      <c r="B116" s="417" t="str">
        <f t="array" ref="B116">IFNA(XLOOKUP(A116,'New Signups'!C:C,'New Signups'!D:D),"-")</f>
        <v>Makenzie</v>
      </c>
      <c r="C116" s="417" t="str">
        <f t="array" ref="C116">IFNA(XLOOKUP(A116,'New Signups'!C:C,'New Signups'!E:E),"-")</f>
        <v>Reinhart</v>
      </c>
      <c r="D116" s="561">
        <v>1093.0</v>
      </c>
      <c r="E116" s="418">
        <v>1.0</v>
      </c>
      <c r="F116" s="499">
        <v>1.0</v>
      </c>
      <c r="G116" s="482">
        <v>45567.0</v>
      </c>
      <c r="H116" s="330" t="s">
        <v>3958</v>
      </c>
      <c r="I116" s="340" t="s">
        <v>4842</v>
      </c>
      <c r="J116" s="341" t="s">
        <v>4516</v>
      </c>
      <c r="K116" s="341"/>
      <c r="L116" s="341"/>
      <c r="M116" s="481">
        <v>45601.0</v>
      </c>
      <c r="N116" s="341" t="s">
        <v>4660</v>
      </c>
      <c r="O116" s="341" t="s">
        <v>4600</v>
      </c>
      <c r="P116" s="341" t="s">
        <v>4516</v>
      </c>
      <c r="Q116" s="341" t="s">
        <v>4516</v>
      </c>
      <c r="R116" s="341" t="s">
        <v>4516</v>
      </c>
      <c r="S116" s="341"/>
      <c r="T116" s="330"/>
      <c r="U116" s="333"/>
      <c r="V116" s="334"/>
      <c r="W116" s="334"/>
      <c r="X116" s="334" t="s">
        <v>4519</v>
      </c>
      <c r="Y116" s="334" t="s">
        <v>4519</v>
      </c>
      <c r="Z116" s="334" t="s">
        <v>4519</v>
      </c>
      <c r="AA116" s="343"/>
      <c r="AB116" s="343"/>
      <c r="AC116" s="333"/>
      <c r="AD116" s="333"/>
      <c r="AE116" s="333"/>
      <c r="AF116" s="333"/>
      <c r="AG116" s="333"/>
      <c r="AH116" s="333"/>
      <c r="AI116" s="333"/>
      <c r="AJ116" s="333"/>
      <c r="AK116" s="333"/>
      <c r="AL116" s="343"/>
      <c r="AM116" s="343"/>
      <c r="AN116" s="343"/>
      <c r="AO116" s="343"/>
      <c r="AP116" s="343"/>
      <c r="AQ116" s="343"/>
      <c r="AR116" s="343"/>
      <c r="AS116" s="343"/>
      <c r="AT116" s="343"/>
      <c r="AU116" s="343"/>
      <c r="AV116" s="343"/>
      <c r="AW116" s="343"/>
      <c r="AX116" s="344"/>
      <c r="AY116" s="344"/>
      <c r="AZ116" s="344"/>
      <c r="BA116" s="344"/>
      <c r="BB116" s="345"/>
      <c r="BC116" s="345"/>
      <c r="BD116" s="345"/>
      <c r="BE116" s="345"/>
      <c r="BF116" s="345"/>
    </row>
    <row r="117" ht="14.25" customHeight="1">
      <c r="A117" s="522">
        <v>1574.0</v>
      </c>
      <c r="B117" s="524" t="s">
        <v>160</v>
      </c>
      <c r="C117" s="591" t="s">
        <v>161</v>
      </c>
      <c r="D117" s="561">
        <v>1105.0</v>
      </c>
      <c r="E117" s="418">
        <v>1.0</v>
      </c>
      <c r="F117" s="499">
        <v>1.0</v>
      </c>
      <c r="G117" s="482">
        <v>45599.0</v>
      </c>
      <c r="H117" s="330" t="s">
        <v>4466</v>
      </c>
      <c r="I117" s="340" t="s">
        <v>4562</v>
      </c>
      <c r="J117" s="341" t="s">
        <v>4516</v>
      </c>
      <c r="K117" s="341"/>
      <c r="L117" s="341"/>
      <c r="M117" s="563">
        <v>45703.0</v>
      </c>
      <c r="N117" s="538" t="s">
        <v>4843</v>
      </c>
      <c r="O117" s="538" t="s">
        <v>4844</v>
      </c>
      <c r="P117" s="341" t="s">
        <v>4516</v>
      </c>
      <c r="Q117" s="341" t="s">
        <v>4516</v>
      </c>
      <c r="R117" s="341" t="s">
        <v>4516</v>
      </c>
      <c r="S117" s="341"/>
      <c r="T117" s="330"/>
      <c r="U117" s="443">
        <v>46186.0</v>
      </c>
      <c r="V117" s="427" t="s">
        <v>4465</v>
      </c>
      <c r="W117" s="334"/>
      <c r="X117" s="427" t="s">
        <v>4845</v>
      </c>
      <c r="Y117" s="427" t="s">
        <v>4516</v>
      </c>
      <c r="Z117" s="427" t="s">
        <v>4516</v>
      </c>
      <c r="AA117" s="343"/>
      <c r="AB117" s="343"/>
      <c r="AC117" s="333"/>
      <c r="AD117" s="333"/>
      <c r="AE117" s="333"/>
      <c r="AF117" s="333"/>
      <c r="AG117" s="333"/>
      <c r="AH117" s="333"/>
      <c r="AI117" s="333"/>
      <c r="AJ117" s="333"/>
      <c r="AK117" s="333"/>
      <c r="AL117" s="343"/>
      <c r="AM117" s="343"/>
      <c r="AN117" s="343"/>
      <c r="AO117" s="343"/>
      <c r="AP117" s="343"/>
      <c r="AQ117" s="343"/>
      <c r="AR117" s="343"/>
      <c r="AS117" s="343"/>
      <c r="AT117" s="343"/>
      <c r="AU117" s="343"/>
      <c r="AV117" s="343"/>
      <c r="AW117" s="343"/>
      <c r="AX117" s="344"/>
      <c r="AY117" s="344"/>
      <c r="AZ117" s="344"/>
      <c r="BA117" s="344"/>
      <c r="BB117" s="345"/>
      <c r="BC117" s="345"/>
      <c r="BD117" s="345"/>
      <c r="BE117" s="345"/>
      <c r="BF117" s="345"/>
    </row>
    <row r="118" ht="14.25" customHeight="1">
      <c r="A118" s="592">
        <v>1577.0</v>
      </c>
      <c r="B118" s="562" t="s">
        <v>1432</v>
      </c>
      <c r="C118" s="562" t="s">
        <v>1433</v>
      </c>
      <c r="D118" s="593">
        <v>1125.0</v>
      </c>
      <c r="E118" s="418">
        <v>1.0</v>
      </c>
      <c r="F118" s="594">
        <v>1.0</v>
      </c>
      <c r="G118" s="584">
        <v>45588.0</v>
      </c>
      <c r="H118" s="595" t="s">
        <v>4846</v>
      </c>
      <c r="I118" s="340" t="s">
        <v>4532</v>
      </c>
      <c r="J118" s="587" t="s">
        <v>4847</v>
      </c>
      <c r="K118" s="587"/>
      <c r="L118" s="75"/>
      <c r="M118" s="596">
        <v>45665.0</v>
      </c>
      <c r="N118" s="597" t="s">
        <v>4660</v>
      </c>
      <c r="O118" s="341" t="s">
        <v>4825</v>
      </c>
      <c r="P118" s="597" t="s">
        <v>4516</v>
      </c>
      <c r="Q118" s="597" t="s">
        <v>4516</v>
      </c>
      <c r="R118" s="597" t="s">
        <v>4516</v>
      </c>
      <c r="S118" s="587"/>
      <c r="T118" s="330"/>
      <c r="U118" s="333" t="s">
        <v>4519</v>
      </c>
      <c r="V118" s="334"/>
      <c r="W118" s="334"/>
      <c r="X118" s="334" t="s">
        <v>4519</v>
      </c>
      <c r="Y118" s="334" t="s">
        <v>4519</v>
      </c>
      <c r="Z118" s="334" t="s">
        <v>4519</v>
      </c>
      <c r="AA118" s="343"/>
      <c r="AB118" s="343"/>
      <c r="AC118" s="333" t="s">
        <v>4519</v>
      </c>
      <c r="AD118" s="333"/>
      <c r="AE118" s="333"/>
      <c r="AF118" s="333"/>
      <c r="AG118" s="333" t="s">
        <v>4519</v>
      </c>
      <c r="AH118" s="333" t="s">
        <v>4519</v>
      </c>
      <c r="AI118" s="333" t="s">
        <v>4519</v>
      </c>
      <c r="AJ118" s="333" t="s">
        <v>4519</v>
      </c>
      <c r="AK118" s="333" t="s">
        <v>4519</v>
      </c>
      <c r="AL118" s="343"/>
      <c r="AM118" s="343"/>
      <c r="AN118" s="343"/>
      <c r="AO118" s="343"/>
      <c r="AP118" s="343"/>
      <c r="AQ118" s="343"/>
      <c r="AR118" s="343"/>
      <c r="AS118" s="343"/>
      <c r="AT118" s="343"/>
      <c r="AU118" s="343"/>
      <c r="AV118" s="343"/>
      <c r="AW118" s="343"/>
      <c r="AX118" s="344"/>
      <c r="AY118" s="344"/>
      <c r="AZ118" s="344"/>
      <c r="BA118" s="344"/>
      <c r="BB118" s="345"/>
      <c r="BC118" s="345"/>
      <c r="BD118" s="345"/>
      <c r="BE118" s="345"/>
      <c r="BF118" s="345"/>
    </row>
    <row r="119" ht="14.25" customHeight="1">
      <c r="A119" s="522">
        <v>1598.0</v>
      </c>
      <c r="B119" s="417" t="str">
        <f t="array" ref="B119">IFNA(XLOOKUP(A119,'New Signups'!C:C,'New Signups'!D:D),"-")</f>
        <v>Phoenyx</v>
      </c>
      <c r="C119" s="417" t="str">
        <f t="array" ref="C119">IFNA(XLOOKUP(A119,'New Signups'!C:C,'New Signups'!E:E),"-")</f>
        <v>Lorentz</v>
      </c>
      <c r="D119" s="561">
        <v>1101.0</v>
      </c>
      <c r="E119" s="418">
        <v>1.0</v>
      </c>
      <c r="F119" s="499">
        <v>1.0</v>
      </c>
      <c r="G119" s="482">
        <v>45591.0</v>
      </c>
      <c r="H119" s="330" t="s">
        <v>3958</v>
      </c>
      <c r="I119" s="340" t="s">
        <v>4562</v>
      </c>
      <c r="J119" s="341" t="s">
        <v>4516</v>
      </c>
      <c r="K119" s="341"/>
      <c r="L119" s="341"/>
      <c r="M119" s="481">
        <v>45613.0</v>
      </c>
      <c r="N119" s="341" t="s">
        <v>4754</v>
      </c>
      <c r="O119" s="341" t="s">
        <v>4848</v>
      </c>
      <c r="P119" s="341" t="s">
        <v>4516</v>
      </c>
      <c r="Q119" s="341" t="s">
        <v>4516</v>
      </c>
      <c r="R119" s="341" t="s">
        <v>4516</v>
      </c>
      <c r="S119" s="341"/>
      <c r="T119" s="330"/>
      <c r="U119" s="333"/>
      <c r="V119" s="334"/>
      <c r="W119" s="334"/>
      <c r="X119" s="334" t="s">
        <v>4519</v>
      </c>
      <c r="Y119" s="334" t="s">
        <v>4519</v>
      </c>
      <c r="Z119" s="334" t="s">
        <v>4519</v>
      </c>
      <c r="AA119" s="343"/>
      <c r="AB119" s="343"/>
      <c r="AC119" s="333"/>
      <c r="AD119" s="333"/>
      <c r="AE119" s="333"/>
      <c r="AF119" s="333"/>
      <c r="AG119" s="333"/>
      <c r="AH119" s="333"/>
      <c r="AI119" s="333"/>
      <c r="AJ119" s="333"/>
      <c r="AK119" s="333"/>
      <c r="AL119" s="343"/>
      <c r="AM119" s="343"/>
      <c r="AN119" s="343"/>
      <c r="AO119" s="343"/>
      <c r="AP119" s="343"/>
      <c r="AQ119" s="343"/>
      <c r="AR119" s="343"/>
      <c r="AS119" s="343"/>
      <c r="AT119" s="343"/>
      <c r="AU119" s="343"/>
      <c r="AV119" s="343"/>
      <c r="AW119" s="343"/>
      <c r="AX119" s="344"/>
      <c r="AY119" s="344"/>
      <c r="AZ119" s="344"/>
      <c r="BA119" s="344"/>
      <c r="BB119" s="345"/>
      <c r="BC119" s="345"/>
      <c r="BD119" s="345"/>
      <c r="BE119" s="345"/>
      <c r="BF119" s="345"/>
    </row>
    <row r="120" ht="14.25" customHeight="1">
      <c r="A120" s="592">
        <v>1609.0</v>
      </c>
      <c r="B120" s="583" t="s">
        <v>4849</v>
      </c>
      <c r="C120" s="583" t="s">
        <v>3077</v>
      </c>
      <c r="D120" s="598">
        <v>1114.0</v>
      </c>
      <c r="E120" s="418">
        <v>1.0</v>
      </c>
      <c r="F120" s="594">
        <v>1.0</v>
      </c>
      <c r="G120" s="584">
        <v>45612.0</v>
      </c>
      <c r="H120" s="585" t="s">
        <v>4850</v>
      </c>
      <c r="I120" s="583" t="s">
        <v>4851</v>
      </c>
      <c r="J120" s="587" t="s">
        <v>4516</v>
      </c>
      <c r="K120" s="599"/>
      <c r="L120" s="600"/>
      <c r="M120" s="596">
        <v>45704.0</v>
      </c>
      <c r="N120" s="597" t="s">
        <v>4852</v>
      </c>
      <c r="O120" s="587"/>
      <c r="P120" s="597" t="s">
        <v>4516</v>
      </c>
      <c r="Q120" s="597" t="s">
        <v>4516</v>
      </c>
      <c r="R120" s="597" t="s">
        <v>4516</v>
      </c>
      <c r="S120" s="587"/>
      <c r="T120" s="585"/>
      <c r="U120" s="333"/>
      <c r="V120" s="334"/>
      <c r="W120" s="334"/>
      <c r="X120" s="334" t="s">
        <v>4519</v>
      </c>
      <c r="Y120" s="334" t="s">
        <v>4519</v>
      </c>
      <c r="Z120" s="334" t="s">
        <v>4519</v>
      </c>
      <c r="AA120" s="601"/>
      <c r="AB120" s="601"/>
      <c r="AC120" s="333"/>
      <c r="AD120" s="333"/>
      <c r="AE120" s="333"/>
      <c r="AF120" s="333"/>
      <c r="AG120" s="333"/>
      <c r="AH120" s="333"/>
      <c r="AI120" s="333"/>
      <c r="AJ120" s="333"/>
      <c r="AK120" s="333"/>
      <c r="AL120" s="599"/>
      <c r="AM120" s="599"/>
      <c r="AN120" s="599"/>
      <c r="AO120" s="599"/>
      <c r="AP120" s="599"/>
      <c r="AQ120" s="599"/>
      <c r="AR120" s="599"/>
      <c r="AS120" s="599"/>
      <c r="AT120" s="599"/>
      <c r="AU120" s="599"/>
      <c r="AV120" s="599"/>
      <c r="AW120" s="599"/>
      <c r="AX120" s="602"/>
      <c r="AY120" s="602"/>
      <c r="AZ120" s="602"/>
      <c r="BA120" s="602"/>
      <c r="BB120" s="140"/>
      <c r="BC120" s="140"/>
      <c r="BD120" s="140"/>
      <c r="BE120" s="140"/>
      <c r="BF120" s="140"/>
    </row>
    <row r="121" ht="14.25" customHeight="1">
      <c r="A121" s="522">
        <v>1610.0</v>
      </c>
      <c r="B121" s="537" t="s">
        <v>1447</v>
      </c>
      <c r="C121" s="537" t="s">
        <v>1448</v>
      </c>
      <c r="D121" s="561">
        <v>1104.0</v>
      </c>
      <c r="E121" s="418">
        <v>1.0</v>
      </c>
      <c r="F121" s="499">
        <v>1.0</v>
      </c>
      <c r="G121" s="482">
        <v>45597.0</v>
      </c>
      <c r="H121" s="330" t="s">
        <v>1893</v>
      </c>
      <c r="I121" s="340" t="s">
        <v>4853</v>
      </c>
      <c r="J121" s="341" t="s">
        <v>4516</v>
      </c>
      <c r="K121" s="341"/>
      <c r="L121" s="603"/>
      <c r="M121" s="481">
        <v>45611.0</v>
      </c>
      <c r="N121" s="341" t="s">
        <v>4854</v>
      </c>
      <c r="O121" s="341" t="s">
        <v>4855</v>
      </c>
      <c r="P121" s="341" t="s">
        <v>4516</v>
      </c>
      <c r="Q121" s="341" t="s">
        <v>4516</v>
      </c>
      <c r="R121" s="341" t="s">
        <v>4516</v>
      </c>
      <c r="S121" s="341"/>
      <c r="T121" s="330"/>
      <c r="U121" s="333"/>
      <c r="V121" s="334"/>
      <c r="W121" s="334"/>
      <c r="X121" s="334" t="s">
        <v>4519</v>
      </c>
      <c r="Y121" s="334" t="s">
        <v>4519</v>
      </c>
      <c r="Z121" s="334" t="s">
        <v>4519</v>
      </c>
      <c r="AA121" s="343"/>
      <c r="AB121" s="343"/>
      <c r="AC121" s="333"/>
      <c r="AD121" s="333"/>
      <c r="AE121" s="333"/>
      <c r="AF121" s="333"/>
      <c r="AG121" s="333"/>
      <c r="AH121" s="333"/>
      <c r="AI121" s="333"/>
      <c r="AJ121" s="333"/>
      <c r="AK121" s="333"/>
      <c r="AL121" s="343"/>
      <c r="AM121" s="343"/>
      <c r="AN121" s="343"/>
      <c r="AO121" s="343"/>
      <c r="AP121" s="343"/>
      <c r="AQ121" s="343"/>
      <c r="AR121" s="343"/>
      <c r="AS121" s="343"/>
      <c r="AT121" s="343"/>
      <c r="AU121" s="343"/>
      <c r="AV121" s="343"/>
      <c r="AW121" s="343"/>
      <c r="AX121" s="344"/>
      <c r="AY121" s="344"/>
      <c r="AZ121" s="344"/>
      <c r="BA121" s="344"/>
      <c r="BB121" s="345"/>
      <c r="BC121" s="345"/>
      <c r="BD121" s="345"/>
      <c r="BE121" s="345"/>
      <c r="BF121" s="345"/>
    </row>
    <row r="122" ht="14.25" customHeight="1">
      <c r="A122" s="522">
        <v>1611.0</v>
      </c>
      <c r="B122" s="417" t="str">
        <f t="array" ref="B122">IFNA(XLOOKUP(A122,'New Signups'!C:C,'New Signups'!D:D),"-")</f>
        <v>Sergio</v>
      </c>
      <c r="C122" s="330" t="str">
        <f t="array" ref="C122">IFNA(XLOOKUP(A122,'New Signups'!C:C,'New Signups'!E:E),"-")</f>
        <v>Jackson</v>
      </c>
      <c r="D122" s="561">
        <v>1110.0</v>
      </c>
      <c r="E122" s="418">
        <v>1.0</v>
      </c>
      <c r="F122" s="499">
        <v>1.0</v>
      </c>
      <c r="G122" s="482">
        <v>45602.0</v>
      </c>
      <c r="H122" s="330" t="s">
        <v>3958</v>
      </c>
      <c r="I122" s="340" t="s">
        <v>4856</v>
      </c>
      <c r="J122" s="341" t="s">
        <v>4516</v>
      </c>
      <c r="K122" s="341"/>
      <c r="L122" s="341"/>
      <c r="M122" s="481">
        <v>45632.0</v>
      </c>
      <c r="N122" s="341" t="s">
        <v>4857</v>
      </c>
      <c r="O122" s="341" t="s">
        <v>4858</v>
      </c>
      <c r="P122" s="341" t="s">
        <v>4516</v>
      </c>
      <c r="Q122" s="341" t="s">
        <v>4516</v>
      </c>
      <c r="R122" s="341" t="s">
        <v>4516</v>
      </c>
      <c r="S122" s="341"/>
      <c r="T122" s="330"/>
      <c r="U122" s="443">
        <v>46115.0</v>
      </c>
      <c r="V122" s="427" t="s">
        <v>4480</v>
      </c>
      <c r="W122" s="427"/>
      <c r="X122" s="427" t="s">
        <v>4859</v>
      </c>
      <c r="Y122" s="427" t="s">
        <v>4525</v>
      </c>
      <c r="Z122" s="427" t="s">
        <v>4525</v>
      </c>
      <c r="AA122" s="343"/>
      <c r="AB122" s="343"/>
      <c r="AC122" s="333"/>
      <c r="AD122" s="333"/>
      <c r="AE122" s="333"/>
      <c r="AF122" s="333"/>
      <c r="AG122" s="333"/>
      <c r="AH122" s="333"/>
      <c r="AI122" s="333"/>
      <c r="AJ122" s="333"/>
      <c r="AK122" s="333"/>
      <c r="AL122" s="343"/>
      <c r="AM122" s="343"/>
      <c r="AN122" s="343"/>
      <c r="AO122" s="343"/>
      <c r="AP122" s="343"/>
      <c r="AQ122" s="343"/>
      <c r="AR122" s="343"/>
      <c r="AS122" s="343"/>
      <c r="AT122" s="343"/>
      <c r="AU122" s="343"/>
      <c r="AV122" s="343"/>
      <c r="AW122" s="343"/>
      <c r="AX122" s="344"/>
      <c r="AY122" s="344"/>
      <c r="AZ122" s="344"/>
      <c r="BA122" s="344"/>
      <c r="BB122" s="345"/>
      <c r="BC122" s="345"/>
      <c r="BD122" s="345"/>
      <c r="BE122" s="345"/>
      <c r="BF122" s="345"/>
    </row>
    <row r="123" ht="14.25" customHeight="1">
      <c r="A123" s="592">
        <v>1614.0</v>
      </c>
      <c r="B123" s="583" t="s">
        <v>79</v>
      </c>
      <c r="C123" s="583" t="s">
        <v>80</v>
      </c>
      <c r="D123" s="598">
        <v>1117.0</v>
      </c>
      <c r="E123" s="418">
        <v>1.0</v>
      </c>
      <c r="F123" s="594">
        <v>1.0</v>
      </c>
      <c r="G123" s="584">
        <v>45614.0</v>
      </c>
      <c r="H123" s="585" t="s">
        <v>4466</v>
      </c>
      <c r="I123" s="586" t="s">
        <v>4532</v>
      </c>
      <c r="J123" s="341" t="s">
        <v>4516</v>
      </c>
      <c r="K123" s="341"/>
      <c r="L123" s="341"/>
      <c r="M123" s="563">
        <v>45685.0</v>
      </c>
      <c r="N123" s="538" t="s">
        <v>4764</v>
      </c>
      <c r="O123" s="538" t="s">
        <v>4860</v>
      </c>
      <c r="P123" s="341"/>
      <c r="Q123" s="341"/>
      <c r="R123" s="341"/>
      <c r="S123" s="341"/>
      <c r="T123" s="330"/>
      <c r="U123" s="443">
        <v>46136.0</v>
      </c>
      <c r="V123" s="427" t="s">
        <v>4480</v>
      </c>
      <c r="W123" s="334"/>
      <c r="X123" s="427" t="s">
        <v>4861</v>
      </c>
      <c r="Y123" s="427" t="s">
        <v>4525</v>
      </c>
      <c r="Z123" s="427" t="s">
        <v>4525</v>
      </c>
      <c r="AA123" s="343"/>
      <c r="AB123" s="343"/>
      <c r="AC123" s="333"/>
      <c r="AD123" s="333"/>
      <c r="AE123" s="333"/>
      <c r="AF123" s="333"/>
      <c r="AG123" s="333"/>
      <c r="AH123" s="333"/>
      <c r="AI123" s="333"/>
      <c r="AJ123" s="333"/>
      <c r="AK123" s="333"/>
      <c r="AL123" s="343"/>
      <c r="AM123" s="343"/>
      <c r="AN123" s="343"/>
      <c r="AO123" s="343"/>
      <c r="AP123" s="343"/>
      <c r="AQ123" s="343"/>
      <c r="AR123" s="343"/>
      <c r="AS123" s="343"/>
      <c r="AT123" s="343"/>
      <c r="AU123" s="343"/>
      <c r="AV123" s="343"/>
      <c r="AW123" s="343"/>
      <c r="AX123" s="344"/>
      <c r="AY123" s="344"/>
      <c r="AZ123" s="344"/>
      <c r="BA123" s="344"/>
      <c r="BB123" s="345"/>
      <c r="BC123" s="345"/>
      <c r="BD123" s="345"/>
      <c r="BE123" s="345"/>
      <c r="BF123" s="345"/>
    </row>
    <row r="124" ht="14.25" customHeight="1">
      <c r="A124" s="604">
        <v>1616.0</v>
      </c>
      <c r="B124" s="605" t="s">
        <v>1147</v>
      </c>
      <c r="C124" s="605" t="s">
        <v>185</v>
      </c>
      <c r="D124" s="606">
        <v>1116.0</v>
      </c>
      <c r="E124" s="418">
        <v>1.0</v>
      </c>
      <c r="F124" s="508">
        <v>1.0</v>
      </c>
      <c r="G124" s="509">
        <v>45615.0</v>
      </c>
      <c r="H124" s="510" t="s">
        <v>4471</v>
      </c>
      <c r="I124" s="511" t="s">
        <v>4862</v>
      </c>
      <c r="J124" s="512" t="s">
        <v>4516</v>
      </c>
      <c r="K124" s="512"/>
      <c r="L124" s="512"/>
      <c r="M124" s="512"/>
      <c r="N124" s="512"/>
      <c r="O124" s="512"/>
      <c r="P124" s="512"/>
      <c r="Q124" s="512"/>
      <c r="R124" s="512"/>
      <c r="S124" s="512"/>
      <c r="T124" s="510"/>
      <c r="U124" s="333"/>
      <c r="V124" s="334"/>
      <c r="W124" s="334"/>
      <c r="X124" s="334" t="s">
        <v>4519</v>
      </c>
      <c r="Y124" s="334" t="s">
        <v>4519</v>
      </c>
      <c r="Z124" s="334" t="s">
        <v>4519</v>
      </c>
      <c r="AA124" s="343"/>
      <c r="AB124" s="343"/>
      <c r="AC124" s="333"/>
      <c r="AD124" s="333"/>
      <c r="AE124" s="333"/>
      <c r="AF124" s="333"/>
      <c r="AG124" s="333"/>
      <c r="AH124" s="333"/>
      <c r="AI124" s="333"/>
      <c r="AJ124" s="333"/>
      <c r="AK124" s="333"/>
      <c r="AL124" s="343"/>
      <c r="AM124" s="343"/>
      <c r="AN124" s="343"/>
      <c r="AO124" s="343"/>
      <c r="AP124" s="343"/>
      <c r="AQ124" s="343"/>
      <c r="AR124" s="343"/>
      <c r="AS124" s="343"/>
      <c r="AT124" s="343"/>
      <c r="AU124" s="343"/>
      <c r="AV124" s="343"/>
      <c r="AW124" s="343"/>
      <c r="AX124" s="344"/>
      <c r="AY124" s="344"/>
      <c r="AZ124" s="344"/>
      <c r="BA124" s="344"/>
      <c r="BB124" s="345"/>
      <c r="BC124" s="345"/>
      <c r="BD124" s="345"/>
      <c r="BE124" s="345"/>
      <c r="BF124" s="345"/>
    </row>
    <row r="125" ht="14.25" customHeight="1">
      <c r="A125" s="522">
        <v>1617.0</v>
      </c>
      <c r="B125" s="537" t="s">
        <v>4432</v>
      </c>
      <c r="C125" s="537" t="s">
        <v>4433</v>
      </c>
      <c r="D125" s="561">
        <v>1102.0</v>
      </c>
      <c r="E125" s="418">
        <v>1.0</v>
      </c>
      <c r="F125" s="499">
        <v>1.0</v>
      </c>
      <c r="G125" s="482">
        <v>45594.0</v>
      </c>
      <c r="H125" s="330" t="s">
        <v>4471</v>
      </c>
      <c r="I125" s="340" t="s">
        <v>4863</v>
      </c>
      <c r="J125" s="341" t="s">
        <v>4516</v>
      </c>
      <c r="K125" s="341"/>
      <c r="L125" s="341"/>
      <c r="M125" s="481">
        <v>45646.0</v>
      </c>
      <c r="N125" s="341" t="s">
        <v>4754</v>
      </c>
      <c r="O125" s="341" t="s">
        <v>4864</v>
      </c>
      <c r="P125" s="341" t="s">
        <v>4516</v>
      </c>
      <c r="Q125" s="341" t="s">
        <v>4516</v>
      </c>
      <c r="R125" s="341" t="s">
        <v>4516</v>
      </c>
      <c r="S125" s="341"/>
      <c r="T125" s="330"/>
      <c r="U125" s="443">
        <v>46100.0</v>
      </c>
      <c r="V125" s="427" t="s">
        <v>256</v>
      </c>
      <c r="W125" s="334"/>
      <c r="X125" s="427" t="s">
        <v>4865</v>
      </c>
      <c r="Y125" s="427" t="s">
        <v>4525</v>
      </c>
      <c r="Z125" s="427" t="s">
        <v>4525</v>
      </c>
      <c r="AA125" s="343"/>
      <c r="AB125" s="343"/>
      <c r="AC125" s="443">
        <v>46106.0</v>
      </c>
      <c r="AD125" s="427" t="s">
        <v>1150</v>
      </c>
      <c r="AE125" s="427" t="s">
        <v>4471</v>
      </c>
      <c r="AF125" s="427" t="s">
        <v>1460</v>
      </c>
      <c r="AG125" s="333"/>
      <c r="AH125" s="427" t="s">
        <v>4866</v>
      </c>
      <c r="AI125" s="427" t="s">
        <v>4525</v>
      </c>
      <c r="AJ125" s="427" t="s">
        <v>4525</v>
      </c>
      <c r="AK125" s="427" t="s">
        <v>4525</v>
      </c>
      <c r="AL125" s="343"/>
      <c r="AM125" s="343"/>
      <c r="AN125" s="343"/>
      <c r="AO125" s="343"/>
      <c r="AP125" s="343"/>
      <c r="AQ125" s="343"/>
      <c r="AR125" s="343"/>
      <c r="AS125" s="343"/>
      <c r="AT125" s="343"/>
      <c r="AU125" s="343"/>
      <c r="AV125" s="343"/>
      <c r="AW125" s="343"/>
      <c r="AX125" s="344"/>
      <c r="AY125" s="344"/>
      <c r="AZ125" s="344"/>
      <c r="BA125" s="344"/>
      <c r="BB125" s="345"/>
      <c r="BC125" s="345"/>
      <c r="BD125" s="345"/>
      <c r="BE125" s="345"/>
      <c r="BF125" s="345"/>
    </row>
    <row r="126" ht="14.25" customHeight="1">
      <c r="A126" s="522">
        <v>1620.0</v>
      </c>
      <c r="B126" s="417" t="str">
        <f t="array" ref="B126">IFNA(XLOOKUP(A126,'New Signups'!C:C,'New Signups'!D:D),"-")</f>
        <v>Llegend</v>
      </c>
      <c r="C126" s="417" t="str">
        <f t="array" ref="C126">IFNA(XLOOKUP(A126,'New Signups'!C:C,'New Signups'!E:E),"-")</f>
        <v>Williams</v>
      </c>
      <c r="D126" s="429">
        <v>1108.0</v>
      </c>
      <c r="E126" s="418">
        <v>1.0</v>
      </c>
      <c r="F126" s="499">
        <v>1.0</v>
      </c>
      <c r="G126" s="482">
        <v>45601.0</v>
      </c>
      <c r="H126" s="330" t="s">
        <v>3958</v>
      </c>
      <c r="I126" s="340" t="s">
        <v>4562</v>
      </c>
      <c r="J126" s="341" t="s">
        <v>4516</v>
      </c>
      <c r="K126" s="341"/>
      <c r="L126" s="341"/>
      <c r="M126" s="481">
        <v>45605.0</v>
      </c>
      <c r="N126" s="341" t="s">
        <v>4711</v>
      </c>
      <c r="O126" s="341" t="s">
        <v>4867</v>
      </c>
      <c r="P126" s="341" t="s">
        <v>4516</v>
      </c>
      <c r="Q126" s="341" t="s">
        <v>4516</v>
      </c>
      <c r="R126" s="341" t="s">
        <v>4516</v>
      </c>
      <c r="S126" s="341"/>
      <c r="T126" s="330"/>
      <c r="U126" s="333"/>
      <c r="V126" s="334"/>
      <c r="W126" s="334"/>
      <c r="X126" s="334" t="s">
        <v>4519</v>
      </c>
      <c r="Y126" s="334" t="s">
        <v>4519</v>
      </c>
      <c r="Z126" s="334" t="s">
        <v>4519</v>
      </c>
      <c r="AA126" s="343"/>
      <c r="AB126" s="343"/>
      <c r="AC126" s="333"/>
      <c r="AD126" s="333"/>
      <c r="AE126" s="333"/>
      <c r="AF126" s="333"/>
      <c r="AG126" s="333"/>
      <c r="AH126" s="333"/>
      <c r="AI126" s="333"/>
      <c r="AJ126" s="333"/>
      <c r="AK126" s="333"/>
      <c r="AL126" s="343"/>
      <c r="AM126" s="343"/>
      <c r="AN126" s="343"/>
      <c r="AO126" s="343"/>
      <c r="AP126" s="343"/>
      <c r="AQ126" s="343"/>
      <c r="AR126" s="343"/>
      <c r="AS126" s="343"/>
      <c r="AT126" s="343"/>
      <c r="AU126" s="343"/>
      <c r="AV126" s="343"/>
      <c r="AW126" s="343"/>
      <c r="AX126" s="344"/>
      <c r="AY126" s="344"/>
      <c r="AZ126" s="344"/>
      <c r="BA126" s="344"/>
      <c r="BB126" s="345"/>
      <c r="BC126" s="345"/>
      <c r="BD126" s="345"/>
      <c r="BE126" s="345"/>
      <c r="BF126" s="345"/>
    </row>
    <row r="127" ht="14.25" customHeight="1">
      <c r="A127" s="416">
        <v>1631.0</v>
      </c>
      <c r="B127" s="417" t="str">
        <f t="array" ref="B127">IFNA(XLOOKUP(A127,'New Signups'!C:C,'New Signups'!D:D),"-")</f>
        <v>Lamar</v>
      </c>
      <c r="C127" s="417" t="str">
        <f t="array" ref="C127">IFNA(XLOOKUP(A127,'New Signups'!C:C,'New Signups'!E:E),"-")</f>
        <v>Williams</v>
      </c>
      <c r="D127" s="561">
        <v>1109.0</v>
      </c>
      <c r="E127" s="418">
        <v>1.0</v>
      </c>
      <c r="F127" s="499">
        <v>1.0</v>
      </c>
      <c r="G127" s="482">
        <v>45601.0</v>
      </c>
      <c r="H127" s="330" t="s">
        <v>3958</v>
      </c>
      <c r="I127" s="340" t="s">
        <v>4562</v>
      </c>
      <c r="J127" s="341" t="s">
        <v>4516</v>
      </c>
      <c r="K127" s="341"/>
      <c r="L127" s="341"/>
      <c r="M127" s="481">
        <v>45605.0</v>
      </c>
      <c r="N127" s="341" t="s">
        <v>4711</v>
      </c>
      <c r="O127" s="341" t="s">
        <v>4868</v>
      </c>
      <c r="P127" s="341" t="s">
        <v>4516</v>
      </c>
      <c r="Q127" s="341" t="s">
        <v>4516</v>
      </c>
      <c r="R127" s="341" t="s">
        <v>4516</v>
      </c>
      <c r="S127" s="341"/>
      <c r="T127" s="330"/>
      <c r="U127" s="333"/>
      <c r="V127" s="334"/>
      <c r="W127" s="334"/>
      <c r="X127" s="334" t="s">
        <v>4519</v>
      </c>
      <c r="Y127" s="334" t="s">
        <v>4519</v>
      </c>
      <c r="Z127" s="334" t="s">
        <v>4519</v>
      </c>
      <c r="AA127" s="343"/>
      <c r="AB127" s="343"/>
      <c r="AC127" s="333"/>
      <c r="AD127" s="333"/>
      <c r="AE127" s="333"/>
      <c r="AF127" s="333"/>
      <c r="AG127" s="333"/>
      <c r="AH127" s="333"/>
      <c r="AI127" s="333"/>
      <c r="AJ127" s="333"/>
      <c r="AK127" s="333"/>
      <c r="AL127" s="343"/>
      <c r="AM127" s="343"/>
      <c r="AN127" s="343"/>
      <c r="AO127" s="343"/>
      <c r="AP127" s="343"/>
      <c r="AQ127" s="343"/>
      <c r="AR127" s="343"/>
      <c r="AS127" s="343"/>
      <c r="AT127" s="343"/>
      <c r="AU127" s="343"/>
      <c r="AV127" s="343"/>
      <c r="AW127" s="343"/>
      <c r="AX127" s="344"/>
      <c r="AY127" s="344"/>
      <c r="AZ127" s="344"/>
      <c r="BA127" s="344"/>
      <c r="BB127" s="345"/>
      <c r="BC127" s="345"/>
      <c r="BD127" s="345"/>
      <c r="BE127" s="345"/>
      <c r="BF127" s="345"/>
    </row>
    <row r="128" ht="14.25" customHeight="1">
      <c r="A128" s="416">
        <v>1632.0</v>
      </c>
      <c r="B128" s="524" t="s">
        <v>1440</v>
      </c>
      <c r="C128" s="524" t="s">
        <v>1441</v>
      </c>
      <c r="D128" s="561">
        <v>1111.0</v>
      </c>
      <c r="E128" s="418">
        <v>1.0</v>
      </c>
      <c r="F128" s="499">
        <v>1.0</v>
      </c>
      <c r="G128" s="482">
        <v>45611.0</v>
      </c>
      <c r="H128" s="330" t="s">
        <v>1893</v>
      </c>
      <c r="I128" s="340" t="s">
        <v>4869</v>
      </c>
      <c r="J128" s="341" t="s">
        <v>4516</v>
      </c>
      <c r="K128" s="341"/>
      <c r="L128" s="341"/>
      <c r="M128" s="481">
        <v>45613.0</v>
      </c>
      <c r="N128" s="341" t="s">
        <v>4754</v>
      </c>
      <c r="O128" s="341" t="s">
        <v>4532</v>
      </c>
      <c r="P128" s="341" t="s">
        <v>4516</v>
      </c>
      <c r="Q128" s="341" t="s">
        <v>4516</v>
      </c>
      <c r="R128" s="341" t="s">
        <v>4516</v>
      </c>
      <c r="S128" s="341"/>
      <c r="T128" s="330"/>
      <c r="U128" s="333"/>
      <c r="V128" s="334"/>
      <c r="W128" s="334"/>
      <c r="X128" s="334" t="s">
        <v>4519</v>
      </c>
      <c r="Y128" s="334" t="s">
        <v>4519</v>
      </c>
      <c r="Z128" s="334" t="s">
        <v>4519</v>
      </c>
      <c r="AA128" s="343"/>
      <c r="AB128" s="343"/>
      <c r="AC128" s="333"/>
      <c r="AD128" s="333"/>
      <c r="AE128" s="333"/>
      <c r="AF128" s="333"/>
      <c r="AG128" s="333"/>
      <c r="AH128" s="333"/>
      <c r="AI128" s="333"/>
      <c r="AJ128" s="333"/>
      <c r="AK128" s="333"/>
      <c r="AL128" s="343"/>
      <c r="AM128" s="343"/>
      <c r="AN128" s="343"/>
      <c r="AO128" s="343"/>
      <c r="AP128" s="343"/>
      <c r="AQ128" s="343"/>
      <c r="AR128" s="343"/>
      <c r="AS128" s="343"/>
      <c r="AT128" s="343"/>
      <c r="AU128" s="343"/>
      <c r="AV128" s="343"/>
      <c r="AW128" s="343"/>
      <c r="AX128" s="344"/>
      <c r="AY128" s="344"/>
      <c r="AZ128" s="344"/>
      <c r="BA128" s="344"/>
      <c r="BB128" s="345"/>
      <c r="BC128" s="345"/>
      <c r="BD128" s="345"/>
      <c r="BE128" s="345"/>
      <c r="BF128" s="345"/>
    </row>
    <row r="129" ht="14.25" customHeight="1">
      <c r="A129" s="522">
        <v>1634.0</v>
      </c>
      <c r="B129" s="27" t="s">
        <v>707</v>
      </c>
      <c r="C129" s="27" t="s">
        <v>185</v>
      </c>
      <c r="D129" s="561">
        <v>1122.0</v>
      </c>
      <c r="E129" s="418">
        <v>1.0</v>
      </c>
      <c r="F129" s="499">
        <v>1.0</v>
      </c>
      <c r="G129" s="482">
        <v>45618.0</v>
      </c>
      <c r="H129" s="330" t="s">
        <v>3308</v>
      </c>
      <c r="I129" s="340" t="s">
        <v>4535</v>
      </c>
      <c r="J129" s="341" t="s">
        <v>4847</v>
      </c>
      <c r="K129" s="341"/>
      <c r="L129" s="341"/>
      <c r="M129" s="563">
        <v>45672.0</v>
      </c>
      <c r="N129" s="538" t="s">
        <v>4852</v>
      </c>
      <c r="O129" s="538" t="s">
        <v>4870</v>
      </c>
      <c r="P129" s="538" t="s">
        <v>4516</v>
      </c>
      <c r="Q129" s="538" t="s">
        <v>4516</v>
      </c>
      <c r="R129" s="538" t="s">
        <v>4516</v>
      </c>
      <c r="S129" s="341"/>
      <c r="T129" s="330"/>
      <c r="U129" s="443">
        <v>46163.0</v>
      </c>
      <c r="V129" s="427" t="s">
        <v>1150</v>
      </c>
      <c r="W129" s="334"/>
      <c r="X129" s="427" t="s">
        <v>4871</v>
      </c>
      <c r="Y129" s="334" t="s">
        <v>4519</v>
      </c>
      <c r="Z129" s="334" t="s">
        <v>4519</v>
      </c>
      <c r="AA129" s="343"/>
      <c r="AB129" s="343"/>
      <c r="AC129" s="443">
        <v>46181.0</v>
      </c>
      <c r="AD129" s="427" t="s">
        <v>1150</v>
      </c>
      <c r="AE129" s="427" t="s">
        <v>4465</v>
      </c>
      <c r="AF129" s="427" t="s">
        <v>4487</v>
      </c>
      <c r="AG129" s="333"/>
      <c r="AH129" s="427" t="s">
        <v>4872</v>
      </c>
      <c r="AI129" s="427" t="s">
        <v>4525</v>
      </c>
      <c r="AJ129" s="427" t="s">
        <v>4525</v>
      </c>
      <c r="AK129" s="427" t="s">
        <v>4525</v>
      </c>
      <c r="AL129" s="343"/>
      <c r="AM129" s="343"/>
      <c r="AN129" s="343"/>
      <c r="AO129" s="343"/>
      <c r="AP129" s="343"/>
      <c r="AQ129" s="343"/>
      <c r="AR129" s="343"/>
      <c r="AS129" s="343"/>
      <c r="AT129" s="343"/>
      <c r="AU129" s="343"/>
      <c r="AV129" s="343"/>
      <c r="AW129" s="343"/>
      <c r="AX129" s="344"/>
      <c r="AY129" s="344"/>
      <c r="AZ129" s="344"/>
      <c r="BA129" s="344"/>
      <c r="BB129" s="345"/>
      <c r="BC129" s="345"/>
      <c r="BD129" s="345"/>
      <c r="BE129" s="345"/>
      <c r="BF129" s="345"/>
    </row>
    <row r="130" ht="14.25" customHeight="1">
      <c r="A130" s="416">
        <v>1661.0</v>
      </c>
      <c r="B130" s="53" t="s">
        <v>171</v>
      </c>
      <c r="C130" s="537" t="s">
        <v>1822</v>
      </c>
      <c r="D130" s="561">
        <v>1115.0</v>
      </c>
      <c r="E130" s="418">
        <v>1.0</v>
      </c>
      <c r="F130" s="499">
        <v>1.0</v>
      </c>
      <c r="G130" s="482">
        <v>45614.0</v>
      </c>
      <c r="H130" s="330" t="s">
        <v>4850</v>
      </c>
      <c r="I130" s="340" t="s">
        <v>4873</v>
      </c>
      <c r="J130" s="341" t="s">
        <v>4516</v>
      </c>
      <c r="K130" s="341"/>
      <c r="L130" s="341"/>
      <c r="M130" s="590">
        <v>45660.0</v>
      </c>
      <c r="N130" s="538" t="s">
        <v>4754</v>
      </c>
      <c r="O130" s="538" t="s">
        <v>4874</v>
      </c>
      <c r="P130" s="538" t="s">
        <v>4516</v>
      </c>
      <c r="Q130" s="538" t="s">
        <v>4516</v>
      </c>
      <c r="R130" s="538" t="s">
        <v>4516</v>
      </c>
      <c r="S130" s="341"/>
      <c r="T130" s="330"/>
      <c r="U130" s="333"/>
      <c r="V130" s="334"/>
      <c r="W130" s="334"/>
      <c r="X130" s="334" t="s">
        <v>4519</v>
      </c>
      <c r="Y130" s="334" t="s">
        <v>4519</v>
      </c>
      <c r="Z130" s="334" t="s">
        <v>4519</v>
      </c>
      <c r="AA130" s="343"/>
      <c r="AB130" s="343"/>
      <c r="AC130" s="333"/>
      <c r="AD130" s="333"/>
      <c r="AE130" s="333"/>
      <c r="AF130" s="333"/>
      <c r="AG130" s="333"/>
      <c r="AH130" s="333"/>
      <c r="AI130" s="333"/>
      <c r="AJ130" s="333"/>
      <c r="AK130" s="333"/>
      <c r="AL130" s="343"/>
      <c r="AM130" s="343"/>
      <c r="AN130" s="343"/>
      <c r="AO130" s="343"/>
      <c r="AP130" s="343"/>
      <c r="AQ130" s="343"/>
      <c r="AR130" s="343"/>
      <c r="AS130" s="343"/>
      <c r="AT130" s="343"/>
      <c r="AU130" s="343"/>
      <c r="AV130" s="343"/>
      <c r="AW130" s="343"/>
      <c r="AX130" s="344"/>
      <c r="AY130" s="344"/>
      <c r="AZ130" s="344"/>
      <c r="BA130" s="344"/>
      <c r="BB130" s="345"/>
      <c r="BC130" s="345"/>
      <c r="BD130" s="345"/>
      <c r="BE130" s="345"/>
      <c r="BF130" s="345"/>
    </row>
    <row r="131" ht="14.25" customHeight="1">
      <c r="A131" s="522">
        <v>1671.0</v>
      </c>
      <c r="B131" s="537" t="s">
        <v>1353</v>
      </c>
      <c r="C131" s="537" t="s">
        <v>4875</v>
      </c>
      <c r="D131" s="561">
        <v>1118.0</v>
      </c>
      <c r="E131" s="418">
        <v>1.0</v>
      </c>
      <c r="F131" s="499">
        <v>1.0</v>
      </c>
      <c r="G131" s="482">
        <v>45615.0</v>
      </c>
      <c r="H131" s="330" t="s">
        <v>4876</v>
      </c>
      <c r="I131" s="340" t="s">
        <v>4535</v>
      </c>
      <c r="J131" s="341" t="s">
        <v>4847</v>
      </c>
      <c r="K131" s="341"/>
      <c r="L131" s="607"/>
      <c r="M131" s="608">
        <v>45693.0</v>
      </c>
      <c r="N131" s="538" t="s">
        <v>4877</v>
      </c>
      <c r="O131" s="538" t="s">
        <v>4878</v>
      </c>
      <c r="P131" s="538" t="s">
        <v>4516</v>
      </c>
      <c r="Q131" s="538" t="s">
        <v>4516</v>
      </c>
      <c r="R131" s="341"/>
      <c r="S131" s="341"/>
      <c r="T131" s="330"/>
      <c r="U131" s="333"/>
      <c r="V131" s="334"/>
      <c r="W131" s="334"/>
      <c r="X131" s="334" t="s">
        <v>4519</v>
      </c>
      <c r="Y131" s="334" t="s">
        <v>4519</v>
      </c>
      <c r="Z131" s="334" t="s">
        <v>4519</v>
      </c>
      <c r="AA131" s="343"/>
      <c r="AB131" s="343"/>
      <c r="AC131" s="333"/>
      <c r="AD131" s="333"/>
      <c r="AE131" s="333"/>
      <c r="AF131" s="333"/>
      <c r="AG131" s="333"/>
      <c r="AH131" s="333"/>
      <c r="AI131" s="333"/>
      <c r="AJ131" s="333"/>
      <c r="AK131" s="333"/>
      <c r="AL131" s="343"/>
      <c r="AM131" s="343"/>
      <c r="AN131" s="343"/>
      <c r="AO131" s="343"/>
      <c r="AP131" s="343"/>
      <c r="AQ131" s="343"/>
      <c r="AR131" s="343"/>
      <c r="AS131" s="343"/>
      <c r="AT131" s="343"/>
      <c r="AU131" s="343"/>
      <c r="AV131" s="343"/>
      <c r="AW131" s="343"/>
      <c r="AX131" s="344"/>
      <c r="AY131" s="344"/>
      <c r="AZ131" s="344"/>
      <c r="BA131" s="344"/>
      <c r="BB131" s="345"/>
      <c r="BC131" s="345"/>
      <c r="BD131" s="345"/>
      <c r="BE131" s="345"/>
      <c r="BF131" s="345"/>
    </row>
    <row r="132" ht="14.25" customHeight="1">
      <c r="A132" s="540">
        <v>1703.0</v>
      </c>
      <c r="B132" s="609" t="s">
        <v>48</v>
      </c>
      <c r="C132" s="609" t="s">
        <v>49</v>
      </c>
      <c r="D132" s="610">
        <v>1124.0</v>
      </c>
      <c r="E132" s="418">
        <v>1.0</v>
      </c>
      <c r="F132" s="499">
        <v>1.0</v>
      </c>
      <c r="G132" s="611">
        <v>45662.0</v>
      </c>
      <c r="H132" s="530" t="s">
        <v>3958</v>
      </c>
      <c r="I132" s="586" t="s">
        <v>4535</v>
      </c>
      <c r="J132" s="538" t="s">
        <v>4516</v>
      </c>
      <c r="K132" s="341"/>
      <c r="M132" s="612">
        <v>45711.0</v>
      </c>
      <c r="N132" s="538" t="s">
        <v>4760</v>
      </c>
      <c r="O132" s="538" t="s">
        <v>4879</v>
      </c>
      <c r="P132" s="341"/>
      <c r="Q132" s="341"/>
      <c r="R132" s="341"/>
      <c r="S132" s="341"/>
      <c r="T132" s="330"/>
      <c r="U132" s="443">
        <v>46153.0</v>
      </c>
      <c r="V132" s="427" t="s">
        <v>4465</v>
      </c>
      <c r="W132" s="334"/>
      <c r="X132" s="427" t="s">
        <v>4667</v>
      </c>
      <c r="Y132" s="427" t="s">
        <v>4516</v>
      </c>
      <c r="Z132" s="427" t="s">
        <v>4525</v>
      </c>
      <c r="AA132" s="343"/>
      <c r="AB132" s="343"/>
      <c r="AC132" s="443">
        <v>46191.0</v>
      </c>
      <c r="AD132" s="427" t="s">
        <v>3480</v>
      </c>
      <c r="AE132" s="427" t="s">
        <v>3958</v>
      </c>
      <c r="AF132" s="333"/>
      <c r="AG132" s="333" t="s">
        <v>4519</v>
      </c>
      <c r="AH132" s="427" t="s">
        <v>4880</v>
      </c>
      <c r="AI132" s="427" t="s">
        <v>4516</v>
      </c>
      <c r="AJ132" s="427" t="s">
        <v>4516</v>
      </c>
      <c r="AK132" s="427" t="s">
        <v>4516</v>
      </c>
      <c r="AL132" s="343"/>
      <c r="AM132" s="343"/>
      <c r="AN132" s="343"/>
      <c r="AO132" s="343"/>
      <c r="AP132" s="343"/>
      <c r="AQ132" s="343"/>
      <c r="AR132" s="343"/>
      <c r="AS132" s="343"/>
      <c r="AT132" s="343"/>
      <c r="AU132" s="343"/>
      <c r="AV132" s="343"/>
      <c r="AW132" s="343"/>
      <c r="AX132" s="344"/>
      <c r="AY132" s="344"/>
      <c r="AZ132" s="344"/>
      <c r="BA132" s="344"/>
      <c r="BB132" s="345"/>
      <c r="BC132" s="345"/>
      <c r="BD132" s="345"/>
      <c r="BE132" s="345"/>
      <c r="BF132" s="345"/>
    </row>
    <row r="133" ht="14.25" customHeight="1">
      <c r="A133" s="540">
        <v>1754.0</v>
      </c>
      <c r="B133" s="499" t="s">
        <v>146</v>
      </c>
      <c r="C133" s="499" t="s">
        <v>4881</v>
      </c>
      <c r="D133" s="610">
        <v>1127.0</v>
      </c>
      <c r="E133" s="418">
        <v>1.0</v>
      </c>
      <c r="F133" s="499">
        <v>1.0</v>
      </c>
      <c r="G133" s="613">
        <v>45680.0</v>
      </c>
      <c r="H133" s="530" t="s">
        <v>4469</v>
      </c>
      <c r="I133" s="340" t="s">
        <v>4532</v>
      </c>
      <c r="J133" s="538" t="s">
        <v>4516</v>
      </c>
      <c r="K133" s="341"/>
      <c r="L133" s="341"/>
      <c r="M133" s="563">
        <v>45693.0</v>
      </c>
      <c r="N133" s="538" t="s">
        <v>4882</v>
      </c>
      <c r="O133" s="538" t="s">
        <v>4883</v>
      </c>
      <c r="P133" s="341"/>
      <c r="Q133" s="341"/>
      <c r="R133" s="341"/>
      <c r="S133" s="341"/>
      <c r="T133" s="330"/>
      <c r="U133" s="333"/>
      <c r="V133" s="334"/>
      <c r="W133" s="334"/>
      <c r="X133" s="334" t="s">
        <v>4519</v>
      </c>
      <c r="Y133" s="334" t="s">
        <v>4519</v>
      </c>
      <c r="Z133" s="334" t="s">
        <v>4519</v>
      </c>
      <c r="AA133" s="343"/>
      <c r="AB133" s="343"/>
      <c r="AC133" s="333"/>
      <c r="AD133" s="333"/>
      <c r="AE133" s="333"/>
      <c r="AF133" s="333"/>
      <c r="AG133" s="333"/>
      <c r="AH133" s="333"/>
      <c r="AI133" s="333"/>
      <c r="AJ133" s="333"/>
      <c r="AK133" s="333"/>
      <c r="AL133" s="343"/>
      <c r="AM133" s="343"/>
      <c r="AN133" s="343"/>
      <c r="AO133" s="343"/>
      <c r="AP133" s="343"/>
      <c r="AQ133" s="343"/>
      <c r="AR133" s="343"/>
      <c r="AS133" s="343"/>
      <c r="AT133" s="343"/>
      <c r="AU133" s="343"/>
      <c r="AV133" s="343"/>
      <c r="AW133" s="343"/>
      <c r="AX133" s="344"/>
      <c r="AY133" s="344"/>
      <c r="AZ133" s="344"/>
      <c r="BA133" s="344"/>
      <c r="BB133" s="345"/>
      <c r="BC133" s="345"/>
      <c r="BD133" s="345"/>
      <c r="BE133" s="345"/>
      <c r="BF133" s="345"/>
    </row>
    <row r="134" ht="14.25" customHeight="1">
      <c r="A134" s="540">
        <v>1781.0</v>
      </c>
      <c r="B134" s="499" t="s">
        <v>4884</v>
      </c>
      <c r="C134" s="499" t="s">
        <v>275</v>
      </c>
      <c r="D134" s="610">
        <v>1129.0</v>
      </c>
      <c r="E134" s="418">
        <v>1.0</v>
      </c>
      <c r="F134" s="499">
        <v>1.0</v>
      </c>
      <c r="G134" s="614">
        <v>45701.0</v>
      </c>
      <c r="H134" s="530" t="s">
        <v>4885</v>
      </c>
      <c r="I134" s="615" t="s">
        <v>4886</v>
      </c>
      <c r="J134" s="538" t="s">
        <v>4516</v>
      </c>
      <c r="K134" s="341"/>
      <c r="L134" s="341"/>
      <c r="M134" s="563">
        <v>45764.0</v>
      </c>
      <c r="N134" s="538" t="s">
        <v>4852</v>
      </c>
      <c r="O134" s="538" t="s">
        <v>4887</v>
      </c>
      <c r="P134" s="538" t="s">
        <v>4516</v>
      </c>
      <c r="Q134" s="538" t="s">
        <v>4516</v>
      </c>
      <c r="R134" s="538" t="s">
        <v>4516</v>
      </c>
      <c r="S134" s="341"/>
      <c r="T134" s="330"/>
      <c r="U134" s="333"/>
      <c r="V134" s="334"/>
      <c r="W134" s="334"/>
      <c r="X134" s="334" t="s">
        <v>4519</v>
      </c>
      <c r="Y134" s="334" t="s">
        <v>4519</v>
      </c>
      <c r="Z134" s="334" t="s">
        <v>4519</v>
      </c>
      <c r="AA134" s="343"/>
      <c r="AB134" s="343"/>
      <c r="AC134" s="333"/>
      <c r="AD134" s="333"/>
      <c r="AE134" s="333"/>
      <c r="AF134" s="333"/>
      <c r="AG134" s="333"/>
      <c r="AH134" s="333"/>
      <c r="AI134" s="333"/>
      <c r="AJ134" s="333"/>
      <c r="AK134" s="333"/>
      <c r="AL134" s="343"/>
      <c r="AM134" s="343"/>
      <c r="AN134" s="343"/>
      <c r="AO134" s="343"/>
      <c r="AP134" s="343"/>
      <c r="AQ134" s="343"/>
      <c r="AR134" s="343"/>
      <c r="AS134" s="343"/>
      <c r="AT134" s="343"/>
      <c r="AU134" s="343"/>
      <c r="AV134" s="343"/>
      <c r="AW134" s="343"/>
      <c r="AX134" s="344"/>
      <c r="AY134" s="344"/>
      <c r="AZ134" s="344"/>
      <c r="BA134" s="344"/>
      <c r="BB134" s="345"/>
      <c r="BC134" s="345"/>
      <c r="BD134" s="345"/>
      <c r="BE134" s="345"/>
      <c r="BF134" s="345"/>
    </row>
    <row r="135" ht="14.25" customHeight="1">
      <c r="A135" s="616">
        <v>1789.0</v>
      </c>
      <c r="B135" s="549" t="s">
        <v>764</v>
      </c>
      <c r="C135" s="549" t="s">
        <v>765</v>
      </c>
      <c r="D135" s="617">
        <v>1126.0</v>
      </c>
      <c r="E135" s="418">
        <v>1.0</v>
      </c>
      <c r="F135" s="549">
        <v>1.0</v>
      </c>
      <c r="G135" s="618">
        <v>45678.0</v>
      </c>
      <c r="H135" s="619" t="s">
        <v>4466</v>
      </c>
      <c r="I135" s="620" t="s">
        <v>4888</v>
      </c>
      <c r="J135" s="621" t="s">
        <v>4516</v>
      </c>
      <c r="K135" s="553"/>
      <c r="L135" s="553"/>
      <c r="M135" s="622">
        <v>45686.0</v>
      </c>
      <c r="N135" s="623" t="s">
        <v>4764</v>
      </c>
      <c r="O135" s="624" t="s">
        <v>4889</v>
      </c>
      <c r="P135" s="624" t="s">
        <v>543</v>
      </c>
      <c r="Q135" s="624" t="s">
        <v>4890</v>
      </c>
      <c r="R135" s="624" t="s">
        <v>4516</v>
      </c>
      <c r="S135" s="553"/>
      <c r="T135" s="551"/>
      <c r="U135" s="443">
        <v>46118.0</v>
      </c>
      <c r="V135" s="427" t="s">
        <v>4465</v>
      </c>
      <c r="W135" s="334"/>
      <c r="X135" s="427" t="s">
        <v>4891</v>
      </c>
      <c r="Y135" s="427" t="s">
        <v>4516</v>
      </c>
      <c r="Z135" s="427" t="s">
        <v>4516</v>
      </c>
      <c r="AA135" s="343"/>
      <c r="AB135" s="343"/>
      <c r="AC135" s="427" t="s">
        <v>4892</v>
      </c>
      <c r="AD135" s="333"/>
      <c r="AE135" s="333"/>
      <c r="AF135" s="333"/>
      <c r="AG135" s="333" t="s">
        <v>4519</v>
      </c>
      <c r="AH135" s="333" t="s">
        <v>4519</v>
      </c>
      <c r="AI135" s="333" t="s">
        <v>4519</v>
      </c>
      <c r="AJ135" s="333" t="s">
        <v>4519</v>
      </c>
      <c r="AK135" s="333" t="s">
        <v>4519</v>
      </c>
      <c r="AL135" s="343"/>
      <c r="AM135" s="343"/>
      <c r="AN135" s="343"/>
      <c r="AO135" s="343"/>
      <c r="AP135" s="343"/>
      <c r="AQ135" s="343"/>
      <c r="AR135" s="343"/>
      <c r="AS135" s="343"/>
      <c r="AT135" s="343"/>
      <c r="AU135" s="343"/>
      <c r="AV135" s="343"/>
      <c r="AW135" s="343"/>
      <c r="AX135" s="344"/>
      <c r="AY135" s="344"/>
      <c r="AZ135" s="344"/>
      <c r="BA135" s="344"/>
      <c r="BB135" s="345"/>
      <c r="BC135" s="345"/>
      <c r="BD135" s="345"/>
      <c r="BE135" s="345"/>
      <c r="BF135" s="345"/>
    </row>
    <row r="136" ht="15.0" customHeight="1">
      <c r="A136" s="540">
        <v>1806.0</v>
      </c>
      <c r="B136" s="499" t="s">
        <v>184</v>
      </c>
      <c r="C136" s="499" t="s">
        <v>185</v>
      </c>
      <c r="D136" s="610">
        <v>1128.0</v>
      </c>
      <c r="E136" s="418">
        <v>1.0</v>
      </c>
      <c r="F136" s="499">
        <v>1.0</v>
      </c>
      <c r="G136" s="614">
        <v>45686.0</v>
      </c>
      <c r="H136" s="530" t="s">
        <v>4893</v>
      </c>
      <c r="I136" s="625" t="s">
        <v>4894</v>
      </c>
      <c r="J136" s="538" t="s">
        <v>4516</v>
      </c>
      <c r="K136" s="341"/>
      <c r="L136" s="341"/>
      <c r="M136" s="626">
        <v>45691.0</v>
      </c>
      <c r="N136" s="538" t="s">
        <v>4774</v>
      </c>
      <c r="O136" s="538" t="s">
        <v>4895</v>
      </c>
      <c r="P136" s="538" t="s">
        <v>4516</v>
      </c>
      <c r="Q136" s="538" t="s">
        <v>4516</v>
      </c>
      <c r="R136" s="538" t="s">
        <v>4516</v>
      </c>
      <c r="S136" s="341"/>
      <c r="T136" s="330"/>
      <c r="U136" s="443">
        <v>46175.0</v>
      </c>
      <c r="V136" s="427" t="s">
        <v>1150</v>
      </c>
      <c r="W136" s="427" t="s">
        <v>4487</v>
      </c>
      <c r="X136" s="427" t="s">
        <v>4896</v>
      </c>
      <c r="Y136" s="427" t="s">
        <v>4516</v>
      </c>
      <c r="Z136" s="427" t="s">
        <v>4516</v>
      </c>
      <c r="AA136" s="343"/>
      <c r="AB136" s="343"/>
      <c r="AC136" s="333"/>
      <c r="AD136" s="333"/>
      <c r="AE136" s="333"/>
      <c r="AF136" s="333"/>
      <c r="AG136" s="333"/>
      <c r="AH136" s="333"/>
      <c r="AI136" s="333"/>
      <c r="AJ136" s="333"/>
      <c r="AK136" s="333"/>
      <c r="AL136" s="343"/>
      <c r="AM136" s="343"/>
      <c r="AN136" s="343"/>
      <c r="AO136" s="343"/>
      <c r="AP136" s="343"/>
      <c r="AQ136" s="343"/>
      <c r="AR136" s="343"/>
      <c r="AS136" s="343"/>
      <c r="AT136" s="343"/>
      <c r="AU136" s="343"/>
      <c r="AV136" s="343"/>
      <c r="AW136" s="343"/>
      <c r="AX136" s="344"/>
      <c r="AY136" s="344"/>
      <c r="AZ136" s="344"/>
      <c r="BA136" s="344"/>
      <c r="BB136" s="345"/>
      <c r="BC136" s="345"/>
      <c r="BD136" s="345"/>
      <c r="BE136" s="345"/>
      <c r="BF136" s="345"/>
    </row>
    <row r="137" ht="14.25" customHeight="1">
      <c r="A137" s="627">
        <v>1880.0</v>
      </c>
      <c r="B137" s="628" t="s">
        <v>285</v>
      </c>
      <c r="C137" s="629" t="s">
        <v>286</v>
      </c>
      <c r="D137" s="630">
        <v>1132.0</v>
      </c>
      <c r="E137" s="418">
        <v>1.0</v>
      </c>
      <c r="F137" s="631">
        <v>1.0</v>
      </c>
      <c r="G137" s="632">
        <v>45723.0</v>
      </c>
      <c r="H137" s="633" t="s">
        <v>4466</v>
      </c>
      <c r="I137" s="634" t="s">
        <v>4897</v>
      </c>
      <c r="J137" s="624" t="s">
        <v>4516</v>
      </c>
      <c r="K137" s="553"/>
      <c r="L137" s="553"/>
      <c r="M137" s="635">
        <v>45751.0</v>
      </c>
      <c r="N137" s="624" t="s">
        <v>4898</v>
      </c>
      <c r="O137" s="624" t="s">
        <v>4899</v>
      </c>
      <c r="P137" s="624" t="s">
        <v>543</v>
      </c>
      <c r="Q137" s="624" t="s">
        <v>543</v>
      </c>
      <c r="R137" s="624" t="s">
        <v>4516</v>
      </c>
      <c r="S137" s="553"/>
      <c r="T137" s="551"/>
      <c r="U137" s="333"/>
      <c r="V137" s="334"/>
      <c r="W137" s="334"/>
      <c r="X137" s="334" t="s">
        <v>4519</v>
      </c>
      <c r="Y137" s="334" t="s">
        <v>4519</v>
      </c>
      <c r="Z137" s="334" t="s">
        <v>4519</v>
      </c>
      <c r="AA137" s="343"/>
      <c r="AB137" s="343"/>
      <c r="AC137" s="333"/>
      <c r="AD137" s="333"/>
      <c r="AE137" s="333"/>
      <c r="AF137" s="333"/>
      <c r="AG137" s="333"/>
      <c r="AH137" s="333"/>
      <c r="AI137" s="333"/>
      <c r="AJ137" s="333"/>
      <c r="AK137" s="333"/>
      <c r="AL137" s="343"/>
      <c r="AM137" s="343"/>
      <c r="AN137" s="343"/>
      <c r="AO137" s="343"/>
      <c r="AP137" s="343"/>
      <c r="AQ137" s="343"/>
      <c r="AR137" s="343"/>
      <c r="AS137" s="343"/>
      <c r="AT137" s="343"/>
      <c r="AU137" s="343"/>
      <c r="AV137" s="343"/>
      <c r="AW137" s="343"/>
      <c r="AX137" s="344"/>
      <c r="AY137" s="344"/>
      <c r="AZ137" s="344"/>
      <c r="BA137" s="344"/>
      <c r="BB137" s="345"/>
      <c r="BC137" s="345"/>
      <c r="BD137" s="345"/>
      <c r="BE137" s="345"/>
      <c r="BF137" s="345"/>
    </row>
    <row r="138" ht="14.25" customHeight="1">
      <c r="A138" s="540">
        <v>1926.0</v>
      </c>
      <c r="B138" s="499" t="s">
        <v>327</v>
      </c>
      <c r="C138" s="499" t="s">
        <v>215</v>
      </c>
      <c r="D138" s="610">
        <v>1131.0</v>
      </c>
      <c r="E138" s="418">
        <v>1.0</v>
      </c>
      <c r="F138" s="499">
        <v>1.0</v>
      </c>
      <c r="G138" s="614">
        <v>45714.0</v>
      </c>
      <c r="H138" s="530" t="s">
        <v>3578</v>
      </c>
      <c r="I138" s="589" t="s">
        <v>4900</v>
      </c>
      <c r="J138" s="538" t="s">
        <v>4516</v>
      </c>
      <c r="K138" s="341"/>
      <c r="L138" s="341"/>
      <c r="M138" s="563">
        <v>45774.0</v>
      </c>
      <c r="N138" s="538" t="s">
        <v>4901</v>
      </c>
      <c r="O138" s="538" t="s">
        <v>4902</v>
      </c>
      <c r="P138" s="538" t="s">
        <v>4516</v>
      </c>
      <c r="Q138" s="538" t="s">
        <v>4516</v>
      </c>
      <c r="R138" s="538" t="s">
        <v>4516</v>
      </c>
      <c r="S138" s="341"/>
      <c r="T138" s="330"/>
      <c r="U138" s="333"/>
      <c r="V138" s="334"/>
      <c r="W138" s="334"/>
      <c r="X138" s="334" t="s">
        <v>4519</v>
      </c>
      <c r="Y138" s="334" t="s">
        <v>4519</v>
      </c>
      <c r="Z138" s="334" t="s">
        <v>4519</v>
      </c>
      <c r="AA138" s="343"/>
      <c r="AB138" s="343"/>
      <c r="AC138" s="333"/>
      <c r="AD138" s="333"/>
      <c r="AE138" s="333"/>
      <c r="AF138" s="333"/>
      <c r="AG138" s="333"/>
      <c r="AH138" s="333"/>
      <c r="AI138" s="333"/>
      <c r="AJ138" s="333"/>
      <c r="AK138" s="333"/>
      <c r="AL138" s="343"/>
      <c r="AM138" s="343"/>
      <c r="AN138" s="343"/>
      <c r="AO138" s="343"/>
      <c r="AP138" s="343"/>
      <c r="AQ138" s="343"/>
      <c r="AR138" s="343"/>
      <c r="AS138" s="343"/>
      <c r="AT138" s="343"/>
      <c r="AU138" s="343"/>
      <c r="AV138" s="343"/>
      <c r="AW138" s="343"/>
      <c r="AX138" s="344"/>
      <c r="AY138" s="344"/>
      <c r="AZ138" s="344"/>
      <c r="BA138" s="344"/>
      <c r="BB138" s="345"/>
      <c r="BC138" s="345"/>
      <c r="BD138" s="345"/>
      <c r="BE138" s="345"/>
      <c r="BF138" s="345"/>
    </row>
    <row r="139" ht="14.25" customHeight="1">
      <c r="A139" s="636">
        <v>1927.0</v>
      </c>
      <c r="B139" s="103" t="s">
        <v>214</v>
      </c>
      <c r="C139" s="103" t="s">
        <v>215</v>
      </c>
      <c r="D139" s="637">
        <v>1130.0</v>
      </c>
      <c r="E139" s="418">
        <v>1.0</v>
      </c>
      <c r="F139" s="638">
        <v>1.0</v>
      </c>
      <c r="G139" s="614">
        <v>45714.0</v>
      </c>
      <c r="H139" s="530" t="s">
        <v>3308</v>
      </c>
      <c r="I139" s="589" t="s">
        <v>4903</v>
      </c>
      <c r="J139" s="538" t="s">
        <v>4516</v>
      </c>
      <c r="K139" s="341"/>
      <c r="L139" s="341"/>
      <c r="M139" s="563">
        <v>45774.0</v>
      </c>
      <c r="N139" s="538" t="s">
        <v>4904</v>
      </c>
      <c r="O139" s="538" t="s">
        <v>4905</v>
      </c>
      <c r="P139" s="538" t="s">
        <v>4516</v>
      </c>
      <c r="Q139" s="538" t="s">
        <v>4516</v>
      </c>
      <c r="R139" s="538" t="s">
        <v>4516</v>
      </c>
      <c r="S139" s="341"/>
      <c r="T139" s="330"/>
      <c r="U139" s="333"/>
      <c r="V139" s="334"/>
      <c r="W139" s="334"/>
      <c r="X139" s="334" t="s">
        <v>4519</v>
      </c>
      <c r="Y139" s="334" t="s">
        <v>4519</v>
      </c>
      <c r="Z139" s="334" t="s">
        <v>4519</v>
      </c>
      <c r="AA139" s="343"/>
      <c r="AB139" s="343"/>
      <c r="AC139" s="333"/>
      <c r="AD139" s="333"/>
      <c r="AE139" s="333"/>
      <c r="AF139" s="333"/>
      <c r="AG139" s="333"/>
      <c r="AH139" s="333"/>
      <c r="AI139" s="333"/>
      <c r="AJ139" s="333"/>
      <c r="AK139" s="333"/>
      <c r="AL139" s="343"/>
      <c r="AM139" s="343"/>
      <c r="AN139" s="343"/>
      <c r="AO139" s="343"/>
      <c r="AP139" s="343"/>
      <c r="AQ139" s="343"/>
      <c r="AR139" s="343"/>
      <c r="AS139" s="343"/>
      <c r="AT139" s="343"/>
      <c r="AU139" s="343"/>
      <c r="AV139" s="343"/>
      <c r="AW139" s="343"/>
      <c r="AX139" s="344"/>
      <c r="AY139" s="344"/>
      <c r="AZ139" s="344"/>
      <c r="BA139" s="344"/>
      <c r="BB139" s="345"/>
      <c r="BC139" s="345"/>
      <c r="BD139" s="345"/>
      <c r="BE139" s="345"/>
      <c r="BF139" s="345"/>
    </row>
    <row r="140" ht="14.25" customHeight="1">
      <c r="A140" s="540"/>
      <c r="B140" s="541"/>
      <c r="C140" s="541"/>
      <c r="D140" s="610"/>
      <c r="E140" s="537"/>
      <c r="F140" s="537"/>
      <c r="G140" s="614"/>
      <c r="H140" s="530"/>
      <c r="I140" s="340"/>
      <c r="J140" s="341"/>
      <c r="K140" s="341"/>
      <c r="L140" s="341"/>
      <c r="M140" s="341"/>
      <c r="N140" s="341"/>
      <c r="O140" s="341"/>
      <c r="P140" s="341"/>
      <c r="Q140" s="341"/>
      <c r="R140" s="341"/>
      <c r="S140" s="341"/>
      <c r="T140" s="330"/>
      <c r="U140" s="333"/>
      <c r="V140" s="334"/>
      <c r="W140" s="334"/>
      <c r="X140" s="334" t="s">
        <v>4519</v>
      </c>
      <c r="Y140" s="334" t="s">
        <v>4519</v>
      </c>
      <c r="Z140" s="334" t="s">
        <v>4519</v>
      </c>
      <c r="AA140" s="343"/>
      <c r="AB140" s="343"/>
      <c r="AC140" s="342"/>
      <c r="AD140" s="343"/>
      <c r="AE140" s="343"/>
      <c r="AF140" s="343"/>
      <c r="AG140" s="343"/>
      <c r="AH140" s="343"/>
      <c r="AI140" s="343"/>
      <c r="AJ140" s="343"/>
      <c r="AK140" s="343"/>
      <c r="AL140" s="343"/>
      <c r="AM140" s="343"/>
      <c r="AN140" s="343"/>
      <c r="AO140" s="343"/>
      <c r="AP140" s="343"/>
      <c r="AQ140" s="343"/>
      <c r="AR140" s="343"/>
      <c r="AS140" s="343"/>
      <c r="AT140" s="343"/>
      <c r="AU140" s="343"/>
      <c r="AV140" s="343"/>
      <c r="AW140" s="343"/>
      <c r="AX140" s="344"/>
      <c r="AY140" s="344"/>
      <c r="AZ140" s="344"/>
      <c r="BA140" s="344"/>
      <c r="BB140" s="345"/>
      <c r="BC140" s="345"/>
      <c r="BD140" s="345"/>
      <c r="BE140" s="345"/>
      <c r="BF140" s="345"/>
    </row>
    <row r="141" ht="14.25" customHeight="1">
      <c r="A141" s="522"/>
      <c r="B141" s="537"/>
      <c r="C141" s="537"/>
      <c r="D141" s="561"/>
      <c r="E141" s="537"/>
      <c r="F141" s="537"/>
      <c r="G141" s="639"/>
      <c r="H141" s="330"/>
      <c r="I141" s="340"/>
      <c r="J141" s="341"/>
      <c r="K141" s="341"/>
      <c r="L141" s="341"/>
      <c r="M141" s="341"/>
      <c r="N141" s="341"/>
      <c r="O141" s="341"/>
      <c r="P141" s="341"/>
      <c r="Q141" s="341"/>
      <c r="R141" s="341"/>
      <c r="S141" s="341"/>
      <c r="T141" s="330"/>
      <c r="U141" s="333"/>
      <c r="V141" s="334"/>
      <c r="W141" s="334"/>
      <c r="X141" s="334" t="s">
        <v>4519</v>
      </c>
      <c r="Y141" s="334" t="s">
        <v>4519</v>
      </c>
      <c r="Z141" s="334" t="s">
        <v>4519</v>
      </c>
      <c r="AA141" s="343"/>
      <c r="AB141" s="343"/>
      <c r="AC141" s="342"/>
      <c r="AD141" s="343"/>
      <c r="AE141" s="343"/>
      <c r="AF141" s="343"/>
      <c r="AG141" s="343"/>
      <c r="AH141" s="343"/>
      <c r="AI141" s="343"/>
      <c r="AJ141" s="343"/>
      <c r="AK141" s="343"/>
      <c r="AL141" s="343"/>
      <c r="AM141" s="343"/>
      <c r="AN141" s="343"/>
      <c r="AO141" s="343"/>
      <c r="AP141" s="343"/>
      <c r="AQ141" s="343"/>
      <c r="AR141" s="343"/>
      <c r="AS141" s="343"/>
      <c r="AT141" s="343"/>
      <c r="AU141" s="343"/>
      <c r="AV141" s="343"/>
      <c r="AW141" s="343"/>
      <c r="AX141" s="344"/>
      <c r="AY141" s="344"/>
      <c r="AZ141" s="344"/>
      <c r="BA141" s="344"/>
      <c r="BB141" s="345"/>
      <c r="BC141" s="345"/>
      <c r="BD141" s="345"/>
      <c r="BE141" s="345"/>
      <c r="BF141" s="345"/>
    </row>
    <row r="142" ht="14.25" customHeight="1">
      <c r="A142" s="522"/>
      <c r="B142" s="537"/>
      <c r="C142" s="537"/>
      <c r="D142" s="561"/>
      <c r="E142" s="537"/>
      <c r="F142" s="537"/>
      <c r="G142" s="639"/>
      <c r="H142" s="330"/>
      <c r="I142" s="340"/>
      <c r="J142" s="341"/>
      <c r="K142" s="341"/>
      <c r="L142" s="341"/>
      <c r="M142" s="341"/>
      <c r="N142" s="341"/>
      <c r="O142" s="341"/>
      <c r="P142" s="341"/>
      <c r="Q142" s="341"/>
      <c r="R142" s="341"/>
      <c r="S142" s="341"/>
      <c r="T142" s="330"/>
      <c r="U142" s="333"/>
      <c r="V142" s="334"/>
      <c r="W142" s="334"/>
      <c r="X142" s="334" t="str">
        <f t="array" ref="X142">ifna(xlookup(F142,'1000.2'!F:F,'1000.2'!M:M),"")</f>
        <v/>
      </c>
      <c r="Y142" s="334" t="str">
        <f t="array" ref="Y142">ifna(xlookup(G142,'1000.2'!G:G,'1000.2'!N:N),"")</f>
        <v/>
      </c>
      <c r="Z142" s="334" t="str">
        <f t="array" ref="Z142">ifna(xlookup(H142,'1000.2'!H:H,'1000.2'!O:O),"")</f>
        <v/>
      </c>
      <c r="AA142" s="343"/>
      <c r="AB142" s="343"/>
      <c r="AC142" s="342"/>
      <c r="AD142" s="343"/>
      <c r="AE142" s="343"/>
      <c r="AF142" s="343"/>
      <c r="AG142" s="343"/>
      <c r="AH142" s="343"/>
      <c r="AI142" s="343"/>
      <c r="AJ142" s="343"/>
      <c r="AK142" s="343"/>
      <c r="AL142" s="343"/>
      <c r="AM142" s="343"/>
      <c r="AN142" s="343"/>
      <c r="AO142" s="343"/>
      <c r="AP142" s="343"/>
      <c r="AQ142" s="343"/>
      <c r="AR142" s="343"/>
      <c r="AS142" s="343"/>
      <c r="AT142" s="343"/>
      <c r="AU142" s="343"/>
      <c r="AV142" s="343"/>
      <c r="AW142" s="343"/>
      <c r="AX142" s="344"/>
      <c r="AY142" s="344"/>
      <c r="AZ142" s="344"/>
      <c r="BA142" s="344"/>
      <c r="BB142" s="345"/>
      <c r="BC142" s="345"/>
      <c r="BD142" s="345"/>
      <c r="BE142" s="345"/>
      <c r="BF142" s="345"/>
    </row>
    <row r="143" ht="14.25" customHeight="1">
      <c r="A143" s="522"/>
      <c r="B143" s="537"/>
      <c r="C143" s="537"/>
      <c r="D143" s="561"/>
      <c r="E143" s="537"/>
      <c r="F143" s="537"/>
      <c r="G143" s="639"/>
      <c r="H143" s="330"/>
      <c r="I143" s="340"/>
      <c r="J143" s="341"/>
      <c r="K143" s="341"/>
      <c r="L143" s="341"/>
      <c r="M143" s="341"/>
      <c r="N143" s="341"/>
      <c r="O143" s="341"/>
      <c r="P143" s="341"/>
      <c r="Q143" s="341"/>
      <c r="R143" s="341"/>
      <c r="S143" s="341"/>
      <c r="T143" s="330"/>
      <c r="U143" s="333"/>
      <c r="V143" s="334"/>
      <c r="W143" s="334"/>
      <c r="X143" s="334" t="str">
        <f t="array" ref="X143">ifna(xlookup(F143,'1000.2'!F:F,'1000.2'!M:M),"")</f>
        <v/>
      </c>
      <c r="Y143" s="334" t="str">
        <f t="array" ref="Y143">ifna(xlookup(G143,'1000.2'!G:G,'1000.2'!N:N),"")</f>
        <v/>
      </c>
      <c r="Z143" s="334" t="str">
        <f t="array" ref="Z143">ifna(xlookup(H143,'1000.2'!H:H,'1000.2'!O:O),"")</f>
        <v/>
      </c>
      <c r="AA143" s="343"/>
      <c r="AB143" s="343"/>
      <c r="AC143" s="342"/>
      <c r="AD143" s="343"/>
      <c r="AE143" s="343"/>
      <c r="AF143" s="343"/>
      <c r="AG143" s="343"/>
      <c r="AH143" s="343"/>
      <c r="AI143" s="343"/>
      <c r="AJ143" s="343"/>
      <c r="AK143" s="343"/>
      <c r="AL143" s="343"/>
      <c r="AM143" s="343"/>
      <c r="AN143" s="343"/>
      <c r="AO143" s="343"/>
      <c r="AP143" s="343"/>
      <c r="AQ143" s="343"/>
      <c r="AR143" s="343"/>
      <c r="AS143" s="343"/>
      <c r="AT143" s="343"/>
      <c r="AU143" s="343"/>
      <c r="AV143" s="343"/>
      <c r="AW143" s="343"/>
      <c r="AX143" s="344"/>
      <c r="AY143" s="344"/>
      <c r="AZ143" s="344"/>
      <c r="BA143" s="344"/>
      <c r="BB143" s="345"/>
      <c r="BC143" s="345"/>
      <c r="BD143" s="345"/>
      <c r="BE143" s="345"/>
      <c r="BF143" s="345"/>
    </row>
    <row r="144" ht="14.25" customHeight="1">
      <c r="A144" s="522"/>
      <c r="B144" s="537"/>
      <c r="C144" s="537"/>
      <c r="D144" s="561"/>
      <c r="E144" s="537"/>
      <c r="F144" s="537"/>
      <c r="G144" s="639"/>
      <c r="H144" s="330"/>
      <c r="I144" s="340"/>
      <c r="J144" s="341"/>
      <c r="K144" s="341"/>
      <c r="L144" s="341"/>
      <c r="M144" s="341"/>
      <c r="N144" s="341"/>
      <c r="O144" s="341"/>
      <c r="P144" s="341"/>
      <c r="Q144" s="341"/>
      <c r="R144" s="341"/>
      <c r="S144" s="341"/>
      <c r="T144" s="330"/>
      <c r="U144" s="333"/>
      <c r="V144" s="334"/>
      <c r="W144" s="334"/>
      <c r="X144" s="334" t="str">
        <f t="array" ref="X144">ifna(xlookup(F144,'1000.2'!F:F,'1000.2'!M:M),"")</f>
        <v/>
      </c>
      <c r="Y144" s="334" t="str">
        <f t="array" ref="Y144">ifna(xlookup(G144,'1000.2'!G:G,'1000.2'!N:N),"")</f>
        <v/>
      </c>
      <c r="Z144" s="334" t="str">
        <f t="array" ref="Z144">ifna(xlookup(H144,'1000.2'!H:H,'1000.2'!O:O),"")</f>
        <v/>
      </c>
      <c r="AA144" s="343"/>
      <c r="AB144" s="343"/>
      <c r="AC144" s="342"/>
      <c r="AD144" s="343"/>
      <c r="AE144" s="343"/>
      <c r="AF144" s="343"/>
      <c r="AG144" s="343"/>
      <c r="AH144" s="343"/>
      <c r="AI144" s="343"/>
      <c r="AJ144" s="343"/>
      <c r="AK144" s="343"/>
      <c r="AL144" s="343"/>
      <c r="AM144" s="343"/>
      <c r="AN144" s="343"/>
      <c r="AO144" s="343"/>
      <c r="AP144" s="343"/>
      <c r="AQ144" s="343"/>
      <c r="AR144" s="343"/>
      <c r="AS144" s="343"/>
      <c r="AT144" s="343"/>
      <c r="AU144" s="343"/>
      <c r="AV144" s="343"/>
      <c r="AW144" s="343"/>
      <c r="AX144" s="344"/>
      <c r="AY144" s="344"/>
      <c r="AZ144" s="344"/>
      <c r="BA144" s="344"/>
      <c r="BB144" s="345"/>
      <c r="BC144" s="345"/>
      <c r="BD144" s="345"/>
      <c r="BE144" s="345"/>
      <c r="BF144" s="345"/>
    </row>
    <row r="145" ht="14.25" customHeight="1">
      <c r="A145" s="522"/>
      <c r="B145" s="537"/>
      <c r="C145" s="537"/>
      <c r="D145" s="561"/>
      <c r="E145" s="537"/>
      <c r="F145" s="537"/>
      <c r="G145" s="639"/>
      <c r="H145" s="330"/>
      <c r="I145" s="340"/>
      <c r="J145" s="341"/>
      <c r="K145" s="341"/>
      <c r="L145" s="341"/>
      <c r="M145" s="341"/>
      <c r="N145" s="341"/>
      <c r="O145" s="341"/>
      <c r="P145" s="341"/>
      <c r="Q145" s="341"/>
      <c r="R145" s="341"/>
      <c r="S145" s="341"/>
      <c r="T145" s="330"/>
      <c r="U145" s="333"/>
      <c r="V145" s="334"/>
      <c r="W145" s="334"/>
      <c r="X145" s="334" t="str">
        <f t="array" ref="X145">ifna(xlookup(F145,'1000.2'!F:F,'1000.2'!M:M),"")</f>
        <v/>
      </c>
      <c r="Y145" s="334" t="str">
        <f t="array" ref="Y145">ifna(xlookup(G145,'1000.2'!G:G,'1000.2'!N:N),"")</f>
        <v/>
      </c>
      <c r="Z145" s="334" t="str">
        <f t="array" ref="Z145">ifna(xlookup(H145,'1000.2'!H:H,'1000.2'!O:O),"")</f>
        <v/>
      </c>
      <c r="AA145" s="343"/>
      <c r="AB145" s="343"/>
      <c r="AC145" s="342"/>
      <c r="AD145" s="343"/>
      <c r="AE145" s="343"/>
      <c r="AF145" s="343"/>
      <c r="AG145" s="343"/>
      <c r="AH145" s="343"/>
      <c r="AI145" s="343"/>
      <c r="AJ145" s="343"/>
      <c r="AK145" s="343"/>
      <c r="AL145" s="343"/>
      <c r="AM145" s="343"/>
      <c r="AN145" s="343"/>
      <c r="AO145" s="343"/>
      <c r="AP145" s="343"/>
      <c r="AQ145" s="343"/>
      <c r="AR145" s="343"/>
      <c r="AS145" s="343"/>
      <c r="AT145" s="343"/>
      <c r="AU145" s="343"/>
      <c r="AV145" s="343"/>
      <c r="AW145" s="343"/>
      <c r="AX145" s="344"/>
      <c r="AY145" s="344"/>
      <c r="AZ145" s="344"/>
      <c r="BA145" s="344"/>
      <c r="BB145" s="345"/>
      <c r="BC145" s="345"/>
      <c r="BD145" s="345"/>
      <c r="BE145" s="345"/>
      <c r="BF145" s="345"/>
    </row>
    <row r="146" ht="14.25" customHeight="1">
      <c r="A146" s="522"/>
      <c r="B146" s="537"/>
      <c r="C146" s="537"/>
      <c r="D146" s="561"/>
      <c r="E146" s="537"/>
      <c r="F146" s="537"/>
      <c r="G146" s="639"/>
      <c r="H146" s="330"/>
      <c r="I146" s="340"/>
      <c r="J146" s="341"/>
      <c r="K146" s="341"/>
      <c r="L146" s="341"/>
      <c r="M146" s="341"/>
      <c r="N146" s="341"/>
      <c r="O146" s="341"/>
      <c r="P146" s="341"/>
      <c r="Q146" s="341"/>
      <c r="R146" s="341"/>
      <c r="S146" s="341"/>
      <c r="T146" s="330"/>
      <c r="U146" s="333"/>
      <c r="V146" s="334"/>
      <c r="W146" s="334"/>
      <c r="X146" s="334" t="str">
        <f t="array" ref="X146">ifna(xlookup(F146,'1000.2'!F:F,'1000.2'!M:M),"")</f>
        <v/>
      </c>
      <c r="Y146" s="334" t="str">
        <f t="array" ref="Y146">ifna(xlookup(G146,'1000.2'!G:G,'1000.2'!N:N),"")</f>
        <v/>
      </c>
      <c r="Z146" s="334" t="str">
        <f t="array" ref="Z146">ifna(xlookup(H146,'1000.2'!H:H,'1000.2'!O:O),"")</f>
        <v/>
      </c>
      <c r="AA146" s="343"/>
      <c r="AB146" s="343"/>
      <c r="AC146" s="342"/>
      <c r="AD146" s="343"/>
      <c r="AE146" s="343"/>
      <c r="AF146" s="343"/>
      <c r="AG146" s="343"/>
      <c r="AH146" s="343"/>
      <c r="AI146" s="343"/>
      <c r="AJ146" s="343"/>
      <c r="AK146" s="343"/>
      <c r="AL146" s="343"/>
      <c r="AM146" s="343"/>
      <c r="AN146" s="343"/>
      <c r="AO146" s="343"/>
      <c r="AP146" s="343"/>
      <c r="AQ146" s="343"/>
      <c r="AR146" s="343"/>
      <c r="AS146" s="343"/>
      <c r="AT146" s="343"/>
      <c r="AU146" s="343"/>
      <c r="AV146" s="343"/>
      <c r="AW146" s="343"/>
      <c r="AX146" s="344"/>
      <c r="AY146" s="344"/>
      <c r="AZ146" s="344"/>
      <c r="BA146" s="344"/>
      <c r="BB146" s="345"/>
      <c r="BC146" s="345"/>
      <c r="BD146" s="345"/>
      <c r="BE146" s="345"/>
      <c r="BF146" s="345"/>
    </row>
    <row r="147" ht="14.25" customHeight="1">
      <c r="A147" s="522"/>
      <c r="B147" s="537"/>
      <c r="C147" s="537"/>
      <c r="D147" s="561"/>
      <c r="E147" s="537"/>
      <c r="F147" s="537"/>
      <c r="G147" s="639"/>
      <c r="H147" s="330"/>
      <c r="I147" s="340"/>
      <c r="J147" s="341"/>
      <c r="K147" s="341"/>
      <c r="L147" s="341"/>
      <c r="M147" s="341"/>
      <c r="N147" s="341"/>
      <c r="O147" s="341"/>
      <c r="P147" s="341"/>
      <c r="Q147" s="341"/>
      <c r="R147" s="341"/>
      <c r="S147" s="341"/>
      <c r="T147" s="330"/>
      <c r="U147" s="342"/>
      <c r="V147" s="343"/>
      <c r="W147" s="343"/>
      <c r="X147" s="343"/>
      <c r="Y147" s="343"/>
      <c r="Z147" s="343"/>
      <c r="AA147" s="343"/>
      <c r="AB147" s="343"/>
      <c r="AC147" s="342"/>
      <c r="AD147" s="343"/>
      <c r="AE147" s="343"/>
      <c r="AF147" s="343"/>
      <c r="AG147" s="343"/>
      <c r="AH147" s="343"/>
      <c r="AI147" s="343"/>
      <c r="AJ147" s="343"/>
      <c r="AK147" s="343"/>
      <c r="AL147" s="343"/>
      <c r="AM147" s="343"/>
      <c r="AN147" s="343"/>
      <c r="AO147" s="343"/>
      <c r="AP147" s="343"/>
      <c r="AQ147" s="343"/>
      <c r="AR147" s="343"/>
      <c r="AS147" s="343"/>
      <c r="AT147" s="343"/>
      <c r="AU147" s="343"/>
      <c r="AV147" s="343"/>
      <c r="AW147" s="343"/>
      <c r="AX147" s="344"/>
      <c r="AY147" s="344"/>
      <c r="AZ147" s="344"/>
      <c r="BA147" s="344"/>
      <c r="BB147" s="345"/>
      <c r="BC147" s="345"/>
      <c r="BD147" s="345"/>
      <c r="BE147" s="345"/>
      <c r="BF147" s="345"/>
    </row>
    <row r="148" ht="14.25" customHeight="1">
      <c r="A148" s="522"/>
      <c r="B148" s="537"/>
      <c r="C148" s="537"/>
      <c r="D148" s="561"/>
      <c r="E148" s="537"/>
      <c r="F148" s="537"/>
      <c r="G148" s="639"/>
      <c r="H148" s="330"/>
      <c r="I148" s="340"/>
      <c r="J148" s="341"/>
      <c r="K148" s="341"/>
      <c r="L148" s="341"/>
      <c r="M148" s="341"/>
      <c r="N148" s="341"/>
      <c r="O148" s="341"/>
      <c r="P148" s="341"/>
      <c r="Q148" s="341"/>
      <c r="R148" s="341"/>
      <c r="S148" s="341"/>
      <c r="T148" s="330"/>
      <c r="U148" s="342"/>
      <c r="V148" s="343"/>
      <c r="W148" s="343"/>
      <c r="X148" s="343"/>
      <c r="Y148" s="343"/>
      <c r="Z148" s="343"/>
      <c r="AA148" s="343"/>
      <c r="AB148" s="343"/>
      <c r="AC148" s="342"/>
      <c r="AD148" s="343"/>
      <c r="AE148" s="343"/>
      <c r="AF148" s="343"/>
      <c r="AG148" s="343"/>
      <c r="AH148" s="343"/>
      <c r="AI148" s="343"/>
      <c r="AJ148" s="343"/>
      <c r="AK148" s="343"/>
      <c r="AL148" s="343"/>
      <c r="AM148" s="343"/>
      <c r="AN148" s="343"/>
      <c r="AO148" s="343"/>
      <c r="AP148" s="343"/>
      <c r="AQ148" s="343"/>
      <c r="AR148" s="343"/>
      <c r="AS148" s="343"/>
      <c r="AT148" s="343"/>
      <c r="AU148" s="343"/>
      <c r="AV148" s="343"/>
      <c r="AW148" s="343"/>
      <c r="AX148" s="344"/>
      <c r="AY148" s="344"/>
      <c r="AZ148" s="344"/>
      <c r="BA148" s="344"/>
      <c r="BB148" s="345"/>
      <c r="BC148" s="345"/>
      <c r="BD148" s="345"/>
      <c r="BE148" s="345"/>
      <c r="BF148" s="345"/>
    </row>
    <row r="149" ht="14.25" customHeight="1">
      <c r="A149" s="522"/>
      <c r="B149" s="537"/>
      <c r="C149" s="537"/>
      <c r="D149" s="561"/>
      <c r="E149" s="537"/>
      <c r="F149" s="537"/>
      <c r="G149" s="639"/>
      <c r="H149" s="330"/>
      <c r="I149" s="340"/>
      <c r="J149" s="341"/>
      <c r="K149" s="341"/>
      <c r="L149" s="341"/>
      <c r="M149" s="341"/>
      <c r="N149" s="341"/>
      <c r="O149" s="341"/>
      <c r="P149" s="341"/>
      <c r="Q149" s="341"/>
      <c r="R149" s="341"/>
      <c r="S149" s="341"/>
      <c r="T149" s="330"/>
      <c r="U149" s="342"/>
      <c r="V149" s="343"/>
      <c r="W149" s="343"/>
      <c r="X149" s="343"/>
      <c r="Y149" s="343"/>
      <c r="Z149" s="343"/>
      <c r="AA149" s="343"/>
      <c r="AB149" s="343"/>
      <c r="AC149" s="342"/>
      <c r="AD149" s="343"/>
      <c r="AE149" s="343"/>
      <c r="AF149" s="343"/>
      <c r="AG149" s="343"/>
      <c r="AH149" s="343"/>
      <c r="AI149" s="343"/>
      <c r="AJ149" s="343"/>
      <c r="AK149" s="343"/>
      <c r="AL149" s="343"/>
      <c r="AM149" s="343"/>
      <c r="AN149" s="343"/>
      <c r="AO149" s="343"/>
      <c r="AP149" s="343"/>
      <c r="AQ149" s="343"/>
      <c r="AR149" s="343"/>
      <c r="AS149" s="343"/>
      <c r="AT149" s="343"/>
      <c r="AU149" s="343"/>
      <c r="AV149" s="343"/>
      <c r="AW149" s="343"/>
      <c r="AX149" s="344"/>
      <c r="AY149" s="344"/>
      <c r="AZ149" s="344"/>
      <c r="BA149" s="344"/>
      <c r="BB149" s="345"/>
      <c r="BC149" s="345"/>
      <c r="BD149" s="345"/>
      <c r="BE149" s="345"/>
      <c r="BF149" s="345"/>
    </row>
    <row r="150" ht="14.25" customHeight="1">
      <c r="A150" s="522"/>
      <c r="B150" s="537"/>
      <c r="C150" s="537"/>
      <c r="D150" s="561"/>
      <c r="E150" s="537"/>
      <c r="F150" s="537"/>
      <c r="G150" s="639"/>
      <c r="H150" s="330"/>
      <c r="I150" s="340"/>
      <c r="J150" s="341"/>
      <c r="K150" s="341"/>
      <c r="L150" s="341"/>
      <c r="M150" s="341"/>
      <c r="N150" s="341"/>
      <c r="O150" s="341"/>
      <c r="P150" s="341"/>
      <c r="Q150" s="341"/>
      <c r="R150" s="341"/>
      <c r="S150" s="341"/>
      <c r="T150" s="330"/>
      <c r="U150" s="342"/>
      <c r="V150" s="343"/>
      <c r="W150" s="343"/>
      <c r="X150" s="343"/>
      <c r="Y150" s="343"/>
      <c r="Z150" s="343"/>
      <c r="AA150" s="343"/>
      <c r="AB150" s="343"/>
      <c r="AC150" s="342"/>
      <c r="AD150" s="343"/>
      <c r="AE150" s="343"/>
      <c r="AF150" s="343"/>
      <c r="AG150" s="343"/>
      <c r="AH150" s="343"/>
      <c r="AI150" s="343"/>
      <c r="AJ150" s="343"/>
      <c r="AK150" s="343"/>
      <c r="AL150" s="343"/>
      <c r="AM150" s="343"/>
      <c r="AN150" s="343"/>
      <c r="AO150" s="343"/>
      <c r="AP150" s="343"/>
      <c r="AQ150" s="343"/>
      <c r="AR150" s="343"/>
      <c r="AS150" s="343"/>
      <c r="AT150" s="343"/>
      <c r="AU150" s="343"/>
      <c r="AV150" s="343"/>
      <c r="AW150" s="343"/>
      <c r="AX150" s="344"/>
      <c r="AY150" s="344"/>
      <c r="AZ150" s="344"/>
      <c r="BA150" s="344"/>
      <c r="BB150" s="345"/>
      <c r="BC150" s="345"/>
      <c r="BD150" s="345"/>
      <c r="BE150" s="345"/>
      <c r="BF150" s="345"/>
    </row>
    <row r="151" ht="14.25" customHeight="1">
      <c r="A151" s="522"/>
      <c r="B151" s="537"/>
      <c r="C151" s="537"/>
      <c r="D151" s="561"/>
      <c r="E151" s="537"/>
      <c r="F151" s="537"/>
      <c r="G151" s="639"/>
      <c r="H151" s="330"/>
      <c r="I151" s="340"/>
      <c r="J151" s="341"/>
      <c r="K151" s="341"/>
      <c r="L151" s="341"/>
      <c r="M151" s="341"/>
      <c r="N151" s="341"/>
      <c r="O151" s="341"/>
      <c r="P151" s="341"/>
      <c r="Q151" s="341"/>
      <c r="R151" s="341"/>
      <c r="S151" s="341"/>
      <c r="T151" s="330"/>
      <c r="U151" s="342"/>
      <c r="V151" s="343"/>
      <c r="W151" s="343"/>
      <c r="X151" s="343"/>
      <c r="Y151" s="343"/>
      <c r="Z151" s="343"/>
      <c r="AA151" s="343"/>
      <c r="AB151" s="343"/>
      <c r="AC151" s="342"/>
      <c r="AD151" s="343"/>
      <c r="AE151" s="343"/>
      <c r="AF151" s="343"/>
      <c r="AG151" s="343"/>
      <c r="AH151" s="343"/>
      <c r="AI151" s="343"/>
      <c r="AJ151" s="343"/>
      <c r="AK151" s="343"/>
      <c r="AL151" s="343"/>
      <c r="AM151" s="343"/>
      <c r="AN151" s="343"/>
      <c r="AO151" s="343"/>
      <c r="AP151" s="343"/>
      <c r="AQ151" s="343"/>
      <c r="AR151" s="343"/>
      <c r="AS151" s="343"/>
      <c r="AT151" s="343"/>
      <c r="AU151" s="343"/>
      <c r="AV151" s="343"/>
      <c r="AW151" s="343"/>
      <c r="AX151" s="344"/>
      <c r="AY151" s="344"/>
      <c r="AZ151" s="344"/>
      <c r="BA151" s="344"/>
      <c r="BB151" s="345"/>
      <c r="BC151" s="345"/>
      <c r="BD151" s="345"/>
      <c r="BE151" s="345"/>
      <c r="BF151" s="345"/>
    </row>
    <row r="152" ht="14.25" customHeight="1">
      <c r="A152" s="522"/>
      <c r="B152" s="537"/>
      <c r="C152" s="537"/>
      <c r="D152" s="561"/>
      <c r="E152" s="537"/>
      <c r="F152" s="537"/>
      <c r="G152" s="639"/>
      <c r="H152" s="330"/>
      <c r="I152" s="340"/>
      <c r="J152" s="341"/>
      <c r="K152" s="341"/>
      <c r="L152" s="341"/>
      <c r="M152" s="341"/>
      <c r="N152" s="341"/>
      <c r="O152" s="341"/>
      <c r="P152" s="341"/>
      <c r="Q152" s="341"/>
      <c r="R152" s="341"/>
      <c r="S152" s="341"/>
      <c r="T152" s="330"/>
      <c r="U152" s="342"/>
      <c r="V152" s="343"/>
      <c r="W152" s="343"/>
      <c r="X152" s="343"/>
      <c r="Y152" s="343"/>
      <c r="Z152" s="343"/>
      <c r="AA152" s="343"/>
      <c r="AB152" s="343"/>
      <c r="AC152" s="342"/>
      <c r="AD152" s="343"/>
      <c r="AE152" s="343"/>
      <c r="AF152" s="343"/>
      <c r="AG152" s="343"/>
      <c r="AH152" s="343"/>
      <c r="AI152" s="343"/>
      <c r="AJ152" s="343"/>
      <c r="AK152" s="343"/>
      <c r="AL152" s="343"/>
      <c r="AM152" s="343"/>
      <c r="AN152" s="343"/>
      <c r="AO152" s="343"/>
      <c r="AP152" s="343"/>
      <c r="AQ152" s="343"/>
      <c r="AR152" s="343"/>
      <c r="AS152" s="343"/>
      <c r="AT152" s="343"/>
      <c r="AU152" s="343"/>
      <c r="AV152" s="343"/>
      <c r="AW152" s="343"/>
      <c r="AX152" s="344"/>
      <c r="AY152" s="344"/>
      <c r="AZ152" s="344"/>
      <c r="BA152" s="344"/>
      <c r="BB152" s="345"/>
      <c r="BC152" s="345"/>
      <c r="BD152" s="345"/>
      <c r="BE152" s="345"/>
      <c r="BF152" s="345"/>
    </row>
    <row r="153" ht="14.25" customHeight="1">
      <c r="A153" s="522"/>
      <c r="B153" s="537"/>
      <c r="C153" s="537"/>
      <c r="D153" s="561"/>
      <c r="E153" s="537"/>
      <c r="F153" s="537"/>
      <c r="G153" s="499"/>
      <c r="H153" s="330"/>
      <c r="I153" s="340"/>
      <c r="J153" s="341"/>
      <c r="K153" s="341"/>
      <c r="L153" s="341"/>
      <c r="M153" s="538"/>
      <c r="N153" s="341"/>
      <c r="O153" s="341"/>
      <c r="P153" s="341"/>
      <c r="Q153" s="341"/>
      <c r="R153" s="341"/>
      <c r="S153" s="341"/>
      <c r="T153" s="330"/>
      <c r="U153" s="342"/>
      <c r="V153" s="343"/>
      <c r="W153" s="343"/>
      <c r="X153" s="343"/>
      <c r="Y153" s="343"/>
      <c r="Z153" s="343"/>
      <c r="AA153" s="343"/>
      <c r="AB153" s="343"/>
      <c r="AC153" s="342"/>
      <c r="AD153" s="343"/>
      <c r="AE153" s="343"/>
      <c r="AF153" s="343"/>
      <c r="AG153" s="343"/>
      <c r="AH153" s="343"/>
      <c r="AI153" s="343"/>
      <c r="AJ153" s="343"/>
      <c r="AK153" s="343"/>
      <c r="AL153" s="343"/>
      <c r="AM153" s="343"/>
      <c r="AN153" s="343"/>
      <c r="AO153" s="343"/>
      <c r="AP153" s="343"/>
      <c r="AQ153" s="343"/>
      <c r="AR153" s="343"/>
      <c r="AS153" s="343"/>
      <c r="AT153" s="343"/>
      <c r="AU153" s="343"/>
      <c r="AV153" s="343"/>
      <c r="AW153" s="343"/>
      <c r="AX153" s="344"/>
      <c r="AY153" s="344"/>
      <c r="AZ153" s="344"/>
      <c r="BA153" s="344"/>
      <c r="BB153" s="345"/>
      <c r="BC153" s="345"/>
      <c r="BD153" s="345"/>
      <c r="BE153" s="345"/>
      <c r="BF153" s="345"/>
    </row>
    <row r="154" ht="14.25" customHeight="1">
      <c r="A154" s="522"/>
      <c r="B154" s="537"/>
      <c r="C154" s="537"/>
      <c r="D154" s="561"/>
      <c r="E154" s="537"/>
      <c r="F154" s="537"/>
      <c r="G154" s="639"/>
      <c r="H154" s="330"/>
      <c r="I154" s="340"/>
      <c r="J154" s="341"/>
      <c r="K154" s="341"/>
      <c r="L154" s="341"/>
      <c r="M154" s="341"/>
      <c r="N154" s="341"/>
      <c r="O154" s="341"/>
      <c r="P154" s="341"/>
      <c r="Q154" s="341"/>
      <c r="R154" s="341"/>
      <c r="S154" s="341"/>
      <c r="T154" s="330"/>
      <c r="U154" s="342"/>
      <c r="V154" s="343"/>
      <c r="W154" s="343"/>
      <c r="X154" s="343"/>
      <c r="Y154" s="343"/>
      <c r="Z154" s="343"/>
      <c r="AA154" s="343"/>
      <c r="AB154" s="343"/>
      <c r="AC154" s="342"/>
      <c r="AD154" s="343"/>
      <c r="AE154" s="343"/>
      <c r="AF154" s="343"/>
      <c r="AG154" s="343"/>
      <c r="AH154" s="343"/>
      <c r="AI154" s="343"/>
      <c r="AJ154" s="343"/>
      <c r="AK154" s="343"/>
      <c r="AL154" s="343"/>
      <c r="AM154" s="343"/>
      <c r="AN154" s="343"/>
      <c r="AO154" s="343"/>
      <c r="AP154" s="343"/>
      <c r="AQ154" s="343"/>
      <c r="AR154" s="343"/>
      <c r="AS154" s="343"/>
      <c r="AT154" s="343"/>
      <c r="AU154" s="343"/>
      <c r="AV154" s="343"/>
      <c r="AW154" s="343"/>
      <c r="AX154" s="344"/>
      <c r="AY154" s="344"/>
      <c r="AZ154" s="344"/>
      <c r="BA154" s="344"/>
      <c r="BB154" s="345"/>
      <c r="BC154" s="345"/>
      <c r="BD154" s="345"/>
      <c r="BE154" s="345"/>
      <c r="BF154" s="345"/>
    </row>
    <row r="155" ht="14.25" customHeight="1">
      <c r="A155" s="522"/>
      <c r="B155" s="537"/>
      <c r="C155" s="537"/>
      <c r="D155" s="561"/>
      <c r="E155" s="537"/>
      <c r="F155" s="537"/>
      <c r="G155" s="639"/>
      <c r="H155" s="330"/>
      <c r="I155" s="340"/>
      <c r="J155" s="341"/>
      <c r="K155" s="341"/>
      <c r="L155" s="341"/>
      <c r="M155" s="341"/>
      <c r="N155" s="341"/>
      <c r="O155" s="341"/>
      <c r="P155" s="341"/>
      <c r="Q155" s="341"/>
      <c r="R155" s="341"/>
      <c r="S155" s="341"/>
      <c r="T155" s="330"/>
      <c r="U155" s="342"/>
      <c r="V155" s="343"/>
      <c r="W155" s="343"/>
      <c r="X155" s="343"/>
      <c r="Y155" s="343"/>
      <c r="Z155" s="343"/>
      <c r="AA155" s="343"/>
      <c r="AB155" s="343"/>
      <c r="AC155" s="342"/>
      <c r="AD155" s="343"/>
      <c r="AE155" s="343"/>
      <c r="AF155" s="343"/>
      <c r="AG155" s="343"/>
      <c r="AH155" s="343"/>
      <c r="AI155" s="343"/>
      <c r="AJ155" s="343"/>
      <c r="AK155" s="343"/>
      <c r="AL155" s="343"/>
      <c r="AM155" s="343"/>
      <c r="AN155" s="343"/>
      <c r="AO155" s="343"/>
      <c r="AP155" s="343"/>
      <c r="AQ155" s="343"/>
      <c r="AR155" s="343"/>
      <c r="AS155" s="343"/>
      <c r="AT155" s="343"/>
      <c r="AU155" s="343"/>
      <c r="AV155" s="343"/>
      <c r="AW155" s="343"/>
      <c r="AX155" s="344"/>
      <c r="AY155" s="344"/>
      <c r="AZ155" s="344"/>
      <c r="BA155" s="344"/>
      <c r="BB155" s="345"/>
      <c r="BC155" s="345"/>
      <c r="BD155" s="345"/>
      <c r="BE155" s="345"/>
      <c r="BF155" s="345"/>
    </row>
    <row r="156" ht="14.25" customHeight="1">
      <c r="A156" s="522"/>
      <c r="B156" s="537"/>
      <c r="C156" s="537"/>
      <c r="D156" s="561"/>
      <c r="E156" s="537"/>
      <c r="F156" s="537"/>
      <c r="G156" s="499"/>
      <c r="H156" s="330"/>
      <c r="I156" s="340"/>
      <c r="J156" s="341"/>
      <c r="K156" s="341"/>
      <c r="L156" s="341"/>
      <c r="M156" s="341"/>
      <c r="N156" s="341"/>
      <c r="O156" s="341"/>
      <c r="P156" s="341"/>
      <c r="Q156" s="341"/>
      <c r="R156" s="341"/>
      <c r="S156" s="341"/>
      <c r="T156" s="330"/>
      <c r="U156" s="342"/>
      <c r="V156" s="343"/>
      <c r="W156" s="343"/>
      <c r="X156" s="343"/>
      <c r="Y156" s="343"/>
      <c r="Z156" s="343"/>
      <c r="AA156" s="343"/>
      <c r="AB156" s="343"/>
      <c r="AC156" s="342"/>
      <c r="AD156" s="343"/>
      <c r="AE156" s="343"/>
      <c r="AF156" s="343"/>
      <c r="AG156" s="343"/>
      <c r="AH156" s="343"/>
      <c r="AI156" s="343"/>
      <c r="AJ156" s="343"/>
      <c r="AK156" s="343"/>
      <c r="AL156" s="343"/>
      <c r="AM156" s="343"/>
      <c r="AN156" s="343"/>
      <c r="AO156" s="343"/>
      <c r="AP156" s="343"/>
      <c r="AQ156" s="343"/>
      <c r="AR156" s="343"/>
      <c r="AS156" s="343"/>
      <c r="AT156" s="343"/>
      <c r="AU156" s="343"/>
      <c r="AV156" s="343"/>
      <c r="AW156" s="343"/>
      <c r="AX156" s="344"/>
      <c r="AY156" s="344"/>
      <c r="AZ156" s="344"/>
      <c r="BA156" s="344"/>
      <c r="BB156" s="345"/>
      <c r="BC156" s="345"/>
      <c r="BD156" s="345"/>
      <c r="BE156" s="345"/>
      <c r="BF156" s="345"/>
    </row>
    <row r="157" ht="14.25" customHeight="1">
      <c r="A157" s="522"/>
      <c r="B157" s="537"/>
      <c r="C157" s="537"/>
      <c r="D157" s="561"/>
      <c r="E157" s="537"/>
      <c r="F157" s="537"/>
      <c r="G157" s="639"/>
      <c r="H157" s="330"/>
      <c r="I157" s="340"/>
      <c r="J157" s="341"/>
      <c r="K157" s="341"/>
      <c r="L157" s="341"/>
      <c r="M157" s="341"/>
      <c r="N157" s="341"/>
      <c r="O157" s="341"/>
      <c r="P157" s="341"/>
      <c r="Q157" s="341"/>
      <c r="R157" s="341"/>
      <c r="S157" s="341"/>
      <c r="T157" s="330"/>
      <c r="U157" s="342"/>
      <c r="V157" s="343"/>
      <c r="W157" s="343"/>
      <c r="X157" s="343"/>
      <c r="Y157" s="343"/>
      <c r="Z157" s="343"/>
      <c r="AA157" s="343"/>
      <c r="AB157" s="343"/>
      <c r="AC157" s="342"/>
      <c r="AD157" s="343"/>
      <c r="AE157" s="343"/>
      <c r="AF157" s="343"/>
      <c r="AG157" s="343"/>
      <c r="AH157" s="343"/>
      <c r="AI157" s="343"/>
      <c r="AJ157" s="343"/>
      <c r="AK157" s="343"/>
      <c r="AL157" s="343"/>
      <c r="AM157" s="343"/>
      <c r="AN157" s="343"/>
      <c r="AO157" s="343"/>
      <c r="AP157" s="343"/>
      <c r="AQ157" s="343"/>
      <c r="AR157" s="343"/>
      <c r="AS157" s="343"/>
      <c r="AT157" s="343"/>
      <c r="AU157" s="343"/>
      <c r="AV157" s="343"/>
      <c r="AW157" s="343"/>
      <c r="AX157" s="344"/>
      <c r="AY157" s="344"/>
      <c r="AZ157" s="344"/>
      <c r="BA157" s="344"/>
      <c r="BB157" s="345"/>
      <c r="BC157" s="345"/>
      <c r="BD157" s="345"/>
      <c r="BE157" s="345"/>
      <c r="BF157" s="345"/>
    </row>
    <row r="158" ht="14.25" customHeight="1">
      <c r="A158" s="522"/>
      <c r="B158" s="537"/>
      <c r="C158" s="537"/>
      <c r="D158" s="561"/>
      <c r="E158" s="537"/>
      <c r="F158" s="537"/>
      <c r="G158" s="639"/>
      <c r="H158" s="330"/>
      <c r="I158" s="340"/>
      <c r="J158" s="341"/>
      <c r="K158" s="341"/>
      <c r="L158" s="341"/>
      <c r="M158" s="341"/>
      <c r="N158" s="341"/>
      <c r="O158" s="341"/>
      <c r="P158" s="341"/>
      <c r="Q158" s="341"/>
      <c r="R158" s="341"/>
      <c r="S158" s="341"/>
      <c r="T158" s="330"/>
      <c r="U158" s="342"/>
      <c r="V158" s="343"/>
      <c r="W158" s="343"/>
      <c r="X158" s="343"/>
      <c r="Y158" s="343"/>
      <c r="Z158" s="343"/>
      <c r="AA158" s="343"/>
      <c r="AB158" s="343"/>
      <c r="AC158" s="342"/>
      <c r="AD158" s="343"/>
      <c r="AE158" s="343"/>
      <c r="AF158" s="343"/>
      <c r="AG158" s="343"/>
      <c r="AH158" s="343"/>
      <c r="AI158" s="343"/>
      <c r="AJ158" s="343"/>
      <c r="AK158" s="343"/>
      <c r="AL158" s="343"/>
      <c r="AM158" s="343"/>
      <c r="AN158" s="343"/>
      <c r="AO158" s="343"/>
      <c r="AP158" s="343"/>
      <c r="AQ158" s="343"/>
      <c r="AR158" s="343"/>
      <c r="AS158" s="343"/>
      <c r="AT158" s="343"/>
      <c r="AU158" s="343"/>
      <c r="AV158" s="343"/>
      <c r="AW158" s="343"/>
      <c r="AX158" s="344"/>
      <c r="AY158" s="344"/>
      <c r="AZ158" s="344"/>
      <c r="BA158" s="344"/>
      <c r="BB158" s="345"/>
      <c r="BC158" s="345"/>
      <c r="BD158" s="345"/>
      <c r="BE158" s="345"/>
      <c r="BF158" s="345"/>
    </row>
    <row r="159" ht="14.25" customHeight="1">
      <c r="A159" s="522"/>
      <c r="B159" s="537"/>
      <c r="C159" s="537"/>
      <c r="D159" s="561"/>
      <c r="E159" s="537"/>
      <c r="F159" s="537"/>
      <c r="G159" s="639"/>
      <c r="H159" s="330"/>
      <c r="I159" s="340"/>
      <c r="J159" s="341"/>
      <c r="K159" s="341"/>
      <c r="L159" s="341"/>
      <c r="M159" s="341"/>
      <c r="N159" s="341"/>
      <c r="O159" s="341"/>
      <c r="P159" s="341"/>
      <c r="Q159" s="341"/>
      <c r="R159" s="341"/>
      <c r="S159" s="341"/>
      <c r="T159" s="330"/>
      <c r="U159" s="342"/>
      <c r="V159" s="343"/>
      <c r="W159" s="343"/>
      <c r="X159" s="343"/>
      <c r="Y159" s="343"/>
      <c r="Z159" s="343"/>
      <c r="AA159" s="343"/>
      <c r="AB159" s="343"/>
      <c r="AC159" s="342"/>
      <c r="AD159" s="343"/>
      <c r="AE159" s="343"/>
      <c r="AF159" s="343"/>
      <c r="AG159" s="343"/>
      <c r="AH159" s="343"/>
      <c r="AI159" s="343"/>
      <c r="AJ159" s="343"/>
      <c r="AK159" s="343"/>
      <c r="AL159" s="343"/>
      <c r="AM159" s="343"/>
      <c r="AN159" s="343"/>
      <c r="AO159" s="343"/>
      <c r="AP159" s="343"/>
      <c r="AQ159" s="343"/>
      <c r="AR159" s="343"/>
      <c r="AS159" s="343"/>
      <c r="AT159" s="343"/>
      <c r="AU159" s="343"/>
      <c r="AV159" s="343"/>
      <c r="AW159" s="343"/>
      <c r="AX159" s="344"/>
      <c r="AY159" s="344"/>
      <c r="AZ159" s="344"/>
      <c r="BA159" s="344"/>
      <c r="BB159" s="345"/>
      <c r="BC159" s="345"/>
      <c r="BD159" s="345"/>
      <c r="BE159" s="345"/>
      <c r="BF159" s="345"/>
    </row>
    <row r="160" ht="14.25" customHeight="1">
      <c r="A160" s="522"/>
      <c r="B160" s="537"/>
      <c r="C160" s="537"/>
      <c r="D160" s="561"/>
      <c r="E160" s="537"/>
      <c r="F160" s="537"/>
      <c r="G160" s="639"/>
      <c r="H160" s="330"/>
      <c r="I160" s="340"/>
      <c r="J160" s="341"/>
      <c r="K160" s="341"/>
      <c r="L160" s="341"/>
      <c r="M160" s="341"/>
      <c r="N160" s="341"/>
      <c r="O160" s="341"/>
      <c r="P160" s="341"/>
      <c r="Q160" s="341"/>
      <c r="R160" s="341"/>
      <c r="S160" s="341"/>
      <c r="T160" s="330"/>
      <c r="U160" s="342"/>
      <c r="V160" s="343"/>
      <c r="W160" s="343"/>
      <c r="X160" s="343"/>
      <c r="Y160" s="343"/>
      <c r="Z160" s="343"/>
      <c r="AA160" s="343"/>
      <c r="AB160" s="343"/>
      <c r="AC160" s="342"/>
      <c r="AD160" s="343"/>
      <c r="AE160" s="343"/>
      <c r="AF160" s="343"/>
      <c r="AG160" s="343"/>
      <c r="AH160" s="343"/>
      <c r="AI160" s="343"/>
      <c r="AJ160" s="343"/>
      <c r="AK160" s="343"/>
      <c r="AL160" s="343"/>
      <c r="AM160" s="343"/>
      <c r="AN160" s="343"/>
      <c r="AO160" s="343"/>
      <c r="AP160" s="343"/>
      <c r="AQ160" s="343"/>
      <c r="AR160" s="343"/>
      <c r="AS160" s="343"/>
      <c r="AT160" s="343"/>
      <c r="AU160" s="343"/>
      <c r="AV160" s="343"/>
      <c r="AW160" s="343"/>
      <c r="AX160" s="344"/>
      <c r="AY160" s="344"/>
      <c r="AZ160" s="344"/>
      <c r="BA160" s="344"/>
      <c r="BB160" s="345"/>
      <c r="BC160" s="345"/>
      <c r="BD160" s="345"/>
      <c r="BE160" s="345"/>
      <c r="BF160" s="345"/>
    </row>
    <row r="161" ht="14.25" customHeight="1">
      <c r="A161" s="522"/>
      <c r="B161" s="537"/>
      <c r="C161" s="537"/>
      <c r="D161" s="561"/>
      <c r="E161" s="537"/>
      <c r="F161" s="537"/>
      <c r="G161" s="639"/>
      <c r="H161" s="330"/>
      <c r="I161" s="340"/>
      <c r="J161" s="341"/>
      <c r="K161" s="341"/>
      <c r="L161" s="341"/>
      <c r="M161" s="341"/>
      <c r="N161" s="341"/>
      <c r="O161" s="341"/>
      <c r="P161" s="341"/>
      <c r="Q161" s="341"/>
      <c r="R161" s="341"/>
      <c r="S161" s="341"/>
      <c r="T161" s="330"/>
      <c r="U161" s="342"/>
      <c r="V161" s="343"/>
      <c r="W161" s="343"/>
      <c r="X161" s="343"/>
      <c r="Y161" s="343"/>
      <c r="Z161" s="343"/>
      <c r="AA161" s="343"/>
      <c r="AB161" s="343"/>
      <c r="AC161" s="342"/>
      <c r="AD161" s="343"/>
      <c r="AE161" s="343"/>
      <c r="AF161" s="343"/>
      <c r="AG161" s="343"/>
      <c r="AH161" s="343"/>
      <c r="AI161" s="343"/>
      <c r="AJ161" s="343"/>
      <c r="AK161" s="343"/>
      <c r="AL161" s="343"/>
      <c r="AM161" s="343"/>
      <c r="AN161" s="343"/>
      <c r="AO161" s="343"/>
      <c r="AP161" s="343"/>
      <c r="AQ161" s="343"/>
      <c r="AR161" s="343"/>
      <c r="AS161" s="343"/>
      <c r="AT161" s="343"/>
      <c r="AU161" s="343"/>
      <c r="AV161" s="343"/>
      <c r="AW161" s="343"/>
      <c r="AX161" s="344"/>
      <c r="AY161" s="344"/>
      <c r="AZ161" s="344"/>
      <c r="BA161" s="344"/>
      <c r="BB161" s="345"/>
      <c r="BC161" s="345"/>
      <c r="BD161" s="345"/>
      <c r="BE161" s="345"/>
      <c r="BF161" s="345"/>
    </row>
    <row r="162" ht="14.25" customHeight="1">
      <c r="A162" s="522"/>
      <c r="B162" s="537"/>
      <c r="C162" s="537"/>
      <c r="D162" s="561"/>
      <c r="E162" s="537"/>
      <c r="F162" s="537"/>
      <c r="G162" s="639"/>
      <c r="H162" s="330"/>
      <c r="I162" s="340"/>
      <c r="J162" s="341"/>
      <c r="K162" s="341"/>
      <c r="L162" s="341"/>
      <c r="M162" s="341"/>
      <c r="N162" s="341"/>
      <c r="O162" s="341"/>
      <c r="P162" s="341"/>
      <c r="Q162" s="341"/>
      <c r="R162" s="341"/>
      <c r="S162" s="341"/>
      <c r="T162" s="330"/>
      <c r="U162" s="342"/>
      <c r="V162" s="343"/>
      <c r="W162" s="343"/>
      <c r="X162" s="343"/>
      <c r="Y162" s="343"/>
      <c r="Z162" s="343"/>
      <c r="AA162" s="343"/>
      <c r="AB162" s="343"/>
      <c r="AC162" s="342"/>
      <c r="AD162" s="343"/>
      <c r="AE162" s="343"/>
      <c r="AF162" s="343"/>
      <c r="AG162" s="343"/>
      <c r="AH162" s="343"/>
      <c r="AI162" s="343"/>
      <c r="AJ162" s="343"/>
      <c r="AK162" s="343"/>
      <c r="AL162" s="343"/>
      <c r="AM162" s="343"/>
      <c r="AN162" s="343"/>
      <c r="AO162" s="343"/>
      <c r="AP162" s="343"/>
      <c r="AQ162" s="343"/>
      <c r="AR162" s="343"/>
      <c r="AS162" s="343"/>
      <c r="AT162" s="343"/>
      <c r="AU162" s="343"/>
      <c r="AV162" s="343"/>
      <c r="AW162" s="343"/>
      <c r="AX162" s="344"/>
      <c r="AY162" s="344"/>
      <c r="AZ162" s="344"/>
      <c r="BA162" s="344"/>
      <c r="BB162" s="345"/>
      <c r="BC162" s="345"/>
      <c r="BD162" s="345"/>
      <c r="BE162" s="345"/>
      <c r="BF162" s="345"/>
    </row>
    <row r="163" ht="14.25" customHeight="1">
      <c r="A163" s="522"/>
      <c r="B163" s="537"/>
      <c r="C163" s="537"/>
      <c r="D163" s="561"/>
      <c r="E163" s="537"/>
      <c r="F163" s="537"/>
      <c r="G163" s="639"/>
      <c r="H163" s="330"/>
      <c r="I163" s="340"/>
      <c r="J163" s="341"/>
      <c r="K163" s="341"/>
      <c r="L163" s="341"/>
      <c r="M163" s="341"/>
      <c r="N163" s="341"/>
      <c r="O163" s="341"/>
      <c r="P163" s="341"/>
      <c r="Q163" s="341"/>
      <c r="R163" s="341"/>
      <c r="S163" s="341"/>
      <c r="T163" s="330"/>
      <c r="U163" s="342"/>
      <c r="V163" s="343"/>
      <c r="W163" s="343"/>
      <c r="X163" s="343"/>
      <c r="Y163" s="343"/>
      <c r="Z163" s="343"/>
      <c r="AA163" s="343"/>
      <c r="AB163" s="343"/>
      <c r="AC163" s="342"/>
      <c r="AD163" s="343"/>
      <c r="AE163" s="343"/>
      <c r="AF163" s="343"/>
      <c r="AG163" s="343"/>
      <c r="AH163" s="343"/>
      <c r="AI163" s="343"/>
      <c r="AJ163" s="343"/>
      <c r="AK163" s="343"/>
      <c r="AL163" s="343"/>
      <c r="AM163" s="343"/>
      <c r="AN163" s="343"/>
      <c r="AO163" s="343"/>
      <c r="AP163" s="343"/>
      <c r="AQ163" s="343"/>
      <c r="AR163" s="343"/>
      <c r="AS163" s="343"/>
      <c r="AT163" s="343"/>
      <c r="AU163" s="343"/>
      <c r="AV163" s="343"/>
      <c r="AW163" s="343"/>
      <c r="AX163" s="344"/>
      <c r="AY163" s="344"/>
      <c r="AZ163" s="344"/>
      <c r="BA163" s="344"/>
      <c r="BB163" s="345"/>
      <c r="BC163" s="345"/>
      <c r="BD163" s="345"/>
      <c r="BE163" s="345"/>
      <c r="BF163" s="345"/>
    </row>
    <row r="164" ht="14.25" customHeight="1">
      <c r="A164" s="522"/>
      <c r="B164" s="537"/>
      <c r="C164" s="537"/>
      <c r="D164" s="561"/>
      <c r="E164" s="537"/>
      <c r="F164" s="537"/>
      <c r="G164" s="639"/>
      <c r="H164" s="330"/>
      <c r="I164" s="340"/>
      <c r="J164" s="341"/>
      <c r="K164" s="341"/>
      <c r="L164" s="341"/>
      <c r="M164" s="341"/>
      <c r="N164" s="341"/>
      <c r="O164" s="341"/>
      <c r="P164" s="341"/>
      <c r="Q164" s="341"/>
      <c r="R164" s="341"/>
      <c r="S164" s="341"/>
      <c r="T164" s="330"/>
      <c r="U164" s="342"/>
      <c r="V164" s="343"/>
      <c r="W164" s="343"/>
      <c r="X164" s="343"/>
      <c r="Y164" s="343"/>
      <c r="Z164" s="343"/>
      <c r="AA164" s="343"/>
      <c r="AB164" s="343"/>
      <c r="AC164" s="342"/>
      <c r="AD164" s="343"/>
      <c r="AE164" s="343"/>
      <c r="AF164" s="343"/>
      <c r="AG164" s="343"/>
      <c r="AH164" s="343"/>
      <c r="AI164" s="343"/>
      <c r="AJ164" s="343"/>
      <c r="AK164" s="343"/>
      <c r="AL164" s="343"/>
      <c r="AM164" s="343"/>
      <c r="AN164" s="343"/>
      <c r="AO164" s="343"/>
      <c r="AP164" s="343"/>
      <c r="AQ164" s="343"/>
      <c r="AR164" s="343"/>
      <c r="AS164" s="343"/>
      <c r="AT164" s="343"/>
      <c r="AU164" s="343"/>
      <c r="AV164" s="343"/>
      <c r="AW164" s="343"/>
      <c r="AX164" s="344"/>
      <c r="AY164" s="344"/>
      <c r="AZ164" s="344"/>
      <c r="BA164" s="344"/>
      <c r="BB164" s="345"/>
      <c r="BC164" s="345"/>
      <c r="BD164" s="345"/>
      <c r="BE164" s="345"/>
      <c r="BF164" s="345"/>
    </row>
    <row r="165" ht="14.25" customHeight="1">
      <c r="A165" s="522"/>
      <c r="B165" s="537"/>
      <c r="C165" s="537"/>
      <c r="D165" s="561"/>
      <c r="E165" s="537"/>
      <c r="F165" s="537"/>
      <c r="G165" s="639"/>
      <c r="H165" s="330"/>
      <c r="I165" s="340"/>
      <c r="J165" s="341"/>
      <c r="K165" s="341"/>
      <c r="L165" s="341"/>
      <c r="M165" s="341"/>
      <c r="N165" s="341"/>
      <c r="O165" s="341"/>
      <c r="P165" s="341"/>
      <c r="Q165" s="341"/>
      <c r="R165" s="341"/>
      <c r="S165" s="341"/>
      <c r="T165" s="330"/>
      <c r="U165" s="342"/>
      <c r="V165" s="343"/>
      <c r="W165" s="343"/>
      <c r="X165" s="343"/>
      <c r="Y165" s="343"/>
      <c r="Z165" s="343"/>
      <c r="AA165" s="343"/>
      <c r="AB165" s="343"/>
      <c r="AC165" s="342"/>
      <c r="AD165" s="343"/>
      <c r="AE165" s="343"/>
      <c r="AF165" s="343"/>
      <c r="AG165" s="343"/>
      <c r="AH165" s="343"/>
      <c r="AI165" s="343"/>
      <c r="AJ165" s="343"/>
      <c r="AK165" s="343"/>
      <c r="AL165" s="343"/>
      <c r="AM165" s="343"/>
      <c r="AN165" s="343"/>
      <c r="AO165" s="343"/>
      <c r="AP165" s="343"/>
      <c r="AQ165" s="343"/>
      <c r="AR165" s="343"/>
      <c r="AS165" s="343"/>
      <c r="AT165" s="343"/>
      <c r="AU165" s="343"/>
      <c r="AV165" s="343"/>
      <c r="AW165" s="343"/>
      <c r="AX165" s="344"/>
      <c r="AY165" s="344"/>
      <c r="AZ165" s="344"/>
      <c r="BA165" s="344"/>
      <c r="BB165" s="345"/>
      <c r="BC165" s="345"/>
      <c r="BD165" s="345"/>
      <c r="BE165" s="345"/>
      <c r="BF165" s="345"/>
    </row>
    <row r="166" ht="14.25" customHeight="1">
      <c r="A166" s="522"/>
      <c r="B166" s="537"/>
      <c r="C166" s="537"/>
      <c r="D166" s="561"/>
      <c r="E166" s="537"/>
      <c r="F166" s="537"/>
      <c r="G166" s="639"/>
      <c r="H166" s="330"/>
      <c r="I166" s="340"/>
      <c r="J166" s="341"/>
      <c r="K166" s="341"/>
      <c r="L166" s="341"/>
      <c r="M166" s="341"/>
      <c r="N166" s="341"/>
      <c r="O166" s="341"/>
      <c r="P166" s="341"/>
      <c r="Q166" s="341"/>
      <c r="R166" s="341"/>
      <c r="S166" s="341"/>
      <c r="T166" s="330"/>
      <c r="U166" s="342"/>
      <c r="V166" s="343"/>
      <c r="W166" s="343"/>
      <c r="X166" s="343"/>
      <c r="Y166" s="343"/>
      <c r="Z166" s="343"/>
      <c r="AA166" s="343"/>
      <c r="AB166" s="343"/>
      <c r="AC166" s="342"/>
      <c r="AD166" s="343"/>
      <c r="AE166" s="343"/>
      <c r="AF166" s="343"/>
      <c r="AG166" s="343"/>
      <c r="AH166" s="343"/>
      <c r="AI166" s="343"/>
      <c r="AJ166" s="343"/>
      <c r="AK166" s="343"/>
      <c r="AL166" s="343"/>
      <c r="AM166" s="343"/>
      <c r="AN166" s="343"/>
      <c r="AO166" s="343"/>
      <c r="AP166" s="343"/>
      <c r="AQ166" s="343"/>
      <c r="AR166" s="343"/>
      <c r="AS166" s="343"/>
      <c r="AT166" s="343"/>
      <c r="AU166" s="343"/>
      <c r="AV166" s="343"/>
      <c r="AW166" s="343"/>
      <c r="AX166" s="344"/>
      <c r="AY166" s="344"/>
      <c r="AZ166" s="344"/>
      <c r="BA166" s="344"/>
      <c r="BB166" s="345"/>
      <c r="BC166" s="345"/>
      <c r="BD166" s="345"/>
      <c r="BE166" s="345"/>
      <c r="BF166" s="345"/>
    </row>
    <row r="167" ht="14.25" customHeight="1">
      <c r="A167" s="522"/>
      <c r="B167" s="537"/>
      <c r="C167" s="537"/>
      <c r="D167" s="561"/>
      <c r="E167" s="537"/>
      <c r="F167" s="537"/>
      <c r="G167" s="639"/>
      <c r="H167" s="330"/>
      <c r="I167" s="340"/>
      <c r="J167" s="341"/>
      <c r="K167" s="341"/>
      <c r="L167" s="341"/>
      <c r="M167" s="341"/>
      <c r="N167" s="341"/>
      <c r="O167" s="341"/>
      <c r="P167" s="341"/>
      <c r="Q167" s="341"/>
      <c r="R167" s="341"/>
      <c r="S167" s="341"/>
      <c r="T167" s="330"/>
      <c r="U167" s="342"/>
      <c r="V167" s="343"/>
      <c r="W167" s="343"/>
      <c r="X167" s="343"/>
      <c r="Y167" s="343"/>
      <c r="Z167" s="343"/>
      <c r="AA167" s="343"/>
      <c r="AB167" s="343"/>
      <c r="AC167" s="342"/>
      <c r="AD167" s="343"/>
      <c r="AE167" s="343"/>
      <c r="AF167" s="343"/>
      <c r="AG167" s="343"/>
      <c r="AH167" s="343"/>
      <c r="AI167" s="343"/>
      <c r="AJ167" s="343"/>
      <c r="AK167" s="343"/>
      <c r="AL167" s="343"/>
      <c r="AM167" s="343"/>
      <c r="AN167" s="343"/>
      <c r="AO167" s="343"/>
      <c r="AP167" s="343"/>
      <c r="AQ167" s="343"/>
      <c r="AR167" s="343"/>
      <c r="AS167" s="343"/>
      <c r="AT167" s="343"/>
      <c r="AU167" s="343"/>
      <c r="AV167" s="343"/>
      <c r="AW167" s="343"/>
      <c r="AX167" s="344"/>
      <c r="AY167" s="344"/>
      <c r="AZ167" s="344"/>
      <c r="BA167" s="344"/>
      <c r="BB167" s="345"/>
      <c r="BC167" s="345"/>
      <c r="BD167" s="345"/>
      <c r="BE167" s="345"/>
      <c r="BF167" s="345"/>
    </row>
    <row r="168" ht="14.25" customHeight="1">
      <c r="A168" s="522"/>
      <c r="B168" s="537"/>
      <c r="C168" s="537"/>
      <c r="D168" s="561"/>
      <c r="E168" s="537"/>
      <c r="F168" s="537"/>
      <c r="G168" s="639"/>
      <c r="H168" s="330"/>
      <c r="I168" s="340"/>
      <c r="J168" s="341"/>
      <c r="K168" s="341"/>
      <c r="L168" s="341"/>
      <c r="M168" s="341"/>
      <c r="N168" s="341"/>
      <c r="O168" s="341"/>
      <c r="P168" s="341"/>
      <c r="Q168" s="341"/>
      <c r="R168" s="341"/>
      <c r="S168" s="341"/>
      <c r="T168" s="330"/>
      <c r="U168" s="342"/>
      <c r="V168" s="343"/>
      <c r="W168" s="343"/>
      <c r="X168" s="343"/>
      <c r="Y168" s="343"/>
      <c r="Z168" s="343"/>
      <c r="AA168" s="343"/>
      <c r="AB168" s="343"/>
      <c r="AC168" s="342"/>
      <c r="AD168" s="343"/>
      <c r="AE168" s="343"/>
      <c r="AF168" s="343"/>
      <c r="AG168" s="343"/>
      <c r="AH168" s="343"/>
      <c r="AI168" s="343"/>
      <c r="AJ168" s="343"/>
      <c r="AK168" s="343"/>
      <c r="AL168" s="343"/>
      <c r="AM168" s="343"/>
      <c r="AN168" s="343"/>
      <c r="AO168" s="343"/>
      <c r="AP168" s="343"/>
      <c r="AQ168" s="343"/>
      <c r="AR168" s="343"/>
      <c r="AS168" s="343"/>
      <c r="AT168" s="343"/>
      <c r="AU168" s="343"/>
      <c r="AV168" s="343"/>
      <c r="AW168" s="343"/>
      <c r="AX168" s="344"/>
      <c r="AY168" s="344"/>
      <c r="AZ168" s="344"/>
      <c r="BA168" s="344"/>
      <c r="BB168" s="345"/>
      <c r="BC168" s="345"/>
      <c r="BD168" s="345"/>
      <c r="BE168" s="345"/>
      <c r="BF168" s="345"/>
    </row>
    <row r="169" ht="14.25" customHeight="1">
      <c r="A169" s="522"/>
      <c r="B169" s="537"/>
      <c r="C169" s="537"/>
      <c r="D169" s="561"/>
      <c r="E169" s="537"/>
      <c r="F169" s="537"/>
      <c r="G169" s="639"/>
      <c r="H169" s="330"/>
      <c r="I169" s="340"/>
      <c r="J169" s="341"/>
      <c r="K169" s="341"/>
      <c r="L169" s="341"/>
      <c r="M169" s="341"/>
      <c r="N169" s="341"/>
      <c r="O169" s="341"/>
      <c r="P169" s="341"/>
      <c r="Q169" s="341"/>
      <c r="R169" s="341"/>
      <c r="S169" s="341"/>
      <c r="T169" s="330"/>
      <c r="U169" s="342"/>
      <c r="V169" s="343"/>
      <c r="W169" s="343"/>
      <c r="X169" s="343"/>
      <c r="Y169" s="343"/>
      <c r="Z169" s="343"/>
      <c r="AA169" s="343"/>
      <c r="AB169" s="343"/>
      <c r="AC169" s="342"/>
      <c r="AD169" s="343"/>
      <c r="AE169" s="343"/>
      <c r="AF169" s="343"/>
      <c r="AG169" s="343"/>
      <c r="AH169" s="343"/>
      <c r="AI169" s="343"/>
      <c r="AJ169" s="343"/>
      <c r="AK169" s="343"/>
      <c r="AL169" s="343"/>
      <c r="AM169" s="343"/>
      <c r="AN169" s="343"/>
      <c r="AO169" s="343"/>
      <c r="AP169" s="343"/>
      <c r="AQ169" s="343"/>
      <c r="AR169" s="343"/>
      <c r="AS169" s="343"/>
      <c r="AT169" s="343"/>
      <c r="AU169" s="343"/>
      <c r="AV169" s="343"/>
      <c r="AW169" s="343"/>
      <c r="AX169" s="344"/>
      <c r="AY169" s="344"/>
      <c r="AZ169" s="344"/>
      <c r="BA169" s="344"/>
      <c r="BB169" s="345"/>
      <c r="BC169" s="345"/>
      <c r="BD169" s="345"/>
      <c r="BE169" s="345"/>
      <c r="BF169" s="345"/>
    </row>
    <row r="170" ht="14.25" customHeight="1">
      <c r="A170" s="522"/>
      <c r="B170" s="537"/>
      <c r="C170" s="537"/>
      <c r="D170" s="561"/>
      <c r="E170" s="537"/>
      <c r="F170" s="537"/>
      <c r="G170" s="639"/>
      <c r="H170" s="330"/>
      <c r="I170" s="340"/>
      <c r="J170" s="341"/>
      <c r="K170" s="341"/>
      <c r="L170" s="341"/>
      <c r="M170" s="341"/>
      <c r="N170" s="341"/>
      <c r="O170" s="341"/>
      <c r="P170" s="341"/>
      <c r="Q170" s="341"/>
      <c r="R170" s="341"/>
      <c r="S170" s="341"/>
      <c r="T170" s="330"/>
      <c r="U170" s="342"/>
      <c r="V170" s="343"/>
      <c r="W170" s="343"/>
      <c r="X170" s="343"/>
      <c r="Y170" s="343"/>
      <c r="Z170" s="343"/>
      <c r="AA170" s="343"/>
      <c r="AB170" s="343"/>
      <c r="AC170" s="342"/>
      <c r="AD170" s="343"/>
      <c r="AE170" s="343"/>
      <c r="AF170" s="343"/>
      <c r="AG170" s="343"/>
      <c r="AH170" s="343"/>
      <c r="AI170" s="343"/>
      <c r="AJ170" s="343"/>
      <c r="AK170" s="343"/>
      <c r="AL170" s="343"/>
      <c r="AM170" s="343"/>
      <c r="AN170" s="343"/>
      <c r="AO170" s="343"/>
      <c r="AP170" s="343"/>
      <c r="AQ170" s="343"/>
      <c r="AR170" s="343"/>
      <c r="AS170" s="343"/>
      <c r="AT170" s="343"/>
      <c r="AU170" s="343"/>
      <c r="AV170" s="343"/>
      <c r="AW170" s="343"/>
      <c r="AX170" s="344"/>
      <c r="AY170" s="344"/>
      <c r="AZ170" s="344"/>
      <c r="BA170" s="344"/>
      <c r="BB170" s="345"/>
      <c r="BC170" s="345"/>
      <c r="BD170" s="345"/>
      <c r="BE170" s="345"/>
      <c r="BF170" s="345"/>
    </row>
    <row r="171" ht="14.25" customHeight="1">
      <c r="A171" s="522"/>
      <c r="B171" s="537"/>
      <c r="C171" s="537"/>
      <c r="D171" s="561"/>
      <c r="E171" s="537"/>
      <c r="F171" s="537"/>
      <c r="G171" s="639"/>
      <c r="H171" s="330"/>
      <c r="I171" s="340"/>
      <c r="J171" s="341"/>
      <c r="K171" s="341"/>
      <c r="L171" s="341"/>
      <c r="M171" s="341"/>
      <c r="N171" s="341"/>
      <c r="O171" s="341"/>
      <c r="P171" s="341"/>
      <c r="Q171" s="341"/>
      <c r="R171" s="341"/>
      <c r="S171" s="341"/>
      <c r="T171" s="330"/>
      <c r="U171" s="342"/>
      <c r="V171" s="343"/>
      <c r="W171" s="343"/>
      <c r="X171" s="343"/>
      <c r="Y171" s="343"/>
      <c r="Z171" s="343"/>
      <c r="AA171" s="343"/>
      <c r="AB171" s="343"/>
      <c r="AC171" s="342"/>
      <c r="AD171" s="343"/>
      <c r="AE171" s="343"/>
      <c r="AF171" s="343"/>
      <c r="AG171" s="343"/>
      <c r="AH171" s="343"/>
      <c r="AI171" s="343"/>
      <c r="AJ171" s="343"/>
      <c r="AK171" s="343"/>
      <c r="AL171" s="343"/>
      <c r="AM171" s="343"/>
      <c r="AN171" s="343"/>
      <c r="AO171" s="343"/>
      <c r="AP171" s="343"/>
      <c r="AQ171" s="343"/>
      <c r="AR171" s="343"/>
      <c r="AS171" s="343"/>
      <c r="AT171" s="343"/>
      <c r="AU171" s="343"/>
      <c r="AV171" s="343"/>
      <c r="AW171" s="343"/>
      <c r="AX171" s="344"/>
      <c r="AY171" s="344"/>
      <c r="AZ171" s="344"/>
      <c r="BA171" s="344"/>
      <c r="BB171" s="345"/>
      <c r="BC171" s="345"/>
      <c r="BD171" s="345"/>
      <c r="BE171" s="345"/>
      <c r="BF171" s="345"/>
    </row>
    <row r="172" ht="14.25" customHeight="1">
      <c r="A172" s="522"/>
      <c r="B172" s="537"/>
      <c r="C172" s="537"/>
      <c r="D172" s="561"/>
      <c r="E172" s="537"/>
      <c r="F172" s="537"/>
      <c r="G172" s="639"/>
      <c r="H172" s="330"/>
      <c r="I172" s="340"/>
      <c r="J172" s="341"/>
      <c r="K172" s="341"/>
      <c r="L172" s="341"/>
      <c r="M172" s="341"/>
      <c r="N172" s="341"/>
      <c r="O172" s="341"/>
      <c r="P172" s="341"/>
      <c r="Q172" s="341"/>
      <c r="R172" s="341"/>
      <c r="S172" s="341"/>
      <c r="T172" s="330"/>
      <c r="U172" s="342"/>
      <c r="V172" s="343"/>
      <c r="W172" s="343"/>
      <c r="X172" s="343"/>
      <c r="Y172" s="343"/>
      <c r="Z172" s="343"/>
      <c r="AA172" s="343"/>
      <c r="AB172" s="343"/>
      <c r="AC172" s="342"/>
      <c r="AD172" s="343"/>
      <c r="AE172" s="343"/>
      <c r="AF172" s="343"/>
      <c r="AG172" s="343"/>
      <c r="AH172" s="343"/>
      <c r="AI172" s="343"/>
      <c r="AJ172" s="343"/>
      <c r="AK172" s="343"/>
      <c r="AL172" s="343"/>
      <c r="AM172" s="343"/>
      <c r="AN172" s="343"/>
      <c r="AO172" s="343"/>
      <c r="AP172" s="343"/>
      <c r="AQ172" s="343"/>
      <c r="AR172" s="343"/>
      <c r="AS172" s="343"/>
      <c r="AT172" s="343"/>
      <c r="AU172" s="343"/>
      <c r="AV172" s="343"/>
      <c r="AW172" s="343"/>
      <c r="AX172" s="344"/>
      <c r="AY172" s="344"/>
      <c r="AZ172" s="344"/>
      <c r="BA172" s="344"/>
      <c r="BB172" s="345"/>
      <c r="BC172" s="345"/>
      <c r="BD172" s="345"/>
      <c r="BE172" s="345"/>
      <c r="BF172" s="345"/>
    </row>
    <row r="173" ht="14.25" customHeight="1">
      <c r="A173" s="522"/>
      <c r="B173" s="537"/>
      <c r="C173" s="537"/>
      <c r="D173" s="561"/>
      <c r="E173" s="537"/>
      <c r="F173" s="537"/>
      <c r="G173" s="639"/>
      <c r="H173" s="330"/>
      <c r="I173" s="340"/>
      <c r="J173" s="341"/>
      <c r="K173" s="341"/>
      <c r="L173" s="341"/>
      <c r="M173" s="341"/>
      <c r="N173" s="341"/>
      <c r="O173" s="341"/>
      <c r="P173" s="341"/>
      <c r="Q173" s="341"/>
      <c r="R173" s="341"/>
      <c r="S173" s="341"/>
      <c r="T173" s="330"/>
      <c r="U173" s="342"/>
      <c r="V173" s="343"/>
      <c r="W173" s="343"/>
      <c r="X173" s="343"/>
      <c r="Y173" s="343"/>
      <c r="Z173" s="343"/>
      <c r="AA173" s="343"/>
      <c r="AB173" s="343"/>
      <c r="AC173" s="342"/>
      <c r="AD173" s="343"/>
      <c r="AE173" s="343"/>
      <c r="AF173" s="343"/>
      <c r="AG173" s="343"/>
      <c r="AH173" s="343"/>
      <c r="AI173" s="343"/>
      <c r="AJ173" s="343"/>
      <c r="AK173" s="343"/>
      <c r="AL173" s="343"/>
      <c r="AM173" s="343"/>
      <c r="AN173" s="343"/>
      <c r="AO173" s="343"/>
      <c r="AP173" s="343"/>
      <c r="AQ173" s="343"/>
      <c r="AR173" s="343"/>
      <c r="AS173" s="343"/>
      <c r="AT173" s="343"/>
      <c r="AU173" s="343"/>
      <c r="AV173" s="343"/>
      <c r="AW173" s="343"/>
      <c r="AX173" s="344"/>
      <c r="AY173" s="344"/>
      <c r="AZ173" s="344"/>
      <c r="BA173" s="344"/>
      <c r="BB173" s="345"/>
      <c r="BC173" s="345"/>
      <c r="BD173" s="345"/>
      <c r="BE173" s="345"/>
      <c r="BF173" s="345"/>
    </row>
    <row r="174" ht="14.25" customHeight="1">
      <c r="A174" s="522"/>
      <c r="B174" s="537"/>
      <c r="C174" s="537"/>
      <c r="D174" s="561"/>
      <c r="E174" s="537"/>
      <c r="F174" s="537"/>
      <c r="G174" s="639"/>
      <c r="H174" s="330"/>
      <c r="I174" s="340"/>
      <c r="J174" s="341"/>
      <c r="K174" s="341"/>
      <c r="L174" s="341"/>
      <c r="M174" s="341"/>
      <c r="N174" s="341"/>
      <c r="O174" s="341"/>
      <c r="P174" s="341"/>
      <c r="Q174" s="341"/>
      <c r="R174" s="341"/>
      <c r="S174" s="341"/>
      <c r="T174" s="330"/>
      <c r="U174" s="342"/>
      <c r="V174" s="343"/>
      <c r="W174" s="343"/>
      <c r="X174" s="343"/>
      <c r="Y174" s="343"/>
      <c r="Z174" s="343"/>
      <c r="AA174" s="343"/>
      <c r="AB174" s="343"/>
      <c r="AC174" s="342"/>
      <c r="AD174" s="343"/>
      <c r="AE174" s="343"/>
      <c r="AF174" s="343"/>
      <c r="AG174" s="343"/>
      <c r="AH174" s="343"/>
      <c r="AI174" s="343"/>
      <c r="AJ174" s="343"/>
      <c r="AK174" s="343"/>
      <c r="AL174" s="343"/>
      <c r="AM174" s="343"/>
      <c r="AN174" s="343"/>
      <c r="AO174" s="343"/>
      <c r="AP174" s="343"/>
      <c r="AQ174" s="343"/>
      <c r="AR174" s="343"/>
      <c r="AS174" s="343"/>
      <c r="AT174" s="343"/>
      <c r="AU174" s="343"/>
      <c r="AV174" s="343"/>
      <c r="AW174" s="343"/>
      <c r="AX174" s="344"/>
      <c r="AY174" s="344"/>
      <c r="AZ174" s="344"/>
      <c r="BA174" s="344"/>
      <c r="BB174" s="345"/>
      <c r="BC174" s="345"/>
      <c r="BD174" s="345"/>
      <c r="BE174" s="345"/>
      <c r="BF174" s="345"/>
    </row>
    <row r="175" ht="14.25" customHeight="1">
      <c r="A175" s="522"/>
      <c r="B175" s="537"/>
      <c r="C175" s="537"/>
      <c r="D175" s="561"/>
      <c r="E175" s="537"/>
      <c r="F175" s="537"/>
      <c r="G175" s="639"/>
      <c r="H175" s="330"/>
      <c r="I175" s="340"/>
      <c r="J175" s="341"/>
      <c r="K175" s="341"/>
      <c r="L175" s="341"/>
      <c r="M175" s="341"/>
      <c r="N175" s="341"/>
      <c r="O175" s="341"/>
      <c r="P175" s="341"/>
      <c r="Q175" s="341"/>
      <c r="R175" s="341"/>
      <c r="S175" s="341"/>
      <c r="T175" s="330"/>
      <c r="U175" s="342"/>
      <c r="V175" s="343"/>
      <c r="W175" s="343"/>
      <c r="X175" s="343"/>
      <c r="Y175" s="343"/>
      <c r="Z175" s="343"/>
      <c r="AA175" s="343"/>
      <c r="AB175" s="343"/>
      <c r="AC175" s="342"/>
      <c r="AD175" s="343"/>
      <c r="AE175" s="343"/>
      <c r="AF175" s="343"/>
      <c r="AG175" s="343"/>
      <c r="AH175" s="343"/>
      <c r="AI175" s="343"/>
      <c r="AJ175" s="343"/>
      <c r="AK175" s="343"/>
      <c r="AL175" s="343"/>
      <c r="AM175" s="343"/>
      <c r="AN175" s="343"/>
      <c r="AO175" s="343"/>
      <c r="AP175" s="343"/>
      <c r="AQ175" s="343"/>
      <c r="AR175" s="343"/>
      <c r="AS175" s="343"/>
      <c r="AT175" s="343"/>
      <c r="AU175" s="343"/>
      <c r="AV175" s="343"/>
      <c r="AW175" s="343"/>
      <c r="AX175" s="344"/>
      <c r="AY175" s="344"/>
      <c r="AZ175" s="344"/>
      <c r="BA175" s="344"/>
      <c r="BB175" s="345"/>
      <c r="BC175" s="345"/>
      <c r="BD175" s="345"/>
      <c r="BE175" s="345"/>
      <c r="BF175" s="345"/>
    </row>
    <row r="176" ht="14.25" customHeight="1">
      <c r="A176" s="522"/>
      <c r="B176" s="537"/>
      <c r="C176" s="537"/>
      <c r="D176" s="561"/>
      <c r="E176" s="537"/>
      <c r="F176" s="537"/>
      <c r="G176" s="639"/>
      <c r="H176" s="330"/>
      <c r="I176" s="340"/>
      <c r="J176" s="341"/>
      <c r="K176" s="341"/>
      <c r="L176" s="341"/>
      <c r="M176" s="341"/>
      <c r="N176" s="341"/>
      <c r="O176" s="341"/>
      <c r="P176" s="341"/>
      <c r="Q176" s="341"/>
      <c r="R176" s="341"/>
      <c r="S176" s="341"/>
      <c r="T176" s="330"/>
      <c r="U176" s="342"/>
      <c r="V176" s="343"/>
      <c r="W176" s="343"/>
      <c r="X176" s="343"/>
      <c r="Y176" s="343"/>
      <c r="Z176" s="343"/>
      <c r="AA176" s="343"/>
      <c r="AB176" s="343"/>
      <c r="AC176" s="342"/>
      <c r="AD176" s="343"/>
      <c r="AE176" s="343"/>
      <c r="AF176" s="343"/>
      <c r="AG176" s="343"/>
      <c r="AH176" s="343"/>
      <c r="AI176" s="343"/>
      <c r="AJ176" s="343"/>
      <c r="AK176" s="343"/>
      <c r="AL176" s="343"/>
      <c r="AM176" s="343"/>
      <c r="AN176" s="343"/>
      <c r="AO176" s="343"/>
      <c r="AP176" s="343"/>
      <c r="AQ176" s="343"/>
      <c r="AR176" s="343"/>
      <c r="AS176" s="343"/>
      <c r="AT176" s="343"/>
      <c r="AU176" s="343"/>
      <c r="AV176" s="343"/>
      <c r="AW176" s="343"/>
      <c r="AX176" s="344"/>
      <c r="AY176" s="344"/>
      <c r="AZ176" s="344"/>
      <c r="BA176" s="344"/>
      <c r="BB176" s="345"/>
      <c r="BC176" s="345"/>
      <c r="BD176" s="345"/>
      <c r="BE176" s="345"/>
      <c r="BF176" s="345"/>
    </row>
    <row r="177" ht="14.25" customHeight="1">
      <c r="A177" s="522"/>
      <c r="B177" s="537"/>
      <c r="C177" s="537"/>
      <c r="D177" s="561"/>
      <c r="E177" s="537"/>
      <c r="F177" s="537"/>
      <c r="G177" s="639"/>
      <c r="H177" s="330"/>
      <c r="I177" s="340"/>
      <c r="J177" s="341"/>
      <c r="K177" s="341"/>
      <c r="L177" s="341"/>
      <c r="M177" s="341"/>
      <c r="N177" s="341"/>
      <c r="O177" s="341"/>
      <c r="P177" s="341"/>
      <c r="Q177" s="341"/>
      <c r="R177" s="341"/>
      <c r="S177" s="341"/>
      <c r="T177" s="330"/>
      <c r="U177" s="342"/>
      <c r="V177" s="343"/>
      <c r="W177" s="343"/>
      <c r="X177" s="343"/>
      <c r="Y177" s="343"/>
      <c r="Z177" s="343"/>
      <c r="AA177" s="343"/>
      <c r="AB177" s="343"/>
      <c r="AC177" s="342"/>
      <c r="AD177" s="343"/>
      <c r="AE177" s="343"/>
      <c r="AF177" s="343"/>
      <c r="AG177" s="343"/>
      <c r="AH177" s="343"/>
      <c r="AI177" s="343"/>
      <c r="AJ177" s="343"/>
      <c r="AK177" s="343"/>
      <c r="AL177" s="343"/>
      <c r="AM177" s="343"/>
      <c r="AN177" s="343"/>
      <c r="AO177" s="343"/>
      <c r="AP177" s="343"/>
      <c r="AQ177" s="343"/>
      <c r="AR177" s="343"/>
      <c r="AS177" s="343"/>
      <c r="AT177" s="343"/>
      <c r="AU177" s="343"/>
      <c r="AV177" s="343"/>
      <c r="AW177" s="343"/>
      <c r="AX177" s="344"/>
      <c r="AY177" s="344"/>
      <c r="AZ177" s="344"/>
      <c r="BA177" s="344"/>
      <c r="BB177" s="345"/>
      <c r="BC177" s="345"/>
      <c r="BD177" s="345"/>
      <c r="BE177" s="345"/>
      <c r="BF177" s="345"/>
    </row>
    <row r="178" ht="14.25" customHeight="1">
      <c r="A178" s="522"/>
      <c r="B178" s="537"/>
      <c r="C178" s="537"/>
      <c r="D178" s="561"/>
      <c r="E178" s="537"/>
      <c r="F178" s="537"/>
      <c r="G178" s="639"/>
      <c r="H178" s="330"/>
      <c r="I178" s="340"/>
      <c r="J178" s="341"/>
      <c r="K178" s="341"/>
      <c r="L178" s="341"/>
      <c r="M178" s="341"/>
      <c r="N178" s="341"/>
      <c r="O178" s="341"/>
      <c r="P178" s="341"/>
      <c r="Q178" s="341"/>
      <c r="R178" s="341"/>
      <c r="S178" s="341"/>
      <c r="T178" s="330"/>
      <c r="U178" s="342"/>
      <c r="V178" s="343"/>
      <c r="W178" s="343"/>
      <c r="X178" s="343"/>
      <c r="Y178" s="343"/>
      <c r="Z178" s="343"/>
      <c r="AA178" s="343"/>
      <c r="AB178" s="343"/>
      <c r="AC178" s="342"/>
      <c r="AD178" s="343"/>
      <c r="AE178" s="343"/>
      <c r="AF178" s="343"/>
      <c r="AG178" s="343"/>
      <c r="AH178" s="343"/>
      <c r="AI178" s="343"/>
      <c r="AJ178" s="343"/>
      <c r="AK178" s="343"/>
      <c r="AL178" s="343"/>
      <c r="AM178" s="343"/>
      <c r="AN178" s="343"/>
      <c r="AO178" s="343"/>
      <c r="AP178" s="343"/>
      <c r="AQ178" s="343"/>
      <c r="AR178" s="343"/>
      <c r="AS178" s="343"/>
      <c r="AT178" s="343"/>
      <c r="AU178" s="343"/>
      <c r="AV178" s="343"/>
      <c r="AW178" s="343"/>
      <c r="AX178" s="344"/>
      <c r="AY178" s="344"/>
      <c r="AZ178" s="344"/>
      <c r="BA178" s="344"/>
      <c r="BB178" s="345"/>
      <c r="BC178" s="345"/>
      <c r="BD178" s="345"/>
      <c r="BE178" s="345"/>
      <c r="BF178" s="345"/>
    </row>
    <row r="179" ht="14.25" customHeight="1">
      <c r="A179" s="522"/>
      <c r="B179" s="537"/>
      <c r="C179" s="537"/>
      <c r="D179" s="561"/>
      <c r="E179" s="537"/>
      <c r="F179" s="537"/>
      <c r="G179" s="639"/>
      <c r="H179" s="330"/>
      <c r="I179" s="340"/>
      <c r="J179" s="341"/>
      <c r="K179" s="341"/>
      <c r="L179" s="341"/>
      <c r="M179" s="341"/>
      <c r="N179" s="341"/>
      <c r="O179" s="341"/>
      <c r="P179" s="341"/>
      <c r="Q179" s="341"/>
      <c r="R179" s="341"/>
      <c r="S179" s="341"/>
      <c r="T179" s="330"/>
      <c r="U179" s="342"/>
      <c r="V179" s="343"/>
      <c r="W179" s="343"/>
      <c r="X179" s="343"/>
      <c r="Y179" s="343"/>
      <c r="Z179" s="343"/>
      <c r="AA179" s="343"/>
      <c r="AB179" s="343"/>
      <c r="AC179" s="342"/>
      <c r="AD179" s="343"/>
      <c r="AE179" s="343"/>
      <c r="AF179" s="343"/>
      <c r="AG179" s="343"/>
      <c r="AH179" s="343"/>
      <c r="AI179" s="343"/>
      <c r="AJ179" s="343"/>
      <c r="AK179" s="343"/>
      <c r="AL179" s="343"/>
      <c r="AM179" s="343"/>
      <c r="AN179" s="343"/>
      <c r="AO179" s="343"/>
      <c r="AP179" s="343"/>
      <c r="AQ179" s="343"/>
      <c r="AR179" s="343"/>
      <c r="AS179" s="343"/>
      <c r="AT179" s="343"/>
      <c r="AU179" s="343"/>
      <c r="AV179" s="343"/>
      <c r="AW179" s="343"/>
      <c r="AX179" s="344"/>
      <c r="AY179" s="344"/>
      <c r="AZ179" s="344"/>
      <c r="BA179" s="344"/>
      <c r="BB179" s="345"/>
      <c r="BC179" s="345"/>
      <c r="BD179" s="345"/>
      <c r="BE179" s="345"/>
      <c r="BF179" s="345"/>
    </row>
    <row r="180" ht="14.25" customHeight="1">
      <c r="A180" s="522"/>
      <c r="B180" s="537"/>
      <c r="C180" s="537"/>
      <c r="D180" s="561"/>
      <c r="E180" s="537"/>
      <c r="F180" s="537"/>
      <c r="G180" s="639"/>
      <c r="H180" s="330"/>
      <c r="I180" s="340"/>
      <c r="J180" s="341"/>
      <c r="K180" s="341"/>
      <c r="L180" s="341"/>
      <c r="M180" s="341"/>
      <c r="N180" s="341"/>
      <c r="O180" s="341"/>
      <c r="P180" s="341"/>
      <c r="Q180" s="341"/>
      <c r="R180" s="341"/>
      <c r="S180" s="341"/>
      <c r="T180" s="330"/>
      <c r="U180" s="342"/>
      <c r="V180" s="343"/>
      <c r="W180" s="343"/>
      <c r="X180" s="343"/>
      <c r="Y180" s="343"/>
      <c r="Z180" s="343"/>
      <c r="AA180" s="343"/>
      <c r="AB180" s="343"/>
      <c r="AC180" s="342"/>
      <c r="AD180" s="343"/>
      <c r="AE180" s="343"/>
      <c r="AF180" s="343"/>
      <c r="AG180" s="343"/>
      <c r="AH180" s="343"/>
      <c r="AI180" s="343"/>
      <c r="AJ180" s="343"/>
      <c r="AK180" s="343"/>
      <c r="AL180" s="343"/>
      <c r="AM180" s="343"/>
      <c r="AN180" s="343"/>
      <c r="AO180" s="343"/>
      <c r="AP180" s="343"/>
      <c r="AQ180" s="343"/>
      <c r="AR180" s="343"/>
      <c r="AS180" s="343"/>
      <c r="AT180" s="343"/>
      <c r="AU180" s="343"/>
      <c r="AV180" s="343"/>
      <c r="AW180" s="343"/>
      <c r="AX180" s="344"/>
      <c r="AY180" s="344"/>
      <c r="AZ180" s="344"/>
      <c r="BA180" s="344"/>
      <c r="BB180" s="345"/>
      <c r="BC180" s="345"/>
      <c r="BD180" s="345"/>
      <c r="BE180" s="345"/>
      <c r="BF180" s="345"/>
    </row>
    <row r="181" ht="14.25" customHeight="1">
      <c r="A181" s="522"/>
      <c r="B181" s="537"/>
      <c r="C181" s="537"/>
      <c r="D181" s="561"/>
      <c r="E181" s="537"/>
      <c r="F181" s="537"/>
      <c r="G181" s="639"/>
      <c r="H181" s="330"/>
      <c r="I181" s="340"/>
      <c r="J181" s="341"/>
      <c r="K181" s="341"/>
      <c r="L181" s="341"/>
      <c r="M181" s="341"/>
      <c r="N181" s="341"/>
      <c r="O181" s="341"/>
      <c r="P181" s="341"/>
      <c r="Q181" s="341"/>
      <c r="R181" s="341"/>
      <c r="S181" s="341"/>
      <c r="T181" s="330"/>
      <c r="U181" s="342"/>
      <c r="V181" s="343"/>
      <c r="W181" s="343"/>
      <c r="X181" s="343"/>
      <c r="Y181" s="343"/>
      <c r="Z181" s="343"/>
      <c r="AA181" s="343"/>
      <c r="AB181" s="343"/>
      <c r="AC181" s="342"/>
      <c r="AD181" s="343"/>
      <c r="AE181" s="343"/>
      <c r="AF181" s="343"/>
      <c r="AG181" s="343"/>
      <c r="AH181" s="343"/>
      <c r="AI181" s="343"/>
      <c r="AJ181" s="343"/>
      <c r="AK181" s="343"/>
      <c r="AL181" s="343"/>
      <c r="AM181" s="343"/>
      <c r="AN181" s="343"/>
      <c r="AO181" s="343"/>
      <c r="AP181" s="343"/>
      <c r="AQ181" s="343"/>
      <c r="AR181" s="343"/>
      <c r="AS181" s="343"/>
      <c r="AT181" s="343"/>
      <c r="AU181" s="343"/>
      <c r="AV181" s="343"/>
      <c r="AW181" s="343"/>
      <c r="AX181" s="344"/>
      <c r="AY181" s="344"/>
      <c r="AZ181" s="344"/>
      <c r="BA181" s="344"/>
      <c r="BB181" s="345"/>
      <c r="BC181" s="345"/>
      <c r="BD181" s="345"/>
      <c r="BE181" s="345"/>
      <c r="BF181" s="345"/>
    </row>
    <row r="182" ht="14.25" customHeight="1">
      <c r="A182" s="522"/>
      <c r="B182" s="537"/>
      <c r="C182" s="537"/>
      <c r="D182" s="561"/>
      <c r="E182" s="537"/>
      <c r="F182" s="537"/>
      <c r="G182" s="639"/>
      <c r="H182" s="330"/>
      <c r="I182" s="340"/>
      <c r="J182" s="341"/>
      <c r="K182" s="341"/>
      <c r="L182" s="341"/>
      <c r="M182" s="341"/>
      <c r="N182" s="341"/>
      <c r="O182" s="341"/>
      <c r="P182" s="341"/>
      <c r="Q182" s="341"/>
      <c r="R182" s="341"/>
      <c r="S182" s="341"/>
      <c r="T182" s="330"/>
      <c r="U182" s="342"/>
      <c r="V182" s="343"/>
      <c r="W182" s="343"/>
      <c r="X182" s="343"/>
      <c r="Y182" s="343"/>
      <c r="Z182" s="343"/>
      <c r="AA182" s="343"/>
      <c r="AB182" s="343"/>
      <c r="AC182" s="342"/>
      <c r="AD182" s="343"/>
      <c r="AE182" s="343"/>
      <c r="AF182" s="343"/>
      <c r="AG182" s="343"/>
      <c r="AH182" s="343"/>
      <c r="AI182" s="343"/>
      <c r="AJ182" s="343"/>
      <c r="AK182" s="343"/>
      <c r="AL182" s="343"/>
      <c r="AM182" s="343"/>
      <c r="AN182" s="343"/>
      <c r="AO182" s="343"/>
      <c r="AP182" s="343"/>
      <c r="AQ182" s="343"/>
      <c r="AR182" s="343"/>
      <c r="AS182" s="343"/>
      <c r="AT182" s="343"/>
      <c r="AU182" s="343"/>
      <c r="AV182" s="343"/>
      <c r="AW182" s="343"/>
      <c r="AX182" s="344"/>
      <c r="AY182" s="344"/>
      <c r="AZ182" s="344"/>
      <c r="BA182" s="344"/>
      <c r="BB182" s="345"/>
      <c r="BC182" s="345"/>
      <c r="BD182" s="345"/>
      <c r="BE182" s="345"/>
      <c r="BF182" s="345"/>
    </row>
    <row r="183" ht="14.25" customHeight="1">
      <c r="A183" s="522"/>
      <c r="B183" s="537"/>
      <c r="C183" s="537"/>
      <c r="D183" s="561"/>
      <c r="E183" s="537"/>
      <c r="F183" s="537"/>
      <c r="G183" s="639"/>
      <c r="H183" s="330"/>
      <c r="I183" s="340"/>
      <c r="J183" s="341"/>
      <c r="K183" s="341"/>
      <c r="L183" s="341"/>
      <c r="M183" s="341"/>
      <c r="N183" s="341"/>
      <c r="O183" s="341"/>
      <c r="P183" s="341"/>
      <c r="Q183" s="341"/>
      <c r="R183" s="341"/>
      <c r="S183" s="341"/>
      <c r="T183" s="330"/>
      <c r="U183" s="342"/>
      <c r="V183" s="343"/>
      <c r="W183" s="343"/>
      <c r="X183" s="343"/>
      <c r="Y183" s="343"/>
      <c r="Z183" s="343"/>
      <c r="AA183" s="343"/>
      <c r="AB183" s="343"/>
      <c r="AC183" s="342"/>
      <c r="AD183" s="343"/>
      <c r="AE183" s="343"/>
      <c r="AF183" s="343"/>
      <c r="AG183" s="343"/>
      <c r="AH183" s="343"/>
      <c r="AI183" s="343"/>
      <c r="AJ183" s="343"/>
      <c r="AK183" s="343"/>
      <c r="AL183" s="343"/>
      <c r="AM183" s="343"/>
      <c r="AN183" s="343"/>
      <c r="AO183" s="343"/>
      <c r="AP183" s="343"/>
      <c r="AQ183" s="343"/>
      <c r="AR183" s="343"/>
      <c r="AS183" s="343"/>
      <c r="AT183" s="343"/>
      <c r="AU183" s="343"/>
      <c r="AV183" s="343"/>
      <c r="AW183" s="343"/>
      <c r="AX183" s="344"/>
      <c r="AY183" s="344"/>
      <c r="AZ183" s="344"/>
      <c r="BA183" s="344"/>
      <c r="BB183" s="345"/>
      <c r="BC183" s="345"/>
      <c r="BD183" s="345"/>
      <c r="BE183" s="345"/>
      <c r="BF183" s="345"/>
    </row>
    <row r="184" ht="14.25" customHeight="1">
      <c r="A184" s="522"/>
      <c r="B184" s="537"/>
      <c r="C184" s="537"/>
      <c r="D184" s="561"/>
      <c r="E184" s="537"/>
      <c r="F184" s="537"/>
      <c r="G184" s="639"/>
      <c r="H184" s="330"/>
      <c r="I184" s="340"/>
      <c r="J184" s="341"/>
      <c r="K184" s="341"/>
      <c r="L184" s="341"/>
      <c r="M184" s="341"/>
      <c r="N184" s="341"/>
      <c r="O184" s="341"/>
      <c r="P184" s="341"/>
      <c r="Q184" s="341"/>
      <c r="R184" s="341"/>
      <c r="S184" s="341"/>
      <c r="T184" s="330"/>
      <c r="U184" s="342"/>
      <c r="V184" s="343"/>
      <c r="W184" s="343"/>
      <c r="X184" s="343"/>
      <c r="Y184" s="343"/>
      <c r="Z184" s="343"/>
      <c r="AA184" s="343"/>
      <c r="AB184" s="343"/>
      <c r="AC184" s="342"/>
      <c r="AD184" s="343"/>
      <c r="AE184" s="343"/>
      <c r="AF184" s="343"/>
      <c r="AG184" s="343"/>
      <c r="AH184" s="343"/>
      <c r="AI184" s="343"/>
      <c r="AJ184" s="343"/>
      <c r="AK184" s="343"/>
      <c r="AL184" s="343"/>
      <c r="AM184" s="343"/>
      <c r="AN184" s="343"/>
      <c r="AO184" s="343"/>
      <c r="AP184" s="343"/>
      <c r="AQ184" s="343"/>
      <c r="AR184" s="343"/>
      <c r="AS184" s="343"/>
      <c r="AT184" s="343"/>
      <c r="AU184" s="343"/>
      <c r="AV184" s="343"/>
      <c r="AW184" s="343"/>
      <c r="AX184" s="344"/>
      <c r="AY184" s="344"/>
      <c r="AZ184" s="344"/>
      <c r="BA184" s="344"/>
      <c r="BB184" s="345"/>
      <c r="BC184" s="345"/>
      <c r="BD184" s="345"/>
      <c r="BE184" s="345"/>
      <c r="BF184" s="345"/>
    </row>
    <row r="185" ht="14.25" customHeight="1">
      <c r="A185" s="522"/>
      <c r="B185" s="537"/>
      <c r="C185" s="537"/>
      <c r="D185" s="561"/>
      <c r="E185" s="537"/>
      <c r="F185" s="537"/>
      <c r="G185" s="639"/>
      <c r="H185" s="330"/>
      <c r="I185" s="340"/>
      <c r="J185" s="341"/>
      <c r="K185" s="341"/>
      <c r="L185" s="341"/>
      <c r="M185" s="341"/>
      <c r="N185" s="341"/>
      <c r="O185" s="341"/>
      <c r="P185" s="341"/>
      <c r="Q185" s="341"/>
      <c r="R185" s="341"/>
      <c r="S185" s="341"/>
      <c r="T185" s="330"/>
      <c r="U185" s="342"/>
      <c r="V185" s="343"/>
      <c r="W185" s="343"/>
      <c r="X185" s="343"/>
      <c r="Y185" s="343"/>
      <c r="Z185" s="343"/>
      <c r="AA185" s="343"/>
      <c r="AB185" s="343"/>
      <c r="AC185" s="342"/>
      <c r="AD185" s="343"/>
      <c r="AE185" s="343"/>
      <c r="AF185" s="343"/>
      <c r="AG185" s="343"/>
      <c r="AH185" s="343"/>
      <c r="AI185" s="343"/>
      <c r="AJ185" s="343"/>
      <c r="AK185" s="343"/>
      <c r="AL185" s="343"/>
      <c r="AM185" s="343"/>
      <c r="AN185" s="343"/>
      <c r="AO185" s="343"/>
      <c r="AP185" s="343"/>
      <c r="AQ185" s="343"/>
      <c r="AR185" s="343"/>
      <c r="AS185" s="343"/>
      <c r="AT185" s="343"/>
      <c r="AU185" s="343"/>
      <c r="AV185" s="343"/>
      <c r="AW185" s="343"/>
      <c r="AX185" s="344"/>
      <c r="AY185" s="344"/>
      <c r="AZ185" s="344"/>
      <c r="BA185" s="344"/>
      <c r="BB185" s="345"/>
      <c r="BC185" s="345"/>
      <c r="BD185" s="345"/>
      <c r="BE185" s="345"/>
      <c r="BF185" s="345"/>
    </row>
    <row r="186" ht="14.25" customHeight="1">
      <c r="A186" s="522"/>
      <c r="B186" s="537"/>
      <c r="C186" s="537"/>
      <c r="D186" s="561"/>
      <c r="E186" s="537"/>
      <c r="F186" s="537"/>
      <c r="G186" s="639"/>
      <c r="H186" s="330"/>
      <c r="I186" s="340"/>
      <c r="J186" s="341"/>
      <c r="K186" s="341"/>
      <c r="L186" s="341"/>
      <c r="M186" s="341"/>
      <c r="N186" s="341"/>
      <c r="O186" s="341"/>
      <c r="P186" s="341"/>
      <c r="Q186" s="341"/>
      <c r="R186" s="341"/>
      <c r="S186" s="341"/>
      <c r="T186" s="330"/>
      <c r="U186" s="342"/>
      <c r="V186" s="343"/>
      <c r="W186" s="343"/>
      <c r="X186" s="343"/>
      <c r="Y186" s="343"/>
      <c r="Z186" s="343"/>
      <c r="AA186" s="343"/>
      <c r="AB186" s="343"/>
      <c r="AC186" s="342"/>
      <c r="AD186" s="343"/>
      <c r="AE186" s="343"/>
      <c r="AF186" s="343"/>
      <c r="AG186" s="343"/>
      <c r="AH186" s="343"/>
      <c r="AI186" s="343"/>
      <c r="AJ186" s="343"/>
      <c r="AK186" s="343"/>
      <c r="AL186" s="343"/>
      <c r="AM186" s="343"/>
      <c r="AN186" s="343"/>
      <c r="AO186" s="343"/>
      <c r="AP186" s="343"/>
      <c r="AQ186" s="343"/>
      <c r="AR186" s="343"/>
      <c r="AS186" s="343"/>
      <c r="AT186" s="343"/>
      <c r="AU186" s="343"/>
      <c r="AV186" s="343"/>
      <c r="AW186" s="343"/>
      <c r="AX186" s="344"/>
      <c r="AY186" s="344"/>
      <c r="AZ186" s="344"/>
      <c r="BA186" s="344"/>
      <c r="BB186" s="345"/>
      <c r="BC186" s="345"/>
      <c r="BD186" s="345"/>
      <c r="BE186" s="345"/>
      <c r="BF186" s="345"/>
    </row>
    <row r="187" ht="14.25" customHeight="1">
      <c r="A187" s="522"/>
      <c r="B187" s="537"/>
      <c r="C187" s="537"/>
      <c r="D187" s="561"/>
      <c r="E187" s="537"/>
      <c r="F187" s="537"/>
      <c r="G187" s="639"/>
      <c r="H187" s="330"/>
      <c r="I187" s="340"/>
      <c r="J187" s="341"/>
      <c r="K187" s="341"/>
      <c r="L187" s="341"/>
      <c r="M187" s="341"/>
      <c r="N187" s="341"/>
      <c r="O187" s="341"/>
      <c r="P187" s="341"/>
      <c r="Q187" s="341"/>
      <c r="R187" s="341"/>
      <c r="S187" s="341"/>
      <c r="T187" s="330"/>
      <c r="U187" s="342"/>
      <c r="V187" s="343"/>
      <c r="W187" s="343"/>
      <c r="X187" s="343"/>
      <c r="Y187" s="343"/>
      <c r="Z187" s="343"/>
      <c r="AA187" s="343"/>
      <c r="AB187" s="343"/>
      <c r="AC187" s="342"/>
      <c r="AD187" s="343"/>
      <c r="AE187" s="343"/>
      <c r="AF187" s="343"/>
      <c r="AG187" s="343"/>
      <c r="AH187" s="343"/>
      <c r="AI187" s="343"/>
      <c r="AJ187" s="343"/>
      <c r="AK187" s="343"/>
      <c r="AL187" s="343"/>
      <c r="AM187" s="343"/>
      <c r="AN187" s="343"/>
      <c r="AO187" s="343"/>
      <c r="AP187" s="343"/>
      <c r="AQ187" s="343"/>
      <c r="AR187" s="343"/>
      <c r="AS187" s="343"/>
      <c r="AT187" s="343"/>
      <c r="AU187" s="343"/>
      <c r="AV187" s="343"/>
      <c r="AW187" s="343"/>
      <c r="AX187" s="344"/>
      <c r="AY187" s="344"/>
      <c r="AZ187" s="344"/>
      <c r="BA187" s="344"/>
      <c r="BB187" s="345"/>
      <c r="BC187" s="345"/>
      <c r="BD187" s="345"/>
      <c r="BE187" s="345"/>
      <c r="BF187" s="345"/>
    </row>
    <row r="188" ht="14.25" customHeight="1">
      <c r="A188" s="522"/>
      <c r="B188" s="537"/>
      <c r="C188" s="537"/>
      <c r="D188" s="561"/>
      <c r="E188" s="537"/>
      <c r="F188" s="537"/>
      <c r="G188" s="639"/>
      <c r="H188" s="330"/>
      <c r="I188" s="340"/>
      <c r="J188" s="341"/>
      <c r="K188" s="341"/>
      <c r="L188" s="341"/>
      <c r="M188" s="341"/>
      <c r="N188" s="341"/>
      <c r="O188" s="341"/>
      <c r="P188" s="341"/>
      <c r="Q188" s="341"/>
      <c r="R188" s="341"/>
      <c r="S188" s="341"/>
      <c r="T188" s="330"/>
      <c r="U188" s="342"/>
      <c r="V188" s="343"/>
      <c r="W188" s="343"/>
      <c r="X188" s="343"/>
      <c r="Y188" s="343"/>
      <c r="Z188" s="343"/>
      <c r="AA188" s="343"/>
      <c r="AB188" s="343"/>
      <c r="AC188" s="342"/>
      <c r="AD188" s="343"/>
      <c r="AE188" s="343"/>
      <c r="AF188" s="343"/>
      <c r="AG188" s="343"/>
      <c r="AH188" s="343"/>
      <c r="AI188" s="343"/>
      <c r="AJ188" s="343"/>
      <c r="AK188" s="343"/>
      <c r="AL188" s="343"/>
      <c r="AM188" s="343"/>
      <c r="AN188" s="343"/>
      <c r="AO188" s="343"/>
      <c r="AP188" s="343"/>
      <c r="AQ188" s="343"/>
      <c r="AR188" s="343"/>
      <c r="AS188" s="343"/>
      <c r="AT188" s="343"/>
      <c r="AU188" s="343"/>
      <c r="AV188" s="343"/>
      <c r="AW188" s="343"/>
      <c r="AX188" s="344"/>
      <c r="AY188" s="344"/>
      <c r="AZ188" s="344"/>
      <c r="BA188" s="344"/>
      <c r="BB188" s="345"/>
      <c r="BC188" s="345"/>
      <c r="BD188" s="345"/>
      <c r="BE188" s="345"/>
      <c r="BF188" s="345"/>
    </row>
    <row r="189" ht="14.25" customHeight="1">
      <c r="A189" s="522"/>
      <c r="B189" s="537"/>
      <c r="C189" s="537"/>
      <c r="D189" s="561"/>
      <c r="E189" s="537"/>
      <c r="F189" s="537"/>
      <c r="G189" s="639"/>
      <c r="H189" s="330"/>
      <c r="I189" s="340"/>
      <c r="J189" s="341"/>
      <c r="K189" s="341"/>
      <c r="L189" s="341"/>
      <c r="M189" s="341"/>
      <c r="N189" s="341"/>
      <c r="O189" s="341"/>
      <c r="P189" s="341"/>
      <c r="Q189" s="341"/>
      <c r="R189" s="341"/>
      <c r="S189" s="341"/>
      <c r="T189" s="330"/>
      <c r="U189" s="342"/>
      <c r="V189" s="343"/>
      <c r="W189" s="343"/>
      <c r="X189" s="343"/>
      <c r="Y189" s="343"/>
      <c r="Z189" s="343"/>
      <c r="AA189" s="343"/>
      <c r="AB189" s="343"/>
      <c r="AC189" s="342"/>
      <c r="AD189" s="343"/>
      <c r="AE189" s="343"/>
      <c r="AF189" s="343"/>
      <c r="AG189" s="343"/>
      <c r="AH189" s="343"/>
      <c r="AI189" s="343"/>
      <c r="AJ189" s="343"/>
      <c r="AK189" s="343"/>
      <c r="AL189" s="343"/>
      <c r="AM189" s="343"/>
      <c r="AN189" s="343"/>
      <c r="AO189" s="343"/>
      <c r="AP189" s="343"/>
      <c r="AQ189" s="343"/>
      <c r="AR189" s="343"/>
      <c r="AS189" s="343"/>
      <c r="AT189" s="343"/>
      <c r="AU189" s="343"/>
      <c r="AV189" s="343"/>
      <c r="AW189" s="343"/>
      <c r="AX189" s="344"/>
      <c r="AY189" s="344"/>
      <c r="AZ189" s="344"/>
      <c r="BA189" s="344"/>
      <c r="BB189" s="345"/>
      <c r="BC189" s="345"/>
      <c r="BD189" s="345"/>
      <c r="BE189" s="345"/>
      <c r="BF189" s="345"/>
    </row>
    <row r="190" ht="14.25" customHeight="1">
      <c r="A190" s="522"/>
      <c r="B190" s="537"/>
      <c r="C190" s="537"/>
      <c r="D190" s="561"/>
      <c r="E190" s="537"/>
      <c r="F190" s="537"/>
      <c r="G190" s="639"/>
      <c r="H190" s="330"/>
      <c r="I190" s="340"/>
      <c r="J190" s="341"/>
      <c r="K190" s="341"/>
      <c r="L190" s="341"/>
      <c r="M190" s="341"/>
      <c r="N190" s="341"/>
      <c r="O190" s="341"/>
      <c r="P190" s="341"/>
      <c r="Q190" s="341"/>
      <c r="R190" s="341"/>
      <c r="S190" s="341"/>
      <c r="T190" s="330"/>
      <c r="U190" s="342"/>
      <c r="V190" s="343"/>
      <c r="W190" s="343"/>
      <c r="X190" s="343"/>
      <c r="Y190" s="343"/>
      <c r="Z190" s="343"/>
      <c r="AA190" s="343"/>
      <c r="AB190" s="343"/>
      <c r="AC190" s="342"/>
      <c r="AD190" s="343"/>
      <c r="AE190" s="343"/>
      <c r="AF190" s="343"/>
      <c r="AG190" s="343"/>
      <c r="AH190" s="343"/>
      <c r="AI190" s="343"/>
      <c r="AJ190" s="343"/>
      <c r="AK190" s="343"/>
      <c r="AL190" s="343"/>
      <c r="AM190" s="343"/>
      <c r="AN190" s="343"/>
      <c r="AO190" s="343"/>
      <c r="AP190" s="343"/>
      <c r="AQ190" s="343"/>
      <c r="AR190" s="343"/>
      <c r="AS190" s="343"/>
      <c r="AT190" s="343"/>
      <c r="AU190" s="343"/>
      <c r="AV190" s="343"/>
      <c r="AW190" s="343"/>
      <c r="AX190" s="344"/>
      <c r="AY190" s="344"/>
      <c r="AZ190" s="344"/>
      <c r="BA190" s="344"/>
      <c r="BB190" s="345"/>
      <c r="BC190" s="345"/>
      <c r="BD190" s="345"/>
      <c r="BE190" s="345"/>
      <c r="BF190" s="345"/>
    </row>
    <row r="191" ht="14.25" customHeight="1">
      <c r="A191" s="522"/>
      <c r="B191" s="537"/>
      <c r="C191" s="537"/>
      <c r="D191" s="561"/>
      <c r="E191" s="537"/>
      <c r="F191" s="537"/>
      <c r="G191" s="639"/>
      <c r="H191" s="330"/>
      <c r="I191" s="340"/>
      <c r="J191" s="341"/>
      <c r="K191" s="341"/>
      <c r="L191" s="341"/>
      <c r="M191" s="341"/>
      <c r="N191" s="341"/>
      <c r="O191" s="341"/>
      <c r="P191" s="341"/>
      <c r="Q191" s="341"/>
      <c r="R191" s="341"/>
      <c r="S191" s="341"/>
      <c r="T191" s="330"/>
      <c r="U191" s="342"/>
      <c r="V191" s="343"/>
      <c r="W191" s="343"/>
      <c r="X191" s="343"/>
      <c r="Y191" s="343"/>
      <c r="Z191" s="343"/>
      <c r="AA191" s="343"/>
      <c r="AB191" s="343"/>
      <c r="AC191" s="342"/>
      <c r="AD191" s="343"/>
      <c r="AE191" s="343"/>
      <c r="AF191" s="343"/>
      <c r="AG191" s="343"/>
      <c r="AH191" s="343"/>
      <c r="AI191" s="343"/>
      <c r="AJ191" s="343"/>
      <c r="AK191" s="343"/>
      <c r="AL191" s="343"/>
      <c r="AM191" s="343"/>
      <c r="AN191" s="343"/>
      <c r="AO191" s="343"/>
      <c r="AP191" s="343"/>
      <c r="AQ191" s="343"/>
      <c r="AR191" s="343"/>
      <c r="AS191" s="343"/>
      <c r="AT191" s="343"/>
      <c r="AU191" s="343"/>
      <c r="AV191" s="343"/>
      <c r="AW191" s="343"/>
      <c r="AX191" s="344"/>
      <c r="AY191" s="344"/>
      <c r="AZ191" s="344"/>
      <c r="BA191" s="344"/>
      <c r="BB191" s="345"/>
      <c r="BC191" s="345"/>
      <c r="BD191" s="345"/>
      <c r="BE191" s="345"/>
      <c r="BF191" s="345"/>
    </row>
    <row r="192" ht="14.25" customHeight="1">
      <c r="A192" s="522"/>
      <c r="B192" s="537"/>
      <c r="C192" s="537"/>
      <c r="D192" s="561"/>
      <c r="E192" s="537"/>
      <c r="F192" s="537"/>
      <c r="G192" s="639"/>
      <c r="H192" s="330"/>
      <c r="I192" s="340"/>
      <c r="J192" s="341"/>
      <c r="K192" s="341"/>
      <c r="L192" s="341"/>
      <c r="M192" s="341"/>
      <c r="N192" s="341"/>
      <c r="O192" s="341"/>
      <c r="P192" s="341"/>
      <c r="Q192" s="341"/>
      <c r="R192" s="341"/>
      <c r="S192" s="341"/>
      <c r="T192" s="330"/>
      <c r="U192" s="342"/>
      <c r="V192" s="343"/>
      <c r="W192" s="343"/>
      <c r="X192" s="343"/>
      <c r="Y192" s="343"/>
      <c r="Z192" s="343"/>
      <c r="AA192" s="343"/>
      <c r="AB192" s="343"/>
      <c r="AC192" s="342"/>
      <c r="AD192" s="343"/>
      <c r="AE192" s="343"/>
      <c r="AF192" s="343"/>
      <c r="AG192" s="343"/>
      <c r="AH192" s="343"/>
      <c r="AI192" s="343"/>
      <c r="AJ192" s="343"/>
      <c r="AK192" s="343"/>
      <c r="AL192" s="343"/>
      <c r="AM192" s="343"/>
      <c r="AN192" s="343"/>
      <c r="AO192" s="343"/>
      <c r="AP192" s="343"/>
      <c r="AQ192" s="343"/>
      <c r="AR192" s="343"/>
      <c r="AS192" s="343"/>
      <c r="AT192" s="343"/>
      <c r="AU192" s="343"/>
      <c r="AV192" s="343"/>
      <c r="AW192" s="343"/>
      <c r="AX192" s="344"/>
      <c r="AY192" s="344"/>
      <c r="AZ192" s="344"/>
      <c r="BA192" s="344"/>
      <c r="BB192" s="345"/>
      <c r="BC192" s="345"/>
      <c r="BD192" s="345"/>
      <c r="BE192" s="345"/>
      <c r="BF192" s="345"/>
    </row>
    <row r="193" ht="14.25" customHeight="1">
      <c r="A193" s="522"/>
      <c r="B193" s="537"/>
      <c r="C193" s="537"/>
      <c r="D193" s="561"/>
      <c r="E193" s="537"/>
      <c r="F193" s="537"/>
      <c r="G193" s="639"/>
      <c r="H193" s="330"/>
      <c r="I193" s="340"/>
      <c r="J193" s="341"/>
      <c r="K193" s="341"/>
      <c r="L193" s="341"/>
      <c r="M193" s="341"/>
      <c r="N193" s="341"/>
      <c r="O193" s="341"/>
      <c r="P193" s="341"/>
      <c r="Q193" s="341"/>
      <c r="R193" s="341"/>
      <c r="S193" s="341"/>
      <c r="T193" s="330"/>
      <c r="U193" s="342"/>
      <c r="V193" s="343"/>
      <c r="W193" s="343"/>
      <c r="X193" s="343"/>
      <c r="Y193" s="343"/>
      <c r="Z193" s="343"/>
      <c r="AA193" s="343"/>
      <c r="AB193" s="343"/>
      <c r="AC193" s="342"/>
      <c r="AD193" s="343"/>
      <c r="AE193" s="343"/>
      <c r="AF193" s="343"/>
      <c r="AG193" s="343"/>
      <c r="AH193" s="343"/>
      <c r="AI193" s="343"/>
      <c r="AJ193" s="343"/>
      <c r="AK193" s="343"/>
      <c r="AL193" s="343"/>
      <c r="AM193" s="343"/>
      <c r="AN193" s="343"/>
      <c r="AO193" s="343"/>
      <c r="AP193" s="343"/>
      <c r="AQ193" s="343"/>
      <c r="AR193" s="343"/>
      <c r="AS193" s="343"/>
      <c r="AT193" s="343"/>
      <c r="AU193" s="343"/>
      <c r="AV193" s="343"/>
      <c r="AW193" s="343"/>
      <c r="AX193" s="344"/>
      <c r="AY193" s="344"/>
      <c r="AZ193" s="344"/>
      <c r="BA193" s="344"/>
      <c r="BB193" s="345"/>
      <c r="BC193" s="345"/>
      <c r="BD193" s="345"/>
      <c r="BE193" s="345"/>
      <c r="BF193" s="345"/>
    </row>
    <row r="194" ht="14.25" customHeight="1">
      <c r="A194" s="522"/>
      <c r="B194" s="537"/>
      <c r="C194" s="537"/>
      <c r="D194" s="561"/>
      <c r="E194" s="537"/>
      <c r="F194" s="537"/>
      <c r="G194" s="639"/>
      <c r="H194" s="330"/>
      <c r="I194" s="340"/>
      <c r="J194" s="341"/>
      <c r="K194" s="341"/>
      <c r="L194" s="341"/>
      <c r="M194" s="341"/>
      <c r="N194" s="341"/>
      <c r="O194" s="341"/>
      <c r="P194" s="341"/>
      <c r="Q194" s="341"/>
      <c r="R194" s="341"/>
      <c r="S194" s="341"/>
      <c r="T194" s="330"/>
      <c r="U194" s="342"/>
      <c r="V194" s="343"/>
      <c r="W194" s="343"/>
      <c r="X194" s="343"/>
      <c r="Y194" s="343"/>
      <c r="Z194" s="343"/>
      <c r="AA194" s="343"/>
      <c r="AB194" s="343"/>
      <c r="AC194" s="342"/>
      <c r="AD194" s="343"/>
      <c r="AE194" s="343"/>
      <c r="AF194" s="343"/>
      <c r="AG194" s="343"/>
      <c r="AH194" s="343"/>
      <c r="AI194" s="343"/>
      <c r="AJ194" s="343"/>
      <c r="AK194" s="343"/>
      <c r="AL194" s="343"/>
      <c r="AM194" s="343"/>
      <c r="AN194" s="343"/>
      <c r="AO194" s="343"/>
      <c r="AP194" s="343"/>
      <c r="AQ194" s="343"/>
      <c r="AR194" s="343"/>
      <c r="AS194" s="343"/>
      <c r="AT194" s="343"/>
      <c r="AU194" s="343"/>
      <c r="AV194" s="343"/>
      <c r="AW194" s="343"/>
      <c r="AX194" s="344"/>
      <c r="AY194" s="344"/>
      <c r="AZ194" s="344"/>
      <c r="BA194" s="344"/>
      <c r="BB194" s="345"/>
      <c r="BC194" s="345"/>
      <c r="BD194" s="345"/>
      <c r="BE194" s="345"/>
      <c r="BF194" s="345"/>
    </row>
    <row r="195" ht="14.25" customHeight="1">
      <c r="A195" s="522"/>
      <c r="B195" s="537"/>
      <c r="C195" s="537"/>
      <c r="D195" s="561"/>
      <c r="E195" s="537"/>
      <c r="F195" s="537"/>
      <c r="G195" s="639"/>
      <c r="H195" s="330"/>
      <c r="I195" s="340"/>
      <c r="J195" s="341"/>
      <c r="K195" s="341"/>
      <c r="L195" s="341"/>
      <c r="M195" s="341"/>
      <c r="N195" s="341"/>
      <c r="O195" s="341"/>
      <c r="P195" s="341"/>
      <c r="Q195" s="341"/>
      <c r="R195" s="341"/>
      <c r="S195" s="341"/>
      <c r="T195" s="330"/>
      <c r="U195" s="342"/>
      <c r="V195" s="343"/>
      <c r="W195" s="343"/>
      <c r="X195" s="343"/>
      <c r="Y195" s="343"/>
      <c r="Z195" s="343"/>
      <c r="AA195" s="343"/>
      <c r="AB195" s="343"/>
      <c r="AC195" s="342"/>
      <c r="AD195" s="343"/>
      <c r="AE195" s="343"/>
      <c r="AF195" s="343"/>
      <c r="AG195" s="343"/>
      <c r="AH195" s="343"/>
      <c r="AI195" s="343"/>
      <c r="AJ195" s="343"/>
      <c r="AK195" s="343"/>
      <c r="AL195" s="343"/>
      <c r="AM195" s="343"/>
      <c r="AN195" s="343"/>
      <c r="AO195" s="343"/>
      <c r="AP195" s="343"/>
      <c r="AQ195" s="343"/>
      <c r="AR195" s="343"/>
      <c r="AS195" s="343"/>
      <c r="AT195" s="343"/>
      <c r="AU195" s="343"/>
      <c r="AV195" s="343"/>
      <c r="AW195" s="343"/>
      <c r="AX195" s="344"/>
      <c r="AY195" s="344"/>
      <c r="AZ195" s="344"/>
      <c r="BA195" s="344"/>
      <c r="BB195" s="345"/>
      <c r="BC195" s="345"/>
      <c r="BD195" s="345"/>
      <c r="BE195" s="345"/>
      <c r="BF195" s="345"/>
    </row>
    <row r="196" ht="14.25" customHeight="1">
      <c r="A196" s="522"/>
      <c r="B196" s="537"/>
      <c r="C196" s="537"/>
      <c r="D196" s="561"/>
      <c r="E196" s="537"/>
      <c r="F196" s="537"/>
      <c r="G196" s="639"/>
      <c r="H196" s="330"/>
      <c r="I196" s="340"/>
      <c r="J196" s="341"/>
      <c r="K196" s="341"/>
      <c r="L196" s="341"/>
      <c r="M196" s="341"/>
      <c r="N196" s="341"/>
      <c r="O196" s="341"/>
      <c r="P196" s="341"/>
      <c r="Q196" s="341"/>
      <c r="R196" s="341"/>
      <c r="S196" s="341"/>
      <c r="T196" s="330"/>
      <c r="U196" s="342"/>
      <c r="V196" s="343"/>
      <c r="W196" s="343"/>
      <c r="X196" s="343"/>
      <c r="Y196" s="343"/>
      <c r="Z196" s="343"/>
      <c r="AA196" s="343"/>
      <c r="AB196" s="343"/>
      <c r="AC196" s="342"/>
      <c r="AD196" s="343"/>
      <c r="AE196" s="343"/>
      <c r="AF196" s="343"/>
      <c r="AG196" s="343"/>
      <c r="AH196" s="343"/>
      <c r="AI196" s="343"/>
      <c r="AJ196" s="343"/>
      <c r="AK196" s="343"/>
      <c r="AL196" s="343"/>
      <c r="AM196" s="343"/>
      <c r="AN196" s="343"/>
      <c r="AO196" s="343"/>
      <c r="AP196" s="343"/>
      <c r="AQ196" s="343"/>
      <c r="AR196" s="343"/>
      <c r="AS196" s="343"/>
      <c r="AT196" s="343"/>
      <c r="AU196" s="343"/>
      <c r="AV196" s="343"/>
      <c r="AW196" s="343"/>
      <c r="AX196" s="344"/>
      <c r="AY196" s="344"/>
      <c r="AZ196" s="344"/>
      <c r="BA196" s="344"/>
      <c r="BB196" s="345"/>
      <c r="BC196" s="345"/>
      <c r="BD196" s="345"/>
      <c r="BE196" s="345"/>
      <c r="BF196" s="345"/>
    </row>
    <row r="197" ht="14.25" customHeight="1">
      <c r="A197" s="522"/>
      <c r="B197" s="537"/>
      <c r="C197" s="537"/>
      <c r="D197" s="561"/>
      <c r="E197" s="537"/>
      <c r="F197" s="537"/>
      <c r="G197" s="639"/>
      <c r="H197" s="330"/>
      <c r="I197" s="340"/>
      <c r="J197" s="341"/>
      <c r="K197" s="341"/>
      <c r="L197" s="341"/>
      <c r="M197" s="341"/>
      <c r="N197" s="341"/>
      <c r="O197" s="341"/>
      <c r="P197" s="341"/>
      <c r="Q197" s="341"/>
      <c r="R197" s="341"/>
      <c r="S197" s="341"/>
      <c r="T197" s="330"/>
      <c r="U197" s="342"/>
      <c r="V197" s="343"/>
      <c r="W197" s="343"/>
      <c r="X197" s="343"/>
      <c r="Y197" s="343"/>
      <c r="Z197" s="343"/>
      <c r="AA197" s="343"/>
      <c r="AB197" s="343"/>
      <c r="AC197" s="342"/>
      <c r="AD197" s="343"/>
      <c r="AE197" s="343"/>
      <c r="AF197" s="343"/>
      <c r="AG197" s="343"/>
      <c r="AH197" s="343"/>
      <c r="AI197" s="343"/>
      <c r="AJ197" s="343"/>
      <c r="AK197" s="343"/>
      <c r="AL197" s="343"/>
      <c r="AM197" s="343"/>
      <c r="AN197" s="343"/>
      <c r="AO197" s="343"/>
      <c r="AP197" s="343"/>
      <c r="AQ197" s="343"/>
      <c r="AR197" s="343"/>
      <c r="AS197" s="343"/>
      <c r="AT197" s="343"/>
      <c r="AU197" s="343"/>
      <c r="AV197" s="343"/>
      <c r="AW197" s="343"/>
      <c r="AX197" s="344"/>
      <c r="AY197" s="344"/>
      <c r="AZ197" s="344"/>
      <c r="BA197" s="344"/>
      <c r="BB197" s="345"/>
      <c r="BC197" s="345"/>
      <c r="BD197" s="345"/>
      <c r="BE197" s="345"/>
      <c r="BF197" s="345"/>
    </row>
    <row r="198" ht="14.25" customHeight="1">
      <c r="A198" s="522"/>
      <c r="B198" s="537"/>
      <c r="C198" s="537"/>
      <c r="D198" s="561"/>
      <c r="E198" s="537"/>
      <c r="F198" s="537"/>
      <c r="G198" s="639"/>
      <c r="H198" s="330"/>
      <c r="I198" s="340"/>
      <c r="J198" s="341"/>
      <c r="K198" s="341"/>
      <c r="L198" s="341"/>
      <c r="M198" s="341"/>
      <c r="N198" s="341"/>
      <c r="O198" s="341"/>
      <c r="P198" s="341"/>
      <c r="Q198" s="341"/>
      <c r="R198" s="341"/>
      <c r="S198" s="341"/>
      <c r="T198" s="330"/>
      <c r="U198" s="342"/>
      <c r="V198" s="343"/>
      <c r="W198" s="343"/>
      <c r="X198" s="343"/>
      <c r="Y198" s="343"/>
      <c r="Z198" s="343"/>
      <c r="AA198" s="343"/>
      <c r="AB198" s="343"/>
      <c r="AC198" s="342"/>
      <c r="AD198" s="343"/>
      <c r="AE198" s="343"/>
      <c r="AF198" s="343"/>
      <c r="AG198" s="343"/>
      <c r="AH198" s="343"/>
      <c r="AI198" s="343"/>
      <c r="AJ198" s="343"/>
      <c r="AK198" s="343"/>
      <c r="AL198" s="343"/>
      <c r="AM198" s="343"/>
      <c r="AN198" s="343"/>
      <c r="AO198" s="343"/>
      <c r="AP198" s="343"/>
      <c r="AQ198" s="343"/>
      <c r="AR198" s="343"/>
      <c r="AS198" s="343"/>
      <c r="AT198" s="343"/>
      <c r="AU198" s="343"/>
      <c r="AV198" s="343"/>
      <c r="AW198" s="343"/>
      <c r="AX198" s="344"/>
      <c r="AY198" s="344"/>
      <c r="AZ198" s="344"/>
      <c r="BA198" s="344"/>
      <c r="BB198" s="345"/>
      <c r="BC198" s="345"/>
      <c r="BD198" s="345"/>
      <c r="BE198" s="345"/>
      <c r="BF198" s="345"/>
    </row>
    <row r="199" ht="14.25" customHeight="1">
      <c r="A199" s="522"/>
      <c r="B199" s="537"/>
      <c r="C199" s="537"/>
      <c r="D199" s="561"/>
      <c r="E199" s="537"/>
      <c r="F199" s="537"/>
      <c r="G199" s="639"/>
      <c r="H199" s="330"/>
      <c r="I199" s="340"/>
      <c r="J199" s="341"/>
      <c r="K199" s="341"/>
      <c r="L199" s="341"/>
      <c r="M199" s="341"/>
      <c r="N199" s="341"/>
      <c r="O199" s="341"/>
      <c r="P199" s="341"/>
      <c r="Q199" s="341"/>
      <c r="R199" s="341"/>
      <c r="S199" s="341"/>
      <c r="T199" s="330"/>
      <c r="U199" s="342"/>
      <c r="V199" s="343"/>
      <c r="W199" s="343"/>
      <c r="X199" s="343"/>
      <c r="Y199" s="343"/>
      <c r="Z199" s="343"/>
      <c r="AA199" s="343"/>
      <c r="AB199" s="343"/>
      <c r="AC199" s="342"/>
      <c r="AD199" s="343"/>
      <c r="AE199" s="343"/>
      <c r="AF199" s="343"/>
      <c r="AG199" s="343"/>
      <c r="AH199" s="343"/>
      <c r="AI199" s="343"/>
      <c r="AJ199" s="343"/>
      <c r="AK199" s="343"/>
      <c r="AL199" s="343"/>
      <c r="AM199" s="343"/>
      <c r="AN199" s="343"/>
      <c r="AO199" s="343"/>
      <c r="AP199" s="343"/>
      <c r="AQ199" s="343"/>
      <c r="AR199" s="343"/>
      <c r="AS199" s="343"/>
      <c r="AT199" s="343"/>
      <c r="AU199" s="343"/>
      <c r="AV199" s="343"/>
      <c r="AW199" s="343"/>
      <c r="AX199" s="344"/>
      <c r="AY199" s="344"/>
      <c r="AZ199" s="344"/>
      <c r="BA199" s="344"/>
      <c r="BB199" s="345"/>
      <c r="BC199" s="345"/>
      <c r="BD199" s="345"/>
      <c r="BE199" s="345"/>
      <c r="BF199" s="345"/>
    </row>
    <row r="200" ht="14.25" customHeight="1">
      <c r="A200" s="522"/>
      <c r="B200" s="537"/>
      <c r="C200" s="537"/>
      <c r="D200" s="561"/>
      <c r="E200" s="537"/>
      <c r="F200" s="537"/>
      <c r="G200" s="639"/>
      <c r="H200" s="330"/>
      <c r="I200" s="340"/>
      <c r="J200" s="341"/>
      <c r="K200" s="341"/>
      <c r="L200" s="341"/>
      <c r="M200" s="341"/>
      <c r="N200" s="341"/>
      <c r="O200" s="341"/>
      <c r="P200" s="341"/>
      <c r="Q200" s="341"/>
      <c r="R200" s="341"/>
      <c r="S200" s="341"/>
      <c r="T200" s="330"/>
      <c r="U200" s="342"/>
      <c r="V200" s="343"/>
      <c r="W200" s="343"/>
      <c r="X200" s="343"/>
      <c r="Y200" s="343"/>
      <c r="Z200" s="343"/>
      <c r="AA200" s="343"/>
      <c r="AB200" s="343"/>
      <c r="AC200" s="342"/>
      <c r="AD200" s="343"/>
      <c r="AE200" s="343"/>
      <c r="AF200" s="343"/>
      <c r="AG200" s="343"/>
      <c r="AH200" s="343"/>
      <c r="AI200" s="343"/>
      <c r="AJ200" s="343"/>
      <c r="AK200" s="343"/>
      <c r="AL200" s="343"/>
      <c r="AM200" s="343"/>
      <c r="AN200" s="343"/>
      <c r="AO200" s="343"/>
      <c r="AP200" s="343"/>
      <c r="AQ200" s="343"/>
      <c r="AR200" s="343"/>
      <c r="AS200" s="343"/>
      <c r="AT200" s="343"/>
      <c r="AU200" s="343"/>
      <c r="AV200" s="343"/>
      <c r="AW200" s="343"/>
      <c r="AX200" s="344"/>
      <c r="AY200" s="344"/>
      <c r="AZ200" s="344"/>
      <c r="BA200" s="344"/>
      <c r="BB200" s="345"/>
      <c r="BC200" s="345"/>
      <c r="BD200" s="345"/>
      <c r="BE200" s="345"/>
      <c r="BF200" s="345"/>
    </row>
    <row r="201" ht="14.25" customHeight="1">
      <c r="A201" s="522"/>
      <c r="B201" s="537"/>
      <c r="C201" s="537"/>
      <c r="D201" s="561"/>
      <c r="E201" s="537"/>
      <c r="F201" s="537"/>
      <c r="G201" s="639"/>
      <c r="H201" s="330"/>
      <c r="I201" s="340"/>
      <c r="J201" s="341"/>
      <c r="K201" s="341"/>
      <c r="L201" s="341"/>
      <c r="M201" s="341"/>
      <c r="N201" s="341"/>
      <c r="O201" s="341"/>
      <c r="P201" s="341"/>
      <c r="Q201" s="341"/>
      <c r="R201" s="341"/>
      <c r="S201" s="341"/>
      <c r="T201" s="330"/>
      <c r="U201" s="342"/>
      <c r="V201" s="343"/>
      <c r="W201" s="343"/>
      <c r="X201" s="343"/>
      <c r="Y201" s="343"/>
      <c r="Z201" s="343"/>
      <c r="AA201" s="343"/>
      <c r="AB201" s="343"/>
      <c r="AC201" s="342"/>
      <c r="AD201" s="343"/>
      <c r="AE201" s="343"/>
      <c r="AF201" s="343"/>
      <c r="AG201" s="343"/>
      <c r="AH201" s="343"/>
      <c r="AI201" s="343"/>
      <c r="AJ201" s="343"/>
      <c r="AK201" s="343"/>
      <c r="AL201" s="343"/>
      <c r="AM201" s="343"/>
      <c r="AN201" s="343"/>
      <c r="AO201" s="343"/>
      <c r="AP201" s="343"/>
      <c r="AQ201" s="343"/>
      <c r="AR201" s="343"/>
      <c r="AS201" s="343"/>
      <c r="AT201" s="343"/>
      <c r="AU201" s="343"/>
      <c r="AV201" s="343"/>
      <c r="AW201" s="343"/>
      <c r="AX201" s="344"/>
      <c r="AY201" s="344"/>
      <c r="AZ201" s="344"/>
      <c r="BA201" s="344"/>
      <c r="BB201" s="345"/>
      <c r="BC201" s="345"/>
      <c r="BD201" s="345"/>
      <c r="BE201" s="345"/>
      <c r="BF201" s="345"/>
    </row>
    <row r="202" ht="14.25" customHeight="1">
      <c r="A202" s="522"/>
      <c r="B202" s="537"/>
      <c r="C202" s="537"/>
      <c r="D202" s="561"/>
      <c r="E202" s="537"/>
      <c r="F202" s="537"/>
      <c r="G202" s="639"/>
      <c r="H202" s="330"/>
      <c r="I202" s="340"/>
      <c r="J202" s="341"/>
      <c r="K202" s="341"/>
      <c r="L202" s="341"/>
      <c r="M202" s="341"/>
      <c r="N202" s="341"/>
      <c r="O202" s="341"/>
      <c r="P202" s="341"/>
      <c r="Q202" s="341"/>
      <c r="R202" s="341"/>
      <c r="S202" s="341"/>
      <c r="T202" s="330"/>
      <c r="U202" s="342"/>
      <c r="V202" s="343"/>
      <c r="W202" s="343"/>
      <c r="X202" s="343"/>
      <c r="Y202" s="343"/>
      <c r="Z202" s="343"/>
      <c r="AA202" s="343"/>
      <c r="AB202" s="343"/>
      <c r="AC202" s="342"/>
      <c r="AD202" s="343"/>
      <c r="AE202" s="343"/>
      <c r="AF202" s="343"/>
      <c r="AG202" s="343"/>
      <c r="AH202" s="343"/>
      <c r="AI202" s="343"/>
      <c r="AJ202" s="343"/>
      <c r="AK202" s="343"/>
      <c r="AL202" s="343"/>
      <c r="AM202" s="343"/>
      <c r="AN202" s="343"/>
      <c r="AO202" s="343"/>
      <c r="AP202" s="343"/>
      <c r="AQ202" s="343"/>
      <c r="AR202" s="343"/>
      <c r="AS202" s="343"/>
      <c r="AT202" s="343"/>
      <c r="AU202" s="343"/>
      <c r="AV202" s="343"/>
      <c r="AW202" s="343"/>
      <c r="AX202" s="344"/>
      <c r="AY202" s="344"/>
      <c r="AZ202" s="344"/>
      <c r="BA202" s="344"/>
      <c r="BB202" s="345"/>
      <c r="BC202" s="345"/>
      <c r="BD202" s="345"/>
      <c r="BE202" s="345"/>
      <c r="BF202" s="345"/>
    </row>
    <row r="203" ht="14.25" customHeight="1">
      <c r="A203" s="522"/>
      <c r="B203" s="537"/>
      <c r="C203" s="537"/>
      <c r="D203" s="561"/>
      <c r="E203" s="537"/>
      <c r="F203" s="537"/>
      <c r="G203" s="639"/>
      <c r="H203" s="330"/>
      <c r="I203" s="340"/>
      <c r="J203" s="341"/>
      <c r="K203" s="341"/>
      <c r="L203" s="341"/>
      <c r="M203" s="341"/>
      <c r="N203" s="341"/>
      <c r="O203" s="341"/>
      <c r="P203" s="341"/>
      <c r="Q203" s="341"/>
      <c r="R203" s="341"/>
      <c r="S203" s="341"/>
      <c r="T203" s="330"/>
      <c r="U203" s="342"/>
      <c r="V203" s="343"/>
      <c r="W203" s="343"/>
      <c r="X203" s="343"/>
      <c r="Y203" s="343"/>
      <c r="Z203" s="343"/>
      <c r="AA203" s="343"/>
      <c r="AB203" s="343"/>
      <c r="AC203" s="342"/>
      <c r="AD203" s="343"/>
      <c r="AE203" s="343"/>
      <c r="AF203" s="343"/>
      <c r="AG203" s="343"/>
      <c r="AH203" s="343"/>
      <c r="AI203" s="343"/>
      <c r="AJ203" s="343"/>
      <c r="AK203" s="343"/>
      <c r="AL203" s="343"/>
      <c r="AM203" s="343"/>
      <c r="AN203" s="343"/>
      <c r="AO203" s="343"/>
      <c r="AP203" s="343"/>
      <c r="AQ203" s="343"/>
      <c r="AR203" s="343"/>
      <c r="AS203" s="343"/>
      <c r="AT203" s="343"/>
      <c r="AU203" s="343"/>
      <c r="AV203" s="343"/>
      <c r="AW203" s="343"/>
      <c r="AX203" s="344"/>
      <c r="AY203" s="344"/>
      <c r="AZ203" s="344"/>
      <c r="BA203" s="344"/>
      <c r="BB203" s="345"/>
      <c r="BC203" s="345"/>
      <c r="BD203" s="345"/>
      <c r="BE203" s="345"/>
      <c r="BF203" s="345"/>
    </row>
    <row r="204" ht="14.25" customHeight="1">
      <c r="A204" s="522"/>
      <c r="B204" s="537"/>
      <c r="C204" s="537"/>
      <c r="D204" s="561"/>
      <c r="E204" s="537"/>
      <c r="F204" s="537"/>
      <c r="G204" s="639"/>
      <c r="H204" s="330"/>
      <c r="I204" s="340"/>
      <c r="J204" s="341"/>
      <c r="K204" s="341"/>
      <c r="L204" s="341"/>
      <c r="M204" s="341"/>
      <c r="N204" s="341"/>
      <c r="O204" s="341"/>
      <c r="P204" s="341"/>
      <c r="Q204" s="341"/>
      <c r="R204" s="341"/>
      <c r="S204" s="341"/>
      <c r="T204" s="330"/>
      <c r="U204" s="342"/>
      <c r="V204" s="343"/>
      <c r="W204" s="343"/>
      <c r="X204" s="343"/>
      <c r="Y204" s="343"/>
      <c r="Z204" s="343"/>
      <c r="AA204" s="343"/>
      <c r="AB204" s="343"/>
      <c r="AC204" s="342"/>
      <c r="AD204" s="343"/>
      <c r="AE204" s="343"/>
      <c r="AF204" s="343"/>
      <c r="AG204" s="343"/>
      <c r="AH204" s="343"/>
      <c r="AI204" s="343"/>
      <c r="AJ204" s="343"/>
      <c r="AK204" s="343"/>
      <c r="AL204" s="343"/>
      <c r="AM204" s="343"/>
      <c r="AN204" s="343"/>
      <c r="AO204" s="343"/>
      <c r="AP204" s="343"/>
      <c r="AQ204" s="343"/>
      <c r="AR204" s="343"/>
      <c r="AS204" s="343"/>
      <c r="AT204" s="343"/>
      <c r="AU204" s="343"/>
      <c r="AV204" s="343"/>
      <c r="AW204" s="343"/>
      <c r="AX204" s="344"/>
      <c r="AY204" s="344"/>
      <c r="AZ204" s="344"/>
      <c r="BA204" s="344"/>
      <c r="BB204" s="345"/>
      <c r="BC204" s="345"/>
      <c r="BD204" s="345"/>
      <c r="BE204" s="345"/>
      <c r="BF204" s="345"/>
    </row>
    <row r="205" ht="14.25" customHeight="1">
      <c r="A205" s="522"/>
      <c r="B205" s="537"/>
      <c r="C205" s="537"/>
      <c r="D205" s="561"/>
      <c r="E205" s="537"/>
      <c r="F205" s="537"/>
      <c r="G205" s="639"/>
      <c r="H205" s="330"/>
      <c r="I205" s="340"/>
      <c r="J205" s="341"/>
      <c r="K205" s="341"/>
      <c r="L205" s="341"/>
      <c r="M205" s="341"/>
      <c r="N205" s="341"/>
      <c r="O205" s="341"/>
      <c r="P205" s="341"/>
      <c r="Q205" s="341"/>
      <c r="R205" s="341"/>
      <c r="S205" s="341"/>
      <c r="T205" s="330"/>
      <c r="U205" s="342"/>
      <c r="V205" s="343"/>
      <c r="W205" s="343"/>
      <c r="X205" s="343"/>
      <c r="Y205" s="343"/>
      <c r="Z205" s="343"/>
      <c r="AA205" s="343"/>
      <c r="AB205" s="343"/>
      <c r="AC205" s="342"/>
      <c r="AD205" s="343"/>
      <c r="AE205" s="343"/>
      <c r="AF205" s="343"/>
      <c r="AG205" s="343"/>
      <c r="AH205" s="343"/>
      <c r="AI205" s="343"/>
      <c r="AJ205" s="343"/>
      <c r="AK205" s="343"/>
      <c r="AL205" s="343"/>
      <c r="AM205" s="343"/>
      <c r="AN205" s="343"/>
      <c r="AO205" s="343"/>
      <c r="AP205" s="343"/>
      <c r="AQ205" s="343"/>
      <c r="AR205" s="343"/>
      <c r="AS205" s="343"/>
      <c r="AT205" s="343"/>
      <c r="AU205" s="343"/>
      <c r="AV205" s="343"/>
      <c r="AW205" s="343"/>
      <c r="AX205" s="344"/>
      <c r="AY205" s="344"/>
      <c r="AZ205" s="344"/>
      <c r="BA205" s="344"/>
      <c r="BB205" s="345"/>
      <c r="BC205" s="345"/>
      <c r="BD205" s="345"/>
      <c r="BE205" s="345"/>
      <c r="BF205" s="345"/>
    </row>
    <row r="206" ht="14.25" customHeight="1">
      <c r="A206" s="522"/>
      <c r="B206" s="537"/>
      <c r="C206" s="537"/>
      <c r="D206" s="561"/>
      <c r="E206" s="537"/>
      <c r="F206" s="537"/>
      <c r="G206" s="639"/>
      <c r="H206" s="330"/>
      <c r="I206" s="340"/>
      <c r="J206" s="341"/>
      <c r="K206" s="341"/>
      <c r="L206" s="341"/>
      <c r="M206" s="341"/>
      <c r="N206" s="341"/>
      <c r="O206" s="341"/>
      <c r="P206" s="341"/>
      <c r="Q206" s="341"/>
      <c r="R206" s="341"/>
      <c r="S206" s="341"/>
      <c r="T206" s="330"/>
      <c r="U206" s="342"/>
      <c r="V206" s="343"/>
      <c r="W206" s="343"/>
      <c r="X206" s="343"/>
      <c r="Y206" s="343"/>
      <c r="Z206" s="343"/>
      <c r="AA206" s="343"/>
      <c r="AB206" s="343"/>
      <c r="AC206" s="342"/>
      <c r="AD206" s="343"/>
      <c r="AE206" s="343"/>
      <c r="AF206" s="343"/>
      <c r="AG206" s="343"/>
      <c r="AH206" s="343"/>
      <c r="AI206" s="343"/>
      <c r="AJ206" s="343"/>
      <c r="AK206" s="343"/>
      <c r="AL206" s="343"/>
      <c r="AM206" s="343"/>
      <c r="AN206" s="343"/>
      <c r="AO206" s="343"/>
      <c r="AP206" s="343"/>
      <c r="AQ206" s="343"/>
      <c r="AR206" s="343"/>
      <c r="AS206" s="343"/>
      <c r="AT206" s="343"/>
      <c r="AU206" s="343"/>
      <c r="AV206" s="343"/>
      <c r="AW206" s="343"/>
      <c r="AX206" s="344"/>
      <c r="AY206" s="344"/>
      <c r="AZ206" s="344"/>
      <c r="BA206" s="344"/>
      <c r="BB206" s="345"/>
      <c r="BC206" s="345"/>
      <c r="BD206" s="345"/>
      <c r="BE206" s="345"/>
      <c r="BF206" s="345"/>
    </row>
    <row r="207" ht="14.25" customHeight="1">
      <c r="A207" s="522"/>
      <c r="B207" s="537"/>
      <c r="C207" s="537"/>
      <c r="D207" s="561"/>
      <c r="E207" s="537"/>
      <c r="F207" s="537"/>
      <c r="G207" s="639"/>
      <c r="H207" s="330"/>
      <c r="I207" s="340"/>
      <c r="J207" s="341"/>
      <c r="K207" s="341"/>
      <c r="L207" s="341"/>
      <c r="M207" s="341"/>
      <c r="N207" s="341"/>
      <c r="O207" s="341"/>
      <c r="P207" s="341"/>
      <c r="Q207" s="341"/>
      <c r="R207" s="341"/>
      <c r="S207" s="341"/>
      <c r="T207" s="330"/>
      <c r="U207" s="342"/>
      <c r="V207" s="343"/>
      <c r="W207" s="343"/>
      <c r="X207" s="343"/>
      <c r="Y207" s="343"/>
      <c r="Z207" s="343"/>
      <c r="AA207" s="343"/>
      <c r="AB207" s="343"/>
      <c r="AC207" s="342"/>
      <c r="AD207" s="343"/>
      <c r="AE207" s="343"/>
      <c r="AF207" s="343"/>
      <c r="AG207" s="343"/>
      <c r="AH207" s="343"/>
      <c r="AI207" s="343"/>
      <c r="AJ207" s="343"/>
      <c r="AK207" s="343"/>
      <c r="AL207" s="343"/>
      <c r="AM207" s="343"/>
      <c r="AN207" s="343"/>
      <c r="AO207" s="343"/>
      <c r="AP207" s="343"/>
      <c r="AQ207" s="343"/>
      <c r="AR207" s="343"/>
      <c r="AS207" s="343"/>
      <c r="AT207" s="343"/>
      <c r="AU207" s="343"/>
      <c r="AV207" s="343"/>
      <c r="AW207" s="343"/>
      <c r="AX207" s="344"/>
      <c r="AY207" s="344"/>
      <c r="AZ207" s="344"/>
      <c r="BA207" s="344"/>
      <c r="BB207" s="345"/>
      <c r="BC207" s="345"/>
      <c r="BD207" s="345"/>
      <c r="BE207" s="345"/>
      <c r="BF207" s="345"/>
    </row>
    <row r="208" ht="14.25" customHeight="1">
      <c r="A208" s="522"/>
      <c r="B208" s="537"/>
      <c r="C208" s="537"/>
      <c r="D208" s="561"/>
      <c r="E208" s="537"/>
      <c r="F208" s="537"/>
      <c r="G208" s="639"/>
      <c r="H208" s="330"/>
      <c r="I208" s="340"/>
      <c r="J208" s="341"/>
      <c r="K208" s="341"/>
      <c r="L208" s="341"/>
      <c r="M208" s="341"/>
      <c r="N208" s="341"/>
      <c r="O208" s="341"/>
      <c r="P208" s="341"/>
      <c r="Q208" s="341"/>
      <c r="R208" s="341"/>
      <c r="S208" s="341"/>
      <c r="T208" s="330"/>
      <c r="U208" s="342"/>
      <c r="V208" s="343"/>
      <c r="W208" s="343"/>
      <c r="X208" s="343"/>
      <c r="Y208" s="343"/>
      <c r="Z208" s="343"/>
      <c r="AA208" s="343"/>
      <c r="AB208" s="343"/>
      <c r="AC208" s="342"/>
      <c r="AD208" s="343"/>
      <c r="AE208" s="343"/>
      <c r="AF208" s="343"/>
      <c r="AG208" s="343"/>
      <c r="AH208" s="343"/>
      <c r="AI208" s="343"/>
      <c r="AJ208" s="343"/>
      <c r="AK208" s="343"/>
      <c r="AL208" s="343"/>
      <c r="AM208" s="343"/>
      <c r="AN208" s="343"/>
      <c r="AO208" s="343"/>
      <c r="AP208" s="343"/>
      <c r="AQ208" s="343"/>
      <c r="AR208" s="343"/>
      <c r="AS208" s="343"/>
      <c r="AT208" s="343"/>
      <c r="AU208" s="343"/>
      <c r="AV208" s="343"/>
      <c r="AW208" s="343"/>
      <c r="AX208" s="344"/>
      <c r="AY208" s="344"/>
      <c r="AZ208" s="344"/>
      <c r="BA208" s="344"/>
      <c r="BB208" s="345"/>
      <c r="BC208" s="345"/>
      <c r="BD208" s="345"/>
      <c r="BE208" s="345"/>
      <c r="BF208" s="345"/>
    </row>
    <row r="209" ht="14.25" customHeight="1">
      <c r="A209" s="522"/>
      <c r="B209" s="537"/>
      <c r="C209" s="537"/>
      <c r="D209" s="561"/>
      <c r="E209" s="537"/>
      <c r="F209" s="537"/>
      <c r="G209" s="639"/>
      <c r="H209" s="330"/>
      <c r="I209" s="340"/>
      <c r="J209" s="341"/>
      <c r="K209" s="341"/>
      <c r="L209" s="341"/>
      <c r="M209" s="341"/>
      <c r="N209" s="341"/>
      <c r="O209" s="341"/>
      <c r="P209" s="341"/>
      <c r="Q209" s="341"/>
      <c r="R209" s="341"/>
      <c r="S209" s="341"/>
      <c r="T209" s="330"/>
      <c r="U209" s="342"/>
      <c r="V209" s="343"/>
      <c r="W209" s="343"/>
      <c r="X209" s="343"/>
      <c r="Y209" s="343"/>
      <c r="Z209" s="343"/>
      <c r="AA209" s="343"/>
      <c r="AB209" s="343"/>
      <c r="AC209" s="342"/>
      <c r="AD209" s="343"/>
      <c r="AE209" s="343"/>
      <c r="AF209" s="343"/>
      <c r="AG209" s="343"/>
      <c r="AH209" s="343"/>
      <c r="AI209" s="343"/>
      <c r="AJ209" s="343"/>
      <c r="AK209" s="343"/>
      <c r="AL209" s="343"/>
      <c r="AM209" s="343"/>
      <c r="AN209" s="343"/>
      <c r="AO209" s="343"/>
      <c r="AP209" s="343"/>
      <c r="AQ209" s="343"/>
      <c r="AR209" s="343"/>
      <c r="AS209" s="343"/>
      <c r="AT209" s="343"/>
      <c r="AU209" s="343"/>
      <c r="AV209" s="343"/>
      <c r="AW209" s="343"/>
      <c r="AX209" s="344"/>
      <c r="AY209" s="344"/>
      <c r="AZ209" s="344"/>
      <c r="BA209" s="344"/>
      <c r="BB209" s="345"/>
      <c r="BC209" s="345"/>
      <c r="BD209" s="345"/>
      <c r="BE209" s="345"/>
      <c r="BF209" s="345"/>
    </row>
    <row r="210" ht="14.25" customHeight="1">
      <c r="A210" s="522"/>
      <c r="B210" s="537"/>
      <c r="C210" s="537"/>
      <c r="D210" s="561"/>
      <c r="E210" s="537"/>
      <c r="F210" s="537"/>
      <c r="G210" s="639"/>
      <c r="H210" s="330"/>
      <c r="I210" s="340"/>
      <c r="J210" s="341"/>
      <c r="K210" s="341"/>
      <c r="L210" s="341"/>
      <c r="M210" s="341"/>
      <c r="N210" s="341"/>
      <c r="O210" s="341"/>
      <c r="P210" s="341"/>
      <c r="Q210" s="341"/>
      <c r="R210" s="341"/>
      <c r="S210" s="341"/>
      <c r="T210" s="330"/>
      <c r="U210" s="342"/>
      <c r="V210" s="343"/>
      <c r="W210" s="343"/>
      <c r="X210" s="343"/>
      <c r="Y210" s="343"/>
      <c r="Z210" s="343"/>
      <c r="AA210" s="343"/>
      <c r="AB210" s="343"/>
      <c r="AC210" s="342"/>
      <c r="AD210" s="343"/>
      <c r="AE210" s="343"/>
      <c r="AF210" s="343"/>
      <c r="AG210" s="343"/>
      <c r="AH210" s="343"/>
      <c r="AI210" s="343"/>
      <c r="AJ210" s="343"/>
      <c r="AK210" s="343"/>
      <c r="AL210" s="343"/>
      <c r="AM210" s="343"/>
      <c r="AN210" s="343"/>
      <c r="AO210" s="343"/>
      <c r="AP210" s="343"/>
      <c r="AQ210" s="343"/>
      <c r="AR210" s="343"/>
      <c r="AS210" s="343"/>
      <c r="AT210" s="343"/>
      <c r="AU210" s="343"/>
      <c r="AV210" s="343"/>
      <c r="AW210" s="343"/>
      <c r="AX210" s="344"/>
      <c r="AY210" s="344"/>
      <c r="AZ210" s="344"/>
      <c r="BA210" s="344"/>
      <c r="BB210" s="345"/>
      <c r="BC210" s="345"/>
      <c r="BD210" s="345"/>
      <c r="BE210" s="345"/>
      <c r="BF210" s="345"/>
    </row>
    <row r="211" ht="14.25" customHeight="1">
      <c r="A211" s="522"/>
      <c r="B211" s="537"/>
      <c r="C211" s="537"/>
      <c r="D211" s="561"/>
      <c r="E211" s="537"/>
      <c r="F211" s="537"/>
      <c r="G211" s="639"/>
      <c r="H211" s="330"/>
      <c r="I211" s="340"/>
      <c r="J211" s="341"/>
      <c r="K211" s="341"/>
      <c r="L211" s="341"/>
      <c r="M211" s="341"/>
      <c r="N211" s="341"/>
      <c r="O211" s="341"/>
      <c r="P211" s="341"/>
      <c r="Q211" s="341"/>
      <c r="R211" s="341"/>
      <c r="S211" s="341"/>
      <c r="T211" s="330"/>
      <c r="U211" s="342"/>
      <c r="V211" s="343"/>
      <c r="W211" s="343"/>
      <c r="X211" s="343"/>
      <c r="Y211" s="343"/>
      <c r="Z211" s="343"/>
      <c r="AA211" s="343"/>
      <c r="AB211" s="343"/>
      <c r="AC211" s="342"/>
      <c r="AD211" s="343"/>
      <c r="AE211" s="343"/>
      <c r="AF211" s="343"/>
      <c r="AG211" s="343"/>
      <c r="AH211" s="343"/>
      <c r="AI211" s="343"/>
      <c r="AJ211" s="343"/>
      <c r="AK211" s="343"/>
      <c r="AL211" s="343"/>
      <c r="AM211" s="343"/>
      <c r="AN211" s="343"/>
      <c r="AO211" s="343"/>
      <c r="AP211" s="343"/>
      <c r="AQ211" s="343"/>
      <c r="AR211" s="343"/>
      <c r="AS211" s="343"/>
      <c r="AT211" s="343"/>
      <c r="AU211" s="343"/>
      <c r="AV211" s="343"/>
      <c r="AW211" s="343"/>
      <c r="AX211" s="344"/>
      <c r="AY211" s="344"/>
      <c r="AZ211" s="344"/>
      <c r="BA211" s="344"/>
      <c r="BB211" s="345"/>
      <c r="BC211" s="345"/>
      <c r="BD211" s="345"/>
      <c r="BE211" s="345"/>
      <c r="BF211" s="345"/>
    </row>
    <row r="212" ht="14.25" customHeight="1">
      <c r="A212" s="522"/>
      <c r="B212" s="537"/>
      <c r="C212" s="537"/>
      <c r="D212" s="561"/>
      <c r="E212" s="537"/>
      <c r="F212" s="537"/>
      <c r="G212" s="639"/>
      <c r="H212" s="330"/>
      <c r="I212" s="340"/>
      <c r="J212" s="341"/>
      <c r="K212" s="341"/>
      <c r="L212" s="341"/>
      <c r="M212" s="341"/>
      <c r="N212" s="341"/>
      <c r="O212" s="341"/>
      <c r="P212" s="341"/>
      <c r="Q212" s="341"/>
      <c r="R212" s="341"/>
      <c r="S212" s="341"/>
      <c r="T212" s="330"/>
      <c r="U212" s="342"/>
      <c r="V212" s="343"/>
      <c r="W212" s="343"/>
      <c r="X212" s="343"/>
      <c r="Y212" s="343"/>
      <c r="Z212" s="343"/>
      <c r="AA212" s="343"/>
      <c r="AB212" s="343"/>
      <c r="AC212" s="342"/>
      <c r="AD212" s="343"/>
      <c r="AE212" s="343"/>
      <c r="AF212" s="343"/>
      <c r="AG212" s="343"/>
      <c r="AH212" s="343"/>
      <c r="AI212" s="343"/>
      <c r="AJ212" s="343"/>
      <c r="AK212" s="343"/>
      <c r="AL212" s="343"/>
      <c r="AM212" s="343"/>
      <c r="AN212" s="343"/>
      <c r="AO212" s="343"/>
      <c r="AP212" s="343"/>
      <c r="AQ212" s="343"/>
      <c r="AR212" s="343"/>
      <c r="AS212" s="343"/>
      <c r="AT212" s="343"/>
      <c r="AU212" s="343"/>
      <c r="AV212" s="343"/>
      <c r="AW212" s="343"/>
      <c r="AX212" s="344"/>
      <c r="AY212" s="344"/>
      <c r="AZ212" s="344"/>
      <c r="BA212" s="344"/>
      <c r="BB212" s="345"/>
      <c r="BC212" s="345"/>
      <c r="BD212" s="345"/>
      <c r="BE212" s="345"/>
      <c r="BF212" s="345"/>
    </row>
    <row r="213" ht="14.25" customHeight="1">
      <c r="A213" s="522"/>
      <c r="B213" s="537"/>
      <c r="C213" s="537"/>
      <c r="D213" s="561"/>
      <c r="E213" s="537"/>
      <c r="F213" s="537"/>
      <c r="G213" s="639"/>
      <c r="H213" s="330"/>
      <c r="I213" s="340"/>
      <c r="J213" s="341"/>
      <c r="K213" s="341"/>
      <c r="L213" s="341"/>
      <c r="M213" s="341"/>
      <c r="N213" s="341"/>
      <c r="O213" s="341"/>
      <c r="P213" s="341"/>
      <c r="Q213" s="341"/>
      <c r="R213" s="341"/>
      <c r="S213" s="341"/>
      <c r="T213" s="330"/>
      <c r="U213" s="342"/>
      <c r="V213" s="343"/>
      <c r="W213" s="343"/>
      <c r="X213" s="343"/>
      <c r="Y213" s="343"/>
      <c r="Z213" s="343"/>
      <c r="AA213" s="343"/>
      <c r="AB213" s="343"/>
      <c r="AC213" s="342"/>
      <c r="AD213" s="343"/>
      <c r="AE213" s="343"/>
      <c r="AF213" s="343"/>
      <c r="AG213" s="343"/>
      <c r="AH213" s="343"/>
      <c r="AI213" s="343"/>
      <c r="AJ213" s="343"/>
      <c r="AK213" s="343"/>
      <c r="AL213" s="343"/>
      <c r="AM213" s="343"/>
      <c r="AN213" s="343"/>
      <c r="AO213" s="343"/>
      <c r="AP213" s="343"/>
      <c r="AQ213" s="343"/>
      <c r="AR213" s="343"/>
      <c r="AS213" s="343"/>
      <c r="AT213" s="343"/>
      <c r="AU213" s="343"/>
      <c r="AV213" s="343"/>
      <c r="AW213" s="343"/>
      <c r="AX213" s="344"/>
      <c r="AY213" s="344"/>
      <c r="AZ213" s="344"/>
      <c r="BA213" s="344"/>
      <c r="BB213" s="345"/>
      <c r="BC213" s="345"/>
      <c r="BD213" s="345"/>
      <c r="BE213" s="345"/>
      <c r="BF213" s="345"/>
    </row>
    <row r="214" ht="14.25" customHeight="1">
      <c r="A214" s="522"/>
      <c r="B214" s="537"/>
      <c r="C214" s="537"/>
      <c r="D214" s="561"/>
      <c r="E214" s="537"/>
      <c r="F214" s="537"/>
      <c r="G214" s="639"/>
      <c r="H214" s="330"/>
      <c r="I214" s="340"/>
      <c r="J214" s="341"/>
      <c r="K214" s="341"/>
      <c r="L214" s="341"/>
      <c r="M214" s="341"/>
      <c r="N214" s="341"/>
      <c r="O214" s="341"/>
      <c r="P214" s="341"/>
      <c r="Q214" s="341"/>
      <c r="R214" s="341"/>
      <c r="S214" s="341"/>
      <c r="T214" s="330"/>
      <c r="U214" s="342"/>
      <c r="V214" s="343"/>
      <c r="W214" s="343"/>
      <c r="X214" s="343"/>
      <c r="Y214" s="343"/>
      <c r="Z214" s="343"/>
      <c r="AA214" s="343"/>
      <c r="AB214" s="343"/>
      <c r="AC214" s="342"/>
      <c r="AD214" s="343"/>
      <c r="AE214" s="343"/>
      <c r="AF214" s="343"/>
      <c r="AG214" s="343"/>
      <c r="AH214" s="343"/>
      <c r="AI214" s="343"/>
      <c r="AJ214" s="343"/>
      <c r="AK214" s="343"/>
      <c r="AL214" s="343"/>
      <c r="AM214" s="343"/>
      <c r="AN214" s="343"/>
      <c r="AO214" s="343"/>
      <c r="AP214" s="343"/>
      <c r="AQ214" s="343"/>
      <c r="AR214" s="343"/>
      <c r="AS214" s="343"/>
      <c r="AT214" s="343"/>
      <c r="AU214" s="343"/>
      <c r="AV214" s="343"/>
      <c r="AW214" s="343"/>
      <c r="AX214" s="344"/>
      <c r="AY214" s="344"/>
      <c r="AZ214" s="344"/>
      <c r="BA214" s="344"/>
      <c r="BB214" s="345"/>
      <c r="BC214" s="345"/>
      <c r="BD214" s="345"/>
      <c r="BE214" s="345"/>
      <c r="BF214" s="345"/>
    </row>
    <row r="215" ht="14.25" customHeight="1">
      <c r="A215" s="522"/>
      <c r="B215" s="537"/>
      <c r="C215" s="537"/>
      <c r="D215" s="561"/>
      <c r="E215" s="537"/>
      <c r="F215" s="537"/>
      <c r="G215" s="639"/>
      <c r="H215" s="330"/>
      <c r="I215" s="340"/>
      <c r="J215" s="341"/>
      <c r="K215" s="341"/>
      <c r="L215" s="341"/>
      <c r="M215" s="341"/>
      <c r="N215" s="341"/>
      <c r="O215" s="341"/>
      <c r="P215" s="341"/>
      <c r="Q215" s="341"/>
      <c r="R215" s="341"/>
      <c r="S215" s="341"/>
      <c r="T215" s="330"/>
      <c r="U215" s="342"/>
      <c r="V215" s="343"/>
      <c r="W215" s="343"/>
      <c r="X215" s="343"/>
      <c r="Y215" s="343"/>
      <c r="Z215" s="343"/>
      <c r="AA215" s="343"/>
      <c r="AB215" s="343"/>
      <c r="AC215" s="342"/>
      <c r="AD215" s="343"/>
      <c r="AE215" s="343"/>
      <c r="AF215" s="343"/>
      <c r="AG215" s="343"/>
      <c r="AH215" s="343"/>
      <c r="AI215" s="343"/>
      <c r="AJ215" s="343"/>
      <c r="AK215" s="343"/>
      <c r="AL215" s="343"/>
      <c r="AM215" s="343"/>
      <c r="AN215" s="343"/>
      <c r="AO215" s="343"/>
      <c r="AP215" s="343"/>
      <c r="AQ215" s="343"/>
      <c r="AR215" s="343"/>
      <c r="AS215" s="343"/>
      <c r="AT215" s="343"/>
      <c r="AU215" s="343"/>
      <c r="AV215" s="343"/>
      <c r="AW215" s="343"/>
      <c r="AX215" s="344"/>
      <c r="AY215" s="344"/>
      <c r="AZ215" s="344"/>
      <c r="BA215" s="344"/>
      <c r="BB215" s="345"/>
      <c r="BC215" s="345"/>
      <c r="BD215" s="345"/>
      <c r="BE215" s="345"/>
      <c r="BF215" s="345"/>
    </row>
    <row r="216" ht="14.25" customHeight="1">
      <c r="A216" s="522"/>
      <c r="B216" s="537"/>
      <c r="C216" s="537"/>
      <c r="D216" s="561"/>
      <c r="E216" s="537"/>
      <c r="F216" s="537"/>
      <c r="G216" s="639"/>
      <c r="H216" s="330"/>
      <c r="I216" s="340"/>
      <c r="J216" s="341"/>
      <c r="K216" s="341"/>
      <c r="L216" s="341"/>
      <c r="M216" s="341"/>
      <c r="N216" s="341"/>
      <c r="O216" s="341"/>
      <c r="P216" s="341"/>
      <c r="Q216" s="341"/>
      <c r="R216" s="341"/>
      <c r="S216" s="341"/>
      <c r="T216" s="330"/>
      <c r="U216" s="342"/>
      <c r="V216" s="343"/>
      <c r="W216" s="343"/>
      <c r="X216" s="343"/>
      <c r="Y216" s="343"/>
      <c r="Z216" s="343"/>
      <c r="AA216" s="343"/>
      <c r="AB216" s="343"/>
      <c r="AC216" s="342"/>
      <c r="AD216" s="343"/>
      <c r="AE216" s="343"/>
      <c r="AF216" s="343"/>
      <c r="AG216" s="343"/>
      <c r="AH216" s="343"/>
      <c r="AI216" s="343"/>
      <c r="AJ216" s="343"/>
      <c r="AK216" s="343"/>
      <c r="AL216" s="343"/>
      <c r="AM216" s="343"/>
      <c r="AN216" s="343"/>
      <c r="AO216" s="343"/>
      <c r="AP216" s="343"/>
      <c r="AQ216" s="343"/>
      <c r="AR216" s="343"/>
      <c r="AS216" s="343"/>
      <c r="AT216" s="343"/>
      <c r="AU216" s="343"/>
      <c r="AV216" s="343"/>
      <c r="AW216" s="343"/>
      <c r="AX216" s="344"/>
      <c r="AY216" s="344"/>
      <c r="AZ216" s="344"/>
      <c r="BA216" s="344"/>
      <c r="BB216" s="345"/>
      <c r="BC216" s="345"/>
      <c r="BD216" s="345"/>
      <c r="BE216" s="345"/>
      <c r="BF216" s="345"/>
    </row>
    <row r="217" ht="14.25" customHeight="1">
      <c r="A217" s="522"/>
      <c r="B217" s="537"/>
      <c r="C217" s="537"/>
      <c r="D217" s="561"/>
      <c r="E217" s="537"/>
      <c r="F217" s="537"/>
      <c r="G217" s="639"/>
      <c r="H217" s="330"/>
      <c r="I217" s="340"/>
      <c r="J217" s="341"/>
      <c r="K217" s="341"/>
      <c r="L217" s="341"/>
      <c r="M217" s="341"/>
      <c r="N217" s="341"/>
      <c r="O217" s="341"/>
      <c r="P217" s="341"/>
      <c r="Q217" s="341"/>
      <c r="R217" s="341"/>
      <c r="S217" s="341"/>
      <c r="T217" s="330"/>
      <c r="U217" s="342"/>
      <c r="V217" s="343"/>
      <c r="W217" s="343"/>
      <c r="X217" s="343"/>
      <c r="Y217" s="343"/>
      <c r="Z217" s="343"/>
      <c r="AA217" s="343"/>
      <c r="AB217" s="343"/>
      <c r="AC217" s="342"/>
      <c r="AD217" s="343"/>
      <c r="AE217" s="343"/>
      <c r="AF217" s="343"/>
      <c r="AG217" s="343"/>
      <c r="AH217" s="343"/>
      <c r="AI217" s="343"/>
      <c r="AJ217" s="343"/>
      <c r="AK217" s="343"/>
      <c r="AL217" s="343"/>
      <c r="AM217" s="343"/>
      <c r="AN217" s="343"/>
      <c r="AO217" s="343"/>
      <c r="AP217" s="343"/>
      <c r="AQ217" s="343"/>
      <c r="AR217" s="343"/>
      <c r="AS217" s="343"/>
      <c r="AT217" s="343"/>
      <c r="AU217" s="343"/>
      <c r="AV217" s="343"/>
      <c r="AW217" s="343"/>
      <c r="AX217" s="344"/>
      <c r="AY217" s="344"/>
      <c r="AZ217" s="344"/>
      <c r="BA217" s="344"/>
      <c r="BB217" s="345"/>
      <c r="BC217" s="345"/>
      <c r="BD217" s="345"/>
      <c r="BE217" s="345"/>
      <c r="BF217" s="345"/>
    </row>
    <row r="218" ht="14.25" customHeight="1">
      <c r="A218" s="522"/>
      <c r="B218" s="537"/>
      <c r="C218" s="537"/>
      <c r="D218" s="561"/>
      <c r="E218" s="537"/>
      <c r="F218" s="537"/>
      <c r="G218" s="639"/>
      <c r="H218" s="330"/>
      <c r="I218" s="340"/>
      <c r="J218" s="341"/>
      <c r="K218" s="341"/>
      <c r="L218" s="341"/>
      <c r="M218" s="341"/>
      <c r="N218" s="341"/>
      <c r="O218" s="341"/>
      <c r="P218" s="341"/>
      <c r="Q218" s="341"/>
      <c r="R218" s="341"/>
      <c r="S218" s="341"/>
      <c r="T218" s="330"/>
      <c r="U218" s="342"/>
      <c r="V218" s="343"/>
      <c r="W218" s="343"/>
      <c r="X218" s="343"/>
      <c r="Y218" s="343"/>
      <c r="Z218" s="343"/>
      <c r="AA218" s="343"/>
      <c r="AB218" s="343"/>
      <c r="AC218" s="342"/>
      <c r="AD218" s="343"/>
      <c r="AE218" s="343"/>
      <c r="AF218" s="343"/>
      <c r="AG218" s="343"/>
      <c r="AH218" s="343"/>
      <c r="AI218" s="343"/>
      <c r="AJ218" s="343"/>
      <c r="AK218" s="343"/>
      <c r="AL218" s="343"/>
      <c r="AM218" s="343"/>
      <c r="AN218" s="343"/>
      <c r="AO218" s="343"/>
      <c r="AP218" s="343"/>
      <c r="AQ218" s="343"/>
      <c r="AR218" s="343"/>
      <c r="AS218" s="343"/>
      <c r="AT218" s="343"/>
      <c r="AU218" s="343"/>
      <c r="AV218" s="343"/>
      <c r="AW218" s="343"/>
      <c r="AX218" s="344"/>
      <c r="AY218" s="344"/>
      <c r="AZ218" s="344"/>
      <c r="BA218" s="344"/>
      <c r="BB218" s="345"/>
      <c r="BC218" s="345"/>
      <c r="BD218" s="345"/>
      <c r="BE218" s="345"/>
      <c r="BF218" s="345"/>
    </row>
    <row r="219" ht="14.25" customHeight="1">
      <c r="A219" s="522"/>
      <c r="B219" s="537"/>
      <c r="C219" s="537"/>
      <c r="D219" s="561"/>
      <c r="E219" s="537"/>
      <c r="F219" s="537"/>
      <c r="G219" s="639"/>
      <c r="H219" s="330"/>
      <c r="I219" s="340"/>
      <c r="J219" s="341"/>
      <c r="K219" s="341"/>
      <c r="L219" s="341"/>
      <c r="M219" s="341"/>
      <c r="N219" s="341"/>
      <c r="O219" s="341"/>
      <c r="P219" s="341"/>
      <c r="Q219" s="341"/>
      <c r="R219" s="341"/>
      <c r="S219" s="341"/>
      <c r="T219" s="330"/>
      <c r="U219" s="342"/>
      <c r="V219" s="343"/>
      <c r="W219" s="343"/>
      <c r="X219" s="343"/>
      <c r="Y219" s="343"/>
      <c r="Z219" s="343"/>
      <c r="AA219" s="343"/>
      <c r="AB219" s="343"/>
      <c r="AC219" s="342"/>
      <c r="AD219" s="343"/>
      <c r="AE219" s="343"/>
      <c r="AF219" s="343"/>
      <c r="AG219" s="343"/>
      <c r="AH219" s="343"/>
      <c r="AI219" s="343"/>
      <c r="AJ219" s="343"/>
      <c r="AK219" s="343"/>
      <c r="AL219" s="343"/>
      <c r="AM219" s="343"/>
      <c r="AN219" s="343"/>
      <c r="AO219" s="343"/>
      <c r="AP219" s="343"/>
      <c r="AQ219" s="343"/>
      <c r="AR219" s="343"/>
      <c r="AS219" s="343"/>
      <c r="AT219" s="343"/>
      <c r="AU219" s="343"/>
      <c r="AV219" s="343"/>
      <c r="AW219" s="343"/>
      <c r="AX219" s="344"/>
      <c r="AY219" s="344"/>
      <c r="AZ219" s="344"/>
      <c r="BA219" s="344"/>
      <c r="BB219" s="345"/>
      <c r="BC219" s="345"/>
      <c r="BD219" s="345"/>
      <c r="BE219" s="345"/>
      <c r="BF219" s="345"/>
    </row>
    <row r="220" ht="14.25" customHeight="1">
      <c r="A220" s="522"/>
      <c r="B220" s="537"/>
      <c r="C220" s="537"/>
      <c r="D220" s="561"/>
      <c r="E220" s="537"/>
      <c r="F220" s="537"/>
      <c r="G220" s="639"/>
      <c r="H220" s="330"/>
      <c r="I220" s="340"/>
      <c r="J220" s="341"/>
      <c r="K220" s="341"/>
      <c r="L220" s="341"/>
      <c r="M220" s="341"/>
      <c r="N220" s="341"/>
      <c r="O220" s="341"/>
      <c r="P220" s="341"/>
      <c r="Q220" s="341"/>
      <c r="R220" s="341"/>
      <c r="S220" s="341"/>
      <c r="T220" s="330"/>
      <c r="U220" s="342"/>
      <c r="V220" s="343"/>
      <c r="W220" s="343"/>
      <c r="X220" s="343"/>
      <c r="Y220" s="343"/>
      <c r="Z220" s="343"/>
      <c r="AA220" s="343"/>
      <c r="AB220" s="343"/>
      <c r="AC220" s="342"/>
      <c r="AD220" s="343"/>
      <c r="AE220" s="343"/>
      <c r="AF220" s="343"/>
      <c r="AG220" s="343"/>
      <c r="AH220" s="343"/>
      <c r="AI220" s="343"/>
      <c r="AJ220" s="343"/>
      <c r="AK220" s="343"/>
      <c r="AL220" s="343"/>
      <c r="AM220" s="343"/>
      <c r="AN220" s="343"/>
      <c r="AO220" s="343"/>
      <c r="AP220" s="343"/>
      <c r="AQ220" s="343"/>
      <c r="AR220" s="343"/>
      <c r="AS220" s="343"/>
      <c r="AT220" s="343"/>
      <c r="AU220" s="343"/>
      <c r="AV220" s="343"/>
      <c r="AW220" s="343"/>
      <c r="AX220" s="344"/>
      <c r="AY220" s="344"/>
      <c r="AZ220" s="344"/>
      <c r="BA220" s="344"/>
      <c r="BB220" s="345"/>
      <c r="BC220" s="345"/>
      <c r="BD220" s="345"/>
      <c r="BE220" s="345"/>
      <c r="BF220" s="345"/>
    </row>
    <row r="221" ht="14.25" customHeight="1">
      <c r="A221" s="522"/>
      <c r="B221" s="537"/>
      <c r="C221" s="537"/>
      <c r="D221" s="561"/>
      <c r="E221" s="537"/>
      <c r="F221" s="537"/>
      <c r="G221" s="639"/>
      <c r="H221" s="330"/>
      <c r="I221" s="340"/>
      <c r="J221" s="341"/>
      <c r="K221" s="341"/>
      <c r="L221" s="341"/>
      <c r="M221" s="341"/>
      <c r="N221" s="341"/>
      <c r="O221" s="341"/>
      <c r="P221" s="341"/>
      <c r="Q221" s="341"/>
      <c r="R221" s="341"/>
      <c r="S221" s="341"/>
      <c r="T221" s="330"/>
      <c r="U221" s="342"/>
      <c r="V221" s="343"/>
      <c r="W221" s="343"/>
      <c r="X221" s="343"/>
      <c r="Y221" s="343"/>
      <c r="Z221" s="343"/>
      <c r="AA221" s="343"/>
      <c r="AB221" s="343"/>
      <c r="AC221" s="342"/>
      <c r="AD221" s="343"/>
      <c r="AE221" s="343"/>
      <c r="AF221" s="343"/>
      <c r="AG221" s="343"/>
      <c r="AH221" s="343"/>
      <c r="AI221" s="343"/>
      <c r="AJ221" s="343"/>
      <c r="AK221" s="343"/>
      <c r="AL221" s="343"/>
      <c r="AM221" s="343"/>
      <c r="AN221" s="343"/>
      <c r="AO221" s="343"/>
      <c r="AP221" s="343"/>
      <c r="AQ221" s="343"/>
      <c r="AR221" s="343"/>
      <c r="AS221" s="343"/>
      <c r="AT221" s="343"/>
      <c r="AU221" s="343"/>
      <c r="AV221" s="343"/>
      <c r="AW221" s="343"/>
      <c r="AX221" s="344"/>
      <c r="AY221" s="344"/>
      <c r="AZ221" s="344"/>
      <c r="BA221" s="344"/>
      <c r="BB221" s="345"/>
      <c r="BC221" s="345"/>
      <c r="BD221" s="345"/>
      <c r="BE221" s="345"/>
      <c r="BF221" s="345"/>
    </row>
    <row r="222" ht="14.25" customHeight="1">
      <c r="A222" s="522"/>
      <c r="B222" s="537"/>
      <c r="C222" s="537"/>
      <c r="D222" s="561"/>
      <c r="E222" s="537"/>
      <c r="F222" s="537"/>
      <c r="G222" s="639"/>
      <c r="H222" s="330"/>
      <c r="I222" s="340"/>
      <c r="J222" s="341"/>
      <c r="K222" s="341"/>
      <c r="L222" s="341"/>
      <c r="M222" s="341"/>
      <c r="N222" s="341"/>
      <c r="O222" s="341"/>
      <c r="P222" s="341"/>
      <c r="Q222" s="341"/>
      <c r="R222" s="341"/>
      <c r="S222" s="341"/>
      <c r="T222" s="330"/>
      <c r="U222" s="342"/>
      <c r="V222" s="343"/>
      <c r="W222" s="343"/>
      <c r="X222" s="343"/>
      <c r="Y222" s="343"/>
      <c r="Z222" s="343"/>
      <c r="AA222" s="343"/>
      <c r="AB222" s="343"/>
      <c r="AC222" s="342"/>
      <c r="AD222" s="343"/>
      <c r="AE222" s="343"/>
      <c r="AF222" s="343"/>
      <c r="AG222" s="343"/>
      <c r="AH222" s="343"/>
      <c r="AI222" s="343"/>
      <c r="AJ222" s="343"/>
      <c r="AK222" s="343"/>
      <c r="AL222" s="343"/>
      <c r="AM222" s="343"/>
      <c r="AN222" s="343"/>
      <c r="AO222" s="343"/>
      <c r="AP222" s="343"/>
      <c r="AQ222" s="343"/>
      <c r="AR222" s="343"/>
      <c r="AS222" s="343"/>
      <c r="AT222" s="343"/>
      <c r="AU222" s="343"/>
      <c r="AV222" s="343"/>
      <c r="AW222" s="343"/>
      <c r="AX222" s="344"/>
      <c r="AY222" s="344"/>
      <c r="AZ222" s="344"/>
      <c r="BA222" s="344"/>
      <c r="BB222" s="345"/>
      <c r="BC222" s="345"/>
      <c r="BD222" s="345"/>
      <c r="BE222" s="345"/>
      <c r="BF222" s="345"/>
    </row>
    <row r="223" ht="14.25" customHeight="1">
      <c r="A223" s="522"/>
      <c r="B223" s="537"/>
      <c r="C223" s="537"/>
      <c r="D223" s="561"/>
      <c r="E223" s="537"/>
      <c r="F223" s="537"/>
      <c r="G223" s="639"/>
      <c r="H223" s="330"/>
      <c r="I223" s="340"/>
      <c r="J223" s="341"/>
      <c r="K223" s="341"/>
      <c r="L223" s="341"/>
      <c r="M223" s="341"/>
      <c r="N223" s="341"/>
      <c r="O223" s="341"/>
      <c r="P223" s="341"/>
      <c r="Q223" s="341"/>
      <c r="R223" s="341"/>
      <c r="S223" s="341"/>
      <c r="T223" s="330"/>
      <c r="U223" s="342"/>
      <c r="V223" s="343"/>
      <c r="W223" s="343"/>
      <c r="X223" s="343"/>
      <c r="Y223" s="343"/>
      <c r="Z223" s="343"/>
      <c r="AA223" s="343"/>
      <c r="AB223" s="343"/>
      <c r="AC223" s="342"/>
      <c r="AD223" s="343"/>
      <c r="AE223" s="343"/>
      <c r="AF223" s="343"/>
      <c r="AG223" s="343"/>
      <c r="AH223" s="343"/>
      <c r="AI223" s="343"/>
      <c r="AJ223" s="343"/>
      <c r="AK223" s="343"/>
      <c r="AL223" s="343"/>
      <c r="AM223" s="343"/>
      <c r="AN223" s="343"/>
      <c r="AO223" s="343"/>
      <c r="AP223" s="343"/>
      <c r="AQ223" s="343"/>
      <c r="AR223" s="343"/>
      <c r="AS223" s="343"/>
      <c r="AT223" s="343"/>
      <c r="AU223" s="343"/>
      <c r="AV223" s="343"/>
      <c r="AW223" s="343"/>
      <c r="AX223" s="344"/>
      <c r="AY223" s="344"/>
      <c r="AZ223" s="344"/>
      <c r="BA223" s="344"/>
      <c r="BB223" s="345"/>
      <c r="BC223" s="345"/>
      <c r="BD223" s="345"/>
      <c r="BE223" s="345"/>
      <c r="BF223" s="345"/>
    </row>
    <row r="224" ht="14.25" customHeight="1">
      <c r="A224" s="522"/>
      <c r="B224" s="537"/>
      <c r="C224" s="537"/>
      <c r="D224" s="561"/>
      <c r="E224" s="537"/>
      <c r="F224" s="537"/>
      <c r="G224" s="639"/>
      <c r="H224" s="330"/>
      <c r="I224" s="340"/>
      <c r="J224" s="341"/>
      <c r="K224" s="341"/>
      <c r="L224" s="341"/>
      <c r="M224" s="341"/>
      <c r="N224" s="341"/>
      <c r="O224" s="341"/>
      <c r="P224" s="341"/>
      <c r="Q224" s="341"/>
      <c r="R224" s="341"/>
      <c r="S224" s="341"/>
      <c r="T224" s="330"/>
      <c r="U224" s="342"/>
      <c r="V224" s="343"/>
      <c r="W224" s="343"/>
      <c r="X224" s="343"/>
      <c r="Y224" s="343"/>
      <c r="Z224" s="343"/>
      <c r="AA224" s="343"/>
      <c r="AB224" s="343"/>
      <c r="AC224" s="342"/>
      <c r="AD224" s="343"/>
      <c r="AE224" s="343"/>
      <c r="AF224" s="343"/>
      <c r="AG224" s="343"/>
      <c r="AH224" s="343"/>
      <c r="AI224" s="343"/>
      <c r="AJ224" s="343"/>
      <c r="AK224" s="343"/>
      <c r="AL224" s="343"/>
      <c r="AM224" s="343"/>
      <c r="AN224" s="343"/>
      <c r="AO224" s="343"/>
      <c r="AP224" s="343"/>
      <c r="AQ224" s="343"/>
      <c r="AR224" s="343"/>
      <c r="AS224" s="343"/>
      <c r="AT224" s="343"/>
      <c r="AU224" s="343"/>
      <c r="AV224" s="343"/>
      <c r="AW224" s="343"/>
      <c r="AX224" s="344"/>
      <c r="AY224" s="344"/>
      <c r="AZ224" s="344"/>
      <c r="BA224" s="344"/>
      <c r="BB224" s="345"/>
      <c r="BC224" s="345"/>
      <c r="BD224" s="345"/>
      <c r="BE224" s="345"/>
      <c r="BF224" s="345"/>
    </row>
    <row r="225" ht="14.25" customHeight="1">
      <c r="A225" s="522"/>
      <c r="B225" s="537"/>
      <c r="C225" s="537"/>
      <c r="D225" s="561"/>
      <c r="E225" s="537"/>
      <c r="F225" s="537"/>
      <c r="G225" s="639"/>
      <c r="H225" s="330"/>
      <c r="I225" s="340"/>
      <c r="J225" s="341"/>
      <c r="K225" s="341"/>
      <c r="L225" s="341"/>
      <c r="M225" s="341"/>
      <c r="N225" s="341"/>
      <c r="O225" s="341"/>
      <c r="P225" s="341"/>
      <c r="Q225" s="341"/>
      <c r="R225" s="341"/>
      <c r="S225" s="341"/>
      <c r="T225" s="330"/>
      <c r="U225" s="342"/>
      <c r="V225" s="343"/>
      <c r="W225" s="343"/>
      <c r="X225" s="343"/>
      <c r="Y225" s="343"/>
      <c r="Z225" s="343"/>
      <c r="AA225" s="343"/>
      <c r="AB225" s="343"/>
      <c r="AC225" s="342"/>
      <c r="AD225" s="343"/>
      <c r="AE225" s="343"/>
      <c r="AF225" s="343"/>
      <c r="AG225" s="343"/>
      <c r="AH225" s="343"/>
      <c r="AI225" s="343"/>
      <c r="AJ225" s="343"/>
      <c r="AK225" s="343"/>
      <c r="AL225" s="343"/>
      <c r="AM225" s="343"/>
      <c r="AN225" s="343"/>
      <c r="AO225" s="343"/>
      <c r="AP225" s="343"/>
      <c r="AQ225" s="343"/>
      <c r="AR225" s="343"/>
      <c r="AS225" s="343"/>
      <c r="AT225" s="343"/>
      <c r="AU225" s="343"/>
      <c r="AV225" s="343"/>
      <c r="AW225" s="343"/>
      <c r="AX225" s="344"/>
      <c r="AY225" s="344"/>
      <c r="AZ225" s="344"/>
      <c r="BA225" s="344"/>
      <c r="BB225" s="345"/>
      <c r="BC225" s="345"/>
      <c r="BD225" s="345"/>
      <c r="BE225" s="345"/>
      <c r="BF225" s="345"/>
    </row>
    <row r="226" ht="14.25" customHeight="1">
      <c r="A226" s="522"/>
      <c r="B226" s="537"/>
      <c r="C226" s="537"/>
      <c r="D226" s="561"/>
      <c r="E226" s="537"/>
      <c r="F226" s="537"/>
      <c r="G226" s="639"/>
      <c r="H226" s="330"/>
      <c r="I226" s="340"/>
      <c r="J226" s="341"/>
      <c r="K226" s="341"/>
      <c r="L226" s="341"/>
      <c r="M226" s="341"/>
      <c r="N226" s="341"/>
      <c r="O226" s="341"/>
      <c r="P226" s="341"/>
      <c r="Q226" s="341"/>
      <c r="R226" s="341"/>
      <c r="S226" s="341"/>
      <c r="T226" s="330"/>
      <c r="U226" s="342"/>
      <c r="V226" s="343"/>
      <c r="W226" s="343"/>
      <c r="X226" s="343"/>
      <c r="Y226" s="343"/>
      <c r="Z226" s="343"/>
      <c r="AA226" s="343"/>
      <c r="AB226" s="343"/>
      <c r="AC226" s="342"/>
      <c r="AD226" s="343"/>
      <c r="AE226" s="343"/>
      <c r="AF226" s="343"/>
      <c r="AG226" s="343"/>
      <c r="AH226" s="343"/>
      <c r="AI226" s="343"/>
      <c r="AJ226" s="343"/>
      <c r="AK226" s="343"/>
      <c r="AL226" s="343"/>
      <c r="AM226" s="343"/>
      <c r="AN226" s="343"/>
      <c r="AO226" s="343"/>
      <c r="AP226" s="343"/>
      <c r="AQ226" s="343"/>
      <c r="AR226" s="343"/>
      <c r="AS226" s="343"/>
      <c r="AT226" s="343"/>
      <c r="AU226" s="343"/>
      <c r="AV226" s="343"/>
      <c r="AW226" s="343"/>
      <c r="AX226" s="344"/>
      <c r="AY226" s="344"/>
      <c r="AZ226" s="344"/>
      <c r="BA226" s="344"/>
      <c r="BB226" s="345"/>
      <c r="BC226" s="345"/>
      <c r="BD226" s="345"/>
      <c r="BE226" s="345"/>
      <c r="BF226" s="345"/>
    </row>
    <row r="227" ht="14.25" customHeight="1">
      <c r="A227" s="522"/>
      <c r="B227" s="537"/>
      <c r="C227" s="537"/>
      <c r="D227" s="561"/>
      <c r="E227" s="537"/>
      <c r="F227" s="537"/>
      <c r="G227" s="639"/>
      <c r="H227" s="330"/>
      <c r="I227" s="340"/>
      <c r="J227" s="341"/>
      <c r="K227" s="341"/>
      <c r="L227" s="341"/>
      <c r="M227" s="341"/>
      <c r="N227" s="341"/>
      <c r="O227" s="341"/>
      <c r="P227" s="341"/>
      <c r="Q227" s="341"/>
      <c r="R227" s="341"/>
      <c r="S227" s="341"/>
      <c r="T227" s="330"/>
      <c r="U227" s="342"/>
      <c r="V227" s="343"/>
      <c r="W227" s="343"/>
      <c r="X227" s="343"/>
      <c r="Y227" s="343"/>
      <c r="Z227" s="343"/>
      <c r="AA227" s="343"/>
      <c r="AB227" s="343"/>
      <c r="AC227" s="342"/>
      <c r="AD227" s="343"/>
      <c r="AE227" s="343"/>
      <c r="AF227" s="343"/>
      <c r="AG227" s="343"/>
      <c r="AH227" s="343"/>
      <c r="AI227" s="343"/>
      <c r="AJ227" s="343"/>
      <c r="AK227" s="343"/>
      <c r="AL227" s="343"/>
      <c r="AM227" s="343"/>
      <c r="AN227" s="343"/>
      <c r="AO227" s="343"/>
      <c r="AP227" s="343"/>
      <c r="AQ227" s="343"/>
      <c r="AR227" s="343"/>
      <c r="AS227" s="343"/>
      <c r="AT227" s="343"/>
      <c r="AU227" s="343"/>
      <c r="AV227" s="343"/>
      <c r="AW227" s="343"/>
      <c r="AX227" s="344"/>
      <c r="AY227" s="344"/>
      <c r="AZ227" s="344"/>
      <c r="BA227" s="344"/>
      <c r="BB227" s="345"/>
      <c r="BC227" s="345"/>
      <c r="BD227" s="345"/>
      <c r="BE227" s="345"/>
      <c r="BF227" s="345"/>
    </row>
    <row r="228" ht="14.25" customHeight="1">
      <c r="A228" s="522"/>
      <c r="B228" s="537"/>
      <c r="C228" s="537"/>
      <c r="D228" s="561"/>
      <c r="E228" s="537"/>
      <c r="F228" s="537"/>
      <c r="G228" s="639"/>
      <c r="H228" s="330"/>
      <c r="I228" s="340"/>
      <c r="J228" s="341"/>
      <c r="K228" s="341"/>
      <c r="L228" s="341"/>
      <c r="M228" s="341"/>
      <c r="N228" s="341"/>
      <c r="O228" s="341"/>
      <c r="P228" s="341"/>
      <c r="Q228" s="341"/>
      <c r="R228" s="341"/>
      <c r="S228" s="341"/>
      <c r="T228" s="330"/>
      <c r="U228" s="342"/>
      <c r="V228" s="343"/>
      <c r="W228" s="343"/>
      <c r="X228" s="343"/>
      <c r="Y228" s="343"/>
      <c r="Z228" s="343"/>
      <c r="AA228" s="343"/>
      <c r="AB228" s="343"/>
      <c r="AC228" s="342"/>
      <c r="AD228" s="343"/>
      <c r="AE228" s="343"/>
      <c r="AF228" s="343"/>
      <c r="AG228" s="343"/>
      <c r="AH228" s="343"/>
      <c r="AI228" s="343"/>
      <c r="AJ228" s="343"/>
      <c r="AK228" s="343"/>
      <c r="AL228" s="343"/>
      <c r="AM228" s="343"/>
      <c r="AN228" s="343"/>
      <c r="AO228" s="343"/>
      <c r="AP228" s="343"/>
      <c r="AQ228" s="343"/>
      <c r="AR228" s="343"/>
      <c r="AS228" s="343"/>
      <c r="AT228" s="343"/>
      <c r="AU228" s="343"/>
      <c r="AV228" s="343"/>
      <c r="AW228" s="343"/>
      <c r="AX228" s="344"/>
      <c r="AY228" s="344"/>
      <c r="AZ228" s="344"/>
      <c r="BA228" s="344"/>
      <c r="BB228" s="345"/>
      <c r="BC228" s="345"/>
      <c r="BD228" s="345"/>
      <c r="BE228" s="345"/>
      <c r="BF228" s="345"/>
    </row>
    <row r="229" ht="14.25" customHeight="1">
      <c r="A229" s="522"/>
      <c r="B229" s="537"/>
      <c r="C229" s="537"/>
      <c r="D229" s="561"/>
      <c r="E229" s="537"/>
      <c r="F229" s="537"/>
      <c r="G229" s="639"/>
      <c r="H229" s="330"/>
      <c r="I229" s="340"/>
      <c r="J229" s="341"/>
      <c r="K229" s="341"/>
      <c r="L229" s="341"/>
      <c r="M229" s="341"/>
      <c r="N229" s="341"/>
      <c r="O229" s="341"/>
      <c r="P229" s="341"/>
      <c r="Q229" s="341"/>
      <c r="R229" s="341"/>
      <c r="S229" s="341"/>
      <c r="T229" s="330"/>
      <c r="U229" s="342"/>
      <c r="V229" s="343"/>
      <c r="W229" s="343"/>
      <c r="X229" s="343"/>
      <c r="Y229" s="343"/>
      <c r="Z229" s="343"/>
      <c r="AA229" s="343"/>
      <c r="AB229" s="343"/>
      <c r="AC229" s="342"/>
      <c r="AD229" s="343"/>
      <c r="AE229" s="343"/>
      <c r="AF229" s="343"/>
      <c r="AG229" s="343"/>
      <c r="AH229" s="343"/>
      <c r="AI229" s="343"/>
      <c r="AJ229" s="343"/>
      <c r="AK229" s="343"/>
      <c r="AL229" s="343"/>
      <c r="AM229" s="343"/>
      <c r="AN229" s="343"/>
      <c r="AO229" s="343"/>
      <c r="AP229" s="343"/>
      <c r="AQ229" s="343"/>
      <c r="AR229" s="343"/>
      <c r="AS229" s="343"/>
      <c r="AT229" s="343"/>
      <c r="AU229" s="343"/>
      <c r="AV229" s="343"/>
      <c r="AW229" s="343"/>
      <c r="AX229" s="344"/>
      <c r="AY229" s="344"/>
      <c r="AZ229" s="344"/>
      <c r="BA229" s="344"/>
      <c r="BB229" s="345"/>
      <c r="BC229" s="345"/>
      <c r="BD229" s="345"/>
      <c r="BE229" s="345"/>
      <c r="BF229" s="345"/>
    </row>
    <row r="230" ht="14.25" customHeight="1">
      <c r="A230" s="522"/>
      <c r="B230" s="537"/>
      <c r="C230" s="537"/>
      <c r="D230" s="561"/>
      <c r="E230" s="537"/>
      <c r="F230" s="537"/>
      <c r="G230" s="639"/>
      <c r="H230" s="330"/>
      <c r="I230" s="340"/>
      <c r="J230" s="341"/>
      <c r="K230" s="341"/>
      <c r="L230" s="341"/>
      <c r="M230" s="341"/>
      <c r="N230" s="341"/>
      <c r="O230" s="341"/>
      <c r="P230" s="341"/>
      <c r="Q230" s="341"/>
      <c r="R230" s="341"/>
      <c r="S230" s="341"/>
      <c r="T230" s="330"/>
      <c r="U230" s="342"/>
      <c r="V230" s="343"/>
      <c r="W230" s="343"/>
      <c r="X230" s="343"/>
      <c r="Y230" s="343"/>
      <c r="Z230" s="343"/>
      <c r="AA230" s="343"/>
      <c r="AB230" s="343"/>
      <c r="AC230" s="342"/>
      <c r="AD230" s="343"/>
      <c r="AE230" s="343"/>
      <c r="AF230" s="343"/>
      <c r="AG230" s="343"/>
      <c r="AH230" s="343"/>
      <c r="AI230" s="343"/>
      <c r="AJ230" s="343"/>
      <c r="AK230" s="343"/>
      <c r="AL230" s="343"/>
      <c r="AM230" s="343"/>
      <c r="AN230" s="343"/>
      <c r="AO230" s="343"/>
      <c r="AP230" s="343"/>
      <c r="AQ230" s="343"/>
      <c r="AR230" s="343"/>
      <c r="AS230" s="343"/>
      <c r="AT230" s="343"/>
      <c r="AU230" s="343"/>
      <c r="AV230" s="343"/>
      <c r="AW230" s="343"/>
      <c r="AX230" s="344"/>
      <c r="AY230" s="344"/>
      <c r="AZ230" s="344"/>
      <c r="BA230" s="344"/>
      <c r="BB230" s="345"/>
      <c r="BC230" s="345"/>
      <c r="BD230" s="345"/>
      <c r="BE230" s="345"/>
      <c r="BF230" s="345"/>
    </row>
    <row r="231" ht="14.25" customHeight="1">
      <c r="A231" s="522"/>
      <c r="B231" s="537"/>
      <c r="C231" s="537"/>
      <c r="D231" s="561"/>
      <c r="E231" s="537"/>
      <c r="F231" s="537"/>
      <c r="G231" s="639"/>
      <c r="H231" s="330"/>
      <c r="I231" s="340"/>
      <c r="J231" s="341"/>
      <c r="K231" s="341"/>
      <c r="L231" s="341"/>
      <c r="M231" s="341"/>
      <c r="N231" s="341"/>
      <c r="O231" s="341"/>
      <c r="P231" s="341"/>
      <c r="Q231" s="341"/>
      <c r="R231" s="341"/>
      <c r="S231" s="341"/>
      <c r="T231" s="330"/>
      <c r="U231" s="342"/>
      <c r="V231" s="343"/>
      <c r="W231" s="343"/>
      <c r="X231" s="343"/>
      <c r="Y231" s="343"/>
      <c r="Z231" s="343"/>
      <c r="AA231" s="343"/>
      <c r="AB231" s="343"/>
      <c r="AC231" s="342"/>
      <c r="AD231" s="343"/>
      <c r="AE231" s="343"/>
      <c r="AF231" s="343"/>
      <c r="AG231" s="343"/>
      <c r="AH231" s="343"/>
      <c r="AI231" s="343"/>
      <c r="AJ231" s="343"/>
      <c r="AK231" s="343"/>
      <c r="AL231" s="343"/>
      <c r="AM231" s="343"/>
      <c r="AN231" s="343"/>
      <c r="AO231" s="343"/>
      <c r="AP231" s="343"/>
      <c r="AQ231" s="343"/>
      <c r="AR231" s="343"/>
      <c r="AS231" s="343"/>
      <c r="AT231" s="343"/>
      <c r="AU231" s="343"/>
      <c r="AV231" s="343"/>
      <c r="AW231" s="343"/>
      <c r="AX231" s="344"/>
      <c r="AY231" s="344"/>
      <c r="AZ231" s="344"/>
      <c r="BA231" s="344"/>
      <c r="BB231" s="345"/>
      <c r="BC231" s="345"/>
      <c r="BD231" s="345"/>
      <c r="BE231" s="345"/>
      <c r="BF231" s="345"/>
    </row>
    <row r="232" ht="14.25" customHeight="1">
      <c r="A232" s="522"/>
      <c r="B232" s="537"/>
      <c r="C232" s="537"/>
      <c r="D232" s="561"/>
      <c r="E232" s="537"/>
      <c r="F232" s="537"/>
      <c r="G232" s="639"/>
      <c r="H232" s="330"/>
      <c r="I232" s="340"/>
      <c r="J232" s="341"/>
      <c r="K232" s="341"/>
      <c r="L232" s="341"/>
      <c r="M232" s="341"/>
      <c r="N232" s="341"/>
      <c r="O232" s="341"/>
      <c r="P232" s="341"/>
      <c r="Q232" s="341"/>
      <c r="R232" s="341"/>
      <c r="S232" s="341"/>
      <c r="T232" s="330"/>
      <c r="U232" s="342"/>
      <c r="V232" s="343"/>
      <c r="W232" s="343"/>
      <c r="X232" s="343"/>
      <c r="Y232" s="343"/>
      <c r="Z232" s="343"/>
      <c r="AA232" s="343"/>
      <c r="AB232" s="343"/>
      <c r="AC232" s="342"/>
      <c r="AD232" s="343"/>
      <c r="AE232" s="343"/>
      <c r="AF232" s="343"/>
      <c r="AG232" s="343"/>
      <c r="AH232" s="343"/>
      <c r="AI232" s="343"/>
      <c r="AJ232" s="343"/>
      <c r="AK232" s="343"/>
      <c r="AL232" s="343"/>
      <c r="AM232" s="343"/>
      <c r="AN232" s="343"/>
      <c r="AO232" s="343"/>
      <c r="AP232" s="343"/>
      <c r="AQ232" s="343"/>
      <c r="AR232" s="343"/>
      <c r="AS232" s="343"/>
      <c r="AT232" s="343"/>
      <c r="AU232" s="343"/>
      <c r="AV232" s="343"/>
      <c r="AW232" s="343"/>
      <c r="AX232" s="344"/>
      <c r="AY232" s="344"/>
      <c r="AZ232" s="344"/>
      <c r="BA232" s="344"/>
      <c r="BB232" s="345"/>
      <c r="BC232" s="345"/>
      <c r="BD232" s="345"/>
      <c r="BE232" s="345"/>
      <c r="BF232" s="345"/>
    </row>
    <row r="233" ht="14.25" customHeight="1">
      <c r="A233" s="522"/>
      <c r="B233" s="537"/>
      <c r="C233" s="537"/>
      <c r="D233" s="561"/>
      <c r="E233" s="537"/>
      <c r="F233" s="537"/>
      <c r="G233" s="639"/>
      <c r="H233" s="330"/>
      <c r="I233" s="340"/>
      <c r="J233" s="341"/>
      <c r="K233" s="341"/>
      <c r="L233" s="341"/>
      <c r="M233" s="341"/>
      <c r="N233" s="341"/>
      <c r="O233" s="341"/>
      <c r="P233" s="341"/>
      <c r="Q233" s="341"/>
      <c r="R233" s="341"/>
      <c r="S233" s="341"/>
      <c r="T233" s="330"/>
      <c r="U233" s="342"/>
      <c r="V233" s="343"/>
      <c r="W233" s="343"/>
      <c r="X233" s="343"/>
      <c r="Y233" s="343"/>
      <c r="Z233" s="343"/>
      <c r="AA233" s="343"/>
      <c r="AB233" s="343"/>
      <c r="AC233" s="342"/>
      <c r="AD233" s="343"/>
      <c r="AE233" s="343"/>
      <c r="AF233" s="343"/>
      <c r="AG233" s="343"/>
      <c r="AH233" s="343"/>
      <c r="AI233" s="343"/>
      <c r="AJ233" s="343"/>
      <c r="AK233" s="343"/>
      <c r="AL233" s="343"/>
      <c r="AM233" s="343"/>
      <c r="AN233" s="343"/>
      <c r="AO233" s="343"/>
      <c r="AP233" s="343"/>
      <c r="AQ233" s="343"/>
      <c r="AR233" s="343"/>
      <c r="AS233" s="343"/>
      <c r="AT233" s="343"/>
      <c r="AU233" s="343"/>
      <c r="AV233" s="343"/>
      <c r="AW233" s="343"/>
      <c r="AX233" s="344"/>
      <c r="AY233" s="344"/>
      <c r="AZ233" s="344"/>
      <c r="BA233" s="344"/>
      <c r="BB233" s="345"/>
      <c r="BC233" s="345"/>
      <c r="BD233" s="345"/>
      <c r="BE233" s="345"/>
      <c r="BF233" s="345"/>
    </row>
    <row r="234" ht="14.25" customHeight="1">
      <c r="A234" s="522"/>
      <c r="B234" s="537"/>
      <c r="C234" s="537"/>
      <c r="D234" s="561"/>
      <c r="E234" s="537"/>
      <c r="F234" s="537"/>
      <c r="G234" s="639"/>
      <c r="H234" s="330"/>
      <c r="I234" s="340"/>
      <c r="J234" s="341"/>
      <c r="K234" s="341"/>
      <c r="L234" s="341"/>
      <c r="M234" s="341"/>
      <c r="N234" s="341"/>
      <c r="O234" s="341"/>
      <c r="P234" s="341"/>
      <c r="Q234" s="341"/>
      <c r="R234" s="341"/>
      <c r="S234" s="341"/>
      <c r="T234" s="330"/>
      <c r="U234" s="342"/>
      <c r="V234" s="343"/>
      <c r="W234" s="343"/>
      <c r="X234" s="343"/>
      <c r="Y234" s="343"/>
      <c r="Z234" s="343"/>
      <c r="AA234" s="343"/>
      <c r="AB234" s="343"/>
      <c r="AC234" s="342"/>
      <c r="AD234" s="343"/>
      <c r="AE234" s="343"/>
      <c r="AF234" s="343"/>
      <c r="AG234" s="343"/>
      <c r="AH234" s="343"/>
      <c r="AI234" s="343"/>
      <c r="AJ234" s="343"/>
      <c r="AK234" s="343"/>
      <c r="AL234" s="343"/>
      <c r="AM234" s="343"/>
      <c r="AN234" s="343"/>
      <c r="AO234" s="343"/>
      <c r="AP234" s="343"/>
      <c r="AQ234" s="343"/>
      <c r="AR234" s="343"/>
      <c r="AS234" s="343"/>
      <c r="AT234" s="343"/>
      <c r="AU234" s="343"/>
      <c r="AV234" s="343"/>
      <c r="AW234" s="343"/>
      <c r="AX234" s="344"/>
      <c r="AY234" s="344"/>
      <c r="AZ234" s="344"/>
      <c r="BA234" s="344"/>
      <c r="BB234" s="345"/>
      <c r="BC234" s="345"/>
      <c r="BD234" s="345"/>
      <c r="BE234" s="345"/>
      <c r="BF234" s="345"/>
    </row>
    <row r="235" ht="14.25" customHeight="1">
      <c r="A235" s="522"/>
      <c r="B235" s="537"/>
      <c r="C235" s="537"/>
      <c r="D235" s="561"/>
      <c r="E235" s="537"/>
      <c r="F235" s="537"/>
      <c r="G235" s="639"/>
      <c r="H235" s="330"/>
      <c r="I235" s="340"/>
      <c r="J235" s="341"/>
      <c r="K235" s="341"/>
      <c r="L235" s="341"/>
      <c r="M235" s="341"/>
      <c r="N235" s="341"/>
      <c r="O235" s="341"/>
      <c r="P235" s="341"/>
      <c r="Q235" s="341"/>
      <c r="R235" s="341"/>
      <c r="S235" s="341"/>
      <c r="T235" s="330"/>
      <c r="U235" s="342"/>
      <c r="V235" s="343"/>
      <c r="W235" s="343"/>
      <c r="X235" s="343"/>
      <c r="Y235" s="343"/>
      <c r="Z235" s="343"/>
      <c r="AA235" s="343"/>
      <c r="AB235" s="343"/>
      <c r="AC235" s="342"/>
      <c r="AD235" s="343"/>
      <c r="AE235" s="343"/>
      <c r="AF235" s="343"/>
      <c r="AG235" s="343"/>
      <c r="AH235" s="343"/>
      <c r="AI235" s="343"/>
      <c r="AJ235" s="343"/>
      <c r="AK235" s="343"/>
      <c r="AL235" s="343"/>
      <c r="AM235" s="343"/>
      <c r="AN235" s="343"/>
      <c r="AO235" s="343"/>
      <c r="AP235" s="343"/>
      <c r="AQ235" s="343"/>
      <c r="AR235" s="343"/>
      <c r="AS235" s="343"/>
      <c r="AT235" s="343"/>
      <c r="AU235" s="343"/>
      <c r="AV235" s="343"/>
      <c r="AW235" s="343"/>
      <c r="AX235" s="344"/>
      <c r="AY235" s="344"/>
      <c r="AZ235" s="344"/>
      <c r="BA235" s="344"/>
      <c r="BB235" s="345"/>
      <c r="BC235" s="345"/>
      <c r="BD235" s="345"/>
      <c r="BE235" s="345"/>
      <c r="BF235" s="345"/>
    </row>
    <row r="236" ht="14.25" customHeight="1">
      <c r="A236" s="522"/>
      <c r="B236" s="537"/>
      <c r="C236" s="537"/>
      <c r="D236" s="561"/>
      <c r="E236" s="537"/>
      <c r="F236" s="537"/>
      <c r="G236" s="639"/>
      <c r="H236" s="330"/>
      <c r="I236" s="340"/>
      <c r="J236" s="341"/>
      <c r="K236" s="341"/>
      <c r="L236" s="341"/>
      <c r="M236" s="341"/>
      <c r="N236" s="341"/>
      <c r="O236" s="341"/>
      <c r="P236" s="341"/>
      <c r="Q236" s="341"/>
      <c r="R236" s="341"/>
      <c r="S236" s="341"/>
      <c r="T236" s="330"/>
      <c r="U236" s="342"/>
      <c r="V236" s="343"/>
      <c r="W236" s="343"/>
      <c r="X236" s="343"/>
      <c r="Y236" s="343"/>
      <c r="Z236" s="343"/>
      <c r="AA236" s="343"/>
      <c r="AB236" s="343"/>
      <c r="AC236" s="342"/>
      <c r="AD236" s="343"/>
      <c r="AE236" s="343"/>
      <c r="AF236" s="343"/>
      <c r="AG236" s="343"/>
      <c r="AH236" s="343"/>
      <c r="AI236" s="343"/>
      <c r="AJ236" s="343"/>
      <c r="AK236" s="343"/>
      <c r="AL236" s="343"/>
      <c r="AM236" s="343"/>
      <c r="AN236" s="343"/>
      <c r="AO236" s="343"/>
      <c r="AP236" s="343"/>
      <c r="AQ236" s="343"/>
      <c r="AR236" s="343"/>
      <c r="AS236" s="343"/>
      <c r="AT236" s="343"/>
      <c r="AU236" s="343"/>
      <c r="AV236" s="343"/>
      <c r="AW236" s="343"/>
      <c r="AX236" s="344"/>
      <c r="AY236" s="344"/>
      <c r="AZ236" s="344"/>
      <c r="BA236" s="344"/>
      <c r="BB236" s="345"/>
      <c r="BC236" s="345"/>
      <c r="BD236" s="345"/>
      <c r="BE236" s="345"/>
      <c r="BF236" s="345"/>
    </row>
    <row r="237" ht="14.25" customHeight="1">
      <c r="A237" s="522"/>
      <c r="B237" s="537"/>
      <c r="C237" s="537"/>
      <c r="D237" s="561"/>
      <c r="E237" s="537"/>
      <c r="F237" s="537"/>
      <c r="G237" s="639"/>
      <c r="H237" s="330"/>
      <c r="I237" s="340"/>
      <c r="J237" s="341"/>
      <c r="K237" s="341"/>
      <c r="L237" s="341"/>
      <c r="M237" s="341"/>
      <c r="N237" s="341"/>
      <c r="O237" s="341"/>
      <c r="P237" s="341"/>
      <c r="Q237" s="341"/>
      <c r="R237" s="341"/>
      <c r="S237" s="341"/>
      <c r="T237" s="330"/>
      <c r="U237" s="342"/>
      <c r="V237" s="343"/>
      <c r="W237" s="343"/>
      <c r="X237" s="343"/>
      <c r="Y237" s="343"/>
      <c r="Z237" s="343"/>
      <c r="AA237" s="343"/>
      <c r="AB237" s="343"/>
      <c r="AC237" s="342"/>
      <c r="AD237" s="343"/>
      <c r="AE237" s="343"/>
      <c r="AF237" s="343"/>
      <c r="AG237" s="343"/>
      <c r="AH237" s="343"/>
      <c r="AI237" s="343"/>
      <c r="AJ237" s="343"/>
      <c r="AK237" s="343"/>
      <c r="AL237" s="343"/>
      <c r="AM237" s="343"/>
      <c r="AN237" s="343"/>
      <c r="AO237" s="343"/>
      <c r="AP237" s="343"/>
      <c r="AQ237" s="343"/>
      <c r="AR237" s="343"/>
      <c r="AS237" s="343"/>
      <c r="AT237" s="343"/>
      <c r="AU237" s="343"/>
      <c r="AV237" s="343"/>
      <c r="AW237" s="343"/>
      <c r="AX237" s="344"/>
      <c r="AY237" s="344"/>
      <c r="AZ237" s="344"/>
      <c r="BA237" s="344"/>
      <c r="BB237" s="345"/>
      <c r="BC237" s="345"/>
      <c r="BD237" s="345"/>
      <c r="BE237" s="345"/>
      <c r="BF237" s="345"/>
    </row>
    <row r="238" ht="14.25" customHeight="1">
      <c r="A238" s="522"/>
      <c r="B238" s="537"/>
      <c r="C238" s="537"/>
      <c r="D238" s="561"/>
      <c r="E238" s="537"/>
      <c r="F238" s="537"/>
      <c r="G238" s="639"/>
      <c r="H238" s="330"/>
      <c r="I238" s="340"/>
      <c r="J238" s="341"/>
      <c r="K238" s="341"/>
      <c r="L238" s="341"/>
      <c r="M238" s="341"/>
      <c r="N238" s="341"/>
      <c r="O238" s="341"/>
      <c r="P238" s="341"/>
      <c r="Q238" s="341"/>
      <c r="R238" s="341"/>
      <c r="S238" s="341"/>
      <c r="T238" s="330"/>
      <c r="U238" s="342"/>
      <c r="V238" s="343"/>
      <c r="W238" s="343"/>
      <c r="X238" s="343"/>
      <c r="Y238" s="343"/>
      <c r="Z238" s="343"/>
      <c r="AA238" s="343"/>
      <c r="AB238" s="343"/>
      <c r="AC238" s="342"/>
      <c r="AD238" s="343"/>
      <c r="AE238" s="343"/>
      <c r="AF238" s="343"/>
      <c r="AG238" s="343"/>
      <c r="AH238" s="343"/>
      <c r="AI238" s="343"/>
      <c r="AJ238" s="343"/>
      <c r="AK238" s="343"/>
      <c r="AL238" s="343"/>
      <c r="AM238" s="343"/>
      <c r="AN238" s="343"/>
      <c r="AO238" s="343"/>
      <c r="AP238" s="343"/>
      <c r="AQ238" s="343"/>
      <c r="AR238" s="343"/>
      <c r="AS238" s="343"/>
      <c r="AT238" s="343"/>
      <c r="AU238" s="343"/>
      <c r="AV238" s="343"/>
      <c r="AW238" s="343"/>
      <c r="AX238" s="344"/>
      <c r="AY238" s="344"/>
      <c r="AZ238" s="344"/>
      <c r="BA238" s="344"/>
      <c r="BB238" s="345"/>
      <c r="BC238" s="345"/>
      <c r="BD238" s="345"/>
      <c r="BE238" s="345"/>
      <c r="BF238" s="345"/>
    </row>
    <row r="239" ht="14.25" customHeight="1">
      <c r="A239" s="522"/>
      <c r="B239" s="537"/>
      <c r="C239" s="537"/>
      <c r="D239" s="561"/>
      <c r="E239" s="537"/>
      <c r="F239" s="537"/>
      <c r="G239" s="639"/>
      <c r="H239" s="330"/>
      <c r="I239" s="340"/>
      <c r="J239" s="341"/>
      <c r="K239" s="341"/>
      <c r="L239" s="341"/>
      <c r="M239" s="341"/>
      <c r="N239" s="341"/>
      <c r="O239" s="341"/>
      <c r="P239" s="341"/>
      <c r="Q239" s="341"/>
      <c r="R239" s="341"/>
      <c r="S239" s="341"/>
      <c r="T239" s="330"/>
      <c r="U239" s="342"/>
      <c r="V239" s="343"/>
      <c r="W239" s="343"/>
      <c r="X239" s="343"/>
      <c r="Y239" s="343"/>
      <c r="Z239" s="343"/>
      <c r="AA239" s="343"/>
      <c r="AB239" s="343"/>
      <c r="AC239" s="342"/>
      <c r="AD239" s="343"/>
      <c r="AE239" s="343"/>
      <c r="AF239" s="343"/>
      <c r="AG239" s="343"/>
      <c r="AH239" s="343"/>
      <c r="AI239" s="343"/>
      <c r="AJ239" s="343"/>
      <c r="AK239" s="343"/>
      <c r="AL239" s="343"/>
      <c r="AM239" s="343"/>
      <c r="AN239" s="343"/>
      <c r="AO239" s="343"/>
      <c r="AP239" s="343"/>
      <c r="AQ239" s="343"/>
      <c r="AR239" s="343"/>
      <c r="AS239" s="343"/>
      <c r="AT239" s="343"/>
      <c r="AU239" s="343"/>
      <c r="AV239" s="343"/>
      <c r="AW239" s="343"/>
      <c r="AX239" s="344"/>
      <c r="AY239" s="344"/>
      <c r="AZ239" s="344"/>
      <c r="BA239" s="344"/>
      <c r="BB239" s="345"/>
      <c r="BC239" s="345"/>
      <c r="BD239" s="345"/>
      <c r="BE239" s="345"/>
      <c r="BF239" s="345"/>
    </row>
    <row r="240" ht="14.25" customHeight="1">
      <c r="A240" s="522"/>
      <c r="B240" s="537"/>
      <c r="C240" s="537"/>
      <c r="D240" s="561"/>
      <c r="E240" s="537"/>
      <c r="F240" s="537"/>
      <c r="G240" s="639"/>
      <c r="H240" s="330"/>
      <c r="I240" s="340"/>
      <c r="J240" s="341"/>
      <c r="K240" s="341"/>
      <c r="L240" s="341"/>
      <c r="M240" s="341"/>
      <c r="N240" s="341"/>
      <c r="O240" s="341"/>
      <c r="P240" s="341"/>
      <c r="Q240" s="341"/>
      <c r="R240" s="341"/>
      <c r="S240" s="341"/>
      <c r="T240" s="330"/>
      <c r="U240" s="342"/>
      <c r="V240" s="343"/>
      <c r="W240" s="343"/>
      <c r="X240" s="343"/>
      <c r="Y240" s="343"/>
      <c r="Z240" s="343"/>
      <c r="AA240" s="343"/>
      <c r="AB240" s="343"/>
      <c r="AC240" s="342"/>
      <c r="AD240" s="343"/>
      <c r="AE240" s="343"/>
      <c r="AF240" s="343"/>
      <c r="AG240" s="343"/>
      <c r="AH240" s="343"/>
      <c r="AI240" s="343"/>
      <c r="AJ240" s="343"/>
      <c r="AK240" s="343"/>
      <c r="AL240" s="343"/>
      <c r="AM240" s="343"/>
      <c r="AN240" s="343"/>
      <c r="AO240" s="343"/>
      <c r="AP240" s="343"/>
      <c r="AQ240" s="343"/>
      <c r="AR240" s="343"/>
      <c r="AS240" s="343"/>
      <c r="AT240" s="343"/>
      <c r="AU240" s="343"/>
      <c r="AV240" s="343"/>
      <c r="AW240" s="343"/>
      <c r="AX240" s="344"/>
      <c r="AY240" s="344"/>
      <c r="AZ240" s="344"/>
      <c r="BA240" s="344"/>
      <c r="BB240" s="345"/>
      <c r="BC240" s="345"/>
      <c r="BD240" s="345"/>
      <c r="BE240" s="345"/>
      <c r="BF240" s="345"/>
    </row>
    <row r="241" ht="14.25" customHeight="1">
      <c r="A241" s="522"/>
      <c r="B241" s="537"/>
      <c r="C241" s="537"/>
      <c r="D241" s="561"/>
      <c r="E241" s="537"/>
      <c r="F241" s="537"/>
      <c r="G241" s="639"/>
      <c r="H241" s="330"/>
      <c r="I241" s="340"/>
      <c r="J241" s="341"/>
      <c r="K241" s="341"/>
      <c r="L241" s="341"/>
      <c r="M241" s="341"/>
      <c r="N241" s="341"/>
      <c r="O241" s="341"/>
      <c r="P241" s="341"/>
      <c r="Q241" s="341"/>
      <c r="R241" s="341"/>
      <c r="S241" s="341"/>
      <c r="T241" s="330"/>
      <c r="U241" s="342"/>
      <c r="V241" s="343"/>
      <c r="W241" s="343"/>
      <c r="X241" s="343"/>
      <c r="Y241" s="343"/>
      <c r="Z241" s="343"/>
      <c r="AA241" s="343"/>
      <c r="AB241" s="343"/>
      <c r="AC241" s="342"/>
      <c r="AD241" s="343"/>
      <c r="AE241" s="343"/>
      <c r="AF241" s="343"/>
      <c r="AG241" s="343"/>
      <c r="AH241" s="343"/>
      <c r="AI241" s="343"/>
      <c r="AJ241" s="343"/>
      <c r="AK241" s="343"/>
      <c r="AL241" s="343"/>
      <c r="AM241" s="343"/>
      <c r="AN241" s="343"/>
      <c r="AO241" s="343"/>
      <c r="AP241" s="343"/>
      <c r="AQ241" s="343"/>
      <c r="AR241" s="343"/>
      <c r="AS241" s="343"/>
      <c r="AT241" s="343"/>
      <c r="AU241" s="343"/>
      <c r="AV241" s="343"/>
      <c r="AW241" s="343"/>
      <c r="AX241" s="344"/>
      <c r="AY241" s="344"/>
      <c r="AZ241" s="344"/>
      <c r="BA241" s="344"/>
      <c r="BB241" s="345"/>
      <c r="BC241" s="345"/>
      <c r="BD241" s="345"/>
      <c r="BE241" s="345"/>
      <c r="BF241" s="345"/>
    </row>
    <row r="242" ht="14.25" customHeight="1">
      <c r="A242" s="522"/>
      <c r="B242" s="537"/>
      <c r="C242" s="537"/>
      <c r="D242" s="561"/>
      <c r="E242" s="537"/>
      <c r="F242" s="537"/>
      <c r="G242" s="639"/>
      <c r="H242" s="330"/>
      <c r="I242" s="340"/>
      <c r="J242" s="341"/>
      <c r="K242" s="341"/>
      <c r="L242" s="341"/>
      <c r="M242" s="341"/>
      <c r="N242" s="341"/>
      <c r="O242" s="341"/>
      <c r="P242" s="341"/>
      <c r="Q242" s="341"/>
      <c r="R242" s="341"/>
      <c r="S242" s="341"/>
      <c r="T242" s="330"/>
      <c r="U242" s="342"/>
      <c r="V242" s="343"/>
      <c r="W242" s="343"/>
      <c r="X242" s="343"/>
      <c r="Y242" s="343"/>
      <c r="Z242" s="343"/>
      <c r="AA242" s="343"/>
      <c r="AB242" s="343"/>
      <c r="AC242" s="342"/>
      <c r="AD242" s="343"/>
      <c r="AE242" s="343"/>
      <c r="AF242" s="343"/>
      <c r="AG242" s="343"/>
      <c r="AH242" s="343"/>
      <c r="AI242" s="343"/>
      <c r="AJ242" s="343"/>
      <c r="AK242" s="343"/>
      <c r="AL242" s="343"/>
      <c r="AM242" s="343"/>
      <c r="AN242" s="343"/>
      <c r="AO242" s="343"/>
      <c r="AP242" s="343"/>
      <c r="AQ242" s="343"/>
      <c r="AR242" s="343"/>
      <c r="AS242" s="343"/>
      <c r="AT242" s="343"/>
      <c r="AU242" s="343"/>
      <c r="AV242" s="343"/>
      <c r="AW242" s="343"/>
      <c r="AX242" s="344"/>
      <c r="AY242" s="344"/>
      <c r="AZ242" s="344"/>
      <c r="BA242" s="344"/>
      <c r="BB242" s="345"/>
      <c r="BC242" s="345"/>
      <c r="BD242" s="345"/>
      <c r="BE242" s="345"/>
      <c r="BF242" s="345"/>
    </row>
    <row r="243" ht="14.25" customHeight="1">
      <c r="A243" s="522"/>
      <c r="B243" s="537"/>
      <c r="C243" s="537"/>
      <c r="D243" s="561"/>
      <c r="E243" s="537"/>
      <c r="F243" s="537"/>
      <c r="G243" s="639"/>
      <c r="H243" s="330"/>
      <c r="I243" s="340"/>
      <c r="J243" s="341"/>
      <c r="K243" s="341"/>
      <c r="L243" s="341"/>
      <c r="M243" s="341"/>
      <c r="N243" s="341"/>
      <c r="O243" s="341"/>
      <c r="P243" s="341"/>
      <c r="Q243" s="341"/>
      <c r="R243" s="341"/>
      <c r="S243" s="341"/>
      <c r="T243" s="330"/>
      <c r="U243" s="342"/>
      <c r="V243" s="343"/>
      <c r="W243" s="343"/>
      <c r="X243" s="343"/>
      <c r="Y243" s="343"/>
      <c r="Z243" s="343"/>
      <c r="AA243" s="343"/>
      <c r="AB243" s="343"/>
      <c r="AC243" s="342"/>
      <c r="AD243" s="343"/>
      <c r="AE243" s="343"/>
      <c r="AF243" s="343"/>
      <c r="AG243" s="343"/>
      <c r="AH243" s="343"/>
      <c r="AI243" s="343"/>
      <c r="AJ243" s="343"/>
      <c r="AK243" s="343"/>
      <c r="AL243" s="343"/>
      <c r="AM243" s="343"/>
      <c r="AN243" s="343"/>
      <c r="AO243" s="343"/>
      <c r="AP243" s="343"/>
      <c r="AQ243" s="343"/>
      <c r="AR243" s="343"/>
      <c r="AS243" s="343"/>
      <c r="AT243" s="343"/>
      <c r="AU243" s="343"/>
      <c r="AV243" s="343"/>
      <c r="AW243" s="343"/>
      <c r="AX243" s="344"/>
      <c r="AY243" s="344"/>
      <c r="AZ243" s="344"/>
      <c r="BA243" s="344"/>
      <c r="BB243" s="345"/>
      <c r="BC243" s="345"/>
      <c r="BD243" s="345"/>
      <c r="BE243" s="345"/>
      <c r="BF243" s="345"/>
    </row>
    <row r="244" ht="14.25" customHeight="1">
      <c r="A244" s="522"/>
      <c r="B244" s="537"/>
      <c r="C244" s="537"/>
      <c r="D244" s="561"/>
      <c r="E244" s="537"/>
      <c r="F244" s="537"/>
      <c r="G244" s="639"/>
      <c r="H244" s="330"/>
      <c r="I244" s="340"/>
      <c r="J244" s="341"/>
      <c r="K244" s="341"/>
      <c r="L244" s="341"/>
      <c r="M244" s="341"/>
      <c r="N244" s="341"/>
      <c r="O244" s="341"/>
      <c r="P244" s="341"/>
      <c r="Q244" s="341"/>
      <c r="R244" s="341"/>
      <c r="S244" s="341"/>
      <c r="T244" s="330"/>
      <c r="U244" s="342"/>
      <c r="V244" s="343"/>
      <c r="W244" s="343"/>
      <c r="X244" s="343"/>
      <c r="Y244" s="343"/>
      <c r="Z244" s="343"/>
      <c r="AA244" s="343"/>
      <c r="AB244" s="343"/>
      <c r="AC244" s="342"/>
      <c r="AD244" s="343"/>
      <c r="AE244" s="343"/>
      <c r="AF244" s="343"/>
      <c r="AG244" s="343"/>
      <c r="AH244" s="343"/>
      <c r="AI244" s="343"/>
      <c r="AJ244" s="343"/>
      <c r="AK244" s="343"/>
      <c r="AL244" s="343"/>
      <c r="AM244" s="343"/>
      <c r="AN244" s="343"/>
      <c r="AO244" s="343"/>
      <c r="AP244" s="343"/>
      <c r="AQ244" s="343"/>
      <c r="AR244" s="343"/>
      <c r="AS244" s="343"/>
      <c r="AT244" s="343"/>
      <c r="AU244" s="343"/>
      <c r="AV244" s="343"/>
      <c r="AW244" s="343"/>
      <c r="AX244" s="344"/>
      <c r="AY244" s="344"/>
      <c r="AZ244" s="344"/>
      <c r="BA244" s="344"/>
      <c r="BB244" s="345"/>
      <c r="BC244" s="345"/>
      <c r="BD244" s="345"/>
      <c r="BE244" s="345"/>
      <c r="BF244" s="345"/>
    </row>
    <row r="245" ht="14.25" customHeight="1">
      <c r="A245" s="522"/>
      <c r="B245" s="537"/>
      <c r="C245" s="537"/>
      <c r="D245" s="561"/>
      <c r="E245" s="537"/>
      <c r="F245" s="537"/>
      <c r="G245" s="639"/>
      <c r="H245" s="330"/>
      <c r="I245" s="340"/>
      <c r="J245" s="341"/>
      <c r="K245" s="341"/>
      <c r="L245" s="341"/>
      <c r="M245" s="341"/>
      <c r="N245" s="341"/>
      <c r="O245" s="341"/>
      <c r="P245" s="341"/>
      <c r="Q245" s="341"/>
      <c r="R245" s="341"/>
      <c r="S245" s="341"/>
      <c r="T245" s="330"/>
      <c r="U245" s="342"/>
      <c r="V245" s="343"/>
      <c r="W245" s="343"/>
      <c r="X245" s="343"/>
      <c r="Y245" s="343"/>
      <c r="Z245" s="343"/>
      <c r="AA245" s="343"/>
      <c r="AB245" s="343"/>
      <c r="AC245" s="342"/>
      <c r="AD245" s="343"/>
      <c r="AE245" s="343"/>
      <c r="AF245" s="343"/>
      <c r="AG245" s="343"/>
      <c r="AH245" s="343"/>
      <c r="AI245" s="343"/>
      <c r="AJ245" s="343"/>
      <c r="AK245" s="343"/>
      <c r="AL245" s="343"/>
      <c r="AM245" s="343"/>
      <c r="AN245" s="343"/>
      <c r="AO245" s="343"/>
      <c r="AP245" s="343"/>
      <c r="AQ245" s="343"/>
      <c r="AR245" s="343"/>
      <c r="AS245" s="343"/>
      <c r="AT245" s="343"/>
      <c r="AU245" s="343"/>
      <c r="AV245" s="343"/>
      <c r="AW245" s="343"/>
      <c r="AX245" s="344"/>
      <c r="AY245" s="344"/>
      <c r="AZ245" s="344"/>
      <c r="BA245" s="344"/>
      <c r="BB245" s="345"/>
      <c r="BC245" s="345"/>
      <c r="BD245" s="345"/>
      <c r="BE245" s="345"/>
      <c r="BF245" s="345"/>
    </row>
    <row r="246" ht="14.25" customHeight="1">
      <c r="A246" s="522"/>
      <c r="B246" s="537"/>
      <c r="C246" s="537"/>
      <c r="D246" s="561"/>
      <c r="E246" s="537"/>
      <c r="F246" s="537"/>
      <c r="G246" s="639"/>
      <c r="H246" s="330"/>
      <c r="I246" s="340"/>
      <c r="J246" s="341"/>
      <c r="K246" s="341"/>
      <c r="L246" s="341"/>
      <c r="M246" s="341"/>
      <c r="N246" s="341"/>
      <c r="O246" s="341"/>
      <c r="P246" s="341"/>
      <c r="Q246" s="341"/>
      <c r="R246" s="341"/>
      <c r="S246" s="341"/>
      <c r="T246" s="330"/>
      <c r="U246" s="342"/>
      <c r="V246" s="343"/>
      <c r="W246" s="343"/>
      <c r="X246" s="343"/>
      <c r="Y246" s="343"/>
      <c r="Z246" s="343"/>
      <c r="AA246" s="343"/>
      <c r="AB246" s="343"/>
      <c r="AC246" s="342"/>
      <c r="AD246" s="343"/>
      <c r="AE246" s="343"/>
      <c r="AF246" s="343"/>
      <c r="AG246" s="343"/>
      <c r="AH246" s="343"/>
      <c r="AI246" s="343"/>
      <c r="AJ246" s="343"/>
      <c r="AK246" s="343"/>
      <c r="AL246" s="343"/>
      <c r="AM246" s="343"/>
      <c r="AN246" s="343"/>
      <c r="AO246" s="343"/>
      <c r="AP246" s="343"/>
      <c r="AQ246" s="343"/>
      <c r="AR246" s="343"/>
      <c r="AS246" s="343"/>
      <c r="AT246" s="343"/>
      <c r="AU246" s="343"/>
      <c r="AV246" s="343"/>
      <c r="AW246" s="343"/>
      <c r="AX246" s="344"/>
      <c r="AY246" s="344"/>
      <c r="AZ246" s="344"/>
      <c r="BA246" s="344"/>
      <c r="BB246" s="345"/>
      <c r="BC246" s="345"/>
      <c r="BD246" s="345"/>
      <c r="BE246" s="345"/>
      <c r="BF246" s="345"/>
    </row>
    <row r="247" ht="14.25" customHeight="1">
      <c r="A247" s="522"/>
      <c r="B247" s="537"/>
      <c r="C247" s="537"/>
      <c r="D247" s="561"/>
      <c r="E247" s="537"/>
      <c r="F247" s="537"/>
      <c r="G247" s="639"/>
      <c r="H247" s="330"/>
      <c r="I247" s="340"/>
      <c r="J247" s="341"/>
      <c r="K247" s="341"/>
      <c r="L247" s="341"/>
      <c r="M247" s="341"/>
      <c r="N247" s="341"/>
      <c r="O247" s="341"/>
      <c r="P247" s="341"/>
      <c r="Q247" s="341"/>
      <c r="R247" s="341"/>
      <c r="S247" s="341"/>
      <c r="T247" s="330"/>
      <c r="U247" s="342"/>
      <c r="V247" s="343"/>
      <c r="W247" s="343"/>
      <c r="X247" s="343"/>
      <c r="Y247" s="343"/>
      <c r="Z247" s="343"/>
      <c r="AA247" s="343"/>
      <c r="AB247" s="343"/>
      <c r="AC247" s="342"/>
      <c r="AD247" s="343"/>
      <c r="AE247" s="343"/>
      <c r="AF247" s="343"/>
      <c r="AG247" s="343"/>
      <c r="AH247" s="343"/>
      <c r="AI247" s="343"/>
      <c r="AJ247" s="343"/>
      <c r="AK247" s="343"/>
      <c r="AL247" s="343"/>
      <c r="AM247" s="343"/>
      <c r="AN247" s="343"/>
      <c r="AO247" s="343"/>
      <c r="AP247" s="343"/>
      <c r="AQ247" s="343"/>
      <c r="AR247" s="343"/>
      <c r="AS247" s="343"/>
      <c r="AT247" s="343"/>
      <c r="AU247" s="343"/>
      <c r="AV247" s="343"/>
      <c r="AW247" s="343"/>
      <c r="AX247" s="344"/>
      <c r="AY247" s="344"/>
      <c r="AZ247" s="344"/>
      <c r="BA247" s="344"/>
      <c r="BB247" s="345"/>
      <c r="BC247" s="345"/>
      <c r="BD247" s="345"/>
      <c r="BE247" s="345"/>
      <c r="BF247" s="345"/>
    </row>
    <row r="248" ht="14.25" customHeight="1">
      <c r="A248" s="522"/>
      <c r="B248" s="537"/>
      <c r="C248" s="537"/>
      <c r="D248" s="561"/>
      <c r="E248" s="537"/>
      <c r="F248" s="537"/>
      <c r="G248" s="639"/>
      <c r="H248" s="330"/>
      <c r="I248" s="340"/>
      <c r="J248" s="341"/>
      <c r="K248" s="341"/>
      <c r="L248" s="341"/>
      <c r="M248" s="341"/>
      <c r="N248" s="341"/>
      <c r="O248" s="341"/>
      <c r="P248" s="341"/>
      <c r="Q248" s="341"/>
      <c r="R248" s="341"/>
      <c r="S248" s="341"/>
      <c r="T248" s="330"/>
      <c r="U248" s="342"/>
      <c r="V248" s="343"/>
      <c r="W248" s="343"/>
      <c r="X248" s="343"/>
      <c r="Y248" s="343"/>
      <c r="Z248" s="343"/>
      <c r="AA248" s="343"/>
      <c r="AB248" s="343"/>
      <c r="AC248" s="342"/>
      <c r="AD248" s="343"/>
      <c r="AE248" s="343"/>
      <c r="AF248" s="343"/>
      <c r="AG248" s="343"/>
      <c r="AH248" s="343"/>
      <c r="AI248" s="343"/>
      <c r="AJ248" s="343"/>
      <c r="AK248" s="343"/>
      <c r="AL248" s="343"/>
      <c r="AM248" s="343"/>
      <c r="AN248" s="343"/>
      <c r="AO248" s="343"/>
      <c r="AP248" s="343"/>
      <c r="AQ248" s="343"/>
      <c r="AR248" s="343"/>
      <c r="AS248" s="343"/>
      <c r="AT248" s="343"/>
      <c r="AU248" s="343"/>
      <c r="AV248" s="343"/>
      <c r="AW248" s="343"/>
      <c r="AX248" s="344"/>
      <c r="AY248" s="344"/>
      <c r="AZ248" s="344"/>
      <c r="BA248" s="344"/>
      <c r="BB248" s="345"/>
      <c r="BC248" s="345"/>
      <c r="BD248" s="345"/>
      <c r="BE248" s="345"/>
      <c r="BF248" s="345"/>
    </row>
    <row r="249" ht="14.25" customHeight="1">
      <c r="A249" s="522"/>
      <c r="B249" s="537"/>
      <c r="C249" s="537"/>
      <c r="D249" s="561"/>
      <c r="E249" s="537"/>
      <c r="F249" s="537"/>
      <c r="G249" s="639"/>
      <c r="H249" s="330"/>
      <c r="I249" s="340"/>
      <c r="J249" s="341"/>
      <c r="K249" s="341"/>
      <c r="L249" s="341"/>
      <c r="M249" s="341"/>
      <c r="N249" s="341"/>
      <c r="O249" s="341"/>
      <c r="P249" s="341"/>
      <c r="Q249" s="341"/>
      <c r="R249" s="341"/>
      <c r="S249" s="341"/>
      <c r="T249" s="330"/>
      <c r="U249" s="342"/>
      <c r="V249" s="343"/>
      <c r="W249" s="343"/>
      <c r="X249" s="343"/>
      <c r="Y249" s="343"/>
      <c r="Z249" s="343"/>
      <c r="AA249" s="343"/>
      <c r="AB249" s="343"/>
      <c r="AC249" s="342"/>
      <c r="AD249" s="343"/>
      <c r="AE249" s="343"/>
      <c r="AF249" s="343"/>
      <c r="AG249" s="343"/>
      <c r="AH249" s="343"/>
      <c r="AI249" s="343"/>
      <c r="AJ249" s="343"/>
      <c r="AK249" s="343"/>
      <c r="AL249" s="343"/>
      <c r="AM249" s="343"/>
      <c r="AN249" s="343"/>
      <c r="AO249" s="343"/>
      <c r="AP249" s="343"/>
      <c r="AQ249" s="343"/>
      <c r="AR249" s="343"/>
      <c r="AS249" s="343"/>
      <c r="AT249" s="343"/>
      <c r="AU249" s="343"/>
      <c r="AV249" s="343"/>
      <c r="AW249" s="343"/>
      <c r="AX249" s="344"/>
      <c r="AY249" s="344"/>
      <c r="AZ249" s="344"/>
      <c r="BA249" s="344"/>
      <c r="BB249" s="345"/>
      <c r="BC249" s="345"/>
      <c r="BD249" s="345"/>
      <c r="BE249" s="345"/>
      <c r="BF249" s="345"/>
    </row>
    <row r="250" ht="14.25" customHeight="1">
      <c r="A250" s="522"/>
      <c r="B250" s="537"/>
      <c r="C250" s="537"/>
      <c r="D250" s="561"/>
      <c r="E250" s="537"/>
      <c r="F250" s="537"/>
      <c r="G250" s="639"/>
      <c r="H250" s="330"/>
      <c r="I250" s="340"/>
      <c r="J250" s="341"/>
      <c r="K250" s="341"/>
      <c r="L250" s="341"/>
      <c r="M250" s="341"/>
      <c r="N250" s="341"/>
      <c r="O250" s="341"/>
      <c r="P250" s="341"/>
      <c r="Q250" s="341"/>
      <c r="R250" s="341"/>
      <c r="S250" s="341"/>
      <c r="T250" s="330"/>
      <c r="U250" s="342"/>
      <c r="V250" s="343"/>
      <c r="W250" s="343"/>
      <c r="X250" s="343"/>
      <c r="Y250" s="343"/>
      <c r="Z250" s="343"/>
      <c r="AA250" s="343"/>
      <c r="AB250" s="343"/>
      <c r="AC250" s="342"/>
      <c r="AD250" s="343"/>
      <c r="AE250" s="343"/>
      <c r="AF250" s="343"/>
      <c r="AG250" s="343"/>
      <c r="AH250" s="343"/>
      <c r="AI250" s="343"/>
      <c r="AJ250" s="343"/>
      <c r="AK250" s="343"/>
      <c r="AL250" s="343"/>
      <c r="AM250" s="343"/>
      <c r="AN250" s="343"/>
      <c r="AO250" s="343"/>
      <c r="AP250" s="343"/>
      <c r="AQ250" s="343"/>
      <c r="AR250" s="343"/>
      <c r="AS250" s="343"/>
      <c r="AT250" s="343"/>
      <c r="AU250" s="343"/>
      <c r="AV250" s="343"/>
      <c r="AW250" s="343"/>
      <c r="AX250" s="344"/>
      <c r="AY250" s="344"/>
      <c r="AZ250" s="344"/>
      <c r="BA250" s="344"/>
      <c r="BB250" s="345"/>
      <c r="BC250" s="345"/>
      <c r="BD250" s="345"/>
      <c r="BE250" s="345"/>
      <c r="BF250" s="345"/>
    </row>
    <row r="251" ht="14.25" customHeight="1">
      <c r="A251" s="522"/>
      <c r="B251" s="537"/>
      <c r="C251" s="537"/>
      <c r="D251" s="561"/>
      <c r="E251" s="537"/>
      <c r="F251" s="537"/>
      <c r="G251" s="639"/>
      <c r="H251" s="330"/>
      <c r="I251" s="340"/>
      <c r="J251" s="341"/>
      <c r="K251" s="341"/>
      <c r="L251" s="341"/>
      <c r="M251" s="341"/>
      <c r="N251" s="341"/>
      <c r="O251" s="341"/>
      <c r="P251" s="341"/>
      <c r="Q251" s="341"/>
      <c r="R251" s="341"/>
      <c r="S251" s="341"/>
      <c r="T251" s="330"/>
      <c r="U251" s="342"/>
      <c r="V251" s="343"/>
      <c r="W251" s="343"/>
      <c r="X251" s="343"/>
      <c r="Y251" s="343"/>
      <c r="Z251" s="343"/>
      <c r="AA251" s="343"/>
      <c r="AB251" s="343"/>
      <c r="AC251" s="342"/>
      <c r="AD251" s="343"/>
      <c r="AE251" s="343"/>
      <c r="AF251" s="343"/>
      <c r="AG251" s="343"/>
      <c r="AH251" s="343"/>
      <c r="AI251" s="343"/>
      <c r="AJ251" s="343"/>
      <c r="AK251" s="343"/>
      <c r="AL251" s="343"/>
      <c r="AM251" s="343"/>
      <c r="AN251" s="343"/>
      <c r="AO251" s="343"/>
      <c r="AP251" s="343"/>
      <c r="AQ251" s="343"/>
      <c r="AR251" s="343"/>
      <c r="AS251" s="343"/>
      <c r="AT251" s="343"/>
      <c r="AU251" s="343"/>
      <c r="AV251" s="343"/>
      <c r="AW251" s="343"/>
      <c r="AX251" s="344"/>
      <c r="AY251" s="344"/>
      <c r="AZ251" s="344"/>
      <c r="BA251" s="344"/>
      <c r="BB251" s="345"/>
      <c r="BC251" s="345"/>
      <c r="BD251" s="345"/>
      <c r="BE251" s="345"/>
      <c r="BF251" s="345"/>
    </row>
    <row r="252" ht="14.25" customHeight="1">
      <c r="A252" s="522"/>
      <c r="B252" s="537"/>
      <c r="C252" s="537"/>
      <c r="D252" s="561"/>
      <c r="E252" s="537"/>
      <c r="F252" s="537"/>
      <c r="G252" s="639"/>
      <c r="H252" s="330"/>
      <c r="I252" s="340"/>
      <c r="J252" s="341"/>
      <c r="K252" s="341"/>
      <c r="L252" s="341"/>
      <c r="M252" s="341"/>
      <c r="N252" s="341"/>
      <c r="O252" s="341"/>
      <c r="P252" s="341"/>
      <c r="Q252" s="341"/>
      <c r="R252" s="341"/>
      <c r="S252" s="341"/>
      <c r="T252" s="330"/>
      <c r="U252" s="342"/>
      <c r="V252" s="343"/>
      <c r="W252" s="343"/>
      <c r="X252" s="343"/>
      <c r="Y252" s="343"/>
      <c r="Z252" s="343"/>
      <c r="AA252" s="343"/>
      <c r="AB252" s="343"/>
      <c r="AC252" s="342"/>
      <c r="AD252" s="343"/>
      <c r="AE252" s="343"/>
      <c r="AF252" s="343"/>
      <c r="AG252" s="343"/>
      <c r="AH252" s="343"/>
      <c r="AI252" s="343"/>
      <c r="AJ252" s="343"/>
      <c r="AK252" s="343"/>
      <c r="AL252" s="343"/>
      <c r="AM252" s="343"/>
      <c r="AN252" s="343"/>
      <c r="AO252" s="343"/>
      <c r="AP252" s="343"/>
      <c r="AQ252" s="343"/>
      <c r="AR252" s="343"/>
      <c r="AS252" s="343"/>
      <c r="AT252" s="343"/>
      <c r="AU252" s="343"/>
      <c r="AV252" s="343"/>
      <c r="AW252" s="343"/>
      <c r="AX252" s="344"/>
      <c r="AY252" s="344"/>
      <c r="AZ252" s="344"/>
      <c r="BA252" s="344"/>
      <c r="BB252" s="345"/>
      <c r="BC252" s="345"/>
      <c r="BD252" s="345"/>
      <c r="BE252" s="345"/>
      <c r="BF252" s="345"/>
    </row>
    <row r="253" ht="14.25" customHeight="1">
      <c r="A253" s="522"/>
      <c r="B253" s="537"/>
      <c r="C253" s="537"/>
      <c r="D253" s="561"/>
      <c r="E253" s="537"/>
      <c r="F253" s="537"/>
      <c r="G253" s="639"/>
      <c r="H253" s="330"/>
      <c r="I253" s="340"/>
      <c r="J253" s="341"/>
      <c r="K253" s="341"/>
      <c r="L253" s="341"/>
      <c r="M253" s="341"/>
      <c r="N253" s="341"/>
      <c r="O253" s="341"/>
      <c r="P253" s="341"/>
      <c r="Q253" s="341"/>
      <c r="R253" s="341"/>
      <c r="S253" s="341"/>
      <c r="T253" s="330"/>
      <c r="U253" s="342"/>
      <c r="V253" s="343"/>
      <c r="W253" s="343"/>
      <c r="X253" s="343"/>
      <c r="Y253" s="343"/>
      <c r="Z253" s="343"/>
      <c r="AA253" s="343"/>
      <c r="AB253" s="343"/>
      <c r="AC253" s="342"/>
      <c r="AD253" s="343"/>
      <c r="AE253" s="343"/>
      <c r="AF253" s="343"/>
      <c r="AG253" s="343"/>
      <c r="AH253" s="343"/>
      <c r="AI253" s="343"/>
      <c r="AJ253" s="343"/>
      <c r="AK253" s="343"/>
      <c r="AL253" s="343"/>
      <c r="AM253" s="343"/>
      <c r="AN253" s="343"/>
      <c r="AO253" s="343"/>
      <c r="AP253" s="343"/>
      <c r="AQ253" s="343"/>
      <c r="AR253" s="343"/>
      <c r="AS253" s="343"/>
      <c r="AT253" s="343"/>
      <c r="AU253" s="343"/>
      <c r="AV253" s="343"/>
      <c r="AW253" s="343"/>
      <c r="AX253" s="344"/>
      <c r="AY253" s="344"/>
      <c r="AZ253" s="344"/>
      <c r="BA253" s="344"/>
      <c r="BB253" s="345"/>
      <c r="BC253" s="345"/>
      <c r="BD253" s="345"/>
      <c r="BE253" s="345"/>
      <c r="BF253" s="345"/>
    </row>
    <row r="254" ht="14.25" customHeight="1">
      <c r="A254" s="522"/>
      <c r="B254" s="537"/>
      <c r="C254" s="537"/>
      <c r="D254" s="561"/>
      <c r="E254" s="537"/>
      <c r="F254" s="537"/>
      <c r="G254" s="639"/>
      <c r="H254" s="330"/>
      <c r="I254" s="340"/>
      <c r="J254" s="341"/>
      <c r="K254" s="341"/>
      <c r="L254" s="341"/>
      <c r="M254" s="341"/>
      <c r="N254" s="341"/>
      <c r="O254" s="341"/>
      <c r="P254" s="341"/>
      <c r="Q254" s="341"/>
      <c r="R254" s="341"/>
      <c r="S254" s="341"/>
      <c r="T254" s="330"/>
      <c r="U254" s="342"/>
      <c r="V254" s="343"/>
      <c r="W254" s="343"/>
      <c r="X254" s="343"/>
      <c r="Y254" s="343"/>
      <c r="Z254" s="343"/>
      <c r="AA254" s="343"/>
      <c r="AB254" s="343"/>
      <c r="AC254" s="342"/>
      <c r="AD254" s="343"/>
      <c r="AE254" s="343"/>
      <c r="AF254" s="343"/>
      <c r="AG254" s="343"/>
      <c r="AH254" s="343"/>
      <c r="AI254" s="343"/>
      <c r="AJ254" s="343"/>
      <c r="AK254" s="343"/>
      <c r="AL254" s="343"/>
      <c r="AM254" s="343"/>
      <c r="AN254" s="343"/>
      <c r="AO254" s="343"/>
      <c r="AP254" s="343"/>
      <c r="AQ254" s="343"/>
      <c r="AR254" s="343"/>
      <c r="AS254" s="343"/>
      <c r="AT254" s="343"/>
      <c r="AU254" s="343"/>
      <c r="AV254" s="343"/>
      <c r="AW254" s="343"/>
      <c r="AX254" s="344"/>
      <c r="AY254" s="344"/>
      <c r="AZ254" s="344"/>
      <c r="BA254" s="344"/>
      <c r="BB254" s="345"/>
      <c r="BC254" s="345"/>
      <c r="BD254" s="345"/>
      <c r="BE254" s="345"/>
      <c r="BF254" s="345"/>
    </row>
    <row r="255" ht="14.25" customHeight="1">
      <c r="A255" s="522"/>
      <c r="B255" s="537"/>
      <c r="C255" s="537"/>
      <c r="D255" s="561"/>
      <c r="E255" s="537"/>
      <c r="F255" s="537"/>
      <c r="G255" s="639"/>
      <c r="H255" s="330"/>
      <c r="I255" s="340"/>
      <c r="J255" s="341"/>
      <c r="K255" s="341"/>
      <c r="L255" s="341"/>
      <c r="M255" s="341"/>
      <c r="N255" s="341"/>
      <c r="O255" s="341"/>
      <c r="P255" s="341"/>
      <c r="Q255" s="341"/>
      <c r="R255" s="341"/>
      <c r="S255" s="341"/>
      <c r="T255" s="330"/>
      <c r="U255" s="342"/>
      <c r="V255" s="343"/>
      <c r="W255" s="343"/>
      <c r="X255" s="343"/>
      <c r="Y255" s="343"/>
      <c r="Z255" s="343"/>
      <c r="AA255" s="343"/>
      <c r="AB255" s="343"/>
      <c r="AC255" s="342"/>
      <c r="AD255" s="343"/>
      <c r="AE255" s="343"/>
      <c r="AF255" s="343"/>
      <c r="AG255" s="343"/>
      <c r="AH255" s="343"/>
      <c r="AI255" s="343"/>
      <c r="AJ255" s="343"/>
      <c r="AK255" s="343"/>
      <c r="AL255" s="343"/>
      <c r="AM255" s="343"/>
      <c r="AN255" s="343"/>
      <c r="AO255" s="343"/>
      <c r="AP255" s="343"/>
      <c r="AQ255" s="343"/>
      <c r="AR255" s="343"/>
      <c r="AS255" s="343"/>
      <c r="AT255" s="343"/>
      <c r="AU255" s="343"/>
      <c r="AV255" s="343"/>
      <c r="AW255" s="343"/>
      <c r="AX255" s="344"/>
      <c r="AY255" s="344"/>
      <c r="AZ255" s="344"/>
      <c r="BA255" s="344"/>
      <c r="BB255" s="345"/>
      <c r="BC255" s="345"/>
      <c r="BD255" s="345"/>
      <c r="BE255" s="345"/>
      <c r="BF255" s="345"/>
    </row>
    <row r="256" ht="14.25" customHeight="1">
      <c r="A256" s="522"/>
      <c r="B256" s="537"/>
      <c r="C256" s="537"/>
      <c r="D256" s="561"/>
      <c r="E256" s="537"/>
      <c r="F256" s="537"/>
      <c r="G256" s="639"/>
      <c r="H256" s="330"/>
      <c r="I256" s="340"/>
      <c r="J256" s="341"/>
      <c r="K256" s="341"/>
      <c r="L256" s="341"/>
      <c r="M256" s="341"/>
      <c r="N256" s="341"/>
      <c r="O256" s="341"/>
      <c r="P256" s="341"/>
      <c r="Q256" s="341"/>
      <c r="R256" s="341"/>
      <c r="S256" s="341"/>
      <c r="T256" s="330"/>
      <c r="U256" s="342"/>
      <c r="V256" s="343"/>
      <c r="W256" s="343"/>
      <c r="X256" s="343"/>
      <c r="Y256" s="343"/>
      <c r="Z256" s="343"/>
      <c r="AA256" s="343"/>
      <c r="AB256" s="343"/>
      <c r="AC256" s="342"/>
      <c r="AD256" s="343"/>
      <c r="AE256" s="343"/>
      <c r="AF256" s="343"/>
      <c r="AG256" s="343"/>
      <c r="AH256" s="343"/>
      <c r="AI256" s="343"/>
      <c r="AJ256" s="343"/>
      <c r="AK256" s="343"/>
      <c r="AL256" s="343"/>
      <c r="AM256" s="343"/>
      <c r="AN256" s="343"/>
      <c r="AO256" s="343"/>
      <c r="AP256" s="343"/>
      <c r="AQ256" s="343"/>
      <c r="AR256" s="343"/>
      <c r="AS256" s="343"/>
      <c r="AT256" s="343"/>
      <c r="AU256" s="343"/>
      <c r="AV256" s="343"/>
      <c r="AW256" s="343"/>
      <c r="AX256" s="344"/>
      <c r="AY256" s="344"/>
      <c r="AZ256" s="344"/>
      <c r="BA256" s="344"/>
      <c r="BB256" s="345"/>
      <c r="BC256" s="345"/>
      <c r="BD256" s="345"/>
      <c r="BE256" s="345"/>
      <c r="BF256" s="345"/>
    </row>
    <row r="257" ht="14.25" customHeight="1">
      <c r="A257" s="522"/>
      <c r="B257" s="537"/>
      <c r="C257" s="537"/>
      <c r="D257" s="561"/>
      <c r="E257" s="537"/>
      <c r="F257" s="537"/>
      <c r="G257" s="639"/>
      <c r="H257" s="330"/>
      <c r="I257" s="340"/>
      <c r="J257" s="341"/>
      <c r="K257" s="341"/>
      <c r="L257" s="341"/>
      <c r="M257" s="341"/>
      <c r="N257" s="341"/>
      <c r="O257" s="341"/>
      <c r="P257" s="341"/>
      <c r="Q257" s="341"/>
      <c r="R257" s="341"/>
      <c r="S257" s="341"/>
      <c r="T257" s="330"/>
      <c r="U257" s="342"/>
      <c r="V257" s="343"/>
      <c r="W257" s="343"/>
      <c r="X257" s="343"/>
      <c r="Y257" s="343"/>
      <c r="Z257" s="343"/>
      <c r="AA257" s="343"/>
      <c r="AB257" s="343"/>
      <c r="AC257" s="342"/>
      <c r="AD257" s="343"/>
      <c r="AE257" s="343"/>
      <c r="AF257" s="343"/>
      <c r="AG257" s="343"/>
      <c r="AH257" s="343"/>
      <c r="AI257" s="343"/>
      <c r="AJ257" s="343"/>
      <c r="AK257" s="343"/>
      <c r="AL257" s="343"/>
      <c r="AM257" s="343"/>
      <c r="AN257" s="343"/>
      <c r="AO257" s="343"/>
      <c r="AP257" s="343"/>
      <c r="AQ257" s="343"/>
      <c r="AR257" s="343"/>
      <c r="AS257" s="343"/>
      <c r="AT257" s="343"/>
      <c r="AU257" s="343"/>
      <c r="AV257" s="343"/>
      <c r="AW257" s="343"/>
      <c r="AX257" s="344"/>
      <c r="AY257" s="344"/>
      <c r="AZ257" s="344"/>
      <c r="BA257" s="344"/>
      <c r="BB257" s="345"/>
      <c r="BC257" s="345"/>
      <c r="BD257" s="345"/>
      <c r="BE257" s="345"/>
      <c r="BF257" s="345"/>
    </row>
    <row r="258" ht="14.25" customHeight="1">
      <c r="A258" s="522"/>
      <c r="B258" s="537"/>
      <c r="C258" s="537"/>
      <c r="D258" s="561"/>
      <c r="E258" s="537"/>
      <c r="F258" s="537"/>
      <c r="G258" s="639"/>
      <c r="H258" s="330"/>
      <c r="I258" s="340"/>
      <c r="J258" s="341"/>
      <c r="K258" s="341"/>
      <c r="L258" s="341"/>
      <c r="M258" s="341"/>
      <c r="N258" s="341"/>
      <c r="O258" s="341"/>
      <c r="P258" s="341"/>
      <c r="Q258" s="341"/>
      <c r="R258" s="341"/>
      <c r="S258" s="341"/>
      <c r="T258" s="330"/>
      <c r="U258" s="342"/>
      <c r="V258" s="343"/>
      <c r="W258" s="343"/>
      <c r="X258" s="343"/>
      <c r="Y258" s="343"/>
      <c r="Z258" s="343"/>
      <c r="AA258" s="343"/>
      <c r="AB258" s="343"/>
      <c r="AC258" s="342"/>
      <c r="AD258" s="343"/>
      <c r="AE258" s="343"/>
      <c r="AF258" s="343"/>
      <c r="AG258" s="343"/>
      <c r="AH258" s="343"/>
      <c r="AI258" s="343"/>
      <c r="AJ258" s="343"/>
      <c r="AK258" s="343"/>
      <c r="AL258" s="343"/>
      <c r="AM258" s="343"/>
      <c r="AN258" s="343"/>
      <c r="AO258" s="343"/>
      <c r="AP258" s="343"/>
      <c r="AQ258" s="343"/>
      <c r="AR258" s="343"/>
      <c r="AS258" s="343"/>
      <c r="AT258" s="343"/>
      <c r="AU258" s="343"/>
      <c r="AV258" s="343"/>
      <c r="AW258" s="343"/>
      <c r="AX258" s="344"/>
      <c r="AY258" s="344"/>
      <c r="AZ258" s="344"/>
      <c r="BA258" s="344"/>
      <c r="BB258" s="345"/>
      <c r="BC258" s="345"/>
      <c r="BD258" s="345"/>
      <c r="BE258" s="345"/>
      <c r="BF258" s="345"/>
    </row>
    <row r="259" ht="14.25" customHeight="1">
      <c r="A259" s="522"/>
      <c r="B259" s="537"/>
      <c r="C259" s="537"/>
      <c r="D259" s="561"/>
      <c r="E259" s="537"/>
      <c r="F259" s="537"/>
      <c r="G259" s="639"/>
      <c r="H259" s="330"/>
      <c r="I259" s="340"/>
      <c r="J259" s="341"/>
      <c r="K259" s="341"/>
      <c r="L259" s="341"/>
      <c r="M259" s="341"/>
      <c r="N259" s="341"/>
      <c r="O259" s="341"/>
      <c r="P259" s="341"/>
      <c r="Q259" s="341"/>
      <c r="R259" s="341"/>
      <c r="S259" s="341"/>
      <c r="T259" s="330"/>
      <c r="U259" s="342"/>
      <c r="V259" s="343"/>
      <c r="W259" s="343"/>
      <c r="X259" s="343"/>
      <c r="Y259" s="343"/>
      <c r="Z259" s="343"/>
      <c r="AA259" s="343"/>
      <c r="AB259" s="343"/>
      <c r="AC259" s="342"/>
      <c r="AD259" s="343"/>
      <c r="AE259" s="343"/>
      <c r="AF259" s="343"/>
      <c r="AG259" s="343"/>
      <c r="AH259" s="343"/>
      <c r="AI259" s="343"/>
      <c r="AJ259" s="343"/>
      <c r="AK259" s="343"/>
      <c r="AL259" s="343"/>
      <c r="AM259" s="343"/>
      <c r="AN259" s="343"/>
      <c r="AO259" s="343"/>
      <c r="AP259" s="343"/>
      <c r="AQ259" s="343"/>
      <c r="AR259" s="343"/>
      <c r="AS259" s="343"/>
      <c r="AT259" s="343"/>
      <c r="AU259" s="343"/>
      <c r="AV259" s="343"/>
      <c r="AW259" s="343"/>
      <c r="AX259" s="344"/>
      <c r="AY259" s="344"/>
      <c r="AZ259" s="344"/>
      <c r="BA259" s="344"/>
      <c r="BB259" s="345"/>
      <c r="BC259" s="345"/>
      <c r="BD259" s="345"/>
      <c r="BE259" s="345"/>
      <c r="BF259" s="345"/>
    </row>
    <row r="260" ht="14.25" customHeight="1">
      <c r="A260" s="522"/>
      <c r="B260" s="537"/>
      <c r="C260" s="537"/>
      <c r="D260" s="561"/>
      <c r="E260" s="537"/>
      <c r="F260" s="537"/>
      <c r="G260" s="639"/>
      <c r="H260" s="330"/>
      <c r="I260" s="340"/>
      <c r="J260" s="341"/>
      <c r="K260" s="341"/>
      <c r="L260" s="341"/>
      <c r="M260" s="341"/>
      <c r="N260" s="341"/>
      <c r="O260" s="341"/>
      <c r="P260" s="341"/>
      <c r="Q260" s="341"/>
      <c r="R260" s="341"/>
      <c r="S260" s="341"/>
      <c r="T260" s="330"/>
      <c r="U260" s="342"/>
      <c r="V260" s="343"/>
      <c r="W260" s="343"/>
      <c r="X260" s="343"/>
      <c r="Y260" s="343"/>
      <c r="Z260" s="343"/>
      <c r="AA260" s="343"/>
      <c r="AB260" s="343"/>
      <c r="AC260" s="342"/>
      <c r="AD260" s="343"/>
      <c r="AE260" s="343"/>
      <c r="AF260" s="343"/>
      <c r="AG260" s="343"/>
      <c r="AH260" s="343"/>
      <c r="AI260" s="343"/>
      <c r="AJ260" s="343"/>
      <c r="AK260" s="343"/>
      <c r="AL260" s="343"/>
      <c r="AM260" s="343"/>
      <c r="AN260" s="343"/>
      <c r="AO260" s="343"/>
      <c r="AP260" s="343"/>
      <c r="AQ260" s="343"/>
      <c r="AR260" s="343"/>
      <c r="AS260" s="343"/>
      <c r="AT260" s="343"/>
      <c r="AU260" s="343"/>
      <c r="AV260" s="343"/>
      <c r="AW260" s="343"/>
      <c r="AX260" s="344"/>
      <c r="AY260" s="344"/>
      <c r="AZ260" s="344"/>
      <c r="BA260" s="344"/>
      <c r="BB260" s="345"/>
      <c r="BC260" s="345"/>
      <c r="BD260" s="345"/>
      <c r="BE260" s="345"/>
      <c r="BF260" s="345"/>
    </row>
    <row r="261" ht="14.25" customHeight="1">
      <c r="A261" s="522"/>
      <c r="B261" s="537"/>
      <c r="C261" s="537"/>
      <c r="D261" s="561"/>
      <c r="E261" s="537"/>
      <c r="F261" s="537"/>
      <c r="G261" s="639"/>
      <c r="H261" s="330"/>
      <c r="I261" s="340"/>
      <c r="J261" s="341"/>
      <c r="K261" s="341"/>
      <c r="L261" s="341"/>
      <c r="M261" s="341"/>
      <c r="N261" s="341"/>
      <c r="O261" s="341"/>
      <c r="P261" s="341"/>
      <c r="Q261" s="341"/>
      <c r="R261" s="341"/>
      <c r="S261" s="341"/>
      <c r="T261" s="330"/>
      <c r="U261" s="342"/>
      <c r="V261" s="343"/>
      <c r="W261" s="343"/>
      <c r="X261" s="343"/>
      <c r="Y261" s="343"/>
      <c r="Z261" s="343"/>
      <c r="AA261" s="343"/>
      <c r="AB261" s="343"/>
      <c r="AC261" s="342"/>
      <c r="AD261" s="343"/>
      <c r="AE261" s="343"/>
      <c r="AF261" s="343"/>
      <c r="AG261" s="343"/>
      <c r="AH261" s="343"/>
      <c r="AI261" s="343"/>
      <c r="AJ261" s="343"/>
      <c r="AK261" s="343"/>
      <c r="AL261" s="343"/>
      <c r="AM261" s="343"/>
      <c r="AN261" s="343"/>
      <c r="AO261" s="343"/>
      <c r="AP261" s="343"/>
      <c r="AQ261" s="343"/>
      <c r="AR261" s="343"/>
      <c r="AS261" s="343"/>
      <c r="AT261" s="343"/>
      <c r="AU261" s="343"/>
      <c r="AV261" s="343"/>
      <c r="AW261" s="343"/>
      <c r="AX261" s="344"/>
      <c r="AY261" s="344"/>
      <c r="AZ261" s="344"/>
      <c r="BA261" s="344"/>
      <c r="BB261" s="345"/>
      <c r="BC261" s="345"/>
      <c r="BD261" s="345"/>
      <c r="BE261" s="345"/>
      <c r="BF261" s="345"/>
    </row>
    <row r="262" ht="14.25" customHeight="1">
      <c r="A262" s="522"/>
      <c r="B262" s="537"/>
      <c r="C262" s="537"/>
      <c r="D262" s="561"/>
      <c r="E262" s="537"/>
      <c r="F262" s="537"/>
      <c r="G262" s="639"/>
      <c r="H262" s="330"/>
      <c r="I262" s="340"/>
      <c r="J262" s="341"/>
      <c r="K262" s="341"/>
      <c r="L262" s="341"/>
      <c r="M262" s="341"/>
      <c r="N262" s="341"/>
      <c r="O262" s="341"/>
      <c r="P262" s="341"/>
      <c r="Q262" s="341"/>
      <c r="R262" s="341"/>
      <c r="S262" s="341"/>
      <c r="T262" s="330"/>
      <c r="U262" s="342"/>
      <c r="V262" s="343"/>
      <c r="W262" s="343"/>
      <c r="X262" s="343"/>
      <c r="Y262" s="343"/>
      <c r="Z262" s="343"/>
      <c r="AA262" s="343"/>
      <c r="AB262" s="343"/>
      <c r="AC262" s="342"/>
      <c r="AD262" s="343"/>
      <c r="AE262" s="343"/>
      <c r="AF262" s="343"/>
      <c r="AG262" s="343"/>
      <c r="AH262" s="343"/>
      <c r="AI262" s="343"/>
      <c r="AJ262" s="343"/>
      <c r="AK262" s="343"/>
      <c r="AL262" s="343"/>
      <c r="AM262" s="343"/>
      <c r="AN262" s="343"/>
      <c r="AO262" s="343"/>
      <c r="AP262" s="343"/>
      <c r="AQ262" s="343"/>
      <c r="AR262" s="343"/>
      <c r="AS262" s="343"/>
      <c r="AT262" s="343"/>
      <c r="AU262" s="343"/>
      <c r="AV262" s="343"/>
      <c r="AW262" s="343"/>
      <c r="AX262" s="344"/>
      <c r="AY262" s="344"/>
      <c r="AZ262" s="344"/>
      <c r="BA262" s="344"/>
      <c r="BB262" s="345"/>
      <c r="BC262" s="345"/>
      <c r="BD262" s="345"/>
      <c r="BE262" s="345"/>
      <c r="BF262" s="345"/>
    </row>
    <row r="263" ht="14.25" customHeight="1">
      <c r="A263" s="522"/>
      <c r="B263" s="537"/>
      <c r="C263" s="537"/>
      <c r="D263" s="561"/>
      <c r="E263" s="537"/>
      <c r="F263" s="537"/>
      <c r="G263" s="639"/>
      <c r="H263" s="330"/>
      <c r="I263" s="340"/>
      <c r="J263" s="341"/>
      <c r="K263" s="341"/>
      <c r="L263" s="341"/>
      <c r="M263" s="341"/>
      <c r="N263" s="341"/>
      <c r="O263" s="341"/>
      <c r="P263" s="341"/>
      <c r="Q263" s="341"/>
      <c r="R263" s="341"/>
      <c r="S263" s="341"/>
      <c r="T263" s="330"/>
      <c r="U263" s="342"/>
      <c r="V263" s="343"/>
      <c r="W263" s="343"/>
      <c r="X263" s="343"/>
      <c r="Y263" s="343"/>
      <c r="Z263" s="343"/>
      <c r="AA263" s="343"/>
      <c r="AB263" s="343"/>
      <c r="AC263" s="342"/>
      <c r="AD263" s="343"/>
      <c r="AE263" s="343"/>
      <c r="AF263" s="343"/>
      <c r="AG263" s="343"/>
      <c r="AH263" s="343"/>
      <c r="AI263" s="343"/>
      <c r="AJ263" s="343"/>
      <c r="AK263" s="343"/>
      <c r="AL263" s="343"/>
      <c r="AM263" s="343"/>
      <c r="AN263" s="343"/>
      <c r="AO263" s="343"/>
      <c r="AP263" s="343"/>
      <c r="AQ263" s="343"/>
      <c r="AR263" s="343"/>
      <c r="AS263" s="343"/>
      <c r="AT263" s="343"/>
      <c r="AU263" s="343"/>
      <c r="AV263" s="343"/>
      <c r="AW263" s="343"/>
      <c r="AX263" s="344"/>
      <c r="AY263" s="344"/>
      <c r="AZ263" s="344"/>
      <c r="BA263" s="344"/>
      <c r="BB263" s="345"/>
      <c r="BC263" s="345"/>
      <c r="BD263" s="345"/>
      <c r="BE263" s="345"/>
      <c r="BF263" s="345"/>
    </row>
    <row r="264" ht="14.25" customHeight="1">
      <c r="A264" s="522"/>
      <c r="B264" s="537"/>
      <c r="C264" s="537"/>
      <c r="D264" s="561"/>
      <c r="E264" s="537"/>
      <c r="F264" s="537"/>
      <c r="G264" s="639"/>
      <c r="H264" s="330"/>
      <c r="I264" s="340"/>
      <c r="J264" s="341"/>
      <c r="K264" s="341"/>
      <c r="L264" s="341"/>
      <c r="M264" s="341"/>
      <c r="N264" s="341"/>
      <c r="O264" s="341"/>
      <c r="P264" s="341"/>
      <c r="Q264" s="341"/>
      <c r="R264" s="341"/>
      <c r="S264" s="341"/>
      <c r="T264" s="330"/>
      <c r="U264" s="342"/>
      <c r="V264" s="343"/>
      <c r="W264" s="343"/>
      <c r="X264" s="343"/>
      <c r="Y264" s="343"/>
      <c r="Z264" s="343"/>
      <c r="AA264" s="343"/>
      <c r="AB264" s="343"/>
      <c r="AC264" s="342"/>
      <c r="AD264" s="343"/>
      <c r="AE264" s="343"/>
      <c r="AF264" s="343"/>
      <c r="AG264" s="343"/>
      <c r="AH264" s="343"/>
      <c r="AI264" s="343"/>
      <c r="AJ264" s="343"/>
      <c r="AK264" s="343"/>
      <c r="AL264" s="343"/>
      <c r="AM264" s="343"/>
      <c r="AN264" s="343"/>
      <c r="AO264" s="343"/>
      <c r="AP264" s="343"/>
      <c r="AQ264" s="343"/>
      <c r="AR264" s="343"/>
      <c r="AS264" s="343"/>
      <c r="AT264" s="343"/>
      <c r="AU264" s="343"/>
      <c r="AV264" s="343"/>
      <c r="AW264" s="343"/>
      <c r="AX264" s="344"/>
      <c r="AY264" s="344"/>
      <c r="AZ264" s="344"/>
      <c r="BA264" s="344"/>
      <c r="BB264" s="345"/>
      <c r="BC264" s="345"/>
      <c r="BD264" s="345"/>
      <c r="BE264" s="345"/>
      <c r="BF264" s="345"/>
    </row>
    <row r="265" ht="14.25" customHeight="1">
      <c r="A265" s="522"/>
      <c r="B265" s="537"/>
      <c r="C265" s="537"/>
      <c r="D265" s="561"/>
      <c r="E265" s="537"/>
      <c r="F265" s="537"/>
      <c r="G265" s="639"/>
      <c r="H265" s="330"/>
      <c r="I265" s="340"/>
      <c r="J265" s="341"/>
      <c r="K265" s="341"/>
      <c r="L265" s="341"/>
      <c r="M265" s="341"/>
      <c r="N265" s="341"/>
      <c r="O265" s="341"/>
      <c r="P265" s="341"/>
      <c r="Q265" s="341"/>
      <c r="R265" s="341"/>
      <c r="S265" s="341"/>
      <c r="T265" s="330"/>
      <c r="U265" s="342"/>
      <c r="V265" s="343"/>
      <c r="W265" s="343"/>
      <c r="X265" s="343"/>
      <c r="Y265" s="343"/>
      <c r="Z265" s="343"/>
      <c r="AA265" s="343"/>
      <c r="AB265" s="343"/>
      <c r="AC265" s="342"/>
      <c r="AD265" s="343"/>
      <c r="AE265" s="343"/>
      <c r="AF265" s="343"/>
      <c r="AG265" s="343"/>
      <c r="AH265" s="343"/>
      <c r="AI265" s="343"/>
      <c r="AJ265" s="343"/>
      <c r="AK265" s="343"/>
      <c r="AL265" s="343"/>
      <c r="AM265" s="343"/>
      <c r="AN265" s="343"/>
      <c r="AO265" s="343"/>
      <c r="AP265" s="343"/>
      <c r="AQ265" s="343"/>
      <c r="AR265" s="343"/>
      <c r="AS265" s="343"/>
      <c r="AT265" s="343"/>
      <c r="AU265" s="343"/>
      <c r="AV265" s="343"/>
      <c r="AW265" s="343"/>
      <c r="AX265" s="344"/>
      <c r="AY265" s="344"/>
      <c r="AZ265" s="344"/>
      <c r="BA265" s="344"/>
      <c r="BB265" s="345"/>
      <c r="BC265" s="345"/>
      <c r="BD265" s="345"/>
      <c r="BE265" s="345"/>
      <c r="BF265" s="345"/>
    </row>
    <row r="266" ht="14.25" customHeight="1">
      <c r="A266" s="522"/>
      <c r="B266" s="537"/>
      <c r="C266" s="537"/>
      <c r="D266" s="561"/>
      <c r="E266" s="537"/>
      <c r="F266" s="537"/>
      <c r="G266" s="639"/>
      <c r="H266" s="330"/>
      <c r="I266" s="340"/>
      <c r="J266" s="341"/>
      <c r="K266" s="341"/>
      <c r="L266" s="341"/>
      <c r="M266" s="341"/>
      <c r="N266" s="341"/>
      <c r="O266" s="341"/>
      <c r="P266" s="341"/>
      <c r="Q266" s="341"/>
      <c r="R266" s="341"/>
      <c r="S266" s="341"/>
      <c r="T266" s="330"/>
      <c r="U266" s="342"/>
      <c r="V266" s="343"/>
      <c r="W266" s="343"/>
      <c r="X266" s="343"/>
      <c r="Y266" s="343"/>
      <c r="Z266" s="343"/>
      <c r="AA266" s="343"/>
      <c r="AB266" s="343"/>
      <c r="AC266" s="342"/>
      <c r="AD266" s="343"/>
      <c r="AE266" s="343"/>
      <c r="AF266" s="343"/>
      <c r="AG266" s="343"/>
      <c r="AH266" s="343"/>
      <c r="AI266" s="343"/>
      <c r="AJ266" s="343"/>
      <c r="AK266" s="343"/>
      <c r="AL266" s="343"/>
      <c r="AM266" s="343"/>
      <c r="AN266" s="343"/>
      <c r="AO266" s="343"/>
      <c r="AP266" s="343"/>
      <c r="AQ266" s="343"/>
      <c r="AR266" s="343"/>
      <c r="AS266" s="343"/>
      <c r="AT266" s="343"/>
      <c r="AU266" s="343"/>
      <c r="AV266" s="343"/>
      <c r="AW266" s="343"/>
      <c r="AX266" s="344"/>
      <c r="AY266" s="344"/>
      <c r="AZ266" s="344"/>
      <c r="BA266" s="344"/>
      <c r="BB266" s="345"/>
      <c r="BC266" s="345"/>
      <c r="BD266" s="345"/>
      <c r="BE266" s="345"/>
      <c r="BF266" s="345"/>
    </row>
    <row r="267" ht="14.25" customHeight="1">
      <c r="A267" s="522"/>
      <c r="B267" s="537"/>
      <c r="C267" s="537"/>
      <c r="D267" s="561"/>
      <c r="E267" s="537"/>
      <c r="F267" s="537"/>
      <c r="G267" s="639"/>
      <c r="H267" s="330"/>
      <c r="I267" s="340"/>
      <c r="J267" s="341"/>
      <c r="K267" s="341"/>
      <c r="L267" s="341"/>
      <c r="M267" s="341"/>
      <c r="N267" s="341"/>
      <c r="O267" s="341"/>
      <c r="P267" s="341"/>
      <c r="Q267" s="341"/>
      <c r="R267" s="341"/>
      <c r="S267" s="341"/>
      <c r="T267" s="330"/>
      <c r="U267" s="342"/>
      <c r="V267" s="343"/>
      <c r="W267" s="343"/>
      <c r="X267" s="343"/>
      <c r="Y267" s="343"/>
      <c r="Z267" s="343"/>
      <c r="AA267" s="343"/>
      <c r="AB267" s="343"/>
      <c r="AC267" s="342"/>
      <c r="AD267" s="343"/>
      <c r="AE267" s="343"/>
      <c r="AF267" s="343"/>
      <c r="AG267" s="343"/>
      <c r="AH267" s="343"/>
      <c r="AI267" s="343"/>
      <c r="AJ267" s="343"/>
      <c r="AK267" s="343"/>
      <c r="AL267" s="343"/>
      <c r="AM267" s="343"/>
      <c r="AN267" s="343"/>
      <c r="AO267" s="343"/>
      <c r="AP267" s="343"/>
      <c r="AQ267" s="343"/>
      <c r="AR267" s="343"/>
      <c r="AS267" s="343"/>
      <c r="AT267" s="343"/>
      <c r="AU267" s="343"/>
      <c r="AV267" s="343"/>
      <c r="AW267" s="343"/>
      <c r="AX267" s="344"/>
      <c r="AY267" s="344"/>
      <c r="AZ267" s="344"/>
      <c r="BA267" s="344"/>
      <c r="BB267" s="345"/>
      <c r="BC267" s="345"/>
      <c r="BD267" s="345"/>
      <c r="BE267" s="345"/>
      <c r="BF267" s="345"/>
    </row>
    <row r="268" ht="14.25" customHeight="1">
      <c r="A268" s="522"/>
      <c r="B268" s="537"/>
      <c r="C268" s="537"/>
      <c r="D268" s="561"/>
      <c r="E268" s="537"/>
      <c r="F268" s="537"/>
      <c r="G268" s="639"/>
      <c r="H268" s="330"/>
      <c r="I268" s="340"/>
      <c r="J268" s="341"/>
      <c r="K268" s="341"/>
      <c r="L268" s="341"/>
      <c r="M268" s="341"/>
      <c r="N268" s="341"/>
      <c r="O268" s="341"/>
      <c r="P268" s="341"/>
      <c r="Q268" s="341"/>
      <c r="R268" s="341"/>
      <c r="S268" s="341"/>
      <c r="T268" s="330"/>
      <c r="U268" s="342"/>
      <c r="V268" s="343"/>
      <c r="W268" s="343"/>
      <c r="X268" s="343"/>
      <c r="Y268" s="343"/>
      <c r="Z268" s="343"/>
      <c r="AA268" s="343"/>
      <c r="AB268" s="343"/>
      <c r="AC268" s="342"/>
      <c r="AD268" s="343"/>
      <c r="AE268" s="343"/>
      <c r="AF268" s="343"/>
      <c r="AG268" s="343"/>
      <c r="AH268" s="343"/>
      <c r="AI268" s="343"/>
      <c r="AJ268" s="343"/>
      <c r="AK268" s="343"/>
      <c r="AL268" s="343"/>
      <c r="AM268" s="343"/>
      <c r="AN268" s="343"/>
      <c r="AO268" s="343"/>
      <c r="AP268" s="343"/>
      <c r="AQ268" s="343"/>
      <c r="AR268" s="343"/>
      <c r="AS268" s="343"/>
      <c r="AT268" s="343"/>
      <c r="AU268" s="343"/>
      <c r="AV268" s="343"/>
      <c r="AW268" s="343"/>
      <c r="AX268" s="344"/>
      <c r="AY268" s="344"/>
      <c r="AZ268" s="344"/>
      <c r="BA268" s="344"/>
      <c r="BB268" s="345"/>
      <c r="BC268" s="345"/>
      <c r="BD268" s="345"/>
      <c r="BE268" s="345"/>
      <c r="BF268" s="345"/>
    </row>
    <row r="269" ht="14.25" customHeight="1">
      <c r="A269" s="522"/>
      <c r="B269" s="537"/>
      <c r="C269" s="537"/>
      <c r="D269" s="561"/>
      <c r="E269" s="537"/>
      <c r="F269" s="537"/>
      <c r="G269" s="639"/>
      <c r="H269" s="330"/>
      <c r="I269" s="340"/>
      <c r="J269" s="341"/>
      <c r="K269" s="341"/>
      <c r="L269" s="341"/>
      <c r="M269" s="341"/>
      <c r="N269" s="341"/>
      <c r="O269" s="341"/>
      <c r="P269" s="341"/>
      <c r="Q269" s="341"/>
      <c r="R269" s="341"/>
      <c r="S269" s="341"/>
      <c r="T269" s="330"/>
      <c r="U269" s="342"/>
      <c r="V269" s="343"/>
      <c r="W269" s="343"/>
      <c r="X269" s="343"/>
      <c r="Y269" s="343"/>
      <c r="Z269" s="343"/>
      <c r="AA269" s="343"/>
      <c r="AB269" s="343"/>
      <c r="AC269" s="342"/>
      <c r="AD269" s="343"/>
      <c r="AE269" s="343"/>
      <c r="AF269" s="343"/>
      <c r="AG269" s="343"/>
      <c r="AH269" s="343"/>
      <c r="AI269" s="343"/>
      <c r="AJ269" s="343"/>
      <c r="AK269" s="343"/>
      <c r="AL269" s="343"/>
      <c r="AM269" s="343"/>
      <c r="AN269" s="343"/>
      <c r="AO269" s="343"/>
      <c r="AP269" s="343"/>
      <c r="AQ269" s="343"/>
      <c r="AR269" s="343"/>
      <c r="AS269" s="343"/>
      <c r="AT269" s="343"/>
      <c r="AU269" s="343"/>
      <c r="AV269" s="343"/>
      <c r="AW269" s="343"/>
      <c r="AX269" s="344"/>
      <c r="AY269" s="344"/>
      <c r="AZ269" s="344"/>
      <c r="BA269" s="344"/>
      <c r="BB269" s="345"/>
      <c r="BC269" s="345"/>
      <c r="BD269" s="345"/>
      <c r="BE269" s="345"/>
      <c r="BF269" s="345"/>
    </row>
    <row r="270" ht="14.25" customHeight="1">
      <c r="A270" s="522"/>
      <c r="B270" s="537"/>
      <c r="C270" s="537"/>
      <c r="D270" s="561"/>
      <c r="E270" s="537"/>
      <c r="F270" s="537"/>
      <c r="G270" s="639"/>
      <c r="H270" s="330"/>
      <c r="I270" s="340"/>
      <c r="J270" s="341"/>
      <c r="K270" s="341"/>
      <c r="L270" s="341"/>
      <c r="M270" s="341"/>
      <c r="N270" s="341"/>
      <c r="O270" s="341"/>
      <c r="P270" s="341"/>
      <c r="Q270" s="341"/>
      <c r="R270" s="341"/>
      <c r="S270" s="341"/>
      <c r="T270" s="330"/>
      <c r="U270" s="342"/>
      <c r="V270" s="343"/>
      <c r="W270" s="343"/>
      <c r="X270" s="343"/>
      <c r="Y270" s="343"/>
      <c r="Z270" s="343"/>
      <c r="AA270" s="343"/>
      <c r="AB270" s="343"/>
      <c r="AC270" s="342"/>
      <c r="AD270" s="343"/>
      <c r="AE270" s="343"/>
      <c r="AF270" s="343"/>
      <c r="AG270" s="343"/>
      <c r="AH270" s="343"/>
      <c r="AI270" s="343"/>
      <c r="AJ270" s="343"/>
      <c r="AK270" s="343"/>
      <c r="AL270" s="343"/>
      <c r="AM270" s="343"/>
      <c r="AN270" s="343"/>
      <c r="AO270" s="343"/>
      <c r="AP270" s="343"/>
      <c r="AQ270" s="343"/>
      <c r="AR270" s="343"/>
      <c r="AS270" s="343"/>
      <c r="AT270" s="343"/>
      <c r="AU270" s="343"/>
      <c r="AV270" s="343"/>
      <c r="AW270" s="343"/>
      <c r="AX270" s="344"/>
      <c r="AY270" s="344"/>
      <c r="AZ270" s="344"/>
      <c r="BA270" s="344"/>
      <c r="BB270" s="345"/>
      <c r="BC270" s="345"/>
      <c r="BD270" s="345"/>
      <c r="BE270" s="345"/>
      <c r="BF270" s="345"/>
    </row>
    <row r="271" ht="14.25" customHeight="1">
      <c r="A271" s="522"/>
      <c r="B271" s="537"/>
      <c r="C271" s="537"/>
      <c r="D271" s="561"/>
      <c r="E271" s="537"/>
      <c r="F271" s="537"/>
      <c r="G271" s="639"/>
      <c r="H271" s="330"/>
      <c r="I271" s="340"/>
      <c r="J271" s="341"/>
      <c r="K271" s="341"/>
      <c r="L271" s="341"/>
      <c r="M271" s="341"/>
      <c r="N271" s="341"/>
      <c r="O271" s="341"/>
      <c r="P271" s="341"/>
      <c r="Q271" s="341"/>
      <c r="R271" s="341"/>
      <c r="S271" s="341"/>
      <c r="T271" s="330"/>
      <c r="U271" s="342"/>
      <c r="V271" s="343"/>
      <c r="W271" s="343"/>
      <c r="X271" s="343"/>
      <c r="Y271" s="343"/>
      <c r="Z271" s="343"/>
      <c r="AA271" s="343"/>
      <c r="AB271" s="343"/>
      <c r="AC271" s="342"/>
      <c r="AD271" s="343"/>
      <c r="AE271" s="343"/>
      <c r="AF271" s="343"/>
      <c r="AG271" s="343"/>
      <c r="AH271" s="343"/>
      <c r="AI271" s="343"/>
      <c r="AJ271" s="343"/>
      <c r="AK271" s="343"/>
      <c r="AL271" s="343"/>
      <c r="AM271" s="343"/>
      <c r="AN271" s="343"/>
      <c r="AO271" s="343"/>
      <c r="AP271" s="343"/>
      <c r="AQ271" s="343"/>
      <c r="AR271" s="343"/>
      <c r="AS271" s="343"/>
      <c r="AT271" s="343"/>
      <c r="AU271" s="343"/>
      <c r="AV271" s="343"/>
      <c r="AW271" s="343"/>
      <c r="AX271" s="344"/>
      <c r="AY271" s="344"/>
      <c r="AZ271" s="344"/>
      <c r="BA271" s="344"/>
      <c r="BB271" s="345"/>
      <c r="BC271" s="345"/>
      <c r="BD271" s="345"/>
      <c r="BE271" s="345"/>
      <c r="BF271" s="345"/>
    </row>
    <row r="272" ht="14.25" customHeight="1">
      <c r="A272" s="522"/>
      <c r="B272" s="537"/>
      <c r="C272" s="537"/>
      <c r="D272" s="561"/>
      <c r="E272" s="537"/>
      <c r="F272" s="537"/>
      <c r="G272" s="639"/>
      <c r="H272" s="330"/>
      <c r="I272" s="340"/>
      <c r="J272" s="341"/>
      <c r="K272" s="341"/>
      <c r="L272" s="341"/>
      <c r="M272" s="341"/>
      <c r="N272" s="341"/>
      <c r="O272" s="341"/>
      <c r="P272" s="341"/>
      <c r="Q272" s="341"/>
      <c r="R272" s="341"/>
      <c r="S272" s="341"/>
      <c r="T272" s="330"/>
      <c r="U272" s="342"/>
      <c r="V272" s="343"/>
      <c r="W272" s="343"/>
      <c r="X272" s="343"/>
      <c r="Y272" s="343"/>
      <c r="Z272" s="343"/>
      <c r="AA272" s="343"/>
      <c r="AB272" s="343"/>
      <c r="AC272" s="342"/>
      <c r="AD272" s="343"/>
      <c r="AE272" s="343"/>
      <c r="AF272" s="343"/>
      <c r="AG272" s="343"/>
      <c r="AH272" s="343"/>
      <c r="AI272" s="343"/>
      <c r="AJ272" s="343"/>
      <c r="AK272" s="343"/>
      <c r="AL272" s="343"/>
      <c r="AM272" s="343"/>
      <c r="AN272" s="343"/>
      <c r="AO272" s="343"/>
      <c r="AP272" s="343"/>
      <c r="AQ272" s="343"/>
      <c r="AR272" s="343"/>
      <c r="AS272" s="343"/>
      <c r="AT272" s="343"/>
      <c r="AU272" s="343"/>
      <c r="AV272" s="343"/>
      <c r="AW272" s="343"/>
      <c r="AX272" s="344"/>
      <c r="AY272" s="344"/>
      <c r="AZ272" s="344"/>
      <c r="BA272" s="344"/>
      <c r="BB272" s="345"/>
      <c r="BC272" s="345"/>
      <c r="BD272" s="345"/>
      <c r="BE272" s="345"/>
      <c r="BF272" s="345"/>
    </row>
    <row r="273" ht="14.25" customHeight="1">
      <c r="A273" s="522"/>
      <c r="B273" s="537"/>
      <c r="C273" s="537"/>
      <c r="D273" s="561"/>
      <c r="E273" s="537"/>
      <c r="F273" s="537"/>
      <c r="G273" s="639"/>
      <c r="H273" s="330"/>
      <c r="I273" s="340"/>
      <c r="J273" s="341"/>
      <c r="K273" s="341"/>
      <c r="L273" s="341"/>
      <c r="M273" s="341"/>
      <c r="N273" s="341"/>
      <c r="O273" s="341"/>
      <c r="P273" s="341"/>
      <c r="Q273" s="341"/>
      <c r="R273" s="341"/>
      <c r="S273" s="341"/>
      <c r="T273" s="330"/>
      <c r="U273" s="342"/>
      <c r="V273" s="343"/>
      <c r="W273" s="343"/>
      <c r="X273" s="343"/>
      <c r="Y273" s="343"/>
      <c r="Z273" s="343"/>
      <c r="AA273" s="343"/>
      <c r="AB273" s="343"/>
      <c r="AC273" s="342"/>
      <c r="AD273" s="343"/>
      <c r="AE273" s="343"/>
      <c r="AF273" s="343"/>
      <c r="AG273" s="343"/>
      <c r="AH273" s="343"/>
      <c r="AI273" s="343"/>
      <c r="AJ273" s="343"/>
      <c r="AK273" s="343"/>
      <c r="AL273" s="343"/>
      <c r="AM273" s="343"/>
      <c r="AN273" s="343"/>
      <c r="AO273" s="343"/>
      <c r="AP273" s="343"/>
      <c r="AQ273" s="343"/>
      <c r="AR273" s="343"/>
      <c r="AS273" s="343"/>
      <c r="AT273" s="343"/>
      <c r="AU273" s="343"/>
      <c r="AV273" s="343"/>
      <c r="AW273" s="343"/>
      <c r="AX273" s="344"/>
      <c r="AY273" s="344"/>
      <c r="AZ273" s="344"/>
      <c r="BA273" s="344"/>
      <c r="BB273" s="345"/>
      <c r="BC273" s="345"/>
      <c r="BD273" s="345"/>
      <c r="BE273" s="345"/>
      <c r="BF273" s="345"/>
    </row>
    <row r="274" ht="14.25" customHeight="1">
      <c r="A274" s="522"/>
      <c r="B274" s="537"/>
      <c r="C274" s="537"/>
      <c r="D274" s="561"/>
      <c r="E274" s="537"/>
      <c r="F274" s="537"/>
      <c r="G274" s="639"/>
      <c r="H274" s="330"/>
      <c r="I274" s="340"/>
      <c r="J274" s="341"/>
      <c r="K274" s="341"/>
      <c r="L274" s="341"/>
      <c r="M274" s="341"/>
      <c r="N274" s="341"/>
      <c r="O274" s="341"/>
      <c r="P274" s="341"/>
      <c r="Q274" s="341"/>
      <c r="R274" s="341"/>
      <c r="S274" s="341"/>
      <c r="T274" s="330"/>
      <c r="U274" s="342"/>
      <c r="V274" s="343"/>
      <c r="W274" s="343"/>
      <c r="X274" s="343"/>
      <c r="Y274" s="343"/>
      <c r="Z274" s="343"/>
      <c r="AA274" s="343"/>
      <c r="AB274" s="343"/>
      <c r="AC274" s="342"/>
      <c r="AD274" s="343"/>
      <c r="AE274" s="343"/>
      <c r="AF274" s="343"/>
      <c r="AG274" s="343"/>
      <c r="AH274" s="343"/>
      <c r="AI274" s="343"/>
      <c r="AJ274" s="343"/>
      <c r="AK274" s="343"/>
      <c r="AL274" s="343"/>
      <c r="AM274" s="343"/>
      <c r="AN274" s="343"/>
      <c r="AO274" s="343"/>
      <c r="AP274" s="343"/>
      <c r="AQ274" s="343"/>
      <c r="AR274" s="343"/>
      <c r="AS274" s="343"/>
      <c r="AT274" s="343"/>
      <c r="AU274" s="343"/>
      <c r="AV274" s="343"/>
      <c r="AW274" s="343"/>
      <c r="AX274" s="344"/>
      <c r="AY274" s="344"/>
      <c r="AZ274" s="344"/>
      <c r="BA274" s="344"/>
      <c r="BB274" s="345"/>
      <c r="BC274" s="345"/>
      <c r="BD274" s="345"/>
      <c r="BE274" s="345"/>
      <c r="BF274" s="345"/>
    </row>
    <row r="275" ht="14.25" customHeight="1">
      <c r="A275" s="522"/>
      <c r="B275" s="537"/>
      <c r="C275" s="537"/>
      <c r="D275" s="561"/>
      <c r="E275" s="537"/>
      <c r="F275" s="537"/>
      <c r="G275" s="639"/>
      <c r="H275" s="330"/>
      <c r="I275" s="340"/>
      <c r="J275" s="341"/>
      <c r="K275" s="341"/>
      <c r="L275" s="341"/>
      <c r="M275" s="341"/>
      <c r="N275" s="341"/>
      <c r="O275" s="341"/>
      <c r="P275" s="341"/>
      <c r="Q275" s="341"/>
      <c r="R275" s="341"/>
      <c r="S275" s="341"/>
      <c r="T275" s="330"/>
      <c r="U275" s="342"/>
      <c r="V275" s="343"/>
      <c r="W275" s="343"/>
      <c r="X275" s="343"/>
      <c r="Y275" s="343"/>
      <c r="Z275" s="343"/>
      <c r="AA275" s="343"/>
      <c r="AB275" s="343"/>
      <c r="AC275" s="342"/>
      <c r="AD275" s="343"/>
      <c r="AE275" s="343"/>
      <c r="AF275" s="343"/>
      <c r="AG275" s="343"/>
      <c r="AH275" s="343"/>
      <c r="AI275" s="343"/>
      <c r="AJ275" s="343"/>
      <c r="AK275" s="343"/>
      <c r="AL275" s="343"/>
      <c r="AM275" s="343"/>
      <c r="AN275" s="343"/>
      <c r="AO275" s="343"/>
      <c r="AP275" s="343"/>
      <c r="AQ275" s="343"/>
      <c r="AR275" s="343"/>
      <c r="AS275" s="343"/>
      <c r="AT275" s="343"/>
      <c r="AU275" s="343"/>
      <c r="AV275" s="343"/>
      <c r="AW275" s="343"/>
      <c r="AX275" s="344"/>
      <c r="AY275" s="344"/>
      <c r="AZ275" s="344"/>
      <c r="BA275" s="344"/>
      <c r="BB275" s="345"/>
      <c r="BC275" s="345"/>
      <c r="BD275" s="345"/>
      <c r="BE275" s="345"/>
      <c r="BF275" s="345"/>
    </row>
    <row r="276" ht="14.25" customHeight="1">
      <c r="A276" s="522"/>
      <c r="B276" s="537"/>
      <c r="C276" s="537"/>
      <c r="D276" s="561"/>
      <c r="E276" s="537"/>
      <c r="F276" s="537"/>
      <c r="G276" s="639"/>
      <c r="H276" s="330"/>
      <c r="I276" s="340"/>
      <c r="J276" s="341"/>
      <c r="K276" s="341"/>
      <c r="L276" s="341"/>
      <c r="M276" s="341"/>
      <c r="N276" s="341"/>
      <c r="O276" s="341"/>
      <c r="P276" s="341"/>
      <c r="Q276" s="341"/>
      <c r="R276" s="341"/>
      <c r="S276" s="341"/>
      <c r="T276" s="330"/>
      <c r="U276" s="342"/>
      <c r="V276" s="343"/>
      <c r="W276" s="343"/>
      <c r="X276" s="343"/>
      <c r="Y276" s="343"/>
      <c r="Z276" s="343"/>
      <c r="AA276" s="343"/>
      <c r="AB276" s="343"/>
      <c r="AC276" s="342"/>
      <c r="AD276" s="343"/>
      <c r="AE276" s="343"/>
      <c r="AF276" s="343"/>
      <c r="AG276" s="343"/>
      <c r="AH276" s="343"/>
      <c r="AI276" s="343"/>
      <c r="AJ276" s="343"/>
      <c r="AK276" s="343"/>
      <c r="AL276" s="343"/>
      <c r="AM276" s="343"/>
      <c r="AN276" s="343"/>
      <c r="AO276" s="343"/>
      <c r="AP276" s="343"/>
      <c r="AQ276" s="343"/>
      <c r="AR276" s="343"/>
      <c r="AS276" s="343"/>
      <c r="AT276" s="343"/>
      <c r="AU276" s="343"/>
      <c r="AV276" s="343"/>
      <c r="AW276" s="343"/>
      <c r="AX276" s="344"/>
      <c r="AY276" s="344"/>
      <c r="AZ276" s="344"/>
      <c r="BA276" s="344"/>
      <c r="BB276" s="345"/>
      <c r="BC276" s="345"/>
      <c r="BD276" s="345"/>
      <c r="BE276" s="345"/>
      <c r="BF276" s="345"/>
    </row>
    <row r="277" ht="14.25" customHeight="1">
      <c r="A277" s="522"/>
      <c r="B277" s="537"/>
      <c r="C277" s="537"/>
      <c r="D277" s="561"/>
      <c r="E277" s="537"/>
      <c r="F277" s="537"/>
      <c r="G277" s="639"/>
      <c r="H277" s="330"/>
      <c r="I277" s="340"/>
      <c r="J277" s="341"/>
      <c r="K277" s="341"/>
      <c r="L277" s="341"/>
      <c r="M277" s="341"/>
      <c r="N277" s="341"/>
      <c r="O277" s="341"/>
      <c r="P277" s="341"/>
      <c r="Q277" s="341"/>
      <c r="R277" s="341"/>
      <c r="S277" s="341"/>
      <c r="T277" s="330"/>
      <c r="U277" s="342"/>
      <c r="V277" s="343"/>
      <c r="W277" s="343"/>
      <c r="X277" s="343"/>
      <c r="Y277" s="343"/>
      <c r="Z277" s="343"/>
      <c r="AA277" s="343"/>
      <c r="AB277" s="343"/>
      <c r="AC277" s="342"/>
      <c r="AD277" s="343"/>
      <c r="AE277" s="343"/>
      <c r="AF277" s="343"/>
      <c r="AG277" s="343"/>
      <c r="AH277" s="343"/>
      <c r="AI277" s="343"/>
      <c r="AJ277" s="343"/>
      <c r="AK277" s="343"/>
      <c r="AL277" s="343"/>
      <c r="AM277" s="343"/>
      <c r="AN277" s="343"/>
      <c r="AO277" s="343"/>
      <c r="AP277" s="343"/>
      <c r="AQ277" s="343"/>
      <c r="AR277" s="343"/>
      <c r="AS277" s="343"/>
      <c r="AT277" s="343"/>
      <c r="AU277" s="343"/>
      <c r="AV277" s="343"/>
      <c r="AW277" s="343"/>
      <c r="AX277" s="344"/>
      <c r="AY277" s="344"/>
      <c r="AZ277" s="344"/>
      <c r="BA277" s="344"/>
      <c r="BB277" s="345"/>
      <c r="BC277" s="345"/>
      <c r="BD277" s="345"/>
      <c r="BE277" s="345"/>
      <c r="BF277" s="345"/>
    </row>
    <row r="278" ht="14.25" customHeight="1">
      <c r="A278" s="522"/>
      <c r="B278" s="537"/>
      <c r="C278" s="537"/>
      <c r="D278" s="561"/>
      <c r="E278" s="537"/>
      <c r="F278" s="537"/>
      <c r="G278" s="639"/>
      <c r="H278" s="330"/>
      <c r="I278" s="340"/>
      <c r="J278" s="341"/>
      <c r="K278" s="341"/>
      <c r="L278" s="341"/>
      <c r="M278" s="341"/>
      <c r="N278" s="341"/>
      <c r="O278" s="341"/>
      <c r="P278" s="341"/>
      <c r="Q278" s="341"/>
      <c r="R278" s="341"/>
      <c r="S278" s="341"/>
      <c r="T278" s="330"/>
      <c r="U278" s="342"/>
      <c r="V278" s="343"/>
      <c r="W278" s="343"/>
      <c r="X278" s="343"/>
      <c r="Y278" s="343"/>
      <c r="Z278" s="343"/>
      <c r="AA278" s="343"/>
      <c r="AB278" s="343"/>
      <c r="AC278" s="342"/>
      <c r="AD278" s="343"/>
      <c r="AE278" s="343"/>
      <c r="AF278" s="343"/>
      <c r="AG278" s="343"/>
      <c r="AH278" s="343"/>
      <c r="AI278" s="343"/>
      <c r="AJ278" s="343"/>
      <c r="AK278" s="343"/>
      <c r="AL278" s="343"/>
      <c r="AM278" s="343"/>
      <c r="AN278" s="343"/>
      <c r="AO278" s="343"/>
      <c r="AP278" s="343"/>
      <c r="AQ278" s="343"/>
      <c r="AR278" s="343"/>
      <c r="AS278" s="343"/>
      <c r="AT278" s="343"/>
      <c r="AU278" s="343"/>
      <c r="AV278" s="343"/>
      <c r="AW278" s="343"/>
      <c r="AX278" s="344"/>
      <c r="AY278" s="344"/>
      <c r="AZ278" s="344"/>
      <c r="BA278" s="344"/>
      <c r="BB278" s="345"/>
      <c r="BC278" s="345"/>
      <c r="BD278" s="345"/>
      <c r="BE278" s="345"/>
      <c r="BF278" s="345"/>
    </row>
    <row r="279" ht="14.25" customHeight="1">
      <c r="A279" s="522"/>
      <c r="B279" s="537"/>
      <c r="C279" s="537"/>
      <c r="D279" s="561"/>
      <c r="E279" s="537"/>
      <c r="F279" s="537"/>
      <c r="G279" s="639"/>
      <c r="H279" s="330"/>
      <c r="I279" s="340"/>
      <c r="J279" s="341"/>
      <c r="K279" s="341"/>
      <c r="L279" s="341"/>
      <c r="M279" s="341"/>
      <c r="N279" s="341"/>
      <c r="O279" s="341"/>
      <c r="P279" s="341"/>
      <c r="Q279" s="341"/>
      <c r="R279" s="341"/>
      <c r="S279" s="341"/>
      <c r="T279" s="330"/>
      <c r="U279" s="342"/>
      <c r="V279" s="343"/>
      <c r="W279" s="343"/>
      <c r="X279" s="343"/>
      <c r="Y279" s="343"/>
      <c r="Z279" s="343"/>
      <c r="AA279" s="343"/>
      <c r="AB279" s="343"/>
      <c r="AC279" s="342"/>
      <c r="AD279" s="343"/>
      <c r="AE279" s="343"/>
      <c r="AF279" s="343"/>
      <c r="AG279" s="343"/>
      <c r="AH279" s="343"/>
      <c r="AI279" s="343"/>
      <c r="AJ279" s="343"/>
      <c r="AK279" s="343"/>
      <c r="AL279" s="343"/>
      <c r="AM279" s="343"/>
      <c r="AN279" s="343"/>
      <c r="AO279" s="343"/>
      <c r="AP279" s="343"/>
      <c r="AQ279" s="343"/>
      <c r="AR279" s="343"/>
      <c r="AS279" s="343"/>
      <c r="AT279" s="343"/>
      <c r="AU279" s="343"/>
      <c r="AV279" s="343"/>
      <c r="AW279" s="343"/>
      <c r="AX279" s="344"/>
      <c r="AY279" s="344"/>
      <c r="AZ279" s="344"/>
      <c r="BA279" s="344"/>
      <c r="BB279" s="345"/>
      <c r="BC279" s="345"/>
      <c r="BD279" s="345"/>
      <c r="BE279" s="345"/>
      <c r="BF279" s="345"/>
    </row>
    <row r="280" ht="14.25" customHeight="1">
      <c r="A280" s="522"/>
      <c r="B280" s="537"/>
      <c r="C280" s="537"/>
      <c r="D280" s="561"/>
      <c r="E280" s="537"/>
      <c r="F280" s="537"/>
      <c r="G280" s="639"/>
      <c r="H280" s="330"/>
      <c r="I280" s="340"/>
      <c r="J280" s="341"/>
      <c r="K280" s="341"/>
      <c r="L280" s="341"/>
      <c r="M280" s="341"/>
      <c r="N280" s="341"/>
      <c r="O280" s="341"/>
      <c r="P280" s="341"/>
      <c r="Q280" s="341"/>
      <c r="R280" s="341"/>
      <c r="S280" s="341"/>
      <c r="T280" s="330"/>
      <c r="U280" s="342"/>
      <c r="V280" s="343"/>
      <c r="W280" s="343"/>
      <c r="X280" s="343"/>
      <c r="Y280" s="343"/>
      <c r="Z280" s="343"/>
      <c r="AA280" s="343"/>
      <c r="AB280" s="343"/>
      <c r="AC280" s="342"/>
      <c r="AD280" s="343"/>
      <c r="AE280" s="343"/>
      <c r="AF280" s="343"/>
      <c r="AG280" s="343"/>
      <c r="AH280" s="343"/>
      <c r="AI280" s="343"/>
      <c r="AJ280" s="343"/>
      <c r="AK280" s="343"/>
      <c r="AL280" s="343"/>
      <c r="AM280" s="343"/>
      <c r="AN280" s="343"/>
      <c r="AO280" s="343"/>
      <c r="AP280" s="343"/>
      <c r="AQ280" s="343"/>
      <c r="AR280" s="343"/>
      <c r="AS280" s="343"/>
      <c r="AT280" s="343"/>
      <c r="AU280" s="343"/>
      <c r="AV280" s="343"/>
      <c r="AW280" s="343"/>
      <c r="AX280" s="344"/>
      <c r="AY280" s="344"/>
      <c r="AZ280" s="344"/>
      <c r="BA280" s="344"/>
      <c r="BB280" s="345"/>
      <c r="BC280" s="345"/>
      <c r="BD280" s="345"/>
      <c r="BE280" s="345"/>
      <c r="BF280" s="345"/>
    </row>
    <row r="281" ht="14.25" customHeight="1">
      <c r="A281" s="522"/>
      <c r="B281" s="537"/>
      <c r="C281" s="537"/>
      <c r="D281" s="561"/>
      <c r="E281" s="537"/>
      <c r="F281" s="537"/>
      <c r="G281" s="639"/>
      <c r="H281" s="330"/>
      <c r="I281" s="340"/>
      <c r="J281" s="341"/>
      <c r="K281" s="341"/>
      <c r="L281" s="341"/>
      <c r="M281" s="341"/>
      <c r="N281" s="341"/>
      <c r="O281" s="341"/>
      <c r="P281" s="341"/>
      <c r="Q281" s="341"/>
      <c r="R281" s="341"/>
      <c r="S281" s="341"/>
      <c r="T281" s="330"/>
      <c r="U281" s="342"/>
      <c r="V281" s="343"/>
      <c r="W281" s="343"/>
      <c r="X281" s="343"/>
      <c r="Y281" s="343"/>
      <c r="Z281" s="343"/>
      <c r="AA281" s="343"/>
      <c r="AB281" s="343"/>
      <c r="AC281" s="342"/>
      <c r="AD281" s="343"/>
      <c r="AE281" s="343"/>
      <c r="AF281" s="343"/>
      <c r="AG281" s="343"/>
      <c r="AH281" s="343"/>
      <c r="AI281" s="343"/>
      <c r="AJ281" s="343"/>
      <c r="AK281" s="343"/>
      <c r="AL281" s="343"/>
      <c r="AM281" s="343"/>
      <c r="AN281" s="343"/>
      <c r="AO281" s="343"/>
      <c r="AP281" s="343"/>
      <c r="AQ281" s="343"/>
      <c r="AR281" s="343"/>
      <c r="AS281" s="343"/>
      <c r="AT281" s="343"/>
      <c r="AU281" s="343"/>
      <c r="AV281" s="343"/>
      <c r="AW281" s="343"/>
      <c r="AX281" s="344"/>
      <c r="AY281" s="344"/>
      <c r="AZ281" s="344"/>
      <c r="BA281" s="344"/>
      <c r="BB281" s="345"/>
      <c r="BC281" s="345"/>
      <c r="BD281" s="345"/>
      <c r="BE281" s="345"/>
      <c r="BF281" s="345"/>
    </row>
    <row r="282" ht="14.25" customHeight="1">
      <c r="A282" s="522"/>
      <c r="B282" s="537"/>
      <c r="C282" s="537"/>
      <c r="D282" s="561"/>
      <c r="E282" s="537"/>
      <c r="F282" s="537"/>
      <c r="G282" s="639"/>
      <c r="H282" s="330"/>
      <c r="I282" s="340"/>
      <c r="J282" s="341"/>
      <c r="K282" s="341"/>
      <c r="L282" s="341"/>
      <c r="M282" s="341"/>
      <c r="N282" s="341"/>
      <c r="O282" s="341"/>
      <c r="P282" s="341"/>
      <c r="Q282" s="341"/>
      <c r="R282" s="341"/>
      <c r="S282" s="341"/>
      <c r="T282" s="330"/>
      <c r="U282" s="342"/>
      <c r="V282" s="343"/>
      <c r="W282" s="343"/>
      <c r="X282" s="343"/>
      <c r="Y282" s="343"/>
      <c r="Z282" s="343"/>
      <c r="AA282" s="343"/>
      <c r="AB282" s="343"/>
      <c r="AC282" s="342"/>
      <c r="AD282" s="343"/>
      <c r="AE282" s="343"/>
      <c r="AF282" s="343"/>
      <c r="AG282" s="343"/>
      <c r="AH282" s="343"/>
      <c r="AI282" s="343"/>
      <c r="AJ282" s="343"/>
      <c r="AK282" s="343"/>
      <c r="AL282" s="343"/>
      <c r="AM282" s="343"/>
      <c r="AN282" s="343"/>
      <c r="AO282" s="343"/>
      <c r="AP282" s="343"/>
      <c r="AQ282" s="343"/>
      <c r="AR282" s="343"/>
      <c r="AS282" s="343"/>
      <c r="AT282" s="343"/>
      <c r="AU282" s="343"/>
      <c r="AV282" s="343"/>
      <c r="AW282" s="343"/>
      <c r="AX282" s="344"/>
      <c r="AY282" s="344"/>
      <c r="AZ282" s="344"/>
      <c r="BA282" s="344"/>
      <c r="BB282" s="345"/>
      <c r="BC282" s="345"/>
      <c r="BD282" s="345"/>
      <c r="BE282" s="345"/>
      <c r="BF282" s="345"/>
    </row>
    <row r="283" ht="14.25" customHeight="1">
      <c r="A283" s="522"/>
      <c r="B283" s="537"/>
      <c r="C283" s="537"/>
      <c r="D283" s="561"/>
      <c r="E283" s="537"/>
      <c r="F283" s="537"/>
      <c r="G283" s="639"/>
      <c r="H283" s="330"/>
      <c r="I283" s="340"/>
      <c r="J283" s="341"/>
      <c r="K283" s="341"/>
      <c r="L283" s="341"/>
      <c r="M283" s="341"/>
      <c r="N283" s="341"/>
      <c r="O283" s="341"/>
      <c r="P283" s="341"/>
      <c r="Q283" s="341"/>
      <c r="R283" s="341"/>
      <c r="S283" s="341"/>
      <c r="T283" s="330"/>
      <c r="U283" s="342"/>
      <c r="V283" s="343"/>
      <c r="W283" s="343"/>
      <c r="X283" s="343"/>
      <c r="Y283" s="343"/>
      <c r="Z283" s="343"/>
      <c r="AA283" s="343"/>
      <c r="AB283" s="343"/>
      <c r="AC283" s="342"/>
      <c r="AD283" s="343"/>
      <c r="AE283" s="343"/>
      <c r="AF283" s="343"/>
      <c r="AG283" s="343"/>
      <c r="AH283" s="343"/>
      <c r="AI283" s="343"/>
      <c r="AJ283" s="343"/>
      <c r="AK283" s="343"/>
      <c r="AL283" s="343"/>
      <c r="AM283" s="343"/>
      <c r="AN283" s="343"/>
      <c r="AO283" s="343"/>
      <c r="AP283" s="343"/>
      <c r="AQ283" s="343"/>
      <c r="AR283" s="343"/>
      <c r="AS283" s="343"/>
      <c r="AT283" s="343"/>
      <c r="AU283" s="343"/>
      <c r="AV283" s="343"/>
      <c r="AW283" s="343"/>
      <c r="AX283" s="344"/>
      <c r="AY283" s="344"/>
      <c r="AZ283" s="344"/>
      <c r="BA283" s="344"/>
      <c r="BB283" s="345"/>
      <c r="BC283" s="345"/>
      <c r="BD283" s="345"/>
      <c r="BE283" s="345"/>
      <c r="BF283" s="345"/>
    </row>
    <row r="284" ht="14.25" customHeight="1">
      <c r="A284" s="522"/>
      <c r="B284" s="537"/>
      <c r="C284" s="537"/>
      <c r="D284" s="561"/>
      <c r="E284" s="537"/>
      <c r="F284" s="537"/>
      <c r="G284" s="639"/>
      <c r="H284" s="330"/>
      <c r="I284" s="340"/>
      <c r="J284" s="341"/>
      <c r="K284" s="341"/>
      <c r="L284" s="341"/>
      <c r="M284" s="341"/>
      <c r="N284" s="341"/>
      <c r="O284" s="341"/>
      <c r="P284" s="341"/>
      <c r="Q284" s="341"/>
      <c r="R284" s="341"/>
      <c r="S284" s="341"/>
      <c r="T284" s="330"/>
      <c r="U284" s="342"/>
      <c r="V284" s="343"/>
      <c r="W284" s="343"/>
      <c r="X284" s="343"/>
      <c r="Y284" s="343"/>
      <c r="Z284" s="343"/>
      <c r="AA284" s="343"/>
      <c r="AB284" s="343"/>
      <c r="AC284" s="342"/>
      <c r="AD284" s="343"/>
      <c r="AE284" s="343"/>
      <c r="AF284" s="343"/>
      <c r="AG284" s="343"/>
      <c r="AH284" s="343"/>
      <c r="AI284" s="343"/>
      <c r="AJ284" s="343"/>
      <c r="AK284" s="343"/>
      <c r="AL284" s="343"/>
      <c r="AM284" s="343"/>
      <c r="AN284" s="343"/>
      <c r="AO284" s="343"/>
      <c r="AP284" s="343"/>
      <c r="AQ284" s="343"/>
      <c r="AR284" s="343"/>
      <c r="AS284" s="343"/>
      <c r="AT284" s="343"/>
      <c r="AU284" s="343"/>
      <c r="AV284" s="343"/>
      <c r="AW284" s="343"/>
      <c r="AX284" s="344"/>
      <c r="AY284" s="344"/>
      <c r="AZ284" s="344"/>
      <c r="BA284" s="344"/>
      <c r="BB284" s="345"/>
      <c r="BC284" s="345"/>
      <c r="BD284" s="345"/>
      <c r="BE284" s="345"/>
      <c r="BF284" s="345"/>
    </row>
    <row r="285" ht="14.25" customHeight="1">
      <c r="A285" s="522"/>
      <c r="B285" s="537"/>
      <c r="C285" s="537"/>
      <c r="D285" s="561"/>
      <c r="E285" s="537"/>
      <c r="F285" s="537"/>
      <c r="G285" s="639"/>
      <c r="H285" s="330"/>
      <c r="I285" s="340"/>
      <c r="J285" s="341"/>
      <c r="K285" s="341"/>
      <c r="L285" s="341"/>
      <c r="M285" s="341"/>
      <c r="N285" s="341"/>
      <c r="O285" s="341"/>
      <c r="P285" s="341"/>
      <c r="Q285" s="341"/>
      <c r="R285" s="341"/>
      <c r="S285" s="341"/>
      <c r="T285" s="330"/>
      <c r="U285" s="342"/>
      <c r="V285" s="343"/>
      <c r="W285" s="343"/>
      <c r="X285" s="343"/>
      <c r="Y285" s="343"/>
      <c r="Z285" s="343"/>
      <c r="AA285" s="343"/>
      <c r="AB285" s="343"/>
      <c r="AC285" s="342"/>
      <c r="AD285" s="343"/>
      <c r="AE285" s="343"/>
      <c r="AF285" s="343"/>
      <c r="AG285" s="343"/>
      <c r="AH285" s="343"/>
      <c r="AI285" s="343"/>
      <c r="AJ285" s="343"/>
      <c r="AK285" s="343"/>
      <c r="AL285" s="343"/>
      <c r="AM285" s="343"/>
      <c r="AN285" s="343"/>
      <c r="AO285" s="343"/>
      <c r="AP285" s="343"/>
      <c r="AQ285" s="343"/>
      <c r="AR285" s="343"/>
      <c r="AS285" s="343"/>
      <c r="AT285" s="343"/>
      <c r="AU285" s="343"/>
      <c r="AV285" s="343"/>
      <c r="AW285" s="343"/>
      <c r="AX285" s="344"/>
      <c r="AY285" s="344"/>
      <c r="AZ285" s="344"/>
      <c r="BA285" s="344"/>
      <c r="BB285" s="345"/>
      <c r="BC285" s="345"/>
      <c r="BD285" s="345"/>
      <c r="BE285" s="345"/>
      <c r="BF285" s="345"/>
    </row>
    <row r="286" ht="14.25" customHeight="1">
      <c r="A286" s="522"/>
      <c r="B286" s="537"/>
      <c r="C286" s="537"/>
      <c r="D286" s="561"/>
      <c r="E286" s="537"/>
      <c r="F286" s="537"/>
      <c r="G286" s="639"/>
      <c r="H286" s="330"/>
      <c r="I286" s="340"/>
      <c r="J286" s="341"/>
      <c r="K286" s="341"/>
      <c r="L286" s="341"/>
      <c r="M286" s="341"/>
      <c r="N286" s="341"/>
      <c r="O286" s="341"/>
      <c r="P286" s="341"/>
      <c r="Q286" s="341"/>
      <c r="R286" s="341"/>
      <c r="S286" s="341"/>
      <c r="T286" s="330"/>
      <c r="U286" s="342"/>
      <c r="V286" s="343"/>
      <c r="W286" s="343"/>
      <c r="X286" s="343"/>
      <c r="Y286" s="343"/>
      <c r="Z286" s="343"/>
      <c r="AA286" s="343"/>
      <c r="AB286" s="343"/>
      <c r="AC286" s="342"/>
      <c r="AD286" s="343"/>
      <c r="AE286" s="343"/>
      <c r="AF286" s="343"/>
      <c r="AG286" s="343"/>
      <c r="AH286" s="343"/>
      <c r="AI286" s="343"/>
      <c r="AJ286" s="343"/>
      <c r="AK286" s="343"/>
      <c r="AL286" s="343"/>
      <c r="AM286" s="343"/>
      <c r="AN286" s="343"/>
      <c r="AO286" s="343"/>
      <c r="AP286" s="343"/>
      <c r="AQ286" s="343"/>
      <c r="AR286" s="343"/>
      <c r="AS286" s="343"/>
      <c r="AT286" s="343"/>
      <c r="AU286" s="343"/>
      <c r="AV286" s="343"/>
      <c r="AW286" s="343"/>
      <c r="AX286" s="344"/>
      <c r="AY286" s="344"/>
      <c r="AZ286" s="344"/>
      <c r="BA286" s="344"/>
      <c r="BB286" s="345"/>
      <c r="BC286" s="345"/>
      <c r="BD286" s="345"/>
      <c r="BE286" s="345"/>
      <c r="BF286" s="345"/>
    </row>
    <row r="287" ht="14.25" customHeight="1">
      <c r="A287" s="522"/>
      <c r="B287" s="537"/>
      <c r="C287" s="537"/>
      <c r="D287" s="561"/>
      <c r="E287" s="537"/>
      <c r="F287" s="537"/>
      <c r="G287" s="639"/>
      <c r="H287" s="330"/>
      <c r="I287" s="340"/>
      <c r="J287" s="341"/>
      <c r="K287" s="341"/>
      <c r="L287" s="341"/>
      <c r="M287" s="341"/>
      <c r="N287" s="341"/>
      <c r="O287" s="341"/>
      <c r="P287" s="341"/>
      <c r="Q287" s="341"/>
      <c r="R287" s="341"/>
      <c r="S287" s="341"/>
      <c r="T287" s="330"/>
      <c r="U287" s="342"/>
      <c r="V287" s="343"/>
      <c r="W287" s="343"/>
      <c r="X287" s="343"/>
      <c r="Y287" s="343"/>
      <c r="Z287" s="343"/>
      <c r="AA287" s="343"/>
      <c r="AB287" s="343"/>
      <c r="AC287" s="342"/>
      <c r="AD287" s="343"/>
      <c r="AE287" s="343"/>
      <c r="AF287" s="343"/>
      <c r="AG287" s="343"/>
      <c r="AH287" s="343"/>
      <c r="AI287" s="343"/>
      <c r="AJ287" s="343"/>
      <c r="AK287" s="343"/>
      <c r="AL287" s="343"/>
      <c r="AM287" s="343"/>
      <c r="AN287" s="343"/>
      <c r="AO287" s="343"/>
      <c r="AP287" s="343"/>
      <c r="AQ287" s="343"/>
      <c r="AR287" s="343"/>
      <c r="AS287" s="343"/>
      <c r="AT287" s="343"/>
      <c r="AU287" s="343"/>
      <c r="AV287" s="343"/>
      <c r="AW287" s="343"/>
      <c r="AX287" s="344"/>
      <c r="AY287" s="344"/>
      <c r="AZ287" s="344"/>
      <c r="BA287" s="344"/>
      <c r="BB287" s="345"/>
      <c r="BC287" s="345"/>
      <c r="BD287" s="345"/>
      <c r="BE287" s="345"/>
      <c r="BF287" s="345"/>
    </row>
    <row r="288" ht="14.25" customHeight="1">
      <c r="A288" s="522"/>
      <c r="B288" s="537"/>
      <c r="C288" s="537"/>
      <c r="D288" s="561"/>
      <c r="E288" s="537"/>
      <c r="F288" s="537"/>
      <c r="G288" s="639"/>
      <c r="H288" s="330"/>
      <c r="I288" s="340"/>
      <c r="J288" s="341"/>
      <c r="K288" s="341"/>
      <c r="L288" s="341"/>
      <c r="M288" s="341"/>
      <c r="N288" s="341"/>
      <c r="O288" s="341"/>
      <c r="P288" s="341"/>
      <c r="Q288" s="341"/>
      <c r="R288" s="341"/>
      <c r="S288" s="341"/>
      <c r="T288" s="330"/>
      <c r="U288" s="342"/>
      <c r="V288" s="343"/>
      <c r="W288" s="343"/>
      <c r="X288" s="343"/>
      <c r="Y288" s="343"/>
      <c r="Z288" s="343"/>
      <c r="AA288" s="343"/>
      <c r="AB288" s="343"/>
      <c r="AC288" s="342"/>
      <c r="AD288" s="343"/>
      <c r="AE288" s="343"/>
      <c r="AF288" s="343"/>
      <c r="AG288" s="343"/>
      <c r="AH288" s="343"/>
      <c r="AI288" s="343"/>
      <c r="AJ288" s="343"/>
      <c r="AK288" s="343"/>
      <c r="AL288" s="343"/>
      <c r="AM288" s="343"/>
      <c r="AN288" s="343"/>
      <c r="AO288" s="343"/>
      <c r="AP288" s="343"/>
      <c r="AQ288" s="343"/>
      <c r="AR288" s="343"/>
      <c r="AS288" s="343"/>
      <c r="AT288" s="343"/>
      <c r="AU288" s="343"/>
      <c r="AV288" s="343"/>
      <c r="AW288" s="343"/>
      <c r="AX288" s="344"/>
      <c r="AY288" s="344"/>
      <c r="AZ288" s="344"/>
      <c r="BA288" s="344"/>
      <c r="BB288" s="345"/>
      <c r="BC288" s="345"/>
      <c r="BD288" s="345"/>
      <c r="BE288" s="345"/>
      <c r="BF288" s="345"/>
    </row>
    <row r="289" ht="14.25" customHeight="1">
      <c r="A289" s="522"/>
      <c r="B289" s="537"/>
      <c r="C289" s="537"/>
      <c r="D289" s="561"/>
      <c r="E289" s="537"/>
      <c r="F289" s="537"/>
      <c r="G289" s="639"/>
      <c r="H289" s="330"/>
      <c r="I289" s="340"/>
      <c r="J289" s="341"/>
      <c r="K289" s="341"/>
      <c r="L289" s="341"/>
      <c r="M289" s="341"/>
      <c r="N289" s="341"/>
      <c r="O289" s="341"/>
      <c r="P289" s="341"/>
      <c r="Q289" s="341"/>
      <c r="R289" s="341"/>
      <c r="S289" s="341"/>
      <c r="T289" s="330"/>
      <c r="U289" s="342"/>
      <c r="V289" s="343"/>
      <c r="W289" s="343"/>
      <c r="X289" s="343"/>
      <c r="Y289" s="343"/>
      <c r="Z289" s="343"/>
      <c r="AA289" s="343"/>
      <c r="AB289" s="343"/>
      <c r="AC289" s="342"/>
      <c r="AD289" s="343"/>
      <c r="AE289" s="343"/>
      <c r="AF289" s="343"/>
      <c r="AG289" s="343"/>
      <c r="AH289" s="343"/>
      <c r="AI289" s="343"/>
      <c r="AJ289" s="343"/>
      <c r="AK289" s="343"/>
      <c r="AL289" s="343"/>
      <c r="AM289" s="343"/>
      <c r="AN289" s="343"/>
      <c r="AO289" s="343"/>
      <c r="AP289" s="343"/>
      <c r="AQ289" s="343"/>
      <c r="AR289" s="343"/>
      <c r="AS289" s="343"/>
      <c r="AT289" s="343"/>
      <c r="AU289" s="343"/>
      <c r="AV289" s="343"/>
      <c r="AW289" s="343"/>
      <c r="AX289" s="344"/>
      <c r="AY289" s="344"/>
      <c r="AZ289" s="344"/>
      <c r="BA289" s="344"/>
      <c r="BB289" s="345"/>
      <c r="BC289" s="345"/>
      <c r="BD289" s="345"/>
      <c r="BE289" s="345"/>
      <c r="BF289" s="345"/>
    </row>
    <row r="290" ht="14.25" customHeight="1">
      <c r="A290" s="522"/>
      <c r="B290" s="537"/>
      <c r="C290" s="537"/>
      <c r="D290" s="561"/>
      <c r="E290" s="537"/>
      <c r="F290" s="537"/>
      <c r="G290" s="639"/>
      <c r="H290" s="330"/>
      <c r="I290" s="340"/>
      <c r="J290" s="341"/>
      <c r="K290" s="341"/>
      <c r="L290" s="341"/>
      <c r="M290" s="341"/>
      <c r="N290" s="341"/>
      <c r="O290" s="341"/>
      <c r="P290" s="341"/>
      <c r="Q290" s="341"/>
      <c r="R290" s="341"/>
      <c r="S290" s="341"/>
      <c r="T290" s="330"/>
      <c r="U290" s="342"/>
      <c r="V290" s="343"/>
      <c r="W290" s="343"/>
      <c r="X290" s="343"/>
      <c r="Y290" s="343"/>
      <c r="Z290" s="343"/>
      <c r="AA290" s="343"/>
      <c r="AB290" s="343"/>
      <c r="AC290" s="342"/>
      <c r="AD290" s="343"/>
      <c r="AE290" s="343"/>
      <c r="AF290" s="343"/>
      <c r="AG290" s="343"/>
      <c r="AH290" s="343"/>
      <c r="AI290" s="343"/>
      <c r="AJ290" s="343"/>
      <c r="AK290" s="343"/>
      <c r="AL290" s="343"/>
      <c r="AM290" s="343"/>
      <c r="AN290" s="343"/>
      <c r="AO290" s="343"/>
      <c r="AP290" s="343"/>
      <c r="AQ290" s="343"/>
      <c r="AR290" s="343"/>
      <c r="AS290" s="343"/>
      <c r="AT290" s="343"/>
      <c r="AU290" s="343"/>
      <c r="AV290" s="343"/>
      <c r="AW290" s="343"/>
      <c r="AX290" s="344"/>
      <c r="AY290" s="344"/>
      <c r="AZ290" s="344"/>
      <c r="BA290" s="344"/>
      <c r="BB290" s="345"/>
      <c r="BC290" s="345"/>
      <c r="BD290" s="345"/>
      <c r="BE290" s="345"/>
      <c r="BF290" s="345"/>
    </row>
    <row r="291" ht="14.25" customHeight="1">
      <c r="A291" s="522"/>
      <c r="B291" s="537"/>
      <c r="C291" s="537"/>
      <c r="D291" s="561"/>
      <c r="E291" s="537"/>
      <c r="F291" s="537"/>
      <c r="G291" s="639"/>
      <c r="H291" s="330"/>
      <c r="I291" s="340"/>
      <c r="J291" s="341"/>
      <c r="K291" s="341"/>
      <c r="L291" s="341"/>
      <c r="M291" s="341"/>
      <c r="N291" s="341"/>
      <c r="O291" s="341"/>
      <c r="P291" s="341"/>
      <c r="Q291" s="341"/>
      <c r="R291" s="341"/>
      <c r="S291" s="341"/>
      <c r="T291" s="330"/>
      <c r="U291" s="342"/>
      <c r="V291" s="343"/>
      <c r="W291" s="343"/>
      <c r="X291" s="343"/>
      <c r="Y291" s="343"/>
      <c r="Z291" s="343"/>
      <c r="AA291" s="343"/>
      <c r="AB291" s="343"/>
      <c r="AC291" s="342"/>
      <c r="AD291" s="343"/>
      <c r="AE291" s="343"/>
      <c r="AF291" s="343"/>
      <c r="AG291" s="343"/>
      <c r="AH291" s="343"/>
      <c r="AI291" s="343"/>
      <c r="AJ291" s="343"/>
      <c r="AK291" s="343"/>
      <c r="AL291" s="343"/>
      <c r="AM291" s="343"/>
      <c r="AN291" s="343"/>
      <c r="AO291" s="343"/>
      <c r="AP291" s="343"/>
      <c r="AQ291" s="343"/>
      <c r="AR291" s="343"/>
      <c r="AS291" s="343"/>
      <c r="AT291" s="343"/>
      <c r="AU291" s="343"/>
      <c r="AV291" s="343"/>
      <c r="AW291" s="343"/>
      <c r="AX291" s="344"/>
      <c r="AY291" s="344"/>
      <c r="AZ291" s="344"/>
      <c r="BA291" s="344"/>
      <c r="BB291" s="345"/>
      <c r="BC291" s="345"/>
      <c r="BD291" s="345"/>
      <c r="BE291" s="345"/>
      <c r="BF291" s="345"/>
    </row>
    <row r="292" ht="14.25" customHeight="1">
      <c r="A292" s="522"/>
      <c r="B292" s="537"/>
      <c r="C292" s="537"/>
      <c r="D292" s="561"/>
      <c r="E292" s="537"/>
      <c r="F292" s="537"/>
      <c r="G292" s="639"/>
      <c r="H292" s="330"/>
      <c r="I292" s="340"/>
      <c r="J292" s="341"/>
      <c r="K292" s="341"/>
      <c r="L292" s="341"/>
      <c r="M292" s="341"/>
      <c r="N292" s="341"/>
      <c r="O292" s="341"/>
      <c r="P292" s="341"/>
      <c r="Q292" s="341"/>
      <c r="R292" s="341"/>
      <c r="S292" s="341"/>
      <c r="T292" s="330"/>
      <c r="U292" s="342"/>
      <c r="V292" s="343"/>
      <c r="W292" s="343"/>
      <c r="X292" s="343"/>
      <c r="Y292" s="343"/>
      <c r="Z292" s="343"/>
      <c r="AA292" s="343"/>
      <c r="AB292" s="343"/>
      <c r="AC292" s="342"/>
      <c r="AD292" s="343"/>
      <c r="AE292" s="343"/>
      <c r="AF292" s="343"/>
      <c r="AG292" s="343"/>
      <c r="AH292" s="343"/>
      <c r="AI292" s="343"/>
      <c r="AJ292" s="343"/>
      <c r="AK292" s="343"/>
      <c r="AL292" s="343"/>
      <c r="AM292" s="343"/>
      <c r="AN292" s="343"/>
      <c r="AO292" s="343"/>
      <c r="AP292" s="343"/>
      <c r="AQ292" s="343"/>
      <c r="AR292" s="343"/>
      <c r="AS292" s="343"/>
      <c r="AT292" s="343"/>
      <c r="AU292" s="343"/>
      <c r="AV292" s="343"/>
      <c r="AW292" s="343"/>
      <c r="AX292" s="344"/>
      <c r="AY292" s="344"/>
      <c r="AZ292" s="344"/>
      <c r="BA292" s="344"/>
      <c r="BB292" s="345"/>
      <c r="BC292" s="345"/>
      <c r="BD292" s="345"/>
      <c r="BE292" s="345"/>
      <c r="BF292" s="345"/>
    </row>
    <row r="293" ht="14.25" customHeight="1">
      <c r="A293" s="522"/>
      <c r="B293" s="537"/>
      <c r="C293" s="537"/>
      <c r="D293" s="561"/>
      <c r="E293" s="537"/>
      <c r="F293" s="537"/>
      <c r="G293" s="639"/>
      <c r="H293" s="330"/>
      <c r="I293" s="340"/>
      <c r="J293" s="341"/>
      <c r="K293" s="341"/>
      <c r="L293" s="341"/>
      <c r="M293" s="341"/>
      <c r="N293" s="341"/>
      <c r="O293" s="341"/>
      <c r="P293" s="341"/>
      <c r="Q293" s="341"/>
      <c r="R293" s="341"/>
      <c r="S293" s="341"/>
      <c r="T293" s="330"/>
      <c r="U293" s="342"/>
      <c r="V293" s="343"/>
      <c r="W293" s="343"/>
      <c r="X293" s="343"/>
      <c r="Y293" s="343"/>
      <c r="Z293" s="343"/>
      <c r="AA293" s="343"/>
      <c r="AB293" s="343"/>
      <c r="AC293" s="342"/>
      <c r="AD293" s="343"/>
      <c r="AE293" s="343"/>
      <c r="AF293" s="343"/>
      <c r="AG293" s="343"/>
      <c r="AH293" s="343"/>
      <c r="AI293" s="343"/>
      <c r="AJ293" s="343"/>
      <c r="AK293" s="343"/>
      <c r="AL293" s="343"/>
      <c r="AM293" s="343"/>
      <c r="AN293" s="343"/>
      <c r="AO293" s="343"/>
      <c r="AP293" s="343"/>
      <c r="AQ293" s="343"/>
      <c r="AR293" s="343"/>
      <c r="AS293" s="343"/>
      <c r="AT293" s="343"/>
      <c r="AU293" s="343"/>
      <c r="AV293" s="343"/>
      <c r="AW293" s="343"/>
      <c r="AX293" s="344"/>
      <c r="AY293" s="344"/>
      <c r="AZ293" s="344"/>
      <c r="BA293" s="344"/>
      <c r="BB293" s="345"/>
      <c r="BC293" s="345"/>
      <c r="BD293" s="345"/>
      <c r="BE293" s="345"/>
      <c r="BF293" s="345"/>
    </row>
    <row r="294" ht="14.25" customHeight="1">
      <c r="A294" s="522"/>
      <c r="B294" s="537"/>
      <c r="C294" s="537"/>
      <c r="D294" s="561"/>
      <c r="E294" s="537"/>
      <c r="F294" s="537"/>
      <c r="G294" s="639"/>
      <c r="H294" s="330"/>
      <c r="I294" s="340"/>
      <c r="J294" s="341"/>
      <c r="K294" s="341"/>
      <c r="L294" s="341"/>
      <c r="M294" s="341"/>
      <c r="N294" s="341"/>
      <c r="O294" s="341"/>
      <c r="P294" s="341"/>
      <c r="Q294" s="341"/>
      <c r="R294" s="341"/>
      <c r="S294" s="341"/>
      <c r="T294" s="330"/>
      <c r="U294" s="342"/>
      <c r="V294" s="343"/>
      <c r="W294" s="343"/>
      <c r="X294" s="343"/>
      <c r="Y294" s="343"/>
      <c r="Z294" s="343"/>
      <c r="AA294" s="343"/>
      <c r="AB294" s="343"/>
      <c r="AC294" s="342"/>
      <c r="AD294" s="343"/>
      <c r="AE294" s="343"/>
      <c r="AF294" s="343"/>
      <c r="AG294" s="343"/>
      <c r="AH294" s="343"/>
      <c r="AI294" s="343"/>
      <c r="AJ294" s="343"/>
      <c r="AK294" s="343"/>
      <c r="AL294" s="343"/>
      <c r="AM294" s="343"/>
      <c r="AN294" s="343"/>
      <c r="AO294" s="343"/>
      <c r="AP294" s="343"/>
      <c r="AQ294" s="343"/>
      <c r="AR294" s="343"/>
      <c r="AS294" s="343"/>
      <c r="AT294" s="343"/>
      <c r="AU294" s="343"/>
      <c r="AV294" s="343"/>
      <c r="AW294" s="343"/>
      <c r="AX294" s="344"/>
      <c r="AY294" s="344"/>
      <c r="AZ294" s="344"/>
      <c r="BA294" s="344"/>
      <c r="BB294" s="345"/>
      <c r="BC294" s="345"/>
      <c r="BD294" s="345"/>
      <c r="BE294" s="345"/>
      <c r="BF294" s="345"/>
    </row>
    <row r="295" ht="14.25" customHeight="1">
      <c r="A295" s="522"/>
      <c r="B295" s="537"/>
      <c r="C295" s="537"/>
      <c r="D295" s="561"/>
      <c r="E295" s="537"/>
      <c r="F295" s="537"/>
      <c r="G295" s="639"/>
      <c r="H295" s="330"/>
      <c r="I295" s="340"/>
      <c r="J295" s="341"/>
      <c r="K295" s="341"/>
      <c r="L295" s="341"/>
      <c r="M295" s="341"/>
      <c r="N295" s="341"/>
      <c r="O295" s="341"/>
      <c r="P295" s="341"/>
      <c r="Q295" s="341"/>
      <c r="R295" s="341"/>
      <c r="S295" s="341"/>
      <c r="T295" s="330"/>
      <c r="U295" s="342"/>
      <c r="V295" s="343"/>
      <c r="W295" s="343"/>
      <c r="X295" s="343"/>
      <c r="Y295" s="343"/>
      <c r="Z295" s="343"/>
      <c r="AA295" s="343"/>
      <c r="AB295" s="343"/>
      <c r="AC295" s="342"/>
      <c r="AD295" s="343"/>
      <c r="AE295" s="343"/>
      <c r="AF295" s="343"/>
      <c r="AG295" s="343"/>
      <c r="AH295" s="343"/>
      <c r="AI295" s="343"/>
      <c r="AJ295" s="343"/>
      <c r="AK295" s="343"/>
      <c r="AL295" s="343"/>
      <c r="AM295" s="343"/>
      <c r="AN295" s="343"/>
      <c r="AO295" s="343"/>
      <c r="AP295" s="343"/>
      <c r="AQ295" s="343"/>
      <c r="AR295" s="343"/>
      <c r="AS295" s="343"/>
      <c r="AT295" s="343"/>
      <c r="AU295" s="343"/>
      <c r="AV295" s="343"/>
      <c r="AW295" s="343"/>
      <c r="AX295" s="344"/>
      <c r="AY295" s="344"/>
      <c r="AZ295" s="344"/>
      <c r="BA295" s="344"/>
      <c r="BB295" s="345"/>
      <c r="BC295" s="345"/>
      <c r="BD295" s="345"/>
      <c r="BE295" s="345"/>
      <c r="BF295" s="345"/>
    </row>
    <row r="296" ht="14.25" customHeight="1">
      <c r="A296" s="522"/>
      <c r="B296" s="537"/>
      <c r="C296" s="537"/>
      <c r="D296" s="561"/>
      <c r="E296" s="537"/>
      <c r="F296" s="537"/>
      <c r="G296" s="639"/>
      <c r="H296" s="330"/>
      <c r="I296" s="340"/>
      <c r="J296" s="341"/>
      <c r="K296" s="341"/>
      <c r="L296" s="341"/>
      <c r="M296" s="341"/>
      <c r="N296" s="341"/>
      <c r="O296" s="341"/>
      <c r="P296" s="341"/>
      <c r="Q296" s="341"/>
      <c r="R296" s="341"/>
      <c r="S296" s="341"/>
      <c r="T296" s="330"/>
      <c r="U296" s="342"/>
      <c r="V296" s="343"/>
      <c r="W296" s="343"/>
      <c r="X296" s="343"/>
      <c r="Y296" s="343"/>
      <c r="Z296" s="343"/>
      <c r="AA296" s="343"/>
      <c r="AB296" s="343"/>
      <c r="AC296" s="342"/>
      <c r="AD296" s="343"/>
      <c r="AE296" s="343"/>
      <c r="AF296" s="343"/>
      <c r="AG296" s="343"/>
      <c r="AH296" s="343"/>
      <c r="AI296" s="343"/>
      <c r="AJ296" s="343"/>
      <c r="AK296" s="343"/>
      <c r="AL296" s="343"/>
      <c r="AM296" s="343"/>
      <c r="AN296" s="343"/>
      <c r="AO296" s="343"/>
      <c r="AP296" s="343"/>
      <c r="AQ296" s="343"/>
      <c r="AR296" s="343"/>
      <c r="AS296" s="343"/>
      <c r="AT296" s="343"/>
      <c r="AU296" s="343"/>
      <c r="AV296" s="343"/>
      <c r="AW296" s="343"/>
      <c r="AX296" s="344"/>
      <c r="AY296" s="344"/>
      <c r="AZ296" s="344"/>
      <c r="BA296" s="344"/>
      <c r="BB296" s="345"/>
      <c r="BC296" s="345"/>
      <c r="BD296" s="345"/>
      <c r="BE296" s="345"/>
      <c r="BF296" s="345"/>
    </row>
    <row r="297" ht="14.25" customHeight="1">
      <c r="A297" s="522"/>
      <c r="B297" s="537"/>
      <c r="C297" s="537"/>
      <c r="D297" s="561"/>
      <c r="E297" s="537"/>
      <c r="F297" s="537"/>
      <c r="G297" s="639"/>
      <c r="H297" s="330"/>
      <c r="I297" s="340"/>
      <c r="J297" s="341"/>
      <c r="K297" s="341"/>
      <c r="L297" s="341"/>
      <c r="M297" s="341"/>
      <c r="N297" s="341"/>
      <c r="O297" s="341"/>
      <c r="P297" s="341"/>
      <c r="Q297" s="341"/>
      <c r="R297" s="341"/>
      <c r="S297" s="341"/>
      <c r="T297" s="330"/>
      <c r="U297" s="342"/>
      <c r="V297" s="343"/>
      <c r="W297" s="343"/>
      <c r="X297" s="343"/>
      <c r="Y297" s="343"/>
      <c r="Z297" s="343"/>
      <c r="AA297" s="343"/>
      <c r="AB297" s="343"/>
      <c r="AC297" s="342"/>
      <c r="AD297" s="343"/>
      <c r="AE297" s="343"/>
      <c r="AF297" s="343"/>
      <c r="AG297" s="343"/>
      <c r="AH297" s="343"/>
      <c r="AI297" s="343"/>
      <c r="AJ297" s="343"/>
      <c r="AK297" s="343"/>
      <c r="AL297" s="343"/>
      <c r="AM297" s="343"/>
      <c r="AN297" s="343"/>
      <c r="AO297" s="343"/>
      <c r="AP297" s="343"/>
      <c r="AQ297" s="343"/>
      <c r="AR297" s="343"/>
      <c r="AS297" s="343"/>
      <c r="AT297" s="343"/>
      <c r="AU297" s="343"/>
      <c r="AV297" s="343"/>
      <c r="AW297" s="343"/>
      <c r="AX297" s="344"/>
      <c r="AY297" s="344"/>
      <c r="AZ297" s="344"/>
      <c r="BA297" s="344"/>
      <c r="BB297" s="345"/>
      <c r="BC297" s="345"/>
      <c r="BD297" s="345"/>
      <c r="BE297" s="345"/>
      <c r="BF297" s="345"/>
    </row>
    <row r="298" ht="14.25" customHeight="1">
      <c r="A298" s="522"/>
      <c r="B298" s="537"/>
      <c r="C298" s="537"/>
      <c r="D298" s="561"/>
      <c r="E298" s="537"/>
      <c r="F298" s="537"/>
      <c r="G298" s="639"/>
      <c r="H298" s="330"/>
      <c r="I298" s="340"/>
      <c r="J298" s="341"/>
      <c r="K298" s="341"/>
      <c r="L298" s="341"/>
      <c r="M298" s="341"/>
      <c r="N298" s="341"/>
      <c r="O298" s="341"/>
      <c r="P298" s="341"/>
      <c r="Q298" s="341"/>
      <c r="R298" s="341"/>
      <c r="S298" s="341"/>
      <c r="T298" s="330"/>
      <c r="U298" s="342"/>
      <c r="V298" s="343"/>
      <c r="W298" s="343"/>
      <c r="X298" s="343"/>
      <c r="Y298" s="343"/>
      <c r="Z298" s="343"/>
      <c r="AA298" s="343"/>
      <c r="AB298" s="343"/>
      <c r="AC298" s="342"/>
      <c r="AD298" s="343"/>
      <c r="AE298" s="343"/>
      <c r="AF298" s="343"/>
      <c r="AG298" s="343"/>
      <c r="AH298" s="343"/>
      <c r="AI298" s="343"/>
      <c r="AJ298" s="343"/>
      <c r="AK298" s="343"/>
      <c r="AL298" s="343"/>
      <c r="AM298" s="343"/>
      <c r="AN298" s="343"/>
      <c r="AO298" s="343"/>
      <c r="AP298" s="343"/>
      <c r="AQ298" s="343"/>
      <c r="AR298" s="343"/>
      <c r="AS298" s="343"/>
      <c r="AT298" s="343"/>
      <c r="AU298" s="343"/>
      <c r="AV298" s="343"/>
      <c r="AW298" s="343"/>
      <c r="AX298" s="344"/>
      <c r="AY298" s="344"/>
      <c r="AZ298" s="344"/>
      <c r="BA298" s="344"/>
      <c r="BB298" s="345"/>
      <c r="BC298" s="345"/>
      <c r="BD298" s="345"/>
      <c r="BE298" s="345"/>
      <c r="BF298" s="345"/>
    </row>
    <row r="299" ht="14.25" customHeight="1">
      <c r="A299" s="522"/>
      <c r="B299" s="537"/>
      <c r="C299" s="537"/>
      <c r="D299" s="561"/>
      <c r="E299" s="537"/>
      <c r="F299" s="537"/>
      <c r="G299" s="639"/>
      <c r="H299" s="330"/>
      <c r="I299" s="340"/>
      <c r="J299" s="341"/>
      <c r="K299" s="341"/>
      <c r="L299" s="341"/>
      <c r="M299" s="341"/>
      <c r="N299" s="341"/>
      <c r="O299" s="341"/>
      <c r="P299" s="341"/>
      <c r="Q299" s="341"/>
      <c r="R299" s="341"/>
      <c r="S299" s="341"/>
      <c r="T299" s="330"/>
      <c r="U299" s="342"/>
      <c r="V299" s="343"/>
      <c r="W299" s="343"/>
      <c r="X299" s="343"/>
      <c r="Y299" s="343"/>
      <c r="Z299" s="343"/>
      <c r="AA299" s="343"/>
      <c r="AB299" s="343"/>
      <c r="AC299" s="342"/>
      <c r="AD299" s="343"/>
      <c r="AE299" s="343"/>
      <c r="AF299" s="343"/>
      <c r="AG299" s="343"/>
      <c r="AH299" s="343"/>
      <c r="AI299" s="343"/>
      <c r="AJ299" s="343"/>
      <c r="AK299" s="343"/>
      <c r="AL299" s="343"/>
      <c r="AM299" s="343"/>
      <c r="AN299" s="343"/>
      <c r="AO299" s="343"/>
      <c r="AP299" s="343"/>
      <c r="AQ299" s="343"/>
      <c r="AR299" s="343"/>
      <c r="AS299" s="343"/>
      <c r="AT299" s="343"/>
      <c r="AU299" s="343"/>
      <c r="AV299" s="343"/>
      <c r="AW299" s="343"/>
      <c r="AX299" s="344"/>
      <c r="AY299" s="344"/>
      <c r="AZ299" s="344"/>
      <c r="BA299" s="344"/>
      <c r="BB299" s="345"/>
      <c r="BC299" s="345"/>
      <c r="BD299" s="345"/>
      <c r="BE299" s="345"/>
      <c r="BF299" s="345"/>
    </row>
    <row r="300" ht="14.25" customHeight="1">
      <c r="A300" s="522"/>
      <c r="B300" s="537"/>
      <c r="C300" s="537"/>
      <c r="D300" s="561"/>
      <c r="E300" s="537"/>
      <c r="F300" s="537"/>
      <c r="G300" s="639"/>
      <c r="H300" s="330"/>
      <c r="I300" s="340"/>
      <c r="J300" s="341"/>
      <c r="K300" s="341"/>
      <c r="L300" s="341"/>
      <c r="M300" s="341"/>
      <c r="N300" s="341"/>
      <c r="O300" s="341"/>
      <c r="P300" s="341"/>
      <c r="Q300" s="341"/>
      <c r="R300" s="341"/>
      <c r="S300" s="341"/>
      <c r="T300" s="330"/>
      <c r="U300" s="342"/>
      <c r="V300" s="343"/>
      <c r="W300" s="343"/>
      <c r="X300" s="343"/>
      <c r="Y300" s="343"/>
      <c r="Z300" s="343"/>
      <c r="AA300" s="343"/>
      <c r="AB300" s="343"/>
      <c r="AC300" s="342"/>
      <c r="AD300" s="343"/>
      <c r="AE300" s="343"/>
      <c r="AF300" s="343"/>
      <c r="AG300" s="343"/>
      <c r="AH300" s="343"/>
      <c r="AI300" s="343"/>
      <c r="AJ300" s="343"/>
      <c r="AK300" s="343"/>
      <c r="AL300" s="343"/>
      <c r="AM300" s="343"/>
      <c r="AN300" s="343"/>
      <c r="AO300" s="343"/>
      <c r="AP300" s="343"/>
      <c r="AQ300" s="343"/>
      <c r="AR300" s="343"/>
      <c r="AS300" s="343"/>
      <c r="AT300" s="343"/>
      <c r="AU300" s="343"/>
      <c r="AV300" s="343"/>
      <c r="AW300" s="343"/>
      <c r="AX300" s="344"/>
      <c r="AY300" s="344"/>
      <c r="AZ300" s="344"/>
      <c r="BA300" s="344"/>
      <c r="BB300" s="345"/>
      <c r="BC300" s="345"/>
      <c r="BD300" s="345"/>
      <c r="BE300" s="345"/>
      <c r="BF300" s="345"/>
    </row>
    <row r="301" ht="14.25" customHeight="1">
      <c r="A301" s="522"/>
      <c r="B301" s="537"/>
      <c r="C301" s="537"/>
      <c r="D301" s="561"/>
      <c r="E301" s="537"/>
      <c r="F301" s="537"/>
      <c r="G301" s="639"/>
      <c r="H301" s="330"/>
      <c r="I301" s="340"/>
      <c r="J301" s="341"/>
      <c r="K301" s="341"/>
      <c r="L301" s="341"/>
      <c r="M301" s="341"/>
      <c r="N301" s="341"/>
      <c r="O301" s="341"/>
      <c r="P301" s="341"/>
      <c r="Q301" s="341"/>
      <c r="R301" s="341"/>
      <c r="S301" s="341"/>
      <c r="T301" s="330"/>
      <c r="U301" s="342"/>
      <c r="V301" s="343"/>
      <c r="W301" s="343"/>
      <c r="X301" s="343"/>
      <c r="Y301" s="343"/>
      <c r="Z301" s="343"/>
      <c r="AA301" s="343"/>
      <c r="AB301" s="343"/>
      <c r="AC301" s="342"/>
      <c r="AD301" s="343"/>
      <c r="AE301" s="343"/>
      <c r="AF301" s="343"/>
      <c r="AG301" s="343"/>
      <c r="AH301" s="343"/>
      <c r="AI301" s="343"/>
      <c r="AJ301" s="343"/>
      <c r="AK301" s="343"/>
      <c r="AL301" s="343"/>
      <c r="AM301" s="343"/>
      <c r="AN301" s="343"/>
      <c r="AO301" s="343"/>
      <c r="AP301" s="343"/>
      <c r="AQ301" s="343"/>
      <c r="AR301" s="343"/>
      <c r="AS301" s="343"/>
      <c r="AT301" s="343"/>
      <c r="AU301" s="343"/>
      <c r="AV301" s="343"/>
      <c r="AW301" s="343"/>
      <c r="AX301" s="344"/>
      <c r="AY301" s="344"/>
      <c r="AZ301" s="344"/>
      <c r="BA301" s="344"/>
      <c r="BB301" s="345"/>
      <c r="BC301" s="345"/>
      <c r="BD301" s="345"/>
      <c r="BE301" s="345"/>
      <c r="BF301" s="345"/>
    </row>
    <row r="302" ht="14.25" customHeight="1">
      <c r="A302" s="522"/>
      <c r="B302" s="537"/>
      <c r="C302" s="537"/>
      <c r="D302" s="561"/>
      <c r="E302" s="537"/>
      <c r="F302" s="537"/>
      <c r="G302" s="639"/>
      <c r="H302" s="330"/>
      <c r="I302" s="340"/>
      <c r="J302" s="341"/>
      <c r="K302" s="341"/>
      <c r="L302" s="341"/>
      <c r="M302" s="341"/>
      <c r="N302" s="341"/>
      <c r="O302" s="341"/>
      <c r="P302" s="341"/>
      <c r="Q302" s="341"/>
      <c r="R302" s="341"/>
      <c r="S302" s="341"/>
      <c r="T302" s="330"/>
      <c r="U302" s="342"/>
      <c r="V302" s="343"/>
      <c r="W302" s="343"/>
      <c r="X302" s="343"/>
      <c r="Y302" s="343"/>
      <c r="Z302" s="343"/>
      <c r="AA302" s="343"/>
      <c r="AB302" s="343"/>
      <c r="AC302" s="342"/>
      <c r="AD302" s="343"/>
      <c r="AE302" s="343"/>
      <c r="AF302" s="343"/>
      <c r="AG302" s="343"/>
      <c r="AH302" s="343"/>
      <c r="AI302" s="343"/>
      <c r="AJ302" s="343"/>
      <c r="AK302" s="343"/>
      <c r="AL302" s="343"/>
      <c r="AM302" s="343"/>
      <c r="AN302" s="343"/>
      <c r="AO302" s="343"/>
      <c r="AP302" s="343"/>
      <c r="AQ302" s="343"/>
      <c r="AR302" s="343"/>
      <c r="AS302" s="343"/>
      <c r="AT302" s="343"/>
      <c r="AU302" s="343"/>
      <c r="AV302" s="343"/>
      <c r="AW302" s="343"/>
      <c r="AX302" s="344"/>
      <c r="AY302" s="344"/>
      <c r="AZ302" s="344"/>
      <c r="BA302" s="344"/>
      <c r="BB302" s="345"/>
      <c r="BC302" s="345"/>
      <c r="BD302" s="345"/>
      <c r="BE302" s="345"/>
      <c r="BF302" s="345"/>
    </row>
    <row r="303" ht="14.25" customHeight="1">
      <c r="A303" s="522"/>
      <c r="B303" s="537"/>
      <c r="C303" s="537"/>
      <c r="D303" s="561"/>
      <c r="E303" s="537"/>
      <c r="F303" s="537"/>
      <c r="G303" s="639"/>
      <c r="H303" s="330"/>
      <c r="I303" s="340"/>
      <c r="J303" s="341"/>
      <c r="K303" s="341"/>
      <c r="L303" s="341"/>
      <c r="M303" s="341"/>
      <c r="N303" s="341"/>
      <c r="O303" s="341"/>
      <c r="P303" s="341"/>
      <c r="Q303" s="341"/>
      <c r="R303" s="341"/>
      <c r="S303" s="341"/>
      <c r="T303" s="330"/>
      <c r="U303" s="342"/>
      <c r="V303" s="343"/>
      <c r="W303" s="343"/>
      <c r="X303" s="343"/>
      <c r="Y303" s="343"/>
      <c r="Z303" s="343"/>
      <c r="AA303" s="343"/>
      <c r="AB303" s="343"/>
      <c r="AC303" s="342"/>
      <c r="AD303" s="343"/>
      <c r="AE303" s="343"/>
      <c r="AF303" s="343"/>
      <c r="AG303" s="343"/>
      <c r="AH303" s="343"/>
      <c r="AI303" s="343"/>
      <c r="AJ303" s="343"/>
      <c r="AK303" s="343"/>
      <c r="AL303" s="343"/>
      <c r="AM303" s="343"/>
      <c r="AN303" s="343"/>
      <c r="AO303" s="343"/>
      <c r="AP303" s="343"/>
      <c r="AQ303" s="343"/>
      <c r="AR303" s="343"/>
      <c r="AS303" s="343"/>
      <c r="AT303" s="343"/>
      <c r="AU303" s="343"/>
      <c r="AV303" s="343"/>
      <c r="AW303" s="343"/>
      <c r="AX303" s="344"/>
      <c r="AY303" s="344"/>
      <c r="AZ303" s="344"/>
      <c r="BA303" s="344"/>
      <c r="BB303" s="345"/>
      <c r="BC303" s="345"/>
      <c r="BD303" s="345"/>
      <c r="BE303" s="345"/>
      <c r="BF303" s="345"/>
    </row>
    <row r="304" ht="14.25" customHeight="1">
      <c r="A304" s="522"/>
      <c r="B304" s="537"/>
      <c r="C304" s="537"/>
      <c r="D304" s="561"/>
      <c r="E304" s="537"/>
      <c r="F304" s="537"/>
      <c r="G304" s="639"/>
      <c r="H304" s="330"/>
      <c r="I304" s="340"/>
      <c r="J304" s="341"/>
      <c r="K304" s="341"/>
      <c r="L304" s="341"/>
      <c r="M304" s="341"/>
      <c r="N304" s="341"/>
      <c r="O304" s="341"/>
      <c r="P304" s="341"/>
      <c r="Q304" s="341"/>
      <c r="R304" s="341"/>
      <c r="S304" s="341"/>
      <c r="T304" s="330"/>
      <c r="U304" s="342"/>
      <c r="V304" s="343"/>
      <c r="W304" s="343"/>
      <c r="X304" s="343"/>
      <c r="Y304" s="343"/>
      <c r="Z304" s="343"/>
      <c r="AA304" s="343"/>
      <c r="AB304" s="343"/>
      <c r="AC304" s="342"/>
      <c r="AD304" s="343"/>
      <c r="AE304" s="343"/>
      <c r="AF304" s="343"/>
      <c r="AG304" s="343"/>
      <c r="AH304" s="343"/>
      <c r="AI304" s="343"/>
      <c r="AJ304" s="343"/>
      <c r="AK304" s="343"/>
      <c r="AL304" s="343"/>
      <c r="AM304" s="343"/>
      <c r="AN304" s="343"/>
      <c r="AO304" s="343"/>
      <c r="AP304" s="343"/>
      <c r="AQ304" s="343"/>
      <c r="AR304" s="343"/>
      <c r="AS304" s="343"/>
      <c r="AT304" s="343"/>
      <c r="AU304" s="343"/>
      <c r="AV304" s="343"/>
      <c r="AW304" s="343"/>
      <c r="AX304" s="344"/>
      <c r="AY304" s="344"/>
      <c r="AZ304" s="344"/>
      <c r="BA304" s="344"/>
      <c r="BB304" s="345"/>
      <c r="BC304" s="345"/>
      <c r="BD304" s="345"/>
      <c r="BE304" s="345"/>
      <c r="BF304" s="345"/>
    </row>
    <row r="305" ht="14.25" customHeight="1">
      <c r="A305" s="522"/>
      <c r="B305" s="537"/>
      <c r="C305" s="537"/>
      <c r="D305" s="561"/>
      <c r="E305" s="537"/>
      <c r="F305" s="537"/>
      <c r="G305" s="639"/>
      <c r="H305" s="330"/>
      <c r="I305" s="340"/>
      <c r="J305" s="341"/>
      <c r="K305" s="341"/>
      <c r="L305" s="341"/>
      <c r="M305" s="341"/>
      <c r="N305" s="341"/>
      <c r="O305" s="341"/>
      <c r="P305" s="341"/>
      <c r="Q305" s="341"/>
      <c r="R305" s="341"/>
      <c r="S305" s="341"/>
      <c r="T305" s="330"/>
      <c r="U305" s="342"/>
      <c r="V305" s="343"/>
      <c r="W305" s="343"/>
      <c r="X305" s="343"/>
      <c r="Y305" s="343"/>
      <c r="Z305" s="343"/>
      <c r="AA305" s="343"/>
      <c r="AB305" s="343"/>
      <c r="AC305" s="342"/>
      <c r="AD305" s="343"/>
      <c r="AE305" s="343"/>
      <c r="AF305" s="343"/>
      <c r="AG305" s="343"/>
      <c r="AH305" s="343"/>
      <c r="AI305" s="343"/>
      <c r="AJ305" s="343"/>
      <c r="AK305" s="343"/>
      <c r="AL305" s="343"/>
      <c r="AM305" s="343"/>
      <c r="AN305" s="343"/>
      <c r="AO305" s="343"/>
      <c r="AP305" s="343"/>
      <c r="AQ305" s="343"/>
      <c r="AR305" s="343"/>
      <c r="AS305" s="343"/>
      <c r="AT305" s="343"/>
      <c r="AU305" s="343"/>
      <c r="AV305" s="343"/>
      <c r="AW305" s="343"/>
      <c r="AX305" s="344"/>
      <c r="AY305" s="344"/>
      <c r="AZ305" s="344"/>
      <c r="BA305" s="344"/>
      <c r="BB305" s="345"/>
      <c r="BC305" s="345"/>
      <c r="BD305" s="345"/>
      <c r="BE305" s="345"/>
      <c r="BF305" s="345"/>
    </row>
    <row r="306" ht="14.25" customHeight="1">
      <c r="A306" s="522"/>
      <c r="B306" s="537"/>
      <c r="C306" s="537"/>
      <c r="D306" s="561"/>
      <c r="E306" s="537"/>
      <c r="F306" s="537"/>
      <c r="G306" s="639"/>
      <c r="H306" s="330"/>
      <c r="I306" s="340"/>
      <c r="J306" s="341"/>
      <c r="K306" s="341"/>
      <c r="L306" s="341"/>
      <c r="M306" s="341"/>
      <c r="N306" s="341"/>
      <c r="O306" s="341"/>
      <c r="P306" s="341"/>
      <c r="Q306" s="341"/>
      <c r="R306" s="341"/>
      <c r="S306" s="341"/>
      <c r="T306" s="330"/>
      <c r="U306" s="342"/>
      <c r="V306" s="343"/>
      <c r="W306" s="343"/>
      <c r="X306" s="343"/>
      <c r="Y306" s="343"/>
      <c r="Z306" s="343"/>
      <c r="AA306" s="343"/>
      <c r="AB306" s="343"/>
      <c r="AC306" s="342"/>
      <c r="AD306" s="343"/>
      <c r="AE306" s="343"/>
      <c r="AF306" s="343"/>
      <c r="AG306" s="343"/>
      <c r="AH306" s="343"/>
      <c r="AI306" s="343"/>
      <c r="AJ306" s="343"/>
      <c r="AK306" s="343"/>
      <c r="AL306" s="343"/>
      <c r="AM306" s="343"/>
      <c r="AN306" s="343"/>
      <c r="AO306" s="343"/>
      <c r="AP306" s="343"/>
      <c r="AQ306" s="343"/>
      <c r="AR306" s="343"/>
      <c r="AS306" s="343"/>
      <c r="AT306" s="343"/>
      <c r="AU306" s="343"/>
      <c r="AV306" s="343"/>
      <c r="AW306" s="343"/>
      <c r="AX306" s="344"/>
      <c r="AY306" s="344"/>
      <c r="AZ306" s="344"/>
      <c r="BA306" s="344"/>
      <c r="BB306" s="345"/>
      <c r="BC306" s="345"/>
      <c r="BD306" s="345"/>
      <c r="BE306" s="345"/>
      <c r="BF306" s="345"/>
    </row>
    <row r="307" ht="14.25" customHeight="1">
      <c r="A307" s="522"/>
      <c r="B307" s="537"/>
      <c r="C307" s="537"/>
      <c r="D307" s="561"/>
      <c r="E307" s="537"/>
      <c r="F307" s="537"/>
      <c r="G307" s="639"/>
      <c r="H307" s="330"/>
      <c r="I307" s="340"/>
      <c r="J307" s="341"/>
      <c r="K307" s="341"/>
      <c r="L307" s="341"/>
      <c r="M307" s="341"/>
      <c r="N307" s="341"/>
      <c r="O307" s="341"/>
      <c r="P307" s="341"/>
      <c r="Q307" s="341"/>
      <c r="R307" s="341"/>
      <c r="S307" s="341"/>
      <c r="T307" s="330"/>
      <c r="U307" s="342"/>
      <c r="V307" s="343"/>
      <c r="W307" s="343"/>
      <c r="X307" s="343"/>
      <c r="Y307" s="343"/>
      <c r="Z307" s="343"/>
      <c r="AA307" s="343"/>
      <c r="AB307" s="343"/>
      <c r="AC307" s="342"/>
      <c r="AD307" s="343"/>
      <c r="AE307" s="343"/>
      <c r="AF307" s="343"/>
      <c r="AG307" s="343"/>
      <c r="AH307" s="343"/>
      <c r="AI307" s="343"/>
      <c r="AJ307" s="343"/>
      <c r="AK307" s="343"/>
      <c r="AL307" s="343"/>
      <c r="AM307" s="343"/>
      <c r="AN307" s="343"/>
      <c r="AO307" s="343"/>
      <c r="AP307" s="343"/>
      <c r="AQ307" s="343"/>
      <c r="AR307" s="343"/>
      <c r="AS307" s="343"/>
      <c r="AT307" s="343"/>
      <c r="AU307" s="343"/>
      <c r="AV307" s="343"/>
      <c r="AW307" s="343"/>
      <c r="AX307" s="344"/>
      <c r="AY307" s="344"/>
      <c r="AZ307" s="344"/>
      <c r="BA307" s="344"/>
      <c r="BB307" s="345"/>
      <c r="BC307" s="345"/>
      <c r="BD307" s="345"/>
      <c r="BE307" s="345"/>
      <c r="BF307" s="345"/>
    </row>
    <row r="308" ht="14.25" customHeight="1">
      <c r="A308" s="522"/>
      <c r="B308" s="537"/>
      <c r="C308" s="537"/>
      <c r="D308" s="561"/>
      <c r="E308" s="537"/>
      <c r="F308" s="537"/>
      <c r="G308" s="639"/>
      <c r="H308" s="330"/>
      <c r="I308" s="340"/>
      <c r="J308" s="341"/>
      <c r="K308" s="341"/>
      <c r="L308" s="341"/>
      <c r="M308" s="341"/>
      <c r="N308" s="341"/>
      <c r="O308" s="341"/>
      <c r="P308" s="341"/>
      <c r="Q308" s="341"/>
      <c r="R308" s="341"/>
      <c r="S308" s="341"/>
      <c r="T308" s="330"/>
      <c r="U308" s="342"/>
      <c r="V308" s="343"/>
      <c r="W308" s="343"/>
      <c r="X308" s="343"/>
      <c r="Y308" s="343"/>
      <c r="Z308" s="343"/>
      <c r="AA308" s="343"/>
      <c r="AB308" s="343"/>
      <c r="AC308" s="342"/>
      <c r="AD308" s="343"/>
      <c r="AE308" s="343"/>
      <c r="AF308" s="343"/>
      <c r="AG308" s="343"/>
      <c r="AH308" s="343"/>
      <c r="AI308" s="343"/>
      <c r="AJ308" s="343"/>
      <c r="AK308" s="343"/>
      <c r="AL308" s="343"/>
      <c r="AM308" s="343"/>
      <c r="AN308" s="343"/>
      <c r="AO308" s="343"/>
      <c r="AP308" s="343"/>
      <c r="AQ308" s="343"/>
      <c r="AR308" s="343"/>
      <c r="AS308" s="343"/>
      <c r="AT308" s="343"/>
      <c r="AU308" s="343"/>
      <c r="AV308" s="343"/>
      <c r="AW308" s="343"/>
      <c r="AX308" s="344"/>
      <c r="AY308" s="344"/>
      <c r="AZ308" s="344"/>
      <c r="BA308" s="344"/>
      <c r="BB308" s="345"/>
      <c r="BC308" s="345"/>
      <c r="BD308" s="345"/>
      <c r="BE308" s="345"/>
      <c r="BF308" s="345"/>
    </row>
    <row r="309" ht="14.25" customHeight="1">
      <c r="A309" s="522"/>
      <c r="B309" s="537"/>
      <c r="C309" s="537"/>
      <c r="D309" s="561"/>
      <c r="E309" s="537"/>
      <c r="F309" s="537"/>
      <c r="G309" s="639"/>
      <c r="H309" s="330"/>
      <c r="I309" s="340"/>
      <c r="J309" s="341"/>
      <c r="K309" s="341"/>
      <c r="L309" s="341"/>
      <c r="M309" s="341"/>
      <c r="N309" s="341"/>
      <c r="O309" s="341"/>
      <c r="P309" s="341"/>
      <c r="Q309" s="341"/>
      <c r="R309" s="341"/>
      <c r="S309" s="341"/>
      <c r="T309" s="330"/>
      <c r="U309" s="342"/>
      <c r="V309" s="343"/>
      <c r="W309" s="343"/>
      <c r="X309" s="343"/>
      <c r="Y309" s="343"/>
      <c r="Z309" s="343"/>
      <c r="AA309" s="343"/>
      <c r="AB309" s="343"/>
      <c r="AC309" s="342"/>
      <c r="AD309" s="343"/>
      <c r="AE309" s="343"/>
      <c r="AF309" s="343"/>
      <c r="AG309" s="343"/>
      <c r="AH309" s="343"/>
      <c r="AI309" s="343"/>
      <c r="AJ309" s="343"/>
      <c r="AK309" s="343"/>
      <c r="AL309" s="343"/>
      <c r="AM309" s="343"/>
      <c r="AN309" s="343"/>
      <c r="AO309" s="343"/>
      <c r="AP309" s="343"/>
      <c r="AQ309" s="343"/>
      <c r="AR309" s="343"/>
      <c r="AS309" s="343"/>
      <c r="AT309" s="343"/>
      <c r="AU309" s="343"/>
      <c r="AV309" s="343"/>
      <c r="AW309" s="343"/>
      <c r="AX309" s="344"/>
      <c r="AY309" s="344"/>
      <c r="AZ309" s="344"/>
      <c r="BA309" s="344"/>
      <c r="BB309" s="345"/>
      <c r="BC309" s="345"/>
      <c r="BD309" s="345"/>
      <c r="BE309" s="345"/>
      <c r="BF309" s="345"/>
    </row>
    <row r="310" ht="14.25" customHeight="1">
      <c r="A310" s="522"/>
      <c r="B310" s="537"/>
      <c r="C310" s="537"/>
      <c r="D310" s="561"/>
      <c r="E310" s="537"/>
      <c r="F310" s="537"/>
      <c r="G310" s="639"/>
      <c r="H310" s="330"/>
      <c r="I310" s="340"/>
      <c r="J310" s="341"/>
      <c r="K310" s="341"/>
      <c r="L310" s="341"/>
      <c r="M310" s="341"/>
      <c r="N310" s="341"/>
      <c r="O310" s="341"/>
      <c r="P310" s="341"/>
      <c r="Q310" s="341"/>
      <c r="R310" s="341"/>
      <c r="S310" s="341"/>
      <c r="T310" s="330"/>
      <c r="U310" s="342"/>
      <c r="V310" s="343"/>
      <c r="W310" s="343"/>
      <c r="X310" s="343"/>
      <c r="Y310" s="343"/>
      <c r="Z310" s="343"/>
      <c r="AA310" s="343"/>
      <c r="AB310" s="343"/>
      <c r="AC310" s="342"/>
      <c r="AD310" s="343"/>
      <c r="AE310" s="343"/>
      <c r="AF310" s="343"/>
      <c r="AG310" s="343"/>
      <c r="AH310" s="343"/>
      <c r="AI310" s="343"/>
      <c r="AJ310" s="343"/>
      <c r="AK310" s="343"/>
      <c r="AL310" s="343"/>
      <c r="AM310" s="343"/>
      <c r="AN310" s="343"/>
      <c r="AO310" s="343"/>
      <c r="AP310" s="343"/>
      <c r="AQ310" s="343"/>
      <c r="AR310" s="343"/>
      <c r="AS310" s="343"/>
      <c r="AT310" s="343"/>
      <c r="AU310" s="343"/>
      <c r="AV310" s="343"/>
      <c r="AW310" s="343"/>
      <c r="AX310" s="344"/>
      <c r="AY310" s="344"/>
      <c r="AZ310" s="344"/>
      <c r="BA310" s="344"/>
      <c r="BB310" s="345"/>
      <c r="BC310" s="345"/>
      <c r="BD310" s="345"/>
      <c r="BE310" s="345"/>
      <c r="BF310" s="345"/>
    </row>
    <row r="311" ht="14.25" customHeight="1">
      <c r="A311" s="522"/>
      <c r="B311" s="537"/>
      <c r="C311" s="537"/>
      <c r="D311" s="561"/>
      <c r="E311" s="537"/>
      <c r="F311" s="537"/>
      <c r="G311" s="639"/>
      <c r="H311" s="330"/>
      <c r="I311" s="340"/>
      <c r="J311" s="341"/>
      <c r="K311" s="341"/>
      <c r="L311" s="341"/>
      <c r="M311" s="341"/>
      <c r="N311" s="341"/>
      <c r="O311" s="341"/>
      <c r="P311" s="341"/>
      <c r="Q311" s="341"/>
      <c r="R311" s="341"/>
      <c r="S311" s="341"/>
      <c r="T311" s="330"/>
      <c r="U311" s="342"/>
      <c r="V311" s="343"/>
      <c r="W311" s="343"/>
      <c r="X311" s="343"/>
      <c r="Y311" s="343"/>
      <c r="Z311" s="343"/>
      <c r="AA311" s="343"/>
      <c r="AB311" s="343"/>
      <c r="AC311" s="342"/>
      <c r="AD311" s="343"/>
      <c r="AE311" s="343"/>
      <c r="AF311" s="343"/>
      <c r="AG311" s="343"/>
      <c r="AH311" s="343"/>
      <c r="AI311" s="343"/>
      <c r="AJ311" s="343"/>
      <c r="AK311" s="343"/>
      <c r="AL311" s="343"/>
      <c r="AM311" s="343"/>
      <c r="AN311" s="343"/>
      <c r="AO311" s="343"/>
      <c r="AP311" s="343"/>
      <c r="AQ311" s="343"/>
      <c r="AR311" s="343"/>
      <c r="AS311" s="343"/>
      <c r="AT311" s="343"/>
      <c r="AU311" s="343"/>
      <c r="AV311" s="343"/>
      <c r="AW311" s="343"/>
      <c r="AX311" s="344"/>
      <c r="AY311" s="344"/>
      <c r="AZ311" s="344"/>
      <c r="BA311" s="344"/>
      <c r="BB311" s="345"/>
      <c r="BC311" s="345"/>
      <c r="BD311" s="345"/>
      <c r="BE311" s="345"/>
      <c r="BF311" s="345"/>
    </row>
    <row r="312" ht="14.25" customHeight="1">
      <c r="A312" s="522"/>
      <c r="B312" s="537"/>
      <c r="C312" s="537"/>
      <c r="D312" s="561"/>
      <c r="E312" s="537"/>
      <c r="F312" s="537"/>
      <c r="G312" s="639"/>
      <c r="H312" s="330"/>
      <c r="I312" s="340"/>
      <c r="J312" s="341"/>
      <c r="K312" s="341"/>
      <c r="L312" s="341"/>
      <c r="M312" s="341"/>
      <c r="N312" s="341"/>
      <c r="O312" s="341"/>
      <c r="P312" s="341"/>
      <c r="Q312" s="341"/>
      <c r="R312" s="341"/>
      <c r="S312" s="341"/>
      <c r="T312" s="330"/>
      <c r="U312" s="342"/>
      <c r="V312" s="343"/>
      <c r="W312" s="343"/>
      <c r="X312" s="343"/>
      <c r="Y312" s="343"/>
      <c r="Z312" s="343"/>
      <c r="AA312" s="343"/>
      <c r="AB312" s="343"/>
      <c r="AC312" s="342"/>
      <c r="AD312" s="343"/>
      <c r="AE312" s="343"/>
      <c r="AF312" s="343"/>
      <c r="AG312" s="343"/>
      <c r="AH312" s="343"/>
      <c r="AI312" s="343"/>
      <c r="AJ312" s="343"/>
      <c r="AK312" s="343"/>
      <c r="AL312" s="343"/>
      <c r="AM312" s="343"/>
      <c r="AN312" s="343"/>
      <c r="AO312" s="343"/>
      <c r="AP312" s="343"/>
      <c r="AQ312" s="343"/>
      <c r="AR312" s="343"/>
      <c r="AS312" s="343"/>
      <c r="AT312" s="343"/>
      <c r="AU312" s="343"/>
      <c r="AV312" s="343"/>
      <c r="AW312" s="343"/>
      <c r="AX312" s="344"/>
      <c r="AY312" s="344"/>
      <c r="AZ312" s="344"/>
      <c r="BA312" s="344"/>
      <c r="BB312" s="345"/>
      <c r="BC312" s="345"/>
      <c r="BD312" s="345"/>
      <c r="BE312" s="345"/>
      <c r="BF312" s="345"/>
    </row>
    <row r="313" ht="14.25" customHeight="1">
      <c r="A313" s="522"/>
      <c r="B313" s="537"/>
      <c r="C313" s="537"/>
      <c r="D313" s="561"/>
      <c r="E313" s="537"/>
      <c r="F313" s="537"/>
      <c r="G313" s="639"/>
      <c r="H313" s="330"/>
      <c r="I313" s="340"/>
      <c r="J313" s="341"/>
      <c r="K313" s="341"/>
      <c r="L313" s="341"/>
      <c r="M313" s="341"/>
      <c r="N313" s="341"/>
      <c r="O313" s="341"/>
      <c r="P313" s="341"/>
      <c r="Q313" s="341"/>
      <c r="R313" s="341"/>
      <c r="S313" s="341"/>
      <c r="T313" s="330"/>
      <c r="U313" s="342"/>
      <c r="V313" s="343"/>
      <c r="W313" s="343"/>
      <c r="X313" s="343"/>
      <c r="Y313" s="343"/>
      <c r="Z313" s="343"/>
      <c r="AA313" s="343"/>
      <c r="AB313" s="343"/>
      <c r="AC313" s="342"/>
      <c r="AD313" s="343"/>
      <c r="AE313" s="343"/>
      <c r="AF313" s="343"/>
      <c r="AG313" s="343"/>
      <c r="AH313" s="343"/>
      <c r="AI313" s="343"/>
      <c r="AJ313" s="343"/>
      <c r="AK313" s="343"/>
      <c r="AL313" s="343"/>
      <c r="AM313" s="343"/>
      <c r="AN313" s="343"/>
      <c r="AO313" s="343"/>
      <c r="AP313" s="343"/>
      <c r="AQ313" s="343"/>
      <c r="AR313" s="343"/>
      <c r="AS313" s="343"/>
      <c r="AT313" s="343"/>
      <c r="AU313" s="343"/>
      <c r="AV313" s="343"/>
      <c r="AW313" s="343"/>
      <c r="AX313" s="344"/>
      <c r="AY313" s="344"/>
      <c r="AZ313" s="344"/>
      <c r="BA313" s="344"/>
      <c r="BB313" s="345"/>
      <c r="BC313" s="345"/>
      <c r="BD313" s="345"/>
      <c r="BE313" s="345"/>
      <c r="BF313" s="345"/>
    </row>
    <row r="314" ht="14.25" customHeight="1">
      <c r="A314" s="522"/>
      <c r="B314" s="537"/>
      <c r="C314" s="537"/>
      <c r="D314" s="561"/>
      <c r="E314" s="537"/>
      <c r="F314" s="537"/>
      <c r="G314" s="639"/>
      <c r="H314" s="330"/>
      <c r="I314" s="340"/>
      <c r="J314" s="341"/>
      <c r="K314" s="341"/>
      <c r="L314" s="341"/>
      <c r="M314" s="341"/>
      <c r="N314" s="341"/>
      <c r="O314" s="341"/>
      <c r="P314" s="341"/>
      <c r="Q314" s="341"/>
      <c r="R314" s="341"/>
      <c r="S314" s="341"/>
      <c r="T314" s="330"/>
      <c r="U314" s="342"/>
      <c r="V314" s="343"/>
      <c r="W314" s="343"/>
      <c r="X314" s="343"/>
      <c r="Y314" s="343"/>
      <c r="Z314" s="343"/>
      <c r="AA314" s="343"/>
      <c r="AB314" s="343"/>
      <c r="AC314" s="342"/>
      <c r="AD314" s="343"/>
      <c r="AE314" s="343"/>
      <c r="AF314" s="343"/>
      <c r="AG314" s="343"/>
      <c r="AH314" s="343"/>
      <c r="AI314" s="343"/>
      <c r="AJ314" s="343"/>
      <c r="AK314" s="343"/>
      <c r="AL314" s="343"/>
      <c r="AM314" s="343"/>
      <c r="AN314" s="343"/>
      <c r="AO314" s="343"/>
      <c r="AP314" s="343"/>
      <c r="AQ314" s="343"/>
      <c r="AR314" s="343"/>
      <c r="AS314" s="343"/>
      <c r="AT314" s="343"/>
      <c r="AU314" s="343"/>
      <c r="AV314" s="343"/>
      <c r="AW314" s="343"/>
      <c r="AX314" s="344"/>
      <c r="AY314" s="344"/>
      <c r="AZ314" s="344"/>
      <c r="BA314" s="344"/>
      <c r="BB314" s="345"/>
      <c r="BC314" s="345"/>
      <c r="BD314" s="345"/>
      <c r="BE314" s="345"/>
      <c r="BF314" s="345"/>
    </row>
    <row r="315" ht="14.25" customHeight="1">
      <c r="A315" s="522"/>
      <c r="B315" s="537"/>
      <c r="C315" s="537"/>
      <c r="D315" s="561"/>
      <c r="E315" s="537"/>
      <c r="F315" s="537"/>
      <c r="G315" s="639"/>
      <c r="H315" s="330"/>
      <c r="I315" s="340"/>
      <c r="J315" s="341"/>
      <c r="K315" s="341"/>
      <c r="L315" s="341"/>
      <c r="M315" s="341"/>
      <c r="N315" s="341"/>
      <c r="O315" s="341"/>
      <c r="P315" s="341"/>
      <c r="Q315" s="341"/>
      <c r="R315" s="341"/>
      <c r="S315" s="341"/>
      <c r="T315" s="330"/>
      <c r="U315" s="342"/>
      <c r="V315" s="343"/>
      <c r="W315" s="343"/>
      <c r="X315" s="343"/>
      <c r="Y315" s="343"/>
      <c r="Z315" s="343"/>
      <c r="AA315" s="343"/>
      <c r="AB315" s="343"/>
      <c r="AC315" s="342"/>
      <c r="AD315" s="343"/>
      <c r="AE315" s="343"/>
      <c r="AF315" s="343"/>
      <c r="AG315" s="343"/>
      <c r="AH315" s="343"/>
      <c r="AI315" s="343"/>
      <c r="AJ315" s="343"/>
      <c r="AK315" s="343"/>
      <c r="AL315" s="343"/>
      <c r="AM315" s="343"/>
      <c r="AN315" s="343"/>
      <c r="AO315" s="343"/>
      <c r="AP315" s="343"/>
      <c r="AQ315" s="343"/>
      <c r="AR315" s="343"/>
      <c r="AS315" s="343"/>
      <c r="AT315" s="343"/>
      <c r="AU315" s="343"/>
      <c r="AV315" s="343"/>
      <c r="AW315" s="343"/>
      <c r="AX315" s="344"/>
      <c r="AY315" s="344"/>
      <c r="AZ315" s="344"/>
      <c r="BA315" s="344"/>
      <c r="BB315" s="345"/>
      <c r="BC315" s="345"/>
      <c r="BD315" s="345"/>
      <c r="BE315" s="345"/>
      <c r="BF315" s="345"/>
    </row>
    <row r="316" ht="14.25" customHeight="1">
      <c r="A316" s="522"/>
      <c r="B316" s="537"/>
      <c r="C316" s="537"/>
      <c r="D316" s="561"/>
      <c r="E316" s="537"/>
      <c r="F316" s="537"/>
      <c r="G316" s="639"/>
      <c r="H316" s="330"/>
      <c r="I316" s="340"/>
      <c r="J316" s="341"/>
      <c r="K316" s="341"/>
      <c r="L316" s="341"/>
      <c r="M316" s="341"/>
      <c r="N316" s="341"/>
      <c r="O316" s="341"/>
      <c r="P316" s="341"/>
      <c r="Q316" s="341"/>
      <c r="R316" s="341"/>
      <c r="S316" s="341"/>
      <c r="T316" s="330"/>
      <c r="U316" s="342"/>
      <c r="V316" s="343"/>
      <c r="W316" s="343"/>
      <c r="X316" s="343"/>
      <c r="Y316" s="343"/>
      <c r="Z316" s="343"/>
      <c r="AA316" s="343"/>
      <c r="AB316" s="343"/>
      <c r="AC316" s="342"/>
      <c r="AD316" s="343"/>
      <c r="AE316" s="343"/>
      <c r="AF316" s="343"/>
      <c r="AG316" s="343"/>
      <c r="AH316" s="343"/>
      <c r="AI316" s="343"/>
      <c r="AJ316" s="343"/>
      <c r="AK316" s="343"/>
      <c r="AL316" s="343"/>
      <c r="AM316" s="343"/>
      <c r="AN316" s="343"/>
      <c r="AO316" s="343"/>
      <c r="AP316" s="343"/>
      <c r="AQ316" s="343"/>
      <c r="AR316" s="343"/>
      <c r="AS316" s="343"/>
      <c r="AT316" s="343"/>
      <c r="AU316" s="343"/>
      <c r="AV316" s="343"/>
      <c r="AW316" s="343"/>
      <c r="AX316" s="344"/>
      <c r="AY316" s="344"/>
      <c r="AZ316" s="344"/>
      <c r="BA316" s="344"/>
      <c r="BB316" s="345"/>
      <c r="BC316" s="345"/>
      <c r="BD316" s="345"/>
      <c r="BE316" s="345"/>
      <c r="BF316" s="345"/>
    </row>
    <row r="317" ht="14.25" customHeight="1">
      <c r="A317" s="522"/>
      <c r="B317" s="537"/>
      <c r="C317" s="537"/>
      <c r="D317" s="561"/>
      <c r="E317" s="537"/>
      <c r="F317" s="537"/>
      <c r="G317" s="639"/>
      <c r="H317" s="330"/>
      <c r="I317" s="340"/>
      <c r="J317" s="341"/>
      <c r="K317" s="341"/>
      <c r="L317" s="341"/>
      <c r="M317" s="341"/>
      <c r="N317" s="341"/>
      <c r="O317" s="341"/>
      <c r="P317" s="341"/>
      <c r="Q317" s="341"/>
      <c r="R317" s="341"/>
      <c r="S317" s="341"/>
      <c r="T317" s="330"/>
      <c r="U317" s="342"/>
      <c r="V317" s="343"/>
      <c r="W317" s="343"/>
      <c r="X317" s="343"/>
      <c r="Y317" s="343"/>
      <c r="Z317" s="343"/>
      <c r="AA317" s="343"/>
      <c r="AB317" s="343"/>
      <c r="AC317" s="342"/>
      <c r="AD317" s="343"/>
      <c r="AE317" s="343"/>
      <c r="AF317" s="343"/>
      <c r="AG317" s="343"/>
      <c r="AH317" s="343"/>
      <c r="AI317" s="343"/>
      <c r="AJ317" s="343"/>
      <c r="AK317" s="343"/>
      <c r="AL317" s="343"/>
      <c r="AM317" s="343"/>
      <c r="AN317" s="343"/>
      <c r="AO317" s="343"/>
      <c r="AP317" s="343"/>
      <c r="AQ317" s="343"/>
      <c r="AR317" s="343"/>
      <c r="AS317" s="343"/>
      <c r="AT317" s="343"/>
      <c r="AU317" s="343"/>
      <c r="AV317" s="343"/>
      <c r="AW317" s="343"/>
      <c r="AX317" s="344"/>
      <c r="AY317" s="344"/>
      <c r="AZ317" s="344"/>
      <c r="BA317" s="344"/>
      <c r="BB317" s="345"/>
      <c r="BC317" s="345"/>
      <c r="BD317" s="345"/>
      <c r="BE317" s="345"/>
      <c r="BF317" s="345"/>
    </row>
    <row r="318" ht="14.25" customHeight="1">
      <c r="A318" s="522"/>
      <c r="B318" s="537"/>
      <c r="C318" s="537"/>
      <c r="D318" s="561"/>
      <c r="E318" s="537"/>
      <c r="F318" s="537"/>
      <c r="G318" s="639"/>
      <c r="H318" s="330"/>
      <c r="I318" s="340"/>
      <c r="J318" s="341"/>
      <c r="K318" s="341"/>
      <c r="L318" s="341"/>
      <c r="M318" s="341"/>
      <c r="N318" s="341"/>
      <c r="O318" s="341"/>
      <c r="P318" s="341"/>
      <c r="Q318" s="341"/>
      <c r="R318" s="341"/>
      <c r="S318" s="341"/>
      <c r="T318" s="330"/>
      <c r="U318" s="342"/>
      <c r="V318" s="343"/>
      <c r="W318" s="343"/>
      <c r="X318" s="343"/>
      <c r="Y318" s="343"/>
      <c r="Z318" s="343"/>
      <c r="AA318" s="343"/>
      <c r="AB318" s="343"/>
      <c r="AC318" s="342"/>
      <c r="AD318" s="343"/>
      <c r="AE318" s="343"/>
      <c r="AF318" s="343"/>
      <c r="AG318" s="343"/>
      <c r="AH318" s="343"/>
      <c r="AI318" s="343"/>
      <c r="AJ318" s="343"/>
      <c r="AK318" s="343"/>
      <c r="AL318" s="343"/>
      <c r="AM318" s="343"/>
      <c r="AN318" s="343"/>
      <c r="AO318" s="343"/>
      <c r="AP318" s="343"/>
      <c r="AQ318" s="343"/>
      <c r="AR318" s="343"/>
      <c r="AS318" s="343"/>
      <c r="AT318" s="343"/>
      <c r="AU318" s="343"/>
      <c r="AV318" s="343"/>
      <c r="AW318" s="343"/>
      <c r="AX318" s="344"/>
      <c r="AY318" s="344"/>
      <c r="AZ318" s="344"/>
      <c r="BA318" s="344"/>
      <c r="BB318" s="345"/>
      <c r="BC318" s="345"/>
      <c r="BD318" s="345"/>
      <c r="BE318" s="345"/>
      <c r="BF318" s="345"/>
    </row>
    <row r="319" ht="14.25" customHeight="1">
      <c r="A319" s="522"/>
      <c r="B319" s="537"/>
      <c r="C319" s="537"/>
      <c r="D319" s="561"/>
      <c r="E319" s="537"/>
      <c r="F319" s="537"/>
      <c r="G319" s="639"/>
      <c r="H319" s="330"/>
      <c r="I319" s="340"/>
      <c r="J319" s="341"/>
      <c r="K319" s="341"/>
      <c r="L319" s="341"/>
      <c r="M319" s="341"/>
      <c r="N319" s="341"/>
      <c r="O319" s="341"/>
      <c r="P319" s="341"/>
      <c r="Q319" s="341"/>
      <c r="R319" s="341"/>
      <c r="S319" s="341"/>
      <c r="T319" s="330"/>
      <c r="U319" s="342"/>
      <c r="V319" s="343"/>
      <c r="W319" s="343"/>
      <c r="X319" s="343"/>
      <c r="Y319" s="343"/>
      <c r="Z319" s="343"/>
      <c r="AA319" s="343"/>
      <c r="AB319" s="343"/>
      <c r="AC319" s="342"/>
      <c r="AD319" s="343"/>
      <c r="AE319" s="343"/>
      <c r="AF319" s="343"/>
      <c r="AG319" s="343"/>
      <c r="AH319" s="343"/>
      <c r="AI319" s="343"/>
      <c r="AJ319" s="343"/>
      <c r="AK319" s="343"/>
      <c r="AL319" s="343"/>
      <c r="AM319" s="343"/>
      <c r="AN319" s="343"/>
      <c r="AO319" s="343"/>
      <c r="AP319" s="343"/>
      <c r="AQ319" s="343"/>
      <c r="AR319" s="343"/>
      <c r="AS319" s="343"/>
      <c r="AT319" s="343"/>
      <c r="AU319" s="343"/>
      <c r="AV319" s="343"/>
      <c r="AW319" s="343"/>
      <c r="AX319" s="344"/>
      <c r="AY319" s="344"/>
      <c r="AZ319" s="344"/>
      <c r="BA319" s="344"/>
      <c r="BB319" s="345"/>
      <c r="BC319" s="345"/>
      <c r="BD319" s="345"/>
      <c r="BE319" s="345"/>
      <c r="BF319" s="345"/>
    </row>
    <row r="320" ht="14.25" customHeight="1">
      <c r="A320" s="522"/>
      <c r="B320" s="537"/>
      <c r="C320" s="537"/>
      <c r="D320" s="561"/>
      <c r="E320" s="537"/>
      <c r="F320" s="537"/>
      <c r="G320" s="639"/>
      <c r="H320" s="330"/>
      <c r="I320" s="340"/>
      <c r="J320" s="341"/>
      <c r="K320" s="341"/>
      <c r="L320" s="341"/>
      <c r="M320" s="341"/>
      <c r="N320" s="341"/>
      <c r="O320" s="341"/>
      <c r="P320" s="341"/>
      <c r="Q320" s="341"/>
      <c r="R320" s="341"/>
      <c r="S320" s="341"/>
      <c r="T320" s="330"/>
      <c r="U320" s="342"/>
      <c r="V320" s="343"/>
      <c r="W320" s="343"/>
      <c r="X320" s="343"/>
      <c r="Y320" s="343"/>
      <c r="Z320" s="343"/>
      <c r="AA320" s="343"/>
      <c r="AB320" s="343"/>
      <c r="AC320" s="342"/>
      <c r="AD320" s="343"/>
      <c r="AE320" s="343"/>
      <c r="AF320" s="343"/>
      <c r="AG320" s="343"/>
      <c r="AH320" s="343"/>
      <c r="AI320" s="343"/>
      <c r="AJ320" s="343"/>
      <c r="AK320" s="343"/>
      <c r="AL320" s="343"/>
      <c r="AM320" s="343"/>
      <c r="AN320" s="343"/>
      <c r="AO320" s="343"/>
      <c r="AP320" s="343"/>
      <c r="AQ320" s="343"/>
      <c r="AR320" s="343"/>
      <c r="AS320" s="343"/>
      <c r="AT320" s="343"/>
      <c r="AU320" s="343"/>
      <c r="AV320" s="343"/>
      <c r="AW320" s="343"/>
      <c r="AX320" s="344"/>
      <c r="AY320" s="344"/>
      <c r="AZ320" s="344"/>
      <c r="BA320" s="344"/>
      <c r="BB320" s="345"/>
      <c r="BC320" s="345"/>
      <c r="BD320" s="345"/>
      <c r="BE320" s="345"/>
      <c r="BF320" s="345"/>
    </row>
    <row r="321" ht="14.25" customHeight="1">
      <c r="A321" s="522"/>
      <c r="B321" s="537"/>
      <c r="C321" s="537"/>
      <c r="D321" s="561"/>
      <c r="E321" s="537"/>
      <c r="F321" s="537"/>
      <c r="G321" s="639"/>
      <c r="H321" s="330"/>
      <c r="I321" s="340"/>
      <c r="J321" s="341"/>
      <c r="K321" s="341"/>
      <c r="L321" s="341"/>
      <c r="M321" s="341"/>
      <c r="N321" s="341"/>
      <c r="O321" s="341"/>
      <c r="P321" s="341"/>
      <c r="Q321" s="341"/>
      <c r="R321" s="341"/>
      <c r="S321" s="341"/>
      <c r="T321" s="330"/>
      <c r="U321" s="342"/>
      <c r="V321" s="343"/>
      <c r="W321" s="343"/>
      <c r="X321" s="343"/>
      <c r="Y321" s="343"/>
      <c r="Z321" s="343"/>
      <c r="AA321" s="343"/>
      <c r="AB321" s="343"/>
      <c r="AC321" s="342"/>
      <c r="AD321" s="343"/>
      <c r="AE321" s="343"/>
      <c r="AF321" s="343"/>
      <c r="AG321" s="343"/>
      <c r="AH321" s="343"/>
      <c r="AI321" s="343"/>
      <c r="AJ321" s="343"/>
      <c r="AK321" s="343"/>
      <c r="AL321" s="343"/>
      <c r="AM321" s="343"/>
      <c r="AN321" s="343"/>
      <c r="AO321" s="343"/>
      <c r="AP321" s="343"/>
      <c r="AQ321" s="343"/>
      <c r="AR321" s="343"/>
      <c r="AS321" s="343"/>
      <c r="AT321" s="343"/>
      <c r="AU321" s="343"/>
      <c r="AV321" s="343"/>
      <c r="AW321" s="343"/>
      <c r="AX321" s="344"/>
      <c r="AY321" s="344"/>
      <c r="AZ321" s="344"/>
      <c r="BA321" s="344"/>
      <c r="BB321" s="345"/>
      <c r="BC321" s="345"/>
      <c r="BD321" s="345"/>
      <c r="BE321" s="345"/>
      <c r="BF321" s="345"/>
    </row>
    <row r="322" ht="14.25" customHeight="1">
      <c r="A322" s="522"/>
      <c r="B322" s="537"/>
      <c r="C322" s="537"/>
      <c r="D322" s="561"/>
      <c r="E322" s="537"/>
      <c r="F322" s="537"/>
      <c r="G322" s="639"/>
      <c r="H322" s="330"/>
      <c r="I322" s="340"/>
      <c r="J322" s="341"/>
      <c r="K322" s="341"/>
      <c r="L322" s="341"/>
      <c r="M322" s="341"/>
      <c r="N322" s="341"/>
      <c r="O322" s="341"/>
      <c r="P322" s="341"/>
      <c r="Q322" s="341"/>
      <c r="R322" s="341"/>
      <c r="S322" s="341"/>
      <c r="T322" s="330"/>
      <c r="U322" s="342"/>
      <c r="V322" s="343"/>
      <c r="W322" s="343"/>
      <c r="X322" s="343"/>
      <c r="Y322" s="343"/>
      <c r="Z322" s="343"/>
      <c r="AA322" s="343"/>
      <c r="AB322" s="343"/>
      <c r="AC322" s="342"/>
      <c r="AD322" s="343"/>
      <c r="AE322" s="343"/>
      <c r="AF322" s="343"/>
      <c r="AG322" s="343"/>
      <c r="AH322" s="343"/>
      <c r="AI322" s="343"/>
      <c r="AJ322" s="343"/>
      <c r="AK322" s="343"/>
      <c r="AL322" s="343"/>
      <c r="AM322" s="343"/>
      <c r="AN322" s="343"/>
      <c r="AO322" s="343"/>
      <c r="AP322" s="343"/>
      <c r="AQ322" s="343"/>
      <c r="AR322" s="343"/>
      <c r="AS322" s="343"/>
      <c r="AT322" s="343"/>
      <c r="AU322" s="343"/>
      <c r="AV322" s="343"/>
      <c r="AW322" s="343"/>
      <c r="AX322" s="344"/>
      <c r="AY322" s="344"/>
      <c r="AZ322" s="344"/>
      <c r="BA322" s="344"/>
      <c r="BB322" s="345"/>
      <c r="BC322" s="345"/>
      <c r="BD322" s="345"/>
      <c r="BE322" s="345"/>
      <c r="BF322" s="345"/>
    </row>
    <row r="323" ht="14.25" customHeight="1">
      <c r="A323" s="522"/>
      <c r="B323" s="537"/>
      <c r="C323" s="537"/>
      <c r="D323" s="561"/>
      <c r="E323" s="537"/>
      <c r="F323" s="537"/>
      <c r="G323" s="639"/>
      <c r="H323" s="330"/>
      <c r="I323" s="340"/>
      <c r="J323" s="341"/>
      <c r="K323" s="341"/>
      <c r="L323" s="341"/>
      <c r="M323" s="341"/>
      <c r="N323" s="341"/>
      <c r="O323" s="341"/>
      <c r="P323" s="341"/>
      <c r="Q323" s="341"/>
      <c r="R323" s="341"/>
      <c r="S323" s="341"/>
      <c r="T323" s="330"/>
      <c r="U323" s="342"/>
      <c r="V323" s="343"/>
      <c r="W323" s="343"/>
      <c r="X323" s="343"/>
      <c r="Y323" s="343"/>
      <c r="Z323" s="343"/>
      <c r="AA323" s="343"/>
      <c r="AB323" s="343"/>
      <c r="AC323" s="342"/>
      <c r="AD323" s="343"/>
      <c r="AE323" s="343"/>
      <c r="AF323" s="343"/>
      <c r="AG323" s="343"/>
      <c r="AH323" s="343"/>
      <c r="AI323" s="343"/>
      <c r="AJ323" s="343"/>
      <c r="AK323" s="343"/>
      <c r="AL323" s="343"/>
      <c r="AM323" s="343"/>
      <c r="AN323" s="343"/>
      <c r="AO323" s="343"/>
      <c r="AP323" s="343"/>
      <c r="AQ323" s="343"/>
      <c r="AR323" s="343"/>
      <c r="AS323" s="343"/>
      <c r="AT323" s="343"/>
      <c r="AU323" s="343"/>
      <c r="AV323" s="343"/>
      <c r="AW323" s="343"/>
      <c r="AX323" s="344"/>
      <c r="AY323" s="344"/>
      <c r="AZ323" s="344"/>
      <c r="BA323" s="344"/>
      <c r="BB323" s="345"/>
      <c r="BC323" s="345"/>
      <c r="BD323" s="345"/>
      <c r="BE323" s="345"/>
      <c r="BF323" s="345"/>
    </row>
    <row r="324" ht="14.25" customHeight="1">
      <c r="A324" s="522"/>
      <c r="B324" s="537"/>
      <c r="C324" s="537"/>
      <c r="D324" s="561"/>
      <c r="E324" s="537"/>
      <c r="F324" s="537"/>
      <c r="G324" s="639"/>
      <c r="H324" s="330"/>
      <c r="I324" s="340"/>
      <c r="J324" s="341"/>
      <c r="K324" s="341"/>
      <c r="L324" s="341"/>
      <c r="M324" s="341"/>
      <c r="N324" s="341"/>
      <c r="O324" s="341"/>
      <c r="P324" s="341"/>
      <c r="Q324" s="341"/>
      <c r="R324" s="341"/>
      <c r="S324" s="341"/>
      <c r="T324" s="330"/>
      <c r="U324" s="342"/>
      <c r="V324" s="343"/>
      <c r="W324" s="343"/>
      <c r="X324" s="343"/>
      <c r="Y324" s="343"/>
      <c r="Z324" s="343"/>
      <c r="AA324" s="343"/>
      <c r="AB324" s="343"/>
      <c r="AC324" s="342"/>
      <c r="AD324" s="343"/>
      <c r="AE324" s="343"/>
      <c r="AF324" s="343"/>
      <c r="AG324" s="343"/>
      <c r="AH324" s="343"/>
      <c r="AI324" s="343"/>
      <c r="AJ324" s="343"/>
      <c r="AK324" s="343"/>
      <c r="AL324" s="343"/>
      <c r="AM324" s="343"/>
      <c r="AN324" s="343"/>
      <c r="AO324" s="343"/>
      <c r="AP324" s="343"/>
      <c r="AQ324" s="343"/>
      <c r="AR324" s="343"/>
      <c r="AS324" s="343"/>
      <c r="AT324" s="343"/>
      <c r="AU324" s="343"/>
      <c r="AV324" s="343"/>
      <c r="AW324" s="343"/>
      <c r="AX324" s="344"/>
      <c r="AY324" s="344"/>
      <c r="AZ324" s="344"/>
      <c r="BA324" s="344"/>
      <c r="BB324" s="345"/>
      <c r="BC324" s="345"/>
      <c r="BD324" s="345"/>
      <c r="BE324" s="345"/>
      <c r="BF324" s="345"/>
    </row>
    <row r="325" ht="14.25" customHeight="1">
      <c r="A325" s="522"/>
      <c r="B325" s="537"/>
      <c r="C325" s="537"/>
      <c r="D325" s="561"/>
      <c r="E325" s="537"/>
      <c r="F325" s="537"/>
      <c r="G325" s="639"/>
      <c r="H325" s="330"/>
      <c r="I325" s="340"/>
      <c r="J325" s="341"/>
      <c r="K325" s="341"/>
      <c r="L325" s="341"/>
      <c r="M325" s="341"/>
      <c r="N325" s="341"/>
      <c r="O325" s="341"/>
      <c r="P325" s="341"/>
      <c r="Q325" s="341"/>
      <c r="R325" s="341"/>
      <c r="S325" s="341"/>
      <c r="T325" s="330"/>
      <c r="U325" s="342"/>
      <c r="V325" s="343"/>
      <c r="W325" s="343"/>
      <c r="X325" s="343"/>
      <c r="Y325" s="343"/>
      <c r="Z325" s="343"/>
      <c r="AA325" s="343"/>
      <c r="AB325" s="343"/>
      <c r="AC325" s="342"/>
      <c r="AD325" s="343"/>
      <c r="AE325" s="343"/>
      <c r="AF325" s="343"/>
      <c r="AG325" s="343"/>
      <c r="AH325" s="343"/>
      <c r="AI325" s="343"/>
      <c r="AJ325" s="343"/>
      <c r="AK325" s="343"/>
      <c r="AL325" s="343"/>
      <c r="AM325" s="343"/>
      <c r="AN325" s="343"/>
      <c r="AO325" s="343"/>
      <c r="AP325" s="343"/>
      <c r="AQ325" s="343"/>
      <c r="AR325" s="343"/>
      <c r="AS325" s="343"/>
      <c r="AT325" s="343"/>
      <c r="AU325" s="343"/>
      <c r="AV325" s="343"/>
      <c r="AW325" s="343"/>
      <c r="AX325" s="344"/>
      <c r="AY325" s="344"/>
      <c r="AZ325" s="344"/>
      <c r="BA325" s="344"/>
      <c r="BB325" s="345"/>
      <c r="BC325" s="345"/>
      <c r="BD325" s="345"/>
      <c r="BE325" s="345"/>
      <c r="BF325" s="345"/>
    </row>
    <row r="326" ht="14.25" customHeight="1">
      <c r="A326" s="522"/>
      <c r="B326" s="537"/>
      <c r="C326" s="537"/>
      <c r="D326" s="561"/>
      <c r="E326" s="537"/>
      <c r="F326" s="537"/>
      <c r="G326" s="639"/>
      <c r="H326" s="330"/>
      <c r="I326" s="340"/>
      <c r="J326" s="341"/>
      <c r="K326" s="341"/>
      <c r="L326" s="341"/>
      <c r="M326" s="341"/>
      <c r="N326" s="341"/>
      <c r="O326" s="341"/>
      <c r="P326" s="341"/>
      <c r="Q326" s="341"/>
      <c r="R326" s="341"/>
      <c r="S326" s="341"/>
      <c r="T326" s="330"/>
      <c r="U326" s="342"/>
      <c r="V326" s="343"/>
      <c r="W326" s="343"/>
      <c r="X326" s="343"/>
      <c r="Y326" s="343"/>
      <c r="Z326" s="343"/>
      <c r="AA326" s="343"/>
      <c r="AB326" s="343"/>
      <c r="AC326" s="342"/>
      <c r="AD326" s="343"/>
      <c r="AE326" s="343"/>
      <c r="AF326" s="343"/>
      <c r="AG326" s="343"/>
      <c r="AH326" s="343"/>
      <c r="AI326" s="343"/>
      <c r="AJ326" s="343"/>
      <c r="AK326" s="343"/>
      <c r="AL326" s="343"/>
      <c r="AM326" s="343"/>
      <c r="AN326" s="343"/>
      <c r="AO326" s="343"/>
      <c r="AP326" s="343"/>
      <c r="AQ326" s="343"/>
      <c r="AR326" s="343"/>
      <c r="AS326" s="343"/>
      <c r="AT326" s="343"/>
      <c r="AU326" s="343"/>
      <c r="AV326" s="343"/>
      <c r="AW326" s="343"/>
      <c r="AX326" s="344"/>
      <c r="AY326" s="344"/>
      <c r="AZ326" s="344"/>
      <c r="BA326" s="344"/>
      <c r="BB326" s="345"/>
      <c r="BC326" s="345"/>
      <c r="BD326" s="345"/>
      <c r="BE326" s="345"/>
      <c r="BF326" s="345"/>
    </row>
    <row r="327" ht="14.25" customHeight="1">
      <c r="A327" s="522"/>
      <c r="B327" s="537"/>
      <c r="C327" s="537"/>
      <c r="D327" s="561"/>
      <c r="E327" s="537"/>
      <c r="F327" s="537"/>
      <c r="G327" s="639"/>
      <c r="H327" s="330"/>
      <c r="I327" s="340"/>
      <c r="J327" s="341"/>
      <c r="K327" s="341"/>
      <c r="L327" s="341"/>
      <c r="M327" s="341"/>
      <c r="N327" s="341"/>
      <c r="O327" s="341"/>
      <c r="P327" s="341"/>
      <c r="Q327" s="341"/>
      <c r="R327" s="341"/>
      <c r="S327" s="341"/>
      <c r="T327" s="330"/>
      <c r="U327" s="342"/>
      <c r="V327" s="343"/>
      <c r="W327" s="343"/>
      <c r="X327" s="343"/>
      <c r="Y327" s="343"/>
      <c r="Z327" s="343"/>
      <c r="AA327" s="343"/>
      <c r="AB327" s="343"/>
      <c r="AC327" s="342"/>
      <c r="AD327" s="343"/>
      <c r="AE327" s="343"/>
      <c r="AF327" s="343"/>
      <c r="AG327" s="343"/>
      <c r="AH327" s="343"/>
      <c r="AI327" s="343"/>
      <c r="AJ327" s="343"/>
      <c r="AK327" s="343"/>
      <c r="AL327" s="343"/>
      <c r="AM327" s="343"/>
      <c r="AN327" s="343"/>
      <c r="AO327" s="343"/>
      <c r="AP327" s="343"/>
      <c r="AQ327" s="343"/>
      <c r="AR327" s="343"/>
      <c r="AS327" s="343"/>
      <c r="AT327" s="343"/>
      <c r="AU327" s="343"/>
      <c r="AV327" s="343"/>
      <c r="AW327" s="343"/>
      <c r="AX327" s="344"/>
      <c r="AY327" s="344"/>
      <c r="AZ327" s="344"/>
      <c r="BA327" s="344"/>
      <c r="BB327" s="345"/>
      <c r="BC327" s="345"/>
      <c r="BD327" s="345"/>
      <c r="BE327" s="345"/>
      <c r="BF327" s="345"/>
    </row>
    <row r="328" ht="14.25" customHeight="1">
      <c r="A328" s="522"/>
      <c r="B328" s="537"/>
      <c r="C328" s="537"/>
      <c r="D328" s="561"/>
      <c r="E328" s="537"/>
      <c r="F328" s="537"/>
      <c r="G328" s="639"/>
      <c r="H328" s="330"/>
      <c r="I328" s="340"/>
      <c r="J328" s="341"/>
      <c r="K328" s="341"/>
      <c r="L328" s="341"/>
      <c r="M328" s="341"/>
      <c r="N328" s="341"/>
      <c r="O328" s="341"/>
      <c r="P328" s="341"/>
      <c r="Q328" s="341"/>
      <c r="R328" s="341"/>
      <c r="S328" s="341"/>
      <c r="T328" s="330"/>
      <c r="U328" s="342"/>
      <c r="V328" s="343"/>
      <c r="W328" s="343"/>
      <c r="X328" s="343"/>
      <c r="Y328" s="343"/>
      <c r="Z328" s="343"/>
      <c r="AA328" s="343"/>
      <c r="AB328" s="343"/>
      <c r="AC328" s="342"/>
      <c r="AD328" s="343"/>
      <c r="AE328" s="343"/>
      <c r="AF328" s="343"/>
      <c r="AG328" s="343"/>
      <c r="AH328" s="343"/>
      <c r="AI328" s="343"/>
      <c r="AJ328" s="343"/>
      <c r="AK328" s="343"/>
      <c r="AL328" s="343"/>
      <c r="AM328" s="343"/>
      <c r="AN328" s="343"/>
      <c r="AO328" s="343"/>
      <c r="AP328" s="343"/>
      <c r="AQ328" s="343"/>
      <c r="AR328" s="343"/>
      <c r="AS328" s="343"/>
      <c r="AT328" s="343"/>
      <c r="AU328" s="343"/>
      <c r="AV328" s="343"/>
      <c r="AW328" s="343"/>
      <c r="AX328" s="344"/>
      <c r="AY328" s="344"/>
      <c r="AZ328" s="344"/>
      <c r="BA328" s="344"/>
      <c r="BB328" s="345"/>
      <c r="BC328" s="345"/>
      <c r="BD328" s="345"/>
      <c r="BE328" s="345"/>
      <c r="BF328" s="345"/>
    </row>
    <row r="329" ht="14.25" customHeight="1">
      <c r="A329" s="522"/>
      <c r="B329" s="537"/>
      <c r="C329" s="537"/>
      <c r="D329" s="561"/>
      <c r="E329" s="537"/>
      <c r="F329" s="537"/>
      <c r="G329" s="639"/>
      <c r="H329" s="330"/>
      <c r="I329" s="340"/>
      <c r="J329" s="341"/>
      <c r="K329" s="341"/>
      <c r="L329" s="341"/>
      <c r="M329" s="341"/>
      <c r="N329" s="341"/>
      <c r="O329" s="341"/>
      <c r="P329" s="341"/>
      <c r="Q329" s="341"/>
      <c r="R329" s="341"/>
      <c r="S329" s="341"/>
      <c r="T329" s="330"/>
      <c r="U329" s="342"/>
      <c r="V329" s="343"/>
      <c r="W329" s="343"/>
      <c r="X329" s="343"/>
      <c r="Y329" s="343"/>
      <c r="Z329" s="343"/>
      <c r="AA329" s="343"/>
      <c r="AB329" s="343"/>
      <c r="AC329" s="342"/>
      <c r="AD329" s="343"/>
      <c r="AE329" s="343"/>
      <c r="AF329" s="343"/>
      <c r="AG329" s="343"/>
      <c r="AH329" s="343"/>
      <c r="AI329" s="343"/>
      <c r="AJ329" s="343"/>
      <c r="AK329" s="343"/>
      <c r="AL329" s="343"/>
      <c r="AM329" s="343"/>
      <c r="AN329" s="343"/>
      <c r="AO329" s="343"/>
      <c r="AP329" s="343"/>
      <c r="AQ329" s="343"/>
      <c r="AR329" s="343"/>
      <c r="AS329" s="343"/>
      <c r="AT329" s="343"/>
      <c r="AU329" s="343"/>
      <c r="AV329" s="343"/>
      <c r="AW329" s="343"/>
      <c r="AX329" s="344"/>
      <c r="AY329" s="344"/>
      <c r="AZ329" s="344"/>
      <c r="BA329" s="344"/>
      <c r="BB329" s="345"/>
      <c r="BC329" s="345"/>
      <c r="BD329" s="345"/>
      <c r="BE329" s="345"/>
      <c r="BF329" s="345"/>
    </row>
    <row r="330" ht="14.25" customHeight="1">
      <c r="A330" s="522"/>
      <c r="B330" s="537"/>
      <c r="C330" s="537"/>
      <c r="D330" s="561"/>
      <c r="E330" s="537"/>
      <c r="F330" s="537"/>
      <c r="G330" s="639"/>
      <c r="H330" s="330"/>
      <c r="I330" s="340"/>
      <c r="J330" s="341"/>
      <c r="K330" s="341"/>
      <c r="L330" s="341"/>
      <c r="M330" s="341"/>
      <c r="N330" s="341"/>
      <c r="O330" s="341"/>
      <c r="P330" s="341"/>
      <c r="Q330" s="341"/>
      <c r="R330" s="341"/>
      <c r="S330" s="341"/>
      <c r="T330" s="330"/>
      <c r="U330" s="342"/>
      <c r="V330" s="343"/>
      <c r="W330" s="343"/>
      <c r="X330" s="343"/>
      <c r="Y330" s="343"/>
      <c r="Z330" s="343"/>
      <c r="AA330" s="343"/>
      <c r="AB330" s="343"/>
      <c r="AC330" s="342"/>
      <c r="AD330" s="343"/>
      <c r="AE330" s="343"/>
      <c r="AF330" s="343"/>
      <c r="AG330" s="343"/>
      <c r="AH330" s="343"/>
      <c r="AI330" s="343"/>
      <c r="AJ330" s="343"/>
      <c r="AK330" s="343"/>
      <c r="AL330" s="343"/>
      <c r="AM330" s="343"/>
      <c r="AN330" s="343"/>
      <c r="AO330" s="343"/>
      <c r="AP330" s="343"/>
      <c r="AQ330" s="343"/>
      <c r="AR330" s="343"/>
      <c r="AS330" s="343"/>
      <c r="AT330" s="343"/>
      <c r="AU330" s="343"/>
      <c r="AV330" s="343"/>
      <c r="AW330" s="343"/>
      <c r="AX330" s="344"/>
      <c r="AY330" s="344"/>
      <c r="AZ330" s="344"/>
      <c r="BA330" s="344"/>
      <c r="BB330" s="345"/>
      <c r="BC330" s="345"/>
      <c r="BD330" s="345"/>
      <c r="BE330" s="345"/>
      <c r="BF330" s="345"/>
    </row>
    <row r="331" ht="15.75" customHeight="1">
      <c r="A331" s="640"/>
      <c r="D331" s="307"/>
      <c r="M331" s="273"/>
      <c r="U331" s="641"/>
      <c r="AC331" s="641"/>
    </row>
    <row r="332" ht="15.75" customHeight="1">
      <c r="A332" s="640"/>
      <c r="D332" s="307"/>
      <c r="M332" s="273"/>
      <c r="U332" s="641"/>
      <c r="AC332" s="641"/>
    </row>
    <row r="333" ht="15.75" customHeight="1">
      <c r="A333" s="640"/>
      <c r="D333" s="307"/>
      <c r="M333" s="273"/>
      <c r="U333" s="641"/>
      <c r="AC333" s="641"/>
    </row>
    <row r="334" ht="15.75" customHeight="1">
      <c r="A334" s="640"/>
      <c r="D334" s="307"/>
      <c r="M334" s="273"/>
      <c r="U334" s="641"/>
      <c r="AC334" s="641"/>
    </row>
    <row r="335" ht="15.75" customHeight="1">
      <c r="A335" s="640"/>
      <c r="D335" s="307"/>
      <c r="M335" s="273"/>
      <c r="U335" s="641"/>
      <c r="AC335" s="641"/>
    </row>
    <row r="336" ht="15.75" customHeight="1">
      <c r="A336" s="640"/>
      <c r="D336" s="307"/>
      <c r="M336" s="273"/>
      <c r="U336" s="641"/>
      <c r="AC336" s="641"/>
    </row>
    <row r="337" ht="15.75" customHeight="1">
      <c r="A337" s="640"/>
      <c r="D337" s="307"/>
      <c r="M337" s="273"/>
      <c r="U337" s="641"/>
      <c r="AC337" s="641"/>
    </row>
    <row r="338" ht="15.75" customHeight="1">
      <c r="A338" s="640"/>
      <c r="D338" s="307"/>
      <c r="M338" s="273"/>
      <c r="U338" s="641"/>
      <c r="AC338" s="641"/>
    </row>
    <row r="339" ht="15.75" customHeight="1">
      <c r="A339" s="640"/>
      <c r="D339" s="307"/>
      <c r="M339" s="273"/>
      <c r="U339" s="641"/>
      <c r="AC339" s="641"/>
    </row>
    <row r="340" ht="15.75" customHeight="1">
      <c r="A340" s="640"/>
      <c r="D340" s="307"/>
      <c r="M340" s="273"/>
      <c r="U340" s="641"/>
      <c r="AC340" s="641"/>
    </row>
    <row r="341" ht="15.75" customHeight="1">
      <c r="A341" s="640"/>
      <c r="D341" s="307"/>
      <c r="M341" s="273"/>
      <c r="U341" s="641"/>
      <c r="AC341" s="641"/>
    </row>
    <row r="342" ht="15.75" customHeight="1">
      <c r="A342" s="640"/>
      <c r="D342" s="307"/>
      <c r="M342" s="273"/>
      <c r="U342" s="641"/>
      <c r="AC342" s="641"/>
    </row>
    <row r="343" ht="15.75" customHeight="1">
      <c r="A343" s="640"/>
      <c r="D343" s="307"/>
      <c r="M343" s="273"/>
      <c r="U343" s="641"/>
      <c r="AC343" s="641"/>
    </row>
    <row r="344" ht="15.75" customHeight="1">
      <c r="A344" s="640"/>
      <c r="D344" s="307"/>
      <c r="M344" s="273"/>
      <c r="U344" s="641"/>
      <c r="AC344" s="641"/>
    </row>
    <row r="345" ht="15.75" customHeight="1">
      <c r="A345" s="640"/>
      <c r="D345" s="307"/>
      <c r="M345" s="273"/>
      <c r="U345" s="641"/>
      <c r="AC345" s="641"/>
    </row>
    <row r="346" ht="15.75" customHeight="1">
      <c r="A346" s="640"/>
      <c r="D346" s="307"/>
      <c r="M346" s="273"/>
      <c r="U346" s="641"/>
      <c r="AC346" s="641"/>
    </row>
    <row r="347" ht="15.75" customHeight="1">
      <c r="A347" s="640"/>
      <c r="D347" s="307"/>
      <c r="M347" s="273"/>
      <c r="U347" s="641"/>
      <c r="AC347" s="641"/>
    </row>
    <row r="348" ht="15.75" customHeight="1">
      <c r="A348" s="640"/>
      <c r="D348" s="307"/>
      <c r="M348" s="273"/>
      <c r="U348" s="641"/>
      <c r="AC348" s="641"/>
    </row>
    <row r="349" ht="15.75" customHeight="1">
      <c r="A349" s="640"/>
      <c r="D349" s="307"/>
      <c r="M349" s="273"/>
      <c r="U349" s="641"/>
      <c r="AC349" s="641"/>
    </row>
    <row r="350" ht="15.75" customHeight="1">
      <c r="A350" s="640"/>
      <c r="D350" s="307"/>
      <c r="M350" s="273"/>
      <c r="U350" s="641"/>
      <c r="AC350" s="641"/>
    </row>
    <row r="351" ht="15.75" customHeight="1">
      <c r="A351" s="640"/>
      <c r="D351" s="307"/>
      <c r="M351" s="273"/>
      <c r="U351" s="641"/>
      <c r="AC351" s="641"/>
    </row>
    <row r="352" ht="15.75" customHeight="1">
      <c r="A352" s="640"/>
      <c r="D352" s="307"/>
      <c r="M352" s="273"/>
      <c r="U352" s="641"/>
      <c r="AC352" s="641"/>
    </row>
    <row r="353" ht="15.75" customHeight="1">
      <c r="A353" s="640"/>
      <c r="D353" s="307"/>
      <c r="M353" s="273"/>
      <c r="U353" s="641"/>
      <c r="AC353" s="641"/>
    </row>
    <row r="354" ht="15.75" customHeight="1">
      <c r="A354" s="640"/>
      <c r="D354" s="307"/>
      <c r="M354" s="273"/>
      <c r="U354" s="641"/>
      <c r="AC354" s="641"/>
    </row>
    <row r="355" ht="15.75" customHeight="1">
      <c r="A355" s="640"/>
      <c r="D355" s="307"/>
      <c r="M355" s="273"/>
      <c r="U355" s="641"/>
      <c r="AC355" s="641"/>
    </row>
    <row r="356" ht="15.75" customHeight="1">
      <c r="A356" s="640"/>
      <c r="D356" s="307"/>
      <c r="M356" s="273"/>
      <c r="U356" s="641"/>
      <c r="AC356" s="641"/>
    </row>
    <row r="357" ht="15.75" customHeight="1">
      <c r="A357" s="640"/>
      <c r="D357" s="307"/>
      <c r="M357" s="273"/>
      <c r="U357" s="641"/>
      <c r="AC357" s="641"/>
    </row>
    <row r="358" ht="15.75" customHeight="1">
      <c r="A358" s="640"/>
      <c r="D358" s="307"/>
      <c r="M358" s="273"/>
      <c r="U358" s="641"/>
      <c r="AC358" s="641"/>
    </row>
    <row r="359" ht="15.75" customHeight="1">
      <c r="A359" s="640"/>
      <c r="D359" s="307"/>
      <c r="M359" s="273"/>
      <c r="U359" s="641"/>
      <c r="AC359" s="641"/>
    </row>
    <row r="360" ht="15.75" customHeight="1">
      <c r="A360" s="640"/>
      <c r="D360" s="307"/>
      <c r="M360" s="273"/>
      <c r="U360" s="641"/>
      <c r="AC360" s="641"/>
    </row>
    <row r="361" ht="15.75" customHeight="1">
      <c r="A361" s="640"/>
      <c r="D361" s="307"/>
      <c r="M361" s="273"/>
      <c r="U361" s="641"/>
      <c r="AC361" s="641"/>
    </row>
    <row r="362" ht="15.75" customHeight="1">
      <c r="A362" s="640"/>
      <c r="D362" s="307"/>
      <c r="M362" s="273"/>
      <c r="U362" s="641"/>
      <c r="AC362" s="641"/>
    </row>
    <row r="363" ht="15.75" customHeight="1">
      <c r="A363" s="640"/>
      <c r="D363" s="307"/>
      <c r="M363" s="273"/>
      <c r="U363" s="641"/>
      <c r="AC363" s="641"/>
    </row>
    <row r="364" ht="15.75" customHeight="1">
      <c r="A364" s="640"/>
      <c r="D364" s="307"/>
      <c r="M364" s="273"/>
      <c r="U364" s="641"/>
      <c r="AC364" s="641"/>
    </row>
    <row r="365" ht="15.75" customHeight="1">
      <c r="A365" s="640"/>
      <c r="D365" s="307"/>
      <c r="M365" s="273"/>
      <c r="U365" s="641"/>
      <c r="AC365" s="641"/>
    </row>
    <row r="366" ht="15.75" customHeight="1">
      <c r="A366" s="640"/>
      <c r="D366" s="307"/>
      <c r="M366" s="273"/>
      <c r="U366" s="641"/>
      <c r="AC366" s="641"/>
    </row>
    <row r="367" ht="15.75" customHeight="1">
      <c r="A367" s="640"/>
      <c r="D367" s="307"/>
      <c r="M367" s="273"/>
      <c r="U367" s="641"/>
      <c r="AC367" s="641"/>
    </row>
    <row r="368" ht="15.75" customHeight="1">
      <c r="A368" s="640"/>
      <c r="D368" s="307"/>
      <c r="M368" s="273"/>
      <c r="U368" s="641"/>
      <c r="AC368" s="641"/>
    </row>
    <row r="369" ht="15.75" customHeight="1">
      <c r="A369" s="640"/>
      <c r="D369" s="307"/>
      <c r="M369" s="273"/>
      <c r="U369" s="641"/>
      <c r="AC369" s="641"/>
    </row>
    <row r="370" ht="15.75" customHeight="1">
      <c r="A370" s="640"/>
      <c r="D370" s="307"/>
      <c r="M370" s="273"/>
      <c r="U370" s="641"/>
      <c r="AC370" s="641"/>
    </row>
    <row r="371" ht="15.75" customHeight="1">
      <c r="A371" s="640"/>
      <c r="D371" s="307"/>
      <c r="M371" s="273"/>
      <c r="U371" s="641"/>
      <c r="AC371" s="641"/>
    </row>
    <row r="372" ht="15.75" customHeight="1">
      <c r="A372" s="640"/>
      <c r="D372" s="307"/>
      <c r="M372" s="273"/>
      <c r="U372" s="641"/>
      <c r="AC372" s="641"/>
    </row>
    <row r="373" ht="15.75" customHeight="1">
      <c r="A373" s="640"/>
      <c r="D373" s="307"/>
      <c r="M373" s="273"/>
      <c r="U373" s="641"/>
      <c r="AC373" s="641"/>
    </row>
    <row r="374" ht="15.75" customHeight="1">
      <c r="A374" s="640"/>
      <c r="D374" s="307"/>
      <c r="M374" s="273"/>
      <c r="U374" s="641"/>
      <c r="AC374" s="641"/>
    </row>
    <row r="375" ht="15.75" customHeight="1">
      <c r="A375" s="640"/>
      <c r="D375" s="307"/>
      <c r="M375" s="273"/>
      <c r="U375" s="641"/>
      <c r="AC375" s="641"/>
    </row>
    <row r="376" ht="15.75" customHeight="1">
      <c r="A376" s="640"/>
      <c r="D376" s="307"/>
      <c r="M376" s="273"/>
      <c r="U376" s="641"/>
      <c r="AC376" s="641"/>
    </row>
    <row r="377" ht="15.75" customHeight="1">
      <c r="A377" s="640"/>
      <c r="D377" s="307"/>
      <c r="M377" s="273"/>
      <c r="U377" s="641"/>
      <c r="AC377" s="641"/>
    </row>
    <row r="378" ht="15.75" customHeight="1">
      <c r="A378" s="640"/>
      <c r="D378" s="307"/>
      <c r="M378" s="273"/>
      <c r="U378" s="641"/>
      <c r="AC378" s="641"/>
    </row>
    <row r="379" ht="15.75" customHeight="1">
      <c r="A379" s="640"/>
      <c r="D379" s="307"/>
      <c r="M379" s="273"/>
      <c r="U379" s="641"/>
      <c r="AC379" s="641"/>
    </row>
    <row r="380" ht="15.75" customHeight="1">
      <c r="A380" s="640"/>
      <c r="D380" s="307"/>
      <c r="M380" s="273"/>
      <c r="U380" s="641"/>
      <c r="AC380" s="641"/>
    </row>
    <row r="381" ht="15.75" customHeight="1">
      <c r="A381" s="640"/>
      <c r="D381" s="307"/>
      <c r="M381" s="273"/>
      <c r="U381" s="641"/>
      <c r="AC381" s="641"/>
    </row>
    <row r="382" ht="15.75" customHeight="1">
      <c r="A382" s="640"/>
      <c r="D382" s="307"/>
      <c r="M382" s="273"/>
      <c r="U382" s="641"/>
      <c r="AC382" s="641"/>
    </row>
    <row r="383" ht="15.75" customHeight="1">
      <c r="A383" s="640"/>
      <c r="D383" s="307"/>
      <c r="M383" s="273"/>
      <c r="U383" s="641"/>
      <c r="AC383" s="641"/>
    </row>
    <row r="384" ht="15.75" customHeight="1">
      <c r="A384" s="640"/>
      <c r="D384" s="307"/>
      <c r="M384" s="273"/>
      <c r="U384" s="641"/>
      <c r="AC384" s="641"/>
    </row>
    <row r="385" ht="15.75" customHeight="1">
      <c r="A385" s="640"/>
      <c r="D385" s="307"/>
      <c r="M385" s="273"/>
      <c r="U385" s="641"/>
      <c r="AC385" s="641"/>
    </row>
    <row r="386" ht="15.75" customHeight="1">
      <c r="A386" s="640"/>
      <c r="D386" s="307"/>
      <c r="M386" s="273"/>
      <c r="U386" s="641"/>
      <c r="AC386" s="641"/>
    </row>
    <row r="387" ht="15.75" customHeight="1">
      <c r="A387" s="640"/>
      <c r="D387" s="307"/>
      <c r="M387" s="273"/>
      <c r="U387" s="641"/>
      <c r="AC387" s="641"/>
    </row>
    <row r="388" ht="15.75" customHeight="1">
      <c r="A388" s="640"/>
      <c r="D388" s="307"/>
      <c r="M388" s="273"/>
      <c r="U388" s="641"/>
      <c r="AC388" s="641"/>
    </row>
    <row r="389" ht="15.75" customHeight="1">
      <c r="A389" s="640"/>
      <c r="D389" s="307"/>
      <c r="M389" s="273"/>
      <c r="U389" s="641"/>
      <c r="AC389" s="641"/>
    </row>
    <row r="390" ht="15.75" customHeight="1">
      <c r="A390" s="640"/>
      <c r="D390" s="307"/>
      <c r="M390" s="273"/>
      <c r="U390" s="641"/>
      <c r="AC390" s="641"/>
    </row>
    <row r="391" ht="15.75" customHeight="1">
      <c r="A391" s="640"/>
      <c r="D391" s="307"/>
      <c r="M391" s="273"/>
      <c r="U391" s="641"/>
      <c r="AC391" s="641"/>
    </row>
    <row r="392" ht="15.75" customHeight="1">
      <c r="A392" s="640"/>
      <c r="D392" s="307"/>
      <c r="M392" s="273"/>
      <c r="U392" s="641"/>
      <c r="AC392" s="641"/>
    </row>
    <row r="393" ht="15.75" customHeight="1">
      <c r="A393" s="640"/>
      <c r="D393" s="307"/>
      <c r="M393" s="273"/>
      <c r="U393" s="641"/>
      <c r="AC393" s="641"/>
    </row>
    <row r="394" ht="15.75" customHeight="1">
      <c r="A394" s="640"/>
      <c r="D394" s="307"/>
      <c r="M394" s="273"/>
      <c r="U394" s="641"/>
      <c r="AC394" s="641"/>
    </row>
    <row r="395" ht="15.75" customHeight="1">
      <c r="A395" s="640"/>
      <c r="D395" s="307"/>
      <c r="M395" s="273"/>
      <c r="U395" s="641"/>
      <c r="AC395" s="641"/>
    </row>
    <row r="396" ht="15.75" customHeight="1">
      <c r="A396" s="640"/>
      <c r="D396" s="307"/>
      <c r="M396" s="273"/>
      <c r="U396" s="641"/>
      <c r="AC396" s="641"/>
    </row>
    <row r="397" ht="15.75" customHeight="1">
      <c r="A397" s="640"/>
      <c r="D397" s="307"/>
      <c r="M397" s="273"/>
      <c r="U397" s="641"/>
      <c r="AC397" s="641"/>
    </row>
    <row r="398" ht="15.75" customHeight="1">
      <c r="A398" s="640"/>
      <c r="D398" s="307"/>
      <c r="M398" s="273"/>
      <c r="U398" s="641"/>
      <c r="AC398" s="641"/>
    </row>
    <row r="399" ht="15.75" customHeight="1">
      <c r="A399" s="640"/>
      <c r="D399" s="307"/>
      <c r="M399" s="273"/>
      <c r="U399" s="641"/>
      <c r="AC399" s="641"/>
    </row>
    <row r="400" ht="15.75" customHeight="1">
      <c r="A400" s="640"/>
      <c r="D400" s="307"/>
      <c r="M400" s="273"/>
      <c r="U400" s="641"/>
      <c r="AC400" s="641"/>
    </row>
    <row r="401" ht="15.75" customHeight="1">
      <c r="A401" s="640"/>
      <c r="D401" s="307"/>
      <c r="M401" s="273"/>
      <c r="U401" s="641"/>
      <c r="AC401" s="641"/>
    </row>
    <row r="402" ht="15.75" customHeight="1">
      <c r="A402" s="640"/>
      <c r="D402" s="307"/>
      <c r="M402" s="273"/>
      <c r="U402" s="641"/>
      <c r="AC402" s="641"/>
    </row>
    <row r="403" ht="15.75" customHeight="1">
      <c r="A403" s="640"/>
      <c r="D403" s="307"/>
      <c r="M403" s="273"/>
      <c r="U403" s="641"/>
      <c r="AC403" s="641"/>
    </row>
    <row r="404" ht="15.75" customHeight="1">
      <c r="A404" s="640"/>
      <c r="D404" s="307"/>
      <c r="M404" s="273"/>
      <c r="U404" s="641"/>
      <c r="AC404" s="641"/>
    </row>
    <row r="405" ht="15.75" customHeight="1">
      <c r="A405" s="640"/>
      <c r="D405" s="307"/>
      <c r="M405" s="273"/>
      <c r="U405" s="641"/>
      <c r="AC405" s="641"/>
    </row>
    <row r="406" ht="15.75" customHeight="1">
      <c r="A406" s="640"/>
      <c r="D406" s="307"/>
      <c r="M406" s="273"/>
      <c r="U406" s="641"/>
      <c r="AC406" s="641"/>
    </row>
    <row r="407" ht="15.75" customHeight="1">
      <c r="A407" s="640"/>
      <c r="D407" s="307"/>
      <c r="M407" s="273"/>
      <c r="U407" s="641"/>
      <c r="AC407" s="641"/>
    </row>
    <row r="408" ht="15.75" customHeight="1">
      <c r="A408" s="640"/>
      <c r="D408" s="307"/>
      <c r="M408" s="273"/>
      <c r="U408" s="641"/>
      <c r="AC408" s="641"/>
    </row>
    <row r="409" ht="15.75" customHeight="1">
      <c r="A409" s="640"/>
      <c r="D409" s="307"/>
      <c r="M409" s="273"/>
      <c r="U409" s="641"/>
      <c r="AC409" s="641"/>
    </row>
    <row r="410" ht="15.75" customHeight="1">
      <c r="A410" s="640"/>
      <c r="D410" s="307"/>
      <c r="M410" s="273"/>
      <c r="U410" s="641"/>
      <c r="AC410" s="641"/>
    </row>
    <row r="411" ht="15.75" customHeight="1">
      <c r="A411" s="640"/>
      <c r="D411" s="307"/>
      <c r="M411" s="273"/>
      <c r="U411" s="641"/>
      <c r="AC411" s="641"/>
    </row>
    <row r="412" ht="15.75" customHeight="1">
      <c r="A412" s="640"/>
      <c r="D412" s="307"/>
      <c r="M412" s="273"/>
      <c r="U412" s="641"/>
      <c r="AC412" s="641"/>
    </row>
    <row r="413" ht="15.75" customHeight="1">
      <c r="A413" s="640"/>
      <c r="D413" s="307"/>
      <c r="M413" s="273"/>
      <c r="U413" s="641"/>
      <c r="AC413" s="641"/>
    </row>
    <row r="414" ht="15.75" customHeight="1">
      <c r="A414" s="640"/>
      <c r="D414" s="307"/>
      <c r="M414" s="273"/>
      <c r="U414" s="641"/>
      <c r="AC414" s="641"/>
    </row>
    <row r="415" ht="15.75" customHeight="1">
      <c r="A415" s="640"/>
      <c r="D415" s="307"/>
      <c r="M415" s="273"/>
      <c r="U415" s="641"/>
      <c r="AC415" s="641"/>
    </row>
    <row r="416" ht="15.75" customHeight="1">
      <c r="A416" s="640"/>
      <c r="D416" s="307"/>
      <c r="M416" s="273"/>
      <c r="U416" s="641"/>
      <c r="AC416" s="641"/>
    </row>
    <row r="417" ht="15.75" customHeight="1">
      <c r="A417" s="640"/>
      <c r="D417" s="307"/>
      <c r="M417" s="273"/>
      <c r="U417" s="641"/>
      <c r="AC417" s="641"/>
    </row>
    <row r="418" ht="15.75" customHeight="1">
      <c r="A418" s="640"/>
      <c r="D418" s="307"/>
      <c r="M418" s="273"/>
      <c r="U418" s="641"/>
      <c r="AC418" s="641"/>
    </row>
    <row r="419" ht="15.75" customHeight="1">
      <c r="A419" s="640"/>
      <c r="D419" s="307"/>
      <c r="M419" s="273"/>
      <c r="U419" s="641"/>
      <c r="AC419" s="641"/>
    </row>
    <row r="420" ht="15.75" customHeight="1">
      <c r="A420" s="640"/>
      <c r="D420" s="307"/>
      <c r="M420" s="273"/>
      <c r="U420" s="641"/>
      <c r="AC420" s="641"/>
    </row>
    <row r="421" ht="15.75" customHeight="1">
      <c r="A421" s="640"/>
      <c r="D421" s="307"/>
      <c r="M421" s="273"/>
      <c r="U421" s="641"/>
      <c r="AC421" s="641"/>
    </row>
    <row r="422" ht="15.75" customHeight="1">
      <c r="A422" s="640"/>
      <c r="D422" s="307"/>
      <c r="M422" s="273"/>
      <c r="U422" s="641"/>
      <c r="AC422" s="641"/>
    </row>
    <row r="423" ht="15.75" customHeight="1">
      <c r="A423" s="640"/>
      <c r="D423" s="307"/>
      <c r="M423" s="273"/>
      <c r="U423" s="641"/>
      <c r="AC423" s="641"/>
    </row>
    <row r="424" ht="15.75" customHeight="1">
      <c r="A424" s="640"/>
      <c r="D424" s="307"/>
      <c r="M424" s="273"/>
      <c r="U424" s="641"/>
      <c r="AC424" s="641"/>
    </row>
    <row r="425" ht="15.75" customHeight="1">
      <c r="A425" s="640"/>
      <c r="D425" s="307"/>
      <c r="M425" s="273"/>
      <c r="U425" s="641"/>
      <c r="AC425" s="641"/>
    </row>
    <row r="426" ht="15.75" customHeight="1">
      <c r="A426" s="640"/>
      <c r="D426" s="307"/>
      <c r="M426" s="273"/>
      <c r="U426" s="641"/>
      <c r="AC426" s="641"/>
    </row>
    <row r="427" ht="15.75" customHeight="1">
      <c r="A427" s="640"/>
      <c r="D427" s="307"/>
      <c r="M427" s="273"/>
      <c r="U427" s="641"/>
      <c r="AC427" s="641"/>
    </row>
    <row r="428" ht="15.75" customHeight="1">
      <c r="A428" s="640"/>
      <c r="D428" s="307"/>
      <c r="M428" s="273"/>
      <c r="U428" s="641"/>
      <c r="AC428" s="641"/>
    </row>
    <row r="429" ht="15.75" customHeight="1">
      <c r="A429" s="640"/>
      <c r="D429" s="307"/>
      <c r="M429" s="273"/>
      <c r="U429" s="641"/>
      <c r="AC429" s="641"/>
    </row>
    <row r="430" ht="15.75" customHeight="1">
      <c r="A430" s="640"/>
      <c r="D430" s="307"/>
      <c r="M430" s="273"/>
      <c r="U430" s="641"/>
      <c r="AC430" s="641"/>
    </row>
    <row r="431" ht="15.75" customHeight="1">
      <c r="A431" s="640"/>
      <c r="D431" s="307"/>
      <c r="M431" s="273"/>
      <c r="U431" s="641"/>
      <c r="AC431" s="641"/>
    </row>
    <row r="432" ht="15.75" customHeight="1">
      <c r="A432" s="640"/>
      <c r="D432" s="307"/>
      <c r="M432" s="273"/>
      <c r="U432" s="641"/>
      <c r="AC432" s="641"/>
    </row>
    <row r="433" ht="15.75" customHeight="1">
      <c r="A433" s="640"/>
      <c r="D433" s="307"/>
      <c r="M433" s="273"/>
      <c r="U433" s="641"/>
      <c r="AC433" s="641"/>
    </row>
    <row r="434" ht="15.75" customHeight="1">
      <c r="A434" s="640"/>
      <c r="D434" s="307"/>
      <c r="M434" s="273"/>
      <c r="U434" s="641"/>
      <c r="AC434" s="641"/>
    </row>
    <row r="435" ht="15.75" customHeight="1">
      <c r="A435" s="640"/>
      <c r="D435" s="307"/>
      <c r="M435" s="273"/>
      <c r="U435" s="641"/>
      <c r="AC435" s="641"/>
    </row>
    <row r="436" ht="15.75" customHeight="1">
      <c r="A436" s="640"/>
      <c r="D436" s="307"/>
      <c r="M436" s="273"/>
      <c r="U436" s="641"/>
      <c r="AC436" s="641"/>
    </row>
    <row r="437" ht="15.75" customHeight="1">
      <c r="A437" s="640"/>
      <c r="D437" s="307"/>
      <c r="M437" s="273"/>
      <c r="U437" s="641"/>
      <c r="AC437" s="641"/>
    </row>
    <row r="438" ht="15.75" customHeight="1">
      <c r="A438" s="640"/>
      <c r="D438" s="307"/>
      <c r="M438" s="273"/>
      <c r="U438" s="641"/>
      <c r="AC438" s="641"/>
    </row>
    <row r="439" ht="15.75" customHeight="1">
      <c r="A439" s="640"/>
      <c r="D439" s="307"/>
      <c r="M439" s="273"/>
      <c r="U439" s="641"/>
      <c r="AC439" s="641"/>
    </row>
    <row r="440" ht="15.75" customHeight="1">
      <c r="A440" s="640"/>
      <c r="D440" s="307"/>
      <c r="M440" s="273"/>
      <c r="U440" s="641"/>
      <c r="AC440" s="641"/>
    </row>
    <row r="441" ht="15.75" customHeight="1">
      <c r="A441" s="640"/>
      <c r="D441" s="307"/>
      <c r="M441" s="273"/>
      <c r="U441" s="641"/>
      <c r="AC441" s="641"/>
    </row>
    <row r="442" ht="15.75" customHeight="1">
      <c r="A442" s="640"/>
      <c r="D442" s="307"/>
      <c r="M442" s="273"/>
      <c r="U442" s="641"/>
      <c r="AC442" s="641"/>
    </row>
    <row r="443" ht="15.75" customHeight="1">
      <c r="A443" s="640"/>
      <c r="D443" s="307"/>
      <c r="M443" s="273"/>
      <c r="U443" s="641"/>
      <c r="AC443" s="641"/>
    </row>
    <row r="444" ht="15.75" customHeight="1">
      <c r="A444" s="640"/>
      <c r="D444" s="307"/>
      <c r="M444" s="273"/>
      <c r="U444" s="641"/>
      <c r="AC444" s="641"/>
    </row>
    <row r="445" ht="15.75" customHeight="1">
      <c r="A445" s="640"/>
      <c r="D445" s="307"/>
      <c r="M445" s="273"/>
      <c r="U445" s="641"/>
      <c r="AC445" s="641"/>
    </row>
    <row r="446" ht="15.75" customHeight="1">
      <c r="A446" s="640"/>
      <c r="D446" s="307"/>
      <c r="M446" s="273"/>
      <c r="U446" s="641"/>
      <c r="AC446" s="641"/>
    </row>
    <row r="447" ht="15.75" customHeight="1">
      <c r="A447" s="640"/>
      <c r="D447" s="307"/>
      <c r="M447" s="273"/>
      <c r="U447" s="641"/>
      <c r="AC447" s="641"/>
    </row>
    <row r="448" ht="15.75" customHeight="1">
      <c r="A448" s="640"/>
      <c r="D448" s="307"/>
      <c r="M448" s="273"/>
      <c r="U448" s="641"/>
      <c r="AC448" s="641"/>
    </row>
    <row r="449" ht="15.75" customHeight="1">
      <c r="A449" s="640"/>
      <c r="D449" s="307"/>
      <c r="M449" s="273"/>
      <c r="U449" s="641"/>
      <c r="AC449" s="641"/>
    </row>
    <row r="450" ht="15.75" customHeight="1">
      <c r="A450" s="640"/>
      <c r="D450" s="307"/>
      <c r="M450" s="273"/>
      <c r="U450" s="641"/>
      <c r="AC450" s="641"/>
    </row>
    <row r="451" ht="15.75" customHeight="1">
      <c r="A451" s="640"/>
      <c r="D451" s="307"/>
      <c r="M451" s="273"/>
      <c r="U451" s="641"/>
      <c r="AC451" s="641"/>
    </row>
    <row r="452" ht="15.75" customHeight="1">
      <c r="A452" s="640"/>
      <c r="D452" s="307"/>
      <c r="M452" s="273"/>
      <c r="U452" s="641"/>
      <c r="AC452" s="641"/>
    </row>
    <row r="453" ht="15.75" customHeight="1">
      <c r="A453" s="640"/>
      <c r="D453" s="307"/>
      <c r="M453" s="273"/>
      <c r="U453" s="641"/>
      <c r="AC453" s="641"/>
    </row>
    <row r="454" ht="15.75" customHeight="1">
      <c r="A454" s="640"/>
      <c r="D454" s="307"/>
      <c r="M454" s="273"/>
      <c r="U454" s="641"/>
      <c r="AC454" s="641"/>
    </row>
    <row r="455" ht="15.75" customHeight="1">
      <c r="A455" s="640"/>
      <c r="D455" s="307"/>
      <c r="M455" s="273"/>
      <c r="U455" s="641"/>
      <c r="AC455" s="641"/>
    </row>
    <row r="456" ht="15.75" customHeight="1">
      <c r="A456" s="640"/>
      <c r="D456" s="307"/>
      <c r="M456" s="273"/>
      <c r="U456" s="641"/>
      <c r="AC456" s="641"/>
    </row>
    <row r="457" ht="15.75" customHeight="1">
      <c r="A457" s="640"/>
      <c r="D457" s="307"/>
      <c r="M457" s="273"/>
      <c r="U457" s="641"/>
      <c r="AC457" s="641"/>
    </row>
    <row r="458" ht="15.75" customHeight="1">
      <c r="A458" s="640"/>
      <c r="D458" s="307"/>
      <c r="M458" s="273"/>
      <c r="U458" s="641"/>
      <c r="AC458" s="641"/>
    </row>
    <row r="459" ht="15.75" customHeight="1">
      <c r="A459" s="640"/>
      <c r="D459" s="307"/>
      <c r="M459" s="273"/>
      <c r="U459" s="641"/>
      <c r="AC459" s="641"/>
    </row>
    <row r="460" ht="15.75" customHeight="1">
      <c r="A460" s="640"/>
      <c r="D460" s="307"/>
      <c r="M460" s="273"/>
      <c r="U460" s="641"/>
      <c r="AC460" s="641"/>
    </row>
    <row r="461" ht="15.75" customHeight="1">
      <c r="A461" s="640"/>
      <c r="D461" s="307"/>
      <c r="M461" s="273"/>
      <c r="U461" s="641"/>
      <c r="AC461" s="641"/>
    </row>
    <row r="462" ht="15.75" customHeight="1">
      <c r="A462" s="640"/>
      <c r="D462" s="307"/>
      <c r="M462" s="273"/>
      <c r="U462" s="641"/>
      <c r="AC462" s="641"/>
    </row>
    <row r="463" ht="15.75" customHeight="1">
      <c r="A463" s="640"/>
      <c r="D463" s="307"/>
      <c r="M463" s="273"/>
      <c r="U463" s="641"/>
      <c r="AC463" s="641"/>
    </row>
    <row r="464" ht="15.75" customHeight="1">
      <c r="A464" s="640"/>
      <c r="D464" s="307"/>
      <c r="M464" s="273"/>
      <c r="U464" s="641"/>
      <c r="AC464" s="641"/>
    </row>
    <row r="465" ht="15.75" customHeight="1">
      <c r="A465" s="640"/>
      <c r="D465" s="307"/>
      <c r="M465" s="273"/>
      <c r="U465" s="641"/>
      <c r="AC465" s="641"/>
    </row>
    <row r="466" ht="15.75" customHeight="1">
      <c r="A466" s="640"/>
      <c r="D466" s="307"/>
      <c r="M466" s="273"/>
      <c r="U466" s="641"/>
      <c r="AC466" s="641"/>
    </row>
    <row r="467" ht="15.75" customHeight="1">
      <c r="A467" s="640"/>
      <c r="D467" s="307"/>
      <c r="M467" s="273"/>
      <c r="U467" s="641"/>
      <c r="AC467" s="641"/>
    </row>
    <row r="468" ht="15.75" customHeight="1">
      <c r="A468" s="640"/>
      <c r="D468" s="307"/>
      <c r="M468" s="273"/>
      <c r="U468" s="641"/>
      <c r="AC468" s="641"/>
    </row>
    <row r="469" ht="15.75" customHeight="1">
      <c r="A469" s="640"/>
      <c r="D469" s="307"/>
      <c r="M469" s="273"/>
      <c r="U469" s="641"/>
      <c r="AC469" s="641"/>
    </row>
    <row r="470" ht="15.75" customHeight="1">
      <c r="A470" s="640"/>
      <c r="D470" s="307"/>
      <c r="M470" s="273"/>
      <c r="U470" s="641"/>
      <c r="AC470" s="641"/>
    </row>
    <row r="471" ht="15.75" customHeight="1">
      <c r="A471" s="640"/>
      <c r="D471" s="307"/>
      <c r="M471" s="273"/>
      <c r="U471" s="641"/>
      <c r="AC471" s="641"/>
    </row>
    <row r="472" ht="15.75" customHeight="1">
      <c r="A472" s="640"/>
      <c r="D472" s="307"/>
      <c r="M472" s="273"/>
      <c r="U472" s="641"/>
      <c r="AC472" s="641"/>
    </row>
    <row r="473" ht="15.75" customHeight="1">
      <c r="A473" s="640"/>
      <c r="D473" s="307"/>
      <c r="M473" s="273"/>
      <c r="U473" s="641"/>
      <c r="AC473" s="641"/>
    </row>
    <row r="474" ht="15.75" customHeight="1">
      <c r="A474" s="640"/>
      <c r="D474" s="307"/>
      <c r="M474" s="273"/>
      <c r="U474" s="641"/>
      <c r="AC474" s="641"/>
    </row>
    <row r="475" ht="15.75" customHeight="1">
      <c r="A475" s="640"/>
      <c r="D475" s="307"/>
      <c r="M475" s="273"/>
      <c r="U475" s="641"/>
      <c r="AC475" s="641"/>
    </row>
    <row r="476" ht="15.75" customHeight="1">
      <c r="A476" s="640"/>
      <c r="D476" s="307"/>
      <c r="M476" s="273"/>
      <c r="U476" s="641"/>
      <c r="AC476" s="641"/>
    </row>
    <row r="477" ht="15.75" customHeight="1">
      <c r="A477" s="640"/>
      <c r="D477" s="307"/>
      <c r="M477" s="273"/>
      <c r="U477" s="641"/>
      <c r="AC477" s="641"/>
    </row>
    <row r="478" ht="15.75" customHeight="1">
      <c r="A478" s="640"/>
      <c r="D478" s="307"/>
      <c r="M478" s="273"/>
      <c r="U478" s="641"/>
      <c r="AC478" s="641"/>
    </row>
    <row r="479" ht="15.75" customHeight="1">
      <c r="A479" s="640"/>
      <c r="D479" s="307"/>
      <c r="M479" s="273"/>
      <c r="U479" s="641"/>
      <c r="AC479" s="641"/>
    </row>
    <row r="480" ht="15.75" customHeight="1">
      <c r="A480" s="640"/>
      <c r="D480" s="307"/>
      <c r="M480" s="273"/>
      <c r="U480" s="641"/>
      <c r="AC480" s="641"/>
    </row>
    <row r="481" ht="15.75" customHeight="1">
      <c r="A481" s="640"/>
      <c r="D481" s="307"/>
      <c r="M481" s="273"/>
      <c r="U481" s="641"/>
      <c r="AC481" s="641"/>
    </row>
    <row r="482" ht="15.75" customHeight="1">
      <c r="A482" s="640"/>
      <c r="D482" s="307"/>
      <c r="M482" s="273"/>
      <c r="U482" s="641"/>
      <c r="AC482" s="641"/>
    </row>
    <row r="483" ht="15.75" customHeight="1">
      <c r="A483" s="640"/>
      <c r="D483" s="307"/>
      <c r="M483" s="273"/>
      <c r="U483" s="641"/>
      <c r="AC483" s="641"/>
    </row>
    <row r="484" ht="15.75" customHeight="1">
      <c r="A484" s="640"/>
      <c r="D484" s="307"/>
      <c r="M484" s="273"/>
      <c r="U484" s="641"/>
      <c r="AC484" s="641"/>
    </row>
    <row r="485" ht="15.75" customHeight="1">
      <c r="A485" s="640"/>
      <c r="D485" s="307"/>
      <c r="M485" s="273"/>
      <c r="U485" s="641"/>
      <c r="AC485" s="641"/>
    </row>
    <row r="486" ht="15.75" customHeight="1">
      <c r="A486" s="640"/>
      <c r="D486" s="307"/>
      <c r="M486" s="273"/>
      <c r="U486" s="641"/>
      <c r="AC486" s="641"/>
    </row>
    <row r="487" ht="15.75" customHeight="1">
      <c r="A487" s="640"/>
      <c r="D487" s="307"/>
      <c r="M487" s="273"/>
      <c r="U487" s="641"/>
      <c r="AC487" s="641"/>
    </row>
    <row r="488" ht="15.75" customHeight="1">
      <c r="A488" s="640"/>
      <c r="D488" s="307"/>
      <c r="M488" s="273"/>
      <c r="U488" s="641"/>
      <c r="AC488" s="641"/>
    </row>
    <row r="489" ht="15.75" customHeight="1">
      <c r="A489" s="640"/>
      <c r="D489" s="307"/>
      <c r="M489" s="273"/>
      <c r="U489" s="641"/>
      <c r="AC489" s="641"/>
    </row>
    <row r="490" ht="15.75" customHeight="1">
      <c r="A490" s="640"/>
      <c r="D490" s="307"/>
      <c r="M490" s="273"/>
      <c r="U490" s="641"/>
      <c r="AC490" s="641"/>
    </row>
    <row r="491" ht="15.75" customHeight="1">
      <c r="A491" s="640"/>
      <c r="D491" s="307"/>
      <c r="M491" s="273"/>
      <c r="U491" s="641"/>
      <c r="AC491" s="641"/>
    </row>
    <row r="492" ht="15.75" customHeight="1">
      <c r="A492" s="640"/>
      <c r="D492" s="307"/>
      <c r="M492" s="273"/>
      <c r="U492" s="641"/>
      <c r="AC492" s="641"/>
    </row>
    <row r="493" ht="15.75" customHeight="1">
      <c r="A493" s="640"/>
      <c r="D493" s="307"/>
      <c r="M493" s="273"/>
      <c r="U493" s="641"/>
      <c r="AC493" s="641"/>
    </row>
    <row r="494" ht="15.75" customHeight="1">
      <c r="A494" s="640"/>
      <c r="D494" s="307"/>
      <c r="M494" s="273"/>
      <c r="U494" s="641"/>
      <c r="AC494" s="641"/>
    </row>
    <row r="495" ht="15.75" customHeight="1">
      <c r="A495" s="640"/>
      <c r="D495" s="307"/>
      <c r="M495" s="273"/>
      <c r="U495" s="641"/>
      <c r="AC495" s="641"/>
    </row>
    <row r="496" ht="15.75" customHeight="1">
      <c r="A496" s="640"/>
      <c r="D496" s="307"/>
      <c r="M496" s="273"/>
      <c r="U496" s="641"/>
      <c r="AC496" s="641"/>
    </row>
    <row r="497" ht="15.75" customHeight="1">
      <c r="A497" s="640"/>
      <c r="D497" s="307"/>
      <c r="M497" s="273"/>
      <c r="U497" s="641"/>
      <c r="AC497" s="641"/>
    </row>
    <row r="498" ht="15.75" customHeight="1">
      <c r="A498" s="640"/>
      <c r="D498" s="307"/>
      <c r="M498" s="273"/>
      <c r="U498" s="641"/>
      <c r="AC498" s="641"/>
    </row>
    <row r="499" ht="15.75" customHeight="1">
      <c r="A499" s="640"/>
      <c r="D499" s="307"/>
      <c r="M499" s="273"/>
      <c r="U499" s="641"/>
      <c r="AC499" s="641"/>
    </row>
    <row r="500" ht="15.75" customHeight="1">
      <c r="A500" s="640"/>
      <c r="D500" s="307"/>
      <c r="M500" s="273"/>
      <c r="U500" s="641"/>
      <c r="AC500" s="641"/>
    </row>
    <row r="501" ht="15.75" customHeight="1">
      <c r="A501" s="640"/>
      <c r="D501" s="307"/>
      <c r="M501" s="273"/>
      <c r="U501" s="641"/>
      <c r="AC501" s="641"/>
    </row>
    <row r="502" ht="15.75" customHeight="1">
      <c r="A502" s="640"/>
      <c r="D502" s="307"/>
      <c r="M502" s="273"/>
      <c r="U502" s="641"/>
      <c r="AC502" s="641"/>
    </row>
    <row r="503" ht="15.75" customHeight="1">
      <c r="A503" s="640"/>
      <c r="D503" s="307"/>
      <c r="M503" s="273"/>
      <c r="U503" s="641"/>
      <c r="AC503" s="641"/>
    </row>
    <row r="504" ht="15.75" customHeight="1">
      <c r="A504" s="640"/>
      <c r="D504" s="307"/>
      <c r="M504" s="273"/>
      <c r="U504" s="641"/>
      <c r="AC504" s="641"/>
    </row>
    <row r="505" ht="15.75" customHeight="1">
      <c r="A505" s="640"/>
      <c r="D505" s="307"/>
      <c r="M505" s="273"/>
      <c r="U505" s="641"/>
      <c r="AC505" s="641"/>
    </row>
    <row r="506" ht="15.75" customHeight="1">
      <c r="A506" s="640"/>
      <c r="D506" s="307"/>
      <c r="M506" s="273"/>
      <c r="U506" s="641"/>
      <c r="AC506" s="641"/>
    </row>
    <row r="507" ht="15.75" customHeight="1">
      <c r="A507" s="640"/>
      <c r="D507" s="307"/>
      <c r="M507" s="273"/>
      <c r="U507" s="641"/>
      <c r="AC507" s="641"/>
    </row>
    <row r="508" ht="15.75" customHeight="1">
      <c r="A508" s="640"/>
      <c r="D508" s="307"/>
      <c r="M508" s="273"/>
      <c r="U508" s="641"/>
      <c r="AC508" s="641"/>
    </row>
    <row r="509" ht="15.75" customHeight="1">
      <c r="A509" s="640"/>
      <c r="D509" s="307"/>
      <c r="M509" s="273"/>
      <c r="U509" s="641"/>
      <c r="AC509" s="641"/>
    </row>
    <row r="510" ht="15.75" customHeight="1">
      <c r="A510" s="640"/>
      <c r="D510" s="307"/>
      <c r="M510" s="273"/>
      <c r="U510" s="641"/>
      <c r="AC510" s="641"/>
    </row>
    <row r="511" ht="15.75" customHeight="1">
      <c r="A511" s="640"/>
      <c r="D511" s="307"/>
      <c r="M511" s="273"/>
      <c r="U511" s="641"/>
      <c r="AC511" s="641"/>
    </row>
    <row r="512" ht="15.75" customHeight="1">
      <c r="A512" s="640"/>
      <c r="D512" s="307"/>
      <c r="M512" s="273"/>
      <c r="U512" s="641"/>
      <c r="AC512" s="641"/>
    </row>
    <row r="513" ht="15.75" customHeight="1">
      <c r="A513" s="640"/>
      <c r="D513" s="307"/>
      <c r="M513" s="273"/>
      <c r="U513" s="641"/>
      <c r="AC513" s="641"/>
    </row>
    <row r="514" ht="15.75" customHeight="1">
      <c r="A514" s="640"/>
      <c r="D514" s="307"/>
      <c r="M514" s="273"/>
      <c r="U514" s="641"/>
      <c r="AC514" s="641"/>
    </row>
    <row r="515" ht="15.75" customHeight="1">
      <c r="A515" s="640"/>
      <c r="D515" s="307"/>
      <c r="M515" s="273"/>
      <c r="U515" s="641"/>
      <c r="AC515" s="641"/>
    </row>
    <row r="516" ht="15.75" customHeight="1">
      <c r="A516" s="640"/>
      <c r="D516" s="307"/>
      <c r="M516" s="273"/>
      <c r="U516" s="641"/>
      <c r="AC516" s="641"/>
    </row>
    <row r="517" ht="15.75" customHeight="1">
      <c r="A517" s="640"/>
      <c r="D517" s="307"/>
      <c r="M517" s="273"/>
      <c r="U517" s="641"/>
      <c r="AC517" s="641"/>
    </row>
    <row r="518" ht="15.75" customHeight="1">
      <c r="A518" s="640"/>
      <c r="D518" s="307"/>
      <c r="M518" s="273"/>
      <c r="U518" s="641"/>
      <c r="AC518" s="641"/>
    </row>
    <row r="519" ht="15.75" customHeight="1">
      <c r="A519" s="640"/>
      <c r="D519" s="307"/>
      <c r="M519" s="273"/>
      <c r="U519" s="641"/>
      <c r="AC519" s="641"/>
    </row>
    <row r="520" ht="15.75" customHeight="1">
      <c r="A520" s="640"/>
      <c r="D520" s="307"/>
      <c r="M520" s="273"/>
      <c r="U520" s="641"/>
      <c r="AC520" s="641"/>
    </row>
    <row r="521" ht="15.75" customHeight="1">
      <c r="A521" s="640"/>
      <c r="D521" s="307"/>
      <c r="M521" s="273"/>
      <c r="U521" s="641"/>
      <c r="AC521" s="641"/>
    </row>
    <row r="522" ht="15.75" customHeight="1">
      <c r="A522" s="640"/>
      <c r="D522" s="307"/>
      <c r="M522" s="273"/>
      <c r="U522" s="641"/>
      <c r="AC522" s="641"/>
    </row>
    <row r="523" ht="15.75" customHeight="1">
      <c r="A523" s="640"/>
      <c r="D523" s="307"/>
      <c r="M523" s="273"/>
      <c r="U523" s="641"/>
      <c r="AC523" s="641"/>
    </row>
    <row r="524" ht="15.75" customHeight="1">
      <c r="A524" s="640"/>
      <c r="D524" s="307"/>
      <c r="M524" s="273"/>
      <c r="U524" s="641"/>
      <c r="AC524" s="641"/>
    </row>
    <row r="525" ht="15.75" customHeight="1">
      <c r="A525" s="640"/>
      <c r="D525" s="307"/>
      <c r="M525" s="273"/>
      <c r="U525" s="641"/>
      <c r="AC525" s="641"/>
    </row>
    <row r="526" ht="15.75" customHeight="1">
      <c r="A526" s="640"/>
      <c r="D526" s="307"/>
      <c r="M526" s="273"/>
      <c r="U526" s="641"/>
      <c r="AC526" s="641"/>
    </row>
    <row r="527" ht="15.75" customHeight="1">
      <c r="A527" s="640"/>
      <c r="D527" s="307"/>
      <c r="M527" s="273"/>
      <c r="U527" s="641"/>
      <c r="AC527" s="641"/>
    </row>
    <row r="528" ht="15.75" customHeight="1">
      <c r="A528" s="640"/>
      <c r="D528" s="307"/>
      <c r="M528" s="273"/>
      <c r="U528" s="641"/>
      <c r="AC528" s="641"/>
    </row>
    <row r="529" ht="15.75" customHeight="1">
      <c r="A529" s="640"/>
      <c r="D529" s="307"/>
      <c r="M529" s="273"/>
      <c r="U529" s="641"/>
      <c r="AC529" s="641"/>
    </row>
    <row r="530" ht="15.75" customHeight="1">
      <c r="A530" s="640"/>
      <c r="D530" s="307"/>
      <c r="M530" s="273"/>
      <c r="U530" s="641"/>
      <c r="AC530" s="641"/>
    </row>
    <row r="531" ht="15.75" customHeight="1">
      <c r="A531" s="640"/>
      <c r="D531" s="307"/>
      <c r="M531" s="273"/>
      <c r="U531" s="641"/>
      <c r="AC531" s="641"/>
    </row>
    <row r="532" ht="15.75" customHeight="1">
      <c r="A532" s="640"/>
      <c r="D532" s="307"/>
      <c r="M532" s="273"/>
      <c r="U532" s="641"/>
      <c r="AC532" s="641"/>
    </row>
    <row r="533" ht="15.75" customHeight="1">
      <c r="A533" s="640"/>
      <c r="D533" s="307"/>
      <c r="M533" s="273"/>
      <c r="U533" s="641"/>
      <c r="AC533" s="641"/>
    </row>
    <row r="534" ht="15.75" customHeight="1">
      <c r="A534" s="640"/>
      <c r="D534" s="307"/>
      <c r="M534" s="273"/>
      <c r="U534" s="641"/>
      <c r="AC534" s="641"/>
    </row>
    <row r="535" ht="15.75" customHeight="1">
      <c r="A535" s="640"/>
      <c r="D535" s="307"/>
      <c r="M535" s="273"/>
      <c r="U535" s="641"/>
      <c r="AC535" s="641"/>
    </row>
    <row r="536" ht="15.75" customHeight="1">
      <c r="A536" s="640"/>
      <c r="D536" s="307"/>
      <c r="M536" s="273"/>
      <c r="U536" s="641"/>
      <c r="AC536" s="641"/>
    </row>
    <row r="537" ht="15.75" customHeight="1">
      <c r="A537" s="640"/>
      <c r="D537" s="307"/>
      <c r="M537" s="273"/>
      <c r="U537" s="641"/>
      <c r="AC537" s="641"/>
    </row>
    <row r="538" ht="15.75" customHeight="1">
      <c r="A538" s="640"/>
      <c r="D538" s="307"/>
      <c r="M538" s="273"/>
      <c r="U538" s="641"/>
      <c r="AC538" s="641"/>
    </row>
    <row r="539" ht="15.75" customHeight="1">
      <c r="A539" s="640"/>
      <c r="D539" s="307"/>
      <c r="M539" s="273"/>
      <c r="U539" s="641"/>
      <c r="AC539" s="641"/>
    </row>
    <row r="540" ht="15.75" customHeight="1">
      <c r="A540" s="640"/>
      <c r="D540" s="307"/>
      <c r="M540" s="273"/>
      <c r="U540" s="641"/>
      <c r="AC540" s="641"/>
    </row>
    <row r="541" ht="15.75" customHeight="1">
      <c r="A541" s="640"/>
      <c r="D541" s="307"/>
      <c r="M541" s="273"/>
      <c r="U541" s="641"/>
      <c r="AC541" s="641"/>
    </row>
    <row r="542" ht="15.75" customHeight="1">
      <c r="A542" s="640"/>
      <c r="D542" s="307"/>
      <c r="M542" s="273"/>
      <c r="U542" s="641"/>
      <c r="AC542" s="641"/>
    </row>
    <row r="543" ht="15.75" customHeight="1">
      <c r="A543" s="640"/>
      <c r="D543" s="307"/>
      <c r="M543" s="273"/>
      <c r="U543" s="641"/>
      <c r="AC543" s="641"/>
    </row>
    <row r="544" ht="15.75" customHeight="1">
      <c r="A544" s="640"/>
      <c r="D544" s="307"/>
      <c r="M544" s="273"/>
      <c r="U544" s="641"/>
      <c r="AC544" s="641"/>
    </row>
    <row r="545" ht="15.75" customHeight="1">
      <c r="A545" s="640"/>
      <c r="D545" s="307"/>
      <c r="M545" s="273"/>
      <c r="U545" s="641"/>
      <c r="AC545" s="641"/>
    </row>
    <row r="546" ht="15.75" customHeight="1">
      <c r="A546" s="640"/>
      <c r="D546" s="307"/>
      <c r="M546" s="273"/>
      <c r="U546" s="641"/>
      <c r="AC546" s="641"/>
    </row>
    <row r="547" ht="15.75" customHeight="1">
      <c r="A547" s="640"/>
      <c r="D547" s="307"/>
      <c r="M547" s="273"/>
      <c r="U547" s="641"/>
      <c r="AC547" s="641"/>
    </row>
    <row r="548" ht="15.75" customHeight="1">
      <c r="A548" s="640"/>
      <c r="D548" s="307"/>
      <c r="M548" s="273"/>
      <c r="U548" s="641"/>
      <c r="AC548" s="641"/>
    </row>
    <row r="549" ht="15.75" customHeight="1">
      <c r="A549" s="640"/>
      <c r="D549" s="307"/>
      <c r="M549" s="273"/>
      <c r="U549" s="641"/>
      <c r="AC549" s="641"/>
    </row>
    <row r="550" ht="15.75" customHeight="1">
      <c r="A550" s="640"/>
      <c r="D550" s="307"/>
      <c r="M550" s="273"/>
      <c r="U550" s="641"/>
      <c r="AC550" s="641"/>
    </row>
    <row r="551" ht="15.75" customHeight="1">
      <c r="A551" s="640"/>
      <c r="D551" s="307"/>
      <c r="M551" s="273"/>
      <c r="U551" s="641"/>
      <c r="AC551" s="641"/>
    </row>
    <row r="552" ht="15.75" customHeight="1">
      <c r="A552" s="640"/>
      <c r="D552" s="307"/>
      <c r="M552" s="273"/>
      <c r="U552" s="641"/>
      <c r="AC552" s="641"/>
    </row>
    <row r="553" ht="15.75" customHeight="1">
      <c r="A553" s="640"/>
      <c r="D553" s="307"/>
      <c r="M553" s="273"/>
      <c r="U553" s="641"/>
      <c r="AC553" s="641"/>
    </row>
    <row r="554" ht="15.75" customHeight="1">
      <c r="A554" s="640"/>
      <c r="D554" s="307"/>
      <c r="M554" s="273"/>
      <c r="U554" s="641"/>
      <c r="AC554" s="641"/>
    </row>
    <row r="555" ht="15.75" customHeight="1">
      <c r="A555" s="640"/>
      <c r="D555" s="307"/>
      <c r="M555" s="273"/>
      <c r="U555" s="641"/>
      <c r="AC555" s="641"/>
    </row>
    <row r="556" ht="15.75" customHeight="1">
      <c r="A556" s="640"/>
      <c r="D556" s="307"/>
      <c r="M556" s="273"/>
      <c r="U556" s="641"/>
      <c r="AC556" s="641"/>
    </row>
    <row r="557" ht="15.75" customHeight="1">
      <c r="A557" s="640"/>
      <c r="D557" s="307"/>
      <c r="M557" s="273"/>
      <c r="U557" s="641"/>
      <c r="AC557" s="641"/>
    </row>
    <row r="558" ht="15.75" customHeight="1">
      <c r="A558" s="640"/>
      <c r="D558" s="307"/>
      <c r="M558" s="273"/>
      <c r="U558" s="641"/>
      <c r="AC558" s="641"/>
    </row>
    <row r="559" ht="15.75" customHeight="1">
      <c r="A559" s="640"/>
      <c r="D559" s="307"/>
      <c r="M559" s="273"/>
      <c r="U559" s="641"/>
      <c r="AC559" s="641"/>
    </row>
    <row r="560" ht="15.75" customHeight="1">
      <c r="A560" s="640"/>
      <c r="D560" s="307"/>
      <c r="M560" s="273"/>
      <c r="U560" s="641"/>
      <c r="AC560" s="641"/>
    </row>
    <row r="561" ht="15.75" customHeight="1">
      <c r="A561" s="640"/>
      <c r="D561" s="307"/>
      <c r="M561" s="273"/>
      <c r="U561" s="641"/>
      <c r="AC561" s="641"/>
    </row>
    <row r="562" ht="15.75" customHeight="1">
      <c r="A562" s="640"/>
      <c r="D562" s="307"/>
      <c r="M562" s="273"/>
      <c r="U562" s="641"/>
      <c r="AC562" s="641"/>
    </row>
    <row r="563" ht="15.75" customHeight="1">
      <c r="A563" s="640"/>
      <c r="D563" s="307"/>
      <c r="M563" s="273"/>
      <c r="U563" s="641"/>
      <c r="AC563" s="641"/>
    </row>
    <row r="564" ht="15.75" customHeight="1">
      <c r="A564" s="640"/>
      <c r="D564" s="307"/>
      <c r="M564" s="273"/>
      <c r="U564" s="641"/>
      <c r="AC564" s="641"/>
    </row>
    <row r="565" ht="15.75" customHeight="1">
      <c r="A565" s="640"/>
      <c r="D565" s="307"/>
      <c r="M565" s="273"/>
      <c r="U565" s="641"/>
      <c r="AC565" s="641"/>
    </row>
    <row r="566" ht="15.75" customHeight="1">
      <c r="A566" s="640"/>
      <c r="D566" s="307"/>
      <c r="M566" s="273"/>
      <c r="U566" s="641"/>
      <c r="AC566" s="641"/>
    </row>
    <row r="567" ht="15.75" customHeight="1">
      <c r="A567" s="640"/>
      <c r="D567" s="307"/>
      <c r="M567" s="273"/>
      <c r="U567" s="641"/>
      <c r="AC567" s="641"/>
    </row>
    <row r="568" ht="15.75" customHeight="1">
      <c r="A568" s="640"/>
      <c r="D568" s="307"/>
      <c r="M568" s="273"/>
      <c r="U568" s="641"/>
      <c r="AC568" s="641"/>
    </row>
    <row r="569" ht="15.75" customHeight="1">
      <c r="A569" s="640"/>
      <c r="D569" s="307"/>
      <c r="M569" s="273"/>
      <c r="U569" s="641"/>
      <c r="AC569" s="641"/>
    </row>
    <row r="570" ht="15.75" customHeight="1">
      <c r="A570" s="640"/>
      <c r="D570" s="307"/>
      <c r="M570" s="273"/>
      <c r="U570" s="641"/>
      <c r="AC570" s="641"/>
    </row>
    <row r="571" ht="15.75" customHeight="1">
      <c r="A571" s="640"/>
      <c r="D571" s="307"/>
      <c r="M571" s="273"/>
      <c r="U571" s="641"/>
      <c r="AC571" s="641"/>
    </row>
    <row r="572" ht="15.75" customHeight="1">
      <c r="A572" s="640"/>
      <c r="D572" s="307"/>
      <c r="M572" s="273"/>
      <c r="U572" s="641"/>
      <c r="AC572" s="641"/>
    </row>
    <row r="573" ht="15.75" customHeight="1">
      <c r="A573" s="640"/>
      <c r="D573" s="307"/>
      <c r="M573" s="273"/>
      <c r="U573" s="641"/>
      <c r="AC573" s="641"/>
    </row>
    <row r="574" ht="15.75" customHeight="1">
      <c r="A574" s="640"/>
      <c r="D574" s="307"/>
      <c r="M574" s="273"/>
      <c r="U574" s="641"/>
      <c r="AC574" s="641"/>
    </row>
    <row r="575" ht="15.75" customHeight="1">
      <c r="A575" s="640"/>
      <c r="D575" s="307"/>
      <c r="M575" s="273"/>
      <c r="U575" s="641"/>
      <c r="AC575" s="641"/>
    </row>
    <row r="576" ht="15.75" customHeight="1">
      <c r="A576" s="640"/>
      <c r="D576" s="307"/>
      <c r="M576" s="273"/>
      <c r="U576" s="641"/>
      <c r="AC576" s="641"/>
    </row>
    <row r="577" ht="15.75" customHeight="1">
      <c r="A577" s="640"/>
      <c r="D577" s="307"/>
      <c r="M577" s="273"/>
      <c r="U577" s="641"/>
      <c r="AC577" s="641"/>
    </row>
    <row r="578" ht="15.75" customHeight="1">
      <c r="A578" s="640"/>
      <c r="D578" s="307"/>
      <c r="M578" s="273"/>
      <c r="U578" s="641"/>
      <c r="AC578" s="641"/>
    </row>
    <row r="579" ht="15.75" customHeight="1">
      <c r="A579" s="640"/>
      <c r="D579" s="307"/>
      <c r="M579" s="273"/>
      <c r="U579" s="641"/>
      <c r="AC579" s="641"/>
    </row>
    <row r="580" ht="15.75" customHeight="1">
      <c r="A580" s="640"/>
      <c r="D580" s="307"/>
      <c r="M580" s="273"/>
      <c r="U580" s="641"/>
      <c r="AC580" s="641"/>
    </row>
    <row r="581" ht="15.75" customHeight="1">
      <c r="A581" s="640"/>
      <c r="D581" s="307"/>
      <c r="M581" s="273"/>
      <c r="U581" s="641"/>
      <c r="AC581" s="641"/>
    </row>
    <row r="582" ht="15.75" customHeight="1">
      <c r="A582" s="640"/>
      <c r="D582" s="307"/>
      <c r="M582" s="273"/>
      <c r="U582" s="641"/>
      <c r="AC582" s="641"/>
    </row>
    <row r="583" ht="15.75" customHeight="1">
      <c r="A583" s="640"/>
      <c r="D583" s="307"/>
      <c r="M583" s="273"/>
      <c r="U583" s="641"/>
      <c r="AC583" s="641"/>
    </row>
    <row r="584" ht="15.75" customHeight="1">
      <c r="A584" s="640"/>
      <c r="D584" s="307"/>
      <c r="M584" s="273"/>
      <c r="U584" s="641"/>
      <c r="AC584" s="641"/>
    </row>
    <row r="585" ht="15.75" customHeight="1">
      <c r="A585" s="640"/>
      <c r="D585" s="307"/>
      <c r="M585" s="273"/>
      <c r="U585" s="641"/>
      <c r="AC585" s="641"/>
    </row>
    <row r="586" ht="15.75" customHeight="1">
      <c r="A586" s="640"/>
      <c r="D586" s="307"/>
      <c r="M586" s="273"/>
      <c r="U586" s="641"/>
      <c r="AC586" s="641"/>
    </row>
    <row r="587" ht="15.75" customHeight="1">
      <c r="A587" s="640"/>
      <c r="D587" s="307"/>
      <c r="M587" s="273"/>
      <c r="U587" s="641"/>
      <c r="AC587" s="641"/>
    </row>
    <row r="588" ht="15.75" customHeight="1">
      <c r="A588" s="640"/>
      <c r="D588" s="307"/>
      <c r="M588" s="273"/>
      <c r="U588" s="641"/>
      <c r="AC588" s="641"/>
    </row>
    <row r="589" ht="15.75" customHeight="1">
      <c r="A589" s="640"/>
      <c r="D589" s="307"/>
      <c r="M589" s="273"/>
      <c r="U589" s="641"/>
      <c r="AC589" s="641"/>
    </row>
    <row r="590" ht="15.75" customHeight="1">
      <c r="A590" s="640"/>
      <c r="D590" s="307"/>
      <c r="M590" s="273"/>
      <c r="U590" s="641"/>
      <c r="AC590" s="641"/>
    </row>
    <row r="591" ht="15.75" customHeight="1">
      <c r="A591" s="640"/>
      <c r="D591" s="307"/>
      <c r="M591" s="273"/>
      <c r="U591" s="641"/>
      <c r="AC591" s="641"/>
    </row>
    <row r="592" ht="15.75" customHeight="1">
      <c r="A592" s="640"/>
      <c r="D592" s="307"/>
      <c r="M592" s="273"/>
      <c r="U592" s="641"/>
      <c r="AC592" s="641"/>
    </row>
    <row r="593" ht="15.75" customHeight="1">
      <c r="A593" s="640"/>
      <c r="D593" s="307"/>
      <c r="M593" s="273"/>
      <c r="U593" s="641"/>
      <c r="AC593" s="641"/>
    </row>
    <row r="594" ht="15.75" customHeight="1">
      <c r="A594" s="640"/>
      <c r="D594" s="307"/>
      <c r="M594" s="273"/>
      <c r="U594" s="641"/>
      <c r="AC594" s="641"/>
    </row>
    <row r="595" ht="15.75" customHeight="1">
      <c r="A595" s="640"/>
      <c r="D595" s="307"/>
      <c r="M595" s="273"/>
      <c r="U595" s="641"/>
      <c r="AC595" s="641"/>
    </row>
    <row r="596" ht="15.75" customHeight="1">
      <c r="A596" s="640"/>
      <c r="D596" s="307"/>
      <c r="M596" s="273"/>
      <c r="U596" s="641"/>
      <c r="AC596" s="641"/>
    </row>
    <row r="597" ht="15.75" customHeight="1">
      <c r="A597" s="640"/>
      <c r="D597" s="307"/>
      <c r="M597" s="273"/>
      <c r="U597" s="641"/>
      <c r="AC597" s="641"/>
    </row>
    <row r="598" ht="15.75" customHeight="1">
      <c r="A598" s="640"/>
      <c r="D598" s="307"/>
      <c r="M598" s="273"/>
      <c r="U598" s="641"/>
      <c r="AC598" s="641"/>
    </row>
    <row r="599" ht="15.75" customHeight="1">
      <c r="A599" s="640"/>
      <c r="D599" s="307"/>
      <c r="M599" s="273"/>
      <c r="U599" s="641"/>
      <c r="AC599" s="641"/>
    </row>
    <row r="600" ht="15.75" customHeight="1">
      <c r="A600" s="640"/>
      <c r="D600" s="307"/>
      <c r="M600" s="273"/>
      <c r="U600" s="641"/>
      <c r="AC600" s="641"/>
    </row>
    <row r="601" ht="15.75" customHeight="1">
      <c r="A601" s="640"/>
      <c r="D601" s="307"/>
      <c r="M601" s="273"/>
      <c r="U601" s="641"/>
      <c r="AC601" s="641"/>
    </row>
    <row r="602" ht="15.75" customHeight="1">
      <c r="A602" s="640"/>
      <c r="D602" s="307"/>
      <c r="M602" s="273"/>
      <c r="U602" s="641"/>
      <c r="AC602" s="641"/>
    </row>
    <row r="603" ht="15.75" customHeight="1">
      <c r="A603" s="640"/>
      <c r="D603" s="307"/>
      <c r="M603" s="273"/>
      <c r="U603" s="641"/>
      <c r="AC603" s="641"/>
    </row>
    <row r="604" ht="15.75" customHeight="1">
      <c r="A604" s="640"/>
      <c r="D604" s="307"/>
      <c r="M604" s="273"/>
      <c r="U604" s="641"/>
      <c r="AC604" s="641"/>
    </row>
    <row r="605" ht="15.75" customHeight="1">
      <c r="A605" s="640"/>
      <c r="D605" s="307"/>
      <c r="M605" s="273"/>
      <c r="U605" s="641"/>
      <c r="AC605" s="641"/>
    </row>
    <row r="606" ht="15.75" customHeight="1">
      <c r="A606" s="640"/>
      <c r="D606" s="307"/>
      <c r="M606" s="273"/>
      <c r="U606" s="641"/>
      <c r="AC606" s="641"/>
    </row>
    <row r="607" ht="15.75" customHeight="1">
      <c r="A607" s="640"/>
      <c r="D607" s="307"/>
      <c r="M607" s="273"/>
      <c r="U607" s="641"/>
      <c r="AC607" s="641"/>
    </row>
    <row r="608" ht="15.75" customHeight="1">
      <c r="A608" s="640"/>
      <c r="D608" s="307"/>
      <c r="M608" s="273"/>
      <c r="U608" s="641"/>
      <c r="AC608" s="641"/>
    </row>
    <row r="609" ht="15.75" customHeight="1">
      <c r="A609" s="640"/>
      <c r="D609" s="307"/>
      <c r="M609" s="273"/>
      <c r="U609" s="641"/>
      <c r="AC609" s="641"/>
    </row>
    <row r="610" ht="15.75" customHeight="1">
      <c r="A610" s="640"/>
      <c r="D610" s="307"/>
      <c r="M610" s="273"/>
      <c r="U610" s="641"/>
      <c r="AC610" s="641"/>
    </row>
    <row r="611" ht="15.75" customHeight="1">
      <c r="A611" s="640"/>
      <c r="D611" s="307"/>
      <c r="M611" s="273"/>
      <c r="U611" s="641"/>
      <c r="AC611" s="641"/>
    </row>
    <row r="612" ht="15.75" customHeight="1">
      <c r="A612" s="640"/>
      <c r="D612" s="307"/>
      <c r="M612" s="273"/>
      <c r="U612" s="641"/>
      <c r="AC612" s="641"/>
    </row>
    <row r="613" ht="15.75" customHeight="1">
      <c r="A613" s="640"/>
      <c r="D613" s="307"/>
      <c r="M613" s="273"/>
      <c r="U613" s="641"/>
      <c r="AC613" s="641"/>
    </row>
    <row r="614" ht="15.75" customHeight="1">
      <c r="A614" s="640"/>
      <c r="D614" s="307"/>
      <c r="M614" s="273"/>
      <c r="U614" s="641"/>
      <c r="AC614" s="641"/>
    </row>
    <row r="615" ht="15.75" customHeight="1">
      <c r="A615" s="640"/>
      <c r="D615" s="307"/>
      <c r="M615" s="273"/>
      <c r="U615" s="641"/>
      <c r="AC615" s="641"/>
    </row>
    <row r="616" ht="15.75" customHeight="1">
      <c r="A616" s="640"/>
      <c r="D616" s="307"/>
      <c r="M616" s="273"/>
      <c r="U616" s="641"/>
      <c r="AC616" s="641"/>
    </row>
    <row r="617" ht="15.75" customHeight="1">
      <c r="A617" s="640"/>
      <c r="D617" s="307"/>
      <c r="M617" s="273"/>
      <c r="U617" s="641"/>
      <c r="AC617" s="641"/>
    </row>
    <row r="618" ht="15.75" customHeight="1">
      <c r="A618" s="640"/>
      <c r="D618" s="307"/>
      <c r="M618" s="273"/>
      <c r="U618" s="641"/>
      <c r="AC618" s="641"/>
    </row>
    <row r="619" ht="15.75" customHeight="1">
      <c r="A619" s="640"/>
      <c r="D619" s="307"/>
      <c r="M619" s="273"/>
      <c r="U619" s="641"/>
      <c r="AC619" s="641"/>
    </row>
    <row r="620" ht="15.75" customHeight="1">
      <c r="A620" s="640"/>
      <c r="D620" s="307"/>
      <c r="M620" s="273"/>
      <c r="U620" s="641"/>
      <c r="AC620" s="641"/>
    </row>
    <row r="621" ht="15.75" customHeight="1">
      <c r="A621" s="640"/>
      <c r="D621" s="307"/>
      <c r="M621" s="273"/>
      <c r="U621" s="641"/>
      <c r="AC621" s="641"/>
    </row>
    <row r="622" ht="15.75" customHeight="1">
      <c r="A622" s="640"/>
      <c r="D622" s="307"/>
      <c r="M622" s="273"/>
      <c r="U622" s="641"/>
      <c r="AC622" s="641"/>
    </row>
    <row r="623" ht="15.75" customHeight="1">
      <c r="A623" s="640"/>
      <c r="D623" s="307"/>
      <c r="M623" s="273"/>
      <c r="U623" s="641"/>
      <c r="AC623" s="641"/>
    </row>
    <row r="624" ht="15.75" customHeight="1">
      <c r="A624" s="640"/>
      <c r="D624" s="307"/>
      <c r="M624" s="273"/>
      <c r="U624" s="641"/>
      <c r="AC624" s="641"/>
    </row>
    <row r="625" ht="15.75" customHeight="1">
      <c r="A625" s="640"/>
      <c r="D625" s="307"/>
      <c r="M625" s="273"/>
      <c r="U625" s="641"/>
      <c r="AC625" s="641"/>
    </row>
    <row r="626" ht="15.75" customHeight="1">
      <c r="A626" s="640"/>
      <c r="D626" s="307"/>
      <c r="M626" s="273"/>
      <c r="U626" s="641"/>
      <c r="AC626" s="641"/>
    </row>
    <row r="627" ht="15.75" customHeight="1">
      <c r="A627" s="640"/>
      <c r="D627" s="307"/>
      <c r="M627" s="273"/>
      <c r="U627" s="641"/>
      <c r="AC627" s="641"/>
    </row>
    <row r="628" ht="15.75" customHeight="1">
      <c r="A628" s="640"/>
      <c r="D628" s="307"/>
      <c r="M628" s="273"/>
      <c r="U628" s="641"/>
      <c r="AC628" s="641"/>
    </row>
    <row r="629" ht="15.75" customHeight="1">
      <c r="A629" s="640"/>
      <c r="D629" s="307"/>
      <c r="M629" s="273"/>
      <c r="U629" s="641"/>
      <c r="AC629" s="641"/>
    </row>
    <row r="630" ht="15.75" customHeight="1">
      <c r="A630" s="640"/>
      <c r="D630" s="307"/>
      <c r="M630" s="273"/>
      <c r="U630" s="641"/>
      <c r="AC630" s="641"/>
    </row>
    <row r="631" ht="15.75" customHeight="1">
      <c r="A631" s="640"/>
      <c r="D631" s="307"/>
      <c r="M631" s="273"/>
      <c r="U631" s="641"/>
      <c r="AC631" s="641"/>
    </row>
    <row r="632" ht="15.75" customHeight="1">
      <c r="A632" s="640"/>
      <c r="D632" s="307"/>
      <c r="M632" s="273"/>
      <c r="U632" s="641"/>
      <c r="AC632" s="641"/>
    </row>
    <row r="633" ht="15.75" customHeight="1">
      <c r="A633" s="640"/>
      <c r="D633" s="307"/>
      <c r="M633" s="273"/>
      <c r="U633" s="641"/>
      <c r="AC633" s="641"/>
    </row>
    <row r="634" ht="15.75" customHeight="1">
      <c r="A634" s="640"/>
      <c r="D634" s="307"/>
      <c r="M634" s="273"/>
      <c r="U634" s="641"/>
      <c r="AC634" s="641"/>
    </row>
    <row r="635" ht="15.75" customHeight="1">
      <c r="A635" s="640"/>
      <c r="D635" s="307"/>
      <c r="M635" s="273"/>
      <c r="U635" s="641"/>
      <c r="AC635" s="641"/>
    </row>
    <row r="636" ht="15.75" customHeight="1">
      <c r="A636" s="640"/>
      <c r="D636" s="307"/>
      <c r="M636" s="273"/>
      <c r="U636" s="641"/>
      <c r="AC636" s="641"/>
    </row>
    <row r="637" ht="15.75" customHeight="1">
      <c r="A637" s="640"/>
      <c r="D637" s="307"/>
      <c r="M637" s="273"/>
      <c r="U637" s="641"/>
      <c r="AC637" s="641"/>
    </row>
    <row r="638" ht="15.75" customHeight="1">
      <c r="A638" s="640"/>
      <c r="D638" s="307"/>
      <c r="M638" s="273"/>
      <c r="U638" s="641"/>
      <c r="AC638" s="641"/>
    </row>
    <row r="639" ht="15.75" customHeight="1">
      <c r="A639" s="640"/>
      <c r="D639" s="307"/>
      <c r="M639" s="273"/>
      <c r="U639" s="641"/>
      <c r="AC639" s="641"/>
    </row>
    <row r="640" ht="15.75" customHeight="1">
      <c r="A640" s="640"/>
      <c r="D640" s="307"/>
      <c r="M640" s="273"/>
      <c r="U640" s="641"/>
      <c r="AC640" s="641"/>
    </row>
    <row r="641" ht="15.75" customHeight="1">
      <c r="A641" s="640"/>
      <c r="D641" s="307"/>
      <c r="M641" s="273"/>
      <c r="U641" s="641"/>
      <c r="AC641" s="641"/>
    </row>
    <row r="642" ht="15.75" customHeight="1">
      <c r="A642" s="640"/>
      <c r="D642" s="307"/>
      <c r="M642" s="273"/>
      <c r="U642" s="641"/>
      <c r="AC642" s="641"/>
    </row>
    <row r="643" ht="15.75" customHeight="1">
      <c r="A643" s="640"/>
      <c r="D643" s="307"/>
      <c r="M643" s="273"/>
      <c r="U643" s="641"/>
      <c r="AC643" s="641"/>
    </row>
    <row r="644" ht="15.75" customHeight="1">
      <c r="A644" s="640"/>
      <c r="D644" s="307"/>
      <c r="M644" s="273"/>
      <c r="U644" s="641"/>
      <c r="AC644" s="641"/>
    </row>
    <row r="645" ht="15.75" customHeight="1">
      <c r="A645" s="640"/>
      <c r="D645" s="307"/>
      <c r="M645" s="273"/>
      <c r="U645" s="641"/>
      <c r="AC645" s="641"/>
    </row>
    <row r="646" ht="15.75" customHeight="1">
      <c r="A646" s="640"/>
      <c r="D646" s="307"/>
      <c r="M646" s="273"/>
      <c r="U646" s="641"/>
      <c r="AC646" s="641"/>
    </row>
    <row r="647" ht="15.75" customHeight="1">
      <c r="A647" s="640"/>
      <c r="D647" s="307"/>
      <c r="M647" s="273"/>
      <c r="U647" s="641"/>
      <c r="AC647" s="641"/>
    </row>
    <row r="648" ht="15.75" customHeight="1">
      <c r="A648" s="640"/>
      <c r="D648" s="307"/>
      <c r="M648" s="273"/>
      <c r="U648" s="641"/>
      <c r="AC648" s="641"/>
    </row>
    <row r="649" ht="15.75" customHeight="1">
      <c r="A649" s="640"/>
      <c r="D649" s="307"/>
      <c r="M649" s="273"/>
      <c r="U649" s="641"/>
      <c r="AC649" s="641"/>
    </row>
    <row r="650" ht="15.75" customHeight="1">
      <c r="A650" s="640"/>
      <c r="D650" s="307"/>
      <c r="M650" s="273"/>
      <c r="U650" s="641"/>
      <c r="AC650" s="641"/>
    </row>
    <row r="651" ht="15.75" customHeight="1">
      <c r="A651" s="640"/>
      <c r="D651" s="307"/>
      <c r="M651" s="273"/>
      <c r="U651" s="641"/>
      <c r="AC651" s="641"/>
    </row>
    <row r="652" ht="15.75" customHeight="1">
      <c r="A652" s="640"/>
      <c r="D652" s="307"/>
      <c r="M652" s="273"/>
      <c r="U652" s="641"/>
      <c r="AC652" s="641"/>
    </row>
    <row r="653" ht="15.75" customHeight="1">
      <c r="A653" s="640"/>
      <c r="D653" s="307"/>
      <c r="M653" s="273"/>
      <c r="U653" s="641"/>
      <c r="AC653" s="641"/>
    </row>
    <row r="654" ht="15.75" customHeight="1">
      <c r="A654" s="640"/>
      <c r="D654" s="307"/>
      <c r="M654" s="273"/>
      <c r="U654" s="641"/>
      <c r="AC654" s="641"/>
    </row>
    <row r="655" ht="15.75" customHeight="1">
      <c r="A655" s="640"/>
      <c r="D655" s="307"/>
      <c r="M655" s="273"/>
      <c r="U655" s="641"/>
      <c r="AC655" s="641"/>
    </row>
    <row r="656" ht="15.75" customHeight="1">
      <c r="A656" s="640"/>
      <c r="D656" s="307"/>
      <c r="M656" s="273"/>
      <c r="U656" s="641"/>
      <c r="AC656" s="641"/>
    </row>
    <row r="657" ht="15.75" customHeight="1">
      <c r="A657" s="640"/>
      <c r="D657" s="307"/>
      <c r="M657" s="273"/>
      <c r="U657" s="641"/>
      <c r="AC657" s="641"/>
    </row>
    <row r="658" ht="15.75" customHeight="1">
      <c r="A658" s="640"/>
      <c r="D658" s="307"/>
      <c r="M658" s="273"/>
      <c r="U658" s="641"/>
      <c r="AC658" s="641"/>
    </row>
    <row r="659" ht="15.75" customHeight="1">
      <c r="A659" s="640"/>
      <c r="D659" s="307"/>
      <c r="M659" s="273"/>
      <c r="U659" s="641"/>
      <c r="AC659" s="641"/>
    </row>
    <row r="660" ht="15.75" customHeight="1">
      <c r="A660" s="640"/>
      <c r="D660" s="307"/>
      <c r="M660" s="273"/>
      <c r="U660" s="641"/>
      <c r="AC660" s="641"/>
    </row>
    <row r="661" ht="15.75" customHeight="1">
      <c r="A661" s="640"/>
      <c r="D661" s="307"/>
      <c r="M661" s="273"/>
      <c r="U661" s="641"/>
      <c r="AC661" s="641"/>
    </row>
    <row r="662" ht="15.75" customHeight="1">
      <c r="A662" s="640"/>
      <c r="D662" s="307"/>
      <c r="M662" s="273"/>
      <c r="U662" s="641"/>
      <c r="AC662" s="641"/>
    </row>
    <row r="663" ht="15.75" customHeight="1">
      <c r="A663" s="640"/>
      <c r="D663" s="307"/>
      <c r="M663" s="273"/>
      <c r="U663" s="641"/>
      <c r="AC663" s="641"/>
    </row>
    <row r="664" ht="15.75" customHeight="1">
      <c r="A664" s="640"/>
      <c r="D664" s="307"/>
      <c r="M664" s="273"/>
      <c r="U664" s="641"/>
      <c r="AC664" s="641"/>
    </row>
    <row r="665" ht="15.75" customHeight="1">
      <c r="A665" s="640"/>
      <c r="D665" s="307"/>
      <c r="M665" s="273"/>
      <c r="U665" s="641"/>
      <c r="AC665" s="641"/>
    </row>
    <row r="666" ht="15.75" customHeight="1">
      <c r="A666" s="640"/>
      <c r="D666" s="307"/>
      <c r="M666" s="273"/>
      <c r="U666" s="641"/>
      <c r="AC666" s="641"/>
    </row>
    <row r="667" ht="15.75" customHeight="1">
      <c r="A667" s="640"/>
      <c r="D667" s="307"/>
      <c r="M667" s="273"/>
      <c r="U667" s="641"/>
      <c r="AC667" s="641"/>
    </row>
    <row r="668" ht="15.75" customHeight="1">
      <c r="A668" s="640"/>
      <c r="D668" s="307"/>
      <c r="M668" s="273"/>
      <c r="U668" s="641"/>
      <c r="AC668" s="641"/>
    </row>
    <row r="669" ht="15.75" customHeight="1">
      <c r="A669" s="640"/>
      <c r="D669" s="307"/>
      <c r="M669" s="273"/>
      <c r="U669" s="641"/>
      <c r="AC669" s="641"/>
    </row>
    <row r="670" ht="15.75" customHeight="1">
      <c r="A670" s="640"/>
      <c r="D670" s="307"/>
      <c r="M670" s="273"/>
      <c r="U670" s="641"/>
      <c r="AC670" s="641"/>
    </row>
    <row r="671" ht="15.75" customHeight="1">
      <c r="A671" s="640"/>
      <c r="D671" s="307"/>
      <c r="M671" s="273"/>
      <c r="U671" s="641"/>
      <c r="AC671" s="641"/>
    </row>
    <row r="672" ht="15.75" customHeight="1">
      <c r="A672" s="640"/>
      <c r="D672" s="307"/>
      <c r="M672" s="273"/>
      <c r="U672" s="641"/>
      <c r="AC672" s="641"/>
    </row>
    <row r="673" ht="15.75" customHeight="1">
      <c r="A673" s="640"/>
      <c r="D673" s="307"/>
      <c r="M673" s="273"/>
      <c r="U673" s="641"/>
      <c r="AC673" s="641"/>
    </row>
    <row r="674" ht="15.75" customHeight="1">
      <c r="A674" s="640"/>
      <c r="D674" s="307"/>
      <c r="M674" s="273"/>
      <c r="U674" s="641"/>
      <c r="AC674" s="641"/>
    </row>
    <row r="675" ht="15.75" customHeight="1">
      <c r="A675" s="640"/>
      <c r="D675" s="307"/>
      <c r="M675" s="273"/>
      <c r="U675" s="641"/>
      <c r="AC675" s="641"/>
    </row>
    <row r="676" ht="15.75" customHeight="1">
      <c r="A676" s="640"/>
      <c r="D676" s="307"/>
      <c r="M676" s="273"/>
      <c r="U676" s="641"/>
      <c r="AC676" s="641"/>
    </row>
    <row r="677" ht="15.75" customHeight="1">
      <c r="A677" s="640"/>
      <c r="D677" s="307"/>
      <c r="M677" s="273"/>
      <c r="U677" s="641"/>
      <c r="AC677" s="641"/>
    </row>
    <row r="678" ht="15.75" customHeight="1">
      <c r="A678" s="640"/>
      <c r="D678" s="307"/>
      <c r="M678" s="273"/>
      <c r="U678" s="641"/>
      <c r="AC678" s="641"/>
    </row>
    <row r="679" ht="15.75" customHeight="1">
      <c r="A679" s="640"/>
      <c r="D679" s="307"/>
      <c r="M679" s="273"/>
      <c r="U679" s="641"/>
      <c r="AC679" s="641"/>
    </row>
    <row r="680" ht="15.75" customHeight="1">
      <c r="A680" s="640"/>
      <c r="D680" s="307"/>
      <c r="M680" s="273"/>
      <c r="U680" s="641"/>
      <c r="AC680" s="641"/>
    </row>
    <row r="681" ht="15.75" customHeight="1">
      <c r="A681" s="640"/>
      <c r="D681" s="307"/>
      <c r="M681" s="273"/>
      <c r="U681" s="641"/>
      <c r="AC681" s="641"/>
    </row>
    <row r="682" ht="15.75" customHeight="1">
      <c r="A682" s="640"/>
      <c r="D682" s="307"/>
      <c r="M682" s="273"/>
      <c r="U682" s="641"/>
      <c r="AC682" s="641"/>
    </row>
    <row r="683" ht="15.75" customHeight="1">
      <c r="A683" s="640"/>
      <c r="D683" s="307"/>
      <c r="M683" s="273"/>
      <c r="U683" s="641"/>
      <c r="AC683" s="641"/>
    </row>
    <row r="684" ht="15.75" customHeight="1">
      <c r="A684" s="640"/>
      <c r="D684" s="307"/>
      <c r="M684" s="273"/>
      <c r="U684" s="641"/>
      <c r="AC684" s="641"/>
    </row>
    <row r="685" ht="15.75" customHeight="1">
      <c r="A685" s="640"/>
      <c r="D685" s="307"/>
      <c r="M685" s="273"/>
      <c r="U685" s="641"/>
      <c r="AC685" s="641"/>
    </row>
    <row r="686" ht="15.75" customHeight="1">
      <c r="A686" s="640"/>
      <c r="D686" s="307"/>
      <c r="M686" s="273"/>
      <c r="U686" s="641"/>
      <c r="AC686" s="641"/>
    </row>
    <row r="687" ht="15.75" customHeight="1">
      <c r="A687" s="640"/>
      <c r="D687" s="307"/>
      <c r="M687" s="273"/>
      <c r="U687" s="641"/>
      <c r="AC687" s="641"/>
    </row>
    <row r="688" ht="15.75" customHeight="1">
      <c r="A688" s="640"/>
      <c r="D688" s="307"/>
      <c r="M688" s="273"/>
      <c r="U688" s="641"/>
      <c r="AC688" s="641"/>
    </row>
    <row r="689" ht="15.75" customHeight="1">
      <c r="A689" s="640"/>
      <c r="D689" s="307"/>
      <c r="M689" s="273"/>
      <c r="U689" s="641"/>
      <c r="AC689" s="641"/>
    </row>
    <row r="690" ht="15.75" customHeight="1">
      <c r="A690" s="640"/>
      <c r="D690" s="307"/>
      <c r="M690" s="273"/>
      <c r="U690" s="641"/>
      <c r="AC690" s="641"/>
    </row>
    <row r="691" ht="15.75" customHeight="1">
      <c r="A691" s="640"/>
      <c r="D691" s="307"/>
      <c r="M691" s="273"/>
      <c r="U691" s="641"/>
      <c r="AC691" s="641"/>
    </row>
    <row r="692" ht="15.75" customHeight="1">
      <c r="A692" s="640"/>
      <c r="D692" s="307"/>
      <c r="M692" s="273"/>
      <c r="U692" s="641"/>
      <c r="AC692" s="641"/>
    </row>
    <row r="693" ht="15.75" customHeight="1">
      <c r="A693" s="640"/>
      <c r="D693" s="307"/>
      <c r="M693" s="273"/>
      <c r="U693" s="641"/>
      <c r="AC693" s="641"/>
    </row>
    <row r="694" ht="15.75" customHeight="1">
      <c r="A694" s="640"/>
      <c r="D694" s="307"/>
      <c r="M694" s="273"/>
      <c r="U694" s="641"/>
      <c r="AC694" s="641"/>
    </row>
    <row r="695" ht="15.75" customHeight="1">
      <c r="A695" s="640"/>
      <c r="D695" s="307"/>
      <c r="M695" s="273"/>
      <c r="U695" s="641"/>
      <c r="AC695" s="641"/>
    </row>
    <row r="696" ht="15.75" customHeight="1">
      <c r="A696" s="640"/>
      <c r="D696" s="307"/>
      <c r="M696" s="273"/>
      <c r="U696" s="641"/>
      <c r="AC696" s="641"/>
    </row>
    <row r="697" ht="15.75" customHeight="1">
      <c r="A697" s="640"/>
      <c r="D697" s="307"/>
      <c r="M697" s="273"/>
      <c r="U697" s="641"/>
      <c r="AC697" s="641"/>
    </row>
    <row r="698" ht="15.75" customHeight="1">
      <c r="A698" s="640"/>
      <c r="D698" s="307"/>
      <c r="M698" s="273"/>
      <c r="U698" s="641"/>
      <c r="AC698" s="641"/>
    </row>
    <row r="699" ht="15.75" customHeight="1">
      <c r="A699" s="640"/>
      <c r="D699" s="307"/>
      <c r="M699" s="273"/>
      <c r="U699" s="641"/>
      <c r="AC699" s="641"/>
    </row>
    <row r="700" ht="15.75" customHeight="1">
      <c r="A700" s="640"/>
      <c r="D700" s="307"/>
      <c r="M700" s="273"/>
      <c r="U700" s="641"/>
      <c r="AC700" s="641"/>
    </row>
    <row r="701" ht="15.75" customHeight="1">
      <c r="A701" s="640"/>
      <c r="D701" s="307"/>
      <c r="M701" s="273"/>
      <c r="U701" s="641"/>
      <c r="AC701" s="641"/>
    </row>
    <row r="702" ht="15.75" customHeight="1">
      <c r="A702" s="640"/>
      <c r="D702" s="307"/>
      <c r="M702" s="273"/>
      <c r="U702" s="641"/>
      <c r="AC702" s="641"/>
    </row>
    <row r="703" ht="15.75" customHeight="1">
      <c r="A703" s="640"/>
      <c r="D703" s="307"/>
      <c r="M703" s="273"/>
      <c r="U703" s="641"/>
      <c r="AC703" s="641"/>
    </row>
    <row r="704" ht="15.75" customHeight="1">
      <c r="A704" s="640"/>
      <c r="D704" s="307"/>
      <c r="M704" s="273"/>
      <c r="U704" s="641"/>
      <c r="AC704" s="641"/>
    </row>
    <row r="705" ht="15.75" customHeight="1">
      <c r="A705" s="640"/>
      <c r="D705" s="307"/>
      <c r="M705" s="273"/>
      <c r="U705" s="641"/>
      <c r="AC705" s="641"/>
    </row>
    <row r="706" ht="15.75" customHeight="1">
      <c r="A706" s="640"/>
      <c r="D706" s="307"/>
      <c r="M706" s="273"/>
      <c r="U706" s="641"/>
      <c r="AC706" s="641"/>
    </row>
    <row r="707" ht="15.75" customHeight="1">
      <c r="A707" s="640"/>
      <c r="D707" s="307"/>
      <c r="M707" s="273"/>
      <c r="U707" s="641"/>
      <c r="AC707" s="641"/>
    </row>
    <row r="708" ht="15.75" customHeight="1">
      <c r="A708" s="640"/>
      <c r="D708" s="307"/>
      <c r="M708" s="273"/>
      <c r="U708" s="641"/>
      <c r="AC708" s="641"/>
    </row>
    <row r="709" ht="15.75" customHeight="1">
      <c r="A709" s="640"/>
      <c r="D709" s="307"/>
      <c r="M709" s="273"/>
      <c r="U709" s="641"/>
      <c r="AC709" s="641"/>
    </row>
    <row r="710" ht="15.75" customHeight="1">
      <c r="A710" s="640"/>
      <c r="D710" s="307"/>
      <c r="M710" s="273"/>
      <c r="U710" s="641"/>
      <c r="AC710" s="641"/>
    </row>
    <row r="711" ht="15.75" customHeight="1">
      <c r="A711" s="640"/>
      <c r="D711" s="307"/>
      <c r="M711" s="273"/>
      <c r="U711" s="641"/>
      <c r="AC711" s="641"/>
    </row>
    <row r="712" ht="15.75" customHeight="1">
      <c r="A712" s="640"/>
      <c r="D712" s="307"/>
      <c r="M712" s="273"/>
      <c r="U712" s="641"/>
      <c r="AC712" s="641"/>
    </row>
    <row r="713" ht="15.75" customHeight="1">
      <c r="A713" s="640"/>
      <c r="D713" s="307"/>
      <c r="M713" s="273"/>
      <c r="U713" s="641"/>
      <c r="AC713" s="641"/>
    </row>
    <row r="714" ht="15.75" customHeight="1">
      <c r="A714" s="640"/>
      <c r="D714" s="307"/>
      <c r="M714" s="273"/>
      <c r="U714" s="641"/>
      <c r="AC714" s="641"/>
    </row>
    <row r="715" ht="15.75" customHeight="1">
      <c r="A715" s="640"/>
      <c r="D715" s="307"/>
      <c r="M715" s="273"/>
      <c r="U715" s="641"/>
      <c r="AC715" s="641"/>
    </row>
    <row r="716" ht="15.75" customHeight="1">
      <c r="A716" s="640"/>
      <c r="D716" s="307"/>
      <c r="M716" s="273"/>
      <c r="U716" s="641"/>
      <c r="AC716" s="641"/>
    </row>
    <row r="717" ht="15.75" customHeight="1">
      <c r="A717" s="640"/>
      <c r="D717" s="307"/>
      <c r="M717" s="273"/>
      <c r="U717" s="641"/>
      <c r="AC717" s="641"/>
    </row>
    <row r="718" ht="15.75" customHeight="1">
      <c r="A718" s="640"/>
      <c r="D718" s="307"/>
      <c r="M718" s="273"/>
      <c r="U718" s="641"/>
      <c r="AC718" s="641"/>
    </row>
    <row r="719" ht="15.75" customHeight="1">
      <c r="A719" s="640"/>
      <c r="D719" s="307"/>
      <c r="M719" s="273"/>
      <c r="U719" s="641"/>
      <c r="AC719" s="641"/>
    </row>
    <row r="720" ht="15.75" customHeight="1">
      <c r="A720" s="640"/>
      <c r="D720" s="307"/>
      <c r="M720" s="273"/>
      <c r="U720" s="641"/>
      <c r="AC720" s="641"/>
    </row>
    <row r="721" ht="15.75" customHeight="1">
      <c r="A721" s="640"/>
      <c r="D721" s="307"/>
      <c r="M721" s="273"/>
      <c r="U721" s="641"/>
      <c r="AC721" s="641"/>
    </row>
    <row r="722" ht="15.75" customHeight="1">
      <c r="A722" s="640"/>
      <c r="D722" s="307"/>
      <c r="M722" s="273"/>
      <c r="U722" s="641"/>
      <c r="AC722" s="641"/>
    </row>
    <row r="723" ht="15.75" customHeight="1">
      <c r="A723" s="640"/>
      <c r="D723" s="307"/>
      <c r="M723" s="273"/>
      <c r="U723" s="641"/>
      <c r="AC723" s="641"/>
    </row>
    <row r="724" ht="15.75" customHeight="1">
      <c r="A724" s="640"/>
      <c r="D724" s="307"/>
      <c r="M724" s="273"/>
      <c r="U724" s="641"/>
      <c r="AC724" s="641"/>
    </row>
    <row r="725" ht="15.75" customHeight="1">
      <c r="A725" s="640"/>
      <c r="D725" s="307"/>
      <c r="M725" s="273"/>
      <c r="U725" s="641"/>
      <c r="AC725" s="641"/>
    </row>
    <row r="726" ht="15.75" customHeight="1">
      <c r="A726" s="640"/>
      <c r="D726" s="307"/>
      <c r="M726" s="273"/>
      <c r="U726" s="641"/>
      <c r="AC726" s="641"/>
    </row>
    <row r="727" ht="15.75" customHeight="1">
      <c r="A727" s="640"/>
      <c r="D727" s="307"/>
      <c r="M727" s="273"/>
      <c r="U727" s="641"/>
      <c r="AC727" s="641"/>
    </row>
    <row r="728" ht="15.75" customHeight="1">
      <c r="A728" s="640"/>
      <c r="D728" s="307"/>
      <c r="M728" s="273"/>
      <c r="U728" s="641"/>
      <c r="AC728" s="641"/>
    </row>
    <row r="729" ht="15.75" customHeight="1">
      <c r="A729" s="640"/>
      <c r="D729" s="307"/>
      <c r="M729" s="273"/>
      <c r="U729" s="641"/>
      <c r="AC729" s="641"/>
    </row>
    <row r="730" ht="15.75" customHeight="1">
      <c r="A730" s="640"/>
      <c r="D730" s="307"/>
      <c r="M730" s="273"/>
      <c r="U730" s="641"/>
      <c r="AC730" s="641"/>
    </row>
    <row r="731" ht="15.75" customHeight="1">
      <c r="A731" s="640"/>
      <c r="D731" s="307"/>
      <c r="M731" s="273"/>
      <c r="U731" s="641"/>
      <c r="AC731" s="641"/>
    </row>
    <row r="732" ht="15.75" customHeight="1">
      <c r="A732" s="640"/>
      <c r="D732" s="307"/>
      <c r="M732" s="273"/>
      <c r="U732" s="641"/>
      <c r="AC732" s="641"/>
    </row>
    <row r="733" ht="15.75" customHeight="1">
      <c r="A733" s="640"/>
      <c r="D733" s="307"/>
      <c r="M733" s="273"/>
      <c r="U733" s="641"/>
      <c r="AC733" s="641"/>
    </row>
    <row r="734" ht="15.75" customHeight="1">
      <c r="A734" s="640"/>
      <c r="D734" s="307"/>
      <c r="M734" s="273"/>
      <c r="U734" s="641"/>
      <c r="AC734" s="641"/>
    </row>
    <row r="735" ht="15.75" customHeight="1">
      <c r="A735" s="640"/>
      <c r="D735" s="307"/>
      <c r="M735" s="273"/>
      <c r="U735" s="641"/>
      <c r="AC735" s="641"/>
    </row>
    <row r="736" ht="15.75" customHeight="1">
      <c r="A736" s="640"/>
      <c r="D736" s="307"/>
      <c r="M736" s="273"/>
      <c r="U736" s="641"/>
      <c r="AC736" s="641"/>
    </row>
    <row r="737" ht="15.75" customHeight="1">
      <c r="A737" s="640"/>
      <c r="D737" s="307"/>
      <c r="M737" s="273"/>
      <c r="U737" s="641"/>
      <c r="AC737" s="641"/>
    </row>
    <row r="738" ht="15.75" customHeight="1">
      <c r="A738" s="640"/>
      <c r="D738" s="307"/>
      <c r="M738" s="273"/>
      <c r="U738" s="641"/>
      <c r="AC738" s="641"/>
    </row>
    <row r="739" ht="15.75" customHeight="1">
      <c r="A739" s="640"/>
      <c r="D739" s="307"/>
      <c r="M739" s="273"/>
      <c r="U739" s="641"/>
      <c r="AC739" s="641"/>
    </row>
    <row r="740" ht="15.75" customHeight="1">
      <c r="A740" s="640"/>
      <c r="D740" s="307"/>
      <c r="M740" s="273"/>
      <c r="U740" s="641"/>
      <c r="AC740" s="641"/>
    </row>
    <row r="741" ht="15.75" customHeight="1">
      <c r="A741" s="640"/>
      <c r="D741" s="307"/>
      <c r="M741" s="273"/>
      <c r="U741" s="641"/>
      <c r="AC741" s="641"/>
    </row>
    <row r="742" ht="15.75" customHeight="1">
      <c r="A742" s="640"/>
      <c r="D742" s="307"/>
      <c r="M742" s="273"/>
      <c r="U742" s="641"/>
      <c r="AC742" s="641"/>
    </row>
    <row r="743" ht="15.75" customHeight="1">
      <c r="A743" s="640"/>
      <c r="D743" s="307"/>
      <c r="M743" s="273"/>
      <c r="U743" s="641"/>
      <c r="AC743" s="641"/>
    </row>
    <row r="744" ht="15.75" customHeight="1">
      <c r="A744" s="640"/>
      <c r="D744" s="307"/>
      <c r="M744" s="273"/>
      <c r="U744" s="641"/>
      <c r="AC744" s="641"/>
    </row>
    <row r="745" ht="15.75" customHeight="1">
      <c r="A745" s="640"/>
      <c r="D745" s="307"/>
      <c r="M745" s="273"/>
      <c r="U745" s="641"/>
      <c r="AC745" s="641"/>
    </row>
    <row r="746" ht="15.75" customHeight="1">
      <c r="A746" s="640"/>
      <c r="D746" s="307"/>
      <c r="M746" s="273"/>
      <c r="U746" s="641"/>
      <c r="AC746" s="641"/>
    </row>
    <row r="747" ht="15.75" customHeight="1">
      <c r="A747" s="640"/>
      <c r="D747" s="307"/>
      <c r="M747" s="273"/>
      <c r="U747" s="641"/>
      <c r="AC747" s="641"/>
    </row>
    <row r="748" ht="15.75" customHeight="1">
      <c r="A748" s="640"/>
      <c r="D748" s="307"/>
      <c r="M748" s="273"/>
      <c r="U748" s="641"/>
      <c r="AC748" s="641"/>
    </row>
    <row r="749" ht="15.75" customHeight="1">
      <c r="A749" s="640"/>
      <c r="D749" s="307"/>
      <c r="M749" s="273"/>
      <c r="U749" s="641"/>
      <c r="AC749" s="641"/>
    </row>
    <row r="750" ht="15.75" customHeight="1">
      <c r="A750" s="640"/>
      <c r="D750" s="307"/>
      <c r="M750" s="273"/>
      <c r="U750" s="641"/>
      <c r="AC750" s="641"/>
    </row>
    <row r="751" ht="15.75" customHeight="1">
      <c r="A751" s="640"/>
      <c r="D751" s="307"/>
      <c r="M751" s="273"/>
      <c r="U751" s="641"/>
      <c r="AC751" s="641"/>
    </row>
    <row r="752" ht="15.75" customHeight="1">
      <c r="A752" s="640"/>
      <c r="D752" s="307"/>
      <c r="M752" s="273"/>
      <c r="U752" s="641"/>
      <c r="AC752" s="641"/>
    </row>
    <row r="753" ht="15.75" customHeight="1">
      <c r="A753" s="640"/>
      <c r="D753" s="307"/>
      <c r="M753" s="273"/>
      <c r="U753" s="641"/>
      <c r="AC753" s="641"/>
    </row>
    <row r="754" ht="15.75" customHeight="1">
      <c r="A754" s="640"/>
      <c r="D754" s="307"/>
      <c r="M754" s="273"/>
      <c r="U754" s="641"/>
      <c r="AC754" s="641"/>
    </row>
    <row r="755" ht="15.75" customHeight="1">
      <c r="A755" s="640"/>
      <c r="D755" s="307"/>
      <c r="M755" s="273"/>
      <c r="U755" s="641"/>
      <c r="AC755" s="641"/>
    </row>
    <row r="756" ht="15.75" customHeight="1">
      <c r="A756" s="640"/>
      <c r="D756" s="307"/>
      <c r="M756" s="273"/>
      <c r="U756" s="641"/>
      <c r="AC756" s="641"/>
    </row>
    <row r="757" ht="15.75" customHeight="1">
      <c r="A757" s="640"/>
      <c r="D757" s="307"/>
      <c r="M757" s="273"/>
      <c r="U757" s="641"/>
      <c r="AC757" s="641"/>
    </row>
    <row r="758" ht="15.75" customHeight="1">
      <c r="A758" s="640"/>
      <c r="D758" s="307"/>
      <c r="M758" s="273"/>
      <c r="U758" s="641"/>
      <c r="AC758" s="641"/>
    </row>
    <row r="759" ht="15.75" customHeight="1">
      <c r="A759" s="640"/>
      <c r="D759" s="307"/>
      <c r="M759" s="273"/>
      <c r="U759" s="641"/>
      <c r="AC759" s="641"/>
    </row>
    <row r="760" ht="15.75" customHeight="1">
      <c r="A760" s="640"/>
      <c r="D760" s="307"/>
      <c r="M760" s="273"/>
      <c r="U760" s="641"/>
      <c r="AC760" s="641"/>
    </row>
    <row r="761" ht="15.75" customHeight="1">
      <c r="A761" s="640"/>
      <c r="D761" s="307"/>
      <c r="M761" s="273"/>
      <c r="U761" s="641"/>
      <c r="AC761" s="641"/>
    </row>
    <row r="762" ht="15.75" customHeight="1">
      <c r="A762" s="640"/>
      <c r="D762" s="307"/>
      <c r="M762" s="273"/>
      <c r="U762" s="641"/>
      <c r="AC762" s="641"/>
    </row>
    <row r="763" ht="15.75" customHeight="1">
      <c r="A763" s="640"/>
      <c r="D763" s="307"/>
      <c r="M763" s="273"/>
      <c r="U763" s="641"/>
      <c r="AC763" s="641"/>
    </row>
    <row r="764" ht="15.75" customHeight="1">
      <c r="A764" s="640"/>
      <c r="D764" s="307"/>
      <c r="M764" s="273"/>
      <c r="U764" s="641"/>
      <c r="AC764" s="641"/>
    </row>
    <row r="765" ht="15.75" customHeight="1">
      <c r="A765" s="640"/>
      <c r="D765" s="307"/>
      <c r="M765" s="273"/>
      <c r="U765" s="641"/>
      <c r="AC765" s="641"/>
    </row>
    <row r="766" ht="15.75" customHeight="1">
      <c r="A766" s="640"/>
      <c r="D766" s="307"/>
      <c r="M766" s="273"/>
      <c r="U766" s="641"/>
      <c r="AC766" s="641"/>
    </row>
    <row r="767" ht="15.75" customHeight="1">
      <c r="A767" s="640"/>
      <c r="D767" s="307"/>
      <c r="M767" s="273"/>
      <c r="U767" s="641"/>
      <c r="AC767" s="641"/>
    </row>
    <row r="768" ht="15.75" customHeight="1">
      <c r="A768" s="640"/>
      <c r="D768" s="307"/>
      <c r="M768" s="273"/>
      <c r="U768" s="641"/>
      <c r="AC768" s="641"/>
    </row>
    <row r="769" ht="15.75" customHeight="1">
      <c r="A769" s="640"/>
      <c r="D769" s="307"/>
      <c r="M769" s="273"/>
      <c r="U769" s="641"/>
      <c r="AC769" s="641"/>
    </row>
    <row r="770" ht="15.75" customHeight="1">
      <c r="A770" s="640"/>
      <c r="D770" s="307"/>
      <c r="M770" s="273"/>
      <c r="U770" s="641"/>
      <c r="AC770" s="641"/>
    </row>
    <row r="771" ht="15.75" customHeight="1">
      <c r="A771" s="640"/>
      <c r="D771" s="307"/>
      <c r="M771" s="273"/>
      <c r="U771" s="641"/>
      <c r="AC771" s="641"/>
    </row>
    <row r="772" ht="15.75" customHeight="1">
      <c r="A772" s="640"/>
      <c r="D772" s="307"/>
      <c r="M772" s="273"/>
      <c r="U772" s="641"/>
      <c r="AC772" s="641"/>
    </row>
    <row r="773" ht="15.75" customHeight="1">
      <c r="A773" s="640"/>
      <c r="D773" s="307"/>
      <c r="M773" s="273"/>
      <c r="U773" s="641"/>
      <c r="AC773" s="641"/>
    </row>
    <row r="774" ht="15.75" customHeight="1">
      <c r="A774" s="640"/>
      <c r="D774" s="307"/>
      <c r="M774" s="273"/>
      <c r="U774" s="641"/>
      <c r="AC774" s="641"/>
    </row>
    <row r="775" ht="15.75" customHeight="1">
      <c r="A775" s="640"/>
      <c r="D775" s="307"/>
      <c r="M775" s="273"/>
      <c r="U775" s="641"/>
      <c r="AC775" s="641"/>
    </row>
    <row r="776" ht="15.75" customHeight="1">
      <c r="A776" s="640"/>
      <c r="D776" s="307"/>
      <c r="M776" s="273"/>
      <c r="U776" s="641"/>
      <c r="AC776" s="641"/>
    </row>
    <row r="777" ht="15.75" customHeight="1">
      <c r="A777" s="640"/>
      <c r="D777" s="307"/>
      <c r="M777" s="273"/>
      <c r="U777" s="641"/>
      <c r="AC777" s="641"/>
    </row>
    <row r="778" ht="15.75" customHeight="1">
      <c r="A778" s="640"/>
      <c r="D778" s="307"/>
      <c r="M778" s="273"/>
      <c r="U778" s="641"/>
      <c r="AC778" s="641"/>
    </row>
    <row r="779" ht="15.75" customHeight="1">
      <c r="A779" s="640"/>
      <c r="D779" s="307"/>
      <c r="M779" s="273"/>
      <c r="U779" s="641"/>
      <c r="AC779" s="641"/>
    </row>
    <row r="780" ht="15.75" customHeight="1">
      <c r="A780" s="640"/>
      <c r="D780" s="307"/>
      <c r="M780" s="273"/>
      <c r="U780" s="641"/>
      <c r="AC780" s="641"/>
    </row>
    <row r="781" ht="15.75" customHeight="1">
      <c r="A781" s="640"/>
      <c r="D781" s="307"/>
      <c r="M781" s="273"/>
      <c r="U781" s="641"/>
      <c r="AC781" s="641"/>
    </row>
    <row r="782" ht="15.75" customHeight="1">
      <c r="A782" s="640"/>
      <c r="D782" s="307"/>
      <c r="M782" s="273"/>
      <c r="U782" s="641"/>
      <c r="AC782" s="641"/>
    </row>
    <row r="783" ht="15.75" customHeight="1">
      <c r="A783" s="640"/>
      <c r="D783" s="307"/>
      <c r="M783" s="273"/>
      <c r="U783" s="641"/>
      <c r="AC783" s="641"/>
    </row>
    <row r="784" ht="15.75" customHeight="1">
      <c r="A784" s="640"/>
      <c r="D784" s="307"/>
      <c r="M784" s="273"/>
      <c r="U784" s="641"/>
      <c r="AC784" s="641"/>
    </row>
    <row r="785" ht="15.75" customHeight="1">
      <c r="A785" s="640"/>
      <c r="D785" s="307"/>
      <c r="M785" s="273"/>
      <c r="U785" s="641"/>
      <c r="AC785" s="641"/>
    </row>
    <row r="786" ht="15.75" customHeight="1">
      <c r="A786" s="640"/>
      <c r="D786" s="307"/>
      <c r="M786" s="273"/>
      <c r="U786" s="641"/>
      <c r="AC786" s="641"/>
    </row>
    <row r="787" ht="15.75" customHeight="1">
      <c r="A787" s="640"/>
      <c r="D787" s="307"/>
      <c r="M787" s="273"/>
      <c r="U787" s="641"/>
      <c r="AC787" s="641"/>
    </row>
    <row r="788" ht="15.75" customHeight="1">
      <c r="A788" s="640"/>
      <c r="D788" s="307"/>
      <c r="M788" s="273"/>
      <c r="U788" s="641"/>
      <c r="AC788" s="641"/>
    </row>
    <row r="789" ht="15.75" customHeight="1">
      <c r="A789" s="640"/>
      <c r="D789" s="307"/>
      <c r="M789" s="273"/>
      <c r="U789" s="641"/>
      <c r="AC789" s="641"/>
    </row>
    <row r="790" ht="15.75" customHeight="1">
      <c r="A790" s="640"/>
      <c r="D790" s="307"/>
      <c r="M790" s="273"/>
      <c r="U790" s="641"/>
      <c r="AC790" s="641"/>
    </row>
    <row r="791" ht="15.75" customHeight="1">
      <c r="A791" s="640"/>
      <c r="D791" s="307"/>
      <c r="M791" s="273"/>
      <c r="U791" s="641"/>
      <c r="AC791" s="641"/>
    </row>
    <row r="792" ht="15.75" customHeight="1">
      <c r="A792" s="640"/>
      <c r="D792" s="307"/>
      <c r="M792" s="273"/>
      <c r="U792" s="641"/>
      <c r="AC792" s="641"/>
    </row>
    <row r="793" ht="15.75" customHeight="1">
      <c r="A793" s="640"/>
      <c r="D793" s="307"/>
      <c r="M793" s="273"/>
      <c r="U793" s="641"/>
      <c r="AC793" s="641"/>
    </row>
    <row r="794" ht="15.75" customHeight="1">
      <c r="A794" s="640"/>
      <c r="D794" s="307"/>
      <c r="M794" s="273"/>
      <c r="U794" s="641"/>
      <c r="AC794" s="641"/>
    </row>
    <row r="795" ht="15.75" customHeight="1">
      <c r="A795" s="640"/>
      <c r="D795" s="307"/>
      <c r="M795" s="273"/>
      <c r="U795" s="641"/>
      <c r="AC795" s="641"/>
    </row>
    <row r="796" ht="15.75" customHeight="1">
      <c r="A796" s="640"/>
      <c r="D796" s="307"/>
      <c r="M796" s="273"/>
      <c r="U796" s="641"/>
      <c r="AC796" s="641"/>
    </row>
    <row r="797" ht="15.75" customHeight="1">
      <c r="A797" s="640"/>
      <c r="D797" s="307"/>
      <c r="M797" s="273"/>
      <c r="U797" s="641"/>
      <c r="AC797" s="641"/>
    </row>
    <row r="798" ht="15.75" customHeight="1">
      <c r="A798" s="640"/>
      <c r="D798" s="307"/>
      <c r="M798" s="273"/>
      <c r="U798" s="641"/>
      <c r="AC798" s="641"/>
    </row>
    <row r="799" ht="15.75" customHeight="1">
      <c r="A799" s="640"/>
      <c r="D799" s="307"/>
      <c r="M799" s="273"/>
      <c r="U799" s="641"/>
      <c r="AC799" s="641"/>
    </row>
    <row r="800" ht="15.75" customHeight="1">
      <c r="A800" s="640"/>
      <c r="D800" s="307"/>
      <c r="M800" s="273"/>
      <c r="U800" s="641"/>
      <c r="AC800" s="641"/>
    </row>
    <row r="801" ht="15.75" customHeight="1">
      <c r="A801" s="640"/>
      <c r="D801" s="307"/>
      <c r="M801" s="273"/>
      <c r="U801" s="641"/>
      <c r="AC801" s="641"/>
    </row>
    <row r="802" ht="15.75" customHeight="1">
      <c r="A802" s="640"/>
      <c r="D802" s="307"/>
      <c r="M802" s="273"/>
      <c r="U802" s="641"/>
      <c r="AC802" s="641"/>
    </row>
    <row r="803" ht="15.75" customHeight="1">
      <c r="A803" s="640"/>
      <c r="D803" s="307"/>
      <c r="M803" s="273"/>
      <c r="U803" s="641"/>
      <c r="AC803" s="641"/>
    </row>
    <row r="804" ht="15.75" customHeight="1">
      <c r="A804" s="640"/>
      <c r="D804" s="307"/>
      <c r="M804" s="273"/>
      <c r="U804" s="641"/>
      <c r="AC804" s="641"/>
    </row>
    <row r="805" ht="15.75" customHeight="1">
      <c r="A805" s="640"/>
      <c r="D805" s="307"/>
      <c r="M805" s="273"/>
      <c r="U805" s="641"/>
      <c r="AC805" s="641"/>
    </row>
    <row r="806" ht="15.75" customHeight="1">
      <c r="A806" s="640"/>
      <c r="D806" s="307"/>
      <c r="M806" s="273"/>
      <c r="U806" s="641"/>
      <c r="AC806" s="641"/>
    </row>
    <row r="807" ht="15.75" customHeight="1">
      <c r="A807" s="640"/>
      <c r="D807" s="307"/>
      <c r="M807" s="273"/>
      <c r="U807" s="641"/>
      <c r="AC807" s="641"/>
    </row>
    <row r="808" ht="15.75" customHeight="1">
      <c r="A808" s="640"/>
      <c r="D808" s="307"/>
      <c r="M808" s="273"/>
      <c r="U808" s="641"/>
      <c r="AC808" s="641"/>
    </row>
    <row r="809" ht="15.75" customHeight="1">
      <c r="A809" s="640"/>
      <c r="D809" s="307"/>
      <c r="M809" s="273"/>
      <c r="U809" s="641"/>
      <c r="AC809" s="641"/>
    </row>
    <row r="810" ht="15.75" customHeight="1">
      <c r="A810" s="640"/>
      <c r="D810" s="307"/>
      <c r="M810" s="273"/>
      <c r="U810" s="641"/>
      <c r="AC810" s="641"/>
    </row>
    <row r="811" ht="15.75" customHeight="1">
      <c r="A811" s="640"/>
      <c r="D811" s="307"/>
      <c r="M811" s="273"/>
      <c r="U811" s="641"/>
      <c r="AC811" s="641"/>
    </row>
    <row r="812" ht="15.75" customHeight="1">
      <c r="A812" s="640"/>
      <c r="D812" s="307"/>
      <c r="M812" s="273"/>
      <c r="U812" s="641"/>
      <c r="AC812" s="641"/>
    </row>
    <row r="813" ht="15.75" customHeight="1">
      <c r="A813" s="640"/>
      <c r="D813" s="307"/>
      <c r="M813" s="273"/>
      <c r="U813" s="641"/>
      <c r="AC813" s="641"/>
    </row>
    <row r="814" ht="15.75" customHeight="1">
      <c r="A814" s="640"/>
      <c r="D814" s="307"/>
      <c r="M814" s="273"/>
      <c r="U814" s="641"/>
      <c r="AC814" s="641"/>
    </row>
    <row r="815" ht="15.75" customHeight="1">
      <c r="A815" s="640"/>
      <c r="D815" s="307"/>
      <c r="M815" s="273"/>
      <c r="U815" s="641"/>
      <c r="AC815" s="641"/>
    </row>
    <row r="816" ht="15.75" customHeight="1">
      <c r="A816" s="640"/>
      <c r="D816" s="307"/>
      <c r="M816" s="273"/>
      <c r="U816" s="641"/>
      <c r="AC816" s="641"/>
    </row>
    <row r="817" ht="15.75" customHeight="1">
      <c r="A817" s="640"/>
      <c r="D817" s="307"/>
      <c r="M817" s="273"/>
      <c r="U817" s="641"/>
      <c r="AC817" s="641"/>
    </row>
    <row r="818" ht="15.75" customHeight="1">
      <c r="A818" s="640"/>
      <c r="D818" s="307"/>
      <c r="M818" s="273"/>
      <c r="U818" s="641"/>
      <c r="AC818" s="641"/>
    </row>
    <row r="819" ht="15.75" customHeight="1">
      <c r="A819" s="640"/>
      <c r="D819" s="307"/>
      <c r="M819" s="273"/>
      <c r="U819" s="641"/>
      <c r="AC819" s="641"/>
    </row>
    <row r="820" ht="15.75" customHeight="1">
      <c r="A820" s="640"/>
      <c r="D820" s="307"/>
      <c r="M820" s="273"/>
      <c r="U820" s="641"/>
      <c r="AC820" s="641"/>
    </row>
    <row r="821" ht="15.75" customHeight="1">
      <c r="A821" s="640"/>
      <c r="D821" s="307"/>
      <c r="M821" s="273"/>
      <c r="U821" s="641"/>
      <c r="AC821" s="641"/>
    </row>
    <row r="822" ht="15.75" customHeight="1">
      <c r="A822" s="640"/>
      <c r="D822" s="307"/>
      <c r="M822" s="273"/>
      <c r="U822" s="641"/>
      <c r="AC822" s="641"/>
    </row>
    <row r="823" ht="15.75" customHeight="1">
      <c r="A823" s="640"/>
      <c r="D823" s="307"/>
      <c r="M823" s="273"/>
      <c r="U823" s="641"/>
      <c r="AC823" s="641"/>
    </row>
    <row r="824" ht="15.75" customHeight="1">
      <c r="A824" s="640"/>
      <c r="D824" s="307"/>
      <c r="M824" s="273"/>
      <c r="U824" s="641"/>
      <c r="AC824" s="641"/>
    </row>
    <row r="825" ht="15.75" customHeight="1">
      <c r="A825" s="640"/>
      <c r="D825" s="307"/>
      <c r="M825" s="273"/>
      <c r="U825" s="641"/>
      <c r="AC825" s="641"/>
    </row>
    <row r="826" ht="15.75" customHeight="1">
      <c r="A826" s="640"/>
      <c r="D826" s="307"/>
      <c r="M826" s="273"/>
      <c r="U826" s="641"/>
      <c r="AC826" s="641"/>
    </row>
    <row r="827" ht="15.75" customHeight="1">
      <c r="A827" s="640"/>
      <c r="D827" s="307"/>
      <c r="M827" s="273"/>
      <c r="U827" s="641"/>
      <c r="AC827" s="641"/>
    </row>
    <row r="828" ht="15.75" customHeight="1">
      <c r="A828" s="640"/>
      <c r="D828" s="307"/>
      <c r="M828" s="273"/>
      <c r="U828" s="641"/>
      <c r="AC828" s="641"/>
    </row>
    <row r="829" ht="15.75" customHeight="1">
      <c r="A829" s="640"/>
      <c r="D829" s="307"/>
      <c r="M829" s="273"/>
      <c r="U829" s="641"/>
      <c r="AC829" s="641"/>
    </row>
    <row r="830" ht="15.75" customHeight="1">
      <c r="A830" s="640"/>
      <c r="D830" s="307"/>
      <c r="M830" s="273"/>
      <c r="U830" s="641"/>
      <c r="AC830" s="641"/>
    </row>
    <row r="831" ht="15.75" customHeight="1">
      <c r="A831" s="640"/>
      <c r="D831" s="307"/>
      <c r="M831" s="273"/>
      <c r="U831" s="641"/>
      <c r="AC831" s="641"/>
    </row>
    <row r="832" ht="15.75" customHeight="1">
      <c r="A832" s="640"/>
      <c r="D832" s="307"/>
      <c r="M832" s="273"/>
      <c r="U832" s="641"/>
      <c r="AC832" s="641"/>
    </row>
    <row r="833" ht="15.75" customHeight="1">
      <c r="A833" s="640"/>
      <c r="D833" s="307"/>
      <c r="M833" s="273"/>
      <c r="U833" s="641"/>
      <c r="AC833" s="641"/>
    </row>
    <row r="834" ht="15.75" customHeight="1">
      <c r="A834" s="640"/>
      <c r="D834" s="307"/>
      <c r="M834" s="273"/>
      <c r="U834" s="641"/>
      <c r="AC834" s="641"/>
    </row>
    <row r="835" ht="15.75" customHeight="1">
      <c r="A835" s="640"/>
      <c r="D835" s="307"/>
      <c r="M835" s="273"/>
      <c r="U835" s="641"/>
      <c r="AC835" s="641"/>
    </row>
    <row r="836" ht="15.75" customHeight="1">
      <c r="A836" s="640"/>
      <c r="D836" s="307"/>
      <c r="M836" s="273"/>
      <c r="U836" s="641"/>
      <c r="AC836" s="641"/>
    </row>
    <row r="837" ht="15.75" customHeight="1">
      <c r="A837" s="640"/>
      <c r="D837" s="307"/>
      <c r="M837" s="273"/>
      <c r="U837" s="641"/>
      <c r="AC837" s="641"/>
    </row>
    <row r="838" ht="15.75" customHeight="1">
      <c r="A838" s="640"/>
      <c r="D838" s="307"/>
      <c r="M838" s="273"/>
      <c r="U838" s="641"/>
      <c r="AC838" s="641"/>
    </row>
    <row r="839" ht="15.75" customHeight="1">
      <c r="A839" s="640"/>
      <c r="D839" s="307"/>
      <c r="M839" s="273"/>
      <c r="U839" s="641"/>
      <c r="AC839" s="641"/>
    </row>
    <row r="840" ht="15.75" customHeight="1">
      <c r="A840" s="640"/>
      <c r="D840" s="307"/>
      <c r="M840" s="273"/>
      <c r="U840" s="641"/>
      <c r="AC840" s="641"/>
    </row>
    <row r="841" ht="15.75" customHeight="1">
      <c r="A841" s="640"/>
      <c r="D841" s="307"/>
      <c r="M841" s="273"/>
      <c r="U841" s="641"/>
      <c r="AC841" s="641"/>
    </row>
    <row r="842" ht="15.75" customHeight="1">
      <c r="A842" s="640"/>
      <c r="D842" s="307"/>
      <c r="M842" s="273"/>
      <c r="U842" s="641"/>
      <c r="AC842" s="641"/>
    </row>
    <row r="843" ht="15.75" customHeight="1">
      <c r="A843" s="640"/>
      <c r="D843" s="307"/>
      <c r="M843" s="273"/>
      <c r="U843" s="641"/>
      <c r="AC843" s="641"/>
    </row>
    <row r="844" ht="15.75" customHeight="1">
      <c r="A844" s="640"/>
      <c r="D844" s="307"/>
      <c r="M844" s="273"/>
      <c r="U844" s="641"/>
      <c r="AC844" s="641"/>
    </row>
    <row r="845" ht="15.75" customHeight="1">
      <c r="A845" s="640"/>
      <c r="D845" s="307"/>
      <c r="M845" s="273"/>
      <c r="U845" s="641"/>
      <c r="AC845" s="641"/>
    </row>
    <row r="846" ht="15.75" customHeight="1">
      <c r="A846" s="640"/>
      <c r="D846" s="307"/>
      <c r="M846" s="273"/>
      <c r="U846" s="641"/>
      <c r="AC846" s="641"/>
    </row>
    <row r="847" ht="15.75" customHeight="1">
      <c r="A847" s="640"/>
      <c r="D847" s="307"/>
      <c r="M847" s="273"/>
      <c r="U847" s="641"/>
      <c r="AC847" s="641"/>
    </row>
    <row r="848" ht="15.75" customHeight="1">
      <c r="A848" s="640"/>
      <c r="D848" s="307"/>
      <c r="M848" s="273"/>
      <c r="U848" s="641"/>
      <c r="AC848" s="641"/>
    </row>
    <row r="849" ht="15.75" customHeight="1">
      <c r="A849" s="640"/>
      <c r="D849" s="307"/>
      <c r="M849" s="273"/>
      <c r="U849" s="641"/>
      <c r="AC849" s="641"/>
    </row>
    <row r="850" ht="15.75" customHeight="1">
      <c r="A850" s="640"/>
      <c r="D850" s="307"/>
      <c r="M850" s="273"/>
      <c r="U850" s="641"/>
      <c r="AC850" s="641"/>
    </row>
    <row r="851" ht="15.75" customHeight="1">
      <c r="A851" s="640"/>
      <c r="D851" s="307"/>
      <c r="M851" s="273"/>
      <c r="U851" s="641"/>
      <c r="AC851" s="641"/>
    </row>
    <row r="852" ht="15.75" customHeight="1">
      <c r="A852" s="640"/>
      <c r="D852" s="307"/>
      <c r="M852" s="273"/>
      <c r="U852" s="641"/>
      <c r="AC852" s="641"/>
    </row>
    <row r="853" ht="15.75" customHeight="1">
      <c r="A853" s="640"/>
      <c r="D853" s="307"/>
      <c r="M853" s="273"/>
      <c r="U853" s="641"/>
      <c r="AC853" s="641"/>
    </row>
    <row r="854" ht="15.75" customHeight="1">
      <c r="A854" s="640"/>
      <c r="D854" s="307"/>
      <c r="M854" s="273"/>
      <c r="U854" s="641"/>
      <c r="AC854" s="641"/>
    </row>
    <row r="855" ht="15.75" customHeight="1">
      <c r="A855" s="640"/>
      <c r="D855" s="307"/>
      <c r="M855" s="273"/>
      <c r="U855" s="641"/>
      <c r="AC855" s="641"/>
    </row>
    <row r="856" ht="15.75" customHeight="1">
      <c r="A856" s="640"/>
      <c r="D856" s="307"/>
      <c r="M856" s="273"/>
      <c r="U856" s="641"/>
      <c r="AC856" s="641"/>
    </row>
    <row r="857" ht="15.75" customHeight="1">
      <c r="A857" s="640"/>
      <c r="D857" s="307"/>
      <c r="M857" s="273"/>
      <c r="U857" s="641"/>
      <c r="AC857" s="641"/>
    </row>
    <row r="858" ht="15.75" customHeight="1">
      <c r="A858" s="640"/>
      <c r="D858" s="307"/>
      <c r="M858" s="273"/>
      <c r="U858" s="641"/>
      <c r="AC858" s="641"/>
    </row>
    <row r="859" ht="15.75" customHeight="1">
      <c r="A859" s="640"/>
      <c r="D859" s="307"/>
      <c r="M859" s="273"/>
      <c r="U859" s="641"/>
      <c r="AC859" s="641"/>
    </row>
    <row r="860" ht="15.75" customHeight="1">
      <c r="A860" s="640"/>
      <c r="D860" s="307"/>
      <c r="M860" s="273"/>
      <c r="U860" s="641"/>
      <c r="AC860" s="641"/>
    </row>
    <row r="861" ht="15.75" customHeight="1">
      <c r="A861" s="640"/>
      <c r="D861" s="307"/>
      <c r="M861" s="273"/>
      <c r="U861" s="641"/>
      <c r="AC861" s="641"/>
    </row>
    <row r="862" ht="15.75" customHeight="1">
      <c r="A862" s="640"/>
      <c r="D862" s="307"/>
      <c r="M862" s="273"/>
      <c r="U862" s="641"/>
      <c r="AC862" s="641"/>
    </row>
    <row r="863" ht="15.75" customHeight="1">
      <c r="A863" s="640"/>
      <c r="D863" s="307"/>
      <c r="M863" s="273"/>
      <c r="U863" s="641"/>
      <c r="AC863" s="641"/>
    </row>
    <row r="864" ht="15.75" customHeight="1">
      <c r="A864" s="640"/>
      <c r="D864" s="307"/>
      <c r="M864" s="273"/>
      <c r="U864" s="641"/>
      <c r="AC864" s="641"/>
    </row>
    <row r="865" ht="15.75" customHeight="1">
      <c r="A865" s="640"/>
      <c r="D865" s="307"/>
      <c r="M865" s="273"/>
      <c r="U865" s="641"/>
      <c r="AC865" s="641"/>
    </row>
    <row r="866" ht="15.75" customHeight="1">
      <c r="A866" s="640"/>
      <c r="D866" s="307"/>
      <c r="M866" s="273"/>
      <c r="U866" s="641"/>
      <c r="AC866" s="641"/>
    </row>
    <row r="867" ht="15.75" customHeight="1">
      <c r="A867" s="640"/>
      <c r="D867" s="307"/>
      <c r="M867" s="273"/>
      <c r="U867" s="641"/>
      <c r="AC867" s="641"/>
    </row>
    <row r="868" ht="15.75" customHeight="1">
      <c r="A868" s="640"/>
      <c r="D868" s="307"/>
      <c r="M868" s="273"/>
      <c r="U868" s="641"/>
      <c r="AC868" s="641"/>
    </row>
    <row r="869" ht="15.75" customHeight="1">
      <c r="A869" s="640"/>
      <c r="D869" s="307"/>
      <c r="M869" s="273"/>
      <c r="U869" s="641"/>
      <c r="AC869" s="641"/>
    </row>
    <row r="870" ht="15.75" customHeight="1">
      <c r="A870" s="640"/>
      <c r="D870" s="307"/>
      <c r="M870" s="273"/>
      <c r="U870" s="641"/>
      <c r="AC870" s="641"/>
    </row>
    <row r="871" ht="15.75" customHeight="1">
      <c r="A871" s="640"/>
      <c r="D871" s="307"/>
      <c r="M871" s="273"/>
      <c r="U871" s="641"/>
      <c r="AC871" s="641"/>
    </row>
    <row r="872" ht="15.75" customHeight="1">
      <c r="A872" s="640"/>
      <c r="D872" s="307"/>
      <c r="M872" s="273"/>
      <c r="U872" s="641"/>
      <c r="AC872" s="641"/>
    </row>
    <row r="873" ht="15.75" customHeight="1">
      <c r="A873" s="640"/>
      <c r="D873" s="307"/>
      <c r="M873" s="273"/>
      <c r="U873" s="641"/>
      <c r="AC873" s="641"/>
    </row>
    <row r="874" ht="15.75" customHeight="1">
      <c r="A874" s="640"/>
      <c r="D874" s="307"/>
      <c r="M874" s="273"/>
      <c r="U874" s="641"/>
      <c r="AC874" s="641"/>
    </row>
    <row r="875" ht="15.75" customHeight="1">
      <c r="A875" s="640"/>
      <c r="D875" s="307"/>
      <c r="M875" s="273"/>
      <c r="U875" s="641"/>
      <c r="AC875" s="641"/>
    </row>
    <row r="876" ht="15.75" customHeight="1">
      <c r="A876" s="640"/>
      <c r="D876" s="307"/>
      <c r="M876" s="273"/>
      <c r="U876" s="641"/>
      <c r="AC876" s="641"/>
    </row>
    <row r="877" ht="15.75" customHeight="1">
      <c r="A877" s="640"/>
      <c r="D877" s="307"/>
      <c r="M877" s="273"/>
      <c r="U877" s="641"/>
      <c r="AC877" s="641"/>
    </row>
    <row r="878" ht="15.75" customHeight="1">
      <c r="A878" s="640"/>
      <c r="D878" s="307"/>
      <c r="M878" s="273"/>
      <c r="U878" s="641"/>
      <c r="AC878" s="641"/>
    </row>
    <row r="879" ht="15.75" customHeight="1">
      <c r="A879" s="640"/>
      <c r="D879" s="307"/>
      <c r="M879" s="273"/>
      <c r="U879" s="641"/>
      <c r="AC879" s="641"/>
    </row>
    <row r="880" ht="15.75" customHeight="1">
      <c r="A880" s="640"/>
      <c r="D880" s="307"/>
      <c r="M880" s="273"/>
      <c r="U880" s="641"/>
      <c r="AC880" s="641"/>
    </row>
    <row r="881" ht="15.75" customHeight="1">
      <c r="A881" s="640"/>
      <c r="D881" s="307"/>
      <c r="M881" s="273"/>
      <c r="U881" s="641"/>
      <c r="AC881" s="641"/>
    </row>
    <row r="882" ht="15.75" customHeight="1">
      <c r="A882" s="640"/>
      <c r="D882" s="307"/>
      <c r="M882" s="273"/>
      <c r="U882" s="641"/>
      <c r="AC882" s="641"/>
    </row>
    <row r="883" ht="15.75" customHeight="1">
      <c r="A883" s="640"/>
      <c r="D883" s="307"/>
      <c r="M883" s="273"/>
      <c r="U883" s="641"/>
      <c r="AC883" s="641"/>
    </row>
    <row r="884" ht="15.75" customHeight="1">
      <c r="A884" s="640"/>
      <c r="D884" s="307"/>
      <c r="M884" s="273"/>
      <c r="U884" s="641"/>
      <c r="AC884" s="641"/>
    </row>
    <row r="885" ht="15.75" customHeight="1">
      <c r="A885" s="640"/>
      <c r="D885" s="307"/>
      <c r="M885" s="273"/>
      <c r="U885" s="641"/>
      <c r="AC885" s="641"/>
    </row>
    <row r="886" ht="15.75" customHeight="1">
      <c r="A886" s="640"/>
      <c r="D886" s="307"/>
      <c r="M886" s="273"/>
      <c r="U886" s="641"/>
      <c r="AC886" s="641"/>
    </row>
    <row r="887" ht="15.75" customHeight="1">
      <c r="A887" s="640"/>
      <c r="D887" s="307"/>
      <c r="M887" s="273"/>
      <c r="U887" s="641"/>
      <c r="AC887" s="641"/>
    </row>
    <row r="888" ht="15.75" customHeight="1">
      <c r="A888" s="640"/>
      <c r="D888" s="307"/>
      <c r="M888" s="273"/>
      <c r="U888" s="641"/>
      <c r="AC888" s="641"/>
    </row>
    <row r="889" ht="15.75" customHeight="1">
      <c r="A889" s="640"/>
      <c r="D889" s="307"/>
      <c r="M889" s="273"/>
      <c r="U889" s="641"/>
      <c r="AC889" s="641"/>
    </row>
    <row r="890" ht="15.75" customHeight="1">
      <c r="A890" s="640"/>
      <c r="D890" s="307"/>
      <c r="M890" s="273"/>
      <c r="U890" s="641"/>
      <c r="AC890" s="641"/>
    </row>
    <row r="891" ht="15.75" customHeight="1">
      <c r="A891" s="640"/>
      <c r="D891" s="307"/>
      <c r="M891" s="273"/>
      <c r="U891" s="641"/>
      <c r="AC891" s="641"/>
    </row>
    <row r="892" ht="15.75" customHeight="1">
      <c r="A892" s="640"/>
      <c r="D892" s="307"/>
      <c r="M892" s="273"/>
      <c r="U892" s="641"/>
      <c r="AC892" s="641"/>
    </row>
    <row r="893" ht="15.75" customHeight="1">
      <c r="A893" s="640"/>
      <c r="D893" s="307"/>
      <c r="M893" s="273"/>
      <c r="U893" s="641"/>
      <c r="AC893" s="641"/>
    </row>
    <row r="894" ht="15.75" customHeight="1">
      <c r="A894" s="640"/>
      <c r="D894" s="307"/>
      <c r="M894" s="273"/>
      <c r="U894" s="641"/>
      <c r="AC894" s="641"/>
    </row>
    <row r="895" ht="15.75" customHeight="1">
      <c r="A895" s="640"/>
      <c r="D895" s="307"/>
      <c r="M895" s="273"/>
      <c r="U895" s="641"/>
      <c r="AC895" s="641"/>
    </row>
    <row r="896" ht="15.75" customHeight="1">
      <c r="A896" s="640"/>
      <c r="D896" s="307"/>
      <c r="M896" s="273"/>
      <c r="U896" s="641"/>
      <c r="AC896" s="641"/>
    </row>
    <row r="897" ht="15.75" customHeight="1">
      <c r="A897" s="640"/>
      <c r="D897" s="307"/>
      <c r="M897" s="273"/>
      <c r="U897" s="641"/>
      <c r="AC897" s="641"/>
    </row>
    <row r="898" ht="15.75" customHeight="1">
      <c r="A898" s="640"/>
      <c r="D898" s="307"/>
      <c r="M898" s="273"/>
      <c r="U898" s="641"/>
      <c r="AC898" s="641"/>
    </row>
    <row r="899" ht="15.75" customHeight="1">
      <c r="A899" s="640"/>
      <c r="D899" s="307"/>
      <c r="M899" s="273"/>
      <c r="U899" s="641"/>
      <c r="AC899" s="641"/>
    </row>
    <row r="900" ht="15.75" customHeight="1">
      <c r="A900" s="640"/>
      <c r="D900" s="307"/>
      <c r="M900" s="273"/>
      <c r="U900" s="641"/>
      <c r="AC900" s="641"/>
    </row>
    <row r="901" ht="15.75" customHeight="1">
      <c r="A901" s="640"/>
      <c r="D901" s="307"/>
      <c r="M901" s="273"/>
      <c r="U901" s="641"/>
      <c r="AC901" s="641"/>
    </row>
    <row r="902" ht="15.75" customHeight="1">
      <c r="A902" s="640"/>
      <c r="D902" s="307"/>
      <c r="M902" s="273"/>
      <c r="U902" s="641"/>
      <c r="AC902" s="641"/>
    </row>
    <row r="903" ht="15.75" customHeight="1">
      <c r="A903" s="640"/>
      <c r="D903" s="307"/>
      <c r="M903" s="273"/>
      <c r="U903" s="641"/>
      <c r="AC903" s="641"/>
    </row>
    <row r="904" ht="15.75" customHeight="1">
      <c r="A904" s="640"/>
      <c r="D904" s="307"/>
      <c r="M904" s="273"/>
      <c r="U904" s="641"/>
      <c r="AC904" s="641"/>
    </row>
    <row r="905" ht="15.75" customHeight="1">
      <c r="A905" s="640"/>
      <c r="D905" s="307"/>
      <c r="M905" s="273"/>
      <c r="U905" s="641"/>
      <c r="AC905" s="641"/>
    </row>
    <row r="906" ht="15.75" customHeight="1">
      <c r="A906" s="640"/>
      <c r="D906" s="307"/>
      <c r="M906" s="273"/>
      <c r="U906" s="641"/>
      <c r="AC906" s="641"/>
    </row>
    <row r="907" ht="15.75" customHeight="1">
      <c r="A907" s="640"/>
      <c r="D907" s="307"/>
      <c r="M907" s="273"/>
      <c r="U907" s="641"/>
      <c r="AC907" s="641"/>
    </row>
    <row r="908" ht="15.75" customHeight="1">
      <c r="A908" s="640"/>
      <c r="D908" s="307"/>
      <c r="M908" s="273"/>
      <c r="U908" s="641"/>
      <c r="AC908" s="641"/>
    </row>
    <row r="909" ht="15.75" customHeight="1">
      <c r="A909" s="640"/>
      <c r="D909" s="307"/>
      <c r="M909" s="273"/>
      <c r="U909" s="641"/>
      <c r="AC909" s="641"/>
    </row>
    <row r="910" ht="15.75" customHeight="1">
      <c r="A910" s="640"/>
      <c r="D910" s="307"/>
      <c r="M910" s="273"/>
      <c r="U910" s="641"/>
      <c r="AC910" s="641"/>
    </row>
    <row r="911" ht="15.75" customHeight="1">
      <c r="A911" s="640"/>
      <c r="D911" s="307"/>
      <c r="M911" s="273"/>
      <c r="U911" s="641"/>
      <c r="AC911" s="641"/>
    </row>
    <row r="912" ht="15.75" customHeight="1">
      <c r="A912" s="640"/>
      <c r="D912" s="307"/>
      <c r="M912" s="273"/>
      <c r="U912" s="641"/>
      <c r="AC912" s="641"/>
    </row>
    <row r="913" ht="15.75" customHeight="1">
      <c r="A913" s="640"/>
      <c r="D913" s="307"/>
      <c r="M913" s="273"/>
      <c r="U913" s="641"/>
      <c r="AC913" s="641"/>
    </row>
    <row r="914" ht="15.75" customHeight="1">
      <c r="A914" s="640"/>
      <c r="D914" s="307"/>
      <c r="M914" s="273"/>
      <c r="U914" s="641"/>
      <c r="AC914" s="641"/>
    </row>
    <row r="915" ht="15.75" customHeight="1">
      <c r="A915" s="640"/>
      <c r="D915" s="307"/>
      <c r="M915" s="273"/>
      <c r="U915" s="641"/>
      <c r="AC915" s="641"/>
    </row>
    <row r="916" ht="15.75" customHeight="1">
      <c r="A916" s="640"/>
      <c r="D916" s="307"/>
      <c r="M916" s="273"/>
      <c r="U916" s="641"/>
      <c r="AC916" s="641"/>
    </row>
    <row r="917" ht="15.75" customHeight="1">
      <c r="A917" s="640"/>
      <c r="D917" s="307"/>
      <c r="M917" s="273"/>
      <c r="U917" s="641"/>
      <c r="AC917" s="641"/>
    </row>
    <row r="918" ht="15.75" customHeight="1">
      <c r="A918" s="640"/>
      <c r="D918" s="307"/>
      <c r="M918" s="273"/>
      <c r="U918" s="641"/>
      <c r="AC918" s="641"/>
    </row>
    <row r="919" ht="15.75" customHeight="1">
      <c r="A919" s="640"/>
      <c r="D919" s="307"/>
      <c r="M919" s="273"/>
      <c r="U919" s="641"/>
      <c r="AC919" s="641"/>
    </row>
    <row r="920" ht="15.75" customHeight="1">
      <c r="A920" s="640"/>
      <c r="D920" s="307"/>
      <c r="M920" s="273"/>
      <c r="U920" s="641"/>
      <c r="AC920" s="641"/>
    </row>
    <row r="921" ht="15.75" customHeight="1">
      <c r="A921" s="640"/>
      <c r="D921" s="307"/>
      <c r="M921" s="273"/>
      <c r="U921" s="641"/>
      <c r="AC921" s="641"/>
    </row>
    <row r="922" ht="15.75" customHeight="1">
      <c r="A922" s="640"/>
      <c r="D922" s="307"/>
      <c r="M922" s="273"/>
      <c r="U922" s="641"/>
      <c r="AC922" s="641"/>
    </row>
    <row r="923" ht="15.75" customHeight="1">
      <c r="A923" s="640"/>
      <c r="D923" s="307"/>
      <c r="M923" s="273"/>
      <c r="U923" s="641"/>
      <c r="AC923" s="641"/>
    </row>
    <row r="924" ht="15.75" customHeight="1">
      <c r="A924" s="640"/>
      <c r="D924" s="307"/>
      <c r="M924" s="273"/>
      <c r="U924" s="641"/>
      <c r="AC924" s="641"/>
    </row>
    <row r="925" ht="15.75" customHeight="1">
      <c r="A925" s="640"/>
      <c r="D925" s="307"/>
      <c r="M925" s="273"/>
      <c r="U925" s="641"/>
      <c r="AC925" s="641"/>
    </row>
    <row r="926" ht="15.75" customHeight="1">
      <c r="A926" s="640"/>
      <c r="D926" s="307"/>
      <c r="M926" s="273"/>
      <c r="U926" s="641"/>
      <c r="AC926" s="641"/>
    </row>
    <row r="927" ht="15.75" customHeight="1">
      <c r="A927" s="640"/>
      <c r="D927" s="307"/>
      <c r="M927" s="273"/>
      <c r="U927" s="641"/>
      <c r="AC927" s="641"/>
    </row>
    <row r="928" ht="15.75" customHeight="1">
      <c r="A928" s="640"/>
      <c r="D928" s="307"/>
      <c r="M928" s="273"/>
      <c r="U928" s="641"/>
      <c r="AC928" s="641"/>
    </row>
    <row r="929" ht="15.75" customHeight="1">
      <c r="A929" s="640"/>
      <c r="D929" s="307"/>
      <c r="M929" s="273"/>
      <c r="U929" s="641"/>
      <c r="AC929" s="641"/>
    </row>
    <row r="930" ht="15.75" customHeight="1">
      <c r="A930" s="640"/>
      <c r="D930" s="307"/>
      <c r="M930" s="273"/>
      <c r="U930" s="641"/>
      <c r="AC930" s="641"/>
    </row>
    <row r="931" ht="15.75" customHeight="1">
      <c r="A931" s="640"/>
      <c r="D931" s="307"/>
      <c r="M931" s="273"/>
      <c r="U931" s="641"/>
      <c r="AC931" s="641"/>
    </row>
    <row r="932" ht="15.75" customHeight="1">
      <c r="A932" s="640"/>
      <c r="D932" s="307"/>
      <c r="M932" s="273"/>
      <c r="U932" s="641"/>
      <c r="AC932" s="641"/>
    </row>
    <row r="933" ht="15.75" customHeight="1">
      <c r="A933" s="640"/>
      <c r="D933" s="307"/>
      <c r="M933" s="273"/>
      <c r="U933" s="641"/>
      <c r="AC933" s="641"/>
    </row>
    <row r="934" ht="15.75" customHeight="1">
      <c r="A934" s="640"/>
      <c r="D934" s="307"/>
      <c r="M934" s="273"/>
      <c r="U934" s="641"/>
      <c r="AC934" s="641"/>
    </row>
    <row r="935" ht="15.75" customHeight="1">
      <c r="A935" s="640"/>
      <c r="D935" s="307"/>
      <c r="M935" s="273"/>
      <c r="U935" s="641"/>
      <c r="AC935" s="641"/>
    </row>
    <row r="936" ht="15.75" customHeight="1">
      <c r="A936" s="640"/>
      <c r="D936" s="307"/>
      <c r="M936" s="273"/>
      <c r="U936" s="641"/>
      <c r="AC936" s="641"/>
    </row>
    <row r="937" ht="15.75" customHeight="1">
      <c r="A937" s="640"/>
      <c r="D937" s="307"/>
      <c r="M937" s="273"/>
      <c r="U937" s="641"/>
      <c r="AC937" s="641"/>
    </row>
    <row r="938" ht="15.75" customHeight="1">
      <c r="A938" s="640"/>
      <c r="D938" s="307"/>
      <c r="M938" s="273"/>
      <c r="U938" s="641"/>
      <c r="AC938" s="641"/>
    </row>
    <row r="939" ht="15.75" customHeight="1">
      <c r="A939" s="640"/>
      <c r="D939" s="307"/>
      <c r="M939" s="273"/>
      <c r="U939" s="641"/>
      <c r="AC939" s="641"/>
    </row>
    <row r="940" ht="15.75" customHeight="1">
      <c r="A940" s="640"/>
      <c r="D940" s="307"/>
      <c r="M940" s="273"/>
      <c r="U940" s="641"/>
      <c r="AC940" s="641"/>
    </row>
    <row r="941" ht="15.75" customHeight="1">
      <c r="A941" s="640"/>
      <c r="D941" s="307"/>
      <c r="M941" s="273"/>
      <c r="U941" s="641"/>
      <c r="AC941" s="641"/>
    </row>
    <row r="942" ht="15.75" customHeight="1">
      <c r="A942" s="640"/>
      <c r="D942" s="307"/>
      <c r="M942" s="273"/>
      <c r="U942" s="641"/>
      <c r="AC942" s="641"/>
    </row>
    <row r="943" ht="15.75" customHeight="1">
      <c r="A943" s="640"/>
      <c r="D943" s="307"/>
      <c r="M943" s="273"/>
      <c r="U943" s="641"/>
      <c r="AC943" s="641"/>
    </row>
    <row r="944" ht="15.75" customHeight="1">
      <c r="A944" s="640"/>
      <c r="D944" s="307"/>
      <c r="M944" s="273"/>
      <c r="U944" s="641"/>
      <c r="AC944" s="641"/>
    </row>
    <row r="945" ht="15.75" customHeight="1">
      <c r="A945" s="640"/>
      <c r="D945" s="307"/>
      <c r="M945" s="273"/>
      <c r="U945" s="641"/>
      <c r="AC945" s="641"/>
    </row>
    <row r="946" ht="15.75" customHeight="1">
      <c r="A946" s="640"/>
      <c r="D946" s="307"/>
      <c r="M946" s="273"/>
      <c r="U946" s="641"/>
      <c r="AC946" s="641"/>
    </row>
    <row r="947" ht="15.75" customHeight="1">
      <c r="A947" s="640"/>
      <c r="D947" s="307"/>
      <c r="M947" s="273"/>
      <c r="U947" s="641"/>
      <c r="AC947" s="641"/>
    </row>
    <row r="948" ht="15.75" customHeight="1">
      <c r="A948" s="640"/>
      <c r="D948" s="307"/>
      <c r="M948" s="273"/>
      <c r="U948" s="641"/>
      <c r="AC948" s="641"/>
    </row>
    <row r="949" ht="15.75" customHeight="1">
      <c r="A949" s="640"/>
      <c r="D949" s="307"/>
      <c r="M949" s="273"/>
      <c r="U949" s="641"/>
      <c r="AC949" s="641"/>
    </row>
    <row r="950" ht="15.75" customHeight="1">
      <c r="A950" s="640"/>
      <c r="D950" s="307"/>
      <c r="M950" s="273"/>
      <c r="U950" s="641"/>
      <c r="AC950" s="641"/>
    </row>
    <row r="951" ht="15.75" customHeight="1">
      <c r="A951" s="640"/>
      <c r="D951" s="307"/>
      <c r="M951" s="273"/>
      <c r="U951" s="641"/>
      <c r="AC951" s="641"/>
    </row>
    <row r="952" ht="15.75" customHeight="1">
      <c r="A952" s="640"/>
      <c r="D952" s="307"/>
      <c r="M952" s="273"/>
      <c r="U952" s="641"/>
      <c r="AC952" s="641"/>
    </row>
    <row r="953" ht="15.75" customHeight="1">
      <c r="A953" s="640"/>
      <c r="D953" s="307"/>
      <c r="M953" s="273"/>
      <c r="U953" s="641"/>
      <c r="AC953" s="641"/>
    </row>
    <row r="954" ht="15.75" customHeight="1">
      <c r="A954" s="640"/>
      <c r="D954" s="307"/>
      <c r="M954" s="273"/>
      <c r="U954" s="641"/>
      <c r="AC954" s="641"/>
    </row>
    <row r="955" ht="15.75" customHeight="1">
      <c r="A955" s="640"/>
      <c r="D955" s="307"/>
      <c r="M955" s="273"/>
      <c r="U955" s="641"/>
      <c r="AC955" s="641"/>
    </row>
    <row r="956" ht="15.75" customHeight="1">
      <c r="A956" s="640"/>
      <c r="D956" s="307"/>
      <c r="M956" s="273"/>
      <c r="U956" s="641"/>
      <c r="AC956" s="641"/>
    </row>
    <row r="957" ht="15.75" customHeight="1">
      <c r="A957" s="640"/>
      <c r="D957" s="307"/>
      <c r="M957" s="273"/>
      <c r="U957" s="641"/>
      <c r="AC957" s="641"/>
    </row>
    <row r="958" ht="15.75" customHeight="1">
      <c r="A958" s="640"/>
      <c r="D958" s="307"/>
      <c r="M958" s="273"/>
      <c r="U958" s="641"/>
      <c r="AC958" s="641"/>
    </row>
    <row r="959" ht="15.75" customHeight="1">
      <c r="A959" s="640"/>
      <c r="D959" s="307"/>
      <c r="M959" s="273"/>
      <c r="U959" s="641"/>
      <c r="AC959" s="641"/>
    </row>
    <row r="960" ht="15.75" customHeight="1">
      <c r="A960" s="640"/>
      <c r="D960" s="307"/>
      <c r="M960" s="273"/>
      <c r="U960" s="641"/>
      <c r="AC960" s="641"/>
    </row>
    <row r="961" ht="15.75" customHeight="1">
      <c r="A961" s="640"/>
      <c r="D961" s="307"/>
      <c r="M961" s="273"/>
      <c r="U961" s="641"/>
      <c r="AC961" s="641"/>
    </row>
    <row r="962" ht="15.75" customHeight="1">
      <c r="A962" s="640"/>
      <c r="D962" s="307"/>
      <c r="M962" s="273"/>
      <c r="U962" s="641"/>
      <c r="AC962" s="641"/>
    </row>
    <row r="963" ht="15.75" customHeight="1">
      <c r="A963" s="640"/>
      <c r="D963" s="307"/>
      <c r="M963" s="273"/>
      <c r="U963" s="641"/>
      <c r="AC963" s="641"/>
    </row>
    <row r="964" ht="15.75" customHeight="1">
      <c r="A964" s="640"/>
      <c r="D964" s="307"/>
      <c r="M964" s="273"/>
      <c r="U964" s="641"/>
      <c r="AC964" s="641"/>
    </row>
    <row r="965" ht="15.75" customHeight="1">
      <c r="A965" s="640"/>
      <c r="D965" s="307"/>
      <c r="M965" s="273"/>
      <c r="U965" s="641"/>
      <c r="AC965" s="641"/>
    </row>
    <row r="966" ht="15.75" customHeight="1">
      <c r="A966" s="640"/>
      <c r="D966" s="307"/>
      <c r="M966" s="273"/>
      <c r="U966" s="641"/>
      <c r="AC966" s="641"/>
    </row>
    <row r="967" ht="15.75" customHeight="1">
      <c r="A967" s="640"/>
      <c r="D967" s="307"/>
      <c r="M967" s="273"/>
      <c r="U967" s="641"/>
      <c r="AC967" s="641"/>
    </row>
    <row r="968" ht="15.75" customHeight="1">
      <c r="A968" s="640"/>
      <c r="D968" s="307"/>
      <c r="M968" s="273"/>
      <c r="U968" s="641"/>
      <c r="AC968" s="641"/>
    </row>
    <row r="969" ht="15.75" customHeight="1">
      <c r="A969" s="640"/>
      <c r="D969" s="307"/>
      <c r="M969" s="273"/>
      <c r="U969" s="641"/>
      <c r="AC969" s="641"/>
    </row>
    <row r="970" ht="15.75" customHeight="1">
      <c r="A970" s="640"/>
      <c r="D970" s="307"/>
      <c r="M970" s="273"/>
      <c r="U970" s="641"/>
      <c r="AC970" s="641"/>
    </row>
    <row r="971" ht="15.75" customHeight="1">
      <c r="A971" s="640"/>
      <c r="D971" s="307"/>
      <c r="M971" s="273"/>
      <c r="U971" s="641"/>
      <c r="AC971" s="641"/>
    </row>
    <row r="972" ht="15.75" customHeight="1">
      <c r="A972" s="640"/>
      <c r="D972" s="307"/>
      <c r="M972" s="273"/>
      <c r="U972" s="641"/>
      <c r="AC972" s="641"/>
    </row>
    <row r="973" ht="15.75" customHeight="1">
      <c r="A973" s="640"/>
      <c r="D973" s="307"/>
      <c r="M973" s="273"/>
      <c r="U973" s="641"/>
      <c r="AC973" s="641"/>
    </row>
    <row r="974" ht="15.75" customHeight="1">
      <c r="A974" s="640"/>
      <c r="D974" s="307"/>
      <c r="M974" s="273"/>
      <c r="U974" s="641"/>
      <c r="AC974" s="641"/>
    </row>
    <row r="975" ht="15.75" customHeight="1">
      <c r="A975" s="640"/>
      <c r="D975" s="307"/>
      <c r="M975" s="273"/>
      <c r="U975" s="641"/>
      <c r="AC975" s="641"/>
    </row>
    <row r="976" ht="15.75" customHeight="1">
      <c r="A976" s="640"/>
      <c r="D976" s="307"/>
      <c r="M976" s="273"/>
      <c r="U976" s="641"/>
      <c r="AC976" s="641"/>
    </row>
    <row r="977" ht="15.75" customHeight="1">
      <c r="A977" s="640"/>
      <c r="D977" s="307"/>
      <c r="M977" s="273"/>
      <c r="U977" s="641"/>
      <c r="AC977" s="641"/>
    </row>
    <row r="978" ht="15.75" customHeight="1">
      <c r="A978" s="640"/>
      <c r="D978" s="307"/>
      <c r="M978" s="273"/>
      <c r="U978" s="641"/>
      <c r="AC978" s="641"/>
    </row>
    <row r="979" ht="15.75" customHeight="1">
      <c r="A979" s="640"/>
      <c r="D979" s="307"/>
      <c r="M979" s="273"/>
      <c r="U979" s="641"/>
      <c r="AC979" s="641"/>
    </row>
    <row r="980" ht="15.75" customHeight="1">
      <c r="A980" s="640"/>
      <c r="D980" s="307"/>
      <c r="M980" s="273"/>
      <c r="U980" s="641"/>
      <c r="AC980" s="641"/>
    </row>
    <row r="981" ht="15.75" customHeight="1">
      <c r="A981" s="640"/>
      <c r="D981" s="307"/>
      <c r="M981" s="273"/>
      <c r="U981" s="641"/>
      <c r="AC981" s="641"/>
    </row>
    <row r="982" ht="15.75" customHeight="1">
      <c r="A982" s="640"/>
      <c r="D982" s="307"/>
      <c r="M982" s="273"/>
      <c r="U982" s="641"/>
      <c r="AC982" s="641"/>
    </row>
    <row r="983" ht="15.75" customHeight="1">
      <c r="A983" s="640"/>
      <c r="D983" s="307"/>
      <c r="M983" s="273"/>
      <c r="U983" s="641"/>
      <c r="AC983" s="641"/>
    </row>
    <row r="984" ht="15.75" customHeight="1">
      <c r="A984" s="640"/>
      <c r="D984" s="307"/>
      <c r="M984" s="273"/>
      <c r="U984" s="641"/>
      <c r="AC984" s="641"/>
    </row>
    <row r="985" ht="15.75" customHeight="1">
      <c r="A985" s="640"/>
      <c r="D985" s="307"/>
      <c r="M985" s="273"/>
      <c r="U985" s="641"/>
      <c r="AC985" s="641"/>
    </row>
    <row r="986" ht="15.75" customHeight="1">
      <c r="A986" s="640"/>
      <c r="D986" s="307"/>
      <c r="M986" s="273"/>
      <c r="U986" s="641"/>
      <c r="AC986" s="641"/>
    </row>
    <row r="987" ht="15.75" customHeight="1">
      <c r="A987" s="640"/>
      <c r="D987" s="307"/>
      <c r="M987" s="273"/>
      <c r="U987" s="641"/>
      <c r="AC987" s="641"/>
    </row>
    <row r="988" ht="15.75" customHeight="1">
      <c r="A988" s="640"/>
      <c r="D988" s="307"/>
      <c r="M988" s="273"/>
      <c r="U988" s="641"/>
      <c r="AC988" s="641"/>
    </row>
    <row r="989" ht="15.75" customHeight="1">
      <c r="A989" s="640"/>
      <c r="D989" s="307"/>
      <c r="M989" s="273"/>
      <c r="U989" s="641"/>
      <c r="AC989" s="641"/>
    </row>
    <row r="990" ht="15.75" customHeight="1">
      <c r="A990" s="640"/>
      <c r="D990" s="307"/>
      <c r="M990" s="273"/>
      <c r="U990" s="641"/>
      <c r="AC990" s="641"/>
    </row>
    <row r="991" ht="15.75" customHeight="1">
      <c r="A991" s="640"/>
      <c r="D991" s="307"/>
      <c r="M991" s="273"/>
      <c r="U991" s="641"/>
      <c r="AC991" s="641"/>
    </row>
    <row r="992" ht="15.75" customHeight="1">
      <c r="A992" s="640"/>
      <c r="D992" s="307"/>
      <c r="M992" s="273"/>
      <c r="U992" s="641"/>
      <c r="AC992" s="641"/>
    </row>
    <row r="993" ht="15.75" customHeight="1">
      <c r="A993" s="640"/>
      <c r="D993" s="307"/>
      <c r="M993" s="273"/>
      <c r="U993" s="641"/>
      <c r="AC993" s="641"/>
    </row>
    <row r="994" ht="15.75" customHeight="1">
      <c r="A994" s="640"/>
      <c r="D994" s="307"/>
      <c r="M994" s="273"/>
      <c r="U994" s="641"/>
      <c r="AC994" s="641"/>
    </row>
    <row r="995" ht="15.75" customHeight="1">
      <c r="A995" s="640"/>
      <c r="D995" s="307"/>
      <c r="M995" s="273"/>
      <c r="U995" s="641"/>
      <c r="AC995" s="641"/>
    </row>
    <row r="996" ht="15.75" customHeight="1">
      <c r="A996" s="640"/>
      <c r="D996" s="307"/>
      <c r="M996" s="273"/>
      <c r="U996" s="641"/>
      <c r="AC996" s="641"/>
    </row>
  </sheetData>
  <autoFilter ref="$A$8:$BF$139"/>
  <mergeCells count="6">
    <mergeCell ref="G4:J5"/>
    <mergeCell ref="M4:R5"/>
    <mergeCell ref="U4:Z5"/>
    <mergeCell ref="AC4:AK5"/>
    <mergeCell ref="AN4:AS5"/>
    <mergeCell ref="AV4:BD5"/>
  </mergeCells>
  <conditionalFormatting sqref="M132:M133">
    <cfRule type="notContainsBlanks" dxfId="2" priority="1">
      <formula>LEN(TRIM(M132))&gt;0</formula>
    </cfRule>
  </conditionalFormatting>
  <conditionalFormatting sqref="G132">
    <cfRule type="notContainsBlanks" dxfId="2" priority="2">
      <formula>LEN(TRIM(G132))&gt;0</formula>
    </cfRule>
  </conditionalFormatting>
  <conditionalFormatting sqref="G133:G996">
    <cfRule type="notContainsBlanks" dxfId="2" priority="3">
      <formula>LEN(TRIM(G133))&gt;0</formula>
    </cfRule>
  </conditionalFormatting>
  <conditionalFormatting sqref="M77:M996">
    <cfRule type="notContainsBlanks" dxfId="2" priority="4">
      <formula>LEN(TRIM(M77))&gt;0</formula>
    </cfRule>
  </conditionalFormatting>
  <conditionalFormatting sqref="U8:U996">
    <cfRule type="notContainsBlanks" dxfId="1" priority="5">
      <formula>LEN(TRIM(U8))&gt;0</formula>
    </cfRule>
  </conditionalFormatting>
  <conditionalFormatting sqref="AC8:AC996">
    <cfRule type="notContainsBlanks" dxfId="1" priority="6">
      <formula>LEN(TRIM(AC8))&gt;0</formula>
    </cfRule>
  </conditionalFormatting>
  <dataValidations>
    <dataValidation type="list" allowBlank="1" showErrorMessage="1" sqref="V8 V9:W84 AD8:AG84 AO8:AP84 AW8:AZ84 V86:W139 AD86:AG139 AO86:AP139 AW86:AZ139">
      <formula1>'Scheduling Eligibility'!$C$4:$C$300</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8.86"/>
    <col customWidth="1" min="2" max="3" width="18.0"/>
    <col customWidth="1" min="4" max="4" width="9.86"/>
    <col customWidth="1" min="5" max="5" width="18.0"/>
    <col customWidth="1" min="6" max="6" width="4.71"/>
    <col customWidth="1" min="7" max="7" width="12.14"/>
    <col customWidth="1" min="8" max="8" width="23.14"/>
    <col customWidth="1" min="9" max="9" width="85.14"/>
    <col customWidth="1" min="10" max="10" width="18.14"/>
    <col customWidth="1" min="11" max="12" width="4.86"/>
    <col customWidth="1" min="13" max="13" width="14.0"/>
    <col customWidth="1" min="14" max="14" width="21.14"/>
    <col customWidth="1" min="15" max="15" width="46.0"/>
    <col customWidth="1" min="16" max="16" width="18.29"/>
    <col customWidth="1" min="17" max="17" width="18.86"/>
    <col customWidth="1" min="18" max="18" width="17.0"/>
    <col customWidth="1" min="19" max="19" width="4.43"/>
    <col customWidth="1" min="20" max="20" width="8.86"/>
    <col customWidth="1" min="21" max="24" width="24.14"/>
    <col customWidth="1" min="25" max="25" width="16.29"/>
    <col customWidth="1" min="26" max="26" width="19.71"/>
    <col customWidth="1" min="27" max="28" width="8.86"/>
    <col customWidth="1" min="29" max="37" width="17.43"/>
    <col customWidth="1" min="38" max="38" width="8.86"/>
    <col customWidth="1" min="39" max="39" width="17.57"/>
    <col customWidth="1" min="40" max="42" width="18.29"/>
    <col customWidth="1" min="43" max="43" width="21.0"/>
    <col customWidth="1" min="44" max="44" width="26.29"/>
    <col customWidth="1" min="45" max="46" width="8.86"/>
    <col customWidth="1" min="47" max="47" width="23.57"/>
    <col customWidth="1" min="48" max="51" width="19.71"/>
    <col customWidth="1" min="52" max="53" width="20.71"/>
    <col customWidth="1" min="54" max="54" width="18.0"/>
    <col customWidth="1" min="55" max="55" width="18.43"/>
  </cols>
  <sheetData>
    <row r="1" ht="25.5" customHeight="1">
      <c r="A1" s="642" t="s">
        <v>4906</v>
      </c>
      <c r="B1" s="643"/>
      <c r="C1" s="643"/>
      <c r="D1" s="644"/>
      <c r="E1" s="645"/>
      <c r="F1" s="643"/>
      <c r="G1" s="585"/>
      <c r="H1" s="585"/>
      <c r="I1" s="646"/>
      <c r="J1" s="647"/>
      <c r="K1" s="647"/>
      <c r="L1" s="647"/>
      <c r="M1" s="647"/>
      <c r="N1" s="647"/>
      <c r="O1" s="647"/>
      <c r="P1" s="647"/>
      <c r="Q1" s="647"/>
      <c r="R1" s="647"/>
      <c r="S1" s="647"/>
      <c r="T1" s="645"/>
      <c r="U1" s="648"/>
      <c r="V1" s="645"/>
      <c r="W1" s="645"/>
      <c r="X1" s="645"/>
      <c r="Y1" s="585"/>
      <c r="Z1" s="585"/>
      <c r="AA1" s="645"/>
      <c r="AB1" s="645"/>
      <c r="AC1" s="649"/>
      <c r="AD1" s="645"/>
      <c r="AE1" s="645"/>
      <c r="AF1" s="645"/>
      <c r="AG1" s="645"/>
      <c r="AH1" s="645"/>
      <c r="AI1" s="645"/>
      <c r="AJ1" s="645"/>
      <c r="AK1" s="645"/>
      <c r="AL1" s="645"/>
      <c r="AM1" s="645"/>
      <c r="AN1" s="650"/>
      <c r="AO1" s="650"/>
      <c r="AP1" s="650"/>
      <c r="AQ1" s="650"/>
      <c r="AR1" s="650"/>
      <c r="AS1" s="650"/>
      <c r="AT1" s="650"/>
      <c r="AU1" s="650"/>
      <c r="AV1" s="650"/>
      <c r="AW1" s="650"/>
      <c r="AX1" s="650"/>
      <c r="AY1" s="650"/>
      <c r="AZ1" s="650"/>
      <c r="BA1" s="650"/>
      <c r="BB1" s="650"/>
      <c r="BC1" s="650"/>
    </row>
    <row r="2" ht="10.5" customHeight="1">
      <c r="A2" s="651"/>
      <c r="B2" s="652" t="s">
        <v>4488</v>
      </c>
      <c r="C2" s="652"/>
      <c r="D2" s="653"/>
      <c r="E2" s="654"/>
      <c r="F2" s="654"/>
      <c r="G2" s="583"/>
      <c r="H2" s="585"/>
      <c r="I2" s="586"/>
      <c r="J2" s="587"/>
      <c r="K2" s="587"/>
      <c r="L2" s="587"/>
      <c r="M2" s="587"/>
      <c r="N2" s="587"/>
      <c r="O2" s="587"/>
      <c r="P2" s="587"/>
      <c r="Q2" s="587"/>
      <c r="R2" s="587"/>
      <c r="S2" s="587"/>
      <c r="T2" s="655"/>
      <c r="U2" s="656"/>
      <c r="V2" s="655"/>
      <c r="W2" s="655"/>
      <c r="X2" s="655"/>
      <c r="Y2" s="601"/>
      <c r="Z2" s="601"/>
      <c r="AA2" s="655"/>
      <c r="AB2" s="655"/>
      <c r="AC2" s="657"/>
      <c r="AD2" s="655"/>
      <c r="AE2" s="655"/>
      <c r="AF2" s="655"/>
      <c r="AG2" s="655"/>
      <c r="AH2" s="655"/>
      <c r="AI2" s="655"/>
      <c r="AJ2" s="655"/>
      <c r="AK2" s="655"/>
      <c r="AL2" s="655"/>
      <c r="AM2" s="655"/>
      <c r="AN2" s="138"/>
      <c r="AO2" s="138"/>
      <c r="AP2" s="138"/>
      <c r="AQ2" s="138"/>
      <c r="AR2" s="138"/>
      <c r="AS2" s="138"/>
      <c r="AT2" s="138"/>
      <c r="AU2" s="138"/>
      <c r="AV2" s="138"/>
      <c r="AW2" s="138"/>
      <c r="AX2" s="138"/>
      <c r="AY2" s="138"/>
      <c r="AZ2" s="138"/>
      <c r="BA2" s="138"/>
      <c r="BB2" s="138"/>
      <c r="BC2" s="138"/>
    </row>
    <row r="3" ht="10.5" customHeight="1">
      <c r="A3" s="658"/>
      <c r="B3" s="652" t="s">
        <v>4489</v>
      </c>
      <c r="C3" s="586"/>
      <c r="D3" s="598"/>
      <c r="E3" s="586"/>
      <c r="F3" s="586"/>
      <c r="G3" s="583"/>
      <c r="H3" s="585"/>
      <c r="I3" s="586"/>
      <c r="J3" s="587"/>
      <c r="K3" s="587"/>
      <c r="L3" s="587"/>
      <c r="M3" s="587"/>
      <c r="N3" s="587"/>
      <c r="O3" s="587"/>
      <c r="P3" s="587"/>
      <c r="Q3" s="587"/>
      <c r="R3" s="587"/>
      <c r="S3" s="587"/>
      <c r="T3" s="655"/>
      <c r="U3" s="656"/>
      <c r="V3" s="655"/>
      <c r="W3" s="655"/>
      <c r="X3" s="655"/>
      <c r="Y3" s="601"/>
      <c r="Z3" s="601"/>
      <c r="AA3" s="655"/>
      <c r="AB3" s="655"/>
      <c r="AC3" s="657"/>
      <c r="AD3" s="655"/>
      <c r="AE3" s="655"/>
      <c r="AF3" s="655"/>
      <c r="AG3" s="655"/>
      <c r="AH3" s="655"/>
      <c r="AI3" s="655"/>
      <c r="AJ3" s="655"/>
      <c r="AK3" s="655"/>
      <c r="AL3" s="655"/>
      <c r="AM3" s="655"/>
      <c r="AN3" s="138"/>
      <c r="AO3" s="138"/>
      <c r="AP3" s="138"/>
      <c r="AQ3" s="138"/>
      <c r="AR3" s="138"/>
      <c r="AS3" s="138"/>
      <c r="AT3" s="138"/>
      <c r="AU3" s="138"/>
      <c r="AV3" s="138"/>
      <c r="AW3" s="138"/>
      <c r="AX3" s="138"/>
      <c r="AY3" s="138"/>
      <c r="AZ3" s="138"/>
      <c r="BA3" s="138"/>
      <c r="BB3" s="138"/>
      <c r="BC3" s="138"/>
    </row>
    <row r="4" ht="10.5" customHeight="1">
      <c r="A4" s="659"/>
      <c r="B4" s="652" t="s">
        <v>4490</v>
      </c>
      <c r="C4" s="660"/>
      <c r="D4" s="598"/>
      <c r="E4" s="660"/>
      <c r="F4" s="660"/>
      <c r="G4" s="661" t="s">
        <v>4491</v>
      </c>
      <c r="H4" s="351"/>
      <c r="I4" s="351"/>
      <c r="J4" s="351"/>
      <c r="K4" s="662"/>
      <c r="L4" s="663"/>
      <c r="M4" s="664" t="s">
        <v>4492</v>
      </c>
      <c r="N4" s="351"/>
      <c r="O4" s="351"/>
      <c r="P4" s="351"/>
      <c r="Q4" s="351"/>
      <c r="R4" s="351"/>
      <c r="S4" s="663"/>
      <c r="T4" s="655"/>
      <c r="U4" s="665" t="s">
        <v>4907</v>
      </c>
      <c r="V4" s="351"/>
      <c r="W4" s="351"/>
      <c r="X4" s="351"/>
      <c r="Y4" s="351"/>
      <c r="Z4" s="351"/>
      <c r="AA4" s="662"/>
      <c r="AB4" s="663"/>
      <c r="AC4" s="665" t="s">
        <v>4908</v>
      </c>
      <c r="AD4" s="351"/>
      <c r="AE4" s="351"/>
      <c r="AF4" s="351"/>
      <c r="AG4" s="351"/>
      <c r="AH4" s="351"/>
      <c r="AI4" s="351"/>
      <c r="AJ4" s="351"/>
      <c r="AK4" s="351"/>
      <c r="AL4" s="655"/>
      <c r="AM4" s="358" t="s">
        <v>4495</v>
      </c>
      <c r="AN4" s="351"/>
      <c r="AO4" s="351"/>
      <c r="AP4" s="351"/>
      <c r="AQ4" s="351"/>
      <c r="AR4" s="351"/>
      <c r="AS4" s="356"/>
      <c r="AT4" s="356"/>
      <c r="AU4" s="358" t="s">
        <v>4496</v>
      </c>
      <c r="AV4" s="351"/>
      <c r="AW4" s="351"/>
      <c r="AX4" s="351"/>
      <c r="AY4" s="351"/>
      <c r="AZ4" s="351"/>
      <c r="BA4" s="351"/>
      <c r="BB4" s="351"/>
      <c r="BC4" s="352"/>
    </row>
    <row r="5" ht="10.5" customHeight="1">
      <c r="A5" s="666"/>
      <c r="B5" s="652" t="s">
        <v>4497</v>
      </c>
      <c r="C5" s="660"/>
      <c r="D5" s="598"/>
      <c r="E5" s="660"/>
      <c r="F5" s="660"/>
      <c r="G5" s="667"/>
      <c r="K5" s="662"/>
      <c r="L5" s="663"/>
      <c r="M5" s="667"/>
      <c r="S5" s="663"/>
      <c r="T5" s="655"/>
      <c r="U5" s="667"/>
      <c r="AA5" s="662"/>
      <c r="AB5" s="663"/>
      <c r="AC5" s="667"/>
      <c r="AL5" s="655"/>
      <c r="AM5" s="364"/>
      <c r="AN5" s="362"/>
      <c r="AO5" s="362"/>
      <c r="AP5" s="362"/>
      <c r="AQ5" s="362"/>
      <c r="AR5" s="362"/>
      <c r="AS5" s="365"/>
      <c r="AT5" s="365"/>
      <c r="AU5" s="364"/>
      <c r="AV5" s="362"/>
      <c r="AW5" s="362"/>
      <c r="AX5" s="362"/>
      <c r="AY5" s="362"/>
      <c r="AZ5" s="362"/>
      <c r="BA5" s="362"/>
      <c r="BB5" s="362"/>
      <c r="BC5" s="363"/>
    </row>
    <row r="6" ht="10.5" customHeight="1">
      <c r="A6" s="668"/>
      <c r="B6" s="669" t="s">
        <v>4498</v>
      </c>
      <c r="C6" s="653"/>
      <c r="D6" s="653"/>
      <c r="E6" s="653"/>
      <c r="F6" s="653"/>
      <c r="G6" s="644"/>
      <c r="H6" s="644"/>
      <c r="I6" s="643"/>
      <c r="J6" s="670"/>
      <c r="K6" s="670"/>
      <c r="L6" s="670"/>
      <c r="M6" s="670"/>
      <c r="N6" s="670"/>
      <c r="O6" s="670"/>
      <c r="P6" s="670"/>
      <c r="Q6" s="670"/>
      <c r="R6" s="670"/>
      <c r="S6" s="670"/>
      <c r="T6" s="671"/>
      <c r="U6" s="672"/>
      <c r="V6" s="644"/>
      <c r="W6" s="644"/>
      <c r="X6" s="643"/>
      <c r="Y6" s="673"/>
      <c r="Z6" s="673"/>
      <c r="AA6" s="670"/>
      <c r="AB6" s="670"/>
      <c r="AC6" s="674"/>
      <c r="AD6" s="670"/>
      <c r="AE6" s="670"/>
      <c r="AF6" s="670"/>
      <c r="AG6" s="670"/>
      <c r="AH6" s="670"/>
      <c r="AI6" s="670"/>
      <c r="AJ6" s="670"/>
      <c r="AK6" s="670"/>
      <c r="AL6" s="671"/>
      <c r="AM6" s="375"/>
      <c r="AN6" s="376"/>
      <c r="AO6" s="376"/>
      <c r="AP6" s="376"/>
      <c r="AQ6" s="376"/>
      <c r="AR6" s="376"/>
      <c r="AS6" s="376"/>
      <c r="AT6" s="376"/>
      <c r="AU6" s="375"/>
      <c r="AV6" s="376"/>
      <c r="AW6" s="376"/>
      <c r="AX6" s="376"/>
      <c r="AY6" s="376"/>
      <c r="AZ6" s="376"/>
      <c r="BA6" s="376"/>
      <c r="BB6" s="376"/>
      <c r="BC6" s="376"/>
    </row>
    <row r="7" ht="60.75" customHeight="1">
      <c r="A7" s="675" t="s">
        <v>4</v>
      </c>
      <c r="B7" s="663" t="s">
        <v>4499</v>
      </c>
      <c r="C7" s="663" t="s">
        <v>4500</v>
      </c>
      <c r="D7" s="676" t="s">
        <v>3</v>
      </c>
      <c r="E7" s="677" t="s">
        <v>4909</v>
      </c>
      <c r="F7" s="663"/>
      <c r="G7" s="678" t="s">
        <v>4501</v>
      </c>
      <c r="H7" s="679" t="s">
        <v>4502</v>
      </c>
      <c r="I7" s="678" t="s">
        <v>4503</v>
      </c>
      <c r="J7" s="680" t="s">
        <v>4504</v>
      </c>
      <c r="K7" s="681"/>
      <c r="L7" s="681"/>
      <c r="M7" s="682" t="s">
        <v>4501</v>
      </c>
      <c r="N7" s="682" t="s">
        <v>4502</v>
      </c>
      <c r="O7" s="682" t="s">
        <v>4503</v>
      </c>
      <c r="P7" s="682" t="s">
        <v>4505</v>
      </c>
      <c r="Q7" s="683" t="s">
        <v>4506</v>
      </c>
      <c r="R7" s="682" t="s">
        <v>4507</v>
      </c>
      <c r="S7" s="681"/>
      <c r="T7" s="684"/>
      <c r="U7" s="685" t="s">
        <v>4501</v>
      </c>
      <c r="V7" s="686" t="s">
        <v>4508</v>
      </c>
      <c r="W7" s="686" t="s">
        <v>4509</v>
      </c>
      <c r="X7" s="687" t="s">
        <v>4503</v>
      </c>
      <c r="Y7" s="688" t="s">
        <v>4504</v>
      </c>
      <c r="Z7" s="689" t="s">
        <v>4910</v>
      </c>
      <c r="AA7" s="681"/>
      <c r="AB7" s="681"/>
      <c r="AC7" s="690" t="s">
        <v>4501</v>
      </c>
      <c r="AD7" s="689" t="s">
        <v>4510</v>
      </c>
      <c r="AE7" s="689" t="s">
        <v>4511</v>
      </c>
      <c r="AF7" s="689" t="s">
        <v>4512</v>
      </c>
      <c r="AG7" s="689" t="s">
        <v>4513</v>
      </c>
      <c r="AH7" s="688" t="s">
        <v>4503</v>
      </c>
      <c r="AI7" s="688" t="s">
        <v>4505</v>
      </c>
      <c r="AJ7" s="687" t="s">
        <v>4506</v>
      </c>
      <c r="AK7" s="688" t="s">
        <v>4507</v>
      </c>
      <c r="AL7" s="684"/>
      <c r="AM7" s="395" t="s">
        <v>4501</v>
      </c>
      <c r="AN7" s="396" t="s">
        <v>4508</v>
      </c>
      <c r="AO7" s="396" t="s">
        <v>4509</v>
      </c>
      <c r="AP7" s="397" t="s">
        <v>4503</v>
      </c>
      <c r="AQ7" s="398" t="s">
        <v>4506</v>
      </c>
      <c r="AR7" s="397" t="s">
        <v>4507</v>
      </c>
      <c r="AS7" s="390"/>
      <c r="AT7" s="390"/>
      <c r="AU7" s="395" t="s">
        <v>4501</v>
      </c>
      <c r="AV7" s="396" t="s">
        <v>4458</v>
      </c>
      <c r="AW7" s="396" t="s">
        <v>4459</v>
      </c>
      <c r="AX7" s="396" t="s">
        <v>4512</v>
      </c>
      <c r="AY7" s="396" t="s">
        <v>4513</v>
      </c>
      <c r="AZ7" s="397" t="s">
        <v>4503</v>
      </c>
      <c r="BA7" s="397" t="s">
        <v>4505</v>
      </c>
      <c r="BB7" s="398" t="s">
        <v>4506</v>
      </c>
      <c r="BC7" s="397" t="s">
        <v>4507</v>
      </c>
    </row>
    <row r="8" ht="18.0" customHeight="1">
      <c r="A8" s="52">
        <v>18.0</v>
      </c>
      <c r="B8" s="585" t="str">
        <f t="array" ref="B8">IFNA(XLOOKUP(A8,'New Signups'!C:C,'New Signups'!D:D),"-")</f>
        <v>Amaijah</v>
      </c>
      <c r="C8" s="585" t="str">
        <f t="array" ref="C8">IFNA(XLOOKUP(A8,'New Signups'!C:C,'New Signups'!E:E),"-")</f>
        <v>Coates**</v>
      </c>
      <c r="D8" s="663">
        <v>2001.0</v>
      </c>
      <c r="E8" s="595">
        <v>1.0</v>
      </c>
      <c r="F8" s="595">
        <v>1.0</v>
      </c>
      <c r="G8" s="691">
        <v>44960.0</v>
      </c>
      <c r="H8" s="692" t="s">
        <v>4911</v>
      </c>
      <c r="I8" s="693" t="s">
        <v>4521</v>
      </c>
      <c r="J8" s="694" t="s">
        <v>4516</v>
      </c>
      <c r="K8" s="694"/>
      <c r="L8" s="694"/>
      <c r="M8" s="695">
        <v>45019.0</v>
      </c>
      <c r="N8" s="694" t="s">
        <v>4522</v>
      </c>
      <c r="O8" s="696" t="s">
        <v>4912</v>
      </c>
      <c r="P8" s="694" t="s">
        <v>4516</v>
      </c>
      <c r="Q8" s="697" t="s">
        <v>4516</v>
      </c>
      <c r="R8" s="694" t="s">
        <v>4516</v>
      </c>
      <c r="S8" s="694"/>
      <c r="T8" s="645"/>
      <c r="U8" s="648"/>
      <c r="V8" s="645"/>
      <c r="W8" s="645"/>
      <c r="X8" s="645"/>
      <c r="Y8" s="585"/>
      <c r="Z8" s="585"/>
      <c r="AA8" s="645"/>
      <c r="AB8" s="645"/>
      <c r="AC8" s="649"/>
      <c r="AD8" s="645"/>
      <c r="AE8" s="645"/>
      <c r="AF8" s="645"/>
      <c r="AG8" s="645"/>
      <c r="AH8" s="645"/>
      <c r="AI8" s="645"/>
      <c r="AJ8" s="645"/>
      <c r="AK8" s="645"/>
      <c r="AL8" s="645"/>
      <c r="AM8" s="645"/>
      <c r="AN8" s="650"/>
      <c r="AO8" s="650"/>
      <c r="AP8" s="650"/>
      <c r="AQ8" s="650"/>
      <c r="AR8" s="650"/>
      <c r="AS8" s="650"/>
      <c r="AT8" s="650"/>
      <c r="AU8" s="650"/>
      <c r="AV8" s="650"/>
      <c r="AW8" s="650"/>
      <c r="AX8" s="650"/>
      <c r="AY8" s="650"/>
      <c r="AZ8" s="650"/>
      <c r="BA8" s="650"/>
      <c r="BB8" s="650"/>
      <c r="BC8" s="650"/>
    </row>
    <row r="9" ht="18.0" customHeight="1">
      <c r="A9" s="52">
        <v>10.0</v>
      </c>
      <c r="B9" s="585" t="str">
        <f t="array" ref="B9">IFNA(XLOOKUP(A9,'New Signups'!C:C,'New Signups'!D:D),"-")</f>
        <v>Jahvon</v>
      </c>
      <c r="C9" s="585" t="str">
        <f t="array" ref="C9">IFNA(XLOOKUP(A9,'New Signups'!C:C,'New Signups'!E:E),"-")</f>
        <v>Brown**</v>
      </c>
      <c r="D9" s="663">
        <v>2002.0</v>
      </c>
      <c r="E9" s="595">
        <v>1.0</v>
      </c>
      <c r="F9" s="595"/>
      <c r="G9" s="691">
        <v>44960.0</v>
      </c>
      <c r="H9" s="692" t="s">
        <v>4913</v>
      </c>
      <c r="I9" s="693" t="s">
        <v>4521</v>
      </c>
      <c r="J9" s="694" t="s">
        <v>4516</v>
      </c>
      <c r="K9" s="694"/>
      <c r="L9" s="694"/>
      <c r="M9" s="695">
        <v>45021.0</v>
      </c>
      <c r="N9" s="647" t="s">
        <v>4522</v>
      </c>
      <c r="O9" s="696" t="s">
        <v>4914</v>
      </c>
      <c r="P9" s="694" t="s">
        <v>4516</v>
      </c>
      <c r="Q9" s="697" t="s">
        <v>4847</v>
      </c>
      <c r="R9" s="694" t="s">
        <v>4516</v>
      </c>
      <c r="S9" s="694"/>
      <c r="T9" s="645"/>
      <c r="U9" s="648"/>
      <c r="V9" s="645"/>
      <c r="W9" s="645"/>
      <c r="X9" s="645"/>
      <c r="Y9" s="585"/>
      <c r="Z9" s="585"/>
      <c r="AA9" s="645"/>
      <c r="AB9" s="645"/>
      <c r="AC9" s="649"/>
      <c r="AD9" s="645"/>
      <c r="AE9" s="645"/>
      <c r="AF9" s="645"/>
      <c r="AG9" s="645"/>
      <c r="AH9" s="645"/>
      <c r="AI9" s="645"/>
      <c r="AJ9" s="645"/>
      <c r="AK9" s="645"/>
      <c r="AL9" s="645"/>
      <c r="AM9" s="645"/>
      <c r="AN9" s="650"/>
      <c r="AO9" s="650"/>
      <c r="AP9" s="650"/>
      <c r="AQ9" s="650"/>
      <c r="AR9" s="650"/>
      <c r="AS9" s="650"/>
      <c r="AT9" s="650"/>
      <c r="AU9" s="650"/>
      <c r="AV9" s="650"/>
      <c r="AW9" s="650"/>
      <c r="AX9" s="650"/>
      <c r="AY9" s="650"/>
      <c r="AZ9" s="650"/>
      <c r="BA9" s="650"/>
      <c r="BB9" s="650"/>
      <c r="BC9" s="650"/>
    </row>
    <row r="10" ht="18.0" customHeight="1">
      <c r="A10" s="52">
        <v>23.0</v>
      </c>
      <c r="B10" s="585" t="str">
        <f t="array" ref="B10">IFNA(XLOOKUP(A10,'New Signups'!C:C,'New Signups'!D:D),"-")</f>
        <v>Aidan</v>
      </c>
      <c r="C10" s="585" t="s">
        <v>4366</v>
      </c>
      <c r="D10" s="663">
        <v>2003.0</v>
      </c>
      <c r="E10" s="595">
        <v>1.0</v>
      </c>
      <c r="F10" s="595">
        <v>1.0</v>
      </c>
      <c r="G10" s="691">
        <v>44966.0</v>
      </c>
      <c r="H10" s="692" t="s">
        <v>3131</v>
      </c>
      <c r="I10" s="646" t="s">
        <v>4521</v>
      </c>
      <c r="J10" s="647" t="s">
        <v>4516</v>
      </c>
      <c r="K10" s="647"/>
      <c r="L10" s="647"/>
      <c r="M10" s="695">
        <v>44995.0</v>
      </c>
      <c r="N10" s="694" t="s">
        <v>4522</v>
      </c>
      <c r="O10" s="696" t="s">
        <v>4915</v>
      </c>
      <c r="P10" s="694" t="s">
        <v>4516</v>
      </c>
      <c r="Q10" s="585" t="s">
        <v>4525</v>
      </c>
      <c r="R10" s="694" t="s">
        <v>4516</v>
      </c>
      <c r="S10" s="647"/>
      <c r="T10" s="645"/>
      <c r="U10" s="648">
        <v>45666.0</v>
      </c>
      <c r="V10" s="698" t="s">
        <v>4466</v>
      </c>
      <c r="W10" s="645"/>
      <c r="X10" s="645" t="s">
        <v>4535</v>
      </c>
      <c r="Y10" s="585" t="s">
        <v>4516</v>
      </c>
      <c r="Z10" s="595" t="s">
        <v>4516</v>
      </c>
      <c r="AA10" s="645"/>
      <c r="AB10" s="645"/>
      <c r="AC10" s="649">
        <v>45666.0</v>
      </c>
      <c r="AD10" s="699" t="s">
        <v>4466</v>
      </c>
      <c r="AE10" s="699" t="s">
        <v>3958</v>
      </c>
      <c r="AF10" s="645"/>
      <c r="AG10" s="645"/>
      <c r="AH10" s="645" t="s">
        <v>4916</v>
      </c>
      <c r="AI10" s="645" t="s">
        <v>4516</v>
      </c>
      <c r="AJ10" s="645" t="s">
        <v>4516</v>
      </c>
      <c r="AK10" s="645" t="s">
        <v>4516</v>
      </c>
      <c r="AL10" s="645"/>
      <c r="AM10" s="645"/>
      <c r="AN10" s="650"/>
      <c r="AO10" s="650"/>
      <c r="AP10" s="650"/>
      <c r="AQ10" s="650"/>
      <c r="AR10" s="650"/>
      <c r="AS10" s="650"/>
      <c r="AT10" s="650"/>
      <c r="AU10" s="650"/>
      <c r="AV10" s="650"/>
      <c r="AW10" s="650"/>
      <c r="AX10" s="650"/>
      <c r="AY10" s="650"/>
      <c r="AZ10" s="650"/>
      <c r="BA10" s="650"/>
      <c r="BB10" s="650"/>
      <c r="BC10" s="650"/>
    </row>
    <row r="11" ht="17.25" customHeight="1">
      <c r="A11" s="700">
        <v>22.0</v>
      </c>
      <c r="B11" s="701" t="s">
        <v>378</v>
      </c>
      <c r="C11" s="701" t="s">
        <v>4917</v>
      </c>
      <c r="D11" s="702">
        <v>2004.0</v>
      </c>
      <c r="E11" s="703">
        <v>1.0</v>
      </c>
      <c r="F11" s="701"/>
      <c r="G11" s="704">
        <v>44975.0</v>
      </c>
      <c r="H11" s="701" t="s">
        <v>3131</v>
      </c>
      <c r="I11" s="705" t="s">
        <v>4918</v>
      </c>
      <c r="J11" s="706" t="s">
        <v>4516</v>
      </c>
      <c r="K11" s="706"/>
      <c r="L11" s="706"/>
      <c r="M11" s="707">
        <v>45017.0</v>
      </c>
      <c r="N11" s="706" t="s">
        <v>4522</v>
      </c>
      <c r="O11" s="705" t="s">
        <v>4919</v>
      </c>
      <c r="P11" s="707" t="s">
        <v>4516</v>
      </c>
      <c r="Q11" s="701" t="s">
        <v>4847</v>
      </c>
      <c r="R11" s="707" t="s">
        <v>4516</v>
      </c>
      <c r="S11" s="708"/>
      <c r="T11" s="709"/>
      <c r="U11" s="710">
        <v>45875.0</v>
      </c>
      <c r="V11" s="645"/>
      <c r="W11" s="645"/>
      <c r="X11" s="645"/>
      <c r="Y11" s="585"/>
      <c r="Z11" s="711"/>
      <c r="AA11" s="709"/>
      <c r="AB11" s="709"/>
      <c r="AC11" s="649"/>
      <c r="AD11" s="645"/>
      <c r="AE11" s="645"/>
      <c r="AF11" s="645"/>
      <c r="AG11" s="645"/>
      <c r="AH11" s="645"/>
      <c r="AI11" s="645"/>
      <c r="AJ11" s="645"/>
      <c r="AK11" s="645"/>
      <c r="AL11" s="709"/>
      <c r="AM11" s="709"/>
      <c r="AN11" s="712"/>
      <c r="AO11" s="712"/>
      <c r="AP11" s="712"/>
      <c r="AQ11" s="712"/>
      <c r="AR11" s="712"/>
      <c r="AS11" s="712"/>
      <c r="AT11" s="712"/>
      <c r="AU11" s="712"/>
      <c r="AV11" s="712"/>
      <c r="AW11" s="712"/>
      <c r="AX11" s="712"/>
      <c r="AY11" s="712"/>
      <c r="AZ11" s="712"/>
      <c r="BA11" s="712"/>
      <c r="BB11" s="712"/>
      <c r="BC11" s="712"/>
    </row>
    <row r="12" ht="18.0" customHeight="1">
      <c r="A12" s="52">
        <v>13.0</v>
      </c>
      <c r="B12" s="585" t="str">
        <f t="array" ref="B12">IFNA(XLOOKUP(A12,'New Signups'!C:C,'New Signups'!D:D),"-")</f>
        <v>Elliott</v>
      </c>
      <c r="C12" s="585" t="str">
        <f t="array" ref="C12">IFNA(XLOOKUP(A12,'New Signups'!C:C,'New Signups'!E:E),"-")</f>
        <v>Clair</v>
      </c>
      <c r="D12" s="663">
        <v>2005.0</v>
      </c>
      <c r="E12" s="595">
        <v>1.0</v>
      </c>
      <c r="F12" s="595">
        <v>1.0</v>
      </c>
      <c r="G12" s="691">
        <v>44977.0</v>
      </c>
      <c r="H12" s="585" t="s">
        <v>3131</v>
      </c>
      <c r="I12" s="646" t="s">
        <v>4521</v>
      </c>
      <c r="J12" s="647" t="s">
        <v>4516</v>
      </c>
      <c r="K12" s="647"/>
      <c r="L12" s="647"/>
      <c r="M12" s="695">
        <v>45014.0</v>
      </c>
      <c r="N12" s="694" t="s">
        <v>4522</v>
      </c>
      <c r="O12" s="696" t="s">
        <v>4920</v>
      </c>
      <c r="P12" s="694" t="s">
        <v>4516</v>
      </c>
      <c r="Q12" s="697" t="s">
        <v>4516</v>
      </c>
      <c r="R12" s="694" t="s">
        <v>4516</v>
      </c>
      <c r="S12" s="647"/>
      <c r="T12" s="645"/>
      <c r="U12" s="648">
        <v>45643.0</v>
      </c>
      <c r="V12" s="698" t="s">
        <v>3958</v>
      </c>
      <c r="W12" s="645"/>
      <c r="X12" s="645" t="s">
        <v>4535</v>
      </c>
      <c r="Y12" s="585" t="s">
        <v>4516</v>
      </c>
      <c r="Z12" s="595" t="s">
        <v>4516</v>
      </c>
      <c r="AA12" s="645"/>
      <c r="AB12" s="645"/>
      <c r="AC12" s="649">
        <v>45657.0</v>
      </c>
      <c r="AD12" s="699" t="s">
        <v>4466</v>
      </c>
      <c r="AE12" s="699" t="s">
        <v>3958</v>
      </c>
      <c r="AF12" s="645"/>
      <c r="AG12" s="645"/>
      <c r="AH12" s="645" t="s">
        <v>4921</v>
      </c>
      <c r="AI12" s="645" t="s">
        <v>4516</v>
      </c>
      <c r="AJ12" s="645" t="s">
        <v>4516</v>
      </c>
      <c r="AK12" s="645" t="s">
        <v>4516</v>
      </c>
      <c r="AL12" s="645"/>
      <c r="AM12" s="645"/>
      <c r="AN12" s="650"/>
      <c r="AO12" s="650"/>
      <c r="AP12" s="650"/>
      <c r="AQ12" s="650"/>
      <c r="AR12" s="650"/>
      <c r="AS12" s="650"/>
      <c r="AT12" s="650"/>
      <c r="AU12" s="650"/>
      <c r="AV12" s="650"/>
      <c r="AW12" s="650"/>
      <c r="AX12" s="650"/>
      <c r="AY12" s="650"/>
      <c r="AZ12" s="650"/>
      <c r="BA12" s="650"/>
      <c r="BB12" s="650"/>
      <c r="BC12" s="650"/>
    </row>
    <row r="13" ht="18.0" customHeight="1">
      <c r="A13" s="52">
        <v>48.0</v>
      </c>
      <c r="B13" s="585" t="str">
        <f t="array" ref="B13">IFNA(XLOOKUP(A13,'New Signups'!C:C,'New Signups'!D:D),"-")</f>
        <v>Vrishab</v>
      </c>
      <c r="C13" s="585" t="str">
        <f t="array" ref="C13">IFNA(XLOOKUP(A13,'New Signups'!C:C,'New Signups'!E:E),"-")</f>
        <v>Kaushik</v>
      </c>
      <c r="D13" s="663">
        <v>2006.0</v>
      </c>
      <c r="E13" s="595">
        <v>1.0</v>
      </c>
      <c r="F13" s="595">
        <v>1.0</v>
      </c>
      <c r="G13" s="691">
        <v>45037.0</v>
      </c>
      <c r="H13" s="713" t="s">
        <v>4520</v>
      </c>
      <c r="I13" s="646" t="s">
        <v>4521</v>
      </c>
      <c r="J13" s="647" t="s">
        <v>4516</v>
      </c>
      <c r="K13" s="647"/>
      <c r="L13" s="647"/>
      <c r="M13" s="695">
        <v>45049.0</v>
      </c>
      <c r="N13" s="694" t="s">
        <v>4522</v>
      </c>
      <c r="O13" s="696" t="s">
        <v>4922</v>
      </c>
      <c r="P13" s="694" t="s">
        <v>4516</v>
      </c>
      <c r="Q13" s="697" t="s">
        <v>4847</v>
      </c>
      <c r="R13" s="694" t="s">
        <v>4516</v>
      </c>
      <c r="S13" s="647"/>
      <c r="T13" s="645"/>
      <c r="U13" s="648">
        <v>45675.0</v>
      </c>
      <c r="V13" s="698" t="s">
        <v>4466</v>
      </c>
      <c r="W13" s="645"/>
      <c r="X13" s="645" t="s">
        <v>4535</v>
      </c>
      <c r="Y13" s="585" t="s">
        <v>4516</v>
      </c>
      <c r="Z13" s="595" t="s">
        <v>4516</v>
      </c>
      <c r="AA13" s="645"/>
      <c r="AB13" s="645"/>
      <c r="AC13" s="649">
        <v>45682.0</v>
      </c>
      <c r="AD13" s="699" t="s">
        <v>4466</v>
      </c>
      <c r="AE13" s="699" t="s">
        <v>3958</v>
      </c>
      <c r="AF13" s="645"/>
      <c r="AG13" s="645"/>
      <c r="AH13" s="645" t="s">
        <v>4921</v>
      </c>
      <c r="AI13" s="645" t="s">
        <v>4516</v>
      </c>
      <c r="AJ13" s="645" t="s">
        <v>4516</v>
      </c>
      <c r="AK13" s="645" t="s">
        <v>4516</v>
      </c>
      <c r="AL13" s="645"/>
      <c r="AM13" s="645"/>
      <c r="AN13" s="650"/>
      <c r="AO13" s="650"/>
      <c r="AP13" s="650"/>
      <c r="AQ13" s="650"/>
      <c r="AR13" s="650"/>
      <c r="AS13" s="650"/>
      <c r="AT13" s="650"/>
      <c r="AU13" s="650"/>
      <c r="AV13" s="650"/>
      <c r="AW13" s="650"/>
      <c r="AX13" s="650"/>
      <c r="AY13" s="650"/>
      <c r="AZ13" s="650"/>
      <c r="BA13" s="650"/>
      <c r="BB13" s="650"/>
      <c r="BC13" s="650"/>
    </row>
    <row r="14" ht="18.0" customHeight="1">
      <c r="A14" s="52">
        <v>117.0</v>
      </c>
      <c r="B14" s="585" t="str">
        <f t="array" ref="B14">IFNA(XLOOKUP(A14,'New Signups'!C:C,'New Signups'!D:D),"-")</f>
        <v>Hajr</v>
      </c>
      <c r="C14" s="585" t="str">
        <f t="array" ref="C14">IFNA(XLOOKUP(A14,'New Signups'!C:C,'New Signups'!E:E),"-")</f>
        <v>Davis*</v>
      </c>
      <c r="D14" s="663">
        <v>2007.0</v>
      </c>
      <c r="E14" s="595">
        <v>1.0</v>
      </c>
      <c r="F14" s="595">
        <v>1.0</v>
      </c>
      <c r="G14" s="691">
        <v>45085.0</v>
      </c>
      <c r="H14" s="714" t="s">
        <v>4520</v>
      </c>
      <c r="I14" s="646" t="s">
        <v>4923</v>
      </c>
      <c r="J14" s="647" t="s">
        <v>4516</v>
      </c>
      <c r="K14" s="647"/>
      <c r="L14" s="647"/>
      <c r="M14" s="695">
        <v>45091.0</v>
      </c>
      <c r="N14" s="647" t="s">
        <v>4522</v>
      </c>
      <c r="O14" s="696" t="s">
        <v>4924</v>
      </c>
      <c r="P14" s="694" t="s">
        <v>4516</v>
      </c>
      <c r="Q14" s="585" t="s">
        <v>4516</v>
      </c>
      <c r="R14" s="694" t="s">
        <v>4516</v>
      </c>
      <c r="S14" s="647"/>
      <c r="T14" s="645"/>
      <c r="U14" s="648"/>
      <c r="V14" s="645"/>
      <c r="W14" s="645"/>
      <c r="X14" s="645"/>
      <c r="Y14" s="585"/>
      <c r="Z14" s="585"/>
      <c r="AA14" s="645"/>
      <c r="AB14" s="645"/>
      <c r="AC14" s="649"/>
      <c r="AD14" s="645"/>
      <c r="AE14" s="645"/>
      <c r="AF14" s="645"/>
      <c r="AG14" s="645"/>
      <c r="AH14" s="645"/>
      <c r="AI14" s="645"/>
      <c r="AJ14" s="645"/>
      <c r="AK14" s="645"/>
      <c r="AL14" s="645"/>
      <c r="AM14" s="645"/>
      <c r="AN14" s="650"/>
      <c r="AO14" s="650"/>
      <c r="AP14" s="650"/>
      <c r="AQ14" s="650"/>
      <c r="AR14" s="650"/>
      <c r="AS14" s="650"/>
      <c r="AT14" s="650"/>
      <c r="AU14" s="650"/>
      <c r="AV14" s="650"/>
      <c r="AW14" s="650"/>
      <c r="AX14" s="650"/>
      <c r="AY14" s="650"/>
      <c r="AZ14" s="650"/>
      <c r="BA14" s="650"/>
      <c r="BB14" s="650"/>
      <c r="BC14" s="650"/>
    </row>
    <row r="15" ht="12.0" customHeight="1">
      <c r="A15" s="715">
        <v>126.0</v>
      </c>
      <c r="B15" s="716" t="s">
        <v>4925</v>
      </c>
      <c r="C15" s="716" t="s">
        <v>4926</v>
      </c>
      <c r="D15" s="717">
        <v>2008.0</v>
      </c>
      <c r="E15" s="718">
        <v>1.0</v>
      </c>
      <c r="F15" s="716"/>
      <c r="G15" s="719">
        <v>45092.0</v>
      </c>
      <c r="H15" s="720" t="s">
        <v>4520</v>
      </c>
      <c r="I15" s="721" t="s">
        <v>4927</v>
      </c>
      <c r="J15" s="722" t="s">
        <v>4516</v>
      </c>
      <c r="K15" s="722"/>
      <c r="L15" s="722"/>
      <c r="M15" s="722"/>
      <c r="N15" s="722"/>
      <c r="O15" s="722"/>
      <c r="P15" s="722"/>
      <c r="Q15" s="722"/>
      <c r="R15" s="722"/>
      <c r="S15" s="647"/>
      <c r="T15" s="645"/>
      <c r="U15" s="648"/>
      <c r="V15" s="645"/>
      <c r="W15" s="645"/>
      <c r="X15" s="645"/>
      <c r="Y15" s="585"/>
      <c r="Z15" s="585"/>
      <c r="AA15" s="645"/>
      <c r="AB15" s="645"/>
      <c r="AC15" s="649"/>
      <c r="AD15" s="645"/>
      <c r="AE15" s="645"/>
      <c r="AF15" s="645"/>
      <c r="AG15" s="645"/>
      <c r="AH15" s="645"/>
      <c r="AI15" s="645"/>
      <c r="AJ15" s="645"/>
      <c r="AK15" s="645"/>
      <c r="AL15" s="645"/>
      <c r="AM15" s="645"/>
      <c r="AN15" s="650"/>
      <c r="AO15" s="650"/>
      <c r="AP15" s="650"/>
      <c r="AQ15" s="650"/>
      <c r="AR15" s="650"/>
      <c r="AS15" s="650"/>
      <c r="AT15" s="650"/>
      <c r="AU15" s="650"/>
      <c r="AV15" s="650"/>
      <c r="AW15" s="650"/>
      <c r="AX15" s="650"/>
      <c r="AY15" s="650"/>
      <c r="AZ15" s="650"/>
      <c r="BA15" s="650"/>
      <c r="BB15" s="650"/>
      <c r="BC15" s="650"/>
    </row>
    <row r="16" ht="14.25" customHeight="1">
      <c r="A16" s="52">
        <v>170.0</v>
      </c>
      <c r="B16" s="585" t="str">
        <f t="array" ref="B16">IFNA(XLOOKUP(A16,'New Signups'!C:C,'New Signups'!D:D),"-")</f>
        <v>Jude </v>
      </c>
      <c r="C16" s="585" t="str">
        <f t="array" ref="C16">IFNA(XLOOKUP(A16,'New Signups'!C:C,'New Signups'!E:E),"-")</f>
        <v>Becker</v>
      </c>
      <c r="D16" s="598">
        <v>2009.0</v>
      </c>
      <c r="E16" s="594">
        <v>1.0</v>
      </c>
      <c r="F16" s="594">
        <v>1.0</v>
      </c>
      <c r="G16" s="723">
        <v>45160.0</v>
      </c>
      <c r="H16" s="692" t="s">
        <v>3131</v>
      </c>
      <c r="I16" s="586" t="s">
        <v>4928</v>
      </c>
      <c r="J16" s="587" t="s">
        <v>4516</v>
      </c>
      <c r="K16" s="587"/>
      <c r="L16" s="587"/>
      <c r="M16" s="724">
        <v>45277.0</v>
      </c>
      <c r="N16" s="587" t="s">
        <v>4929</v>
      </c>
      <c r="O16" s="725" t="s">
        <v>4930</v>
      </c>
      <c r="P16" s="587" t="s">
        <v>4516</v>
      </c>
      <c r="Q16" s="587" t="s">
        <v>4847</v>
      </c>
      <c r="R16" s="587"/>
      <c r="S16" s="587"/>
      <c r="T16" s="655"/>
      <c r="U16" s="648">
        <v>45828.0</v>
      </c>
      <c r="V16" s="699" t="s">
        <v>4471</v>
      </c>
      <c r="W16" s="699" t="s">
        <v>4480</v>
      </c>
      <c r="X16" s="645" t="s">
        <v>4535</v>
      </c>
      <c r="Y16" s="585" t="s">
        <v>4516</v>
      </c>
      <c r="Z16" s="726" t="s">
        <v>4516</v>
      </c>
      <c r="AA16" s="655"/>
      <c r="AB16" s="655"/>
      <c r="AC16" s="727">
        <v>45849.0</v>
      </c>
      <c r="AD16" s="698" t="s">
        <v>3308</v>
      </c>
      <c r="AE16" s="698" t="s">
        <v>3958</v>
      </c>
      <c r="AF16" s="698"/>
      <c r="AG16" s="698"/>
      <c r="AH16" s="645"/>
      <c r="AI16" s="645"/>
      <c r="AJ16" s="645"/>
      <c r="AK16" s="645"/>
      <c r="AL16" s="655"/>
      <c r="AM16" s="655"/>
      <c r="AN16" s="138"/>
      <c r="AO16" s="138"/>
      <c r="AP16" s="138"/>
      <c r="AQ16" s="138"/>
      <c r="AR16" s="138"/>
      <c r="AS16" s="138"/>
      <c r="AT16" s="138"/>
      <c r="AU16" s="138"/>
      <c r="AV16" s="138"/>
      <c r="AW16" s="138"/>
      <c r="AX16" s="138"/>
      <c r="AY16" s="138"/>
      <c r="AZ16" s="138"/>
      <c r="BA16" s="138"/>
      <c r="BB16" s="138"/>
      <c r="BC16" s="138"/>
    </row>
    <row r="17" ht="15.75" customHeight="1">
      <c r="A17" s="52">
        <v>432.0</v>
      </c>
      <c r="B17" s="585" t="str">
        <f t="array" ref="B17">IFNA(XLOOKUP(A17,'New Signups'!C:C,'New Signups'!D:D),"-")</f>
        <v>Athen </v>
      </c>
      <c r="C17" s="585" t="str">
        <f t="array" ref="C17">IFNA(XLOOKUP(A17,'New Signups'!C:C,'New Signups'!E:E),"-")</f>
        <v>Schaper</v>
      </c>
      <c r="D17" s="598">
        <v>2010.0</v>
      </c>
      <c r="E17" s="594">
        <v>1.0</v>
      </c>
      <c r="F17" s="594">
        <v>1.0</v>
      </c>
      <c r="G17" s="584">
        <v>45297.0</v>
      </c>
      <c r="H17" s="692" t="s">
        <v>4597</v>
      </c>
      <c r="I17" s="586" t="s">
        <v>4931</v>
      </c>
      <c r="J17" s="587" t="s">
        <v>4516</v>
      </c>
      <c r="K17" s="587"/>
      <c r="L17" s="587"/>
      <c r="M17" s="724">
        <v>45304.0</v>
      </c>
      <c r="N17" s="587" t="s">
        <v>4932</v>
      </c>
      <c r="O17" s="587" t="s">
        <v>4933</v>
      </c>
      <c r="P17" s="587" t="s">
        <v>4516</v>
      </c>
      <c r="Q17" s="587" t="s">
        <v>4847</v>
      </c>
      <c r="R17" s="587" t="s">
        <v>4516</v>
      </c>
      <c r="S17" s="587"/>
      <c r="T17" s="655"/>
      <c r="U17" s="648"/>
      <c r="V17" s="645"/>
      <c r="W17" s="645"/>
      <c r="X17" s="645"/>
      <c r="Y17" s="585"/>
      <c r="Z17" s="601"/>
      <c r="AA17" s="655"/>
      <c r="AB17" s="655"/>
      <c r="AC17" s="649"/>
      <c r="AD17" s="645"/>
      <c r="AE17" s="645"/>
      <c r="AF17" s="645"/>
      <c r="AG17" s="645"/>
      <c r="AH17" s="645"/>
      <c r="AI17" s="645"/>
      <c r="AJ17" s="645"/>
      <c r="AK17" s="645"/>
      <c r="AL17" s="655"/>
      <c r="AM17" s="655"/>
      <c r="AN17" s="138"/>
      <c r="AO17" s="138"/>
      <c r="AP17" s="138"/>
      <c r="AQ17" s="138"/>
      <c r="AR17" s="138"/>
      <c r="AS17" s="138"/>
      <c r="AT17" s="138"/>
      <c r="AU17" s="138"/>
      <c r="AV17" s="138"/>
      <c r="AW17" s="138"/>
      <c r="AX17" s="138"/>
      <c r="AY17" s="138"/>
      <c r="AZ17" s="138"/>
      <c r="BA17" s="138"/>
      <c r="BB17" s="138"/>
      <c r="BC17" s="138"/>
    </row>
    <row r="18" ht="14.25" customHeight="1">
      <c r="A18" s="52">
        <v>520.0</v>
      </c>
      <c r="B18" s="585" t="str">
        <f t="array" ref="B18">IFNA(XLOOKUP(A18,'New Signups'!C:C,'New Signups'!D:D),"-")</f>
        <v>Nayeli</v>
      </c>
      <c r="C18" s="585" t="str">
        <f t="array" ref="C18">IFNA(XLOOKUP(A18,'New Signups'!C:C,'New Signups'!E:E),"-")</f>
        <v>Padilla</v>
      </c>
      <c r="D18" s="598">
        <v>2011.0</v>
      </c>
      <c r="E18" s="594">
        <v>1.0</v>
      </c>
      <c r="F18" s="594">
        <v>1.0</v>
      </c>
      <c r="G18" s="584">
        <v>45297.0</v>
      </c>
      <c r="H18" s="692" t="s">
        <v>4520</v>
      </c>
      <c r="I18" s="586" t="s">
        <v>4535</v>
      </c>
      <c r="J18" s="587" t="s">
        <v>4516</v>
      </c>
      <c r="K18" s="587"/>
      <c r="L18" s="587"/>
      <c r="M18" s="724">
        <v>45305.0</v>
      </c>
      <c r="N18" s="587" t="s">
        <v>4932</v>
      </c>
      <c r="O18" s="587" t="s">
        <v>4930</v>
      </c>
      <c r="P18" s="587" t="s">
        <v>4516</v>
      </c>
      <c r="Q18" s="587" t="s">
        <v>4847</v>
      </c>
      <c r="R18" s="587" t="s">
        <v>4516</v>
      </c>
      <c r="S18" s="587"/>
      <c r="T18" s="655"/>
      <c r="U18" s="648">
        <v>45829.0</v>
      </c>
      <c r="V18" s="698" t="s">
        <v>4471</v>
      </c>
      <c r="W18" s="698" t="s">
        <v>4480</v>
      </c>
      <c r="X18" s="645" t="s">
        <v>4535</v>
      </c>
      <c r="Y18" s="585" t="s">
        <v>4516</v>
      </c>
      <c r="Z18" s="726" t="s">
        <v>4516</v>
      </c>
      <c r="AA18" s="655"/>
      <c r="AB18" s="655"/>
      <c r="AC18" s="727">
        <v>45866.0</v>
      </c>
      <c r="AD18" s="698" t="s">
        <v>4469</v>
      </c>
      <c r="AE18" s="698" t="s">
        <v>1150</v>
      </c>
      <c r="AF18" s="698"/>
      <c r="AG18" s="698"/>
      <c r="AH18" s="698" t="s">
        <v>4934</v>
      </c>
      <c r="AI18" s="698" t="s">
        <v>4516</v>
      </c>
      <c r="AJ18" s="698" t="s">
        <v>4516</v>
      </c>
      <c r="AK18" s="698" t="s">
        <v>4516</v>
      </c>
      <c r="AL18" s="655"/>
      <c r="AM18" s="655"/>
      <c r="AN18" s="138"/>
      <c r="AO18" s="138"/>
      <c r="AP18" s="138"/>
      <c r="AQ18" s="138"/>
      <c r="AR18" s="138"/>
      <c r="AS18" s="138"/>
      <c r="AT18" s="138"/>
      <c r="AU18" s="138"/>
      <c r="AV18" s="138"/>
      <c r="AW18" s="138"/>
      <c r="AX18" s="138"/>
      <c r="AY18" s="138"/>
      <c r="AZ18" s="138"/>
      <c r="BA18" s="138"/>
      <c r="BB18" s="138"/>
      <c r="BC18" s="138"/>
    </row>
    <row r="19" ht="14.25" customHeight="1">
      <c r="A19" s="52">
        <v>527.0</v>
      </c>
      <c r="B19" s="585" t="str">
        <f t="array" ref="B19">IFNA(XLOOKUP(A19,'New Signups'!C:C,'New Signups'!D:D),"-")</f>
        <v>Rika</v>
      </c>
      <c r="C19" s="585" t="str">
        <f t="array" ref="C19">IFNA(XLOOKUP(A19,'New Signups'!C:C,'New Signups'!E:E),"-")</f>
        <v>Iijima</v>
      </c>
      <c r="D19" s="598">
        <v>2012.0</v>
      </c>
      <c r="E19" s="594">
        <v>1.0</v>
      </c>
      <c r="F19" s="594">
        <v>1.0</v>
      </c>
      <c r="G19" s="584">
        <v>45311.0</v>
      </c>
      <c r="H19" s="713" t="s">
        <v>4520</v>
      </c>
      <c r="I19" s="586" t="s">
        <v>4535</v>
      </c>
      <c r="J19" s="587" t="s">
        <v>4516</v>
      </c>
      <c r="K19" s="587"/>
      <c r="L19" s="587"/>
      <c r="M19" s="724">
        <v>45332.0</v>
      </c>
      <c r="N19" s="587" t="s">
        <v>4935</v>
      </c>
      <c r="O19" s="587" t="s">
        <v>4930</v>
      </c>
      <c r="P19" s="587" t="s">
        <v>4516</v>
      </c>
      <c r="Q19" s="587" t="s">
        <v>4847</v>
      </c>
      <c r="R19" s="587" t="s">
        <v>4516</v>
      </c>
      <c r="S19" s="587"/>
      <c r="T19" s="655"/>
      <c r="U19" s="648">
        <v>45827.0</v>
      </c>
      <c r="V19" s="699" t="s">
        <v>3308</v>
      </c>
      <c r="W19" s="645"/>
      <c r="X19" s="645" t="s">
        <v>4535</v>
      </c>
      <c r="Y19" s="585" t="s">
        <v>4525</v>
      </c>
      <c r="Z19" s="726" t="s">
        <v>4516</v>
      </c>
      <c r="AA19" s="655"/>
      <c r="AB19" s="655"/>
      <c r="AC19" s="727">
        <v>45858.0</v>
      </c>
      <c r="AD19" s="698" t="s">
        <v>3958</v>
      </c>
      <c r="AE19" s="698" t="s">
        <v>4478</v>
      </c>
      <c r="AF19" s="698" t="s">
        <v>4472</v>
      </c>
      <c r="AG19" s="698"/>
      <c r="AH19" s="698" t="s">
        <v>4592</v>
      </c>
      <c r="AI19" s="645"/>
      <c r="AJ19" s="698" t="s">
        <v>4516</v>
      </c>
      <c r="AK19" s="698" t="s">
        <v>4516</v>
      </c>
      <c r="AL19" s="655"/>
      <c r="AM19" s="655"/>
      <c r="AN19" s="138"/>
      <c r="AO19" s="138"/>
      <c r="AP19" s="138"/>
      <c r="AQ19" s="138"/>
      <c r="AR19" s="138"/>
      <c r="AS19" s="138"/>
      <c r="AT19" s="138"/>
      <c r="AU19" s="138"/>
      <c r="AV19" s="138"/>
      <c r="AW19" s="138"/>
      <c r="AX19" s="138"/>
      <c r="AY19" s="138"/>
      <c r="AZ19" s="138"/>
      <c r="BA19" s="138"/>
      <c r="BB19" s="138"/>
      <c r="BC19" s="138"/>
    </row>
    <row r="20" ht="14.25" customHeight="1">
      <c r="A20" s="52">
        <v>529.0</v>
      </c>
      <c r="B20" s="585" t="str">
        <f t="array" ref="B20">IFNA(XLOOKUP(A20,'New Signups'!C:C,'New Signups'!D:D),"-")</f>
        <v>Tina</v>
      </c>
      <c r="C20" s="585" t="str">
        <f t="array" ref="C20">IFNA(XLOOKUP(A20,'New Signups'!C:C,'New Signups'!E:E),"-")</f>
        <v>Zheng</v>
      </c>
      <c r="D20" s="598">
        <v>2013.0</v>
      </c>
      <c r="E20" s="594">
        <v>1.0</v>
      </c>
      <c r="F20" s="594">
        <v>1.0</v>
      </c>
      <c r="G20" s="584">
        <v>45323.0</v>
      </c>
      <c r="H20" s="585" t="s">
        <v>4703</v>
      </c>
      <c r="I20" s="586" t="s">
        <v>4535</v>
      </c>
      <c r="J20" s="587" t="s">
        <v>4516</v>
      </c>
      <c r="K20" s="587"/>
      <c r="L20" s="587"/>
      <c r="M20" s="724">
        <v>45333.0</v>
      </c>
      <c r="N20" s="587" t="s">
        <v>4935</v>
      </c>
      <c r="O20" s="587" t="s">
        <v>4936</v>
      </c>
      <c r="P20" s="587" t="s">
        <v>4516</v>
      </c>
      <c r="Q20" s="587" t="s">
        <v>4847</v>
      </c>
      <c r="R20" s="587" t="s">
        <v>4516</v>
      </c>
      <c r="S20" s="587"/>
      <c r="T20" s="655"/>
      <c r="U20" s="728">
        <v>45857.0</v>
      </c>
      <c r="V20" s="698" t="s">
        <v>4471</v>
      </c>
      <c r="W20" s="698"/>
      <c r="X20" s="698" t="s">
        <v>4937</v>
      </c>
      <c r="Y20" s="585"/>
      <c r="Z20" s="601"/>
      <c r="AA20" s="655"/>
      <c r="AB20" s="655"/>
      <c r="AC20" s="727">
        <v>45862.0</v>
      </c>
      <c r="AD20" s="85" t="s">
        <v>3308</v>
      </c>
      <c r="AE20" s="85" t="s">
        <v>1150</v>
      </c>
      <c r="AF20" s="85"/>
      <c r="AG20" s="85"/>
      <c r="AH20" s="698" t="s">
        <v>4641</v>
      </c>
      <c r="AI20" s="698" t="s">
        <v>4516</v>
      </c>
      <c r="AJ20" s="698" t="s">
        <v>4516</v>
      </c>
      <c r="AK20" s="698" t="s">
        <v>4516</v>
      </c>
      <c r="AL20" s="655"/>
      <c r="AM20" s="655"/>
      <c r="AN20" s="138"/>
      <c r="AO20" s="138"/>
      <c r="AP20" s="138"/>
      <c r="AQ20" s="138"/>
      <c r="AR20" s="138"/>
      <c r="AS20" s="138"/>
      <c r="AT20" s="138"/>
      <c r="AU20" s="138"/>
      <c r="AV20" s="138"/>
      <c r="AW20" s="138"/>
      <c r="AX20" s="138"/>
      <c r="AY20" s="138"/>
      <c r="AZ20" s="138"/>
      <c r="BA20" s="138"/>
      <c r="BB20" s="138"/>
      <c r="BC20" s="138"/>
    </row>
    <row r="21" ht="14.25" customHeight="1">
      <c r="A21" s="52">
        <v>549.0</v>
      </c>
      <c r="B21" s="585" t="str">
        <f t="array" ref="B21">IFNA(XLOOKUP(A21,'New Signups'!C:C,'New Signups'!D:D),"-")</f>
        <v>Ronald  "Mackie"</v>
      </c>
      <c r="C21" s="585" t="str">
        <f t="array" ref="C21">IFNA(XLOOKUP(A21,'New Signups'!C:C,'New Signups'!E:E),"-")</f>
        <v>DenBroeder</v>
      </c>
      <c r="D21" s="598">
        <v>2014.0</v>
      </c>
      <c r="E21" s="594">
        <v>1.0</v>
      </c>
      <c r="F21" s="594">
        <v>1.0</v>
      </c>
      <c r="G21" s="584">
        <v>45332.0</v>
      </c>
      <c r="H21" s="585" t="s">
        <v>4703</v>
      </c>
      <c r="I21" s="586" t="s">
        <v>4535</v>
      </c>
      <c r="J21" s="587" t="s">
        <v>4516</v>
      </c>
      <c r="K21" s="587"/>
      <c r="L21" s="587"/>
      <c r="M21" s="724">
        <v>45346.0</v>
      </c>
      <c r="N21" s="587" t="s">
        <v>4938</v>
      </c>
      <c r="O21" s="587" t="s">
        <v>4930</v>
      </c>
      <c r="P21" s="587" t="s">
        <v>4516</v>
      </c>
      <c r="Q21" s="587" t="s">
        <v>4847</v>
      </c>
      <c r="R21" s="587" t="s">
        <v>4516</v>
      </c>
      <c r="S21" s="587"/>
      <c r="T21" s="655"/>
      <c r="U21" s="710">
        <v>45882.0</v>
      </c>
      <c r="V21" s="698" t="s">
        <v>4469</v>
      </c>
      <c r="W21" s="698"/>
      <c r="X21" s="698" t="s">
        <v>4535</v>
      </c>
      <c r="Y21" s="595" t="s">
        <v>4516</v>
      </c>
      <c r="Z21" s="726" t="s">
        <v>4516</v>
      </c>
      <c r="AA21" s="655"/>
      <c r="AB21" s="655"/>
      <c r="AC21" s="649"/>
      <c r="AD21" s="645"/>
      <c r="AE21" s="645"/>
      <c r="AF21" s="645"/>
      <c r="AG21" s="645"/>
      <c r="AH21" s="645"/>
      <c r="AI21" s="645"/>
      <c r="AJ21" s="645"/>
      <c r="AK21" s="645"/>
      <c r="AL21" s="655"/>
      <c r="AM21" s="655"/>
      <c r="AN21" s="138"/>
      <c r="AO21" s="138"/>
      <c r="AP21" s="138"/>
      <c r="AQ21" s="138"/>
      <c r="AR21" s="138"/>
      <c r="AS21" s="138"/>
      <c r="AT21" s="138"/>
      <c r="AU21" s="138"/>
      <c r="AV21" s="138"/>
      <c r="AW21" s="138"/>
      <c r="AX21" s="138"/>
      <c r="AY21" s="138"/>
      <c r="AZ21" s="138"/>
      <c r="BA21" s="138"/>
      <c r="BB21" s="138"/>
      <c r="BC21" s="138"/>
    </row>
    <row r="22" ht="14.25" customHeight="1">
      <c r="A22" s="52">
        <v>632.0</v>
      </c>
      <c r="B22" s="585" t="str">
        <f t="array" ref="B22">IFNA(XLOOKUP(A22,'New Signups'!C:C,'New Signups'!D:D),"-")</f>
        <v>Demani</v>
      </c>
      <c r="C22" s="585" t="str">
        <f t="array" ref="C22">IFNA(XLOOKUP(A22,'New Signups'!C:C,'New Signups'!E:E),"-")</f>
        <v>Bowen</v>
      </c>
      <c r="D22" s="598">
        <v>2015.0</v>
      </c>
      <c r="E22" s="594">
        <v>1.0</v>
      </c>
      <c r="F22" s="594">
        <v>1.0</v>
      </c>
      <c r="G22" s="584">
        <v>45344.0</v>
      </c>
      <c r="H22" s="585" t="s">
        <v>4939</v>
      </c>
      <c r="I22" s="586" t="s">
        <v>4535</v>
      </c>
      <c r="J22" s="587" t="s">
        <v>4516</v>
      </c>
      <c r="K22" s="587"/>
      <c r="L22" s="587"/>
      <c r="M22" s="724">
        <v>45369.0</v>
      </c>
      <c r="N22" s="587" t="s">
        <v>4940</v>
      </c>
      <c r="O22" s="587" t="s">
        <v>4941</v>
      </c>
      <c r="P22" s="587" t="s">
        <v>4516</v>
      </c>
      <c r="Q22" s="587" t="s">
        <v>4847</v>
      </c>
      <c r="R22" s="587" t="s">
        <v>4516</v>
      </c>
      <c r="S22" s="587"/>
      <c r="T22" s="655"/>
      <c r="U22" s="648"/>
      <c r="V22" s="645"/>
      <c r="W22" s="645"/>
      <c r="X22" s="645"/>
      <c r="Y22" s="585"/>
      <c r="Z22" s="601"/>
      <c r="AA22" s="655"/>
      <c r="AB22" s="655"/>
      <c r="AC22" s="649"/>
      <c r="AD22" s="645"/>
      <c r="AE22" s="645"/>
      <c r="AF22" s="645"/>
      <c r="AG22" s="645"/>
      <c r="AH22" s="645"/>
      <c r="AI22" s="645"/>
      <c r="AJ22" s="645"/>
      <c r="AK22" s="645"/>
      <c r="AL22" s="655"/>
      <c r="AM22" s="655"/>
      <c r="AN22" s="138"/>
      <c r="AO22" s="138"/>
      <c r="AP22" s="138"/>
      <c r="AQ22" s="138"/>
      <c r="AR22" s="138"/>
      <c r="AS22" s="138"/>
      <c r="AT22" s="138"/>
      <c r="AU22" s="138"/>
      <c r="AV22" s="138"/>
      <c r="AW22" s="138"/>
      <c r="AX22" s="138"/>
      <c r="AY22" s="138"/>
      <c r="AZ22" s="138"/>
      <c r="BA22" s="138"/>
      <c r="BB22" s="138"/>
      <c r="BC22" s="138"/>
    </row>
    <row r="23" ht="14.25" customHeight="1">
      <c r="A23" s="52">
        <v>679.0</v>
      </c>
      <c r="B23" s="585" t="str">
        <f t="array" ref="B23">IFNA(XLOOKUP(A23,'New Signups'!C:C,'New Signups'!D:D),"-")</f>
        <v>Chelsea</v>
      </c>
      <c r="C23" s="585" t="str">
        <f t="array" ref="C23">IFNA(XLOOKUP(A23,'New Signups'!C:C,'New Signups'!E:E),"-")</f>
        <v>Painter</v>
      </c>
      <c r="D23" s="598">
        <v>2016.0</v>
      </c>
      <c r="E23" s="594">
        <v>1.0</v>
      </c>
      <c r="F23" s="594">
        <v>1.0</v>
      </c>
      <c r="G23" s="584">
        <v>45347.0</v>
      </c>
      <c r="H23" s="585" t="s">
        <v>4466</v>
      </c>
      <c r="I23" s="586" t="s">
        <v>4535</v>
      </c>
      <c r="J23" s="587" t="s">
        <v>4516</v>
      </c>
      <c r="K23" s="587"/>
      <c r="L23" s="587"/>
      <c r="M23" s="724">
        <v>45375.0</v>
      </c>
      <c r="N23" s="587" t="s">
        <v>4942</v>
      </c>
      <c r="O23" s="587" t="s">
        <v>4943</v>
      </c>
      <c r="P23" s="587" t="s">
        <v>4516</v>
      </c>
      <c r="Q23" s="587" t="s">
        <v>4847</v>
      </c>
      <c r="R23" s="587" t="s">
        <v>4516</v>
      </c>
      <c r="S23" s="587"/>
      <c r="T23" s="655"/>
      <c r="U23" s="728">
        <v>45845.0</v>
      </c>
      <c r="V23" s="698" t="s">
        <v>1150</v>
      </c>
      <c r="W23" s="698"/>
      <c r="X23" s="698" t="s">
        <v>4944</v>
      </c>
      <c r="Y23" s="595" t="s">
        <v>4525</v>
      </c>
      <c r="Z23" s="726" t="s">
        <v>4525</v>
      </c>
      <c r="AA23" s="655"/>
      <c r="AB23" s="655"/>
      <c r="AC23" s="727">
        <v>45863.0</v>
      </c>
      <c r="AD23" s="698" t="s">
        <v>4469</v>
      </c>
      <c r="AE23" s="698" t="s">
        <v>1150</v>
      </c>
      <c r="AF23" s="698" t="s">
        <v>3480</v>
      </c>
      <c r="AG23" s="698"/>
      <c r="AH23" s="698" t="s">
        <v>4945</v>
      </c>
      <c r="AI23" s="698" t="s">
        <v>4516</v>
      </c>
      <c r="AJ23" s="698" t="s">
        <v>4525</v>
      </c>
      <c r="AK23" s="698" t="s">
        <v>4525</v>
      </c>
      <c r="AL23" s="655"/>
      <c r="AM23" s="655"/>
      <c r="AN23" s="138"/>
      <c r="AO23" s="138"/>
      <c r="AP23" s="138"/>
      <c r="AQ23" s="138"/>
      <c r="AR23" s="138"/>
      <c r="AS23" s="138"/>
      <c r="AT23" s="138"/>
      <c r="AU23" s="138"/>
      <c r="AV23" s="138"/>
      <c r="AW23" s="138"/>
      <c r="AX23" s="138"/>
      <c r="AY23" s="138"/>
      <c r="AZ23" s="138"/>
      <c r="BA23" s="138"/>
      <c r="BB23" s="138"/>
      <c r="BC23" s="138"/>
    </row>
    <row r="24" ht="14.25" customHeight="1">
      <c r="A24" s="52">
        <v>626.0</v>
      </c>
      <c r="B24" s="585" t="str">
        <f t="array" ref="B24">IFNA(XLOOKUP(A24,'New Signups'!C:C,'New Signups'!D:D),"-")</f>
        <v>Eden</v>
      </c>
      <c r="C24" s="585" t="str">
        <f t="array" ref="C24">IFNA(XLOOKUP(A24,'New Signups'!C:C,'New Signups'!E:E),"-")</f>
        <v>Jones</v>
      </c>
      <c r="D24" s="598">
        <v>2017.0</v>
      </c>
      <c r="E24" s="594">
        <v>1.0</v>
      </c>
      <c r="F24" s="594">
        <v>1.0</v>
      </c>
      <c r="G24" s="584">
        <v>45351.0</v>
      </c>
      <c r="H24" s="585" t="s">
        <v>4520</v>
      </c>
      <c r="I24" s="586" t="s">
        <v>4535</v>
      </c>
      <c r="J24" s="587" t="s">
        <v>4516</v>
      </c>
      <c r="K24" s="587"/>
      <c r="L24" s="587"/>
      <c r="M24" s="729">
        <v>45357.0</v>
      </c>
      <c r="N24" s="587" t="s">
        <v>4938</v>
      </c>
      <c r="O24" s="587" t="s">
        <v>4946</v>
      </c>
      <c r="P24" s="587" t="s">
        <v>4516</v>
      </c>
      <c r="Q24" s="587" t="s">
        <v>4847</v>
      </c>
      <c r="R24" s="587" t="s">
        <v>4516</v>
      </c>
      <c r="S24" s="587"/>
      <c r="T24" s="655"/>
      <c r="U24" s="648"/>
      <c r="V24" s="645"/>
      <c r="W24" s="645"/>
      <c r="X24" s="645"/>
      <c r="Y24" s="585"/>
      <c r="Z24" s="601"/>
      <c r="AA24" s="655"/>
      <c r="AB24" s="655"/>
      <c r="AC24" s="649"/>
      <c r="AD24" s="645"/>
      <c r="AE24" s="645"/>
      <c r="AF24" s="645"/>
      <c r="AG24" s="645"/>
      <c r="AH24" s="645"/>
      <c r="AI24" s="645"/>
      <c r="AJ24" s="645"/>
      <c r="AK24" s="645"/>
      <c r="AL24" s="655"/>
      <c r="AM24" s="655"/>
      <c r="AN24" s="138"/>
      <c r="AO24" s="138"/>
      <c r="AP24" s="138"/>
      <c r="AQ24" s="138"/>
      <c r="AR24" s="138"/>
      <c r="AS24" s="138"/>
      <c r="AT24" s="138"/>
      <c r="AU24" s="138"/>
      <c r="AV24" s="138"/>
      <c r="AW24" s="138"/>
      <c r="AX24" s="138"/>
      <c r="AY24" s="138"/>
      <c r="AZ24" s="138"/>
      <c r="BA24" s="138"/>
      <c r="BB24" s="138"/>
      <c r="BC24" s="138"/>
    </row>
    <row r="25" ht="14.25" customHeight="1">
      <c r="A25" s="52">
        <v>701.0</v>
      </c>
      <c r="B25" s="585" t="str">
        <f t="array" ref="B25">IFNA(XLOOKUP(A25,'New Signups'!C:C,'New Signups'!D:D),"-")</f>
        <v>Karma</v>
      </c>
      <c r="C25" s="585" t="str">
        <f t="array" ref="C25">IFNA(XLOOKUP(A25,'New Signups'!C:C,'New Signups'!E:E),"-")</f>
        <v>Davis</v>
      </c>
      <c r="D25" s="598">
        <v>2018.0</v>
      </c>
      <c r="E25" s="594">
        <v>1.0</v>
      </c>
      <c r="F25" s="594">
        <v>1.0</v>
      </c>
      <c r="G25" s="730">
        <v>45360.0</v>
      </c>
      <c r="H25" s="585" t="s">
        <v>4466</v>
      </c>
      <c r="I25" s="586" t="s">
        <v>4535</v>
      </c>
      <c r="J25" s="587" t="s">
        <v>4516</v>
      </c>
      <c r="K25" s="587"/>
      <c r="L25" s="587"/>
      <c r="M25" s="724">
        <v>45375.0</v>
      </c>
      <c r="N25" s="587" t="s">
        <v>4942</v>
      </c>
      <c r="O25" s="587" t="s">
        <v>4930</v>
      </c>
      <c r="P25" s="587" t="s">
        <v>4516</v>
      </c>
      <c r="Q25" s="587" t="s">
        <v>4847</v>
      </c>
      <c r="R25" s="587" t="s">
        <v>4516</v>
      </c>
      <c r="S25" s="587"/>
      <c r="T25" s="655"/>
      <c r="U25" s="648"/>
      <c r="V25" s="645"/>
      <c r="W25" s="645"/>
      <c r="X25" s="645"/>
      <c r="Y25" s="585"/>
      <c r="Z25" s="601"/>
      <c r="AA25" s="655"/>
      <c r="AB25" s="655"/>
      <c r="AC25" s="727">
        <v>45874.0</v>
      </c>
      <c r="AD25" s="698" t="s">
        <v>3480</v>
      </c>
      <c r="AE25" s="698" t="s">
        <v>3958</v>
      </c>
      <c r="AF25" s="698"/>
      <c r="AG25" s="698"/>
      <c r="AH25" s="698" t="s">
        <v>4947</v>
      </c>
      <c r="AI25" s="698" t="s">
        <v>4516</v>
      </c>
      <c r="AJ25" s="698" t="s">
        <v>4516</v>
      </c>
      <c r="AK25" s="698" t="s">
        <v>4516</v>
      </c>
      <c r="AL25" s="655"/>
      <c r="AM25" s="655"/>
      <c r="AN25" s="138"/>
      <c r="AO25" s="138"/>
      <c r="AP25" s="138"/>
      <c r="AQ25" s="138"/>
      <c r="AR25" s="138"/>
      <c r="AS25" s="138"/>
      <c r="AT25" s="138"/>
      <c r="AU25" s="138"/>
      <c r="AV25" s="138"/>
      <c r="AW25" s="138"/>
      <c r="AX25" s="138"/>
      <c r="AY25" s="138"/>
      <c r="AZ25" s="138"/>
      <c r="BA25" s="138"/>
      <c r="BB25" s="138"/>
      <c r="BC25" s="138"/>
    </row>
    <row r="26" ht="14.25" customHeight="1">
      <c r="A26" s="52">
        <v>685.0</v>
      </c>
      <c r="B26" s="585" t="str">
        <f t="array" ref="B26">IFNA(XLOOKUP(A26,'New Signups'!C:C,'New Signups'!D:D),"-")</f>
        <v>Catherine</v>
      </c>
      <c r="C26" s="585" t="str">
        <f t="array" ref="C26">IFNA(XLOOKUP(A26,'New Signups'!C:C,'New Signups'!E:E),"-")</f>
        <v>McKevitt</v>
      </c>
      <c r="D26" s="598">
        <v>2019.0</v>
      </c>
      <c r="E26" s="594">
        <v>1.0</v>
      </c>
      <c r="F26" s="594">
        <v>1.0</v>
      </c>
      <c r="G26" s="584">
        <v>45361.0</v>
      </c>
      <c r="H26" s="585" t="s">
        <v>4520</v>
      </c>
      <c r="I26" s="586" t="s">
        <v>4535</v>
      </c>
      <c r="J26" s="587" t="s">
        <v>4516</v>
      </c>
      <c r="K26" s="587"/>
      <c r="L26" s="587"/>
      <c r="M26" s="724">
        <v>45375.0</v>
      </c>
      <c r="N26" s="587" t="s">
        <v>4942</v>
      </c>
      <c r="O26" s="587" t="s">
        <v>4930</v>
      </c>
      <c r="P26" s="587" t="s">
        <v>4516</v>
      </c>
      <c r="Q26" s="587" t="s">
        <v>4847</v>
      </c>
      <c r="R26" s="587" t="s">
        <v>4516</v>
      </c>
      <c r="S26" s="587"/>
      <c r="T26" s="655"/>
      <c r="U26" s="728">
        <v>45866.0</v>
      </c>
      <c r="V26" s="698" t="s">
        <v>4469</v>
      </c>
      <c r="W26" s="698"/>
      <c r="X26" s="698" t="s">
        <v>4948</v>
      </c>
      <c r="Y26" s="585"/>
      <c r="Z26" s="601"/>
      <c r="AA26" s="655"/>
      <c r="AB26" s="655"/>
      <c r="AC26" s="727">
        <v>46118.0</v>
      </c>
      <c r="AD26" s="698" t="s">
        <v>3308</v>
      </c>
      <c r="AE26" s="698" t="s">
        <v>1460</v>
      </c>
      <c r="AF26" s="698" t="s">
        <v>4481</v>
      </c>
      <c r="AG26" s="645"/>
      <c r="AH26" s="698" t="s">
        <v>4949</v>
      </c>
      <c r="AI26" s="698" t="s">
        <v>4700</v>
      </c>
      <c r="AJ26" s="698" t="s">
        <v>4516</v>
      </c>
      <c r="AK26" s="698" t="s">
        <v>4516</v>
      </c>
      <c r="AL26" s="655"/>
      <c r="AM26" s="655"/>
      <c r="AN26" s="138"/>
      <c r="AO26" s="138"/>
      <c r="AP26" s="138"/>
      <c r="AQ26" s="138"/>
      <c r="AR26" s="138"/>
      <c r="AS26" s="138"/>
      <c r="AT26" s="138"/>
      <c r="AU26" s="138"/>
      <c r="AV26" s="138"/>
      <c r="AW26" s="138"/>
      <c r="AX26" s="138"/>
      <c r="AY26" s="138"/>
      <c r="AZ26" s="138"/>
      <c r="BA26" s="138"/>
      <c r="BB26" s="138"/>
      <c r="BC26" s="138"/>
    </row>
    <row r="27" ht="14.25" customHeight="1">
      <c r="A27" s="52">
        <v>738.0</v>
      </c>
      <c r="B27" s="585" t="str">
        <f t="array" ref="B27">IFNA(XLOOKUP(A27,'New Signups'!C:C,'New Signups'!D:D),"-")</f>
        <v>Myesha</v>
      </c>
      <c r="C27" s="585" t="str">
        <f t="array" ref="C27">IFNA(XLOOKUP(A27,'New Signups'!C:C,'New Signups'!E:E),"-")</f>
        <v>Gardner</v>
      </c>
      <c r="D27" s="731">
        <v>2020.0</v>
      </c>
      <c r="E27" s="732">
        <v>1.0</v>
      </c>
      <c r="F27" s="594">
        <v>1.0</v>
      </c>
      <c r="G27" s="584">
        <v>45379.0</v>
      </c>
      <c r="H27" s="585" t="s">
        <v>4703</v>
      </c>
      <c r="I27" s="586" t="s">
        <v>4535</v>
      </c>
      <c r="J27" s="587" t="s">
        <v>4516</v>
      </c>
      <c r="K27" s="587"/>
      <c r="L27" s="587"/>
      <c r="M27" s="729">
        <v>45385.0</v>
      </c>
      <c r="N27" s="587" t="s">
        <v>4935</v>
      </c>
      <c r="O27" s="694" t="s">
        <v>4950</v>
      </c>
      <c r="P27" s="587" t="s">
        <v>4516</v>
      </c>
      <c r="Q27" s="587" t="s">
        <v>4847</v>
      </c>
      <c r="R27" s="587" t="s">
        <v>4516</v>
      </c>
      <c r="S27" s="587"/>
      <c r="T27" s="655"/>
      <c r="U27" s="728">
        <v>45854.0</v>
      </c>
      <c r="V27" s="698" t="s">
        <v>3308</v>
      </c>
      <c r="W27" s="698"/>
      <c r="X27" s="698" t="s">
        <v>4656</v>
      </c>
      <c r="Y27" s="595" t="s">
        <v>4525</v>
      </c>
      <c r="Z27" s="726" t="s">
        <v>4525</v>
      </c>
      <c r="AA27" s="655"/>
      <c r="AB27" s="655"/>
      <c r="AC27" s="727">
        <v>45859.0</v>
      </c>
      <c r="AD27" s="698" t="s">
        <v>4469</v>
      </c>
      <c r="AE27" s="698" t="s">
        <v>3308</v>
      </c>
      <c r="AF27" s="698"/>
      <c r="AG27" s="698"/>
      <c r="AH27" s="698" t="s">
        <v>4951</v>
      </c>
      <c r="AI27" s="698" t="s">
        <v>4525</v>
      </c>
      <c r="AJ27" s="698" t="s">
        <v>4525</v>
      </c>
      <c r="AK27" s="698" t="s">
        <v>4525</v>
      </c>
      <c r="AL27" s="655"/>
      <c r="AM27" s="655"/>
      <c r="AN27" s="138"/>
      <c r="AO27" s="138"/>
      <c r="AP27" s="138"/>
      <c r="AQ27" s="138"/>
      <c r="AR27" s="138"/>
      <c r="AS27" s="138"/>
      <c r="AT27" s="138"/>
      <c r="AU27" s="138"/>
      <c r="AV27" s="138"/>
      <c r="AW27" s="138"/>
      <c r="AX27" s="138"/>
      <c r="AY27" s="138"/>
      <c r="AZ27" s="138"/>
      <c r="BA27" s="138"/>
      <c r="BB27" s="138"/>
      <c r="BC27" s="138"/>
    </row>
    <row r="28" ht="14.25" customHeight="1">
      <c r="A28" s="52">
        <v>658.0</v>
      </c>
      <c r="B28" s="585" t="str">
        <f t="array" ref="B28">IFNA(XLOOKUP(A28,'New Signups'!C:C,'New Signups'!D:D),"-")</f>
        <v>Thomas</v>
      </c>
      <c r="C28" s="585" t="str">
        <f t="array" ref="C28">IFNA(XLOOKUP(A28,'New Signups'!C:C,'New Signups'!E:E),"-")</f>
        <v>Hylan</v>
      </c>
      <c r="D28" s="598">
        <v>2022.0</v>
      </c>
      <c r="E28" s="594">
        <v>1.0</v>
      </c>
      <c r="F28" s="594">
        <v>1.0</v>
      </c>
      <c r="G28" s="733">
        <v>45380.0</v>
      </c>
      <c r="H28" s="585" t="s">
        <v>1893</v>
      </c>
      <c r="I28" s="586" t="s">
        <v>4952</v>
      </c>
      <c r="J28" s="587" t="s">
        <v>4516</v>
      </c>
      <c r="K28" s="587"/>
      <c r="L28" s="587"/>
      <c r="M28" s="694">
        <v>45385.0</v>
      </c>
      <c r="N28" s="587" t="s">
        <v>4935</v>
      </c>
      <c r="O28" s="694" t="s">
        <v>4950</v>
      </c>
      <c r="P28" s="587"/>
      <c r="Q28" s="587"/>
      <c r="R28" s="587"/>
      <c r="S28" s="587"/>
      <c r="T28" s="655"/>
      <c r="U28" s="728">
        <v>45869.0</v>
      </c>
      <c r="V28" s="698" t="s">
        <v>4471</v>
      </c>
      <c r="W28" s="698"/>
      <c r="X28" s="698" t="s">
        <v>4656</v>
      </c>
      <c r="Y28" s="595" t="s">
        <v>4516</v>
      </c>
      <c r="Z28" s="726" t="s">
        <v>4516</v>
      </c>
      <c r="AA28" s="655"/>
      <c r="AB28" s="655"/>
      <c r="AC28" s="727">
        <v>45887.0</v>
      </c>
      <c r="AD28" s="698" t="s">
        <v>3958</v>
      </c>
      <c r="AE28" s="698" t="s">
        <v>4471</v>
      </c>
      <c r="AF28" s="698"/>
      <c r="AG28" s="698"/>
      <c r="AH28" s="698" t="s">
        <v>4656</v>
      </c>
      <c r="AI28" s="698" t="s">
        <v>4516</v>
      </c>
      <c r="AJ28" s="698" t="s">
        <v>4516</v>
      </c>
      <c r="AK28" s="698" t="s">
        <v>4516</v>
      </c>
      <c r="AL28" s="655"/>
      <c r="AM28" s="655"/>
      <c r="AN28" s="138"/>
      <c r="AO28" s="138"/>
      <c r="AP28" s="138"/>
      <c r="AQ28" s="138"/>
      <c r="AR28" s="138"/>
      <c r="AS28" s="138"/>
      <c r="AT28" s="138"/>
      <c r="AU28" s="138"/>
      <c r="AV28" s="138"/>
      <c r="AW28" s="138"/>
      <c r="AX28" s="138"/>
      <c r="AY28" s="138"/>
      <c r="AZ28" s="138"/>
      <c r="BA28" s="138"/>
      <c r="BB28" s="138"/>
      <c r="BC28" s="138"/>
    </row>
    <row r="29" ht="14.25" customHeight="1">
      <c r="A29" s="734">
        <v>759.0</v>
      </c>
      <c r="B29" s="735" t="str">
        <f t="array" ref="B29">IFNA(XLOOKUP(A29,'New Signups'!C:C,'New Signups'!D:D),"-")</f>
        <v>Jaidah </v>
      </c>
      <c r="C29" s="735" t="str">
        <f t="array" ref="C29">IFNA(XLOOKUP(A29,'New Signups'!C:C,'New Signups'!E:E),"-")</f>
        <v>Minnick</v>
      </c>
      <c r="D29" s="736">
        <v>2023.0</v>
      </c>
      <c r="E29" s="737">
        <v>1.0</v>
      </c>
      <c r="F29" s="737">
        <v>1.0</v>
      </c>
      <c r="G29" s="738">
        <v>45383.0</v>
      </c>
      <c r="H29" s="735" t="s">
        <v>4953</v>
      </c>
      <c r="I29" s="739" t="s">
        <v>4954</v>
      </c>
      <c r="J29" s="740" t="s">
        <v>4516</v>
      </c>
      <c r="K29" s="740"/>
      <c r="L29" s="740"/>
      <c r="M29" s="741">
        <v>45384.0</v>
      </c>
      <c r="N29" s="740" t="s">
        <v>4466</v>
      </c>
      <c r="O29" s="742" t="s">
        <v>4955</v>
      </c>
      <c r="P29" s="740" t="s">
        <v>985</v>
      </c>
      <c r="Q29" s="740" t="s">
        <v>4847</v>
      </c>
      <c r="R29" s="740" t="s">
        <v>4516</v>
      </c>
      <c r="S29" s="587"/>
      <c r="T29" s="655"/>
      <c r="U29" s="648"/>
      <c r="V29" s="645"/>
      <c r="W29" s="645"/>
      <c r="X29" s="645"/>
      <c r="Y29" s="585"/>
      <c r="Z29" s="601"/>
      <c r="AA29" s="655"/>
      <c r="AB29" s="655"/>
      <c r="AC29" s="649"/>
      <c r="AD29" s="645"/>
      <c r="AE29" s="645"/>
      <c r="AF29" s="645"/>
      <c r="AG29" s="645"/>
      <c r="AH29" s="645"/>
      <c r="AI29" s="645"/>
      <c r="AJ29" s="645"/>
      <c r="AK29" s="645"/>
      <c r="AL29" s="655"/>
      <c r="AM29" s="655"/>
      <c r="AN29" s="138"/>
      <c r="AO29" s="138"/>
      <c r="AP29" s="138"/>
      <c r="AQ29" s="138"/>
      <c r="AR29" s="138"/>
      <c r="AS29" s="138"/>
      <c r="AT29" s="138"/>
      <c r="AU29" s="138"/>
      <c r="AV29" s="138"/>
      <c r="AW29" s="138"/>
      <c r="AX29" s="138"/>
      <c r="AY29" s="138"/>
      <c r="AZ29" s="138"/>
      <c r="BA29" s="138"/>
      <c r="BB29" s="138"/>
      <c r="BC29" s="138"/>
    </row>
    <row r="30" ht="14.25" customHeight="1">
      <c r="A30" s="234">
        <v>779.0</v>
      </c>
      <c r="B30" s="585" t="str">
        <f t="array" ref="B30">IFNA(XLOOKUP(A30,'New Signups'!C:C,'New Signups'!D:D),"-")</f>
        <v>Emira</v>
      </c>
      <c r="C30" s="585" t="str">
        <f t="array" ref="C30">IFNA(XLOOKUP(A30,'New Signups'!C:C,'New Signups'!E:E),"-")</f>
        <v>Cheeks</v>
      </c>
      <c r="D30" s="598">
        <v>2024.0</v>
      </c>
      <c r="E30" s="594">
        <v>1.0</v>
      </c>
      <c r="F30" s="594">
        <v>1.0</v>
      </c>
      <c r="G30" s="584">
        <v>45385.0</v>
      </c>
      <c r="H30" s="585" t="s">
        <v>4939</v>
      </c>
      <c r="I30" s="586" t="s">
        <v>4535</v>
      </c>
      <c r="J30" s="587" t="s">
        <v>4516</v>
      </c>
      <c r="K30" s="587"/>
      <c r="L30" s="587"/>
      <c r="M30" s="724">
        <v>45395.0</v>
      </c>
      <c r="N30" s="587" t="s">
        <v>4942</v>
      </c>
      <c r="O30" s="694" t="s">
        <v>4956</v>
      </c>
      <c r="P30" s="587" t="s">
        <v>4516</v>
      </c>
      <c r="Q30" s="587" t="s">
        <v>4847</v>
      </c>
      <c r="R30" s="587" t="s">
        <v>4516</v>
      </c>
      <c r="S30" s="587"/>
      <c r="T30" s="655"/>
      <c r="U30" s="743">
        <v>45867.0</v>
      </c>
      <c r="V30" s="698" t="s">
        <v>1150</v>
      </c>
      <c r="W30" s="698"/>
      <c r="X30" s="698" t="s">
        <v>4637</v>
      </c>
      <c r="Y30" s="595" t="s">
        <v>4525</v>
      </c>
      <c r="Z30" s="726" t="s">
        <v>4525</v>
      </c>
      <c r="AA30" s="655"/>
      <c r="AB30" s="655"/>
      <c r="AC30" s="727">
        <v>45877.0</v>
      </c>
      <c r="AD30" s="698" t="s">
        <v>4469</v>
      </c>
      <c r="AE30" s="698" t="s">
        <v>4478</v>
      </c>
      <c r="AF30" s="698"/>
      <c r="AG30" s="698"/>
      <c r="AH30" s="698" t="s">
        <v>4957</v>
      </c>
      <c r="AI30" s="698" t="s">
        <v>4516</v>
      </c>
      <c r="AJ30" s="698" t="s">
        <v>4516</v>
      </c>
      <c r="AK30" s="645"/>
      <c r="AL30" s="655"/>
      <c r="AM30" s="655"/>
      <c r="AN30" s="138"/>
      <c r="AO30" s="138"/>
      <c r="AP30" s="138"/>
      <c r="AQ30" s="138"/>
      <c r="AR30" s="138"/>
      <c r="AS30" s="138"/>
      <c r="AT30" s="138"/>
      <c r="AU30" s="138"/>
      <c r="AV30" s="138"/>
      <c r="AW30" s="138"/>
      <c r="AX30" s="138"/>
      <c r="AY30" s="138"/>
      <c r="AZ30" s="138"/>
      <c r="BA30" s="138"/>
      <c r="BB30" s="138"/>
      <c r="BC30" s="138"/>
    </row>
    <row r="31" ht="14.25" customHeight="1">
      <c r="A31" s="700">
        <v>787.0</v>
      </c>
      <c r="B31" s="701" t="str">
        <f t="array" ref="B31">IFNA(XLOOKUP(A31,'New Signups'!C:C,'New Signups'!D:D),"-")</f>
        <v>Yusuf</v>
      </c>
      <c r="C31" s="701" t="str">
        <f t="array" ref="C31">IFNA(XLOOKUP(A31,'New Signups'!C:C,'New Signups'!E:E),"-")</f>
        <v>Devlin</v>
      </c>
      <c r="D31" s="744">
        <v>2025.0</v>
      </c>
      <c r="E31" s="745">
        <v>1.0</v>
      </c>
      <c r="F31" s="746"/>
      <c r="G31" s="747">
        <v>45390.0</v>
      </c>
      <c r="H31" s="701" t="s">
        <v>4939</v>
      </c>
      <c r="I31" s="748" t="s">
        <v>4535</v>
      </c>
      <c r="J31" s="749" t="s">
        <v>4516</v>
      </c>
      <c r="K31" s="749"/>
      <c r="L31" s="749"/>
      <c r="M31" s="750">
        <v>45427.0</v>
      </c>
      <c r="N31" s="749" t="s">
        <v>4660</v>
      </c>
      <c r="O31" s="749" t="s">
        <v>4958</v>
      </c>
      <c r="P31" s="749" t="s">
        <v>4516</v>
      </c>
      <c r="Q31" s="749" t="s">
        <v>4847</v>
      </c>
      <c r="R31" s="749" t="s">
        <v>4516</v>
      </c>
      <c r="S31" s="587"/>
      <c r="T31" s="655"/>
      <c r="U31" s="648"/>
      <c r="V31" s="645"/>
      <c r="W31" s="645"/>
      <c r="X31" s="645"/>
      <c r="Y31" s="585"/>
      <c r="Z31" s="601"/>
      <c r="AA31" s="655"/>
      <c r="AB31" s="655"/>
      <c r="AC31" s="649"/>
      <c r="AD31" s="645"/>
      <c r="AE31" s="645"/>
      <c r="AF31" s="645"/>
      <c r="AG31" s="645"/>
      <c r="AH31" s="645"/>
      <c r="AI31" s="645"/>
      <c r="AJ31" s="645"/>
      <c r="AK31" s="645"/>
      <c r="AL31" s="655"/>
      <c r="AM31" s="655"/>
      <c r="AN31" s="138"/>
      <c r="AO31" s="138"/>
      <c r="AP31" s="138"/>
      <c r="AQ31" s="138"/>
      <c r="AR31" s="138"/>
      <c r="AS31" s="138"/>
      <c r="AT31" s="138"/>
      <c r="AU31" s="138"/>
      <c r="AV31" s="138"/>
      <c r="AW31" s="138"/>
      <c r="AX31" s="138"/>
      <c r="AY31" s="138"/>
      <c r="AZ31" s="138"/>
      <c r="BA31" s="138"/>
      <c r="BB31" s="138"/>
      <c r="BC31" s="138"/>
    </row>
    <row r="32" ht="14.25" customHeight="1">
      <c r="A32" s="52">
        <v>807.0</v>
      </c>
      <c r="B32" s="585" t="str">
        <f t="array" ref="B32">IFNA(XLOOKUP(A32,'New Signups'!C:C,'New Signups'!D:D),"-")</f>
        <v>Sayir</v>
      </c>
      <c r="C32" s="585" t="str">
        <f t="array" ref="C32">IFNA(XLOOKUP(A32,'New Signups'!C:C,'New Signups'!E:E),"-")</f>
        <v>Taylor</v>
      </c>
      <c r="D32" s="598">
        <v>2026.0</v>
      </c>
      <c r="E32" s="594">
        <v>1.0</v>
      </c>
      <c r="F32" s="594">
        <v>1.0</v>
      </c>
      <c r="G32" s="584">
        <v>45394.0</v>
      </c>
      <c r="H32" s="585" t="s">
        <v>4466</v>
      </c>
      <c r="I32" s="586" t="s">
        <v>4959</v>
      </c>
      <c r="J32" s="587" t="s">
        <v>4516</v>
      </c>
      <c r="K32" s="587"/>
      <c r="L32" s="587"/>
      <c r="M32" s="751" t="s">
        <v>4960</v>
      </c>
      <c r="N32" s="587" t="s">
        <v>4660</v>
      </c>
      <c r="O32" s="694" t="s">
        <v>4950</v>
      </c>
      <c r="P32" s="587" t="s">
        <v>4516</v>
      </c>
      <c r="Q32" s="587" t="s">
        <v>4847</v>
      </c>
      <c r="R32" s="587" t="s">
        <v>4516</v>
      </c>
      <c r="S32" s="587"/>
      <c r="T32" s="655"/>
      <c r="U32" s="728">
        <v>45863.0</v>
      </c>
      <c r="V32" s="698" t="s">
        <v>3308</v>
      </c>
      <c r="W32" s="698"/>
      <c r="X32" s="698" t="s">
        <v>4538</v>
      </c>
      <c r="Y32" s="585"/>
      <c r="Z32" s="601"/>
      <c r="AA32" s="655"/>
      <c r="AB32" s="655"/>
      <c r="AC32" s="727">
        <v>45901.0</v>
      </c>
      <c r="AD32" s="698" t="s">
        <v>4469</v>
      </c>
      <c r="AE32" s="698" t="s">
        <v>3958</v>
      </c>
      <c r="AF32" s="698"/>
      <c r="AG32" s="698"/>
      <c r="AH32" s="698" t="s">
        <v>4961</v>
      </c>
      <c r="AI32" s="645"/>
      <c r="AJ32" s="698" t="s">
        <v>4516</v>
      </c>
      <c r="AK32" s="698" t="s">
        <v>4516</v>
      </c>
      <c r="AL32" s="655"/>
      <c r="AM32" s="655"/>
      <c r="AN32" s="138"/>
      <c r="AO32" s="138"/>
      <c r="AP32" s="138"/>
      <c r="AQ32" s="138"/>
      <c r="AR32" s="138"/>
      <c r="AS32" s="138"/>
      <c r="AT32" s="138"/>
      <c r="AU32" s="138"/>
      <c r="AV32" s="138"/>
      <c r="AW32" s="138"/>
      <c r="AX32" s="138"/>
      <c r="AY32" s="138"/>
      <c r="AZ32" s="138"/>
      <c r="BA32" s="138"/>
      <c r="BB32" s="138"/>
      <c r="BC32" s="138"/>
    </row>
    <row r="33" ht="14.25" customHeight="1">
      <c r="A33" s="52">
        <v>793.0</v>
      </c>
      <c r="B33" s="585" t="str">
        <f t="array" ref="B33">IFNA(XLOOKUP(A33,'New Signups'!C:C,'New Signups'!D:D),"-")</f>
        <v>Zahmyah </v>
      </c>
      <c r="C33" s="585" t="str">
        <f t="array" ref="C33">IFNA(XLOOKUP(A33,'New Signups'!C:C,'New Signups'!E:E),"-")</f>
        <v>Gresham</v>
      </c>
      <c r="D33" s="598">
        <v>2027.0</v>
      </c>
      <c r="E33" s="594">
        <v>1.0</v>
      </c>
      <c r="F33" s="594">
        <v>1.0</v>
      </c>
      <c r="G33" s="584">
        <v>45394.0</v>
      </c>
      <c r="H33" s="585" t="s">
        <v>4939</v>
      </c>
      <c r="I33" s="586" t="s">
        <v>4535</v>
      </c>
      <c r="J33" s="587" t="s">
        <v>4516</v>
      </c>
      <c r="K33" s="587"/>
      <c r="L33" s="587"/>
      <c r="M33" s="724">
        <v>45403.0</v>
      </c>
      <c r="N33" s="587" t="s">
        <v>4962</v>
      </c>
      <c r="O33" s="694" t="s">
        <v>4950</v>
      </c>
      <c r="P33" s="587" t="s">
        <v>4516</v>
      </c>
      <c r="Q33" s="587" t="s">
        <v>4847</v>
      </c>
      <c r="R33" s="587" t="s">
        <v>4516</v>
      </c>
      <c r="S33" s="587"/>
      <c r="T33" s="655"/>
      <c r="U33" s="728">
        <v>45852.0</v>
      </c>
      <c r="V33" s="698" t="s">
        <v>1150</v>
      </c>
      <c r="W33" s="698"/>
      <c r="X33" s="698" t="s">
        <v>4963</v>
      </c>
      <c r="Y33" s="595" t="s">
        <v>4516</v>
      </c>
      <c r="Z33" s="726" t="s">
        <v>4525</v>
      </c>
      <c r="AA33" s="655"/>
      <c r="AB33" s="655"/>
      <c r="AC33" s="727">
        <v>45875.0</v>
      </c>
      <c r="AD33" s="698" t="s">
        <v>3958</v>
      </c>
      <c r="AE33" s="698" t="s">
        <v>4471</v>
      </c>
      <c r="AF33" s="698" t="s">
        <v>4469</v>
      </c>
      <c r="AG33" s="698"/>
      <c r="AH33" s="698" t="s">
        <v>4964</v>
      </c>
      <c r="AI33" s="698" t="s">
        <v>4516</v>
      </c>
      <c r="AJ33" s="698" t="s">
        <v>4516</v>
      </c>
      <c r="AK33" s="698" t="s">
        <v>4516</v>
      </c>
      <c r="AL33" s="655"/>
      <c r="AM33" s="655"/>
      <c r="AN33" s="138"/>
      <c r="AO33" s="138"/>
      <c r="AP33" s="138"/>
      <c r="AQ33" s="138"/>
      <c r="AR33" s="138"/>
      <c r="AS33" s="138"/>
      <c r="AT33" s="138"/>
      <c r="AU33" s="138"/>
      <c r="AV33" s="138"/>
      <c r="AW33" s="138"/>
      <c r="AX33" s="138"/>
      <c r="AY33" s="138"/>
      <c r="AZ33" s="138"/>
      <c r="BA33" s="138"/>
      <c r="BB33" s="138"/>
      <c r="BC33" s="138"/>
    </row>
    <row r="34" ht="14.25" customHeight="1">
      <c r="A34" s="52">
        <v>795.0</v>
      </c>
      <c r="B34" s="585" t="str">
        <f t="array" ref="B34">IFNA(XLOOKUP(A34,'New Signups'!C:C,'New Signups'!D:D),"-")</f>
        <v>Zayden </v>
      </c>
      <c r="C34" s="585" t="str">
        <f t="array" ref="C34">IFNA(XLOOKUP(A34,'New Signups'!C:C,'New Signups'!E:E),"-")</f>
        <v>Gresham </v>
      </c>
      <c r="D34" s="598">
        <v>2028.0</v>
      </c>
      <c r="E34" s="594">
        <v>1.0</v>
      </c>
      <c r="F34" s="594">
        <v>1.0</v>
      </c>
      <c r="G34" s="584">
        <v>45394.0</v>
      </c>
      <c r="H34" s="585" t="s">
        <v>4965</v>
      </c>
      <c r="I34" s="652" t="s">
        <v>4952</v>
      </c>
      <c r="J34" s="587" t="s">
        <v>4516</v>
      </c>
      <c r="K34" s="587"/>
      <c r="L34" s="587"/>
      <c r="M34" s="724">
        <v>45401.0</v>
      </c>
      <c r="N34" s="587" t="s">
        <v>4966</v>
      </c>
      <c r="O34" s="694" t="s">
        <v>4950</v>
      </c>
      <c r="P34" s="587" t="s">
        <v>4516</v>
      </c>
      <c r="Q34" s="587" t="s">
        <v>4847</v>
      </c>
      <c r="R34" s="587" t="s">
        <v>4516</v>
      </c>
      <c r="S34" s="587"/>
      <c r="T34" s="655"/>
      <c r="U34" s="728">
        <v>45852.0</v>
      </c>
      <c r="V34" s="698" t="s">
        <v>1150</v>
      </c>
      <c r="W34" s="698"/>
      <c r="X34" s="698" t="s">
        <v>4967</v>
      </c>
      <c r="Y34" s="585"/>
      <c r="Z34" s="726" t="s">
        <v>4525</v>
      </c>
      <c r="AA34" s="655"/>
      <c r="AB34" s="655"/>
      <c r="AC34" s="727">
        <v>45888.0</v>
      </c>
      <c r="AD34" s="698" t="s">
        <v>3480</v>
      </c>
      <c r="AE34" s="698" t="s">
        <v>4471</v>
      </c>
      <c r="AF34" s="698"/>
      <c r="AG34" s="698"/>
      <c r="AH34" s="698" t="s">
        <v>4968</v>
      </c>
      <c r="AI34" s="698" t="s">
        <v>4516</v>
      </c>
      <c r="AJ34" s="698" t="s">
        <v>4516</v>
      </c>
      <c r="AK34" s="698" t="s">
        <v>4516</v>
      </c>
      <c r="AL34" s="655"/>
      <c r="AM34" s="655"/>
      <c r="AN34" s="138"/>
      <c r="AO34" s="138"/>
      <c r="AP34" s="138"/>
      <c r="AQ34" s="138"/>
      <c r="AR34" s="138"/>
      <c r="AS34" s="138"/>
      <c r="AT34" s="138"/>
      <c r="AU34" s="138"/>
      <c r="AV34" s="138"/>
      <c r="AW34" s="138"/>
      <c r="AX34" s="138"/>
      <c r="AY34" s="138"/>
      <c r="AZ34" s="138"/>
      <c r="BA34" s="138"/>
      <c r="BB34" s="138"/>
      <c r="BC34" s="138"/>
    </row>
    <row r="35" ht="14.25" customHeight="1">
      <c r="A35" s="52">
        <v>819.0</v>
      </c>
      <c r="B35" s="585" t="str">
        <f t="array" ref="B35">IFNA(XLOOKUP(A35,'New Signups'!C:C,'New Signups'!D:D),"-")</f>
        <v>Ishmael</v>
      </c>
      <c r="C35" s="585" t="str">
        <f t="array" ref="C35">IFNA(XLOOKUP(A35,'New Signups'!C:C,'New Signups'!E:E),"-")</f>
        <v>Savadogo</v>
      </c>
      <c r="D35" s="598">
        <v>2029.0</v>
      </c>
      <c r="E35" s="594">
        <v>1.0</v>
      </c>
      <c r="F35" s="594">
        <v>1.0</v>
      </c>
      <c r="G35" s="584">
        <v>45401.0</v>
      </c>
      <c r="H35" s="585" t="s">
        <v>4969</v>
      </c>
      <c r="I35" s="586" t="s">
        <v>4970</v>
      </c>
      <c r="J35" s="587" t="s">
        <v>4516</v>
      </c>
      <c r="K35" s="587"/>
      <c r="L35" s="587"/>
      <c r="M35" s="724">
        <v>45403.0</v>
      </c>
      <c r="N35" s="587" t="s">
        <v>4962</v>
      </c>
      <c r="O35" s="694" t="s">
        <v>4950</v>
      </c>
      <c r="P35" s="587" t="s">
        <v>4516</v>
      </c>
      <c r="Q35" s="587" t="s">
        <v>4847</v>
      </c>
      <c r="R35" s="587" t="s">
        <v>4516</v>
      </c>
      <c r="S35" s="587"/>
      <c r="T35" s="655"/>
      <c r="U35" s="728">
        <v>45868.0</v>
      </c>
      <c r="V35" s="698" t="s">
        <v>4472</v>
      </c>
      <c r="W35" s="698"/>
      <c r="X35" s="698" t="s">
        <v>4971</v>
      </c>
      <c r="Y35" s="595" t="s">
        <v>4516</v>
      </c>
      <c r="Z35" s="726" t="s">
        <v>4516</v>
      </c>
      <c r="AA35" s="655"/>
      <c r="AB35" s="655"/>
      <c r="AC35" s="727">
        <v>45890.0</v>
      </c>
      <c r="AD35" s="698" t="s">
        <v>3958</v>
      </c>
      <c r="AE35" s="698" t="s">
        <v>3480</v>
      </c>
      <c r="AF35" s="698"/>
      <c r="AG35" s="698"/>
      <c r="AH35" s="698" t="s">
        <v>4972</v>
      </c>
      <c r="AI35" s="698" t="s">
        <v>4525</v>
      </c>
      <c r="AJ35" s="698" t="s">
        <v>4525</v>
      </c>
      <c r="AK35" s="698" t="s">
        <v>4525</v>
      </c>
      <c r="AL35" s="655"/>
      <c r="AM35" s="655"/>
      <c r="AN35" s="138"/>
      <c r="AO35" s="138"/>
      <c r="AP35" s="138"/>
      <c r="AQ35" s="138"/>
      <c r="AR35" s="138"/>
      <c r="AS35" s="138"/>
      <c r="AT35" s="138"/>
      <c r="AU35" s="138"/>
      <c r="AV35" s="138"/>
      <c r="AW35" s="138"/>
      <c r="AX35" s="138"/>
      <c r="AY35" s="138"/>
      <c r="AZ35" s="138"/>
      <c r="BA35" s="138"/>
      <c r="BB35" s="138"/>
      <c r="BC35" s="138"/>
    </row>
    <row r="36" ht="14.25" customHeight="1">
      <c r="A36" s="52">
        <v>821.0</v>
      </c>
      <c r="B36" s="585" t="str">
        <f t="array" ref="B36">IFNA(XLOOKUP(A36,'New Signups'!C:C,'New Signups'!D:D),"-")</f>
        <v>Nakayla</v>
      </c>
      <c r="C36" s="585" t="str">
        <f t="array" ref="C36">IFNA(XLOOKUP(A36,'New Signups'!C:C,'New Signups'!E:E),"-")</f>
        <v>Perry</v>
      </c>
      <c r="D36" s="598">
        <v>2030.0</v>
      </c>
      <c r="E36" s="594">
        <v>1.0</v>
      </c>
      <c r="F36" s="594">
        <v>1.0</v>
      </c>
      <c r="G36" s="584">
        <v>45403.0</v>
      </c>
      <c r="H36" s="585" t="s">
        <v>4965</v>
      </c>
      <c r="I36" s="586" t="s">
        <v>4973</v>
      </c>
      <c r="J36" s="587" t="s">
        <v>4516</v>
      </c>
      <c r="K36" s="587"/>
      <c r="L36" s="587"/>
      <c r="M36" s="724">
        <v>45410.0</v>
      </c>
      <c r="N36" s="587" t="s">
        <v>4929</v>
      </c>
      <c r="O36" s="587" t="s">
        <v>4974</v>
      </c>
      <c r="P36" s="587" t="s">
        <v>4516</v>
      </c>
      <c r="Q36" s="587" t="s">
        <v>4847</v>
      </c>
      <c r="R36" s="587" t="s">
        <v>4516</v>
      </c>
      <c r="S36" s="587"/>
      <c r="T36" s="655"/>
      <c r="U36" s="648"/>
      <c r="V36" s="645"/>
      <c r="W36" s="645"/>
      <c r="X36" s="645"/>
      <c r="Y36" s="585"/>
      <c r="Z36" s="601"/>
      <c r="AA36" s="655"/>
      <c r="AB36" s="655"/>
      <c r="AC36" s="649"/>
      <c r="AD36" s="645"/>
      <c r="AE36" s="645"/>
      <c r="AF36" s="645"/>
      <c r="AG36" s="645"/>
      <c r="AH36" s="645"/>
      <c r="AI36" s="645"/>
      <c r="AJ36" s="645"/>
      <c r="AK36" s="645"/>
      <c r="AL36" s="655"/>
      <c r="AM36" s="655"/>
      <c r="AN36" s="138"/>
      <c r="AO36" s="138"/>
      <c r="AP36" s="138"/>
      <c r="AQ36" s="138"/>
      <c r="AR36" s="138"/>
      <c r="AS36" s="138"/>
      <c r="AT36" s="138"/>
      <c r="AU36" s="138"/>
      <c r="AV36" s="138"/>
      <c r="AW36" s="138"/>
      <c r="AX36" s="138"/>
      <c r="AY36" s="138"/>
      <c r="AZ36" s="138"/>
      <c r="BA36" s="138"/>
      <c r="BB36" s="138"/>
      <c r="BC36" s="138"/>
    </row>
    <row r="37" ht="14.25" customHeight="1">
      <c r="A37" s="52">
        <v>843.0</v>
      </c>
      <c r="B37" s="585" t="str">
        <f t="array" ref="B37">IFNA(XLOOKUP(A37,'New Signups'!C:C,'New Signups'!D:D),"-")</f>
        <v>Thomas</v>
      </c>
      <c r="C37" s="585" t="str">
        <f t="array" ref="C37">IFNA(XLOOKUP(A37,'New Signups'!C:C,'New Signups'!E:E),"-")</f>
        <v>Cirino</v>
      </c>
      <c r="D37" s="598">
        <v>2031.0</v>
      </c>
      <c r="E37" s="594">
        <v>1.0</v>
      </c>
      <c r="F37" s="594">
        <v>1.0</v>
      </c>
      <c r="G37" s="584">
        <v>45412.0</v>
      </c>
      <c r="H37" s="585" t="s">
        <v>1540</v>
      </c>
      <c r="I37" s="586" t="s">
        <v>4535</v>
      </c>
      <c r="J37" s="587" t="s">
        <v>4516</v>
      </c>
      <c r="K37" s="587"/>
      <c r="L37" s="587"/>
      <c r="M37" s="724">
        <v>45485.0</v>
      </c>
      <c r="N37" s="587" t="s">
        <v>4707</v>
      </c>
      <c r="O37" s="587" t="s">
        <v>4698</v>
      </c>
      <c r="P37" s="587" t="s">
        <v>4516</v>
      </c>
      <c r="Q37" s="587" t="s">
        <v>4847</v>
      </c>
      <c r="R37" s="587" t="s">
        <v>4516</v>
      </c>
      <c r="S37" s="587"/>
      <c r="T37" s="655"/>
      <c r="U37" s="648"/>
      <c r="V37" s="645"/>
      <c r="W37" s="645"/>
      <c r="X37" s="645"/>
      <c r="Y37" s="585"/>
      <c r="Z37" s="601"/>
      <c r="AA37" s="655"/>
      <c r="AB37" s="655"/>
      <c r="AC37" s="649"/>
      <c r="AD37" s="645"/>
      <c r="AE37" s="645"/>
      <c r="AF37" s="645"/>
      <c r="AG37" s="645"/>
      <c r="AH37" s="645"/>
      <c r="AI37" s="645"/>
      <c r="AJ37" s="645"/>
      <c r="AK37" s="645"/>
      <c r="AL37" s="655"/>
      <c r="AM37" s="655"/>
      <c r="AN37" s="138"/>
      <c r="AO37" s="138"/>
      <c r="AP37" s="138"/>
      <c r="AQ37" s="138"/>
      <c r="AR37" s="138"/>
      <c r="AS37" s="138"/>
      <c r="AT37" s="138"/>
      <c r="AU37" s="138"/>
      <c r="AV37" s="138"/>
      <c r="AW37" s="138"/>
      <c r="AX37" s="138"/>
      <c r="AY37" s="138"/>
      <c r="AZ37" s="138"/>
      <c r="BA37" s="138"/>
      <c r="BB37" s="138"/>
      <c r="BC37" s="138"/>
    </row>
    <row r="38" ht="14.25" customHeight="1">
      <c r="A38" s="52">
        <v>884.0</v>
      </c>
      <c r="B38" s="585" t="str">
        <f t="array" ref="B38">IFNA(XLOOKUP(A38,'New Signups'!C:C,'New Signups'!D:D),"-")</f>
        <v>Micah</v>
      </c>
      <c r="C38" s="585" t="str">
        <f t="array" ref="C38">IFNA(XLOOKUP(A38,'New Signups'!C:C,'New Signups'!E:E),"-")</f>
        <v>Hollaway</v>
      </c>
      <c r="D38" s="598">
        <v>2032.0</v>
      </c>
      <c r="E38" s="594">
        <v>1.0</v>
      </c>
      <c r="F38" s="594">
        <v>1.0</v>
      </c>
      <c r="G38" s="752" t="s">
        <v>4975</v>
      </c>
      <c r="H38" s="585" t="s">
        <v>4466</v>
      </c>
      <c r="I38" s="586" t="s">
        <v>4976</v>
      </c>
      <c r="J38" s="587" t="s">
        <v>4516</v>
      </c>
      <c r="K38" s="587"/>
      <c r="L38" s="587"/>
      <c r="M38" s="724">
        <v>45427.0</v>
      </c>
      <c r="N38" s="587" t="s">
        <v>4977</v>
      </c>
      <c r="O38" s="597" t="s">
        <v>4930</v>
      </c>
      <c r="P38" s="587" t="s">
        <v>4516</v>
      </c>
      <c r="Q38" s="587" t="s">
        <v>4847</v>
      </c>
      <c r="R38" s="587" t="s">
        <v>4516</v>
      </c>
      <c r="S38" s="587"/>
      <c r="T38" s="655"/>
      <c r="U38" s="728">
        <v>45895.0</v>
      </c>
      <c r="V38" s="698" t="s">
        <v>4471</v>
      </c>
      <c r="W38" s="698"/>
      <c r="X38" s="698" t="s">
        <v>4656</v>
      </c>
      <c r="Y38" s="595" t="s">
        <v>4516</v>
      </c>
      <c r="Z38" s="726" t="s">
        <v>4516</v>
      </c>
      <c r="AA38" s="655"/>
      <c r="AB38" s="655"/>
      <c r="AC38" s="727">
        <v>45898.0</v>
      </c>
      <c r="AD38" s="698" t="s">
        <v>4469</v>
      </c>
      <c r="AE38" s="698" t="s">
        <v>3308</v>
      </c>
      <c r="AF38" s="698"/>
      <c r="AG38" s="698"/>
      <c r="AH38" s="698" t="s">
        <v>4591</v>
      </c>
      <c r="AI38" s="698" t="s">
        <v>4525</v>
      </c>
      <c r="AJ38" s="698" t="s">
        <v>4525</v>
      </c>
      <c r="AK38" s="698" t="s">
        <v>4525</v>
      </c>
      <c r="AL38" s="655"/>
      <c r="AM38" s="655"/>
      <c r="AN38" s="138"/>
      <c r="AO38" s="138"/>
      <c r="AP38" s="138"/>
      <c r="AQ38" s="138"/>
      <c r="AR38" s="138"/>
      <c r="AS38" s="138"/>
      <c r="AT38" s="138"/>
      <c r="AU38" s="138"/>
      <c r="AV38" s="138"/>
      <c r="AW38" s="138"/>
      <c r="AX38" s="138"/>
      <c r="AY38" s="138"/>
      <c r="AZ38" s="138"/>
      <c r="BA38" s="138"/>
      <c r="BB38" s="138"/>
      <c r="BC38" s="138"/>
    </row>
    <row r="39" ht="14.25" customHeight="1">
      <c r="A39" s="52">
        <v>867.0</v>
      </c>
      <c r="B39" s="585" t="str">
        <f t="array" ref="B39">IFNA(XLOOKUP(A39,'New Signups'!C:C,'New Signups'!D:D),"-")</f>
        <v>Wren</v>
      </c>
      <c r="C39" s="585" t="str">
        <f t="array" ref="C39">IFNA(XLOOKUP(A39,'New Signups'!C:C,'New Signups'!E:E),"-")</f>
        <v>RuiFang Palombaro Lanza</v>
      </c>
      <c r="D39" s="598">
        <v>2033.0</v>
      </c>
      <c r="E39" s="594">
        <v>1.0</v>
      </c>
      <c r="F39" s="594">
        <v>1.0</v>
      </c>
      <c r="G39" s="584">
        <v>45421.0</v>
      </c>
      <c r="H39" s="585" t="s">
        <v>4466</v>
      </c>
      <c r="I39" s="586" t="s">
        <v>4656</v>
      </c>
      <c r="J39" s="587" t="s">
        <v>4516</v>
      </c>
      <c r="K39" s="587"/>
      <c r="L39" s="587"/>
      <c r="M39" s="724">
        <v>45432.0</v>
      </c>
      <c r="N39" s="587" t="s">
        <v>4754</v>
      </c>
      <c r="O39" s="587" t="s">
        <v>4930</v>
      </c>
      <c r="P39" s="587" t="s">
        <v>4516</v>
      </c>
      <c r="Q39" s="587" t="s">
        <v>4847</v>
      </c>
      <c r="R39" s="587" t="s">
        <v>4516</v>
      </c>
      <c r="S39" s="587"/>
      <c r="T39" s="655"/>
      <c r="U39" s="728">
        <v>45904.0</v>
      </c>
      <c r="V39" s="698" t="s">
        <v>3958</v>
      </c>
      <c r="W39" s="698" t="s">
        <v>4471</v>
      </c>
      <c r="X39" s="698" t="s">
        <v>4978</v>
      </c>
      <c r="Y39" s="595" t="s">
        <v>4516</v>
      </c>
      <c r="Z39" s="726" t="s">
        <v>4516</v>
      </c>
      <c r="AA39" s="655"/>
      <c r="AB39" s="655"/>
      <c r="AC39" s="727">
        <v>45923.0</v>
      </c>
      <c r="AD39" s="698" t="s">
        <v>3958</v>
      </c>
      <c r="AE39" s="698" t="s">
        <v>3480</v>
      </c>
      <c r="AF39" s="698"/>
      <c r="AG39" s="698"/>
      <c r="AH39" s="698" t="s">
        <v>4979</v>
      </c>
      <c r="AI39" s="698" t="s">
        <v>4516</v>
      </c>
      <c r="AJ39" s="698" t="s">
        <v>4516</v>
      </c>
      <c r="AK39" s="698" t="s">
        <v>4516</v>
      </c>
      <c r="AL39" s="655"/>
      <c r="AM39" s="655"/>
      <c r="AN39" s="138"/>
      <c r="AO39" s="138"/>
      <c r="AP39" s="138"/>
      <c r="AQ39" s="138"/>
      <c r="AR39" s="138"/>
      <c r="AS39" s="138"/>
      <c r="AT39" s="138"/>
      <c r="AU39" s="138"/>
      <c r="AV39" s="138"/>
      <c r="AW39" s="138"/>
      <c r="AX39" s="138"/>
      <c r="AY39" s="138"/>
      <c r="AZ39" s="138"/>
      <c r="BA39" s="138"/>
      <c r="BB39" s="138"/>
      <c r="BC39" s="138"/>
    </row>
    <row r="40" ht="14.25" customHeight="1">
      <c r="A40" s="52">
        <v>816.0</v>
      </c>
      <c r="B40" s="585" t="str">
        <f t="array" ref="B40">IFNA(XLOOKUP(A40,'New Signups'!C:C,'New Signups'!D:D),"-")</f>
        <v>Najee</v>
      </c>
      <c r="C40" s="585" t="str">
        <f t="array" ref="C40">IFNA(XLOOKUP(A40,'New Signups'!C:C,'New Signups'!E:E),"-")</f>
        <v>Israel</v>
      </c>
      <c r="D40" s="598">
        <v>2034.0</v>
      </c>
      <c r="E40" s="594">
        <v>1.0</v>
      </c>
      <c r="F40" s="594">
        <v>1.0</v>
      </c>
      <c r="G40" s="724">
        <v>45432.0</v>
      </c>
      <c r="H40" s="587" t="s">
        <v>3958</v>
      </c>
      <c r="I40" s="586" t="s">
        <v>4659</v>
      </c>
      <c r="J40" s="753" t="s">
        <v>4516</v>
      </c>
      <c r="K40" s="754"/>
      <c r="L40" s="754"/>
      <c r="M40" s="724">
        <v>45435.0</v>
      </c>
      <c r="N40" s="587" t="s">
        <v>4980</v>
      </c>
      <c r="O40" s="587" t="s">
        <v>4930</v>
      </c>
      <c r="P40" s="587" t="s">
        <v>4516</v>
      </c>
      <c r="Q40" s="587" t="s">
        <v>4847</v>
      </c>
      <c r="R40" s="587" t="s">
        <v>4516</v>
      </c>
      <c r="S40" s="587"/>
      <c r="T40" s="655"/>
      <c r="U40" s="648"/>
      <c r="V40" s="645"/>
      <c r="W40" s="645"/>
      <c r="X40" s="645"/>
      <c r="Y40" s="585"/>
      <c r="Z40" s="601"/>
      <c r="AA40" s="655"/>
      <c r="AB40" s="655"/>
      <c r="AC40" s="649"/>
      <c r="AD40" s="645"/>
      <c r="AE40" s="645"/>
      <c r="AF40" s="645"/>
      <c r="AG40" s="645"/>
      <c r="AH40" s="645"/>
      <c r="AI40" s="645"/>
      <c r="AJ40" s="645"/>
      <c r="AK40" s="645"/>
      <c r="AL40" s="655"/>
      <c r="AM40" s="655"/>
      <c r="AN40" s="138"/>
      <c r="AO40" s="138"/>
      <c r="AP40" s="138"/>
      <c r="AQ40" s="138"/>
      <c r="AR40" s="138"/>
      <c r="AS40" s="138"/>
      <c r="AT40" s="138"/>
      <c r="AU40" s="138"/>
      <c r="AV40" s="138"/>
      <c r="AW40" s="138"/>
      <c r="AX40" s="138"/>
      <c r="AY40" s="138"/>
      <c r="AZ40" s="138"/>
      <c r="BA40" s="138"/>
      <c r="BB40" s="138"/>
      <c r="BC40" s="138"/>
    </row>
    <row r="41" ht="14.25" customHeight="1">
      <c r="A41" s="52">
        <v>869.0</v>
      </c>
      <c r="B41" s="585" t="str">
        <f t="array" ref="B41">IFNA(XLOOKUP(A41,'New Signups'!C:C,'New Signups'!D:D),"-")</f>
        <v>Sherie</v>
      </c>
      <c r="C41" s="585" t="str">
        <f t="array" ref="C41">IFNA(XLOOKUP(A41,'New Signups'!C:C,'New Signups'!E:E),"-")</f>
        <v>Clark</v>
      </c>
      <c r="D41" s="598">
        <v>2035.0</v>
      </c>
      <c r="E41" s="594">
        <v>1.0</v>
      </c>
      <c r="F41" s="594">
        <v>1.0</v>
      </c>
      <c r="G41" s="724">
        <v>45432.0</v>
      </c>
      <c r="H41" s="585" t="s">
        <v>3958</v>
      </c>
      <c r="I41" s="586" t="s">
        <v>4659</v>
      </c>
      <c r="J41" s="755" t="s">
        <v>4516</v>
      </c>
      <c r="K41" s="587"/>
      <c r="L41" s="587"/>
      <c r="M41" s="724">
        <v>45439.0</v>
      </c>
      <c r="N41" s="587" t="s">
        <v>4980</v>
      </c>
      <c r="O41" s="587" t="s">
        <v>4981</v>
      </c>
      <c r="P41" s="587" t="s">
        <v>4516</v>
      </c>
      <c r="Q41" s="587" t="s">
        <v>4847</v>
      </c>
      <c r="R41" s="587" t="s">
        <v>4516</v>
      </c>
      <c r="S41" s="587"/>
      <c r="T41" s="655"/>
      <c r="U41" s="728">
        <v>45993.0</v>
      </c>
      <c r="V41" s="698" t="s">
        <v>4475</v>
      </c>
      <c r="W41" s="698"/>
      <c r="X41" s="698" t="s">
        <v>4656</v>
      </c>
      <c r="Y41" s="595" t="s">
        <v>4516</v>
      </c>
      <c r="Z41" s="726" t="s">
        <v>4516</v>
      </c>
      <c r="AA41" s="655"/>
      <c r="AB41" s="655"/>
      <c r="AC41" s="727">
        <v>46035.0</v>
      </c>
      <c r="AD41" s="698" t="s">
        <v>3958</v>
      </c>
      <c r="AE41" s="698" t="s">
        <v>3308</v>
      </c>
      <c r="AF41" s="698" t="s">
        <v>1150</v>
      </c>
      <c r="AG41" s="698"/>
      <c r="AH41" s="698" t="s">
        <v>4982</v>
      </c>
      <c r="AI41" s="698" t="s">
        <v>4525</v>
      </c>
      <c r="AJ41" s="698" t="s">
        <v>4525</v>
      </c>
      <c r="AK41" s="698" t="s">
        <v>4525</v>
      </c>
      <c r="AL41" s="655"/>
      <c r="AM41" s="655"/>
      <c r="AN41" s="138"/>
      <c r="AO41" s="138"/>
      <c r="AP41" s="138"/>
      <c r="AQ41" s="138"/>
      <c r="AR41" s="138"/>
      <c r="AS41" s="138"/>
      <c r="AT41" s="138"/>
      <c r="AU41" s="138"/>
      <c r="AV41" s="138"/>
      <c r="AW41" s="138"/>
      <c r="AX41" s="138"/>
      <c r="AY41" s="138"/>
      <c r="AZ41" s="138"/>
      <c r="BA41" s="138"/>
      <c r="BB41" s="138"/>
      <c r="BC41" s="138"/>
    </row>
    <row r="42" ht="14.25" customHeight="1">
      <c r="A42" s="52">
        <v>924.0</v>
      </c>
      <c r="B42" s="585" t="str">
        <f t="array" ref="B42">IFNA(XLOOKUP(A42,'New Signups'!C:C,'New Signups'!D:D),"-")</f>
        <v>Yismeily</v>
      </c>
      <c r="C42" s="585" t="str">
        <f t="array" ref="C42">IFNA(XLOOKUP(A42,'New Signups'!C:C,'New Signups'!E:E),"-")</f>
        <v>Mezquita</v>
      </c>
      <c r="D42" s="598">
        <v>2036.0</v>
      </c>
      <c r="E42" s="594">
        <v>1.0</v>
      </c>
      <c r="F42" s="594">
        <v>1.0</v>
      </c>
      <c r="G42" s="756" t="s">
        <v>4983</v>
      </c>
      <c r="H42" s="585" t="s">
        <v>4597</v>
      </c>
      <c r="I42" s="586" t="s">
        <v>4637</v>
      </c>
      <c r="J42" s="587" t="s">
        <v>4516</v>
      </c>
      <c r="K42" s="587"/>
      <c r="L42" s="587"/>
      <c r="M42" s="724">
        <v>45436.0</v>
      </c>
      <c r="N42" s="587" t="s">
        <v>4633</v>
      </c>
      <c r="O42" s="587" t="s">
        <v>4984</v>
      </c>
      <c r="P42" s="587" t="s">
        <v>4516</v>
      </c>
      <c r="Q42" s="587" t="s">
        <v>4847</v>
      </c>
      <c r="R42" s="587" t="s">
        <v>4516</v>
      </c>
      <c r="S42" s="587"/>
      <c r="T42" s="655"/>
      <c r="U42" s="648"/>
      <c r="V42" s="645"/>
      <c r="W42" s="645"/>
      <c r="X42" s="645"/>
      <c r="Y42" s="585"/>
      <c r="Z42" s="601"/>
      <c r="AA42" s="655"/>
      <c r="AB42" s="655"/>
      <c r="AC42" s="649"/>
      <c r="AD42" s="645"/>
      <c r="AE42" s="645"/>
      <c r="AF42" s="645"/>
      <c r="AG42" s="645"/>
      <c r="AH42" s="645"/>
      <c r="AI42" s="645"/>
      <c r="AJ42" s="645"/>
      <c r="AK42" s="645"/>
      <c r="AL42" s="655"/>
      <c r="AM42" s="655"/>
      <c r="AN42" s="138"/>
      <c r="AO42" s="138"/>
      <c r="AP42" s="138"/>
      <c r="AQ42" s="138"/>
      <c r="AR42" s="138"/>
      <c r="AS42" s="138"/>
      <c r="AT42" s="138"/>
      <c r="AU42" s="138"/>
      <c r="AV42" s="138"/>
      <c r="AW42" s="138"/>
      <c r="AX42" s="138"/>
      <c r="AY42" s="138"/>
      <c r="AZ42" s="138"/>
      <c r="BA42" s="138"/>
      <c r="BB42" s="138"/>
      <c r="BC42" s="138"/>
    </row>
    <row r="43" ht="14.25" customHeight="1">
      <c r="A43" s="757">
        <v>912.0</v>
      </c>
      <c r="B43" s="758" t="str">
        <f t="array" ref="B43">IFNA(XLOOKUP(A43,'New Signups'!C:C,'New Signups'!D:D),"-")</f>
        <v>Saige</v>
      </c>
      <c r="C43" s="758" t="str">
        <f t="array" ref="C43">IFNA(XLOOKUP(A43,'New Signups'!C:C,'New Signups'!E:E),"-")</f>
        <v>Williams</v>
      </c>
      <c r="D43" s="759">
        <v>2037.0</v>
      </c>
      <c r="E43" s="760">
        <v>1.0</v>
      </c>
      <c r="F43" s="760">
        <v>1.0</v>
      </c>
      <c r="G43" s="761">
        <v>45449.0</v>
      </c>
      <c r="H43" s="758" t="s">
        <v>4985</v>
      </c>
      <c r="I43" s="762" t="s">
        <v>4535</v>
      </c>
      <c r="J43" s="763" t="s">
        <v>4516</v>
      </c>
      <c r="K43" s="763"/>
      <c r="L43" s="763"/>
      <c r="M43" s="764"/>
      <c r="N43" s="763"/>
      <c r="O43" s="763"/>
      <c r="P43" s="763"/>
      <c r="Q43" s="763"/>
      <c r="R43" s="763"/>
      <c r="S43" s="587"/>
      <c r="T43" s="655"/>
      <c r="U43" s="648"/>
      <c r="V43" s="645"/>
      <c r="W43" s="645"/>
      <c r="X43" s="645"/>
      <c r="Y43" s="585"/>
      <c r="Z43" s="601"/>
      <c r="AA43" s="655"/>
      <c r="AB43" s="655"/>
      <c r="AC43" s="649"/>
      <c r="AD43" s="645"/>
      <c r="AE43" s="645"/>
      <c r="AF43" s="645"/>
      <c r="AG43" s="645"/>
      <c r="AH43" s="645"/>
      <c r="AI43" s="645"/>
      <c r="AJ43" s="645"/>
      <c r="AK43" s="645"/>
      <c r="AL43" s="655"/>
      <c r="AM43" s="655"/>
      <c r="AN43" s="138"/>
      <c r="AO43" s="138"/>
      <c r="AP43" s="138"/>
      <c r="AQ43" s="138"/>
      <c r="AR43" s="138"/>
      <c r="AS43" s="138"/>
      <c r="AT43" s="138"/>
      <c r="AU43" s="138"/>
      <c r="AV43" s="138"/>
      <c r="AW43" s="138"/>
      <c r="AX43" s="138"/>
      <c r="AY43" s="138"/>
      <c r="AZ43" s="138"/>
      <c r="BA43" s="138"/>
      <c r="BB43" s="138"/>
      <c r="BC43" s="138"/>
    </row>
    <row r="44" ht="14.25" customHeight="1">
      <c r="A44" s="234">
        <v>761.0</v>
      </c>
      <c r="B44" s="585" t="str">
        <f t="array" ref="B44">IFNA(XLOOKUP(A44,'New Signups'!C:C,'New Signups'!D:D),"-")</f>
        <v>Aniyah</v>
      </c>
      <c r="C44" s="585" t="str">
        <f t="array" ref="C44">IFNA(XLOOKUP(A44,'New Signups'!C:C,'New Signups'!E:E),"-")</f>
        <v>Reese</v>
      </c>
      <c r="D44" s="598">
        <v>2038.0</v>
      </c>
      <c r="E44" s="594">
        <v>1.0</v>
      </c>
      <c r="F44" s="594">
        <v>1.0</v>
      </c>
      <c r="G44" s="584">
        <v>45480.0</v>
      </c>
      <c r="H44" s="585" t="s">
        <v>4660</v>
      </c>
      <c r="I44" s="586" t="s">
        <v>4535</v>
      </c>
      <c r="J44" s="587" t="s">
        <v>4516</v>
      </c>
      <c r="K44" s="587"/>
      <c r="L44" s="587"/>
      <c r="M44" s="724">
        <v>45453.0</v>
      </c>
      <c r="N44" s="587" t="s">
        <v>4660</v>
      </c>
      <c r="O44" s="587" t="s">
        <v>4984</v>
      </c>
      <c r="P44" s="587" t="s">
        <v>4516</v>
      </c>
      <c r="Q44" s="587" t="s">
        <v>4847</v>
      </c>
      <c r="R44" s="587" t="s">
        <v>4516</v>
      </c>
      <c r="S44" s="587"/>
      <c r="T44" s="655"/>
      <c r="U44" s="648"/>
      <c r="V44" s="645"/>
      <c r="W44" s="645"/>
      <c r="X44" s="645"/>
      <c r="Y44" s="585"/>
      <c r="Z44" s="601"/>
      <c r="AA44" s="655"/>
      <c r="AB44" s="655"/>
      <c r="AC44" s="649"/>
      <c r="AD44" s="645"/>
      <c r="AE44" s="645"/>
      <c r="AF44" s="645"/>
      <c r="AG44" s="645"/>
      <c r="AH44" s="645"/>
      <c r="AI44" s="645"/>
      <c r="AJ44" s="645"/>
      <c r="AK44" s="645"/>
      <c r="AL44" s="655"/>
      <c r="AM44" s="655"/>
      <c r="AN44" s="138"/>
      <c r="AO44" s="138"/>
      <c r="AP44" s="138"/>
      <c r="AQ44" s="138"/>
      <c r="AR44" s="138"/>
      <c r="AS44" s="138"/>
      <c r="AT44" s="138"/>
      <c r="AU44" s="138"/>
      <c r="AV44" s="138"/>
      <c r="AW44" s="138"/>
      <c r="AX44" s="138"/>
      <c r="AY44" s="138"/>
      <c r="AZ44" s="138"/>
      <c r="BA44" s="138"/>
      <c r="BB44" s="138"/>
      <c r="BC44" s="138"/>
    </row>
    <row r="45" ht="14.25" customHeight="1">
      <c r="A45" s="52">
        <v>963.0</v>
      </c>
      <c r="B45" s="585" t="str">
        <f t="array" ref="B45">IFNA(XLOOKUP(A45,'New Signups'!C:C,'New Signups'!D:D),"-")</f>
        <v>Enrique</v>
      </c>
      <c r="C45" s="585" t="str">
        <f t="array" ref="C45">IFNA(XLOOKUP(A45,'New Signups'!C:C,'New Signups'!E:E),"-")</f>
        <v>Hernandez</v>
      </c>
      <c r="D45" s="598">
        <v>2039.0</v>
      </c>
      <c r="E45" s="594">
        <v>1.0</v>
      </c>
      <c r="F45" s="594">
        <v>1.0</v>
      </c>
      <c r="G45" s="584">
        <v>45453.0</v>
      </c>
      <c r="H45" s="585" t="s">
        <v>4986</v>
      </c>
      <c r="I45" s="586" t="s">
        <v>4659</v>
      </c>
      <c r="J45" s="587" t="s">
        <v>4847</v>
      </c>
      <c r="K45" s="587"/>
      <c r="L45" s="587"/>
      <c r="M45" s="724">
        <v>45460.0</v>
      </c>
      <c r="N45" s="587" t="s">
        <v>4987</v>
      </c>
      <c r="O45" s="587" t="s">
        <v>4988</v>
      </c>
      <c r="P45" s="587" t="s">
        <v>4516</v>
      </c>
      <c r="Q45" s="587" t="s">
        <v>4847</v>
      </c>
      <c r="R45" s="587" t="s">
        <v>4516</v>
      </c>
      <c r="S45" s="587"/>
      <c r="T45" s="655"/>
      <c r="U45" s="728">
        <v>45968.0</v>
      </c>
      <c r="V45" s="698" t="s">
        <v>4475</v>
      </c>
      <c r="W45" s="698"/>
      <c r="X45" s="698" t="s">
        <v>4989</v>
      </c>
      <c r="Y45" s="595" t="s">
        <v>4516</v>
      </c>
      <c r="Z45" s="726" t="s">
        <v>4516</v>
      </c>
      <c r="AA45" s="655"/>
      <c r="AB45" s="655"/>
      <c r="AC45" s="765">
        <v>46009.0</v>
      </c>
      <c r="AD45" s="85" t="s">
        <v>3308</v>
      </c>
      <c r="AE45" s="85" t="s">
        <v>3578</v>
      </c>
      <c r="AF45" s="85"/>
      <c r="AG45" s="85"/>
      <c r="AH45" s="698" t="s">
        <v>4990</v>
      </c>
      <c r="AI45" s="698" t="s">
        <v>4525</v>
      </c>
      <c r="AJ45" s="698" t="s">
        <v>4525</v>
      </c>
      <c r="AK45" s="698" t="s">
        <v>4525</v>
      </c>
      <c r="AL45" s="655"/>
      <c r="AM45" s="655"/>
      <c r="AN45" s="138"/>
      <c r="AO45" s="138"/>
      <c r="AP45" s="138"/>
      <c r="AQ45" s="138"/>
      <c r="AR45" s="138"/>
      <c r="AS45" s="138"/>
      <c r="AT45" s="138"/>
      <c r="AU45" s="138"/>
      <c r="AV45" s="138"/>
      <c r="AW45" s="138"/>
      <c r="AX45" s="138"/>
      <c r="AY45" s="138"/>
      <c r="AZ45" s="138"/>
      <c r="BA45" s="138"/>
      <c r="BB45" s="138"/>
      <c r="BC45" s="138"/>
    </row>
    <row r="46" ht="14.25" customHeight="1">
      <c r="A46" s="52">
        <v>981.0</v>
      </c>
      <c r="B46" s="585" t="str">
        <f t="array" ref="B46">IFNA(XLOOKUP(A46,'New Signups'!C:C,'New Signups'!D:D),"-")</f>
        <v>Eliza</v>
      </c>
      <c r="C46" s="585" t="str">
        <f t="array" ref="C46">IFNA(XLOOKUP(A46,'New Signups'!C:C,'New Signups'!E:E),"-")</f>
        <v>Scott</v>
      </c>
      <c r="D46" s="598">
        <v>2040.0</v>
      </c>
      <c r="E46" s="594">
        <v>1.0</v>
      </c>
      <c r="F46" s="594">
        <v>1.0</v>
      </c>
      <c r="G46" s="584">
        <v>45455.0</v>
      </c>
      <c r="H46" s="585" t="s">
        <v>4660</v>
      </c>
      <c r="I46" s="586" t="s">
        <v>4659</v>
      </c>
      <c r="J46" s="587" t="s">
        <v>4847</v>
      </c>
      <c r="K46" s="587"/>
      <c r="L46" s="587"/>
      <c r="M46" s="724">
        <v>45457.0</v>
      </c>
      <c r="N46" s="587" t="s">
        <v>4804</v>
      </c>
      <c r="O46" s="587" t="s">
        <v>4991</v>
      </c>
      <c r="P46" s="587" t="s">
        <v>4516</v>
      </c>
      <c r="Q46" s="587" t="s">
        <v>4847</v>
      </c>
      <c r="R46" s="587" t="s">
        <v>4516</v>
      </c>
      <c r="S46" s="587"/>
      <c r="T46" s="655"/>
      <c r="U46" s="727">
        <v>45943.0</v>
      </c>
      <c r="V46" s="698" t="s">
        <v>4469</v>
      </c>
      <c r="W46" s="698"/>
      <c r="X46" s="698" t="s">
        <v>4992</v>
      </c>
      <c r="Y46" s="595" t="s">
        <v>4516</v>
      </c>
      <c r="Z46" s="726" t="s">
        <v>4516</v>
      </c>
      <c r="AA46" s="655"/>
      <c r="AB46" s="655"/>
      <c r="AC46" s="765">
        <v>45968.0</v>
      </c>
      <c r="AD46" s="85" t="s">
        <v>4469</v>
      </c>
      <c r="AE46" s="85" t="s">
        <v>4471</v>
      </c>
      <c r="AF46" s="85"/>
      <c r="AG46" s="85"/>
      <c r="AH46" s="698" t="s">
        <v>4586</v>
      </c>
      <c r="AI46" s="698" t="s">
        <v>4516</v>
      </c>
      <c r="AJ46" s="698" t="s">
        <v>4516</v>
      </c>
      <c r="AK46" s="698" t="s">
        <v>4516</v>
      </c>
      <c r="AL46" s="655"/>
      <c r="AM46" s="655"/>
      <c r="AN46" s="138"/>
      <c r="AO46" s="138"/>
      <c r="AP46" s="138"/>
      <c r="AQ46" s="138"/>
      <c r="AR46" s="138"/>
      <c r="AS46" s="138"/>
      <c r="AT46" s="138"/>
      <c r="AU46" s="138"/>
      <c r="AV46" s="138"/>
      <c r="AW46" s="138"/>
      <c r="AX46" s="138"/>
      <c r="AY46" s="138"/>
      <c r="AZ46" s="138"/>
      <c r="BA46" s="138"/>
      <c r="BB46" s="138"/>
      <c r="BC46" s="138"/>
    </row>
    <row r="47" ht="14.25" customHeight="1">
      <c r="A47" s="52">
        <v>983.0</v>
      </c>
      <c r="B47" s="585" t="str">
        <f t="array" ref="B47">IFNA(XLOOKUP(A47,'New Signups'!C:C,'New Signups'!D:D),"-")</f>
        <v>Jordan</v>
      </c>
      <c r="C47" s="585" t="str">
        <f t="array" ref="C47">IFNA(XLOOKUP(A47,'New Signups'!C:C,'New Signups'!E:E),"-")</f>
        <v>Coates Ahzai</v>
      </c>
      <c r="D47" s="598">
        <v>2041.0</v>
      </c>
      <c r="E47" s="594">
        <v>1.0</v>
      </c>
      <c r="F47" s="85">
        <v>1.0</v>
      </c>
      <c r="G47" s="584">
        <v>45456.0</v>
      </c>
      <c r="H47" s="585" t="s">
        <v>4466</v>
      </c>
      <c r="I47" s="586" t="s">
        <v>4993</v>
      </c>
      <c r="J47" s="587" t="s">
        <v>4847</v>
      </c>
      <c r="K47" s="587"/>
      <c r="L47" s="587"/>
      <c r="M47" s="724">
        <v>45460.0</v>
      </c>
      <c r="N47" s="587" t="s">
        <v>4994</v>
      </c>
      <c r="O47" s="587" t="s">
        <v>4995</v>
      </c>
      <c r="P47" s="587" t="s">
        <v>4516</v>
      </c>
      <c r="Q47" s="587" t="s">
        <v>4996</v>
      </c>
      <c r="R47" s="587" t="s">
        <v>4516</v>
      </c>
      <c r="S47" s="587"/>
      <c r="T47" s="655"/>
      <c r="V47" s="293"/>
      <c r="W47" s="293"/>
      <c r="X47" s="645"/>
      <c r="Y47" s="585"/>
      <c r="Z47" s="601"/>
      <c r="AA47" s="655"/>
      <c r="AB47" s="655"/>
      <c r="AC47" s="649"/>
      <c r="AD47" s="645"/>
      <c r="AE47" s="645"/>
      <c r="AF47" s="645"/>
      <c r="AG47" s="645"/>
      <c r="AH47" s="645"/>
      <c r="AI47" s="645"/>
      <c r="AJ47" s="645"/>
      <c r="AK47" s="645"/>
      <c r="AL47" s="655"/>
      <c r="AM47" s="655"/>
      <c r="AN47" s="138"/>
      <c r="AO47" s="138"/>
      <c r="AP47" s="138"/>
      <c r="AQ47" s="138"/>
      <c r="AR47" s="138"/>
      <c r="AS47" s="138"/>
      <c r="AT47" s="138"/>
      <c r="AU47" s="138"/>
      <c r="AV47" s="138"/>
      <c r="AW47" s="138"/>
      <c r="AX47" s="138"/>
      <c r="AY47" s="138"/>
      <c r="AZ47" s="138"/>
      <c r="BA47" s="138"/>
      <c r="BB47" s="138"/>
      <c r="BC47" s="138"/>
    </row>
    <row r="48" ht="14.25" customHeight="1">
      <c r="A48" s="52">
        <v>1056.0</v>
      </c>
      <c r="B48" s="585" t="str">
        <f t="array" ref="B48">IFNA(XLOOKUP(A48,'New Signups'!C:C,'New Signups'!D:D),"-")</f>
        <v>Julian</v>
      </c>
      <c r="C48" s="585" t="str">
        <f t="array" ref="C48">IFNA(XLOOKUP(A48,'New Signups'!C:C,'New Signups'!E:E),"-")</f>
        <v>Hoffman</v>
      </c>
      <c r="D48" s="598">
        <v>2042.0</v>
      </c>
      <c r="E48" s="594">
        <v>1.0</v>
      </c>
      <c r="F48" s="594">
        <v>1.0</v>
      </c>
      <c r="G48" s="584">
        <v>45461.0</v>
      </c>
      <c r="H48" s="585" t="s">
        <v>4997</v>
      </c>
      <c r="I48" s="586" t="s">
        <v>4998</v>
      </c>
      <c r="J48" s="587" t="s">
        <v>4847</v>
      </c>
      <c r="K48" s="587"/>
      <c r="L48" s="587"/>
      <c r="M48" s="724">
        <v>45468.0</v>
      </c>
      <c r="N48" s="587" t="s">
        <v>4750</v>
      </c>
      <c r="O48" s="587" t="s">
        <v>4991</v>
      </c>
      <c r="P48" s="587" t="s">
        <v>4516</v>
      </c>
      <c r="Q48" s="587" t="s">
        <v>4847</v>
      </c>
      <c r="R48" s="587" t="s">
        <v>4516</v>
      </c>
      <c r="S48" s="587"/>
      <c r="T48" s="655"/>
      <c r="U48" s="648"/>
      <c r="V48" s="645"/>
      <c r="W48" s="645"/>
      <c r="X48" s="645"/>
      <c r="Y48" s="585"/>
      <c r="Z48" s="601"/>
      <c r="AA48" s="655"/>
      <c r="AB48" s="655"/>
      <c r="AC48" s="649"/>
      <c r="AD48" s="645"/>
      <c r="AE48" s="645"/>
      <c r="AF48" s="645"/>
      <c r="AG48" s="645"/>
      <c r="AH48" s="645"/>
      <c r="AI48" s="645"/>
      <c r="AJ48" s="645"/>
      <c r="AK48" s="645"/>
      <c r="AL48" s="655"/>
      <c r="AM48" s="655"/>
      <c r="AN48" s="138"/>
      <c r="AO48" s="138"/>
      <c r="AP48" s="138"/>
      <c r="AQ48" s="138"/>
      <c r="AR48" s="138"/>
      <c r="AS48" s="138"/>
      <c r="AT48" s="138"/>
      <c r="AU48" s="138"/>
      <c r="AV48" s="138"/>
      <c r="AW48" s="138"/>
      <c r="AX48" s="138"/>
      <c r="AY48" s="138"/>
      <c r="AZ48" s="138"/>
      <c r="BA48" s="138"/>
      <c r="BB48" s="138"/>
      <c r="BC48" s="138"/>
    </row>
    <row r="49" ht="14.25" customHeight="1">
      <c r="A49" s="734">
        <v>1053.0</v>
      </c>
      <c r="B49" s="735" t="str">
        <f t="array" ref="B49">IFNA(XLOOKUP(A49,'New Signups'!C:C,'New Signups'!D:D),"-")</f>
        <v>Gianna</v>
      </c>
      <c r="C49" s="735" t="str">
        <f t="array" ref="C49">IFNA(XLOOKUP(A49,'New Signups'!C:C,'New Signups'!E:E),"-")</f>
        <v>Jones Smith</v>
      </c>
      <c r="D49" s="736">
        <v>2043.0</v>
      </c>
      <c r="E49" s="737">
        <v>1.0</v>
      </c>
      <c r="F49" s="737">
        <v>1.0</v>
      </c>
      <c r="G49" s="738">
        <v>45464.0</v>
      </c>
      <c r="H49" s="735" t="s">
        <v>3958</v>
      </c>
      <c r="I49" s="739" t="s">
        <v>4999</v>
      </c>
      <c r="J49" s="740" t="s">
        <v>4847</v>
      </c>
      <c r="K49" s="740"/>
      <c r="L49" s="740"/>
      <c r="M49" s="741">
        <v>45478.0</v>
      </c>
      <c r="N49" s="740" t="s">
        <v>5000</v>
      </c>
      <c r="O49" s="740" t="s">
        <v>5001</v>
      </c>
      <c r="P49" s="740"/>
      <c r="Q49" s="740"/>
      <c r="R49" s="740"/>
      <c r="S49" s="587"/>
      <c r="T49" s="655"/>
      <c r="U49" s="648"/>
      <c r="V49" s="645"/>
      <c r="W49" s="645"/>
      <c r="X49" s="645"/>
      <c r="Y49" s="585"/>
      <c r="Z49" s="601"/>
      <c r="AA49" s="655"/>
      <c r="AB49" s="655"/>
      <c r="AC49" s="649"/>
      <c r="AD49" s="645"/>
      <c r="AE49" s="645"/>
      <c r="AF49" s="645"/>
      <c r="AG49" s="645"/>
      <c r="AH49" s="645"/>
      <c r="AI49" s="645"/>
      <c r="AJ49" s="645"/>
      <c r="AK49" s="645"/>
      <c r="AL49" s="655"/>
      <c r="AM49" s="655"/>
      <c r="AN49" s="138"/>
      <c r="AO49" s="138"/>
      <c r="AP49" s="138"/>
      <c r="AQ49" s="138"/>
      <c r="AR49" s="138"/>
      <c r="AS49" s="138"/>
      <c r="AT49" s="138"/>
      <c r="AU49" s="138"/>
      <c r="AV49" s="138"/>
      <c r="AW49" s="138"/>
      <c r="AX49" s="138"/>
      <c r="AY49" s="138"/>
      <c r="AZ49" s="138"/>
      <c r="BA49" s="138"/>
      <c r="BB49" s="138"/>
      <c r="BC49" s="138"/>
    </row>
    <row r="50" ht="14.25" customHeight="1">
      <c r="A50" s="766">
        <v>1072.0</v>
      </c>
      <c r="B50" s="647" t="str">
        <f t="array" ref="B50">IFNA(XLOOKUP(A50,'New Signups'!C:C,'New Signups'!D:D),"-")</f>
        <v>Manny</v>
      </c>
      <c r="C50" s="647" t="str">
        <f t="array" ref="C50">IFNA(XLOOKUP(A50,'New Signups'!C:C,'New Signups'!E:E),"-")</f>
        <v>Dachs</v>
      </c>
      <c r="D50" s="598">
        <v>2044.0</v>
      </c>
      <c r="E50" s="594" t="s">
        <v>5002</v>
      </c>
      <c r="F50" s="594">
        <v>1.0</v>
      </c>
      <c r="G50" s="584">
        <v>45468.0</v>
      </c>
      <c r="H50" s="585" t="s">
        <v>5003</v>
      </c>
      <c r="I50" s="586" t="s">
        <v>4698</v>
      </c>
      <c r="J50" s="587" t="s">
        <v>4847</v>
      </c>
      <c r="K50" s="587"/>
      <c r="L50" s="587"/>
      <c r="M50" s="724">
        <v>45471.0</v>
      </c>
      <c r="N50" s="587" t="s">
        <v>4660</v>
      </c>
      <c r="O50" s="587" t="s">
        <v>5004</v>
      </c>
      <c r="P50" s="587" t="s">
        <v>4516</v>
      </c>
      <c r="Q50" s="587" t="s">
        <v>4847</v>
      </c>
      <c r="R50" s="587" t="s">
        <v>4516</v>
      </c>
      <c r="S50" s="587"/>
      <c r="T50" s="655"/>
      <c r="U50" s="648"/>
      <c r="V50" s="645"/>
      <c r="W50" s="645"/>
      <c r="X50" s="645"/>
      <c r="Y50" s="585"/>
      <c r="Z50" s="601"/>
      <c r="AA50" s="655"/>
      <c r="AB50" s="655"/>
      <c r="AC50" s="649"/>
      <c r="AD50" s="645"/>
      <c r="AE50" s="645"/>
      <c r="AF50" s="645"/>
      <c r="AG50" s="645"/>
      <c r="AH50" s="645"/>
      <c r="AI50" s="645"/>
      <c r="AJ50" s="645"/>
      <c r="AK50" s="645"/>
      <c r="AL50" s="655"/>
      <c r="AM50" s="655"/>
      <c r="AN50" s="138"/>
      <c r="AO50" s="138"/>
      <c r="AP50" s="138"/>
      <c r="AQ50" s="138"/>
      <c r="AR50" s="138"/>
      <c r="AS50" s="138"/>
      <c r="AT50" s="138"/>
      <c r="AU50" s="138"/>
      <c r="AV50" s="138"/>
      <c r="AW50" s="138"/>
      <c r="AX50" s="138"/>
      <c r="AY50" s="138"/>
      <c r="AZ50" s="138"/>
      <c r="BA50" s="138"/>
      <c r="BB50" s="138"/>
      <c r="BC50" s="138"/>
    </row>
    <row r="51" ht="14.25" customHeight="1">
      <c r="A51" s="767">
        <v>1093.0</v>
      </c>
      <c r="B51" s="647" t="s">
        <v>588</v>
      </c>
      <c r="C51" s="647" t="s">
        <v>589</v>
      </c>
      <c r="D51" s="598">
        <v>2045.0</v>
      </c>
      <c r="E51" s="594">
        <v>1.0</v>
      </c>
      <c r="F51" s="594">
        <v>1.0</v>
      </c>
      <c r="G51" s="584">
        <v>45476.0</v>
      </c>
      <c r="H51" s="583" t="s">
        <v>4578</v>
      </c>
      <c r="I51" s="583" t="s">
        <v>5005</v>
      </c>
      <c r="J51" s="585" t="s">
        <v>4847</v>
      </c>
      <c r="K51" s="587"/>
      <c r="L51" s="587"/>
      <c r="M51" s="724">
        <v>45482.0</v>
      </c>
      <c r="N51" s="587" t="s">
        <v>4711</v>
      </c>
      <c r="O51" s="587" t="s">
        <v>5006</v>
      </c>
      <c r="P51" s="587" t="s">
        <v>4516</v>
      </c>
      <c r="Q51" s="587" t="s">
        <v>4847</v>
      </c>
      <c r="R51" s="587" t="s">
        <v>4516</v>
      </c>
      <c r="S51" s="587"/>
      <c r="T51" s="655"/>
      <c r="U51" s="728">
        <v>45979.0</v>
      </c>
      <c r="V51" s="698" t="s">
        <v>3958</v>
      </c>
      <c r="W51" s="698"/>
      <c r="X51" s="645"/>
      <c r="Y51" s="595" t="s">
        <v>4516</v>
      </c>
      <c r="Z51" s="726" t="s">
        <v>4516</v>
      </c>
      <c r="AA51" s="655"/>
      <c r="AB51" s="655"/>
      <c r="AC51" s="727">
        <v>46042.0</v>
      </c>
      <c r="AD51" s="645"/>
      <c r="AE51" s="645"/>
      <c r="AF51" s="645"/>
      <c r="AG51" s="645"/>
      <c r="AH51" s="645"/>
      <c r="AI51" s="645"/>
      <c r="AJ51" s="645"/>
      <c r="AK51" s="645"/>
      <c r="AL51" s="655"/>
      <c r="AM51" s="655"/>
      <c r="AN51" s="138"/>
      <c r="AO51" s="138"/>
      <c r="AP51" s="138"/>
      <c r="AQ51" s="138"/>
      <c r="AR51" s="138"/>
      <c r="AS51" s="138"/>
      <c r="AT51" s="138"/>
      <c r="AU51" s="138"/>
      <c r="AV51" s="138"/>
      <c r="AW51" s="138"/>
      <c r="AX51" s="138"/>
      <c r="AY51" s="138"/>
      <c r="AZ51" s="138"/>
      <c r="BA51" s="138"/>
      <c r="BB51" s="138"/>
      <c r="BC51" s="138"/>
    </row>
    <row r="52" ht="14.25" customHeight="1">
      <c r="A52" s="767">
        <v>1078.0</v>
      </c>
      <c r="B52" s="647" t="str">
        <f t="array" ref="B52">IFNA(XLOOKUP(A52,'New Signups'!C:C,'New Signups'!D:D),"-")</f>
        <v>Dominic </v>
      </c>
      <c r="C52" s="647" t="str">
        <f t="array" ref="C52">IFNA(XLOOKUP(A52,'New Signups'!C:C,'New Signups'!E:E),"-")</f>
        <v>Fuhs</v>
      </c>
      <c r="D52" s="598">
        <v>2046.0</v>
      </c>
      <c r="E52" s="594">
        <v>1.0</v>
      </c>
      <c r="F52" s="594">
        <v>1.0</v>
      </c>
      <c r="G52" s="584">
        <v>45476.0</v>
      </c>
      <c r="H52" s="585" t="s">
        <v>4466</v>
      </c>
      <c r="I52" s="586" t="s">
        <v>4993</v>
      </c>
      <c r="J52" s="587" t="s">
        <v>4847</v>
      </c>
      <c r="K52" s="587"/>
      <c r="L52" s="587"/>
      <c r="M52" s="724">
        <v>45478.0</v>
      </c>
      <c r="N52" s="587" t="s">
        <v>4660</v>
      </c>
      <c r="O52" s="587" t="s">
        <v>5007</v>
      </c>
      <c r="P52" s="587" t="s">
        <v>4516</v>
      </c>
      <c r="Q52" s="587" t="s">
        <v>4847</v>
      </c>
      <c r="R52" s="587" t="s">
        <v>4516</v>
      </c>
      <c r="S52" s="587"/>
      <c r="T52" s="655"/>
      <c r="U52" s="768">
        <v>45841.0</v>
      </c>
      <c r="V52" s="698" t="s">
        <v>3958</v>
      </c>
      <c r="W52" s="698"/>
      <c r="X52" s="698" t="s">
        <v>5008</v>
      </c>
      <c r="Y52" s="595" t="s">
        <v>4516</v>
      </c>
      <c r="Z52" s="726" t="s">
        <v>4516</v>
      </c>
      <c r="AA52" s="655"/>
      <c r="AB52" s="655"/>
      <c r="AC52" s="727">
        <v>45860.0</v>
      </c>
      <c r="AD52" s="698" t="s">
        <v>3958</v>
      </c>
      <c r="AE52" s="698" t="s">
        <v>531</v>
      </c>
      <c r="AF52" s="698"/>
      <c r="AG52" s="698"/>
      <c r="AH52" s="698" t="s">
        <v>4641</v>
      </c>
      <c r="AI52" s="698" t="s">
        <v>4516</v>
      </c>
      <c r="AJ52" s="698" t="s">
        <v>4516</v>
      </c>
      <c r="AK52" s="698" t="s">
        <v>4516</v>
      </c>
      <c r="AL52" s="655"/>
      <c r="AM52" s="655"/>
      <c r="AN52" s="138"/>
      <c r="AO52" s="138"/>
      <c r="AP52" s="138"/>
      <c r="AQ52" s="138"/>
      <c r="AR52" s="138"/>
      <c r="AS52" s="138"/>
      <c r="AT52" s="138"/>
      <c r="AU52" s="138"/>
      <c r="AV52" s="138"/>
      <c r="AW52" s="138"/>
      <c r="AX52" s="138"/>
      <c r="AY52" s="138"/>
      <c r="AZ52" s="138"/>
      <c r="BA52" s="138"/>
      <c r="BB52" s="138"/>
      <c r="BC52" s="138"/>
    </row>
    <row r="53" ht="14.25" customHeight="1">
      <c r="A53" s="767">
        <v>1109.0</v>
      </c>
      <c r="B53" s="647" t="str">
        <f t="array" ref="B53">IFNA(XLOOKUP(A53,'New Signups'!C:C,'New Signups'!D:D),"-")</f>
        <v>Jahbril</v>
      </c>
      <c r="C53" s="647" t="str">
        <f t="array" ref="C53">IFNA(XLOOKUP(A53,'New Signups'!C:C,'New Signups'!E:E),"-")</f>
        <v>Jenkins</v>
      </c>
      <c r="D53" s="598">
        <v>2047.0</v>
      </c>
      <c r="E53" s="594">
        <v>1.0</v>
      </c>
      <c r="F53" s="594">
        <v>1.0</v>
      </c>
      <c r="G53" s="584">
        <v>45480.0</v>
      </c>
      <c r="H53" s="585" t="s">
        <v>4706</v>
      </c>
      <c r="I53" s="586" t="s">
        <v>5009</v>
      </c>
      <c r="J53" s="587" t="s">
        <v>4847</v>
      </c>
      <c r="K53" s="587"/>
      <c r="L53" s="587"/>
      <c r="M53" s="724">
        <v>45500.0</v>
      </c>
      <c r="N53" s="587" t="s">
        <v>4624</v>
      </c>
      <c r="O53" s="587" t="s">
        <v>4984</v>
      </c>
      <c r="P53" s="587" t="s">
        <v>4516</v>
      </c>
      <c r="Q53" s="587" t="s">
        <v>4516</v>
      </c>
      <c r="R53" s="587" t="s">
        <v>4516</v>
      </c>
      <c r="S53" s="587"/>
      <c r="T53" s="655"/>
      <c r="U53" s="728">
        <v>46006.0</v>
      </c>
      <c r="V53" s="698" t="s">
        <v>4469</v>
      </c>
      <c r="W53" s="698"/>
      <c r="X53" s="698" t="s">
        <v>4771</v>
      </c>
      <c r="Y53" s="595" t="s">
        <v>4516</v>
      </c>
      <c r="Z53" s="726" t="s">
        <v>4525</v>
      </c>
      <c r="AA53" s="655"/>
      <c r="AB53" s="655"/>
      <c r="AC53" s="769">
        <v>46010.0</v>
      </c>
      <c r="AD53" s="770" t="s">
        <v>3308</v>
      </c>
      <c r="AE53" s="770" t="s">
        <v>3578</v>
      </c>
      <c r="AF53" s="770"/>
      <c r="AG53" s="770"/>
      <c r="AH53" s="698" t="s">
        <v>5010</v>
      </c>
      <c r="AI53" s="698" t="s">
        <v>4516</v>
      </c>
      <c r="AJ53" s="698" t="s">
        <v>4516</v>
      </c>
      <c r="AK53" s="698" t="s">
        <v>4516</v>
      </c>
      <c r="AL53" s="655"/>
      <c r="AM53" s="655"/>
      <c r="AN53" s="138"/>
      <c r="AO53" s="138"/>
      <c r="AP53" s="138"/>
      <c r="AQ53" s="138"/>
      <c r="AR53" s="138"/>
      <c r="AS53" s="138"/>
      <c r="AT53" s="138"/>
      <c r="AU53" s="138"/>
      <c r="AV53" s="138"/>
      <c r="AW53" s="138"/>
      <c r="AX53" s="138"/>
      <c r="AY53" s="138"/>
      <c r="AZ53" s="138"/>
      <c r="BA53" s="138"/>
      <c r="BB53" s="138"/>
      <c r="BC53" s="138"/>
    </row>
    <row r="54" ht="14.25" customHeight="1">
      <c r="A54" s="771">
        <v>1110.0</v>
      </c>
      <c r="B54" s="647" t="str">
        <f t="array" ref="B54">IFNA(XLOOKUP(A54,'New Signups'!C:C,'New Signups'!D:D),"-")</f>
        <v>Arman Jonathan (AJ)</v>
      </c>
      <c r="C54" s="647" t="str">
        <f t="array" ref="C54">IFNA(XLOOKUP(A54,'New Signups'!C:C,'New Signups'!E:E),"-")</f>
        <v>Froggatt</v>
      </c>
      <c r="D54" s="598">
        <v>2048.0</v>
      </c>
      <c r="E54" s="594">
        <v>1.0</v>
      </c>
      <c r="F54" s="594">
        <v>1.0</v>
      </c>
      <c r="G54" s="584">
        <v>45481.0</v>
      </c>
      <c r="H54" s="585" t="s">
        <v>5011</v>
      </c>
      <c r="I54" s="586" t="s">
        <v>5009</v>
      </c>
      <c r="J54" s="587" t="s">
        <v>4516</v>
      </c>
      <c r="K54" s="587"/>
      <c r="L54" s="587"/>
      <c r="M54" s="724">
        <v>45483.0</v>
      </c>
      <c r="N54" s="587" t="s">
        <v>4711</v>
      </c>
      <c r="O54" s="587" t="s">
        <v>5012</v>
      </c>
      <c r="P54" s="587" t="s">
        <v>4516</v>
      </c>
      <c r="Q54" s="587" t="s">
        <v>4847</v>
      </c>
      <c r="R54" s="587" t="s">
        <v>4516</v>
      </c>
      <c r="S54" s="587"/>
      <c r="T54" s="655"/>
      <c r="U54" s="728">
        <v>45963.0</v>
      </c>
      <c r="V54" s="698" t="s">
        <v>4469</v>
      </c>
      <c r="W54" s="698"/>
      <c r="X54" s="698" t="s">
        <v>5013</v>
      </c>
      <c r="Y54" s="595" t="s">
        <v>4516</v>
      </c>
      <c r="Z54" s="601"/>
      <c r="AA54" s="655"/>
      <c r="AB54" s="655"/>
      <c r="AC54" s="727">
        <v>45980.0</v>
      </c>
      <c r="AD54" s="698" t="s">
        <v>4469</v>
      </c>
      <c r="AE54" s="698" t="s">
        <v>3308</v>
      </c>
      <c r="AF54" s="698"/>
      <c r="AG54" s="698"/>
      <c r="AH54" s="698" t="s">
        <v>531</v>
      </c>
      <c r="AI54" s="698" t="s">
        <v>4516</v>
      </c>
      <c r="AJ54" s="698" t="s">
        <v>4525</v>
      </c>
      <c r="AK54" s="698" t="s">
        <v>4525</v>
      </c>
      <c r="AL54" s="655"/>
      <c r="AM54" s="655"/>
      <c r="AN54" s="138"/>
      <c r="AO54" s="138"/>
      <c r="AP54" s="138"/>
      <c r="AQ54" s="138"/>
      <c r="AR54" s="138"/>
      <c r="AS54" s="138"/>
      <c r="AT54" s="138"/>
      <c r="AU54" s="138"/>
      <c r="AV54" s="138"/>
      <c r="AW54" s="138"/>
      <c r="AX54" s="138"/>
      <c r="AY54" s="138"/>
      <c r="AZ54" s="138"/>
      <c r="BA54" s="138"/>
      <c r="BB54" s="138"/>
      <c r="BC54" s="138"/>
    </row>
    <row r="55" ht="14.25" customHeight="1">
      <c r="A55" s="771">
        <v>1165.0</v>
      </c>
      <c r="B55" s="647" t="str">
        <f t="array" ref="B55">IFNA(XLOOKUP(A55,'New Signups'!C:C,'New Signups'!D:D),"-")</f>
        <v>Juhlai</v>
      </c>
      <c r="C55" s="647" t="str">
        <f t="array" ref="C55">IFNA(XLOOKUP(A55,'New Signups'!C:C,'New Signups'!E:E),"-")</f>
        <v>Dixon</v>
      </c>
      <c r="D55" s="598">
        <v>2049.0</v>
      </c>
      <c r="E55" s="594">
        <v>1.0</v>
      </c>
      <c r="F55" s="594">
        <v>1.0</v>
      </c>
      <c r="G55" s="584">
        <v>45484.0</v>
      </c>
      <c r="H55" s="585" t="s">
        <v>4466</v>
      </c>
      <c r="I55" s="586" t="s">
        <v>5014</v>
      </c>
      <c r="J55" s="587" t="s">
        <v>4847</v>
      </c>
      <c r="K55" s="587"/>
      <c r="L55" s="587"/>
      <c r="M55" s="724">
        <v>45490.0</v>
      </c>
      <c r="N55" s="587" t="s">
        <v>4466</v>
      </c>
      <c r="O55" s="587" t="s">
        <v>5015</v>
      </c>
      <c r="P55" s="587" t="s">
        <v>4516</v>
      </c>
      <c r="Q55" s="587" t="s">
        <v>4516</v>
      </c>
      <c r="R55" s="587" t="s">
        <v>4516</v>
      </c>
      <c r="S55" s="587"/>
      <c r="T55" s="655"/>
      <c r="U55" s="728">
        <v>45958.0</v>
      </c>
      <c r="V55" s="698" t="s">
        <v>256</v>
      </c>
      <c r="W55" s="698"/>
      <c r="X55" s="698" t="s">
        <v>5016</v>
      </c>
      <c r="Y55" s="595" t="s">
        <v>4525</v>
      </c>
      <c r="Z55" s="726" t="s">
        <v>4525</v>
      </c>
      <c r="AA55" s="655"/>
      <c r="AB55" s="655"/>
      <c r="AC55" s="727">
        <v>45972.0</v>
      </c>
      <c r="AD55" s="698" t="s">
        <v>3480</v>
      </c>
      <c r="AE55" s="698" t="s">
        <v>3308</v>
      </c>
      <c r="AF55" s="698"/>
      <c r="AG55" s="698"/>
      <c r="AH55" s="698" t="s">
        <v>5017</v>
      </c>
      <c r="AI55" s="698" t="s">
        <v>4516</v>
      </c>
      <c r="AJ55" s="698" t="s">
        <v>4516</v>
      </c>
      <c r="AK55" s="698" t="s">
        <v>4516</v>
      </c>
      <c r="AL55" s="655"/>
      <c r="AM55" s="655"/>
      <c r="AN55" s="138"/>
      <c r="AO55" s="138"/>
      <c r="AP55" s="138"/>
      <c r="AQ55" s="138"/>
      <c r="AR55" s="138"/>
      <c r="AS55" s="138"/>
      <c r="AT55" s="138"/>
      <c r="AU55" s="138"/>
      <c r="AV55" s="138"/>
      <c r="AW55" s="138"/>
      <c r="AX55" s="138"/>
      <c r="AY55" s="138"/>
      <c r="AZ55" s="138"/>
      <c r="BA55" s="138"/>
      <c r="BB55" s="138"/>
      <c r="BC55" s="138"/>
    </row>
    <row r="56" ht="14.25" customHeight="1">
      <c r="A56" s="771">
        <v>1194.0</v>
      </c>
      <c r="B56" s="647" t="str">
        <f t="array" ref="B56">IFNA(XLOOKUP(A56,'New Signups'!C:C,'New Signups'!D:D),"-")</f>
        <v>Noah</v>
      </c>
      <c r="C56" s="647" t="str">
        <f t="array" ref="C56">IFNA(XLOOKUP(A56,'New Signups'!C:C,'New Signups'!E:E),"-")</f>
        <v>Watts</v>
      </c>
      <c r="D56" s="598">
        <v>2050.0</v>
      </c>
      <c r="E56" s="594">
        <v>1.0</v>
      </c>
      <c r="F56" s="594">
        <v>1.0</v>
      </c>
      <c r="G56" s="584">
        <v>45486.0</v>
      </c>
      <c r="H56" s="585" t="s">
        <v>4520</v>
      </c>
      <c r="I56" s="586" t="s">
        <v>5009</v>
      </c>
      <c r="J56" s="587" t="s">
        <v>4847</v>
      </c>
      <c r="K56" s="587"/>
      <c r="L56" s="587"/>
      <c r="M56" s="724">
        <v>45494.0</v>
      </c>
      <c r="N56" s="587" t="s">
        <v>4691</v>
      </c>
      <c r="O56" s="587" t="s">
        <v>5018</v>
      </c>
      <c r="P56" s="587" t="s">
        <v>4516</v>
      </c>
      <c r="Q56" s="587" t="s">
        <v>4996</v>
      </c>
      <c r="R56" s="587" t="s">
        <v>4516</v>
      </c>
      <c r="S56" s="587"/>
      <c r="T56" s="655"/>
      <c r="U56" s="728">
        <v>46027.0</v>
      </c>
      <c r="V56" s="698" t="s">
        <v>3958</v>
      </c>
      <c r="W56" s="698"/>
      <c r="X56" s="698" t="s">
        <v>4771</v>
      </c>
      <c r="Y56" s="595" t="s">
        <v>4516</v>
      </c>
      <c r="Z56" s="726" t="s">
        <v>4516</v>
      </c>
      <c r="AA56" s="655"/>
      <c r="AB56" s="655"/>
      <c r="AC56" s="727">
        <v>46094.0</v>
      </c>
      <c r="AD56" s="698" t="s">
        <v>4478</v>
      </c>
      <c r="AE56" s="698" t="s">
        <v>3308</v>
      </c>
      <c r="AF56" s="698" t="s">
        <v>4480</v>
      </c>
      <c r="AG56" s="645"/>
      <c r="AH56" s="698" t="s">
        <v>5019</v>
      </c>
      <c r="AI56" s="645"/>
      <c r="AJ56" s="645"/>
      <c r="AK56" s="645"/>
      <c r="AL56" s="655"/>
      <c r="AM56" s="655"/>
      <c r="AN56" s="138"/>
      <c r="AO56" s="138"/>
      <c r="AP56" s="138"/>
      <c r="AQ56" s="138"/>
      <c r="AR56" s="138"/>
      <c r="AS56" s="138"/>
      <c r="AT56" s="138"/>
      <c r="AU56" s="138"/>
      <c r="AV56" s="138"/>
      <c r="AW56" s="138"/>
      <c r="AX56" s="138"/>
      <c r="AY56" s="138"/>
      <c r="AZ56" s="138"/>
      <c r="BA56" s="138"/>
      <c r="BB56" s="138"/>
      <c r="BC56" s="138"/>
    </row>
    <row r="57" ht="14.25" customHeight="1">
      <c r="A57" s="771">
        <v>1076.0</v>
      </c>
      <c r="B57" s="647" t="str">
        <f t="array" ref="B57">IFNA(XLOOKUP(A57,'New Signups'!C:C,'New Signups'!D:D),"-")</f>
        <v>Judah </v>
      </c>
      <c r="C57" s="647" t="str">
        <f t="array" ref="C57">IFNA(XLOOKUP(A57,'New Signups'!C:C,'New Signups'!E:E),"-")</f>
        <v>Watts</v>
      </c>
      <c r="D57" s="598">
        <v>2051.0</v>
      </c>
      <c r="E57" s="594">
        <v>1.0</v>
      </c>
      <c r="F57" s="594">
        <v>1.0</v>
      </c>
      <c r="G57" s="584">
        <v>45486.0</v>
      </c>
      <c r="H57" s="585" t="s">
        <v>4466</v>
      </c>
      <c r="I57" s="586" t="s">
        <v>5009</v>
      </c>
      <c r="J57" s="587" t="s">
        <v>4847</v>
      </c>
      <c r="K57" s="587"/>
      <c r="L57" s="587"/>
      <c r="M57" s="724">
        <v>45494.0</v>
      </c>
      <c r="N57" s="587" t="s">
        <v>3958</v>
      </c>
      <c r="O57" s="587" t="s">
        <v>4600</v>
      </c>
      <c r="P57" s="587" t="s">
        <v>4516</v>
      </c>
      <c r="Q57" s="587" t="s">
        <v>4996</v>
      </c>
      <c r="R57" s="587" t="s">
        <v>4516</v>
      </c>
      <c r="S57" s="587"/>
      <c r="T57" s="655"/>
      <c r="U57" s="728">
        <v>46027.0</v>
      </c>
      <c r="V57" s="698" t="s">
        <v>3958</v>
      </c>
      <c r="W57" s="698"/>
      <c r="X57" s="698" t="s">
        <v>4771</v>
      </c>
      <c r="Y57" s="595" t="s">
        <v>4516</v>
      </c>
      <c r="Z57" s="726" t="s">
        <v>4516</v>
      </c>
      <c r="AA57" s="655"/>
      <c r="AB57" s="655"/>
      <c r="AC57" s="649"/>
      <c r="AD57" s="645"/>
      <c r="AE57" s="645"/>
      <c r="AF57" s="645"/>
      <c r="AG57" s="645"/>
      <c r="AH57" s="698" t="s">
        <v>5020</v>
      </c>
      <c r="AI57" s="645"/>
      <c r="AJ57" s="645"/>
      <c r="AK57" s="645"/>
      <c r="AL57" s="655"/>
      <c r="AM57" s="655"/>
      <c r="AN57" s="138"/>
      <c r="AO57" s="138"/>
      <c r="AP57" s="138"/>
      <c r="AQ57" s="138"/>
      <c r="AR57" s="138"/>
      <c r="AS57" s="138"/>
      <c r="AT57" s="138"/>
      <c r="AU57" s="138"/>
      <c r="AV57" s="138"/>
      <c r="AW57" s="138"/>
      <c r="AX57" s="138"/>
      <c r="AY57" s="138"/>
      <c r="AZ57" s="138"/>
      <c r="BA57" s="138"/>
      <c r="BB57" s="138"/>
      <c r="BC57" s="138"/>
    </row>
    <row r="58" ht="14.25" customHeight="1">
      <c r="A58" s="771">
        <v>1211.0</v>
      </c>
      <c r="B58" s="647" t="str">
        <f t="array" ref="B58">IFNA(XLOOKUP(A58,'New Signups'!C:C,'New Signups'!D:D),"-")</f>
        <v>Sye</v>
      </c>
      <c r="C58" s="647" t="s">
        <v>5021</v>
      </c>
      <c r="D58" s="598">
        <v>2052.0</v>
      </c>
      <c r="E58" s="594">
        <v>1.0</v>
      </c>
      <c r="F58" s="594">
        <v>1.0</v>
      </c>
      <c r="G58" s="584">
        <v>45492.0</v>
      </c>
      <c r="H58" s="585" t="s">
        <v>5022</v>
      </c>
      <c r="I58" s="586" t="s">
        <v>5023</v>
      </c>
      <c r="J58" s="587" t="s">
        <v>4516</v>
      </c>
      <c r="K58" s="587"/>
      <c r="L58" s="587"/>
      <c r="M58" s="724">
        <v>45492.0</v>
      </c>
      <c r="N58" s="587" t="s">
        <v>4938</v>
      </c>
      <c r="O58" s="587" t="s">
        <v>5024</v>
      </c>
      <c r="P58" s="587" t="s">
        <v>4516</v>
      </c>
      <c r="Q58" s="587" t="s">
        <v>4847</v>
      </c>
      <c r="R58" s="587" t="s">
        <v>4516</v>
      </c>
      <c r="S58" s="587"/>
      <c r="T58" s="655"/>
      <c r="U58" s="728">
        <v>45964.0</v>
      </c>
      <c r="V58" s="698" t="s">
        <v>1150</v>
      </c>
      <c r="W58" s="698"/>
      <c r="X58" s="698" t="s">
        <v>5025</v>
      </c>
      <c r="Y58" s="595" t="s">
        <v>4525</v>
      </c>
      <c r="Z58" s="601"/>
      <c r="AA58" s="655"/>
      <c r="AB58" s="655"/>
      <c r="AC58" s="727">
        <v>45978.0</v>
      </c>
      <c r="AD58" s="698" t="s">
        <v>3480</v>
      </c>
      <c r="AE58" s="698" t="s">
        <v>4469</v>
      </c>
      <c r="AF58" s="698"/>
      <c r="AG58" s="698"/>
      <c r="AH58" s="698" t="s">
        <v>5026</v>
      </c>
      <c r="AI58" s="698" t="s">
        <v>4516</v>
      </c>
      <c r="AJ58" s="698" t="s">
        <v>4516</v>
      </c>
      <c r="AK58" s="698" t="s">
        <v>4516</v>
      </c>
      <c r="AL58" s="655"/>
      <c r="AM58" s="655"/>
      <c r="AN58" s="138"/>
      <c r="AO58" s="138"/>
      <c r="AP58" s="138"/>
      <c r="AQ58" s="138"/>
      <c r="AR58" s="138"/>
      <c r="AS58" s="138"/>
      <c r="AT58" s="138"/>
      <c r="AU58" s="138"/>
      <c r="AV58" s="138"/>
      <c r="AW58" s="138"/>
      <c r="AX58" s="138"/>
      <c r="AY58" s="138"/>
      <c r="AZ58" s="138"/>
      <c r="BA58" s="138"/>
      <c r="BB58" s="138"/>
      <c r="BC58" s="138"/>
    </row>
    <row r="59" ht="14.25" customHeight="1">
      <c r="A59" s="771">
        <v>1203.0</v>
      </c>
      <c r="B59" s="647" t="str">
        <f t="array" ref="B59">IFNA(XLOOKUP(A59,'New Signups'!C:C,'New Signups'!D:D),"-")</f>
        <v>Charle</v>
      </c>
      <c r="C59" s="647" t="str">
        <f t="array" ref="C59">IFNA(XLOOKUP(A59,'New Signups'!C:C,'New Signups'!E:E),"-")</f>
        <v>Jones</v>
      </c>
      <c r="D59" s="598">
        <v>2053.0</v>
      </c>
      <c r="E59" s="594">
        <v>1.0</v>
      </c>
      <c r="F59" s="594">
        <v>1.0</v>
      </c>
      <c r="G59" s="584">
        <v>45492.0</v>
      </c>
      <c r="H59" s="585" t="s">
        <v>4597</v>
      </c>
      <c r="I59" s="586" t="s">
        <v>5027</v>
      </c>
      <c r="J59" s="587" t="s">
        <v>4847</v>
      </c>
      <c r="K59" s="587"/>
      <c r="L59" s="587"/>
      <c r="M59" s="724">
        <v>45506.0</v>
      </c>
      <c r="N59" s="587" t="s">
        <v>5028</v>
      </c>
      <c r="O59" s="754" t="s">
        <v>5029</v>
      </c>
      <c r="P59" s="587" t="s">
        <v>4516</v>
      </c>
      <c r="Q59" s="587" t="s">
        <v>4516</v>
      </c>
      <c r="R59" s="587" t="s">
        <v>4516</v>
      </c>
      <c r="S59" s="587"/>
      <c r="T59" s="655"/>
      <c r="U59" s="648"/>
      <c r="V59" s="645"/>
      <c r="W59" s="645"/>
      <c r="X59" s="645"/>
      <c r="Y59" s="585"/>
      <c r="Z59" s="601"/>
      <c r="AA59" s="655"/>
      <c r="AB59" s="655"/>
      <c r="AC59" s="649"/>
      <c r="AD59" s="645"/>
      <c r="AE59" s="645"/>
      <c r="AF59" s="645"/>
      <c r="AG59" s="645"/>
      <c r="AH59" s="645"/>
      <c r="AI59" s="645"/>
      <c r="AJ59" s="645"/>
      <c r="AK59" s="645"/>
      <c r="AL59" s="655"/>
      <c r="AM59" s="655"/>
      <c r="AN59" s="138"/>
      <c r="AO59" s="138"/>
      <c r="AP59" s="138"/>
      <c r="AQ59" s="138"/>
      <c r="AR59" s="138"/>
      <c r="AS59" s="138"/>
      <c r="AT59" s="138"/>
      <c r="AU59" s="138"/>
      <c r="AV59" s="138"/>
      <c r="AW59" s="138"/>
      <c r="AX59" s="138"/>
      <c r="AY59" s="138"/>
      <c r="AZ59" s="138"/>
      <c r="BA59" s="138"/>
      <c r="BB59" s="138"/>
      <c r="BC59" s="138"/>
    </row>
    <row r="60" ht="14.25" customHeight="1">
      <c r="A60" s="771">
        <v>1205.0</v>
      </c>
      <c r="B60" s="647" t="str">
        <f t="array" ref="B60">IFNA(XLOOKUP(A60,'New Signups'!C:C,'New Signups'!D:D),"-")</f>
        <v>azeeza</v>
      </c>
      <c r="C60" s="772" t="s">
        <v>5030</v>
      </c>
      <c r="D60" s="598">
        <v>2054.0</v>
      </c>
      <c r="E60" s="594">
        <v>1.0</v>
      </c>
      <c r="F60" s="594">
        <v>1.0</v>
      </c>
      <c r="G60" s="584">
        <v>45493.0</v>
      </c>
      <c r="H60" s="585" t="s">
        <v>4466</v>
      </c>
      <c r="I60" s="586" t="s">
        <v>4637</v>
      </c>
      <c r="J60" s="587" t="s">
        <v>4847</v>
      </c>
      <c r="K60" s="587"/>
      <c r="L60" s="587"/>
      <c r="M60" s="724">
        <v>45507.0</v>
      </c>
      <c r="N60" s="587" t="s">
        <v>5031</v>
      </c>
      <c r="O60" s="587" t="s">
        <v>4995</v>
      </c>
      <c r="P60" s="587" t="s">
        <v>4516</v>
      </c>
      <c r="Q60" s="587" t="s">
        <v>4516</v>
      </c>
      <c r="R60" s="587" t="s">
        <v>4516</v>
      </c>
      <c r="S60" s="587"/>
      <c r="T60" s="655"/>
      <c r="U60" s="648"/>
      <c r="V60" s="645"/>
      <c r="W60" s="645"/>
      <c r="X60" s="645"/>
      <c r="Y60" s="585"/>
      <c r="Z60" s="601"/>
      <c r="AA60" s="655"/>
      <c r="AB60" s="655"/>
      <c r="AC60" s="649"/>
      <c r="AD60" s="645"/>
      <c r="AE60" s="645"/>
      <c r="AF60" s="645"/>
      <c r="AG60" s="645"/>
      <c r="AH60" s="645"/>
      <c r="AI60" s="645"/>
      <c r="AJ60" s="645"/>
      <c r="AK60" s="645"/>
      <c r="AL60" s="655"/>
      <c r="AM60" s="655"/>
      <c r="AN60" s="138"/>
      <c r="AO60" s="138"/>
      <c r="AP60" s="138"/>
      <c r="AQ60" s="138"/>
      <c r="AR60" s="138"/>
      <c r="AS60" s="138"/>
      <c r="AT60" s="138"/>
      <c r="AU60" s="138"/>
      <c r="AV60" s="138"/>
      <c r="AW60" s="138"/>
      <c r="AX60" s="138"/>
      <c r="AY60" s="138"/>
      <c r="AZ60" s="138"/>
      <c r="BA60" s="138"/>
      <c r="BB60" s="138"/>
      <c r="BC60" s="138"/>
    </row>
    <row r="61" ht="14.25" customHeight="1">
      <c r="A61" s="771">
        <v>1088.0</v>
      </c>
      <c r="B61" s="647" t="str">
        <f t="array" ref="B61">IFNA(XLOOKUP(A61,'New Signups'!C:C,'New Signups'!D:D),"-")</f>
        <v>Gilpatrick</v>
      </c>
      <c r="C61" s="773" t="s">
        <v>5032</v>
      </c>
      <c r="D61" s="598">
        <v>2055.0</v>
      </c>
      <c r="E61" s="594">
        <v>1.0</v>
      </c>
      <c r="F61" s="594">
        <v>1.0</v>
      </c>
      <c r="G61" s="584">
        <v>45495.0</v>
      </c>
      <c r="H61" s="585" t="s">
        <v>5022</v>
      </c>
      <c r="I61" s="586" t="s">
        <v>4998</v>
      </c>
      <c r="J61" s="587" t="s">
        <v>4847</v>
      </c>
      <c r="K61" s="587"/>
      <c r="L61" s="587"/>
      <c r="M61" s="724">
        <v>45611.0</v>
      </c>
      <c r="N61" s="587" t="s">
        <v>4754</v>
      </c>
      <c r="O61" s="587" t="s">
        <v>5033</v>
      </c>
      <c r="P61" s="587" t="s">
        <v>4516</v>
      </c>
      <c r="Q61" s="587" t="s">
        <v>4516</v>
      </c>
      <c r="R61" s="587" t="s">
        <v>4516</v>
      </c>
      <c r="S61" s="587"/>
      <c r="T61" s="655"/>
      <c r="U61" s="768">
        <v>46101.0</v>
      </c>
      <c r="V61" s="698" t="s">
        <v>3958</v>
      </c>
      <c r="W61" s="645"/>
      <c r="X61" s="698" t="s">
        <v>4788</v>
      </c>
      <c r="Y61" s="595" t="s">
        <v>4525</v>
      </c>
      <c r="Z61" s="726" t="s">
        <v>4525</v>
      </c>
      <c r="AA61" s="655"/>
      <c r="AB61" s="655"/>
      <c r="AC61" s="727">
        <v>46192.0</v>
      </c>
      <c r="AD61" s="698" t="s">
        <v>1150</v>
      </c>
      <c r="AE61" s="698" t="s">
        <v>4465</v>
      </c>
      <c r="AF61" s="645"/>
      <c r="AG61" s="645"/>
      <c r="AH61" s="698" t="s">
        <v>5034</v>
      </c>
      <c r="AI61" s="698" t="s">
        <v>4525</v>
      </c>
      <c r="AJ61" s="698" t="s">
        <v>4525</v>
      </c>
      <c r="AK61" s="698" t="s">
        <v>4525</v>
      </c>
      <c r="AL61" s="655"/>
      <c r="AM61" s="655"/>
      <c r="AN61" s="138"/>
      <c r="AO61" s="138"/>
      <c r="AP61" s="138"/>
      <c r="AQ61" s="138"/>
      <c r="AR61" s="138"/>
      <c r="AS61" s="138"/>
      <c r="AT61" s="138"/>
      <c r="AU61" s="138"/>
      <c r="AV61" s="138"/>
      <c r="AW61" s="138"/>
      <c r="AX61" s="138"/>
      <c r="AY61" s="138"/>
      <c r="AZ61" s="138"/>
      <c r="BA61" s="138"/>
      <c r="BB61" s="138"/>
      <c r="BC61" s="138"/>
    </row>
    <row r="62" ht="14.25" customHeight="1">
      <c r="A62" s="771">
        <v>1224.0</v>
      </c>
      <c r="B62" s="647" t="str">
        <f t="array" ref="B62">IFNA(XLOOKUP(A62,'New Signups'!C:C,'New Signups'!D:D),"-")</f>
        <v>Camila</v>
      </c>
      <c r="C62" s="772" t="s">
        <v>2033</v>
      </c>
      <c r="D62" s="598">
        <v>2056.0</v>
      </c>
      <c r="E62" s="594">
        <v>1.0</v>
      </c>
      <c r="F62" s="594">
        <v>1.0</v>
      </c>
      <c r="G62" s="584">
        <v>45498.0</v>
      </c>
      <c r="H62" s="585" t="s">
        <v>4466</v>
      </c>
      <c r="I62" s="586" t="s">
        <v>4998</v>
      </c>
      <c r="J62" s="587" t="s">
        <v>4847</v>
      </c>
      <c r="K62" s="587"/>
      <c r="L62" s="587"/>
      <c r="M62" s="724">
        <v>45519.0</v>
      </c>
      <c r="N62" s="587" t="s">
        <v>4750</v>
      </c>
      <c r="O62" s="754" t="s">
        <v>5035</v>
      </c>
      <c r="P62" s="587" t="s">
        <v>4516</v>
      </c>
      <c r="Q62" s="587" t="s">
        <v>4516</v>
      </c>
      <c r="R62" s="587" t="s">
        <v>4516</v>
      </c>
      <c r="S62" s="587"/>
      <c r="T62" s="655"/>
      <c r="U62" s="648"/>
      <c r="V62" s="645"/>
      <c r="W62" s="645"/>
      <c r="X62" s="645"/>
      <c r="Y62" s="585"/>
      <c r="Z62" s="601"/>
      <c r="AA62" s="655"/>
      <c r="AB62" s="655"/>
      <c r="AC62" s="649"/>
      <c r="AD62" s="645"/>
      <c r="AE62" s="645"/>
      <c r="AF62" s="645"/>
      <c r="AG62" s="645"/>
      <c r="AH62" s="645"/>
      <c r="AI62" s="645"/>
      <c r="AJ62" s="645"/>
      <c r="AK62" s="645"/>
      <c r="AL62" s="655"/>
      <c r="AM62" s="655"/>
      <c r="AN62" s="138"/>
      <c r="AO62" s="138"/>
      <c r="AP62" s="138"/>
      <c r="AQ62" s="138"/>
      <c r="AR62" s="138"/>
      <c r="AS62" s="138"/>
      <c r="AT62" s="138"/>
      <c r="AU62" s="138"/>
      <c r="AV62" s="138"/>
      <c r="AW62" s="138"/>
      <c r="AX62" s="138"/>
      <c r="AY62" s="138"/>
      <c r="AZ62" s="138"/>
      <c r="BA62" s="138"/>
      <c r="BB62" s="138"/>
      <c r="BC62" s="138"/>
    </row>
    <row r="63" ht="14.25" customHeight="1">
      <c r="A63" s="771">
        <v>1201.0</v>
      </c>
      <c r="B63" s="647" t="str">
        <f t="array" ref="B63">IFNA(XLOOKUP(A63,'New Signups'!C:C,'New Signups'!D:D),"-")</f>
        <v>Elijah</v>
      </c>
      <c r="C63" s="773" t="s">
        <v>1562</v>
      </c>
      <c r="D63" s="598">
        <v>2057.0</v>
      </c>
      <c r="E63" s="594">
        <v>1.0</v>
      </c>
      <c r="F63" s="594">
        <v>1.0</v>
      </c>
      <c r="G63" s="584">
        <v>45502.0</v>
      </c>
      <c r="H63" s="585" t="s">
        <v>4706</v>
      </c>
      <c r="I63" s="586" t="s">
        <v>5036</v>
      </c>
      <c r="J63" s="587" t="s">
        <v>4847</v>
      </c>
      <c r="K63" s="587"/>
      <c r="L63" s="587"/>
      <c r="M63" s="774" t="s">
        <v>5037</v>
      </c>
      <c r="N63" s="587" t="s">
        <v>5038</v>
      </c>
      <c r="O63" s="725" t="s">
        <v>5039</v>
      </c>
      <c r="P63" s="587" t="s">
        <v>4516</v>
      </c>
      <c r="Q63" s="587" t="s">
        <v>4516</v>
      </c>
      <c r="R63" s="587" t="s">
        <v>4516</v>
      </c>
      <c r="S63" s="587"/>
      <c r="T63" s="655"/>
      <c r="U63" s="648"/>
      <c r="V63" s="645"/>
      <c r="W63" s="645"/>
      <c r="X63" s="645"/>
      <c r="Y63" s="585"/>
      <c r="Z63" s="601"/>
      <c r="AA63" s="655"/>
      <c r="AB63" s="655"/>
      <c r="AC63" s="649"/>
      <c r="AD63" s="645"/>
      <c r="AE63" s="645"/>
      <c r="AF63" s="645"/>
      <c r="AG63" s="645"/>
      <c r="AH63" s="645"/>
      <c r="AI63" s="645"/>
      <c r="AJ63" s="645"/>
      <c r="AK63" s="645"/>
      <c r="AL63" s="655"/>
      <c r="AM63" s="655"/>
      <c r="AN63" s="138"/>
      <c r="AO63" s="138"/>
      <c r="AP63" s="138"/>
      <c r="AQ63" s="138"/>
      <c r="AR63" s="138"/>
      <c r="AS63" s="138"/>
      <c r="AT63" s="138"/>
      <c r="AU63" s="138"/>
      <c r="AV63" s="138"/>
      <c r="AW63" s="138"/>
      <c r="AX63" s="138"/>
      <c r="AY63" s="138"/>
      <c r="AZ63" s="138"/>
      <c r="BA63" s="138"/>
      <c r="BB63" s="138"/>
      <c r="BC63" s="138"/>
    </row>
    <row r="64" ht="14.25" customHeight="1">
      <c r="A64" s="771">
        <v>1261.0</v>
      </c>
      <c r="B64" s="647" t="str">
        <f t="array" ref="B64">IFNA(XLOOKUP(A64,'New Signups'!C:C,'New Signups'!D:D),"-")</f>
        <v>Caron</v>
      </c>
      <c r="C64" s="587" t="s">
        <v>1862</v>
      </c>
      <c r="D64" s="598">
        <v>2058.0</v>
      </c>
      <c r="E64" s="594">
        <v>1.0</v>
      </c>
      <c r="F64" s="594">
        <v>1.0</v>
      </c>
      <c r="G64" s="584">
        <v>45503.0</v>
      </c>
      <c r="H64" s="585" t="s">
        <v>4749</v>
      </c>
      <c r="I64" s="586" t="s">
        <v>5040</v>
      </c>
      <c r="J64" s="587" t="s">
        <v>4847</v>
      </c>
      <c r="K64" s="587"/>
      <c r="L64" s="587"/>
      <c r="M64" s="724">
        <v>45511.0</v>
      </c>
      <c r="N64" s="587" t="s">
        <v>4711</v>
      </c>
      <c r="O64" s="587" t="s">
        <v>5041</v>
      </c>
      <c r="P64" s="587" t="s">
        <v>4516</v>
      </c>
      <c r="Q64" s="587" t="s">
        <v>4516</v>
      </c>
      <c r="R64" s="587" t="s">
        <v>4516</v>
      </c>
      <c r="S64" s="587"/>
      <c r="T64" s="655"/>
      <c r="U64" s="648"/>
      <c r="V64" s="645"/>
      <c r="W64" s="645"/>
      <c r="X64" s="645"/>
      <c r="Y64" s="585"/>
      <c r="Z64" s="601"/>
      <c r="AA64" s="655"/>
      <c r="AB64" s="655"/>
      <c r="AC64" s="649"/>
      <c r="AD64" s="645"/>
      <c r="AE64" s="645"/>
      <c r="AF64" s="645"/>
      <c r="AG64" s="645"/>
      <c r="AH64" s="645"/>
      <c r="AI64" s="645"/>
      <c r="AJ64" s="645"/>
      <c r="AK64" s="645"/>
      <c r="AL64" s="655"/>
      <c r="AM64" s="655"/>
      <c r="AN64" s="138"/>
      <c r="AO64" s="138"/>
      <c r="AP64" s="138"/>
      <c r="AQ64" s="138"/>
      <c r="AR64" s="138"/>
      <c r="AS64" s="138"/>
      <c r="AT64" s="138"/>
      <c r="AU64" s="138"/>
      <c r="AV64" s="138"/>
      <c r="AW64" s="138"/>
      <c r="AX64" s="138"/>
      <c r="AY64" s="138"/>
      <c r="AZ64" s="138"/>
      <c r="BA64" s="138"/>
      <c r="BB64" s="138"/>
      <c r="BC64" s="138"/>
    </row>
    <row r="65" ht="14.25" customHeight="1">
      <c r="A65" s="771">
        <v>1141.0</v>
      </c>
      <c r="B65" s="647" t="str">
        <f t="array" ref="B65">IFNA(XLOOKUP(A65,'New Signups'!C:C,'New Signups'!D:D),"-")</f>
        <v>Mia</v>
      </c>
      <c r="C65" s="587" t="s">
        <v>679</v>
      </c>
      <c r="D65" s="598">
        <v>2059.0</v>
      </c>
      <c r="E65" s="594">
        <v>1.0</v>
      </c>
      <c r="F65" s="594">
        <v>1.0</v>
      </c>
      <c r="G65" s="584">
        <v>45503.0</v>
      </c>
      <c r="H65" s="585" t="s">
        <v>4471</v>
      </c>
      <c r="I65" s="586" t="s">
        <v>5042</v>
      </c>
      <c r="J65" s="587" t="s">
        <v>4847</v>
      </c>
      <c r="K65" s="587"/>
      <c r="L65" s="587"/>
      <c r="M65" s="775">
        <v>45523.0</v>
      </c>
      <c r="N65" s="587" t="s">
        <v>5043</v>
      </c>
      <c r="O65" s="587" t="s">
        <v>4984</v>
      </c>
      <c r="P65" s="587" t="s">
        <v>4516</v>
      </c>
      <c r="Q65" s="587" t="s">
        <v>4516</v>
      </c>
      <c r="R65" s="587" t="s">
        <v>4516</v>
      </c>
      <c r="S65" s="587"/>
      <c r="T65" s="655"/>
      <c r="U65" s="710">
        <v>46043.0</v>
      </c>
      <c r="V65" s="698" t="s">
        <v>4475</v>
      </c>
      <c r="W65" s="698"/>
      <c r="X65" s="698" t="s">
        <v>4771</v>
      </c>
      <c r="Y65" s="595" t="s">
        <v>4516</v>
      </c>
      <c r="Z65" s="726" t="s">
        <v>4516</v>
      </c>
      <c r="AA65" s="655"/>
      <c r="AB65" s="655"/>
      <c r="AC65" s="727">
        <v>46124.0</v>
      </c>
      <c r="AD65" s="698" t="s">
        <v>3958</v>
      </c>
      <c r="AE65" s="698" t="s">
        <v>4465</v>
      </c>
      <c r="AF65" s="698" t="s">
        <v>4480</v>
      </c>
      <c r="AG65" s="645"/>
      <c r="AH65" s="698" t="s">
        <v>4921</v>
      </c>
      <c r="AI65" s="698" t="s">
        <v>4516</v>
      </c>
      <c r="AJ65" s="698" t="s">
        <v>4516</v>
      </c>
      <c r="AK65" s="698" t="s">
        <v>4516</v>
      </c>
      <c r="AL65" s="655"/>
      <c r="AM65" s="655"/>
      <c r="AN65" s="138"/>
      <c r="AO65" s="138"/>
      <c r="AP65" s="138"/>
      <c r="AQ65" s="138"/>
      <c r="AR65" s="138"/>
      <c r="AS65" s="138"/>
      <c r="AT65" s="138"/>
      <c r="AU65" s="138"/>
      <c r="AV65" s="138"/>
      <c r="AW65" s="138"/>
      <c r="AX65" s="138"/>
      <c r="AY65" s="138"/>
      <c r="AZ65" s="138"/>
      <c r="BA65" s="138"/>
      <c r="BB65" s="138"/>
      <c r="BC65" s="138"/>
    </row>
    <row r="66" ht="14.25" customHeight="1">
      <c r="A66" s="771">
        <v>1171.0</v>
      </c>
      <c r="B66" s="647" t="str">
        <f t="array" ref="B66">IFNA(XLOOKUP(A66,'New Signups'!C:C,'New Signups'!D:D),"-")</f>
        <v>Chloe</v>
      </c>
      <c r="C66" s="587" t="s">
        <v>100</v>
      </c>
      <c r="D66" s="598">
        <v>2060.0</v>
      </c>
      <c r="E66" s="594">
        <v>1.0</v>
      </c>
      <c r="F66" s="594">
        <v>1.0</v>
      </c>
      <c r="G66" s="776">
        <v>45509.0</v>
      </c>
      <c r="H66" s="585" t="s">
        <v>5022</v>
      </c>
      <c r="I66" s="586" t="s">
        <v>4998</v>
      </c>
      <c r="J66" s="587" t="s">
        <v>4847</v>
      </c>
      <c r="K66" s="587"/>
      <c r="L66" s="587"/>
      <c r="M66" s="724">
        <v>45531.0</v>
      </c>
      <c r="N66" s="587" t="s">
        <v>5044</v>
      </c>
      <c r="O66" s="587" t="s">
        <v>5045</v>
      </c>
      <c r="P66" s="587" t="s">
        <v>4516</v>
      </c>
      <c r="Q66" s="587" t="s">
        <v>4516</v>
      </c>
      <c r="R66" s="587" t="s">
        <v>4516</v>
      </c>
      <c r="S66" s="587"/>
      <c r="T66" s="655"/>
      <c r="U66" s="648"/>
      <c r="V66" s="645"/>
      <c r="W66" s="645"/>
      <c r="X66" s="645"/>
      <c r="Y66" s="585"/>
      <c r="Z66" s="601"/>
      <c r="AA66" s="655"/>
      <c r="AB66" s="655"/>
      <c r="AC66" s="649"/>
      <c r="AD66" s="645"/>
      <c r="AE66" s="645"/>
      <c r="AF66" s="645"/>
      <c r="AG66" s="645"/>
      <c r="AH66" s="645"/>
      <c r="AI66" s="645"/>
      <c r="AJ66" s="645"/>
      <c r="AK66" s="645"/>
      <c r="AL66" s="655"/>
      <c r="AM66" s="655"/>
      <c r="AN66" s="138"/>
      <c r="AO66" s="138"/>
      <c r="AP66" s="138"/>
      <c r="AQ66" s="138"/>
      <c r="AR66" s="138"/>
      <c r="AS66" s="138"/>
      <c r="AT66" s="138"/>
      <c r="AU66" s="138"/>
      <c r="AV66" s="138"/>
      <c r="AW66" s="138"/>
      <c r="AX66" s="138"/>
      <c r="AY66" s="138"/>
      <c r="AZ66" s="138"/>
      <c r="BA66" s="138"/>
      <c r="BB66" s="138"/>
      <c r="BC66" s="138"/>
    </row>
    <row r="67" ht="14.25" customHeight="1">
      <c r="A67" s="771">
        <v>1172.0</v>
      </c>
      <c r="B67" s="647" t="s">
        <v>727</v>
      </c>
      <c r="C67" s="587" t="s">
        <v>100</v>
      </c>
      <c r="D67" s="598">
        <v>2061.0</v>
      </c>
      <c r="E67" s="594">
        <v>1.0</v>
      </c>
      <c r="F67" s="583"/>
      <c r="G67" s="584">
        <v>45509.0</v>
      </c>
      <c r="H67" s="585" t="s">
        <v>4706</v>
      </c>
      <c r="I67" s="586" t="s">
        <v>4998</v>
      </c>
      <c r="J67" s="587" t="s">
        <v>4847</v>
      </c>
      <c r="K67" s="587"/>
      <c r="L67" s="587"/>
      <c r="M67" s="724">
        <v>45531.0</v>
      </c>
      <c r="N67" s="587" t="s">
        <v>4520</v>
      </c>
      <c r="O67" s="587" t="s">
        <v>5046</v>
      </c>
      <c r="P67" s="587" t="s">
        <v>4516</v>
      </c>
      <c r="Q67" s="587" t="s">
        <v>4516</v>
      </c>
      <c r="R67" s="587" t="s">
        <v>4516</v>
      </c>
      <c r="S67" s="587"/>
      <c r="T67" s="655"/>
      <c r="U67" s="648"/>
      <c r="V67" s="645"/>
      <c r="W67" s="645"/>
      <c r="X67" s="645"/>
      <c r="Y67" s="585"/>
      <c r="Z67" s="601"/>
      <c r="AA67" s="655"/>
      <c r="AB67" s="655"/>
      <c r="AC67" s="649"/>
      <c r="AD67" s="645"/>
      <c r="AE67" s="645"/>
      <c r="AF67" s="645"/>
      <c r="AG67" s="645"/>
      <c r="AH67" s="645"/>
      <c r="AI67" s="645"/>
      <c r="AJ67" s="645"/>
      <c r="AK67" s="645"/>
      <c r="AL67" s="655"/>
      <c r="AM67" s="655"/>
      <c r="AN67" s="138"/>
      <c r="AO67" s="138"/>
      <c r="AP67" s="138"/>
      <c r="AQ67" s="138"/>
      <c r="AR67" s="138"/>
      <c r="AS67" s="138"/>
      <c r="AT67" s="138"/>
      <c r="AU67" s="138"/>
      <c r="AV67" s="138"/>
      <c r="AW67" s="138"/>
      <c r="AX67" s="138"/>
      <c r="AY67" s="138"/>
      <c r="AZ67" s="138"/>
      <c r="BA67" s="138"/>
      <c r="BB67" s="138"/>
      <c r="BC67" s="138"/>
    </row>
    <row r="68" ht="14.25" customHeight="1">
      <c r="A68" s="777">
        <v>1280.0</v>
      </c>
      <c r="B68" s="647" t="str">
        <f t="array" ref="B68">IFNA(XLOOKUP(A68,'New Signups'!C:C,'New Signups'!D:D),"-")</f>
        <v>Owen</v>
      </c>
      <c r="C68" s="583" t="s">
        <v>5047</v>
      </c>
      <c r="D68" s="598">
        <v>2062.0</v>
      </c>
      <c r="E68" s="594">
        <v>1.0</v>
      </c>
      <c r="F68" s="594">
        <v>1.0</v>
      </c>
      <c r="G68" s="584">
        <v>45510.0</v>
      </c>
      <c r="H68" s="585" t="s">
        <v>5048</v>
      </c>
      <c r="I68" s="586" t="s">
        <v>5049</v>
      </c>
      <c r="J68" s="587" t="s">
        <v>4847</v>
      </c>
      <c r="K68" s="587"/>
      <c r="L68" s="587"/>
      <c r="M68" s="724">
        <v>45524.0</v>
      </c>
      <c r="N68" s="587" t="s">
        <v>4671</v>
      </c>
      <c r="O68" s="587" t="s">
        <v>4600</v>
      </c>
      <c r="P68" s="587" t="s">
        <v>4516</v>
      </c>
      <c r="Q68" s="587" t="s">
        <v>4516</v>
      </c>
      <c r="R68" s="587" t="s">
        <v>4516</v>
      </c>
      <c r="S68" s="587"/>
      <c r="T68" s="655"/>
      <c r="U68" s="728">
        <v>45996.0</v>
      </c>
      <c r="V68" s="698" t="s">
        <v>1150</v>
      </c>
      <c r="W68" s="698"/>
      <c r="X68" s="698" t="s">
        <v>4637</v>
      </c>
      <c r="Y68" s="595" t="s">
        <v>4525</v>
      </c>
      <c r="Z68" s="726" t="s">
        <v>4525</v>
      </c>
      <c r="AA68" s="655"/>
      <c r="AB68" s="655"/>
      <c r="AC68" s="727">
        <v>46045.0</v>
      </c>
      <c r="AD68" s="698" t="s">
        <v>4478</v>
      </c>
      <c r="AE68" s="698" t="s">
        <v>3308</v>
      </c>
      <c r="AF68" s="698" t="s">
        <v>3578</v>
      </c>
      <c r="AG68" s="698" t="s">
        <v>4465</v>
      </c>
      <c r="AH68" s="698" t="s">
        <v>5050</v>
      </c>
      <c r="AI68" s="698" t="s">
        <v>4516</v>
      </c>
      <c r="AJ68" s="698" t="s">
        <v>4516</v>
      </c>
      <c r="AK68" s="698" t="s">
        <v>4516</v>
      </c>
      <c r="AL68" s="655"/>
      <c r="AM68" s="655"/>
      <c r="AN68" s="138"/>
      <c r="AO68" s="138"/>
      <c r="AP68" s="138"/>
      <c r="AQ68" s="138"/>
      <c r="AR68" s="138"/>
      <c r="AS68" s="138"/>
      <c r="AT68" s="138"/>
      <c r="AU68" s="138"/>
      <c r="AV68" s="138"/>
      <c r="AW68" s="138"/>
      <c r="AX68" s="138"/>
      <c r="AY68" s="138"/>
      <c r="AZ68" s="138"/>
      <c r="BA68" s="138"/>
      <c r="BB68" s="138"/>
      <c r="BC68" s="138"/>
    </row>
    <row r="69" ht="14.25" customHeight="1">
      <c r="A69" s="777">
        <v>1256.0</v>
      </c>
      <c r="B69" s="647" t="str">
        <f t="array" ref="B69">IFNA(XLOOKUP(A69,'New Signups'!C:C,'New Signups'!D:D),"-")</f>
        <v>Emily</v>
      </c>
      <c r="C69" s="583" t="s">
        <v>2193</v>
      </c>
      <c r="D69" s="598">
        <v>2064.0</v>
      </c>
      <c r="E69" s="594">
        <v>1.0</v>
      </c>
      <c r="F69" s="594">
        <v>1.0</v>
      </c>
      <c r="G69" s="584">
        <v>45517.0</v>
      </c>
      <c r="H69" s="585" t="s">
        <v>5022</v>
      </c>
      <c r="I69" s="586" t="s">
        <v>4656</v>
      </c>
      <c r="J69" s="587" t="s">
        <v>4847</v>
      </c>
      <c r="K69" s="587"/>
      <c r="L69" s="587"/>
      <c r="M69" s="724">
        <v>45519.0</v>
      </c>
      <c r="N69" s="587" t="s">
        <v>4520</v>
      </c>
      <c r="O69" s="587" t="s">
        <v>4600</v>
      </c>
      <c r="P69" s="587" t="s">
        <v>4516</v>
      </c>
      <c r="Q69" s="587" t="s">
        <v>4516</v>
      </c>
      <c r="R69" s="587" t="s">
        <v>4516</v>
      </c>
      <c r="S69" s="587"/>
      <c r="T69" s="655"/>
      <c r="U69" s="648"/>
      <c r="V69" s="645"/>
      <c r="W69" s="645"/>
      <c r="X69" s="645"/>
      <c r="Y69" s="585"/>
      <c r="Z69" s="601"/>
      <c r="AA69" s="655"/>
      <c r="AB69" s="655"/>
      <c r="AC69" s="649"/>
      <c r="AD69" s="645"/>
      <c r="AE69" s="645"/>
      <c r="AF69" s="645"/>
      <c r="AG69" s="645"/>
      <c r="AH69" s="645"/>
      <c r="AI69" s="645"/>
      <c r="AJ69" s="645"/>
      <c r="AK69" s="645"/>
      <c r="AL69" s="655"/>
      <c r="AM69" s="655"/>
      <c r="AN69" s="138"/>
      <c r="AO69" s="138"/>
      <c r="AP69" s="138"/>
      <c r="AQ69" s="138"/>
      <c r="AR69" s="138"/>
      <c r="AS69" s="138"/>
      <c r="AT69" s="138"/>
      <c r="AU69" s="138"/>
      <c r="AV69" s="138"/>
      <c r="AW69" s="138"/>
      <c r="AX69" s="138"/>
      <c r="AY69" s="138"/>
      <c r="AZ69" s="138"/>
      <c r="BA69" s="138"/>
      <c r="BB69" s="138"/>
      <c r="BC69" s="138"/>
    </row>
    <row r="70" ht="14.25" customHeight="1">
      <c r="A70" s="778">
        <v>1346.0</v>
      </c>
      <c r="B70" s="779" t="s">
        <v>2216</v>
      </c>
      <c r="C70" s="780" t="s">
        <v>2217</v>
      </c>
      <c r="D70" s="781">
        <v>2065.0</v>
      </c>
      <c r="E70" s="782">
        <v>1.0</v>
      </c>
      <c r="F70" s="782">
        <v>1.0</v>
      </c>
      <c r="G70" s="783">
        <v>45517.0</v>
      </c>
      <c r="H70" s="784" t="s">
        <v>3958</v>
      </c>
      <c r="I70" s="586" t="s">
        <v>4656</v>
      </c>
      <c r="J70" s="785" t="s">
        <v>4847</v>
      </c>
      <c r="K70" s="785"/>
      <c r="L70" s="785"/>
      <c r="M70" s="786">
        <v>45519.0</v>
      </c>
      <c r="N70" s="785" t="s">
        <v>5051</v>
      </c>
      <c r="O70" s="785" t="s">
        <v>5052</v>
      </c>
      <c r="P70" s="785" t="s">
        <v>4700</v>
      </c>
      <c r="Q70" s="785" t="s">
        <v>4516</v>
      </c>
      <c r="R70" s="785" t="s">
        <v>4516</v>
      </c>
      <c r="S70" s="587"/>
      <c r="T70" s="655"/>
      <c r="U70" s="648"/>
      <c r="V70" s="645"/>
      <c r="W70" s="645"/>
      <c r="X70" s="645"/>
      <c r="Y70" s="585"/>
      <c r="Z70" s="601"/>
      <c r="AA70" s="655"/>
      <c r="AB70" s="655"/>
      <c r="AC70" s="649"/>
      <c r="AD70" s="645"/>
      <c r="AE70" s="645"/>
      <c r="AF70" s="645"/>
      <c r="AG70" s="645"/>
      <c r="AH70" s="645"/>
      <c r="AI70" s="645"/>
      <c r="AJ70" s="645"/>
      <c r="AK70" s="645"/>
      <c r="AL70" s="655"/>
      <c r="AM70" s="655"/>
      <c r="AN70" s="138"/>
      <c r="AO70" s="138"/>
      <c r="AP70" s="138"/>
      <c r="AQ70" s="138"/>
      <c r="AR70" s="138"/>
      <c r="AS70" s="138"/>
      <c r="AT70" s="138"/>
      <c r="AU70" s="138"/>
      <c r="AV70" s="138"/>
      <c r="AW70" s="138"/>
      <c r="AX70" s="138"/>
      <c r="AY70" s="138"/>
      <c r="AZ70" s="138"/>
      <c r="BA70" s="138"/>
      <c r="BB70" s="138"/>
      <c r="BC70" s="138"/>
    </row>
    <row r="71" ht="14.25" customHeight="1">
      <c r="A71" s="777">
        <v>1247.0</v>
      </c>
      <c r="B71" s="583" t="s">
        <v>635</v>
      </c>
      <c r="C71" s="61" t="s">
        <v>1844</v>
      </c>
      <c r="D71" s="598">
        <v>2066.0</v>
      </c>
      <c r="E71" s="594">
        <v>1.0</v>
      </c>
      <c r="F71" s="594">
        <v>1.0</v>
      </c>
      <c r="G71" s="584">
        <v>45519.0</v>
      </c>
      <c r="H71" s="585" t="s">
        <v>3958</v>
      </c>
      <c r="I71" s="586" t="s">
        <v>4637</v>
      </c>
      <c r="J71" s="587" t="s">
        <v>4847</v>
      </c>
      <c r="K71" s="587"/>
      <c r="L71" s="587"/>
      <c r="M71" s="724">
        <v>45540.0</v>
      </c>
      <c r="N71" s="587" t="s">
        <v>4628</v>
      </c>
      <c r="O71" s="587" t="s">
        <v>4600</v>
      </c>
      <c r="P71" s="587" t="s">
        <v>4516</v>
      </c>
      <c r="Q71" s="587" t="s">
        <v>4516</v>
      </c>
      <c r="R71" s="587" t="s">
        <v>4516</v>
      </c>
      <c r="S71" s="587"/>
      <c r="T71" s="655"/>
      <c r="U71" s="648"/>
      <c r="V71" s="645"/>
      <c r="W71" s="645"/>
      <c r="X71" s="645"/>
      <c r="Y71" s="585"/>
      <c r="Z71" s="601"/>
      <c r="AA71" s="655"/>
      <c r="AB71" s="655"/>
      <c r="AC71" s="649"/>
      <c r="AD71" s="645"/>
      <c r="AE71" s="645"/>
      <c r="AF71" s="645"/>
      <c r="AG71" s="645"/>
      <c r="AH71" s="645"/>
      <c r="AI71" s="645"/>
      <c r="AJ71" s="645"/>
      <c r="AK71" s="645"/>
      <c r="AL71" s="655"/>
      <c r="AM71" s="655"/>
      <c r="AN71" s="138"/>
      <c r="AO71" s="138"/>
      <c r="AP71" s="138"/>
      <c r="AQ71" s="138"/>
      <c r="AR71" s="138"/>
      <c r="AS71" s="138"/>
      <c r="AT71" s="138"/>
      <c r="AU71" s="138"/>
      <c r="AV71" s="138"/>
      <c r="AW71" s="138"/>
      <c r="AX71" s="138"/>
      <c r="AY71" s="138"/>
      <c r="AZ71" s="138"/>
      <c r="BA71" s="138"/>
      <c r="BB71" s="138"/>
      <c r="BC71" s="138"/>
    </row>
    <row r="72" ht="14.25" customHeight="1">
      <c r="A72" s="777">
        <v>1122.0</v>
      </c>
      <c r="B72" s="583" t="s">
        <v>2188</v>
      </c>
      <c r="C72" s="591" t="s">
        <v>5053</v>
      </c>
      <c r="D72" s="598">
        <v>2067.0</v>
      </c>
      <c r="E72" s="594" t="s">
        <v>5054</v>
      </c>
      <c r="F72" s="594">
        <v>1.0</v>
      </c>
      <c r="G72" s="584">
        <v>45521.0</v>
      </c>
      <c r="H72" s="585" t="s">
        <v>4597</v>
      </c>
      <c r="I72" s="586" t="s">
        <v>4637</v>
      </c>
      <c r="J72" s="587" t="s">
        <v>4847</v>
      </c>
      <c r="K72" s="587"/>
      <c r="L72" s="587"/>
      <c r="M72" s="724">
        <v>45521.0</v>
      </c>
      <c r="N72" s="587" t="s">
        <v>4520</v>
      </c>
      <c r="O72" s="587" t="s">
        <v>5055</v>
      </c>
      <c r="P72" s="587" t="s">
        <v>4516</v>
      </c>
      <c r="Q72" s="587" t="s">
        <v>4516</v>
      </c>
      <c r="R72" s="587" t="s">
        <v>4516</v>
      </c>
      <c r="S72" s="587"/>
      <c r="T72" s="655"/>
      <c r="U72" s="648"/>
      <c r="V72" s="645"/>
      <c r="W72" s="645"/>
      <c r="X72" s="645"/>
      <c r="Y72" s="585"/>
      <c r="Z72" s="601"/>
      <c r="AA72" s="655"/>
      <c r="AB72" s="655"/>
      <c r="AC72" s="649"/>
      <c r="AD72" s="645"/>
      <c r="AE72" s="645"/>
      <c r="AF72" s="645"/>
      <c r="AG72" s="645"/>
      <c r="AH72" s="645"/>
      <c r="AI72" s="645"/>
      <c r="AJ72" s="645"/>
      <c r="AK72" s="645"/>
      <c r="AL72" s="655"/>
      <c r="AM72" s="655"/>
      <c r="AN72" s="138"/>
      <c r="AO72" s="138"/>
      <c r="AP72" s="138"/>
      <c r="AQ72" s="138"/>
      <c r="AR72" s="138"/>
      <c r="AS72" s="138"/>
      <c r="AT72" s="138"/>
      <c r="AU72" s="138"/>
      <c r="AV72" s="138"/>
      <c r="AW72" s="138"/>
      <c r="AX72" s="138"/>
      <c r="AY72" s="138"/>
      <c r="AZ72" s="138"/>
      <c r="BA72" s="138"/>
      <c r="BB72" s="138"/>
      <c r="BC72" s="138"/>
    </row>
    <row r="73" ht="14.25" customHeight="1">
      <c r="A73" s="777">
        <v>1345.0</v>
      </c>
      <c r="B73" s="583" t="s">
        <v>2037</v>
      </c>
      <c r="C73" s="583" t="s">
        <v>1684</v>
      </c>
      <c r="D73" s="598">
        <v>2068.0</v>
      </c>
      <c r="E73" s="594">
        <v>1.0</v>
      </c>
      <c r="F73" s="594">
        <v>1.0</v>
      </c>
      <c r="G73" s="584">
        <v>45524.0</v>
      </c>
      <c r="H73" s="585" t="s">
        <v>4471</v>
      </c>
      <c r="I73" s="586" t="s">
        <v>4637</v>
      </c>
      <c r="J73" s="587" t="s">
        <v>4847</v>
      </c>
      <c r="K73" s="587"/>
      <c r="L73" s="587"/>
      <c r="M73" s="774" t="s">
        <v>5056</v>
      </c>
      <c r="N73" s="587" t="s">
        <v>5057</v>
      </c>
      <c r="O73" s="587" t="s">
        <v>4788</v>
      </c>
      <c r="P73" s="587" t="s">
        <v>4516</v>
      </c>
      <c r="Q73" s="587" t="s">
        <v>4516</v>
      </c>
      <c r="R73" s="587" t="s">
        <v>4516</v>
      </c>
      <c r="S73" s="587"/>
      <c r="T73" s="655"/>
      <c r="U73" s="648"/>
      <c r="V73" s="645"/>
      <c r="W73" s="645"/>
      <c r="X73" s="645"/>
      <c r="Y73" s="585"/>
      <c r="Z73" s="601"/>
      <c r="AA73" s="655"/>
      <c r="AB73" s="655"/>
      <c r="AC73" s="649"/>
      <c r="AD73" s="645"/>
      <c r="AE73" s="645"/>
      <c r="AF73" s="645"/>
      <c r="AG73" s="645"/>
      <c r="AH73" s="645"/>
      <c r="AI73" s="645"/>
      <c r="AJ73" s="645"/>
      <c r="AK73" s="645"/>
      <c r="AL73" s="655"/>
      <c r="AM73" s="655"/>
      <c r="AN73" s="138"/>
      <c r="AO73" s="138"/>
      <c r="AP73" s="138"/>
      <c r="AQ73" s="138"/>
      <c r="AR73" s="138"/>
      <c r="AS73" s="138"/>
      <c r="AT73" s="138"/>
      <c r="AU73" s="138"/>
      <c r="AV73" s="138"/>
      <c r="AW73" s="138"/>
      <c r="AX73" s="138"/>
      <c r="AY73" s="138"/>
      <c r="AZ73" s="138"/>
      <c r="BA73" s="138"/>
      <c r="BB73" s="138"/>
      <c r="BC73" s="138"/>
    </row>
    <row r="74" ht="14.25" customHeight="1">
      <c r="A74" s="777">
        <v>1376.0</v>
      </c>
      <c r="B74" s="583" t="s">
        <v>1280</v>
      </c>
      <c r="C74" s="583" t="s">
        <v>5058</v>
      </c>
      <c r="D74" s="598">
        <v>2069.0</v>
      </c>
      <c r="E74" s="594">
        <v>1.0</v>
      </c>
      <c r="F74" s="594">
        <v>1.0</v>
      </c>
      <c r="G74" s="584">
        <v>45531.0</v>
      </c>
      <c r="H74" s="585" t="s">
        <v>4520</v>
      </c>
      <c r="I74" s="586" t="s">
        <v>5059</v>
      </c>
      <c r="J74" s="587" t="s">
        <v>4847</v>
      </c>
      <c r="K74" s="587"/>
      <c r="L74" s="587"/>
      <c r="M74" s="724">
        <v>45543.0</v>
      </c>
      <c r="N74" s="587" t="s">
        <v>4750</v>
      </c>
      <c r="O74" s="587" t="s">
        <v>5060</v>
      </c>
      <c r="P74" s="587" t="s">
        <v>4516</v>
      </c>
      <c r="Q74" s="587" t="s">
        <v>4516</v>
      </c>
      <c r="R74" s="587" t="s">
        <v>4516</v>
      </c>
      <c r="S74" s="587"/>
      <c r="T74" s="655"/>
      <c r="U74" s="728">
        <v>46054.0</v>
      </c>
      <c r="V74" s="698" t="s">
        <v>3578</v>
      </c>
      <c r="W74" s="698"/>
      <c r="X74" s="787" t="s">
        <v>5061</v>
      </c>
      <c r="Y74" s="595" t="s">
        <v>4516</v>
      </c>
      <c r="Z74" s="726" t="s">
        <v>4516</v>
      </c>
      <c r="AA74" s="655"/>
      <c r="AB74" s="655"/>
      <c r="AC74" s="727">
        <v>46061.0</v>
      </c>
      <c r="AD74" s="698" t="s">
        <v>3958</v>
      </c>
      <c r="AE74" s="698" t="s">
        <v>3308</v>
      </c>
      <c r="AF74" s="698" t="s">
        <v>3025</v>
      </c>
      <c r="AG74" s="698" t="s">
        <v>4480</v>
      </c>
      <c r="AH74" s="698" t="s">
        <v>5062</v>
      </c>
      <c r="AI74" s="645"/>
      <c r="AJ74" s="645"/>
      <c r="AK74" s="698" t="s">
        <v>4516</v>
      </c>
      <c r="AL74" s="655"/>
      <c r="AM74" s="655"/>
      <c r="AN74" s="138"/>
      <c r="AO74" s="138"/>
      <c r="AP74" s="138"/>
      <c r="AQ74" s="138"/>
      <c r="AR74" s="138"/>
      <c r="AS74" s="138"/>
      <c r="AT74" s="138"/>
      <c r="AU74" s="138"/>
      <c r="AV74" s="138"/>
      <c r="AW74" s="138"/>
      <c r="AX74" s="138"/>
      <c r="AY74" s="138"/>
      <c r="AZ74" s="138"/>
      <c r="BA74" s="138"/>
      <c r="BB74" s="138"/>
      <c r="BC74" s="138"/>
    </row>
    <row r="75" ht="14.25" customHeight="1">
      <c r="A75" s="777">
        <v>1398.0</v>
      </c>
      <c r="B75" s="583" t="s">
        <v>1867</v>
      </c>
      <c r="C75" s="583" t="s">
        <v>1868</v>
      </c>
      <c r="D75" s="598">
        <v>2070.0</v>
      </c>
      <c r="E75" s="594">
        <v>1.0</v>
      </c>
      <c r="F75" s="594">
        <v>1.0</v>
      </c>
      <c r="G75" s="584">
        <v>45531.0</v>
      </c>
      <c r="H75" s="585" t="s">
        <v>4484</v>
      </c>
      <c r="I75" s="586" t="s">
        <v>5063</v>
      </c>
      <c r="J75" s="587" t="s">
        <v>4516</v>
      </c>
      <c r="K75" s="587"/>
      <c r="L75" s="587"/>
      <c r="M75" s="724">
        <v>45540.0</v>
      </c>
      <c r="N75" s="587" t="s">
        <v>4624</v>
      </c>
      <c r="O75" s="587" t="s">
        <v>5064</v>
      </c>
      <c r="P75" s="587" t="s">
        <v>4516</v>
      </c>
      <c r="Q75" s="587" t="s">
        <v>4516</v>
      </c>
      <c r="R75" s="587" t="s">
        <v>4516</v>
      </c>
      <c r="S75" s="587"/>
      <c r="T75" s="655"/>
      <c r="U75" s="648"/>
      <c r="V75" s="645"/>
      <c r="W75" s="645"/>
      <c r="X75" s="645"/>
      <c r="Y75" s="585"/>
      <c r="Z75" s="601"/>
      <c r="AA75" s="655"/>
      <c r="AB75" s="655"/>
      <c r="AC75" s="649"/>
      <c r="AD75" s="645"/>
      <c r="AE75" s="645"/>
      <c r="AF75" s="645"/>
      <c r="AG75" s="645"/>
      <c r="AH75" s="645"/>
      <c r="AI75" s="645"/>
      <c r="AJ75" s="645"/>
      <c r="AK75" s="645"/>
      <c r="AL75" s="655"/>
      <c r="AM75" s="655"/>
      <c r="AN75" s="138"/>
      <c r="AO75" s="138"/>
      <c r="AP75" s="138"/>
      <c r="AQ75" s="138"/>
      <c r="AR75" s="138"/>
      <c r="AS75" s="138"/>
      <c r="AT75" s="138"/>
      <c r="AU75" s="138"/>
      <c r="AV75" s="138"/>
      <c r="AW75" s="138"/>
      <c r="AX75" s="138"/>
      <c r="AY75" s="138"/>
      <c r="AZ75" s="138"/>
      <c r="BA75" s="138"/>
      <c r="BB75" s="138"/>
      <c r="BC75" s="138"/>
    </row>
    <row r="76" ht="14.25" customHeight="1">
      <c r="A76" s="777">
        <v>1394.0</v>
      </c>
      <c r="B76" s="583" t="s">
        <v>1710</v>
      </c>
      <c r="C76" s="583" t="s">
        <v>1711</v>
      </c>
      <c r="D76" s="598">
        <v>2071.0</v>
      </c>
      <c r="E76" s="594">
        <v>1.0</v>
      </c>
      <c r="F76" s="594">
        <v>1.0</v>
      </c>
      <c r="G76" s="584">
        <v>45533.0</v>
      </c>
      <c r="H76" s="585" t="s">
        <v>4520</v>
      </c>
      <c r="I76" s="586" t="s">
        <v>5063</v>
      </c>
      <c r="J76" s="587" t="s">
        <v>4847</v>
      </c>
      <c r="K76" s="587"/>
      <c r="L76" s="587"/>
      <c r="M76" s="724">
        <v>45538.0</v>
      </c>
      <c r="N76" s="587" t="s">
        <v>4691</v>
      </c>
      <c r="O76" s="587" t="s">
        <v>4788</v>
      </c>
      <c r="P76" s="587" t="s">
        <v>4516</v>
      </c>
      <c r="Q76" s="587" t="s">
        <v>4516</v>
      </c>
      <c r="R76" s="587" t="s">
        <v>4516</v>
      </c>
      <c r="S76" s="587"/>
      <c r="T76" s="655"/>
      <c r="U76" s="648"/>
      <c r="V76" s="645"/>
      <c r="W76" s="645"/>
      <c r="X76" s="645"/>
      <c r="Y76" s="585"/>
      <c r="Z76" s="601"/>
      <c r="AA76" s="655"/>
      <c r="AB76" s="655"/>
      <c r="AC76" s="649"/>
      <c r="AD76" s="645"/>
      <c r="AE76" s="645"/>
      <c r="AF76" s="645"/>
      <c r="AG76" s="645"/>
      <c r="AH76" s="645"/>
      <c r="AI76" s="645"/>
      <c r="AJ76" s="645"/>
      <c r="AK76" s="645"/>
      <c r="AL76" s="655"/>
      <c r="AM76" s="655"/>
      <c r="AN76" s="138"/>
      <c r="AO76" s="138"/>
      <c r="AP76" s="138"/>
      <c r="AQ76" s="138"/>
      <c r="AR76" s="138"/>
      <c r="AS76" s="138"/>
      <c r="AT76" s="138"/>
      <c r="AU76" s="138"/>
      <c r="AV76" s="138"/>
      <c r="AW76" s="138"/>
      <c r="AX76" s="138"/>
      <c r="AY76" s="138"/>
      <c r="AZ76" s="138"/>
      <c r="BA76" s="138"/>
      <c r="BB76" s="138"/>
      <c r="BC76" s="138"/>
    </row>
    <row r="77" ht="14.25" customHeight="1">
      <c r="A77" s="777">
        <v>1395.0</v>
      </c>
      <c r="B77" s="583" t="s">
        <v>2042</v>
      </c>
      <c r="C77" s="583" t="s">
        <v>1711</v>
      </c>
      <c r="D77" s="598">
        <v>2072.0</v>
      </c>
      <c r="E77" s="594">
        <v>1.0</v>
      </c>
      <c r="F77" s="594">
        <v>1.0</v>
      </c>
      <c r="G77" s="584">
        <v>45533.0</v>
      </c>
      <c r="H77" s="585" t="s">
        <v>4520</v>
      </c>
      <c r="I77" s="586" t="s">
        <v>5063</v>
      </c>
      <c r="J77" s="587" t="s">
        <v>4847</v>
      </c>
      <c r="K77" s="587"/>
      <c r="L77" s="587"/>
      <c r="M77" s="724">
        <v>45566.0</v>
      </c>
      <c r="N77" s="587" t="s">
        <v>4691</v>
      </c>
      <c r="O77" s="587" t="s">
        <v>4600</v>
      </c>
      <c r="P77" s="587" t="s">
        <v>4516</v>
      </c>
      <c r="Q77" s="587" t="s">
        <v>4516</v>
      </c>
      <c r="R77" s="587" t="s">
        <v>4516</v>
      </c>
      <c r="S77" s="587"/>
      <c r="T77" s="655"/>
      <c r="U77" s="648"/>
      <c r="V77" s="645"/>
      <c r="W77" s="645"/>
      <c r="X77" s="645"/>
      <c r="Y77" s="585"/>
      <c r="Z77" s="601"/>
      <c r="AA77" s="655"/>
      <c r="AB77" s="655"/>
      <c r="AC77" s="649"/>
      <c r="AD77" s="645"/>
      <c r="AE77" s="645"/>
      <c r="AF77" s="645"/>
      <c r="AG77" s="645"/>
      <c r="AH77" s="645"/>
      <c r="AI77" s="645"/>
      <c r="AJ77" s="645"/>
      <c r="AK77" s="645"/>
      <c r="AL77" s="655"/>
      <c r="AM77" s="655"/>
      <c r="AN77" s="138"/>
      <c r="AO77" s="138"/>
      <c r="AP77" s="138"/>
      <c r="AQ77" s="138"/>
      <c r="AR77" s="138"/>
      <c r="AS77" s="138"/>
      <c r="AT77" s="138"/>
      <c r="AU77" s="138"/>
      <c r="AV77" s="138"/>
      <c r="AW77" s="138"/>
      <c r="AX77" s="138"/>
      <c r="AY77" s="138"/>
      <c r="AZ77" s="138"/>
      <c r="BA77" s="138"/>
      <c r="BB77" s="138"/>
      <c r="BC77" s="138"/>
    </row>
    <row r="78" ht="14.25" customHeight="1">
      <c r="A78" s="777">
        <v>1388.0</v>
      </c>
      <c r="B78" s="583" t="s">
        <v>5065</v>
      </c>
      <c r="C78" s="788" t="s">
        <v>2223</v>
      </c>
      <c r="D78" s="598">
        <v>2073.0</v>
      </c>
      <c r="E78" s="594">
        <v>1.0</v>
      </c>
      <c r="F78" s="594">
        <v>1.0</v>
      </c>
      <c r="G78" s="584">
        <v>45538.0</v>
      </c>
      <c r="H78" s="585" t="s">
        <v>4520</v>
      </c>
      <c r="I78" s="586" t="s">
        <v>5063</v>
      </c>
      <c r="J78" s="587" t="s">
        <v>4516</v>
      </c>
      <c r="K78" s="587"/>
      <c r="L78" s="587"/>
      <c r="M78" s="724">
        <v>45544.0</v>
      </c>
      <c r="N78" s="587" t="s">
        <v>5066</v>
      </c>
      <c r="O78" s="587" t="s">
        <v>4788</v>
      </c>
      <c r="P78" s="587" t="s">
        <v>4516</v>
      </c>
      <c r="Q78" s="587" t="s">
        <v>4516</v>
      </c>
      <c r="R78" s="587" t="s">
        <v>4516</v>
      </c>
      <c r="S78" s="587"/>
      <c r="T78" s="655"/>
      <c r="U78" s="648"/>
      <c r="V78" s="645"/>
      <c r="W78" s="645"/>
      <c r="X78" s="645"/>
      <c r="Y78" s="585"/>
      <c r="Z78" s="601"/>
      <c r="AA78" s="655"/>
      <c r="AB78" s="655"/>
      <c r="AC78" s="649"/>
      <c r="AD78" s="645"/>
      <c r="AE78" s="645"/>
      <c r="AF78" s="645"/>
      <c r="AG78" s="645"/>
      <c r="AH78" s="645"/>
      <c r="AI78" s="645"/>
      <c r="AJ78" s="645"/>
      <c r="AK78" s="645"/>
      <c r="AL78" s="655"/>
      <c r="AM78" s="655"/>
      <c r="AN78" s="138"/>
      <c r="AO78" s="138"/>
      <c r="AP78" s="138"/>
      <c r="AQ78" s="138"/>
      <c r="AR78" s="138"/>
      <c r="AS78" s="138"/>
      <c r="AT78" s="138"/>
      <c r="AU78" s="138"/>
      <c r="AV78" s="138"/>
      <c r="AW78" s="138"/>
      <c r="AX78" s="138"/>
      <c r="AY78" s="138"/>
      <c r="AZ78" s="138"/>
      <c r="BA78" s="138"/>
      <c r="BB78" s="138"/>
      <c r="BC78" s="138"/>
    </row>
    <row r="79" ht="14.25" customHeight="1">
      <c r="A79" s="789">
        <v>1383.0</v>
      </c>
      <c r="B79" s="790" t="s">
        <v>5067</v>
      </c>
      <c r="C79" s="791" t="s">
        <v>741</v>
      </c>
      <c r="D79" s="792">
        <v>2074.0</v>
      </c>
      <c r="E79" s="594">
        <v>1.0</v>
      </c>
      <c r="F79" s="594">
        <v>1.0</v>
      </c>
      <c r="G79" s="584">
        <v>45539.0</v>
      </c>
      <c r="H79" s="585" t="s">
        <v>5068</v>
      </c>
      <c r="I79" s="586" t="s">
        <v>4535</v>
      </c>
      <c r="J79" s="587" t="s">
        <v>4847</v>
      </c>
      <c r="K79" s="587"/>
      <c r="L79" s="587"/>
      <c r="M79" s="724">
        <v>45547.0</v>
      </c>
      <c r="N79" s="587" t="s">
        <v>5069</v>
      </c>
      <c r="O79" s="587" t="s">
        <v>5070</v>
      </c>
      <c r="P79" s="587" t="s">
        <v>4516</v>
      </c>
      <c r="Q79" s="587" t="s">
        <v>4516</v>
      </c>
      <c r="R79" s="587" t="s">
        <v>4516</v>
      </c>
      <c r="S79" s="587"/>
      <c r="T79" s="655"/>
      <c r="U79" s="728">
        <v>46008.0</v>
      </c>
      <c r="V79" s="698" t="s">
        <v>4469</v>
      </c>
      <c r="W79" s="698"/>
      <c r="X79" s="698" t="s">
        <v>4771</v>
      </c>
      <c r="Y79" s="595" t="s">
        <v>4525</v>
      </c>
      <c r="Z79" s="726" t="s">
        <v>4525</v>
      </c>
      <c r="AA79" s="655"/>
      <c r="AB79" s="655"/>
      <c r="AC79" s="793">
        <v>46008.0</v>
      </c>
      <c r="AD79" s="794"/>
      <c r="AE79" s="794"/>
      <c r="AF79" s="794"/>
      <c r="AG79" s="794"/>
      <c r="AH79" s="794"/>
      <c r="AI79" s="794"/>
      <c r="AJ79" s="794"/>
      <c r="AK79" s="794"/>
      <c r="AL79" s="655"/>
      <c r="AM79" s="655"/>
      <c r="AN79" s="138"/>
      <c r="AO79" s="138"/>
      <c r="AP79" s="138"/>
      <c r="AQ79" s="138"/>
      <c r="AR79" s="138"/>
      <c r="AS79" s="138"/>
      <c r="AT79" s="138"/>
      <c r="AU79" s="138"/>
      <c r="AV79" s="138"/>
      <c r="AW79" s="138"/>
      <c r="AX79" s="138"/>
      <c r="AY79" s="138"/>
      <c r="AZ79" s="138"/>
      <c r="BA79" s="138"/>
      <c r="BB79" s="138"/>
      <c r="BC79" s="138"/>
    </row>
    <row r="80" ht="14.25" customHeight="1">
      <c r="A80" s="777">
        <v>1428.0</v>
      </c>
      <c r="B80" s="583" t="s">
        <v>606</v>
      </c>
      <c r="C80" s="583" t="s">
        <v>607</v>
      </c>
      <c r="D80" s="598">
        <v>2075.0</v>
      </c>
      <c r="E80" s="594">
        <v>1.0</v>
      </c>
      <c r="F80" s="594">
        <v>1.0</v>
      </c>
      <c r="G80" s="584">
        <v>45544.0</v>
      </c>
      <c r="H80" s="585" t="s">
        <v>4484</v>
      </c>
      <c r="I80" s="586" t="s">
        <v>5071</v>
      </c>
      <c r="J80" s="587" t="s">
        <v>4847</v>
      </c>
      <c r="K80" s="587"/>
      <c r="L80" s="587"/>
      <c r="M80" s="724">
        <v>45551.0</v>
      </c>
      <c r="N80" s="587" t="s">
        <v>5072</v>
      </c>
      <c r="O80" s="795" t="s">
        <v>5073</v>
      </c>
      <c r="P80" s="587" t="s">
        <v>4516</v>
      </c>
      <c r="Q80" s="587" t="s">
        <v>4516</v>
      </c>
      <c r="R80" s="587" t="s">
        <v>4516</v>
      </c>
      <c r="S80" s="587"/>
      <c r="T80" s="655"/>
      <c r="U80" s="728">
        <v>46055.0</v>
      </c>
      <c r="V80" s="698" t="s">
        <v>4474</v>
      </c>
      <c r="W80" s="698"/>
      <c r="X80" s="698" t="s">
        <v>5074</v>
      </c>
      <c r="Y80" s="595" t="s">
        <v>4516</v>
      </c>
      <c r="Z80" s="726" t="s">
        <v>5075</v>
      </c>
      <c r="AA80" s="655"/>
      <c r="AB80" s="655"/>
      <c r="AC80" s="727">
        <v>46066.0</v>
      </c>
      <c r="AD80" s="698" t="s">
        <v>4466</v>
      </c>
      <c r="AE80" s="698" t="s">
        <v>3308</v>
      </c>
      <c r="AF80" s="698" t="s">
        <v>1150</v>
      </c>
      <c r="AG80" s="645"/>
      <c r="AH80" s="698" t="s">
        <v>5076</v>
      </c>
      <c r="AI80" s="645"/>
      <c r="AJ80" s="645"/>
      <c r="AK80" s="645"/>
      <c r="AL80" s="655"/>
      <c r="AM80" s="655"/>
      <c r="AN80" s="138"/>
      <c r="AO80" s="138"/>
      <c r="AP80" s="138"/>
      <c r="AQ80" s="138"/>
      <c r="AR80" s="138"/>
      <c r="AS80" s="138"/>
      <c r="AT80" s="138"/>
      <c r="AU80" s="138"/>
      <c r="AV80" s="138"/>
      <c r="AW80" s="138"/>
      <c r="AX80" s="138"/>
      <c r="AY80" s="138"/>
      <c r="AZ80" s="138"/>
      <c r="BA80" s="138"/>
      <c r="BB80" s="138"/>
      <c r="BC80" s="138"/>
    </row>
    <row r="81" ht="14.25" customHeight="1">
      <c r="A81" s="777">
        <v>1390.0</v>
      </c>
      <c r="B81" s="788" t="s">
        <v>1567</v>
      </c>
      <c r="C81" s="788" t="s">
        <v>1568</v>
      </c>
      <c r="D81" s="598">
        <v>2076.0</v>
      </c>
      <c r="E81" s="594">
        <v>1.0</v>
      </c>
      <c r="F81" s="594">
        <v>1.0</v>
      </c>
      <c r="G81" s="584">
        <v>45549.0</v>
      </c>
      <c r="H81" s="585" t="s">
        <v>4466</v>
      </c>
      <c r="I81" s="586" t="s">
        <v>4535</v>
      </c>
      <c r="J81" s="587" t="s">
        <v>4516</v>
      </c>
      <c r="K81" s="587"/>
      <c r="L81" s="587"/>
      <c r="M81" s="724">
        <v>45550.0</v>
      </c>
      <c r="N81" s="587" t="s">
        <v>5077</v>
      </c>
      <c r="O81" s="773" t="s">
        <v>5078</v>
      </c>
      <c r="P81" s="587" t="s">
        <v>4516</v>
      </c>
      <c r="Q81" s="587" t="s">
        <v>4516</v>
      </c>
      <c r="R81" s="587" t="s">
        <v>4516</v>
      </c>
      <c r="S81" s="587"/>
      <c r="T81" s="655"/>
      <c r="U81" s="648"/>
      <c r="V81" s="645"/>
      <c r="W81" s="645"/>
      <c r="X81" s="645"/>
      <c r="Y81" s="585"/>
      <c r="Z81" s="601"/>
      <c r="AA81" s="655"/>
      <c r="AB81" s="655"/>
      <c r="AC81" s="649"/>
      <c r="AD81" s="645"/>
      <c r="AE81" s="645"/>
      <c r="AF81" s="645"/>
      <c r="AG81" s="645"/>
      <c r="AH81" s="645"/>
      <c r="AI81" s="645"/>
      <c r="AJ81" s="645"/>
      <c r="AK81" s="645"/>
      <c r="AL81" s="655"/>
      <c r="AM81" s="655"/>
      <c r="AN81" s="138"/>
      <c r="AO81" s="138"/>
      <c r="AP81" s="138"/>
      <c r="AQ81" s="138"/>
      <c r="AR81" s="138"/>
      <c r="AS81" s="138"/>
      <c r="AT81" s="138"/>
      <c r="AU81" s="138"/>
      <c r="AV81" s="138"/>
      <c r="AW81" s="138"/>
      <c r="AX81" s="138"/>
      <c r="AY81" s="138"/>
      <c r="AZ81" s="138"/>
      <c r="BA81" s="138"/>
      <c r="BB81" s="138"/>
      <c r="BC81" s="138"/>
    </row>
    <row r="82" ht="14.25" customHeight="1">
      <c r="A82" s="777">
        <v>1403.0</v>
      </c>
      <c r="B82" s="591" t="s">
        <v>5079</v>
      </c>
      <c r="C82" s="591" t="s">
        <v>718</v>
      </c>
      <c r="D82" s="598">
        <v>2077.0</v>
      </c>
      <c r="E82" s="594">
        <v>1.0</v>
      </c>
      <c r="F82" s="594">
        <v>1.0</v>
      </c>
      <c r="G82" s="584">
        <v>45549.0</v>
      </c>
      <c r="H82" s="585" t="s">
        <v>4520</v>
      </c>
      <c r="I82" s="586" t="s">
        <v>4535</v>
      </c>
      <c r="J82" s="587" t="s">
        <v>4847</v>
      </c>
      <c r="K82" s="587"/>
      <c r="L82" s="587"/>
      <c r="M82" s="724">
        <v>45552.0</v>
      </c>
      <c r="N82" s="587" t="s">
        <v>4660</v>
      </c>
      <c r="O82" s="796" t="s">
        <v>5080</v>
      </c>
      <c r="P82" s="587" t="s">
        <v>4516</v>
      </c>
      <c r="Q82" s="587" t="s">
        <v>4516</v>
      </c>
      <c r="R82" s="587" t="s">
        <v>4516</v>
      </c>
      <c r="S82" s="587"/>
      <c r="T82" s="655"/>
      <c r="U82" s="728">
        <v>46162.0</v>
      </c>
      <c r="V82" s="698" t="s">
        <v>4465</v>
      </c>
      <c r="W82" s="645"/>
      <c r="X82" s="698" t="s">
        <v>5081</v>
      </c>
      <c r="Y82" s="595" t="s">
        <v>4516</v>
      </c>
      <c r="Z82" s="726" t="s">
        <v>4516</v>
      </c>
      <c r="AA82" s="655"/>
      <c r="AB82" s="655"/>
      <c r="AC82" s="727">
        <v>46184.0</v>
      </c>
      <c r="AD82" s="698" t="s">
        <v>3958</v>
      </c>
      <c r="AE82" s="698" t="s">
        <v>4465</v>
      </c>
      <c r="AF82" s="645"/>
      <c r="AG82" s="645"/>
      <c r="AH82" s="698" t="s">
        <v>5082</v>
      </c>
      <c r="AI82" s="698" t="s">
        <v>4516</v>
      </c>
      <c r="AJ82" s="698" t="s">
        <v>4516</v>
      </c>
      <c r="AK82" s="698" t="s">
        <v>4516</v>
      </c>
      <c r="AL82" s="655"/>
      <c r="AM82" s="655"/>
      <c r="AN82" s="138"/>
      <c r="AO82" s="138"/>
      <c r="AP82" s="138"/>
      <c r="AQ82" s="138"/>
      <c r="AR82" s="138"/>
      <c r="AS82" s="138"/>
      <c r="AT82" s="138"/>
      <c r="AU82" s="138"/>
      <c r="AV82" s="138"/>
      <c r="AW82" s="138"/>
      <c r="AX82" s="138"/>
      <c r="AY82" s="138"/>
      <c r="AZ82" s="138"/>
      <c r="BA82" s="138"/>
      <c r="BB82" s="138"/>
      <c r="BC82" s="138"/>
    </row>
    <row r="83" ht="14.25" customHeight="1">
      <c r="A83" s="777">
        <v>1366.0</v>
      </c>
      <c r="B83" s="585" t="str">
        <f t="array" ref="B83">IFNA(XLOOKUP(A83,'New Signups'!C:C,'New Signups'!D:D),"-")</f>
        <v>Sarain</v>
      </c>
      <c r="C83" s="585" t="str">
        <f t="array" ref="C83">IFNA(XLOOKUP(B83,'New Signups'!D:D,'New Signups'!E:E),"-")</f>
        <v>Ceesay</v>
      </c>
      <c r="D83" s="598">
        <v>2078.0</v>
      </c>
      <c r="E83" s="594">
        <v>1.0</v>
      </c>
      <c r="F83" s="594">
        <v>1.0</v>
      </c>
      <c r="G83" s="584">
        <v>45550.0</v>
      </c>
      <c r="H83" s="585" t="s">
        <v>3958</v>
      </c>
      <c r="I83" s="586" t="s">
        <v>4535</v>
      </c>
      <c r="J83" s="587" t="s">
        <v>4516</v>
      </c>
      <c r="K83" s="587"/>
      <c r="L83" s="587"/>
      <c r="M83" s="724">
        <v>45550.0</v>
      </c>
      <c r="N83" s="587" t="s">
        <v>5077</v>
      </c>
      <c r="O83" s="587" t="s">
        <v>4600</v>
      </c>
      <c r="P83" s="587" t="s">
        <v>4516</v>
      </c>
      <c r="Q83" s="587" t="s">
        <v>4516</v>
      </c>
      <c r="R83" s="587" t="s">
        <v>4516</v>
      </c>
      <c r="S83" s="587"/>
      <c r="T83" s="655"/>
      <c r="U83" s="728">
        <v>46062.0</v>
      </c>
      <c r="V83" s="698" t="s">
        <v>2192</v>
      </c>
      <c r="W83" s="698" t="s">
        <v>1150</v>
      </c>
      <c r="X83" s="698" t="s">
        <v>4532</v>
      </c>
      <c r="Y83" s="595" t="s">
        <v>4525</v>
      </c>
      <c r="Z83" s="726" t="s">
        <v>4525</v>
      </c>
      <c r="AA83" s="655"/>
      <c r="AB83" s="655"/>
      <c r="AC83" s="649"/>
      <c r="AD83" s="698" t="s">
        <v>4481</v>
      </c>
      <c r="AE83" s="698" t="s">
        <v>4478</v>
      </c>
      <c r="AF83" s="645"/>
      <c r="AG83" s="645"/>
      <c r="AH83" s="698" t="s">
        <v>5083</v>
      </c>
      <c r="AI83" s="645"/>
      <c r="AJ83" s="645"/>
      <c r="AK83" s="645"/>
      <c r="AL83" s="655"/>
      <c r="AM83" s="655"/>
      <c r="AN83" s="138"/>
      <c r="AO83" s="138"/>
      <c r="AP83" s="138"/>
      <c r="AQ83" s="138"/>
      <c r="AR83" s="138"/>
      <c r="AS83" s="138"/>
      <c r="AT83" s="138"/>
      <c r="AU83" s="138"/>
      <c r="AV83" s="138"/>
      <c r="AW83" s="138"/>
      <c r="AX83" s="138"/>
      <c r="AY83" s="138"/>
      <c r="AZ83" s="138"/>
      <c r="BA83" s="138"/>
      <c r="BB83" s="138"/>
      <c r="BC83" s="138"/>
    </row>
    <row r="84" ht="14.25" customHeight="1">
      <c r="A84" s="777">
        <v>1369.0</v>
      </c>
      <c r="B84" s="583" t="s">
        <v>5084</v>
      </c>
      <c r="C84" s="583" t="s">
        <v>2209</v>
      </c>
      <c r="D84" s="598">
        <v>2079.0</v>
      </c>
      <c r="E84" s="594">
        <v>1.0</v>
      </c>
      <c r="F84" s="594">
        <v>1.0</v>
      </c>
      <c r="G84" s="584">
        <v>45550.0</v>
      </c>
      <c r="H84" s="585" t="s">
        <v>4520</v>
      </c>
      <c r="I84" s="586" t="s">
        <v>4535</v>
      </c>
      <c r="J84" s="587" t="s">
        <v>4516</v>
      </c>
      <c r="K84" s="587"/>
      <c r="L84" s="587"/>
      <c r="M84" s="724">
        <v>45585.0</v>
      </c>
      <c r="N84" s="587" t="s">
        <v>4754</v>
      </c>
      <c r="O84" s="587" t="s">
        <v>5085</v>
      </c>
      <c r="P84" s="587" t="s">
        <v>4516</v>
      </c>
      <c r="Q84" s="587" t="s">
        <v>4516</v>
      </c>
      <c r="R84" s="587" t="s">
        <v>4516</v>
      </c>
      <c r="S84" s="587"/>
      <c r="T84" s="655"/>
      <c r="U84" s="648"/>
      <c r="V84" s="645"/>
      <c r="W84" s="645"/>
      <c r="X84" s="645"/>
      <c r="Y84" s="585"/>
      <c r="Z84" s="601"/>
      <c r="AA84" s="655"/>
      <c r="AB84" s="655"/>
      <c r="AC84" s="649"/>
      <c r="AD84" s="645"/>
      <c r="AE84" s="645"/>
      <c r="AF84" s="645"/>
      <c r="AG84" s="645"/>
      <c r="AH84" s="698"/>
      <c r="AI84" s="645"/>
      <c r="AJ84" s="645"/>
      <c r="AK84" s="645"/>
      <c r="AL84" s="655"/>
      <c r="AM84" s="655"/>
      <c r="AN84" s="138"/>
      <c r="AO84" s="138"/>
      <c r="AP84" s="138"/>
      <c r="AQ84" s="138"/>
      <c r="AR84" s="138"/>
      <c r="AS84" s="138"/>
      <c r="AT84" s="138"/>
      <c r="AU84" s="138"/>
      <c r="AV84" s="138"/>
      <c r="AW84" s="138"/>
      <c r="AX84" s="138"/>
      <c r="AY84" s="138"/>
      <c r="AZ84" s="138"/>
      <c r="BA84" s="138"/>
      <c r="BB84" s="138"/>
      <c r="BC84" s="138"/>
    </row>
    <row r="85" ht="14.25" customHeight="1">
      <c r="A85" s="777">
        <v>1528.0</v>
      </c>
      <c r="B85" s="583" t="s">
        <v>5086</v>
      </c>
      <c r="C85" s="583" t="s">
        <v>2199</v>
      </c>
      <c r="D85" s="598">
        <v>2080.0</v>
      </c>
      <c r="E85" s="594">
        <v>1.0</v>
      </c>
      <c r="F85" s="594">
        <v>1.0</v>
      </c>
      <c r="G85" s="584">
        <v>45554.0</v>
      </c>
      <c r="H85" s="585" t="s">
        <v>4471</v>
      </c>
      <c r="I85" s="586" t="s">
        <v>5087</v>
      </c>
      <c r="J85" s="587" t="s">
        <v>4516</v>
      </c>
      <c r="K85" s="587"/>
      <c r="L85" s="587"/>
      <c r="M85" s="724">
        <v>45597.0</v>
      </c>
      <c r="N85" s="587" t="s">
        <v>5088</v>
      </c>
      <c r="O85" s="587" t="s">
        <v>5089</v>
      </c>
      <c r="P85" s="587" t="s">
        <v>4516</v>
      </c>
      <c r="Q85" s="587" t="s">
        <v>4516</v>
      </c>
      <c r="R85" s="587" t="s">
        <v>4516</v>
      </c>
      <c r="S85" s="587"/>
      <c r="T85" s="655"/>
      <c r="U85" s="648"/>
      <c r="V85" s="645"/>
      <c r="W85" s="645"/>
      <c r="X85" s="645"/>
      <c r="Y85" s="585"/>
      <c r="Z85" s="601"/>
      <c r="AA85" s="655"/>
      <c r="AB85" s="655"/>
      <c r="AC85" s="649"/>
      <c r="AD85" s="645"/>
      <c r="AE85" s="645"/>
      <c r="AF85" s="645"/>
      <c r="AG85" s="645"/>
      <c r="AH85" s="645"/>
      <c r="AI85" s="645"/>
      <c r="AJ85" s="645"/>
      <c r="AK85" s="645"/>
      <c r="AL85" s="655"/>
      <c r="AM85" s="655"/>
      <c r="AN85" s="138"/>
      <c r="AO85" s="138"/>
      <c r="AP85" s="138"/>
      <c r="AQ85" s="138"/>
      <c r="AR85" s="138"/>
      <c r="AS85" s="138"/>
      <c r="AT85" s="138"/>
      <c r="AU85" s="138"/>
      <c r="AV85" s="138"/>
      <c r="AW85" s="138"/>
      <c r="AX85" s="138"/>
      <c r="AY85" s="138"/>
      <c r="AZ85" s="138"/>
      <c r="BA85" s="138"/>
      <c r="BB85" s="138"/>
      <c r="BC85" s="138"/>
    </row>
    <row r="86" ht="14.25" customHeight="1">
      <c r="A86" s="777">
        <v>1453.0</v>
      </c>
      <c r="B86" s="583" t="s">
        <v>5090</v>
      </c>
      <c r="C86" s="583" t="s">
        <v>646</v>
      </c>
      <c r="D86" s="598">
        <v>2081.0</v>
      </c>
      <c r="E86" s="594">
        <v>1.0</v>
      </c>
      <c r="F86" s="594">
        <v>1.0</v>
      </c>
      <c r="G86" s="584">
        <v>45554.0</v>
      </c>
      <c r="H86" s="585" t="s">
        <v>4484</v>
      </c>
      <c r="I86" s="586" t="s">
        <v>5049</v>
      </c>
      <c r="J86" s="587" t="s">
        <v>4516</v>
      </c>
      <c r="K86" s="587"/>
      <c r="L86" s="587"/>
      <c r="M86" s="724">
        <v>45580.0</v>
      </c>
      <c r="N86" s="587" t="s">
        <v>5091</v>
      </c>
      <c r="O86" s="587" t="s">
        <v>5092</v>
      </c>
      <c r="P86" s="587" t="s">
        <v>4516</v>
      </c>
      <c r="Q86" s="587" t="s">
        <v>4516</v>
      </c>
      <c r="R86" s="587" t="s">
        <v>4516</v>
      </c>
      <c r="S86" s="587"/>
      <c r="T86" s="655"/>
      <c r="U86" s="728">
        <v>46059.0</v>
      </c>
      <c r="V86" s="698" t="s">
        <v>3578</v>
      </c>
      <c r="W86" s="698" t="s">
        <v>4465</v>
      </c>
      <c r="X86" s="698" t="s">
        <v>4535</v>
      </c>
      <c r="Y86" s="595" t="s">
        <v>4516</v>
      </c>
      <c r="Z86" s="726" t="s">
        <v>4516</v>
      </c>
      <c r="AA86" s="655"/>
      <c r="AB86" s="655"/>
      <c r="AC86" s="727">
        <v>46093.0</v>
      </c>
      <c r="AD86" s="698" t="s">
        <v>3958</v>
      </c>
      <c r="AE86" s="698" t="s">
        <v>3578</v>
      </c>
      <c r="AF86" s="645"/>
      <c r="AG86" s="645"/>
      <c r="AH86" s="698" t="s">
        <v>4771</v>
      </c>
      <c r="AI86" s="698" t="s">
        <v>4516</v>
      </c>
      <c r="AJ86" s="698" t="s">
        <v>4516</v>
      </c>
      <c r="AK86" s="698" t="s">
        <v>4516</v>
      </c>
      <c r="AL86" s="655"/>
      <c r="AM86" s="655"/>
      <c r="AN86" s="138"/>
      <c r="AO86" s="138"/>
      <c r="AP86" s="138"/>
      <c r="AQ86" s="138"/>
      <c r="AR86" s="138"/>
      <c r="AS86" s="138"/>
      <c r="AT86" s="138"/>
      <c r="AU86" s="138"/>
      <c r="AV86" s="138"/>
      <c r="AW86" s="138"/>
      <c r="AX86" s="138"/>
      <c r="AY86" s="138"/>
      <c r="AZ86" s="138"/>
      <c r="BA86" s="138"/>
      <c r="BB86" s="138"/>
      <c r="BC86" s="138"/>
    </row>
    <row r="87" ht="14.25" customHeight="1">
      <c r="A87" s="777">
        <v>1549.0</v>
      </c>
      <c r="B87" s="585" t="str">
        <f t="array" ref="B87">IFNA(XLOOKUP(A87,'New Signups'!C:C,'New Signups'!D:D),"-")</f>
        <v>Marshall</v>
      </c>
      <c r="C87" s="585" t="str">
        <f t="array" ref="C87">IFNA(XLOOKUP(B87,'New Signups'!D:D,'New Signups'!E:E),"-")</f>
        <v>Toomey</v>
      </c>
      <c r="D87" s="598">
        <v>2082.0</v>
      </c>
      <c r="E87" s="594">
        <v>1.0</v>
      </c>
      <c r="F87" s="583"/>
      <c r="G87" s="584">
        <v>45559.0</v>
      </c>
      <c r="H87" s="585" t="s">
        <v>3958</v>
      </c>
      <c r="I87" s="586" t="s">
        <v>5049</v>
      </c>
      <c r="J87" s="587" t="s">
        <v>4516</v>
      </c>
      <c r="K87" s="587"/>
      <c r="L87" s="587"/>
      <c r="M87" s="751">
        <v>45559.0</v>
      </c>
      <c r="N87" s="587" t="s">
        <v>5093</v>
      </c>
      <c r="O87" s="587" t="s">
        <v>5094</v>
      </c>
      <c r="P87" s="587" t="s">
        <v>4516</v>
      </c>
      <c r="Q87" s="587" t="s">
        <v>4516</v>
      </c>
      <c r="R87" s="587" t="s">
        <v>4516</v>
      </c>
      <c r="S87" s="587"/>
      <c r="T87" s="655"/>
      <c r="U87" s="648"/>
      <c r="V87" s="645"/>
      <c r="W87" s="645"/>
      <c r="X87" s="645"/>
      <c r="Y87" s="585"/>
      <c r="Z87" s="601"/>
      <c r="AA87" s="655"/>
      <c r="AB87" s="655"/>
      <c r="AC87" s="649"/>
      <c r="AD87" s="645"/>
      <c r="AE87" s="645"/>
      <c r="AF87" s="645"/>
      <c r="AG87" s="645"/>
      <c r="AH87" s="645"/>
      <c r="AI87" s="645"/>
      <c r="AJ87" s="645"/>
      <c r="AK87" s="645"/>
      <c r="AL87" s="655"/>
      <c r="AM87" s="655"/>
      <c r="AN87" s="138"/>
      <c r="AO87" s="138"/>
      <c r="AP87" s="138"/>
      <c r="AQ87" s="138"/>
      <c r="AR87" s="138"/>
      <c r="AS87" s="138"/>
      <c r="AT87" s="138"/>
      <c r="AU87" s="138"/>
      <c r="AV87" s="138"/>
      <c r="AW87" s="138"/>
      <c r="AX87" s="138"/>
      <c r="AY87" s="138"/>
      <c r="AZ87" s="138"/>
      <c r="BA87" s="138"/>
      <c r="BB87" s="138"/>
      <c r="BC87" s="138"/>
    </row>
    <row r="88" ht="14.25" customHeight="1">
      <c r="A88" s="777">
        <v>1444.0</v>
      </c>
      <c r="B88" s="583" t="s">
        <v>5095</v>
      </c>
      <c r="C88" s="583" t="s">
        <v>1040</v>
      </c>
      <c r="D88" s="598">
        <v>2083.0</v>
      </c>
      <c r="E88" s="594">
        <v>1.0</v>
      </c>
      <c r="F88" s="594">
        <v>1.0</v>
      </c>
      <c r="G88" s="584">
        <v>45558.0</v>
      </c>
      <c r="H88" s="585" t="s">
        <v>4484</v>
      </c>
      <c r="I88" s="586" t="s">
        <v>5071</v>
      </c>
      <c r="J88" s="587" t="s">
        <v>4516</v>
      </c>
      <c r="K88" s="587"/>
      <c r="L88" s="587"/>
      <c r="M88" s="724">
        <v>45632.0</v>
      </c>
      <c r="N88" s="587" t="s">
        <v>4660</v>
      </c>
      <c r="O88" s="725" t="s">
        <v>5096</v>
      </c>
      <c r="P88" s="587" t="s">
        <v>4516</v>
      </c>
      <c r="Q88" s="587" t="s">
        <v>4516</v>
      </c>
      <c r="R88" s="587" t="s">
        <v>4516</v>
      </c>
      <c r="S88" s="587"/>
      <c r="T88" s="655"/>
      <c r="U88" s="648"/>
      <c r="V88" s="645"/>
      <c r="W88" s="645"/>
      <c r="X88" s="645"/>
      <c r="Y88" s="585"/>
      <c r="Z88" s="601"/>
      <c r="AA88" s="655"/>
      <c r="AB88" s="655"/>
      <c r="AC88" s="649"/>
      <c r="AD88" s="645"/>
      <c r="AE88" s="645"/>
      <c r="AF88" s="645"/>
      <c r="AG88" s="645"/>
      <c r="AH88" s="645"/>
      <c r="AI88" s="645"/>
      <c r="AJ88" s="645"/>
      <c r="AK88" s="645"/>
      <c r="AL88" s="655"/>
      <c r="AM88" s="655"/>
      <c r="AN88" s="138"/>
      <c r="AO88" s="138"/>
      <c r="AP88" s="138"/>
      <c r="AQ88" s="138"/>
      <c r="AR88" s="138"/>
      <c r="AS88" s="138"/>
      <c r="AT88" s="138"/>
      <c r="AU88" s="138"/>
      <c r="AV88" s="138"/>
      <c r="AW88" s="138"/>
      <c r="AX88" s="138"/>
      <c r="AY88" s="138"/>
      <c r="AZ88" s="138"/>
      <c r="BA88" s="138"/>
      <c r="BB88" s="138"/>
      <c r="BC88" s="138"/>
    </row>
    <row r="89" ht="14.25" customHeight="1">
      <c r="A89" s="777">
        <v>1448.0</v>
      </c>
      <c r="B89" s="583" t="s">
        <v>673</v>
      </c>
      <c r="C89" s="583" t="s">
        <v>1324</v>
      </c>
      <c r="D89" s="598">
        <v>2084.0</v>
      </c>
      <c r="E89" s="594">
        <v>1.0</v>
      </c>
      <c r="F89" s="594">
        <v>1.0</v>
      </c>
      <c r="G89" s="584">
        <v>45560.0</v>
      </c>
      <c r="H89" s="585" t="s">
        <v>4484</v>
      </c>
      <c r="I89" s="586" t="s">
        <v>5071</v>
      </c>
      <c r="J89" s="587" t="s">
        <v>4516</v>
      </c>
      <c r="K89" s="587"/>
      <c r="L89" s="587"/>
      <c r="M89" s="724">
        <v>45619.0</v>
      </c>
      <c r="N89" s="587" t="s">
        <v>4660</v>
      </c>
      <c r="O89" s="587" t="s">
        <v>4600</v>
      </c>
      <c r="P89" s="587" t="s">
        <v>4516</v>
      </c>
      <c r="Q89" s="587" t="s">
        <v>4516</v>
      </c>
      <c r="R89" s="587" t="s">
        <v>4516</v>
      </c>
      <c r="S89" s="587"/>
      <c r="T89" s="655"/>
      <c r="U89" s="728">
        <v>46113.0</v>
      </c>
      <c r="V89" s="698" t="s">
        <v>1460</v>
      </c>
      <c r="W89" s="645"/>
      <c r="X89" s="698" t="s">
        <v>4535</v>
      </c>
      <c r="Y89" s="595" t="s">
        <v>4525</v>
      </c>
      <c r="Z89" s="726" t="s">
        <v>4525</v>
      </c>
      <c r="AA89" s="655"/>
      <c r="AB89" s="655"/>
      <c r="AC89" s="727">
        <v>46115.0</v>
      </c>
      <c r="AD89" s="698" t="s">
        <v>3308</v>
      </c>
      <c r="AE89" s="698" t="s">
        <v>4484</v>
      </c>
      <c r="AF89" s="645"/>
      <c r="AG89" s="645"/>
      <c r="AH89" s="698" t="s">
        <v>5097</v>
      </c>
      <c r="AI89" s="645"/>
      <c r="AJ89" s="645"/>
      <c r="AK89" s="645"/>
      <c r="AL89" s="655"/>
      <c r="AM89" s="655"/>
      <c r="AN89" s="138"/>
      <c r="AO89" s="138"/>
      <c r="AP89" s="138"/>
      <c r="AQ89" s="138"/>
      <c r="AR89" s="138"/>
      <c r="AS89" s="138"/>
      <c r="AT89" s="138"/>
      <c r="AU89" s="138"/>
      <c r="AV89" s="138"/>
      <c r="AW89" s="138"/>
      <c r="AX89" s="138"/>
      <c r="AY89" s="138"/>
      <c r="AZ89" s="138"/>
      <c r="BA89" s="138"/>
      <c r="BB89" s="138"/>
      <c r="BC89" s="138"/>
    </row>
    <row r="90" ht="14.25" customHeight="1">
      <c r="A90" s="777">
        <v>1539.0</v>
      </c>
      <c r="B90" s="585" t="str">
        <f t="array" ref="B90">IFNA(XLOOKUP(A90,'New Signups'!C:C,'New Signups'!D:D),"-")</f>
        <v>lexie</v>
      </c>
      <c r="C90" s="585" t="str">
        <f t="array" ref="C90">IFNA(XLOOKUP(B90,'New Signups'!D:D,'New Signups'!E:E),"-")</f>
        <v>rubincan</v>
      </c>
      <c r="D90" s="598">
        <v>2085.0</v>
      </c>
      <c r="E90" s="594">
        <v>1.0</v>
      </c>
      <c r="F90" s="594">
        <v>1.0</v>
      </c>
      <c r="G90" s="584">
        <v>45560.0</v>
      </c>
      <c r="H90" s="585" t="s">
        <v>3958</v>
      </c>
      <c r="I90" s="586" t="s">
        <v>4538</v>
      </c>
      <c r="J90" s="587" t="s">
        <v>4516</v>
      </c>
      <c r="K90" s="587"/>
      <c r="L90" s="587"/>
      <c r="M90" s="724">
        <v>45609.0</v>
      </c>
      <c r="N90" s="587" t="s">
        <v>4760</v>
      </c>
      <c r="O90" s="587" t="s">
        <v>5092</v>
      </c>
      <c r="P90" s="587" t="s">
        <v>4516</v>
      </c>
      <c r="Q90" s="587" t="s">
        <v>4516</v>
      </c>
      <c r="R90" s="587" t="s">
        <v>4516</v>
      </c>
      <c r="S90" s="587"/>
      <c r="T90" s="655"/>
      <c r="U90" s="743">
        <v>46090.0</v>
      </c>
      <c r="V90" s="698" t="s">
        <v>4465</v>
      </c>
      <c r="W90" s="645"/>
      <c r="X90" s="698" t="s">
        <v>4532</v>
      </c>
      <c r="Y90" s="595" t="s">
        <v>4516</v>
      </c>
      <c r="Z90" s="726" t="s">
        <v>4516</v>
      </c>
      <c r="AA90" s="655"/>
      <c r="AB90" s="655"/>
      <c r="AC90" s="727">
        <v>46149.0</v>
      </c>
      <c r="AD90" s="698" t="s">
        <v>3958</v>
      </c>
      <c r="AE90" s="698" t="s">
        <v>4465</v>
      </c>
      <c r="AF90" s="698" t="s">
        <v>256</v>
      </c>
      <c r="AG90" s="698" t="s">
        <v>4465</v>
      </c>
      <c r="AH90" s="698" t="s">
        <v>5098</v>
      </c>
      <c r="AI90" s="698" t="s">
        <v>4525</v>
      </c>
      <c r="AJ90" s="698" t="s">
        <v>4525</v>
      </c>
      <c r="AK90" s="698" t="s">
        <v>4525</v>
      </c>
      <c r="AL90" s="655"/>
      <c r="AM90" s="655"/>
      <c r="AN90" s="138"/>
      <c r="AO90" s="138"/>
      <c r="AP90" s="138"/>
      <c r="AQ90" s="138"/>
      <c r="AR90" s="138"/>
      <c r="AS90" s="138"/>
      <c r="AT90" s="138"/>
      <c r="AU90" s="138"/>
      <c r="AV90" s="138"/>
      <c r="AW90" s="138"/>
      <c r="AX90" s="138"/>
      <c r="AY90" s="138"/>
      <c r="AZ90" s="138"/>
      <c r="BA90" s="138"/>
      <c r="BB90" s="138"/>
      <c r="BC90" s="138"/>
    </row>
    <row r="91" ht="14.25" customHeight="1">
      <c r="A91" s="777">
        <v>1537.0</v>
      </c>
      <c r="B91" s="583" t="s">
        <v>199</v>
      </c>
      <c r="C91" s="583" t="s">
        <v>192</v>
      </c>
      <c r="D91" s="598">
        <v>2086.0</v>
      </c>
      <c r="E91" s="594">
        <v>1.0</v>
      </c>
      <c r="F91" s="594">
        <v>1.0</v>
      </c>
      <c r="G91" s="584">
        <v>45562.0</v>
      </c>
      <c r="H91" s="585" t="s">
        <v>4466</v>
      </c>
      <c r="I91" s="586" t="s">
        <v>4535</v>
      </c>
      <c r="J91" s="587" t="s">
        <v>4516</v>
      </c>
      <c r="K91" s="587"/>
      <c r="L91" s="587"/>
      <c r="M91" s="596">
        <v>45668.0</v>
      </c>
      <c r="N91" s="597" t="s">
        <v>4660</v>
      </c>
      <c r="O91" s="597" t="s">
        <v>5099</v>
      </c>
      <c r="P91" s="597" t="s">
        <v>4516</v>
      </c>
      <c r="Q91" s="597" t="s">
        <v>4516</v>
      </c>
      <c r="R91" s="597" t="s">
        <v>4516</v>
      </c>
      <c r="S91" s="587"/>
      <c r="T91" s="655"/>
      <c r="U91" s="648"/>
      <c r="V91" s="645"/>
      <c r="W91" s="645"/>
      <c r="X91" s="645"/>
      <c r="Y91" s="585"/>
      <c r="Z91" s="601"/>
      <c r="AA91" s="655"/>
      <c r="AB91" s="655"/>
      <c r="AC91" s="649"/>
      <c r="AD91" s="645"/>
      <c r="AE91" s="645"/>
      <c r="AF91" s="645"/>
      <c r="AG91" s="645"/>
      <c r="AH91" s="645"/>
      <c r="AI91" s="645"/>
      <c r="AJ91" s="645"/>
      <c r="AK91" s="645"/>
      <c r="AL91" s="655"/>
      <c r="AM91" s="655"/>
      <c r="AN91" s="138"/>
      <c r="AO91" s="138"/>
      <c r="AP91" s="138"/>
      <c r="AQ91" s="138"/>
      <c r="AR91" s="138"/>
      <c r="AS91" s="138"/>
      <c r="AT91" s="138"/>
      <c r="AU91" s="138"/>
      <c r="AV91" s="138"/>
      <c r="AW91" s="138"/>
      <c r="AX91" s="138"/>
      <c r="AY91" s="138"/>
      <c r="AZ91" s="138"/>
      <c r="BA91" s="138"/>
      <c r="BB91" s="138"/>
      <c r="BC91" s="138"/>
    </row>
    <row r="92" ht="14.25" customHeight="1">
      <c r="A92" s="777">
        <v>1531.0</v>
      </c>
      <c r="B92" s="583" t="s">
        <v>5100</v>
      </c>
      <c r="C92" s="583" t="s">
        <v>172</v>
      </c>
      <c r="D92" s="598">
        <v>2087.0</v>
      </c>
      <c r="E92" s="594">
        <v>1.0</v>
      </c>
      <c r="F92" s="594">
        <v>1.0</v>
      </c>
      <c r="G92" s="584">
        <v>45563.0</v>
      </c>
      <c r="H92" s="585" t="s">
        <v>4520</v>
      </c>
      <c r="I92" s="586" t="s">
        <v>4535</v>
      </c>
      <c r="J92" s="587" t="s">
        <v>4516</v>
      </c>
      <c r="K92" s="587"/>
      <c r="L92" s="587"/>
      <c r="M92" s="596">
        <v>45703.0</v>
      </c>
      <c r="N92" s="597" t="s">
        <v>4760</v>
      </c>
      <c r="O92" s="597" t="s">
        <v>5101</v>
      </c>
      <c r="P92" s="597" t="s">
        <v>4516</v>
      </c>
      <c r="Q92" s="597" t="s">
        <v>4516</v>
      </c>
      <c r="R92" s="597" t="s">
        <v>4516</v>
      </c>
      <c r="S92" s="587"/>
      <c r="T92" s="655"/>
      <c r="U92" s="743">
        <v>46187.0</v>
      </c>
      <c r="V92" s="698" t="s">
        <v>4480</v>
      </c>
      <c r="W92" s="645"/>
      <c r="X92" s="698" t="s">
        <v>5102</v>
      </c>
      <c r="Y92" s="595" t="s">
        <v>4516</v>
      </c>
      <c r="Z92" s="726" t="s">
        <v>4516</v>
      </c>
      <c r="AA92" s="655"/>
      <c r="AB92" s="655"/>
      <c r="AC92" s="649"/>
      <c r="AD92" s="645"/>
      <c r="AE92" s="645"/>
      <c r="AF92" s="645"/>
      <c r="AG92" s="645"/>
      <c r="AH92" s="645"/>
      <c r="AI92" s="645"/>
      <c r="AJ92" s="645"/>
      <c r="AK92" s="645"/>
      <c r="AL92" s="655"/>
      <c r="AM92" s="655"/>
      <c r="AN92" s="138"/>
      <c r="AO92" s="138"/>
      <c r="AP92" s="138"/>
      <c r="AQ92" s="138"/>
      <c r="AR92" s="138"/>
      <c r="AS92" s="138"/>
      <c r="AT92" s="138"/>
      <c r="AU92" s="138"/>
      <c r="AV92" s="138"/>
      <c r="AW92" s="138"/>
      <c r="AX92" s="138"/>
      <c r="AY92" s="138"/>
      <c r="AZ92" s="138"/>
      <c r="BA92" s="138"/>
      <c r="BB92" s="138"/>
      <c r="BC92" s="138"/>
    </row>
    <row r="93" ht="14.25" customHeight="1">
      <c r="A93" s="797">
        <v>1850.0</v>
      </c>
      <c r="B93" s="726" t="s">
        <v>2175</v>
      </c>
      <c r="C93" s="726" t="s">
        <v>2176</v>
      </c>
      <c r="D93" s="598">
        <v>2088.0</v>
      </c>
      <c r="E93" s="594">
        <v>1.0</v>
      </c>
      <c r="F93" s="594">
        <v>1.0</v>
      </c>
      <c r="G93" s="798">
        <v>45701.0</v>
      </c>
      <c r="H93" s="594" t="s">
        <v>4466</v>
      </c>
      <c r="I93" s="799" t="s">
        <v>5103</v>
      </c>
      <c r="J93" s="594" t="s">
        <v>4516</v>
      </c>
      <c r="K93" s="583"/>
      <c r="L93" s="583"/>
      <c r="M93" s="596">
        <v>45708.0</v>
      </c>
      <c r="N93" s="597" t="s">
        <v>4760</v>
      </c>
      <c r="O93" s="597" t="s">
        <v>5104</v>
      </c>
      <c r="P93" s="587"/>
      <c r="Q93" s="587"/>
      <c r="R93" s="587"/>
      <c r="S93" s="587"/>
      <c r="T93" s="655"/>
      <c r="U93" s="648"/>
      <c r="V93" s="645"/>
      <c r="W93" s="645"/>
      <c r="X93" s="645"/>
      <c r="Y93" s="585"/>
      <c r="Z93" s="601"/>
      <c r="AA93" s="655"/>
      <c r="AB93" s="655"/>
      <c r="AC93" s="649"/>
      <c r="AD93" s="645"/>
      <c r="AE93" s="645"/>
      <c r="AF93" s="645"/>
      <c r="AG93" s="645"/>
      <c r="AH93" s="645"/>
      <c r="AI93" s="645"/>
      <c r="AJ93" s="645"/>
      <c r="AK93" s="645"/>
      <c r="AL93" s="655"/>
      <c r="AM93" s="655"/>
      <c r="AN93" s="138"/>
      <c r="AO93" s="138"/>
      <c r="AP93" s="138"/>
      <c r="AQ93" s="138"/>
      <c r="AR93" s="138"/>
      <c r="AS93" s="138"/>
      <c r="AT93" s="138"/>
      <c r="AU93" s="138"/>
      <c r="AV93" s="138"/>
      <c r="AW93" s="138"/>
      <c r="AX93" s="138"/>
      <c r="AY93" s="138"/>
      <c r="AZ93" s="138"/>
      <c r="BA93" s="138"/>
      <c r="BB93" s="138"/>
      <c r="BC93" s="138"/>
    </row>
    <row r="94" ht="14.25" customHeight="1">
      <c r="A94" s="52">
        <v>1495.0</v>
      </c>
      <c r="B94" s="585" t="str">
        <f t="array" ref="B94">IFNA(XLOOKUP(A94,'New Signups'!C:C,'New Signups'!D:D),"-")</f>
        <v>Jamel</v>
      </c>
      <c r="C94" s="585" t="str">
        <f t="array" ref="C94">IFNA(XLOOKUP(B94,'New Signups'!D:D,'New Signups'!E:E),"-")</f>
        <v>Maldonado</v>
      </c>
      <c r="D94" s="598">
        <v>2089.0</v>
      </c>
      <c r="E94" s="594">
        <v>1.0</v>
      </c>
      <c r="F94" s="594">
        <v>1.0</v>
      </c>
      <c r="G94" s="584">
        <v>45563.0</v>
      </c>
      <c r="H94" s="585" t="s">
        <v>4466</v>
      </c>
      <c r="I94" s="660" t="s">
        <v>5105</v>
      </c>
      <c r="J94" s="587" t="s">
        <v>4847</v>
      </c>
      <c r="K94" s="587"/>
      <c r="L94" s="587"/>
      <c r="M94" s="724">
        <v>45592.0</v>
      </c>
      <c r="N94" s="587" t="s">
        <v>4660</v>
      </c>
      <c r="O94" s="587" t="s">
        <v>4710</v>
      </c>
      <c r="P94" s="587" t="s">
        <v>4516</v>
      </c>
      <c r="Q94" s="587" t="s">
        <v>4516</v>
      </c>
      <c r="R94" s="587" t="s">
        <v>4516</v>
      </c>
      <c r="S94" s="587"/>
      <c r="T94" s="655"/>
      <c r="U94" s="648"/>
      <c r="V94" s="645"/>
      <c r="W94" s="645"/>
      <c r="X94" s="645"/>
      <c r="Y94" s="585"/>
      <c r="Z94" s="601"/>
      <c r="AA94" s="655"/>
      <c r="AB94" s="655"/>
      <c r="AC94" s="649"/>
      <c r="AD94" s="645"/>
      <c r="AE94" s="645"/>
      <c r="AF94" s="645"/>
      <c r="AG94" s="645"/>
      <c r="AH94" s="645"/>
      <c r="AI94" s="645"/>
      <c r="AJ94" s="645"/>
      <c r="AK94" s="645"/>
      <c r="AL94" s="655"/>
      <c r="AM94" s="655"/>
      <c r="AN94" s="138"/>
      <c r="AO94" s="138"/>
      <c r="AP94" s="138"/>
      <c r="AQ94" s="138"/>
      <c r="AR94" s="138"/>
      <c r="AS94" s="138"/>
      <c r="AT94" s="138"/>
      <c r="AU94" s="138"/>
      <c r="AV94" s="138"/>
      <c r="AW94" s="138"/>
      <c r="AX94" s="138"/>
      <c r="AY94" s="138"/>
      <c r="AZ94" s="138"/>
      <c r="BA94" s="138"/>
      <c r="BB94" s="138"/>
      <c r="BC94" s="138"/>
    </row>
    <row r="95" ht="14.25" customHeight="1">
      <c r="A95" s="777">
        <v>1546.0</v>
      </c>
      <c r="B95" s="583" t="s">
        <v>661</v>
      </c>
      <c r="C95" s="583" t="s">
        <v>662</v>
      </c>
      <c r="D95" s="598">
        <v>2090.0</v>
      </c>
      <c r="E95" s="594">
        <v>1.0</v>
      </c>
      <c r="F95" s="594">
        <v>1.0</v>
      </c>
      <c r="G95" s="584">
        <v>45565.0</v>
      </c>
      <c r="H95" s="585" t="s">
        <v>4520</v>
      </c>
      <c r="I95" s="586" t="s">
        <v>5106</v>
      </c>
      <c r="J95" s="587" t="s">
        <v>4516</v>
      </c>
      <c r="K95" s="587"/>
      <c r="L95" s="587"/>
      <c r="M95" s="724">
        <v>45615.0</v>
      </c>
      <c r="N95" s="587" t="s">
        <v>4852</v>
      </c>
      <c r="O95" s="587" t="s">
        <v>4710</v>
      </c>
      <c r="P95" s="587" t="s">
        <v>4516</v>
      </c>
      <c r="Q95" s="587" t="s">
        <v>4516</v>
      </c>
      <c r="R95" s="587" t="s">
        <v>4516</v>
      </c>
      <c r="S95" s="587"/>
      <c r="T95" s="655"/>
      <c r="U95" s="743">
        <v>46078.0</v>
      </c>
      <c r="V95" s="698" t="s">
        <v>2192</v>
      </c>
      <c r="W95" s="645"/>
      <c r="X95" s="698" t="s">
        <v>5107</v>
      </c>
      <c r="Y95" s="595" t="s">
        <v>4516</v>
      </c>
      <c r="Z95" s="726" t="s">
        <v>4516</v>
      </c>
      <c r="AA95" s="655"/>
      <c r="AB95" s="655"/>
      <c r="AC95" s="727">
        <v>46100.0</v>
      </c>
      <c r="AD95" s="698" t="s">
        <v>3308</v>
      </c>
      <c r="AE95" s="698" t="s">
        <v>1150</v>
      </c>
      <c r="AF95" s="698" t="s">
        <v>3025</v>
      </c>
      <c r="AG95" s="645"/>
      <c r="AH95" s="698" t="s">
        <v>5108</v>
      </c>
      <c r="AI95" s="645"/>
      <c r="AJ95" s="698" t="s">
        <v>4525</v>
      </c>
      <c r="AK95" s="698" t="s">
        <v>4525</v>
      </c>
      <c r="AL95" s="655"/>
      <c r="AM95" s="655"/>
      <c r="AN95" s="138"/>
      <c r="AO95" s="138"/>
      <c r="AP95" s="138"/>
      <c r="AQ95" s="138"/>
      <c r="AR95" s="138"/>
      <c r="AS95" s="138"/>
      <c r="AT95" s="138"/>
      <c r="AU95" s="138"/>
      <c r="AV95" s="138"/>
      <c r="AW95" s="138"/>
      <c r="AX95" s="138"/>
      <c r="AY95" s="138"/>
      <c r="AZ95" s="138"/>
      <c r="BA95" s="138"/>
      <c r="BB95" s="138"/>
      <c r="BC95" s="138"/>
    </row>
    <row r="96" ht="14.25" customHeight="1">
      <c r="A96" s="777">
        <v>1545.0</v>
      </c>
      <c r="B96" s="583" t="s">
        <v>669</v>
      </c>
      <c r="C96" s="583" t="s">
        <v>662</v>
      </c>
      <c r="D96" s="598">
        <v>2091.0</v>
      </c>
      <c r="E96" s="594">
        <v>1.0</v>
      </c>
      <c r="F96" s="594">
        <v>1.0</v>
      </c>
      <c r="G96" s="584">
        <v>45565.0</v>
      </c>
      <c r="H96" s="585" t="s">
        <v>4484</v>
      </c>
      <c r="I96" s="586" t="s">
        <v>4710</v>
      </c>
      <c r="J96" s="587" t="s">
        <v>4516</v>
      </c>
      <c r="K96" s="587"/>
      <c r="L96" s="587"/>
      <c r="M96" s="724">
        <v>45615.0</v>
      </c>
      <c r="N96" s="587" t="s">
        <v>4852</v>
      </c>
      <c r="O96" s="587" t="s">
        <v>5109</v>
      </c>
      <c r="P96" s="587" t="s">
        <v>4516</v>
      </c>
      <c r="Q96" s="587" t="s">
        <v>4516</v>
      </c>
      <c r="R96" s="587" t="s">
        <v>4516</v>
      </c>
      <c r="S96" s="587"/>
      <c r="T96" s="655"/>
      <c r="U96" s="728">
        <v>46078.0</v>
      </c>
      <c r="V96" s="698" t="s">
        <v>4471</v>
      </c>
      <c r="W96" s="645"/>
      <c r="X96" s="698" t="s">
        <v>4532</v>
      </c>
      <c r="Y96" s="595" t="s">
        <v>4516</v>
      </c>
      <c r="Z96" s="726" t="s">
        <v>4516</v>
      </c>
      <c r="AA96" s="655"/>
      <c r="AB96" s="655"/>
      <c r="AC96" s="727">
        <v>46100.0</v>
      </c>
      <c r="AD96" s="698" t="s">
        <v>3308</v>
      </c>
      <c r="AE96" s="698" t="s">
        <v>1150</v>
      </c>
      <c r="AF96" s="698" t="s">
        <v>3025</v>
      </c>
      <c r="AG96" s="698"/>
      <c r="AH96" s="698" t="s">
        <v>5110</v>
      </c>
      <c r="AI96" s="698" t="s">
        <v>4525</v>
      </c>
      <c r="AJ96" s="698" t="s">
        <v>4525</v>
      </c>
      <c r="AK96" s="698" t="s">
        <v>4525</v>
      </c>
      <c r="AL96" s="655"/>
      <c r="AM96" s="655"/>
      <c r="AN96" s="138"/>
      <c r="AO96" s="138"/>
      <c r="AP96" s="138"/>
      <c r="AQ96" s="138"/>
      <c r="AR96" s="138"/>
      <c r="AS96" s="138"/>
      <c r="AT96" s="138"/>
      <c r="AU96" s="138"/>
      <c r="AV96" s="138"/>
      <c r="AW96" s="138"/>
      <c r="AX96" s="138"/>
      <c r="AY96" s="138"/>
      <c r="AZ96" s="138"/>
      <c r="BA96" s="138"/>
      <c r="BB96" s="138"/>
      <c r="BC96" s="138"/>
    </row>
    <row r="97" ht="14.25" customHeight="1">
      <c r="A97" s="777">
        <v>1558.0</v>
      </c>
      <c r="B97" s="583" t="s">
        <v>885</v>
      </c>
      <c r="C97" s="583" t="s">
        <v>886</v>
      </c>
      <c r="D97" s="598">
        <v>2092.0</v>
      </c>
      <c r="E97" s="594">
        <v>1.0</v>
      </c>
      <c r="F97" s="594">
        <v>1.0</v>
      </c>
      <c r="G97" s="584">
        <v>45570.0</v>
      </c>
      <c r="H97" s="585" t="s">
        <v>4520</v>
      </c>
      <c r="I97" s="586" t="s">
        <v>4710</v>
      </c>
      <c r="J97" s="587" t="s">
        <v>4516</v>
      </c>
      <c r="K97" s="587"/>
      <c r="L97" s="587"/>
      <c r="M97" s="800">
        <v>45660.0</v>
      </c>
      <c r="N97" s="597" t="s">
        <v>5111</v>
      </c>
      <c r="O97" s="597" t="s">
        <v>5112</v>
      </c>
      <c r="P97" s="597" t="s">
        <v>4516</v>
      </c>
      <c r="Q97" s="597" t="s">
        <v>4516</v>
      </c>
      <c r="R97" s="597" t="s">
        <v>4516</v>
      </c>
      <c r="S97" s="587"/>
      <c r="T97" s="655"/>
      <c r="U97" s="648"/>
      <c r="V97" s="645"/>
      <c r="W97" s="645"/>
      <c r="X97" s="645"/>
      <c r="Y97" s="585"/>
      <c r="Z97" s="601"/>
      <c r="AA97" s="655"/>
      <c r="AB97" s="655"/>
      <c r="AC97" s="649"/>
      <c r="AD97" s="645"/>
      <c r="AE97" s="645"/>
      <c r="AF97" s="645"/>
      <c r="AG97" s="645"/>
      <c r="AH97" s="645"/>
      <c r="AI97" s="645"/>
      <c r="AJ97" s="645"/>
      <c r="AK97" s="645"/>
      <c r="AL97" s="655"/>
      <c r="AM97" s="655"/>
      <c r="AN97" s="138"/>
      <c r="AO97" s="138"/>
      <c r="AP97" s="138"/>
      <c r="AQ97" s="138"/>
      <c r="AR97" s="138"/>
      <c r="AS97" s="138"/>
      <c r="AT97" s="138"/>
      <c r="AU97" s="138"/>
      <c r="AV97" s="138"/>
      <c r="AW97" s="138"/>
      <c r="AX97" s="138"/>
      <c r="AY97" s="138"/>
      <c r="AZ97" s="138"/>
      <c r="BA97" s="138"/>
      <c r="BB97" s="138"/>
      <c r="BC97" s="138"/>
    </row>
    <row r="98" ht="14.25" customHeight="1">
      <c r="A98" s="777">
        <v>1494.0</v>
      </c>
      <c r="B98" s="583" t="s">
        <v>5113</v>
      </c>
      <c r="C98" s="583" t="s">
        <v>5114</v>
      </c>
      <c r="D98" s="598">
        <v>2093.0</v>
      </c>
      <c r="E98" s="594">
        <v>1.0</v>
      </c>
      <c r="F98" s="594">
        <v>1.0</v>
      </c>
      <c r="G98" s="584">
        <v>45566.0</v>
      </c>
      <c r="H98" s="585" t="s">
        <v>4471</v>
      </c>
      <c r="I98" s="586" t="s">
        <v>4710</v>
      </c>
      <c r="J98" s="587" t="s">
        <v>4516</v>
      </c>
      <c r="K98" s="587"/>
      <c r="L98" s="587"/>
      <c r="M98" s="724">
        <v>45600.0</v>
      </c>
      <c r="N98" s="587" t="s">
        <v>5115</v>
      </c>
      <c r="O98" s="587" t="s">
        <v>5116</v>
      </c>
      <c r="P98" s="587" t="s">
        <v>4516</v>
      </c>
      <c r="Q98" s="587" t="s">
        <v>4516</v>
      </c>
      <c r="R98" s="587" t="s">
        <v>4516</v>
      </c>
      <c r="S98" s="587"/>
      <c r="T98" s="655"/>
      <c r="U98" s="648"/>
      <c r="V98" s="645"/>
      <c r="W98" s="645"/>
      <c r="X98" s="645"/>
      <c r="Y98" s="585"/>
      <c r="Z98" s="601"/>
      <c r="AA98" s="655"/>
      <c r="AB98" s="655"/>
      <c r="AC98" s="649"/>
      <c r="AD98" s="645"/>
      <c r="AE98" s="645"/>
      <c r="AF98" s="645"/>
      <c r="AG98" s="645"/>
      <c r="AH98" s="645"/>
      <c r="AI98" s="645"/>
      <c r="AJ98" s="645"/>
      <c r="AK98" s="645"/>
      <c r="AL98" s="655"/>
      <c r="AM98" s="655"/>
      <c r="AN98" s="138"/>
      <c r="AO98" s="138"/>
      <c r="AP98" s="138"/>
      <c r="AQ98" s="138"/>
      <c r="AR98" s="138"/>
      <c r="AS98" s="138"/>
      <c r="AT98" s="138"/>
      <c r="AU98" s="138"/>
      <c r="AV98" s="138"/>
      <c r="AW98" s="138"/>
      <c r="AX98" s="138"/>
      <c r="AY98" s="138"/>
      <c r="AZ98" s="138"/>
      <c r="BA98" s="138"/>
      <c r="BB98" s="138"/>
      <c r="BC98" s="138"/>
    </row>
    <row r="99" ht="14.25" customHeight="1">
      <c r="A99" s="777">
        <v>1478.0</v>
      </c>
      <c r="B99" s="583" t="s">
        <v>1871</v>
      </c>
      <c r="C99" s="341" t="s">
        <v>1348</v>
      </c>
      <c r="D99" s="598">
        <v>2094.0</v>
      </c>
      <c r="E99" s="594">
        <v>1.0</v>
      </c>
      <c r="F99" s="594">
        <v>1.0</v>
      </c>
      <c r="G99" s="584">
        <v>45571.0</v>
      </c>
      <c r="H99" s="585" t="s">
        <v>4520</v>
      </c>
      <c r="I99" s="340" t="s">
        <v>4532</v>
      </c>
      <c r="J99" s="587" t="s">
        <v>4516</v>
      </c>
      <c r="K99" s="587"/>
      <c r="L99" s="587"/>
      <c r="M99" s="724">
        <v>45598.0</v>
      </c>
      <c r="N99" s="587" t="s">
        <v>4938</v>
      </c>
      <c r="O99" s="587" t="s">
        <v>4710</v>
      </c>
      <c r="P99" s="587" t="s">
        <v>4516</v>
      </c>
      <c r="Q99" s="587" t="s">
        <v>4516</v>
      </c>
      <c r="R99" s="587" t="s">
        <v>4516</v>
      </c>
      <c r="S99" s="587"/>
      <c r="T99" s="655"/>
      <c r="U99" s="648"/>
      <c r="V99" s="645"/>
      <c r="W99" s="645"/>
      <c r="X99" s="645"/>
      <c r="Y99" s="585"/>
      <c r="Z99" s="601"/>
      <c r="AA99" s="655"/>
      <c r="AB99" s="655"/>
      <c r="AC99" s="649"/>
      <c r="AD99" s="645"/>
      <c r="AE99" s="645"/>
      <c r="AF99" s="645"/>
      <c r="AG99" s="645"/>
      <c r="AH99" s="645"/>
      <c r="AI99" s="645"/>
      <c r="AJ99" s="645"/>
      <c r="AK99" s="645"/>
      <c r="AL99" s="655"/>
      <c r="AM99" s="655"/>
      <c r="AN99" s="138"/>
      <c r="AO99" s="138"/>
      <c r="AP99" s="138"/>
      <c r="AQ99" s="138"/>
      <c r="AR99" s="138"/>
      <c r="AS99" s="138"/>
      <c r="AT99" s="138"/>
      <c r="AU99" s="138"/>
      <c r="AV99" s="138"/>
      <c r="AW99" s="138"/>
      <c r="AX99" s="138"/>
      <c r="AY99" s="138"/>
      <c r="AZ99" s="138"/>
      <c r="BA99" s="138"/>
      <c r="BB99" s="138"/>
      <c r="BC99" s="138"/>
    </row>
    <row r="100" ht="14.25" customHeight="1">
      <c r="A100" s="777">
        <v>1571.0</v>
      </c>
      <c r="B100" s="585" t="str">
        <f t="array" ref="B100">IFNA(XLOOKUP(A100,'New Signups'!C:C,'New Signups'!D:D),"-")</f>
        <v>Tristan</v>
      </c>
      <c r="C100" s="585" t="str">
        <f t="array" ref="C100">IFNA(XLOOKUP(B100,'New Signups'!D:D,'New Signups'!E:E),"-")</f>
        <v>Labor</v>
      </c>
      <c r="D100" s="598">
        <v>2095.0</v>
      </c>
      <c r="E100" s="594">
        <v>1.0</v>
      </c>
      <c r="F100" s="594">
        <v>1.0</v>
      </c>
      <c r="G100" s="584">
        <v>45575.0</v>
      </c>
      <c r="H100" s="585" t="s">
        <v>3958</v>
      </c>
      <c r="I100" s="340" t="s">
        <v>4532</v>
      </c>
      <c r="J100" s="587" t="s">
        <v>4516</v>
      </c>
      <c r="K100" s="587"/>
      <c r="L100" s="587"/>
      <c r="M100" s="481">
        <v>45617.0</v>
      </c>
      <c r="N100" s="587" t="s">
        <v>5117</v>
      </c>
      <c r="O100" s="587" t="s">
        <v>5118</v>
      </c>
      <c r="P100" s="587" t="s">
        <v>4516</v>
      </c>
      <c r="Q100" s="587" t="s">
        <v>4516</v>
      </c>
      <c r="R100" s="587" t="s">
        <v>4516</v>
      </c>
      <c r="S100" s="587"/>
      <c r="T100" s="655"/>
      <c r="U100" s="728">
        <v>46083.0</v>
      </c>
      <c r="V100" s="698" t="s">
        <v>4484</v>
      </c>
      <c r="W100" s="645"/>
      <c r="X100" s="698" t="s">
        <v>4535</v>
      </c>
      <c r="Y100" s="595" t="s">
        <v>4516</v>
      </c>
      <c r="Z100" s="726" t="s">
        <v>4516</v>
      </c>
      <c r="AA100" s="655"/>
      <c r="AB100" s="655"/>
      <c r="AC100" s="727">
        <v>46101.0</v>
      </c>
      <c r="AD100" s="698" t="s">
        <v>4481</v>
      </c>
      <c r="AE100" s="698" t="s">
        <v>4484</v>
      </c>
      <c r="AF100" s="645"/>
      <c r="AG100" s="645"/>
      <c r="AH100" s="698" t="s">
        <v>5119</v>
      </c>
      <c r="AI100" s="698" t="s">
        <v>4525</v>
      </c>
      <c r="AJ100" s="645"/>
      <c r="AK100" s="645"/>
      <c r="AL100" s="655"/>
      <c r="AM100" s="655"/>
      <c r="AN100" s="138"/>
      <c r="AO100" s="138"/>
      <c r="AP100" s="138"/>
      <c r="AQ100" s="138"/>
      <c r="AR100" s="138"/>
      <c r="AS100" s="138"/>
      <c r="AT100" s="138"/>
      <c r="AU100" s="138"/>
      <c r="AV100" s="138"/>
      <c r="AW100" s="138"/>
      <c r="AX100" s="138"/>
      <c r="AY100" s="138"/>
      <c r="AZ100" s="138"/>
      <c r="BA100" s="138"/>
      <c r="BB100" s="138"/>
      <c r="BC100" s="138"/>
    </row>
    <row r="101" ht="14.25" customHeight="1">
      <c r="A101" s="801">
        <v>1584.0</v>
      </c>
      <c r="B101" s="582" t="s">
        <v>1168</v>
      </c>
      <c r="C101" s="582" t="s">
        <v>2027</v>
      </c>
      <c r="D101" s="598">
        <v>2096.0</v>
      </c>
      <c r="E101" s="594">
        <v>1.0</v>
      </c>
      <c r="F101" s="594">
        <v>1.0</v>
      </c>
      <c r="G101" s="584">
        <v>45585.0</v>
      </c>
      <c r="H101" s="585" t="s">
        <v>4466</v>
      </c>
      <c r="I101" s="340" t="s">
        <v>4532</v>
      </c>
      <c r="J101" s="587" t="s">
        <v>4516</v>
      </c>
      <c r="K101" s="587"/>
      <c r="L101" s="587"/>
      <c r="M101" s="724">
        <v>45612.0</v>
      </c>
      <c r="N101" s="587" t="s">
        <v>4660</v>
      </c>
      <c r="O101" s="587" t="s">
        <v>4600</v>
      </c>
      <c r="P101" s="587" t="s">
        <v>4516</v>
      </c>
      <c r="Q101" s="587" t="s">
        <v>4516</v>
      </c>
      <c r="R101" s="587" t="s">
        <v>4516</v>
      </c>
      <c r="S101" s="587"/>
      <c r="T101" s="655"/>
      <c r="U101" s="648"/>
      <c r="V101" s="645"/>
      <c r="W101" s="645"/>
      <c r="X101" s="645"/>
      <c r="Y101" s="585"/>
      <c r="Z101" s="601"/>
      <c r="AA101" s="655"/>
      <c r="AB101" s="655"/>
      <c r="AC101" s="649"/>
      <c r="AD101" s="645"/>
      <c r="AE101" s="645"/>
      <c r="AF101" s="645"/>
      <c r="AG101" s="645"/>
      <c r="AH101" s="645"/>
      <c r="AI101" s="645"/>
      <c r="AJ101" s="645"/>
      <c r="AK101" s="645"/>
      <c r="AL101" s="655"/>
      <c r="AM101" s="655"/>
      <c r="AN101" s="138"/>
      <c r="AO101" s="138"/>
      <c r="AP101" s="138"/>
      <c r="AQ101" s="138"/>
      <c r="AR101" s="138"/>
      <c r="AS101" s="138"/>
      <c r="AT101" s="138"/>
      <c r="AU101" s="138"/>
      <c r="AV101" s="138"/>
      <c r="AW101" s="138"/>
      <c r="AX101" s="138"/>
      <c r="AY101" s="138"/>
      <c r="AZ101" s="138"/>
      <c r="BA101" s="138"/>
      <c r="BB101" s="138"/>
      <c r="BC101" s="138"/>
    </row>
    <row r="102" ht="14.25" customHeight="1">
      <c r="A102" s="52">
        <v>1596.0</v>
      </c>
      <c r="B102" s="591" t="s">
        <v>2022</v>
      </c>
      <c r="C102" s="591" t="s">
        <v>5120</v>
      </c>
      <c r="D102" s="598">
        <v>2097.0</v>
      </c>
      <c r="E102" s="594">
        <v>1.0</v>
      </c>
      <c r="F102" s="594">
        <v>1.0</v>
      </c>
      <c r="G102" s="584">
        <v>45587.0</v>
      </c>
      <c r="H102" s="585" t="s">
        <v>4471</v>
      </c>
      <c r="I102" s="340" t="s">
        <v>4532</v>
      </c>
      <c r="J102" s="587" t="s">
        <v>4516</v>
      </c>
      <c r="K102" s="587"/>
      <c r="L102" s="587"/>
      <c r="M102" s="724">
        <v>45601.0</v>
      </c>
      <c r="N102" s="587" t="s">
        <v>4466</v>
      </c>
      <c r="O102" s="587" t="s">
        <v>5121</v>
      </c>
      <c r="P102" s="587" t="s">
        <v>4516</v>
      </c>
      <c r="Q102" s="587" t="s">
        <v>4516</v>
      </c>
      <c r="R102" s="587" t="s">
        <v>4516</v>
      </c>
      <c r="S102" s="587"/>
      <c r="T102" s="655"/>
      <c r="U102" s="648"/>
      <c r="V102" s="645"/>
      <c r="W102" s="645"/>
      <c r="X102" s="645"/>
      <c r="Y102" s="585"/>
      <c r="Z102" s="601"/>
      <c r="AA102" s="655"/>
      <c r="AB102" s="655"/>
      <c r="AC102" s="649"/>
      <c r="AD102" s="645"/>
      <c r="AE102" s="645"/>
      <c r="AF102" s="645"/>
      <c r="AG102" s="645"/>
      <c r="AH102" s="645"/>
      <c r="AI102" s="645"/>
      <c r="AJ102" s="645"/>
      <c r="AK102" s="645"/>
      <c r="AL102" s="655"/>
      <c r="AM102" s="655"/>
      <c r="AN102" s="138"/>
      <c r="AO102" s="138"/>
      <c r="AP102" s="138"/>
      <c r="AQ102" s="138"/>
      <c r="AR102" s="138"/>
      <c r="AS102" s="138"/>
      <c r="AT102" s="138"/>
      <c r="AU102" s="138"/>
      <c r="AV102" s="138"/>
      <c r="AW102" s="138"/>
      <c r="AX102" s="138"/>
      <c r="AY102" s="138"/>
      <c r="AZ102" s="138"/>
      <c r="BA102" s="138"/>
      <c r="BB102" s="138"/>
      <c r="BC102" s="138"/>
    </row>
    <row r="103" ht="14.25" customHeight="1">
      <c r="A103" s="802">
        <v>1859.0</v>
      </c>
      <c r="B103" s="638" t="s">
        <v>60</v>
      </c>
      <c r="C103" s="638" t="s">
        <v>61</v>
      </c>
      <c r="D103" s="803">
        <v>2098.0</v>
      </c>
      <c r="E103" s="594">
        <v>1.0</v>
      </c>
      <c r="F103" s="804">
        <v>1.0</v>
      </c>
      <c r="G103" s="805">
        <v>45700.0</v>
      </c>
      <c r="H103" s="806" t="s">
        <v>3578</v>
      </c>
      <c r="I103" s="804" t="s">
        <v>5122</v>
      </c>
      <c r="J103" s="806" t="s">
        <v>4516</v>
      </c>
      <c r="K103" s="75"/>
      <c r="L103" s="75"/>
      <c r="M103" s="807">
        <v>45716.0</v>
      </c>
      <c r="N103" s="804" t="s">
        <v>5123</v>
      </c>
      <c r="O103" s="804" t="s">
        <v>5124</v>
      </c>
      <c r="P103" s="75"/>
      <c r="Q103" s="75"/>
      <c r="R103" s="75"/>
      <c r="S103" s="75"/>
      <c r="T103" s="655"/>
      <c r="U103" s="743">
        <v>46155.0</v>
      </c>
      <c r="V103" s="698" t="s">
        <v>1150</v>
      </c>
      <c r="W103" s="645"/>
      <c r="X103" s="698" t="s">
        <v>4532</v>
      </c>
      <c r="Y103" s="595" t="s">
        <v>4525</v>
      </c>
      <c r="Z103" s="601"/>
      <c r="AA103" s="655"/>
      <c r="AB103" s="655"/>
      <c r="AC103" s="727">
        <v>46182.0</v>
      </c>
      <c r="AD103" s="698" t="s">
        <v>3958</v>
      </c>
      <c r="AE103" s="698" t="s">
        <v>4465</v>
      </c>
      <c r="AF103" s="698" t="s">
        <v>256</v>
      </c>
      <c r="AG103" s="645"/>
      <c r="AH103" s="698" t="s">
        <v>5125</v>
      </c>
      <c r="AI103" s="645"/>
      <c r="AJ103" s="645"/>
      <c r="AK103" s="645"/>
      <c r="AL103" s="655"/>
      <c r="AM103" s="655"/>
      <c r="AN103" s="138"/>
      <c r="AO103" s="138"/>
      <c r="AP103" s="138"/>
      <c r="AQ103" s="138"/>
      <c r="AR103" s="138"/>
      <c r="AS103" s="138"/>
      <c r="AT103" s="138"/>
      <c r="AU103" s="138"/>
      <c r="AV103" s="138"/>
      <c r="AW103" s="138"/>
      <c r="AX103" s="138"/>
      <c r="AY103" s="138"/>
      <c r="AZ103" s="138"/>
      <c r="BA103" s="138"/>
      <c r="BB103" s="138"/>
      <c r="BC103" s="138"/>
    </row>
    <row r="104" ht="14.25" customHeight="1">
      <c r="A104" s="777">
        <v>1488.0</v>
      </c>
      <c r="B104" s="591" t="s">
        <v>2203</v>
      </c>
      <c r="C104" s="591" t="s">
        <v>5126</v>
      </c>
      <c r="D104" s="808">
        <v>2099.0</v>
      </c>
      <c r="E104" s="594">
        <v>1.0</v>
      </c>
      <c r="F104" s="809">
        <v>1.0</v>
      </c>
      <c r="G104" s="810">
        <v>45591.0</v>
      </c>
      <c r="H104" s="811" t="s">
        <v>4520</v>
      </c>
      <c r="I104" s="812" t="s">
        <v>4532</v>
      </c>
      <c r="J104" s="773" t="s">
        <v>4516</v>
      </c>
      <c r="K104" s="773"/>
      <c r="L104" s="773"/>
      <c r="M104" s="724">
        <v>45599.0</v>
      </c>
      <c r="N104" s="773" t="s">
        <v>5127</v>
      </c>
      <c r="O104" s="773" t="s">
        <v>4656</v>
      </c>
      <c r="P104" s="773" t="s">
        <v>4516</v>
      </c>
      <c r="Q104" s="773" t="s">
        <v>4516</v>
      </c>
      <c r="R104" s="773" t="s">
        <v>4516</v>
      </c>
      <c r="S104" s="773"/>
      <c r="T104" s="655"/>
      <c r="U104" s="648"/>
      <c r="V104" s="645"/>
      <c r="W104" s="645"/>
      <c r="X104" s="645"/>
      <c r="Y104" s="585"/>
      <c r="Z104" s="601"/>
      <c r="AA104" s="655"/>
      <c r="AB104" s="655"/>
      <c r="AC104" s="649"/>
      <c r="AD104" s="645"/>
      <c r="AE104" s="645"/>
      <c r="AF104" s="645"/>
      <c r="AG104" s="645"/>
      <c r="AH104" s="645"/>
      <c r="AI104" s="645"/>
      <c r="AJ104" s="645"/>
      <c r="AK104" s="645"/>
      <c r="AL104" s="655"/>
      <c r="AM104" s="655"/>
      <c r="AN104" s="138"/>
      <c r="AO104" s="138"/>
      <c r="AP104" s="138"/>
      <c r="AQ104" s="138"/>
      <c r="AR104" s="138"/>
      <c r="AS104" s="138"/>
      <c r="AT104" s="138"/>
      <c r="AU104" s="138"/>
      <c r="AV104" s="138"/>
      <c r="AW104" s="138"/>
      <c r="AX104" s="138"/>
      <c r="AY104" s="138"/>
      <c r="AZ104" s="138"/>
      <c r="BA104" s="138"/>
      <c r="BB104" s="138"/>
      <c r="BC104" s="138"/>
    </row>
    <row r="105" ht="14.25" customHeight="1">
      <c r="A105" s="777">
        <v>1575.0</v>
      </c>
      <c r="B105" s="583" t="s">
        <v>5128</v>
      </c>
      <c r="C105" s="583" t="s">
        <v>161</v>
      </c>
      <c r="D105" s="598">
        <v>2100.0</v>
      </c>
      <c r="E105" s="594">
        <v>1.0</v>
      </c>
      <c r="F105" s="594">
        <v>1.0</v>
      </c>
      <c r="G105" s="584">
        <v>45599.0</v>
      </c>
      <c r="H105" s="585" t="s">
        <v>4466</v>
      </c>
      <c r="I105" s="586" t="s">
        <v>5129</v>
      </c>
      <c r="J105" s="587" t="s">
        <v>4847</v>
      </c>
      <c r="K105" s="587"/>
      <c r="L105" s="587"/>
      <c r="M105" s="596">
        <v>45703.0</v>
      </c>
      <c r="N105" s="597" t="s">
        <v>5130</v>
      </c>
      <c r="O105" s="597" t="s">
        <v>4541</v>
      </c>
      <c r="P105" s="587"/>
      <c r="Q105" s="587"/>
      <c r="R105" s="587"/>
      <c r="S105" s="587"/>
      <c r="T105" s="655"/>
      <c r="U105" s="743">
        <v>46186.0</v>
      </c>
      <c r="V105" s="698" t="s">
        <v>4465</v>
      </c>
      <c r="W105" s="645"/>
      <c r="X105" s="698" t="s">
        <v>5131</v>
      </c>
      <c r="Y105" s="595" t="s">
        <v>4516</v>
      </c>
      <c r="Z105" s="726" t="s">
        <v>4516</v>
      </c>
      <c r="AA105" s="655"/>
      <c r="AB105" s="655"/>
      <c r="AC105" s="649"/>
      <c r="AD105" s="645"/>
      <c r="AE105" s="645"/>
      <c r="AF105" s="645"/>
      <c r="AG105" s="645"/>
      <c r="AH105" s="645"/>
      <c r="AI105" s="645"/>
      <c r="AJ105" s="645"/>
      <c r="AK105" s="645"/>
      <c r="AL105" s="655"/>
      <c r="AM105" s="655"/>
      <c r="AN105" s="138"/>
      <c r="AO105" s="138"/>
      <c r="AP105" s="138"/>
      <c r="AQ105" s="138"/>
      <c r="AR105" s="138"/>
      <c r="AS105" s="138"/>
      <c r="AT105" s="138"/>
      <c r="AU105" s="138"/>
      <c r="AV105" s="138"/>
      <c r="AW105" s="138"/>
      <c r="AX105" s="138"/>
      <c r="AY105" s="138"/>
      <c r="AZ105" s="138"/>
      <c r="BA105" s="138"/>
      <c r="BB105" s="138"/>
      <c r="BC105" s="138"/>
    </row>
    <row r="106" ht="14.25" customHeight="1">
      <c r="A106" s="777">
        <v>1630.0</v>
      </c>
      <c r="B106" s="585" t="str">
        <f t="array" ref="B106">IFNA(XLOOKUP(A106,'New Signups'!C:C,'New Signups'!D:D),"-")</f>
        <v>Tomia</v>
      </c>
      <c r="C106" s="585" t="str">
        <f t="array" ref="C106">IFNA(XLOOKUP(B106,'New Signups'!D:D,'New Signups'!E:E),"-")</f>
        <v>Heaven</v>
      </c>
      <c r="D106" s="598">
        <v>2101.0</v>
      </c>
      <c r="E106" s="594">
        <v>1.0</v>
      </c>
      <c r="F106" s="594">
        <v>1.0</v>
      </c>
      <c r="G106" s="584">
        <v>45600.0</v>
      </c>
      <c r="H106" s="585" t="s">
        <v>3958</v>
      </c>
      <c r="I106" s="586" t="s">
        <v>5132</v>
      </c>
      <c r="J106" s="587" t="s">
        <v>4516</v>
      </c>
      <c r="K106" s="587"/>
      <c r="L106" s="587"/>
      <c r="M106" s="724">
        <v>45621.0</v>
      </c>
      <c r="N106" s="587" t="s">
        <v>4754</v>
      </c>
      <c r="O106" s="754" t="s">
        <v>5133</v>
      </c>
      <c r="P106" s="587" t="s">
        <v>4516</v>
      </c>
      <c r="Q106" s="587" t="s">
        <v>4516</v>
      </c>
      <c r="R106" s="587" t="s">
        <v>4516</v>
      </c>
      <c r="S106" s="587"/>
      <c r="T106" s="655"/>
      <c r="U106" s="648"/>
      <c r="V106" s="645"/>
      <c r="W106" s="645"/>
      <c r="X106" s="645"/>
      <c r="Y106" s="585"/>
      <c r="Z106" s="601"/>
      <c r="AA106" s="655"/>
      <c r="AB106" s="655"/>
      <c r="AC106" s="649"/>
      <c r="AD106" s="645"/>
      <c r="AE106" s="645"/>
      <c r="AF106" s="645"/>
      <c r="AG106" s="645"/>
      <c r="AH106" s="645"/>
      <c r="AI106" s="645"/>
      <c r="AJ106" s="645"/>
      <c r="AK106" s="645"/>
      <c r="AL106" s="655"/>
      <c r="AM106" s="655"/>
      <c r="AN106" s="138"/>
      <c r="AO106" s="138"/>
      <c r="AP106" s="138"/>
      <c r="AQ106" s="138"/>
      <c r="AR106" s="138"/>
      <c r="AS106" s="138"/>
      <c r="AT106" s="138"/>
      <c r="AU106" s="138"/>
      <c r="AV106" s="138"/>
      <c r="AW106" s="138"/>
      <c r="AX106" s="138"/>
      <c r="AY106" s="138"/>
      <c r="AZ106" s="138"/>
      <c r="BA106" s="138"/>
      <c r="BB106" s="138"/>
      <c r="BC106" s="138"/>
    </row>
    <row r="107" ht="14.25" customHeight="1">
      <c r="A107" s="777">
        <v>1622.0</v>
      </c>
      <c r="B107" s="585" t="str">
        <f t="array" ref="B107">IFNA(XLOOKUP(A107,'New Signups'!C:C,'New Signups'!D:D),"-")</f>
        <v>Sofia</v>
      </c>
      <c r="C107" s="585" t="str">
        <f t="array" ref="C107">IFNA(XLOOKUP(B107,'New Signups'!D:D,'New Signups'!E:E),"-")</f>
        <v>Bardhi</v>
      </c>
      <c r="D107" s="598">
        <v>2102.0</v>
      </c>
      <c r="E107" s="594">
        <v>1.0</v>
      </c>
      <c r="F107" s="594">
        <v>1.0</v>
      </c>
      <c r="G107" s="584">
        <v>45611.0</v>
      </c>
      <c r="H107" s="585" t="s">
        <v>3958</v>
      </c>
      <c r="I107" s="586" t="s">
        <v>4532</v>
      </c>
      <c r="J107" s="587" t="s">
        <v>4516</v>
      </c>
      <c r="K107" s="587"/>
      <c r="L107" s="587"/>
      <c r="M107" s="724">
        <v>45613.0</v>
      </c>
      <c r="N107" s="587" t="s">
        <v>4660</v>
      </c>
      <c r="O107" s="587" t="s">
        <v>4771</v>
      </c>
      <c r="P107" s="587" t="s">
        <v>4516</v>
      </c>
      <c r="Q107" s="587" t="s">
        <v>4516</v>
      </c>
      <c r="R107" s="587" t="s">
        <v>4516</v>
      </c>
      <c r="S107" s="587"/>
      <c r="T107" s="655"/>
      <c r="U107" s="648"/>
      <c r="V107" s="645"/>
      <c r="W107" s="645"/>
      <c r="X107" s="645"/>
      <c r="Y107" s="585"/>
      <c r="Z107" s="601"/>
      <c r="AA107" s="655"/>
      <c r="AB107" s="655"/>
      <c r="AC107" s="649"/>
      <c r="AD107" s="645"/>
      <c r="AE107" s="645"/>
      <c r="AF107" s="645"/>
      <c r="AG107" s="645"/>
      <c r="AH107" s="645"/>
      <c r="AI107" s="645"/>
      <c r="AJ107" s="645"/>
      <c r="AK107" s="645"/>
      <c r="AL107" s="655"/>
      <c r="AM107" s="655"/>
      <c r="AN107" s="138"/>
      <c r="AO107" s="138"/>
      <c r="AP107" s="138"/>
      <c r="AQ107" s="138"/>
      <c r="AR107" s="138"/>
      <c r="AS107" s="138"/>
      <c r="AT107" s="138"/>
      <c r="AU107" s="138"/>
      <c r="AV107" s="138"/>
      <c r="AW107" s="138"/>
      <c r="AX107" s="138"/>
      <c r="AY107" s="138"/>
      <c r="AZ107" s="138"/>
      <c r="BA107" s="138"/>
      <c r="BB107" s="138"/>
      <c r="BC107" s="138"/>
    </row>
    <row r="108" ht="14.25" customHeight="1">
      <c r="A108" s="778">
        <v>1613.0</v>
      </c>
      <c r="B108" s="813" t="s">
        <v>878</v>
      </c>
      <c r="C108" s="813" t="s">
        <v>2183</v>
      </c>
      <c r="D108" s="781">
        <v>2103.0</v>
      </c>
      <c r="E108" s="782">
        <v>1.0</v>
      </c>
      <c r="F108" s="782">
        <v>1.0</v>
      </c>
      <c r="G108" s="783">
        <v>45614.0</v>
      </c>
      <c r="H108" s="784" t="s">
        <v>4466</v>
      </c>
      <c r="I108" s="814" t="s">
        <v>5134</v>
      </c>
      <c r="J108" s="785" t="s">
        <v>4516</v>
      </c>
      <c r="K108" s="785"/>
      <c r="L108" s="785"/>
      <c r="M108" s="786">
        <v>45622.0</v>
      </c>
      <c r="N108" s="785" t="s">
        <v>4754</v>
      </c>
      <c r="O108" s="785" t="s">
        <v>5135</v>
      </c>
      <c r="P108" s="785" t="s">
        <v>4516</v>
      </c>
      <c r="Q108" s="785" t="s">
        <v>4516</v>
      </c>
      <c r="R108" s="785" t="s">
        <v>4516</v>
      </c>
      <c r="S108" s="587"/>
      <c r="T108" s="655"/>
      <c r="U108" s="728">
        <v>46080.0</v>
      </c>
      <c r="V108" s="698" t="s">
        <v>3308</v>
      </c>
      <c r="W108" s="645"/>
      <c r="X108" s="698" t="s">
        <v>5136</v>
      </c>
      <c r="Y108" s="585"/>
      <c r="Z108" s="601"/>
      <c r="AA108" s="655"/>
      <c r="AB108" s="655"/>
      <c r="AC108" s="649"/>
      <c r="AD108" s="645"/>
      <c r="AE108" s="645"/>
      <c r="AF108" s="645"/>
      <c r="AG108" s="645"/>
      <c r="AH108" s="645"/>
      <c r="AI108" s="645"/>
      <c r="AJ108" s="645"/>
      <c r="AK108" s="645"/>
      <c r="AL108" s="655"/>
      <c r="AM108" s="655"/>
      <c r="AN108" s="138"/>
      <c r="AO108" s="138"/>
      <c r="AP108" s="138"/>
      <c r="AQ108" s="138"/>
      <c r="AR108" s="138"/>
      <c r="AS108" s="138"/>
      <c r="AT108" s="138"/>
      <c r="AU108" s="138"/>
      <c r="AV108" s="138"/>
      <c r="AW108" s="138"/>
      <c r="AX108" s="138"/>
      <c r="AY108" s="138"/>
      <c r="AZ108" s="138"/>
      <c r="BA108" s="138"/>
      <c r="BB108" s="138"/>
      <c r="BC108" s="138"/>
    </row>
    <row r="109" ht="14.25" customHeight="1">
      <c r="A109" s="801">
        <v>1666.0</v>
      </c>
      <c r="B109" s="61" t="s">
        <v>1476</v>
      </c>
      <c r="C109" s="61" t="s">
        <v>1354</v>
      </c>
      <c r="D109" s="598">
        <v>2104.0</v>
      </c>
      <c r="E109" s="594">
        <v>1.0</v>
      </c>
      <c r="F109" s="594">
        <v>1.0</v>
      </c>
      <c r="G109" s="584">
        <v>45616.0</v>
      </c>
      <c r="H109" s="585" t="s">
        <v>4660</v>
      </c>
      <c r="I109" s="586" t="s">
        <v>4562</v>
      </c>
      <c r="J109" s="587" t="s">
        <v>4516</v>
      </c>
      <c r="K109" s="587"/>
      <c r="L109" s="587"/>
      <c r="M109" s="596">
        <v>45693.0</v>
      </c>
      <c r="N109" s="597" t="s">
        <v>5137</v>
      </c>
      <c r="O109" s="587" t="s">
        <v>4771</v>
      </c>
      <c r="P109" s="597" t="s">
        <v>4516</v>
      </c>
      <c r="Q109" s="597" t="s">
        <v>4516</v>
      </c>
      <c r="R109" s="597" t="s">
        <v>4516</v>
      </c>
      <c r="S109" s="587"/>
      <c r="T109" s="655"/>
      <c r="U109" s="648"/>
      <c r="V109" s="645"/>
      <c r="W109" s="645"/>
      <c r="X109" s="645"/>
      <c r="Y109" s="585"/>
      <c r="Z109" s="601"/>
      <c r="AA109" s="655"/>
      <c r="AB109" s="655"/>
      <c r="AC109" s="649"/>
      <c r="AD109" s="645"/>
      <c r="AE109" s="645"/>
      <c r="AF109" s="645"/>
      <c r="AG109" s="645"/>
      <c r="AH109" s="645"/>
      <c r="AI109" s="645"/>
      <c r="AJ109" s="645"/>
      <c r="AK109" s="645"/>
      <c r="AL109" s="655"/>
      <c r="AM109" s="655"/>
      <c r="AN109" s="138"/>
      <c r="AO109" s="138"/>
      <c r="AP109" s="138"/>
      <c r="AQ109" s="138"/>
      <c r="AR109" s="138"/>
      <c r="AS109" s="138"/>
      <c r="AT109" s="138"/>
      <c r="AU109" s="138"/>
      <c r="AV109" s="138"/>
      <c r="AW109" s="138"/>
      <c r="AX109" s="138"/>
      <c r="AY109" s="138"/>
      <c r="AZ109" s="138"/>
      <c r="BA109" s="138"/>
      <c r="BB109" s="138"/>
      <c r="BC109" s="138"/>
    </row>
    <row r="110" ht="14.25" customHeight="1">
      <c r="A110" s="52">
        <v>1624.0</v>
      </c>
      <c r="B110" s="591" t="s">
        <v>689</v>
      </c>
      <c r="C110" s="591" t="s">
        <v>582</v>
      </c>
      <c r="D110" s="598">
        <v>2105.0</v>
      </c>
      <c r="E110" s="594">
        <v>1.0</v>
      </c>
      <c r="F110" s="594">
        <v>1.0</v>
      </c>
      <c r="G110" s="584">
        <v>45616.0</v>
      </c>
      <c r="H110" s="585" t="s">
        <v>5138</v>
      </c>
      <c r="I110" s="586" t="s">
        <v>4771</v>
      </c>
      <c r="J110" s="587" t="s">
        <v>4847</v>
      </c>
      <c r="K110" s="587"/>
      <c r="L110" s="587"/>
      <c r="M110" s="724">
        <v>45632.0</v>
      </c>
      <c r="N110" s="587" t="s">
        <v>4852</v>
      </c>
      <c r="O110" s="587" t="s">
        <v>4542</v>
      </c>
      <c r="P110" s="587" t="s">
        <v>4516</v>
      </c>
      <c r="Q110" s="587" t="s">
        <v>4516</v>
      </c>
      <c r="R110" s="587" t="s">
        <v>4516</v>
      </c>
      <c r="S110" s="587"/>
      <c r="T110" s="655"/>
      <c r="U110" s="743">
        <v>46126.0</v>
      </c>
      <c r="V110" s="698" t="s">
        <v>3958</v>
      </c>
      <c r="W110" s="698" t="s">
        <v>2637</v>
      </c>
      <c r="X110" s="698" t="s">
        <v>4562</v>
      </c>
      <c r="Y110" s="595" t="s">
        <v>4516</v>
      </c>
      <c r="Z110" s="726" t="s">
        <v>4516</v>
      </c>
      <c r="AA110" s="655"/>
      <c r="AB110" s="655"/>
      <c r="AC110" s="727">
        <v>46148.0</v>
      </c>
      <c r="AD110" s="698" t="s">
        <v>1150</v>
      </c>
      <c r="AE110" s="698" t="s">
        <v>4465</v>
      </c>
      <c r="AF110" s="645"/>
      <c r="AG110" s="645"/>
      <c r="AH110" s="698" t="s">
        <v>5139</v>
      </c>
      <c r="AI110" s="698" t="s">
        <v>4525</v>
      </c>
      <c r="AJ110" s="698" t="s">
        <v>4525</v>
      </c>
      <c r="AK110" s="698" t="s">
        <v>4525</v>
      </c>
      <c r="AL110" s="655"/>
      <c r="AM110" s="655"/>
      <c r="AN110" s="138"/>
      <c r="AO110" s="138"/>
      <c r="AP110" s="138"/>
      <c r="AQ110" s="138"/>
      <c r="AR110" s="138"/>
      <c r="AS110" s="138"/>
      <c r="AT110" s="138"/>
      <c r="AU110" s="138"/>
      <c r="AV110" s="138"/>
      <c r="AW110" s="138"/>
      <c r="AX110" s="138"/>
      <c r="AY110" s="138"/>
      <c r="AZ110" s="138"/>
      <c r="BA110" s="138"/>
      <c r="BB110" s="138"/>
      <c r="BC110" s="138"/>
    </row>
    <row r="111" ht="14.25" customHeight="1">
      <c r="A111" s="777">
        <v>1647.0</v>
      </c>
      <c r="B111" s="583" t="s">
        <v>69</v>
      </c>
      <c r="C111" s="583" t="s">
        <v>70</v>
      </c>
      <c r="D111" s="598">
        <v>2106.0</v>
      </c>
      <c r="E111" s="594">
        <v>1.0</v>
      </c>
      <c r="F111" s="594">
        <v>1.0</v>
      </c>
      <c r="G111" s="584">
        <v>45617.0</v>
      </c>
      <c r="H111" s="585" t="s">
        <v>5140</v>
      </c>
      <c r="I111" s="586" t="s">
        <v>4532</v>
      </c>
      <c r="J111" s="587" t="s">
        <v>4516</v>
      </c>
      <c r="K111" s="587"/>
      <c r="L111" s="587"/>
      <c r="M111" s="596">
        <v>45709.0</v>
      </c>
      <c r="N111" s="597" t="s">
        <v>4852</v>
      </c>
      <c r="O111" s="597" t="s">
        <v>4542</v>
      </c>
      <c r="P111" s="597" t="s">
        <v>4516</v>
      </c>
      <c r="Q111" s="597" t="s">
        <v>4516</v>
      </c>
      <c r="R111" s="597" t="s">
        <v>4516</v>
      </c>
      <c r="S111" s="587"/>
      <c r="T111" s="655"/>
      <c r="U111" s="728">
        <v>46171.0</v>
      </c>
      <c r="V111" s="698" t="s">
        <v>3958</v>
      </c>
      <c r="W111" s="645"/>
      <c r="X111" s="698" t="s">
        <v>4562</v>
      </c>
      <c r="Y111" s="595" t="s">
        <v>4516</v>
      </c>
      <c r="Z111" s="726" t="s">
        <v>4525</v>
      </c>
      <c r="AA111" s="655"/>
      <c r="AB111" s="655"/>
      <c r="AC111" s="727">
        <v>46192.0</v>
      </c>
      <c r="AD111" s="698" t="s">
        <v>3958</v>
      </c>
      <c r="AE111" s="698" t="s">
        <v>1150</v>
      </c>
      <c r="AF111" s="645"/>
      <c r="AG111" s="645"/>
      <c r="AH111" s="698" t="s">
        <v>5141</v>
      </c>
      <c r="AI111" s="645"/>
      <c r="AJ111" s="645"/>
      <c r="AK111" s="645"/>
      <c r="AL111" s="655"/>
      <c r="AM111" s="655"/>
      <c r="AN111" s="138"/>
      <c r="AO111" s="138"/>
      <c r="AP111" s="138"/>
      <c r="AQ111" s="138"/>
      <c r="AR111" s="138"/>
      <c r="AS111" s="138"/>
      <c r="AT111" s="138"/>
      <c r="AU111" s="138"/>
      <c r="AV111" s="138"/>
      <c r="AW111" s="138"/>
      <c r="AX111" s="138"/>
      <c r="AY111" s="138"/>
      <c r="AZ111" s="138"/>
      <c r="BA111" s="138"/>
      <c r="BB111" s="138"/>
      <c r="BC111" s="138"/>
    </row>
    <row r="112" ht="14.25" customHeight="1">
      <c r="A112" s="815">
        <v>1626.0</v>
      </c>
      <c r="B112" s="816" t="s">
        <v>2750</v>
      </c>
      <c r="C112" s="816" t="s">
        <v>1105</v>
      </c>
      <c r="D112" s="817">
        <v>2107.0</v>
      </c>
      <c r="E112" s="818">
        <v>1.0</v>
      </c>
      <c r="F112" s="818">
        <v>1.0</v>
      </c>
      <c r="G112" s="819">
        <v>45621.0</v>
      </c>
      <c r="H112" s="820" t="s">
        <v>4469</v>
      </c>
      <c r="I112" s="821" t="s">
        <v>5142</v>
      </c>
      <c r="J112" s="822" t="s">
        <v>4516</v>
      </c>
      <c r="K112" s="822"/>
      <c r="L112" s="822"/>
      <c r="M112" s="822"/>
      <c r="N112" s="822"/>
      <c r="O112" s="822"/>
      <c r="P112" s="822"/>
      <c r="Q112" s="822"/>
      <c r="R112" s="822"/>
      <c r="S112" s="822"/>
      <c r="T112" s="823"/>
      <c r="U112" s="824"/>
      <c r="V112" s="825"/>
      <c r="W112" s="825"/>
      <c r="X112" s="825"/>
      <c r="Y112" s="820"/>
      <c r="Z112" s="826"/>
      <c r="AA112" s="823"/>
      <c r="AB112" s="823"/>
      <c r="AC112" s="827">
        <v>45916.0</v>
      </c>
      <c r="AD112" s="828" t="s">
        <v>3480</v>
      </c>
      <c r="AE112" s="828" t="s">
        <v>3958</v>
      </c>
      <c r="AF112" s="828" t="s">
        <v>4472</v>
      </c>
      <c r="AG112" s="828" t="s">
        <v>4481</v>
      </c>
      <c r="AH112" s="828" t="s">
        <v>5143</v>
      </c>
      <c r="AI112" s="828" t="s">
        <v>4516</v>
      </c>
      <c r="AJ112" s="828" t="s">
        <v>4516</v>
      </c>
      <c r="AK112" s="828" t="s">
        <v>4516</v>
      </c>
      <c r="AL112" s="655"/>
      <c r="AM112" s="655"/>
      <c r="AN112" s="138"/>
      <c r="AO112" s="138"/>
      <c r="AP112" s="138"/>
      <c r="AQ112" s="138"/>
      <c r="AR112" s="138"/>
      <c r="AS112" s="138"/>
      <c r="AT112" s="138"/>
      <c r="AU112" s="138"/>
      <c r="AV112" s="138"/>
      <c r="AW112" s="138"/>
      <c r="AX112" s="138"/>
      <c r="AY112" s="138"/>
      <c r="AZ112" s="138"/>
      <c r="BA112" s="138"/>
      <c r="BB112" s="138"/>
      <c r="BC112" s="138"/>
    </row>
    <row r="113" ht="14.25" customHeight="1">
      <c r="A113" s="815">
        <v>804.0</v>
      </c>
      <c r="B113" s="816" t="s">
        <v>757</v>
      </c>
      <c r="C113" s="816" t="s">
        <v>5144</v>
      </c>
      <c r="D113" s="817">
        <v>2108.0</v>
      </c>
      <c r="E113" s="818">
        <v>1.0</v>
      </c>
      <c r="F113" s="818">
        <v>1.0</v>
      </c>
      <c r="G113" s="819">
        <v>45622.0</v>
      </c>
      <c r="H113" s="820" t="s">
        <v>4754</v>
      </c>
      <c r="I113" s="829" t="s">
        <v>5145</v>
      </c>
      <c r="J113" s="822" t="s">
        <v>4516</v>
      </c>
      <c r="K113" s="822"/>
      <c r="L113" s="822"/>
      <c r="M113" s="830">
        <v>45670.0</v>
      </c>
      <c r="N113" s="831" t="s">
        <v>5146</v>
      </c>
      <c r="O113" s="831" t="s">
        <v>5147</v>
      </c>
      <c r="P113" s="831" t="s">
        <v>4516</v>
      </c>
      <c r="Q113" s="831" t="s">
        <v>4516</v>
      </c>
      <c r="R113" s="831" t="s">
        <v>4516</v>
      </c>
      <c r="S113" s="822"/>
      <c r="T113" s="823"/>
      <c r="U113" s="832">
        <v>46129.0</v>
      </c>
      <c r="V113" s="828" t="s">
        <v>1150</v>
      </c>
      <c r="W113" s="825"/>
      <c r="X113" s="828" t="s">
        <v>5148</v>
      </c>
      <c r="Y113" s="833" t="s">
        <v>4525</v>
      </c>
      <c r="Z113" s="834"/>
      <c r="AA113" s="823"/>
      <c r="AB113" s="823"/>
      <c r="AC113" s="827">
        <v>46149.0</v>
      </c>
      <c r="AD113" s="828" t="s">
        <v>3958</v>
      </c>
      <c r="AE113" s="828" t="s">
        <v>4465</v>
      </c>
      <c r="AF113" s="828" t="s">
        <v>256</v>
      </c>
      <c r="AG113" s="825"/>
      <c r="AH113" s="828" t="s">
        <v>5149</v>
      </c>
      <c r="AI113" s="825"/>
      <c r="AJ113" s="825"/>
      <c r="AK113" s="825"/>
      <c r="AL113" s="823"/>
      <c r="AM113" s="823"/>
      <c r="AN113" s="835"/>
      <c r="AO113" s="835"/>
      <c r="AP113" s="835"/>
      <c r="AQ113" s="835"/>
      <c r="AR113" s="835"/>
      <c r="AS113" s="835"/>
      <c r="AT113" s="835"/>
      <c r="AU113" s="835"/>
      <c r="AV113" s="835"/>
      <c r="AW113" s="835"/>
      <c r="AX113" s="835"/>
      <c r="AY113" s="835"/>
      <c r="AZ113" s="835"/>
      <c r="BA113" s="835"/>
      <c r="BB113" s="835"/>
      <c r="BC113" s="835"/>
    </row>
    <row r="114" ht="14.25" customHeight="1">
      <c r="A114" s="777">
        <v>805.0</v>
      </c>
      <c r="B114" s="836" t="s">
        <v>1335</v>
      </c>
      <c r="C114" s="836" t="s">
        <v>758</v>
      </c>
      <c r="D114" s="598">
        <v>2109.0</v>
      </c>
      <c r="E114" s="594">
        <v>1.0</v>
      </c>
      <c r="F114" s="594">
        <v>1.0</v>
      </c>
      <c r="G114" s="584">
        <v>45622.0</v>
      </c>
      <c r="H114" s="595" t="s">
        <v>4469</v>
      </c>
      <c r="I114" s="586" t="s">
        <v>5145</v>
      </c>
      <c r="J114" s="587" t="s">
        <v>4516</v>
      </c>
      <c r="K114" s="587"/>
      <c r="L114" s="587"/>
      <c r="M114" s="596">
        <v>45670.0</v>
      </c>
      <c r="N114" s="597" t="s">
        <v>5146</v>
      </c>
      <c r="O114" s="597" t="s">
        <v>5150</v>
      </c>
      <c r="P114" s="597" t="s">
        <v>4516</v>
      </c>
      <c r="Q114" s="597" t="s">
        <v>4516</v>
      </c>
      <c r="R114" s="597" t="s">
        <v>4516</v>
      </c>
      <c r="S114" s="587"/>
      <c r="T114" s="655"/>
      <c r="U114" s="743">
        <v>46129.0</v>
      </c>
      <c r="V114" s="698" t="s">
        <v>4480</v>
      </c>
      <c r="W114" s="645"/>
      <c r="X114" s="698" t="s">
        <v>4637</v>
      </c>
      <c r="Y114" s="595" t="s">
        <v>4525</v>
      </c>
      <c r="Z114" s="726" t="s">
        <v>4525</v>
      </c>
      <c r="AA114" s="655"/>
      <c r="AB114" s="655"/>
      <c r="AC114" s="727">
        <v>46149.0</v>
      </c>
      <c r="AD114" s="698" t="s">
        <v>3958</v>
      </c>
      <c r="AE114" s="698" t="s">
        <v>4465</v>
      </c>
      <c r="AF114" s="698" t="s">
        <v>256</v>
      </c>
      <c r="AG114" s="645"/>
      <c r="AH114" s="698"/>
      <c r="AI114" s="645"/>
      <c r="AJ114" s="645"/>
      <c r="AK114" s="645"/>
      <c r="AL114" s="655"/>
      <c r="AM114" s="655"/>
      <c r="AN114" s="138"/>
      <c r="AO114" s="138"/>
      <c r="AP114" s="138"/>
      <c r="AQ114" s="138"/>
      <c r="AR114" s="138"/>
      <c r="AS114" s="138"/>
      <c r="AT114" s="138"/>
      <c r="AU114" s="138"/>
      <c r="AV114" s="138"/>
      <c r="AW114" s="138"/>
      <c r="AX114" s="138"/>
      <c r="AY114" s="138"/>
      <c r="AZ114" s="138"/>
      <c r="BA114" s="138"/>
      <c r="BB114" s="138"/>
      <c r="BC114" s="138"/>
    </row>
    <row r="115" ht="14.25" customHeight="1">
      <c r="A115" s="837">
        <v>1708.0</v>
      </c>
      <c r="B115" s="838" t="s">
        <v>1715</v>
      </c>
      <c r="C115" s="838" t="s">
        <v>1716</v>
      </c>
      <c r="D115" s="839">
        <v>2110.0</v>
      </c>
      <c r="E115" s="745">
        <v>1.0</v>
      </c>
      <c r="F115" s="746"/>
      <c r="G115" s="840">
        <v>45670.0</v>
      </c>
      <c r="H115" s="703" t="s">
        <v>4469</v>
      </c>
      <c r="I115" s="841" t="s">
        <v>4535</v>
      </c>
      <c r="J115" s="749" t="s">
        <v>4516</v>
      </c>
      <c r="K115" s="749"/>
      <c r="L115" s="749"/>
      <c r="M115" s="749"/>
      <c r="N115" s="749"/>
      <c r="O115" s="749"/>
      <c r="P115" s="749"/>
      <c r="Q115" s="749"/>
      <c r="R115" s="749"/>
      <c r="S115" s="587"/>
      <c r="T115" s="655"/>
      <c r="U115" s="648"/>
      <c r="V115" s="645"/>
      <c r="W115" s="645"/>
      <c r="X115" s="645"/>
      <c r="Y115" s="585"/>
      <c r="Z115" s="601"/>
      <c r="AA115" s="655"/>
      <c r="AB115" s="655"/>
      <c r="AC115" s="649"/>
      <c r="AD115" s="645"/>
      <c r="AE115" s="645"/>
      <c r="AF115" s="645"/>
      <c r="AG115" s="645"/>
      <c r="AH115" s="645"/>
      <c r="AI115" s="645"/>
      <c r="AJ115" s="645"/>
      <c r="AK115" s="645"/>
      <c r="AL115" s="655"/>
      <c r="AM115" s="655"/>
      <c r="AN115" s="138"/>
      <c r="AO115" s="138"/>
      <c r="AP115" s="138"/>
      <c r="AQ115" s="138"/>
      <c r="AR115" s="138"/>
      <c r="AS115" s="138"/>
      <c r="AT115" s="138"/>
      <c r="AU115" s="138"/>
      <c r="AV115" s="138"/>
      <c r="AW115" s="138"/>
      <c r="AX115" s="138"/>
      <c r="AY115" s="138"/>
      <c r="AZ115" s="138"/>
      <c r="BA115" s="138"/>
      <c r="BB115" s="138"/>
      <c r="BC115" s="138"/>
    </row>
    <row r="116" ht="14.25" customHeight="1">
      <c r="A116" s="802">
        <v>1765.0</v>
      </c>
      <c r="B116" s="809" t="s">
        <v>228</v>
      </c>
      <c r="C116" s="809" t="s">
        <v>5151</v>
      </c>
      <c r="D116" s="593">
        <v>2111.0</v>
      </c>
      <c r="E116" s="594">
        <v>1.0</v>
      </c>
      <c r="F116" s="594">
        <v>1.0</v>
      </c>
      <c r="G116" s="798">
        <v>45679.0</v>
      </c>
      <c r="H116" s="595" t="s">
        <v>4469</v>
      </c>
      <c r="I116" s="799" t="s">
        <v>5152</v>
      </c>
      <c r="J116" s="587" t="s">
        <v>4516</v>
      </c>
      <c r="K116" s="587"/>
      <c r="L116" s="587"/>
      <c r="M116" s="596">
        <v>45687.0</v>
      </c>
      <c r="N116" s="597" t="s">
        <v>4760</v>
      </c>
      <c r="O116" s="597" t="s">
        <v>4535</v>
      </c>
      <c r="P116" s="597" t="s">
        <v>4525</v>
      </c>
      <c r="Q116" s="597" t="s">
        <v>4525</v>
      </c>
      <c r="R116" s="597" t="s">
        <v>4525</v>
      </c>
      <c r="S116" s="587"/>
      <c r="T116" s="655"/>
      <c r="U116" s="648"/>
      <c r="V116" s="645"/>
      <c r="W116" s="645"/>
      <c r="X116" s="645"/>
      <c r="Y116" s="585"/>
      <c r="Z116" s="601"/>
      <c r="AA116" s="655"/>
      <c r="AB116" s="655"/>
      <c r="AC116" s="649"/>
      <c r="AD116" s="645"/>
      <c r="AE116" s="645"/>
      <c r="AF116" s="645"/>
      <c r="AG116" s="645"/>
      <c r="AH116" s="645"/>
      <c r="AI116" s="645"/>
      <c r="AJ116" s="645"/>
      <c r="AK116" s="645"/>
      <c r="AL116" s="655"/>
      <c r="AM116" s="655"/>
      <c r="AN116" s="138"/>
      <c r="AO116" s="138"/>
      <c r="AP116" s="138"/>
      <c r="AQ116" s="138"/>
      <c r="AR116" s="138"/>
      <c r="AS116" s="138"/>
      <c r="AT116" s="138"/>
      <c r="AU116" s="138"/>
      <c r="AV116" s="138"/>
      <c r="AW116" s="138"/>
      <c r="AX116" s="138"/>
      <c r="AY116" s="138"/>
      <c r="AZ116" s="138"/>
      <c r="BA116" s="138"/>
      <c r="BB116" s="138"/>
      <c r="BC116" s="138"/>
    </row>
    <row r="117" ht="14.25" customHeight="1">
      <c r="A117" s="802">
        <v>1830.0</v>
      </c>
      <c r="B117" s="594" t="s">
        <v>90</v>
      </c>
      <c r="C117" s="594" t="s">
        <v>91</v>
      </c>
      <c r="D117" s="593">
        <v>2112.0</v>
      </c>
      <c r="E117" s="594">
        <v>1.0</v>
      </c>
      <c r="F117" s="594">
        <v>1.0</v>
      </c>
      <c r="G117" s="798">
        <v>45679.0</v>
      </c>
      <c r="H117" s="595" t="s">
        <v>3308</v>
      </c>
      <c r="I117" s="799" t="s">
        <v>5153</v>
      </c>
      <c r="J117" s="587" t="s">
        <v>4516</v>
      </c>
      <c r="K117" s="587"/>
      <c r="L117" s="587"/>
      <c r="M117" s="596">
        <v>45688.0</v>
      </c>
      <c r="N117" s="597" t="s">
        <v>5130</v>
      </c>
      <c r="O117" s="842" t="s">
        <v>5154</v>
      </c>
      <c r="P117" s="597" t="s">
        <v>4525</v>
      </c>
      <c r="Q117" s="597" t="s">
        <v>4525</v>
      </c>
      <c r="R117" s="597" t="s">
        <v>4525</v>
      </c>
      <c r="S117" s="587"/>
      <c r="T117" s="655"/>
      <c r="U117" s="648"/>
      <c r="V117" s="645"/>
      <c r="W117" s="645"/>
      <c r="X117" s="645"/>
      <c r="Y117" s="585"/>
      <c r="Z117" s="601"/>
      <c r="AA117" s="655"/>
      <c r="AB117" s="655"/>
      <c r="AC117" s="649"/>
      <c r="AD117" s="645"/>
      <c r="AE117" s="645"/>
      <c r="AF117" s="645"/>
      <c r="AG117" s="645"/>
      <c r="AH117" s="645"/>
      <c r="AI117" s="645"/>
      <c r="AJ117" s="645"/>
      <c r="AK117" s="645"/>
      <c r="AL117" s="655"/>
      <c r="AM117" s="655"/>
      <c r="AN117" s="138"/>
      <c r="AO117" s="138"/>
      <c r="AP117" s="138"/>
      <c r="AQ117" s="138"/>
      <c r="AR117" s="138"/>
      <c r="AS117" s="138"/>
      <c r="AT117" s="138"/>
      <c r="AU117" s="138"/>
      <c r="AV117" s="138"/>
      <c r="AW117" s="138"/>
      <c r="AX117" s="138"/>
      <c r="AY117" s="138"/>
      <c r="AZ117" s="138"/>
      <c r="BA117" s="138"/>
      <c r="BB117" s="138"/>
      <c r="BC117" s="138"/>
    </row>
    <row r="118" ht="14.25" customHeight="1">
      <c r="A118" s="802">
        <v>1810.0</v>
      </c>
      <c r="B118" s="594" t="s">
        <v>177</v>
      </c>
      <c r="C118" s="594" t="s">
        <v>178</v>
      </c>
      <c r="D118" s="593">
        <v>2113.0</v>
      </c>
      <c r="E118" s="594">
        <v>1.0</v>
      </c>
      <c r="F118" s="594">
        <v>1.0</v>
      </c>
      <c r="G118" s="798">
        <v>45680.0</v>
      </c>
      <c r="H118" s="595" t="s">
        <v>5155</v>
      </c>
      <c r="I118" s="799" t="s">
        <v>4562</v>
      </c>
      <c r="J118" s="587" t="s">
        <v>4516</v>
      </c>
      <c r="K118" s="587"/>
      <c r="L118" s="587"/>
      <c r="M118" s="596">
        <v>45694.0</v>
      </c>
      <c r="N118" s="597" t="s">
        <v>5156</v>
      </c>
      <c r="O118" s="597" t="s">
        <v>4535</v>
      </c>
      <c r="P118" s="597" t="s">
        <v>4525</v>
      </c>
      <c r="Q118" s="597" t="s">
        <v>4525</v>
      </c>
      <c r="R118" s="597" t="s">
        <v>4525</v>
      </c>
      <c r="S118" s="587"/>
      <c r="T118" s="655"/>
      <c r="U118" s="648"/>
      <c r="V118" s="645"/>
      <c r="W118" s="645"/>
      <c r="X118" s="645"/>
      <c r="Y118" s="585"/>
      <c r="Z118" s="601"/>
      <c r="AA118" s="655"/>
      <c r="AB118" s="655"/>
      <c r="AC118" s="649"/>
      <c r="AD118" s="645"/>
      <c r="AE118" s="645"/>
      <c r="AF118" s="645"/>
      <c r="AG118" s="645"/>
      <c r="AH118" s="645"/>
      <c r="AI118" s="645"/>
      <c r="AJ118" s="645"/>
      <c r="AK118" s="645"/>
      <c r="AL118" s="655"/>
      <c r="AM118" s="655"/>
      <c r="AN118" s="138"/>
      <c r="AO118" s="138"/>
      <c r="AP118" s="138"/>
      <c r="AQ118" s="138"/>
      <c r="AR118" s="138"/>
      <c r="AS118" s="138"/>
      <c r="AT118" s="138"/>
      <c r="AU118" s="138"/>
      <c r="AV118" s="138"/>
      <c r="AW118" s="138"/>
      <c r="AX118" s="138"/>
      <c r="AY118" s="138"/>
      <c r="AZ118" s="138"/>
      <c r="BA118" s="138"/>
      <c r="BB118" s="138"/>
      <c r="BC118" s="138"/>
    </row>
    <row r="119" ht="14.25" customHeight="1">
      <c r="A119" s="802">
        <v>1782.0</v>
      </c>
      <c r="B119" s="594" t="s">
        <v>322</v>
      </c>
      <c r="C119" s="594" t="s">
        <v>323</v>
      </c>
      <c r="D119" s="593">
        <v>2114.0</v>
      </c>
      <c r="E119" s="594">
        <v>1.0</v>
      </c>
      <c r="F119" s="594">
        <v>1.0</v>
      </c>
      <c r="G119" s="798">
        <v>45692.0</v>
      </c>
      <c r="H119" s="595" t="s">
        <v>4471</v>
      </c>
      <c r="I119" s="799" t="s">
        <v>4562</v>
      </c>
      <c r="J119" s="587" t="s">
        <v>4516</v>
      </c>
      <c r="K119" s="587"/>
      <c r="L119" s="587"/>
      <c r="M119" s="596">
        <v>45764.0</v>
      </c>
      <c r="N119" s="597" t="s">
        <v>5157</v>
      </c>
      <c r="O119" s="597" t="s">
        <v>5158</v>
      </c>
      <c r="P119" s="587"/>
      <c r="Q119" s="587"/>
      <c r="R119" s="587"/>
      <c r="S119" s="587"/>
      <c r="T119" s="655"/>
      <c r="U119" s="648"/>
      <c r="V119" s="645"/>
      <c r="W119" s="645"/>
      <c r="X119" s="645"/>
      <c r="Y119" s="585"/>
      <c r="Z119" s="601"/>
      <c r="AA119" s="655"/>
      <c r="AB119" s="655"/>
      <c r="AC119" s="649"/>
      <c r="AD119" s="645"/>
      <c r="AE119" s="645"/>
      <c r="AF119" s="645"/>
      <c r="AG119" s="645"/>
      <c r="AH119" s="645"/>
      <c r="AI119" s="645"/>
      <c r="AJ119" s="645"/>
      <c r="AK119" s="645"/>
      <c r="AL119" s="655"/>
      <c r="AM119" s="655"/>
      <c r="AN119" s="138"/>
      <c r="AO119" s="138"/>
      <c r="AP119" s="138"/>
      <c r="AQ119" s="138"/>
      <c r="AR119" s="138"/>
      <c r="AS119" s="138"/>
      <c r="AT119" s="138"/>
      <c r="AU119" s="138"/>
      <c r="AV119" s="138"/>
      <c r="AW119" s="138"/>
      <c r="AX119" s="138"/>
      <c r="AY119" s="138"/>
      <c r="AZ119" s="138"/>
      <c r="BA119" s="138"/>
      <c r="BB119" s="138"/>
      <c r="BC119" s="138"/>
    </row>
    <row r="120" ht="14.25" customHeight="1">
      <c r="A120" s="802">
        <v>1837.0</v>
      </c>
      <c r="B120" s="594" t="s">
        <v>711</v>
      </c>
      <c r="C120" s="594" t="s">
        <v>712</v>
      </c>
      <c r="D120" s="593">
        <v>2115.0</v>
      </c>
      <c r="E120" s="594">
        <v>1.0</v>
      </c>
      <c r="F120" s="594">
        <v>1.0</v>
      </c>
      <c r="G120" s="798">
        <v>45698.0</v>
      </c>
      <c r="H120" s="595" t="s">
        <v>5159</v>
      </c>
      <c r="I120" s="799" t="s">
        <v>4535</v>
      </c>
      <c r="J120" s="587" t="s">
        <v>4516</v>
      </c>
      <c r="K120" s="587"/>
      <c r="L120" s="587"/>
      <c r="M120" s="596">
        <v>45699.0</v>
      </c>
      <c r="N120" s="587"/>
      <c r="O120" s="587"/>
      <c r="P120" s="587"/>
      <c r="Q120" s="587"/>
      <c r="R120" s="587"/>
      <c r="S120" s="587"/>
      <c r="T120" s="655"/>
      <c r="U120" s="743">
        <v>46163.0</v>
      </c>
      <c r="V120" s="698" t="s">
        <v>4465</v>
      </c>
      <c r="W120" s="645"/>
      <c r="X120" s="698" t="s">
        <v>5160</v>
      </c>
      <c r="Y120" s="595" t="s">
        <v>4516</v>
      </c>
      <c r="Z120" s="726" t="s">
        <v>4516</v>
      </c>
      <c r="AA120" s="655"/>
      <c r="AB120" s="655"/>
      <c r="AC120" s="727">
        <v>46185.0</v>
      </c>
      <c r="AD120" s="698" t="s">
        <v>1150</v>
      </c>
      <c r="AE120" s="698" t="s">
        <v>4465</v>
      </c>
      <c r="AF120" s="698" t="s">
        <v>4487</v>
      </c>
      <c r="AG120" s="645"/>
      <c r="AH120" s="698" t="s">
        <v>5161</v>
      </c>
      <c r="AI120" s="698" t="s">
        <v>4525</v>
      </c>
      <c r="AJ120" s="698" t="s">
        <v>4525</v>
      </c>
      <c r="AK120" s="698" t="s">
        <v>4679</v>
      </c>
      <c r="AL120" s="655"/>
      <c r="AM120" s="655"/>
      <c r="AN120" s="138"/>
      <c r="AO120" s="138"/>
      <c r="AP120" s="138"/>
      <c r="AQ120" s="138"/>
      <c r="AR120" s="138"/>
      <c r="AS120" s="138"/>
      <c r="AT120" s="138"/>
      <c r="AU120" s="138"/>
      <c r="AV120" s="138"/>
      <c r="AW120" s="138"/>
      <c r="AX120" s="138"/>
      <c r="AY120" s="138"/>
      <c r="AZ120" s="138"/>
      <c r="BA120" s="138"/>
      <c r="BB120" s="138"/>
      <c r="BC120" s="138"/>
    </row>
    <row r="121" ht="14.25" customHeight="1">
      <c r="A121" s="843">
        <v>1839.0</v>
      </c>
      <c r="B121" s="583" t="s">
        <v>5162</v>
      </c>
      <c r="C121" s="844" t="s">
        <v>684</v>
      </c>
      <c r="D121" s="593">
        <v>2116.0</v>
      </c>
      <c r="E121" s="594">
        <v>1.0</v>
      </c>
      <c r="F121" s="594">
        <v>1.0</v>
      </c>
      <c r="G121" s="798">
        <v>45699.0</v>
      </c>
      <c r="H121" s="595" t="s">
        <v>5163</v>
      </c>
      <c r="I121" s="799" t="s">
        <v>5164</v>
      </c>
      <c r="J121" s="597" t="s">
        <v>4516</v>
      </c>
      <c r="K121" s="587"/>
      <c r="L121" s="587"/>
      <c r="M121" s="596">
        <v>45707.0</v>
      </c>
      <c r="N121" s="597" t="s">
        <v>4660</v>
      </c>
      <c r="O121" s="597" t="s">
        <v>4825</v>
      </c>
      <c r="P121" s="597" t="s">
        <v>4516</v>
      </c>
      <c r="Q121" s="597" t="s">
        <v>4516</v>
      </c>
      <c r="R121" s="597" t="s">
        <v>4516</v>
      </c>
      <c r="S121" s="587"/>
      <c r="T121" s="655"/>
      <c r="U121" s="743">
        <v>46153.0</v>
      </c>
      <c r="V121" s="698" t="s">
        <v>1150</v>
      </c>
      <c r="W121" s="645"/>
      <c r="X121" s="698" t="s">
        <v>4637</v>
      </c>
      <c r="Y121" s="595" t="s">
        <v>4525</v>
      </c>
      <c r="Z121" s="726" t="s">
        <v>4525</v>
      </c>
      <c r="AA121" s="655"/>
      <c r="AB121" s="655"/>
      <c r="AC121" s="727">
        <v>46167.0</v>
      </c>
      <c r="AD121" s="698" t="s">
        <v>1150</v>
      </c>
      <c r="AE121" s="698" t="s">
        <v>4465</v>
      </c>
      <c r="AF121" s="645"/>
      <c r="AG121" s="645"/>
      <c r="AH121" s="698" t="s">
        <v>5165</v>
      </c>
      <c r="AI121" s="698" t="s">
        <v>4516</v>
      </c>
      <c r="AJ121" s="698" t="s">
        <v>4516</v>
      </c>
      <c r="AK121" s="698" t="s">
        <v>4516</v>
      </c>
      <c r="AL121" s="655"/>
      <c r="AM121" s="655"/>
      <c r="AN121" s="138"/>
      <c r="AO121" s="138"/>
      <c r="AP121" s="138"/>
      <c r="AQ121" s="138"/>
      <c r="AR121" s="138"/>
      <c r="AS121" s="138"/>
      <c r="AT121" s="138"/>
      <c r="AU121" s="138"/>
      <c r="AV121" s="138"/>
      <c r="AW121" s="138"/>
      <c r="AX121" s="138"/>
      <c r="AY121" s="138"/>
      <c r="AZ121" s="138"/>
      <c r="BA121" s="138"/>
      <c r="BB121" s="138"/>
      <c r="BC121" s="138"/>
    </row>
    <row r="122" ht="14.25" customHeight="1">
      <c r="A122" s="797">
        <v>1855.0</v>
      </c>
      <c r="B122" s="594" t="s">
        <v>267</v>
      </c>
      <c r="C122" s="594" t="s">
        <v>268</v>
      </c>
      <c r="D122" s="593">
        <v>2117.0</v>
      </c>
      <c r="E122" s="594">
        <v>1.0</v>
      </c>
      <c r="F122" s="594">
        <v>1.0</v>
      </c>
      <c r="G122" s="798">
        <v>45705.0</v>
      </c>
      <c r="H122" s="595" t="s">
        <v>4469</v>
      </c>
      <c r="I122" s="799" t="s">
        <v>5166</v>
      </c>
      <c r="J122" s="597" t="s">
        <v>4516</v>
      </c>
      <c r="K122" s="587"/>
      <c r="L122" s="587"/>
      <c r="M122" s="596">
        <v>45757.0</v>
      </c>
      <c r="N122" s="597" t="s">
        <v>5167</v>
      </c>
      <c r="O122" s="597" t="s">
        <v>5168</v>
      </c>
      <c r="P122" s="587"/>
      <c r="Q122" s="587"/>
      <c r="R122" s="587"/>
      <c r="S122" s="587"/>
      <c r="T122" s="655"/>
      <c r="U122" s="648"/>
      <c r="V122" s="645"/>
      <c r="W122" s="645"/>
      <c r="X122" s="645"/>
      <c r="Y122" s="585"/>
      <c r="Z122" s="601"/>
      <c r="AA122" s="655"/>
      <c r="AB122" s="655"/>
      <c r="AC122" s="649"/>
      <c r="AD122" s="645"/>
      <c r="AE122" s="645"/>
      <c r="AF122" s="645"/>
      <c r="AG122" s="645"/>
      <c r="AH122" s="645"/>
      <c r="AI122" s="645"/>
      <c r="AJ122" s="645"/>
      <c r="AK122" s="645"/>
      <c r="AL122" s="655"/>
      <c r="AM122" s="655"/>
      <c r="AN122" s="138"/>
      <c r="AO122" s="138"/>
      <c r="AP122" s="138"/>
      <c r="AQ122" s="138"/>
      <c r="AR122" s="138"/>
      <c r="AS122" s="138"/>
      <c r="AT122" s="138"/>
      <c r="AU122" s="138"/>
      <c r="AV122" s="138"/>
      <c r="AW122" s="138"/>
      <c r="AX122" s="138"/>
      <c r="AY122" s="138"/>
      <c r="AZ122" s="138"/>
      <c r="BA122" s="138"/>
      <c r="BB122" s="138"/>
      <c r="BC122" s="138"/>
    </row>
    <row r="123" ht="14.25" customHeight="1">
      <c r="A123" s="167">
        <v>1821.0</v>
      </c>
      <c r="B123" s="594" t="s">
        <v>378</v>
      </c>
      <c r="C123" s="594" t="s">
        <v>379</v>
      </c>
      <c r="D123" s="593">
        <v>2118.0</v>
      </c>
      <c r="E123" s="594">
        <v>1.0</v>
      </c>
      <c r="F123" s="594">
        <v>1.0</v>
      </c>
      <c r="G123" s="798">
        <v>45705.0</v>
      </c>
      <c r="H123" s="595" t="s">
        <v>5169</v>
      </c>
      <c r="I123" s="799" t="s">
        <v>5170</v>
      </c>
      <c r="J123" s="597" t="s">
        <v>4847</v>
      </c>
      <c r="K123" s="587"/>
      <c r="L123" s="587"/>
      <c r="M123" s="596">
        <v>45813.0</v>
      </c>
      <c r="N123" s="597" t="s">
        <v>5171</v>
      </c>
      <c r="O123" s="587"/>
      <c r="P123" s="587"/>
      <c r="Q123" s="587"/>
      <c r="R123" s="587"/>
      <c r="S123" s="587"/>
      <c r="T123" s="655"/>
      <c r="U123" s="648"/>
      <c r="V123" s="645"/>
      <c r="W123" s="645"/>
      <c r="X123" s="645"/>
      <c r="Y123" s="585"/>
      <c r="Z123" s="601"/>
      <c r="AA123" s="655"/>
      <c r="AB123" s="655"/>
      <c r="AC123" s="649"/>
      <c r="AD123" s="645"/>
      <c r="AE123" s="645"/>
      <c r="AF123" s="645"/>
      <c r="AG123" s="645"/>
      <c r="AH123" s="645"/>
      <c r="AI123" s="645"/>
      <c r="AJ123" s="645"/>
      <c r="AK123" s="645"/>
      <c r="AL123" s="655"/>
      <c r="AM123" s="655"/>
      <c r="AN123" s="138"/>
      <c r="AO123" s="138"/>
      <c r="AP123" s="138"/>
      <c r="AQ123" s="138"/>
      <c r="AR123" s="138"/>
      <c r="AS123" s="138"/>
      <c r="AT123" s="138"/>
      <c r="AU123" s="138"/>
      <c r="AV123" s="138"/>
      <c r="AW123" s="138"/>
      <c r="AX123" s="138"/>
      <c r="AY123" s="138"/>
      <c r="AZ123" s="138"/>
      <c r="BA123" s="138"/>
      <c r="BB123" s="138"/>
      <c r="BC123" s="138"/>
    </row>
    <row r="124" ht="14.25" customHeight="1">
      <c r="A124" s="802">
        <v>1867.0</v>
      </c>
      <c r="B124" s="594" t="s">
        <v>256</v>
      </c>
      <c r="C124" s="594" t="s">
        <v>257</v>
      </c>
      <c r="D124" s="593">
        <v>2119.0</v>
      </c>
      <c r="E124" s="594">
        <v>1.0</v>
      </c>
      <c r="F124" s="594">
        <v>1.0</v>
      </c>
      <c r="G124" s="798">
        <v>45705.0</v>
      </c>
      <c r="H124" s="595" t="s">
        <v>4471</v>
      </c>
      <c r="I124" s="799" t="s">
        <v>5170</v>
      </c>
      <c r="J124" s="597" t="s">
        <v>4847</v>
      </c>
      <c r="K124" s="587"/>
      <c r="L124" s="587"/>
      <c r="M124" s="596">
        <v>45771.0</v>
      </c>
      <c r="N124" s="597" t="s">
        <v>4760</v>
      </c>
      <c r="O124" s="597" t="s">
        <v>5172</v>
      </c>
      <c r="P124" s="597" t="s">
        <v>4516</v>
      </c>
      <c r="Q124" s="597" t="s">
        <v>4516</v>
      </c>
      <c r="R124" s="597" t="s">
        <v>4516</v>
      </c>
      <c r="S124" s="587"/>
      <c r="T124" s="655"/>
      <c r="U124" s="648"/>
      <c r="V124" s="645"/>
      <c r="W124" s="645"/>
      <c r="X124" s="645"/>
      <c r="Y124" s="585"/>
      <c r="Z124" s="601"/>
      <c r="AA124" s="655"/>
      <c r="AB124" s="655"/>
      <c r="AC124" s="649"/>
      <c r="AD124" s="645"/>
      <c r="AE124" s="645"/>
      <c r="AF124" s="645"/>
      <c r="AG124" s="645"/>
      <c r="AH124" s="645"/>
      <c r="AI124" s="645"/>
      <c r="AJ124" s="645"/>
      <c r="AK124" s="645"/>
      <c r="AL124" s="655"/>
      <c r="AM124" s="655"/>
      <c r="AN124" s="138"/>
      <c r="AO124" s="138"/>
      <c r="AP124" s="138"/>
      <c r="AQ124" s="138"/>
      <c r="AR124" s="138"/>
      <c r="AS124" s="138"/>
      <c r="AT124" s="138"/>
      <c r="AU124" s="138"/>
      <c r="AV124" s="138"/>
      <c r="AW124" s="138"/>
      <c r="AX124" s="138"/>
      <c r="AY124" s="138"/>
      <c r="AZ124" s="138"/>
      <c r="BA124" s="138"/>
      <c r="BB124" s="138"/>
      <c r="BC124" s="138"/>
    </row>
    <row r="125" ht="14.25" customHeight="1">
      <c r="A125" s="802">
        <v>1853.0</v>
      </c>
      <c r="B125" s="638" t="s">
        <v>5173</v>
      </c>
      <c r="C125" s="638" t="s">
        <v>347</v>
      </c>
      <c r="D125" s="593">
        <v>2120.0</v>
      </c>
      <c r="E125" s="594">
        <v>1.0</v>
      </c>
      <c r="F125" s="594">
        <v>1.0</v>
      </c>
      <c r="G125" s="798">
        <v>45707.0</v>
      </c>
      <c r="H125" s="595" t="s">
        <v>3308</v>
      </c>
      <c r="I125" s="799" t="s">
        <v>5174</v>
      </c>
      <c r="J125" s="597" t="s">
        <v>4516</v>
      </c>
      <c r="K125" s="587"/>
      <c r="L125" s="587"/>
      <c r="M125" s="596">
        <v>45778.0</v>
      </c>
      <c r="N125" s="597" t="s">
        <v>5175</v>
      </c>
      <c r="O125" s="597" t="s">
        <v>5176</v>
      </c>
      <c r="P125" s="587"/>
      <c r="Q125" s="587"/>
      <c r="R125" s="587"/>
      <c r="S125" s="587"/>
      <c r="T125" s="655"/>
      <c r="U125" s="648"/>
      <c r="V125" s="645"/>
      <c r="W125" s="645"/>
      <c r="X125" s="645"/>
      <c r="Y125" s="585"/>
      <c r="Z125" s="601"/>
      <c r="AA125" s="655"/>
      <c r="AB125" s="655"/>
      <c r="AC125" s="649"/>
      <c r="AD125" s="645"/>
      <c r="AE125" s="645"/>
      <c r="AF125" s="645"/>
      <c r="AG125" s="645"/>
      <c r="AH125" s="645"/>
      <c r="AI125" s="645"/>
      <c r="AJ125" s="645"/>
      <c r="AK125" s="645"/>
      <c r="AL125" s="655"/>
      <c r="AM125" s="655"/>
      <c r="AN125" s="138"/>
      <c r="AO125" s="138"/>
      <c r="AP125" s="138"/>
      <c r="AQ125" s="138"/>
      <c r="AR125" s="138"/>
      <c r="AS125" s="138"/>
      <c r="AT125" s="138"/>
      <c r="AU125" s="138"/>
      <c r="AV125" s="138"/>
      <c r="AW125" s="138"/>
      <c r="AX125" s="138"/>
      <c r="AY125" s="138"/>
      <c r="AZ125" s="138"/>
      <c r="BA125" s="138"/>
      <c r="BB125" s="138"/>
      <c r="BC125" s="138"/>
    </row>
    <row r="126" ht="14.25" customHeight="1">
      <c r="A126" s="802">
        <v>1870.0</v>
      </c>
      <c r="B126" s="811" t="str">
        <f t="array" ref="B126">IFNA(XLOOKUP(A126,'New Signups'!C:C,'New Signups'!D:D),"-")</f>
        <v>Eric</v>
      </c>
      <c r="C126" s="811" t="str">
        <f t="array" ref="C126">IFNA(XLOOKUP(A126,'New Signups'!C:C,'New Signups'!E:E),"-")</f>
        <v>Wu</v>
      </c>
      <c r="D126" s="593">
        <v>2121.0</v>
      </c>
      <c r="E126" s="594">
        <v>1.0</v>
      </c>
      <c r="F126" s="594">
        <v>1.0</v>
      </c>
      <c r="G126" s="798">
        <v>45707.0</v>
      </c>
      <c r="H126" s="595" t="s">
        <v>3578</v>
      </c>
      <c r="I126" s="799" t="s">
        <v>4535</v>
      </c>
      <c r="J126" s="597" t="s">
        <v>4516</v>
      </c>
      <c r="K126" s="587"/>
      <c r="L126" s="587"/>
      <c r="M126" s="596">
        <v>45754.0</v>
      </c>
      <c r="N126" s="597" t="s">
        <v>5177</v>
      </c>
      <c r="O126" s="597" t="s">
        <v>5178</v>
      </c>
      <c r="P126" s="597" t="s">
        <v>4516</v>
      </c>
      <c r="Q126" s="597" t="s">
        <v>4516</v>
      </c>
      <c r="R126" s="597" t="s">
        <v>4516</v>
      </c>
      <c r="S126" s="587"/>
      <c r="T126" s="655"/>
      <c r="U126" s="648"/>
      <c r="V126" s="645"/>
      <c r="W126" s="645"/>
      <c r="X126" s="645"/>
      <c r="Y126" s="585"/>
      <c r="Z126" s="601"/>
      <c r="AA126" s="655"/>
      <c r="AB126" s="655"/>
      <c r="AC126" s="649"/>
      <c r="AD126" s="645"/>
      <c r="AE126" s="645"/>
      <c r="AF126" s="645"/>
      <c r="AG126" s="645"/>
      <c r="AH126" s="645"/>
      <c r="AI126" s="645"/>
      <c r="AJ126" s="645"/>
      <c r="AK126" s="645"/>
      <c r="AL126" s="655"/>
      <c r="AM126" s="655"/>
      <c r="AN126" s="138"/>
      <c r="AO126" s="138"/>
      <c r="AP126" s="138"/>
      <c r="AQ126" s="138"/>
      <c r="AR126" s="138"/>
      <c r="AS126" s="138"/>
      <c r="AT126" s="138"/>
      <c r="AU126" s="138"/>
      <c r="AV126" s="138"/>
      <c r="AW126" s="138"/>
      <c r="AX126" s="138"/>
      <c r="AY126" s="138"/>
      <c r="AZ126" s="138"/>
      <c r="BA126" s="138"/>
      <c r="BB126" s="138"/>
      <c r="BC126" s="138"/>
    </row>
    <row r="127" ht="14.25" customHeight="1">
      <c r="A127" s="802">
        <v>1764.0</v>
      </c>
      <c r="B127" s="585" t="str">
        <f t="array" ref="B127">IFNA(XLOOKUP(A127,'New Signups'!C:C,'New Signups'!D:D),"-")</f>
        <v>Noemi</v>
      </c>
      <c r="C127" s="585" t="str">
        <f t="array" ref="C127">IFNA(XLOOKUP(A127,'New Signups'!C:C,'New Signups'!E:E),"-")</f>
        <v>Wanaselja</v>
      </c>
      <c r="D127" s="593">
        <v>2122.0</v>
      </c>
      <c r="E127" s="594">
        <v>1.0</v>
      </c>
      <c r="F127" s="594">
        <v>1.0</v>
      </c>
      <c r="G127" s="798">
        <v>45709.0</v>
      </c>
      <c r="H127" s="595" t="s">
        <v>3958</v>
      </c>
      <c r="I127" s="799" t="s">
        <v>4535</v>
      </c>
      <c r="J127" s="597" t="s">
        <v>4516</v>
      </c>
      <c r="K127" s="587"/>
      <c r="L127" s="587"/>
      <c r="M127" s="596">
        <v>45751.0</v>
      </c>
      <c r="N127" s="597" t="s">
        <v>4980</v>
      </c>
      <c r="O127" s="597" t="s">
        <v>4535</v>
      </c>
      <c r="P127" s="597" t="s">
        <v>4516</v>
      </c>
      <c r="Q127" s="597" t="s">
        <v>4516</v>
      </c>
      <c r="R127" s="597" t="s">
        <v>4516</v>
      </c>
      <c r="S127" s="587"/>
      <c r="T127" s="655"/>
      <c r="U127" s="648"/>
      <c r="V127" s="645"/>
      <c r="W127" s="645"/>
      <c r="X127" s="645"/>
      <c r="Y127" s="585"/>
      <c r="Z127" s="601"/>
      <c r="AA127" s="655"/>
      <c r="AB127" s="655"/>
      <c r="AC127" s="649"/>
      <c r="AD127" s="645"/>
      <c r="AE127" s="645"/>
      <c r="AF127" s="645"/>
      <c r="AG127" s="645"/>
      <c r="AH127" s="645"/>
      <c r="AI127" s="645"/>
      <c r="AJ127" s="645"/>
      <c r="AK127" s="645"/>
      <c r="AL127" s="655"/>
      <c r="AM127" s="655"/>
      <c r="AN127" s="138"/>
      <c r="AO127" s="138"/>
      <c r="AP127" s="138"/>
      <c r="AQ127" s="138"/>
      <c r="AR127" s="138"/>
      <c r="AS127" s="138"/>
      <c r="AT127" s="138"/>
      <c r="AU127" s="138"/>
      <c r="AV127" s="138"/>
      <c r="AW127" s="138"/>
      <c r="AX127" s="138"/>
      <c r="AY127" s="138"/>
      <c r="AZ127" s="138"/>
      <c r="BA127" s="138"/>
      <c r="BB127" s="138"/>
      <c r="BC127" s="138"/>
    </row>
    <row r="128" ht="14.25" customHeight="1">
      <c r="A128" s="802">
        <v>1780.0</v>
      </c>
      <c r="B128" s="594" t="s">
        <v>366</v>
      </c>
      <c r="C128" s="594" t="s">
        <v>367</v>
      </c>
      <c r="D128" s="593">
        <v>2123.0</v>
      </c>
      <c r="E128" s="594">
        <v>1.0</v>
      </c>
      <c r="F128" s="594">
        <v>1.0</v>
      </c>
      <c r="G128" s="798">
        <v>45709.0</v>
      </c>
      <c r="H128" s="595" t="s">
        <v>5179</v>
      </c>
      <c r="I128" s="799" t="s">
        <v>5180</v>
      </c>
      <c r="J128" s="597" t="s">
        <v>4516</v>
      </c>
      <c r="K128" s="587"/>
      <c r="L128" s="587"/>
      <c r="M128" s="596">
        <v>45816.0</v>
      </c>
      <c r="N128" s="597" t="s">
        <v>4852</v>
      </c>
      <c r="O128" s="597" t="s">
        <v>5181</v>
      </c>
      <c r="P128" s="587"/>
      <c r="Q128" s="587"/>
      <c r="R128" s="587"/>
      <c r="S128" s="587"/>
      <c r="T128" s="655"/>
      <c r="U128" s="648"/>
      <c r="V128" s="645"/>
      <c r="W128" s="645"/>
      <c r="X128" s="645"/>
      <c r="Y128" s="585"/>
      <c r="Z128" s="601"/>
      <c r="AA128" s="655"/>
      <c r="AB128" s="655"/>
      <c r="AC128" s="649"/>
      <c r="AD128" s="645"/>
      <c r="AE128" s="645"/>
      <c r="AF128" s="645"/>
      <c r="AG128" s="645"/>
      <c r="AH128" s="645"/>
      <c r="AI128" s="645"/>
      <c r="AJ128" s="645"/>
      <c r="AK128" s="645"/>
      <c r="AL128" s="655"/>
      <c r="AM128" s="655"/>
      <c r="AN128" s="138"/>
      <c r="AO128" s="138"/>
      <c r="AP128" s="138"/>
      <c r="AQ128" s="138"/>
      <c r="AR128" s="138"/>
      <c r="AS128" s="138"/>
      <c r="AT128" s="138"/>
      <c r="AU128" s="138"/>
      <c r="AV128" s="138"/>
      <c r="AW128" s="138"/>
      <c r="AX128" s="138"/>
      <c r="AY128" s="138"/>
      <c r="AZ128" s="138"/>
      <c r="BA128" s="138"/>
      <c r="BB128" s="138"/>
      <c r="BC128" s="138"/>
    </row>
    <row r="129" ht="14.25" customHeight="1">
      <c r="A129" s="802">
        <v>1845.0</v>
      </c>
      <c r="B129" s="585" t="str">
        <f t="array" ref="B129">IFNA(XLOOKUP(A129,'New Signups'!C:C,'New Signups'!D:D),"-")</f>
        <v>Alexandria</v>
      </c>
      <c r="C129" s="585" t="str">
        <f t="array" ref="C129">IFNA(XLOOKUP(A129,'New Signups'!C:C,'New Signups'!E:E),"-")</f>
        <v>Awong</v>
      </c>
      <c r="D129" s="593">
        <v>2124.0</v>
      </c>
      <c r="E129" s="594">
        <v>1.0</v>
      </c>
      <c r="F129" s="594">
        <v>1.0</v>
      </c>
      <c r="G129" s="798">
        <v>45343.0</v>
      </c>
      <c r="H129" s="595" t="s">
        <v>5182</v>
      </c>
      <c r="I129" s="799" t="s">
        <v>4535</v>
      </c>
      <c r="J129" s="597" t="s">
        <v>4516</v>
      </c>
      <c r="K129" s="587"/>
      <c r="L129" s="587"/>
      <c r="M129" s="596">
        <v>45799.0</v>
      </c>
      <c r="N129" s="597" t="s">
        <v>4852</v>
      </c>
      <c r="O129" s="587"/>
      <c r="P129" s="587"/>
      <c r="Q129" s="587"/>
      <c r="R129" s="587"/>
      <c r="S129" s="587"/>
      <c r="T129" s="655"/>
      <c r="U129" s="648"/>
      <c r="V129" s="645"/>
      <c r="W129" s="645"/>
      <c r="X129" s="645"/>
      <c r="Y129" s="585"/>
      <c r="Z129" s="601"/>
      <c r="AA129" s="655"/>
      <c r="AB129" s="655"/>
      <c r="AC129" s="649"/>
      <c r="AD129" s="645"/>
      <c r="AE129" s="645"/>
      <c r="AF129" s="645"/>
      <c r="AG129" s="645"/>
      <c r="AH129" s="645"/>
      <c r="AI129" s="645"/>
      <c r="AJ129" s="645"/>
      <c r="AK129" s="645"/>
      <c r="AL129" s="655"/>
      <c r="AM129" s="655"/>
      <c r="AN129" s="138"/>
      <c r="AO129" s="138"/>
      <c r="AP129" s="138"/>
      <c r="AQ129" s="138"/>
      <c r="AR129" s="138"/>
      <c r="AS129" s="138"/>
      <c r="AT129" s="138"/>
      <c r="AU129" s="138"/>
      <c r="AV129" s="138"/>
      <c r="AW129" s="138"/>
      <c r="AX129" s="138"/>
      <c r="AY129" s="138"/>
      <c r="AZ129" s="138"/>
      <c r="BA129" s="138"/>
      <c r="BB129" s="138"/>
      <c r="BC129" s="138"/>
    </row>
    <row r="130" ht="14.25" customHeight="1">
      <c r="A130" s="802">
        <v>1884.0</v>
      </c>
      <c r="B130" s="845" t="s">
        <v>263</v>
      </c>
      <c r="C130" s="846" t="s">
        <v>147</v>
      </c>
      <c r="D130" s="593">
        <v>2125.0</v>
      </c>
      <c r="E130" s="594">
        <v>1.0</v>
      </c>
      <c r="F130" s="594">
        <v>1.0</v>
      </c>
      <c r="G130" s="798">
        <v>45343.0</v>
      </c>
      <c r="H130" s="595" t="s">
        <v>3308</v>
      </c>
      <c r="I130" s="799" t="s">
        <v>4535</v>
      </c>
      <c r="J130" s="597" t="s">
        <v>4516</v>
      </c>
      <c r="K130" s="587"/>
      <c r="L130" s="587"/>
      <c r="M130" s="596">
        <v>45755.0</v>
      </c>
      <c r="N130" s="597" t="s">
        <v>4852</v>
      </c>
      <c r="O130" s="597" t="s">
        <v>5183</v>
      </c>
      <c r="P130" s="597" t="s">
        <v>4516</v>
      </c>
      <c r="Q130" s="597" t="s">
        <v>4516</v>
      </c>
      <c r="R130" s="597" t="s">
        <v>4516</v>
      </c>
      <c r="S130" s="587"/>
      <c r="T130" s="655"/>
      <c r="U130" s="648"/>
      <c r="V130" s="645"/>
      <c r="W130" s="645"/>
      <c r="X130" s="645"/>
      <c r="Y130" s="585"/>
      <c r="Z130" s="601"/>
      <c r="AA130" s="655"/>
      <c r="AB130" s="655"/>
      <c r="AC130" s="649"/>
      <c r="AD130" s="645"/>
      <c r="AE130" s="645"/>
      <c r="AF130" s="645"/>
      <c r="AG130" s="645"/>
      <c r="AH130" s="645"/>
      <c r="AI130" s="645"/>
      <c r="AJ130" s="645"/>
      <c r="AK130" s="645"/>
      <c r="AL130" s="655"/>
      <c r="AM130" s="655"/>
      <c r="AN130" s="138"/>
      <c r="AO130" s="138"/>
      <c r="AP130" s="138"/>
      <c r="AQ130" s="138"/>
      <c r="AR130" s="138"/>
      <c r="AS130" s="138"/>
      <c r="AT130" s="138"/>
      <c r="AU130" s="138"/>
      <c r="AV130" s="138"/>
      <c r="AW130" s="138"/>
      <c r="AX130" s="138"/>
      <c r="AY130" s="138"/>
      <c r="AZ130" s="138"/>
      <c r="BA130" s="138"/>
      <c r="BB130" s="138"/>
      <c r="BC130" s="138"/>
    </row>
    <row r="131" ht="14.25" customHeight="1">
      <c r="A131" s="847">
        <v>1883.0</v>
      </c>
      <c r="B131" s="107" t="s">
        <v>245</v>
      </c>
      <c r="C131" s="108" t="s">
        <v>246</v>
      </c>
      <c r="D131" s="803">
        <v>2126.0</v>
      </c>
      <c r="E131" s="594">
        <v>1.0</v>
      </c>
      <c r="F131" s="594">
        <v>1.0</v>
      </c>
      <c r="G131" s="798">
        <v>45343.0</v>
      </c>
      <c r="H131" s="595" t="s">
        <v>5184</v>
      </c>
      <c r="I131" s="799" t="s">
        <v>4535</v>
      </c>
      <c r="J131" s="597" t="s">
        <v>5185</v>
      </c>
      <c r="K131" s="587"/>
      <c r="L131" s="587"/>
      <c r="M131" s="848">
        <v>45764.0</v>
      </c>
      <c r="N131" s="597" t="s">
        <v>5186</v>
      </c>
      <c r="O131" s="597" t="s">
        <v>5187</v>
      </c>
      <c r="P131" s="597" t="s">
        <v>4516</v>
      </c>
      <c r="Q131" s="597" t="s">
        <v>4516</v>
      </c>
      <c r="R131" s="597" t="s">
        <v>4516</v>
      </c>
      <c r="S131" s="587"/>
      <c r="T131" s="655"/>
      <c r="U131" s="648"/>
      <c r="V131" s="645"/>
      <c r="W131" s="645"/>
      <c r="X131" s="645"/>
      <c r="Y131" s="585"/>
      <c r="Z131" s="601"/>
      <c r="AA131" s="655"/>
      <c r="AB131" s="655"/>
      <c r="AC131" s="649"/>
      <c r="AD131" s="645"/>
      <c r="AE131" s="645"/>
      <c r="AF131" s="645"/>
      <c r="AG131" s="645"/>
      <c r="AH131" s="645"/>
      <c r="AI131" s="645"/>
      <c r="AJ131" s="645"/>
      <c r="AK131" s="645"/>
      <c r="AL131" s="655"/>
      <c r="AM131" s="655"/>
      <c r="AN131" s="138"/>
      <c r="AO131" s="138"/>
      <c r="AP131" s="138"/>
      <c r="AQ131" s="138"/>
      <c r="AR131" s="138"/>
      <c r="AS131" s="138"/>
      <c r="AT131" s="138"/>
      <c r="AU131" s="138"/>
      <c r="AV131" s="138"/>
      <c r="AW131" s="138"/>
      <c r="AX131" s="138"/>
      <c r="AY131" s="138"/>
      <c r="AZ131" s="138"/>
      <c r="BA131" s="138"/>
      <c r="BB131" s="138"/>
      <c r="BC131" s="138"/>
    </row>
    <row r="132" ht="14.25" customHeight="1">
      <c r="A132" s="167">
        <v>1862.0</v>
      </c>
      <c r="B132" s="811" t="str">
        <f t="array" ref="B132">IFNA(XLOOKUP(A132,'New Signups'!C:C,'New Signups'!D:D),"-")</f>
        <v>Isaiah</v>
      </c>
      <c r="C132" s="811" t="str">
        <f t="array" ref="C132">IFNA(XLOOKUP(A132,'New Signups'!C:C,'New Signups'!E:E),"-")</f>
        <v>Scott</v>
      </c>
      <c r="D132" s="849">
        <v>2127.0</v>
      </c>
      <c r="E132" s="594">
        <v>1.0</v>
      </c>
      <c r="F132" s="594">
        <v>1.0</v>
      </c>
      <c r="G132" s="798">
        <v>45711.0</v>
      </c>
      <c r="H132" s="595" t="s">
        <v>3958</v>
      </c>
      <c r="I132" s="799" t="s">
        <v>4535</v>
      </c>
      <c r="J132" s="597" t="s">
        <v>4516</v>
      </c>
      <c r="K132" s="587"/>
      <c r="L132" s="587"/>
      <c r="M132" s="596">
        <v>45762.0</v>
      </c>
      <c r="N132" s="597" t="s">
        <v>4754</v>
      </c>
      <c r="O132" s="597" t="s">
        <v>5188</v>
      </c>
      <c r="P132" s="597" t="s">
        <v>4516</v>
      </c>
      <c r="Q132" s="597" t="s">
        <v>4516</v>
      </c>
      <c r="R132" s="597" t="s">
        <v>4516</v>
      </c>
      <c r="S132" s="587"/>
      <c r="T132" s="655"/>
      <c r="U132" s="648"/>
      <c r="V132" s="645"/>
      <c r="W132" s="645"/>
      <c r="X132" s="645"/>
      <c r="Y132" s="585"/>
      <c r="Z132" s="601"/>
      <c r="AA132" s="655"/>
      <c r="AB132" s="655"/>
      <c r="AC132" s="649"/>
      <c r="AD132" s="645"/>
      <c r="AE132" s="645"/>
      <c r="AF132" s="645"/>
      <c r="AG132" s="645"/>
      <c r="AH132" s="645"/>
      <c r="AI132" s="645"/>
      <c r="AJ132" s="645"/>
      <c r="AK132" s="645"/>
      <c r="AL132" s="655"/>
      <c r="AM132" s="655"/>
      <c r="AN132" s="138"/>
      <c r="AO132" s="138"/>
      <c r="AP132" s="138"/>
      <c r="AQ132" s="138"/>
      <c r="AR132" s="138"/>
      <c r="AS132" s="138"/>
      <c r="AT132" s="138"/>
      <c r="AU132" s="138"/>
      <c r="AV132" s="138"/>
      <c r="AW132" s="138"/>
      <c r="AX132" s="138"/>
      <c r="AY132" s="138"/>
      <c r="AZ132" s="138"/>
      <c r="BA132" s="138"/>
      <c r="BB132" s="138"/>
      <c r="BC132" s="138"/>
    </row>
    <row r="133" ht="14.25" customHeight="1">
      <c r="A133" s="850">
        <v>1908.0</v>
      </c>
      <c r="B133" s="845" t="s">
        <v>339</v>
      </c>
      <c r="C133" s="846" t="s">
        <v>340</v>
      </c>
      <c r="D133" s="593">
        <v>2128.0</v>
      </c>
      <c r="E133" s="594">
        <v>1.0</v>
      </c>
      <c r="F133" s="594">
        <v>1.0</v>
      </c>
      <c r="G133" s="798">
        <v>45718.0</v>
      </c>
      <c r="H133" s="595" t="s">
        <v>5189</v>
      </c>
      <c r="I133" s="799" t="s">
        <v>5190</v>
      </c>
      <c r="J133" s="597" t="s">
        <v>4516</v>
      </c>
      <c r="K133" s="587"/>
      <c r="L133" s="587"/>
      <c r="M133" s="596">
        <v>45779.0</v>
      </c>
      <c r="N133" s="597" t="s">
        <v>5177</v>
      </c>
      <c r="O133" s="597" t="s">
        <v>5191</v>
      </c>
      <c r="P133" s="597" t="s">
        <v>4516</v>
      </c>
      <c r="Q133" s="597" t="s">
        <v>4516</v>
      </c>
      <c r="R133" s="597" t="s">
        <v>4516</v>
      </c>
      <c r="S133" s="587"/>
      <c r="T133" s="655"/>
      <c r="U133" s="648"/>
      <c r="V133" s="645"/>
      <c r="W133" s="645"/>
      <c r="X133" s="645"/>
      <c r="Y133" s="585"/>
      <c r="Z133" s="601"/>
      <c r="AA133" s="655"/>
      <c r="AB133" s="655"/>
      <c r="AC133" s="649"/>
      <c r="AD133" s="645"/>
      <c r="AE133" s="645"/>
      <c r="AF133" s="645"/>
      <c r="AG133" s="645"/>
      <c r="AH133" s="645"/>
      <c r="AI133" s="645"/>
      <c r="AJ133" s="645"/>
      <c r="AK133" s="645"/>
      <c r="AL133" s="655"/>
      <c r="AM133" s="655"/>
      <c r="AN133" s="138"/>
      <c r="AO133" s="138"/>
      <c r="AP133" s="138"/>
      <c r="AQ133" s="138"/>
      <c r="AR133" s="138"/>
      <c r="AS133" s="138"/>
      <c r="AT133" s="138"/>
      <c r="AU133" s="138"/>
      <c r="AV133" s="138"/>
      <c r="AW133" s="138"/>
      <c r="AX133" s="138"/>
      <c r="AY133" s="138"/>
      <c r="AZ133" s="138"/>
      <c r="BA133" s="138"/>
      <c r="BB133" s="138"/>
      <c r="BC133" s="138"/>
    </row>
    <row r="134" ht="14.25" customHeight="1">
      <c r="A134" s="851">
        <v>1851.0</v>
      </c>
      <c r="B134" s="852" t="s">
        <v>293</v>
      </c>
      <c r="C134" s="852" t="s">
        <v>294</v>
      </c>
      <c r="D134" s="853">
        <v>2129.0</v>
      </c>
      <c r="E134" s="854">
        <v>1.0</v>
      </c>
      <c r="F134" s="855"/>
      <c r="G134" s="856">
        <v>45723.0</v>
      </c>
      <c r="H134" s="857" t="s">
        <v>3308</v>
      </c>
      <c r="I134" s="858" t="s">
        <v>5192</v>
      </c>
      <c r="J134" s="859" t="s">
        <v>4516</v>
      </c>
      <c r="K134" s="860"/>
      <c r="L134" s="860"/>
      <c r="M134" s="861">
        <v>45751.0</v>
      </c>
      <c r="N134" s="859" t="s">
        <v>5193</v>
      </c>
      <c r="O134" s="859" t="s">
        <v>5194</v>
      </c>
      <c r="P134" s="859" t="s">
        <v>3177</v>
      </c>
      <c r="Q134" s="859" t="s">
        <v>3177</v>
      </c>
      <c r="R134" s="859" t="s">
        <v>4525</v>
      </c>
      <c r="S134" s="587"/>
      <c r="T134" s="655"/>
      <c r="U134" s="648"/>
      <c r="V134" s="645"/>
      <c r="W134" s="645"/>
      <c r="X134" s="645"/>
      <c r="Y134" s="585"/>
      <c r="Z134" s="601"/>
      <c r="AA134" s="655"/>
      <c r="AB134" s="655"/>
      <c r="AC134" s="649"/>
      <c r="AD134" s="645"/>
      <c r="AE134" s="645"/>
      <c r="AF134" s="645"/>
      <c r="AG134" s="645"/>
      <c r="AH134" s="645"/>
      <c r="AI134" s="645"/>
      <c r="AJ134" s="645"/>
      <c r="AK134" s="645"/>
      <c r="AL134" s="655"/>
      <c r="AM134" s="655"/>
      <c r="AN134" s="138"/>
      <c r="AO134" s="138"/>
      <c r="AP134" s="138"/>
      <c r="AQ134" s="138"/>
      <c r="AR134" s="138"/>
      <c r="AS134" s="138"/>
      <c r="AT134" s="138"/>
      <c r="AU134" s="138"/>
      <c r="AV134" s="138"/>
      <c r="AW134" s="138"/>
      <c r="AX134" s="138"/>
      <c r="AY134" s="138"/>
      <c r="AZ134" s="138"/>
      <c r="BA134" s="138"/>
      <c r="BB134" s="138"/>
      <c r="BC134" s="138"/>
    </row>
    <row r="135" ht="14.25" customHeight="1">
      <c r="A135" s="802">
        <v>1835.0</v>
      </c>
      <c r="B135" s="809" t="s">
        <v>274</v>
      </c>
      <c r="C135" s="809" t="s">
        <v>275</v>
      </c>
      <c r="D135" s="593">
        <v>2130.0</v>
      </c>
      <c r="E135" s="594">
        <v>1.0</v>
      </c>
      <c r="F135" s="594">
        <v>1.0</v>
      </c>
      <c r="G135" s="798">
        <v>45729.0</v>
      </c>
      <c r="H135" s="595" t="s">
        <v>5155</v>
      </c>
      <c r="I135" s="799" t="s">
        <v>4535</v>
      </c>
      <c r="J135" s="597" t="s">
        <v>4516</v>
      </c>
      <c r="K135" s="587"/>
      <c r="L135" s="587"/>
      <c r="M135" s="596">
        <v>45764.0</v>
      </c>
      <c r="N135" s="597" t="s">
        <v>4852</v>
      </c>
      <c r="O135" s="597" t="s">
        <v>5195</v>
      </c>
      <c r="P135" s="597" t="s">
        <v>4516</v>
      </c>
      <c r="Q135" s="597" t="s">
        <v>4516</v>
      </c>
      <c r="R135" s="597" t="s">
        <v>4516</v>
      </c>
      <c r="S135" s="587"/>
      <c r="T135" s="655"/>
      <c r="U135" s="648"/>
      <c r="V135" s="645"/>
      <c r="W135" s="645"/>
      <c r="X135" s="645"/>
      <c r="Y135" s="585"/>
      <c r="Z135" s="601"/>
      <c r="AA135" s="655"/>
      <c r="AB135" s="655"/>
      <c r="AC135" s="649"/>
      <c r="AD135" s="645"/>
      <c r="AE135" s="645"/>
      <c r="AF135" s="645"/>
      <c r="AG135" s="645"/>
      <c r="AH135" s="645"/>
      <c r="AI135" s="645"/>
      <c r="AJ135" s="645"/>
      <c r="AK135" s="645"/>
      <c r="AL135" s="655"/>
      <c r="AM135" s="655"/>
      <c r="AN135" s="138"/>
      <c r="AO135" s="138"/>
      <c r="AP135" s="138"/>
      <c r="AQ135" s="138"/>
      <c r="AR135" s="138"/>
      <c r="AS135" s="138"/>
      <c r="AT135" s="138"/>
      <c r="AU135" s="138"/>
      <c r="AV135" s="138"/>
      <c r="AW135" s="138"/>
      <c r="AX135" s="138"/>
      <c r="AY135" s="138"/>
      <c r="AZ135" s="138"/>
      <c r="BA135" s="138"/>
      <c r="BB135" s="138"/>
      <c r="BC135" s="138"/>
    </row>
    <row r="136" ht="14.25" customHeight="1">
      <c r="A136" s="777">
        <v>737.0</v>
      </c>
      <c r="B136" s="585" t="str">
        <f t="array" ref="B136">IFNA(XLOOKUP(A136,'New Signups'!C:C,'New Signups'!D:D),"-")</f>
        <v>Quadir</v>
      </c>
      <c r="C136" s="585" t="str">
        <f t="array" ref="C136">IFNA(XLOOKUP(A136,'New Signups'!C:C,'New Signups'!E:E),"-")</f>
        <v>Gardner</v>
      </c>
      <c r="D136" s="593">
        <v>2131.0</v>
      </c>
      <c r="E136" s="594" t="s">
        <v>5196</v>
      </c>
      <c r="F136" s="594">
        <v>1.0</v>
      </c>
      <c r="G136" s="584">
        <v>45379.0</v>
      </c>
      <c r="H136" s="585" t="s">
        <v>4965</v>
      </c>
      <c r="I136" s="586" t="s">
        <v>4535</v>
      </c>
      <c r="J136" s="587" t="s">
        <v>4516</v>
      </c>
      <c r="K136" s="587"/>
      <c r="L136" s="587"/>
      <c r="M136" s="729">
        <v>45385.0</v>
      </c>
      <c r="N136" s="587" t="s">
        <v>4935</v>
      </c>
      <c r="O136" s="694" t="s">
        <v>5197</v>
      </c>
      <c r="P136" s="587" t="s">
        <v>4516</v>
      </c>
      <c r="Q136" s="587" t="s">
        <v>4847</v>
      </c>
      <c r="R136" s="587" t="s">
        <v>4516</v>
      </c>
      <c r="S136" s="587"/>
      <c r="T136" s="655"/>
      <c r="U136" s="728">
        <v>45854.0</v>
      </c>
      <c r="V136" s="698" t="s">
        <v>4471</v>
      </c>
      <c r="W136" s="698"/>
      <c r="X136" s="698" t="s">
        <v>4656</v>
      </c>
      <c r="Y136" s="595" t="s">
        <v>4516</v>
      </c>
      <c r="Z136" s="726" t="s">
        <v>4516</v>
      </c>
      <c r="AA136" s="655"/>
      <c r="AB136" s="655"/>
      <c r="AC136" s="727">
        <v>45873.0</v>
      </c>
      <c r="AD136" s="698" t="s">
        <v>4469</v>
      </c>
      <c r="AE136" s="698" t="s">
        <v>3480</v>
      </c>
      <c r="AF136" s="698" t="s">
        <v>3958</v>
      </c>
      <c r="AG136" s="698"/>
      <c r="AH136" s="698" t="s">
        <v>5198</v>
      </c>
      <c r="AI136" s="698" t="s">
        <v>4516</v>
      </c>
      <c r="AJ136" s="698" t="s">
        <v>4516</v>
      </c>
      <c r="AK136" s="698" t="s">
        <v>4516</v>
      </c>
      <c r="AL136" s="655"/>
      <c r="AM136" s="655"/>
      <c r="AN136" s="138"/>
      <c r="AO136" s="138"/>
      <c r="AP136" s="138"/>
      <c r="AQ136" s="138"/>
      <c r="AR136" s="138"/>
      <c r="AS136" s="138"/>
      <c r="AT136" s="138"/>
      <c r="AU136" s="138"/>
      <c r="AV136" s="138"/>
      <c r="AW136" s="138"/>
      <c r="AX136" s="138"/>
      <c r="AY136" s="138"/>
      <c r="AZ136" s="138"/>
      <c r="BA136" s="138"/>
      <c r="BB136" s="138"/>
      <c r="BC136" s="138"/>
    </row>
    <row r="137" ht="14.25" customHeight="1">
      <c r="A137" s="777"/>
      <c r="B137" s="583"/>
      <c r="C137" s="583"/>
      <c r="D137" s="598"/>
      <c r="E137" s="594" t="s">
        <v>5199</v>
      </c>
      <c r="F137" s="583"/>
      <c r="G137" s="583"/>
      <c r="H137" s="585"/>
      <c r="I137" s="586"/>
      <c r="J137" s="587"/>
      <c r="K137" s="587"/>
      <c r="L137" s="587"/>
      <c r="M137" s="587"/>
      <c r="N137" s="587"/>
      <c r="O137" s="587"/>
      <c r="P137" s="587"/>
      <c r="Q137" s="587"/>
      <c r="R137" s="587"/>
      <c r="S137" s="587"/>
      <c r="T137" s="655"/>
      <c r="U137" s="648"/>
      <c r="V137" s="645"/>
      <c r="W137" s="645"/>
      <c r="X137" s="645"/>
      <c r="Y137" s="585"/>
      <c r="Z137" s="601"/>
      <c r="AA137" s="655"/>
      <c r="AB137" s="655"/>
      <c r="AC137" s="649"/>
      <c r="AD137" s="645"/>
      <c r="AE137" s="645"/>
      <c r="AF137" s="645"/>
      <c r="AG137" s="645"/>
      <c r="AH137" s="645"/>
      <c r="AI137" s="645"/>
      <c r="AJ137" s="645"/>
      <c r="AK137" s="645"/>
      <c r="AL137" s="655"/>
      <c r="AM137" s="655"/>
      <c r="AN137" s="138"/>
      <c r="AO137" s="138"/>
      <c r="AP137" s="138"/>
      <c r="AQ137" s="138"/>
      <c r="AR137" s="138"/>
      <c r="AS137" s="138"/>
      <c r="AT137" s="138"/>
      <c r="AU137" s="138"/>
      <c r="AV137" s="138"/>
      <c r="AW137" s="138"/>
      <c r="AX137" s="138"/>
      <c r="AY137" s="138"/>
      <c r="AZ137" s="138"/>
      <c r="BA137" s="138"/>
      <c r="BB137" s="138"/>
      <c r="BC137" s="138"/>
    </row>
    <row r="138" ht="14.25" customHeight="1">
      <c r="A138" s="802">
        <v>2084.0</v>
      </c>
      <c r="B138" s="594" t="s">
        <v>673</v>
      </c>
      <c r="C138" s="594" t="s">
        <v>5200</v>
      </c>
      <c r="D138" s="598"/>
      <c r="E138" s="583"/>
      <c r="F138" s="583"/>
      <c r="G138" s="862">
        <v>46113.0</v>
      </c>
      <c r="H138" s="595" t="s">
        <v>1460</v>
      </c>
      <c r="I138" s="799" t="s">
        <v>5201</v>
      </c>
      <c r="J138" s="597" t="s">
        <v>4516</v>
      </c>
      <c r="K138" s="587"/>
      <c r="L138" s="587"/>
      <c r="M138" s="587"/>
      <c r="N138" s="587"/>
      <c r="O138" s="587"/>
      <c r="P138" s="587"/>
      <c r="Q138" s="587"/>
      <c r="R138" s="587"/>
      <c r="S138" s="587"/>
      <c r="T138" s="655"/>
      <c r="U138" s="656"/>
      <c r="V138" s="655"/>
      <c r="W138" s="655"/>
      <c r="X138" s="655"/>
      <c r="Y138" s="601"/>
      <c r="Z138" s="601"/>
      <c r="AA138" s="655"/>
      <c r="AB138" s="655"/>
      <c r="AC138" s="657"/>
      <c r="AD138" s="655"/>
      <c r="AE138" s="655"/>
      <c r="AF138" s="655"/>
      <c r="AG138" s="655"/>
      <c r="AH138" s="655"/>
      <c r="AI138" s="655"/>
      <c r="AJ138" s="655"/>
      <c r="AK138" s="655"/>
      <c r="AL138" s="655"/>
      <c r="AM138" s="655"/>
      <c r="AN138" s="138"/>
      <c r="AO138" s="138"/>
      <c r="AP138" s="138"/>
      <c r="AQ138" s="138"/>
      <c r="AR138" s="138"/>
      <c r="AS138" s="138"/>
      <c r="AT138" s="138"/>
      <c r="AU138" s="138"/>
      <c r="AV138" s="138"/>
      <c r="AW138" s="138"/>
      <c r="AX138" s="138"/>
      <c r="AY138" s="138"/>
      <c r="AZ138" s="138"/>
      <c r="BA138" s="138"/>
      <c r="BB138" s="138"/>
      <c r="BC138" s="138"/>
    </row>
    <row r="139" ht="14.25" customHeight="1">
      <c r="A139" s="777"/>
      <c r="B139" s="583"/>
      <c r="C139" s="583"/>
      <c r="D139" s="598"/>
      <c r="E139" s="583"/>
      <c r="F139" s="583"/>
      <c r="G139" s="583"/>
      <c r="H139" s="585"/>
      <c r="I139" s="586"/>
      <c r="J139" s="587"/>
      <c r="K139" s="587"/>
      <c r="L139" s="587"/>
      <c r="M139" s="587"/>
      <c r="N139" s="587"/>
      <c r="O139" s="587"/>
      <c r="P139" s="587"/>
      <c r="Q139" s="587"/>
      <c r="R139" s="587"/>
      <c r="S139" s="587"/>
      <c r="T139" s="655"/>
      <c r="U139" s="656"/>
      <c r="V139" s="655"/>
      <c r="W139" s="655"/>
      <c r="X139" s="655"/>
      <c r="Y139" s="601"/>
      <c r="Z139" s="601"/>
      <c r="AA139" s="655"/>
      <c r="AB139" s="655"/>
      <c r="AC139" s="657"/>
      <c r="AD139" s="655"/>
      <c r="AE139" s="655"/>
      <c r="AF139" s="655"/>
      <c r="AG139" s="655"/>
      <c r="AH139" s="655"/>
      <c r="AI139" s="655"/>
      <c r="AJ139" s="655"/>
      <c r="AK139" s="655"/>
      <c r="AL139" s="655"/>
      <c r="AM139" s="655"/>
      <c r="AN139" s="138"/>
      <c r="AO139" s="138"/>
      <c r="AP139" s="138"/>
      <c r="AQ139" s="138"/>
      <c r="AR139" s="138"/>
      <c r="AS139" s="138"/>
      <c r="AT139" s="138"/>
      <c r="AU139" s="138"/>
      <c r="AV139" s="138"/>
      <c r="AW139" s="138"/>
      <c r="AX139" s="138"/>
      <c r="AY139" s="138"/>
      <c r="AZ139" s="138"/>
      <c r="BA139" s="138"/>
      <c r="BB139" s="138"/>
      <c r="BC139" s="138"/>
    </row>
    <row r="140" ht="14.25" customHeight="1">
      <c r="A140" s="777"/>
      <c r="B140" s="583"/>
      <c r="C140" s="583"/>
      <c r="D140" s="598"/>
      <c r="E140" s="583"/>
      <c r="F140" s="583"/>
      <c r="G140" s="583"/>
      <c r="H140" s="585"/>
      <c r="I140" s="586"/>
      <c r="J140" s="587"/>
      <c r="K140" s="587"/>
      <c r="L140" s="587"/>
      <c r="M140" s="587"/>
      <c r="N140" s="587"/>
      <c r="O140" s="587"/>
      <c r="P140" s="587"/>
      <c r="Q140" s="587"/>
      <c r="R140" s="587"/>
      <c r="S140" s="587"/>
      <c r="T140" s="655"/>
      <c r="U140" s="656"/>
      <c r="V140" s="655"/>
      <c r="W140" s="655"/>
      <c r="X140" s="655"/>
      <c r="Y140" s="601"/>
      <c r="Z140" s="601"/>
      <c r="AA140" s="655"/>
      <c r="AB140" s="655"/>
      <c r="AC140" s="657"/>
      <c r="AD140" s="655"/>
      <c r="AE140" s="655"/>
      <c r="AF140" s="655"/>
      <c r="AG140" s="655"/>
      <c r="AH140" s="655"/>
      <c r="AI140" s="655"/>
      <c r="AJ140" s="655"/>
      <c r="AK140" s="655"/>
      <c r="AL140" s="655"/>
      <c r="AM140" s="655"/>
      <c r="AN140" s="138"/>
      <c r="AO140" s="138"/>
      <c r="AP140" s="138"/>
      <c r="AQ140" s="138"/>
      <c r="AR140" s="138"/>
      <c r="AS140" s="138"/>
      <c r="AT140" s="138"/>
      <c r="AU140" s="138"/>
      <c r="AV140" s="138"/>
      <c r="AW140" s="138"/>
      <c r="AX140" s="138"/>
      <c r="AY140" s="138"/>
      <c r="AZ140" s="138"/>
      <c r="BA140" s="138"/>
      <c r="BB140" s="138"/>
      <c r="BC140" s="138"/>
    </row>
    <row r="141" ht="14.25" customHeight="1">
      <c r="A141" s="777"/>
      <c r="B141" s="583"/>
      <c r="C141" s="583"/>
      <c r="D141" s="598"/>
      <c r="E141" s="583"/>
      <c r="F141" s="583"/>
      <c r="G141" s="583"/>
      <c r="H141" s="585"/>
      <c r="I141" s="586"/>
      <c r="J141" s="587"/>
      <c r="K141" s="587"/>
      <c r="L141" s="587"/>
      <c r="M141" s="587"/>
      <c r="N141" s="587"/>
      <c r="O141" s="587"/>
      <c r="P141" s="587"/>
      <c r="Q141" s="587"/>
      <c r="R141" s="587"/>
      <c r="S141" s="587"/>
      <c r="T141" s="655"/>
      <c r="U141" s="656"/>
      <c r="V141" s="655"/>
      <c r="W141" s="655"/>
      <c r="X141" s="655"/>
      <c r="Y141" s="601"/>
      <c r="Z141" s="601"/>
      <c r="AA141" s="655"/>
      <c r="AB141" s="655"/>
      <c r="AC141" s="657"/>
      <c r="AD141" s="655"/>
      <c r="AE141" s="655"/>
      <c r="AF141" s="655"/>
      <c r="AG141" s="655"/>
      <c r="AH141" s="655"/>
      <c r="AI141" s="655"/>
      <c r="AJ141" s="655"/>
      <c r="AK141" s="655"/>
      <c r="AL141" s="655"/>
      <c r="AM141" s="655"/>
      <c r="AN141" s="138"/>
      <c r="AO141" s="138"/>
      <c r="AP141" s="138"/>
      <c r="AQ141" s="138"/>
      <c r="AR141" s="138"/>
      <c r="AS141" s="138"/>
      <c r="AT141" s="138"/>
      <c r="AU141" s="138"/>
      <c r="AV141" s="138"/>
      <c r="AW141" s="138"/>
      <c r="AX141" s="138"/>
      <c r="AY141" s="138"/>
      <c r="AZ141" s="138"/>
      <c r="BA141" s="138"/>
      <c r="BB141" s="138"/>
      <c r="BC141" s="138"/>
    </row>
    <row r="142" ht="14.25" customHeight="1">
      <c r="A142" s="777"/>
      <c r="B142" s="583"/>
      <c r="C142" s="583"/>
      <c r="D142" s="598"/>
      <c r="E142" s="583"/>
      <c r="F142" s="583"/>
      <c r="G142" s="583"/>
      <c r="H142" s="585"/>
      <c r="I142" s="586"/>
      <c r="J142" s="587"/>
      <c r="K142" s="587"/>
      <c r="L142" s="587"/>
      <c r="M142" s="587"/>
      <c r="N142" s="587"/>
      <c r="O142" s="587"/>
      <c r="P142" s="587"/>
      <c r="Q142" s="587"/>
      <c r="R142" s="587"/>
      <c r="S142" s="587"/>
      <c r="T142" s="655"/>
      <c r="U142" s="656"/>
      <c r="V142" s="655"/>
      <c r="W142" s="655"/>
      <c r="X142" s="655"/>
      <c r="Y142" s="601"/>
      <c r="Z142" s="601"/>
      <c r="AA142" s="655"/>
      <c r="AB142" s="655"/>
      <c r="AC142" s="657"/>
      <c r="AD142" s="655"/>
      <c r="AE142" s="655"/>
      <c r="AF142" s="655"/>
      <c r="AG142" s="655"/>
      <c r="AH142" s="655"/>
      <c r="AI142" s="655"/>
      <c r="AJ142" s="655"/>
      <c r="AK142" s="655"/>
      <c r="AL142" s="655"/>
      <c r="AM142" s="655"/>
      <c r="AN142" s="138"/>
      <c r="AO142" s="138"/>
      <c r="AP142" s="138"/>
      <c r="AQ142" s="138"/>
      <c r="AR142" s="138"/>
      <c r="AS142" s="138"/>
      <c r="AT142" s="138"/>
      <c r="AU142" s="138"/>
      <c r="AV142" s="138"/>
      <c r="AW142" s="138"/>
      <c r="AX142" s="138"/>
      <c r="AY142" s="138"/>
      <c r="AZ142" s="138"/>
      <c r="BA142" s="138"/>
      <c r="BB142" s="138"/>
      <c r="BC142" s="138"/>
    </row>
    <row r="143" ht="14.25" customHeight="1">
      <c r="A143" s="777"/>
      <c r="B143" s="583"/>
      <c r="C143" s="583"/>
      <c r="D143" s="598"/>
      <c r="E143" s="583"/>
      <c r="F143" s="583"/>
      <c r="G143" s="583"/>
      <c r="H143" s="585"/>
      <c r="I143" s="586"/>
      <c r="J143" s="587"/>
      <c r="K143" s="587"/>
      <c r="L143" s="587"/>
      <c r="M143" s="587"/>
      <c r="N143" s="587"/>
      <c r="O143" s="587"/>
      <c r="P143" s="587"/>
      <c r="Q143" s="587"/>
      <c r="R143" s="587"/>
      <c r="S143" s="587"/>
      <c r="T143" s="655"/>
      <c r="U143" s="656"/>
      <c r="V143" s="655"/>
      <c r="W143" s="655"/>
      <c r="X143" s="655"/>
      <c r="Y143" s="601"/>
      <c r="Z143" s="601"/>
      <c r="AA143" s="655"/>
      <c r="AB143" s="655"/>
      <c r="AC143" s="657"/>
      <c r="AD143" s="655"/>
      <c r="AE143" s="655"/>
      <c r="AF143" s="655"/>
      <c r="AG143" s="655"/>
      <c r="AH143" s="655"/>
      <c r="AI143" s="655"/>
      <c r="AJ143" s="655"/>
      <c r="AK143" s="655"/>
      <c r="AL143" s="655"/>
      <c r="AM143" s="655"/>
      <c r="AN143" s="138"/>
      <c r="AO143" s="138"/>
      <c r="AP143" s="138"/>
      <c r="AQ143" s="138"/>
      <c r="AR143" s="138"/>
      <c r="AS143" s="138"/>
      <c r="AT143" s="138"/>
      <c r="AU143" s="138"/>
      <c r="AV143" s="138"/>
      <c r="AW143" s="138"/>
      <c r="AX143" s="138"/>
      <c r="AY143" s="138"/>
      <c r="AZ143" s="138"/>
      <c r="BA143" s="138"/>
      <c r="BB143" s="138"/>
      <c r="BC143" s="138"/>
    </row>
    <row r="144" ht="14.25" customHeight="1">
      <c r="A144" s="777"/>
      <c r="B144" s="583"/>
      <c r="C144" s="583"/>
      <c r="D144" s="598"/>
      <c r="E144" s="583"/>
      <c r="F144" s="583"/>
      <c r="G144" s="583"/>
      <c r="H144" s="585"/>
      <c r="I144" s="586"/>
      <c r="J144" s="587"/>
      <c r="K144" s="587"/>
      <c r="L144" s="587"/>
      <c r="M144" s="587"/>
      <c r="N144" s="587"/>
      <c r="O144" s="587"/>
      <c r="P144" s="587"/>
      <c r="Q144" s="587"/>
      <c r="R144" s="587"/>
      <c r="S144" s="587"/>
      <c r="T144" s="655"/>
      <c r="U144" s="656"/>
      <c r="V144" s="655"/>
      <c r="W144" s="655"/>
      <c r="X144" s="655"/>
      <c r="Y144" s="601"/>
      <c r="Z144" s="601"/>
      <c r="AA144" s="655"/>
      <c r="AB144" s="655"/>
      <c r="AC144" s="657"/>
      <c r="AD144" s="655"/>
      <c r="AE144" s="655"/>
      <c r="AF144" s="655"/>
      <c r="AG144" s="655"/>
      <c r="AH144" s="655"/>
      <c r="AI144" s="655"/>
      <c r="AJ144" s="655"/>
      <c r="AK144" s="655"/>
      <c r="AL144" s="655"/>
      <c r="AM144" s="655"/>
      <c r="AN144" s="138"/>
      <c r="AO144" s="138"/>
      <c r="AP144" s="138"/>
      <c r="AQ144" s="138"/>
      <c r="AR144" s="138"/>
      <c r="AS144" s="138"/>
      <c r="AT144" s="138"/>
      <c r="AU144" s="138"/>
      <c r="AV144" s="138"/>
      <c r="AW144" s="138"/>
      <c r="AX144" s="138"/>
      <c r="AY144" s="138"/>
      <c r="AZ144" s="138"/>
      <c r="BA144" s="138"/>
      <c r="BB144" s="138"/>
      <c r="BC144" s="138"/>
    </row>
    <row r="145" ht="14.25" customHeight="1">
      <c r="A145" s="777"/>
      <c r="B145" s="583"/>
      <c r="C145" s="583"/>
      <c r="D145" s="598"/>
      <c r="E145" s="583"/>
      <c r="F145" s="583"/>
      <c r="G145" s="583"/>
      <c r="H145" s="585"/>
      <c r="I145" s="586"/>
      <c r="J145" s="587"/>
      <c r="K145" s="587"/>
      <c r="L145" s="587"/>
      <c r="M145" s="587"/>
      <c r="N145" s="587"/>
      <c r="O145" s="587"/>
      <c r="P145" s="587"/>
      <c r="Q145" s="587"/>
      <c r="R145" s="587"/>
      <c r="S145" s="587"/>
      <c r="T145" s="655"/>
      <c r="U145" s="656"/>
      <c r="V145" s="655"/>
      <c r="W145" s="655"/>
      <c r="X145" s="655"/>
      <c r="Y145" s="601"/>
      <c r="Z145" s="601"/>
      <c r="AA145" s="655"/>
      <c r="AB145" s="655"/>
      <c r="AC145" s="657"/>
      <c r="AD145" s="655"/>
      <c r="AE145" s="655"/>
      <c r="AF145" s="655"/>
      <c r="AG145" s="655"/>
      <c r="AH145" s="655"/>
      <c r="AI145" s="655"/>
      <c r="AJ145" s="655"/>
      <c r="AK145" s="655"/>
      <c r="AL145" s="655"/>
      <c r="AM145" s="655"/>
      <c r="AN145" s="138"/>
      <c r="AO145" s="138"/>
      <c r="AP145" s="138"/>
      <c r="AQ145" s="138"/>
      <c r="AR145" s="138"/>
      <c r="AS145" s="138"/>
      <c r="AT145" s="138"/>
      <c r="AU145" s="138"/>
      <c r="AV145" s="138"/>
      <c r="AW145" s="138"/>
      <c r="AX145" s="138"/>
      <c r="AY145" s="138"/>
      <c r="AZ145" s="138"/>
      <c r="BA145" s="138"/>
      <c r="BB145" s="138"/>
      <c r="BC145" s="138"/>
    </row>
    <row r="146" ht="14.25" customHeight="1">
      <c r="A146" s="777"/>
      <c r="B146" s="583"/>
      <c r="C146" s="583"/>
      <c r="D146" s="598"/>
      <c r="E146" s="583"/>
      <c r="F146" s="583"/>
      <c r="G146" s="583"/>
      <c r="H146" s="585"/>
      <c r="I146" s="586"/>
      <c r="J146" s="587"/>
      <c r="K146" s="587"/>
      <c r="L146" s="587"/>
      <c r="M146" s="587"/>
      <c r="N146" s="587"/>
      <c r="O146" s="587"/>
      <c r="P146" s="587"/>
      <c r="Q146" s="587"/>
      <c r="R146" s="587"/>
      <c r="S146" s="587"/>
      <c r="T146" s="655"/>
      <c r="U146" s="656"/>
      <c r="V146" s="655"/>
      <c r="W146" s="655"/>
      <c r="X146" s="655"/>
      <c r="Y146" s="601"/>
      <c r="Z146" s="601"/>
      <c r="AA146" s="655"/>
      <c r="AB146" s="655"/>
      <c r="AC146" s="657"/>
      <c r="AD146" s="655"/>
      <c r="AE146" s="655"/>
      <c r="AF146" s="655"/>
      <c r="AG146" s="655"/>
      <c r="AH146" s="655"/>
      <c r="AI146" s="655"/>
      <c r="AJ146" s="655"/>
      <c r="AK146" s="655"/>
      <c r="AL146" s="655"/>
      <c r="AM146" s="655"/>
      <c r="AN146" s="138"/>
      <c r="AO146" s="138"/>
      <c r="AP146" s="138"/>
      <c r="AQ146" s="138"/>
      <c r="AR146" s="138"/>
      <c r="AS146" s="138"/>
      <c r="AT146" s="138"/>
      <c r="AU146" s="138"/>
      <c r="AV146" s="138"/>
      <c r="AW146" s="138"/>
      <c r="AX146" s="138"/>
      <c r="AY146" s="138"/>
      <c r="AZ146" s="138"/>
      <c r="BA146" s="138"/>
      <c r="BB146" s="138"/>
      <c r="BC146" s="138"/>
    </row>
    <row r="147" ht="14.25" customHeight="1">
      <c r="A147" s="777"/>
      <c r="B147" s="583"/>
      <c r="C147" s="583"/>
      <c r="D147" s="598"/>
      <c r="E147" s="583"/>
      <c r="F147" s="583"/>
      <c r="G147" s="583"/>
      <c r="H147" s="585"/>
      <c r="I147" s="586"/>
      <c r="J147" s="587"/>
      <c r="K147" s="587"/>
      <c r="L147" s="587"/>
      <c r="M147" s="587"/>
      <c r="N147" s="587"/>
      <c r="O147" s="587"/>
      <c r="P147" s="587"/>
      <c r="Q147" s="587"/>
      <c r="R147" s="587"/>
      <c r="S147" s="587"/>
      <c r="T147" s="655"/>
      <c r="U147" s="656"/>
      <c r="V147" s="655"/>
      <c r="W147" s="655"/>
      <c r="X147" s="655"/>
      <c r="Y147" s="601"/>
      <c r="Z147" s="601"/>
      <c r="AA147" s="655"/>
      <c r="AB147" s="655"/>
      <c r="AC147" s="657"/>
      <c r="AD147" s="655"/>
      <c r="AE147" s="655"/>
      <c r="AF147" s="655"/>
      <c r="AG147" s="655"/>
      <c r="AH147" s="655"/>
      <c r="AI147" s="655"/>
      <c r="AJ147" s="655"/>
      <c r="AK147" s="655"/>
      <c r="AL147" s="655"/>
      <c r="AM147" s="655"/>
      <c r="AN147" s="138"/>
      <c r="AO147" s="138"/>
      <c r="AP147" s="138"/>
      <c r="AQ147" s="138"/>
      <c r="AR147" s="138"/>
      <c r="AS147" s="138"/>
      <c r="AT147" s="138"/>
      <c r="AU147" s="138"/>
      <c r="AV147" s="138"/>
      <c r="AW147" s="138"/>
      <c r="AX147" s="138"/>
      <c r="AY147" s="138"/>
      <c r="AZ147" s="138"/>
      <c r="BA147" s="138"/>
      <c r="BB147" s="138"/>
      <c r="BC147" s="138"/>
    </row>
    <row r="148" ht="14.25" customHeight="1">
      <c r="A148" s="777"/>
      <c r="B148" s="583"/>
      <c r="C148" s="583"/>
      <c r="D148" s="598"/>
      <c r="E148" s="583"/>
      <c r="F148" s="583"/>
      <c r="G148" s="583"/>
      <c r="H148" s="585"/>
      <c r="I148" s="586"/>
      <c r="J148" s="587"/>
      <c r="K148" s="587"/>
      <c r="L148" s="587"/>
      <c r="M148" s="587"/>
      <c r="N148" s="587"/>
      <c r="O148" s="587"/>
      <c r="P148" s="587"/>
      <c r="Q148" s="587"/>
      <c r="R148" s="587"/>
      <c r="S148" s="587"/>
      <c r="T148" s="655"/>
      <c r="U148" s="656"/>
      <c r="V148" s="655"/>
      <c r="W148" s="655"/>
      <c r="X148" s="655"/>
      <c r="Y148" s="601"/>
      <c r="Z148" s="601"/>
      <c r="AA148" s="655"/>
      <c r="AB148" s="655"/>
      <c r="AC148" s="657"/>
      <c r="AD148" s="655"/>
      <c r="AE148" s="655"/>
      <c r="AF148" s="655"/>
      <c r="AG148" s="655"/>
      <c r="AH148" s="655"/>
      <c r="AI148" s="655"/>
      <c r="AJ148" s="655"/>
      <c r="AK148" s="655"/>
      <c r="AL148" s="655"/>
      <c r="AM148" s="655"/>
      <c r="AN148" s="138"/>
      <c r="AO148" s="138"/>
      <c r="AP148" s="138"/>
      <c r="AQ148" s="138"/>
      <c r="AR148" s="138"/>
      <c r="AS148" s="138"/>
      <c r="AT148" s="138"/>
      <c r="AU148" s="138"/>
      <c r="AV148" s="138"/>
      <c r="AW148" s="138"/>
      <c r="AX148" s="138"/>
      <c r="AY148" s="138"/>
      <c r="AZ148" s="138"/>
      <c r="BA148" s="138"/>
      <c r="BB148" s="138"/>
      <c r="BC148" s="138"/>
    </row>
    <row r="149" ht="14.25" customHeight="1">
      <c r="A149" s="777"/>
      <c r="B149" s="583"/>
      <c r="C149" s="583"/>
      <c r="D149" s="598"/>
      <c r="E149" s="583"/>
      <c r="F149" s="583"/>
      <c r="G149" s="583"/>
      <c r="H149" s="585"/>
      <c r="I149" s="586"/>
      <c r="J149" s="587"/>
      <c r="K149" s="587"/>
      <c r="L149" s="587"/>
      <c r="M149" s="587"/>
      <c r="N149" s="587"/>
      <c r="O149" s="587"/>
      <c r="P149" s="587"/>
      <c r="Q149" s="587"/>
      <c r="R149" s="587"/>
      <c r="S149" s="587"/>
      <c r="T149" s="655"/>
      <c r="U149" s="656"/>
      <c r="V149" s="655"/>
      <c r="W149" s="655"/>
      <c r="X149" s="655"/>
      <c r="Y149" s="601"/>
      <c r="Z149" s="601"/>
      <c r="AA149" s="655"/>
      <c r="AB149" s="655"/>
      <c r="AC149" s="657"/>
      <c r="AD149" s="655"/>
      <c r="AE149" s="655"/>
      <c r="AF149" s="655"/>
      <c r="AG149" s="655"/>
      <c r="AH149" s="655"/>
      <c r="AI149" s="655"/>
      <c r="AJ149" s="655"/>
      <c r="AK149" s="655"/>
      <c r="AL149" s="655"/>
      <c r="AM149" s="655"/>
      <c r="AN149" s="138"/>
      <c r="AO149" s="138"/>
      <c r="AP149" s="138"/>
      <c r="AQ149" s="138"/>
      <c r="AR149" s="138"/>
      <c r="AS149" s="138"/>
      <c r="AT149" s="138"/>
      <c r="AU149" s="138"/>
      <c r="AV149" s="138"/>
      <c r="AW149" s="138"/>
      <c r="AX149" s="138"/>
      <c r="AY149" s="138"/>
      <c r="AZ149" s="138"/>
      <c r="BA149" s="138"/>
      <c r="BB149" s="138"/>
      <c r="BC149" s="138"/>
    </row>
    <row r="150" ht="14.25" customHeight="1">
      <c r="A150" s="777"/>
      <c r="B150" s="583"/>
      <c r="C150" s="583"/>
      <c r="D150" s="598"/>
      <c r="E150" s="583"/>
      <c r="F150" s="583"/>
      <c r="G150" s="583"/>
      <c r="H150" s="585"/>
      <c r="I150" s="586"/>
      <c r="J150" s="587"/>
      <c r="K150" s="587"/>
      <c r="L150" s="587"/>
      <c r="M150" s="587"/>
      <c r="N150" s="587"/>
      <c r="O150" s="587"/>
      <c r="P150" s="587"/>
      <c r="Q150" s="587"/>
      <c r="R150" s="587"/>
      <c r="S150" s="587"/>
      <c r="T150" s="655"/>
      <c r="U150" s="656"/>
      <c r="V150" s="655"/>
      <c r="W150" s="655"/>
      <c r="X150" s="655"/>
      <c r="Y150" s="601"/>
      <c r="Z150" s="601"/>
      <c r="AA150" s="655"/>
      <c r="AB150" s="655"/>
      <c r="AC150" s="657"/>
      <c r="AD150" s="655"/>
      <c r="AE150" s="655"/>
      <c r="AF150" s="655"/>
      <c r="AG150" s="655"/>
      <c r="AH150" s="655"/>
      <c r="AI150" s="655"/>
      <c r="AJ150" s="655"/>
      <c r="AK150" s="655"/>
      <c r="AL150" s="655"/>
      <c r="AM150" s="655"/>
      <c r="AN150" s="138"/>
      <c r="AO150" s="138"/>
      <c r="AP150" s="138"/>
      <c r="AQ150" s="138"/>
      <c r="AR150" s="138"/>
      <c r="AS150" s="138"/>
      <c r="AT150" s="138"/>
      <c r="AU150" s="138"/>
      <c r="AV150" s="138"/>
      <c r="AW150" s="138"/>
      <c r="AX150" s="138"/>
      <c r="AY150" s="138"/>
      <c r="AZ150" s="138"/>
      <c r="BA150" s="138"/>
      <c r="BB150" s="138"/>
      <c r="BC150" s="138"/>
    </row>
    <row r="151" ht="14.25" customHeight="1">
      <c r="A151" s="777"/>
      <c r="B151" s="583"/>
      <c r="C151" s="583"/>
      <c r="D151" s="598"/>
      <c r="E151" s="583"/>
      <c r="F151" s="583"/>
      <c r="G151" s="583"/>
      <c r="H151" s="585"/>
      <c r="I151" s="586"/>
      <c r="J151" s="587"/>
      <c r="K151" s="587"/>
      <c r="L151" s="587"/>
      <c r="M151" s="587"/>
      <c r="N151" s="587"/>
      <c r="O151" s="587"/>
      <c r="P151" s="587"/>
      <c r="Q151" s="587"/>
      <c r="R151" s="587"/>
      <c r="S151" s="587"/>
      <c r="T151" s="655"/>
      <c r="U151" s="656"/>
      <c r="V151" s="655"/>
      <c r="W151" s="655"/>
      <c r="X151" s="655"/>
      <c r="Y151" s="601"/>
      <c r="Z151" s="601"/>
      <c r="AA151" s="655"/>
      <c r="AB151" s="655"/>
      <c r="AC151" s="657"/>
      <c r="AD151" s="655"/>
      <c r="AE151" s="655"/>
      <c r="AF151" s="655"/>
      <c r="AG151" s="655"/>
      <c r="AH151" s="655"/>
      <c r="AI151" s="655"/>
      <c r="AJ151" s="655"/>
      <c r="AK151" s="655"/>
      <c r="AL151" s="655"/>
      <c r="AM151" s="655"/>
      <c r="AN151" s="138"/>
      <c r="AO151" s="138"/>
      <c r="AP151" s="138"/>
      <c r="AQ151" s="138"/>
      <c r="AR151" s="138"/>
      <c r="AS151" s="138"/>
      <c r="AT151" s="138"/>
      <c r="AU151" s="138"/>
      <c r="AV151" s="138"/>
      <c r="AW151" s="138"/>
      <c r="AX151" s="138"/>
      <c r="AY151" s="138"/>
      <c r="AZ151" s="138"/>
      <c r="BA151" s="138"/>
      <c r="BB151" s="138"/>
      <c r="BC151" s="138"/>
    </row>
    <row r="152" ht="14.25" customHeight="1">
      <c r="A152" s="777"/>
      <c r="B152" s="583"/>
      <c r="C152" s="583"/>
      <c r="D152" s="598"/>
      <c r="E152" s="583"/>
      <c r="F152" s="583"/>
      <c r="G152" s="583"/>
      <c r="H152" s="585"/>
      <c r="I152" s="586"/>
      <c r="J152" s="587"/>
      <c r="K152" s="587"/>
      <c r="L152" s="587"/>
      <c r="M152" s="587"/>
      <c r="N152" s="587"/>
      <c r="O152" s="587"/>
      <c r="P152" s="587"/>
      <c r="Q152" s="587"/>
      <c r="R152" s="587"/>
      <c r="S152" s="587"/>
      <c r="T152" s="655"/>
      <c r="U152" s="656"/>
      <c r="V152" s="655"/>
      <c r="W152" s="655"/>
      <c r="X152" s="655"/>
      <c r="Y152" s="601"/>
      <c r="Z152" s="601"/>
      <c r="AA152" s="655"/>
      <c r="AB152" s="655"/>
      <c r="AC152" s="657"/>
      <c r="AD152" s="655"/>
      <c r="AE152" s="655"/>
      <c r="AF152" s="655"/>
      <c r="AG152" s="655"/>
      <c r="AH152" s="655"/>
      <c r="AI152" s="655"/>
      <c r="AJ152" s="655"/>
      <c r="AK152" s="655"/>
      <c r="AL152" s="655"/>
      <c r="AM152" s="655"/>
      <c r="AN152" s="138"/>
      <c r="AO152" s="138"/>
      <c r="AP152" s="138"/>
      <c r="AQ152" s="138"/>
      <c r="AR152" s="138"/>
      <c r="AS152" s="138"/>
      <c r="AT152" s="138"/>
      <c r="AU152" s="138"/>
      <c r="AV152" s="138"/>
      <c r="AW152" s="138"/>
      <c r="AX152" s="138"/>
      <c r="AY152" s="138"/>
      <c r="AZ152" s="138"/>
      <c r="BA152" s="138"/>
      <c r="BB152" s="138"/>
      <c r="BC152" s="138"/>
    </row>
    <row r="153" ht="14.25" customHeight="1">
      <c r="A153" s="777"/>
      <c r="B153" s="583"/>
      <c r="C153" s="583"/>
      <c r="D153" s="598"/>
      <c r="E153" s="583"/>
      <c r="F153" s="583"/>
      <c r="G153" s="583"/>
      <c r="H153" s="585"/>
      <c r="I153" s="586"/>
      <c r="J153" s="587"/>
      <c r="K153" s="587"/>
      <c r="L153" s="587"/>
      <c r="M153" s="587"/>
      <c r="N153" s="587"/>
      <c r="O153" s="587"/>
      <c r="P153" s="587"/>
      <c r="Q153" s="587"/>
      <c r="R153" s="587"/>
      <c r="S153" s="587"/>
      <c r="T153" s="655"/>
      <c r="U153" s="656"/>
      <c r="V153" s="655"/>
      <c r="W153" s="655"/>
      <c r="X153" s="655"/>
      <c r="Y153" s="601"/>
      <c r="Z153" s="601"/>
      <c r="AA153" s="655"/>
      <c r="AB153" s="655"/>
      <c r="AC153" s="657"/>
      <c r="AD153" s="655"/>
      <c r="AE153" s="655"/>
      <c r="AF153" s="655"/>
      <c r="AG153" s="655"/>
      <c r="AH153" s="655"/>
      <c r="AI153" s="655"/>
      <c r="AJ153" s="655"/>
      <c r="AK153" s="655"/>
      <c r="AL153" s="655"/>
      <c r="AM153" s="655"/>
      <c r="AN153" s="138"/>
      <c r="AO153" s="138"/>
      <c r="AP153" s="138"/>
      <c r="AQ153" s="138"/>
      <c r="AR153" s="138"/>
      <c r="AS153" s="138"/>
      <c r="AT153" s="138"/>
      <c r="AU153" s="138"/>
      <c r="AV153" s="138"/>
      <c r="AW153" s="138"/>
      <c r="AX153" s="138"/>
      <c r="AY153" s="138"/>
      <c r="AZ153" s="138"/>
      <c r="BA153" s="138"/>
      <c r="BB153" s="138"/>
      <c r="BC153" s="138"/>
    </row>
    <row r="154" ht="14.25" customHeight="1">
      <c r="A154" s="777"/>
      <c r="B154" s="583"/>
      <c r="C154" s="583"/>
      <c r="D154" s="598"/>
      <c r="E154" s="583"/>
      <c r="F154" s="583"/>
      <c r="G154" s="583"/>
      <c r="H154" s="585"/>
      <c r="I154" s="586"/>
      <c r="J154" s="587"/>
      <c r="K154" s="587"/>
      <c r="L154" s="587"/>
      <c r="M154" s="587"/>
      <c r="N154" s="587"/>
      <c r="O154" s="587"/>
      <c r="P154" s="587"/>
      <c r="Q154" s="587"/>
      <c r="R154" s="587"/>
      <c r="S154" s="587"/>
      <c r="T154" s="655"/>
      <c r="U154" s="656"/>
      <c r="V154" s="655"/>
      <c r="W154" s="655"/>
      <c r="X154" s="655"/>
      <c r="Y154" s="601"/>
      <c r="Z154" s="601"/>
      <c r="AA154" s="655"/>
      <c r="AB154" s="655"/>
      <c r="AC154" s="657"/>
      <c r="AD154" s="655"/>
      <c r="AE154" s="655"/>
      <c r="AF154" s="655"/>
      <c r="AG154" s="655"/>
      <c r="AH154" s="655"/>
      <c r="AI154" s="655"/>
      <c r="AJ154" s="655"/>
      <c r="AK154" s="655"/>
      <c r="AL154" s="655"/>
      <c r="AM154" s="655"/>
      <c r="AN154" s="138"/>
      <c r="AO154" s="138"/>
      <c r="AP154" s="138"/>
      <c r="AQ154" s="138"/>
      <c r="AR154" s="138"/>
      <c r="AS154" s="138"/>
      <c r="AT154" s="138"/>
      <c r="AU154" s="138"/>
      <c r="AV154" s="138"/>
      <c r="AW154" s="138"/>
      <c r="AX154" s="138"/>
      <c r="AY154" s="138"/>
      <c r="AZ154" s="138"/>
      <c r="BA154" s="138"/>
      <c r="BB154" s="138"/>
      <c r="BC154" s="138"/>
    </row>
    <row r="155" ht="14.25" customHeight="1">
      <c r="A155" s="777"/>
      <c r="B155" s="583"/>
      <c r="C155" s="583"/>
      <c r="D155" s="598"/>
      <c r="E155" s="583"/>
      <c r="F155" s="583"/>
      <c r="G155" s="583"/>
      <c r="H155" s="585"/>
      <c r="I155" s="586"/>
      <c r="J155" s="587"/>
      <c r="K155" s="587"/>
      <c r="L155" s="587"/>
      <c r="M155" s="587"/>
      <c r="N155" s="587"/>
      <c r="O155" s="587"/>
      <c r="P155" s="587"/>
      <c r="Q155" s="587"/>
      <c r="R155" s="587"/>
      <c r="S155" s="587"/>
      <c r="T155" s="655"/>
      <c r="U155" s="656"/>
      <c r="V155" s="655"/>
      <c r="W155" s="655"/>
      <c r="X155" s="655"/>
      <c r="Y155" s="601"/>
      <c r="Z155" s="601"/>
      <c r="AA155" s="655"/>
      <c r="AB155" s="655"/>
      <c r="AC155" s="657"/>
      <c r="AD155" s="655"/>
      <c r="AE155" s="655"/>
      <c r="AF155" s="655"/>
      <c r="AG155" s="655"/>
      <c r="AH155" s="655"/>
      <c r="AI155" s="655"/>
      <c r="AJ155" s="655"/>
      <c r="AK155" s="655"/>
      <c r="AL155" s="655"/>
      <c r="AM155" s="655"/>
      <c r="AN155" s="138"/>
      <c r="AO155" s="138"/>
      <c r="AP155" s="138"/>
      <c r="AQ155" s="138"/>
      <c r="AR155" s="138"/>
      <c r="AS155" s="138"/>
      <c r="AT155" s="138"/>
      <c r="AU155" s="138"/>
      <c r="AV155" s="138"/>
      <c r="AW155" s="138"/>
      <c r="AX155" s="138"/>
      <c r="AY155" s="138"/>
      <c r="AZ155" s="138"/>
      <c r="BA155" s="138"/>
      <c r="BB155" s="138"/>
      <c r="BC155" s="138"/>
    </row>
    <row r="156" ht="14.25" customHeight="1">
      <c r="A156" s="777"/>
      <c r="B156" s="583"/>
      <c r="C156" s="583"/>
      <c r="D156" s="598"/>
      <c r="E156" s="583"/>
      <c r="F156" s="583"/>
      <c r="G156" s="583"/>
      <c r="H156" s="585"/>
      <c r="I156" s="586"/>
      <c r="J156" s="587"/>
      <c r="K156" s="587"/>
      <c r="L156" s="587"/>
      <c r="M156" s="587"/>
      <c r="N156" s="587"/>
      <c r="O156" s="587"/>
      <c r="P156" s="587"/>
      <c r="Q156" s="587"/>
      <c r="R156" s="587"/>
      <c r="S156" s="587"/>
      <c r="T156" s="655"/>
      <c r="U156" s="656"/>
      <c r="V156" s="655"/>
      <c r="W156" s="655"/>
      <c r="X156" s="655"/>
      <c r="Y156" s="601"/>
      <c r="Z156" s="601"/>
      <c r="AA156" s="655"/>
      <c r="AB156" s="655"/>
      <c r="AC156" s="657"/>
      <c r="AD156" s="655"/>
      <c r="AE156" s="655"/>
      <c r="AF156" s="655"/>
      <c r="AG156" s="655"/>
      <c r="AH156" s="655"/>
      <c r="AI156" s="655"/>
      <c r="AJ156" s="655"/>
      <c r="AK156" s="655"/>
      <c r="AL156" s="655"/>
      <c r="AM156" s="655"/>
      <c r="AN156" s="138"/>
      <c r="AO156" s="138"/>
      <c r="AP156" s="138"/>
      <c r="AQ156" s="138"/>
      <c r="AR156" s="138"/>
      <c r="AS156" s="138"/>
      <c r="AT156" s="138"/>
      <c r="AU156" s="138"/>
      <c r="AV156" s="138"/>
      <c r="AW156" s="138"/>
      <c r="AX156" s="138"/>
      <c r="AY156" s="138"/>
      <c r="AZ156" s="138"/>
      <c r="BA156" s="138"/>
      <c r="BB156" s="138"/>
      <c r="BC156" s="138"/>
    </row>
    <row r="157" ht="14.25" customHeight="1">
      <c r="A157" s="777"/>
      <c r="B157" s="583"/>
      <c r="C157" s="583"/>
      <c r="D157" s="598"/>
      <c r="E157" s="583"/>
      <c r="F157" s="583"/>
      <c r="G157" s="583"/>
      <c r="H157" s="585"/>
      <c r="I157" s="586"/>
      <c r="J157" s="587"/>
      <c r="K157" s="587"/>
      <c r="L157" s="587"/>
      <c r="M157" s="587"/>
      <c r="N157" s="587"/>
      <c r="O157" s="587"/>
      <c r="P157" s="587"/>
      <c r="Q157" s="587"/>
      <c r="R157" s="587"/>
      <c r="S157" s="587"/>
      <c r="T157" s="655"/>
      <c r="U157" s="656"/>
      <c r="V157" s="655"/>
      <c r="W157" s="655"/>
      <c r="X157" s="655"/>
      <c r="Y157" s="601"/>
      <c r="Z157" s="601"/>
      <c r="AA157" s="655"/>
      <c r="AB157" s="655"/>
      <c r="AC157" s="657"/>
      <c r="AD157" s="655"/>
      <c r="AE157" s="655"/>
      <c r="AF157" s="655"/>
      <c r="AG157" s="655"/>
      <c r="AH157" s="655"/>
      <c r="AI157" s="655"/>
      <c r="AJ157" s="655"/>
      <c r="AK157" s="655"/>
      <c r="AL157" s="655"/>
      <c r="AM157" s="655"/>
      <c r="AN157" s="138"/>
      <c r="AO157" s="138"/>
      <c r="AP157" s="138"/>
      <c r="AQ157" s="138"/>
      <c r="AR157" s="138"/>
      <c r="AS157" s="138"/>
      <c r="AT157" s="138"/>
      <c r="AU157" s="138"/>
      <c r="AV157" s="138"/>
      <c r="AW157" s="138"/>
      <c r="AX157" s="138"/>
      <c r="AY157" s="138"/>
      <c r="AZ157" s="138"/>
      <c r="BA157" s="138"/>
      <c r="BB157" s="138"/>
      <c r="BC157" s="138"/>
    </row>
    <row r="158" ht="14.25" customHeight="1">
      <c r="A158" s="777"/>
      <c r="B158" s="583"/>
      <c r="C158" s="583"/>
      <c r="D158" s="598"/>
      <c r="E158" s="583"/>
      <c r="F158" s="583"/>
      <c r="G158" s="583"/>
      <c r="H158" s="585"/>
      <c r="I158" s="586"/>
      <c r="J158" s="587"/>
      <c r="K158" s="587"/>
      <c r="L158" s="587"/>
      <c r="M158" s="587"/>
      <c r="N158" s="587"/>
      <c r="O158" s="587"/>
      <c r="P158" s="587"/>
      <c r="Q158" s="587"/>
      <c r="R158" s="587"/>
      <c r="S158" s="587"/>
      <c r="T158" s="655"/>
      <c r="U158" s="656"/>
      <c r="V158" s="655"/>
      <c r="W158" s="655"/>
      <c r="X158" s="655"/>
      <c r="Y158" s="601"/>
      <c r="Z158" s="601"/>
      <c r="AA158" s="655"/>
      <c r="AB158" s="655"/>
      <c r="AC158" s="657"/>
      <c r="AD158" s="655"/>
      <c r="AE158" s="655"/>
      <c r="AF158" s="655"/>
      <c r="AG158" s="655"/>
      <c r="AH158" s="655"/>
      <c r="AI158" s="655"/>
      <c r="AJ158" s="655"/>
      <c r="AK158" s="655"/>
      <c r="AL158" s="655"/>
      <c r="AM158" s="655"/>
      <c r="AN158" s="138"/>
      <c r="AO158" s="138"/>
      <c r="AP158" s="138"/>
      <c r="AQ158" s="138"/>
      <c r="AR158" s="138"/>
      <c r="AS158" s="138"/>
      <c r="AT158" s="138"/>
      <c r="AU158" s="138"/>
      <c r="AV158" s="138"/>
      <c r="AW158" s="138"/>
      <c r="AX158" s="138"/>
      <c r="AY158" s="138"/>
      <c r="AZ158" s="138"/>
      <c r="BA158" s="138"/>
      <c r="BB158" s="138"/>
      <c r="BC158" s="138"/>
    </row>
    <row r="159" ht="14.25" customHeight="1">
      <c r="A159" s="777"/>
      <c r="B159" s="583"/>
      <c r="C159" s="583"/>
      <c r="D159" s="598"/>
      <c r="E159" s="583"/>
      <c r="F159" s="583"/>
      <c r="G159" s="583"/>
      <c r="H159" s="585"/>
      <c r="I159" s="586"/>
      <c r="J159" s="587"/>
      <c r="K159" s="587"/>
      <c r="L159" s="587"/>
      <c r="M159" s="587"/>
      <c r="N159" s="587"/>
      <c r="O159" s="587"/>
      <c r="P159" s="587"/>
      <c r="Q159" s="587"/>
      <c r="R159" s="587"/>
      <c r="S159" s="587"/>
      <c r="T159" s="655"/>
      <c r="U159" s="656"/>
      <c r="V159" s="655"/>
      <c r="W159" s="655"/>
      <c r="X159" s="655"/>
      <c r="Y159" s="601"/>
      <c r="Z159" s="601"/>
      <c r="AA159" s="655"/>
      <c r="AB159" s="655"/>
      <c r="AC159" s="657"/>
      <c r="AD159" s="655"/>
      <c r="AE159" s="655"/>
      <c r="AF159" s="655"/>
      <c r="AG159" s="655"/>
      <c r="AH159" s="655"/>
      <c r="AI159" s="655"/>
      <c r="AJ159" s="655"/>
      <c r="AK159" s="655"/>
      <c r="AL159" s="655"/>
      <c r="AM159" s="655"/>
      <c r="AN159" s="138"/>
      <c r="AO159" s="138"/>
      <c r="AP159" s="138"/>
      <c r="AQ159" s="138"/>
      <c r="AR159" s="138"/>
      <c r="AS159" s="138"/>
      <c r="AT159" s="138"/>
      <c r="AU159" s="138"/>
      <c r="AV159" s="138"/>
      <c r="AW159" s="138"/>
      <c r="AX159" s="138"/>
      <c r="AY159" s="138"/>
      <c r="AZ159" s="138"/>
      <c r="BA159" s="138"/>
      <c r="BB159" s="138"/>
      <c r="BC159" s="138"/>
    </row>
    <row r="160" ht="14.25" customHeight="1">
      <c r="A160" s="777"/>
      <c r="B160" s="583"/>
      <c r="C160" s="583"/>
      <c r="D160" s="598"/>
      <c r="E160" s="583"/>
      <c r="F160" s="583"/>
      <c r="G160" s="583"/>
      <c r="H160" s="585"/>
      <c r="I160" s="586"/>
      <c r="J160" s="587"/>
      <c r="K160" s="587"/>
      <c r="L160" s="587"/>
      <c r="M160" s="587"/>
      <c r="N160" s="587"/>
      <c r="O160" s="587"/>
      <c r="P160" s="587"/>
      <c r="Q160" s="587"/>
      <c r="R160" s="587"/>
      <c r="S160" s="587"/>
      <c r="T160" s="655"/>
      <c r="U160" s="656"/>
      <c r="V160" s="655"/>
      <c r="W160" s="655"/>
      <c r="X160" s="655"/>
      <c r="Y160" s="601"/>
      <c r="Z160" s="601"/>
      <c r="AA160" s="655"/>
      <c r="AB160" s="655"/>
      <c r="AC160" s="657"/>
      <c r="AD160" s="655"/>
      <c r="AE160" s="655"/>
      <c r="AF160" s="655"/>
      <c r="AG160" s="655"/>
      <c r="AH160" s="655"/>
      <c r="AI160" s="655"/>
      <c r="AJ160" s="655"/>
      <c r="AK160" s="655"/>
      <c r="AL160" s="655"/>
      <c r="AM160" s="655"/>
      <c r="AN160" s="138"/>
      <c r="AO160" s="138"/>
      <c r="AP160" s="138"/>
      <c r="AQ160" s="138"/>
      <c r="AR160" s="138"/>
      <c r="AS160" s="138"/>
      <c r="AT160" s="138"/>
      <c r="AU160" s="138"/>
      <c r="AV160" s="138"/>
      <c r="AW160" s="138"/>
      <c r="AX160" s="138"/>
      <c r="AY160" s="138"/>
      <c r="AZ160" s="138"/>
      <c r="BA160" s="138"/>
      <c r="BB160" s="138"/>
      <c r="BC160" s="138"/>
    </row>
    <row r="161" ht="14.25" customHeight="1">
      <c r="A161" s="777"/>
      <c r="B161" s="583"/>
      <c r="C161" s="583"/>
      <c r="D161" s="598"/>
      <c r="E161" s="583"/>
      <c r="F161" s="583"/>
      <c r="G161" s="583"/>
      <c r="H161" s="585"/>
      <c r="I161" s="586"/>
      <c r="J161" s="587"/>
      <c r="K161" s="587"/>
      <c r="L161" s="587"/>
      <c r="M161" s="587"/>
      <c r="N161" s="587"/>
      <c r="O161" s="587"/>
      <c r="P161" s="587"/>
      <c r="Q161" s="587"/>
      <c r="R161" s="587"/>
      <c r="S161" s="587"/>
      <c r="T161" s="655"/>
      <c r="U161" s="656"/>
      <c r="V161" s="655"/>
      <c r="W161" s="655"/>
      <c r="X161" s="655"/>
      <c r="Y161" s="601"/>
      <c r="Z161" s="601"/>
      <c r="AA161" s="655"/>
      <c r="AB161" s="655"/>
      <c r="AC161" s="657"/>
      <c r="AD161" s="655"/>
      <c r="AE161" s="655"/>
      <c r="AF161" s="655"/>
      <c r="AG161" s="655"/>
      <c r="AH161" s="655"/>
      <c r="AI161" s="655"/>
      <c r="AJ161" s="655"/>
      <c r="AK161" s="655"/>
      <c r="AL161" s="655"/>
      <c r="AM161" s="655"/>
      <c r="AN161" s="138"/>
      <c r="AO161" s="138"/>
      <c r="AP161" s="138"/>
      <c r="AQ161" s="138"/>
      <c r="AR161" s="138"/>
      <c r="AS161" s="138"/>
      <c r="AT161" s="138"/>
      <c r="AU161" s="138"/>
      <c r="AV161" s="138"/>
      <c r="AW161" s="138"/>
      <c r="AX161" s="138"/>
      <c r="AY161" s="138"/>
      <c r="AZ161" s="138"/>
      <c r="BA161" s="138"/>
      <c r="BB161" s="138"/>
      <c r="BC161" s="138"/>
    </row>
    <row r="162" ht="14.25" customHeight="1">
      <c r="A162" s="777"/>
      <c r="B162" s="583"/>
      <c r="C162" s="583"/>
      <c r="D162" s="598"/>
      <c r="E162" s="583"/>
      <c r="F162" s="583"/>
      <c r="G162" s="583"/>
      <c r="H162" s="585"/>
      <c r="I162" s="586"/>
      <c r="J162" s="587"/>
      <c r="K162" s="587"/>
      <c r="L162" s="587"/>
      <c r="M162" s="587"/>
      <c r="N162" s="587"/>
      <c r="O162" s="587"/>
      <c r="P162" s="587"/>
      <c r="Q162" s="587"/>
      <c r="R162" s="587"/>
      <c r="S162" s="587"/>
      <c r="T162" s="655"/>
      <c r="U162" s="656"/>
      <c r="V162" s="655"/>
      <c r="W162" s="655"/>
      <c r="X162" s="655"/>
      <c r="Y162" s="601"/>
      <c r="Z162" s="601"/>
      <c r="AA162" s="655"/>
      <c r="AB162" s="655"/>
      <c r="AC162" s="657"/>
      <c r="AD162" s="655"/>
      <c r="AE162" s="655"/>
      <c r="AF162" s="655"/>
      <c r="AG162" s="655"/>
      <c r="AH162" s="655"/>
      <c r="AI162" s="655"/>
      <c r="AJ162" s="655"/>
      <c r="AK162" s="655"/>
      <c r="AL162" s="655"/>
      <c r="AM162" s="655"/>
      <c r="AN162" s="138"/>
      <c r="AO162" s="138"/>
      <c r="AP162" s="138"/>
      <c r="AQ162" s="138"/>
      <c r="AR162" s="138"/>
      <c r="AS162" s="138"/>
      <c r="AT162" s="138"/>
      <c r="AU162" s="138"/>
      <c r="AV162" s="138"/>
      <c r="AW162" s="138"/>
      <c r="AX162" s="138"/>
      <c r="AY162" s="138"/>
      <c r="AZ162" s="138"/>
      <c r="BA162" s="138"/>
      <c r="BB162" s="138"/>
      <c r="BC162" s="138"/>
    </row>
    <row r="163" ht="14.25" customHeight="1">
      <c r="A163" s="777"/>
      <c r="B163" s="583"/>
      <c r="C163" s="583"/>
      <c r="D163" s="598"/>
      <c r="E163" s="583"/>
      <c r="F163" s="583"/>
      <c r="G163" s="583"/>
      <c r="H163" s="585"/>
      <c r="I163" s="586"/>
      <c r="J163" s="587"/>
      <c r="K163" s="587"/>
      <c r="L163" s="587"/>
      <c r="M163" s="587"/>
      <c r="N163" s="587"/>
      <c r="O163" s="587"/>
      <c r="P163" s="587"/>
      <c r="Q163" s="587"/>
      <c r="R163" s="587"/>
      <c r="S163" s="587"/>
      <c r="T163" s="655"/>
      <c r="U163" s="656"/>
      <c r="V163" s="655"/>
      <c r="W163" s="655"/>
      <c r="X163" s="655"/>
      <c r="Y163" s="601"/>
      <c r="Z163" s="601"/>
      <c r="AA163" s="655"/>
      <c r="AB163" s="655"/>
      <c r="AC163" s="657"/>
      <c r="AD163" s="655"/>
      <c r="AE163" s="655"/>
      <c r="AF163" s="655"/>
      <c r="AG163" s="655"/>
      <c r="AH163" s="655"/>
      <c r="AI163" s="655"/>
      <c r="AJ163" s="655"/>
      <c r="AK163" s="655"/>
      <c r="AL163" s="655"/>
      <c r="AM163" s="655"/>
      <c r="AN163" s="138"/>
      <c r="AO163" s="138"/>
      <c r="AP163" s="138"/>
      <c r="AQ163" s="138"/>
      <c r="AR163" s="138"/>
      <c r="AS163" s="138"/>
      <c r="AT163" s="138"/>
      <c r="AU163" s="138"/>
      <c r="AV163" s="138"/>
      <c r="AW163" s="138"/>
      <c r="AX163" s="138"/>
      <c r="AY163" s="138"/>
      <c r="AZ163" s="138"/>
      <c r="BA163" s="138"/>
      <c r="BB163" s="138"/>
      <c r="BC163" s="138"/>
    </row>
    <row r="164" ht="14.25" customHeight="1">
      <c r="A164" s="777"/>
      <c r="B164" s="583"/>
      <c r="C164" s="583"/>
      <c r="D164" s="598"/>
      <c r="E164" s="583"/>
      <c r="F164" s="583"/>
      <c r="G164" s="583"/>
      <c r="H164" s="585"/>
      <c r="I164" s="586"/>
      <c r="J164" s="587"/>
      <c r="K164" s="587"/>
      <c r="L164" s="587"/>
      <c r="M164" s="587"/>
      <c r="N164" s="587"/>
      <c r="O164" s="587"/>
      <c r="P164" s="587"/>
      <c r="Q164" s="587"/>
      <c r="R164" s="587"/>
      <c r="S164" s="587"/>
      <c r="T164" s="655"/>
      <c r="U164" s="656"/>
      <c r="V164" s="655"/>
      <c r="W164" s="655"/>
      <c r="X164" s="655"/>
      <c r="Y164" s="601"/>
      <c r="Z164" s="601"/>
      <c r="AA164" s="655"/>
      <c r="AB164" s="655"/>
      <c r="AC164" s="657"/>
      <c r="AD164" s="655"/>
      <c r="AE164" s="655"/>
      <c r="AF164" s="655"/>
      <c r="AG164" s="655"/>
      <c r="AH164" s="655"/>
      <c r="AI164" s="655"/>
      <c r="AJ164" s="655"/>
      <c r="AK164" s="655"/>
      <c r="AL164" s="655"/>
      <c r="AM164" s="655"/>
      <c r="AN164" s="138"/>
      <c r="AO164" s="138"/>
      <c r="AP164" s="138"/>
      <c r="AQ164" s="138"/>
      <c r="AR164" s="138"/>
      <c r="AS164" s="138"/>
      <c r="AT164" s="138"/>
      <c r="AU164" s="138"/>
      <c r="AV164" s="138"/>
      <c r="AW164" s="138"/>
      <c r="AX164" s="138"/>
      <c r="AY164" s="138"/>
      <c r="AZ164" s="138"/>
      <c r="BA164" s="138"/>
      <c r="BB164" s="138"/>
      <c r="BC164" s="138"/>
    </row>
    <row r="165" ht="14.25" customHeight="1">
      <c r="A165" s="777"/>
      <c r="B165" s="583"/>
      <c r="C165" s="583"/>
      <c r="D165" s="598"/>
      <c r="E165" s="583"/>
      <c r="F165" s="583"/>
      <c r="G165" s="583"/>
      <c r="H165" s="585"/>
      <c r="I165" s="586"/>
      <c r="J165" s="587"/>
      <c r="K165" s="587"/>
      <c r="L165" s="587"/>
      <c r="M165" s="587"/>
      <c r="N165" s="587"/>
      <c r="O165" s="587"/>
      <c r="P165" s="587"/>
      <c r="Q165" s="587"/>
      <c r="R165" s="587"/>
      <c r="S165" s="587"/>
      <c r="T165" s="655"/>
      <c r="U165" s="656"/>
      <c r="V165" s="655"/>
      <c r="W165" s="655"/>
      <c r="X165" s="655"/>
      <c r="Y165" s="601"/>
      <c r="Z165" s="601"/>
      <c r="AA165" s="655"/>
      <c r="AB165" s="655"/>
      <c r="AC165" s="657"/>
      <c r="AD165" s="655"/>
      <c r="AE165" s="655"/>
      <c r="AF165" s="655"/>
      <c r="AG165" s="655"/>
      <c r="AH165" s="655"/>
      <c r="AI165" s="655"/>
      <c r="AJ165" s="655"/>
      <c r="AK165" s="655"/>
      <c r="AL165" s="655"/>
      <c r="AM165" s="655"/>
      <c r="AN165" s="138"/>
      <c r="AO165" s="138"/>
      <c r="AP165" s="138"/>
      <c r="AQ165" s="138"/>
      <c r="AR165" s="138"/>
      <c r="AS165" s="138"/>
      <c r="AT165" s="138"/>
      <c r="AU165" s="138"/>
      <c r="AV165" s="138"/>
      <c r="AW165" s="138"/>
      <c r="AX165" s="138"/>
      <c r="AY165" s="138"/>
      <c r="AZ165" s="138"/>
      <c r="BA165" s="138"/>
      <c r="BB165" s="138"/>
      <c r="BC165" s="138"/>
    </row>
    <row r="166" ht="14.25" customHeight="1">
      <c r="A166" s="777"/>
      <c r="B166" s="583"/>
      <c r="C166" s="583"/>
      <c r="D166" s="598"/>
      <c r="E166" s="583"/>
      <c r="F166" s="583"/>
      <c r="G166" s="583"/>
      <c r="H166" s="585"/>
      <c r="I166" s="586"/>
      <c r="J166" s="587"/>
      <c r="K166" s="587"/>
      <c r="L166" s="587"/>
      <c r="M166" s="587"/>
      <c r="N166" s="587"/>
      <c r="O166" s="587"/>
      <c r="P166" s="587"/>
      <c r="Q166" s="587"/>
      <c r="R166" s="587"/>
      <c r="S166" s="587"/>
      <c r="T166" s="655"/>
      <c r="U166" s="656"/>
      <c r="V166" s="655"/>
      <c r="W166" s="655"/>
      <c r="X166" s="655"/>
      <c r="Y166" s="601"/>
      <c r="Z166" s="601"/>
      <c r="AA166" s="655"/>
      <c r="AB166" s="655"/>
      <c r="AC166" s="657"/>
      <c r="AD166" s="655"/>
      <c r="AE166" s="655"/>
      <c r="AF166" s="655"/>
      <c r="AG166" s="655"/>
      <c r="AH166" s="655"/>
      <c r="AI166" s="655"/>
      <c r="AJ166" s="655"/>
      <c r="AK166" s="655"/>
      <c r="AL166" s="655"/>
      <c r="AM166" s="655"/>
      <c r="AN166" s="138"/>
      <c r="AO166" s="138"/>
      <c r="AP166" s="138"/>
      <c r="AQ166" s="138"/>
      <c r="AR166" s="138"/>
      <c r="AS166" s="138"/>
      <c r="AT166" s="138"/>
      <c r="AU166" s="138"/>
      <c r="AV166" s="138"/>
      <c r="AW166" s="138"/>
      <c r="AX166" s="138"/>
      <c r="AY166" s="138"/>
      <c r="AZ166" s="138"/>
      <c r="BA166" s="138"/>
      <c r="BB166" s="138"/>
      <c r="BC166" s="138"/>
    </row>
    <row r="167" ht="14.25" customHeight="1">
      <c r="A167" s="777"/>
      <c r="B167" s="583"/>
      <c r="C167" s="583"/>
      <c r="D167" s="598"/>
      <c r="E167" s="583"/>
      <c r="F167" s="583"/>
      <c r="G167" s="583"/>
      <c r="H167" s="585"/>
      <c r="I167" s="586"/>
      <c r="J167" s="587"/>
      <c r="K167" s="587"/>
      <c r="L167" s="587"/>
      <c r="M167" s="587"/>
      <c r="N167" s="587"/>
      <c r="O167" s="587"/>
      <c r="P167" s="587"/>
      <c r="Q167" s="587"/>
      <c r="R167" s="587"/>
      <c r="S167" s="587"/>
      <c r="T167" s="655"/>
      <c r="U167" s="656"/>
      <c r="V167" s="655"/>
      <c r="W167" s="655"/>
      <c r="X167" s="655"/>
      <c r="Y167" s="601"/>
      <c r="Z167" s="601"/>
      <c r="AA167" s="655"/>
      <c r="AB167" s="655"/>
      <c r="AC167" s="657"/>
      <c r="AD167" s="655"/>
      <c r="AE167" s="655"/>
      <c r="AF167" s="655"/>
      <c r="AG167" s="655"/>
      <c r="AH167" s="655"/>
      <c r="AI167" s="655"/>
      <c r="AJ167" s="655"/>
      <c r="AK167" s="655"/>
      <c r="AL167" s="655"/>
      <c r="AM167" s="655"/>
      <c r="AN167" s="138"/>
      <c r="AO167" s="138"/>
      <c r="AP167" s="138"/>
      <c r="AQ167" s="138"/>
      <c r="AR167" s="138"/>
      <c r="AS167" s="138"/>
      <c r="AT167" s="138"/>
      <c r="AU167" s="138"/>
      <c r="AV167" s="138"/>
      <c r="AW167" s="138"/>
      <c r="AX167" s="138"/>
      <c r="AY167" s="138"/>
      <c r="AZ167" s="138"/>
      <c r="BA167" s="138"/>
      <c r="BB167" s="138"/>
      <c r="BC167" s="138"/>
    </row>
    <row r="168" ht="14.25" customHeight="1">
      <c r="A168" s="777"/>
      <c r="B168" s="583"/>
      <c r="C168" s="583"/>
      <c r="D168" s="598"/>
      <c r="E168" s="583"/>
      <c r="F168" s="583"/>
      <c r="G168" s="583"/>
      <c r="H168" s="585"/>
      <c r="I168" s="586"/>
      <c r="J168" s="587"/>
      <c r="K168" s="587"/>
      <c r="L168" s="587"/>
      <c r="M168" s="587"/>
      <c r="N168" s="587"/>
      <c r="O168" s="587"/>
      <c r="P168" s="587"/>
      <c r="Q168" s="587"/>
      <c r="R168" s="587"/>
      <c r="S168" s="587"/>
      <c r="T168" s="655"/>
      <c r="U168" s="656"/>
      <c r="V168" s="655"/>
      <c r="W168" s="655"/>
      <c r="X168" s="655"/>
      <c r="Y168" s="601"/>
      <c r="Z168" s="601"/>
      <c r="AA168" s="655"/>
      <c r="AB168" s="655"/>
      <c r="AC168" s="657"/>
      <c r="AD168" s="655"/>
      <c r="AE168" s="655"/>
      <c r="AF168" s="655"/>
      <c r="AG168" s="655"/>
      <c r="AH168" s="655"/>
      <c r="AI168" s="655"/>
      <c r="AJ168" s="655"/>
      <c r="AK168" s="655"/>
      <c r="AL168" s="655"/>
      <c r="AM168" s="655"/>
      <c r="AN168" s="138"/>
      <c r="AO168" s="138"/>
      <c r="AP168" s="138"/>
      <c r="AQ168" s="138"/>
      <c r="AR168" s="138"/>
      <c r="AS168" s="138"/>
      <c r="AT168" s="138"/>
      <c r="AU168" s="138"/>
      <c r="AV168" s="138"/>
      <c r="AW168" s="138"/>
      <c r="AX168" s="138"/>
      <c r="AY168" s="138"/>
      <c r="AZ168" s="138"/>
      <c r="BA168" s="138"/>
      <c r="BB168" s="138"/>
      <c r="BC168" s="138"/>
    </row>
    <row r="169" ht="14.25" customHeight="1">
      <c r="A169" s="777"/>
      <c r="B169" s="583"/>
      <c r="C169" s="583"/>
      <c r="D169" s="598"/>
      <c r="E169" s="583"/>
      <c r="F169" s="583"/>
      <c r="G169" s="583"/>
      <c r="H169" s="585"/>
      <c r="I169" s="586"/>
      <c r="J169" s="587"/>
      <c r="K169" s="587"/>
      <c r="L169" s="587"/>
      <c r="M169" s="587"/>
      <c r="N169" s="587"/>
      <c r="O169" s="587"/>
      <c r="P169" s="587"/>
      <c r="Q169" s="587"/>
      <c r="R169" s="587"/>
      <c r="S169" s="587"/>
      <c r="T169" s="655"/>
      <c r="U169" s="656"/>
      <c r="V169" s="655"/>
      <c r="W169" s="655"/>
      <c r="X169" s="655"/>
      <c r="Y169" s="601"/>
      <c r="Z169" s="601"/>
      <c r="AA169" s="655"/>
      <c r="AB169" s="655"/>
      <c r="AC169" s="657"/>
      <c r="AD169" s="655"/>
      <c r="AE169" s="655"/>
      <c r="AF169" s="655"/>
      <c r="AG169" s="655"/>
      <c r="AH169" s="655"/>
      <c r="AI169" s="655"/>
      <c r="AJ169" s="655"/>
      <c r="AK169" s="655"/>
      <c r="AL169" s="655"/>
      <c r="AM169" s="655"/>
      <c r="AN169" s="138"/>
      <c r="AO169" s="138"/>
      <c r="AP169" s="138"/>
      <c r="AQ169" s="138"/>
      <c r="AR169" s="138"/>
      <c r="AS169" s="138"/>
      <c r="AT169" s="138"/>
      <c r="AU169" s="138"/>
      <c r="AV169" s="138"/>
      <c r="AW169" s="138"/>
      <c r="AX169" s="138"/>
      <c r="AY169" s="138"/>
      <c r="AZ169" s="138"/>
      <c r="BA169" s="138"/>
      <c r="BB169" s="138"/>
      <c r="BC169" s="138"/>
    </row>
    <row r="170" ht="14.25" customHeight="1">
      <c r="A170" s="777"/>
      <c r="B170" s="583"/>
      <c r="C170" s="583"/>
      <c r="D170" s="598"/>
      <c r="E170" s="583"/>
      <c r="F170" s="583"/>
      <c r="G170" s="583"/>
      <c r="H170" s="585"/>
      <c r="I170" s="586"/>
      <c r="J170" s="587"/>
      <c r="K170" s="587"/>
      <c r="L170" s="587"/>
      <c r="M170" s="587"/>
      <c r="N170" s="587"/>
      <c r="O170" s="587"/>
      <c r="P170" s="587"/>
      <c r="Q170" s="587"/>
      <c r="R170" s="587"/>
      <c r="S170" s="587"/>
      <c r="T170" s="655"/>
      <c r="U170" s="656"/>
      <c r="V170" s="655"/>
      <c r="W170" s="655"/>
      <c r="X170" s="655"/>
      <c r="Y170" s="601"/>
      <c r="Z170" s="601"/>
      <c r="AA170" s="655"/>
      <c r="AB170" s="655"/>
      <c r="AC170" s="657"/>
      <c r="AD170" s="655"/>
      <c r="AE170" s="655"/>
      <c r="AF170" s="655"/>
      <c r="AG170" s="655"/>
      <c r="AH170" s="655"/>
      <c r="AI170" s="655"/>
      <c r="AJ170" s="655"/>
      <c r="AK170" s="655"/>
      <c r="AL170" s="655"/>
      <c r="AM170" s="655"/>
      <c r="AN170" s="138"/>
      <c r="AO170" s="138"/>
      <c r="AP170" s="138"/>
      <c r="AQ170" s="138"/>
      <c r="AR170" s="138"/>
      <c r="AS170" s="138"/>
      <c r="AT170" s="138"/>
      <c r="AU170" s="138"/>
      <c r="AV170" s="138"/>
      <c r="AW170" s="138"/>
      <c r="AX170" s="138"/>
      <c r="AY170" s="138"/>
      <c r="AZ170" s="138"/>
      <c r="BA170" s="138"/>
      <c r="BB170" s="138"/>
      <c r="BC170" s="138"/>
    </row>
    <row r="171" ht="14.25" customHeight="1">
      <c r="A171" s="777"/>
      <c r="B171" s="583"/>
      <c r="C171" s="583"/>
      <c r="D171" s="598"/>
      <c r="E171" s="583"/>
      <c r="F171" s="583"/>
      <c r="G171" s="583"/>
      <c r="H171" s="585"/>
      <c r="I171" s="586"/>
      <c r="J171" s="587"/>
      <c r="K171" s="587"/>
      <c r="L171" s="587"/>
      <c r="M171" s="587"/>
      <c r="N171" s="587"/>
      <c r="O171" s="587"/>
      <c r="P171" s="587"/>
      <c r="Q171" s="587"/>
      <c r="R171" s="587"/>
      <c r="S171" s="587"/>
      <c r="T171" s="655"/>
      <c r="U171" s="656"/>
      <c r="V171" s="655"/>
      <c r="W171" s="655"/>
      <c r="X171" s="655"/>
      <c r="Y171" s="601"/>
      <c r="Z171" s="601"/>
      <c r="AA171" s="655"/>
      <c r="AB171" s="655"/>
      <c r="AC171" s="657"/>
      <c r="AD171" s="655"/>
      <c r="AE171" s="655"/>
      <c r="AF171" s="655"/>
      <c r="AG171" s="655"/>
      <c r="AH171" s="655"/>
      <c r="AI171" s="655"/>
      <c r="AJ171" s="655"/>
      <c r="AK171" s="655"/>
      <c r="AL171" s="655"/>
      <c r="AM171" s="655"/>
      <c r="AN171" s="138"/>
      <c r="AO171" s="138"/>
      <c r="AP171" s="138"/>
      <c r="AQ171" s="138"/>
      <c r="AR171" s="138"/>
      <c r="AS171" s="138"/>
      <c r="AT171" s="138"/>
      <c r="AU171" s="138"/>
      <c r="AV171" s="138"/>
      <c r="AW171" s="138"/>
      <c r="AX171" s="138"/>
      <c r="AY171" s="138"/>
      <c r="AZ171" s="138"/>
      <c r="BA171" s="138"/>
      <c r="BB171" s="138"/>
      <c r="BC171" s="138"/>
    </row>
    <row r="172" ht="14.25" customHeight="1">
      <c r="A172" s="777"/>
      <c r="B172" s="583"/>
      <c r="C172" s="583"/>
      <c r="D172" s="598"/>
      <c r="E172" s="583"/>
      <c r="F172" s="583"/>
      <c r="G172" s="583"/>
      <c r="H172" s="585"/>
      <c r="I172" s="586"/>
      <c r="J172" s="587"/>
      <c r="K172" s="587"/>
      <c r="L172" s="587"/>
      <c r="M172" s="587"/>
      <c r="N172" s="587"/>
      <c r="O172" s="587"/>
      <c r="P172" s="587"/>
      <c r="Q172" s="587"/>
      <c r="R172" s="587"/>
      <c r="S172" s="587"/>
      <c r="T172" s="655"/>
      <c r="U172" s="656"/>
      <c r="V172" s="655"/>
      <c r="W172" s="655"/>
      <c r="X172" s="655"/>
      <c r="Y172" s="601"/>
      <c r="Z172" s="601"/>
      <c r="AA172" s="655"/>
      <c r="AB172" s="655"/>
      <c r="AC172" s="657"/>
      <c r="AD172" s="655"/>
      <c r="AE172" s="655"/>
      <c r="AF172" s="655"/>
      <c r="AG172" s="655"/>
      <c r="AH172" s="655"/>
      <c r="AI172" s="655"/>
      <c r="AJ172" s="655"/>
      <c r="AK172" s="655"/>
      <c r="AL172" s="655"/>
      <c r="AM172" s="655"/>
      <c r="AN172" s="138"/>
      <c r="AO172" s="138"/>
      <c r="AP172" s="138"/>
      <c r="AQ172" s="138"/>
      <c r="AR172" s="138"/>
      <c r="AS172" s="138"/>
      <c r="AT172" s="138"/>
      <c r="AU172" s="138"/>
      <c r="AV172" s="138"/>
      <c r="AW172" s="138"/>
      <c r="AX172" s="138"/>
      <c r="AY172" s="138"/>
      <c r="AZ172" s="138"/>
      <c r="BA172" s="138"/>
      <c r="BB172" s="138"/>
      <c r="BC172" s="138"/>
    </row>
    <row r="173" ht="14.25" customHeight="1">
      <c r="A173" s="777"/>
      <c r="B173" s="583"/>
      <c r="C173" s="583"/>
      <c r="D173" s="598"/>
      <c r="E173" s="583"/>
      <c r="F173" s="583"/>
      <c r="G173" s="583"/>
      <c r="H173" s="585"/>
      <c r="I173" s="586"/>
      <c r="J173" s="587"/>
      <c r="K173" s="587"/>
      <c r="L173" s="587"/>
      <c r="M173" s="587"/>
      <c r="N173" s="587"/>
      <c r="O173" s="587"/>
      <c r="P173" s="587"/>
      <c r="Q173" s="587"/>
      <c r="R173" s="587"/>
      <c r="S173" s="587"/>
      <c r="T173" s="655"/>
      <c r="U173" s="656"/>
      <c r="V173" s="655"/>
      <c r="W173" s="655"/>
      <c r="X173" s="655"/>
      <c r="Y173" s="601"/>
      <c r="Z173" s="601"/>
      <c r="AA173" s="655"/>
      <c r="AB173" s="655"/>
      <c r="AC173" s="657"/>
      <c r="AD173" s="655"/>
      <c r="AE173" s="655"/>
      <c r="AF173" s="655"/>
      <c r="AG173" s="655"/>
      <c r="AH173" s="655"/>
      <c r="AI173" s="655"/>
      <c r="AJ173" s="655"/>
      <c r="AK173" s="655"/>
      <c r="AL173" s="655"/>
      <c r="AM173" s="655"/>
      <c r="AN173" s="138"/>
      <c r="AO173" s="138"/>
      <c r="AP173" s="138"/>
      <c r="AQ173" s="138"/>
      <c r="AR173" s="138"/>
      <c r="AS173" s="138"/>
      <c r="AT173" s="138"/>
      <c r="AU173" s="138"/>
      <c r="AV173" s="138"/>
      <c r="AW173" s="138"/>
      <c r="AX173" s="138"/>
      <c r="AY173" s="138"/>
      <c r="AZ173" s="138"/>
      <c r="BA173" s="138"/>
      <c r="BB173" s="138"/>
      <c r="BC173" s="138"/>
    </row>
    <row r="174" ht="14.25" customHeight="1">
      <c r="A174" s="777"/>
      <c r="B174" s="583"/>
      <c r="C174" s="583"/>
      <c r="D174" s="598"/>
      <c r="E174" s="583"/>
      <c r="F174" s="583"/>
      <c r="G174" s="583"/>
      <c r="H174" s="585"/>
      <c r="I174" s="586"/>
      <c r="J174" s="587"/>
      <c r="K174" s="587"/>
      <c r="L174" s="587"/>
      <c r="M174" s="587"/>
      <c r="N174" s="587"/>
      <c r="O174" s="587"/>
      <c r="P174" s="587"/>
      <c r="Q174" s="587"/>
      <c r="R174" s="587"/>
      <c r="S174" s="587"/>
      <c r="T174" s="655"/>
      <c r="U174" s="656"/>
      <c r="V174" s="655"/>
      <c r="W174" s="655"/>
      <c r="X174" s="655"/>
      <c r="Y174" s="601"/>
      <c r="Z174" s="601"/>
      <c r="AA174" s="655"/>
      <c r="AB174" s="655"/>
      <c r="AC174" s="657"/>
      <c r="AD174" s="655"/>
      <c r="AE174" s="655"/>
      <c r="AF174" s="655"/>
      <c r="AG174" s="655"/>
      <c r="AH174" s="655"/>
      <c r="AI174" s="655"/>
      <c r="AJ174" s="655"/>
      <c r="AK174" s="655"/>
      <c r="AL174" s="655"/>
      <c r="AM174" s="655"/>
      <c r="AN174" s="138"/>
      <c r="AO174" s="138"/>
      <c r="AP174" s="138"/>
      <c r="AQ174" s="138"/>
      <c r="AR174" s="138"/>
      <c r="AS174" s="138"/>
      <c r="AT174" s="138"/>
      <c r="AU174" s="138"/>
      <c r="AV174" s="138"/>
      <c r="AW174" s="138"/>
      <c r="AX174" s="138"/>
      <c r="AY174" s="138"/>
      <c r="AZ174" s="138"/>
      <c r="BA174" s="138"/>
      <c r="BB174" s="138"/>
      <c r="BC174" s="138"/>
    </row>
    <row r="175" ht="14.25" customHeight="1">
      <c r="A175" s="777"/>
      <c r="B175" s="583"/>
      <c r="C175" s="583"/>
      <c r="D175" s="598"/>
      <c r="E175" s="583"/>
      <c r="F175" s="583"/>
      <c r="G175" s="583"/>
      <c r="H175" s="585"/>
      <c r="I175" s="586"/>
      <c r="J175" s="587"/>
      <c r="K175" s="587"/>
      <c r="L175" s="587"/>
      <c r="M175" s="587"/>
      <c r="N175" s="587"/>
      <c r="O175" s="587"/>
      <c r="P175" s="587"/>
      <c r="Q175" s="587"/>
      <c r="R175" s="587"/>
      <c r="S175" s="587"/>
      <c r="T175" s="655"/>
      <c r="U175" s="656"/>
      <c r="V175" s="655"/>
      <c r="W175" s="655"/>
      <c r="X175" s="655"/>
      <c r="Y175" s="601"/>
      <c r="Z175" s="601"/>
      <c r="AA175" s="655"/>
      <c r="AB175" s="655"/>
      <c r="AC175" s="657"/>
      <c r="AD175" s="655"/>
      <c r="AE175" s="655"/>
      <c r="AF175" s="655"/>
      <c r="AG175" s="655"/>
      <c r="AH175" s="655"/>
      <c r="AI175" s="655"/>
      <c r="AJ175" s="655"/>
      <c r="AK175" s="655"/>
      <c r="AL175" s="655"/>
      <c r="AM175" s="655"/>
      <c r="AN175" s="138"/>
      <c r="AO175" s="138"/>
      <c r="AP175" s="138"/>
      <c r="AQ175" s="138"/>
      <c r="AR175" s="138"/>
      <c r="AS175" s="138"/>
      <c r="AT175" s="138"/>
      <c r="AU175" s="138"/>
      <c r="AV175" s="138"/>
      <c r="AW175" s="138"/>
      <c r="AX175" s="138"/>
      <c r="AY175" s="138"/>
      <c r="AZ175" s="138"/>
      <c r="BA175" s="138"/>
      <c r="BB175" s="138"/>
      <c r="BC175" s="138"/>
    </row>
    <row r="176" ht="14.25" customHeight="1">
      <c r="A176" s="777"/>
      <c r="B176" s="583"/>
      <c r="C176" s="583"/>
      <c r="D176" s="598"/>
      <c r="E176" s="583"/>
      <c r="F176" s="583"/>
      <c r="G176" s="583"/>
      <c r="H176" s="585"/>
      <c r="I176" s="586"/>
      <c r="J176" s="587"/>
      <c r="K176" s="587"/>
      <c r="L176" s="587"/>
      <c r="M176" s="587"/>
      <c r="N176" s="587"/>
      <c r="O176" s="587"/>
      <c r="P176" s="587"/>
      <c r="Q176" s="587"/>
      <c r="R176" s="587"/>
      <c r="S176" s="587"/>
      <c r="T176" s="655"/>
      <c r="U176" s="656"/>
      <c r="V176" s="655"/>
      <c r="W176" s="655"/>
      <c r="X176" s="655"/>
      <c r="Y176" s="601"/>
      <c r="Z176" s="601"/>
      <c r="AA176" s="655"/>
      <c r="AB176" s="655"/>
      <c r="AC176" s="657"/>
      <c r="AD176" s="655"/>
      <c r="AE176" s="655"/>
      <c r="AF176" s="655"/>
      <c r="AG176" s="655"/>
      <c r="AH176" s="655"/>
      <c r="AI176" s="655"/>
      <c r="AJ176" s="655"/>
      <c r="AK176" s="655"/>
      <c r="AL176" s="655"/>
      <c r="AM176" s="655"/>
      <c r="AN176" s="138"/>
      <c r="AO176" s="138"/>
      <c r="AP176" s="138"/>
      <c r="AQ176" s="138"/>
      <c r="AR176" s="138"/>
      <c r="AS176" s="138"/>
      <c r="AT176" s="138"/>
      <c r="AU176" s="138"/>
      <c r="AV176" s="138"/>
      <c r="AW176" s="138"/>
      <c r="AX176" s="138"/>
      <c r="AY176" s="138"/>
      <c r="AZ176" s="138"/>
      <c r="BA176" s="138"/>
      <c r="BB176" s="138"/>
      <c r="BC176" s="138"/>
    </row>
    <row r="177" ht="14.25" customHeight="1">
      <c r="A177" s="777"/>
      <c r="B177" s="583"/>
      <c r="C177" s="583"/>
      <c r="D177" s="598"/>
      <c r="E177" s="583"/>
      <c r="F177" s="583"/>
      <c r="G177" s="583"/>
      <c r="H177" s="585"/>
      <c r="I177" s="586"/>
      <c r="J177" s="587"/>
      <c r="K177" s="587"/>
      <c r="L177" s="587"/>
      <c r="M177" s="587"/>
      <c r="N177" s="587"/>
      <c r="O177" s="587"/>
      <c r="P177" s="587"/>
      <c r="Q177" s="587"/>
      <c r="R177" s="587"/>
      <c r="S177" s="587"/>
      <c r="T177" s="655"/>
      <c r="U177" s="656"/>
      <c r="V177" s="655"/>
      <c r="W177" s="655"/>
      <c r="X177" s="655"/>
      <c r="Y177" s="601"/>
      <c r="Z177" s="601"/>
      <c r="AA177" s="655"/>
      <c r="AB177" s="655"/>
      <c r="AC177" s="657"/>
      <c r="AD177" s="655"/>
      <c r="AE177" s="655"/>
      <c r="AF177" s="655"/>
      <c r="AG177" s="655"/>
      <c r="AH177" s="655"/>
      <c r="AI177" s="655"/>
      <c r="AJ177" s="655"/>
      <c r="AK177" s="655"/>
      <c r="AL177" s="655"/>
      <c r="AM177" s="655"/>
      <c r="AN177" s="138"/>
      <c r="AO177" s="138"/>
      <c r="AP177" s="138"/>
      <c r="AQ177" s="138"/>
      <c r="AR177" s="138"/>
      <c r="AS177" s="138"/>
      <c r="AT177" s="138"/>
      <c r="AU177" s="138"/>
      <c r="AV177" s="138"/>
      <c r="AW177" s="138"/>
      <c r="AX177" s="138"/>
      <c r="AY177" s="138"/>
      <c r="AZ177" s="138"/>
      <c r="BA177" s="138"/>
      <c r="BB177" s="138"/>
      <c r="BC177" s="138"/>
    </row>
    <row r="178" ht="14.25" customHeight="1">
      <c r="A178" s="777"/>
      <c r="B178" s="583"/>
      <c r="C178" s="583"/>
      <c r="D178" s="598"/>
      <c r="E178" s="583"/>
      <c r="F178" s="583"/>
      <c r="G178" s="583"/>
      <c r="H178" s="585"/>
      <c r="I178" s="586"/>
      <c r="J178" s="587"/>
      <c r="K178" s="587"/>
      <c r="L178" s="587"/>
      <c r="M178" s="587"/>
      <c r="N178" s="587"/>
      <c r="O178" s="587"/>
      <c r="P178" s="587"/>
      <c r="Q178" s="587"/>
      <c r="R178" s="587"/>
      <c r="S178" s="587"/>
      <c r="T178" s="655"/>
      <c r="U178" s="656"/>
      <c r="V178" s="655"/>
      <c r="W178" s="655"/>
      <c r="X178" s="655"/>
      <c r="Y178" s="601"/>
      <c r="Z178" s="601"/>
      <c r="AA178" s="655"/>
      <c r="AB178" s="655"/>
      <c r="AC178" s="657"/>
      <c r="AD178" s="655"/>
      <c r="AE178" s="655"/>
      <c r="AF178" s="655"/>
      <c r="AG178" s="655"/>
      <c r="AH178" s="655"/>
      <c r="AI178" s="655"/>
      <c r="AJ178" s="655"/>
      <c r="AK178" s="655"/>
      <c r="AL178" s="655"/>
      <c r="AM178" s="655"/>
      <c r="AN178" s="138"/>
      <c r="AO178" s="138"/>
      <c r="AP178" s="138"/>
      <c r="AQ178" s="138"/>
      <c r="AR178" s="138"/>
      <c r="AS178" s="138"/>
      <c r="AT178" s="138"/>
      <c r="AU178" s="138"/>
      <c r="AV178" s="138"/>
      <c r="AW178" s="138"/>
      <c r="AX178" s="138"/>
      <c r="AY178" s="138"/>
      <c r="AZ178" s="138"/>
      <c r="BA178" s="138"/>
      <c r="BB178" s="138"/>
      <c r="BC178" s="138"/>
    </row>
    <row r="179" ht="14.25" customHeight="1">
      <c r="A179" s="777"/>
      <c r="B179" s="583"/>
      <c r="C179" s="583"/>
      <c r="D179" s="598"/>
      <c r="E179" s="583"/>
      <c r="F179" s="583"/>
      <c r="G179" s="583"/>
      <c r="H179" s="585"/>
      <c r="I179" s="586"/>
      <c r="J179" s="587"/>
      <c r="K179" s="587"/>
      <c r="L179" s="587"/>
      <c r="M179" s="587"/>
      <c r="N179" s="587"/>
      <c r="O179" s="587"/>
      <c r="P179" s="587"/>
      <c r="Q179" s="587"/>
      <c r="R179" s="587"/>
      <c r="S179" s="587"/>
      <c r="T179" s="655"/>
      <c r="U179" s="656"/>
      <c r="V179" s="655"/>
      <c r="W179" s="655"/>
      <c r="X179" s="655"/>
      <c r="Y179" s="601"/>
      <c r="Z179" s="601"/>
      <c r="AA179" s="655"/>
      <c r="AB179" s="655"/>
      <c r="AC179" s="657"/>
      <c r="AD179" s="655"/>
      <c r="AE179" s="655"/>
      <c r="AF179" s="655"/>
      <c r="AG179" s="655"/>
      <c r="AH179" s="655"/>
      <c r="AI179" s="655"/>
      <c r="AJ179" s="655"/>
      <c r="AK179" s="655"/>
      <c r="AL179" s="655"/>
      <c r="AM179" s="655"/>
      <c r="AN179" s="138"/>
      <c r="AO179" s="138"/>
      <c r="AP179" s="138"/>
      <c r="AQ179" s="138"/>
      <c r="AR179" s="138"/>
      <c r="AS179" s="138"/>
      <c r="AT179" s="138"/>
      <c r="AU179" s="138"/>
      <c r="AV179" s="138"/>
      <c r="AW179" s="138"/>
      <c r="AX179" s="138"/>
      <c r="AY179" s="138"/>
      <c r="AZ179" s="138"/>
      <c r="BA179" s="138"/>
      <c r="BB179" s="138"/>
      <c r="BC179" s="138"/>
    </row>
    <row r="180" ht="14.25" customHeight="1">
      <c r="A180" s="777"/>
      <c r="B180" s="583"/>
      <c r="C180" s="583"/>
      <c r="D180" s="598"/>
      <c r="E180" s="583"/>
      <c r="F180" s="583"/>
      <c r="G180" s="583"/>
      <c r="H180" s="585"/>
      <c r="I180" s="586"/>
      <c r="J180" s="587"/>
      <c r="K180" s="587"/>
      <c r="L180" s="587"/>
      <c r="M180" s="587"/>
      <c r="N180" s="587"/>
      <c r="O180" s="587"/>
      <c r="P180" s="587"/>
      <c r="Q180" s="587"/>
      <c r="R180" s="587"/>
      <c r="S180" s="587"/>
      <c r="T180" s="655"/>
      <c r="U180" s="656"/>
      <c r="V180" s="655"/>
      <c r="W180" s="655"/>
      <c r="X180" s="655"/>
      <c r="Y180" s="601"/>
      <c r="Z180" s="601"/>
      <c r="AA180" s="655"/>
      <c r="AB180" s="655"/>
      <c r="AC180" s="657"/>
      <c r="AD180" s="655"/>
      <c r="AE180" s="655"/>
      <c r="AF180" s="655"/>
      <c r="AG180" s="655"/>
      <c r="AH180" s="655"/>
      <c r="AI180" s="655"/>
      <c r="AJ180" s="655"/>
      <c r="AK180" s="655"/>
      <c r="AL180" s="655"/>
      <c r="AM180" s="655"/>
      <c r="AN180" s="138"/>
      <c r="AO180" s="138"/>
      <c r="AP180" s="138"/>
      <c r="AQ180" s="138"/>
      <c r="AR180" s="138"/>
      <c r="AS180" s="138"/>
      <c r="AT180" s="138"/>
      <c r="AU180" s="138"/>
      <c r="AV180" s="138"/>
      <c r="AW180" s="138"/>
      <c r="AX180" s="138"/>
      <c r="AY180" s="138"/>
      <c r="AZ180" s="138"/>
      <c r="BA180" s="138"/>
      <c r="BB180" s="138"/>
      <c r="BC180" s="138"/>
    </row>
    <row r="181" ht="14.25" customHeight="1">
      <c r="A181" s="777"/>
      <c r="B181" s="583"/>
      <c r="C181" s="583"/>
      <c r="D181" s="598"/>
      <c r="E181" s="583"/>
      <c r="F181" s="583"/>
      <c r="G181" s="583"/>
      <c r="H181" s="585"/>
      <c r="I181" s="586"/>
      <c r="J181" s="587"/>
      <c r="K181" s="587"/>
      <c r="L181" s="587"/>
      <c r="M181" s="587"/>
      <c r="N181" s="587"/>
      <c r="O181" s="587"/>
      <c r="P181" s="587"/>
      <c r="Q181" s="587"/>
      <c r="R181" s="587"/>
      <c r="S181" s="587"/>
      <c r="T181" s="655"/>
      <c r="U181" s="656"/>
      <c r="V181" s="655"/>
      <c r="W181" s="655"/>
      <c r="X181" s="655"/>
      <c r="Y181" s="601"/>
      <c r="Z181" s="601"/>
      <c r="AA181" s="655"/>
      <c r="AB181" s="655"/>
      <c r="AC181" s="657"/>
      <c r="AD181" s="655"/>
      <c r="AE181" s="655"/>
      <c r="AF181" s="655"/>
      <c r="AG181" s="655"/>
      <c r="AH181" s="655"/>
      <c r="AI181" s="655"/>
      <c r="AJ181" s="655"/>
      <c r="AK181" s="655"/>
      <c r="AL181" s="655"/>
      <c r="AM181" s="655"/>
      <c r="AN181" s="138"/>
      <c r="AO181" s="138"/>
      <c r="AP181" s="138"/>
      <c r="AQ181" s="138"/>
      <c r="AR181" s="138"/>
      <c r="AS181" s="138"/>
      <c r="AT181" s="138"/>
      <c r="AU181" s="138"/>
      <c r="AV181" s="138"/>
      <c r="AW181" s="138"/>
      <c r="AX181" s="138"/>
      <c r="AY181" s="138"/>
      <c r="AZ181" s="138"/>
      <c r="BA181" s="138"/>
      <c r="BB181" s="138"/>
      <c r="BC181" s="138"/>
    </row>
    <row r="182" ht="14.25" customHeight="1">
      <c r="A182" s="777"/>
      <c r="B182" s="583"/>
      <c r="C182" s="583"/>
      <c r="D182" s="598"/>
      <c r="E182" s="583"/>
      <c r="F182" s="583"/>
      <c r="G182" s="583"/>
      <c r="H182" s="585"/>
      <c r="I182" s="586"/>
      <c r="J182" s="587"/>
      <c r="K182" s="587"/>
      <c r="L182" s="587"/>
      <c r="M182" s="587"/>
      <c r="N182" s="587"/>
      <c r="O182" s="587"/>
      <c r="P182" s="587"/>
      <c r="Q182" s="587"/>
      <c r="R182" s="587"/>
      <c r="S182" s="587"/>
      <c r="T182" s="655"/>
      <c r="U182" s="656"/>
      <c r="V182" s="655"/>
      <c r="W182" s="655"/>
      <c r="X182" s="655"/>
      <c r="Y182" s="601"/>
      <c r="Z182" s="601"/>
      <c r="AA182" s="655"/>
      <c r="AB182" s="655"/>
      <c r="AC182" s="657"/>
      <c r="AD182" s="655"/>
      <c r="AE182" s="655"/>
      <c r="AF182" s="655"/>
      <c r="AG182" s="655"/>
      <c r="AH182" s="655"/>
      <c r="AI182" s="655"/>
      <c r="AJ182" s="655"/>
      <c r="AK182" s="655"/>
      <c r="AL182" s="655"/>
      <c r="AM182" s="655"/>
      <c r="AN182" s="138"/>
      <c r="AO182" s="138"/>
      <c r="AP182" s="138"/>
      <c r="AQ182" s="138"/>
      <c r="AR182" s="138"/>
      <c r="AS182" s="138"/>
      <c r="AT182" s="138"/>
      <c r="AU182" s="138"/>
      <c r="AV182" s="138"/>
      <c r="AW182" s="138"/>
      <c r="AX182" s="138"/>
      <c r="AY182" s="138"/>
      <c r="AZ182" s="138"/>
      <c r="BA182" s="138"/>
      <c r="BB182" s="138"/>
      <c r="BC182" s="138"/>
    </row>
    <row r="183" ht="14.25" customHeight="1">
      <c r="A183" s="777"/>
      <c r="B183" s="583"/>
      <c r="C183" s="583"/>
      <c r="D183" s="598"/>
      <c r="E183" s="583"/>
      <c r="F183" s="583"/>
      <c r="G183" s="583"/>
      <c r="H183" s="585"/>
      <c r="I183" s="586"/>
      <c r="J183" s="587"/>
      <c r="K183" s="587"/>
      <c r="L183" s="587"/>
      <c r="M183" s="587"/>
      <c r="N183" s="587"/>
      <c r="O183" s="587"/>
      <c r="P183" s="587"/>
      <c r="Q183" s="587"/>
      <c r="R183" s="587"/>
      <c r="S183" s="587"/>
      <c r="T183" s="655"/>
      <c r="U183" s="656"/>
      <c r="V183" s="655"/>
      <c r="W183" s="655"/>
      <c r="X183" s="655"/>
      <c r="Y183" s="601"/>
      <c r="Z183" s="601"/>
      <c r="AA183" s="655"/>
      <c r="AB183" s="655"/>
      <c r="AC183" s="657"/>
      <c r="AD183" s="655"/>
      <c r="AE183" s="655"/>
      <c r="AF183" s="655"/>
      <c r="AG183" s="655"/>
      <c r="AH183" s="655"/>
      <c r="AI183" s="655"/>
      <c r="AJ183" s="655"/>
      <c r="AK183" s="655"/>
      <c r="AL183" s="655"/>
      <c r="AM183" s="655"/>
      <c r="AN183" s="138"/>
      <c r="AO183" s="138"/>
      <c r="AP183" s="138"/>
      <c r="AQ183" s="138"/>
      <c r="AR183" s="138"/>
      <c r="AS183" s="138"/>
      <c r="AT183" s="138"/>
      <c r="AU183" s="138"/>
      <c r="AV183" s="138"/>
      <c r="AW183" s="138"/>
      <c r="AX183" s="138"/>
      <c r="AY183" s="138"/>
      <c r="AZ183" s="138"/>
      <c r="BA183" s="138"/>
      <c r="BB183" s="138"/>
      <c r="BC183" s="138"/>
    </row>
    <row r="184" ht="14.25" customHeight="1">
      <c r="A184" s="777"/>
      <c r="B184" s="583"/>
      <c r="C184" s="583"/>
      <c r="D184" s="598"/>
      <c r="E184" s="583"/>
      <c r="F184" s="583"/>
      <c r="G184" s="583"/>
      <c r="H184" s="585"/>
      <c r="I184" s="586"/>
      <c r="J184" s="587"/>
      <c r="K184" s="587"/>
      <c r="L184" s="587"/>
      <c r="M184" s="587"/>
      <c r="N184" s="587"/>
      <c r="O184" s="587"/>
      <c r="P184" s="587"/>
      <c r="Q184" s="587"/>
      <c r="R184" s="587"/>
      <c r="S184" s="587"/>
      <c r="T184" s="655"/>
      <c r="U184" s="656"/>
      <c r="V184" s="655"/>
      <c r="W184" s="655"/>
      <c r="X184" s="655"/>
      <c r="Y184" s="601"/>
      <c r="Z184" s="601"/>
      <c r="AA184" s="655"/>
      <c r="AB184" s="655"/>
      <c r="AC184" s="657"/>
      <c r="AD184" s="655"/>
      <c r="AE184" s="655"/>
      <c r="AF184" s="655"/>
      <c r="AG184" s="655"/>
      <c r="AH184" s="655"/>
      <c r="AI184" s="655"/>
      <c r="AJ184" s="655"/>
      <c r="AK184" s="655"/>
      <c r="AL184" s="655"/>
      <c r="AM184" s="655"/>
      <c r="AN184" s="138"/>
      <c r="AO184" s="138"/>
      <c r="AP184" s="138"/>
      <c r="AQ184" s="138"/>
      <c r="AR184" s="138"/>
      <c r="AS184" s="138"/>
      <c r="AT184" s="138"/>
      <c r="AU184" s="138"/>
      <c r="AV184" s="138"/>
      <c r="AW184" s="138"/>
      <c r="AX184" s="138"/>
      <c r="AY184" s="138"/>
      <c r="AZ184" s="138"/>
      <c r="BA184" s="138"/>
      <c r="BB184" s="138"/>
      <c r="BC184" s="138"/>
    </row>
    <row r="185" ht="14.25" customHeight="1">
      <c r="A185" s="777"/>
      <c r="B185" s="583"/>
      <c r="C185" s="583"/>
      <c r="D185" s="598"/>
      <c r="E185" s="583"/>
      <c r="F185" s="583"/>
      <c r="G185" s="583"/>
      <c r="H185" s="585"/>
      <c r="I185" s="586"/>
      <c r="J185" s="587"/>
      <c r="K185" s="587"/>
      <c r="L185" s="587"/>
      <c r="M185" s="587"/>
      <c r="N185" s="587"/>
      <c r="O185" s="587"/>
      <c r="P185" s="587"/>
      <c r="Q185" s="587"/>
      <c r="R185" s="587"/>
      <c r="S185" s="587"/>
      <c r="T185" s="655"/>
      <c r="U185" s="656"/>
      <c r="V185" s="655"/>
      <c r="W185" s="655"/>
      <c r="X185" s="655"/>
      <c r="Y185" s="601"/>
      <c r="Z185" s="601"/>
      <c r="AA185" s="655"/>
      <c r="AB185" s="655"/>
      <c r="AC185" s="657"/>
      <c r="AD185" s="655"/>
      <c r="AE185" s="655"/>
      <c r="AF185" s="655"/>
      <c r="AG185" s="655"/>
      <c r="AH185" s="655"/>
      <c r="AI185" s="655"/>
      <c r="AJ185" s="655"/>
      <c r="AK185" s="655"/>
      <c r="AL185" s="655"/>
      <c r="AM185" s="655"/>
      <c r="AN185" s="138"/>
      <c r="AO185" s="138"/>
      <c r="AP185" s="138"/>
      <c r="AQ185" s="138"/>
      <c r="AR185" s="138"/>
      <c r="AS185" s="138"/>
      <c r="AT185" s="138"/>
      <c r="AU185" s="138"/>
      <c r="AV185" s="138"/>
      <c r="AW185" s="138"/>
      <c r="AX185" s="138"/>
      <c r="AY185" s="138"/>
      <c r="AZ185" s="138"/>
      <c r="BA185" s="138"/>
      <c r="BB185" s="138"/>
      <c r="BC185" s="138"/>
    </row>
    <row r="186" ht="14.25" customHeight="1">
      <c r="A186" s="777"/>
      <c r="B186" s="583"/>
      <c r="C186" s="583"/>
      <c r="D186" s="598"/>
      <c r="E186" s="583"/>
      <c r="F186" s="583"/>
      <c r="G186" s="583"/>
      <c r="H186" s="585"/>
      <c r="I186" s="586"/>
      <c r="J186" s="587"/>
      <c r="K186" s="587"/>
      <c r="L186" s="587"/>
      <c r="M186" s="587"/>
      <c r="N186" s="587"/>
      <c r="O186" s="587"/>
      <c r="P186" s="587"/>
      <c r="Q186" s="587"/>
      <c r="R186" s="587"/>
      <c r="S186" s="587"/>
      <c r="T186" s="655"/>
      <c r="U186" s="656"/>
      <c r="V186" s="655"/>
      <c r="W186" s="655"/>
      <c r="X186" s="655"/>
      <c r="Y186" s="601"/>
      <c r="Z186" s="601"/>
      <c r="AA186" s="655"/>
      <c r="AB186" s="655"/>
      <c r="AC186" s="657"/>
      <c r="AD186" s="655"/>
      <c r="AE186" s="655"/>
      <c r="AF186" s="655"/>
      <c r="AG186" s="655"/>
      <c r="AH186" s="655"/>
      <c r="AI186" s="655"/>
      <c r="AJ186" s="655"/>
      <c r="AK186" s="655"/>
      <c r="AL186" s="655"/>
      <c r="AM186" s="655"/>
      <c r="AN186" s="138"/>
      <c r="AO186" s="138"/>
      <c r="AP186" s="138"/>
      <c r="AQ186" s="138"/>
      <c r="AR186" s="138"/>
      <c r="AS186" s="138"/>
      <c r="AT186" s="138"/>
      <c r="AU186" s="138"/>
      <c r="AV186" s="138"/>
      <c r="AW186" s="138"/>
      <c r="AX186" s="138"/>
      <c r="AY186" s="138"/>
      <c r="AZ186" s="138"/>
      <c r="BA186" s="138"/>
      <c r="BB186" s="138"/>
      <c r="BC186" s="138"/>
    </row>
    <row r="187" ht="14.25" customHeight="1">
      <c r="A187" s="777"/>
      <c r="B187" s="583"/>
      <c r="C187" s="583"/>
      <c r="D187" s="598"/>
      <c r="E187" s="583"/>
      <c r="F187" s="583"/>
      <c r="G187" s="583"/>
      <c r="H187" s="585"/>
      <c r="I187" s="586"/>
      <c r="J187" s="587"/>
      <c r="K187" s="587"/>
      <c r="L187" s="587"/>
      <c r="M187" s="587"/>
      <c r="N187" s="587"/>
      <c r="O187" s="587"/>
      <c r="P187" s="587"/>
      <c r="Q187" s="587"/>
      <c r="R187" s="587"/>
      <c r="S187" s="587"/>
      <c r="T187" s="655"/>
      <c r="U187" s="656"/>
      <c r="V187" s="655"/>
      <c r="W187" s="655"/>
      <c r="X187" s="655"/>
      <c r="Y187" s="601"/>
      <c r="Z187" s="601"/>
      <c r="AA187" s="655"/>
      <c r="AB187" s="655"/>
      <c r="AC187" s="657"/>
      <c r="AD187" s="655"/>
      <c r="AE187" s="655"/>
      <c r="AF187" s="655"/>
      <c r="AG187" s="655"/>
      <c r="AH187" s="655"/>
      <c r="AI187" s="655"/>
      <c r="AJ187" s="655"/>
      <c r="AK187" s="655"/>
      <c r="AL187" s="655"/>
      <c r="AM187" s="655"/>
      <c r="AN187" s="138"/>
      <c r="AO187" s="138"/>
      <c r="AP187" s="138"/>
      <c r="AQ187" s="138"/>
      <c r="AR187" s="138"/>
      <c r="AS187" s="138"/>
      <c r="AT187" s="138"/>
      <c r="AU187" s="138"/>
      <c r="AV187" s="138"/>
      <c r="AW187" s="138"/>
      <c r="AX187" s="138"/>
      <c r="AY187" s="138"/>
      <c r="AZ187" s="138"/>
      <c r="BA187" s="138"/>
      <c r="BB187" s="138"/>
      <c r="BC187" s="138"/>
    </row>
    <row r="188" ht="14.25" customHeight="1">
      <c r="A188" s="777"/>
      <c r="B188" s="583"/>
      <c r="C188" s="583"/>
      <c r="D188" s="598"/>
      <c r="E188" s="583"/>
      <c r="F188" s="583"/>
      <c r="G188" s="583"/>
      <c r="H188" s="585"/>
      <c r="I188" s="586"/>
      <c r="J188" s="587"/>
      <c r="K188" s="587"/>
      <c r="L188" s="587"/>
      <c r="M188" s="587"/>
      <c r="N188" s="587"/>
      <c r="O188" s="587"/>
      <c r="P188" s="587"/>
      <c r="Q188" s="587"/>
      <c r="R188" s="587"/>
      <c r="S188" s="587"/>
      <c r="T188" s="655"/>
      <c r="U188" s="656"/>
      <c r="V188" s="655"/>
      <c r="W188" s="655"/>
      <c r="X188" s="655"/>
      <c r="Y188" s="601"/>
      <c r="Z188" s="601"/>
      <c r="AA188" s="655"/>
      <c r="AB188" s="655"/>
      <c r="AC188" s="657"/>
      <c r="AD188" s="655"/>
      <c r="AE188" s="655"/>
      <c r="AF188" s="655"/>
      <c r="AG188" s="655"/>
      <c r="AH188" s="655"/>
      <c r="AI188" s="655"/>
      <c r="AJ188" s="655"/>
      <c r="AK188" s="655"/>
      <c r="AL188" s="655"/>
      <c r="AM188" s="655"/>
      <c r="AN188" s="138"/>
      <c r="AO188" s="138"/>
      <c r="AP188" s="138"/>
      <c r="AQ188" s="138"/>
      <c r="AR188" s="138"/>
      <c r="AS188" s="138"/>
      <c r="AT188" s="138"/>
      <c r="AU188" s="138"/>
      <c r="AV188" s="138"/>
      <c r="AW188" s="138"/>
      <c r="AX188" s="138"/>
      <c r="AY188" s="138"/>
      <c r="AZ188" s="138"/>
      <c r="BA188" s="138"/>
      <c r="BB188" s="138"/>
      <c r="BC188" s="138"/>
    </row>
    <row r="189" ht="14.25" customHeight="1">
      <c r="A189" s="777"/>
      <c r="B189" s="583"/>
      <c r="C189" s="583"/>
      <c r="D189" s="598"/>
      <c r="E189" s="583"/>
      <c r="F189" s="583"/>
      <c r="G189" s="583"/>
      <c r="H189" s="585"/>
      <c r="I189" s="586"/>
      <c r="J189" s="587"/>
      <c r="K189" s="587"/>
      <c r="L189" s="587"/>
      <c r="M189" s="587"/>
      <c r="N189" s="587"/>
      <c r="O189" s="587"/>
      <c r="P189" s="587"/>
      <c r="Q189" s="587"/>
      <c r="R189" s="587"/>
      <c r="S189" s="587"/>
      <c r="T189" s="655"/>
      <c r="U189" s="656"/>
      <c r="V189" s="655"/>
      <c r="W189" s="655"/>
      <c r="X189" s="655"/>
      <c r="Y189" s="601"/>
      <c r="Z189" s="601"/>
      <c r="AA189" s="655"/>
      <c r="AB189" s="655"/>
      <c r="AC189" s="657"/>
      <c r="AD189" s="655"/>
      <c r="AE189" s="655"/>
      <c r="AF189" s="655"/>
      <c r="AG189" s="655"/>
      <c r="AH189" s="655"/>
      <c r="AI189" s="655"/>
      <c r="AJ189" s="655"/>
      <c r="AK189" s="655"/>
      <c r="AL189" s="655"/>
      <c r="AM189" s="655"/>
      <c r="AN189" s="138"/>
      <c r="AO189" s="138"/>
      <c r="AP189" s="138"/>
      <c r="AQ189" s="138"/>
      <c r="AR189" s="138"/>
      <c r="AS189" s="138"/>
      <c r="AT189" s="138"/>
      <c r="AU189" s="138"/>
      <c r="AV189" s="138"/>
      <c r="AW189" s="138"/>
      <c r="AX189" s="138"/>
      <c r="AY189" s="138"/>
      <c r="AZ189" s="138"/>
      <c r="BA189" s="138"/>
      <c r="BB189" s="138"/>
      <c r="BC189" s="138"/>
    </row>
    <row r="190" ht="14.25" customHeight="1">
      <c r="A190" s="777"/>
      <c r="B190" s="583"/>
      <c r="C190" s="583"/>
      <c r="D190" s="598"/>
      <c r="E190" s="583"/>
      <c r="F190" s="583"/>
      <c r="G190" s="583"/>
      <c r="H190" s="585"/>
      <c r="I190" s="586"/>
      <c r="J190" s="587"/>
      <c r="K190" s="587"/>
      <c r="L190" s="587"/>
      <c r="M190" s="587"/>
      <c r="N190" s="587"/>
      <c r="O190" s="587"/>
      <c r="P190" s="587"/>
      <c r="Q190" s="587"/>
      <c r="R190" s="587"/>
      <c r="S190" s="587"/>
      <c r="T190" s="655"/>
      <c r="U190" s="656"/>
      <c r="V190" s="655"/>
      <c r="W190" s="655"/>
      <c r="X190" s="655"/>
      <c r="Y190" s="601"/>
      <c r="Z190" s="601"/>
      <c r="AA190" s="655"/>
      <c r="AB190" s="655"/>
      <c r="AC190" s="657"/>
      <c r="AD190" s="655"/>
      <c r="AE190" s="655"/>
      <c r="AF190" s="655"/>
      <c r="AG190" s="655"/>
      <c r="AH190" s="655"/>
      <c r="AI190" s="655"/>
      <c r="AJ190" s="655"/>
      <c r="AK190" s="655"/>
      <c r="AL190" s="655"/>
      <c r="AM190" s="655"/>
      <c r="AN190" s="138"/>
      <c r="AO190" s="138"/>
      <c r="AP190" s="138"/>
      <c r="AQ190" s="138"/>
      <c r="AR190" s="138"/>
      <c r="AS190" s="138"/>
      <c r="AT190" s="138"/>
      <c r="AU190" s="138"/>
      <c r="AV190" s="138"/>
      <c r="AW190" s="138"/>
      <c r="AX190" s="138"/>
      <c r="AY190" s="138"/>
      <c r="AZ190" s="138"/>
      <c r="BA190" s="138"/>
      <c r="BB190" s="138"/>
      <c r="BC190" s="138"/>
    </row>
    <row r="191" ht="14.25" customHeight="1">
      <c r="A191" s="777"/>
      <c r="B191" s="583"/>
      <c r="C191" s="583"/>
      <c r="D191" s="598"/>
      <c r="E191" s="583"/>
      <c r="F191" s="583"/>
      <c r="G191" s="583"/>
      <c r="H191" s="585"/>
      <c r="I191" s="586"/>
      <c r="J191" s="587"/>
      <c r="K191" s="587"/>
      <c r="L191" s="587"/>
      <c r="M191" s="587"/>
      <c r="N191" s="587"/>
      <c r="O191" s="587"/>
      <c r="P191" s="587"/>
      <c r="Q191" s="587"/>
      <c r="R191" s="587"/>
      <c r="S191" s="587"/>
      <c r="T191" s="655"/>
      <c r="U191" s="656"/>
      <c r="V191" s="655"/>
      <c r="W191" s="655"/>
      <c r="X191" s="655"/>
      <c r="Y191" s="601"/>
      <c r="Z191" s="601"/>
      <c r="AA191" s="655"/>
      <c r="AB191" s="655"/>
      <c r="AC191" s="657"/>
      <c r="AD191" s="655"/>
      <c r="AE191" s="655"/>
      <c r="AF191" s="655"/>
      <c r="AG191" s="655"/>
      <c r="AH191" s="655"/>
      <c r="AI191" s="655"/>
      <c r="AJ191" s="655"/>
      <c r="AK191" s="655"/>
      <c r="AL191" s="655"/>
      <c r="AM191" s="655"/>
      <c r="AN191" s="138"/>
      <c r="AO191" s="138"/>
      <c r="AP191" s="138"/>
      <c r="AQ191" s="138"/>
      <c r="AR191" s="138"/>
      <c r="AS191" s="138"/>
      <c r="AT191" s="138"/>
      <c r="AU191" s="138"/>
      <c r="AV191" s="138"/>
      <c r="AW191" s="138"/>
      <c r="AX191" s="138"/>
      <c r="AY191" s="138"/>
      <c r="AZ191" s="138"/>
      <c r="BA191" s="138"/>
      <c r="BB191" s="138"/>
      <c r="BC191" s="138"/>
    </row>
    <row r="192" ht="14.25" customHeight="1">
      <c r="A192" s="777"/>
      <c r="B192" s="583"/>
      <c r="C192" s="583"/>
      <c r="D192" s="598"/>
      <c r="E192" s="583"/>
      <c r="F192" s="583"/>
      <c r="G192" s="583"/>
      <c r="H192" s="585"/>
      <c r="I192" s="586"/>
      <c r="J192" s="587"/>
      <c r="K192" s="587"/>
      <c r="L192" s="587"/>
      <c r="M192" s="587"/>
      <c r="N192" s="587"/>
      <c r="O192" s="587"/>
      <c r="P192" s="587"/>
      <c r="Q192" s="587"/>
      <c r="R192" s="587"/>
      <c r="S192" s="587"/>
      <c r="T192" s="655"/>
      <c r="U192" s="656"/>
      <c r="V192" s="655"/>
      <c r="W192" s="655"/>
      <c r="X192" s="655"/>
      <c r="Y192" s="601"/>
      <c r="Z192" s="601"/>
      <c r="AA192" s="655"/>
      <c r="AB192" s="655"/>
      <c r="AC192" s="657"/>
      <c r="AD192" s="655"/>
      <c r="AE192" s="655"/>
      <c r="AF192" s="655"/>
      <c r="AG192" s="655"/>
      <c r="AH192" s="655"/>
      <c r="AI192" s="655"/>
      <c r="AJ192" s="655"/>
      <c r="AK192" s="655"/>
      <c r="AL192" s="655"/>
      <c r="AM192" s="655"/>
      <c r="AN192" s="138"/>
      <c r="AO192" s="138"/>
      <c r="AP192" s="138"/>
      <c r="AQ192" s="138"/>
      <c r="AR192" s="138"/>
      <c r="AS192" s="138"/>
      <c r="AT192" s="138"/>
      <c r="AU192" s="138"/>
      <c r="AV192" s="138"/>
      <c r="AW192" s="138"/>
      <c r="AX192" s="138"/>
      <c r="AY192" s="138"/>
      <c r="AZ192" s="138"/>
      <c r="BA192" s="138"/>
      <c r="BB192" s="138"/>
      <c r="BC192" s="138"/>
    </row>
    <row r="193" ht="14.25" customHeight="1">
      <c r="A193" s="777"/>
      <c r="B193" s="583"/>
      <c r="C193" s="583"/>
      <c r="D193" s="598"/>
      <c r="E193" s="583"/>
      <c r="F193" s="583"/>
      <c r="G193" s="583"/>
      <c r="H193" s="585"/>
      <c r="I193" s="586"/>
      <c r="J193" s="587"/>
      <c r="K193" s="587"/>
      <c r="L193" s="587"/>
      <c r="M193" s="587"/>
      <c r="N193" s="587"/>
      <c r="O193" s="587"/>
      <c r="P193" s="587"/>
      <c r="Q193" s="587"/>
      <c r="R193" s="587"/>
      <c r="S193" s="587"/>
      <c r="T193" s="655"/>
      <c r="U193" s="656"/>
      <c r="V193" s="655"/>
      <c r="W193" s="655"/>
      <c r="X193" s="655"/>
      <c r="Y193" s="601"/>
      <c r="Z193" s="601"/>
      <c r="AA193" s="655"/>
      <c r="AB193" s="655"/>
      <c r="AC193" s="657"/>
      <c r="AD193" s="655"/>
      <c r="AE193" s="655"/>
      <c r="AF193" s="655"/>
      <c r="AG193" s="655"/>
      <c r="AH193" s="655"/>
      <c r="AI193" s="655"/>
      <c r="AJ193" s="655"/>
      <c r="AK193" s="655"/>
      <c r="AL193" s="655"/>
      <c r="AM193" s="655"/>
      <c r="AN193" s="138"/>
      <c r="AO193" s="138"/>
      <c r="AP193" s="138"/>
      <c r="AQ193" s="138"/>
      <c r="AR193" s="138"/>
      <c r="AS193" s="138"/>
      <c r="AT193" s="138"/>
      <c r="AU193" s="138"/>
      <c r="AV193" s="138"/>
      <c r="AW193" s="138"/>
      <c r="AX193" s="138"/>
      <c r="AY193" s="138"/>
      <c r="AZ193" s="138"/>
      <c r="BA193" s="138"/>
      <c r="BB193" s="138"/>
      <c r="BC193" s="138"/>
    </row>
    <row r="194" ht="14.25" customHeight="1">
      <c r="A194" s="777"/>
      <c r="B194" s="583"/>
      <c r="C194" s="583"/>
      <c r="D194" s="598"/>
      <c r="E194" s="583"/>
      <c r="F194" s="583"/>
      <c r="G194" s="583"/>
      <c r="H194" s="585"/>
      <c r="I194" s="586"/>
      <c r="J194" s="587"/>
      <c r="K194" s="587"/>
      <c r="L194" s="587"/>
      <c r="M194" s="587"/>
      <c r="N194" s="587"/>
      <c r="O194" s="587"/>
      <c r="P194" s="587"/>
      <c r="Q194" s="587"/>
      <c r="R194" s="587"/>
      <c r="S194" s="587"/>
      <c r="T194" s="655"/>
      <c r="U194" s="656"/>
      <c r="V194" s="655"/>
      <c r="W194" s="655"/>
      <c r="X194" s="655"/>
      <c r="Y194" s="601"/>
      <c r="Z194" s="601"/>
      <c r="AA194" s="655"/>
      <c r="AB194" s="655"/>
      <c r="AC194" s="657"/>
      <c r="AD194" s="655"/>
      <c r="AE194" s="655"/>
      <c r="AF194" s="655"/>
      <c r="AG194" s="655"/>
      <c r="AH194" s="655"/>
      <c r="AI194" s="655"/>
      <c r="AJ194" s="655"/>
      <c r="AK194" s="655"/>
      <c r="AL194" s="655"/>
      <c r="AM194" s="655"/>
      <c r="AN194" s="138"/>
      <c r="AO194" s="138"/>
      <c r="AP194" s="138"/>
      <c r="AQ194" s="138"/>
      <c r="AR194" s="138"/>
      <c r="AS194" s="138"/>
      <c r="AT194" s="138"/>
      <c r="AU194" s="138"/>
      <c r="AV194" s="138"/>
      <c r="AW194" s="138"/>
      <c r="AX194" s="138"/>
      <c r="AY194" s="138"/>
      <c r="AZ194" s="138"/>
      <c r="BA194" s="138"/>
      <c r="BB194" s="138"/>
      <c r="BC194" s="138"/>
    </row>
    <row r="195" ht="14.25" customHeight="1">
      <c r="A195" s="777"/>
      <c r="B195" s="583"/>
      <c r="C195" s="583"/>
      <c r="D195" s="598"/>
      <c r="E195" s="583"/>
      <c r="F195" s="583"/>
      <c r="G195" s="583"/>
      <c r="H195" s="585"/>
      <c r="I195" s="586"/>
      <c r="J195" s="587"/>
      <c r="K195" s="587"/>
      <c r="L195" s="587"/>
      <c r="M195" s="587"/>
      <c r="N195" s="587"/>
      <c r="O195" s="587"/>
      <c r="P195" s="587"/>
      <c r="Q195" s="587"/>
      <c r="R195" s="587"/>
      <c r="S195" s="587"/>
      <c r="T195" s="655"/>
      <c r="U195" s="656"/>
      <c r="V195" s="655"/>
      <c r="W195" s="655"/>
      <c r="X195" s="655"/>
      <c r="Y195" s="601"/>
      <c r="Z195" s="601"/>
      <c r="AA195" s="655"/>
      <c r="AB195" s="655"/>
      <c r="AC195" s="657"/>
      <c r="AD195" s="655"/>
      <c r="AE195" s="655"/>
      <c r="AF195" s="655"/>
      <c r="AG195" s="655"/>
      <c r="AH195" s="655"/>
      <c r="AI195" s="655"/>
      <c r="AJ195" s="655"/>
      <c r="AK195" s="655"/>
      <c r="AL195" s="655"/>
      <c r="AM195" s="655"/>
      <c r="AN195" s="138"/>
      <c r="AO195" s="138"/>
      <c r="AP195" s="138"/>
      <c r="AQ195" s="138"/>
      <c r="AR195" s="138"/>
      <c r="AS195" s="138"/>
      <c r="AT195" s="138"/>
      <c r="AU195" s="138"/>
      <c r="AV195" s="138"/>
      <c r="AW195" s="138"/>
      <c r="AX195" s="138"/>
      <c r="AY195" s="138"/>
      <c r="AZ195" s="138"/>
      <c r="BA195" s="138"/>
      <c r="BB195" s="138"/>
      <c r="BC195" s="138"/>
    </row>
    <row r="196" ht="14.25" customHeight="1">
      <c r="A196" s="777"/>
      <c r="B196" s="583"/>
      <c r="C196" s="583"/>
      <c r="D196" s="598"/>
      <c r="E196" s="583"/>
      <c r="F196" s="583"/>
      <c r="G196" s="583"/>
      <c r="H196" s="585"/>
      <c r="I196" s="586"/>
      <c r="J196" s="587"/>
      <c r="K196" s="587"/>
      <c r="L196" s="587"/>
      <c r="M196" s="587"/>
      <c r="N196" s="587"/>
      <c r="O196" s="587"/>
      <c r="P196" s="587"/>
      <c r="Q196" s="587"/>
      <c r="R196" s="587"/>
      <c r="S196" s="587"/>
      <c r="T196" s="655"/>
      <c r="U196" s="656"/>
      <c r="V196" s="655"/>
      <c r="W196" s="655"/>
      <c r="X196" s="655"/>
      <c r="Y196" s="601"/>
      <c r="Z196" s="601"/>
      <c r="AA196" s="655"/>
      <c r="AB196" s="655"/>
      <c r="AC196" s="657"/>
      <c r="AD196" s="655"/>
      <c r="AE196" s="655"/>
      <c r="AF196" s="655"/>
      <c r="AG196" s="655"/>
      <c r="AH196" s="655"/>
      <c r="AI196" s="655"/>
      <c r="AJ196" s="655"/>
      <c r="AK196" s="655"/>
      <c r="AL196" s="655"/>
      <c r="AM196" s="655"/>
      <c r="AN196" s="138"/>
      <c r="AO196" s="138"/>
      <c r="AP196" s="138"/>
      <c r="AQ196" s="138"/>
      <c r="AR196" s="138"/>
      <c r="AS196" s="138"/>
      <c r="AT196" s="138"/>
      <c r="AU196" s="138"/>
      <c r="AV196" s="138"/>
      <c r="AW196" s="138"/>
      <c r="AX196" s="138"/>
      <c r="AY196" s="138"/>
      <c r="AZ196" s="138"/>
      <c r="BA196" s="138"/>
      <c r="BB196" s="138"/>
      <c r="BC196" s="138"/>
    </row>
    <row r="197" ht="14.25" customHeight="1">
      <c r="A197" s="777"/>
      <c r="B197" s="583"/>
      <c r="C197" s="583"/>
      <c r="D197" s="598"/>
      <c r="E197" s="583"/>
      <c r="F197" s="583"/>
      <c r="G197" s="583"/>
      <c r="H197" s="585"/>
      <c r="I197" s="586"/>
      <c r="J197" s="587"/>
      <c r="K197" s="587"/>
      <c r="L197" s="587"/>
      <c r="M197" s="587"/>
      <c r="N197" s="587"/>
      <c r="O197" s="587"/>
      <c r="P197" s="587"/>
      <c r="Q197" s="587"/>
      <c r="R197" s="587"/>
      <c r="S197" s="587"/>
      <c r="T197" s="655"/>
      <c r="U197" s="656"/>
      <c r="V197" s="655"/>
      <c r="W197" s="655"/>
      <c r="X197" s="655"/>
      <c r="Y197" s="601"/>
      <c r="Z197" s="601"/>
      <c r="AA197" s="655"/>
      <c r="AB197" s="655"/>
      <c r="AC197" s="657"/>
      <c r="AD197" s="655"/>
      <c r="AE197" s="655"/>
      <c r="AF197" s="655"/>
      <c r="AG197" s="655"/>
      <c r="AH197" s="655"/>
      <c r="AI197" s="655"/>
      <c r="AJ197" s="655"/>
      <c r="AK197" s="655"/>
      <c r="AL197" s="655"/>
      <c r="AM197" s="655"/>
      <c r="AN197" s="138"/>
      <c r="AO197" s="138"/>
      <c r="AP197" s="138"/>
      <c r="AQ197" s="138"/>
      <c r="AR197" s="138"/>
      <c r="AS197" s="138"/>
      <c r="AT197" s="138"/>
      <c r="AU197" s="138"/>
      <c r="AV197" s="138"/>
      <c r="AW197" s="138"/>
      <c r="AX197" s="138"/>
      <c r="AY197" s="138"/>
      <c r="AZ197" s="138"/>
      <c r="BA197" s="138"/>
      <c r="BB197" s="138"/>
      <c r="BC197" s="138"/>
    </row>
    <row r="198" ht="14.25" customHeight="1">
      <c r="A198" s="777"/>
      <c r="B198" s="583"/>
      <c r="C198" s="583"/>
      <c r="D198" s="598"/>
      <c r="E198" s="583"/>
      <c r="F198" s="583"/>
      <c r="G198" s="583"/>
      <c r="H198" s="585"/>
      <c r="I198" s="586"/>
      <c r="J198" s="587"/>
      <c r="K198" s="587"/>
      <c r="L198" s="587"/>
      <c r="M198" s="587"/>
      <c r="N198" s="587"/>
      <c r="O198" s="587"/>
      <c r="P198" s="587"/>
      <c r="Q198" s="587"/>
      <c r="R198" s="587"/>
      <c r="S198" s="587"/>
      <c r="T198" s="655"/>
      <c r="U198" s="656"/>
      <c r="V198" s="655"/>
      <c r="W198" s="655"/>
      <c r="X198" s="655"/>
      <c r="Y198" s="601"/>
      <c r="Z198" s="601"/>
      <c r="AA198" s="655"/>
      <c r="AB198" s="655"/>
      <c r="AC198" s="657"/>
      <c r="AD198" s="655"/>
      <c r="AE198" s="655"/>
      <c r="AF198" s="655"/>
      <c r="AG198" s="655"/>
      <c r="AH198" s="655"/>
      <c r="AI198" s="655"/>
      <c r="AJ198" s="655"/>
      <c r="AK198" s="655"/>
      <c r="AL198" s="655"/>
      <c r="AM198" s="655"/>
      <c r="AN198" s="138"/>
      <c r="AO198" s="138"/>
      <c r="AP198" s="138"/>
      <c r="AQ198" s="138"/>
      <c r="AR198" s="138"/>
      <c r="AS198" s="138"/>
      <c r="AT198" s="138"/>
      <c r="AU198" s="138"/>
      <c r="AV198" s="138"/>
      <c r="AW198" s="138"/>
      <c r="AX198" s="138"/>
      <c r="AY198" s="138"/>
      <c r="AZ198" s="138"/>
      <c r="BA198" s="138"/>
      <c r="BB198" s="138"/>
      <c r="BC198" s="138"/>
    </row>
    <row r="199" ht="14.25" customHeight="1">
      <c r="A199" s="777"/>
      <c r="B199" s="583"/>
      <c r="C199" s="583"/>
      <c r="D199" s="598"/>
      <c r="E199" s="583"/>
      <c r="F199" s="583"/>
      <c r="G199" s="583"/>
      <c r="H199" s="585"/>
      <c r="I199" s="586"/>
      <c r="J199" s="587"/>
      <c r="K199" s="587"/>
      <c r="L199" s="587"/>
      <c r="M199" s="587"/>
      <c r="N199" s="587"/>
      <c r="O199" s="587"/>
      <c r="P199" s="587"/>
      <c r="Q199" s="587"/>
      <c r="R199" s="587"/>
      <c r="S199" s="587"/>
      <c r="T199" s="655"/>
      <c r="U199" s="656"/>
      <c r="V199" s="655"/>
      <c r="W199" s="655"/>
      <c r="X199" s="655"/>
      <c r="Y199" s="601"/>
      <c r="Z199" s="601"/>
      <c r="AA199" s="655"/>
      <c r="AB199" s="655"/>
      <c r="AC199" s="657"/>
      <c r="AD199" s="655"/>
      <c r="AE199" s="655"/>
      <c r="AF199" s="655"/>
      <c r="AG199" s="655"/>
      <c r="AH199" s="655"/>
      <c r="AI199" s="655"/>
      <c r="AJ199" s="655"/>
      <c r="AK199" s="655"/>
      <c r="AL199" s="655"/>
      <c r="AM199" s="655"/>
      <c r="AN199" s="138"/>
      <c r="AO199" s="138"/>
      <c r="AP199" s="138"/>
      <c r="AQ199" s="138"/>
      <c r="AR199" s="138"/>
      <c r="AS199" s="138"/>
      <c r="AT199" s="138"/>
      <c r="AU199" s="138"/>
      <c r="AV199" s="138"/>
      <c r="AW199" s="138"/>
      <c r="AX199" s="138"/>
      <c r="AY199" s="138"/>
      <c r="AZ199" s="138"/>
      <c r="BA199" s="138"/>
      <c r="BB199" s="138"/>
      <c r="BC199" s="138"/>
    </row>
    <row r="200" ht="14.25" customHeight="1">
      <c r="A200" s="777"/>
      <c r="B200" s="583"/>
      <c r="C200" s="583"/>
      <c r="D200" s="598"/>
      <c r="E200" s="583"/>
      <c r="F200" s="583"/>
      <c r="G200" s="583"/>
      <c r="H200" s="585"/>
      <c r="I200" s="586"/>
      <c r="J200" s="587"/>
      <c r="K200" s="587"/>
      <c r="L200" s="587"/>
      <c r="M200" s="587"/>
      <c r="N200" s="587"/>
      <c r="O200" s="587"/>
      <c r="P200" s="587"/>
      <c r="Q200" s="587"/>
      <c r="R200" s="587"/>
      <c r="S200" s="587"/>
      <c r="T200" s="655"/>
      <c r="U200" s="656"/>
      <c r="V200" s="655"/>
      <c r="W200" s="655"/>
      <c r="X200" s="655"/>
      <c r="Y200" s="601"/>
      <c r="Z200" s="601"/>
      <c r="AA200" s="655"/>
      <c r="AB200" s="655"/>
      <c r="AC200" s="657"/>
      <c r="AD200" s="655"/>
      <c r="AE200" s="655"/>
      <c r="AF200" s="655"/>
      <c r="AG200" s="655"/>
      <c r="AH200" s="655"/>
      <c r="AI200" s="655"/>
      <c r="AJ200" s="655"/>
      <c r="AK200" s="655"/>
      <c r="AL200" s="655"/>
      <c r="AM200" s="655"/>
      <c r="AN200" s="138"/>
      <c r="AO200" s="138"/>
      <c r="AP200" s="138"/>
      <c r="AQ200" s="138"/>
      <c r="AR200" s="138"/>
      <c r="AS200" s="138"/>
      <c r="AT200" s="138"/>
      <c r="AU200" s="138"/>
      <c r="AV200" s="138"/>
      <c r="AW200" s="138"/>
      <c r="AX200" s="138"/>
      <c r="AY200" s="138"/>
      <c r="AZ200" s="138"/>
      <c r="BA200" s="138"/>
      <c r="BB200" s="138"/>
      <c r="BC200" s="138"/>
    </row>
    <row r="201" ht="14.25" customHeight="1">
      <c r="A201" s="777"/>
      <c r="B201" s="583"/>
      <c r="C201" s="583"/>
      <c r="D201" s="598"/>
      <c r="E201" s="583"/>
      <c r="F201" s="583"/>
      <c r="G201" s="583"/>
      <c r="H201" s="585"/>
      <c r="I201" s="586"/>
      <c r="J201" s="587"/>
      <c r="K201" s="587"/>
      <c r="L201" s="587"/>
      <c r="M201" s="587"/>
      <c r="N201" s="587"/>
      <c r="O201" s="587"/>
      <c r="P201" s="587"/>
      <c r="Q201" s="587"/>
      <c r="R201" s="587"/>
      <c r="S201" s="587"/>
      <c r="T201" s="655"/>
      <c r="U201" s="656"/>
      <c r="V201" s="655"/>
      <c r="W201" s="655"/>
      <c r="X201" s="655"/>
      <c r="Y201" s="601"/>
      <c r="Z201" s="601"/>
      <c r="AA201" s="655"/>
      <c r="AB201" s="655"/>
      <c r="AC201" s="657"/>
      <c r="AD201" s="655"/>
      <c r="AE201" s="655"/>
      <c r="AF201" s="655"/>
      <c r="AG201" s="655"/>
      <c r="AH201" s="655"/>
      <c r="AI201" s="655"/>
      <c r="AJ201" s="655"/>
      <c r="AK201" s="655"/>
      <c r="AL201" s="655"/>
      <c r="AM201" s="655"/>
      <c r="AN201" s="138"/>
      <c r="AO201" s="138"/>
      <c r="AP201" s="138"/>
      <c r="AQ201" s="138"/>
      <c r="AR201" s="138"/>
      <c r="AS201" s="138"/>
      <c r="AT201" s="138"/>
      <c r="AU201" s="138"/>
      <c r="AV201" s="138"/>
      <c r="AW201" s="138"/>
      <c r="AX201" s="138"/>
      <c r="AY201" s="138"/>
      <c r="AZ201" s="138"/>
      <c r="BA201" s="138"/>
      <c r="BB201" s="138"/>
      <c r="BC201" s="138"/>
    </row>
    <row r="202" ht="14.25" customHeight="1">
      <c r="A202" s="777"/>
      <c r="B202" s="583"/>
      <c r="C202" s="583"/>
      <c r="D202" s="598"/>
      <c r="E202" s="583"/>
      <c r="F202" s="583"/>
      <c r="G202" s="583"/>
      <c r="H202" s="585"/>
      <c r="I202" s="586"/>
      <c r="J202" s="587"/>
      <c r="K202" s="587"/>
      <c r="L202" s="587"/>
      <c r="M202" s="587"/>
      <c r="N202" s="587"/>
      <c r="O202" s="587"/>
      <c r="P202" s="587"/>
      <c r="Q202" s="587"/>
      <c r="R202" s="587"/>
      <c r="S202" s="587"/>
      <c r="T202" s="655"/>
      <c r="U202" s="656"/>
      <c r="V202" s="655"/>
      <c r="W202" s="655"/>
      <c r="X202" s="655"/>
      <c r="Y202" s="601"/>
      <c r="Z202" s="601"/>
      <c r="AA202" s="655"/>
      <c r="AB202" s="655"/>
      <c r="AC202" s="657"/>
      <c r="AD202" s="655"/>
      <c r="AE202" s="655"/>
      <c r="AF202" s="655"/>
      <c r="AG202" s="655"/>
      <c r="AH202" s="655"/>
      <c r="AI202" s="655"/>
      <c r="AJ202" s="655"/>
      <c r="AK202" s="655"/>
      <c r="AL202" s="655"/>
      <c r="AM202" s="655"/>
      <c r="AN202" s="138"/>
      <c r="AO202" s="138"/>
      <c r="AP202" s="138"/>
      <c r="AQ202" s="138"/>
      <c r="AR202" s="138"/>
      <c r="AS202" s="138"/>
      <c r="AT202" s="138"/>
      <c r="AU202" s="138"/>
      <c r="AV202" s="138"/>
      <c r="AW202" s="138"/>
      <c r="AX202" s="138"/>
      <c r="AY202" s="138"/>
      <c r="AZ202" s="138"/>
      <c r="BA202" s="138"/>
      <c r="BB202" s="138"/>
      <c r="BC202" s="138"/>
    </row>
    <row r="203" ht="14.25" customHeight="1">
      <c r="A203" s="777"/>
      <c r="B203" s="583"/>
      <c r="C203" s="583"/>
      <c r="D203" s="598"/>
      <c r="E203" s="583"/>
      <c r="F203" s="583"/>
      <c r="G203" s="583"/>
      <c r="H203" s="585"/>
      <c r="I203" s="586"/>
      <c r="J203" s="587"/>
      <c r="K203" s="587"/>
      <c r="L203" s="587"/>
      <c r="M203" s="587"/>
      <c r="N203" s="587"/>
      <c r="O203" s="587"/>
      <c r="P203" s="587"/>
      <c r="Q203" s="587"/>
      <c r="R203" s="587"/>
      <c r="S203" s="587"/>
      <c r="T203" s="655"/>
      <c r="U203" s="656"/>
      <c r="V203" s="655"/>
      <c r="W203" s="655"/>
      <c r="X203" s="655"/>
      <c r="Y203" s="601"/>
      <c r="Z203" s="601"/>
      <c r="AA203" s="655"/>
      <c r="AB203" s="655"/>
      <c r="AC203" s="657"/>
      <c r="AD203" s="655"/>
      <c r="AE203" s="655"/>
      <c r="AF203" s="655"/>
      <c r="AG203" s="655"/>
      <c r="AH203" s="655"/>
      <c r="AI203" s="655"/>
      <c r="AJ203" s="655"/>
      <c r="AK203" s="655"/>
      <c r="AL203" s="655"/>
      <c r="AM203" s="655"/>
      <c r="AN203" s="138"/>
      <c r="AO203" s="138"/>
      <c r="AP203" s="138"/>
      <c r="AQ203" s="138"/>
      <c r="AR203" s="138"/>
      <c r="AS203" s="138"/>
      <c r="AT203" s="138"/>
      <c r="AU203" s="138"/>
      <c r="AV203" s="138"/>
      <c r="AW203" s="138"/>
      <c r="AX203" s="138"/>
      <c r="AY203" s="138"/>
      <c r="AZ203" s="138"/>
      <c r="BA203" s="138"/>
      <c r="BB203" s="138"/>
      <c r="BC203" s="138"/>
    </row>
    <row r="204" ht="14.25" customHeight="1">
      <c r="A204" s="777"/>
      <c r="B204" s="583"/>
      <c r="C204" s="583"/>
      <c r="D204" s="598"/>
      <c r="E204" s="583"/>
      <c r="F204" s="583"/>
      <c r="G204" s="583"/>
      <c r="H204" s="585"/>
      <c r="I204" s="586"/>
      <c r="J204" s="587"/>
      <c r="K204" s="587"/>
      <c r="L204" s="587"/>
      <c r="M204" s="587"/>
      <c r="N204" s="587"/>
      <c r="O204" s="587"/>
      <c r="P204" s="587"/>
      <c r="Q204" s="587"/>
      <c r="R204" s="587"/>
      <c r="S204" s="587"/>
      <c r="T204" s="655"/>
      <c r="U204" s="656"/>
      <c r="V204" s="655"/>
      <c r="W204" s="655"/>
      <c r="X204" s="655"/>
      <c r="Y204" s="601"/>
      <c r="Z204" s="601"/>
      <c r="AA204" s="655"/>
      <c r="AB204" s="655"/>
      <c r="AC204" s="657"/>
      <c r="AD204" s="655"/>
      <c r="AE204" s="655"/>
      <c r="AF204" s="655"/>
      <c r="AG204" s="655"/>
      <c r="AH204" s="655"/>
      <c r="AI204" s="655"/>
      <c r="AJ204" s="655"/>
      <c r="AK204" s="655"/>
      <c r="AL204" s="655"/>
      <c r="AM204" s="655"/>
      <c r="AN204" s="138"/>
      <c r="AO204" s="138"/>
      <c r="AP204" s="138"/>
      <c r="AQ204" s="138"/>
      <c r="AR204" s="138"/>
      <c r="AS204" s="138"/>
      <c r="AT204" s="138"/>
      <c r="AU204" s="138"/>
      <c r="AV204" s="138"/>
      <c r="AW204" s="138"/>
      <c r="AX204" s="138"/>
      <c r="AY204" s="138"/>
      <c r="AZ204" s="138"/>
      <c r="BA204" s="138"/>
      <c r="BB204" s="138"/>
      <c r="BC204" s="138"/>
    </row>
    <row r="205" ht="14.25" customHeight="1">
      <c r="A205" s="777"/>
      <c r="B205" s="583"/>
      <c r="C205" s="583"/>
      <c r="D205" s="598"/>
      <c r="E205" s="583"/>
      <c r="F205" s="583"/>
      <c r="G205" s="583"/>
      <c r="H205" s="585"/>
      <c r="I205" s="586"/>
      <c r="J205" s="587"/>
      <c r="K205" s="587"/>
      <c r="L205" s="587"/>
      <c r="M205" s="587"/>
      <c r="N205" s="587"/>
      <c r="O205" s="587"/>
      <c r="P205" s="587"/>
      <c r="Q205" s="587"/>
      <c r="R205" s="587"/>
      <c r="S205" s="587"/>
      <c r="T205" s="655"/>
      <c r="U205" s="656"/>
      <c r="V205" s="655"/>
      <c r="W205" s="655"/>
      <c r="X205" s="655"/>
      <c r="Y205" s="601"/>
      <c r="Z205" s="601"/>
      <c r="AA205" s="655"/>
      <c r="AB205" s="655"/>
      <c r="AC205" s="657"/>
      <c r="AD205" s="655"/>
      <c r="AE205" s="655"/>
      <c r="AF205" s="655"/>
      <c r="AG205" s="655"/>
      <c r="AH205" s="655"/>
      <c r="AI205" s="655"/>
      <c r="AJ205" s="655"/>
      <c r="AK205" s="655"/>
      <c r="AL205" s="655"/>
      <c r="AM205" s="655"/>
      <c r="AN205" s="138"/>
      <c r="AO205" s="138"/>
      <c r="AP205" s="138"/>
      <c r="AQ205" s="138"/>
      <c r="AR205" s="138"/>
      <c r="AS205" s="138"/>
      <c r="AT205" s="138"/>
      <c r="AU205" s="138"/>
      <c r="AV205" s="138"/>
      <c r="AW205" s="138"/>
      <c r="AX205" s="138"/>
      <c r="AY205" s="138"/>
      <c r="AZ205" s="138"/>
      <c r="BA205" s="138"/>
      <c r="BB205" s="138"/>
      <c r="BC205" s="138"/>
    </row>
    <row r="206" ht="14.25" customHeight="1">
      <c r="A206" s="777"/>
      <c r="B206" s="583"/>
      <c r="C206" s="583"/>
      <c r="D206" s="598"/>
      <c r="E206" s="583"/>
      <c r="F206" s="583"/>
      <c r="G206" s="583"/>
      <c r="H206" s="585"/>
      <c r="I206" s="586"/>
      <c r="J206" s="587"/>
      <c r="K206" s="587"/>
      <c r="L206" s="587"/>
      <c r="M206" s="587"/>
      <c r="N206" s="587"/>
      <c r="O206" s="587"/>
      <c r="P206" s="587"/>
      <c r="Q206" s="587"/>
      <c r="R206" s="587"/>
      <c r="S206" s="587"/>
      <c r="T206" s="655"/>
      <c r="U206" s="656"/>
      <c r="V206" s="655"/>
      <c r="W206" s="655"/>
      <c r="X206" s="655"/>
      <c r="Y206" s="601"/>
      <c r="Z206" s="601"/>
      <c r="AA206" s="655"/>
      <c r="AB206" s="655"/>
      <c r="AC206" s="657"/>
      <c r="AD206" s="655"/>
      <c r="AE206" s="655"/>
      <c r="AF206" s="655"/>
      <c r="AG206" s="655"/>
      <c r="AH206" s="655"/>
      <c r="AI206" s="655"/>
      <c r="AJ206" s="655"/>
      <c r="AK206" s="655"/>
      <c r="AL206" s="655"/>
      <c r="AM206" s="655"/>
      <c r="AN206" s="138"/>
      <c r="AO206" s="138"/>
      <c r="AP206" s="138"/>
      <c r="AQ206" s="138"/>
      <c r="AR206" s="138"/>
      <c r="AS206" s="138"/>
      <c r="AT206" s="138"/>
      <c r="AU206" s="138"/>
      <c r="AV206" s="138"/>
      <c r="AW206" s="138"/>
      <c r="AX206" s="138"/>
      <c r="AY206" s="138"/>
      <c r="AZ206" s="138"/>
      <c r="BA206" s="138"/>
      <c r="BB206" s="138"/>
      <c r="BC206" s="138"/>
    </row>
    <row r="207" ht="14.25" customHeight="1">
      <c r="A207" s="777"/>
      <c r="B207" s="583"/>
      <c r="C207" s="583"/>
      <c r="D207" s="598"/>
      <c r="E207" s="583"/>
      <c r="F207" s="583"/>
      <c r="G207" s="583"/>
      <c r="H207" s="585"/>
      <c r="I207" s="586"/>
      <c r="J207" s="587"/>
      <c r="K207" s="587"/>
      <c r="L207" s="587"/>
      <c r="M207" s="587"/>
      <c r="N207" s="587"/>
      <c r="O207" s="587"/>
      <c r="P207" s="587"/>
      <c r="Q207" s="587"/>
      <c r="R207" s="587"/>
      <c r="S207" s="587"/>
      <c r="T207" s="655"/>
      <c r="U207" s="656"/>
      <c r="V207" s="655"/>
      <c r="W207" s="655"/>
      <c r="X207" s="655"/>
      <c r="Y207" s="601"/>
      <c r="Z207" s="601"/>
      <c r="AA207" s="655"/>
      <c r="AB207" s="655"/>
      <c r="AC207" s="657"/>
      <c r="AD207" s="655"/>
      <c r="AE207" s="655"/>
      <c r="AF207" s="655"/>
      <c r="AG207" s="655"/>
      <c r="AH207" s="655"/>
      <c r="AI207" s="655"/>
      <c r="AJ207" s="655"/>
      <c r="AK207" s="655"/>
      <c r="AL207" s="655"/>
      <c r="AM207" s="655"/>
      <c r="AN207" s="138"/>
      <c r="AO207" s="138"/>
      <c r="AP207" s="138"/>
      <c r="AQ207" s="138"/>
      <c r="AR207" s="138"/>
      <c r="AS207" s="138"/>
      <c r="AT207" s="138"/>
      <c r="AU207" s="138"/>
      <c r="AV207" s="138"/>
      <c r="AW207" s="138"/>
      <c r="AX207" s="138"/>
      <c r="AY207" s="138"/>
      <c r="AZ207" s="138"/>
      <c r="BA207" s="138"/>
      <c r="BB207" s="138"/>
      <c r="BC207" s="138"/>
    </row>
    <row r="208" ht="14.25" customHeight="1">
      <c r="A208" s="777"/>
      <c r="B208" s="583"/>
      <c r="C208" s="583"/>
      <c r="D208" s="598"/>
      <c r="E208" s="583"/>
      <c r="F208" s="583"/>
      <c r="G208" s="583"/>
      <c r="H208" s="585"/>
      <c r="I208" s="586"/>
      <c r="J208" s="587"/>
      <c r="K208" s="587"/>
      <c r="L208" s="587"/>
      <c r="M208" s="587"/>
      <c r="N208" s="587"/>
      <c r="O208" s="587"/>
      <c r="P208" s="587"/>
      <c r="Q208" s="587"/>
      <c r="R208" s="587"/>
      <c r="S208" s="587"/>
      <c r="T208" s="655"/>
      <c r="U208" s="656"/>
      <c r="V208" s="655"/>
      <c r="W208" s="655"/>
      <c r="X208" s="655"/>
      <c r="Y208" s="601"/>
      <c r="Z208" s="601"/>
      <c r="AA208" s="655"/>
      <c r="AB208" s="655"/>
      <c r="AC208" s="657"/>
      <c r="AD208" s="655"/>
      <c r="AE208" s="655"/>
      <c r="AF208" s="655"/>
      <c r="AG208" s="655"/>
      <c r="AH208" s="655"/>
      <c r="AI208" s="655"/>
      <c r="AJ208" s="655"/>
      <c r="AK208" s="655"/>
      <c r="AL208" s="655"/>
      <c r="AM208" s="655"/>
      <c r="AN208" s="138"/>
      <c r="AO208" s="138"/>
      <c r="AP208" s="138"/>
      <c r="AQ208" s="138"/>
      <c r="AR208" s="138"/>
      <c r="AS208" s="138"/>
      <c r="AT208" s="138"/>
      <c r="AU208" s="138"/>
      <c r="AV208" s="138"/>
      <c r="AW208" s="138"/>
      <c r="AX208" s="138"/>
      <c r="AY208" s="138"/>
      <c r="AZ208" s="138"/>
      <c r="BA208" s="138"/>
      <c r="BB208" s="138"/>
      <c r="BC208" s="138"/>
    </row>
    <row r="209" ht="14.25" customHeight="1">
      <c r="A209" s="777"/>
      <c r="B209" s="583"/>
      <c r="C209" s="583"/>
      <c r="D209" s="598"/>
      <c r="E209" s="583"/>
      <c r="F209" s="583"/>
      <c r="G209" s="583"/>
      <c r="H209" s="585"/>
      <c r="I209" s="586"/>
      <c r="J209" s="587"/>
      <c r="K209" s="587"/>
      <c r="L209" s="587"/>
      <c r="M209" s="587"/>
      <c r="N209" s="587"/>
      <c r="O209" s="587"/>
      <c r="P209" s="587"/>
      <c r="Q209" s="587"/>
      <c r="R209" s="587"/>
      <c r="S209" s="587"/>
      <c r="T209" s="655"/>
      <c r="U209" s="656"/>
      <c r="V209" s="655"/>
      <c r="W209" s="655"/>
      <c r="X209" s="655"/>
      <c r="Y209" s="601"/>
      <c r="Z209" s="601"/>
      <c r="AA209" s="655"/>
      <c r="AB209" s="655"/>
      <c r="AC209" s="657"/>
      <c r="AD209" s="655"/>
      <c r="AE209" s="655"/>
      <c r="AF209" s="655"/>
      <c r="AG209" s="655"/>
      <c r="AH209" s="655"/>
      <c r="AI209" s="655"/>
      <c r="AJ209" s="655"/>
      <c r="AK209" s="655"/>
      <c r="AL209" s="655"/>
      <c r="AM209" s="655"/>
      <c r="AN209" s="138"/>
      <c r="AO209" s="138"/>
      <c r="AP209" s="138"/>
      <c r="AQ209" s="138"/>
      <c r="AR209" s="138"/>
      <c r="AS209" s="138"/>
      <c r="AT209" s="138"/>
      <c r="AU209" s="138"/>
      <c r="AV209" s="138"/>
      <c r="AW209" s="138"/>
      <c r="AX209" s="138"/>
      <c r="AY209" s="138"/>
      <c r="AZ209" s="138"/>
      <c r="BA209" s="138"/>
      <c r="BB209" s="138"/>
      <c r="BC209" s="138"/>
    </row>
    <row r="210" ht="14.25" customHeight="1">
      <c r="A210" s="777"/>
      <c r="B210" s="583"/>
      <c r="C210" s="583"/>
      <c r="D210" s="598"/>
      <c r="E210" s="583"/>
      <c r="F210" s="583"/>
      <c r="G210" s="583"/>
      <c r="H210" s="585"/>
      <c r="I210" s="586"/>
      <c r="J210" s="587"/>
      <c r="K210" s="587"/>
      <c r="L210" s="587"/>
      <c r="M210" s="587"/>
      <c r="N210" s="587"/>
      <c r="O210" s="587"/>
      <c r="P210" s="587"/>
      <c r="Q210" s="587"/>
      <c r="R210" s="587"/>
      <c r="S210" s="587"/>
      <c r="T210" s="655"/>
      <c r="U210" s="656"/>
      <c r="V210" s="655"/>
      <c r="W210" s="655"/>
      <c r="X210" s="655"/>
      <c r="Y210" s="601"/>
      <c r="Z210" s="601"/>
      <c r="AA210" s="655"/>
      <c r="AB210" s="655"/>
      <c r="AC210" s="657"/>
      <c r="AD210" s="655"/>
      <c r="AE210" s="655"/>
      <c r="AF210" s="655"/>
      <c r="AG210" s="655"/>
      <c r="AH210" s="655"/>
      <c r="AI210" s="655"/>
      <c r="AJ210" s="655"/>
      <c r="AK210" s="655"/>
      <c r="AL210" s="655"/>
      <c r="AM210" s="655"/>
      <c r="AN210" s="138"/>
      <c r="AO210" s="138"/>
      <c r="AP210" s="138"/>
      <c r="AQ210" s="138"/>
      <c r="AR210" s="138"/>
      <c r="AS210" s="138"/>
      <c r="AT210" s="138"/>
      <c r="AU210" s="138"/>
      <c r="AV210" s="138"/>
      <c r="AW210" s="138"/>
      <c r="AX210" s="138"/>
      <c r="AY210" s="138"/>
      <c r="AZ210" s="138"/>
      <c r="BA210" s="138"/>
      <c r="BB210" s="138"/>
      <c r="BC210" s="138"/>
    </row>
    <row r="211" ht="14.25" customHeight="1">
      <c r="A211" s="777"/>
      <c r="B211" s="583"/>
      <c r="C211" s="583"/>
      <c r="D211" s="598"/>
      <c r="E211" s="583"/>
      <c r="F211" s="583"/>
      <c r="G211" s="583"/>
      <c r="H211" s="585"/>
      <c r="I211" s="586"/>
      <c r="J211" s="587"/>
      <c r="K211" s="587"/>
      <c r="L211" s="587"/>
      <c r="M211" s="587"/>
      <c r="N211" s="587"/>
      <c r="O211" s="587"/>
      <c r="P211" s="587"/>
      <c r="Q211" s="587"/>
      <c r="R211" s="587"/>
      <c r="S211" s="587"/>
      <c r="T211" s="655"/>
      <c r="U211" s="656"/>
      <c r="V211" s="655"/>
      <c r="W211" s="655"/>
      <c r="X211" s="655"/>
      <c r="Y211" s="601"/>
      <c r="Z211" s="601"/>
      <c r="AA211" s="655"/>
      <c r="AB211" s="655"/>
      <c r="AC211" s="657"/>
      <c r="AD211" s="655"/>
      <c r="AE211" s="655"/>
      <c r="AF211" s="655"/>
      <c r="AG211" s="655"/>
      <c r="AH211" s="655"/>
      <c r="AI211" s="655"/>
      <c r="AJ211" s="655"/>
      <c r="AK211" s="655"/>
      <c r="AL211" s="655"/>
      <c r="AM211" s="655"/>
      <c r="AN211" s="138"/>
      <c r="AO211" s="138"/>
      <c r="AP211" s="138"/>
      <c r="AQ211" s="138"/>
      <c r="AR211" s="138"/>
      <c r="AS211" s="138"/>
      <c r="AT211" s="138"/>
      <c r="AU211" s="138"/>
      <c r="AV211" s="138"/>
      <c r="AW211" s="138"/>
      <c r="AX211" s="138"/>
      <c r="AY211" s="138"/>
      <c r="AZ211" s="138"/>
      <c r="BA211" s="138"/>
      <c r="BB211" s="138"/>
      <c r="BC211" s="138"/>
    </row>
    <row r="212" ht="14.25" customHeight="1">
      <c r="A212" s="777"/>
      <c r="B212" s="583"/>
      <c r="C212" s="583"/>
      <c r="D212" s="598"/>
      <c r="E212" s="583"/>
      <c r="F212" s="583"/>
      <c r="G212" s="583"/>
      <c r="H212" s="585"/>
      <c r="I212" s="586"/>
      <c r="J212" s="587"/>
      <c r="K212" s="587"/>
      <c r="L212" s="587"/>
      <c r="M212" s="587"/>
      <c r="N212" s="587"/>
      <c r="O212" s="587"/>
      <c r="P212" s="587"/>
      <c r="Q212" s="587"/>
      <c r="R212" s="587"/>
      <c r="S212" s="587"/>
      <c r="T212" s="655"/>
      <c r="U212" s="656"/>
      <c r="V212" s="655"/>
      <c r="W212" s="655"/>
      <c r="X212" s="655"/>
      <c r="Y212" s="601"/>
      <c r="Z212" s="601"/>
      <c r="AA212" s="655"/>
      <c r="AB212" s="655"/>
      <c r="AC212" s="657"/>
      <c r="AD212" s="655"/>
      <c r="AE212" s="655"/>
      <c r="AF212" s="655"/>
      <c r="AG212" s="655"/>
      <c r="AH212" s="655"/>
      <c r="AI212" s="655"/>
      <c r="AJ212" s="655"/>
      <c r="AK212" s="655"/>
      <c r="AL212" s="655"/>
      <c r="AM212" s="655"/>
      <c r="AN212" s="138"/>
      <c r="AO212" s="138"/>
      <c r="AP212" s="138"/>
      <c r="AQ212" s="138"/>
      <c r="AR212" s="138"/>
      <c r="AS212" s="138"/>
      <c r="AT212" s="138"/>
      <c r="AU212" s="138"/>
      <c r="AV212" s="138"/>
      <c r="AW212" s="138"/>
      <c r="AX212" s="138"/>
      <c r="AY212" s="138"/>
      <c r="AZ212" s="138"/>
      <c r="BA212" s="138"/>
      <c r="BB212" s="138"/>
      <c r="BC212" s="138"/>
    </row>
    <row r="213" ht="14.25" customHeight="1">
      <c r="A213" s="777"/>
      <c r="B213" s="583"/>
      <c r="C213" s="583"/>
      <c r="D213" s="598"/>
      <c r="E213" s="583"/>
      <c r="F213" s="583"/>
      <c r="G213" s="583"/>
      <c r="H213" s="585"/>
      <c r="I213" s="586"/>
      <c r="J213" s="587"/>
      <c r="K213" s="587"/>
      <c r="L213" s="587"/>
      <c r="M213" s="587"/>
      <c r="N213" s="587"/>
      <c r="O213" s="587"/>
      <c r="P213" s="587"/>
      <c r="Q213" s="587"/>
      <c r="R213" s="587"/>
      <c r="S213" s="587"/>
      <c r="T213" s="655"/>
      <c r="U213" s="656"/>
      <c r="V213" s="655"/>
      <c r="W213" s="655"/>
      <c r="X213" s="655"/>
      <c r="Y213" s="601"/>
      <c r="Z213" s="601"/>
      <c r="AA213" s="655"/>
      <c r="AB213" s="655"/>
      <c r="AC213" s="657"/>
      <c r="AD213" s="655"/>
      <c r="AE213" s="655"/>
      <c r="AF213" s="655"/>
      <c r="AG213" s="655"/>
      <c r="AH213" s="655"/>
      <c r="AI213" s="655"/>
      <c r="AJ213" s="655"/>
      <c r="AK213" s="655"/>
      <c r="AL213" s="655"/>
      <c r="AM213" s="655"/>
      <c r="AN213" s="138"/>
      <c r="AO213" s="138"/>
      <c r="AP213" s="138"/>
      <c r="AQ213" s="138"/>
      <c r="AR213" s="138"/>
      <c r="AS213" s="138"/>
      <c r="AT213" s="138"/>
      <c r="AU213" s="138"/>
      <c r="AV213" s="138"/>
      <c r="AW213" s="138"/>
      <c r="AX213" s="138"/>
      <c r="AY213" s="138"/>
      <c r="AZ213" s="138"/>
      <c r="BA213" s="138"/>
      <c r="BB213" s="138"/>
      <c r="BC213" s="138"/>
    </row>
    <row r="214" ht="14.25" customHeight="1">
      <c r="A214" s="777"/>
      <c r="B214" s="583"/>
      <c r="C214" s="583"/>
      <c r="D214" s="598"/>
      <c r="E214" s="583"/>
      <c r="F214" s="583"/>
      <c r="G214" s="583"/>
      <c r="H214" s="585"/>
      <c r="I214" s="586"/>
      <c r="J214" s="587"/>
      <c r="K214" s="587"/>
      <c r="L214" s="587"/>
      <c r="M214" s="587"/>
      <c r="N214" s="587"/>
      <c r="O214" s="587"/>
      <c r="P214" s="587"/>
      <c r="Q214" s="587"/>
      <c r="R214" s="587"/>
      <c r="S214" s="587"/>
      <c r="T214" s="655"/>
      <c r="U214" s="656"/>
      <c r="V214" s="655"/>
      <c r="W214" s="655"/>
      <c r="X214" s="655"/>
      <c r="Y214" s="601"/>
      <c r="Z214" s="601"/>
      <c r="AA214" s="655"/>
      <c r="AB214" s="655"/>
      <c r="AC214" s="657"/>
      <c r="AD214" s="655"/>
      <c r="AE214" s="655"/>
      <c r="AF214" s="655"/>
      <c r="AG214" s="655"/>
      <c r="AH214" s="655"/>
      <c r="AI214" s="655"/>
      <c r="AJ214" s="655"/>
      <c r="AK214" s="655"/>
      <c r="AL214" s="655"/>
      <c r="AM214" s="655"/>
      <c r="AN214" s="138"/>
      <c r="AO214" s="138"/>
      <c r="AP214" s="138"/>
      <c r="AQ214" s="138"/>
      <c r="AR214" s="138"/>
      <c r="AS214" s="138"/>
      <c r="AT214" s="138"/>
      <c r="AU214" s="138"/>
      <c r="AV214" s="138"/>
      <c r="AW214" s="138"/>
      <c r="AX214" s="138"/>
      <c r="AY214" s="138"/>
      <c r="AZ214" s="138"/>
      <c r="BA214" s="138"/>
      <c r="BB214" s="138"/>
      <c r="BC214" s="138"/>
    </row>
    <row r="215" ht="14.25" customHeight="1">
      <c r="A215" s="777"/>
      <c r="B215" s="583"/>
      <c r="C215" s="583"/>
      <c r="D215" s="598"/>
      <c r="E215" s="583"/>
      <c r="F215" s="583"/>
      <c r="G215" s="583"/>
      <c r="H215" s="585"/>
      <c r="I215" s="586"/>
      <c r="J215" s="587"/>
      <c r="K215" s="587"/>
      <c r="L215" s="587"/>
      <c r="M215" s="587"/>
      <c r="N215" s="587"/>
      <c r="O215" s="587"/>
      <c r="P215" s="587"/>
      <c r="Q215" s="587"/>
      <c r="R215" s="587"/>
      <c r="S215" s="587"/>
      <c r="T215" s="655"/>
      <c r="U215" s="656"/>
      <c r="V215" s="655"/>
      <c r="W215" s="655"/>
      <c r="X215" s="655"/>
      <c r="Y215" s="601"/>
      <c r="Z215" s="601"/>
      <c r="AA215" s="655"/>
      <c r="AB215" s="655"/>
      <c r="AC215" s="657"/>
      <c r="AD215" s="655"/>
      <c r="AE215" s="655"/>
      <c r="AF215" s="655"/>
      <c r="AG215" s="655"/>
      <c r="AH215" s="655"/>
      <c r="AI215" s="655"/>
      <c r="AJ215" s="655"/>
      <c r="AK215" s="655"/>
      <c r="AL215" s="655"/>
      <c r="AM215" s="655"/>
      <c r="AN215" s="138"/>
      <c r="AO215" s="138"/>
      <c r="AP215" s="138"/>
      <c r="AQ215" s="138"/>
      <c r="AR215" s="138"/>
      <c r="AS215" s="138"/>
      <c r="AT215" s="138"/>
      <c r="AU215" s="138"/>
      <c r="AV215" s="138"/>
      <c r="AW215" s="138"/>
      <c r="AX215" s="138"/>
      <c r="AY215" s="138"/>
      <c r="AZ215" s="138"/>
      <c r="BA215" s="138"/>
      <c r="BB215" s="138"/>
      <c r="BC215" s="138"/>
    </row>
    <row r="216" ht="14.25" customHeight="1">
      <c r="A216" s="777"/>
      <c r="B216" s="583"/>
      <c r="C216" s="583"/>
      <c r="D216" s="598"/>
      <c r="E216" s="583"/>
      <c r="F216" s="583"/>
      <c r="G216" s="583"/>
      <c r="H216" s="585"/>
      <c r="I216" s="586"/>
      <c r="J216" s="587"/>
      <c r="K216" s="587"/>
      <c r="L216" s="587"/>
      <c r="M216" s="587"/>
      <c r="N216" s="587"/>
      <c r="O216" s="587"/>
      <c r="P216" s="587"/>
      <c r="Q216" s="587"/>
      <c r="R216" s="587"/>
      <c r="S216" s="587"/>
      <c r="T216" s="655"/>
      <c r="U216" s="656"/>
      <c r="V216" s="655"/>
      <c r="W216" s="655"/>
      <c r="X216" s="655"/>
      <c r="Y216" s="601"/>
      <c r="Z216" s="601"/>
      <c r="AA216" s="655"/>
      <c r="AB216" s="655"/>
      <c r="AC216" s="657"/>
      <c r="AD216" s="655"/>
      <c r="AE216" s="655"/>
      <c r="AF216" s="655"/>
      <c r="AG216" s="655"/>
      <c r="AH216" s="655"/>
      <c r="AI216" s="655"/>
      <c r="AJ216" s="655"/>
      <c r="AK216" s="655"/>
      <c r="AL216" s="655"/>
      <c r="AM216" s="655"/>
      <c r="AN216" s="138"/>
      <c r="AO216" s="138"/>
      <c r="AP216" s="138"/>
      <c r="AQ216" s="138"/>
      <c r="AR216" s="138"/>
      <c r="AS216" s="138"/>
      <c r="AT216" s="138"/>
      <c r="AU216" s="138"/>
      <c r="AV216" s="138"/>
      <c r="AW216" s="138"/>
      <c r="AX216" s="138"/>
      <c r="AY216" s="138"/>
      <c r="AZ216" s="138"/>
      <c r="BA216" s="138"/>
      <c r="BB216" s="138"/>
      <c r="BC216" s="138"/>
    </row>
    <row r="217" ht="14.25" customHeight="1">
      <c r="A217" s="777"/>
      <c r="B217" s="583"/>
      <c r="C217" s="583"/>
      <c r="D217" s="598"/>
      <c r="E217" s="583"/>
      <c r="F217" s="583"/>
      <c r="G217" s="583"/>
      <c r="H217" s="585"/>
      <c r="I217" s="586"/>
      <c r="J217" s="587"/>
      <c r="K217" s="587"/>
      <c r="L217" s="587"/>
      <c r="M217" s="587"/>
      <c r="N217" s="587"/>
      <c r="O217" s="587"/>
      <c r="P217" s="587"/>
      <c r="Q217" s="587"/>
      <c r="R217" s="587"/>
      <c r="S217" s="587"/>
      <c r="T217" s="655"/>
      <c r="U217" s="656"/>
      <c r="V217" s="655"/>
      <c r="W217" s="655"/>
      <c r="X217" s="655"/>
      <c r="Y217" s="601"/>
      <c r="Z217" s="601"/>
      <c r="AA217" s="655"/>
      <c r="AB217" s="655"/>
      <c r="AC217" s="657"/>
      <c r="AD217" s="655"/>
      <c r="AE217" s="655"/>
      <c r="AF217" s="655"/>
      <c r="AG217" s="655"/>
      <c r="AH217" s="655"/>
      <c r="AI217" s="655"/>
      <c r="AJ217" s="655"/>
      <c r="AK217" s="655"/>
      <c r="AL217" s="655"/>
      <c r="AM217" s="655"/>
      <c r="AN217" s="138"/>
      <c r="AO217" s="138"/>
      <c r="AP217" s="138"/>
      <c r="AQ217" s="138"/>
      <c r="AR217" s="138"/>
      <c r="AS217" s="138"/>
      <c r="AT217" s="138"/>
      <c r="AU217" s="138"/>
      <c r="AV217" s="138"/>
      <c r="AW217" s="138"/>
      <c r="AX217" s="138"/>
      <c r="AY217" s="138"/>
      <c r="AZ217" s="138"/>
      <c r="BA217" s="138"/>
      <c r="BB217" s="138"/>
      <c r="BC217" s="138"/>
    </row>
    <row r="218" ht="14.25" customHeight="1">
      <c r="A218" s="777"/>
      <c r="B218" s="583"/>
      <c r="C218" s="583"/>
      <c r="D218" s="598"/>
      <c r="E218" s="583"/>
      <c r="F218" s="583"/>
      <c r="G218" s="583"/>
      <c r="H218" s="585"/>
      <c r="I218" s="586"/>
      <c r="J218" s="587"/>
      <c r="K218" s="587"/>
      <c r="L218" s="587"/>
      <c r="M218" s="587"/>
      <c r="N218" s="587"/>
      <c r="O218" s="587"/>
      <c r="P218" s="587"/>
      <c r="Q218" s="587"/>
      <c r="R218" s="587"/>
      <c r="S218" s="587"/>
      <c r="T218" s="655"/>
      <c r="U218" s="656"/>
      <c r="V218" s="655"/>
      <c r="W218" s="655"/>
      <c r="X218" s="655"/>
      <c r="Y218" s="601"/>
      <c r="Z218" s="601"/>
      <c r="AA218" s="655"/>
      <c r="AB218" s="655"/>
      <c r="AC218" s="657"/>
      <c r="AD218" s="655"/>
      <c r="AE218" s="655"/>
      <c r="AF218" s="655"/>
      <c r="AG218" s="655"/>
      <c r="AH218" s="655"/>
      <c r="AI218" s="655"/>
      <c r="AJ218" s="655"/>
      <c r="AK218" s="655"/>
      <c r="AL218" s="655"/>
      <c r="AM218" s="655"/>
      <c r="AN218" s="138"/>
      <c r="AO218" s="138"/>
      <c r="AP218" s="138"/>
      <c r="AQ218" s="138"/>
      <c r="AR218" s="138"/>
      <c r="AS218" s="138"/>
      <c r="AT218" s="138"/>
      <c r="AU218" s="138"/>
      <c r="AV218" s="138"/>
      <c r="AW218" s="138"/>
      <c r="AX218" s="138"/>
      <c r="AY218" s="138"/>
      <c r="AZ218" s="138"/>
      <c r="BA218" s="138"/>
      <c r="BB218" s="138"/>
      <c r="BC218" s="138"/>
    </row>
    <row r="219" ht="14.25" customHeight="1">
      <c r="A219" s="777"/>
      <c r="B219" s="583"/>
      <c r="C219" s="583"/>
      <c r="D219" s="598"/>
      <c r="E219" s="583"/>
      <c r="F219" s="583"/>
      <c r="G219" s="583"/>
      <c r="H219" s="585"/>
      <c r="I219" s="586"/>
      <c r="J219" s="587"/>
      <c r="K219" s="587"/>
      <c r="L219" s="587"/>
      <c r="M219" s="587"/>
      <c r="N219" s="587"/>
      <c r="O219" s="587"/>
      <c r="P219" s="587"/>
      <c r="Q219" s="587"/>
      <c r="R219" s="587"/>
      <c r="S219" s="587"/>
      <c r="T219" s="655"/>
      <c r="U219" s="656"/>
      <c r="V219" s="655"/>
      <c r="W219" s="655"/>
      <c r="X219" s="655"/>
      <c r="Y219" s="601"/>
      <c r="Z219" s="601"/>
      <c r="AA219" s="655"/>
      <c r="AB219" s="655"/>
      <c r="AC219" s="657"/>
      <c r="AD219" s="655"/>
      <c r="AE219" s="655"/>
      <c r="AF219" s="655"/>
      <c r="AG219" s="655"/>
      <c r="AH219" s="655"/>
      <c r="AI219" s="655"/>
      <c r="AJ219" s="655"/>
      <c r="AK219" s="655"/>
      <c r="AL219" s="655"/>
      <c r="AM219" s="655"/>
      <c r="AN219" s="138"/>
      <c r="AO219" s="138"/>
      <c r="AP219" s="138"/>
      <c r="AQ219" s="138"/>
      <c r="AR219" s="138"/>
      <c r="AS219" s="138"/>
      <c r="AT219" s="138"/>
      <c r="AU219" s="138"/>
      <c r="AV219" s="138"/>
      <c r="AW219" s="138"/>
      <c r="AX219" s="138"/>
      <c r="AY219" s="138"/>
      <c r="AZ219" s="138"/>
      <c r="BA219" s="138"/>
      <c r="BB219" s="138"/>
      <c r="BC219" s="138"/>
    </row>
    <row r="220" ht="14.25" customHeight="1">
      <c r="A220" s="777"/>
      <c r="B220" s="583"/>
      <c r="C220" s="583"/>
      <c r="D220" s="598"/>
      <c r="E220" s="583"/>
      <c r="F220" s="583"/>
      <c r="G220" s="583"/>
      <c r="H220" s="585"/>
      <c r="I220" s="586"/>
      <c r="J220" s="587"/>
      <c r="K220" s="587"/>
      <c r="L220" s="587"/>
      <c r="M220" s="587"/>
      <c r="N220" s="587"/>
      <c r="O220" s="587"/>
      <c r="P220" s="587"/>
      <c r="Q220" s="587"/>
      <c r="R220" s="587"/>
      <c r="S220" s="587"/>
      <c r="T220" s="655"/>
      <c r="U220" s="656"/>
      <c r="V220" s="655"/>
      <c r="W220" s="655"/>
      <c r="X220" s="655"/>
      <c r="Y220" s="601"/>
      <c r="Z220" s="601"/>
      <c r="AA220" s="655"/>
      <c r="AB220" s="655"/>
      <c r="AC220" s="657"/>
      <c r="AD220" s="655"/>
      <c r="AE220" s="655"/>
      <c r="AF220" s="655"/>
      <c r="AG220" s="655"/>
      <c r="AH220" s="655"/>
      <c r="AI220" s="655"/>
      <c r="AJ220" s="655"/>
      <c r="AK220" s="655"/>
      <c r="AL220" s="655"/>
      <c r="AM220" s="655"/>
      <c r="AN220" s="138"/>
      <c r="AO220" s="138"/>
      <c r="AP220" s="138"/>
      <c r="AQ220" s="138"/>
      <c r="AR220" s="138"/>
      <c r="AS220" s="138"/>
      <c r="AT220" s="138"/>
      <c r="AU220" s="138"/>
      <c r="AV220" s="138"/>
      <c r="AW220" s="138"/>
      <c r="AX220" s="138"/>
      <c r="AY220" s="138"/>
      <c r="AZ220" s="138"/>
      <c r="BA220" s="138"/>
      <c r="BB220" s="138"/>
      <c r="BC220" s="138"/>
    </row>
    <row r="221" ht="14.25" customHeight="1">
      <c r="A221" s="777"/>
      <c r="B221" s="583"/>
      <c r="C221" s="583"/>
      <c r="D221" s="598"/>
      <c r="E221" s="583"/>
      <c r="F221" s="583"/>
      <c r="G221" s="583"/>
      <c r="H221" s="585"/>
      <c r="I221" s="586"/>
      <c r="J221" s="587"/>
      <c r="K221" s="587"/>
      <c r="L221" s="587"/>
      <c r="M221" s="587"/>
      <c r="N221" s="587"/>
      <c r="O221" s="587"/>
      <c r="P221" s="587"/>
      <c r="Q221" s="587"/>
      <c r="R221" s="587"/>
      <c r="S221" s="587"/>
      <c r="T221" s="655"/>
      <c r="U221" s="656"/>
      <c r="V221" s="655"/>
      <c r="W221" s="655"/>
      <c r="X221" s="655"/>
      <c r="Y221" s="601"/>
      <c r="Z221" s="601"/>
      <c r="AA221" s="655"/>
      <c r="AB221" s="655"/>
      <c r="AC221" s="657"/>
      <c r="AD221" s="655"/>
      <c r="AE221" s="655"/>
      <c r="AF221" s="655"/>
      <c r="AG221" s="655"/>
      <c r="AH221" s="655"/>
      <c r="AI221" s="655"/>
      <c r="AJ221" s="655"/>
      <c r="AK221" s="655"/>
      <c r="AL221" s="655"/>
      <c r="AM221" s="655"/>
      <c r="AN221" s="138"/>
      <c r="AO221" s="138"/>
      <c r="AP221" s="138"/>
      <c r="AQ221" s="138"/>
      <c r="AR221" s="138"/>
      <c r="AS221" s="138"/>
      <c r="AT221" s="138"/>
      <c r="AU221" s="138"/>
      <c r="AV221" s="138"/>
      <c r="AW221" s="138"/>
      <c r="AX221" s="138"/>
      <c r="AY221" s="138"/>
      <c r="AZ221" s="138"/>
      <c r="BA221" s="138"/>
      <c r="BB221" s="138"/>
      <c r="BC221" s="138"/>
    </row>
    <row r="222" ht="14.25" customHeight="1">
      <c r="A222" s="777"/>
      <c r="B222" s="583"/>
      <c r="C222" s="583"/>
      <c r="D222" s="598"/>
      <c r="E222" s="583"/>
      <c r="F222" s="583"/>
      <c r="G222" s="583"/>
      <c r="H222" s="585"/>
      <c r="I222" s="586"/>
      <c r="J222" s="587"/>
      <c r="K222" s="587"/>
      <c r="L222" s="587"/>
      <c r="M222" s="587"/>
      <c r="N222" s="587"/>
      <c r="O222" s="587"/>
      <c r="P222" s="587"/>
      <c r="Q222" s="587"/>
      <c r="R222" s="587"/>
      <c r="S222" s="587"/>
      <c r="T222" s="655"/>
      <c r="U222" s="656"/>
      <c r="V222" s="655"/>
      <c r="W222" s="655"/>
      <c r="X222" s="655"/>
      <c r="Y222" s="601"/>
      <c r="Z222" s="601"/>
      <c r="AA222" s="655"/>
      <c r="AB222" s="655"/>
      <c r="AC222" s="657"/>
      <c r="AD222" s="655"/>
      <c r="AE222" s="655"/>
      <c r="AF222" s="655"/>
      <c r="AG222" s="655"/>
      <c r="AH222" s="655"/>
      <c r="AI222" s="655"/>
      <c r="AJ222" s="655"/>
      <c r="AK222" s="655"/>
      <c r="AL222" s="655"/>
      <c r="AM222" s="655"/>
      <c r="AN222" s="138"/>
      <c r="AO222" s="138"/>
      <c r="AP222" s="138"/>
      <c r="AQ222" s="138"/>
      <c r="AR222" s="138"/>
      <c r="AS222" s="138"/>
      <c r="AT222" s="138"/>
      <c r="AU222" s="138"/>
      <c r="AV222" s="138"/>
      <c r="AW222" s="138"/>
      <c r="AX222" s="138"/>
      <c r="AY222" s="138"/>
      <c r="AZ222" s="138"/>
      <c r="BA222" s="138"/>
      <c r="BB222" s="138"/>
      <c r="BC222" s="138"/>
    </row>
    <row r="223" ht="14.25" customHeight="1">
      <c r="A223" s="777"/>
      <c r="B223" s="583"/>
      <c r="C223" s="583"/>
      <c r="D223" s="598"/>
      <c r="E223" s="583"/>
      <c r="F223" s="583"/>
      <c r="G223" s="583"/>
      <c r="H223" s="585"/>
      <c r="I223" s="586"/>
      <c r="J223" s="587"/>
      <c r="K223" s="587"/>
      <c r="L223" s="587"/>
      <c r="M223" s="587"/>
      <c r="N223" s="587"/>
      <c r="O223" s="587"/>
      <c r="P223" s="587"/>
      <c r="Q223" s="587"/>
      <c r="R223" s="587"/>
      <c r="S223" s="587"/>
      <c r="T223" s="655"/>
      <c r="U223" s="656"/>
      <c r="V223" s="655"/>
      <c r="W223" s="655"/>
      <c r="X223" s="655"/>
      <c r="Y223" s="601"/>
      <c r="Z223" s="601"/>
      <c r="AA223" s="655"/>
      <c r="AB223" s="655"/>
      <c r="AC223" s="657"/>
      <c r="AD223" s="655"/>
      <c r="AE223" s="655"/>
      <c r="AF223" s="655"/>
      <c r="AG223" s="655"/>
      <c r="AH223" s="655"/>
      <c r="AI223" s="655"/>
      <c r="AJ223" s="655"/>
      <c r="AK223" s="655"/>
      <c r="AL223" s="655"/>
      <c r="AM223" s="655"/>
      <c r="AN223" s="138"/>
      <c r="AO223" s="138"/>
      <c r="AP223" s="138"/>
      <c r="AQ223" s="138"/>
      <c r="AR223" s="138"/>
      <c r="AS223" s="138"/>
      <c r="AT223" s="138"/>
      <c r="AU223" s="138"/>
      <c r="AV223" s="138"/>
      <c r="AW223" s="138"/>
      <c r="AX223" s="138"/>
      <c r="AY223" s="138"/>
      <c r="AZ223" s="138"/>
      <c r="BA223" s="138"/>
      <c r="BB223" s="138"/>
      <c r="BC223" s="138"/>
    </row>
    <row r="224" ht="14.25" customHeight="1">
      <c r="A224" s="777"/>
      <c r="B224" s="583"/>
      <c r="C224" s="583"/>
      <c r="D224" s="598"/>
      <c r="E224" s="583"/>
      <c r="F224" s="583"/>
      <c r="G224" s="583"/>
      <c r="H224" s="585"/>
      <c r="I224" s="586"/>
      <c r="J224" s="587"/>
      <c r="K224" s="587"/>
      <c r="L224" s="587"/>
      <c r="M224" s="587"/>
      <c r="N224" s="587"/>
      <c r="O224" s="587"/>
      <c r="P224" s="587"/>
      <c r="Q224" s="587"/>
      <c r="R224" s="587"/>
      <c r="S224" s="587"/>
      <c r="T224" s="655"/>
      <c r="U224" s="656"/>
      <c r="V224" s="655"/>
      <c r="W224" s="655"/>
      <c r="X224" s="655"/>
      <c r="Y224" s="601"/>
      <c r="Z224" s="601"/>
      <c r="AA224" s="655"/>
      <c r="AB224" s="655"/>
      <c r="AC224" s="657"/>
      <c r="AD224" s="655"/>
      <c r="AE224" s="655"/>
      <c r="AF224" s="655"/>
      <c r="AG224" s="655"/>
      <c r="AH224" s="655"/>
      <c r="AI224" s="655"/>
      <c r="AJ224" s="655"/>
      <c r="AK224" s="655"/>
      <c r="AL224" s="655"/>
      <c r="AM224" s="655"/>
      <c r="AN224" s="138"/>
      <c r="AO224" s="138"/>
      <c r="AP224" s="138"/>
      <c r="AQ224" s="138"/>
      <c r="AR224" s="138"/>
      <c r="AS224" s="138"/>
      <c r="AT224" s="138"/>
      <c r="AU224" s="138"/>
      <c r="AV224" s="138"/>
      <c r="AW224" s="138"/>
      <c r="AX224" s="138"/>
      <c r="AY224" s="138"/>
      <c r="AZ224" s="138"/>
      <c r="BA224" s="138"/>
      <c r="BB224" s="138"/>
      <c r="BC224" s="138"/>
    </row>
    <row r="225" ht="14.25" customHeight="1">
      <c r="A225" s="777"/>
      <c r="B225" s="583"/>
      <c r="C225" s="583"/>
      <c r="D225" s="598"/>
      <c r="E225" s="583"/>
      <c r="F225" s="583"/>
      <c r="G225" s="583"/>
      <c r="H225" s="585"/>
      <c r="I225" s="586"/>
      <c r="J225" s="587"/>
      <c r="K225" s="587"/>
      <c r="L225" s="587"/>
      <c r="M225" s="587"/>
      <c r="N225" s="587"/>
      <c r="O225" s="587"/>
      <c r="P225" s="587"/>
      <c r="Q225" s="587"/>
      <c r="R225" s="587"/>
      <c r="S225" s="587"/>
      <c r="T225" s="655"/>
      <c r="U225" s="656"/>
      <c r="V225" s="655"/>
      <c r="W225" s="655"/>
      <c r="X225" s="655"/>
      <c r="Y225" s="601"/>
      <c r="Z225" s="601"/>
      <c r="AA225" s="655"/>
      <c r="AB225" s="655"/>
      <c r="AC225" s="657"/>
      <c r="AD225" s="655"/>
      <c r="AE225" s="655"/>
      <c r="AF225" s="655"/>
      <c r="AG225" s="655"/>
      <c r="AH225" s="655"/>
      <c r="AI225" s="655"/>
      <c r="AJ225" s="655"/>
      <c r="AK225" s="655"/>
      <c r="AL225" s="655"/>
      <c r="AM225" s="655"/>
      <c r="AN225" s="138"/>
      <c r="AO225" s="138"/>
      <c r="AP225" s="138"/>
      <c r="AQ225" s="138"/>
      <c r="AR225" s="138"/>
      <c r="AS225" s="138"/>
      <c r="AT225" s="138"/>
      <c r="AU225" s="138"/>
      <c r="AV225" s="138"/>
      <c r="AW225" s="138"/>
      <c r="AX225" s="138"/>
      <c r="AY225" s="138"/>
      <c r="AZ225" s="138"/>
      <c r="BA225" s="138"/>
      <c r="BB225" s="138"/>
      <c r="BC225" s="138"/>
    </row>
    <row r="226" ht="14.25" customHeight="1">
      <c r="A226" s="777"/>
      <c r="B226" s="583"/>
      <c r="C226" s="583"/>
      <c r="D226" s="598"/>
      <c r="E226" s="583"/>
      <c r="F226" s="583"/>
      <c r="G226" s="583"/>
      <c r="H226" s="585"/>
      <c r="I226" s="586"/>
      <c r="J226" s="587"/>
      <c r="K226" s="587"/>
      <c r="L226" s="587"/>
      <c r="M226" s="587"/>
      <c r="N226" s="587"/>
      <c r="O226" s="587"/>
      <c r="P226" s="587"/>
      <c r="Q226" s="587"/>
      <c r="R226" s="587"/>
      <c r="S226" s="587"/>
      <c r="T226" s="655"/>
      <c r="U226" s="656"/>
      <c r="V226" s="655"/>
      <c r="W226" s="655"/>
      <c r="X226" s="655"/>
      <c r="Y226" s="601"/>
      <c r="Z226" s="601"/>
      <c r="AA226" s="655"/>
      <c r="AB226" s="655"/>
      <c r="AC226" s="657"/>
      <c r="AD226" s="655"/>
      <c r="AE226" s="655"/>
      <c r="AF226" s="655"/>
      <c r="AG226" s="655"/>
      <c r="AH226" s="655"/>
      <c r="AI226" s="655"/>
      <c r="AJ226" s="655"/>
      <c r="AK226" s="655"/>
      <c r="AL226" s="655"/>
      <c r="AM226" s="655"/>
      <c r="AN226" s="138"/>
      <c r="AO226" s="138"/>
      <c r="AP226" s="138"/>
      <c r="AQ226" s="138"/>
      <c r="AR226" s="138"/>
      <c r="AS226" s="138"/>
      <c r="AT226" s="138"/>
      <c r="AU226" s="138"/>
      <c r="AV226" s="138"/>
      <c r="AW226" s="138"/>
      <c r="AX226" s="138"/>
      <c r="AY226" s="138"/>
      <c r="AZ226" s="138"/>
      <c r="BA226" s="138"/>
      <c r="BB226" s="138"/>
      <c r="BC226" s="138"/>
    </row>
    <row r="227" ht="14.25" customHeight="1">
      <c r="A227" s="777"/>
      <c r="B227" s="583"/>
      <c r="C227" s="583"/>
      <c r="D227" s="598"/>
      <c r="E227" s="583"/>
      <c r="F227" s="583"/>
      <c r="G227" s="583"/>
      <c r="H227" s="585"/>
      <c r="I227" s="586"/>
      <c r="J227" s="587"/>
      <c r="K227" s="587"/>
      <c r="L227" s="587"/>
      <c r="M227" s="587"/>
      <c r="N227" s="587"/>
      <c r="O227" s="587"/>
      <c r="P227" s="587"/>
      <c r="Q227" s="587"/>
      <c r="R227" s="587"/>
      <c r="S227" s="587"/>
      <c r="T227" s="655"/>
      <c r="U227" s="656"/>
      <c r="V227" s="655"/>
      <c r="W227" s="655"/>
      <c r="X227" s="655"/>
      <c r="Y227" s="601"/>
      <c r="Z227" s="601"/>
      <c r="AA227" s="655"/>
      <c r="AB227" s="655"/>
      <c r="AC227" s="657"/>
      <c r="AD227" s="655"/>
      <c r="AE227" s="655"/>
      <c r="AF227" s="655"/>
      <c r="AG227" s="655"/>
      <c r="AH227" s="655"/>
      <c r="AI227" s="655"/>
      <c r="AJ227" s="655"/>
      <c r="AK227" s="655"/>
      <c r="AL227" s="655"/>
      <c r="AM227" s="655"/>
      <c r="AN227" s="138"/>
      <c r="AO227" s="138"/>
      <c r="AP227" s="138"/>
      <c r="AQ227" s="138"/>
      <c r="AR227" s="138"/>
      <c r="AS227" s="138"/>
      <c r="AT227" s="138"/>
      <c r="AU227" s="138"/>
      <c r="AV227" s="138"/>
      <c r="AW227" s="138"/>
      <c r="AX227" s="138"/>
      <c r="AY227" s="138"/>
      <c r="AZ227" s="138"/>
      <c r="BA227" s="138"/>
      <c r="BB227" s="138"/>
      <c r="BC227" s="138"/>
    </row>
    <row r="228" ht="14.25" customHeight="1">
      <c r="A228" s="777"/>
      <c r="B228" s="583"/>
      <c r="C228" s="583"/>
      <c r="D228" s="598"/>
      <c r="E228" s="583"/>
      <c r="F228" s="583"/>
      <c r="G228" s="583"/>
      <c r="H228" s="585"/>
      <c r="I228" s="586"/>
      <c r="J228" s="587"/>
      <c r="K228" s="587"/>
      <c r="L228" s="587"/>
      <c r="M228" s="587"/>
      <c r="N228" s="587"/>
      <c r="O228" s="587"/>
      <c r="P228" s="587"/>
      <c r="Q228" s="587"/>
      <c r="R228" s="587"/>
      <c r="S228" s="587"/>
      <c r="T228" s="655"/>
      <c r="U228" s="656"/>
      <c r="V228" s="655"/>
      <c r="W228" s="655"/>
      <c r="X228" s="655"/>
      <c r="Y228" s="601"/>
      <c r="Z228" s="601"/>
      <c r="AA228" s="655"/>
      <c r="AB228" s="655"/>
      <c r="AC228" s="657"/>
      <c r="AD228" s="655"/>
      <c r="AE228" s="655"/>
      <c r="AF228" s="655"/>
      <c r="AG228" s="655"/>
      <c r="AH228" s="655"/>
      <c r="AI228" s="655"/>
      <c r="AJ228" s="655"/>
      <c r="AK228" s="655"/>
      <c r="AL228" s="655"/>
      <c r="AM228" s="655"/>
      <c r="AN228" s="138"/>
      <c r="AO228" s="138"/>
      <c r="AP228" s="138"/>
      <c r="AQ228" s="138"/>
      <c r="AR228" s="138"/>
      <c r="AS228" s="138"/>
      <c r="AT228" s="138"/>
      <c r="AU228" s="138"/>
      <c r="AV228" s="138"/>
      <c r="AW228" s="138"/>
      <c r="AX228" s="138"/>
      <c r="AY228" s="138"/>
      <c r="AZ228" s="138"/>
      <c r="BA228" s="138"/>
      <c r="BB228" s="138"/>
      <c r="BC228" s="138"/>
    </row>
    <row r="229" ht="14.25" customHeight="1">
      <c r="A229" s="777"/>
      <c r="B229" s="583"/>
      <c r="C229" s="583"/>
      <c r="D229" s="598"/>
      <c r="E229" s="583"/>
      <c r="F229" s="583"/>
      <c r="G229" s="583"/>
      <c r="H229" s="585"/>
      <c r="I229" s="586"/>
      <c r="J229" s="587"/>
      <c r="K229" s="587"/>
      <c r="L229" s="587"/>
      <c r="M229" s="587"/>
      <c r="N229" s="587"/>
      <c r="O229" s="587"/>
      <c r="P229" s="587"/>
      <c r="Q229" s="587"/>
      <c r="R229" s="587"/>
      <c r="S229" s="587"/>
      <c r="T229" s="655"/>
      <c r="U229" s="656"/>
      <c r="V229" s="655"/>
      <c r="W229" s="655"/>
      <c r="X229" s="655"/>
      <c r="Y229" s="601"/>
      <c r="Z229" s="601"/>
      <c r="AA229" s="655"/>
      <c r="AB229" s="655"/>
      <c r="AC229" s="657"/>
      <c r="AD229" s="655"/>
      <c r="AE229" s="655"/>
      <c r="AF229" s="655"/>
      <c r="AG229" s="655"/>
      <c r="AH229" s="655"/>
      <c r="AI229" s="655"/>
      <c r="AJ229" s="655"/>
      <c r="AK229" s="655"/>
      <c r="AL229" s="655"/>
      <c r="AM229" s="655"/>
      <c r="AN229" s="138"/>
      <c r="AO229" s="138"/>
      <c r="AP229" s="138"/>
      <c r="AQ229" s="138"/>
      <c r="AR229" s="138"/>
      <c r="AS229" s="138"/>
      <c r="AT229" s="138"/>
      <c r="AU229" s="138"/>
      <c r="AV229" s="138"/>
      <c r="AW229" s="138"/>
      <c r="AX229" s="138"/>
      <c r="AY229" s="138"/>
      <c r="AZ229" s="138"/>
      <c r="BA229" s="138"/>
      <c r="BB229" s="138"/>
      <c r="BC229" s="138"/>
    </row>
    <row r="230" ht="14.25" customHeight="1">
      <c r="A230" s="777"/>
      <c r="B230" s="583"/>
      <c r="C230" s="583"/>
      <c r="D230" s="598"/>
      <c r="E230" s="583"/>
      <c r="F230" s="583"/>
      <c r="G230" s="583"/>
      <c r="H230" s="585"/>
      <c r="I230" s="586"/>
      <c r="J230" s="587"/>
      <c r="K230" s="587"/>
      <c r="L230" s="587"/>
      <c r="M230" s="587"/>
      <c r="N230" s="587"/>
      <c r="O230" s="587"/>
      <c r="P230" s="587"/>
      <c r="Q230" s="587"/>
      <c r="R230" s="587"/>
      <c r="S230" s="587"/>
      <c r="T230" s="655"/>
      <c r="U230" s="656"/>
      <c r="V230" s="655"/>
      <c r="W230" s="655"/>
      <c r="X230" s="655"/>
      <c r="Y230" s="601"/>
      <c r="Z230" s="601"/>
      <c r="AA230" s="655"/>
      <c r="AB230" s="655"/>
      <c r="AC230" s="657"/>
      <c r="AD230" s="655"/>
      <c r="AE230" s="655"/>
      <c r="AF230" s="655"/>
      <c r="AG230" s="655"/>
      <c r="AH230" s="655"/>
      <c r="AI230" s="655"/>
      <c r="AJ230" s="655"/>
      <c r="AK230" s="655"/>
      <c r="AL230" s="655"/>
      <c r="AM230" s="655"/>
      <c r="AN230" s="138"/>
      <c r="AO230" s="138"/>
      <c r="AP230" s="138"/>
      <c r="AQ230" s="138"/>
      <c r="AR230" s="138"/>
      <c r="AS230" s="138"/>
      <c r="AT230" s="138"/>
      <c r="AU230" s="138"/>
      <c r="AV230" s="138"/>
      <c r="AW230" s="138"/>
      <c r="AX230" s="138"/>
      <c r="AY230" s="138"/>
      <c r="AZ230" s="138"/>
      <c r="BA230" s="138"/>
      <c r="BB230" s="138"/>
      <c r="BC230" s="138"/>
    </row>
    <row r="231" ht="14.25" customHeight="1">
      <c r="A231" s="777"/>
      <c r="B231" s="583"/>
      <c r="C231" s="583"/>
      <c r="D231" s="598"/>
      <c r="E231" s="583"/>
      <c r="F231" s="583"/>
      <c r="G231" s="583"/>
      <c r="H231" s="585"/>
      <c r="I231" s="586"/>
      <c r="J231" s="587"/>
      <c r="K231" s="587"/>
      <c r="L231" s="587"/>
      <c r="M231" s="587"/>
      <c r="N231" s="587"/>
      <c r="O231" s="587"/>
      <c r="P231" s="587"/>
      <c r="Q231" s="587"/>
      <c r="R231" s="587"/>
      <c r="S231" s="587"/>
      <c r="T231" s="655"/>
      <c r="U231" s="656"/>
      <c r="V231" s="655"/>
      <c r="W231" s="655"/>
      <c r="X231" s="655"/>
      <c r="Y231" s="601"/>
      <c r="Z231" s="601"/>
      <c r="AA231" s="655"/>
      <c r="AB231" s="655"/>
      <c r="AC231" s="657"/>
      <c r="AD231" s="655"/>
      <c r="AE231" s="655"/>
      <c r="AF231" s="655"/>
      <c r="AG231" s="655"/>
      <c r="AH231" s="655"/>
      <c r="AI231" s="655"/>
      <c r="AJ231" s="655"/>
      <c r="AK231" s="655"/>
      <c r="AL231" s="655"/>
      <c r="AM231" s="655"/>
      <c r="AN231" s="138"/>
      <c r="AO231" s="138"/>
      <c r="AP231" s="138"/>
      <c r="AQ231" s="138"/>
      <c r="AR231" s="138"/>
      <c r="AS231" s="138"/>
      <c r="AT231" s="138"/>
      <c r="AU231" s="138"/>
      <c r="AV231" s="138"/>
      <c r="AW231" s="138"/>
      <c r="AX231" s="138"/>
      <c r="AY231" s="138"/>
      <c r="AZ231" s="138"/>
      <c r="BA231" s="138"/>
      <c r="BB231" s="138"/>
      <c r="BC231" s="138"/>
    </row>
    <row r="232" ht="14.25" customHeight="1">
      <c r="A232" s="777"/>
      <c r="B232" s="583"/>
      <c r="C232" s="583"/>
      <c r="D232" s="598"/>
      <c r="E232" s="583"/>
      <c r="F232" s="583"/>
      <c r="G232" s="583"/>
      <c r="H232" s="585"/>
      <c r="I232" s="586"/>
      <c r="J232" s="587"/>
      <c r="K232" s="587"/>
      <c r="L232" s="587"/>
      <c r="M232" s="587"/>
      <c r="N232" s="587"/>
      <c r="O232" s="587"/>
      <c r="P232" s="587"/>
      <c r="Q232" s="587"/>
      <c r="R232" s="587"/>
      <c r="S232" s="587"/>
      <c r="T232" s="655"/>
      <c r="U232" s="656"/>
      <c r="V232" s="655"/>
      <c r="W232" s="655"/>
      <c r="X232" s="655"/>
      <c r="Y232" s="601"/>
      <c r="Z232" s="601"/>
      <c r="AA232" s="655"/>
      <c r="AB232" s="655"/>
      <c r="AC232" s="657"/>
      <c r="AD232" s="655"/>
      <c r="AE232" s="655"/>
      <c r="AF232" s="655"/>
      <c r="AG232" s="655"/>
      <c r="AH232" s="655"/>
      <c r="AI232" s="655"/>
      <c r="AJ232" s="655"/>
      <c r="AK232" s="655"/>
      <c r="AL232" s="655"/>
      <c r="AM232" s="655"/>
      <c r="AN232" s="138"/>
      <c r="AO232" s="138"/>
      <c r="AP232" s="138"/>
      <c r="AQ232" s="138"/>
      <c r="AR232" s="138"/>
      <c r="AS232" s="138"/>
      <c r="AT232" s="138"/>
      <c r="AU232" s="138"/>
      <c r="AV232" s="138"/>
      <c r="AW232" s="138"/>
      <c r="AX232" s="138"/>
      <c r="AY232" s="138"/>
      <c r="AZ232" s="138"/>
      <c r="BA232" s="138"/>
      <c r="BB232" s="138"/>
      <c r="BC232" s="138"/>
    </row>
    <row r="233" ht="14.25" customHeight="1">
      <c r="A233" s="777"/>
      <c r="B233" s="583"/>
      <c r="C233" s="583"/>
      <c r="D233" s="598"/>
      <c r="E233" s="583"/>
      <c r="F233" s="583"/>
      <c r="G233" s="583"/>
      <c r="H233" s="585"/>
      <c r="I233" s="586"/>
      <c r="J233" s="587"/>
      <c r="K233" s="587"/>
      <c r="L233" s="587"/>
      <c r="M233" s="587"/>
      <c r="N233" s="587"/>
      <c r="O233" s="587"/>
      <c r="P233" s="587"/>
      <c r="Q233" s="587"/>
      <c r="R233" s="587"/>
      <c r="S233" s="587"/>
      <c r="T233" s="655"/>
      <c r="U233" s="656"/>
      <c r="V233" s="655"/>
      <c r="W233" s="655"/>
      <c r="X233" s="655"/>
      <c r="Y233" s="601"/>
      <c r="Z233" s="601"/>
      <c r="AA233" s="655"/>
      <c r="AB233" s="655"/>
      <c r="AC233" s="657"/>
      <c r="AD233" s="655"/>
      <c r="AE233" s="655"/>
      <c r="AF233" s="655"/>
      <c r="AG233" s="655"/>
      <c r="AH233" s="655"/>
      <c r="AI233" s="655"/>
      <c r="AJ233" s="655"/>
      <c r="AK233" s="655"/>
      <c r="AL233" s="655"/>
      <c r="AM233" s="655"/>
      <c r="AN233" s="138"/>
      <c r="AO233" s="138"/>
      <c r="AP233" s="138"/>
      <c r="AQ233" s="138"/>
      <c r="AR233" s="138"/>
      <c r="AS233" s="138"/>
      <c r="AT233" s="138"/>
      <c r="AU233" s="138"/>
      <c r="AV233" s="138"/>
      <c r="AW233" s="138"/>
      <c r="AX233" s="138"/>
      <c r="AY233" s="138"/>
      <c r="AZ233" s="138"/>
      <c r="BA233" s="138"/>
      <c r="BB233" s="138"/>
      <c r="BC233" s="138"/>
    </row>
    <row r="234" ht="14.25" customHeight="1">
      <c r="A234" s="777"/>
      <c r="B234" s="583"/>
      <c r="C234" s="583"/>
      <c r="D234" s="598"/>
      <c r="E234" s="583"/>
      <c r="F234" s="583"/>
      <c r="G234" s="583"/>
      <c r="H234" s="585"/>
      <c r="I234" s="586"/>
      <c r="J234" s="587"/>
      <c r="K234" s="587"/>
      <c r="L234" s="587"/>
      <c r="M234" s="587"/>
      <c r="N234" s="587"/>
      <c r="O234" s="587"/>
      <c r="P234" s="587"/>
      <c r="Q234" s="587"/>
      <c r="R234" s="587"/>
      <c r="S234" s="587"/>
      <c r="T234" s="655"/>
      <c r="U234" s="656"/>
      <c r="V234" s="655"/>
      <c r="W234" s="655"/>
      <c r="X234" s="655"/>
      <c r="Y234" s="601"/>
      <c r="Z234" s="601"/>
      <c r="AA234" s="655"/>
      <c r="AB234" s="655"/>
      <c r="AC234" s="657"/>
      <c r="AD234" s="655"/>
      <c r="AE234" s="655"/>
      <c r="AF234" s="655"/>
      <c r="AG234" s="655"/>
      <c r="AH234" s="655"/>
      <c r="AI234" s="655"/>
      <c r="AJ234" s="655"/>
      <c r="AK234" s="655"/>
      <c r="AL234" s="655"/>
      <c r="AM234" s="655"/>
      <c r="AN234" s="138"/>
      <c r="AO234" s="138"/>
      <c r="AP234" s="138"/>
      <c r="AQ234" s="138"/>
      <c r="AR234" s="138"/>
      <c r="AS234" s="138"/>
      <c r="AT234" s="138"/>
      <c r="AU234" s="138"/>
      <c r="AV234" s="138"/>
      <c r="AW234" s="138"/>
      <c r="AX234" s="138"/>
      <c r="AY234" s="138"/>
      <c r="AZ234" s="138"/>
      <c r="BA234" s="138"/>
      <c r="BB234" s="138"/>
      <c r="BC234" s="138"/>
    </row>
    <row r="235" ht="14.25" customHeight="1">
      <c r="A235" s="777"/>
      <c r="B235" s="583"/>
      <c r="C235" s="583"/>
      <c r="D235" s="598"/>
      <c r="E235" s="583"/>
      <c r="F235" s="583"/>
      <c r="G235" s="583"/>
      <c r="H235" s="585"/>
      <c r="I235" s="586"/>
      <c r="J235" s="587"/>
      <c r="K235" s="587"/>
      <c r="L235" s="587"/>
      <c r="M235" s="587"/>
      <c r="N235" s="587"/>
      <c r="O235" s="587"/>
      <c r="P235" s="587"/>
      <c r="Q235" s="587"/>
      <c r="R235" s="587"/>
      <c r="S235" s="587"/>
      <c r="T235" s="655"/>
      <c r="U235" s="656"/>
      <c r="V235" s="655"/>
      <c r="W235" s="655"/>
      <c r="X235" s="655"/>
      <c r="Y235" s="601"/>
      <c r="Z235" s="601"/>
      <c r="AA235" s="655"/>
      <c r="AB235" s="655"/>
      <c r="AC235" s="657"/>
      <c r="AD235" s="655"/>
      <c r="AE235" s="655"/>
      <c r="AF235" s="655"/>
      <c r="AG235" s="655"/>
      <c r="AH235" s="655"/>
      <c r="AI235" s="655"/>
      <c r="AJ235" s="655"/>
      <c r="AK235" s="655"/>
      <c r="AL235" s="655"/>
      <c r="AM235" s="655"/>
      <c r="AN235" s="138"/>
      <c r="AO235" s="138"/>
      <c r="AP235" s="138"/>
      <c r="AQ235" s="138"/>
      <c r="AR235" s="138"/>
      <c r="AS235" s="138"/>
      <c r="AT235" s="138"/>
      <c r="AU235" s="138"/>
      <c r="AV235" s="138"/>
      <c r="AW235" s="138"/>
      <c r="AX235" s="138"/>
      <c r="AY235" s="138"/>
      <c r="AZ235" s="138"/>
      <c r="BA235" s="138"/>
      <c r="BB235" s="138"/>
      <c r="BC235" s="138"/>
    </row>
    <row r="236" ht="14.25" customHeight="1">
      <c r="A236" s="777"/>
      <c r="B236" s="583"/>
      <c r="C236" s="583"/>
      <c r="D236" s="598"/>
      <c r="E236" s="583"/>
      <c r="F236" s="583"/>
      <c r="G236" s="583"/>
      <c r="H236" s="585"/>
      <c r="I236" s="586"/>
      <c r="J236" s="587"/>
      <c r="K236" s="587"/>
      <c r="L236" s="587"/>
      <c r="M236" s="587"/>
      <c r="N236" s="587"/>
      <c r="O236" s="587"/>
      <c r="P236" s="587"/>
      <c r="Q236" s="587"/>
      <c r="R236" s="587"/>
      <c r="S236" s="587"/>
      <c r="T236" s="655"/>
      <c r="U236" s="656"/>
      <c r="V236" s="655"/>
      <c r="W236" s="655"/>
      <c r="X236" s="655"/>
      <c r="Y236" s="601"/>
      <c r="Z236" s="601"/>
      <c r="AA236" s="655"/>
      <c r="AB236" s="655"/>
      <c r="AC236" s="657"/>
      <c r="AD236" s="655"/>
      <c r="AE236" s="655"/>
      <c r="AF236" s="655"/>
      <c r="AG236" s="655"/>
      <c r="AH236" s="655"/>
      <c r="AI236" s="655"/>
      <c r="AJ236" s="655"/>
      <c r="AK236" s="655"/>
      <c r="AL236" s="655"/>
      <c r="AM236" s="655"/>
      <c r="AN236" s="138"/>
      <c r="AO236" s="138"/>
      <c r="AP236" s="138"/>
      <c r="AQ236" s="138"/>
      <c r="AR236" s="138"/>
      <c r="AS236" s="138"/>
      <c r="AT236" s="138"/>
      <c r="AU236" s="138"/>
      <c r="AV236" s="138"/>
      <c r="AW236" s="138"/>
      <c r="AX236" s="138"/>
      <c r="AY236" s="138"/>
      <c r="AZ236" s="138"/>
      <c r="BA236" s="138"/>
      <c r="BB236" s="138"/>
      <c r="BC236" s="138"/>
    </row>
    <row r="237" ht="14.25" customHeight="1">
      <c r="A237" s="777"/>
      <c r="B237" s="583"/>
      <c r="C237" s="583"/>
      <c r="D237" s="598"/>
      <c r="E237" s="583"/>
      <c r="F237" s="583"/>
      <c r="G237" s="583"/>
      <c r="H237" s="585"/>
      <c r="I237" s="586"/>
      <c r="J237" s="587"/>
      <c r="K237" s="587"/>
      <c r="L237" s="587"/>
      <c r="M237" s="587"/>
      <c r="N237" s="587"/>
      <c r="O237" s="587"/>
      <c r="P237" s="587"/>
      <c r="Q237" s="587"/>
      <c r="R237" s="587"/>
      <c r="S237" s="587"/>
      <c r="T237" s="655"/>
      <c r="U237" s="656"/>
      <c r="V237" s="655"/>
      <c r="W237" s="655"/>
      <c r="X237" s="655"/>
      <c r="Y237" s="601"/>
      <c r="Z237" s="601"/>
      <c r="AA237" s="655"/>
      <c r="AB237" s="655"/>
      <c r="AC237" s="657"/>
      <c r="AD237" s="655"/>
      <c r="AE237" s="655"/>
      <c r="AF237" s="655"/>
      <c r="AG237" s="655"/>
      <c r="AH237" s="655"/>
      <c r="AI237" s="655"/>
      <c r="AJ237" s="655"/>
      <c r="AK237" s="655"/>
      <c r="AL237" s="655"/>
      <c r="AM237" s="655"/>
      <c r="AN237" s="138"/>
      <c r="AO237" s="138"/>
      <c r="AP237" s="138"/>
      <c r="AQ237" s="138"/>
      <c r="AR237" s="138"/>
      <c r="AS237" s="138"/>
      <c r="AT237" s="138"/>
      <c r="AU237" s="138"/>
      <c r="AV237" s="138"/>
      <c r="AW237" s="138"/>
      <c r="AX237" s="138"/>
      <c r="AY237" s="138"/>
      <c r="AZ237" s="138"/>
      <c r="BA237" s="138"/>
      <c r="BB237" s="138"/>
      <c r="BC237" s="138"/>
    </row>
    <row r="238" ht="14.25" customHeight="1">
      <c r="A238" s="777"/>
      <c r="B238" s="583"/>
      <c r="C238" s="583"/>
      <c r="D238" s="598"/>
      <c r="E238" s="583"/>
      <c r="F238" s="583"/>
      <c r="G238" s="583"/>
      <c r="H238" s="585"/>
      <c r="I238" s="586"/>
      <c r="J238" s="587"/>
      <c r="K238" s="587"/>
      <c r="L238" s="587"/>
      <c r="M238" s="587"/>
      <c r="N238" s="587"/>
      <c r="O238" s="587"/>
      <c r="P238" s="587"/>
      <c r="Q238" s="587"/>
      <c r="R238" s="587"/>
      <c r="S238" s="587"/>
      <c r="T238" s="655"/>
      <c r="U238" s="656"/>
      <c r="V238" s="655"/>
      <c r="W238" s="655"/>
      <c r="X238" s="655"/>
      <c r="Y238" s="601"/>
      <c r="Z238" s="601"/>
      <c r="AA238" s="655"/>
      <c r="AB238" s="655"/>
      <c r="AC238" s="657"/>
      <c r="AD238" s="655"/>
      <c r="AE238" s="655"/>
      <c r="AF238" s="655"/>
      <c r="AG238" s="655"/>
      <c r="AH238" s="655"/>
      <c r="AI238" s="655"/>
      <c r="AJ238" s="655"/>
      <c r="AK238" s="655"/>
      <c r="AL238" s="655"/>
      <c r="AM238" s="655"/>
      <c r="AN238" s="138"/>
      <c r="AO238" s="138"/>
      <c r="AP238" s="138"/>
      <c r="AQ238" s="138"/>
      <c r="AR238" s="138"/>
      <c r="AS238" s="138"/>
      <c r="AT238" s="138"/>
      <c r="AU238" s="138"/>
      <c r="AV238" s="138"/>
      <c r="AW238" s="138"/>
      <c r="AX238" s="138"/>
      <c r="AY238" s="138"/>
      <c r="AZ238" s="138"/>
      <c r="BA238" s="138"/>
      <c r="BB238" s="138"/>
      <c r="BC238" s="138"/>
    </row>
    <row r="239" ht="14.25" customHeight="1">
      <c r="A239" s="777"/>
      <c r="B239" s="583"/>
      <c r="C239" s="583"/>
      <c r="D239" s="598"/>
      <c r="E239" s="583"/>
      <c r="F239" s="583"/>
      <c r="G239" s="583"/>
      <c r="H239" s="585"/>
      <c r="I239" s="586"/>
      <c r="J239" s="587"/>
      <c r="K239" s="587"/>
      <c r="L239" s="587"/>
      <c r="M239" s="587"/>
      <c r="N239" s="587"/>
      <c r="O239" s="587"/>
      <c r="P239" s="587"/>
      <c r="Q239" s="587"/>
      <c r="R239" s="587"/>
      <c r="S239" s="587"/>
      <c r="T239" s="655"/>
      <c r="U239" s="656"/>
      <c r="V239" s="655"/>
      <c r="W239" s="655"/>
      <c r="X239" s="655"/>
      <c r="Y239" s="601"/>
      <c r="Z239" s="601"/>
      <c r="AA239" s="655"/>
      <c r="AB239" s="655"/>
      <c r="AC239" s="657"/>
      <c r="AD239" s="655"/>
      <c r="AE239" s="655"/>
      <c r="AF239" s="655"/>
      <c r="AG239" s="655"/>
      <c r="AH239" s="655"/>
      <c r="AI239" s="655"/>
      <c r="AJ239" s="655"/>
      <c r="AK239" s="655"/>
      <c r="AL239" s="655"/>
      <c r="AM239" s="655"/>
      <c r="AN239" s="138"/>
      <c r="AO239" s="138"/>
      <c r="AP239" s="138"/>
      <c r="AQ239" s="138"/>
      <c r="AR239" s="138"/>
      <c r="AS239" s="138"/>
      <c r="AT239" s="138"/>
      <c r="AU239" s="138"/>
      <c r="AV239" s="138"/>
      <c r="AW239" s="138"/>
      <c r="AX239" s="138"/>
      <c r="AY239" s="138"/>
      <c r="AZ239" s="138"/>
      <c r="BA239" s="138"/>
      <c r="BB239" s="138"/>
      <c r="BC239" s="138"/>
    </row>
    <row r="240" ht="14.25" customHeight="1">
      <c r="A240" s="777"/>
      <c r="B240" s="583"/>
      <c r="C240" s="583"/>
      <c r="D240" s="598"/>
      <c r="E240" s="583"/>
      <c r="F240" s="583"/>
      <c r="G240" s="583"/>
      <c r="H240" s="585"/>
      <c r="I240" s="586"/>
      <c r="J240" s="587"/>
      <c r="K240" s="587"/>
      <c r="L240" s="587"/>
      <c r="M240" s="587"/>
      <c r="N240" s="587"/>
      <c r="O240" s="587"/>
      <c r="P240" s="587"/>
      <c r="Q240" s="587"/>
      <c r="R240" s="587"/>
      <c r="S240" s="587"/>
      <c r="T240" s="655"/>
      <c r="U240" s="656"/>
      <c r="V240" s="655"/>
      <c r="W240" s="655"/>
      <c r="X240" s="655"/>
      <c r="Y240" s="601"/>
      <c r="Z240" s="601"/>
      <c r="AA240" s="655"/>
      <c r="AB240" s="655"/>
      <c r="AC240" s="657"/>
      <c r="AD240" s="655"/>
      <c r="AE240" s="655"/>
      <c r="AF240" s="655"/>
      <c r="AG240" s="655"/>
      <c r="AH240" s="655"/>
      <c r="AI240" s="655"/>
      <c r="AJ240" s="655"/>
      <c r="AK240" s="655"/>
      <c r="AL240" s="655"/>
      <c r="AM240" s="655"/>
      <c r="AN240" s="138"/>
      <c r="AO240" s="138"/>
      <c r="AP240" s="138"/>
      <c r="AQ240" s="138"/>
      <c r="AR240" s="138"/>
      <c r="AS240" s="138"/>
      <c r="AT240" s="138"/>
      <c r="AU240" s="138"/>
      <c r="AV240" s="138"/>
      <c r="AW240" s="138"/>
      <c r="AX240" s="138"/>
      <c r="AY240" s="138"/>
      <c r="AZ240" s="138"/>
      <c r="BA240" s="138"/>
      <c r="BB240" s="138"/>
      <c r="BC240" s="138"/>
    </row>
    <row r="241" ht="14.25" customHeight="1">
      <c r="A241" s="777"/>
      <c r="B241" s="583"/>
      <c r="C241" s="583"/>
      <c r="D241" s="598"/>
      <c r="E241" s="583"/>
      <c r="F241" s="583"/>
      <c r="G241" s="583"/>
      <c r="H241" s="585"/>
      <c r="I241" s="586"/>
      <c r="J241" s="587"/>
      <c r="K241" s="587"/>
      <c r="L241" s="587"/>
      <c r="M241" s="587"/>
      <c r="N241" s="587"/>
      <c r="O241" s="587"/>
      <c r="P241" s="587"/>
      <c r="Q241" s="587"/>
      <c r="R241" s="587"/>
      <c r="S241" s="587"/>
      <c r="T241" s="655"/>
      <c r="U241" s="656"/>
      <c r="V241" s="655"/>
      <c r="W241" s="655"/>
      <c r="X241" s="655"/>
      <c r="Y241" s="601"/>
      <c r="Z241" s="601"/>
      <c r="AA241" s="655"/>
      <c r="AB241" s="655"/>
      <c r="AC241" s="657"/>
      <c r="AD241" s="655"/>
      <c r="AE241" s="655"/>
      <c r="AF241" s="655"/>
      <c r="AG241" s="655"/>
      <c r="AH241" s="655"/>
      <c r="AI241" s="655"/>
      <c r="AJ241" s="655"/>
      <c r="AK241" s="655"/>
      <c r="AL241" s="655"/>
      <c r="AM241" s="655"/>
      <c r="AN241" s="138"/>
      <c r="AO241" s="138"/>
      <c r="AP241" s="138"/>
      <c r="AQ241" s="138"/>
      <c r="AR241" s="138"/>
      <c r="AS241" s="138"/>
      <c r="AT241" s="138"/>
      <c r="AU241" s="138"/>
      <c r="AV241" s="138"/>
      <c r="AW241" s="138"/>
      <c r="AX241" s="138"/>
      <c r="AY241" s="138"/>
      <c r="AZ241" s="138"/>
      <c r="BA241" s="138"/>
      <c r="BB241" s="138"/>
      <c r="BC241" s="138"/>
    </row>
    <row r="242" ht="14.25" customHeight="1">
      <c r="A242" s="777"/>
      <c r="B242" s="583"/>
      <c r="C242" s="583"/>
      <c r="D242" s="598"/>
      <c r="E242" s="583"/>
      <c r="F242" s="583"/>
      <c r="G242" s="583"/>
      <c r="H242" s="585"/>
      <c r="I242" s="586"/>
      <c r="J242" s="587"/>
      <c r="K242" s="587"/>
      <c r="L242" s="587"/>
      <c r="M242" s="587"/>
      <c r="N242" s="587"/>
      <c r="O242" s="587"/>
      <c r="P242" s="587"/>
      <c r="Q242" s="587"/>
      <c r="R242" s="587"/>
      <c r="S242" s="587"/>
      <c r="T242" s="655"/>
      <c r="U242" s="656"/>
      <c r="V242" s="655"/>
      <c r="W242" s="655"/>
      <c r="X242" s="655"/>
      <c r="Y242" s="601"/>
      <c r="Z242" s="601"/>
      <c r="AA242" s="655"/>
      <c r="AB242" s="655"/>
      <c r="AC242" s="657"/>
      <c r="AD242" s="655"/>
      <c r="AE242" s="655"/>
      <c r="AF242" s="655"/>
      <c r="AG242" s="655"/>
      <c r="AH242" s="655"/>
      <c r="AI242" s="655"/>
      <c r="AJ242" s="655"/>
      <c r="AK242" s="655"/>
      <c r="AL242" s="655"/>
      <c r="AM242" s="655"/>
      <c r="AN242" s="138"/>
      <c r="AO242" s="138"/>
      <c r="AP242" s="138"/>
      <c r="AQ242" s="138"/>
      <c r="AR242" s="138"/>
      <c r="AS242" s="138"/>
      <c r="AT242" s="138"/>
      <c r="AU242" s="138"/>
      <c r="AV242" s="138"/>
      <c r="AW242" s="138"/>
      <c r="AX242" s="138"/>
      <c r="AY242" s="138"/>
      <c r="AZ242" s="138"/>
      <c r="BA242" s="138"/>
      <c r="BB242" s="138"/>
      <c r="BC242" s="138"/>
    </row>
    <row r="243" ht="14.25" customHeight="1">
      <c r="A243" s="777"/>
      <c r="B243" s="583"/>
      <c r="C243" s="583"/>
      <c r="D243" s="598"/>
      <c r="E243" s="583"/>
      <c r="F243" s="583"/>
      <c r="G243" s="583"/>
      <c r="H243" s="585"/>
      <c r="I243" s="586"/>
      <c r="J243" s="587"/>
      <c r="K243" s="587"/>
      <c r="L243" s="587"/>
      <c r="M243" s="587"/>
      <c r="N243" s="587"/>
      <c r="O243" s="587"/>
      <c r="P243" s="587"/>
      <c r="Q243" s="587"/>
      <c r="R243" s="587"/>
      <c r="S243" s="587"/>
      <c r="T243" s="655"/>
      <c r="U243" s="656"/>
      <c r="V243" s="655"/>
      <c r="W243" s="655"/>
      <c r="X243" s="655"/>
      <c r="Y243" s="601"/>
      <c r="Z243" s="601"/>
      <c r="AA243" s="655"/>
      <c r="AB243" s="655"/>
      <c r="AC243" s="657"/>
      <c r="AD243" s="655"/>
      <c r="AE243" s="655"/>
      <c r="AF243" s="655"/>
      <c r="AG243" s="655"/>
      <c r="AH243" s="655"/>
      <c r="AI243" s="655"/>
      <c r="AJ243" s="655"/>
      <c r="AK243" s="655"/>
      <c r="AL243" s="655"/>
      <c r="AM243" s="655"/>
      <c r="AN243" s="138"/>
      <c r="AO243" s="138"/>
      <c r="AP243" s="138"/>
      <c r="AQ243" s="138"/>
      <c r="AR243" s="138"/>
      <c r="AS243" s="138"/>
      <c r="AT243" s="138"/>
      <c r="AU243" s="138"/>
      <c r="AV243" s="138"/>
      <c r="AW243" s="138"/>
      <c r="AX243" s="138"/>
      <c r="AY243" s="138"/>
      <c r="AZ243" s="138"/>
      <c r="BA243" s="138"/>
      <c r="BB243" s="138"/>
      <c r="BC243" s="138"/>
    </row>
    <row r="244" ht="14.25" customHeight="1">
      <c r="A244" s="777"/>
      <c r="B244" s="583"/>
      <c r="C244" s="583"/>
      <c r="D244" s="598"/>
      <c r="E244" s="583"/>
      <c r="F244" s="583"/>
      <c r="G244" s="583"/>
      <c r="H244" s="585"/>
      <c r="I244" s="586"/>
      <c r="J244" s="587"/>
      <c r="K244" s="587"/>
      <c r="L244" s="587"/>
      <c r="M244" s="587"/>
      <c r="N244" s="587"/>
      <c r="O244" s="587"/>
      <c r="P244" s="587"/>
      <c r="Q244" s="587"/>
      <c r="R244" s="587"/>
      <c r="S244" s="587"/>
      <c r="T244" s="655"/>
      <c r="U244" s="656"/>
      <c r="V244" s="655"/>
      <c r="W244" s="655"/>
      <c r="X244" s="655"/>
      <c r="Y244" s="601"/>
      <c r="Z244" s="601"/>
      <c r="AA244" s="655"/>
      <c r="AB244" s="655"/>
      <c r="AC244" s="657"/>
      <c r="AD244" s="655"/>
      <c r="AE244" s="655"/>
      <c r="AF244" s="655"/>
      <c r="AG244" s="655"/>
      <c r="AH244" s="655"/>
      <c r="AI244" s="655"/>
      <c r="AJ244" s="655"/>
      <c r="AK244" s="655"/>
      <c r="AL244" s="655"/>
      <c r="AM244" s="655"/>
      <c r="AN244" s="138"/>
      <c r="AO244" s="138"/>
      <c r="AP244" s="138"/>
      <c r="AQ244" s="138"/>
      <c r="AR244" s="138"/>
      <c r="AS244" s="138"/>
      <c r="AT244" s="138"/>
      <c r="AU244" s="138"/>
      <c r="AV244" s="138"/>
      <c r="AW244" s="138"/>
      <c r="AX244" s="138"/>
      <c r="AY244" s="138"/>
      <c r="AZ244" s="138"/>
      <c r="BA244" s="138"/>
      <c r="BB244" s="138"/>
      <c r="BC244" s="138"/>
    </row>
    <row r="245" ht="14.25" customHeight="1">
      <c r="A245" s="777"/>
      <c r="B245" s="583"/>
      <c r="C245" s="583"/>
      <c r="D245" s="598"/>
      <c r="E245" s="583"/>
      <c r="F245" s="583"/>
      <c r="G245" s="583"/>
      <c r="H245" s="585"/>
      <c r="I245" s="586"/>
      <c r="J245" s="587"/>
      <c r="K245" s="587"/>
      <c r="L245" s="587"/>
      <c r="M245" s="587"/>
      <c r="N245" s="587"/>
      <c r="O245" s="587"/>
      <c r="P245" s="587"/>
      <c r="Q245" s="587"/>
      <c r="R245" s="587"/>
      <c r="S245" s="587"/>
      <c r="T245" s="655"/>
      <c r="U245" s="656"/>
      <c r="V245" s="655"/>
      <c r="W245" s="655"/>
      <c r="X245" s="655"/>
      <c r="Y245" s="601"/>
      <c r="Z245" s="601"/>
      <c r="AA245" s="655"/>
      <c r="AB245" s="655"/>
      <c r="AC245" s="657"/>
      <c r="AD245" s="655"/>
      <c r="AE245" s="655"/>
      <c r="AF245" s="655"/>
      <c r="AG245" s="655"/>
      <c r="AH245" s="655"/>
      <c r="AI245" s="655"/>
      <c r="AJ245" s="655"/>
      <c r="AK245" s="655"/>
      <c r="AL245" s="655"/>
      <c r="AM245" s="655"/>
      <c r="AN245" s="138"/>
      <c r="AO245" s="138"/>
      <c r="AP245" s="138"/>
      <c r="AQ245" s="138"/>
      <c r="AR245" s="138"/>
      <c r="AS245" s="138"/>
      <c r="AT245" s="138"/>
      <c r="AU245" s="138"/>
      <c r="AV245" s="138"/>
      <c r="AW245" s="138"/>
      <c r="AX245" s="138"/>
      <c r="AY245" s="138"/>
      <c r="AZ245" s="138"/>
      <c r="BA245" s="138"/>
      <c r="BB245" s="138"/>
      <c r="BC245" s="138"/>
    </row>
    <row r="246" ht="14.25" customHeight="1">
      <c r="A246" s="777"/>
      <c r="B246" s="583"/>
      <c r="C246" s="583"/>
      <c r="D246" s="598"/>
      <c r="E246" s="583"/>
      <c r="F246" s="583"/>
      <c r="G246" s="583"/>
      <c r="H246" s="585"/>
      <c r="I246" s="586"/>
      <c r="J246" s="587"/>
      <c r="K246" s="587"/>
      <c r="L246" s="587"/>
      <c r="M246" s="587"/>
      <c r="N246" s="587"/>
      <c r="O246" s="587"/>
      <c r="P246" s="587"/>
      <c r="Q246" s="587"/>
      <c r="R246" s="587"/>
      <c r="S246" s="587"/>
      <c r="T246" s="655"/>
      <c r="U246" s="656"/>
      <c r="V246" s="655"/>
      <c r="W246" s="655"/>
      <c r="X246" s="655"/>
      <c r="Y246" s="601"/>
      <c r="Z246" s="601"/>
      <c r="AA246" s="655"/>
      <c r="AB246" s="655"/>
      <c r="AC246" s="657"/>
      <c r="AD246" s="655"/>
      <c r="AE246" s="655"/>
      <c r="AF246" s="655"/>
      <c r="AG246" s="655"/>
      <c r="AH246" s="655"/>
      <c r="AI246" s="655"/>
      <c r="AJ246" s="655"/>
      <c r="AK246" s="655"/>
      <c r="AL246" s="655"/>
      <c r="AM246" s="655"/>
      <c r="AN246" s="138"/>
      <c r="AO246" s="138"/>
      <c r="AP246" s="138"/>
      <c r="AQ246" s="138"/>
      <c r="AR246" s="138"/>
      <c r="AS246" s="138"/>
      <c r="AT246" s="138"/>
      <c r="AU246" s="138"/>
      <c r="AV246" s="138"/>
      <c r="AW246" s="138"/>
      <c r="AX246" s="138"/>
      <c r="AY246" s="138"/>
      <c r="AZ246" s="138"/>
      <c r="BA246" s="138"/>
      <c r="BB246" s="138"/>
      <c r="BC246" s="138"/>
    </row>
    <row r="247" ht="14.25" customHeight="1">
      <c r="A247" s="777"/>
      <c r="B247" s="583"/>
      <c r="C247" s="583"/>
      <c r="D247" s="598"/>
      <c r="E247" s="583"/>
      <c r="F247" s="583"/>
      <c r="G247" s="583"/>
      <c r="H247" s="585"/>
      <c r="I247" s="586"/>
      <c r="J247" s="587"/>
      <c r="K247" s="587"/>
      <c r="L247" s="587"/>
      <c r="M247" s="587"/>
      <c r="N247" s="587"/>
      <c r="O247" s="587"/>
      <c r="P247" s="587"/>
      <c r="Q247" s="587"/>
      <c r="R247" s="587"/>
      <c r="S247" s="587"/>
      <c r="T247" s="655"/>
      <c r="U247" s="656"/>
      <c r="V247" s="655"/>
      <c r="W247" s="655"/>
      <c r="X247" s="655"/>
      <c r="Y247" s="601"/>
      <c r="Z247" s="601"/>
      <c r="AA247" s="655"/>
      <c r="AB247" s="655"/>
      <c r="AC247" s="657"/>
      <c r="AD247" s="655"/>
      <c r="AE247" s="655"/>
      <c r="AF247" s="655"/>
      <c r="AG247" s="655"/>
      <c r="AH247" s="655"/>
      <c r="AI247" s="655"/>
      <c r="AJ247" s="655"/>
      <c r="AK247" s="655"/>
      <c r="AL247" s="655"/>
      <c r="AM247" s="655"/>
      <c r="AN247" s="138"/>
      <c r="AO247" s="138"/>
      <c r="AP247" s="138"/>
      <c r="AQ247" s="138"/>
      <c r="AR247" s="138"/>
      <c r="AS247" s="138"/>
      <c r="AT247" s="138"/>
      <c r="AU247" s="138"/>
      <c r="AV247" s="138"/>
      <c r="AW247" s="138"/>
      <c r="AX247" s="138"/>
      <c r="AY247" s="138"/>
      <c r="AZ247" s="138"/>
      <c r="BA247" s="138"/>
      <c r="BB247" s="138"/>
      <c r="BC247" s="138"/>
    </row>
    <row r="248" ht="14.25" customHeight="1">
      <c r="A248" s="777"/>
      <c r="B248" s="583"/>
      <c r="C248" s="583"/>
      <c r="D248" s="598"/>
      <c r="E248" s="583"/>
      <c r="F248" s="583"/>
      <c r="G248" s="583"/>
      <c r="H248" s="585"/>
      <c r="I248" s="586"/>
      <c r="J248" s="587"/>
      <c r="K248" s="587"/>
      <c r="L248" s="587"/>
      <c r="M248" s="587"/>
      <c r="N248" s="587"/>
      <c r="O248" s="587"/>
      <c r="P248" s="587"/>
      <c r="Q248" s="587"/>
      <c r="R248" s="587"/>
      <c r="S248" s="587"/>
      <c r="T248" s="655"/>
      <c r="U248" s="656"/>
      <c r="V248" s="655"/>
      <c r="W248" s="655"/>
      <c r="X248" s="655"/>
      <c r="Y248" s="601"/>
      <c r="Z248" s="601"/>
      <c r="AA248" s="655"/>
      <c r="AB248" s="655"/>
      <c r="AC248" s="657"/>
      <c r="AD248" s="655"/>
      <c r="AE248" s="655"/>
      <c r="AF248" s="655"/>
      <c r="AG248" s="655"/>
      <c r="AH248" s="655"/>
      <c r="AI248" s="655"/>
      <c r="AJ248" s="655"/>
      <c r="AK248" s="655"/>
      <c r="AL248" s="655"/>
      <c r="AM248" s="655"/>
      <c r="AN248" s="138"/>
      <c r="AO248" s="138"/>
      <c r="AP248" s="138"/>
      <c r="AQ248" s="138"/>
      <c r="AR248" s="138"/>
      <c r="AS248" s="138"/>
      <c r="AT248" s="138"/>
      <c r="AU248" s="138"/>
      <c r="AV248" s="138"/>
      <c r="AW248" s="138"/>
      <c r="AX248" s="138"/>
      <c r="AY248" s="138"/>
      <c r="AZ248" s="138"/>
      <c r="BA248" s="138"/>
      <c r="BB248" s="138"/>
      <c r="BC248" s="138"/>
    </row>
    <row r="249" ht="14.25" customHeight="1">
      <c r="A249" s="777"/>
      <c r="B249" s="583"/>
      <c r="C249" s="583"/>
      <c r="D249" s="598"/>
      <c r="E249" s="583"/>
      <c r="F249" s="583"/>
      <c r="G249" s="583"/>
      <c r="H249" s="585"/>
      <c r="I249" s="586"/>
      <c r="J249" s="587"/>
      <c r="K249" s="587"/>
      <c r="L249" s="587"/>
      <c r="M249" s="587"/>
      <c r="N249" s="587"/>
      <c r="O249" s="587"/>
      <c r="P249" s="587"/>
      <c r="Q249" s="587"/>
      <c r="R249" s="587"/>
      <c r="S249" s="587"/>
      <c r="T249" s="655"/>
      <c r="U249" s="656"/>
      <c r="V249" s="655"/>
      <c r="W249" s="655"/>
      <c r="X249" s="655"/>
      <c r="Y249" s="601"/>
      <c r="Z249" s="601"/>
      <c r="AA249" s="655"/>
      <c r="AB249" s="655"/>
      <c r="AC249" s="657"/>
      <c r="AD249" s="655"/>
      <c r="AE249" s="655"/>
      <c r="AF249" s="655"/>
      <c r="AG249" s="655"/>
      <c r="AH249" s="655"/>
      <c r="AI249" s="655"/>
      <c r="AJ249" s="655"/>
      <c r="AK249" s="655"/>
      <c r="AL249" s="655"/>
      <c r="AM249" s="655"/>
      <c r="AN249" s="138"/>
      <c r="AO249" s="138"/>
      <c r="AP249" s="138"/>
      <c r="AQ249" s="138"/>
      <c r="AR249" s="138"/>
      <c r="AS249" s="138"/>
      <c r="AT249" s="138"/>
      <c r="AU249" s="138"/>
      <c r="AV249" s="138"/>
      <c r="AW249" s="138"/>
      <c r="AX249" s="138"/>
      <c r="AY249" s="138"/>
      <c r="AZ249" s="138"/>
      <c r="BA249" s="138"/>
      <c r="BB249" s="138"/>
      <c r="BC249" s="138"/>
    </row>
    <row r="250" ht="14.25" customHeight="1">
      <c r="A250" s="777"/>
      <c r="B250" s="583"/>
      <c r="C250" s="583"/>
      <c r="D250" s="598"/>
      <c r="E250" s="583"/>
      <c r="F250" s="583"/>
      <c r="G250" s="583"/>
      <c r="H250" s="585"/>
      <c r="I250" s="586"/>
      <c r="J250" s="587"/>
      <c r="K250" s="587"/>
      <c r="L250" s="587"/>
      <c r="M250" s="587"/>
      <c r="N250" s="587"/>
      <c r="O250" s="587"/>
      <c r="P250" s="587"/>
      <c r="Q250" s="587"/>
      <c r="R250" s="587"/>
      <c r="S250" s="587"/>
      <c r="T250" s="655"/>
      <c r="U250" s="656"/>
      <c r="V250" s="655"/>
      <c r="W250" s="655"/>
      <c r="X250" s="655"/>
      <c r="Y250" s="601"/>
      <c r="Z250" s="601"/>
      <c r="AA250" s="655"/>
      <c r="AB250" s="655"/>
      <c r="AC250" s="657"/>
      <c r="AD250" s="655"/>
      <c r="AE250" s="655"/>
      <c r="AF250" s="655"/>
      <c r="AG250" s="655"/>
      <c r="AH250" s="655"/>
      <c r="AI250" s="655"/>
      <c r="AJ250" s="655"/>
      <c r="AK250" s="655"/>
      <c r="AL250" s="655"/>
      <c r="AM250" s="655"/>
      <c r="AN250" s="138"/>
      <c r="AO250" s="138"/>
      <c r="AP250" s="138"/>
      <c r="AQ250" s="138"/>
      <c r="AR250" s="138"/>
      <c r="AS250" s="138"/>
      <c r="AT250" s="138"/>
      <c r="AU250" s="138"/>
      <c r="AV250" s="138"/>
      <c r="AW250" s="138"/>
      <c r="AX250" s="138"/>
      <c r="AY250" s="138"/>
      <c r="AZ250" s="138"/>
      <c r="BA250" s="138"/>
      <c r="BB250" s="138"/>
      <c r="BC250" s="138"/>
    </row>
    <row r="251" ht="14.25" customHeight="1">
      <c r="A251" s="777"/>
      <c r="B251" s="583"/>
      <c r="C251" s="583"/>
      <c r="D251" s="598"/>
      <c r="E251" s="583"/>
      <c r="F251" s="583"/>
      <c r="G251" s="583"/>
      <c r="H251" s="585"/>
      <c r="I251" s="586"/>
      <c r="J251" s="587"/>
      <c r="K251" s="587"/>
      <c r="L251" s="587"/>
      <c r="M251" s="587"/>
      <c r="N251" s="587"/>
      <c r="O251" s="587"/>
      <c r="P251" s="587"/>
      <c r="Q251" s="587"/>
      <c r="R251" s="587"/>
      <c r="S251" s="587"/>
      <c r="T251" s="655"/>
      <c r="U251" s="656"/>
      <c r="V251" s="655"/>
      <c r="W251" s="655"/>
      <c r="X251" s="655"/>
      <c r="Y251" s="601"/>
      <c r="Z251" s="601"/>
      <c r="AA251" s="655"/>
      <c r="AB251" s="655"/>
      <c r="AC251" s="657"/>
      <c r="AD251" s="655"/>
      <c r="AE251" s="655"/>
      <c r="AF251" s="655"/>
      <c r="AG251" s="655"/>
      <c r="AH251" s="655"/>
      <c r="AI251" s="655"/>
      <c r="AJ251" s="655"/>
      <c r="AK251" s="655"/>
      <c r="AL251" s="655"/>
      <c r="AM251" s="655"/>
      <c r="AN251" s="138"/>
      <c r="AO251" s="138"/>
      <c r="AP251" s="138"/>
      <c r="AQ251" s="138"/>
      <c r="AR251" s="138"/>
      <c r="AS251" s="138"/>
      <c r="AT251" s="138"/>
      <c r="AU251" s="138"/>
      <c r="AV251" s="138"/>
      <c r="AW251" s="138"/>
      <c r="AX251" s="138"/>
      <c r="AY251" s="138"/>
      <c r="AZ251" s="138"/>
      <c r="BA251" s="138"/>
      <c r="BB251" s="138"/>
      <c r="BC251" s="138"/>
    </row>
    <row r="252" ht="14.25" customHeight="1">
      <c r="A252" s="777"/>
      <c r="B252" s="583"/>
      <c r="C252" s="583"/>
      <c r="D252" s="598"/>
      <c r="E252" s="583"/>
      <c r="F252" s="583"/>
      <c r="G252" s="583"/>
      <c r="H252" s="585"/>
      <c r="I252" s="586"/>
      <c r="J252" s="587"/>
      <c r="K252" s="587"/>
      <c r="L252" s="587"/>
      <c r="M252" s="587"/>
      <c r="N252" s="587"/>
      <c r="O252" s="587"/>
      <c r="P252" s="587"/>
      <c r="Q252" s="587"/>
      <c r="R252" s="587"/>
      <c r="S252" s="587"/>
      <c r="T252" s="655"/>
      <c r="U252" s="656"/>
      <c r="V252" s="655"/>
      <c r="W252" s="655"/>
      <c r="X252" s="655"/>
      <c r="Y252" s="601"/>
      <c r="Z252" s="601"/>
      <c r="AA252" s="655"/>
      <c r="AB252" s="655"/>
      <c r="AC252" s="657"/>
      <c r="AD252" s="655"/>
      <c r="AE252" s="655"/>
      <c r="AF252" s="655"/>
      <c r="AG252" s="655"/>
      <c r="AH252" s="655"/>
      <c r="AI252" s="655"/>
      <c r="AJ252" s="655"/>
      <c r="AK252" s="655"/>
      <c r="AL252" s="655"/>
      <c r="AM252" s="655"/>
      <c r="AN252" s="138"/>
      <c r="AO252" s="138"/>
      <c r="AP252" s="138"/>
      <c r="AQ252" s="138"/>
      <c r="AR252" s="138"/>
      <c r="AS252" s="138"/>
      <c r="AT252" s="138"/>
      <c r="AU252" s="138"/>
      <c r="AV252" s="138"/>
      <c r="AW252" s="138"/>
      <c r="AX252" s="138"/>
      <c r="AY252" s="138"/>
      <c r="AZ252" s="138"/>
      <c r="BA252" s="138"/>
      <c r="BB252" s="138"/>
      <c r="BC252" s="138"/>
    </row>
    <row r="253" ht="14.25" customHeight="1">
      <c r="A253" s="777"/>
      <c r="B253" s="583"/>
      <c r="C253" s="583"/>
      <c r="D253" s="598"/>
      <c r="E253" s="583"/>
      <c r="F253" s="583"/>
      <c r="G253" s="583"/>
      <c r="H253" s="585"/>
      <c r="I253" s="586"/>
      <c r="J253" s="587"/>
      <c r="K253" s="587"/>
      <c r="L253" s="587"/>
      <c r="M253" s="587"/>
      <c r="N253" s="587"/>
      <c r="O253" s="587"/>
      <c r="P253" s="587"/>
      <c r="Q253" s="587"/>
      <c r="R253" s="587"/>
      <c r="S253" s="587"/>
      <c r="T253" s="655"/>
      <c r="U253" s="656"/>
      <c r="V253" s="655"/>
      <c r="W253" s="655"/>
      <c r="X253" s="655"/>
      <c r="Y253" s="601"/>
      <c r="Z253" s="601"/>
      <c r="AA253" s="655"/>
      <c r="AB253" s="655"/>
      <c r="AC253" s="657"/>
      <c r="AD253" s="655"/>
      <c r="AE253" s="655"/>
      <c r="AF253" s="655"/>
      <c r="AG253" s="655"/>
      <c r="AH253" s="655"/>
      <c r="AI253" s="655"/>
      <c r="AJ253" s="655"/>
      <c r="AK253" s="655"/>
      <c r="AL253" s="655"/>
      <c r="AM253" s="655"/>
      <c r="AN253" s="138"/>
      <c r="AO253" s="138"/>
      <c r="AP253" s="138"/>
      <c r="AQ253" s="138"/>
      <c r="AR253" s="138"/>
      <c r="AS253" s="138"/>
      <c r="AT253" s="138"/>
      <c r="AU253" s="138"/>
      <c r="AV253" s="138"/>
      <c r="AW253" s="138"/>
      <c r="AX253" s="138"/>
      <c r="AY253" s="138"/>
      <c r="AZ253" s="138"/>
      <c r="BA253" s="138"/>
      <c r="BB253" s="138"/>
      <c r="BC253" s="138"/>
    </row>
    <row r="254" ht="14.25" customHeight="1">
      <c r="A254" s="777"/>
      <c r="B254" s="583"/>
      <c r="C254" s="583"/>
      <c r="D254" s="598"/>
      <c r="E254" s="583"/>
      <c r="F254" s="583"/>
      <c r="G254" s="583"/>
      <c r="H254" s="585"/>
      <c r="I254" s="586"/>
      <c r="J254" s="587"/>
      <c r="K254" s="587"/>
      <c r="L254" s="587"/>
      <c r="M254" s="587"/>
      <c r="N254" s="587"/>
      <c r="O254" s="587"/>
      <c r="P254" s="587"/>
      <c r="Q254" s="587"/>
      <c r="R254" s="587"/>
      <c r="S254" s="587"/>
      <c r="T254" s="655"/>
      <c r="U254" s="656"/>
      <c r="V254" s="655"/>
      <c r="W254" s="655"/>
      <c r="X254" s="655"/>
      <c r="Y254" s="601"/>
      <c r="Z254" s="601"/>
      <c r="AA254" s="655"/>
      <c r="AB254" s="655"/>
      <c r="AC254" s="657"/>
      <c r="AD254" s="655"/>
      <c r="AE254" s="655"/>
      <c r="AF254" s="655"/>
      <c r="AG254" s="655"/>
      <c r="AH254" s="655"/>
      <c r="AI254" s="655"/>
      <c r="AJ254" s="655"/>
      <c r="AK254" s="655"/>
      <c r="AL254" s="655"/>
      <c r="AM254" s="655"/>
      <c r="AN254" s="138"/>
      <c r="AO254" s="138"/>
      <c r="AP254" s="138"/>
      <c r="AQ254" s="138"/>
      <c r="AR254" s="138"/>
      <c r="AS254" s="138"/>
      <c r="AT254" s="138"/>
      <c r="AU254" s="138"/>
      <c r="AV254" s="138"/>
      <c r="AW254" s="138"/>
      <c r="AX254" s="138"/>
      <c r="AY254" s="138"/>
      <c r="AZ254" s="138"/>
      <c r="BA254" s="138"/>
      <c r="BB254" s="138"/>
      <c r="BC254" s="138"/>
    </row>
    <row r="255" ht="14.25" customHeight="1">
      <c r="A255" s="777"/>
      <c r="B255" s="583"/>
      <c r="C255" s="583"/>
      <c r="D255" s="598"/>
      <c r="E255" s="583"/>
      <c r="F255" s="583"/>
      <c r="G255" s="583"/>
      <c r="H255" s="585"/>
      <c r="I255" s="586"/>
      <c r="J255" s="587"/>
      <c r="K255" s="587"/>
      <c r="L255" s="587"/>
      <c r="M255" s="587"/>
      <c r="N255" s="587"/>
      <c r="O255" s="587"/>
      <c r="P255" s="587"/>
      <c r="Q255" s="587"/>
      <c r="R255" s="587"/>
      <c r="S255" s="587"/>
      <c r="T255" s="655"/>
      <c r="U255" s="656"/>
      <c r="V255" s="655"/>
      <c r="W255" s="655"/>
      <c r="X255" s="655"/>
      <c r="Y255" s="601"/>
      <c r="Z255" s="601"/>
      <c r="AA255" s="655"/>
      <c r="AB255" s="655"/>
      <c r="AC255" s="657"/>
      <c r="AD255" s="655"/>
      <c r="AE255" s="655"/>
      <c r="AF255" s="655"/>
      <c r="AG255" s="655"/>
      <c r="AH255" s="655"/>
      <c r="AI255" s="655"/>
      <c r="AJ255" s="655"/>
      <c r="AK255" s="655"/>
      <c r="AL255" s="655"/>
      <c r="AM255" s="655"/>
      <c r="AN255" s="138"/>
      <c r="AO255" s="138"/>
      <c r="AP255" s="138"/>
      <c r="AQ255" s="138"/>
      <c r="AR255" s="138"/>
      <c r="AS255" s="138"/>
      <c r="AT255" s="138"/>
      <c r="AU255" s="138"/>
      <c r="AV255" s="138"/>
      <c r="AW255" s="138"/>
      <c r="AX255" s="138"/>
      <c r="AY255" s="138"/>
      <c r="AZ255" s="138"/>
      <c r="BA255" s="138"/>
      <c r="BB255" s="138"/>
      <c r="BC255" s="138"/>
    </row>
    <row r="256" ht="14.25" customHeight="1">
      <c r="A256" s="777"/>
      <c r="B256" s="583"/>
      <c r="C256" s="583"/>
      <c r="D256" s="598"/>
      <c r="E256" s="583"/>
      <c r="F256" s="583"/>
      <c r="G256" s="583"/>
      <c r="H256" s="585"/>
      <c r="I256" s="586"/>
      <c r="J256" s="587"/>
      <c r="K256" s="587"/>
      <c r="L256" s="587"/>
      <c r="M256" s="587"/>
      <c r="N256" s="587"/>
      <c r="O256" s="587"/>
      <c r="P256" s="587"/>
      <c r="Q256" s="587"/>
      <c r="R256" s="587"/>
      <c r="S256" s="587"/>
      <c r="T256" s="655"/>
      <c r="U256" s="656"/>
      <c r="V256" s="655"/>
      <c r="W256" s="655"/>
      <c r="X256" s="655"/>
      <c r="Y256" s="601"/>
      <c r="Z256" s="601"/>
      <c r="AA256" s="655"/>
      <c r="AB256" s="655"/>
      <c r="AC256" s="657"/>
      <c r="AD256" s="655"/>
      <c r="AE256" s="655"/>
      <c r="AF256" s="655"/>
      <c r="AG256" s="655"/>
      <c r="AH256" s="655"/>
      <c r="AI256" s="655"/>
      <c r="AJ256" s="655"/>
      <c r="AK256" s="655"/>
      <c r="AL256" s="655"/>
      <c r="AM256" s="655"/>
      <c r="AN256" s="138"/>
      <c r="AO256" s="138"/>
      <c r="AP256" s="138"/>
      <c r="AQ256" s="138"/>
      <c r="AR256" s="138"/>
      <c r="AS256" s="138"/>
      <c r="AT256" s="138"/>
      <c r="AU256" s="138"/>
      <c r="AV256" s="138"/>
      <c r="AW256" s="138"/>
      <c r="AX256" s="138"/>
      <c r="AY256" s="138"/>
      <c r="AZ256" s="138"/>
      <c r="BA256" s="138"/>
      <c r="BB256" s="138"/>
      <c r="BC256" s="138"/>
    </row>
    <row r="257" ht="14.25" customHeight="1">
      <c r="A257" s="777"/>
      <c r="B257" s="583"/>
      <c r="C257" s="583"/>
      <c r="D257" s="598"/>
      <c r="E257" s="583"/>
      <c r="F257" s="583"/>
      <c r="G257" s="583"/>
      <c r="H257" s="585"/>
      <c r="I257" s="586"/>
      <c r="J257" s="587"/>
      <c r="K257" s="587"/>
      <c r="L257" s="587"/>
      <c r="M257" s="587"/>
      <c r="N257" s="587"/>
      <c r="O257" s="587"/>
      <c r="P257" s="587"/>
      <c r="Q257" s="587"/>
      <c r="R257" s="587"/>
      <c r="S257" s="587"/>
      <c r="T257" s="655"/>
      <c r="U257" s="656"/>
      <c r="V257" s="655"/>
      <c r="W257" s="655"/>
      <c r="X257" s="655"/>
      <c r="Y257" s="601"/>
      <c r="Z257" s="601"/>
      <c r="AA257" s="655"/>
      <c r="AB257" s="655"/>
      <c r="AC257" s="657"/>
      <c r="AD257" s="655"/>
      <c r="AE257" s="655"/>
      <c r="AF257" s="655"/>
      <c r="AG257" s="655"/>
      <c r="AH257" s="655"/>
      <c r="AI257" s="655"/>
      <c r="AJ257" s="655"/>
      <c r="AK257" s="655"/>
      <c r="AL257" s="655"/>
      <c r="AM257" s="655"/>
      <c r="AN257" s="138"/>
      <c r="AO257" s="138"/>
      <c r="AP257" s="138"/>
      <c r="AQ257" s="138"/>
      <c r="AR257" s="138"/>
      <c r="AS257" s="138"/>
      <c r="AT257" s="138"/>
      <c r="AU257" s="138"/>
      <c r="AV257" s="138"/>
      <c r="AW257" s="138"/>
      <c r="AX257" s="138"/>
      <c r="AY257" s="138"/>
      <c r="AZ257" s="138"/>
      <c r="BA257" s="138"/>
      <c r="BB257" s="138"/>
      <c r="BC257" s="138"/>
    </row>
    <row r="258" ht="15.75" customHeight="1">
      <c r="A258" s="863"/>
      <c r="D258" s="864"/>
      <c r="U258" s="865"/>
      <c r="Y258" s="273"/>
      <c r="Z258" s="273"/>
      <c r="AC258" s="641"/>
    </row>
    <row r="259" ht="15.75" customHeight="1">
      <c r="A259" s="863"/>
      <c r="D259" s="864"/>
      <c r="U259" s="865"/>
      <c r="Y259" s="273"/>
      <c r="Z259" s="273"/>
      <c r="AC259" s="641"/>
    </row>
    <row r="260" ht="15.75" customHeight="1">
      <c r="A260" s="863"/>
      <c r="D260" s="864"/>
      <c r="U260" s="865"/>
      <c r="Y260" s="273"/>
      <c r="Z260" s="273"/>
      <c r="AC260" s="641"/>
    </row>
    <row r="261" ht="15.75" customHeight="1">
      <c r="A261" s="863"/>
      <c r="D261" s="864"/>
      <c r="U261" s="865"/>
      <c r="Y261" s="273"/>
      <c r="Z261" s="273"/>
      <c r="AC261" s="641"/>
    </row>
    <row r="262" ht="15.75" customHeight="1">
      <c r="A262" s="863"/>
      <c r="D262" s="864"/>
      <c r="U262" s="865"/>
      <c r="Y262" s="273"/>
      <c r="Z262" s="273"/>
      <c r="AC262" s="641"/>
    </row>
    <row r="263" ht="15.75" customHeight="1">
      <c r="A263" s="863"/>
      <c r="D263" s="864"/>
      <c r="U263" s="865"/>
      <c r="Y263" s="273"/>
      <c r="Z263" s="273"/>
      <c r="AC263" s="641"/>
    </row>
    <row r="264" ht="15.75" customHeight="1">
      <c r="A264" s="863"/>
      <c r="D264" s="864"/>
      <c r="U264" s="865"/>
      <c r="Y264" s="273"/>
      <c r="Z264" s="273"/>
      <c r="AC264" s="641"/>
    </row>
    <row r="265" ht="15.75" customHeight="1">
      <c r="A265" s="863"/>
      <c r="D265" s="864"/>
      <c r="U265" s="865"/>
      <c r="Y265" s="273"/>
      <c r="Z265" s="273"/>
      <c r="AC265" s="641"/>
    </row>
    <row r="266" ht="15.75" customHeight="1">
      <c r="A266" s="863"/>
      <c r="D266" s="864"/>
      <c r="U266" s="865"/>
      <c r="Y266" s="273"/>
      <c r="Z266" s="273"/>
      <c r="AC266" s="641"/>
    </row>
    <row r="267" ht="15.75" customHeight="1">
      <c r="A267" s="863"/>
      <c r="D267" s="864"/>
      <c r="U267" s="865"/>
      <c r="Y267" s="273"/>
      <c r="Z267" s="273"/>
      <c r="AC267" s="641"/>
    </row>
    <row r="268" ht="15.75" customHeight="1">
      <c r="A268" s="863"/>
      <c r="D268" s="864"/>
      <c r="U268" s="865"/>
      <c r="Y268" s="273"/>
      <c r="Z268" s="273"/>
      <c r="AC268" s="641"/>
    </row>
    <row r="269" ht="15.75" customHeight="1">
      <c r="A269" s="863"/>
      <c r="D269" s="864"/>
      <c r="U269" s="865"/>
      <c r="Y269" s="273"/>
      <c r="Z269" s="273"/>
      <c r="AC269" s="641"/>
    </row>
    <row r="270" ht="15.75" customHeight="1">
      <c r="A270" s="863"/>
      <c r="D270" s="864"/>
      <c r="U270" s="865"/>
      <c r="Y270" s="273"/>
      <c r="Z270" s="273"/>
      <c r="AC270" s="641"/>
    </row>
    <row r="271" ht="15.75" customHeight="1">
      <c r="A271" s="863"/>
      <c r="D271" s="864"/>
      <c r="U271" s="865"/>
      <c r="Y271" s="273"/>
      <c r="Z271" s="273"/>
      <c r="AC271" s="641"/>
    </row>
    <row r="272" ht="15.75" customHeight="1">
      <c r="A272" s="863"/>
      <c r="D272" s="864"/>
      <c r="U272" s="865"/>
      <c r="Y272" s="273"/>
      <c r="Z272" s="273"/>
      <c r="AC272" s="641"/>
    </row>
    <row r="273" ht="15.75" customHeight="1">
      <c r="A273" s="863"/>
      <c r="D273" s="864"/>
      <c r="U273" s="865"/>
      <c r="Y273" s="273"/>
      <c r="Z273" s="273"/>
      <c r="AC273" s="641"/>
    </row>
    <row r="274" ht="15.75" customHeight="1">
      <c r="A274" s="863"/>
      <c r="D274" s="864"/>
      <c r="U274" s="865"/>
      <c r="Y274" s="273"/>
      <c r="Z274" s="273"/>
      <c r="AC274" s="641"/>
    </row>
    <row r="275" ht="15.75" customHeight="1">
      <c r="A275" s="863"/>
      <c r="D275" s="864"/>
      <c r="U275" s="865"/>
      <c r="Y275" s="273"/>
      <c r="Z275" s="273"/>
      <c r="AC275" s="641"/>
    </row>
    <row r="276" ht="15.75" customHeight="1">
      <c r="A276" s="863"/>
      <c r="D276" s="864"/>
      <c r="U276" s="865"/>
      <c r="Y276" s="273"/>
      <c r="Z276" s="273"/>
      <c r="AC276" s="641"/>
    </row>
    <row r="277" ht="15.75" customHeight="1">
      <c r="A277" s="863"/>
      <c r="D277" s="864"/>
      <c r="U277" s="865"/>
      <c r="Y277" s="273"/>
      <c r="Z277" s="273"/>
      <c r="AC277" s="641"/>
    </row>
    <row r="278" ht="15.75" customHeight="1">
      <c r="A278" s="863"/>
      <c r="D278" s="864"/>
      <c r="U278" s="865"/>
      <c r="Y278" s="273"/>
      <c r="Z278" s="273"/>
      <c r="AC278" s="641"/>
    </row>
    <row r="279" ht="15.75" customHeight="1">
      <c r="A279" s="863"/>
      <c r="D279" s="864"/>
      <c r="U279" s="865"/>
      <c r="Y279" s="273"/>
      <c r="Z279" s="273"/>
      <c r="AC279" s="641"/>
    </row>
    <row r="280" ht="15.75" customHeight="1">
      <c r="A280" s="863"/>
      <c r="D280" s="864"/>
      <c r="U280" s="865"/>
      <c r="Y280" s="273"/>
      <c r="Z280" s="273"/>
      <c r="AC280" s="641"/>
    </row>
    <row r="281" ht="15.75" customHeight="1">
      <c r="A281" s="863"/>
      <c r="D281" s="864"/>
      <c r="U281" s="865"/>
      <c r="Y281" s="273"/>
      <c r="Z281" s="273"/>
      <c r="AC281" s="641"/>
    </row>
    <row r="282" ht="15.75" customHeight="1">
      <c r="A282" s="863"/>
      <c r="D282" s="864"/>
      <c r="U282" s="865"/>
      <c r="Y282" s="273"/>
      <c r="Z282" s="273"/>
      <c r="AC282" s="641"/>
    </row>
    <row r="283" ht="15.75" customHeight="1">
      <c r="A283" s="863"/>
      <c r="D283" s="864"/>
      <c r="U283" s="865"/>
      <c r="Y283" s="273"/>
      <c r="Z283" s="273"/>
      <c r="AC283" s="641"/>
    </row>
    <row r="284" ht="15.75" customHeight="1">
      <c r="A284" s="863"/>
      <c r="D284" s="864"/>
      <c r="U284" s="865"/>
      <c r="Y284" s="273"/>
      <c r="Z284" s="273"/>
      <c r="AC284" s="641"/>
    </row>
    <row r="285" ht="15.75" customHeight="1">
      <c r="A285" s="863"/>
      <c r="D285" s="864"/>
      <c r="U285" s="865"/>
      <c r="Y285" s="273"/>
      <c r="Z285" s="273"/>
      <c r="AC285" s="641"/>
    </row>
    <row r="286" ht="15.75" customHeight="1">
      <c r="A286" s="863"/>
      <c r="D286" s="864"/>
      <c r="U286" s="865"/>
      <c r="Y286" s="273"/>
      <c r="Z286" s="273"/>
      <c r="AC286" s="641"/>
    </row>
    <row r="287" ht="15.75" customHeight="1">
      <c r="A287" s="863"/>
      <c r="D287" s="864"/>
      <c r="U287" s="865"/>
      <c r="Y287" s="273"/>
      <c r="Z287" s="273"/>
      <c r="AC287" s="641"/>
    </row>
    <row r="288" ht="15.75" customHeight="1">
      <c r="A288" s="863"/>
      <c r="D288" s="864"/>
      <c r="U288" s="865"/>
      <c r="Y288" s="273"/>
      <c r="Z288" s="273"/>
      <c r="AC288" s="641"/>
    </row>
    <row r="289" ht="15.75" customHeight="1">
      <c r="A289" s="863"/>
      <c r="D289" s="864"/>
      <c r="U289" s="865"/>
      <c r="Y289" s="273"/>
      <c r="Z289" s="273"/>
      <c r="AC289" s="641"/>
    </row>
    <row r="290" ht="15.75" customHeight="1">
      <c r="A290" s="863"/>
      <c r="D290" s="864"/>
      <c r="U290" s="865"/>
      <c r="Y290" s="273"/>
      <c r="Z290" s="273"/>
      <c r="AC290" s="641"/>
    </row>
    <row r="291" ht="15.75" customHeight="1">
      <c r="A291" s="863"/>
      <c r="D291" s="864"/>
      <c r="U291" s="865"/>
      <c r="Y291" s="273"/>
      <c r="Z291" s="273"/>
      <c r="AC291" s="641"/>
    </row>
    <row r="292" ht="15.75" customHeight="1">
      <c r="A292" s="863"/>
      <c r="D292" s="864"/>
      <c r="U292" s="865"/>
      <c r="Y292" s="273"/>
      <c r="Z292" s="273"/>
      <c r="AC292" s="641"/>
    </row>
    <row r="293" ht="15.75" customHeight="1">
      <c r="A293" s="863"/>
      <c r="D293" s="864"/>
      <c r="U293" s="865"/>
      <c r="Y293" s="273"/>
      <c r="Z293" s="273"/>
      <c r="AC293" s="641"/>
    </row>
    <row r="294" ht="15.75" customHeight="1">
      <c r="A294" s="863"/>
      <c r="D294" s="864"/>
      <c r="U294" s="865"/>
      <c r="Y294" s="273"/>
      <c r="Z294" s="273"/>
      <c r="AC294" s="641"/>
    </row>
    <row r="295" ht="15.75" customHeight="1">
      <c r="A295" s="863"/>
      <c r="D295" s="864"/>
      <c r="U295" s="865"/>
      <c r="Y295" s="273"/>
      <c r="Z295" s="273"/>
      <c r="AC295" s="641"/>
    </row>
    <row r="296" ht="15.75" customHeight="1">
      <c r="A296" s="863"/>
      <c r="D296" s="864"/>
      <c r="U296" s="865"/>
      <c r="Y296" s="273"/>
      <c r="Z296" s="273"/>
      <c r="AC296" s="641"/>
    </row>
    <row r="297" ht="15.75" customHeight="1">
      <c r="A297" s="863"/>
      <c r="D297" s="864"/>
      <c r="U297" s="865"/>
      <c r="Y297" s="273"/>
      <c r="Z297" s="273"/>
      <c r="AC297" s="641"/>
    </row>
    <row r="298" ht="15.75" customHeight="1">
      <c r="A298" s="863"/>
      <c r="D298" s="864"/>
      <c r="U298" s="865"/>
      <c r="Y298" s="273"/>
      <c r="Z298" s="273"/>
      <c r="AC298" s="641"/>
    </row>
    <row r="299" ht="15.75" customHeight="1">
      <c r="A299" s="863"/>
      <c r="D299" s="864"/>
      <c r="U299" s="865"/>
      <c r="Y299" s="273"/>
      <c r="Z299" s="273"/>
      <c r="AC299" s="641"/>
    </row>
    <row r="300" ht="15.75" customHeight="1">
      <c r="A300" s="863"/>
      <c r="D300" s="864"/>
      <c r="U300" s="865"/>
      <c r="Y300" s="273"/>
      <c r="Z300" s="273"/>
      <c r="AC300" s="641"/>
    </row>
    <row r="301" ht="15.75" customHeight="1">
      <c r="A301" s="863"/>
      <c r="D301" s="864"/>
      <c r="U301" s="865"/>
      <c r="Y301" s="273"/>
      <c r="Z301" s="273"/>
      <c r="AC301" s="641"/>
    </row>
    <row r="302" ht="15.75" customHeight="1">
      <c r="A302" s="863"/>
      <c r="D302" s="864"/>
      <c r="U302" s="865"/>
      <c r="Y302" s="273"/>
      <c r="Z302" s="273"/>
      <c r="AC302" s="641"/>
    </row>
    <row r="303" ht="15.75" customHeight="1">
      <c r="A303" s="863"/>
      <c r="D303" s="864"/>
      <c r="U303" s="865"/>
      <c r="Y303" s="273"/>
      <c r="Z303" s="273"/>
      <c r="AC303" s="641"/>
    </row>
    <row r="304" ht="15.75" customHeight="1">
      <c r="A304" s="863"/>
      <c r="D304" s="864"/>
      <c r="U304" s="865"/>
      <c r="Y304" s="273"/>
      <c r="Z304" s="273"/>
      <c r="AC304" s="641"/>
    </row>
    <row r="305" ht="15.75" customHeight="1">
      <c r="A305" s="863"/>
      <c r="D305" s="864"/>
      <c r="U305" s="865"/>
      <c r="Y305" s="273"/>
      <c r="Z305" s="273"/>
      <c r="AC305" s="641"/>
    </row>
    <row r="306" ht="15.75" customHeight="1">
      <c r="A306" s="863"/>
      <c r="D306" s="864"/>
      <c r="U306" s="865"/>
      <c r="Y306" s="273"/>
      <c r="Z306" s="273"/>
      <c r="AC306" s="641"/>
    </row>
    <row r="307" ht="15.75" customHeight="1">
      <c r="A307" s="863"/>
      <c r="D307" s="864"/>
      <c r="U307" s="865"/>
      <c r="Y307" s="273"/>
      <c r="Z307" s="273"/>
      <c r="AC307" s="641"/>
    </row>
    <row r="308" ht="15.75" customHeight="1">
      <c r="A308" s="863"/>
      <c r="D308" s="864"/>
      <c r="U308" s="865"/>
      <c r="Y308" s="273"/>
      <c r="Z308" s="273"/>
      <c r="AC308" s="641"/>
    </row>
    <row r="309" ht="15.75" customHeight="1">
      <c r="A309" s="863"/>
      <c r="D309" s="864"/>
      <c r="U309" s="865"/>
      <c r="Y309" s="273"/>
      <c r="Z309" s="273"/>
      <c r="AC309" s="641"/>
    </row>
    <row r="310" ht="15.75" customHeight="1">
      <c r="A310" s="863"/>
      <c r="D310" s="864"/>
      <c r="U310" s="865"/>
      <c r="Y310" s="273"/>
      <c r="Z310" s="273"/>
      <c r="AC310" s="641"/>
    </row>
    <row r="311" ht="15.75" customHeight="1">
      <c r="A311" s="863"/>
      <c r="D311" s="864"/>
      <c r="U311" s="865"/>
      <c r="Y311" s="273"/>
      <c r="Z311" s="273"/>
      <c r="AC311" s="641"/>
    </row>
    <row r="312" ht="15.75" customHeight="1">
      <c r="A312" s="863"/>
      <c r="D312" s="864"/>
      <c r="U312" s="865"/>
      <c r="Y312" s="273"/>
      <c r="Z312" s="273"/>
      <c r="AC312" s="641"/>
    </row>
    <row r="313" ht="15.75" customHeight="1">
      <c r="A313" s="863"/>
      <c r="D313" s="864"/>
      <c r="U313" s="865"/>
      <c r="Y313" s="273"/>
      <c r="Z313" s="273"/>
      <c r="AC313" s="641"/>
    </row>
    <row r="314" ht="15.75" customHeight="1">
      <c r="A314" s="863"/>
      <c r="D314" s="864"/>
      <c r="U314" s="865"/>
      <c r="Y314" s="273"/>
      <c r="Z314" s="273"/>
      <c r="AC314" s="641"/>
    </row>
    <row r="315" ht="15.75" customHeight="1">
      <c r="A315" s="863"/>
      <c r="D315" s="864"/>
      <c r="U315" s="865"/>
      <c r="Y315" s="273"/>
      <c r="Z315" s="273"/>
      <c r="AC315" s="641"/>
    </row>
    <row r="316" ht="15.75" customHeight="1">
      <c r="A316" s="863"/>
      <c r="D316" s="864"/>
      <c r="U316" s="865"/>
      <c r="Y316" s="273"/>
      <c r="Z316" s="273"/>
      <c r="AC316" s="641"/>
    </row>
    <row r="317" ht="15.75" customHeight="1">
      <c r="A317" s="863"/>
      <c r="D317" s="864"/>
      <c r="U317" s="865"/>
      <c r="Y317" s="273"/>
      <c r="Z317" s="273"/>
      <c r="AC317" s="641"/>
    </row>
    <row r="318" ht="15.75" customHeight="1">
      <c r="A318" s="863"/>
      <c r="D318" s="864"/>
      <c r="U318" s="865"/>
      <c r="Y318" s="273"/>
      <c r="Z318" s="273"/>
      <c r="AC318" s="641"/>
    </row>
    <row r="319" ht="15.75" customHeight="1">
      <c r="A319" s="863"/>
      <c r="D319" s="864"/>
      <c r="U319" s="865"/>
      <c r="Y319" s="273"/>
      <c r="Z319" s="273"/>
      <c r="AC319" s="641"/>
    </row>
    <row r="320" ht="15.75" customHeight="1">
      <c r="A320" s="863"/>
      <c r="D320" s="864"/>
      <c r="U320" s="865"/>
      <c r="Y320" s="273"/>
      <c r="Z320" s="273"/>
      <c r="AC320" s="641"/>
    </row>
    <row r="321" ht="15.75" customHeight="1">
      <c r="A321" s="863"/>
      <c r="D321" s="864"/>
      <c r="U321" s="865"/>
      <c r="Y321" s="273"/>
      <c r="Z321" s="273"/>
      <c r="AC321" s="641"/>
    </row>
    <row r="322" ht="15.75" customHeight="1">
      <c r="A322" s="863"/>
      <c r="D322" s="864"/>
      <c r="U322" s="865"/>
      <c r="Y322" s="273"/>
      <c r="Z322" s="273"/>
      <c r="AC322" s="641"/>
    </row>
    <row r="323" ht="15.75" customHeight="1">
      <c r="A323" s="863"/>
      <c r="D323" s="864"/>
      <c r="U323" s="865"/>
      <c r="Y323" s="273"/>
      <c r="Z323" s="273"/>
      <c r="AC323" s="641"/>
    </row>
    <row r="324" ht="15.75" customHeight="1">
      <c r="A324" s="863"/>
      <c r="D324" s="864"/>
      <c r="U324" s="865"/>
      <c r="Y324" s="273"/>
      <c r="Z324" s="273"/>
      <c r="AC324" s="641"/>
    </row>
    <row r="325" ht="15.75" customHeight="1">
      <c r="A325" s="863"/>
      <c r="D325" s="864"/>
      <c r="U325" s="865"/>
      <c r="Y325" s="273"/>
      <c r="Z325" s="273"/>
      <c r="AC325" s="641"/>
    </row>
    <row r="326" ht="15.75" customHeight="1">
      <c r="A326" s="863"/>
      <c r="D326" s="864"/>
      <c r="U326" s="865"/>
      <c r="Y326" s="273"/>
      <c r="Z326" s="273"/>
      <c r="AC326" s="641"/>
    </row>
    <row r="327" ht="15.75" customHeight="1">
      <c r="A327" s="863"/>
      <c r="D327" s="864"/>
      <c r="U327" s="865"/>
      <c r="Y327" s="273"/>
      <c r="Z327" s="273"/>
      <c r="AC327" s="641"/>
    </row>
    <row r="328" ht="15.75" customHeight="1">
      <c r="A328" s="863"/>
      <c r="D328" s="864"/>
      <c r="U328" s="865"/>
      <c r="Y328" s="273"/>
      <c r="Z328" s="273"/>
      <c r="AC328" s="641"/>
    </row>
    <row r="329" ht="15.75" customHeight="1">
      <c r="A329" s="863"/>
      <c r="D329" s="864"/>
      <c r="U329" s="865"/>
      <c r="Y329" s="273"/>
      <c r="Z329" s="273"/>
      <c r="AC329" s="641"/>
    </row>
    <row r="330" ht="15.75" customHeight="1">
      <c r="A330" s="863"/>
      <c r="D330" s="864"/>
      <c r="U330" s="865"/>
      <c r="Y330" s="273"/>
      <c r="Z330" s="273"/>
      <c r="AC330" s="641"/>
    </row>
    <row r="331" ht="15.75" customHeight="1">
      <c r="A331" s="863"/>
      <c r="D331" s="864"/>
      <c r="U331" s="865"/>
      <c r="Y331" s="273"/>
      <c r="Z331" s="273"/>
      <c r="AC331" s="641"/>
    </row>
    <row r="332" ht="15.75" customHeight="1">
      <c r="A332" s="863"/>
      <c r="D332" s="864"/>
      <c r="U332" s="865"/>
      <c r="Y332" s="273"/>
      <c r="Z332" s="273"/>
      <c r="AC332" s="641"/>
    </row>
    <row r="333" ht="15.75" customHeight="1">
      <c r="A333" s="863"/>
      <c r="D333" s="864"/>
      <c r="U333" s="865"/>
      <c r="Y333" s="273"/>
      <c r="Z333" s="273"/>
      <c r="AC333" s="641"/>
    </row>
    <row r="334" ht="15.75" customHeight="1">
      <c r="A334" s="863"/>
      <c r="D334" s="864"/>
      <c r="U334" s="865"/>
      <c r="Y334" s="273"/>
      <c r="Z334" s="273"/>
      <c r="AC334" s="641"/>
    </row>
    <row r="335" ht="15.75" customHeight="1">
      <c r="A335" s="863"/>
      <c r="D335" s="864"/>
      <c r="U335" s="865"/>
      <c r="Y335" s="273"/>
      <c r="Z335" s="273"/>
      <c r="AC335" s="641"/>
    </row>
    <row r="336" ht="15.75" customHeight="1">
      <c r="A336" s="863"/>
      <c r="D336" s="864"/>
      <c r="U336" s="865"/>
      <c r="Y336" s="273"/>
      <c r="Z336" s="273"/>
      <c r="AC336" s="641"/>
    </row>
    <row r="337" ht="15.75" customHeight="1">
      <c r="A337" s="863"/>
      <c r="D337" s="864"/>
      <c r="U337" s="865"/>
      <c r="Y337" s="273"/>
      <c r="Z337" s="273"/>
      <c r="AC337" s="641"/>
    </row>
    <row r="338" ht="15.75" customHeight="1">
      <c r="A338" s="863"/>
      <c r="D338" s="864"/>
      <c r="U338" s="865"/>
      <c r="Y338" s="273"/>
      <c r="Z338" s="273"/>
      <c r="AC338" s="641"/>
    </row>
    <row r="339" ht="15.75" customHeight="1">
      <c r="A339" s="863"/>
      <c r="D339" s="864"/>
      <c r="U339" s="865"/>
      <c r="Y339" s="273"/>
      <c r="Z339" s="273"/>
      <c r="AC339" s="641"/>
    </row>
    <row r="340" ht="15.75" customHeight="1">
      <c r="A340" s="863"/>
      <c r="D340" s="864"/>
      <c r="U340" s="865"/>
      <c r="Y340" s="273"/>
      <c r="Z340" s="273"/>
      <c r="AC340" s="641"/>
    </row>
    <row r="341" ht="15.75" customHeight="1">
      <c r="A341" s="863"/>
      <c r="D341" s="864"/>
      <c r="U341" s="865"/>
      <c r="Y341" s="273"/>
      <c r="Z341" s="273"/>
      <c r="AC341" s="641"/>
    </row>
    <row r="342" ht="15.75" customHeight="1">
      <c r="A342" s="863"/>
      <c r="D342" s="864"/>
      <c r="U342" s="865"/>
      <c r="Y342" s="273"/>
      <c r="Z342" s="273"/>
      <c r="AC342" s="641"/>
    </row>
    <row r="343" ht="15.75" customHeight="1">
      <c r="A343" s="863"/>
      <c r="D343" s="864"/>
      <c r="U343" s="865"/>
      <c r="Y343" s="273"/>
      <c r="Z343" s="273"/>
      <c r="AC343" s="641"/>
    </row>
    <row r="344" ht="15.75" customHeight="1">
      <c r="A344" s="863"/>
      <c r="D344" s="864"/>
      <c r="U344" s="865"/>
      <c r="Y344" s="273"/>
      <c r="Z344" s="273"/>
      <c r="AC344" s="641"/>
    </row>
    <row r="345" ht="15.75" customHeight="1">
      <c r="A345" s="863"/>
      <c r="D345" s="864"/>
      <c r="U345" s="865"/>
      <c r="Y345" s="273"/>
      <c r="Z345" s="273"/>
      <c r="AC345" s="641"/>
    </row>
    <row r="346" ht="15.75" customHeight="1">
      <c r="A346" s="863"/>
      <c r="D346" s="864"/>
      <c r="U346" s="865"/>
      <c r="Y346" s="273"/>
      <c r="Z346" s="273"/>
      <c r="AC346" s="641"/>
    </row>
    <row r="347" ht="15.75" customHeight="1">
      <c r="A347" s="863"/>
      <c r="D347" s="864"/>
      <c r="U347" s="865"/>
      <c r="Y347" s="273"/>
      <c r="Z347" s="273"/>
      <c r="AC347" s="641"/>
    </row>
    <row r="348" ht="15.75" customHeight="1">
      <c r="A348" s="863"/>
      <c r="D348" s="864"/>
      <c r="U348" s="865"/>
      <c r="Y348" s="273"/>
      <c r="Z348" s="273"/>
      <c r="AC348" s="641"/>
    </row>
    <row r="349" ht="15.75" customHeight="1">
      <c r="A349" s="863"/>
      <c r="D349" s="864"/>
      <c r="U349" s="865"/>
      <c r="Y349" s="273"/>
      <c r="Z349" s="273"/>
      <c r="AC349" s="641"/>
    </row>
    <row r="350" ht="15.75" customHeight="1">
      <c r="A350" s="863"/>
      <c r="D350" s="864"/>
      <c r="U350" s="865"/>
      <c r="Y350" s="273"/>
      <c r="Z350" s="273"/>
      <c r="AC350" s="641"/>
    </row>
    <row r="351" ht="15.75" customHeight="1">
      <c r="A351" s="863"/>
      <c r="D351" s="864"/>
      <c r="U351" s="865"/>
      <c r="Y351" s="273"/>
      <c r="Z351" s="273"/>
      <c r="AC351" s="641"/>
    </row>
    <row r="352" ht="15.75" customHeight="1">
      <c r="A352" s="863"/>
      <c r="D352" s="864"/>
      <c r="U352" s="865"/>
      <c r="Y352" s="273"/>
      <c r="Z352" s="273"/>
      <c r="AC352" s="641"/>
    </row>
    <row r="353" ht="15.75" customHeight="1">
      <c r="A353" s="863"/>
      <c r="D353" s="864"/>
      <c r="U353" s="865"/>
      <c r="Y353" s="273"/>
      <c r="Z353" s="273"/>
      <c r="AC353" s="641"/>
    </row>
    <row r="354" ht="15.75" customHeight="1">
      <c r="A354" s="863"/>
      <c r="D354" s="864"/>
      <c r="U354" s="865"/>
      <c r="Y354" s="273"/>
      <c r="Z354" s="273"/>
      <c r="AC354" s="641"/>
    </row>
    <row r="355" ht="15.75" customHeight="1">
      <c r="A355" s="863"/>
      <c r="D355" s="864"/>
      <c r="U355" s="865"/>
      <c r="Y355" s="273"/>
      <c r="Z355" s="273"/>
      <c r="AC355" s="641"/>
    </row>
    <row r="356" ht="15.75" customHeight="1">
      <c r="A356" s="863"/>
      <c r="D356" s="864"/>
      <c r="U356" s="865"/>
      <c r="Y356" s="273"/>
      <c r="Z356" s="273"/>
      <c r="AC356" s="641"/>
    </row>
    <row r="357" ht="15.75" customHeight="1">
      <c r="A357" s="863"/>
      <c r="D357" s="864"/>
      <c r="U357" s="865"/>
      <c r="Y357" s="273"/>
      <c r="Z357" s="273"/>
      <c r="AC357" s="641"/>
    </row>
    <row r="358" ht="15.75" customHeight="1">
      <c r="A358" s="863"/>
      <c r="D358" s="864"/>
      <c r="U358" s="865"/>
      <c r="Y358" s="273"/>
      <c r="Z358" s="273"/>
      <c r="AC358" s="641"/>
    </row>
    <row r="359" ht="15.75" customHeight="1">
      <c r="A359" s="863"/>
      <c r="D359" s="864"/>
      <c r="U359" s="865"/>
      <c r="Y359" s="273"/>
      <c r="Z359" s="273"/>
      <c r="AC359" s="641"/>
    </row>
    <row r="360" ht="15.75" customHeight="1">
      <c r="A360" s="863"/>
      <c r="D360" s="864"/>
      <c r="U360" s="865"/>
      <c r="Y360" s="273"/>
      <c r="Z360" s="273"/>
      <c r="AC360" s="641"/>
    </row>
    <row r="361" ht="15.75" customHeight="1">
      <c r="A361" s="863"/>
      <c r="D361" s="864"/>
      <c r="U361" s="865"/>
      <c r="Y361" s="273"/>
      <c r="Z361" s="273"/>
      <c r="AC361" s="641"/>
    </row>
    <row r="362" ht="15.75" customHeight="1">
      <c r="A362" s="863"/>
      <c r="D362" s="864"/>
      <c r="U362" s="865"/>
      <c r="Y362" s="273"/>
      <c r="Z362" s="273"/>
      <c r="AC362" s="641"/>
    </row>
    <row r="363" ht="15.75" customHeight="1">
      <c r="A363" s="863"/>
      <c r="D363" s="864"/>
      <c r="U363" s="865"/>
      <c r="Y363" s="273"/>
      <c r="Z363" s="273"/>
      <c r="AC363" s="641"/>
    </row>
    <row r="364" ht="15.75" customHeight="1">
      <c r="A364" s="863"/>
      <c r="D364" s="864"/>
      <c r="U364" s="865"/>
      <c r="Y364" s="273"/>
      <c r="Z364" s="273"/>
      <c r="AC364" s="641"/>
    </row>
    <row r="365" ht="15.75" customHeight="1">
      <c r="A365" s="863"/>
      <c r="D365" s="864"/>
      <c r="U365" s="865"/>
      <c r="Y365" s="273"/>
      <c r="Z365" s="273"/>
      <c r="AC365" s="641"/>
    </row>
    <row r="366" ht="15.75" customHeight="1">
      <c r="A366" s="863"/>
      <c r="D366" s="864"/>
      <c r="U366" s="865"/>
      <c r="Y366" s="273"/>
      <c r="Z366" s="273"/>
      <c r="AC366" s="641"/>
    </row>
    <row r="367" ht="15.75" customHeight="1">
      <c r="A367" s="863"/>
      <c r="D367" s="864"/>
      <c r="U367" s="865"/>
      <c r="Y367" s="273"/>
      <c r="Z367" s="273"/>
      <c r="AC367" s="641"/>
    </row>
    <row r="368" ht="15.75" customHeight="1">
      <c r="A368" s="863"/>
      <c r="D368" s="864"/>
      <c r="U368" s="865"/>
      <c r="Y368" s="273"/>
      <c r="Z368" s="273"/>
      <c r="AC368" s="641"/>
    </row>
    <row r="369" ht="15.75" customHeight="1">
      <c r="A369" s="863"/>
      <c r="D369" s="864"/>
      <c r="U369" s="865"/>
      <c r="Y369" s="273"/>
      <c r="Z369" s="273"/>
      <c r="AC369" s="641"/>
    </row>
    <row r="370" ht="15.75" customHeight="1">
      <c r="A370" s="863"/>
      <c r="D370" s="864"/>
      <c r="U370" s="865"/>
      <c r="Y370" s="273"/>
      <c r="Z370" s="273"/>
      <c r="AC370" s="641"/>
    </row>
    <row r="371" ht="15.75" customHeight="1">
      <c r="A371" s="863"/>
      <c r="D371" s="864"/>
      <c r="U371" s="865"/>
      <c r="Y371" s="273"/>
      <c r="Z371" s="273"/>
      <c r="AC371" s="641"/>
    </row>
    <row r="372" ht="15.75" customHeight="1">
      <c r="A372" s="863"/>
      <c r="D372" s="864"/>
      <c r="U372" s="865"/>
      <c r="Y372" s="273"/>
      <c r="Z372" s="273"/>
      <c r="AC372" s="641"/>
    </row>
    <row r="373" ht="15.75" customHeight="1">
      <c r="A373" s="863"/>
      <c r="D373" s="864"/>
      <c r="U373" s="865"/>
      <c r="Y373" s="273"/>
      <c r="Z373" s="273"/>
      <c r="AC373" s="641"/>
    </row>
    <row r="374" ht="15.75" customHeight="1">
      <c r="A374" s="863"/>
      <c r="D374" s="864"/>
      <c r="U374" s="865"/>
      <c r="Y374" s="273"/>
      <c r="Z374" s="273"/>
      <c r="AC374" s="641"/>
    </row>
    <row r="375" ht="15.75" customHeight="1">
      <c r="A375" s="863"/>
      <c r="D375" s="864"/>
      <c r="U375" s="865"/>
      <c r="Y375" s="273"/>
      <c r="Z375" s="273"/>
      <c r="AC375" s="641"/>
    </row>
    <row r="376" ht="15.75" customHeight="1">
      <c r="A376" s="863"/>
      <c r="D376" s="864"/>
      <c r="U376" s="865"/>
      <c r="Y376" s="273"/>
      <c r="Z376" s="273"/>
      <c r="AC376" s="641"/>
    </row>
    <row r="377" ht="15.75" customHeight="1">
      <c r="A377" s="863"/>
      <c r="D377" s="864"/>
      <c r="U377" s="865"/>
      <c r="Y377" s="273"/>
      <c r="Z377" s="273"/>
      <c r="AC377" s="641"/>
    </row>
    <row r="378" ht="15.75" customHeight="1">
      <c r="A378" s="863"/>
      <c r="D378" s="864"/>
      <c r="U378" s="865"/>
      <c r="Y378" s="273"/>
      <c r="Z378" s="273"/>
      <c r="AC378" s="641"/>
    </row>
    <row r="379" ht="15.75" customHeight="1">
      <c r="A379" s="863"/>
      <c r="D379" s="864"/>
      <c r="U379" s="865"/>
      <c r="Y379" s="273"/>
      <c r="Z379" s="273"/>
      <c r="AC379" s="641"/>
    </row>
    <row r="380" ht="15.75" customHeight="1">
      <c r="A380" s="863"/>
      <c r="D380" s="864"/>
      <c r="U380" s="865"/>
      <c r="Y380" s="273"/>
      <c r="Z380" s="273"/>
      <c r="AC380" s="641"/>
    </row>
    <row r="381" ht="15.75" customHeight="1">
      <c r="A381" s="863"/>
      <c r="D381" s="864"/>
      <c r="U381" s="865"/>
      <c r="Y381" s="273"/>
      <c r="Z381" s="273"/>
      <c r="AC381" s="641"/>
    </row>
    <row r="382" ht="15.75" customHeight="1">
      <c r="A382" s="863"/>
      <c r="D382" s="864"/>
      <c r="U382" s="865"/>
      <c r="Y382" s="273"/>
      <c r="Z382" s="273"/>
      <c r="AC382" s="641"/>
    </row>
    <row r="383" ht="15.75" customHeight="1">
      <c r="A383" s="863"/>
      <c r="D383" s="864"/>
      <c r="U383" s="865"/>
      <c r="Y383" s="273"/>
      <c r="Z383" s="273"/>
      <c r="AC383" s="641"/>
    </row>
    <row r="384" ht="15.75" customHeight="1">
      <c r="A384" s="863"/>
      <c r="D384" s="864"/>
      <c r="U384" s="865"/>
      <c r="Y384" s="273"/>
      <c r="Z384" s="273"/>
      <c r="AC384" s="641"/>
    </row>
    <row r="385" ht="15.75" customHeight="1">
      <c r="A385" s="863"/>
      <c r="D385" s="864"/>
      <c r="U385" s="865"/>
      <c r="Y385" s="273"/>
      <c r="Z385" s="273"/>
      <c r="AC385" s="641"/>
    </row>
    <row r="386" ht="15.75" customHeight="1">
      <c r="A386" s="863"/>
      <c r="D386" s="864"/>
      <c r="U386" s="865"/>
      <c r="Y386" s="273"/>
      <c r="Z386" s="273"/>
      <c r="AC386" s="641"/>
    </row>
    <row r="387" ht="15.75" customHeight="1">
      <c r="A387" s="863"/>
      <c r="D387" s="864"/>
      <c r="U387" s="865"/>
      <c r="Y387" s="273"/>
      <c r="Z387" s="273"/>
      <c r="AC387" s="641"/>
    </row>
    <row r="388" ht="15.75" customHeight="1">
      <c r="A388" s="863"/>
      <c r="D388" s="864"/>
      <c r="U388" s="865"/>
      <c r="Y388" s="273"/>
      <c r="Z388" s="273"/>
      <c r="AC388" s="641"/>
    </row>
    <row r="389" ht="15.75" customHeight="1">
      <c r="A389" s="863"/>
      <c r="D389" s="864"/>
      <c r="U389" s="865"/>
      <c r="Y389" s="273"/>
      <c r="Z389" s="273"/>
      <c r="AC389" s="641"/>
    </row>
    <row r="390" ht="15.75" customHeight="1">
      <c r="A390" s="863"/>
      <c r="D390" s="864"/>
      <c r="U390" s="865"/>
      <c r="Y390" s="273"/>
      <c r="Z390" s="273"/>
      <c r="AC390" s="641"/>
    </row>
    <row r="391" ht="15.75" customHeight="1">
      <c r="A391" s="863"/>
      <c r="D391" s="864"/>
      <c r="U391" s="865"/>
      <c r="Y391" s="273"/>
      <c r="Z391" s="273"/>
      <c r="AC391" s="641"/>
    </row>
    <row r="392" ht="15.75" customHeight="1">
      <c r="A392" s="863"/>
      <c r="D392" s="864"/>
      <c r="U392" s="865"/>
      <c r="Y392" s="273"/>
      <c r="Z392" s="273"/>
      <c r="AC392" s="641"/>
    </row>
    <row r="393" ht="15.75" customHeight="1">
      <c r="A393" s="863"/>
      <c r="D393" s="864"/>
      <c r="U393" s="865"/>
      <c r="Y393" s="273"/>
      <c r="Z393" s="273"/>
      <c r="AC393" s="641"/>
    </row>
    <row r="394" ht="15.75" customHeight="1">
      <c r="A394" s="863"/>
      <c r="D394" s="864"/>
      <c r="U394" s="865"/>
      <c r="Y394" s="273"/>
      <c r="Z394" s="273"/>
      <c r="AC394" s="641"/>
    </row>
    <row r="395" ht="15.75" customHeight="1">
      <c r="A395" s="863"/>
      <c r="D395" s="864"/>
      <c r="U395" s="865"/>
      <c r="Y395" s="273"/>
      <c r="Z395" s="273"/>
      <c r="AC395" s="641"/>
    </row>
    <row r="396" ht="15.75" customHeight="1">
      <c r="A396" s="863"/>
      <c r="D396" s="864"/>
      <c r="U396" s="865"/>
      <c r="Y396" s="273"/>
      <c r="Z396" s="273"/>
      <c r="AC396" s="641"/>
    </row>
    <row r="397" ht="15.75" customHeight="1">
      <c r="A397" s="863"/>
      <c r="D397" s="864"/>
      <c r="U397" s="865"/>
      <c r="Y397" s="273"/>
      <c r="Z397" s="273"/>
      <c r="AC397" s="641"/>
    </row>
    <row r="398" ht="15.75" customHeight="1">
      <c r="A398" s="863"/>
      <c r="D398" s="864"/>
      <c r="U398" s="865"/>
      <c r="Y398" s="273"/>
      <c r="Z398" s="273"/>
      <c r="AC398" s="641"/>
    </row>
    <row r="399" ht="15.75" customHeight="1">
      <c r="A399" s="863"/>
      <c r="D399" s="864"/>
      <c r="U399" s="865"/>
      <c r="Y399" s="273"/>
      <c r="Z399" s="273"/>
      <c r="AC399" s="641"/>
    </row>
    <row r="400" ht="15.75" customHeight="1">
      <c r="A400" s="863"/>
      <c r="D400" s="864"/>
      <c r="U400" s="865"/>
      <c r="Y400" s="273"/>
      <c r="Z400" s="273"/>
      <c r="AC400" s="641"/>
    </row>
    <row r="401" ht="15.75" customHeight="1">
      <c r="A401" s="863"/>
      <c r="D401" s="864"/>
      <c r="U401" s="865"/>
      <c r="Y401" s="273"/>
      <c r="Z401" s="273"/>
      <c r="AC401" s="641"/>
    </row>
    <row r="402" ht="15.75" customHeight="1">
      <c r="A402" s="863"/>
      <c r="D402" s="864"/>
      <c r="U402" s="865"/>
      <c r="Y402" s="273"/>
      <c r="Z402" s="273"/>
      <c r="AC402" s="641"/>
    </row>
    <row r="403" ht="15.75" customHeight="1">
      <c r="A403" s="863"/>
      <c r="D403" s="864"/>
      <c r="U403" s="865"/>
      <c r="Y403" s="273"/>
      <c r="Z403" s="273"/>
      <c r="AC403" s="641"/>
    </row>
    <row r="404" ht="15.75" customHeight="1">
      <c r="A404" s="863"/>
      <c r="D404" s="864"/>
      <c r="U404" s="865"/>
      <c r="Y404" s="273"/>
      <c r="Z404" s="273"/>
      <c r="AC404" s="641"/>
    </row>
    <row r="405" ht="15.75" customHeight="1">
      <c r="A405" s="863"/>
      <c r="D405" s="864"/>
      <c r="U405" s="865"/>
      <c r="Y405" s="273"/>
      <c r="Z405" s="273"/>
      <c r="AC405" s="641"/>
    </row>
    <row r="406" ht="15.75" customHeight="1">
      <c r="A406" s="863"/>
      <c r="D406" s="864"/>
      <c r="U406" s="865"/>
      <c r="Y406" s="273"/>
      <c r="Z406" s="273"/>
      <c r="AC406" s="641"/>
    </row>
    <row r="407" ht="15.75" customHeight="1">
      <c r="A407" s="863"/>
      <c r="D407" s="864"/>
      <c r="U407" s="865"/>
      <c r="Y407" s="273"/>
      <c r="Z407" s="273"/>
      <c r="AC407" s="641"/>
    </row>
    <row r="408" ht="15.75" customHeight="1">
      <c r="A408" s="863"/>
      <c r="D408" s="864"/>
      <c r="U408" s="865"/>
      <c r="Y408" s="273"/>
      <c r="Z408" s="273"/>
      <c r="AC408" s="641"/>
    </row>
    <row r="409" ht="15.75" customHeight="1">
      <c r="A409" s="863"/>
      <c r="D409" s="864"/>
      <c r="U409" s="865"/>
      <c r="Y409" s="273"/>
      <c r="Z409" s="273"/>
      <c r="AC409" s="641"/>
    </row>
    <row r="410" ht="15.75" customHeight="1">
      <c r="A410" s="863"/>
      <c r="D410" s="864"/>
      <c r="U410" s="865"/>
      <c r="Y410" s="273"/>
      <c r="Z410" s="273"/>
      <c r="AC410" s="641"/>
    </row>
    <row r="411" ht="15.75" customHeight="1">
      <c r="A411" s="863"/>
      <c r="D411" s="864"/>
      <c r="U411" s="865"/>
      <c r="Y411" s="273"/>
      <c r="Z411" s="273"/>
      <c r="AC411" s="641"/>
    </row>
    <row r="412" ht="15.75" customHeight="1">
      <c r="A412" s="863"/>
      <c r="D412" s="864"/>
      <c r="U412" s="865"/>
      <c r="Y412" s="273"/>
      <c r="Z412" s="273"/>
      <c r="AC412" s="641"/>
    </row>
    <row r="413" ht="15.75" customHeight="1">
      <c r="A413" s="863"/>
      <c r="D413" s="864"/>
      <c r="U413" s="865"/>
      <c r="Y413" s="273"/>
      <c r="Z413" s="273"/>
      <c r="AC413" s="641"/>
    </row>
    <row r="414" ht="15.75" customHeight="1">
      <c r="A414" s="863"/>
      <c r="D414" s="864"/>
      <c r="U414" s="865"/>
      <c r="Y414" s="273"/>
      <c r="Z414" s="273"/>
      <c r="AC414" s="641"/>
    </row>
    <row r="415" ht="15.75" customHeight="1">
      <c r="A415" s="863"/>
      <c r="D415" s="864"/>
      <c r="U415" s="865"/>
      <c r="Y415" s="273"/>
      <c r="Z415" s="273"/>
      <c r="AC415" s="641"/>
    </row>
    <row r="416" ht="15.75" customHeight="1">
      <c r="A416" s="863"/>
      <c r="D416" s="864"/>
      <c r="U416" s="865"/>
      <c r="Y416" s="273"/>
      <c r="Z416" s="273"/>
      <c r="AC416" s="641"/>
    </row>
    <row r="417" ht="15.75" customHeight="1">
      <c r="A417" s="863"/>
      <c r="D417" s="864"/>
      <c r="U417" s="865"/>
      <c r="Y417" s="273"/>
      <c r="Z417" s="273"/>
      <c r="AC417" s="641"/>
    </row>
    <row r="418" ht="15.75" customHeight="1">
      <c r="A418" s="863"/>
      <c r="D418" s="864"/>
      <c r="U418" s="865"/>
      <c r="Y418" s="273"/>
      <c r="Z418" s="273"/>
      <c r="AC418" s="641"/>
    </row>
    <row r="419" ht="15.75" customHeight="1">
      <c r="A419" s="863"/>
      <c r="D419" s="864"/>
      <c r="U419" s="865"/>
      <c r="Y419" s="273"/>
      <c r="Z419" s="273"/>
      <c r="AC419" s="641"/>
    </row>
    <row r="420" ht="15.75" customHeight="1">
      <c r="A420" s="863"/>
      <c r="D420" s="864"/>
      <c r="U420" s="865"/>
      <c r="Y420" s="273"/>
      <c r="Z420" s="273"/>
      <c r="AC420" s="641"/>
    </row>
    <row r="421" ht="15.75" customHeight="1">
      <c r="A421" s="863"/>
      <c r="D421" s="864"/>
      <c r="U421" s="865"/>
      <c r="Y421" s="273"/>
      <c r="Z421" s="273"/>
      <c r="AC421" s="641"/>
    </row>
    <row r="422" ht="15.75" customHeight="1">
      <c r="A422" s="863"/>
      <c r="D422" s="864"/>
      <c r="U422" s="865"/>
      <c r="Y422" s="273"/>
      <c r="Z422" s="273"/>
      <c r="AC422" s="641"/>
    </row>
    <row r="423" ht="15.75" customHeight="1">
      <c r="A423" s="863"/>
      <c r="D423" s="864"/>
      <c r="U423" s="865"/>
      <c r="Y423" s="273"/>
      <c r="Z423" s="273"/>
      <c r="AC423" s="641"/>
    </row>
    <row r="424" ht="15.75" customHeight="1">
      <c r="A424" s="863"/>
      <c r="D424" s="864"/>
      <c r="U424" s="865"/>
      <c r="Y424" s="273"/>
      <c r="Z424" s="273"/>
      <c r="AC424" s="641"/>
    </row>
    <row r="425" ht="15.75" customHeight="1">
      <c r="A425" s="863"/>
      <c r="D425" s="864"/>
      <c r="U425" s="865"/>
      <c r="Y425" s="273"/>
      <c r="Z425" s="273"/>
      <c r="AC425" s="641"/>
    </row>
    <row r="426" ht="15.75" customHeight="1">
      <c r="A426" s="863"/>
      <c r="D426" s="864"/>
      <c r="U426" s="865"/>
      <c r="Y426" s="273"/>
      <c r="Z426" s="273"/>
      <c r="AC426" s="641"/>
    </row>
    <row r="427" ht="15.75" customHeight="1">
      <c r="A427" s="863"/>
      <c r="D427" s="864"/>
      <c r="U427" s="865"/>
      <c r="Y427" s="273"/>
      <c r="Z427" s="273"/>
      <c r="AC427" s="641"/>
    </row>
    <row r="428" ht="15.75" customHeight="1">
      <c r="A428" s="863"/>
      <c r="D428" s="864"/>
      <c r="U428" s="865"/>
      <c r="Y428" s="273"/>
      <c r="Z428" s="273"/>
      <c r="AC428" s="641"/>
    </row>
    <row r="429" ht="15.75" customHeight="1">
      <c r="A429" s="863"/>
      <c r="D429" s="864"/>
      <c r="U429" s="865"/>
      <c r="Y429" s="273"/>
      <c r="Z429" s="273"/>
      <c r="AC429" s="641"/>
    </row>
    <row r="430" ht="15.75" customHeight="1">
      <c r="A430" s="863"/>
      <c r="D430" s="864"/>
      <c r="U430" s="865"/>
      <c r="Y430" s="273"/>
      <c r="Z430" s="273"/>
      <c r="AC430" s="641"/>
    </row>
    <row r="431" ht="15.75" customHeight="1">
      <c r="A431" s="863"/>
      <c r="D431" s="864"/>
      <c r="U431" s="865"/>
      <c r="Y431" s="273"/>
      <c r="Z431" s="273"/>
      <c r="AC431" s="641"/>
    </row>
    <row r="432" ht="15.75" customHeight="1">
      <c r="A432" s="863"/>
      <c r="D432" s="864"/>
      <c r="U432" s="865"/>
      <c r="Y432" s="273"/>
      <c r="Z432" s="273"/>
      <c r="AC432" s="641"/>
    </row>
    <row r="433" ht="15.75" customHeight="1">
      <c r="A433" s="863"/>
      <c r="D433" s="864"/>
      <c r="U433" s="865"/>
      <c r="Y433" s="273"/>
      <c r="Z433" s="273"/>
      <c r="AC433" s="641"/>
    </row>
    <row r="434" ht="15.75" customHeight="1">
      <c r="A434" s="863"/>
      <c r="D434" s="864"/>
      <c r="U434" s="865"/>
      <c r="Y434" s="273"/>
      <c r="Z434" s="273"/>
      <c r="AC434" s="641"/>
    </row>
    <row r="435" ht="15.75" customHeight="1">
      <c r="A435" s="863"/>
      <c r="D435" s="864"/>
      <c r="U435" s="865"/>
      <c r="Y435" s="273"/>
      <c r="Z435" s="273"/>
      <c r="AC435" s="641"/>
    </row>
    <row r="436" ht="15.75" customHeight="1">
      <c r="A436" s="863"/>
      <c r="D436" s="864"/>
      <c r="U436" s="865"/>
      <c r="Y436" s="273"/>
      <c r="Z436" s="273"/>
      <c r="AC436" s="641"/>
    </row>
    <row r="437" ht="15.75" customHeight="1">
      <c r="A437" s="863"/>
      <c r="D437" s="864"/>
      <c r="U437" s="865"/>
      <c r="Y437" s="273"/>
      <c r="Z437" s="273"/>
      <c r="AC437" s="641"/>
    </row>
    <row r="438" ht="15.75" customHeight="1">
      <c r="A438" s="863"/>
      <c r="D438" s="864"/>
      <c r="U438" s="865"/>
      <c r="Y438" s="273"/>
      <c r="Z438" s="273"/>
      <c r="AC438" s="641"/>
    </row>
    <row r="439" ht="15.75" customHeight="1">
      <c r="A439" s="863"/>
      <c r="D439" s="864"/>
      <c r="U439" s="865"/>
      <c r="Y439" s="273"/>
      <c r="Z439" s="273"/>
      <c r="AC439" s="641"/>
    </row>
    <row r="440" ht="15.75" customHeight="1">
      <c r="A440" s="863"/>
      <c r="D440" s="864"/>
      <c r="U440" s="865"/>
      <c r="Y440" s="273"/>
      <c r="Z440" s="273"/>
      <c r="AC440" s="641"/>
    </row>
    <row r="441" ht="15.75" customHeight="1">
      <c r="A441" s="863"/>
      <c r="D441" s="864"/>
      <c r="U441" s="865"/>
      <c r="Y441" s="273"/>
      <c r="Z441" s="273"/>
      <c r="AC441" s="641"/>
    </row>
    <row r="442" ht="15.75" customHeight="1">
      <c r="A442" s="863"/>
      <c r="D442" s="864"/>
      <c r="U442" s="865"/>
      <c r="Y442" s="273"/>
      <c r="Z442" s="273"/>
      <c r="AC442" s="641"/>
    </row>
    <row r="443" ht="15.75" customHeight="1">
      <c r="A443" s="863"/>
      <c r="D443" s="864"/>
      <c r="U443" s="865"/>
      <c r="Y443" s="273"/>
      <c r="Z443" s="273"/>
      <c r="AC443" s="641"/>
    </row>
    <row r="444" ht="15.75" customHeight="1">
      <c r="A444" s="863"/>
      <c r="D444" s="864"/>
      <c r="U444" s="865"/>
      <c r="Y444" s="273"/>
      <c r="Z444" s="273"/>
      <c r="AC444" s="641"/>
    </row>
    <row r="445" ht="15.75" customHeight="1">
      <c r="A445" s="863"/>
      <c r="D445" s="864"/>
      <c r="U445" s="865"/>
      <c r="Y445" s="273"/>
      <c r="Z445" s="273"/>
      <c r="AC445" s="641"/>
    </row>
    <row r="446" ht="15.75" customHeight="1">
      <c r="A446" s="863"/>
      <c r="D446" s="864"/>
      <c r="U446" s="865"/>
      <c r="Y446" s="273"/>
      <c r="Z446" s="273"/>
      <c r="AC446" s="641"/>
    </row>
    <row r="447" ht="15.75" customHeight="1">
      <c r="A447" s="863"/>
      <c r="D447" s="864"/>
      <c r="U447" s="865"/>
      <c r="Y447" s="273"/>
      <c r="Z447" s="273"/>
      <c r="AC447" s="641"/>
    </row>
    <row r="448" ht="15.75" customHeight="1">
      <c r="A448" s="863"/>
      <c r="D448" s="864"/>
      <c r="U448" s="865"/>
      <c r="Y448" s="273"/>
      <c r="Z448" s="273"/>
      <c r="AC448" s="641"/>
    </row>
    <row r="449" ht="15.75" customHeight="1">
      <c r="A449" s="863"/>
      <c r="D449" s="864"/>
      <c r="U449" s="865"/>
      <c r="Y449" s="273"/>
      <c r="Z449" s="273"/>
      <c r="AC449" s="641"/>
    </row>
    <row r="450" ht="15.75" customHeight="1">
      <c r="A450" s="863"/>
      <c r="D450" s="864"/>
      <c r="U450" s="865"/>
      <c r="Y450" s="273"/>
      <c r="Z450" s="273"/>
      <c r="AC450" s="641"/>
    </row>
    <row r="451" ht="15.75" customHeight="1">
      <c r="A451" s="863"/>
      <c r="D451" s="864"/>
      <c r="U451" s="865"/>
      <c r="Y451" s="273"/>
      <c r="Z451" s="273"/>
      <c r="AC451" s="641"/>
    </row>
    <row r="452" ht="15.75" customHeight="1">
      <c r="A452" s="863"/>
      <c r="D452" s="864"/>
      <c r="U452" s="865"/>
      <c r="Y452" s="273"/>
      <c r="Z452" s="273"/>
      <c r="AC452" s="641"/>
    </row>
    <row r="453" ht="15.75" customHeight="1">
      <c r="A453" s="863"/>
      <c r="D453" s="864"/>
      <c r="U453" s="865"/>
      <c r="Y453" s="273"/>
      <c r="Z453" s="273"/>
      <c r="AC453" s="641"/>
    </row>
    <row r="454" ht="15.75" customHeight="1">
      <c r="A454" s="863"/>
      <c r="D454" s="864"/>
      <c r="U454" s="865"/>
      <c r="Y454" s="273"/>
      <c r="Z454" s="273"/>
      <c r="AC454" s="641"/>
    </row>
    <row r="455" ht="15.75" customHeight="1">
      <c r="A455" s="863"/>
      <c r="D455" s="864"/>
      <c r="U455" s="865"/>
      <c r="Y455" s="273"/>
      <c r="Z455" s="273"/>
      <c r="AC455" s="641"/>
    </row>
    <row r="456" ht="15.75" customHeight="1">
      <c r="A456" s="863"/>
      <c r="D456" s="864"/>
      <c r="U456" s="865"/>
      <c r="Y456" s="273"/>
      <c r="Z456" s="273"/>
      <c r="AC456" s="641"/>
    </row>
    <row r="457" ht="15.75" customHeight="1">
      <c r="A457" s="863"/>
      <c r="D457" s="864"/>
      <c r="U457" s="865"/>
      <c r="Y457" s="273"/>
      <c r="Z457" s="273"/>
      <c r="AC457" s="641"/>
    </row>
    <row r="458" ht="15.75" customHeight="1">
      <c r="A458" s="863"/>
      <c r="D458" s="864"/>
      <c r="U458" s="865"/>
      <c r="Y458" s="273"/>
      <c r="Z458" s="273"/>
      <c r="AC458" s="641"/>
    </row>
    <row r="459" ht="15.75" customHeight="1">
      <c r="A459" s="863"/>
      <c r="D459" s="864"/>
      <c r="U459" s="865"/>
      <c r="Y459" s="273"/>
      <c r="Z459" s="273"/>
      <c r="AC459" s="641"/>
    </row>
    <row r="460" ht="15.75" customHeight="1">
      <c r="A460" s="863"/>
      <c r="D460" s="864"/>
      <c r="U460" s="865"/>
      <c r="Y460" s="273"/>
      <c r="Z460" s="273"/>
      <c r="AC460" s="641"/>
    </row>
    <row r="461" ht="15.75" customHeight="1">
      <c r="A461" s="863"/>
      <c r="D461" s="864"/>
      <c r="U461" s="865"/>
      <c r="Y461" s="273"/>
      <c r="Z461" s="273"/>
      <c r="AC461" s="641"/>
    </row>
    <row r="462" ht="15.75" customHeight="1">
      <c r="A462" s="863"/>
      <c r="D462" s="864"/>
      <c r="U462" s="865"/>
      <c r="Y462" s="273"/>
      <c r="Z462" s="273"/>
      <c r="AC462" s="641"/>
    </row>
    <row r="463" ht="15.75" customHeight="1">
      <c r="A463" s="863"/>
      <c r="D463" s="864"/>
      <c r="U463" s="865"/>
      <c r="Y463" s="273"/>
      <c r="Z463" s="273"/>
      <c r="AC463" s="641"/>
    </row>
    <row r="464" ht="15.75" customHeight="1">
      <c r="A464" s="863"/>
      <c r="D464" s="864"/>
      <c r="U464" s="865"/>
      <c r="Y464" s="273"/>
      <c r="Z464" s="273"/>
      <c r="AC464" s="641"/>
    </row>
    <row r="465" ht="15.75" customHeight="1">
      <c r="A465" s="863"/>
      <c r="D465" s="864"/>
      <c r="U465" s="865"/>
      <c r="Y465" s="273"/>
      <c r="Z465" s="273"/>
      <c r="AC465" s="641"/>
    </row>
    <row r="466" ht="15.75" customHeight="1">
      <c r="A466" s="863"/>
      <c r="D466" s="864"/>
      <c r="U466" s="865"/>
      <c r="Y466" s="273"/>
      <c r="Z466" s="273"/>
      <c r="AC466" s="641"/>
    </row>
    <row r="467" ht="15.75" customHeight="1">
      <c r="A467" s="863"/>
      <c r="D467" s="864"/>
      <c r="U467" s="865"/>
      <c r="Y467" s="273"/>
      <c r="Z467" s="273"/>
      <c r="AC467" s="641"/>
    </row>
    <row r="468" ht="15.75" customHeight="1">
      <c r="A468" s="863"/>
      <c r="D468" s="864"/>
      <c r="U468" s="865"/>
      <c r="Y468" s="273"/>
      <c r="Z468" s="273"/>
      <c r="AC468" s="641"/>
    </row>
    <row r="469" ht="15.75" customHeight="1">
      <c r="A469" s="863"/>
      <c r="D469" s="864"/>
      <c r="U469" s="865"/>
      <c r="Y469" s="273"/>
      <c r="Z469" s="273"/>
      <c r="AC469" s="641"/>
    </row>
    <row r="470" ht="15.75" customHeight="1">
      <c r="A470" s="863"/>
      <c r="D470" s="864"/>
      <c r="U470" s="865"/>
      <c r="Y470" s="273"/>
      <c r="Z470" s="273"/>
      <c r="AC470" s="641"/>
    </row>
    <row r="471" ht="15.75" customHeight="1">
      <c r="A471" s="863"/>
      <c r="D471" s="864"/>
      <c r="U471" s="865"/>
      <c r="Y471" s="273"/>
      <c r="Z471" s="273"/>
      <c r="AC471" s="641"/>
    </row>
    <row r="472" ht="15.75" customHeight="1">
      <c r="A472" s="863"/>
      <c r="D472" s="864"/>
      <c r="U472" s="865"/>
      <c r="Y472" s="273"/>
      <c r="Z472" s="273"/>
      <c r="AC472" s="641"/>
    </row>
    <row r="473" ht="15.75" customHeight="1">
      <c r="A473" s="863"/>
      <c r="D473" s="864"/>
      <c r="U473" s="865"/>
      <c r="Y473" s="273"/>
      <c r="Z473" s="273"/>
      <c r="AC473" s="641"/>
    </row>
    <row r="474" ht="15.75" customHeight="1">
      <c r="A474" s="863"/>
      <c r="D474" s="864"/>
      <c r="U474" s="865"/>
      <c r="Y474" s="273"/>
      <c r="Z474" s="273"/>
      <c r="AC474" s="641"/>
    </row>
    <row r="475" ht="15.75" customHeight="1">
      <c r="A475" s="863"/>
      <c r="D475" s="864"/>
      <c r="U475" s="865"/>
      <c r="Y475" s="273"/>
      <c r="Z475" s="273"/>
      <c r="AC475" s="641"/>
    </row>
    <row r="476" ht="15.75" customHeight="1">
      <c r="A476" s="863"/>
      <c r="D476" s="864"/>
      <c r="U476" s="865"/>
      <c r="Y476" s="273"/>
      <c r="Z476" s="273"/>
      <c r="AC476" s="641"/>
    </row>
    <row r="477" ht="15.75" customHeight="1">
      <c r="A477" s="863"/>
      <c r="D477" s="864"/>
      <c r="U477" s="865"/>
      <c r="Y477" s="273"/>
      <c r="Z477" s="273"/>
      <c r="AC477" s="641"/>
    </row>
    <row r="478" ht="15.75" customHeight="1">
      <c r="A478" s="863"/>
      <c r="D478" s="864"/>
      <c r="U478" s="865"/>
      <c r="Y478" s="273"/>
      <c r="Z478" s="273"/>
      <c r="AC478" s="641"/>
    </row>
    <row r="479" ht="15.75" customHeight="1">
      <c r="A479" s="863"/>
      <c r="D479" s="864"/>
      <c r="U479" s="865"/>
      <c r="Y479" s="273"/>
      <c r="Z479" s="273"/>
      <c r="AC479" s="641"/>
    </row>
    <row r="480" ht="15.75" customHeight="1">
      <c r="A480" s="863"/>
      <c r="D480" s="864"/>
      <c r="U480" s="865"/>
      <c r="Y480" s="273"/>
      <c r="Z480" s="273"/>
      <c r="AC480" s="641"/>
    </row>
    <row r="481" ht="15.75" customHeight="1">
      <c r="A481" s="863"/>
      <c r="D481" s="864"/>
      <c r="U481" s="865"/>
      <c r="Y481" s="273"/>
      <c r="Z481" s="273"/>
      <c r="AC481" s="641"/>
    </row>
    <row r="482" ht="15.75" customHeight="1">
      <c r="A482" s="863"/>
      <c r="D482" s="864"/>
      <c r="U482" s="865"/>
      <c r="Y482" s="273"/>
      <c r="Z482" s="273"/>
      <c r="AC482" s="641"/>
    </row>
    <row r="483" ht="15.75" customHeight="1">
      <c r="A483" s="863"/>
      <c r="D483" s="864"/>
      <c r="U483" s="865"/>
      <c r="Y483" s="273"/>
      <c r="Z483" s="273"/>
      <c r="AC483" s="641"/>
    </row>
    <row r="484" ht="15.75" customHeight="1">
      <c r="A484" s="863"/>
      <c r="D484" s="864"/>
      <c r="U484" s="865"/>
      <c r="Y484" s="273"/>
      <c r="Z484" s="273"/>
      <c r="AC484" s="641"/>
    </row>
    <row r="485" ht="15.75" customHeight="1">
      <c r="A485" s="863"/>
      <c r="D485" s="864"/>
      <c r="U485" s="865"/>
      <c r="Y485" s="273"/>
      <c r="Z485" s="273"/>
      <c r="AC485" s="641"/>
    </row>
    <row r="486" ht="15.75" customHeight="1">
      <c r="A486" s="863"/>
      <c r="D486" s="864"/>
      <c r="U486" s="865"/>
      <c r="Y486" s="273"/>
      <c r="Z486" s="273"/>
      <c r="AC486" s="641"/>
    </row>
    <row r="487" ht="15.75" customHeight="1">
      <c r="A487" s="863"/>
      <c r="D487" s="864"/>
      <c r="U487" s="865"/>
      <c r="Y487" s="273"/>
      <c r="Z487" s="273"/>
      <c r="AC487" s="641"/>
    </row>
    <row r="488" ht="15.75" customHeight="1">
      <c r="A488" s="863"/>
      <c r="D488" s="864"/>
      <c r="U488" s="865"/>
      <c r="Y488" s="273"/>
      <c r="Z488" s="273"/>
      <c r="AC488" s="641"/>
    </row>
    <row r="489" ht="15.75" customHeight="1">
      <c r="A489" s="863"/>
      <c r="D489" s="864"/>
      <c r="U489" s="865"/>
      <c r="Y489" s="273"/>
      <c r="Z489" s="273"/>
      <c r="AC489" s="641"/>
    </row>
    <row r="490" ht="15.75" customHeight="1">
      <c r="A490" s="863"/>
      <c r="D490" s="864"/>
      <c r="U490" s="865"/>
      <c r="Y490" s="273"/>
      <c r="Z490" s="273"/>
      <c r="AC490" s="641"/>
    </row>
    <row r="491" ht="15.75" customHeight="1">
      <c r="A491" s="863"/>
      <c r="D491" s="864"/>
      <c r="U491" s="865"/>
      <c r="Y491" s="273"/>
      <c r="Z491" s="273"/>
      <c r="AC491" s="641"/>
    </row>
    <row r="492" ht="15.75" customHeight="1">
      <c r="A492" s="863"/>
      <c r="D492" s="864"/>
      <c r="U492" s="865"/>
      <c r="Y492" s="273"/>
      <c r="Z492" s="273"/>
      <c r="AC492" s="641"/>
    </row>
    <row r="493" ht="15.75" customHeight="1">
      <c r="A493" s="863"/>
      <c r="D493" s="864"/>
      <c r="U493" s="865"/>
      <c r="Y493" s="273"/>
      <c r="Z493" s="273"/>
      <c r="AC493" s="641"/>
    </row>
    <row r="494" ht="15.75" customHeight="1">
      <c r="A494" s="863"/>
      <c r="D494" s="864"/>
      <c r="U494" s="865"/>
      <c r="Y494" s="273"/>
      <c r="Z494" s="273"/>
      <c r="AC494" s="641"/>
    </row>
    <row r="495" ht="15.75" customHeight="1">
      <c r="A495" s="863"/>
      <c r="D495" s="864"/>
      <c r="U495" s="865"/>
      <c r="Y495" s="273"/>
      <c r="Z495" s="273"/>
      <c r="AC495" s="641"/>
    </row>
    <row r="496" ht="15.75" customHeight="1">
      <c r="A496" s="863"/>
      <c r="D496" s="864"/>
      <c r="U496" s="865"/>
      <c r="Y496" s="273"/>
      <c r="Z496" s="273"/>
      <c r="AC496" s="641"/>
    </row>
    <row r="497" ht="15.75" customHeight="1">
      <c r="A497" s="863"/>
      <c r="D497" s="864"/>
      <c r="U497" s="865"/>
      <c r="Y497" s="273"/>
      <c r="Z497" s="273"/>
      <c r="AC497" s="641"/>
    </row>
    <row r="498" ht="15.75" customHeight="1">
      <c r="A498" s="863"/>
      <c r="D498" s="864"/>
      <c r="U498" s="865"/>
      <c r="Y498" s="273"/>
      <c r="Z498" s="273"/>
      <c r="AC498" s="641"/>
    </row>
    <row r="499" ht="15.75" customHeight="1">
      <c r="A499" s="863"/>
      <c r="D499" s="864"/>
      <c r="U499" s="865"/>
      <c r="Y499" s="273"/>
      <c r="Z499" s="273"/>
      <c r="AC499" s="641"/>
    </row>
    <row r="500" ht="15.75" customHeight="1">
      <c r="A500" s="863"/>
      <c r="D500" s="864"/>
      <c r="U500" s="865"/>
      <c r="Y500" s="273"/>
      <c r="Z500" s="273"/>
      <c r="AC500" s="641"/>
    </row>
    <row r="501" ht="15.75" customHeight="1">
      <c r="A501" s="863"/>
      <c r="D501" s="864"/>
      <c r="U501" s="865"/>
      <c r="Y501" s="273"/>
      <c r="Z501" s="273"/>
      <c r="AC501" s="641"/>
    </row>
    <row r="502" ht="15.75" customHeight="1">
      <c r="A502" s="863"/>
      <c r="D502" s="864"/>
      <c r="U502" s="865"/>
      <c r="Y502" s="273"/>
      <c r="Z502" s="273"/>
      <c r="AC502" s="641"/>
    </row>
    <row r="503" ht="15.75" customHeight="1">
      <c r="A503" s="863"/>
      <c r="D503" s="864"/>
      <c r="U503" s="865"/>
      <c r="Y503" s="273"/>
      <c r="Z503" s="273"/>
      <c r="AC503" s="641"/>
    </row>
    <row r="504" ht="15.75" customHeight="1">
      <c r="A504" s="863"/>
      <c r="D504" s="864"/>
      <c r="U504" s="865"/>
      <c r="Y504" s="273"/>
      <c r="Z504" s="273"/>
      <c r="AC504" s="641"/>
    </row>
    <row r="505" ht="15.75" customHeight="1">
      <c r="A505" s="863"/>
      <c r="D505" s="864"/>
      <c r="U505" s="865"/>
      <c r="Y505" s="273"/>
      <c r="Z505" s="273"/>
      <c r="AC505" s="641"/>
    </row>
    <row r="506" ht="15.75" customHeight="1">
      <c r="A506" s="863"/>
      <c r="D506" s="864"/>
      <c r="U506" s="865"/>
      <c r="Y506" s="273"/>
      <c r="Z506" s="273"/>
      <c r="AC506" s="641"/>
    </row>
    <row r="507" ht="15.75" customHeight="1">
      <c r="A507" s="863"/>
      <c r="D507" s="864"/>
      <c r="U507" s="865"/>
      <c r="Y507" s="273"/>
      <c r="Z507" s="273"/>
      <c r="AC507" s="641"/>
    </row>
    <row r="508" ht="15.75" customHeight="1">
      <c r="A508" s="863"/>
      <c r="D508" s="864"/>
      <c r="U508" s="865"/>
      <c r="Y508" s="273"/>
      <c r="Z508" s="273"/>
      <c r="AC508" s="641"/>
    </row>
    <row r="509" ht="15.75" customHeight="1">
      <c r="A509" s="863"/>
      <c r="D509" s="864"/>
      <c r="U509" s="865"/>
      <c r="Y509" s="273"/>
      <c r="Z509" s="273"/>
      <c r="AC509" s="641"/>
    </row>
    <row r="510" ht="15.75" customHeight="1">
      <c r="A510" s="863"/>
      <c r="D510" s="864"/>
      <c r="U510" s="865"/>
      <c r="Y510" s="273"/>
      <c r="Z510" s="273"/>
      <c r="AC510" s="641"/>
    </row>
    <row r="511" ht="15.75" customHeight="1">
      <c r="A511" s="863"/>
      <c r="D511" s="864"/>
      <c r="U511" s="865"/>
      <c r="Y511" s="273"/>
      <c r="Z511" s="273"/>
      <c r="AC511" s="641"/>
    </row>
    <row r="512" ht="15.75" customHeight="1">
      <c r="A512" s="863"/>
      <c r="D512" s="864"/>
      <c r="U512" s="865"/>
      <c r="Y512" s="273"/>
      <c r="Z512" s="273"/>
      <c r="AC512" s="641"/>
    </row>
    <row r="513" ht="15.75" customHeight="1">
      <c r="A513" s="863"/>
      <c r="D513" s="864"/>
      <c r="U513" s="865"/>
      <c r="Y513" s="273"/>
      <c r="Z513" s="273"/>
      <c r="AC513" s="641"/>
    </row>
    <row r="514" ht="15.75" customHeight="1">
      <c r="A514" s="863"/>
      <c r="D514" s="864"/>
      <c r="U514" s="865"/>
      <c r="Y514" s="273"/>
      <c r="Z514" s="273"/>
      <c r="AC514" s="641"/>
    </row>
    <row r="515" ht="15.75" customHeight="1">
      <c r="A515" s="863"/>
      <c r="D515" s="864"/>
      <c r="U515" s="865"/>
      <c r="Y515" s="273"/>
      <c r="Z515" s="273"/>
      <c r="AC515" s="641"/>
    </row>
    <row r="516" ht="15.75" customHeight="1">
      <c r="A516" s="863"/>
      <c r="D516" s="864"/>
      <c r="U516" s="865"/>
      <c r="Y516" s="273"/>
      <c r="Z516" s="273"/>
      <c r="AC516" s="641"/>
    </row>
    <row r="517" ht="15.75" customHeight="1">
      <c r="A517" s="863"/>
      <c r="D517" s="864"/>
      <c r="U517" s="865"/>
      <c r="Y517" s="273"/>
      <c r="Z517" s="273"/>
      <c r="AC517" s="641"/>
    </row>
    <row r="518" ht="15.75" customHeight="1">
      <c r="A518" s="863"/>
      <c r="D518" s="864"/>
      <c r="U518" s="865"/>
      <c r="Y518" s="273"/>
      <c r="Z518" s="273"/>
      <c r="AC518" s="641"/>
    </row>
    <row r="519" ht="15.75" customHeight="1">
      <c r="A519" s="863"/>
      <c r="D519" s="864"/>
      <c r="U519" s="865"/>
      <c r="Y519" s="273"/>
      <c r="Z519" s="273"/>
      <c r="AC519" s="641"/>
    </row>
    <row r="520" ht="15.75" customHeight="1">
      <c r="A520" s="863"/>
      <c r="D520" s="864"/>
      <c r="U520" s="865"/>
      <c r="Y520" s="273"/>
      <c r="Z520" s="273"/>
      <c r="AC520" s="641"/>
    </row>
    <row r="521" ht="15.75" customHeight="1">
      <c r="A521" s="863"/>
      <c r="D521" s="864"/>
      <c r="U521" s="865"/>
      <c r="Y521" s="273"/>
      <c r="Z521" s="273"/>
      <c r="AC521" s="641"/>
    </row>
    <row r="522" ht="15.75" customHeight="1">
      <c r="A522" s="863"/>
      <c r="D522" s="864"/>
      <c r="U522" s="865"/>
      <c r="Y522" s="273"/>
      <c r="Z522" s="273"/>
      <c r="AC522" s="641"/>
    </row>
    <row r="523" ht="15.75" customHeight="1">
      <c r="A523" s="863"/>
      <c r="D523" s="864"/>
      <c r="U523" s="865"/>
      <c r="Y523" s="273"/>
      <c r="Z523" s="273"/>
      <c r="AC523" s="641"/>
    </row>
    <row r="524" ht="15.75" customHeight="1">
      <c r="A524" s="863"/>
      <c r="D524" s="864"/>
      <c r="U524" s="865"/>
      <c r="Y524" s="273"/>
      <c r="Z524" s="273"/>
      <c r="AC524" s="641"/>
    </row>
    <row r="525" ht="15.75" customHeight="1">
      <c r="A525" s="863"/>
      <c r="D525" s="864"/>
      <c r="U525" s="865"/>
      <c r="Y525" s="273"/>
      <c r="Z525" s="273"/>
      <c r="AC525" s="641"/>
    </row>
    <row r="526" ht="15.75" customHeight="1">
      <c r="A526" s="863"/>
      <c r="D526" s="864"/>
      <c r="U526" s="865"/>
      <c r="Y526" s="273"/>
      <c r="Z526" s="273"/>
      <c r="AC526" s="641"/>
    </row>
    <row r="527" ht="15.75" customHeight="1">
      <c r="A527" s="863"/>
      <c r="D527" s="864"/>
      <c r="U527" s="865"/>
      <c r="Y527" s="273"/>
      <c r="Z527" s="273"/>
      <c r="AC527" s="641"/>
    </row>
    <row r="528" ht="15.75" customHeight="1">
      <c r="A528" s="863"/>
      <c r="D528" s="864"/>
      <c r="U528" s="865"/>
      <c r="Y528" s="273"/>
      <c r="Z528" s="273"/>
      <c r="AC528" s="641"/>
    </row>
    <row r="529" ht="15.75" customHeight="1">
      <c r="A529" s="863"/>
      <c r="D529" s="864"/>
      <c r="U529" s="865"/>
      <c r="Y529" s="273"/>
      <c r="Z529" s="273"/>
      <c r="AC529" s="641"/>
    </row>
    <row r="530" ht="15.75" customHeight="1">
      <c r="A530" s="863"/>
      <c r="D530" s="864"/>
      <c r="U530" s="865"/>
      <c r="Y530" s="273"/>
      <c r="Z530" s="273"/>
      <c r="AC530" s="641"/>
    </row>
    <row r="531" ht="15.75" customHeight="1">
      <c r="A531" s="863"/>
      <c r="D531" s="864"/>
      <c r="U531" s="865"/>
      <c r="Y531" s="273"/>
      <c r="Z531" s="273"/>
      <c r="AC531" s="641"/>
    </row>
    <row r="532" ht="15.75" customHeight="1">
      <c r="A532" s="863"/>
      <c r="D532" s="864"/>
      <c r="U532" s="865"/>
      <c r="Y532" s="273"/>
      <c r="Z532" s="273"/>
      <c r="AC532" s="641"/>
    </row>
    <row r="533" ht="15.75" customHeight="1">
      <c r="A533" s="863"/>
      <c r="D533" s="864"/>
      <c r="U533" s="865"/>
      <c r="Y533" s="273"/>
      <c r="Z533" s="273"/>
      <c r="AC533" s="641"/>
    </row>
    <row r="534" ht="15.75" customHeight="1">
      <c r="A534" s="863"/>
      <c r="D534" s="864"/>
      <c r="U534" s="865"/>
      <c r="Y534" s="273"/>
      <c r="Z534" s="273"/>
      <c r="AC534" s="641"/>
    </row>
    <row r="535" ht="15.75" customHeight="1">
      <c r="A535" s="863"/>
      <c r="D535" s="864"/>
      <c r="U535" s="865"/>
      <c r="Y535" s="273"/>
      <c r="Z535" s="273"/>
      <c r="AC535" s="641"/>
    </row>
    <row r="536" ht="15.75" customHeight="1">
      <c r="A536" s="863"/>
      <c r="D536" s="864"/>
      <c r="U536" s="865"/>
      <c r="Y536" s="273"/>
      <c r="Z536" s="273"/>
      <c r="AC536" s="641"/>
    </row>
    <row r="537" ht="15.75" customHeight="1">
      <c r="A537" s="863"/>
      <c r="D537" s="864"/>
      <c r="U537" s="865"/>
      <c r="Y537" s="273"/>
      <c r="Z537" s="273"/>
      <c r="AC537" s="641"/>
    </row>
    <row r="538" ht="15.75" customHeight="1">
      <c r="A538" s="863"/>
      <c r="D538" s="864"/>
      <c r="U538" s="865"/>
      <c r="Y538" s="273"/>
      <c r="Z538" s="273"/>
      <c r="AC538" s="641"/>
    </row>
    <row r="539" ht="15.75" customHeight="1">
      <c r="A539" s="863"/>
      <c r="D539" s="864"/>
      <c r="U539" s="865"/>
      <c r="Y539" s="273"/>
      <c r="Z539" s="273"/>
      <c r="AC539" s="641"/>
    </row>
    <row r="540" ht="15.75" customHeight="1">
      <c r="A540" s="863"/>
      <c r="D540" s="864"/>
      <c r="U540" s="865"/>
      <c r="Y540" s="273"/>
      <c r="Z540" s="273"/>
      <c r="AC540" s="641"/>
    </row>
    <row r="541" ht="15.75" customHeight="1">
      <c r="A541" s="863"/>
      <c r="D541" s="864"/>
      <c r="U541" s="865"/>
      <c r="Y541" s="273"/>
      <c r="Z541" s="273"/>
      <c r="AC541" s="641"/>
    </row>
    <row r="542" ht="15.75" customHeight="1">
      <c r="A542" s="863"/>
      <c r="D542" s="864"/>
      <c r="U542" s="865"/>
      <c r="Y542" s="273"/>
      <c r="Z542" s="273"/>
      <c r="AC542" s="641"/>
    </row>
    <row r="543" ht="15.75" customHeight="1">
      <c r="A543" s="863"/>
      <c r="D543" s="864"/>
      <c r="U543" s="865"/>
      <c r="Y543" s="273"/>
      <c r="Z543" s="273"/>
      <c r="AC543" s="641"/>
    </row>
    <row r="544" ht="15.75" customHeight="1">
      <c r="A544" s="863"/>
      <c r="D544" s="864"/>
      <c r="U544" s="865"/>
      <c r="Y544" s="273"/>
      <c r="Z544" s="273"/>
      <c r="AC544" s="641"/>
    </row>
    <row r="545" ht="15.75" customHeight="1">
      <c r="A545" s="863"/>
      <c r="D545" s="864"/>
      <c r="U545" s="865"/>
      <c r="Y545" s="273"/>
      <c r="Z545" s="273"/>
      <c r="AC545" s="641"/>
    </row>
    <row r="546" ht="15.75" customHeight="1">
      <c r="A546" s="863"/>
      <c r="D546" s="864"/>
      <c r="U546" s="865"/>
      <c r="Y546" s="273"/>
      <c r="Z546" s="273"/>
      <c r="AC546" s="641"/>
    </row>
    <row r="547" ht="15.75" customHeight="1">
      <c r="A547" s="863"/>
      <c r="D547" s="864"/>
      <c r="U547" s="865"/>
      <c r="Y547" s="273"/>
      <c r="Z547" s="273"/>
      <c r="AC547" s="641"/>
    </row>
    <row r="548" ht="15.75" customHeight="1">
      <c r="A548" s="863"/>
      <c r="D548" s="864"/>
      <c r="U548" s="865"/>
      <c r="Y548" s="273"/>
      <c r="Z548" s="273"/>
      <c r="AC548" s="641"/>
    </row>
    <row r="549" ht="15.75" customHeight="1">
      <c r="A549" s="863"/>
      <c r="D549" s="864"/>
      <c r="U549" s="865"/>
      <c r="Y549" s="273"/>
      <c r="Z549" s="273"/>
      <c r="AC549" s="641"/>
    </row>
    <row r="550" ht="15.75" customHeight="1">
      <c r="A550" s="863"/>
      <c r="D550" s="864"/>
      <c r="U550" s="865"/>
      <c r="Y550" s="273"/>
      <c r="Z550" s="273"/>
      <c r="AC550" s="641"/>
    </row>
    <row r="551" ht="15.75" customHeight="1">
      <c r="A551" s="863"/>
      <c r="D551" s="864"/>
      <c r="U551" s="865"/>
      <c r="Y551" s="273"/>
      <c r="Z551" s="273"/>
      <c r="AC551" s="641"/>
    </row>
    <row r="552" ht="15.75" customHeight="1">
      <c r="A552" s="863"/>
      <c r="D552" s="864"/>
      <c r="U552" s="865"/>
      <c r="Y552" s="273"/>
      <c r="Z552" s="273"/>
      <c r="AC552" s="641"/>
    </row>
    <row r="553" ht="15.75" customHeight="1">
      <c r="A553" s="863"/>
      <c r="D553" s="864"/>
      <c r="U553" s="865"/>
      <c r="Y553" s="273"/>
      <c r="Z553" s="273"/>
      <c r="AC553" s="641"/>
    </row>
    <row r="554" ht="15.75" customHeight="1">
      <c r="A554" s="863"/>
      <c r="D554" s="864"/>
      <c r="U554" s="865"/>
      <c r="Y554" s="273"/>
      <c r="Z554" s="273"/>
      <c r="AC554" s="641"/>
    </row>
    <row r="555" ht="15.75" customHeight="1">
      <c r="A555" s="863"/>
      <c r="D555" s="864"/>
      <c r="U555" s="865"/>
      <c r="Y555" s="273"/>
      <c r="Z555" s="273"/>
      <c r="AC555" s="641"/>
    </row>
    <row r="556" ht="15.75" customHeight="1">
      <c r="A556" s="863"/>
      <c r="D556" s="864"/>
      <c r="U556" s="865"/>
      <c r="Y556" s="273"/>
      <c r="Z556" s="273"/>
      <c r="AC556" s="641"/>
    </row>
    <row r="557" ht="15.75" customHeight="1">
      <c r="A557" s="863"/>
      <c r="D557" s="864"/>
      <c r="U557" s="865"/>
      <c r="Y557" s="273"/>
      <c r="Z557" s="273"/>
      <c r="AC557" s="641"/>
    </row>
    <row r="558" ht="15.75" customHeight="1">
      <c r="A558" s="863"/>
      <c r="D558" s="864"/>
      <c r="U558" s="865"/>
      <c r="Y558" s="273"/>
      <c r="Z558" s="273"/>
      <c r="AC558" s="641"/>
    </row>
    <row r="559" ht="15.75" customHeight="1">
      <c r="A559" s="863"/>
      <c r="D559" s="864"/>
      <c r="U559" s="865"/>
      <c r="Y559" s="273"/>
      <c r="Z559" s="273"/>
      <c r="AC559" s="641"/>
    </row>
    <row r="560" ht="15.75" customHeight="1">
      <c r="A560" s="863"/>
      <c r="D560" s="864"/>
      <c r="U560" s="865"/>
      <c r="Y560" s="273"/>
      <c r="Z560" s="273"/>
      <c r="AC560" s="641"/>
    </row>
    <row r="561" ht="15.75" customHeight="1">
      <c r="A561" s="863"/>
      <c r="D561" s="864"/>
      <c r="U561" s="865"/>
      <c r="Y561" s="273"/>
      <c r="Z561" s="273"/>
      <c r="AC561" s="641"/>
    </row>
    <row r="562" ht="15.75" customHeight="1">
      <c r="A562" s="863"/>
      <c r="D562" s="864"/>
      <c r="U562" s="865"/>
      <c r="Y562" s="273"/>
      <c r="Z562" s="273"/>
      <c r="AC562" s="641"/>
    </row>
    <row r="563" ht="15.75" customHeight="1">
      <c r="A563" s="863"/>
      <c r="D563" s="864"/>
      <c r="U563" s="865"/>
      <c r="Y563" s="273"/>
      <c r="Z563" s="273"/>
      <c r="AC563" s="641"/>
    </row>
    <row r="564" ht="15.75" customHeight="1">
      <c r="A564" s="863"/>
      <c r="D564" s="864"/>
      <c r="U564" s="865"/>
      <c r="Y564" s="273"/>
      <c r="Z564" s="273"/>
      <c r="AC564" s="641"/>
    </row>
    <row r="565" ht="15.75" customHeight="1">
      <c r="A565" s="863"/>
      <c r="D565" s="864"/>
      <c r="U565" s="865"/>
      <c r="Y565" s="273"/>
      <c r="Z565" s="273"/>
      <c r="AC565" s="641"/>
    </row>
    <row r="566" ht="15.75" customHeight="1">
      <c r="A566" s="863"/>
      <c r="D566" s="864"/>
      <c r="U566" s="865"/>
      <c r="Y566" s="273"/>
      <c r="Z566" s="273"/>
      <c r="AC566" s="641"/>
    </row>
    <row r="567" ht="15.75" customHeight="1">
      <c r="A567" s="863"/>
      <c r="D567" s="864"/>
      <c r="U567" s="865"/>
      <c r="Y567" s="273"/>
      <c r="Z567" s="273"/>
      <c r="AC567" s="641"/>
    </row>
    <row r="568" ht="15.75" customHeight="1">
      <c r="A568" s="863"/>
      <c r="D568" s="864"/>
      <c r="U568" s="865"/>
      <c r="Y568" s="273"/>
      <c r="Z568" s="273"/>
      <c r="AC568" s="641"/>
    </row>
    <row r="569" ht="15.75" customHeight="1">
      <c r="A569" s="863"/>
      <c r="D569" s="864"/>
      <c r="U569" s="865"/>
      <c r="Y569" s="273"/>
      <c r="Z569" s="273"/>
      <c r="AC569" s="641"/>
    </row>
    <row r="570" ht="15.75" customHeight="1">
      <c r="A570" s="863"/>
      <c r="D570" s="864"/>
      <c r="U570" s="865"/>
      <c r="Y570" s="273"/>
      <c r="Z570" s="273"/>
      <c r="AC570" s="641"/>
    </row>
    <row r="571" ht="15.75" customHeight="1">
      <c r="A571" s="863"/>
      <c r="D571" s="864"/>
      <c r="U571" s="865"/>
      <c r="Y571" s="273"/>
      <c r="Z571" s="273"/>
      <c r="AC571" s="641"/>
    </row>
    <row r="572" ht="15.75" customHeight="1">
      <c r="A572" s="863"/>
      <c r="D572" s="864"/>
      <c r="U572" s="865"/>
      <c r="Y572" s="273"/>
      <c r="Z572" s="273"/>
      <c r="AC572" s="641"/>
    </row>
    <row r="573" ht="15.75" customHeight="1">
      <c r="A573" s="863"/>
      <c r="D573" s="864"/>
      <c r="U573" s="865"/>
      <c r="Y573" s="273"/>
      <c r="Z573" s="273"/>
      <c r="AC573" s="641"/>
    </row>
    <row r="574" ht="15.75" customHeight="1">
      <c r="A574" s="863"/>
      <c r="D574" s="864"/>
      <c r="U574" s="865"/>
      <c r="Y574" s="273"/>
      <c r="Z574" s="273"/>
      <c r="AC574" s="641"/>
    </row>
    <row r="575" ht="15.75" customHeight="1">
      <c r="A575" s="863"/>
      <c r="D575" s="864"/>
      <c r="U575" s="865"/>
      <c r="Y575" s="273"/>
      <c r="Z575" s="273"/>
      <c r="AC575" s="641"/>
    </row>
    <row r="576" ht="15.75" customHeight="1">
      <c r="A576" s="863"/>
      <c r="D576" s="864"/>
      <c r="U576" s="865"/>
      <c r="Y576" s="273"/>
      <c r="Z576" s="273"/>
      <c r="AC576" s="641"/>
    </row>
    <row r="577" ht="15.75" customHeight="1">
      <c r="A577" s="863"/>
      <c r="D577" s="864"/>
      <c r="U577" s="865"/>
      <c r="Y577" s="273"/>
      <c r="Z577" s="273"/>
      <c r="AC577" s="641"/>
    </row>
    <row r="578" ht="15.75" customHeight="1">
      <c r="A578" s="863"/>
      <c r="D578" s="864"/>
      <c r="U578" s="865"/>
      <c r="Y578" s="273"/>
      <c r="Z578" s="273"/>
      <c r="AC578" s="641"/>
    </row>
    <row r="579" ht="15.75" customHeight="1">
      <c r="A579" s="863"/>
      <c r="D579" s="864"/>
      <c r="U579" s="865"/>
      <c r="Y579" s="273"/>
      <c r="Z579" s="273"/>
      <c r="AC579" s="641"/>
    </row>
    <row r="580" ht="15.75" customHeight="1">
      <c r="A580" s="863"/>
      <c r="D580" s="864"/>
      <c r="U580" s="865"/>
      <c r="Y580" s="273"/>
      <c r="Z580" s="273"/>
      <c r="AC580" s="641"/>
    </row>
    <row r="581" ht="15.75" customHeight="1">
      <c r="A581" s="863"/>
      <c r="D581" s="864"/>
      <c r="U581" s="865"/>
      <c r="Y581" s="273"/>
      <c r="Z581" s="273"/>
      <c r="AC581" s="641"/>
    </row>
    <row r="582" ht="15.75" customHeight="1">
      <c r="A582" s="863"/>
      <c r="D582" s="864"/>
      <c r="U582" s="865"/>
      <c r="Y582" s="273"/>
      <c r="Z582" s="273"/>
      <c r="AC582" s="641"/>
    </row>
    <row r="583" ht="15.75" customHeight="1">
      <c r="A583" s="863"/>
      <c r="D583" s="864"/>
      <c r="U583" s="865"/>
      <c r="Y583" s="273"/>
      <c r="Z583" s="273"/>
      <c r="AC583" s="641"/>
    </row>
    <row r="584" ht="15.75" customHeight="1">
      <c r="A584" s="863"/>
      <c r="D584" s="864"/>
      <c r="U584" s="865"/>
      <c r="Y584" s="273"/>
      <c r="Z584" s="273"/>
      <c r="AC584" s="641"/>
    </row>
    <row r="585" ht="15.75" customHeight="1">
      <c r="A585" s="863"/>
      <c r="D585" s="864"/>
      <c r="U585" s="865"/>
      <c r="Y585" s="273"/>
      <c r="Z585" s="273"/>
      <c r="AC585" s="641"/>
    </row>
    <row r="586" ht="15.75" customHeight="1">
      <c r="A586" s="863"/>
      <c r="D586" s="864"/>
      <c r="U586" s="865"/>
      <c r="Y586" s="273"/>
      <c r="Z586" s="273"/>
      <c r="AC586" s="641"/>
    </row>
    <row r="587" ht="15.75" customHeight="1">
      <c r="A587" s="863"/>
      <c r="D587" s="864"/>
      <c r="U587" s="865"/>
      <c r="Y587" s="273"/>
      <c r="Z587" s="273"/>
      <c r="AC587" s="641"/>
    </row>
    <row r="588" ht="15.75" customHeight="1">
      <c r="A588" s="863"/>
      <c r="D588" s="864"/>
      <c r="U588" s="865"/>
      <c r="Y588" s="273"/>
      <c r="Z588" s="273"/>
      <c r="AC588" s="641"/>
    </row>
    <row r="589" ht="15.75" customHeight="1">
      <c r="A589" s="863"/>
      <c r="D589" s="864"/>
      <c r="U589" s="865"/>
      <c r="Y589" s="273"/>
      <c r="Z589" s="273"/>
      <c r="AC589" s="641"/>
    </row>
    <row r="590" ht="15.75" customHeight="1">
      <c r="A590" s="863"/>
      <c r="D590" s="864"/>
      <c r="U590" s="865"/>
      <c r="Y590" s="273"/>
      <c r="Z590" s="273"/>
      <c r="AC590" s="641"/>
    </row>
    <row r="591" ht="15.75" customHeight="1">
      <c r="A591" s="863"/>
      <c r="D591" s="864"/>
      <c r="U591" s="865"/>
      <c r="Y591" s="273"/>
      <c r="Z591" s="273"/>
      <c r="AC591" s="641"/>
    </row>
    <row r="592" ht="15.75" customHeight="1">
      <c r="A592" s="863"/>
      <c r="D592" s="864"/>
      <c r="U592" s="865"/>
      <c r="Y592" s="273"/>
      <c r="Z592" s="273"/>
      <c r="AC592" s="641"/>
    </row>
    <row r="593" ht="15.75" customHeight="1">
      <c r="A593" s="863"/>
      <c r="D593" s="864"/>
      <c r="U593" s="865"/>
      <c r="Y593" s="273"/>
      <c r="Z593" s="273"/>
      <c r="AC593" s="641"/>
    </row>
    <row r="594" ht="15.75" customHeight="1">
      <c r="A594" s="863"/>
      <c r="D594" s="864"/>
      <c r="U594" s="865"/>
      <c r="Y594" s="273"/>
      <c r="Z594" s="273"/>
      <c r="AC594" s="641"/>
    </row>
    <row r="595" ht="15.75" customHeight="1">
      <c r="A595" s="863"/>
      <c r="D595" s="864"/>
      <c r="U595" s="865"/>
      <c r="Y595" s="273"/>
      <c r="Z595" s="273"/>
      <c r="AC595" s="641"/>
    </row>
    <row r="596" ht="15.75" customHeight="1">
      <c r="A596" s="863"/>
      <c r="D596" s="864"/>
      <c r="U596" s="865"/>
      <c r="Y596" s="273"/>
      <c r="Z596" s="273"/>
      <c r="AC596" s="641"/>
    </row>
    <row r="597" ht="15.75" customHeight="1">
      <c r="A597" s="863"/>
      <c r="D597" s="864"/>
      <c r="U597" s="865"/>
      <c r="Y597" s="273"/>
      <c r="Z597" s="273"/>
      <c r="AC597" s="641"/>
    </row>
    <row r="598" ht="15.75" customHeight="1">
      <c r="A598" s="863"/>
      <c r="D598" s="864"/>
      <c r="U598" s="865"/>
      <c r="Y598" s="273"/>
      <c r="Z598" s="273"/>
      <c r="AC598" s="641"/>
    </row>
    <row r="599" ht="15.75" customHeight="1">
      <c r="A599" s="863"/>
      <c r="D599" s="864"/>
      <c r="U599" s="865"/>
      <c r="Y599" s="273"/>
      <c r="Z599" s="273"/>
      <c r="AC599" s="641"/>
    </row>
    <row r="600" ht="15.75" customHeight="1">
      <c r="A600" s="863"/>
      <c r="D600" s="864"/>
      <c r="U600" s="865"/>
      <c r="Y600" s="273"/>
      <c r="Z600" s="273"/>
      <c r="AC600" s="641"/>
    </row>
    <row r="601" ht="15.75" customHeight="1">
      <c r="A601" s="863"/>
      <c r="D601" s="864"/>
      <c r="U601" s="865"/>
      <c r="Y601" s="273"/>
      <c r="Z601" s="273"/>
      <c r="AC601" s="641"/>
    </row>
    <row r="602" ht="15.75" customHeight="1">
      <c r="A602" s="863"/>
      <c r="D602" s="864"/>
      <c r="U602" s="865"/>
      <c r="Y602" s="273"/>
      <c r="Z602" s="273"/>
      <c r="AC602" s="641"/>
    </row>
    <row r="603" ht="15.75" customHeight="1">
      <c r="A603" s="863"/>
      <c r="D603" s="864"/>
      <c r="U603" s="865"/>
      <c r="Y603" s="273"/>
      <c r="Z603" s="273"/>
      <c r="AC603" s="641"/>
    </row>
    <row r="604" ht="15.75" customHeight="1">
      <c r="A604" s="863"/>
      <c r="D604" s="864"/>
      <c r="U604" s="865"/>
      <c r="Y604" s="273"/>
      <c r="Z604" s="273"/>
      <c r="AC604" s="641"/>
    </row>
    <row r="605" ht="15.75" customHeight="1">
      <c r="A605" s="863"/>
      <c r="D605" s="864"/>
      <c r="U605" s="865"/>
      <c r="Y605" s="273"/>
      <c r="Z605" s="273"/>
      <c r="AC605" s="641"/>
    </row>
    <row r="606" ht="15.75" customHeight="1">
      <c r="A606" s="863"/>
      <c r="D606" s="864"/>
      <c r="U606" s="865"/>
      <c r="Y606" s="273"/>
      <c r="Z606" s="273"/>
      <c r="AC606" s="641"/>
    </row>
    <row r="607" ht="15.75" customHeight="1">
      <c r="A607" s="863"/>
      <c r="D607" s="864"/>
      <c r="U607" s="865"/>
      <c r="Y607" s="273"/>
      <c r="Z607" s="273"/>
      <c r="AC607" s="641"/>
    </row>
    <row r="608" ht="15.75" customHeight="1">
      <c r="A608" s="863"/>
      <c r="D608" s="864"/>
      <c r="U608" s="865"/>
      <c r="Y608" s="273"/>
      <c r="Z608" s="273"/>
      <c r="AC608" s="641"/>
    </row>
    <row r="609" ht="15.75" customHeight="1">
      <c r="A609" s="863"/>
      <c r="D609" s="864"/>
      <c r="U609" s="865"/>
      <c r="Y609" s="273"/>
      <c r="Z609" s="273"/>
      <c r="AC609" s="641"/>
    </row>
    <row r="610" ht="15.75" customHeight="1">
      <c r="A610" s="863"/>
      <c r="D610" s="864"/>
      <c r="U610" s="865"/>
      <c r="Y610" s="273"/>
      <c r="Z610" s="273"/>
      <c r="AC610" s="641"/>
    </row>
    <row r="611" ht="15.75" customHeight="1">
      <c r="A611" s="863"/>
      <c r="D611" s="864"/>
      <c r="U611" s="865"/>
      <c r="Y611" s="273"/>
      <c r="Z611" s="273"/>
      <c r="AC611" s="641"/>
    </row>
    <row r="612" ht="15.75" customHeight="1">
      <c r="A612" s="863"/>
      <c r="D612" s="864"/>
      <c r="U612" s="865"/>
      <c r="Y612" s="273"/>
      <c r="Z612" s="273"/>
      <c r="AC612" s="641"/>
    </row>
    <row r="613" ht="15.75" customHeight="1">
      <c r="A613" s="863"/>
      <c r="D613" s="864"/>
      <c r="U613" s="865"/>
      <c r="Y613" s="273"/>
      <c r="Z613" s="273"/>
      <c r="AC613" s="641"/>
    </row>
    <row r="614" ht="15.75" customHeight="1">
      <c r="A614" s="863"/>
      <c r="D614" s="864"/>
      <c r="U614" s="865"/>
      <c r="Y614" s="273"/>
      <c r="Z614" s="273"/>
      <c r="AC614" s="641"/>
    </row>
    <row r="615" ht="15.75" customHeight="1">
      <c r="A615" s="863"/>
      <c r="D615" s="864"/>
      <c r="U615" s="865"/>
      <c r="Y615" s="273"/>
      <c r="Z615" s="273"/>
      <c r="AC615" s="641"/>
    </row>
    <row r="616" ht="15.75" customHeight="1">
      <c r="A616" s="863"/>
      <c r="D616" s="864"/>
      <c r="U616" s="865"/>
      <c r="Y616" s="273"/>
      <c r="Z616" s="273"/>
      <c r="AC616" s="641"/>
    </row>
    <row r="617" ht="15.75" customHeight="1">
      <c r="A617" s="863"/>
      <c r="D617" s="864"/>
      <c r="U617" s="865"/>
      <c r="Y617" s="273"/>
      <c r="Z617" s="273"/>
      <c r="AC617" s="641"/>
    </row>
    <row r="618" ht="15.75" customHeight="1">
      <c r="A618" s="863"/>
      <c r="D618" s="864"/>
      <c r="U618" s="865"/>
      <c r="Y618" s="273"/>
      <c r="Z618" s="273"/>
      <c r="AC618" s="641"/>
    </row>
    <row r="619" ht="15.75" customHeight="1">
      <c r="A619" s="863"/>
      <c r="D619" s="864"/>
      <c r="U619" s="865"/>
      <c r="Y619" s="273"/>
      <c r="Z619" s="273"/>
      <c r="AC619" s="641"/>
    </row>
    <row r="620" ht="15.75" customHeight="1">
      <c r="A620" s="863"/>
      <c r="D620" s="864"/>
      <c r="U620" s="865"/>
      <c r="Y620" s="273"/>
      <c r="Z620" s="273"/>
      <c r="AC620" s="641"/>
    </row>
    <row r="621" ht="15.75" customHeight="1">
      <c r="A621" s="863"/>
      <c r="D621" s="864"/>
      <c r="U621" s="865"/>
      <c r="Y621" s="273"/>
      <c r="Z621" s="273"/>
      <c r="AC621" s="641"/>
    </row>
    <row r="622" ht="15.75" customHeight="1">
      <c r="A622" s="863"/>
      <c r="D622" s="864"/>
      <c r="U622" s="865"/>
      <c r="Y622" s="273"/>
      <c r="Z622" s="273"/>
      <c r="AC622" s="641"/>
    </row>
    <row r="623" ht="15.75" customHeight="1">
      <c r="A623" s="863"/>
      <c r="D623" s="864"/>
      <c r="U623" s="865"/>
      <c r="Y623" s="273"/>
      <c r="Z623" s="273"/>
      <c r="AC623" s="641"/>
    </row>
    <row r="624" ht="15.75" customHeight="1">
      <c r="A624" s="863"/>
      <c r="D624" s="864"/>
      <c r="U624" s="865"/>
      <c r="Y624" s="273"/>
      <c r="Z624" s="273"/>
      <c r="AC624" s="641"/>
    </row>
    <row r="625" ht="15.75" customHeight="1">
      <c r="A625" s="863"/>
      <c r="D625" s="864"/>
      <c r="U625" s="865"/>
      <c r="Y625" s="273"/>
      <c r="Z625" s="273"/>
      <c r="AC625" s="641"/>
    </row>
    <row r="626" ht="15.75" customHeight="1">
      <c r="A626" s="863"/>
      <c r="D626" s="864"/>
      <c r="U626" s="865"/>
      <c r="Y626" s="273"/>
      <c r="Z626" s="273"/>
      <c r="AC626" s="641"/>
    </row>
    <row r="627" ht="15.75" customHeight="1">
      <c r="A627" s="863"/>
      <c r="D627" s="864"/>
      <c r="U627" s="865"/>
      <c r="Y627" s="273"/>
      <c r="Z627" s="273"/>
      <c r="AC627" s="641"/>
    </row>
    <row r="628" ht="15.75" customHeight="1">
      <c r="A628" s="863"/>
      <c r="D628" s="864"/>
      <c r="U628" s="865"/>
      <c r="Y628" s="273"/>
      <c r="Z628" s="273"/>
      <c r="AC628" s="641"/>
    </row>
    <row r="629" ht="15.75" customHeight="1">
      <c r="A629" s="863"/>
      <c r="D629" s="864"/>
      <c r="U629" s="865"/>
      <c r="Y629" s="273"/>
      <c r="Z629" s="273"/>
      <c r="AC629" s="641"/>
    </row>
    <row r="630" ht="15.75" customHeight="1">
      <c r="A630" s="863"/>
      <c r="D630" s="864"/>
      <c r="U630" s="865"/>
      <c r="Y630" s="273"/>
      <c r="Z630" s="273"/>
      <c r="AC630" s="641"/>
    </row>
    <row r="631" ht="15.75" customHeight="1">
      <c r="A631" s="863"/>
      <c r="D631" s="864"/>
      <c r="U631" s="865"/>
      <c r="Y631" s="273"/>
      <c r="Z631" s="273"/>
      <c r="AC631" s="641"/>
    </row>
    <row r="632" ht="15.75" customHeight="1">
      <c r="A632" s="863"/>
      <c r="D632" s="864"/>
      <c r="U632" s="865"/>
      <c r="Y632" s="273"/>
      <c r="Z632" s="273"/>
      <c r="AC632" s="641"/>
    </row>
    <row r="633" ht="15.75" customHeight="1">
      <c r="A633" s="863"/>
      <c r="D633" s="864"/>
      <c r="U633" s="865"/>
      <c r="Y633" s="273"/>
      <c r="Z633" s="273"/>
      <c r="AC633" s="641"/>
    </row>
    <row r="634" ht="15.75" customHeight="1">
      <c r="A634" s="863"/>
      <c r="D634" s="864"/>
      <c r="U634" s="865"/>
      <c r="Y634" s="273"/>
      <c r="Z634" s="273"/>
      <c r="AC634" s="641"/>
    </row>
    <row r="635" ht="15.75" customHeight="1">
      <c r="A635" s="863"/>
      <c r="D635" s="864"/>
      <c r="U635" s="865"/>
      <c r="Y635" s="273"/>
      <c r="Z635" s="273"/>
      <c r="AC635" s="641"/>
    </row>
    <row r="636" ht="15.75" customHeight="1">
      <c r="A636" s="863"/>
      <c r="D636" s="864"/>
      <c r="U636" s="865"/>
      <c r="Y636" s="273"/>
      <c r="Z636" s="273"/>
      <c r="AC636" s="641"/>
    </row>
    <row r="637" ht="15.75" customHeight="1">
      <c r="A637" s="863"/>
      <c r="D637" s="864"/>
      <c r="U637" s="865"/>
      <c r="Y637" s="273"/>
      <c r="Z637" s="273"/>
      <c r="AC637" s="641"/>
    </row>
    <row r="638" ht="15.75" customHeight="1">
      <c r="A638" s="863"/>
      <c r="D638" s="864"/>
      <c r="U638" s="865"/>
      <c r="Y638" s="273"/>
      <c r="Z638" s="273"/>
      <c r="AC638" s="641"/>
    </row>
    <row r="639" ht="15.75" customHeight="1">
      <c r="A639" s="863"/>
      <c r="D639" s="864"/>
      <c r="U639" s="865"/>
      <c r="Y639" s="273"/>
      <c r="Z639" s="273"/>
      <c r="AC639" s="641"/>
    </row>
    <row r="640" ht="15.75" customHeight="1">
      <c r="A640" s="863"/>
      <c r="D640" s="864"/>
      <c r="U640" s="865"/>
      <c r="Y640" s="273"/>
      <c r="Z640" s="273"/>
      <c r="AC640" s="641"/>
    </row>
    <row r="641" ht="15.75" customHeight="1">
      <c r="A641" s="863"/>
      <c r="D641" s="864"/>
      <c r="U641" s="865"/>
      <c r="Y641" s="273"/>
      <c r="Z641" s="273"/>
      <c r="AC641" s="641"/>
    </row>
    <row r="642" ht="15.75" customHeight="1">
      <c r="A642" s="863"/>
      <c r="D642" s="864"/>
      <c r="U642" s="865"/>
      <c r="Y642" s="273"/>
      <c r="Z642" s="273"/>
      <c r="AC642" s="641"/>
    </row>
    <row r="643" ht="15.75" customHeight="1">
      <c r="A643" s="863"/>
      <c r="D643" s="864"/>
      <c r="U643" s="865"/>
      <c r="Y643" s="273"/>
      <c r="Z643" s="273"/>
      <c r="AC643" s="641"/>
    </row>
    <row r="644" ht="15.75" customHeight="1">
      <c r="A644" s="863"/>
      <c r="D644" s="864"/>
      <c r="U644" s="865"/>
      <c r="Y644" s="273"/>
      <c r="Z644" s="273"/>
      <c r="AC644" s="641"/>
    </row>
    <row r="645" ht="15.75" customHeight="1">
      <c r="A645" s="863"/>
      <c r="D645" s="864"/>
      <c r="U645" s="865"/>
      <c r="Y645" s="273"/>
      <c r="Z645" s="273"/>
      <c r="AC645" s="641"/>
    </row>
    <row r="646" ht="15.75" customHeight="1">
      <c r="A646" s="863"/>
      <c r="D646" s="864"/>
      <c r="U646" s="865"/>
      <c r="Y646" s="273"/>
      <c r="Z646" s="273"/>
      <c r="AC646" s="641"/>
    </row>
    <row r="647" ht="15.75" customHeight="1">
      <c r="A647" s="863"/>
      <c r="D647" s="864"/>
      <c r="U647" s="865"/>
      <c r="Y647" s="273"/>
      <c r="Z647" s="273"/>
      <c r="AC647" s="641"/>
    </row>
    <row r="648" ht="15.75" customHeight="1">
      <c r="A648" s="863"/>
      <c r="D648" s="864"/>
      <c r="U648" s="865"/>
      <c r="Y648" s="273"/>
      <c r="Z648" s="273"/>
      <c r="AC648" s="641"/>
    </row>
    <row r="649" ht="15.75" customHeight="1">
      <c r="A649" s="863"/>
      <c r="D649" s="864"/>
      <c r="U649" s="865"/>
      <c r="Y649" s="273"/>
      <c r="Z649" s="273"/>
      <c r="AC649" s="641"/>
    </row>
    <row r="650" ht="15.75" customHeight="1">
      <c r="A650" s="863"/>
      <c r="D650" s="864"/>
      <c r="U650" s="865"/>
      <c r="Y650" s="273"/>
      <c r="Z650" s="273"/>
      <c r="AC650" s="641"/>
    </row>
    <row r="651" ht="15.75" customHeight="1">
      <c r="A651" s="863"/>
      <c r="D651" s="864"/>
      <c r="U651" s="865"/>
      <c r="Y651" s="273"/>
      <c r="Z651" s="273"/>
      <c r="AC651" s="641"/>
    </row>
    <row r="652" ht="15.75" customHeight="1">
      <c r="A652" s="863"/>
      <c r="D652" s="864"/>
      <c r="U652" s="865"/>
      <c r="Y652" s="273"/>
      <c r="Z652" s="273"/>
      <c r="AC652" s="641"/>
    </row>
    <row r="653" ht="15.75" customHeight="1">
      <c r="A653" s="863"/>
      <c r="D653" s="864"/>
      <c r="U653" s="865"/>
      <c r="Y653" s="273"/>
      <c r="Z653" s="273"/>
      <c r="AC653" s="641"/>
    </row>
    <row r="654" ht="15.75" customHeight="1">
      <c r="A654" s="863"/>
      <c r="D654" s="864"/>
      <c r="U654" s="865"/>
      <c r="Y654" s="273"/>
      <c r="Z654" s="273"/>
      <c r="AC654" s="641"/>
    </row>
    <row r="655" ht="15.75" customHeight="1">
      <c r="A655" s="863"/>
      <c r="D655" s="864"/>
      <c r="U655" s="865"/>
      <c r="Y655" s="273"/>
      <c r="Z655" s="273"/>
      <c r="AC655" s="641"/>
    </row>
    <row r="656" ht="15.75" customHeight="1">
      <c r="A656" s="863"/>
      <c r="D656" s="864"/>
      <c r="U656" s="865"/>
      <c r="Y656" s="273"/>
      <c r="Z656" s="273"/>
      <c r="AC656" s="641"/>
    </row>
    <row r="657" ht="15.75" customHeight="1">
      <c r="A657" s="863"/>
      <c r="D657" s="864"/>
      <c r="U657" s="865"/>
      <c r="Y657" s="273"/>
      <c r="Z657" s="273"/>
      <c r="AC657" s="641"/>
    </row>
    <row r="658" ht="15.75" customHeight="1">
      <c r="A658" s="863"/>
      <c r="D658" s="864"/>
      <c r="U658" s="865"/>
      <c r="Y658" s="273"/>
      <c r="Z658" s="273"/>
      <c r="AC658" s="641"/>
    </row>
    <row r="659" ht="15.75" customHeight="1">
      <c r="A659" s="863"/>
      <c r="D659" s="864"/>
      <c r="U659" s="865"/>
      <c r="Y659" s="273"/>
      <c r="Z659" s="273"/>
      <c r="AC659" s="641"/>
    </row>
    <row r="660" ht="15.75" customHeight="1">
      <c r="A660" s="863"/>
      <c r="D660" s="864"/>
      <c r="U660" s="865"/>
      <c r="Y660" s="273"/>
      <c r="Z660" s="273"/>
      <c r="AC660" s="641"/>
    </row>
    <row r="661" ht="15.75" customHeight="1">
      <c r="A661" s="863"/>
      <c r="D661" s="864"/>
      <c r="U661" s="865"/>
      <c r="Y661" s="273"/>
      <c r="Z661" s="273"/>
      <c r="AC661" s="641"/>
    </row>
    <row r="662" ht="15.75" customHeight="1">
      <c r="A662" s="863"/>
      <c r="D662" s="864"/>
      <c r="U662" s="865"/>
      <c r="Y662" s="273"/>
      <c r="Z662" s="273"/>
      <c r="AC662" s="641"/>
    </row>
    <row r="663" ht="15.75" customHeight="1">
      <c r="A663" s="863"/>
      <c r="D663" s="864"/>
      <c r="U663" s="865"/>
      <c r="Y663" s="273"/>
      <c r="Z663" s="273"/>
      <c r="AC663" s="641"/>
    </row>
    <row r="664" ht="15.75" customHeight="1">
      <c r="A664" s="863"/>
      <c r="D664" s="864"/>
      <c r="U664" s="865"/>
      <c r="Y664" s="273"/>
      <c r="Z664" s="273"/>
      <c r="AC664" s="641"/>
    </row>
    <row r="665" ht="15.75" customHeight="1">
      <c r="A665" s="863"/>
      <c r="D665" s="864"/>
      <c r="U665" s="865"/>
      <c r="Y665" s="273"/>
      <c r="Z665" s="273"/>
      <c r="AC665" s="641"/>
    </row>
    <row r="666" ht="15.75" customHeight="1">
      <c r="A666" s="863"/>
      <c r="D666" s="864"/>
      <c r="U666" s="865"/>
      <c r="Y666" s="273"/>
      <c r="Z666" s="273"/>
      <c r="AC666" s="641"/>
    </row>
    <row r="667" ht="15.75" customHeight="1">
      <c r="A667" s="863"/>
      <c r="D667" s="864"/>
      <c r="U667" s="865"/>
      <c r="Y667" s="273"/>
      <c r="Z667" s="273"/>
      <c r="AC667" s="641"/>
    </row>
    <row r="668" ht="15.75" customHeight="1">
      <c r="A668" s="863"/>
      <c r="D668" s="864"/>
      <c r="U668" s="865"/>
      <c r="Y668" s="273"/>
      <c r="Z668" s="273"/>
      <c r="AC668" s="641"/>
    </row>
    <row r="669" ht="15.75" customHeight="1">
      <c r="A669" s="863"/>
      <c r="D669" s="864"/>
      <c r="U669" s="865"/>
      <c r="Y669" s="273"/>
      <c r="Z669" s="273"/>
      <c r="AC669" s="641"/>
    </row>
    <row r="670" ht="15.75" customHeight="1">
      <c r="A670" s="863"/>
      <c r="D670" s="864"/>
      <c r="U670" s="865"/>
      <c r="Y670" s="273"/>
      <c r="Z670" s="273"/>
      <c r="AC670" s="641"/>
    </row>
    <row r="671" ht="15.75" customHeight="1">
      <c r="A671" s="863"/>
      <c r="D671" s="864"/>
      <c r="U671" s="865"/>
      <c r="Y671" s="273"/>
      <c r="Z671" s="273"/>
      <c r="AC671" s="641"/>
    </row>
    <row r="672" ht="15.75" customHeight="1">
      <c r="A672" s="863"/>
      <c r="D672" s="864"/>
      <c r="U672" s="865"/>
      <c r="Y672" s="273"/>
      <c r="Z672" s="273"/>
      <c r="AC672" s="641"/>
    </row>
    <row r="673" ht="15.75" customHeight="1">
      <c r="A673" s="863"/>
      <c r="D673" s="864"/>
      <c r="U673" s="865"/>
      <c r="Y673" s="273"/>
      <c r="Z673" s="273"/>
      <c r="AC673" s="641"/>
    </row>
    <row r="674" ht="15.75" customHeight="1">
      <c r="A674" s="863"/>
      <c r="D674" s="864"/>
      <c r="U674" s="865"/>
      <c r="Y674" s="273"/>
      <c r="Z674" s="273"/>
      <c r="AC674" s="641"/>
    </row>
    <row r="675" ht="15.75" customHeight="1">
      <c r="A675" s="863"/>
      <c r="D675" s="864"/>
      <c r="U675" s="865"/>
      <c r="Y675" s="273"/>
      <c r="Z675" s="273"/>
      <c r="AC675" s="641"/>
    </row>
    <row r="676" ht="15.75" customHeight="1">
      <c r="A676" s="863"/>
      <c r="D676" s="864"/>
      <c r="U676" s="865"/>
      <c r="Y676" s="273"/>
      <c r="Z676" s="273"/>
      <c r="AC676" s="641"/>
    </row>
    <row r="677" ht="15.75" customHeight="1">
      <c r="A677" s="863"/>
      <c r="D677" s="864"/>
      <c r="U677" s="865"/>
      <c r="Y677" s="273"/>
      <c r="Z677" s="273"/>
      <c r="AC677" s="641"/>
    </row>
    <row r="678" ht="15.75" customHeight="1">
      <c r="A678" s="863"/>
      <c r="D678" s="864"/>
      <c r="U678" s="865"/>
      <c r="Y678" s="273"/>
      <c r="Z678" s="273"/>
      <c r="AC678" s="641"/>
    </row>
    <row r="679" ht="15.75" customHeight="1">
      <c r="A679" s="863"/>
      <c r="D679" s="864"/>
      <c r="U679" s="865"/>
      <c r="Y679" s="273"/>
      <c r="Z679" s="273"/>
      <c r="AC679" s="641"/>
    </row>
    <row r="680" ht="15.75" customHeight="1">
      <c r="A680" s="863"/>
      <c r="D680" s="864"/>
      <c r="U680" s="865"/>
      <c r="Y680" s="273"/>
      <c r="Z680" s="273"/>
      <c r="AC680" s="641"/>
    </row>
    <row r="681" ht="15.75" customHeight="1">
      <c r="A681" s="863"/>
      <c r="D681" s="864"/>
      <c r="U681" s="865"/>
      <c r="Y681" s="273"/>
      <c r="Z681" s="273"/>
      <c r="AC681" s="641"/>
    </row>
    <row r="682" ht="15.75" customHeight="1">
      <c r="A682" s="863"/>
      <c r="D682" s="864"/>
      <c r="U682" s="865"/>
      <c r="Y682" s="273"/>
      <c r="Z682" s="273"/>
      <c r="AC682" s="641"/>
    </row>
    <row r="683" ht="15.75" customHeight="1">
      <c r="A683" s="863"/>
      <c r="D683" s="864"/>
      <c r="U683" s="865"/>
      <c r="Y683" s="273"/>
      <c r="Z683" s="273"/>
      <c r="AC683" s="641"/>
    </row>
    <row r="684" ht="15.75" customHeight="1">
      <c r="A684" s="863"/>
      <c r="D684" s="864"/>
      <c r="U684" s="865"/>
      <c r="Y684" s="273"/>
      <c r="Z684" s="273"/>
      <c r="AC684" s="641"/>
    </row>
    <row r="685" ht="15.75" customHeight="1">
      <c r="A685" s="863"/>
      <c r="D685" s="864"/>
      <c r="U685" s="865"/>
      <c r="Y685" s="273"/>
      <c r="Z685" s="273"/>
      <c r="AC685" s="641"/>
    </row>
    <row r="686" ht="15.75" customHeight="1">
      <c r="A686" s="863"/>
      <c r="D686" s="864"/>
      <c r="U686" s="865"/>
      <c r="Y686" s="273"/>
      <c r="Z686" s="273"/>
      <c r="AC686" s="641"/>
    </row>
    <row r="687" ht="15.75" customHeight="1">
      <c r="A687" s="863"/>
      <c r="D687" s="864"/>
      <c r="U687" s="865"/>
      <c r="Y687" s="273"/>
      <c r="Z687" s="273"/>
      <c r="AC687" s="641"/>
    </row>
    <row r="688" ht="15.75" customHeight="1">
      <c r="A688" s="863"/>
      <c r="D688" s="864"/>
      <c r="U688" s="865"/>
      <c r="Y688" s="273"/>
      <c r="Z688" s="273"/>
      <c r="AC688" s="641"/>
    </row>
    <row r="689" ht="15.75" customHeight="1">
      <c r="A689" s="863"/>
      <c r="D689" s="864"/>
      <c r="U689" s="865"/>
      <c r="Y689" s="273"/>
      <c r="Z689" s="273"/>
      <c r="AC689" s="641"/>
    </row>
    <row r="690" ht="15.75" customHeight="1">
      <c r="A690" s="863"/>
      <c r="D690" s="864"/>
      <c r="U690" s="865"/>
      <c r="Y690" s="273"/>
      <c r="Z690" s="273"/>
      <c r="AC690" s="641"/>
    </row>
    <row r="691" ht="15.75" customHeight="1">
      <c r="A691" s="863"/>
      <c r="D691" s="864"/>
      <c r="U691" s="865"/>
      <c r="Y691" s="273"/>
      <c r="Z691" s="273"/>
      <c r="AC691" s="641"/>
    </row>
    <row r="692" ht="15.75" customHeight="1">
      <c r="A692" s="863"/>
      <c r="D692" s="864"/>
      <c r="U692" s="865"/>
      <c r="Y692" s="273"/>
      <c r="Z692" s="273"/>
      <c r="AC692" s="641"/>
    </row>
    <row r="693" ht="15.75" customHeight="1">
      <c r="A693" s="863"/>
      <c r="D693" s="864"/>
      <c r="U693" s="865"/>
      <c r="Y693" s="273"/>
      <c r="Z693" s="273"/>
      <c r="AC693" s="641"/>
    </row>
    <row r="694" ht="15.75" customHeight="1">
      <c r="A694" s="863"/>
      <c r="D694" s="864"/>
      <c r="U694" s="865"/>
      <c r="Y694" s="273"/>
      <c r="Z694" s="273"/>
      <c r="AC694" s="641"/>
    </row>
    <row r="695" ht="15.75" customHeight="1">
      <c r="A695" s="863"/>
      <c r="D695" s="864"/>
      <c r="U695" s="865"/>
      <c r="Y695" s="273"/>
      <c r="Z695" s="273"/>
      <c r="AC695" s="641"/>
    </row>
    <row r="696" ht="15.75" customHeight="1">
      <c r="A696" s="863"/>
      <c r="D696" s="864"/>
      <c r="U696" s="865"/>
      <c r="Y696" s="273"/>
      <c r="Z696" s="273"/>
      <c r="AC696" s="641"/>
    </row>
    <row r="697" ht="15.75" customHeight="1">
      <c r="A697" s="863"/>
      <c r="D697" s="864"/>
      <c r="U697" s="865"/>
      <c r="Y697" s="273"/>
      <c r="Z697" s="273"/>
      <c r="AC697" s="641"/>
    </row>
    <row r="698" ht="15.75" customHeight="1">
      <c r="A698" s="863"/>
      <c r="D698" s="864"/>
      <c r="U698" s="865"/>
      <c r="Y698" s="273"/>
      <c r="Z698" s="273"/>
      <c r="AC698" s="641"/>
    </row>
    <row r="699" ht="15.75" customHeight="1">
      <c r="A699" s="863"/>
      <c r="D699" s="864"/>
      <c r="U699" s="865"/>
      <c r="Y699" s="273"/>
      <c r="Z699" s="273"/>
      <c r="AC699" s="641"/>
    </row>
    <row r="700" ht="15.75" customHeight="1">
      <c r="A700" s="863"/>
      <c r="D700" s="864"/>
      <c r="U700" s="865"/>
      <c r="Y700" s="273"/>
      <c r="Z700" s="273"/>
      <c r="AC700" s="641"/>
    </row>
    <row r="701" ht="15.75" customHeight="1">
      <c r="A701" s="863"/>
      <c r="D701" s="864"/>
      <c r="U701" s="865"/>
      <c r="Y701" s="273"/>
      <c r="Z701" s="273"/>
      <c r="AC701" s="641"/>
    </row>
    <row r="702" ht="15.75" customHeight="1">
      <c r="A702" s="863"/>
      <c r="D702" s="864"/>
      <c r="U702" s="865"/>
      <c r="Y702" s="273"/>
      <c r="Z702" s="273"/>
      <c r="AC702" s="641"/>
    </row>
    <row r="703" ht="15.75" customHeight="1">
      <c r="A703" s="863"/>
      <c r="D703" s="864"/>
      <c r="U703" s="865"/>
      <c r="Y703" s="273"/>
      <c r="Z703" s="273"/>
      <c r="AC703" s="641"/>
    </row>
    <row r="704" ht="15.75" customHeight="1">
      <c r="A704" s="863"/>
      <c r="D704" s="864"/>
      <c r="U704" s="865"/>
      <c r="Y704" s="273"/>
      <c r="Z704" s="273"/>
      <c r="AC704" s="641"/>
    </row>
    <row r="705" ht="15.75" customHeight="1">
      <c r="A705" s="863"/>
      <c r="D705" s="864"/>
      <c r="U705" s="865"/>
      <c r="Y705" s="273"/>
      <c r="Z705" s="273"/>
      <c r="AC705" s="641"/>
    </row>
    <row r="706" ht="15.75" customHeight="1">
      <c r="A706" s="863"/>
      <c r="D706" s="864"/>
      <c r="U706" s="865"/>
      <c r="Y706" s="273"/>
      <c r="Z706" s="273"/>
      <c r="AC706" s="641"/>
    </row>
    <row r="707" ht="15.75" customHeight="1">
      <c r="A707" s="863"/>
      <c r="D707" s="864"/>
      <c r="U707" s="865"/>
      <c r="Y707" s="273"/>
      <c r="Z707" s="273"/>
      <c r="AC707" s="641"/>
    </row>
    <row r="708" ht="15.75" customHeight="1">
      <c r="A708" s="863"/>
      <c r="D708" s="864"/>
      <c r="U708" s="865"/>
      <c r="Y708" s="273"/>
      <c r="Z708" s="273"/>
      <c r="AC708" s="641"/>
    </row>
    <row r="709" ht="15.75" customHeight="1">
      <c r="A709" s="863"/>
      <c r="D709" s="864"/>
      <c r="U709" s="865"/>
      <c r="Y709" s="273"/>
      <c r="Z709" s="273"/>
      <c r="AC709" s="641"/>
    </row>
    <row r="710" ht="15.75" customHeight="1">
      <c r="A710" s="863"/>
      <c r="D710" s="864"/>
      <c r="U710" s="865"/>
      <c r="Y710" s="273"/>
      <c r="Z710" s="273"/>
      <c r="AC710" s="641"/>
    </row>
    <row r="711" ht="15.75" customHeight="1">
      <c r="A711" s="863"/>
      <c r="D711" s="864"/>
      <c r="U711" s="865"/>
      <c r="Y711" s="273"/>
      <c r="Z711" s="273"/>
      <c r="AC711" s="641"/>
    </row>
    <row r="712" ht="15.75" customHeight="1">
      <c r="A712" s="863"/>
      <c r="D712" s="864"/>
      <c r="U712" s="865"/>
      <c r="Y712" s="273"/>
      <c r="Z712" s="273"/>
      <c r="AC712" s="641"/>
    </row>
    <row r="713" ht="15.75" customHeight="1">
      <c r="A713" s="863"/>
      <c r="D713" s="864"/>
      <c r="U713" s="865"/>
      <c r="Y713" s="273"/>
      <c r="Z713" s="273"/>
      <c r="AC713" s="641"/>
    </row>
    <row r="714" ht="15.75" customHeight="1">
      <c r="A714" s="863"/>
      <c r="D714" s="864"/>
      <c r="U714" s="865"/>
      <c r="Y714" s="273"/>
      <c r="Z714" s="273"/>
      <c r="AC714" s="641"/>
    </row>
    <row r="715" ht="15.75" customHeight="1">
      <c r="A715" s="863"/>
      <c r="D715" s="864"/>
      <c r="U715" s="865"/>
      <c r="Y715" s="273"/>
      <c r="Z715" s="273"/>
      <c r="AC715" s="641"/>
    </row>
    <row r="716" ht="15.75" customHeight="1">
      <c r="A716" s="863"/>
      <c r="D716" s="864"/>
      <c r="U716" s="865"/>
      <c r="Y716" s="273"/>
      <c r="Z716" s="273"/>
      <c r="AC716" s="641"/>
    </row>
    <row r="717" ht="15.75" customHeight="1">
      <c r="A717" s="863"/>
      <c r="D717" s="864"/>
      <c r="U717" s="865"/>
      <c r="Y717" s="273"/>
      <c r="Z717" s="273"/>
      <c r="AC717" s="641"/>
    </row>
    <row r="718" ht="15.75" customHeight="1">
      <c r="A718" s="863"/>
      <c r="D718" s="864"/>
      <c r="U718" s="865"/>
      <c r="Y718" s="273"/>
      <c r="Z718" s="273"/>
      <c r="AC718" s="641"/>
    </row>
    <row r="719" ht="15.75" customHeight="1">
      <c r="A719" s="863"/>
      <c r="D719" s="864"/>
      <c r="U719" s="865"/>
      <c r="Y719" s="273"/>
      <c r="Z719" s="273"/>
      <c r="AC719" s="641"/>
    </row>
    <row r="720" ht="15.75" customHeight="1">
      <c r="A720" s="863"/>
      <c r="D720" s="864"/>
      <c r="U720" s="865"/>
      <c r="Y720" s="273"/>
      <c r="Z720" s="273"/>
      <c r="AC720" s="641"/>
    </row>
    <row r="721" ht="15.75" customHeight="1">
      <c r="A721" s="863"/>
      <c r="D721" s="864"/>
      <c r="U721" s="865"/>
      <c r="Y721" s="273"/>
      <c r="Z721" s="273"/>
      <c r="AC721" s="641"/>
    </row>
    <row r="722" ht="15.75" customHeight="1">
      <c r="A722" s="863"/>
      <c r="D722" s="864"/>
      <c r="U722" s="865"/>
      <c r="Y722" s="273"/>
      <c r="Z722" s="273"/>
      <c r="AC722" s="641"/>
    </row>
    <row r="723" ht="15.75" customHeight="1">
      <c r="A723" s="863"/>
      <c r="D723" s="864"/>
      <c r="U723" s="865"/>
      <c r="Y723" s="273"/>
      <c r="Z723" s="273"/>
      <c r="AC723" s="641"/>
    </row>
    <row r="724" ht="15.75" customHeight="1">
      <c r="A724" s="863"/>
      <c r="D724" s="864"/>
      <c r="U724" s="865"/>
      <c r="Y724" s="273"/>
      <c r="Z724" s="273"/>
      <c r="AC724" s="641"/>
    </row>
    <row r="725" ht="15.75" customHeight="1">
      <c r="A725" s="863"/>
      <c r="D725" s="864"/>
      <c r="U725" s="865"/>
      <c r="Y725" s="273"/>
      <c r="Z725" s="273"/>
      <c r="AC725" s="641"/>
    </row>
    <row r="726" ht="15.75" customHeight="1">
      <c r="A726" s="863"/>
      <c r="D726" s="864"/>
      <c r="U726" s="865"/>
      <c r="Y726" s="273"/>
      <c r="Z726" s="273"/>
      <c r="AC726" s="641"/>
    </row>
    <row r="727" ht="15.75" customHeight="1">
      <c r="A727" s="863"/>
      <c r="D727" s="864"/>
      <c r="U727" s="865"/>
      <c r="Y727" s="273"/>
      <c r="Z727" s="273"/>
      <c r="AC727" s="641"/>
    </row>
    <row r="728" ht="15.75" customHeight="1">
      <c r="A728" s="863"/>
      <c r="D728" s="864"/>
      <c r="U728" s="865"/>
      <c r="Y728" s="273"/>
      <c r="Z728" s="273"/>
      <c r="AC728" s="641"/>
    </row>
    <row r="729" ht="15.75" customHeight="1">
      <c r="A729" s="863"/>
      <c r="D729" s="864"/>
      <c r="U729" s="865"/>
      <c r="Y729" s="273"/>
      <c r="Z729" s="273"/>
      <c r="AC729" s="641"/>
    </row>
    <row r="730" ht="15.75" customHeight="1">
      <c r="A730" s="863"/>
      <c r="D730" s="864"/>
      <c r="U730" s="865"/>
      <c r="Y730" s="273"/>
      <c r="Z730" s="273"/>
      <c r="AC730" s="641"/>
    </row>
    <row r="731" ht="15.75" customHeight="1">
      <c r="A731" s="863"/>
      <c r="D731" s="864"/>
      <c r="U731" s="865"/>
      <c r="Y731" s="273"/>
      <c r="Z731" s="273"/>
      <c r="AC731" s="641"/>
    </row>
    <row r="732" ht="15.75" customHeight="1">
      <c r="A732" s="863"/>
      <c r="D732" s="864"/>
      <c r="U732" s="865"/>
      <c r="Y732" s="273"/>
      <c r="Z732" s="273"/>
      <c r="AC732" s="641"/>
    </row>
    <row r="733" ht="15.75" customHeight="1">
      <c r="A733" s="863"/>
      <c r="D733" s="864"/>
      <c r="U733" s="865"/>
      <c r="Y733" s="273"/>
      <c r="Z733" s="273"/>
      <c r="AC733" s="641"/>
    </row>
    <row r="734" ht="15.75" customHeight="1">
      <c r="A734" s="863"/>
      <c r="D734" s="864"/>
      <c r="U734" s="865"/>
      <c r="Y734" s="273"/>
      <c r="Z734" s="273"/>
      <c r="AC734" s="641"/>
    </row>
    <row r="735" ht="15.75" customHeight="1">
      <c r="A735" s="863"/>
      <c r="D735" s="864"/>
      <c r="U735" s="865"/>
      <c r="Y735" s="273"/>
      <c r="Z735" s="273"/>
      <c r="AC735" s="641"/>
    </row>
    <row r="736" ht="15.75" customHeight="1">
      <c r="A736" s="863"/>
      <c r="D736" s="864"/>
      <c r="U736" s="865"/>
      <c r="Y736" s="273"/>
      <c r="Z736" s="273"/>
      <c r="AC736" s="641"/>
    </row>
    <row r="737" ht="15.75" customHeight="1">
      <c r="A737" s="863"/>
      <c r="D737" s="864"/>
      <c r="U737" s="865"/>
      <c r="Y737" s="273"/>
      <c r="Z737" s="273"/>
      <c r="AC737" s="641"/>
    </row>
    <row r="738" ht="15.75" customHeight="1">
      <c r="A738" s="863"/>
      <c r="D738" s="864"/>
      <c r="U738" s="865"/>
      <c r="Y738" s="273"/>
      <c r="Z738" s="273"/>
      <c r="AC738" s="641"/>
    </row>
    <row r="739" ht="15.75" customHeight="1">
      <c r="A739" s="863"/>
      <c r="D739" s="864"/>
      <c r="U739" s="865"/>
      <c r="Y739" s="273"/>
      <c r="Z739" s="273"/>
      <c r="AC739" s="641"/>
    </row>
    <row r="740" ht="15.75" customHeight="1">
      <c r="A740" s="863"/>
      <c r="D740" s="864"/>
      <c r="U740" s="865"/>
      <c r="Y740" s="273"/>
      <c r="Z740" s="273"/>
      <c r="AC740" s="641"/>
    </row>
    <row r="741" ht="15.75" customHeight="1">
      <c r="A741" s="863"/>
      <c r="D741" s="864"/>
      <c r="U741" s="865"/>
      <c r="Y741" s="273"/>
      <c r="Z741" s="273"/>
      <c r="AC741" s="641"/>
    </row>
    <row r="742" ht="15.75" customHeight="1">
      <c r="A742" s="863"/>
      <c r="D742" s="864"/>
      <c r="U742" s="865"/>
      <c r="Y742" s="273"/>
      <c r="Z742" s="273"/>
      <c r="AC742" s="641"/>
    </row>
    <row r="743" ht="15.75" customHeight="1">
      <c r="A743" s="863"/>
      <c r="D743" s="864"/>
      <c r="U743" s="865"/>
      <c r="Y743" s="273"/>
      <c r="Z743" s="273"/>
      <c r="AC743" s="641"/>
    </row>
    <row r="744" ht="15.75" customHeight="1">
      <c r="A744" s="863"/>
      <c r="D744" s="864"/>
      <c r="U744" s="865"/>
      <c r="Y744" s="273"/>
      <c r="Z744" s="273"/>
      <c r="AC744" s="641"/>
    </row>
    <row r="745" ht="15.75" customHeight="1">
      <c r="A745" s="863"/>
      <c r="D745" s="864"/>
      <c r="U745" s="865"/>
      <c r="Y745" s="273"/>
      <c r="Z745" s="273"/>
      <c r="AC745" s="641"/>
    </row>
    <row r="746" ht="15.75" customHeight="1">
      <c r="A746" s="863"/>
      <c r="D746" s="864"/>
      <c r="U746" s="865"/>
      <c r="Y746" s="273"/>
      <c r="Z746" s="273"/>
      <c r="AC746" s="641"/>
    </row>
    <row r="747" ht="15.75" customHeight="1">
      <c r="A747" s="863"/>
      <c r="D747" s="864"/>
      <c r="U747" s="865"/>
      <c r="Y747" s="273"/>
      <c r="Z747" s="273"/>
      <c r="AC747" s="641"/>
    </row>
    <row r="748" ht="15.75" customHeight="1">
      <c r="A748" s="863"/>
      <c r="D748" s="864"/>
      <c r="U748" s="865"/>
      <c r="Y748" s="273"/>
      <c r="Z748" s="273"/>
      <c r="AC748" s="641"/>
    </row>
    <row r="749" ht="15.75" customHeight="1">
      <c r="A749" s="863"/>
      <c r="D749" s="864"/>
      <c r="U749" s="865"/>
      <c r="Y749" s="273"/>
      <c r="Z749" s="273"/>
      <c r="AC749" s="641"/>
    </row>
    <row r="750" ht="15.75" customHeight="1">
      <c r="A750" s="863"/>
      <c r="D750" s="864"/>
      <c r="U750" s="865"/>
      <c r="Y750" s="273"/>
      <c r="Z750" s="273"/>
      <c r="AC750" s="641"/>
    </row>
    <row r="751" ht="15.75" customHeight="1">
      <c r="A751" s="863"/>
      <c r="D751" s="864"/>
      <c r="U751" s="865"/>
      <c r="Y751" s="273"/>
      <c r="Z751" s="273"/>
      <c r="AC751" s="641"/>
    </row>
    <row r="752" ht="15.75" customHeight="1">
      <c r="A752" s="863"/>
      <c r="D752" s="864"/>
      <c r="U752" s="865"/>
      <c r="Y752" s="273"/>
      <c r="Z752" s="273"/>
      <c r="AC752" s="641"/>
    </row>
    <row r="753" ht="15.75" customHeight="1">
      <c r="A753" s="863"/>
      <c r="D753" s="864"/>
      <c r="U753" s="865"/>
      <c r="Y753" s="273"/>
      <c r="Z753" s="273"/>
      <c r="AC753" s="641"/>
    </row>
    <row r="754" ht="15.75" customHeight="1">
      <c r="A754" s="863"/>
      <c r="D754" s="864"/>
      <c r="U754" s="865"/>
      <c r="Y754" s="273"/>
      <c r="Z754" s="273"/>
      <c r="AC754" s="641"/>
    </row>
    <row r="755" ht="15.75" customHeight="1">
      <c r="A755" s="863"/>
      <c r="D755" s="864"/>
      <c r="U755" s="865"/>
      <c r="Y755" s="273"/>
      <c r="Z755" s="273"/>
      <c r="AC755" s="641"/>
    </row>
    <row r="756" ht="15.75" customHeight="1">
      <c r="A756" s="863"/>
      <c r="D756" s="864"/>
      <c r="U756" s="865"/>
      <c r="Y756" s="273"/>
      <c r="Z756" s="273"/>
      <c r="AC756" s="641"/>
    </row>
    <row r="757" ht="15.75" customHeight="1">
      <c r="A757" s="863"/>
      <c r="D757" s="864"/>
      <c r="U757" s="865"/>
      <c r="Y757" s="273"/>
      <c r="Z757" s="273"/>
      <c r="AC757" s="641"/>
    </row>
    <row r="758" ht="15.75" customHeight="1">
      <c r="A758" s="863"/>
      <c r="D758" s="864"/>
      <c r="U758" s="865"/>
      <c r="Y758" s="273"/>
      <c r="Z758" s="273"/>
      <c r="AC758" s="641"/>
    </row>
    <row r="759" ht="15.75" customHeight="1">
      <c r="A759" s="863"/>
      <c r="D759" s="864"/>
      <c r="U759" s="865"/>
      <c r="Y759" s="273"/>
      <c r="Z759" s="273"/>
      <c r="AC759" s="641"/>
    </row>
    <row r="760" ht="15.75" customHeight="1">
      <c r="A760" s="863"/>
      <c r="D760" s="864"/>
      <c r="U760" s="865"/>
      <c r="Y760" s="273"/>
      <c r="Z760" s="273"/>
      <c r="AC760" s="641"/>
    </row>
    <row r="761" ht="15.75" customHeight="1">
      <c r="A761" s="863"/>
      <c r="D761" s="864"/>
      <c r="U761" s="865"/>
      <c r="Y761" s="273"/>
      <c r="Z761" s="273"/>
      <c r="AC761" s="641"/>
    </row>
    <row r="762" ht="15.75" customHeight="1">
      <c r="A762" s="863"/>
      <c r="D762" s="864"/>
      <c r="U762" s="865"/>
      <c r="Y762" s="273"/>
      <c r="Z762" s="273"/>
      <c r="AC762" s="641"/>
    </row>
    <row r="763" ht="15.75" customHeight="1">
      <c r="A763" s="863"/>
      <c r="D763" s="864"/>
      <c r="U763" s="865"/>
      <c r="Y763" s="273"/>
      <c r="Z763" s="273"/>
      <c r="AC763" s="641"/>
    </row>
    <row r="764" ht="15.75" customHeight="1">
      <c r="A764" s="863"/>
      <c r="D764" s="864"/>
      <c r="U764" s="865"/>
      <c r="Y764" s="273"/>
      <c r="Z764" s="273"/>
      <c r="AC764" s="641"/>
    </row>
    <row r="765" ht="15.75" customHeight="1">
      <c r="A765" s="863"/>
      <c r="D765" s="864"/>
      <c r="U765" s="865"/>
      <c r="Y765" s="273"/>
      <c r="Z765" s="273"/>
      <c r="AC765" s="641"/>
    </row>
    <row r="766" ht="15.75" customHeight="1">
      <c r="A766" s="863"/>
      <c r="D766" s="864"/>
      <c r="U766" s="865"/>
      <c r="Y766" s="273"/>
      <c r="Z766" s="273"/>
      <c r="AC766" s="641"/>
    </row>
    <row r="767" ht="15.75" customHeight="1">
      <c r="A767" s="863"/>
      <c r="D767" s="864"/>
      <c r="U767" s="865"/>
      <c r="Y767" s="273"/>
      <c r="Z767" s="273"/>
      <c r="AC767" s="641"/>
    </row>
    <row r="768" ht="15.75" customHeight="1">
      <c r="A768" s="863"/>
      <c r="D768" s="864"/>
      <c r="U768" s="865"/>
      <c r="Y768" s="273"/>
      <c r="Z768" s="273"/>
      <c r="AC768" s="641"/>
    </row>
    <row r="769" ht="15.75" customHeight="1">
      <c r="A769" s="863"/>
      <c r="D769" s="864"/>
      <c r="U769" s="865"/>
      <c r="Y769" s="273"/>
      <c r="Z769" s="273"/>
      <c r="AC769" s="641"/>
    </row>
    <row r="770" ht="15.75" customHeight="1">
      <c r="A770" s="863"/>
      <c r="D770" s="864"/>
      <c r="U770" s="865"/>
      <c r="Y770" s="273"/>
      <c r="Z770" s="273"/>
      <c r="AC770" s="641"/>
    </row>
    <row r="771" ht="15.75" customHeight="1">
      <c r="A771" s="863"/>
      <c r="D771" s="864"/>
      <c r="U771" s="865"/>
      <c r="Y771" s="273"/>
      <c r="Z771" s="273"/>
      <c r="AC771" s="641"/>
    </row>
    <row r="772" ht="15.75" customHeight="1">
      <c r="A772" s="863"/>
      <c r="D772" s="864"/>
      <c r="U772" s="865"/>
      <c r="Y772" s="273"/>
      <c r="Z772" s="273"/>
      <c r="AC772" s="641"/>
    </row>
    <row r="773" ht="15.75" customHeight="1">
      <c r="A773" s="863"/>
      <c r="D773" s="864"/>
      <c r="U773" s="865"/>
      <c r="Y773" s="273"/>
      <c r="Z773" s="273"/>
      <c r="AC773" s="641"/>
    </row>
    <row r="774" ht="15.75" customHeight="1">
      <c r="A774" s="863"/>
      <c r="D774" s="864"/>
      <c r="U774" s="865"/>
      <c r="Y774" s="273"/>
      <c r="Z774" s="273"/>
      <c r="AC774" s="641"/>
    </row>
    <row r="775" ht="15.75" customHeight="1">
      <c r="A775" s="863"/>
      <c r="D775" s="864"/>
      <c r="U775" s="865"/>
      <c r="Y775" s="273"/>
      <c r="Z775" s="273"/>
      <c r="AC775" s="641"/>
    </row>
    <row r="776" ht="15.75" customHeight="1">
      <c r="A776" s="863"/>
      <c r="D776" s="864"/>
      <c r="U776" s="865"/>
      <c r="Y776" s="273"/>
      <c r="Z776" s="273"/>
      <c r="AC776" s="641"/>
    </row>
    <row r="777" ht="15.75" customHeight="1">
      <c r="A777" s="863"/>
      <c r="D777" s="864"/>
      <c r="U777" s="865"/>
      <c r="Y777" s="273"/>
      <c r="Z777" s="273"/>
      <c r="AC777" s="641"/>
    </row>
    <row r="778" ht="15.75" customHeight="1">
      <c r="A778" s="863"/>
      <c r="D778" s="864"/>
      <c r="U778" s="865"/>
      <c r="Y778" s="273"/>
      <c r="Z778" s="273"/>
      <c r="AC778" s="641"/>
    </row>
    <row r="779" ht="15.75" customHeight="1">
      <c r="A779" s="863"/>
      <c r="D779" s="864"/>
      <c r="U779" s="865"/>
      <c r="Y779" s="273"/>
      <c r="Z779" s="273"/>
      <c r="AC779" s="641"/>
    </row>
    <row r="780" ht="15.75" customHeight="1">
      <c r="A780" s="863"/>
      <c r="D780" s="864"/>
      <c r="U780" s="865"/>
      <c r="Y780" s="273"/>
      <c r="Z780" s="273"/>
      <c r="AC780" s="641"/>
    </row>
    <row r="781" ht="15.75" customHeight="1">
      <c r="A781" s="863"/>
      <c r="D781" s="864"/>
      <c r="U781" s="865"/>
      <c r="Y781" s="273"/>
      <c r="Z781" s="273"/>
      <c r="AC781" s="641"/>
    </row>
    <row r="782" ht="15.75" customHeight="1">
      <c r="A782" s="863"/>
      <c r="D782" s="864"/>
      <c r="U782" s="865"/>
      <c r="Y782" s="273"/>
      <c r="Z782" s="273"/>
      <c r="AC782" s="641"/>
    </row>
    <row r="783" ht="15.75" customHeight="1">
      <c r="A783" s="863"/>
      <c r="D783" s="864"/>
      <c r="U783" s="865"/>
      <c r="Y783" s="273"/>
      <c r="Z783" s="273"/>
      <c r="AC783" s="641"/>
    </row>
    <row r="784" ht="15.75" customHeight="1">
      <c r="A784" s="863"/>
      <c r="D784" s="864"/>
      <c r="U784" s="865"/>
      <c r="Y784" s="273"/>
      <c r="Z784" s="273"/>
      <c r="AC784" s="641"/>
    </row>
    <row r="785" ht="15.75" customHeight="1">
      <c r="A785" s="863"/>
      <c r="D785" s="864"/>
      <c r="U785" s="865"/>
      <c r="Y785" s="273"/>
      <c r="Z785" s="273"/>
      <c r="AC785" s="641"/>
    </row>
    <row r="786" ht="15.75" customHeight="1">
      <c r="A786" s="863"/>
      <c r="D786" s="864"/>
      <c r="U786" s="865"/>
      <c r="Y786" s="273"/>
      <c r="Z786" s="273"/>
      <c r="AC786" s="641"/>
    </row>
    <row r="787" ht="15.75" customHeight="1">
      <c r="A787" s="863"/>
      <c r="D787" s="864"/>
      <c r="U787" s="865"/>
      <c r="Y787" s="273"/>
      <c r="Z787" s="273"/>
      <c r="AC787" s="641"/>
    </row>
    <row r="788" ht="15.75" customHeight="1">
      <c r="A788" s="863"/>
      <c r="D788" s="864"/>
      <c r="U788" s="865"/>
      <c r="Y788" s="273"/>
      <c r="Z788" s="273"/>
      <c r="AC788" s="641"/>
    </row>
    <row r="789" ht="15.75" customHeight="1">
      <c r="A789" s="863"/>
      <c r="D789" s="864"/>
      <c r="U789" s="865"/>
      <c r="Y789" s="273"/>
      <c r="Z789" s="273"/>
      <c r="AC789" s="641"/>
    </row>
    <row r="790" ht="15.75" customHeight="1">
      <c r="A790" s="863"/>
      <c r="D790" s="864"/>
      <c r="U790" s="865"/>
      <c r="Y790" s="273"/>
      <c r="Z790" s="273"/>
      <c r="AC790" s="641"/>
    </row>
    <row r="791" ht="15.75" customHeight="1">
      <c r="A791" s="863"/>
      <c r="D791" s="864"/>
      <c r="U791" s="865"/>
      <c r="Y791" s="273"/>
      <c r="Z791" s="273"/>
      <c r="AC791" s="641"/>
    </row>
    <row r="792" ht="15.75" customHeight="1">
      <c r="A792" s="863"/>
      <c r="D792" s="864"/>
      <c r="U792" s="865"/>
      <c r="Y792" s="273"/>
      <c r="Z792" s="273"/>
      <c r="AC792" s="641"/>
    </row>
    <row r="793" ht="15.75" customHeight="1">
      <c r="A793" s="863"/>
      <c r="D793" s="864"/>
      <c r="U793" s="865"/>
      <c r="Y793" s="273"/>
      <c r="Z793" s="273"/>
      <c r="AC793" s="641"/>
    </row>
    <row r="794" ht="15.75" customHeight="1">
      <c r="A794" s="863"/>
      <c r="D794" s="864"/>
      <c r="U794" s="865"/>
      <c r="Y794" s="273"/>
      <c r="Z794" s="273"/>
      <c r="AC794" s="641"/>
    </row>
    <row r="795" ht="15.75" customHeight="1">
      <c r="A795" s="863"/>
      <c r="D795" s="864"/>
      <c r="U795" s="865"/>
      <c r="Y795" s="273"/>
      <c r="Z795" s="273"/>
      <c r="AC795" s="641"/>
    </row>
    <row r="796" ht="15.75" customHeight="1">
      <c r="A796" s="863"/>
      <c r="D796" s="864"/>
      <c r="U796" s="865"/>
      <c r="Y796" s="273"/>
      <c r="Z796" s="273"/>
      <c r="AC796" s="641"/>
    </row>
    <row r="797" ht="15.75" customHeight="1">
      <c r="A797" s="863"/>
      <c r="D797" s="864"/>
      <c r="U797" s="865"/>
      <c r="Y797" s="273"/>
      <c r="Z797" s="273"/>
      <c r="AC797" s="641"/>
    </row>
    <row r="798" ht="15.75" customHeight="1">
      <c r="A798" s="863"/>
      <c r="D798" s="864"/>
      <c r="U798" s="865"/>
      <c r="Y798" s="273"/>
      <c r="Z798" s="273"/>
      <c r="AC798" s="641"/>
    </row>
    <row r="799" ht="15.75" customHeight="1">
      <c r="A799" s="863"/>
      <c r="D799" s="864"/>
      <c r="U799" s="865"/>
      <c r="Y799" s="273"/>
      <c r="Z799" s="273"/>
      <c r="AC799" s="641"/>
    </row>
    <row r="800" ht="15.75" customHeight="1">
      <c r="A800" s="863"/>
      <c r="D800" s="864"/>
      <c r="U800" s="865"/>
      <c r="Y800" s="273"/>
      <c r="Z800" s="273"/>
      <c r="AC800" s="641"/>
    </row>
    <row r="801" ht="15.75" customHeight="1">
      <c r="A801" s="863"/>
      <c r="D801" s="864"/>
      <c r="U801" s="865"/>
      <c r="Y801" s="273"/>
      <c r="Z801" s="273"/>
      <c r="AC801" s="641"/>
    </row>
    <row r="802" ht="15.75" customHeight="1">
      <c r="A802" s="863"/>
      <c r="D802" s="864"/>
      <c r="U802" s="865"/>
      <c r="Y802" s="273"/>
      <c r="Z802" s="273"/>
      <c r="AC802" s="641"/>
    </row>
    <row r="803" ht="15.75" customHeight="1">
      <c r="A803" s="863"/>
      <c r="D803" s="864"/>
      <c r="U803" s="865"/>
      <c r="Y803" s="273"/>
      <c r="Z803" s="273"/>
      <c r="AC803" s="641"/>
    </row>
    <row r="804" ht="15.75" customHeight="1">
      <c r="A804" s="863"/>
      <c r="D804" s="864"/>
      <c r="U804" s="865"/>
      <c r="Y804" s="273"/>
      <c r="Z804" s="273"/>
      <c r="AC804" s="641"/>
    </row>
    <row r="805" ht="15.75" customHeight="1">
      <c r="A805" s="863"/>
      <c r="D805" s="864"/>
      <c r="U805" s="865"/>
      <c r="Y805" s="273"/>
      <c r="Z805" s="273"/>
      <c r="AC805" s="641"/>
    </row>
    <row r="806" ht="15.75" customHeight="1">
      <c r="A806" s="863"/>
      <c r="D806" s="864"/>
      <c r="U806" s="865"/>
      <c r="Y806" s="273"/>
      <c r="Z806" s="273"/>
      <c r="AC806" s="641"/>
    </row>
    <row r="807" ht="15.75" customHeight="1">
      <c r="A807" s="863"/>
      <c r="D807" s="864"/>
      <c r="U807" s="865"/>
      <c r="Y807" s="273"/>
      <c r="Z807" s="273"/>
      <c r="AC807" s="641"/>
    </row>
    <row r="808" ht="15.75" customHeight="1">
      <c r="A808" s="863"/>
      <c r="D808" s="864"/>
      <c r="U808" s="865"/>
      <c r="Y808" s="273"/>
      <c r="Z808" s="273"/>
      <c r="AC808" s="641"/>
    </row>
    <row r="809" ht="15.75" customHeight="1">
      <c r="A809" s="863"/>
      <c r="D809" s="864"/>
      <c r="U809" s="865"/>
      <c r="Y809" s="273"/>
      <c r="Z809" s="273"/>
      <c r="AC809" s="641"/>
    </row>
    <row r="810" ht="15.75" customHeight="1">
      <c r="A810" s="863"/>
      <c r="D810" s="864"/>
      <c r="U810" s="865"/>
      <c r="Y810" s="273"/>
      <c r="Z810" s="273"/>
      <c r="AC810" s="641"/>
    </row>
    <row r="811" ht="15.75" customHeight="1">
      <c r="A811" s="863"/>
      <c r="D811" s="864"/>
      <c r="U811" s="865"/>
      <c r="Y811" s="273"/>
      <c r="Z811" s="273"/>
      <c r="AC811" s="641"/>
    </row>
    <row r="812" ht="15.75" customHeight="1">
      <c r="A812" s="863"/>
      <c r="D812" s="864"/>
      <c r="U812" s="865"/>
      <c r="Y812" s="273"/>
      <c r="Z812" s="273"/>
      <c r="AC812" s="641"/>
    </row>
    <row r="813" ht="15.75" customHeight="1">
      <c r="A813" s="863"/>
      <c r="D813" s="864"/>
      <c r="U813" s="865"/>
      <c r="Y813" s="273"/>
      <c r="Z813" s="273"/>
      <c r="AC813" s="641"/>
    </row>
    <row r="814" ht="15.75" customHeight="1">
      <c r="A814" s="863"/>
      <c r="D814" s="864"/>
      <c r="U814" s="865"/>
      <c r="Y814" s="273"/>
      <c r="Z814" s="273"/>
      <c r="AC814" s="641"/>
    </row>
    <row r="815" ht="15.75" customHeight="1">
      <c r="A815" s="863"/>
      <c r="D815" s="864"/>
      <c r="U815" s="865"/>
      <c r="Y815" s="273"/>
      <c r="Z815" s="273"/>
      <c r="AC815" s="641"/>
    </row>
    <row r="816" ht="15.75" customHeight="1">
      <c r="A816" s="863"/>
      <c r="D816" s="864"/>
      <c r="U816" s="865"/>
      <c r="Y816" s="273"/>
      <c r="Z816" s="273"/>
      <c r="AC816" s="641"/>
    </row>
    <row r="817" ht="15.75" customHeight="1">
      <c r="A817" s="863"/>
      <c r="D817" s="864"/>
      <c r="U817" s="865"/>
      <c r="Y817" s="273"/>
      <c r="Z817" s="273"/>
      <c r="AC817" s="641"/>
    </row>
    <row r="818" ht="15.75" customHeight="1">
      <c r="A818" s="863"/>
      <c r="D818" s="864"/>
      <c r="U818" s="865"/>
      <c r="Y818" s="273"/>
      <c r="Z818" s="273"/>
      <c r="AC818" s="641"/>
    </row>
    <row r="819" ht="15.75" customHeight="1">
      <c r="A819" s="863"/>
      <c r="D819" s="864"/>
      <c r="U819" s="865"/>
      <c r="Y819" s="273"/>
      <c r="Z819" s="273"/>
      <c r="AC819" s="641"/>
    </row>
    <row r="820" ht="15.75" customHeight="1">
      <c r="A820" s="863"/>
      <c r="D820" s="864"/>
      <c r="U820" s="865"/>
      <c r="Y820" s="273"/>
      <c r="Z820" s="273"/>
      <c r="AC820" s="641"/>
    </row>
    <row r="821" ht="15.75" customHeight="1">
      <c r="A821" s="863"/>
      <c r="D821" s="864"/>
      <c r="U821" s="865"/>
      <c r="Y821" s="273"/>
      <c r="Z821" s="273"/>
      <c r="AC821" s="641"/>
    </row>
    <row r="822" ht="15.75" customHeight="1">
      <c r="A822" s="863"/>
      <c r="D822" s="864"/>
      <c r="U822" s="865"/>
      <c r="Y822" s="273"/>
      <c r="Z822" s="273"/>
      <c r="AC822" s="641"/>
    </row>
    <row r="823" ht="15.75" customHeight="1">
      <c r="A823" s="863"/>
      <c r="D823" s="864"/>
      <c r="U823" s="865"/>
      <c r="Y823" s="273"/>
      <c r="Z823" s="273"/>
      <c r="AC823" s="641"/>
    </row>
    <row r="824" ht="15.75" customHeight="1">
      <c r="A824" s="863"/>
      <c r="D824" s="864"/>
      <c r="U824" s="865"/>
      <c r="Y824" s="273"/>
      <c r="Z824" s="273"/>
      <c r="AC824" s="641"/>
    </row>
    <row r="825" ht="15.75" customHeight="1">
      <c r="A825" s="863"/>
      <c r="D825" s="864"/>
      <c r="U825" s="865"/>
      <c r="Y825" s="273"/>
      <c r="Z825" s="273"/>
      <c r="AC825" s="641"/>
    </row>
    <row r="826" ht="15.75" customHeight="1">
      <c r="A826" s="863"/>
      <c r="D826" s="864"/>
      <c r="U826" s="865"/>
      <c r="Y826" s="273"/>
      <c r="Z826" s="273"/>
      <c r="AC826" s="641"/>
    </row>
    <row r="827" ht="15.75" customHeight="1">
      <c r="A827" s="863"/>
      <c r="D827" s="864"/>
      <c r="U827" s="865"/>
      <c r="Y827" s="273"/>
      <c r="Z827" s="273"/>
      <c r="AC827" s="641"/>
    </row>
    <row r="828" ht="15.75" customHeight="1">
      <c r="A828" s="863"/>
      <c r="D828" s="864"/>
      <c r="U828" s="865"/>
      <c r="Y828" s="273"/>
      <c r="Z828" s="273"/>
      <c r="AC828" s="641"/>
    </row>
    <row r="829" ht="15.75" customHeight="1">
      <c r="A829" s="863"/>
      <c r="D829" s="864"/>
      <c r="U829" s="865"/>
      <c r="Y829" s="273"/>
      <c r="Z829" s="273"/>
      <c r="AC829" s="641"/>
    </row>
    <row r="830" ht="15.75" customHeight="1">
      <c r="A830" s="863"/>
      <c r="D830" s="864"/>
      <c r="U830" s="865"/>
      <c r="Y830" s="273"/>
      <c r="Z830" s="273"/>
      <c r="AC830" s="641"/>
    </row>
    <row r="831" ht="15.75" customHeight="1">
      <c r="A831" s="863"/>
      <c r="D831" s="864"/>
      <c r="U831" s="865"/>
      <c r="Y831" s="273"/>
      <c r="Z831" s="273"/>
      <c r="AC831" s="641"/>
    </row>
    <row r="832" ht="15.75" customHeight="1">
      <c r="A832" s="863"/>
      <c r="D832" s="864"/>
      <c r="U832" s="865"/>
      <c r="Y832" s="273"/>
      <c r="Z832" s="273"/>
      <c r="AC832" s="641"/>
    </row>
    <row r="833" ht="15.75" customHeight="1">
      <c r="A833" s="863"/>
      <c r="D833" s="864"/>
      <c r="U833" s="865"/>
      <c r="Y833" s="273"/>
      <c r="Z833" s="273"/>
      <c r="AC833" s="641"/>
    </row>
    <row r="834" ht="15.75" customHeight="1">
      <c r="A834" s="863"/>
      <c r="D834" s="864"/>
      <c r="U834" s="865"/>
      <c r="Y834" s="273"/>
      <c r="Z834" s="273"/>
      <c r="AC834" s="641"/>
    </row>
    <row r="835" ht="15.75" customHeight="1">
      <c r="A835" s="863"/>
      <c r="D835" s="864"/>
      <c r="U835" s="865"/>
      <c r="Y835" s="273"/>
      <c r="Z835" s="273"/>
      <c r="AC835" s="641"/>
    </row>
    <row r="836" ht="15.75" customHeight="1">
      <c r="A836" s="863"/>
      <c r="D836" s="864"/>
      <c r="U836" s="865"/>
      <c r="Y836" s="273"/>
      <c r="Z836" s="273"/>
      <c r="AC836" s="641"/>
    </row>
    <row r="837" ht="15.75" customHeight="1">
      <c r="A837" s="863"/>
      <c r="D837" s="864"/>
      <c r="U837" s="865"/>
      <c r="Y837" s="273"/>
      <c r="Z837" s="273"/>
      <c r="AC837" s="641"/>
    </row>
    <row r="838" ht="15.75" customHeight="1">
      <c r="A838" s="863"/>
      <c r="D838" s="864"/>
      <c r="U838" s="865"/>
      <c r="Y838" s="273"/>
      <c r="Z838" s="273"/>
      <c r="AC838" s="641"/>
    </row>
    <row r="839" ht="15.75" customHeight="1">
      <c r="A839" s="863"/>
      <c r="D839" s="864"/>
      <c r="U839" s="865"/>
      <c r="Y839" s="273"/>
      <c r="Z839" s="273"/>
      <c r="AC839" s="641"/>
    </row>
    <row r="840" ht="15.75" customHeight="1">
      <c r="A840" s="863"/>
      <c r="D840" s="864"/>
      <c r="U840" s="865"/>
      <c r="Y840" s="273"/>
      <c r="Z840" s="273"/>
      <c r="AC840" s="641"/>
    </row>
    <row r="841" ht="15.75" customHeight="1">
      <c r="A841" s="863"/>
      <c r="D841" s="864"/>
      <c r="U841" s="865"/>
      <c r="Y841" s="273"/>
      <c r="Z841" s="273"/>
      <c r="AC841" s="641"/>
    </row>
    <row r="842" ht="15.75" customHeight="1">
      <c r="A842" s="863"/>
      <c r="D842" s="864"/>
      <c r="U842" s="865"/>
      <c r="Y842" s="273"/>
      <c r="Z842" s="273"/>
      <c r="AC842" s="641"/>
    </row>
    <row r="843" ht="15.75" customHeight="1">
      <c r="A843" s="863"/>
      <c r="D843" s="864"/>
      <c r="U843" s="865"/>
      <c r="Y843" s="273"/>
      <c r="Z843" s="273"/>
      <c r="AC843" s="641"/>
    </row>
    <row r="844" ht="15.75" customHeight="1">
      <c r="A844" s="863"/>
      <c r="D844" s="864"/>
      <c r="U844" s="865"/>
      <c r="Y844" s="273"/>
      <c r="Z844" s="273"/>
      <c r="AC844" s="641"/>
    </row>
    <row r="845" ht="15.75" customHeight="1">
      <c r="A845" s="863"/>
      <c r="D845" s="864"/>
      <c r="U845" s="865"/>
      <c r="Y845" s="273"/>
      <c r="Z845" s="273"/>
      <c r="AC845" s="641"/>
    </row>
    <row r="846" ht="15.75" customHeight="1">
      <c r="A846" s="863"/>
      <c r="D846" s="864"/>
      <c r="U846" s="865"/>
      <c r="Y846" s="273"/>
      <c r="Z846" s="273"/>
      <c r="AC846" s="641"/>
    </row>
    <row r="847" ht="15.75" customHeight="1">
      <c r="A847" s="863"/>
      <c r="D847" s="864"/>
      <c r="U847" s="865"/>
      <c r="Y847" s="273"/>
      <c r="Z847" s="273"/>
      <c r="AC847" s="641"/>
    </row>
    <row r="848" ht="15.75" customHeight="1">
      <c r="A848" s="863"/>
      <c r="D848" s="864"/>
      <c r="U848" s="865"/>
      <c r="Y848" s="273"/>
      <c r="Z848" s="273"/>
      <c r="AC848" s="641"/>
    </row>
    <row r="849" ht="15.75" customHeight="1">
      <c r="A849" s="863"/>
      <c r="D849" s="864"/>
      <c r="U849" s="865"/>
      <c r="Y849" s="273"/>
      <c r="Z849" s="273"/>
      <c r="AC849" s="641"/>
    </row>
    <row r="850" ht="15.75" customHeight="1">
      <c r="A850" s="863"/>
      <c r="D850" s="864"/>
      <c r="U850" s="865"/>
      <c r="Y850" s="273"/>
      <c r="Z850" s="273"/>
      <c r="AC850" s="641"/>
    </row>
    <row r="851" ht="15.75" customHeight="1">
      <c r="A851" s="863"/>
      <c r="D851" s="864"/>
      <c r="U851" s="865"/>
      <c r="Y851" s="273"/>
      <c r="Z851" s="273"/>
      <c r="AC851" s="641"/>
    </row>
    <row r="852" ht="15.75" customHeight="1">
      <c r="A852" s="863"/>
      <c r="D852" s="864"/>
      <c r="U852" s="865"/>
      <c r="Y852" s="273"/>
      <c r="Z852" s="273"/>
      <c r="AC852" s="641"/>
    </row>
    <row r="853" ht="15.75" customHeight="1">
      <c r="A853" s="863"/>
      <c r="D853" s="864"/>
      <c r="U853" s="865"/>
      <c r="Y853" s="273"/>
      <c r="Z853" s="273"/>
      <c r="AC853" s="641"/>
    </row>
    <row r="854" ht="15.75" customHeight="1">
      <c r="A854" s="863"/>
      <c r="D854" s="864"/>
      <c r="U854" s="865"/>
      <c r="Y854" s="273"/>
      <c r="Z854" s="273"/>
      <c r="AC854" s="641"/>
    </row>
    <row r="855" ht="15.75" customHeight="1">
      <c r="A855" s="863"/>
      <c r="D855" s="864"/>
      <c r="U855" s="865"/>
      <c r="Y855" s="273"/>
      <c r="Z855" s="273"/>
      <c r="AC855" s="641"/>
    </row>
    <row r="856" ht="15.75" customHeight="1">
      <c r="A856" s="863"/>
      <c r="D856" s="864"/>
      <c r="U856" s="865"/>
      <c r="Y856" s="273"/>
      <c r="Z856" s="273"/>
      <c r="AC856" s="641"/>
    </row>
    <row r="857" ht="15.75" customHeight="1">
      <c r="A857" s="863"/>
      <c r="D857" s="864"/>
      <c r="U857" s="865"/>
      <c r="Y857" s="273"/>
      <c r="Z857" s="273"/>
      <c r="AC857" s="641"/>
    </row>
    <row r="858" ht="15.75" customHeight="1">
      <c r="A858" s="863"/>
      <c r="D858" s="864"/>
      <c r="U858" s="865"/>
      <c r="Y858" s="273"/>
      <c r="Z858" s="273"/>
      <c r="AC858" s="641"/>
    </row>
    <row r="859" ht="15.75" customHeight="1">
      <c r="A859" s="863"/>
      <c r="D859" s="864"/>
      <c r="U859" s="865"/>
      <c r="Y859" s="273"/>
      <c r="Z859" s="273"/>
      <c r="AC859" s="641"/>
    </row>
    <row r="860" ht="15.75" customHeight="1">
      <c r="A860" s="863"/>
      <c r="D860" s="864"/>
      <c r="U860" s="865"/>
      <c r="Y860" s="273"/>
      <c r="Z860" s="273"/>
      <c r="AC860" s="641"/>
    </row>
    <row r="861" ht="15.75" customHeight="1">
      <c r="A861" s="863"/>
      <c r="D861" s="864"/>
      <c r="U861" s="865"/>
      <c r="Y861" s="273"/>
      <c r="Z861" s="273"/>
      <c r="AC861" s="641"/>
    </row>
    <row r="862" ht="15.75" customHeight="1">
      <c r="A862" s="863"/>
      <c r="D862" s="864"/>
      <c r="U862" s="865"/>
      <c r="Y862" s="273"/>
      <c r="Z862" s="273"/>
      <c r="AC862" s="641"/>
    </row>
    <row r="863" ht="15.75" customHeight="1">
      <c r="A863" s="863"/>
      <c r="D863" s="864"/>
      <c r="U863" s="865"/>
      <c r="Y863" s="273"/>
      <c r="Z863" s="273"/>
      <c r="AC863" s="641"/>
    </row>
    <row r="864" ht="15.75" customHeight="1">
      <c r="A864" s="863"/>
      <c r="D864" s="864"/>
      <c r="U864" s="865"/>
      <c r="Y864" s="273"/>
      <c r="Z864" s="273"/>
      <c r="AC864" s="641"/>
    </row>
    <row r="865" ht="15.75" customHeight="1">
      <c r="A865" s="863"/>
      <c r="D865" s="864"/>
      <c r="U865" s="865"/>
      <c r="Y865" s="273"/>
      <c r="Z865" s="273"/>
      <c r="AC865" s="641"/>
    </row>
    <row r="866" ht="15.75" customHeight="1">
      <c r="A866" s="863"/>
      <c r="D866" s="864"/>
      <c r="U866" s="865"/>
      <c r="Y866" s="273"/>
      <c r="Z866" s="273"/>
      <c r="AC866" s="641"/>
    </row>
    <row r="867" ht="15.75" customHeight="1">
      <c r="A867" s="863"/>
      <c r="D867" s="864"/>
      <c r="U867" s="865"/>
      <c r="Y867" s="273"/>
      <c r="Z867" s="273"/>
      <c r="AC867" s="641"/>
    </row>
    <row r="868" ht="15.75" customHeight="1">
      <c r="A868" s="863"/>
      <c r="D868" s="864"/>
      <c r="U868" s="865"/>
      <c r="Y868" s="273"/>
      <c r="Z868" s="273"/>
      <c r="AC868" s="641"/>
    </row>
    <row r="869" ht="15.75" customHeight="1">
      <c r="A869" s="863"/>
      <c r="D869" s="864"/>
      <c r="U869" s="865"/>
      <c r="Y869" s="273"/>
      <c r="Z869" s="273"/>
      <c r="AC869" s="641"/>
    </row>
    <row r="870" ht="15.75" customHeight="1">
      <c r="A870" s="863"/>
      <c r="D870" s="864"/>
      <c r="U870" s="865"/>
      <c r="Y870" s="273"/>
      <c r="Z870" s="273"/>
      <c r="AC870" s="641"/>
    </row>
    <row r="871" ht="15.75" customHeight="1">
      <c r="A871" s="863"/>
      <c r="D871" s="864"/>
      <c r="U871" s="865"/>
      <c r="Y871" s="273"/>
      <c r="Z871" s="273"/>
      <c r="AC871" s="641"/>
    </row>
    <row r="872" ht="15.75" customHeight="1">
      <c r="A872" s="863"/>
      <c r="D872" s="864"/>
      <c r="U872" s="865"/>
      <c r="Y872" s="273"/>
      <c r="Z872" s="273"/>
      <c r="AC872" s="641"/>
    </row>
    <row r="873" ht="15.75" customHeight="1">
      <c r="A873" s="863"/>
      <c r="D873" s="864"/>
      <c r="U873" s="865"/>
      <c r="Y873" s="273"/>
      <c r="Z873" s="273"/>
      <c r="AC873" s="641"/>
    </row>
    <row r="874" ht="15.75" customHeight="1">
      <c r="A874" s="863"/>
      <c r="D874" s="864"/>
      <c r="U874" s="865"/>
      <c r="Y874" s="273"/>
      <c r="Z874" s="273"/>
      <c r="AC874" s="641"/>
    </row>
    <row r="875" ht="15.75" customHeight="1">
      <c r="A875" s="863"/>
      <c r="D875" s="864"/>
      <c r="U875" s="865"/>
      <c r="Y875" s="273"/>
      <c r="Z875" s="273"/>
      <c r="AC875" s="641"/>
    </row>
    <row r="876" ht="15.75" customHeight="1">
      <c r="A876" s="863"/>
      <c r="D876" s="864"/>
      <c r="U876" s="865"/>
      <c r="Y876" s="273"/>
      <c r="Z876" s="273"/>
      <c r="AC876" s="641"/>
    </row>
    <row r="877" ht="15.75" customHeight="1">
      <c r="A877" s="863"/>
      <c r="D877" s="864"/>
      <c r="U877" s="865"/>
      <c r="Y877" s="273"/>
      <c r="Z877" s="273"/>
      <c r="AC877" s="641"/>
    </row>
    <row r="878" ht="15.75" customHeight="1">
      <c r="A878" s="863"/>
      <c r="D878" s="864"/>
      <c r="U878" s="865"/>
      <c r="Y878" s="273"/>
      <c r="Z878" s="273"/>
      <c r="AC878" s="641"/>
    </row>
    <row r="879" ht="15.75" customHeight="1">
      <c r="A879" s="863"/>
      <c r="D879" s="864"/>
      <c r="U879" s="865"/>
      <c r="Y879" s="273"/>
      <c r="Z879" s="273"/>
      <c r="AC879" s="641"/>
    </row>
    <row r="880" ht="15.75" customHeight="1">
      <c r="A880" s="863"/>
      <c r="D880" s="864"/>
      <c r="U880" s="865"/>
      <c r="Y880" s="273"/>
      <c r="Z880" s="273"/>
      <c r="AC880" s="641"/>
    </row>
    <row r="881" ht="15.75" customHeight="1">
      <c r="A881" s="863"/>
      <c r="D881" s="864"/>
      <c r="U881" s="865"/>
      <c r="Y881" s="273"/>
      <c r="Z881" s="273"/>
      <c r="AC881" s="641"/>
    </row>
    <row r="882" ht="15.75" customHeight="1">
      <c r="A882" s="863"/>
      <c r="D882" s="864"/>
      <c r="U882" s="865"/>
      <c r="Y882" s="273"/>
      <c r="Z882" s="273"/>
      <c r="AC882" s="641"/>
    </row>
    <row r="883" ht="15.75" customHeight="1">
      <c r="A883" s="863"/>
      <c r="D883" s="864"/>
      <c r="U883" s="865"/>
      <c r="Y883" s="273"/>
      <c r="Z883" s="273"/>
      <c r="AC883" s="641"/>
    </row>
    <row r="884" ht="15.75" customHeight="1">
      <c r="A884" s="863"/>
      <c r="D884" s="864"/>
      <c r="U884" s="865"/>
      <c r="Y884" s="273"/>
      <c r="Z884" s="273"/>
      <c r="AC884" s="641"/>
    </row>
    <row r="885" ht="15.75" customHeight="1">
      <c r="A885" s="863"/>
      <c r="D885" s="864"/>
      <c r="U885" s="865"/>
      <c r="Y885" s="273"/>
      <c r="Z885" s="273"/>
      <c r="AC885" s="641"/>
    </row>
    <row r="886" ht="15.75" customHeight="1">
      <c r="A886" s="863"/>
      <c r="D886" s="864"/>
      <c r="U886" s="865"/>
      <c r="Y886" s="273"/>
      <c r="Z886" s="273"/>
      <c r="AC886" s="641"/>
    </row>
    <row r="887" ht="15.75" customHeight="1">
      <c r="A887" s="863"/>
      <c r="D887" s="864"/>
      <c r="U887" s="865"/>
      <c r="Y887" s="273"/>
      <c r="Z887" s="273"/>
      <c r="AC887" s="641"/>
    </row>
    <row r="888" ht="15.75" customHeight="1">
      <c r="A888" s="863"/>
      <c r="D888" s="864"/>
      <c r="U888" s="865"/>
      <c r="Y888" s="273"/>
      <c r="Z888" s="273"/>
      <c r="AC888" s="641"/>
    </row>
    <row r="889" ht="15.75" customHeight="1">
      <c r="A889" s="863"/>
      <c r="D889" s="864"/>
      <c r="U889" s="865"/>
      <c r="Y889" s="273"/>
      <c r="Z889" s="273"/>
      <c r="AC889" s="641"/>
    </row>
    <row r="890" ht="15.75" customHeight="1">
      <c r="A890" s="863"/>
      <c r="D890" s="864"/>
      <c r="U890" s="865"/>
      <c r="Y890" s="273"/>
      <c r="Z890" s="273"/>
      <c r="AC890" s="641"/>
    </row>
    <row r="891" ht="15.75" customHeight="1">
      <c r="A891" s="863"/>
      <c r="D891" s="864"/>
      <c r="U891" s="865"/>
      <c r="Y891" s="273"/>
      <c r="Z891" s="273"/>
      <c r="AC891" s="641"/>
    </row>
    <row r="892" ht="15.75" customHeight="1">
      <c r="A892" s="863"/>
      <c r="D892" s="864"/>
      <c r="U892" s="865"/>
      <c r="Y892" s="273"/>
      <c r="Z892" s="273"/>
      <c r="AC892" s="641"/>
    </row>
    <row r="893" ht="15.75" customHeight="1">
      <c r="A893" s="863"/>
      <c r="D893" s="864"/>
      <c r="U893" s="865"/>
      <c r="Y893" s="273"/>
      <c r="Z893" s="273"/>
      <c r="AC893" s="641"/>
    </row>
    <row r="894" ht="15.75" customHeight="1">
      <c r="A894" s="863"/>
      <c r="D894" s="864"/>
      <c r="U894" s="865"/>
      <c r="Y894" s="273"/>
      <c r="Z894" s="273"/>
      <c r="AC894" s="641"/>
    </row>
    <row r="895" ht="15.75" customHeight="1">
      <c r="A895" s="863"/>
      <c r="D895" s="864"/>
      <c r="U895" s="865"/>
      <c r="Y895" s="273"/>
      <c r="Z895" s="273"/>
      <c r="AC895" s="641"/>
    </row>
    <row r="896" ht="15.75" customHeight="1">
      <c r="A896" s="863"/>
      <c r="D896" s="864"/>
      <c r="U896" s="865"/>
      <c r="Y896" s="273"/>
      <c r="Z896" s="273"/>
      <c r="AC896" s="641"/>
    </row>
    <row r="897" ht="15.75" customHeight="1">
      <c r="A897" s="863"/>
      <c r="D897" s="864"/>
      <c r="U897" s="865"/>
      <c r="Y897" s="273"/>
      <c r="Z897" s="273"/>
      <c r="AC897" s="641"/>
    </row>
    <row r="898" ht="15.75" customHeight="1">
      <c r="A898" s="863"/>
      <c r="D898" s="864"/>
      <c r="U898" s="865"/>
      <c r="Y898" s="273"/>
      <c r="Z898" s="273"/>
      <c r="AC898" s="641"/>
    </row>
    <row r="899" ht="15.75" customHeight="1">
      <c r="A899" s="863"/>
      <c r="D899" s="864"/>
      <c r="U899" s="865"/>
      <c r="Y899" s="273"/>
      <c r="Z899" s="273"/>
      <c r="AC899" s="641"/>
    </row>
    <row r="900" ht="15.75" customHeight="1">
      <c r="A900" s="863"/>
      <c r="D900" s="864"/>
      <c r="U900" s="865"/>
      <c r="Y900" s="273"/>
      <c r="Z900" s="273"/>
      <c r="AC900" s="641"/>
    </row>
    <row r="901" ht="15.75" customHeight="1">
      <c r="A901" s="863"/>
      <c r="D901" s="864"/>
      <c r="U901" s="865"/>
      <c r="Y901" s="273"/>
      <c r="Z901" s="273"/>
      <c r="AC901" s="641"/>
    </row>
    <row r="902" ht="15.75" customHeight="1">
      <c r="A902" s="863"/>
      <c r="D902" s="864"/>
      <c r="U902" s="865"/>
      <c r="Y902" s="273"/>
      <c r="Z902" s="273"/>
      <c r="AC902" s="641"/>
    </row>
    <row r="903" ht="15.75" customHeight="1">
      <c r="A903" s="863"/>
      <c r="D903" s="864"/>
      <c r="U903" s="865"/>
      <c r="Y903" s="273"/>
      <c r="Z903" s="273"/>
      <c r="AC903" s="641"/>
    </row>
    <row r="904" ht="15.75" customHeight="1">
      <c r="A904" s="863"/>
      <c r="D904" s="864"/>
      <c r="U904" s="865"/>
      <c r="Y904" s="273"/>
      <c r="Z904" s="273"/>
      <c r="AC904" s="641"/>
    </row>
    <row r="905" ht="15.75" customHeight="1">
      <c r="A905" s="863"/>
      <c r="D905" s="864"/>
      <c r="U905" s="865"/>
      <c r="Y905" s="273"/>
      <c r="Z905" s="273"/>
      <c r="AC905" s="641"/>
    </row>
    <row r="906" ht="15.75" customHeight="1">
      <c r="A906" s="863"/>
      <c r="D906" s="864"/>
      <c r="U906" s="865"/>
      <c r="Y906" s="273"/>
      <c r="Z906" s="273"/>
      <c r="AC906" s="641"/>
    </row>
    <row r="907" ht="15.75" customHeight="1">
      <c r="A907" s="863"/>
      <c r="D907" s="864"/>
      <c r="U907" s="865"/>
      <c r="Y907" s="273"/>
      <c r="Z907" s="273"/>
      <c r="AC907" s="641"/>
    </row>
    <row r="908" ht="15.75" customHeight="1">
      <c r="A908" s="863"/>
      <c r="D908" s="864"/>
      <c r="U908" s="865"/>
      <c r="Y908" s="273"/>
      <c r="Z908" s="273"/>
      <c r="AC908" s="641"/>
    </row>
    <row r="909" ht="15.75" customHeight="1">
      <c r="A909" s="863"/>
      <c r="D909" s="864"/>
      <c r="U909" s="865"/>
      <c r="Y909" s="273"/>
      <c r="Z909" s="273"/>
      <c r="AC909" s="641"/>
    </row>
    <row r="910" ht="15.75" customHeight="1">
      <c r="A910" s="863"/>
      <c r="D910" s="864"/>
      <c r="U910" s="865"/>
      <c r="Y910" s="273"/>
      <c r="Z910" s="273"/>
      <c r="AC910" s="641"/>
    </row>
    <row r="911" ht="15.75" customHeight="1">
      <c r="A911" s="863"/>
      <c r="D911" s="864"/>
      <c r="U911" s="865"/>
      <c r="Y911" s="273"/>
      <c r="Z911" s="273"/>
      <c r="AC911" s="641"/>
    </row>
    <row r="912" ht="15.75" customHeight="1">
      <c r="A912" s="863"/>
      <c r="D912" s="864"/>
      <c r="U912" s="865"/>
      <c r="Y912" s="273"/>
      <c r="Z912" s="273"/>
      <c r="AC912" s="641"/>
    </row>
    <row r="913" ht="15.75" customHeight="1">
      <c r="A913" s="863"/>
      <c r="D913" s="864"/>
      <c r="U913" s="865"/>
      <c r="Y913" s="273"/>
      <c r="Z913" s="273"/>
      <c r="AC913" s="641"/>
    </row>
    <row r="914" ht="15.75" customHeight="1">
      <c r="A914" s="863"/>
      <c r="D914" s="864"/>
      <c r="U914" s="865"/>
      <c r="Y914" s="273"/>
      <c r="Z914" s="273"/>
      <c r="AC914" s="641"/>
    </row>
    <row r="915" ht="15.75" customHeight="1">
      <c r="A915" s="863"/>
      <c r="D915" s="864"/>
      <c r="U915" s="865"/>
      <c r="Y915" s="273"/>
      <c r="Z915" s="273"/>
      <c r="AC915" s="641"/>
    </row>
    <row r="916" ht="15.75" customHeight="1">
      <c r="A916" s="863"/>
      <c r="D916" s="864"/>
      <c r="U916" s="865"/>
      <c r="Y916" s="273"/>
      <c r="Z916" s="273"/>
      <c r="AC916" s="641"/>
    </row>
    <row r="917" ht="15.75" customHeight="1">
      <c r="A917" s="863"/>
      <c r="D917" s="864"/>
      <c r="U917" s="865"/>
      <c r="Y917" s="273"/>
      <c r="Z917" s="273"/>
      <c r="AC917" s="641"/>
    </row>
    <row r="918" ht="15.75" customHeight="1">
      <c r="A918" s="863"/>
      <c r="D918" s="864"/>
      <c r="U918" s="865"/>
      <c r="Y918" s="273"/>
      <c r="Z918" s="273"/>
      <c r="AC918" s="641"/>
    </row>
    <row r="919" ht="15.75" customHeight="1">
      <c r="A919" s="863"/>
      <c r="D919" s="864"/>
      <c r="U919" s="865"/>
      <c r="Y919" s="273"/>
      <c r="Z919" s="273"/>
      <c r="AC919" s="641"/>
    </row>
    <row r="920" ht="15.75" customHeight="1">
      <c r="A920" s="863"/>
      <c r="D920" s="864"/>
      <c r="U920" s="865"/>
      <c r="Y920" s="273"/>
      <c r="Z920" s="273"/>
      <c r="AC920" s="641"/>
    </row>
    <row r="921" ht="15.75" customHeight="1">
      <c r="A921" s="863"/>
      <c r="D921" s="864"/>
      <c r="U921" s="865"/>
      <c r="Y921" s="273"/>
      <c r="Z921" s="273"/>
      <c r="AC921" s="641"/>
    </row>
    <row r="922" ht="15.75" customHeight="1">
      <c r="A922" s="863"/>
      <c r="D922" s="864"/>
      <c r="U922" s="865"/>
      <c r="Y922" s="273"/>
      <c r="Z922" s="273"/>
      <c r="AC922" s="641"/>
    </row>
    <row r="923" ht="15.75" customHeight="1">
      <c r="A923" s="863"/>
      <c r="D923" s="864"/>
      <c r="U923" s="865"/>
      <c r="Y923" s="273"/>
      <c r="Z923" s="273"/>
      <c r="AC923" s="641"/>
    </row>
    <row r="924" ht="15.75" customHeight="1">
      <c r="A924" s="863"/>
      <c r="D924" s="864"/>
      <c r="U924" s="865"/>
      <c r="Y924" s="273"/>
      <c r="Z924" s="273"/>
      <c r="AC924" s="641"/>
    </row>
    <row r="925" ht="15.75" customHeight="1">
      <c r="A925" s="863"/>
      <c r="D925" s="864"/>
      <c r="U925" s="865"/>
      <c r="Y925" s="273"/>
      <c r="Z925" s="273"/>
      <c r="AC925" s="641"/>
    </row>
    <row r="926" ht="15.75" customHeight="1">
      <c r="A926" s="863"/>
      <c r="D926" s="864"/>
      <c r="U926" s="865"/>
      <c r="Y926" s="273"/>
      <c r="Z926" s="273"/>
      <c r="AC926" s="641"/>
    </row>
    <row r="927" ht="15.75" customHeight="1">
      <c r="A927" s="863"/>
      <c r="D927" s="864"/>
      <c r="U927" s="865"/>
      <c r="Y927" s="273"/>
      <c r="Z927" s="273"/>
      <c r="AC927" s="641"/>
    </row>
    <row r="928" ht="15.75" customHeight="1">
      <c r="A928" s="863"/>
      <c r="D928" s="864"/>
      <c r="U928" s="865"/>
      <c r="Y928" s="273"/>
      <c r="Z928" s="273"/>
      <c r="AC928" s="641"/>
    </row>
    <row r="929" ht="15.75" customHeight="1">
      <c r="A929" s="863"/>
      <c r="D929" s="864"/>
      <c r="U929" s="865"/>
      <c r="Y929" s="273"/>
      <c r="Z929" s="273"/>
      <c r="AC929" s="641"/>
    </row>
    <row r="930" ht="15.75" customHeight="1">
      <c r="A930" s="863"/>
      <c r="D930" s="864"/>
      <c r="U930" s="865"/>
      <c r="Y930" s="273"/>
      <c r="Z930" s="273"/>
      <c r="AC930" s="641"/>
    </row>
    <row r="931" ht="15.75" customHeight="1">
      <c r="A931" s="863"/>
      <c r="D931" s="864"/>
      <c r="U931" s="865"/>
      <c r="Y931" s="273"/>
      <c r="Z931" s="273"/>
      <c r="AC931" s="641"/>
    </row>
    <row r="932" ht="15.75" customHeight="1">
      <c r="A932" s="863"/>
      <c r="D932" s="864"/>
      <c r="U932" s="865"/>
      <c r="Y932" s="273"/>
      <c r="Z932" s="273"/>
      <c r="AC932" s="641"/>
    </row>
    <row r="933" ht="15.75" customHeight="1">
      <c r="A933" s="863"/>
      <c r="D933" s="864"/>
      <c r="U933" s="865"/>
      <c r="Y933" s="273"/>
      <c r="Z933" s="273"/>
      <c r="AC933" s="641"/>
    </row>
    <row r="934" ht="15.75" customHeight="1">
      <c r="A934" s="863"/>
      <c r="D934" s="864"/>
      <c r="U934" s="865"/>
      <c r="Y934" s="273"/>
      <c r="Z934" s="273"/>
      <c r="AC934" s="641"/>
    </row>
    <row r="935" ht="15.75" customHeight="1">
      <c r="A935" s="863"/>
      <c r="D935" s="864"/>
      <c r="U935" s="865"/>
      <c r="Y935" s="273"/>
      <c r="Z935" s="273"/>
      <c r="AC935" s="641"/>
    </row>
    <row r="936" ht="15.75" customHeight="1">
      <c r="A936" s="863"/>
      <c r="D936" s="864"/>
      <c r="U936" s="865"/>
      <c r="Y936" s="273"/>
      <c r="Z936" s="273"/>
      <c r="AC936" s="641"/>
    </row>
    <row r="937" ht="15.75" customHeight="1">
      <c r="A937" s="863"/>
      <c r="D937" s="864"/>
      <c r="U937" s="865"/>
      <c r="Y937" s="273"/>
      <c r="Z937" s="273"/>
      <c r="AC937" s="641"/>
    </row>
    <row r="938" ht="15.75" customHeight="1">
      <c r="A938" s="863"/>
      <c r="D938" s="864"/>
      <c r="U938" s="865"/>
      <c r="Y938" s="273"/>
      <c r="Z938" s="273"/>
      <c r="AC938" s="641"/>
    </row>
    <row r="939" ht="15.75" customHeight="1">
      <c r="A939" s="863"/>
      <c r="D939" s="864"/>
      <c r="U939" s="865"/>
      <c r="Y939" s="273"/>
      <c r="Z939" s="273"/>
      <c r="AC939" s="641"/>
    </row>
    <row r="940" ht="15.75" customHeight="1">
      <c r="A940" s="863"/>
      <c r="D940" s="864"/>
      <c r="U940" s="865"/>
      <c r="Y940" s="273"/>
      <c r="Z940" s="273"/>
      <c r="AC940" s="641"/>
    </row>
    <row r="941" ht="15.75" customHeight="1">
      <c r="A941" s="863"/>
      <c r="D941" s="864"/>
      <c r="U941" s="865"/>
      <c r="Y941" s="273"/>
      <c r="Z941" s="273"/>
      <c r="AC941" s="641"/>
    </row>
    <row r="942" ht="15.75" customHeight="1">
      <c r="A942" s="863"/>
      <c r="D942" s="864"/>
      <c r="U942" s="865"/>
      <c r="Y942" s="273"/>
      <c r="Z942" s="273"/>
      <c r="AC942" s="641"/>
    </row>
  </sheetData>
  <autoFilter ref="$A$8:$BC$138"/>
  <mergeCells count="6">
    <mergeCell ref="G4:J5"/>
    <mergeCell ref="M4:R5"/>
    <mergeCell ref="U4:Z5"/>
    <mergeCell ref="AC4:AK5"/>
    <mergeCell ref="AM4:AR5"/>
    <mergeCell ref="AU4:BC5"/>
  </mergeCells>
  <conditionalFormatting sqref="M8:M942">
    <cfRule type="notContainsBlanks" dxfId="2" priority="1">
      <formula>LEN(TRIM(M8))&gt;0</formula>
    </cfRule>
  </conditionalFormatting>
  <conditionalFormatting sqref="G8:G103 G105:G942">
    <cfRule type="notContainsBlanks" dxfId="2" priority="2">
      <formula>LEN(TRIM(G8))&gt;0</formula>
    </cfRule>
  </conditionalFormatting>
  <conditionalFormatting sqref="U8:U45 U48:U942">
    <cfRule type="notContainsBlanks" dxfId="1" priority="3">
      <formula>LEN(TRIM(U8))&gt;0</formula>
    </cfRule>
  </conditionalFormatting>
  <conditionalFormatting sqref="AC8:AC44 U46:U47 AC47:AC942">
    <cfRule type="notContainsBlanks" dxfId="1" priority="4">
      <formula>LEN(TRIM(AC8))&gt;0</formula>
    </cfRule>
  </conditionalFormatting>
  <dataValidations>
    <dataValidation type="list" allowBlank="1" showErrorMessage="1" sqref="V8:W136 AD8:AG136 AN8:AO136 AV8:AY136">
      <formula1>'Scheduling Eligibility'!$C$4:$C$300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0"/>
  </cols>
  <sheetData>
    <row r="2">
      <c r="B2" s="866" t="s">
        <v>5202</v>
      </c>
    </row>
    <row r="4">
      <c r="C4" s="867" t="s">
        <v>4451</v>
      </c>
      <c r="D4" s="302"/>
      <c r="E4" s="303" t="s">
        <v>5203</v>
      </c>
      <c r="F4" s="302"/>
      <c r="G4" s="868" t="s">
        <v>4460</v>
      </c>
      <c r="H4" s="302"/>
    </row>
    <row r="5">
      <c r="B5" s="306"/>
      <c r="C5" s="869" t="s">
        <v>4458</v>
      </c>
      <c r="D5" s="870" t="s">
        <v>4459</v>
      </c>
      <c r="E5" s="869" t="s">
        <v>4458</v>
      </c>
      <c r="F5" s="870" t="s">
        <v>4459</v>
      </c>
      <c r="G5" s="871" t="s">
        <v>4460</v>
      </c>
      <c r="H5" s="872" t="s">
        <v>5204</v>
      </c>
    </row>
    <row r="6">
      <c r="B6" s="307" t="str">
        <f>if('Scheduling Eligibility'!C4=0,"",'Scheduling Eligibility'!C4)</f>
        <v>Anushka</v>
      </c>
      <c r="C6" s="873"/>
      <c r="D6" s="874">
        <v>1.0</v>
      </c>
      <c r="E6" s="874">
        <v>1.0</v>
      </c>
      <c r="F6" s="874"/>
      <c r="G6" s="875">
        <v>1.0</v>
      </c>
      <c r="H6" s="876"/>
    </row>
    <row r="7">
      <c r="B7" s="307" t="str">
        <f>if('Scheduling Eligibility'!C5=0,"",'Scheduling Eligibility'!C5)</f>
        <v>Avi</v>
      </c>
      <c r="C7" s="873">
        <v>1.0</v>
      </c>
      <c r="D7" s="874">
        <v>1.0</v>
      </c>
      <c r="E7" s="877"/>
      <c r="F7" s="877"/>
      <c r="G7" s="875">
        <v>1.0</v>
      </c>
      <c r="H7" s="876"/>
    </row>
    <row r="8">
      <c r="B8" s="307" t="str">
        <f>if('Scheduling Eligibility'!C6=0,"",'Scheduling Eligibility'!C6)</f>
        <v>Megan</v>
      </c>
      <c r="C8" s="873">
        <v>1.0</v>
      </c>
      <c r="D8" s="874">
        <v>1.0</v>
      </c>
      <c r="E8" s="874"/>
      <c r="F8" s="877"/>
      <c r="G8" s="875">
        <v>1.0</v>
      </c>
      <c r="H8" s="876"/>
    </row>
    <row r="9">
      <c r="B9" s="307" t="str">
        <f>if('Scheduling Eligibility'!C7=0,"",'Scheduling Eligibility'!C7)</f>
        <v>Abby</v>
      </c>
      <c r="C9" s="873"/>
      <c r="D9" s="874">
        <v>1.0</v>
      </c>
      <c r="E9" s="874"/>
      <c r="F9" s="874"/>
      <c r="G9" s="875">
        <v>1.0</v>
      </c>
      <c r="H9" s="876"/>
    </row>
    <row r="10">
      <c r="B10" s="307" t="str">
        <f>if('Scheduling Eligibility'!C8=0,"",'Scheduling Eligibility'!C8)</f>
        <v>Andrew</v>
      </c>
      <c r="C10" s="873">
        <v>1.0</v>
      </c>
      <c r="D10" s="874">
        <v>1.0</v>
      </c>
      <c r="E10" s="874"/>
      <c r="F10" s="874"/>
      <c r="G10" s="875">
        <v>1.0</v>
      </c>
      <c r="H10" s="876"/>
    </row>
    <row r="11">
      <c r="B11" s="307" t="str">
        <f>if('Scheduling Eligibility'!C9=0,"",'Scheduling Eligibility'!C9)</f>
        <v>Kiara</v>
      </c>
      <c r="C11" s="873"/>
      <c r="D11" s="874"/>
      <c r="E11" s="874"/>
      <c r="F11" s="874">
        <v>1.0</v>
      </c>
      <c r="G11" s="875"/>
      <c r="H11" s="876">
        <v>1.0</v>
      </c>
    </row>
    <row r="12">
      <c r="B12" s="307" t="str">
        <f>if('Scheduling Eligibility'!C10=0,"",'Scheduling Eligibility'!C10)</f>
        <v>Danny</v>
      </c>
      <c r="C12" s="873">
        <v>100.0</v>
      </c>
      <c r="D12" s="874"/>
      <c r="E12" s="874"/>
      <c r="F12" s="874"/>
      <c r="G12" s="875"/>
      <c r="H12" s="876"/>
    </row>
    <row r="13">
      <c r="B13" s="319" t="str">
        <f>if('Scheduling Eligibility'!C11=0,"",'Scheduling Eligibility'!C11)</f>
        <v>Alicia</v>
      </c>
      <c r="C13" s="873"/>
      <c r="D13" s="874"/>
      <c r="E13" s="874"/>
      <c r="F13" s="874">
        <v>1.0</v>
      </c>
      <c r="G13" s="875">
        <v>1.0</v>
      </c>
      <c r="H13" s="876"/>
    </row>
    <row r="14">
      <c r="B14" s="319" t="str">
        <f>if('Scheduling Eligibility'!C12=0,"",'Scheduling Eligibility'!C12)</f>
        <v>Camilla</v>
      </c>
      <c r="C14" s="873"/>
      <c r="D14" s="874">
        <v>1.0</v>
      </c>
      <c r="E14" s="874">
        <v>100.0</v>
      </c>
      <c r="F14" s="874"/>
      <c r="G14" s="875">
        <v>1.0</v>
      </c>
      <c r="H14" s="876"/>
    </row>
    <row r="15">
      <c r="B15" s="319" t="str">
        <f>if('Scheduling Eligibility'!C13=0,"",'Scheduling Eligibility'!C13)</f>
        <v>Maia</v>
      </c>
      <c r="C15" s="873"/>
      <c r="D15" s="874">
        <v>1.0</v>
      </c>
      <c r="E15" s="874"/>
      <c r="F15" s="874"/>
      <c r="G15" s="875">
        <v>1.0</v>
      </c>
      <c r="H15" s="876"/>
    </row>
    <row r="16">
      <c r="B16" s="319" t="str">
        <f>if('Scheduling Eligibility'!C14=0,"",'Scheduling Eligibility'!C14)</f>
        <v>Aashna</v>
      </c>
      <c r="C16" s="873"/>
      <c r="D16" s="874"/>
      <c r="E16" s="874"/>
      <c r="F16" s="874">
        <v>1.0</v>
      </c>
      <c r="G16" s="875">
        <v>1.0</v>
      </c>
      <c r="H16" s="876"/>
    </row>
    <row r="17">
      <c r="B17" s="319" t="str">
        <f>if('Scheduling Eligibility'!C15=0,"",'Scheduling Eligibility'!C15)</f>
        <v>Isabel</v>
      </c>
      <c r="C17" s="873">
        <v>1.0</v>
      </c>
      <c r="D17" s="874">
        <v>1.0</v>
      </c>
      <c r="E17" s="874"/>
      <c r="F17" s="874"/>
      <c r="G17" s="875"/>
      <c r="H17" s="876"/>
    </row>
    <row r="18">
      <c r="B18" s="319" t="str">
        <f>if('Scheduling Eligibility'!C16=0,"",'Scheduling Eligibility'!C16)</f>
        <v>Lina</v>
      </c>
      <c r="C18" s="873">
        <v>1.0</v>
      </c>
      <c r="D18" s="874"/>
      <c r="E18" s="874"/>
      <c r="F18" s="874"/>
      <c r="G18" s="875"/>
      <c r="H18" s="876"/>
    </row>
    <row r="19">
      <c r="B19" s="319" t="str">
        <f>if('Scheduling Eligibility'!C17=0,"",'Scheduling Eligibility'!C17)</f>
        <v>Shenghan</v>
      </c>
      <c r="C19" s="873">
        <v>100.0</v>
      </c>
      <c r="D19" s="874"/>
      <c r="E19" s="874"/>
      <c r="F19" s="874">
        <v>1.0</v>
      </c>
      <c r="G19" s="875"/>
      <c r="H19" s="876"/>
    </row>
    <row r="20">
      <c r="B20" s="319" t="str">
        <f>if('Scheduling Eligibility'!C18=0,"",'Scheduling Eligibility'!C18)</f>
        <v>Rae</v>
      </c>
      <c r="C20" s="873"/>
      <c r="D20" s="874"/>
      <c r="E20" s="874"/>
      <c r="F20" s="874">
        <v>1.0</v>
      </c>
      <c r="G20" s="875">
        <v>1.0</v>
      </c>
      <c r="H20" s="876"/>
    </row>
    <row r="21">
      <c r="B21" s="319" t="str">
        <f>if('Scheduling Eligibility'!C19=0,"",'Scheduling Eligibility'!C19)</f>
        <v>Sophie</v>
      </c>
      <c r="C21" s="873"/>
      <c r="D21" s="874"/>
      <c r="E21" s="874">
        <v>1.0</v>
      </c>
      <c r="F21" s="874">
        <v>1.0</v>
      </c>
      <c r="G21" s="875">
        <v>1.0</v>
      </c>
      <c r="H21" s="876"/>
    </row>
    <row r="22">
      <c r="B22" s="319" t="str">
        <f>if('Scheduling Eligibility'!C20=0,"",'Scheduling Eligibility'!C20)</f>
        <v>Emily</v>
      </c>
      <c r="C22" s="873"/>
      <c r="D22" s="874"/>
      <c r="E22" s="874"/>
      <c r="F22" s="874">
        <v>1.0</v>
      </c>
      <c r="G22" s="875">
        <v>1.0</v>
      </c>
      <c r="H22" s="876"/>
    </row>
    <row r="23">
      <c r="B23" s="319" t="str">
        <f>if('Scheduling Eligibility'!C21=0,"",'Scheduling Eligibility'!C21)</f>
        <v>Samra</v>
      </c>
      <c r="C23" s="873"/>
      <c r="D23" s="874"/>
      <c r="E23" s="874"/>
      <c r="F23" s="874"/>
      <c r="G23" s="875"/>
      <c r="H23" s="876"/>
    </row>
    <row r="24">
      <c r="B24" s="319" t="str">
        <f>if('Scheduling Eligibility'!C22=0,"",'Scheduling Eligibility'!C22)</f>
        <v>Natalie</v>
      </c>
      <c r="C24" s="873"/>
      <c r="D24" s="874"/>
      <c r="E24" s="874"/>
      <c r="F24" s="874"/>
      <c r="G24" s="875"/>
      <c r="H24" s="876"/>
    </row>
    <row r="25">
      <c r="B25" s="878"/>
      <c r="C25" s="873"/>
      <c r="D25" s="874"/>
      <c r="E25" s="874"/>
      <c r="F25" s="874"/>
      <c r="G25" s="875"/>
      <c r="H25" s="876"/>
    </row>
    <row r="26">
      <c r="B26" s="307" t="str">
        <f>if('Scheduling Eligibility'!C24=0,"",'Scheduling Eligibility'!C24)</f>
        <v/>
      </c>
      <c r="C26" s="873"/>
      <c r="D26" s="874"/>
      <c r="E26" s="874"/>
      <c r="F26" s="874"/>
      <c r="G26" s="875"/>
      <c r="H26" s="876"/>
    </row>
    <row r="27">
      <c r="B27" s="307" t="str">
        <f>if('Scheduling Eligibility'!C25=0,"",'Scheduling Eligibility'!C25)</f>
        <v/>
      </c>
      <c r="C27" s="873"/>
      <c r="D27" s="874"/>
      <c r="E27" s="874"/>
      <c r="F27" s="874"/>
      <c r="G27" s="875"/>
      <c r="H27" s="876"/>
    </row>
    <row r="28">
      <c r="B28" s="307" t="str">
        <f>if('Scheduling Eligibility'!C26=0,"",'Scheduling Eligibility'!C26)</f>
        <v/>
      </c>
      <c r="C28" s="873"/>
      <c r="D28" s="874"/>
      <c r="E28" s="874"/>
      <c r="F28" s="874"/>
      <c r="G28" s="875"/>
      <c r="H28" s="876"/>
    </row>
    <row r="29">
      <c r="B29" s="307" t="str">
        <f>if('Scheduling Eligibility'!C27=0,"",'Scheduling Eligibility'!C27)</f>
        <v/>
      </c>
      <c r="C29" s="873"/>
      <c r="D29" s="874"/>
      <c r="E29" s="874"/>
      <c r="F29" s="874"/>
      <c r="G29" s="875"/>
      <c r="H29" s="876"/>
    </row>
    <row r="30">
      <c r="B30" s="307" t="str">
        <f>if('Scheduling Eligibility'!C28=0,"",'Scheduling Eligibility'!C28)</f>
        <v/>
      </c>
      <c r="C30" s="873"/>
      <c r="D30" s="874"/>
      <c r="E30" s="874"/>
      <c r="F30" s="874"/>
      <c r="G30" s="879"/>
      <c r="H30" s="880"/>
    </row>
    <row r="31">
      <c r="B31" s="307" t="str">
        <f>if('Scheduling Eligibility'!C29=0,"",'Scheduling Eligibility'!C29)</f>
        <v/>
      </c>
      <c r="C31" s="873"/>
      <c r="D31" s="874"/>
      <c r="E31" s="874"/>
      <c r="F31" s="874"/>
      <c r="G31" s="879"/>
      <c r="H31" s="880"/>
    </row>
    <row r="32">
      <c r="B32" s="307" t="str">
        <f>if('Scheduling Eligibility'!C30=0,"",'Scheduling Eligibility'!C30)</f>
        <v/>
      </c>
      <c r="C32" s="873"/>
      <c r="D32" s="874"/>
      <c r="E32" s="874"/>
      <c r="F32" s="874"/>
      <c r="G32" s="879"/>
      <c r="H32" s="880"/>
    </row>
    <row r="33">
      <c r="B33" s="307" t="str">
        <f>if('Scheduling Eligibility'!C31=0,"",'Scheduling Eligibility'!C31)</f>
        <v/>
      </c>
      <c r="C33" s="873"/>
      <c r="D33" s="874"/>
      <c r="E33" s="874"/>
      <c r="F33" s="874"/>
      <c r="G33" s="879"/>
      <c r="H33" s="880"/>
    </row>
    <row r="34">
      <c r="B34" s="307" t="str">
        <f>if('Scheduling Eligibility'!C32=0,"",'Scheduling Eligibility'!C32)</f>
        <v/>
      </c>
      <c r="C34" s="873"/>
      <c r="D34" s="874"/>
      <c r="E34" s="874"/>
      <c r="F34" s="874"/>
      <c r="G34" s="879"/>
      <c r="H34" s="880"/>
    </row>
    <row r="35">
      <c r="B35" s="307" t="str">
        <f>if('Scheduling Eligibility'!C33=0,"",'Scheduling Eligibility'!C33)</f>
        <v/>
      </c>
      <c r="C35" s="881"/>
      <c r="D35" s="874"/>
      <c r="E35" s="874"/>
      <c r="F35" s="874"/>
      <c r="G35" s="879"/>
      <c r="H35" s="880"/>
    </row>
    <row r="36">
      <c r="B36" s="307" t="str">
        <f>if('Scheduling Eligibility'!C34=0,"",'Scheduling Eligibility'!C34)</f>
        <v/>
      </c>
      <c r="C36" s="881"/>
      <c r="D36" s="877"/>
      <c r="E36" s="877"/>
      <c r="F36" s="877"/>
      <c r="G36" s="879"/>
      <c r="H36" s="880"/>
    </row>
    <row r="37">
      <c r="B37" s="307" t="str">
        <f>if('Scheduling Eligibility'!C35=0,"",'Scheduling Eligibility'!C35)</f>
        <v/>
      </c>
      <c r="C37" s="882"/>
      <c r="H37" s="883"/>
    </row>
    <row r="38">
      <c r="B38" s="307" t="str">
        <f>if('Scheduling Eligibility'!C36=0,"",'Scheduling Eligibility'!C36)</f>
        <v/>
      </c>
      <c r="C38" s="882"/>
      <c r="H38" s="883"/>
    </row>
    <row r="39">
      <c r="B39" s="307" t="str">
        <f>if('Scheduling Eligibility'!C37=0,"",'Scheduling Eligibility'!C37)</f>
        <v/>
      </c>
      <c r="C39" s="882"/>
      <c r="H39" s="883"/>
    </row>
    <row r="40">
      <c r="B40" s="307" t="str">
        <f>if('Scheduling Eligibility'!C38=0,"",'Scheduling Eligibility'!C38)</f>
        <v/>
      </c>
      <c r="C40" s="882"/>
      <c r="H40" s="883"/>
    </row>
    <row r="41">
      <c r="B41" s="307" t="str">
        <f>if('Scheduling Eligibility'!C39=0,"",'Scheduling Eligibility'!C39)</f>
        <v/>
      </c>
      <c r="C41" s="882"/>
      <c r="H41" s="883"/>
    </row>
    <row r="42">
      <c r="B42" s="293" t="str">
        <f>if('Scheduling Eligibility'!C40=0,"",'Scheduling Eligibility'!C40)</f>
        <v/>
      </c>
      <c r="C42" s="882"/>
      <c r="H42" s="883"/>
    </row>
    <row r="43">
      <c r="C43" s="882"/>
      <c r="H43" s="883"/>
    </row>
    <row r="44">
      <c r="C44" s="882"/>
      <c r="H44" s="883"/>
    </row>
    <row r="45">
      <c r="C45" s="882"/>
      <c r="H45" s="883"/>
    </row>
    <row r="46">
      <c r="C46" s="882"/>
      <c r="H46" s="883"/>
    </row>
    <row r="47">
      <c r="C47" s="882"/>
      <c r="H47" s="883"/>
    </row>
    <row r="48">
      <c r="C48" s="882"/>
      <c r="H48" s="883"/>
    </row>
    <row r="49">
      <c r="C49" s="882"/>
      <c r="H49" s="883"/>
    </row>
    <row r="50">
      <c r="C50" s="882"/>
      <c r="H50" s="883"/>
    </row>
    <row r="51">
      <c r="C51" s="882"/>
      <c r="H51" s="883"/>
    </row>
    <row r="52">
      <c r="C52" s="882"/>
      <c r="H52" s="883"/>
    </row>
    <row r="53">
      <c r="C53" s="882"/>
      <c r="H53" s="883"/>
    </row>
    <row r="54">
      <c r="C54" s="882"/>
      <c r="H54" s="883"/>
    </row>
    <row r="55">
      <c r="C55" s="882"/>
      <c r="H55" s="883"/>
    </row>
    <row r="56">
      <c r="C56" s="882"/>
      <c r="H56" s="883"/>
    </row>
    <row r="57">
      <c r="C57" s="882"/>
      <c r="H57" s="883"/>
    </row>
    <row r="58">
      <c r="C58" s="882"/>
      <c r="H58" s="883"/>
    </row>
    <row r="59">
      <c r="C59" s="882"/>
      <c r="H59" s="883"/>
    </row>
    <row r="60">
      <c r="C60" s="882"/>
      <c r="H60" s="883"/>
    </row>
    <row r="61">
      <c r="C61" s="882"/>
      <c r="H61" s="883"/>
    </row>
    <row r="62">
      <c r="C62" s="882"/>
      <c r="H62" s="883"/>
    </row>
    <row r="63">
      <c r="C63" s="882"/>
      <c r="H63" s="883"/>
    </row>
    <row r="64">
      <c r="C64" s="882"/>
      <c r="H64" s="883"/>
    </row>
    <row r="65">
      <c r="C65" s="882"/>
      <c r="H65" s="883"/>
    </row>
    <row r="66">
      <c r="C66" s="882"/>
      <c r="H66" s="883"/>
    </row>
    <row r="67">
      <c r="C67" s="882"/>
      <c r="H67" s="883"/>
    </row>
    <row r="68">
      <c r="C68" s="882"/>
      <c r="H68" s="883"/>
    </row>
    <row r="69">
      <c r="C69" s="882"/>
      <c r="H69" s="883"/>
    </row>
    <row r="70">
      <c r="C70" s="882"/>
      <c r="H70" s="883"/>
    </row>
    <row r="71">
      <c r="C71" s="882"/>
      <c r="H71" s="883"/>
    </row>
    <row r="72">
      <c r="C72" s="882"/>
      <c r="H72" s="883"/>
    </row>
    <row r="73">
      <c r="C73" s="882"/>
      <c r="H73" s="883"/>
    </row>
    <row r="74">
      <c r="C74" s="882"/>
      <c r="H74" s="883"/>
    </row>
    <row r="75">
      <c r="C75" s="882"/>
      <c r="H75" s="883"/>
    </row>
    <row r="76">
      <c r="C76" s="882"/>
      <c r="H76" s="883"/>
    </row>
    <row r="77">
      <c r="C77" s="882"/>
      <c r="H77" s="883"/>
    </row>
    <row r="78">
      <c r="C78" s="882"/>
      <c r="H78" s="883"/>
    </row>
    <row r="79">
      <c r="C79" s="882"/>
      <c r="H79" s="883"/>
    </row>
    <row r="80">
      <c r="C80" s="882"/>
      <c r="H80" s="883"/>
    </row>
    <row r="81">
      <c r="C81" s="882"/>
      <c r="H81" s="883"/>
    </row>
    <row r="82">
      <c r="C82" s="882"/>
      <c r="H82" s="883"/>
    </row>
    <row r="83">
      <c r="C83" s="882"/>
      <c r="H83" s="883"/>
    </row>
    <row r="84">
      <c r="C84" s="882"/>
      <c r="H84" s="883"/>
    </row>
    <row r="85">
      <c r="C85" s="882"/>
      <c r="H85" s="883"/>
    </row>
    <row r="86">
      <c r="C86" s="882"/>
      <c r="H86" s="883"/>
    </row>
    <row r="87">
      <c r="C87" s="882"/>
      <c r="H87" s="883"/>
    </row>
    <row r="88">
      <c r="C88" s="882"/>
      <c r="H88" s="883"/>
    </row>
    <row r="89">
      <c r="C89" s="882"/>
      <c r="H89" s="883"/>
    </row>
    <row r="90">
      <c r="C90" s="882"/>
      <c r="H90" s="883"/>
    </row>
    <row r="91">
      <c r="C91" s="882"/>
      <c r="H91" s="883"/>
    </row>
    <row r="92">
      <c r="C92" s="882"/>
      <c r="H92" s="883"/>
    </row>
    <row r="93">
      <c r="C93" s="882"/>
      <c r="H93" s="883"/>
    </row>
    <row r="94">
      <c r="C94" s="882"/>
      <c r="H94" s="883"/>
    </row>
    <row r="95">
      <c r="C95" s="882"/>
      <c r="H95" s="883"/>
    </row>
    <row r="96">
      <c r="C96" s="882"/>
      <c r="H96" s="883"/>
    </row>
    <row r="97">
      <c r="C97" s="882"/>
      <c r="H97" s="883"/>
    </row>
    <row r="98">
      <c r="C98" s="882"/>
      <c r="H98" s="883"/>
    </row>
    <row r="99">
      <c r="C99" s="882"/>
      <c r="H99" s="883"/>
    </row>
    <row r="100">
      <c r="C100" s="882"/>
      <c r="H100" s="883"/>
    </row>
    <row r="101">
      <c r="C101" s="882"/>
      <c r="H101" s="883"/>
    </row>
    <row r="102">
      <c r="C102" s="882"/>
      <c r="H102" s="883"/>
    </row>
    <row r="103">
      <c r="C103" s="882"/>
      <c r="H103" s="883"/>
    </row>
    <row r="104">
      <c r="C104" s="882"/>
      <c r="H104" s="883"/>
    </row>
    <row r="105">
      <c r="C105" s="882"/>
      <c r="H105" s="883"/>
    </row>
    <row r="106">
      <c r="C106" s="882"/>
      <c r="H106" s="883"/>
    </row>
    <row r="107">
      <c r="C107" s="882"/>
      <c r="H107" s="883"/>
    </row>
    <row r="108">
      <c r="C108" s="882"/>
      <c r="H108" s="883"/>
    </row>
    <row r="109">
      <c r="C109" s="882"/>
      <c r="H109" s="883"/>
    </row>
    <row r="110">
      <c r="C110" s="882"/>
      <c r="H110" s="883"/>
    </row>
    <row r="111">
      <c r="C111" s="882"/>
      <c r="H111" s="883"/>
    </row>
    <row r="112">
      <c r="C112" s="882"/>
      <c r="H112" s="883"/>
    </row>
    <row r="113">
      <c r="C113" s="882"/>
      <c r="H113" s="883"/>
    </row>
    <row r="114">
      <c r="C114" s="882"/>
      <c r="H114" s="883"/>
    </row>
    <row r="115">
      <c r="C115" s="882"/>
      <c r="H115" s="883"/>
    </row>
    <row r="116">
      <c r="C116" s="882"/>
      <c r="H116" s="883"/>
    </row>
    <row r="117">
      <c r="C117" s="882"/>
      <c r="H117" s="883"/>
    </row>
    <row r="118">
      <c r="C118" s="882"/>
      <c r="H118" s="883"/>
    </row>
    <row r="119">
      <c r="C119" s="882"/>
      <c r="H119" s="883"/>
    </row>
    <row r="120">
      <c r="C120" s="882"/>
      <c r="H120" s="883"/>
    </row>
    <row r="121">
      <c r="C121" s="882"/>
      <c r="H121" s="883"/>
    </row>
    <row r="122">
      <c r="C122" s="882"/>
      <c r="H122" s="883"/>
    </row>
    <row r="123">
      <c r="C123" s="882"/>
      <c r="H123" s="883"/>
    </row>
    <row r="124">
      <c r="C124" s="882"/>
      <c r="H124" s="883"/>
    </row>
    <row r="125">
      <c r="C125" s="882"/>
      <c r="H125" s="883"/>
    </row>
    <row r="126">
      <c r="C126" s="882"/>
      <c r="H126" s="883"/>
    </row>
    <row r="127">
      <c r="C127" s="882"/>
      <c r="H127" s="883"/>
    </row>
    <row r="128">
      <c r="C128" s="882"/>
      <c r="H128" s="883"/>
    </row>
    <row r="129">
      <c r="C129" s="882"/>
      <c r="H129" s="883"/>
    </row>
    <row r="130">
      <c r="C130" s="882"/>
      <c r="H130" s="883"/>
    </row>
    <row r="131">
      <c r="C131" s="882"/>
      <c r="H131" s="883"/>
    </row>
    <row r="132">
      <c r="C132" s="882"/>
      <c r="H132" s="883"/>
    </row>
    <row r="133">
      <c r="C133" s="882"/>
      <c r="H133" s="883"/>
    </row>
    <row r="134">
      <c r="C134" s="882"/>
      <c r="H134" s="883"/>
    </row>
    <row r="135">
      <c r="C135" s="882"/>
      <c r="H135" s="883"/>
    </row>
    <row r="136">
      <c r="C136" s="882"/>
      <c r="H136" s="883"/>
    </row>
    <row r="137">
      <c r="C137" s="882"/>
      <c r="H137" s="883"/>
    </row>
    <row r="138">
      <c r="C138" s="882"/>
      <c r="H138" s="883"/>
    </row>
    <row r="139">
      <c r="C139" s="882"/>
      <c r="H139" s="883"/>
    </row>
    <row r="140">
      <c r="C140" s="882"/>
      <c r="H140" s="883"/>
    </row>
    <row r="141">
      <c r="C141" s="882"/>
      <c r="H141" s="883"/>
    </row>
    <row r="142">
      <c r="C142" s="882"/>
      <c r="H142" s="883"/>
    </row>
    <row r="143">
      <c r="C143" s="882"/>
      <c r="H143" s="883"/>
    </row>
    <row r="144">
      <c r="C144" s="882"/>
      <c r="H144" s="883"/>
    </row>
    <row r="145">
      <c r="C145" s="882"/>
      <c r="H145" s="883"/>
    </row>
    <row r="146">
      <c r="C146" s="882"/>
      <c r="H146" s="883"/>
    </row>
    <row r="147">
      <c r="C147" s="882"/>
      <c r="H147" s="883"/>
    </row>
    <row r="148">
      <c r="C148" s="882"/>
      <c r="H148" s="883"/>
    </row>
    <row r="149">
      <c r="C149" s="882"/>
      <c r="H149" s="883"/>
    </row>
    <row r="150">
      <c r="C150" s="882"/>
      <c r="H150" s="883"/>
    </row>
    <row r="151">
      <c r="C151" s="882"/>
      <c r="H151" s="883"/>
    </row>
    <row r="152">
      <c r="C152" s="882"/>
      <c r="H152" s="883"/>
    </row>
    <row r="153">
      <c r="C153" s="882"/>
      <c r="H153" s="883"/>
    </row>
    <row r="154">
      <c r="C154" s="882"/>
      <c r="H154" s="883"/>
    </row>
    <row r="155">
      <c r="C155" s="882"/>
      <c r="H155" s="883"/>
    </row>
    <row r="156">
      <c r="C156" s="882"/>
      <c r="H156" s="883"/>
    </row>
    <row r="157">
      <c r="C157" s="882"/>
      <c r="H157" s="883"/>
    </row>
    <row r="158">
      <c r="C158" s="882"/>
      <c r="H158" s="883"/>
    </row>
    <row r="159">
      <c r="C159" s="882"/>
      <c r="H159" s="883"/>
    </row>
    <row r="160">
      <c r="C160" s="882"/>
      <c r="H160" s="883"/>
    </row>
    <row r="161">
      <c r="C161" s="882"/>
      <c r="H161" s="883"/>
    </row>
    <row r="162">
      <c r="C162" s="882"/>
      <c r="H162" s="883"/>
    </row>
    <row r="163">
      <c r="C163" s="882"/>
      <c r="H163" s="883"/>
    </row>
    <row r="164">
      <c r="C164" s="882"/>
      <c r="H164" s="883"/>
    </row>
    <row r="165">
      <c r="C165" s="882"/>
      <c r="H165" s="883"/>
    </row>
    <row r="166">
      <c r="C166" s="882"/>
      <c r="H166" s="883"/>
    </row>
    <row r="167">
      <c r="C167" s="882"/>
      <c r="H167" s="883"/>
    </row>
    <row r="168">
      <c r="C168" s="882"/>
      <c r="H168" s="883"/>
    </row>
    <row r="169">
      <c r="C169" s="882"/>
      <c r="H169" s="883"/>
    </row>
    <row r="170">
      <c r="C170" s="882"/>
      <c r="H170" s="883"/>
    </row>
    <row r="171">
      <c r="C171" s="882"/>
      <c r="H171" s="883"/>
    </row>
    <row r="172">
      <c r="C172" s="882"/>
      <c r="H172" s="883"/>
    </row>
    <row r="173">
      <c r="C173" s="882"/>
      <c r="H173" s="883"/>
    </row>
    <row r="174">
      <c r="C174" s="882"/>
      <c r="H174" s="883"/>
    </row>
    <row r="175">
      <c r="C175" s="882"/>
      <c r="H175" s="883"/>
    </row>
    <row r="176">
      <c r="C176" s="882"/>
      <c r="H176" s="883"/>
    </row>
    <row r="177">
      <c r="C177" s="882"/>
      <c r="H177" s="883"/>
    </row>
    <row r="178">
      <c r="C178" s="882"/>
      <c r="H178" s="883"/>
    </row>
    <row r="179">
      <c r="C179" s="882"/>
      <c r="H179" s="883"/>
    </row>
    <row r="180">
      <c r="C180" s="882"/>
      <c r="H180" s="883"/>
    </row>
    <row r="181">
      <c r="C181" s="882"/>
      <c r="H181" s="883"/>
    </row>
    <row r="182">
      <c r="C182" s="882"/>
      <c r="H182" s="883"/>
    </row>
    <row r="183">
      <c r="C183" s="882"/>
      <c r="H183" s="883"/>
    </row>
    <row r="184">
      <c r="C184" s="882"/>
      <c r="H184" s="883"/>
    </row>
    <row r="185">
      <c r="C185" s="882"/>
      <c r="H185" s="883"/>
    </row>
    <row r="186">
      <c r="C186" s="882"/>
      <c r="H186" s="883"/>
    </row>
    <row r="187">
      <c r="C187" s="882"/>
      <c r="H187" s="883"/>
    </row>
    <row r="188">
      <c r="C188" s="882"/>
      <c r="H188" s="883"/>
    </row>
    <row r="189">
      <c r="C189" s="882"/>
      <c r="H189" s="883"/>
    </row>
    <row r="190">
      <c r="C190" s="882"/>
      <c r="H190" s="883"/>
    </row>
    <row r="191">
      <c r="C191" s="882"/>
      <c r="H191" s="883"/>
    </row>
    <row r="192">
      <c r="C192" s="882"/>
      <c r="H192" s="883"/>
    </row>
    <row r="193">
      <c r="C193" s="882"/>
      <c r="H193" s="883"/>
    </row>
    <row r="194">
      <c r="C194" s="882"/>
      <c r="H194" s="883"/>
    </row>
    <row r="195">
      <c r="C195" s="882"/>
      <c r="H195" s="883"/>
    </row>
    <row r="196">
      <c r="C196" s="882"/>
      <c r="H196" s="883"/>
    </row>
    <row r="197">
      <c r="C197" s="882"/>
      <c r="H197" s="883"/>
    </row>
    <row r="198">
      <c r="C198" s="882"/>
      <c r="H198" s="883"/>
    </row>
    <row r="199">
      <c r="C199" s="882"/>
      <c r="H199" s="883"/>
    </row>
    <row r="200">
      <c r="C200" s="882"/>
      <c r="H200" s="883"/>
    </row>
    <row r="201">
      <c r="C201" s="882"/>
      <c r="H201" s="883"/>
    </row>
    <row r="202">
      <c r="C202" s="882"/>
      <c r="H202" s="883"/>
    </row>
    <row r="203">
      <c r="C203" s="882"/>
      <c r="H203" s="883"/>
    </row>
    <row r="204">
      <c r="C204" s="882"/>
      <c r="H204" s="883"/>
    </row>
    <row r="205">
      <c r="C205" s="882"/>
      <c r="H205" s="883"/>
    </row>
    <row r="206">
      <c r="C206" s="882"/>
      <c r="H206" s="883"/>
    </row>
    <row r="207">
      <c r="C207" s="882"/>
      <c r="H207" s="883"/>
    </row>
    <row r="208">
      <c r="C208" s="882"/>
      <c r="H208" s="883"/>
    </row>
    <row r="209">
      <c r="C209" s="882"/>
      <c r="H209" s="883"/>
    </row>
    <row r="210">
      <c r="C210" s="882"/>
      <c r="H210" s="883"/>
    </row>
    <row r="211">
      <c r="C211" s="882"/>
      <c r="H211" s="883"/>
    </row>
    <row r="212">
      <c r="C212" s="882"/>
      <c r="H212" s="883"/>
    </row>
    <row r="213">
      <c r="C213" s="882"/>
      <c r="H213" s="883"/>
    </row>
    <row r="214">
      <c r="C214" s="882"/>
      <c r="H214" s="883"/>
    </row>
    <row r="215">
      <c r="C215" s="882"/>
      <c r="H215" s="883"/>
    </row>
    <row r="216">
      <c r="C216" s="882"/>
      <c r="H216" s="883"/>
    </row>
    <row r="217">
      <c r="C217" s="882"/>
      <c r="H217" s="883"/>
    </row>
    <row r="218">
      <c r="C218" s="882"/>
      <c r="H218" s="883"/>
    </row>
    <row r="219">
      <c r="C219" s="882"/>
      <c r="H219" s="883"/>
    </row>
    <row r="220">
      <c r="C220" s="882"/>
      <c r="H220" s="883"/>
    </row>
    <row r="221">
      <c r="C221" s="882"/>
      <c r="H221" s="883"/>
    </row>
    <row r="222">
      <c r="C222" s="882"/>
      <c r="H222" s="883"/>
    </row>
    <row r="223">
      <c r="C223" s="882"/>
      <c r="H223" s="883"/>
    </row>
    <row r="224">
      <c r="C224" s="882"/>
      <c r="H224" s="883"/>
    </row>
    <row r="225">
      <c r="C225" s="882"/>
      <c r="H225" s="883"/>
    </row>
    <row r="226">
      <c r="C226" s="882"/>
      <c r="H226" s="883"/>
    </row>
    <row r="227">
      <c r="C227" s="882"/>
      <c r="H227" s="883"/>
    </row>
    <row r="228">
      <c r="C228" s="882"/>
      <c r="H228" s="883"/>
    </row>
    <row r="229">
      <c r="C229" s="882"/>
      <c r="H229" s="883"/>
    </row>
    <row r="230">
      <c r="C230" s="882"/>
      <c r="H230" s="883"/>
    </row>
    <row r="231">
      <c r="C231" s="882"/>
      <c r="H231" s="883"/>
    </row>
    <row r="232">
      <c r="C232" s="882"/>
      <c r="H232" s="883"/>
    </row>
    <row r="233">
      <c r="C233" s="882"/>
      <c r="H233" s="883"/>
    </row>
    <row r="234">
      <c r="C234" s="882"/>
      <c r="H234" s="883"/>
    </row>
    <row r="235">
      <c r="C235" s="882"/>
      <c r="H235" s="883"/>
    </row>
    <row r="236">
      <c r="C236" s="882"/>
      <c r="H236" s="883"/>
    </row>
    <row r="237">
      <c r="C237" s="882"/>
      <c r="H237" s="883"/>
    </row>
    <row r="238">
      <c r="C238" s="882"/>
      <c r="H238" s="883"/>
    </row>
    <row r="239">
      <c r="C239" s="882"/>
      <c r="H239" s="883"/>
    </row>
    <row r="240">
      <c r="C240" s="882"/>
      <c r="H240" s="883"/>
    </row>
    <row r="241">
      <c r="C241" s="882"/>
      <c r="H241" s="883"/>
    </row>
    <row r="242">
      <c r="C242" s="882"/>
      <c r="H242" s="883"/>
    </row>
    <row r="243">
      <c r="C243" s="882"/>
      <c r="H243" s="883"/>
    </row>
    <row r="244">
      <c r="C244" s="882"/>
      <c r="H244" s="883"/>
    </row>
    <row r="245">
      <c r="C245" s="882"/>
      <c r="H245" s="883"/>
    </row>
    <row r="246">
      <c r="C246" s="882"/>
      <c r="H246" s="883"/>
    </row>
    <row r="247">
      <c r="C247" s="882"/>
      <c r="H247" s="883"/>
    </row>
    <row r="248">
      <c r="C248" s="882"/>
      <c r="H248" s="883"/>
    </row>
    <row r="249">
      <c r="C249" s="882"/>
      <c r="H249" s="883"/>
    </row>
    <row r="250">
      <c r="C250" s="882"/>
      <c r="H250" s="883"/>
    </row>
    <row r="251">
      <c r="C251" s="882"/>
      <c r="H251" s="883"/>
    </row>
    <row r="252">
      <c r="C252" s="882"/>
      <c r="H252" s="883"/>
    </row>
    <row r="253">
      <c r="C253" s="882"/>
      <c r="H253" s="883"/>
    </row>
    <row r="254">
      <c r="C254" s="882"/>
      <c r="H254" s="883"/>
    </row>
    <row r="255">
      <c r="C255" s="882"/>
      <c r="H255" s="883"/>
    </row>
    <row r="256">
      <c r="C256" s="882"/>
      <c r="H256" s="883"/>
    </row>
    <row r="257">
      <c r="C257" s="882"/>
      <c r="H257" s="883"/>
    </row>
    <row r="258">
      <c r="C258" s="882"/>
      <c r="H258" s="883"/>
    </row>
    <row r="259">
      <c r="C259" s="882"/>
      <c r="H259" s="883"/>
    </row>
    <row r="260">
      <c r="C260" s="882"/>
      <c r="H260" s="883"/>
    </row>
    <row r="261">
      <c r="C261" s="882"/>
      <c r="H261" s="883"/>
    </row>
    <row r="262">
      <c r="C262" s="882"/>
      <c r="H262" s="883"/>
    </row>
    <row r="263">
      <c r="C263" s="882"/>
      <c r="H263" s="883"/>
    </row>
    <row r="264">
      <c r="C264" s="882"/>
      <c r="H264" s="883"/>
    </row>
    <row r="265">
      <c r="C265" s="882"/>
      <c r="H265" s="883"/>
    </row>
    <row r="266">
      <c r="C266" s="882"/>
      <c r="H266" s="883"/>
    </row>
    <row r="267">
      <c r="C267" s="882"/>
      <c r="H267" s="883"/>
    </row>
    <row r="268">
      <c r="C268" s="882"/>
      <c r="H268" s="883"/>
    </row>
    <row r="269">
      <c r="C269" s="882"/>
      <c r="H269" s="883"/>
    </row>
    <row r="270">
      <c r="C270" s="882"/>
      <c r="H270" s="883"/>
    </row>
    <row r="271">
      <c r="C271" s="882"/>
      <c r="H271" s="883"/>
    </row>
    <row r="272">
      <c r="C272" s="882"/>
      <c r="H272" s="883"/>
    </row>
    <row r="273">
      <c r="C273" s="882"/>
      <c r="H273" s="883"/>
    </row>
    <row r="274">
      <c r="C274" s="882"/>
      <c r="H274" s="883"/>
    </row>
    <row r="275">
      <c r="C275" s="882"/>
      <c r="H275" s="883"/>
    </row>
    <row r="276">
      <c r="C276" s="882"/>
      <c r="H276" s="883"/>
    </row>
    <row r="277">
      <c r="C277" s="882"/>
      <c r="H277" s="883"/>
    </row>
    <row r="278">
      <c r="C278" s="882"/>
      <c r="H278" s="883"/>
    </row>
    <row r="279">
      <c r="C279" s="882"/>
      <c r="H279" s="883"/>
    </row>
    <row r="280">
      <c r="C280" s="882"/>
      <c r="H280" s="883"/>
    </row>
    <row r="281">
      <c r="C281" s="882"/>
      <c r="H281" s="883"/>
    </row>
    <row r="282">
      <c r="C282" s="882"/>
      <c r="H282" s="883"/>
    </row>
    <row r="283">
      <c r="C283" s="882"/>
      <c r="H283" s="883"/>
    </row>
    <row r="284">
      <c r="C284" s="882"/>
      <c r="H284" s="883"/>
    </row>
    <row r="285">
      <c r="C285" s="882"/>
      <c r="H285" s="883"/>
    </row>
    <row r="286">
      <c r="C286" s="882"/>
      <c r="H286" s="883"/>
    </row>
    <row r="287">
      <c r="C287" s="882"/>
      <c r="H287" s="883"/>
    </row>
    <row r="288">
      <c r="C288" s="882"/>
      <c r="H288" s="883"/>
    </row>
    <row r="289">
      <c r="C289" s="882"/>
      <c r="H289" s="883"/>
    </row>
    <row r="290">
      <c r="C290" s="882"/>
      <c r="H290" s="883"/>
    </row>
    <row r="291">
      <c r="C291" s="882"/>
      <c r="H291" s="883"/>
    </row>
    <row r="292">
      <c r="C292" s="882"/>
      <c r="H292" s="883"/>
    </row>
    <row r="293">
      <c r="C293" s="882"/>
      <c r="H293" s="883"/>
    </row>
    <row r="294">
      <c r="C294" s="882"/>
      <c r="H294" s="883"/>
    </row>
    <row r="295">
      <c r="C295" s="882"/>
      <c r="H295" s="883"/>
    </row>
    <row r="296">
      <c r="C296" s="882"/>
      <c r="H296" s="883"/>
    </row>
    <row r="297">
      <c r="C297" s="882"/>
      <c r="H297" s="883"/>
    </row>
    <row r="298">
      <c r="C298" s="882"/>
      <c r="H298" s="883"/>
    </row>
    <row r="299">
      <c r="C299" s="882"/>
      <c r="H299" s="883"/>
    </row>
    <row r="300">
      <c r="C300" s="882"/>
      <c r="H300" s="883"/>
    </row>
    <row r="301">
      <c r="C301" s="882"/>
      <c r="H301" s="883"/>
    </row>
    <row r="302">
      <c r="C302" s="882"/>
      <c r="H302" s="883"/>
    </row>
    <row r="303">
      <c r="C303" s="882"/>
      <c r="H303" s="883"/>
    </row>
    <row r="304">
      <c r="C304" s="882"/>
      <c r="H304" s="883"/>
    </row>
    <row r="305">
      <c r="C305" s="882"/>
      <c r="H305" s="883"/>
    </row>
    <row r="306">
      <c r="C306" s="882"/>
      <c r="H306" s="883"/>
    </row>
    <row r="307">
      <c r="C307" s="882"/>
      <c r="H307" s="883"/>
    </row>
    <row r="308">
      <c r="C308" s="882"/>
      <c r="H308" s="883"/>
    </row>
    <row r="309">
      <c r="C309" s="882"/>
      <c r="H309" s="883"/>
    </row>
    <row r="310">
      <c r="C310" s="882"/>
      <c r="H310" s="883"/>
    </row>
    <row r="311">
      <c r="C311" s="882"/>
      <c r="H311" s="883"/>
    </row>
    <row r="312">
      <c r="C312" s="882"/>
      <c r="H312" s="883"/>
    </row>
    <row r="313">
      <c r="C313" s="882"/>
      <c r="H313" s="883"/>
    </row>
    <row r="314">
      <c r="C314" s="882"/>
      <c r="H314" s="883"/>
    </row>
    <row r="315">
      <c r="C315" s="882"/>
      <c r="H315" s="883"/>
    </row>
    <row r="316">
      <c r="C316" s="882"/>
      <c r="H316" s="883"/>
    </row>
    <row r="317">
      <c r="C317" s="882"/>
      <c r="H317" s="883"/>
    </row>
    <row r="318">
      <c r="C318" s="882"/>
      <c r="H318" s="883"/>
    </row>
    <row r="319">
      <c r="C319" s="882"/>
      <c r="H319" s="883"/>
    </row>
    <row r="320">
      <c r="C320" s="882"/>
      <c r="H320" s="883"/>
    </row>
    <row r="321">
      <c r="C321" s="882"/>
      <c r="H321" s="883"/>
    </row>
    <row r="322">
      <c r="C322" s="882"/>
      <c r="H322" s="883"/>
    </row>
    <row r="323">
      <c r="C323" s="882"/>
      <c r="H323" s="883"/>
    </row>
    <row r="324">
      <c r="C324" s="882"/>
      <c r="H324" s="883"/>
    </row>
    <row r="325">
      <c r="C325" s="882"/>
      <c r="H325" s="883"/>
    </row>
    <row r="326">
      <c r="C326" s="882"/>
      <c r="H326" s="883"/>
    </row>
    <row r="327">
      <c r="C327" s="882"/>
      <c r="H327" s="883"/>
    </row>
    <row r="328">
      <c r="C328" s="882"/>
      <c r="H328" s="883"/>
    </row>
    <row r="329">
      <c r="C329" s="882"/>
      <c r="H329" s="883"/>
    </row>
    <row r="330">
      <c r="C330" s="882"/>
      <c r="H330" s="883"/>
    </row>
    <row r="331">
      <c r="C331" s="882"/>
      <c r="H331" s="883"/>
    </row>
    <row r="332">
      <c r="C332" s="882"/>
      <c r="H332" s="883"/>
    </row>
    <row r="333">
      <c r="C333" s="882"/>
      <c r="H333" s="883"/>
    </row>
    <row r="334">
      <c r="C334" s="882"/>
      <c r="H334" s="883"/>
    </row>
    <row r="335">
      <c r="C335" s="882"/>
      <c r="H335" s="883"/>
    </row>
    <row r="336">
      <c r="C336" s="882"/>
      <c r="H336" s="883"/>
    </row>
    <row r="337">
      <c r="C337" s="882"/>
      <c r="H337" s="883"/>
    </row>
    <row r="338">
      <c r="C338" s="882"/>
      <c r="H338" s="883"/>
    </row>
    <row r="339">
      <c r="C339" s="882"/>
      <c r="H339" s="883"/>
    </row>
    <row r="340">
      <c r="C340" s="882"/>
      <c r="H340" s="883"/>
    </row>
    <row r="341">
      <c r="C341" s="882"/>
      <c r="H341" s="883"/>
    </row>
    <row r="342">
      <c r="C342" s="882"/>
      <c r="H342" s="883"/>
    </row>
    <row r="343">
      <c r="C343" s="882"/>
      <c r="H343" s="883"/>
    </row>
    <row r="344">
      <c r="C344" s="882"/>
      <c r="H344" s="883"/>
    </row>
    <row r="345">
      <c r="C345" s="882"/>
      <c r="H345" s="883"/>
    </row>
    <row r="346">
      <c r="C346" s="882"/>
      <c r="H346" s="883"/>
    </row>
    <row r="347">
      <c r="C347" s="882"/>
      <c r="H347" s="883"/>
    </row>
    <row r="348">
      <c r="C348" s="882"/>
      <c r="H348" s="883"/>
    </row>
    <row r="349">
      <c r="C349" s="882"/>
      <c r="H349" s="883"/>
    </row>
    <row r="350">
      <c r="C350" s="882"/>
      <c r="H350" s="883"/>
    </row>
    <row r="351">
      <c r="C351" s="882"/>
      <c r="H351" s="883"/>
    </row>
    <row r="352">
      <c r="C352" s="882"/>
      <c r="H352" s="883"/>
    </row>
    <row r="353">
      <c r="C353" s="882"/>
      <c r="H353" s="883"/>
    </row>
    <row r="354">
      <c r="C354" s="882"/>
      <c r="H354" s="883"/>
    </row>
    <row r="355">
      <c r="C355" s="882"/>
      <c r="H355" s="883"/>
    </row>
    <row r="356">
      <c r="C356" s="882"/>
      <c r="H356" s="883"/>
    </row>
    <row r="357">
      <c r="C357" s="882"/>
      <c r="H357" s="883"/>
    </row>
    <row r="358">
      <c r="C358" s="882"/>
      <c r="H358" s="883"/>
    </row>
    <row r="359">
      <c r="C359" s="882"/>
      <c r="H359" s="883"/>
    </row>
    <row r="360">
      <c r="C360" s="882"/>
      <c r="H360" s="883"/>
    </row>
    <row r="361">
      <c r="C361" s="882"/>
      <c r="H361" s="883"/>
    </row>
    <row r="362">
      <c r="C362" s="882"/>
      <c r="H362" s="883"/>
    </row>
    <row r="363">
      <c r="C363" s="882"/>
      <c r="H363" s="883"/>
    </row>
    <row r="364">
      <c r="C364" s="882"/>
      <c r="H364" s="883"/>
    </row>
    <row r="365">
      <c r="C365" s="882"/>
      <c r="H365" s="883"/>
    </row>
    <row r="366">
      <c r="C366" s="882"/>
      <c r="H366" s="883"/>
    </row>
    <row r="367">
      <c r="C367" s="882"/>
      <c r="H367" s="883"/>
    </row>
    <row r="368">
      <c r="C368" s="882"/>
      <c r="H368" s="883"/>
    </row>
    <row r="369">
      <c r="C369" s="882"/>
      <c r="H369" s="883"/>
    </row>
    <row r="370">
      <c r="C370" s="882"/>
      <c r="H370" s="883"/>
    </row>
    <row r="371">
      <c r="C371" s="882"/>
      <c r="H371" s="883"/>
    </row>
    <row r="372">
      <c r="C372" s="882"/>
      <c r="H372" s="883"/>
    </row>
    <row r="373">
      <c r="C373" s="882"/>
      <c r="H373" s="883"/>
    </row>
    <row r="374">
      <c r="C374" s="882"/>
      <c r="H374" s="883"/>
    </row>
    <row r="375">
      <c r="C375" s="882"/>
      <c r="H375" s="883"/>
    </row>
    <row r="376">
      <c r="C376" s="882"/>
      <c r="H376" s="883"/>
    </row>
    <row r="377">
      <c r="C377" s="882"/>
      <c r="H377" s="883"/>
    </row>
    <row r="378">
      <c r="C378" s="882"/>
      <c r="H378" s="883"/>
    </row>
    <row r="379">
      <c r="C379" s="882"/>
      <c r="H379" s="883"/>
    </row>
    <row r="380">
      <c r="C380" s="882"/>
      <c r="H380" s="883"/>
    </row>
    <row r="381">
      <c r="C381" s="882"/>
      <c r="H381" s="883"/>
    </row>
    <row r="382">
      <c r="C382" s="882"/>
      <c r="H382" s="883"/>
    </row>
    <row r="383">
      <c r="C383" s="882"/>
      <c r="H383" s="883"/>
    </row>
    <row r="384">
      <c r="C384" s="882"/>
      <c r="H384" s="883"/>
    </row>
    <row r="385">
      <c r="C385" s="882"/>
      <c r="H385" s="883"/>
    </row>
    <row r="386">
      <c r="C386" s="882"/>
      <c r="H386" s="883"/>
    </row>
    <row r="387">
      <c r="C387" s="882"/>
      <c r="H387" s="883"/>
    </row>
    <row r="388">
      <c r="C388" s="882"/>
      <c r="H388" s="883"/>
    </row>
    <row r="389">
      <c r="C389" s="882"/>
      <c r="H389" s="883"/>
    </row>
    <row r="390">
      <c r="C390" s="882"/>
      <c r="H390" s="883"/>
    </row>
    <row r="391">
      <c r="C391" s="882"/>
      <c r="H391" s="883"/>
    </row>
    <row r="392">
      <c r="C392" s="882"/>
      <c r="H392" s="883"/>
    </row>
    <row r="393">
      <c r="C393" s="882"/>
      <c r="H393" s="883"/>
    </row>
    <row r="394">
      <c r="C394" s="882"/>
      <c r="H394" s="883"/>
    </row>
    <row r="395">
      <c r="C395" s="882"/>
      <c r="H395" s="883"/>
    </row>
    <row r="396">
      <c r="C396" s="882"/>
      <c r="H396" s="883"/>
    </row>
    <row r="397">
      <c r="C397" s="882"/>
      <c r="H397" s="883"/>
    </row>
    <row r="398">
      <c r="C398" s="882"/>
      <c r="H398" s="883"/>
    </row>
    <row r="399">
      <c r="C399" s="882"/>
      <c r="H399" s="883"/>
    </row>
    <row r="400">
      <c r="C400" s="882"/>
      <c r="H400" s="883"/>
    </row>
    <row r="401">
      <c r="C401" s="882"/>
      <c r="H401" s="883"/>
    </row>
    <row r="402">
      <c r="C402" s="882"/>
      <c r="H402" s="883"/>
    </row>
    <row r="403">
      <c r="C403" s="882"/>
      <c r="H403" s="883"/>
    </row>
    <row r="404">
      <c r="C404" s="882"/>
      <c r="H404" s="883"/>
    </row>
    <row r="405">
      <c r="C405" s="882"/>
      <c r="H405" s="883"/>
    </row>
    <row r="406">
      <c r="C406" s="882"/>
      <c r="H406" s="883"/>
    </row>
    <row r="407">
      <c r="C407" s="882"/>
      <c r="H407" s="883"/>
    </row>
    <row r="408">
      <c r="C408" s="882"/>
      <c r="H408" s="883"/>
    </row>
    <row r="409">
      <c r="C409" s="882"/>
      <c r="H409" s="883"/>
    </row>
    <row r="410">
      <c r="C410" s="882"/>
      <c r="H410" s="883"/>
    </row>
    <row r="411">
      <c r="C411" s="882"/>
      <c r="H411" s="883"/>
    </row>
    <row r="412">
      <c r="C412" s="882"/>
      <c r="H412" s="883"/>
    </row>
    <row r="413">
      <c r="C413" s="882"/>
      <c r="H413" s="883"/>
    </row>
    <row r="414">
      <c r="C414" s="882"/>
      <c r="H414" s="883"/>
    </row>
    <row r="415">
      <c r="C415" s="882"/>
      <c r="H415" s="883"/>
    </row>
    <row r="416">
      <c r="C416" s="882"/>
      <c r="H416" s="883"/>
    </row>
    <row r="417">
      <c r="C417" s="882"/>
      <c r="H417" s="883"/>
    </row>
    <row r="418">
      <c r="C418" s="882"/>
      <c r="H418" s="883"/>
    </row>
    <row r="419">
      <c r="C419" s="882"/>
      <c r="H419" s="883"/>
    </row>
    <row r="420">
      <c r="C420" s="882"/>
      <c r="H420" s="883"/>
    </row>
    <row r="421">
      <c r="C421" s="882"/>
      <c r="H421" s="883"/>
    </row>
    <row r="422">
      <c r="C422" s="882"/>
      <c r="H422" s="883"/>
    </row>
    <row r="423">
      <c r="C423" s="882"/>
      <c r="H423" s="883"/>
    </row>
    <row r="424">
      <c r="C424" s="882"/>
      <c r="H424" s="883"/>
    </row>
    <row r="425">
      <c r="C425" s="882"/>
      <c r="H425" s="883"/>
    </row>
    <row r="426">
      <c r="C426" s="882"/>
      <c r="H426" s="883"/>
    </row>
    <row r="427">
      <c r="C427" s="882"/>
      <c r="H427" s="883"/>
    </row>
    <row r="428">
      <c r="C428" s="882"/>
      <c r="H428" s="883"/>
    </row>
    <row r="429">
      <c r="C429" s="882"/>
      <c r="H429" s="883"/>
    </row>
    <row r="430">
      <c r="C430" s="882"/>
      <c r="H430" s="883"/>
    </row>
    <row r="431">
      <c r="C431" s="882"/>
      <c r="H431" s="883"/>
    </row>
    <row r="432">
      <c r="C432" s="882"/>
      <c r="H432" s="883"/>
    </row>
    <row r="433">
      <c r="C433" s="882"/>
      <c r="H433" s="883"/>
    </row>
    <row r="434">
      <c r="C434" s="882"/>
      <c r="H434" s="883"/>
    </row>
    <row r="435">
      <c r="C435" s="882"/>
      <c r="H435" s="883"/>
    </row>
    <row r="436">
      <c r="C436" s="882"/>
      <c r="H436" s="883"/>
    </row>
    <row r="437">
      <c r="C437" s="882"/>
      <c r="H437" s="883"/>
    </row>
    <row r="438">
      <c r="C438" s="882"/>
      <c r="H438" s="883"/>
    </row>
    <row r="439">
      <c r="C439" s="882"/>
      <c r="H439" s="883"/>
    </row>
    <row r="440">
      <c r="C440" s="882"/>
      <c r="H440" s="883"/>
    </row>
    <row r="441">
      <c r="C441" s="882"/>
      <c r="H441" s="883"/>
    </row>
    <row r="442">
      <c r="C442" s="882"/>
      <c r="H442" s="883"/>
    </row>
    <row r="443">
      <c r="C443" s="882"/>
      <c r="H443" s="883"/>
    </row>
    <row r="444">
      <c r="C444" s="882"/>
      <c r="H444" s="883"/>
    </row>
    <row r="445">
      <c r="C445" s="882"/>
      <c r="H445" s="883"/>
    </row>
    <row r="446">
      <c r="C446" s="882"/>
      <c r="H446" s="883"/>
    </row>
    <row r="447">
      <c r="C447" s="882"/>
      <c r="H447" s="883"/>
    </row>
    <row r="448">
      <c r="C448" s="882"/>
      <c r="H448" s="883"/>
    </row>
    <row r="449">
      <c r="C449" s="882"/>
      <c r="H449" s="883"/>
    </row>
    <row r="450">
      <c r="C450" s="882"/>
      <c r="H450" s="883"/>
    </row>
    <row r="451">
      <c r="C451" s="882"/>
      <c r="H451" s="883"/>
    </row>
    <row r="452">
      <c r="C452" s="882"/>
      <c r="H452" s="883"/>
    </row>
    <row r="453">
      <c r="C453" s="882"/>
      <c r="H453" s="883"/>
    </row>
    <row r="454">
      <c r="C454" s="882"/>
      <c r="H454" s="883"/>
    </row>
    <row r="455">
      <c r="C455" s="882"/>
      <c r="H455" s="883"/>
    </row>
    <row r="456">
      <c r="C456" s="882"/>
      <c r="H456" s="883"/>
    </row>
    <row r="457">
      <c r="C457" s="882"/>
      <c r="H457" s="883"/>
    </row>
    <row r="458">
      <c r="C458" s="882"/>
      <c r="H458" s="883"/>
    </row>
    <row r="459">
      <c r="C459" s="882"/>
      <c r="H459" s="883"/>
    </row>
    <row r="460">
      <c r="C460" s="882"/>
      <c r="H460" s="883"/>
    </row>
    <row r="461">
      <c r="C461" s="882"/>
      <c r="H461" s="883"/>
    </row>
    <row r="462">
      <c r="C462" s="882"/>
      <c r="H462" s="883"/>
    </row>
    <row r="463">
      <c r="C463" s="882"/>
      <c r="H463" s="883"/>
    </row>
    <row r="464">
      <c r="C464" s="882"/>
      <c r="H464" s="883"/>
    </row>
    <row r="465">
      <c r="C465" s="882"/>
      <c r="H465" s="883"/>
    </row>
    <row r="466">
      <c r="C466" s="882"/>
      <c r="H466" s="883"/>
    </row>
    <row r="467">
      <c r="C467" s="882"/>
      <c r="H467" s="883"/>
    </row>
    <row r="468">
      <c r="C468" s="882"/>
      <c r="H468" s="883"/>
    </row>
    <row r="469">
      <c r="C469" s="882"/>
      <c r="H469" s="883"/>
    </row>
    <row r="470">
      <c r="C470" s="882"/>
      <c r="H470" s="883"/>
    </row>
    <row r="471">
      <c r="C471" s="882"/>
      <c r="H471" s="883"/>
    </row>
    <row r="472">
      <c r="C472" s="882"/>
      <c r="H472" s="883"/>
    </row>
    <row r="473">
      <c r="C473" s="882"/>
      <c r="H473" s="883"/>
    </row>
    <row r="474">
      <c r="C474" s="882"/>
      <c r="H474" s="883"/>
    </row>
    <row r="475">
      <c r="C475" s="882"/>
      <c r="H475" s="883"/>
    </row>
    <row r="476">
      <c r="C476" s="882"/>
      <c r="H476" s="883"/>
    </row>
    <row r="477">
      <c r="C477" s="882"/>
      <c r="H477" s="883"/>
    </row>
    <row r="478">
      <c r="C478" s="882"/>
      <c r="H478" s="883"/>
    </row>
    <row r="479">
      <c r="C479" s="882"/>
      <c r="H479" s="883"/>
    </row>
    <row r="480">
      <c r="C480" s="882"/>
      <c r="H480" s="883"/>
    </row>
    <row r="481">
      <c r="C481" s="882"/>
      <c r="H481" s="883"/>
    </row>
    <row r="482">
      <c r="C482" s="882"/>
      <c r="H482" s="883"/>
    </row>
    <row r="483">
      <c r="C483" s="882"/>
      <c r="H483" s="883"/>
    </row>
    <row r="484">
      <c r="C484" s="882"/>
      <c r="H484" s="883"/>
    </row>
    <row r="485">
      <c r="C485" s="882"/>
      <c r="H485" s="883"/>
    </row>
    <row r="486">
      <c r="C486" s="882"/>
      <c r="H486" s="883"/>
    </row>
    <row r="487">
      <c r="C487" s="882"/>
      <c r="H487" s="883"/>
    </row>
    <row r="488">
      <c r="C488" s="882"/>
      <c r="H488" s="883"/>
    </row>
    <row r="489">
      <c r="C489" s="882"/>
      <c r="H489" s="883"/>
    </row>
    <row r="490">
      <c r="C490" s="882"/>
      <c r="H490" s="883"/>
    </row>
    <row r="491">
      <c r="C491" s="882"/>
      <c r="H491" s="883"/>
    </row>
    <row r="492">
      <c r="C492" s="882"/>
      <c r="H492" s="883"/>
    </row>
    <row r="493">
      <c r="C493" s="882"/>
      <c r="H493" s="883"/>
    </row>
    <row r="494">
      <c r="C494" s="882"/>
      <c r="H494" s="883"/>
    </row>
    <row r="495">
      <c r="C495" s="882"/>
      <c r="H495" s="883"/>
    </row>
    <row r="496">
      <c r="C496" s="882"/>
      <c r="H496" s="883"/>
    </row>
    <row r="497">
      <c r="C497" s="882"/>
      <c r="H497" s="883"/>
    </row>
    <row r="498">
      <c r="C498" s="882"/>
      <c r="H498" s="883"/>
    </row>
    <row r="499">
      <c r="C499" s="882"/>
      <c r="H499" s="883"/>
    </row>
    <row r="500">
      <c r="C500" s="882"/>
      <c r="H500" s="883"/>
    </row>
    <row r="501">
      <c r="C501" s="882"/>
      <c r="H501" s="883"/>
    </row>
    <row r="502">
      <c r="C502" s="882"/>
      <c r="H502" s="883"/>
    </row>
    <row r="503">
      <c r="C503" s="882"/>
      <c r="H503" s="883"/>
    </row>
    <row r="504">
      <c r="C504" s="882"/>
      <c r="H504" s="883"/>
    </row>
    <row r="505">
      <c r="C505" s="882"/>
      <c r="H505" s="883"/>
    </row>
    <row r="506">
      <c r="C506" s="882"/>
      <c r="H506" s="883"/>
    </row>
    <row r="507">
      <c r="C507" s="882"/>
      <c r="H507" s="883"/>
    </row>
    <row r="508">
      <c r="C508" s="882"/>
      <c r="H508" s="883"/>
    </row>
    <row r="509">
      <c r="C509" s="882"/>
      <c r="H509" s="883"/>
    </row>
    <row r="510">
      <c r="C510" s="882"/>
      <c r="H510" s="883"/>
    </row>
    <row r="511">
      <c r="C511" s="882"/>
      <c r="H511" s="883"/>
    </row>
    <row r="512">
      <c r="C512" s="882"/>
      <c r="H512" s="883"/>
    </row>
    <row r="513">
      <c r="C513" s="882"/>
      <c r="H513" s="883"/>
    </row>
    <row r="514">
      <c r="C514" s="882"/>
      <c r="H514" s="883"/>
    </row>
    <row r="515">
      <c r="C515" s="882"/>
      <c r="H515" s="883"/>
    </row>
    <row r="516">
      <c r="C516" s="882"/>
      <c r="H516" s="883"/>
    </row>
    <row r="517">
      <c r="C517" s="882"/>
      <c r="H517" s="883"/>
    </row>
    <row r="518">
      <c r="C518" s="882"/>
      <c r="H518" s="883"/>
    </row>
    <row r="519">
      <c r="C519" s="882"/>
      <c r="H519" s="883"/>
    </row>
    <row r="520">
      <c r="C520" s="882"/>
      <c r="H520" s="883"/>
    </row>
    <row r="521">
      <c r="C521" s="882"/>
      <c r="H521" s="883"/>
    </row>
    <row r="522">
      <c r="C522" s="882"/>
      <c r="H522" s="883"/>
    </row>
    <row r="523">
      <c r="C523" s="882"/>
      <c r="H523" s="883"/>
    </row>
    <row r="524">
      <c r="C524" s="882"/>
      <c r="H524" s="883"/>
    </row>
    <row r="525">
      <c r="C525" s="882"/>
      <c r="H525" s="883"/>
    </row>
    <row r="526">
      <c r="C526" s="882"/>
      <c r="H526" s="883"/>
    </row>
    <row r="527">
      <c r="C527" s="882"/>
      <c r="H527" s="883"/>
    </row>
    <row r="528">
      <c r="C528" s="882"/>
      <c r="H528" s="883"/>
    </row>
    <row r="529">
      <c r="C529" s="882"/>
      <c r="H529" s="883"/>
    </row>
    <row r="530">
      <c r="C530" s="882"/>
      <c r="H530" s="883"/>
    </row>
    <row r="531">
      <c r="C531" s="882"/>
      <c r="H531" s="883"/>
    </row>
    <row r="532">
      <c r="C532" s="882"/>
      <c r="H532" s="883"/>
    </row>
    <row r="533">
      <c r="C533" s="882"/>
      <c r="H533" s="883"/>
    </row>
    <row r="534">
      <c r="C534" s="882"/>
      <c r="H534" s="883"/>
    </row>
    <row r="535">
      <c r="C535" s="882"/>
      <c r="H535" s="883"/>
    </row>
    <row r="536">
      <c r="C536" s="882"/>
      <c r="H536" s="883"/>
    </row>
    <row r="537">
      <c r="C537" s="882"/>
      <c r="H537" s="883"/>
    </row>
    <row r="538">
      <c r="C538" s="882"/>
      <c r="H538" s="883"/>
    </row>
    <row r="539">
      <c r="C539" s="882"/>
      <c r="H539" s="883"/>
    </row>
    <row r="540">
      <c r="C540" s="882"/>
      <c r="H540" s="883"/>
    </row>
    <row r="541">
      <c r="C541" s="882"/>
      <c r="H541" s="883"/>
    </row>
    <row r="542">
      <c r="C542" s="882"/>
      <c r="H542" s="883"/>
    </row>
    <row r="543">
      <c r="C543" s="882"/>
      <c r="H543" s="883"/>
    </row>
    <row r="544">
      <c r="C544" s="882"/>
      <c r="H544" s="883"/>
    </row>
    <row r="545">
      <c r="C545" s="882"/>
      <c r="H545" s="883"/>
    </row>
    <row r="546">
      <c r="C546" s="882"/>
      <c r="H546" s="883"/>
    </row>
    <row r="547">
      <c r="C547" s="882"/>
      <c r="H547" s="883"/>
    </row>
    <row r="548">
      <c r="C548" s="882"/>
      <c r="H548" s="883"/>
    </row>
    <row r="549">
      <c r="C549" s="882"/>
      <c r="H549" s="883"/>
    </row>
    <row r="550">
      <c r="C550" s="882"/>
      <c r="H550" s="883"/>
    </row>
    <row r="551">
      <c r="C551" s="882"/>
      <c r="H551" s="883"/>
    </row>
    <row r="552">
      <c r="C552" s="882"/>
      <c r="H552" s="883"/>
    </row>
    <row r="553">
      <c r="C553" s="882"/>
      <c r="H553" s="883"/>
    </row>
    <row r="554">
      <c r="C554" s="882"/>
      <c r="H554" s="883"/>
    </row>
    <row r="555">
      <c r="C555" s="882"/>
      <c r="H555" s="883"/>
    </row>
    <row r="556">
      <c r="C556" s="882"/>
      <c r="H556" s="883"/>
    </row>
    <row r="557">
      <c r="C557" s="882"/>
      <c r="H557" s="883"/>
    </row>
    <row r="558">
      <c r="C558" s="882"/>
      <c r="H558" s="883"/>
    </row>
    <row r="559">
      <c r="C559" s="882"/>
      <c r="H559" s="883"/>
    </row>
    <row r="560">
      <c r="C560" s="882"/>
      <c r="H560" s="883"/>
    </row>
    <row r="561">
      <c r="C561" s="882"/>
      <c r="H561" s="883"/>
    </row>
    <row r="562">
      <c r="C562" s="882"/>
      <c r="H562" s="883"/>
    </row>
    <row r="563">
      <c r="C563" s="882"/>
      <c r="H563" s="883"/>
    </row>
    <row r="564">
      <c r="C564" s="882"/>
      <c r="H564" s="883"/>
    </row>
    <row r="565">
      <c r="C565" s="882"/>
      <c r="H565" s="883"/>
    </row>
    <row r="566">
      <c r="C566" s="882"/>
      <c r="H566" s="883"/>
    </row>
    <row r="567">
      <c r="C567" s="882"/>
      <c r="H567" s="883"/>
    </row>
    <row r="568">
      <c r="C568" s="882"/>
      <c r="H568" s="883"/>
    </row>
    <row r="569">
      <c r="C569" s="882"/>
      <c r="H569" s="883"/>
    </row>
    <row r="570">
      <c r="C570" s="882"/>
      <c r="H570" s="883"/>
    </row>
    <row r="571">
      <c r="C571" s="882"/>
      <c r="H571" s="883"/>
    </row>
    <row r="572">
      <c r="C572" s="882"/>
      <c r="H572" s="883"/>
    </row>
    <row r="573">
      <c r="C573" s="882"/>
      <c r="H573" s="883"/>
    </row>
    <row r="574">
      <c r="C574" s="882"/>
      <c r="H574" s="883"/>
    </row>
    <row r="575">
      <c r="C575" s="882"/>
      <c r="H575" s="883"/>
    </row>
    <row r="576">
      <c r="C576" s="882"/>
      <c r="H576" s="883"/>
    </row>
    <row r="577">
      <c r="C577" s="882"/>
      <c r="H577" s="883"/>
    </row>
    <row r="578">
      <c r="C578" s="882"/>
      <c r="H578" s="883"/>
    </row>
    <row r="579">
      <c r="C579" s="882"/>
      <c r="H579" s="883"/>
    </row>
    <row r="580">
      <c r="C580" s="882"/>
      <c r="H580" s="883"/>
    </row>
    <row r="581">
      <c r="C581" s="882"/>
      <c r="H581" s="883"/>
    </row>
    <row r="582">
      <c r="C582" s="882"/>
      <c r="H582" s="883"/>
    </row>
    <row r="583">
      <c r="C583" s="882"/>
      <c r="H583" s="883"/>
    </row>
    <row r="584">
      <c r="C584" s="882"/>
      <c r="H584" s="883"/>
    </row>
    <row r="585">
      <c r="C585" s="882"/>
      <c r="H585" s="883"/>
    </row>
    <row r="586">
      <c r="C586" s="882"/>
      <c r="H586" s="883"/>
    </row>
    <row r="587">
      <c r="C587" s="882"/>
      <c r="H587" s="883"/>
    </row>
    <row r="588">
      <c r="C588" s="882"/>
      <c r="H588" s="883"/>
    </row>
    <row r="589">
      <c r="C589" s="882"/>
      <c r="H589" s="883"/>
    </row>
    <row r="590">
      <c r="C590" s="882"/>
      <c r="H590" s="883"/>
    </row>
    <row r="591">
      <c r="C591" s="882"/>
      <c r="H591" s="883"/>
    </row>
    <row r="592">
      <c r="C592" s="882"/>
      <c r="H592" s="883"/>
    </row>
    <row r="593">
      <c r="C593" s="882"/>
      <c r="H593" s="883"/>
    </row>
    <row r="594">
      <c r="C594" s="882"/>
      <c r="H594" s="883"/>
    </row>
    <row r="595">
      <c r="C595" s="882"/>
      <c r="H595" s="883"/>
    </row>
    <row r="596">
      <c r="C596" s="882"/>
      <c r="H596" s="883"/>
    </row>
    <row r="597">
      <c r="C597" s="882"/>
      <c r="H597" s="883"/>
    </row>
    <row r="598">
      <c r="C598" s="882"/>
      <c r="H598" s="883"/>
    </row>
    <row r="599">
      <c r="C599" s="882"/>
      <c r="H599" s="883"/>
    </row>
    <row r="600">
      <c r="C600" s="882"/>
      <c r="H600" s="883"/>
    </row>
    <row r="601">
      <c r="C601" s="882"/>
      <c r="H601" s="883"/>
    </row>
    <row r="602">
      <c r="C602" s="882"/>
      <c r="H602" s="883"/>
    </row>
    <row r="603">
      <c r="C603" s="882"/>
      <c r="H603" s="883"/>
    </row>
    <row r="604">
      <c r="C604" s="882"/>
      <c r="H604" s="883"/>
    </row>
    <row r="605">
      <c r="C605" s="882"/>
      <c r="H605" s="883"/>
    </row>
    <row r="606">
      <c r="C606" s="882"/>
      <c r="H606" s="883"/>
    </row>
    <row r="607">
      <c r="C607" s="882"/>
      <c r="H607" s="883"/>
    </row>
    <row r="608">
      <c r="C608" s="882"/>
      <c r="H608" s="883"/>
    </row>
    <row r="609">
      <c r="C609" s="882"/>
      <c r="H609" s="883"/>
    </row>
    <row r="610">
      <c r="C610" s="882"/>
      <c r="H610" s="883"/>
    </row>
    <row r="611">
      <c r="C611" s="882"/>
      <c r="H611" s="883"/>
    </row>
    <row r="612">
      <c r="C612" s="882"/>
      <c r="H612" s="883"/>
    </row>
    <row r="613">
      <c r="C613" s="882"/>
      <c r="H613" s="883"/>
    </row>
    <row r="614">
      <c r="C614" s="882"/>
      <c r="H614" s="883"/>
    </row>
    <row r="615">
      <c r="C615" s="882"/>
      <c r="H615" s="883"/>
    </row>
    <row r="616">
      <c r="C616" s="882"/>
      <c r="H616" s="883"/>
    </row>
    <row r="617">
      <c r="C617" s="882"/>
      <c r="H617" s="883"/>
    </row>
    <row r="618">
      <c r="C618" s="882"/>
      <c r="H618" s="883"/>
    </row>
    <row r="619">
      <c r="C619" s="882"/>
      <c r="H619" s="883"/>
    </row>
    <row r="620">
      <c r="C620" s="882"/>
      <c r="H620" s="883"/>
    </row>
    <row r="621">
      <c r="C621" s="882"/>
      <c r="H621" s="883"/>
    </row>
    <row r="622">
      <c r="C622" s="882"/>
      <c r="H622" s="883"/>
    </row>
    <row r="623">
      <c r="C623" s="882"/>
      <c r="H623" s="883"/>
    </row>
    <row r="624">
      <c r="C624" s="882"/>
      <c r="H624" s="883"/>
    </row>
    <row r="625">
      <c r="C625" s="882"/>
      <c r="H625" s="883"/>
    </row>
    <row r="626">
      <c r="C626" s="882"/>
      <c r="H626" s="883"/>
    </row>
    <row r="627">
      <c r="C627" s="882"/>
      <c r="H627" s="883"/>
    </row>
    <row r="628">
      <c r="C628" s="882"/>
      <c r="H628" s="883"/>
    </row>
    <row r="629">
      <c r="C629" s="882"/>
      <c r="H629" s="883"/>
    </row>
    <row r="630">
      <c r="C630" s="882"/>
      <c r="H630" s="883"/>
    </row>
    <row r="631">
      <c r="C631" s="882"/>
      <c r="H631" s="883"/>
    </row>
    <row r="632">
      <c r="C632" s="882"/>
      <c r="H632" s="883"/>
    </row>
    <row r="633">
      <c r="C633" s="882"/>
      <c r="H633" s="883"/>
    </row>
    <row r="634">
      <c r="C634" s="882"/>
      <c r="H634" s="883"/>
    </row>
    <row r="635">
      <c r="C635" s="882"/>
      <c r="H635" s="883"/>
    </row>
    <row r="636">
      <c r="C636" s="882"/>
      <c r="H636" s="883"/>
    </row>
    <row r="637">
      <c r="C637" s="882"/>
      <c r="H637" s="883"/>
    </row>
    <row r="638">
      <c r="C638" s="882"/>
      <c r="H638" s="883"/>
    </row>
    <row r="639">
      <c r="C639" s="882"/>
      <c r="H639" s="883"/>
    </row>
    <row r="640">
      <c r="C640" s="882"/>
      <c r="H640" s="883"/>
    </row>
    <row r="641">
      <c r="C641" s="882"/>
      <c r="H641" s="883"/>
    </row>
    <row r="642">
      <c r="C642" s="882"/>
      <c r="H642" s="883"/>
    </row>
    <row r="643">
      <c r="C643" s="882"/>
      <c r="H643" s="883"/>
    </row>
    <row r="644">
      <c r="C644" s="882"/>
      <c r="H644" s="883"/>
    </row>
    <row r="645">
      <c r="C645" s="882"/>
      <c r="H645" s="883"/>
    </row>
    <row r="646">
      <c r="C646" s="882"/>
      <c r="H646" s="883"/>
    </row>
    <row r="647">
      <c r="C647" s="882"/>
      <c r="H647" s="883"/>
    </row>
    <row r="648">
      <c r="C648" s="882"/>
      <c r="H648" s="883"/>
    </row>
    <row r="649">
      <c r="C649" s="882"/>
      <c r="H649" s="883"/>
    </row>
    <row r="650">
      <c r="C650" s="882"/>
      <c r="H650" s="883"/>
    </row>
    <row r="651">
      <c r="C651" s="882"/>
      <c r="H651" s="883"/>
    </row>
    <row r="652">
      <c r="C652" s="882"/>
      <c r="H652" s="883"/>
    </row>
    <row r="653">
      <c r="C653" s="882"/>
      <c r="H653" s="883"/>
    </row>
    <row r="654">
      <c r="C654" s="882"/>
      <c r="H654" s="883"/>
    </row>
    <row r="655">
      <c r="C655" s="882"/>
      <c r="H655" s="883"/>
    </row>
    <row r="656">
      <c r="C656" s="882"/>
      <c r="H656" s="883"/>
    </row>
    <row r="657">
      <c r="C657" s="882"/>
      <c r="H657" s="883"/>
    </row>
    <row r="658">
      <c r="C658" s="882"/>
      <c r="H658" s="883"/>
    </row>
    <row r="659">
      <c r="C659" s="882"/>
      <c r="H659" s="883"/>
    </row>
    <row r="660">
      <c r="C660" s="882"/>
      <c r="H660" s="883"/>
    </row>
    <row r="661">
      <c r="C661" s="882"/>
      <c r="H661" s="883"/>
    </row>
    <row r="662">
      <c r="C662" s="882"/>
      <c r="H662" s="883"/>
    </row>
    <row r="663">
      <c r="C663" s="882"/>
      <c r="H663" s="883"/>
    </row>
    <row r="664">
      <c r="C664" s="882"/>
      <c r="H664" s="883"/>
    </row>
    <row r="665">
      <c r="C665" s="882"/>
      <c r="H665" s="883"/>
    </row>
    <row r="666">
      <c r="C666" s="882"/>
      <c r="H666" s="883"/>
    </row>
    <row r="667">
      <c r="C667" s="882"/>
      <c r="H667" s="883"/>
    </row>
    <row r="668">
      <c r="C668" s="882"/>
      <c r="H668" s="883"/>
    </row>
    <row r="669">
      <c r="C669" s="882"/>
      <c r="H669" s="883"/>
    </row>
    <row r="670">
      <c r="C670" s="882"/>
      <c r="H670" s="883"/>
    </row>
    <row r="671">
      <c r="C671" s="882"/>
      <c r="H671" s="883"/>
    </row>
    <row r="672">
      <c r="C672" s="882"/>
      <c r="H672" s="883"/>
    </row>
    <row r="673">
      <c r="C673" s="882"/>
      <c r="H673" s="883"/>
    </row>
    <row r="674">
      <c r="C674" s="882"/>
      <c r="H674" s="883"/>
    </row>
    <row r="675">
      <c r="C675" s="882"/>
      <c r="H675" s="883"/>
    </row>
    <row r="676">
      <c r="C676" s="882"/>
      <c r="H676" s="883"/>
    </row>
    <row r="677">
      <c r="C677" s="882"/>
      <c r="H677" s="883"/>
    </row>
    <row r="678">
      <c r="C678" s="882"/>
      <c r="H678" s="883"/>
    </row>
    <row r="679">
      <c r="C679" s="882"/>
      <c r="H679" s="883"/>
    </row>
    <row r="680">
      <c r="C680" s="882"/>
      <c r="H680" s="883"/>
    </row>
    <row r="681">
      <c r="C681" s="882"/>
      <c r="H681" s="883"/>
    </row>
    <row r="682">
      <c r="C682" s="882"/>
      <c r="H682" s="883"/>
    </row>
    <row r="683">
      <c r="C683" s="882"/>
      <c r="H683" s="883"/>
    </row>
    <row r="684">
      <c r="C684" s="882"/>
      <c r="H684" s="883"/>
    </row>
    <row r="685">
      <c r="C685" s="882"/>
      <c r="H685" s="883"/>
    </row>
    <row r="686">
      <c r="C686" s="882"/>
      <c r="H686" s="883"/>
    </row>
    <row r="687">
      <c r="C687" s="882"/>
      <c r="H687" s="883"/>
    </row>
    <row r="688">
      <c r="C688" s="882"/>
      <c r="H688" s="883"/>
    </row>
    <row r="689">
      <c r="C689" s="882"/>
      <c r="H689" s="883"/>
    </row>
    <row r="690">
      <c r="C690" s="882"/>
      <c r="H690" s="883"/>
    </row>
    <row r="691">
      <c r="C691" s="882"/>
      <c r="H691" s="883"/>
    </row>
    <row r="692">
      <c r="C692" s="882"/>
      <c r="H692" s="883"/>
    </row>
    <row r="693">
      <c r="C693" s="882"/>
      <c r="H693" s="883"/>
    </row>
    <row r="694">
      <c r="C694" s="882"/>
      <c r="H694" s="883"/>
    </row>
    <row r="695">
      <c r="C695" s="882"/>
      <c r="H695" s="883"/>
    </row>
    <row r="696">
      <c r="C696" s="882"/>
      <c r="H696" s="883"/>
    </row>
    <row r="697">
      <c r="C697" s="882"/>
      <c r="H697" s="883"/>
    </row>
    <row r="698">
      <c r="C698" s="882"/>
      <c r="H698" s="883"/>
    </row>
    <row r="699">
      <c r="C699" s="882"/>
      <c r="H699" s="883"/>
    </row>
    <row r="700">
      <c r="C700" s="882"/>
      <c r="H700" s="883"/>
    </row>
    <row r="701">
      <c r="C701" s="882"/>
      <c r="H701" s="883"/>
    </row>
    <row r="702">
      <c r="C702" s="882"/>
      <c r="H702" s="883"/>
    </row>
    <row r="703">
      <c r="C703" s="882"/>
      <c r="H703" s="883"/>
    </row>
    <row r="704">
      <c r="C704" s="882"/>
      <c r="H704" s="883"/>
    </row>
    <row r="705">
      <c r="C705" s="882"/>
      <c r="H705" s="883"/>
    </row>
    <row r="706">
      <c r="C706" s="882"/>
      <c r="H706" s="883"/>
    </row>
    <row r="707">
      <c r="C707" s="882"/>
      <c r="H707" s="883"/>
    </row>
    <row r="708">
      <c r="C708" s="882"/>
      <c r="H708" s="883"/>
    </row>
    <row r="709">
      <c r="C709" s="882"/>
      <c r="H709" s="883"/>
    </row>
    <row r="710">
      <c r="C710" s="882"/>
      <c r="H710" s="883"/>
    </row>
    <row r="711">
      <c r="C711" s="882"/>
      <c r="H711" s="883"/>
    </row>
    <row r="712">
      <c r="C712" s="882"/>
      <c r="H712" s="883"/>
    </row>
    <row r="713">
      <c r="C713" s="882"/>
      <c r="H713" s="883"/>
    </row>
    <row r="714">
      <c r="C714" s="882"/>
      <c r="H714" s="883"/>
    </row>
    <row r="715">
      <c r="C715" s="882"/>
      <c r="H715" s="883"/>
    </row>
    <row r="716">
      <c r="C716" s="882"/>
      <c r="H716" s="883"/>
    </row>
    <row r="717">
      <c r="C717" s="882"/>
      <c r="H717" s="883"/>
    </row>
    <row r="718">
      <c r="C718" s="882"/>
      <c r="H718" s="883"/>
    </row>
    <row r="719">
      <c r="C719" s="882"/>
      <c r="H719" s="883"/>
    </row>
    <row r="720">
      <c r="C720" s="882"/>
      <c r="H720" s="883"/>
    </row>
    <row r="721">
      <c r="C721" s="882"/>
      <c r="H721" s="883"/>
    </row>
    <row r="722">
      <c r="C722" s="882"/>
      <c r="H722" s="883"/>
    </row>
    <row r="723">
      <c r="C723" s="882"/>
      <c r="H723" s="883"/>
    </row>
    <row r="724">
      <c r="C724" s="882"/>
      <c r="H724" s="883"/>
    </row>
    <row r="725">
      <c r="C725" s="882"/>
      <c r="H725" s="883"/>
    </row>
    <row r="726">
      <c r="C726" s="882"/>
      <c r="H726" s="883"/>
    </row>
    <row r="727">
      <c r="C727" s="882"/>
      <c r="H727" s="883"/>
    </row>
    <row r="728">
      <c r="C728" s="882"/>
      <c r="H728" s="883"/>
    </row>
    <row r="729">
      <c r="C729" s="882"/>
      <c r="H729" s="883"/>
    </row>
    <row r="730">
      <c r="C730" s="882"/>
      <c r="H730" s="883"/>
    </row>
    <row r="731">
      <c r="C731" s="882"/>
      <c r="H731" s="883"/>
    </row>
    <row r="732">
      <c r="C732" s="882"/>
      <c r="H732" s="883"/>
    </row>
    <row r="733">
      <c r="C733" s="882"/>
      <c r="H733" s="883"/>
    </row>
    <row r="734">
      <c r="C734" s="882"/>
      <c r="H734" s="883"/>
    </row>
    <row r="735">
      <c r="C735" s="882"/>
      <c r="H735" s="883"/>
    </row>
    <row r="736">
      <c r="C736" s="882"/>
      <c r="H736" s="883"/>
    </row>
    <row r="737">
      <c r="C737" s="882"/>
      <c r="H737" s="883"/>
    </row>
    <row r="738">
      <c r="C738" s="882"/>
      <c r="H738" s="883"/>
    </row>
    <row r="739">
      <c r="C739" s="882"/>
      <c r="H739" s="883"/>
    </row>
    <row r="740">
      <c r="C740" s="882"/>
      <c r="H740" s="883"/>
    </row>
    <row r="741">
      <c r="C741" s="882"/>
      <c r="H741" s="883"/>
    </row>
    <row r="742">
      <c r="C742" s="882"/>
      <c r="H742" s="883"/>
    </row>
    <row r="743">
      <c r="C743" s="882"/>
      <c r="H743" s="883"/>
    </row>
    <row r="744">
      <c r="C744" s="882"/>
      <c r="H744" s="883"/>
    </row>
    <row r="745">
      <c r="C745" s="882"/>
      <c r="H745" s="883"/>
    </row>
    <row r="746">
      <c r="C746" s="882"/>
      <c r="H746" s="883"/>
    </row>
    <row r="747">
      <c r="C747" s="882"/>
      <c r="H747" s="883"/>
    </row>
    <row r="748">
      <c r="C748" s="882"/>
      <c r="H748" s="883"/>
    </row>
    <row r="749">
      <c r="C749" s="882"/>
      <c r="H749" s="883"/>
    </row>
    <row r="750">
      <c r="C750" s="882"/>
      <c r="H750" s="883"/>
    </row>
    <row r="751">
      <c r="C751" s="882"/>
      <c r="H751" s="883"/>
    </row>
    <row r="752">
      <c r="C752" s="882"/>
      <c r="H752" s="883"/>
    </row>
    <row r="753">
      <c r="C753" s="882"/>
      <c r="H753" s="883"/>
    </row>
    <row r="754">
      <c r="C754" s="882"/>
      <c r="H754" s="883"/>
    </row>
    <row r="755">
      <c r="C755" s="882"/>
      <c r="H755" s="883"/>
    </row>
    <row r="756">
      <c r="C756" s="882"/>
      <c r="H756" s="883"/>
    </row>
    <row r="757">
      <c r="C757" s="882"/>
      <c r="H757" s="883"/>
    </row>
    <row r="758">
      <c r="C758" s="882"/>
      <c r="H758" s="883"/>
    </row>
    <row r="759">
      <c r="C759" s="882"/>
      <c r="H759" s="883"/>
    </row>
    <row r="760">
      <c r="C760" s="882"/>
      <c r="H760" s="883"/>
    </row>
    <row r="761">
      <c r="C761" s="882"/>
      <c r="H761" s="883"/>
    </row>
    <row r="762">
      <c r="C762" s="882"/>
      <c r="H762" s="883"/>
    </row>
    <row r="763">
      <c r="C763" s="882"/>
      <c r="H763" s="883"/>
    </row>
    <row r="764">
      <c r="C764" s="882"/>
      <c r="H764" s="883"/>
    </row>
    <row r="765">
      <c r="C765" s="882"/>
      <c r="H765" s="883"/>
    </row>
    <row r="766">
      <c r="C766" s="882"/>
      <c r="H766" s="883"/>
    </row>
    <row r="767">
      <c r="C767" s="882"/>
      <c r="H767" s="883"/>
    </row>
    <row r="768">
      <c r="C768" s="882"/>
      <c r="H768" s="883"/>
    </row>
    <row r="769">
      <c r="C769" s="882"/>
      <c r="H769" s="883"/>
    </row>
    <row r="770">
      <c r="C770" s="882"/>
      <c r="H770" s="883"/>
    </row>
    <row r="771">
      <c r="C771" s="882"/>
      <c r="H771" s="883"/>
    </row>
    <row r="772">
      <c r="C772" s="882"/>
      <c r="H772" s="883"/>
    </row>
    <row r="773">
      <c r="C773" s="882"/>
      <c r="H773" s="883"/>
    </row>
    <row r="774">
      <c r="C774" s="882"/>
      <c r="H774" s="883"/>
    </row>
    <row r="775">
      <c r="C775" s="882"/>
      <c r="H775" s="883"/>
    </row>
    <row r="776">
      <c r="C776" s="882"/>
      <c r="H776" s="883"/>
    </row>
    <row r="777">
      <c r="C777" s="882"/>
      <c r="H777" s="883"/>
    </row>
    <row r="778">
      <c r="C778" s="882"/>
      <c r="H778" s="883"/>
    </row>
    <row r="779">
      <c r="C779" s="882"/>
      <c r="H779" s="883"/>
    </row>
    <row r="780">
      <c r="C780" s="882"/>
      <c r="H780" s="883"/>
    </row>
    <row r="781">
      <c r="C781" s="882"/>
      <c r="H781" s="883"/>
    </row>
    <row r="782">
      <c r="C782" s="882"/>
      <c r="H782" s="883"/>
    </row>
    <row r="783">
      <c r="C783" s="882"/>
      <c r="H783" s="883"/>
    </row>
    <row r="784">
      <c r="C784" s="882"/>
      <c r="H784" s="883"/>
    </row>
    <row r="785">
      <c r="C785" s="882"/>
      <c r="H785" s="883"/>
    </row>
    <row r="786">
      <c r="C786" s="882"/>
      <c r="H786" s="883"/>
    </row>
    <row r="787">
      <c r="C787" s="882"/>
      <c r="H787" s="883"/>
    </row>
    <row r="788">
      <c r="C788" s="882"/>
      <c r="H788" s="883"/>
    </row>
    <row r="789">
      <c r="C789" s="882"/>
      <c r="H789" s="883"/>
    </row>
    <row r="790">
      <c r="C790" s="882"/>
      <c r="H790" s="883"/>
    </row>
    <row r="791">
      <c r="C791" s="882"/>
      <c r="H791" s="883"/>
    </row>
    <row r="792">
      <c r="C792" s="882"/>
      <c r="H792" s="883"/>
    </row>
    <row r="793">
      <c r="C793" s="882"/>
      <c r="H793" s="883"/>
    </row>
    <row r="794">
      <c r="C794" s="882"/>
      <c r="H794" s="883"/>
    </row>
    <row r="795">
      <c r="C795" s="882"/>
      <c r="H795" s="883"/>
    </row>
    <row r="796">
      <c r="C796" s="882"/>
      <c r="H796" s="883"/>
    </row>
    <row r="797">
      <c r="C797" s="882"/>
      <c r="H797" s="883"/>
    </row>
    <row r="798">
      <c r="C798" s="882"/>
      <c r="H798" s="883"/>
    </row>
    <row r="799">
      <c r="C799" s="882"/>
      <c r="H799" s="883"/>
    </row>
    <row r="800">
      <c r="C800" s="882"/>
      <c r="H800" s="883"/>
    </row>
    <row r="801">
      <c r="C801" s="882"/>
      <c r="H801" s="883"/>
    </row>
    <row r="802">
      <c r="C802" s="882"/>
      <c r="H802" s="883"/>
    </row>
    <row r="803">
      <c r="C803" s="882"/>
      <c r="H803" s="883"/>
    </row>
    <row r="804">
      <c r="C804" s="882"/>
      <c r="H804" s="883"/>
    </row>
    <row r="805">
      <c r="C805" s="882"/>
      <c r="H805" s="883"/>
    </row>
    <row r="806">
      <c r="C806" s="882"/>
      <c r="H806" s="883"/>
    </row>
    <row r="807">
      <c r="C807" s="882"/>
      <c r="H807" s="883"/>
    </row>
    <row r="808">
      <c r="C808" s="882"/>
      <c r="H808" s="883"/>
    </row>
    <row r="809">
      <c r="C809" s="882"/>
      <c r="H809" s="883"/>
    </row>
    <row r="810">
      <c r="C810" s="882"/>
      <c r="H810" s="883"/>
    </row>
    <row r="811">
      <c r="C811" s="882"/>
      <c r="H811" s="883"/>
    </row>
    <row r="812">
      <c r="C812" s="882"/>
      <c r="H812" s="883"/>
    </row>
    <row r="813">
      <c r="C813" s="882"/>
      <c r="H813" s="883"/>
    </row>
    <row r="814">
      <c r="C814" s="882"/>
      <c r="H814" s="883"/>
    </row>
    <row r="815">
      <c r="C815" s="882"/>
      <c r="H815" s="883"/>
    </row>
    <row r="816">
      <c r="C816" s="882"/>
      <c r="H816" s="883"/>
    </row>
    <row r="817">
      <c r="C817" s="882"/>
      <c r="H817" s="883"/>
    </row>
    <row r="818">
      <c r="C818" s="882"/>
      <c r="H818" s="883"/>
    </row>
    <row r="819">
      <c r="C819" s="882"/>
      <c r="H819" s="883"/>
    </row>
    <row r="820">
      <c r="C820" s="882"/>
      <c r="H820" s="883"/>
    </row>
    <row r="821">
      <c r="C821" s="882"/>
      <c r="H821" s="883"/>
    </row>
    <row r="822">
      <c r="C822" s="882"/>
      <c r="H822" s="883"/>
    </row>
    <row r="823">
      <c r="C823" s="882"/>
      <c r="H823" s="883"/>
    </row>
    <row r="824">
      <c r="C824" s="882"/>
      <c r="H824" s="883"/>
    </row>
    <row r="825">
      <c r="C825" s="882"/>
      <c r="H825" s="883"/>
    </row>
    <row r="826">
      <c r="C826" s="882"/>
      <c r="H826" s="883"/>
    </row>
    <row r="827">
      <c r="C827" s="882"/>
      <c r="H827" s="883"/>
    </row>
    <row r="828">
      <c r="C828" s="882"/>
      <c r="H828" s="883"/>
    </row>
    <row r="829">
      <c r="C829" s="882"/>
      <c r="H829" s="883"/>
    </row>
    <row r="830">
      <c r="C830" s="882"/>
      <c r="H830" s="883"/>
    </row>
    <row r="831">
      <c r="C831" s="882"/>
      <c r="H831" s="883"/>
    </row>
    <row r="832">
      <c r="C832" s="882"/>
      <c r="H832" s="883"/>
    </row>
    <row r="833">
      <c r="C833" s="882"/>
      <c r="H833" s="883"/>
    </row>
    <row r="834">
      <c r="C834" s="882"/>
      <c r="H834" s="883"/>
    </row>
    <row r="835">
      <c r="C835" s="882"/>
      <c r="H835" s="883"/>
    </row>
    <row r="836">
      <c r="C836" s="882"/>
      <c r="H836" s="883"/>
    </row>
    <row r="837">
      <c r="C837" s="882"/>
      <c r="H837" s="883"/>
    </row>
    <row r="838">
      <c r="C838" s="882"/>
      <c r="H838" s="883"/>
    </row>
    <row r="839">
      <c r="C839" s="882"/>
      <c r="H839" s="883"/>
    </row>
    <row r="840">
      <c r="C840" s="882"/>
      <c r="H840" s="883"/>
    </row>
    <row r="841">
      <c r="C841" s="882"/>
      <c r="H841" s="883"/>
    </row>
    <row r="842">
      <c r="C842" s="882"/>
      <c r="H842" s="883"/>
    </row>
    <row r="843">
      <c r="C843" s="882"/>
      <c r="H843" s="883"/>
    </row>
    <row r="844">
      <c r="C844" s="882"/>
      <c r="H844" s="883"/>
    </row>
    <row r="845">
      <c r="C845" s="882"/>
      <c r="H845" s="883"/>
    </row>
    <row r="846">
      <c r="C846" s="882"/>
      <c r="H846" s="883"/>
    </row>
    <row r="847">
      <c r="C847" s="882"/>
      <c r="H847" s="883"/>
    </row>
    <row r="848">
      <c r="C848" s="882"/>
      <c r="H848" s="883"/>
    </row>
    <row r="849">
      <c r="C849" s="882"/>
      <c r="H849" s="883"/>
    </row>
    <row r="850">
      <c r="C850" s="882"/>
      <c r="H850" s="883"/>
    </row>
    <row r="851">
      <c r="C851" s="882"/>
      <c r="H851" s="883"/>
    </row>
    <row r="852">
      <c r="C852" s="882"/>
      <c r="H852" s="883"/>
    </row>
    <row r="853">
      <c r="C853" s="882"/>
      <c r="H853" s="883"/>
    </row>
    <row r="854">
      <c r="C854" s="882"/>
      <c r="H854" s="883"/>
    </row>
    <row r="855">
      <c r="C855" s="882"/>
      <c r="H855" s="883"/>
    </row>
    <row r="856">
      <c r="C856" s="882"/>
      <c r="H856" s="883"/>
    </row>
    <row r="857">
      <c r="C857" s="882"/>
      <c r="H857" s="883"/>
    </row>
    <row r="858">
      <c r="C858" s="882"/>
      <c r="H858" s="883"/>
    </row>
    <row r="859">
      <c r="C859" s="882"/>
      <c r="H859" s="883"/>
    </row>
    <row r="860">
      <c r="C860" s="882"/>
      <c r="H860" s="883"/>
    </row>
    <row r="861">
      <c r="C861" s="882"/>
      <c r="H861" s="883"/>
    </row>
    <row r="862">
      <c r="C862" s="882"/>
      <c r="H862" s="883"/>
    </row>
    <row r="863">
      <c r="C863" s="882"/>
      <c r="H863" s="883"/>
    </row>
    <row r="864">
      <c r="C864" s="882"/>
      <c r="H864" s="883"/>
    </row>
    <row r="865">
      <c r="C865" s="882"/>
      <c r="H865" s="883"/>
    </row>
    <row r="866">
      <c r="C866" s="882"/>
      <c r="H866" s="883"/>
    </row>
    <row r="867">
      <c r="C867" s="882"/>
      <c r="H867" s="883"/>
    </row>
    <row r="868">
      <c r="C868" s="882"/>
      <c r="H868" s="883"/>
    </row>
    <row r="869">
      <c r="C869" s="882"/>
      <c r="H869" s="883"/>
    </row>
    <row r="870">
      <c r="C870" s="882"/>
      <c r="H870" s="883"/>
    </row>
    <row r="871">
      <c r="C871" s="882"/>
      <c r="H871" s="883"/>
    </row>
    <row r="872">
      <c r="C872" s="882"/>
      <c r="H872" s="883"/>
    </row>
    <row r="873">
      <c r="C873" s="882"/>
      <c r="H873" s="883"/>
    </row>
    <row r="874">
      <c r="C874" s="882"/>
      <c r="H874" s="883"/>
    </row>
    <row r="875">
      <c r="C875" s="882"/>
      <c r="H875" s="883"/>
    </row>
    <row r="876">
      <c r="C876" s="882"/>
      <c r="H876" s="883"/>
    </row>
    <row r="877">
      <c r="C877" s="882"/>
      <c r="H877" s="883"/>
    </row>
    <row r="878">
      <c r="C878" s="882"/>
      <c r="H878" s="883"/>
    </row>
    <row r="879">
      <c r="C879" s="882"/>
      <c r="H879" s="883"/>
    </row>
    <row r="880">
      <c r="C880" s="882"/>
      <c r="H880" s="883"/>
    </row>
    <row r="881">
      <c r="C881" s="882"/>
      <c r="H881" s="883"/>
    </row>
    <row r="882">
      <c r="C882" s="882"/>
      <c r="H882" s="883"/>
    </row>
    <row r="883">
      <c r="C883" s="882"/>
      <c r="H883" s="883"/>
    </row>
    <row r="884">
      <c r="C884" s="882"/>
      <c r="H884" s="883"/>
    </row>
    <row r="885">
      <c r="C885" s="882"/>
      <c r="H885" s="883"/>
    </row>
    <row r="886">
      <c r="C886" s="882"/>
      <c r="H886" s="883"/>
    </row>
    <row r="887">
      <c r="C887" s="882"/>
      <c r="H887" s="883"/>
    </row>
    <row r="888">
      <c r="C888" s="882"/>
      <c r="H888" s="883"/>
    </row>
    <row r="889">
      <c r="C889" s="882"/>
      <c r="H889" s="883"/>
    </row>
    <row r="890">
      <c r="C890" s="882"/>
      <c r="H890" s="883"/>
    </row>
    <row r="891">
      <c r="C891" s="882"/>
      <c r="H891" s="883"/>
    </row>
    <row r="892">
      <c r="C892" s="882"/>
      <c r="H892" s="883"/>
    </row>
    <row r="893">
      <c r="C893" s="882"/>
      <c r="H893" s="883"/>
    </row>
    <row r="894">
      <c r="C894" s="882"/>
      <c r="H894" s="883"/>
    </row>
    <row r="895">
      <c r="C895" s="882"/>
      <c r="H895" s="883"/>
    </row>
    <row r="896">
      <c r="C896" s="882"/>
      <c r="H896" s="883"/>
    </row>
    <row r="897">
      <c r="C897" s="882"/>
      <c r="H897" s="883"/>
    </row>
    <row r="898">
      <c r="C898" s="882"/>
      <c r="H898" s="883"/>
    </row>
    <row r="899">
      <c r="C899" s="882"/>
      <c r="H899" s="883"/>
    </row>
    <row r="900">
      <c r="C900" s="882"/>
      <c r="H900" s="883"/>
    </row>
    <row r="901">
      <c r="C901" s="882"/>
      <c r="H901" s="883"/>
    </row>
    <row r="902">
      <c r="C902" s="882"/>
      <c r="H902" s="883"/>
    </row>
    <row r="903">
      <c r="C903" s="882"/>
      <c r="H903" s="883"/>
    </row>
    <row r="904">
      <c r="C904" s="882"/>
      <c r="H904" s="883"/>
    </row>
    <row r="905">
      <c r="C905" s="882"/>
      <c r="H905" s="883"/>
    </row>
    <row r="906">
      <c r="C906" s="882"/>
      <c r="H906" s="883"/>
    </row>
    <row r="907">
      <c r="C907" s="882"/>
      <c r="H907" s="883"/>
    </row>
    <row r="908">
      <c r="C908" s="882"/>
      <c r="H908" s="883"/>
    </row>
    <row r="909">
      <c r="C909" s="882"/>
      <c r="H909" s="883"/>
    </row>
    <row r="910">
      <c r="C910" s="882"/>
      <c r="H910" s="883"/>
    </row>
    <row r="911">
      <c r="C911" s="882"/>
      <c r="H911" s="883"/>
    </row>
    <row r="912">
      <c r="C912" s="882"/>
      <c r="H912" s="883"/>
    </row>
    <row r="913">
      <c r="C913" s="882"/>
      <c r="H913" s="883"/>
    </row>
    <row r="914">
      <c r="C914" s="882"/>
      <c r="H914" s="883"/>
    </row>
    <row r="915">
      <c r="C915" s="882"/>
      <c r="H915" s="883"/>
    </row>
    <row r="916">
      <c r="C916" s="882"/>
      <c r="H916" s="883"/>
    </row>
    <row r="917">
      <c r="C917" s="882"/>
      <c r="H917" s="883"/>
    </row>
    <row r="918">
      <c r="C918" s="882"/>
      <c r="H918" s="883"/>
    </row>
    <row r="919">
      <c r="C919" s="882"/>
      <c r="H919" s="883"/>
    </row>
    <row r="920">
      <c r="C920" s="882"/>
      <c r="H920" s="883"/>
    </row>
    <row r="921">
      <c r="C921" s="882"/>
      <c r="H921" s="883"/>
    </row>
    <row r="922">
      <c r="C922" s="882"/>
      <c r="H922" s="883"/>
    </row>
    <row r="923">
      <c r="C923" s="882"/>
      <c r="H923" s="883"/>
    </row>
    <row r="924">
      <c r="C924" s="882"/>
      <c r="H924" s="883"/>
    </row>
    <row r="925">
      <c r="C925" s="882"/>
      <c r="H925" s="883"/>
    </row>
    <row r="926">
      <c r="C926" s="882"/>
      <c r="H926" s="883"/>
    </row>
    <row r="927">
      <c r="C927" s="882"/>
      <c r="H927" s="883"/>
    </row>
    <row r="928">
      <c r="C928" s="882"/>
      <c r="H928" s="883"/>
    </row>
    <row r="929">
      <c r="C929" s="882"/>
      <c r="H929" s="883"/>
    </row>
    <row r="930">
      <c r="C930" s="882"/>
      <c r="H930" s="883"/>
    </row>
    <row r="931">
      <c r="C931" s="882"/>
      <c r="H931" s="883"/>
    </row>
    <row r="932">
      <c r="C932" s="882"/>
      <c r="H932" s="883"/>
    </row>
    <row r="933">
      <c r="C933" s="882"/>
      <c r="H933" s="883"/>
    </row>
    <row r="934">
      <c r="C934" s="882"/>
      <c r="H934" s="883"/>
    </row>
    <row r="935">
      <c r="C935" s="882"/>
      <c r="H935" s="883"/>
    </row>
    <row r="936">
      <c r="C936" s="882"/>
      <c r="H936" s="883"/>
    </row>
    <row r="937">
      <c r="C937" s="882"/>
      <c r="H937" s="883"/>
    </row>
    <row r="938">
      <c r="C938" s="882"/>
      <c r="H938" s="883"/>
    </row>
    <row r="939">
      <c r="C939" s="882"/>
      <c r="H939" s="883"/>
    </row>
    <row r="940">
      <c r="C940" s="882"/>
      <c r="H940" s="883"/>
    </row>
    <row r="941">
      <c r="C941" s="882"/>
      <c r="H941" s="883"/>
    </row>
    <row r="942">
      <c r="C942" s="882"/>
      <c r="H942" s="883"/>
    </row>
    <row r="943">
      <c r="C943" s="882"/>
      <c r="H943" s="883"/>
    </row>
    <row r="944">
      <c r="C944" s="882"/>
      <c r="H944" s="883"/>
    </row>
    <row r="945">
      <c r="C945" s="882"/>
      <c r="H945" s="883"/>
    </row>
    <row r="946">
      <c r="C946" s="882"/>
      <c r="H946" s="883"/>
    </row>
    <row r="947">
      <c r="C947" s="882"/>
      <c r="H947" s="883"/>
    </row>
    <row r="948">
      <c r="C948" s="882"/>
      <c r="H948" s="883"/>
    </row>
    <row r="949">
      <c r="C949" s="882"/>
      <c r="H949" s="883"/>
    </row>
    <row r="950">
      <c r="C950" s="882"/>
      <c r="H950" s="883"/>
    </row>
    <row r="951">
      <c r="C951" s="882"/>
      <c r="H951" s="883"/>
    </row>
    <row r="952">
      <c r="C952" s="882"/>
      <c r="H952" s="883"/>
    </row>
    <row r="953">
      <c r="C953" s="882"/>
      <c r="H953" s="883"/>
    </row>
    <row r="954">
      <c r="C954" s="882"/>
      <c r="H954" s="883"/>
    </row>
    <row r="955">
      <c r="C955" s="882"/>
      <c r="H955" s="883"/>
    </row>
    <row r="956">
      <c r="C956" s="882"/>
      <c r="H956" s="883"/>
    </row>
    <row r="957">
      <c r="C957" s="882"/>
      <c r="H957" s="883"/>
    </row>
    <row r="958">
      <c r="C958" s="882"/>
      <c r="H958" s="883"/>
    </row>
    <row r="959">
      <c r="C959" s="882"/>
      <c r="H959" s="883"/>
    </row>
    <row r="960">
      <c r="C960" s="882"/>
      <c r="H960" s="883"/>
    </row>
    <row r="961">
      <c r="C961" s="882"/>
      <c r="H961" s="883"/>
    </row>
    <row r="962">
      <c r="C962" s="882"/>
      <c r="H962" s="883"/>
    </row>
    <row r="963">
      <c r="C963" s="882"/>
      <c r="H963" s="883"/>
    </row>
    <row r="964">
      <c r="C964" s="882"/>
      <c r="H964" s="883"/>
    </row>
    <row r="965">
      <c r="C965" s="882"/>
      <c r="H965" s="883"/>
    </row>
    <row r="966">
      <c r="C966" s="882"/>
      <c r="H966" s="883"/>
    </row>
    <row r="967">
      <c r="C967" s="882"/>
      <c r="H967" s="883"/>
    </row>
    <row r="968">
      <c r="C968" s="882"/>
      <c r="H968" s="883"/>
    </row>
    <row r="969">
      <c r="C969" s="882"/>
      <c r="H969" s="883"/>
    </row>
    <row r="970">
      <c r="C970" s="882"/>
      <c r="H970" s="883"/>
    </row>
    <row r="971">
      <c r="C971" s="882"/>
      <c r="H971" s="883"/>
    </row>
    <row r="972">
      <c r="C972" s="882"/>
      <c r="H972" s="883"/>
    </row>
    <row r="973">
      <c r="C973" s="882"/>
      <c r="H973" s="883"/>
    </row>
    <row r="974">
      <c r="C974" s="882"/>
      <c r="H974" s="883"/>
    </row>
    <row r="975">
      <c r="C975" s="882"/>
      <c r="H975" s="883"/>
    </row>
    <row r="976">
      <c r="C976" s="882"/>
      <c r="H976" s="883"/>
    </row>
    <row r="977">
      <c r="C977" s="882"/>
      <c r="H977" s="883"/>
    </row>
    <row r="978">
      <c r="C978" s="882"/>
      <c r="H978" s="883"/>
    </row>
    <row r="979">
      <c r="C979" s="882"/>
      <c r="H979" s="883"/>
    </row>
    <row r="980">
      <c r="C980" s="882"/>
      <c r="H980" s="883"/>
    </row>
    <row r="981">
      <c r="C981" s="882"/>
      <c r="H981" s="883"/>
    </row>
    <row r="982">
      <c r="C982" s="882"/>
      <c r="H982" s="883"/>
    </row>
    <row r="983">
      <c r="C983" s="882"/>
      <c r="H983" s="883"/>
    </row>
    <row r="984">
      <c r="C984" s="882"/>
      <c r="H984" s="883"/>
    </row>
    <row r="985">
      <c r="C985" s="882"/>
      <c r="H985" s="883"/>
    </row>
    <row r="986">
      <c r="C986" s="882"/>
      <c r="H986" s="883"/>
    </row>
    <row r="987">
      <c r="C987" s="882"/>
      <c r="H987" s="883"/>
    </row>
    <row r="988">
      <c r="C988" s="882"/>
      <c r="H988" s="883"/>
    </row>
    <row r="989">
      <c r="C989" s="882"/>
      <c r="H989" s="883"/>
    </row>
    <row r="990">
      <c r="C990" s="882"/>
      <c r="H990" s="883"/>
    </row>
    <row r="991">
      <c r="C991" s="882"/>
      <c r="H991" s="883"/>
    </row>
    <row r="992">
      <c r="C992" s="882"/>
      <c r="H992" s="883"/>
    </row>
    <row r="993">
      <c r="C993" s="882"/>
      <c r="H993" s="883"/>
    </row>
    <row r="994">
      <c r="C994" s="882"/>
      <c r="H994" s="883"/>
    </row>
    <row r="995">
      <c r="C995" s="882"/>
      <c r="H995" s="883"/>
    </row>
    <row r="996">
      <c r="C996" s="882"/>
      <c r="H996" s="883"/>
    </row>
    <row r="997">
      <c r="C997" s="882"/>
      <c r="H997" s="883"/>
    </row>
    <row r="998">
      <c r="C998" s="882"/>
      <c r="H998" s="883"/>
    </row>
    <row r="999">
      <c r="C999" s="882"/>
      <c r="H999" s="883"/>
    </row>
    <row r="1000">
      <c r="C1000" s="884"/>
      <c r="D1000" s="885"/>
      <c r="E1000" s="885"/>
      <c r="F1000" s="885"/>
      <c r="G1000" s="885"/>
      <c r="H1000" s="886"/>
    </row>
  </sheetData>
  <mergeCells count="3">
    <mergeCell ref="C4:D4"/>
    <mergeCell ref="E4:F4"/>
    <mergeCell ref="G4:H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85" t="s">
        <v>5205</v>
      </c>
      <c r="B2" s="85" t="s">
        <v>5206</v>
      </c>
      <c r="C2" s="869" t="s">
        <v>4458</v>
      </c>
      <c r="D2" s="870" t="s">
        <v>4459</v>
      </c>
      <c r="E2" s="869" t="s">
        <v>4458</v>
      </c>
      <c r="F2" s="870" t="s">
        <v>4459</v>
      </c>
      <c r="G2" s="871" t="s">
        <v>4460</v>
      </c>
      <c r="H2" s="872" t="s">
        <v>5204</v>
      </c>
      <c r="I2" s="315" t="s">
        <v>4462</v>
      </c>
      <c r="J2" s="315" t="s">
        <v>5207</v>
      </c>
      <c r="N2" s="869" t="s">
        <v>4458</v>
      </c>
      <c r="O2" s="870" t="s">
        <v>4459</v>
      </c>
      <c r="P2" s="869" t="s">
        <v>4458</v>
      </c>
      <c r="Q2" s="870" t="s">
        <v>4459</v>
      </c>
      <c r="R2" s="871" t="s">
        <v>4460</v>
      </c>
      <c r="S2" s="872" t="s">
        <v>5204</v>
      </c>
      <c r="T2" s="315" t="s">
        <v>4462</v>
      </c>
      <c r="U2" s="315" t="s">
        <v>5207</v>
      </c>
    </row>
    <row r="3">
      <c r="A3" s="85">
        <v>0.01</v>
      </c>
      <c r="B3" s="293" t="str">
        <f>if('Scheduling Eligibility'!C4=0,"",'Scheduling Eligibility'!C4)</f>
        <v>Anushka</v>
      </c>
      <c r="C3" s="293">
        <f>$A3+iferror(100*Factors!C6/(1+'Scheduling Eligibility'!$D4),100+Factors!C6)</f>
        <v>0.01</v>
      </c>
      <c r="D3" s="293">
        <f>$A3+iferror(100*Factors!D6/(1+'Scheduling Eligibility'!$D4),100+Factors!D6)</f>
        <v>6.26</v>
      </c>
      <c r="E3" s="293">
        <f>$A3+iferror(100*Factors!E6/(1+'Scheduling Eligibility'!$D4),100+Factors!E6)</f>
        <v>6.26</v>
      </c>
      <c r="F3" s="293">
        <f>$A3+iferror(100*Factors!F6/(1+'Scheduling Eligibility'!$D4),100+Factors!F6)</f>
        <v>0.01</v>
      </c>
      <c r="G3" s="293">
        <f>$A3+iferror(100*Factors!G6/(1+'Scheduling Eligibility'!$D4),100+Factors!G6)</f>
        <v>6.26</v>
      </c>
      <c r="H3" s="293">
        <f>$A3+iferror(100*Factors!H6/(1+'Scheduling Eligibility'!$D4),100+Factors!H6)</f>
        <v>0.01</v>
      </c>
      <c r="I3" s="293" t="str">
        <f>$A3+iferror(100*#REF!/(1+'Scheduling Eligibility'!$E4),100+#REF!)</f>
        <v>#REF!</v>
      </c>
      <c r="J3" s="293" t="str">
        <f>$A3+iferror(100*#REF!/(1+'Scheduling Eligibility'!$E4),100+#REF!)</f>
        <v>#REF!</v>
      </c>
      <c r="N3" s="293" t="str">
        <f t="shared" ref="N3:U3" si="1">xlookup(large(C:C,1),C:C,$B:$B)</f>
        <v>Shenghan</v>
      </c>
      <c r="O3" s="293" t="str">
        <f t="shared" si="1"/>
        <v>Isabel</v>
      </c>
      <c r="P3" s="293" t="str">
        <f t="shared" si="1"/>
        <v>Camilla</v>
      </c>
      <c r="Q3" s="293" t="str">
        <f t="shared" si="1"/>
        <v>Aashna</v>
      </c>
      <c r="R3" s="293" t="str">
        <f t="shared" si="1"/>
        <v>Aashna</v>
      </c>
      <c r="S3" s="293" t="str">
        <f t="shared" si="1"/>
        <v>Kiara</v>
      </c>
      <c r="T3" s="293" t="str">
        <f t="shared" si="1"/>
        <v>#REF!</v>
      </c>
      <c r="U3" s="293" t="str">
        <f t="shared" si="1"/>
        <v>#REF!</v>
      </c>
    </row>
    <row r="4">
      <c r="A4" s="85">
        <v>0.02</v>
      </c>
      <c r="B4" s="293" t="str">
        <f>if('Scheduling Eligibility'!C5=0,"",'Scheduling Eligibility'!C5)</f>
        <v>Avi</v>
      </c>
      <c r="C4" s="293">
        <f>$A4+iferror(100*Factors!C7/(1+'Scheduling Eligibility'!$D5),100+Factors!C7)</f>
        <v>4.781904762</v>
      </c>
      <c r="D4" s="293">
        <f>$A4+iferror(100*Factors!D7/(1+'Scheduling Eligibility'!$D5),100+Factors!D7)</f>
        <v>4.781904762</v>
      </c>
      <c r="E4" s="293">
        <f>$A4+iferror(100*Factors!E7/(1+'Scheduling Eligibility'!$D5),100+Factors!E7)</f>
        <v>0.02</v>
      </c>
      <c r="F4" s="293">
        <f>$A4+iferror(100*Factors!F7/(1+'Scheduling Eligibility'!$D5),100+Factors!F7)</f>
        <v>0.02</v>
      </c>
      <c r="G4" s="293">
        <f>$A4+iferror(100*Factors!G7/(1+'Scheduling Eligibility'!$D5),100+Factors!G7)</f>
        <v>4.781904762</v>
      </c>
      <c r="H4" s="293">
        <f>$A4+iferror(100*Factors!H7/(1+'Scheduling Eligibility'!$D5),100+Factors!H7)</f>
        <v>0.02</v>
      </c>
      <c r="I4" s="293" t="str">
        <f>$A4+iferror(100*#REF!/(1+'Scheduling Eligibility'!$E5),100+#REF!)</f>
        <v>#REF!</v>
      </c>
      <c r="J4" s="293" t="str">
        <f>$A4+iferror(100*#REF!/(1+'Scheduling Eligibility'!$E5),100+#REF!)</f>
        <v>#REF!</v>
      </c>
      <c r="N4" s="293" t="str">
        <f t="shared" ref="N4:U4" si="2">xlookup(large(C:C,2),C:C,$B:$B)</f>
        <v>Danny</v>
      </c>
      <c r="O4" s="293" t="str">
        <f t="shared" si="2"/>
        <v>Maia</v>
      </c>
      <c r="P4" s="293" t="str">
        <f t="shared" si="2"/>
        <v>Sophie</v>
      </c>
      <c r="Q4" s="293" t="str">
        <f t="shared" si="2"/>
        <v>Shenghan</v>
      </c>
      <c r="R4" s="293" t="str">
        <f t="shared" si="2"/>
        <v>Alicia</v>
      </c>
      <c r="S4" s="293" t="str">
        <f t="shared" si="2"/>
        <v>x</v>
      </c>
      <c r="T4" s="293" t="str">
        <f t="shared" si="2"/>
        <v>#REF!</v>
      </c>
      <c r="U4" s="293" t="str">
        <f t="shared" si="2"/>
        <v>#REF!</v>
      </c>
    </row>
    <row r="5">
      <c r="A5" s="85">
        <v>0.03</v>
      </c>
      <c r="B5" s="293" t="str">
        <f>if('Scheduling Eligibility'!C6=0,"",'Scheduling Eligibility'!C6)</f>
        <v>Megan</v>
      </c>
      <c r="C5" s="293">
        <f>$A5+iferror(100*Factors!C8/(1+'Scheduling Eligibility'!$D6),100+Factors!C8)</f>
        <v>5.585555556</v>
      </c>
      <c r="D5" s="293">
        <f>$A5+iferror(100*Factors!D8/(1+'Scheduling Eligibility'!$D6),100+Factors!D8)</f>
        <v>5.585555556</v>
      </c>
      <c r="E5" s="293">
        <f>$A5+iferror(100*Factors!E8/(1+'Scheduling Eligibility'!$D6),100+Factors!E8)</f>
        <v>0.03</v>
      </c>
      <c r="F5" s="293">
        <f>$A5+iferror(100*Factors!F8/(1+'Scheduling Eligibility'!$D6),100+Factors!F8)</f>
        <v>0.03</v>
      </c>
      <c r="G5" s="293">
        <f>$A5+iferror(100*Factors!G8/(1+'Scheduling Eligibility'!$D6),100+Factors!G8)</f>
        <v>5.585555556</v>
      </c>
      <c r="H5" s="293">
        <f>$A5+iferror(100*Factors!H8/(1+'Scheduling Eligibility'!$D6),100+Factors!H8)</f>
        <v>0.03</v>
      </c>
      <c r="I5" s="293" t="str">
        <f>$A5+iferror(100*#REF!/(1+'Scheduling Eligibility'!$E6),100+#REF!)</f>
        <v>#REF!</v>
      </c>
      <c r="J5" s="293" t="str">
        <f>$A5+iferror(100*#REF!/(1+'Scheduling Eligibility'!$E6),100+#REF!)</f>
        <v>#REF!</v>
      </c>
      <c r="N5" s="293" t="str">
        <f t="shared" ref="N5:U5" si="3">xlookup(large(C:C,3),C:C,$B:$B)</f>
        <v>Lina</v>
      </c>
      <c r="O5" s="293" t="str">
        <f t="shared" si="3"/>
        <v>Camilla</v>
      </c>
      <c r="P5" s="293" t="str">
        <f t="shared" si="3"/>
        <v>Anushka</v>
      </c>
      <c r="Q5" s="293" t="str">
        <f t="shared" si="3"/>
        <v>Alicia</v>
      </c>
      <c r="R5" s="293" t="str">
        <f t="shared" si="3"/>
        <v>Emily</v>
      </c>
      <c r="S5" s="293" t="str">
        <f t="shared" si="3"/>
        <v>x</v>
      </c>
      <c r="T5" s="293" t="str">
        <f t="shared" si="3"/>
        <v>#REF!</v>
      </c>
      <c r="U5" s="293" t="str">
        <f t="shared" si="3"/>
        <v>#REF!</v>
      </c>
    </row>
    <row r="6">
      <c r="A6" s="85">
        <v>0.04</v>
      </c>
      <c r="B6" s="293" t="str">
        <f>if('Scheduling Eligibility'!C7=0,"",'Scheduling Eligibility'!C7)</f>
        <v>Abby</v>
      </c>
      <c r="C6" s="293">
        <f>$A6+iferror(100*Factors!C9/(1+'Scheduling Eligibility'!$D7),100+Factors!C9)</f>
        <v>0.04</v>
      </c>
      <c r="D6" s="293">
        <f>$A6+iferror(100*Factors!D9/(1+'Scheduling Eligibility'!$D7),100+Factors!D9)</f>
        <v>11.15111111</v>
      </c>
      <c r="E6" s="293">
        <f>$A6+iferror(100*Factors!E9/(1+'Scheduling Eligibility'!$D7),100+Factors!E9)</f>
        <v>0.04</v>
      </c>
      <c r="F6" s="293">
        <f>$A6+iferror(100*Factors!F9/(1+'Scheduling Eligibility'!$D7),100+Factors!F9)</f>
        <v>0.04</v>
      </c>
      <c r="G6" s="293">
        <f>$A6+iferror(100*Factors!G9/(1+'Scheduling Eligibility'!$D7),100+Factors!G9)</f>
        <v>11.15111111</v>
      </c>
      <c r="H6" s="293">
        <f>$A6+iferror(100*Factors!H9/(1+'Scheduling Eligibility'!$D7),100+Factors!H9)</f>
        <v>0.04</v>
      </c>
      <c r="I6" s="293" t="str">
        <f>$A6+iferror(100*#REF!/(1+'Scheduling Eligibility'!$E7),100+#REF!)</f>
        <v>#REF!</v>
      </c>
      <c r="J6" s="293" t="str">
        <f>$A6+iferror(100*#REF!/(1+'Scheduling Eligibility'!$E7),100+#REF!)</f>
        <v>#REF!</v>
      </c>
      <c r="N6" s="293" t="str">
        <f t="shared" ref="N6:U6" si="4">xlookup(large(C:C,4),C:C,$B:$B)</f>
        <v>Isabel</v>
      </c>
      <c r="O6" s="293" t="str">
        <f t="shared" si="4"/>
        <v>Abby</v>
      </c>
      <c r="P6" s="293" t="str">
        <f t="shared" si="4"/>
        <v>x</v>
      </c>
      <c r="Q6" s="293" t="str">
        <f t="shared" si="4"/>
        <v>Emily</v>
      </c>
      <c r="R6" s="293" t="str">
        <f t="shared" si="4"/>
        <v>Sophie</v>
      </c>
      <c r="S6" s="293" t="str">
        <f t="shared" si="4"/>
        <v>x</v>
      </c>
      <c r="T6" s="293" t="str">
        <f t="shared" si="4"/>
        <v>#REF!</v>
      </c>
      <c r="U6" s="293" t="str">
        <f t="shared" si="4"/>
        <v>#REF!</v>
      </c>
    </row>
    <row r="7">
      <c r="A7" s="85">
        <v>0.05</v>
      </c>
      <c r="B7" s="293" t="str">
        <f>if('Scheduling Eligibility'!C8=0,"",'Scheduling Eligibility'!C8)</f>
        <v>Andrew</v>
      </c>
      <c r="C7" s="293">
        <f>$A7+iferror(100*Factors!C10/(1+'Scheduling Eligibility'!$D8),100+Factors!C10)</f>
        <v>5.605555556</v>
      </c>
      <c r="D7" s="293">
        <f>$A7+iferror(100*Factors!D10/(1+'Scheduling Eligibility'!$D8),100+Factors!D10)</f>
        <v>5.605555556</v>
      </c>
      <c r="E7" s="293">
        <f>$A7+iferror(100*Factors!E10/(1+'Scheduling Eligibility'!$D8),100+Factors!E10)</f>
        <v>0.05</v>
      </c>
      <c r="F7" s="293">
        <f>$A7+iferror(100*Factors!F10/(1+'Scheduling Eligibility'!$D8),100+Factors!F10)</f>
        <v>0.05</v>
      </c>
      <c r="G7" s="293">
        <f>$A7+iferror(100*Factors!G10/(1+'Scheduling Eligibility'!$D8),100+Factors!G10)</f>
        <v>5.605555556</v>
      </c>
      <c r="H7" s="293">
        <f>$A7+iferror(100*Factors!H10/(1+'Scheduling Eligibility'!$D8),100+Factors!H10)</f>
        <v>0.05</v>
      </c>
      <c r="I7" s="293" t="str">
        <f>$A7+iferror(100*#REF!/(1+'Scheduling Eligibility'!$E8),100+#REF!)</f>
        <v>#REF!</v>
      </c>
      <c r="J7" s="293" t="str">
        <f>$A7+iferror(100*#REF!/(1+'Scheduling Eligibility'!$E8),100+#REF!)</f>
        <v>#REF!</v>
      </c>
      <c r="N7" s="293" t="str">
        <f t="shared" ref="N7:U7" si="5">xlookup(large(C:C,5),C:C,$B:$B)</f>
        <v>Andrew</v>
      </c>
      <c r="O7" s="293" t="str">
        <f t="shared" si="5"/>
        <v>Anushka</v>
      </c>
      <c r="P7" s="293" t="str">
        <f t="shared" si="5"/>
        <v>x</v>
      </c>
      <c r="Q7" s="293" t="str">
        <f t="shared" si="5"/>
        <v>Kiara</v>
      </c>
      <c r="R7" s="293" t="str">
        <f t="shared" si="5"/>
        <v>Rae</v>
      </c>
      <c r="S7" s="293" t="str">
        <f t="shared" si="5"/>
        <v>x</v>
      </c>
      <c r="T7" s="293" t="str">
        <f t="shared" si="5"/>
        <v>#REF!</v>
      </c>
      <c r="U7" s="293" t="str">
        <f t="shared" si="5"/>
        <v>#REF!</v>
      </c>
    </row>
    <row r="8">
      <c r="A8" s="85">
        <v>0.06</v>
      </c>
      <c r="B8" s="293" t="str">
        <f>if('Scheduling Eligibility'!C9=0,"",'Scheduling Eligibility'!C9)</f>
        <v>Kiara</v>
      </c>
      <c r="C8" s="293">
        <f>$A8+iferror(100*Factors!C11/(1+'Scheduling Eligibility'!$D9),100+Factors!C11)</f>
        <v>0.06</v>
      </c>
      <c r="D8" s="293">
        <f>$A8+iferror(100*Factors!D11/(1+'Scheduling Eligibility'!$D9),100+Factors!D11)</f>
        <v>0.06</v>
      </c>
      <c r="E8" s="293">
        <f>$A8+iferror(100*Factors!E11/(1+'Scheduling Eligibility'!$D9),100+Factors!E11)</f>
        <v>0.06</v>
      </c>
      <c r="F8" s="293">
        <f>$A8+iferror(100*Factors!F11/(1+'Scheduling Eligibility'!$D9),100+Factors!F11)</f>
        <v>20.06</v>
      </c>
      <c r="G8" s="293">
        <f>$A8+iferror(100*Factors!G11/(1+'Scheduling Eligibility'!$D9),100+Factors!G11)</f>
        <v>0.06</v>
      </c>
      <c r="H8" s="293">
        <f>$A8+iferror(100*Factors!H11/(1+'Scheduling Eligibility'!$D9),100+Factors!H11)</f>
        <v>20.06</v>
      </c>
      <c r="I8" s="293" t="str">
        <f>$A8+iferror(100*#REF!/(1+'Scheduling Eligibility'!$E9),100+#REF!)</f>
        <v>#REF!</v>
      </c>
      <c r="J8" s="293" t="str">
        <f>$A8+iferror(100*#REF!/(1+'Scheduling Eligibility'!$E9),100+#REF!)</f>
        <v>#REF!</v>
      </c>
      <c r="N8" s="293" t="str">
        <f t="shared" ref="N8:U8" si="6">xlookup(large(C:C,6),C:C,$B:$B)</f>
        <v>Megan</v>
      </c>
      <c r="O8" s="293" t="str">
        <f t="shared" si="6"/>
        <v>Andrew</v>
      </c>
      <c r="P8" s="293" t="str">
        <f t="shared" si="6"/>
        <v>x</v>
      </c>
      <c r="Q8" s="293" t="str">
        <f t="shared" si="6"/>
        <v>Sophie</v>
      </c>
      <c r="R8" s="293" t="str">
        <f t="shared" si="6"/>
        <v>Maia</v>
      </c>
      <c r="S8" s="293" t="str">
        <f t="shared" si="6"/>
        <v>x</v>
      </c>
      <c r="T8" s="293" t="str">
        <f t="shared" si="6"/>
        <v>#REF!</v>
      </c>
      <c r="U8" s="293" t="str">
        <f t="shared" si="6"/>
        <v>#REF!</v>
      </c>
    </row>
    <row r="9">
      <c r="A9" s="85">
        <v>0.07</v>
      </c>
      <c r="B9" s="293" t="str">
        <f>if('Scheduling Eligibility'!C10=0,"",'Scheduling Eligibility'!C10)</f>
        <v>Danny</v>
      </c>
      <c r="C9" s="293">
        <f>$A9+iferror(100*Factors!C12/(1+'Scheduling Eligibility'!$D10),100+Factors!C12)</f>
        <v>1111.181111</v>
      </c>
      <c r="D9" s="293">
        <f>$A9+iferror(100*Factors!D12/(1+'Scheduling Eligibility'!$D10),100+Factors!D12)</f>
        <v>0.07</v>
      </c>
      <c r="E9" s="293">
        <f>$A9+iferror(100*Factors!E12/(1+'Scheduling Eligibility'!$D10),100+Factors!E12)</f>
        <v>0.07</v>
      </c>
      <c r="F9" s="293">
        <f>$A9+iferror(100*Factors!F12/(1+'Scheduling Eligibility'!$D10),100+Factors!F12)</f>
        <v>0.07</v>
      </c>
      <c r="G9" s="293">
        <f>$A9+iferror(100*Factors!G12/(1+'Scheduling Eligibility'!$D10),100+Factors!G12)</f>
        <v>0.07</v>
      </c>
      <c r="H9" s="293">
        <f>$A9+iferror(100*Factors!H12/(1+'Scheduling Eligibility'!$D10),100+Factors!H12)</f>
        <v>0.07</v>
      </c>
      <c r="I9" s="293" t="str">
        <f>$A9+iferror(100*#REF!/(1+'Scheduling Eligibility'!$E10),100+#REF!)</f>
        <v>#REF!</v>
      </c>
      <c r="J9" s="293" t="str">
        <f>$A9+iferror(100*#REF!/(1+'Scheduling Eligibility'!$E10),100+#REF!)</f>
        <v>#REF!</v>
      </c>
      <c r="N9" s="293" t="str">
        <f t="shared" ref="N9:U9" si="7">xlookup(large(C:C,7),C:C,$B:$B)</f>
        <v>Avi</v>
      </c>
      <c r="O9" s="293" t="str">
        <f t="shared" si="7"/>
        <v>Megan</v>
      </c>
      <c r="P9" s="293" t="str">
        <f t="shared" si="7"/>
        <v>x</v>
      </c>
      <c r="Q9" s="293" t="str">
        <f t="shared" si="7"/>
        <v>Rae</v>
      </c>
      <c r="R9" s="293" t="str">
        <f t="shared" si="7"/>
        <v>Camilla</v>
      </c>
      <c r="S9" s="293" t="str">
        <f t="shared" si="7"/>
        <v>x</v>
      </c>
      <c r="T9" s="293" t="str">
        <f t="shared" si="7"/>
        <v>#REF!</v>
      </c>
      <c r="U9" s="293" t="str">
        <f t="shared" si="7"/>
        <v>#REF!</v>
      </c>
    </row>
    <row r="10">
      <c r="A10" s="85">
        <v>0.08</v>
      </c>
      <c r="B10" s="293" t="str">
        <f>if('Scheduling Eligibility'!C11=0,"",'Scheduling Eligibility'!C11)</f>
        <v>Alicia</v>
      </c>
      <c r="C10" s="293">
        <f>$A10+iferror(100*Factors!C13/(1+'Scheduling Eligibility'!$D11),100+Factors!C13)</f>
        <v>0.08</v>
      </c>
      <c r="D10" s="293">
        <f>$A10+iferror(100*Factors!D13/(1+'Scheduling Eligibility'!$D11),100+Factors!D13)</f>
        <v>0.08</v>
      </c>
      <c r="E10" s="293">
        <f>$A10+iferror(100*Factors!E13/(1+'Scheduling Eligibility'!$D11),100+Factors!E13)</f>
        <v>0.08</v>
      </c>
      <c r="F10" s="293">
        <f>$A10+iferror(100*Factors!F13/(1+'Scheduling Eligibility'!$D11),100+Factors!F13)</f>
        <v>25.08</v>
      </c>
      <c r="G10" s="293">
        <f>$A10+iferror(100*Factors!G13/(1+'Scheduling Eligibility'!$D11),100+Factors!G13)</f>
        <v>25.08</v>
      </c>
      <c r="H10" s="293">
        <f>$A10+iferror(100*Factors!H13/(1+'Scheduling Eligibility'!$D11),100+Factors!H13)</f>
        <v>0.08</v>
      </c>
      <c r="I10" s="293" t="str">
        <f>$A10+iferror(100*#REF!/(1+'Scheduling Eligibility'!$E11),100+#REF!)</f>
        <v>#REF!</v>
      </c>
      <c r="J10" s="293" t="str">
        <f>$A10+iferror(100*#REF!/(1+'Scheduling Eligibility'!$E11),100+#REF!)</f>
        <v>#REF!</v>
      </c>
      <c r="N10" s="293" t="str">
        <f t="shared" ref="N10:U10" si="8">xlookup(large(C:C,8),C:C,$B:$B)</f>
        <v>x</v>
      </c>
      <c r="O10" s="293" t="str">
        <f t="shared" si="8"/>
        <v>Avi</v>
      </c>
      <c r="P10" s="293" t="str">
        <f t="shared" si="8"/>
        <v>x</v>
      </c>
      <c r="Q10" s="293" t="str">
        <f t="shared" si="8"/>
        <v>x</v>
      </c>
      <c r="R10" s="293" t="str">
        <f t="shared" si="8"/>
        <v>Abby</v>
      </c>
      <c r="S10" s="293" t="str">
        <f t="shared" si="8"/>
        <v>x</v>
      </c>
      <c r="T10" s="293" t="str">
        <f t="shared" si="8"/>
        <v>#REF!</v>
      </c>
      <c r="U10" s="293" t="str">
        <f t="shared" si="8"/>
        <v>#REF!</v>
      </c>
    </row>
    <row r="11">
      <c r="A11" s="85">
        <v>0.09</v>
      </c>
      <c r="B11" s="293" t="str">
        <f>if('Scheduling Eligibility'!C12=0,"",'Scheduling Eligibility'!C12)</f>
        <v>Camilla</v>
      </c>
      <c r="C11" s="293">
        <f>$A11+iferror(100*Factors!C14/(1+'Scheduling Eligibility'!$D12),100+Factors!C14)</f>
        <v>0.09</v>
      </c>
      <c r="D11" s="293">
        <f>$A11+iferror(100*Factors!D14/(1+'Scheduling Eligibility'!$D12),100+Factors!D14)</f>
        <v>12.59</v>
      </c>
      <c r="E11" s="293">
        <f>$A11+iferror(100*Factors!E14/(1+'Scheduling Eligibility'!$D12),100+Factors!E14)</f>
        <v>1250.09</v>
      </c>
      <c r="F11" s="293">
        <f>$A11+iferror(100*Factors!F14/(1+'Scheduling Eligibility'!$D12),100+Factors!F14)</f>
        <v>0.09</v>
      </c>
      <c r="G11" s="293">
        <f>$A11+iferror(100*Factors!G14/(1+'Scheduling Eligibility'!$D12),100+Factors!G14)</f>
        <v>12.59</v>
      </c>
      <c r="H11" s="293">
        <f>$A11+iferror(100*Factors!H14/(1+'Scheduling Eligibility'!$D12),100+Factors!H14)</f>
        <v>0.09</v>
      </c>
      <c r="I11" s="293" t="str">
        <f>$A11+iferror(100*#REF!/(1+'Scheduling Eligibility'!$E12),100+#REF!)</f>
        <v>#REF!</v>
      </c>
      <c r="J11" s="293" t="str">
        <f>$A11+iferror(100*#REF!/(1+'Scheduling Eligibility'!$E12),100+#REF!)</f>
        <v>#REF!</v>
      </c>
      <c r="N11" s="293" t="str">
        <f t="shared" ref="N11:U11" si="9">xlookup(large(C:C,9),C:C,$B:$B)</f>
        <v>x</v>
      </c>
      <c r="O11" s="293" t="str">
        <f t="shared" si="9"/>
        <v>x</v>
      </c>
      <c r="P11" s="293" t="str">
        <f t="shared" si="9"/>
        <v>x</v>
      </c>
      <c r="Q11" s="293" t="str">
        <f t="shared" si="9"/>
        <v>x</v>
      </c>
      <c r="R11" s="293" t="str">
        <f t="shared" si="9"/>
        <v>Anushka</v>
      </c>
      <c r="S11" s="293" t="str">
        <f t="shared" si="9"/>
        <v>x</v>
      </c>
      <c r="T11" s="293" t="str">
        <f t="shared" si="9"/>
        <v>#REF!</v>
      </c>
      <c r="U11" s="293" t="str">
        <f t="shared" si="9"/>
        <v>#REF!</v>
      </c>
    </row>
    <row r="12">
      <c r="A12" s="85">
        <v>0.1</v>
      </c>
      <c r="B12" s="293" t="str">
        <f>if('Scheduling Eligibility'!C13=0,"",'Scheduling Eligibility'!C13)</f>
        <v>Maia</v>
      </c>
      <c r="C12" s="293">
        <f>$A12+iferror(100*Factors!C15/(1+'Scheduling Eligibility'!$D13),100+Factors!C15)</f>
        <v>0.1</v>
      </c>
      <c r="D12" s="293">
        <f>$A12+iferror(100*Factors!D15/(1+'Scheduling Eligibility'!$D13),100+Factors!D15)</f>
        <v>12.6</v>
      </c>
      <c r="E12" s="293">
        <f>$A12+iferror(100*Factors!E15/(1+'Scheduling Eligibility'!$D13),100+Factors!E15)</f>
        <v>0.1</v>
      </c>
      <c r="F12" s="293">
        <f>$A12+iferror(100*Factors!F15/(1+'Scheduling Eligibility'!$D13),100+Factors!F15)</f>
        <v>0.1</v>
      </c>
      <c r="G12" s="293">
        <f>$A12+iferror(100*Factors!G15/(1+'Scheduling Eligibility'!$D13),100+Factors!G15)</f>
        <v>12.6</v>
      </c>
      <c r="H12" s="293">
        <f>$A12+iferror(100*Factors!H15/(1+'Scheduling Eligibility'!$D13),100+Factors!H15)</f>
        <v>0.1</v>
      </c>
      <c r="I12" s="293" t="str">
        <f>$A12+iferror(100*#REF!/(1+'Scheduling Eligibility'!$E13),100+#REF!)</f>
        <v>#REF!</v>
      </c>
      <c r="J12" s="293" t="str">
        <f>$A12+iferror(100*#REF!/(1+'Scheduling Eligibility'!$E13),100+#REF!)</f>
        <v>#REF!</v>
      </c>
      <c r="N12" s="293" t="str">
        <f t="shared" ref="N12:U12" si="10">xlookup(large(C:C,10),C:C,$B:$B)</f>
        <v>x</v>
      </c>
      <c r="O12" s="293" t="str">
        <f t="shared" si="10"/>
        <v>x</v>
      </c>
      <c r="P12" s="293" t="str">
        <f t="shared" si="10"/>
        <v>x</v>
      </c>
      <c r="Q12" s="293" t="str">
        <f t="shared" si="10"/>
        <v>x</v>
      </c>
      <c r="R12" s="293" t="str">
        <f t="shared" si="10"/>
        <v>Andrew</v>
      </c>
      <c r="S12" s="293" t="str">
        <f t="shared" si="10"/>
        <v>x</v>
      </c>
      <c r="T12" s="293" t="str">
        <f t="shared" si="10"/>
        <v>#REF!</v>
      </c>
      <c r="U12" s="293" t="str">
        <f t="shared" si="10"/>
        <v>#REF!</v>
      </c>
    </row>
    <row r="13">
      <c r="A13" s="85">
        <v>0.11</v>
      </c>
      <c r="B13" s="293" t="str">
        <f>if('Scheduling Eligibility'!C14=0,"",'Scheduling Eligibility'!C14)</f>
        <v>Aashna</v>
      </c>
      <c r="C13" s="293">
        <f>$A13+iferror(100*Factors!C16/(1+'Scheduling Eligibility'!$D14),100+Factors!C16)</f>
        <v>0.11</v>
      </c>
      <c r="D13" s="293">
        <f>$A13+iferror(100*Factors!D16/(1+'Scheduling Eligibility'!$D14),100+Factors!D16)</f>
        <v>0.11</v>
      </c>
      <c r="E13" s="293">
        <f>$A13+iferror(100*Factors!E16/(1+'Scheduling Eligibility'!$D14),100+Factors!E16)</f>
        <v>0.11</v>
      </c>
      <c r="F13" s="293">
        <f>$A13+iferror(100*Factors!F16/(1+'Scheduling Eligibility'!$D14),100+Factors!F16)</f>
        <v>33.44333333</v>
      </c>
      <c r="G13" s="293">
        <f>$A13+iferror(100*Factors!G16/(1+'Scheduling Eligibility'!$D14),100+Factors!G16)</f>
        <v>33.44333333</v>
      </c>
      <c r="H13" s="293">
        <f>$A13+iferror(100*Factors!H16/(1+'Scheduling Eligibility'!$D14),100+Factors!H16)</f>
        <v>0.11</v>
      </c>
      <c r="I13" s="293" t="str">
        <f>$A13+iferror(100*#REF!/(1+'Scheduling Eligibility'!$E14),100+#REF!)</f>
        <v>#REF!</v>
      </c>
      <c r="J13" s="293" t="str">
        <f>$A13+iferror(100*#REF!/(1+'Scheduling Eligibility'!$E14),100+#REF!)</f>
        <v>#REF!</v>
      </c>
      <c r="N13" s="293" t="str">
        <f t="shared" ref="N13:U13" si="11">xlookup(large(C:C,11),C:C,$B:$B)</f>
        <v>x</v>
      </c>
      <c r="O13" s="293" t="str">
        <f t="shared" si="11"/>
        <v>x</v>
      </c>
      <c r="P13" s="293" t="str">
        <f t="shared" si="11"/>
        <v>x</v>
      </c>
      <c r="Q13" s="293" t="str">
        <f t="shared" si="11"/>
        <v>x</v>
      </c>
      <c r="R13" s="293" t="str">
        <f t="shared" si="11"/>
        <v>Megan</v>
      </c>
      <c r="S13" s="293" t="str">
        <f t="shared" si="11"/>
        <v>x</v>
      </c>
      <c r="T13" s="293" t="str">
        <f t="shared" si="11"/>
        <v>#REF!</v>
      </c>
      <c r="U13" s="293" t="str">
        <f t="shared" si="11"/>
        <v>#REF!</v>
      </c>
    </row>
    <row r="14">
      <c r="A14" s="85">
        <v>0.12</v>
      </c>
      <c r="B14" s="293" t="str">
        <f>if('Scheduling Eligibility'!C15=0,"",'Scheduling Eligibility'!C15)</f>
        <v>Isabel</v>
      </c>
      <c r="C14" s="293">
        <f>$A14+iferror(100*Factors!C17/(1+'Scheduling Eligibility'!$D15),100+Factors!C17)</f>
        <v>14.40571429</v>
      </c>
      <c r="D14" s="293">
        <f>$A14+iferror(100*Factors!D17/(1+'Scheduling Eligibility'!$D15),100+Factors!D17)</f>
        <v>14.40571429</v>
      </c>
      <c r="E14" s="293">
        <f>$A14+iferror(100*Factors!E17/(1+'Scheduling Eligibility'!$D15),100+Factors!E17)</f>
        <v>0.12</v>
      </c>
      <c r="F14" s="293">
        <f>$A14+iferror(100*Factors!F17/(1+'Scheduling Eligibility'!$D15),100+Factors!F17)</f>
        <v>0.12</v>
      </c>
      <c r="G14" s="293">
        <f>$A14+iferror(100*Factors!G17/(1+'Scheduling Eligibility'!$D15),100+Factors!G17)</f>
        <v>0.12</v>
      </c>
      <c r="H14" s="293">
        <f>$A14+iferror(100*Factors!H17/(1+'Scheduling Eligibility'!$D15),100+Factors!H17)</f>
        <v>0.12</v>
      </c>
      <c r="I14" s="293" t="str">
        <f>$A14+iferror(100*#REF!/(1+'Scheduling Eligibility'!$E15),100+#REF!)</f>
        <v>#REF!</v>
      </c>
      <c r="J14" s="293" t="str">
        <f>$A14+iferror(100*#REF!/(1+'Scheduling Eligibility'!$E15),100+#REF!)</f>
        <v>#REF!</v>
      </c>
      <c r="N14" s="293" t="str">
        <f t="shared" ref="N14:U14" si="12">xlookup(large(C:C,12),C:C,$B:$B)</f>
        <v>x</v>
      </c>
      <c r="O14" s="293" t="str">
        <f t="shared" si="12"/>
        <v>x</v>
      </c>
      <c r="P14" s="293" t="str">
        <f t="shared" si="12"/>
        <v>x</v>
      </c>
      <c r="Q14" s="293" t="str">
        <f t="shared" si="12"/>
        <v>x</v>
      </c>
      <c r="R14" s="293" t="str">
        <f t="shared" si="12"/>
        <v>Avi</v>
      </c>
      <c r="S14" s="293" t="str">
        <f t="shared" si="12"/>
        <v>x</v>
      </c>
      <c r="T14" s="293" t="str">
        <f t="shared" si="12"/>
        <v>#REF!</v>
      </c>
      <c r="U14" s="293" t="str">
        <f t="shared" si="12"/>
        <v>#REF!</v>
      </c>
    </row>
    <row r="15">
      <c r="A15" s="85">
        <v>0.13</v>
      </c>
      <c r="B15" s="293" t="str">
        <f>if('Scheduling Eligibility'!C16=0,"",'Scheduling Eligibility'!C16)</f>
        <v>Lina</v>
      </c>
      <c r="C15" s="293">
        <f>$A15+iferror(100*Factors!C18/(1+'Scheduling Eligibility'!$D16),100+Factors!C18)</f>
        <v>20.13</v>
      </c>
      <c r="D15" s="293">
        <f>$A15+iferror(100*Factors!D18/(1+'Scheduling Eligibility'!$D16),100+Factors!D18)</f>
        <v>0.13</v>
      </c>
      <c r="E15" s="293">
        <f>$A15+iferror(100*Factors!E18/(1+'Scheduling Eligibility'!$D16),100+Factors!E18)</f>
        <v>0.13</v>
      </c>
      <c r="F15" s="293">
        <f>$A15+iferror(100*Factors!F18/(1+'Scheduling Eligibility'!$D16),100+Factors!F18)</f>
        <v>0.13</v>
      </c>
      <c r="G15" s="293">
        <f>$A15+iferror(100*Factors!G18/(1+'Scheduling Eligibility'!$D16),100+Factors!G18)</f>
        <v>0.13</v>
      </c>
      <c r="H15" s="293">
        <f>$A15+iferror(100*Factors!H18/(1+'Scheduling Eligibility'!$D16),100+Factors!H18)</f>
        <v>0.13</v>
      </c>
      <c r="I15" s="293" t="str">
        <f>$A15+iferror(100*#REF!/(1+'Scheduling Eligibility'!$E16),100+#REF!)</f>
        <v>#REF!</v>
      </c>
      <c r="J15" s="293" t="str">
        <f>$A15+iferror(100*#REF!/(1+'Scheduling Eligibility'!$E16),100+#REF!)</f>
        <v>#REF!</v>
      </c>
      <c r="N15" s="293" t="str">
        <f t="shared" ref="N15:U15" si="13">xlookup(large(C:C,13),C:C,$B:$B)</f>
        <v>x</v>
      </c>
      <c r="O15" s="293" t="str">
        <f t="shared" si="13"/>
        <v>x</v>
      </c>
      <c r="P15" s="293" t="str">
        <f t="shared" si="13"/>
        <v>x</v>
      </c>
      <c r="Q15" s="293" t="str">
        <f t="shared" si="13"/>
        <v>x</v>
      </c>
      <c r="R15" s="293" t="str">
        <f t="shared" si="13"/>
        <v>x</v>
      </c>
      <c r="S15" s="293" t="str">
        <f t="shared" si="13"/>
        <v>x</v>
      </c>
      <c r="T15" s="293" t="str">
        <f t="shared" si="13"/>
        <v>#REF!</v>
      </c>
      <c r="U15" s="293" t="str">
        <f t="shared" si="13"/>
        <v>#REF!</v>
      </c>
    </row>
    <row r="16">
      <c r="A16" s="85">
        <v>0.14</v>
      </c>
      <c r="B16" s="293" t="str">
        <f>if('Scheduling Eligibility'!C17=0,"",'Scheduling Eligibility'!C17)</f>
        <v>Shenghan</v>
      </c>
      <c r="C16" s="293">
        <f>$A16+iferror(100*Factors!C19/(1+'Scheduling Eligibility'!$D17),100+Factors!C19)</f>
        <v>2500.14</v>
      </c>
      <c r="D16" s="293">
        <f>$A16+iferror(100*Factors!D19/(1+'Scheduling Eligibility'!$D17),100+Factors!D19)</f>
        <v>0.14</v>
      </c>
      <c r="E16" s="293">
        <f>$A16+iferror(100*Factors!E19/(1+'Scheduling Eligibility'!$D17),100+Factors!E19)</f>
        <v>0.14</v>
      </c>
      <c r="F16" s="293">
        <f>$A16+iferror(100*Factors!F19/(1+'Scheduling Eligibility'!$D17),100+Factors!F19)</f>
        <v>25.14</v>
      </c>
      <c r="G16" s="293">
        <f>$A16+iferror(100*Factors!G19/(1+'Scheduling Eligibility'!$D17),100+Factors!G19)</f>
        <v>0.14</v>
      </c>
      <c r="H16" s="293">
        <f>$A16+iferror(100*Factors!H19/(1+'Scheduling Eligibility'!$D17),100+Factors!H19)</f>
        <v>0.14</v>
      </c>
      <c r="I16" s="293" t="str">
        <f>$A16+iferror(100*#REF!/(1+'Scheduling Eligibility'!$E17),100+#REF!)</f>
        <v>#REF!</v>
      </c>
      <c r="J16" s="293" t="str">
        <f>$A16+iferror(100*#REF!/(1+'Scheduling Eligibility'!$E17),100+#REF!)</f>
        <v>#REF!</v>
      </c>
      <c r="N16" s="293" t="str">
        <f t="shared" ref="N16:U16" si="14">xlookup(large(C:C,14),C:C,$B:$B)</f>
        <v>x</v>
      </c>
      <c r="O16" s="293" t="str">
        <f t="shared" si="14"/>
        <v>x</v>
      </c>
      <c r="P16" s="293" t="str">
        <f t="shared" si="14"/>
        <v>x</v>
      </c>
      <c r="Q16" s="293" t="str">
        <f t="shared" si="14"/>
        <v>x</v>
      </c>
      <c r="R16" s="293" t="str">
        <f t="shared" si="14"/>
        <v>x</v>
      </c>
      <c r="S16" s="293" t="str">
        <f t="shared" si="14"/>
        <v>x</v>
      </c>
      <c r="T16" s="293" t="str">
        <f t="shared" si="14"/>
        <v>#REF!</v>
      </c>
      <c r="U16" s="293" t="str">
        <f t="shared" si="14"/>
        <v>#REF!</v>
      </c>
    </row>
    <row r="17">
      <c r="A17" s="85">
        <v>0.15</v>
      </c>
      <c r="B17" s="293" t="str">
        <f>if('Scheduling Eligibility'!C18=0,"",'Scheduling Eligibility'!C18)</f>
        <v>Rae</v>
      </c>
      <c r="C17" s="293">
        <f>$A17+iferror(100*Factors!C20/(1+'Scheduling Eligibility'!$D18),100+Factors!C20)</f>
        <v>0.15</v>
      </c>
      <c r="D17" s="293">
        <f>$A17+iferror(100*Factors!D20/(1+'Scheduling Eligibility'!$D18),100+Factors!D20)</f>
        <v>0.15</v>
      </c>
      <c r="E17" s="293">
        <f>$A17+iferror(100*Factors!E20/(1+'Scheduling Eligibility'!$D18),100+Factors!E20)</f>
        <v>0.15</v>
      </c>
      <c r="F17" s="293">
        <f>$A17+iferror(100*Factors!F20/(1+'Scheduling Eligibility'!$D18),100+Factors!F20)</f>
        <v>12.65</v>
      </c>
      <c r="G17" s="293">
        <f>$A17+iferror(100*Factors!G20/(1+'Scheduling Eligibility'!$D18),100+Factors!G20)</f>
        <v>12.65</v>
      </c>
      <c r="H17" s="293">
        <f>$A17+iferror(100*Factors!H20/(1+'Scheduling Eligibility'!$D18),100+Factors!H20)</f>
        <v>0.15</v>
      </c>
      <c r="I17" s="293" t="str">
        <f>$A17+iferror(100*#REF!/(1+'Scheduling Eligibility'!$E18),100+#REF!)</f>
        <v>#REF!</v>
      </c>
      <c r="J17" s="293" t="str">
        <f>$A17+iferror(100*#REF!/(1+'Scheduling Eligibility'!$E18),100+#REF!)</f>
        <v>#REF!</v>
      </c>
      <c r="N17" s="293" t="str">
        <f t="shared" ref="N17:U17" si="15">xlookup(large(C:C,15),C:C,$B:$B)</f>
        <v>x</v>
      </c>
      <c r="O17" s="293" t="str">
        <f t="shared" si="15"/>
        <v>x</v>
      </c>
      <c r="P17" s="293" t="str">
        <f t="shared" si="15"/>
        <v>x</v>
      </c>
      <c r="Q17" s="293" t="str">
        <f t="shared" si="15"/>
        <v>x</v>
      </c>
      <c r="R17" s="293" t="str">
        <f t="shared" si="15"/>
        <v>x</v>
      </c>
      <c r="S17" s="293" t="str">
        <f t="shared" si="15"/>
        <v>x</v>
      </c>
      <c r="T17" s="293" t="str">
        <f t="shared" si="15"/>
        <v>#REF!</v>
      </c>
      <c r="U17" s="293" t="str">
        <f t="shared" si="15"/>
        <v>#REF!</v>
      </c>
    </row>
    <row r="18">
      <c r="A18" s="85">
        <v>0.16</v>
      </c>
      <c r="B18" s="293" t="str">
        <f>if('Scheduling Eligibility'!C19=0,"",'Scheduling Eligibility'!C19)</f>
        <v>Sophie</v>
      </c>
      <c r="C18" s="293">
        <f>$A18+iferror(100*Factors!C21/(1+'Scheduling Eligibility'!$D19),100+Factors!C21)</f>
        <v>0.16</v>
      </c>
      <c r="D18" s="293">
        <f>$A18+iferror(100*Factors!D21/(1+'Scheduling Eligibility'!$D19),100+Factors!D21)</f>
        <v>0.16</v>
      </c>
      <c r="E18" s="293">
        <f>$A18+iferror(100*Factors!E21/(1+'Scheduling Eligibility'!$D19),100+Factors!E21)</f>
        <v>16.82666667</v>
      </c>
      <c r="F18" s="293">
        <f>$A18+iferror(100*Factors!F21/(1+'Scheduling Eligibility'!$D19),100+Factors!F21)</f>
        <v>16.82666667</v>
      </c>
      <c r="G18" s="293">
        <f>$A18+iferror(100*Factors!G21/(1+'Scheduling Eligibility'!$D19),100+Factors!G21)</f>
        <v>16.82666667</v>
      </c>
      <c r="H18" s="293">
        <f>$A18+iferror(100*Factors!H21/(1+'Scheduling Eligibility'!$D19),100+Factors!H21)</f>
        <v>0.16</v>
      </c>
      <c r="I18" s="293" t="str">
        <f>$A18+iferror(100*#REF!/(1+'Scheduling Eligibility'!$E19),100+#REF!)</f>
        <v>#REF!</v>
      </c>
      <c r="J18" s="293" t="str">
        <f>$A18+iferror(100*#REF!/(1+'Scheduling Eligibility'!$E19),100+#REF!)</f>
        <v>#REF!</v>
      </c>
      <c r="N18" s="293" t="str">
        <f t="shared" ref="N18:U18" si="16">xlookup(large(C:C,16),C:C,$B:$B)</f>
        <v>x</v>
      </c>
      <c r="O18" s="293" t="str">
        <f t="shared" si="16"/>
        <v>x</v>
      </c>
      <c r="P18" s="293" t="str">
        <f t="shared" si="16"/>
        <v>x</v>
      </c>
      <c r="Q18" s="293" t="str">
        <f t="shared" si="16"/>
        <v>x</v>
      </c>
      <c r="R18" s="293" t="str">
        <f t="shared" si="16"/>
        <v>x</v>
      </c>
      <c r="S18" s="293" t="str">
        <f t="shared" si="16"/>
        <v>x</v>
      </c>
      <c r="T18" s="293" t="str">
        <f t="shared" si="16"/>
        <v>#REF!</v>
      </c>
      <c r="U18" s="293" t="str">
        <f t="shared" si="16"/>
        <v>#REF!</v>
      </c>
    </row>
    <row r="19">
      <c r="A19" s="85">
        <v>0.17</v>
      </c>
      <c r="B19" s="293" t="str">
        <f>if('Scheduling Eligibility'!C20=0,"",'Scheduling Eligibility'!C20)</f>
        <v>Emily</v>
      </c>
      <c r="C19" s="293">
        <f>$A19+iferror(100*Factors!C22/(1+'Scheduling Eligibility'!$D20),100+Factors!C22)</f>
        <v>0.17</v>
      </c>
      <c r="D19" s="293">
        <f>$A19+iferror(100*Factors!D22/(1+'Scheduling Eligibility'!$D20),100+Factors!D22)</f>
        <v>0.17</v>
      </c>
      <c r="E19" s="293">
        <f>$A19+iferror(100*Factors!E22/(1+'Scheduling Eligibility'!$D20),100+Factors!E22)</f>
        <v>0.17</v>
      </c>
      <c r="F19" s="293">
        <f>$A19+iferror(100*Factors!F22/(1+'Scheduling Eligibility'!$D20),100+Factors!F22)</f>
        <v>20.17</v>
      </c>
      <c r="G19" s="293">
        <f>$A19+iferror(100*Factors!G22/(1+'Scheduling Eligibility'!$D20),100+Factors!G22)</f>
        <v>20.17</v>
      </c>
      <c r="H19" s="293">
        <f>$A19+iferror(100*Factors!H22/(1+'Scheduling Eligibility'!$D20),100+Factors!H22)</f>
        <v>0.17</v>
      </c>
      <c r="I19" s="293" t="str">
        <f>$A19+iferror(100*#REF!/(1+'Scheduling Eligibility'!$E20),100+#REF!)</f>
        <v>#REF!</v>
      </c>
      <c r="J19" s="293" t="str">
        <f>$A19+iferror(100*#REF!/(1+'Scheduling Eligibility'!$E20),100+#REF!)</f>
        <v>#REF!</v>
      </c>
      <c r="N19" s="293" t="str">
        <f t="shared" ref="N19:U19" si="17">xlookup(large(C:C,17),C:C,$B:$B)</f>
        <v>x</v>
      </c>
      <c r="O19" s="293" t="str">
        <f t="shared" si="17"/>
        <v>x</v>
      </c>
      <c r="P19" s="293" t="str">
        <f t="shared" si="17"/>
        <v>x</v>
      </c>
      <c r="Q19" s="293" t="str">
        <f t="shared" si="17"/>
        <v>x</v>
      </c>
      <c r="R19" s="293" t="str">
        <f t="shared" si="17"/>
        <v>x</v>
      </c>
      <c r="S19" s="293" t="str">
        <f t="shared" si="17"/>
        <v>x</v>
      </c>
      <c r="T19" s="293" t="str">
        <f t="shared" si="17"/>
        <v>#REF!</v>
      </c>
      <c r="U19" s="293" t="str">
        <f t="shared" si="17"/>
        <v>#REF!</v>
      </c>
    </row>
    <row r="20">
      <c r="A20" s="85">
        <v>0.18</v>
      </c>
      <c r="B20" s="293" t="str">
        <f>if('Scheduling Eligibility'!C21=0,"",'Scheduling Eligibility'!C21)</f>
        <v>Samra</v>
      </c>
      <c r="C20" s="293">
        <f>$A20+iferror(100*Factors!C23/(1+'Scheduling Eligibility'!$D21),100+Factors!C23)</f>
        <v>0.18</v>
      </c>
      <c r="D20" s="293">
        <f>$A20+iferror(100*Factors!D23/(1+'Scheduling Eligibility'!$D21),100+Factors!D23)</f>
        <v>0.18</v>
      </c>
      <c r="E20" s="293">
        <f>$A20+iferror(100*Factors!E23/(1+'Scheduling Eligibility'!$D21),100+Factors!E23)</f>
        <v>0.18</v>
      </c>
      <c r="F20" s="293">
        <f>$A20+iferror(100*Factors!F23/(1+'Scheduling Eligibility'!$D21),100+Factors!F23)</f>
        <v>0.18</v>
      </c>
      <c r="G20" s="293">
        <f>$A20+iferror(100*Factors!G23/(1+'Scheduling Eligibility'!$D21),100+Factors!G23)</f>
        <v>0.18</v>
      </c>
      <c r="H20" s="293">
        <f>$A20+iferror(100*Factors!H23/(1+'Scheduling Eligibility'!$D21),100+Factors!H23)</f>
        <v>0.18</v>
      </c>
      <c r="I20" s="293" t="str">
        <f>$A20+iferror(100*#REF!/(1+'Scheduling Eligibility'!$E21),100+#REF!)</f>
        <v>#REF!</v>
      </c>
      <c r="J20" s="293" t="str">
        <f>$A20+iferror(100*#REF!/(1+'Scheduling Eligibility'!$E21),100+#REF!)</f>
        <v>#REF!</v>
      </c>
      <c r="N20" s="293" t="str">
        <f t="shared" ref="N20:U20" si="18">xlookup(large(C:C,18),C:C,$B:$B)</f>
        <v>x</v>
      </c>
      <c r="O20" s="293" t="str">
        <f t="shared" si="18"/>
        <v>x</v>
      </c>
      <c r="P20" s="293" t="str">
        <f t="shared" si="18"/>
        <v>x</v>
      </c>
      <c r="Q20" s="293" t="str">
        <f t="shared" si="18"/>
        <v>x</v>
      </c>
      <c r="R20" s="293" t="str">
        <f t="shared" si="18"/>
        <v>x</v>
      </c>
      <c r="S20" s="293" t="str">
        <f t="shared" si="18"/>
        <v>x</v>
      </c>
      <c r="T20" s="293" t="str">
        <f t="shared" si="18"/>
        <v>#REF!</v>
      </c>
      <c r="U20" s="293" t="str">
        <f t="shared" si="18"/>
        <v>#REF!</v>
      </c>
    </row>
    <row r="21">
      <c r="A21" s="85">
        <v>0.19</v>
      </c>
      <c r="B21" s="293" t="str">
        <f>if('Scheduling Eligibility'!C22=0,"",'Scheduling Eligibility'!C22)</f>
        <v>Natalie</v>
      </c>
      <c r="C21" s="293">
        <f>$A21+iferror(100*Factors!C24/(1+'Scheduling Eligibility'!$D22),100+Factors!C24)</f>
        <v>0.19</v>
      </c>
      <c r="D21" s="293">
        <f>$A21+iferror(100*Factors!D24/(1+'Scheduling Eligibility'!$D22),100+Factors!D24)</f>
        <v>0.19</v>
      </c>
      <c r="E21" s="293">
        <f>$A21+iferror(100*Factors!E24/(1+'Scheduling Eligibility'!$D22),100+Factors!E24)</f>
        <v>0.19</v>
      </c>
      <c r="F21" s="293">
        <f>$A21+iferror(100*Factors!F24/(1+'Scheduling Eligibility'!$D22),100+Factors!F24)</f>
        <v>0.19</v>
      </c>
      <c r="G21" s="293">
        <f>$A21+iferror(100*Factors!G24/(1+'Scheduling Eligibility'!$D22),100+Factors!G24)</f>
        <v>0.19</v>
      </c>
      <c r="H21" s="293">
        <f>$A21+iferror(100*Factors!H24/(1+'Scheduling Eligibility'!$D22),100+Factors!H24)</f>
        <v>0.19</v>
      </c>
      <c r="I21" s="293" t="str">
        <f>$A21+iferror(100*#REF!/(1+'Scheduling Eligibility'!$E22),100+#REF!)</f>
        <v>#REF!</v>
      </c>
      <c r="J21" s="293" t="str">
        <f>$A21+iferror(100*#REF!/(1+'Scheduling Eligibility'!$E22),100+#REF!)</f>
        <v>#REF!</v>
      </c>
      <c r="N21" s="293" t="str">
        <f t="shared" ref="N21:U21" si="19">xlookup(large(C:C,19),C:C,$B:$B)</f>
        <v>x</v>
      </c>
      <c r="O21" s="293" t="str">
        <f t="shared" si="19"/>
        <v>x</v>
      </c>
      <c r="P21" s="293" t="str">
        <f t="shared" si="19"/>
        <v>x</v>
      </c>
      <c r="Q21" s="293" t="str">
        <f t="shared" si="19"/>
        <v>x</v>
      </c>
      <c r="R21" s="293" t="str">
        <f t="shared" si="19"/>
        <v>x</v>
      </c>
      <c r="S21" s="293" t="str">
        <f t="shared" si="19"/>
        <v>x</v>
      </c>
      <c r="T21" s="293" t="str">
        <f t="shared" si="19"/>
        <v>#REF!</v>
      </c>
      <c r="U21" s="293" t="str">
        <f t="shared" si="19"/>
        <v>#REF!</v>
      </c>
    </row>
    <row r="22">
      <c r="A22" s="85">
        <v>0.2</v>
      </c>
      <c r="B22" s="293" t="str">
        <f>if('Scheduling Eligibility'!C23=0,"",'Scheduling Eligibility'!C23)</f>
        <v/>
      </c>
      <c r="C22" s="293">
        <f>$A22+iferror(100*Factors!C25/(1+'Scheduling Eligibility'!$D23),100+Factors!C25)</f>
        <v>0.2</v>
      </c>
      <c r="D22" s="293">
        <f>$A22+iferror(100*Factors!D25/(1+'Scheduling Eligibility'!$D23),100+Factors!D25)</f>
        <v>0.2</v>
      </c>
      <c r="E22" s="293">
        <f>$A22+iferror(100*Factors!E25/(1+'Scheduling Eligibility'!$D23),100+Factors!E25)</f>
        <v>0.2</v>
      </c>
      <c r="F22" s="293">
        <f>$A22+iferror(100*Factors!F25/(1+'Scheduling Eligibility'!$D23),100+Factors!F25)</f>
        <v>0.2</v>
      </c>
      <c r="G22" s="293">
        <f>$A22+iferror(100*Factors!G25/(1+'Scheduling Eligibility'!$D23),100+Factors!G25)</f>
        <v>0.2</v>
      </c>
      <c r="H22" s="293">
        <f>$A22+iferror(100*Factors!H25/(1+'Scheduling Eligibility'!$D23),100+Factors!H25)</f>
        <v>0.2</v>
      </c>
      <c r="I22" s="293" t="str">
        <f>$A22+iferror(100*#REF!/(1+'Scheduling Eligibility'!$E23),100+#REF!)</f>
        <v>#REF!</v>
      </c>
      <c r="J22" s="293" t="str">
        <f>$A22+iferror(100*#REF!/(1+'Scheduling Eligibility'!$E23),100+#REF!)</f>
        <v>#REF!</v>
      </c>
      <c r="N22" s="293" t="str">
        <f t="shared" ref="N22:U22" si="20">xlookup(large(C:C,20),C:C,$B:$B)</f>
        <v>x</v>
      </c>
      <c r="O22" s="293" t="str">
        <f t="shared" si="20"/>
        <v>x</v>
      </c>
      <c r="P22" s="293" t="str">
        <f t="shared" si="20"/>
        <v>x</v>
      </c>
      <c r="Q22" s="293" t="str">
        <f t="shared" si="20"/>
        <v>x</v>
      </c>
      <c r="R22" s="293" t="str">
        <f t="shared" si="20"/>
        <v>x</v>
      </c>
      <c r="S22" s="293" t="str">
        <f t="shared" si="20"/>
        <v>x</v>
      </c>
      <c r="T22" s="293" t="str">
        <f t="shared" si="20"/>
        <v>#REF!</v>
      </c>
      <c r="U22" s="293" t="str">
        <f t="shared" si="20"/>
        <v>#REF!</v>
      </c>
    </row>
    <row r="23">
      <c r="A23" s="85">
        <v>0.21</v>
      </c>
      <c r="B23" s="293" t="str">
        <f>if('Scheduling Eligibility'!C24=0,"",'Scheduling Eligibility'!C24)</f>
        <v/>
      </c>
      <c r="C23" s="293">
        <f>$A23+iferror(100*Factors!C26/(1+'Scheduling Eligibility'!$D24),100+Factors!C26)</f>
        <v>0.21</v>
      </c>
      <c r="D23" s="293">
        <f>$A23+iferror(100*Factors!D26/(1+'Scheduling Eligibility'!$D24),100+Factors!D26)</f>
        <v>0.21</v>
      </c>
      <c r="E23" s="293">
        <f>$A23+iferror(100*Factors!E26/(1+'Scheduling Eligibility'!$D24),100+Factors!E26)</f>
        <v>0.21</v>
      </c>
      <c r="F23" s="293">
        <f>$A23+iferror(100*Factors!F26/(1+'Scheduling Eligibility'!$D24),100+Factors!F26)</f>
        <v>0.21</v>
      </c>
      <c r="G23" s="293">
        <f>$A23+iferror(100*Factors!G26/(1+'Scheduling Eligibility'!$D24),100+Factors!G26)</f>
        <v>0.21</v>
      </c>
      <c r="H23" s="293">
        <f>$A23+iferror(100*Factors!H26/(1+'Scheduling Eligibility'!$D24),100+Factors!H26)</f>
        <v>0.21</v>
      </c>
      <c r="I23" s="293" t="str">
        <f>$A23+iferror(100*#REF!/(1+'Scheduling Eligibility'!$E24),100+#REF!)</f>
        <v>#REF!</v>
      </c>
      <c r="J23" s="293" t="str">
        <f>$A23+iferror(100*#REF!/(1+'Scheduling Eligibility'!$E24),100+#REF!)</f>
        <v>#REF!</v>
      </c>
      <c r="N23" s="293" t="str">
        <f t="shared" ref="N23:U23" si="21">xlookup(large(C:C,21),C:C,$B:$B)</f>
        <v>x</v>
      </c>
      <c r="O23" s="293" t="str">
        <f t="shared" si="21"/>
        <v>x</v>
      </c>
      <c r="P23" s="293" t="str">
        <f t="shared" si="21"/>
        <v>x</v>
      </c>
      <c r="Q23" s="293" t="str">
        <f t="shared" si="21"/>
        <v>x</v>
      </c>
      <c r="R23" s="293" t="str">
        <f t="shared" si="21"/>
        <v>x</v>
      </c>
      <c r="S23" s="293" t="str">
        <f t="shared" si="21"/>
        <v>x</v>
      </c>
      <c r="T23" s="293" t="str">
        <f t="shared" si="21"/>
        <v>#REF!</v>
      </c>
      <c r="U23" s="293" t="str">
        <f t="shared" si="21"/>
        <v>#REF!</v>
      </c>
    </row>
    <row r="24">
      <c r="A24" s="85">
        <v>0.22</v>
      </c>
      <c r="B24" s="293" t="str">
        <f>if('Scheduling Eligibility'!C25=0,"",'Scheduling Eligibility'!C25)</f>
        <v/>
      </c>
      <c r="C24" s="293">
        <f>$A24+iferror(100*Factors!C27/(1+'Scheduling Eligibility'!$D25),100+Factors!C27)</f>
        <v>0.22</v>
      </c>
      <c r="D24" s="293">
        <f>$A24+iferror(100*Factors!D27/(1+'Scheduling Eligibility'!$D25),100+Factors!D27)</f>
        <v>0.22</v>
      </c>
      <c r="E24" s="293">
        <f>$A24+iferror(100*Factors!E27/(1+'Scheduling Eligibility'!$D25),100+Factors!E27)</f>
        <v>0.22</v>
      </c>
      <c r="F24" s="293">
        <f>$A24+iferror(100*Factors!F27/(1+'Scheduling Eligibility'!$D25),100+Factors!F27)</f>
        <v>0.22</v>
      </c>
      <c r="G24" s="293">
        <f>$A24+iferror(100*Factors!G27/(1+'Scheduling Eligibility'!$D25),100+Factors!G27)</f>
        <v>0.22</v>
      </c>
      <c r="H24" s="293">
        <f>$A24+iferror(100*Factors!H27/(1+'Scheduling Eligibility'!$D25),100+Factors!H27)</f>
        <v>0.22</v>
      </c>
      <c r="I24" s="293" t="str">
        <f>$A24+iferror(100*#REF!/(1+'Scheduling Eligibility'!$E25),100+#REF!)</f>
        <v>#REF!</v>
      </c>
      <c r="J24" s="293" t="str">
        <f>$A24+iferror(100*#REF!/(1+'Scheduling Eligibility'!$E25),100+#REF!)</f>
        <v>#REF!</v>
      </c>
      <c r="N24" s="293" t="str">
        <f t="shared" ref="N24:U24" si="22">xlookup(large(C:C,22),C:C,$B:$B)</f>
        <v>x</v>
      </c>
      <c r="O24" s="293" t="str">
        <f t="shared" si="22"/>
        <v>x</v>
      </c>
      <c r="P24" s="293" t="str">
        <f t="shared" si="22"/>
        <v>x</v>
      </c>
      <c r="Q24" s="293" t="str">
        <f t="shared" si="22"/>
        <v>x</v>
      </c>
      <c r="R24" s="293" t="str">
        <f t="shared" si="22"/>
        <v>x</v>
      </c>
      <c r="S24" s="293" t="str">
        <f t="shared" si="22"/>
        <v>x</v>
      </c>
      <c r="T24" s="293" t="str">
        <f t="shared" si="22"/>
        <v>#REF!</v>
      </c>
      <c r="U24" s="293" t="str">
        <f t="shared" si="22"/>
        <v>#REF!</v>
      </c>
    </row>
    <row r="25">
      <c r="A25" s="85">
        <v>0.23</v>
      </c>
      <c r="B25" s="293" t="str">
        <f>if('Scheduling Eligibility'!C26=0,"",'Scheduling Eligibility'!C26)</f>
        <v/>
      </c>
      <c r="C25" s="293">
        <f>$A25+iferror(100*Factors!C28/(1+'Scheduling Eligibility'!$D26),100+Factors!C28)</f>
        <v>0.23</v>
      </c>
      <c r="D25" s="293">
        <f>$A25+iferror(100*Factors!D28/(1+'Scheduling Eligibility'!$D26),100+Factors!D28)</f>
        <v>0.23</v>
      </c>
      <c r="E25" s="293">
        <f>$A25+iferror(100*Factors!E28/(1+'Scheduling Eligibility'!$D26),100+Factors!E28)</f>
        <v>0.23</v>
      </c>
      <c r="F25" s="293">
        <f>$A25+iferror(100*Factors!F28/(1+'Scheduling Eligibility'!$D26),100+Factors!F28)</f>
        <v>0.23</v>
      </c>
      <c r="G25" s="293">
        <f>$A25+iferror(100*Factors!G28/(1+'Scheduling Eligibility'!$D26),100+Factors!G28)</f>
        <v>0.23</v>
      </c>
      <c r="H25" s="293">
        <f>$A25+iferror(100*Factors!H28/(1+'Scheduling Eligibility'!$D26),100+Factors!H28)</f>
        <v>0.23</v>
      </c>
      <c r="I25" s="293" t="str">
        <f>$A25+iferror(100*#REF!/(1+'Scheduling Eligibility'!$E26),100+#REF!)</f>
        <v>#REF!</v>
      </c>
      <c r="J25" s="293" t="str">
        <f>$A25+iferror(100*#REF!/(1+'Scheduling Eligibility'!$E26),100+#REF!)</f>
        <v>#REF!</v>
      </c>
      <c r="N25" s="293" t="str">
        <f t="shared" ref="N25:U25" si="23">xlookup(large(C:C,23),C:C,$B:$B)</f>
        <v>x</v>
      </c>
      <c r="O25" s="293" t="str">
        <f t="shared" si="23"/>
        <v>x</v>
      </c>
      <c r="P25" s="293" t="str">
        <f t="shared" si="23"/>
        <v>x</v>
      </c>
      <c r="Q25" s="293" t="str">
        <f t="shared" si="23"/>
        <v>x</v>
      </c>
      <c r="R25" s="293" t="str">
        <f t="shared" si="23"/>
        <v>x</v>
      </c>
      <c r="S25" s="293" t="str">
        <f t="shared" si="23"/>
        <v>x</v>
      </c>
      <c r="T25" s="293" t="str">
        <f t="shared" si="23"/>
        <v>#REF!</v>
      </c>
      <c r="U25" s="293" t="str">
        <f t="shared" si="23"/>
        <v>#REF!</v>
      </c>
    </row>
    <row r="26">
      <c r="A26" s="85">
        <v>0.24</v>
      </c>
      <c r="B26" s="293" t="str">
        <f>if('Scheduling Eligibility'!C27=0,"",'Scheduling Eligibility'!C27)</f>
        <v/>
      </c>
      <c r="C26" s="293">
        <f>$A26+iferror(100*Factors!C29/(1+'Scheduling Eligibility'!$D27),100+Factors!C29)</f>
        <v>0.24</v>
      </c>
      <c r="D26" s="293">
        <f>$A26+iferror(100*Factors!D29/(1+'Scheduling Eligibility'!$D27),100+Factors!D29)</f>
        <v>0.24</v>
      </c>
      <c r="E26" s="293">
        <f>$A26+iferror(100*Factors!E29/(1+'Scheduling Eligibility'!$D27),100+Factors!E29)</f>
        <v>0.24</v>
      </c>
      <c r="F26" s="293">
        <f>$A26+iferror(100*Factors!F29/(1+'Scheduling Eligibility'!$D27),100+Factors!F29)</f>
        <v>0.24</v>
      </c>
      <c r="G26" s="293">
        <f>$A26+iferror(100*Factors!G29/(1+'Scheduling Eligibility'!$D27),100+Factors!G29)</f>
        <v>0.24</v>
      </c>
      <c r="H26" s="293">
        <f>$A26+iferror(100*Factors!H29/(1+'Scheduling Eligibility'!$D27),100+Factors!H29)</f>
        <v>0.24</v>
      </c>
      <c r="I26" s="293" t="str">
        <f>$A26+iferror(100*#REF!/(1+'Scheduling Eligibility'!$E27),100+#REF!)</f>
        <v>#REF!</v>
      </c>
      <c r="J26" s="293" t="str">
        <f>$A26+iferror(100*#REF!/(1+'Scheduling Eligibility'!$E27),100+#REF!)</f>
        <v>#REF!</v>
      </c>
      <c r="N26" s="293" t="str">
        <f t="shared" ref="N26:U26" si="24">xlookup(large(C:C,24),C:C,$B:$B)</f>
        <v>x</v>
      </c>
      <c r="O26" s="293" t="str">
        <f t="shared" si="24"/>
        <v>x</v>
      </c>
      <c r="P26" s="293" t="str">
        <f t="shared" si="24"/>
        <v>x</v>
      </c>
      <c r="Q26" s="293" t="str">
        <f t="shared" si="24"/>
        <v>x</v>
      </c>
      <c r="R26" s="293" t="str">
        <f t="shared" si="24"/>
        <v>x</v>
      </c>
      <c r="S26" s="293" t="str">
        <f t="shared" si="24"/>
        <v>x</v>
      </c>
      <c r="T26" s="293" t="str">
        <f t="shared" si="24"/>
        <v>#REF!</v>
      </c>
      <c r="U26" s="293" t="str">
        <f t="shared" si="24"/>
        <v>#REF!</v>
      </c>
    </row>
    <row r="27">
      <c r="A27" s="85">
        <v>0.25</v>
      </c>
      <c r="B27" s="293" t="str">
        <f>if('Scheduling Eligibility'!C28=0,"",'Scheduling Eligibility'!C28)</f>
        <v/>
      </c>
      <c r="C27" s="293">
        <f>$A27+iferror(100*Factors!C30/(1+'Scheduling Eligibility'!$D28),100+Factors!C30)</f>
        <v>0.25</v>
      </c>
      <c r="D27" s="293">
        <f>$A27+iferror(100*Factors!D30/(1+'Scheduling Eligibility'!$D28),100+Factors!D30)</f>
        <v>0.25</v>
      </c>
      <c r="E27" s="293">
        <f>$A27+iferror(100*Factors!E30/(1+'Scheduling Eligibility'!$D28),100+Factors!E30)</f>
        <v>0.25</v>
      </c>
      <c r="F27" s="293">
        <f>$A27+iferror(100*Factors!F30/(1+'Scheduling Eligibility'!$D28),100+Factors!F30)</f>
        <v>0.25</v>
      </c>
      <c r="G27" s="293">
        <f>$A27+iferror(100*Factors!G30/(1+'Scheduling Eligibility'!$D28),100+Factors!G30)</f>
        <v>0.25</v>
      </c>
      <c r="H27" s="293">
        <f>$A27+iferror(100*Factors!H30/(1+'Scheduling Eligibility'!$D28),100+Factors!H30)</f>
        <v>0.25</v>
      </c>
      <c r="I27" s="293" t="str">
        <f>$A27+iferror(100*#REF!/(1+'Scheduling Eligibility'!$E28),100+#REF!)</f>
        <v>#REF!</v>
      </c>
      <c r="J27" s="293" t="str">
        <f>$A27+iferror(100*#REF!/(1+'Scheduling Eligibility'!$E28),100+#REF!)</f>
        <v>#REF!</v>
      </c>
      <c r="N27" s="293" t="str">
        <f t="shared" ref="N27:U27" si="25">xlookup(large(C:C,25),C:C,$B:$B)</f>
        <v>x</v>
      </c>
      <c r="O27" s="293" t="str">
        <f t="shared" si="25"/>
        <v>x</v>
      </c>
      <c r="P27" s="293" t="str">
        <f t="shared" si="25"/>
        <v>x</v>
      </c>
      <c r="Q27" s="293" t="str">
        <f t="shared" si="25"/>
        <v>x</v>
      </c>
      <c r="R27" s="293" t="str">
        <f t="shared" si="25"/>
        <v>x</v>
      </c>
      <c r="S27" s="293" t="str">
        <f t="shared" si="25"/>
        <v>x</v>
      </c>
      <c r="T27" s="293" t="str">
        <f t="shared" si="25"/>
        <v>#REF!</v>
      </c>
      <c r="U27" s="293" t="str">
        <f t="shared" si="25"/>
        <v>#REF!</v>
      </c>
    </row>
    <row r="28">
      <c r="B28" s="85" t="s">
        <v>654</v>
      </c>
      <c r="C28" s="85">
        <v>1.0</v>
      </c>
      <c r="D28" s="85">
        <v>1.0</v>
      </c>
      <c r="E28" s="85">
        <v>1.0</v>
      </c>
      <c r="F28" s="85">
        <v>1.0</v>
      </c>
      <c r="G28" s="85">
        <v>1.0</v>
      </c>
      <c r="H28" s="85">
        <v>1.0</v>
      </c>
      <c r="I28" s="85">
        <v>1.0</v>
      </c>
      <c r="J28" s="85">
        <v>1.0</v>
      </c>
    </row>
    <row r="29">
      <c r="B29" s="85" t="s">
        <v>654</v>
      </c>
      <c r="C29" s="85">
        <v>1.0</v>
      </c>
      <c r="D29" s="85">
        <v>1.0</v>
      </c>
      <c r="E29" s="85">
        <v>1.0</v>
      </c>
      <c r="F29" s="85">
        <v>1.0</v>
      </c>
      <c r="G29" s="85">
        <v>1.0</v>
      </c>
      <c r="H29" s="85">
        <v>1.0</v>
      </c>
      <c r="I29" s="85">
        <v>1.0</v>
      </c>
      <c r="J29" s="85">
        <v>1.0</v>
      </c>
    </row>
    <row r="30">
      <c r="B30" s="85" t="s">
        <v>654</v>
      </c>
      <c r="C30" s="85">
        <v>1.0</v>
      </c>
      <c r="D30" s="85">
        <v>1.0</v>
      </c>
      <c r="E30" s="85">
        <v>1.0</v>
      </c>
      <c r="F30" s="85">
        <v>1.0</v>
      </c>
      <c r="G30" s="85">
        <v>1.0</v>
      </c>
      <c r="H30" s="85">
        <v>1.0</v>
      </c>
      <c r="I30" s="85">
        <v>1.0</v>
      </c>
      <c r="J30" s="85">
        <v>1.0</v>
      </c>
    </row>
    <row r="31">
      <c r="B31" s="85" t="s">
        <v>654</v>
      </c>
      <c r="C31" s="85">
        <v>1.0</v>
      </c>
      <c r="D31" s="85">
        <v>1.0</v>
      </c>
      <c r="E31" s="85">
        <v>1.0</v>
      </c>
      <c r="F31" s="85">
        <v>1.0</v>
      </c>
      <c r="G31" s="85">
        <v>1.0</v>
      </c>
      <c r="H31" s="85">
        <v>1.0</v>
      </c>
      <c r="I31" s="85">
        <v>1.0</v>
      </c>
      <c r="J31" s="85">
        <v>1.0</v>
      </c>
    </row>
    <row r="32">
      <c r="B32" s="85" t="s">
        <v>654</v>
      </c>
      <c r="C32" s="85">
        <v>1.0</v>
      </c>
      <c r="D32" s="85">
        <v>1.0</v>
      </c>
      <c r="E32" s="85">
        <v>1.0</v>
      </c>
      <c r="F32" s="85">
        <v>1.0</v>
      </c>
      <c r="G32" s="85">
        <v>1.0</v>
      </c>
      <c r="H32" s="85">
        <v>1.0</v>
      </c>
      <c r="I32" s="85">
        <v>1.0</v>
      </c>
      <c r="J32" s="85">
        <v>1.0</v>
      </c>
    </row>
    <row r="33">
      <c r="B33" s="85" t="s">
        <v>654</v>
      </c>
      <c r="C33" s="85">
        <v>1.0</v>
      </c>
      <c r="D33" s="85">
        <v>1.0</v>
      </c>
      <c r="E33" s="85">
        <v>1.0</v>
      </c>
      <c r="F33" s="85">
        <v>1.0</v>
      </c>
      <c r="G33" s="85">
        <v>1.0</v>
      </c>
      <c r="H33" s="85">
        <v>1.0</v>
      </c>
      <c r="I33" s="85">
        <v>1.0</v>
      </c>
      <c r="J33" s="85">
        <v>1.0</v>
      </c>
    </row>
    <row r="34">
      <c r="B34" s="85" t="s">
        <v>654</v>
      </c>
      <c r="C34" s="85">
        <v>1.0</v>
      </c>
      <c r="D34" s="85">
        <v>1.0</v>
      </c>
      <c r="E34" s="85">
        <v>1.0</v>
      </c>
      <c r="F34" s="85">
        <v>1.0</v>
      </c>
      <c r="G34" s="85">
        <v>1.0</v>
      </c>
      <c r="H34" s="85">
        <v>1.0</v>
      </c>
      <c r="I34" s="85">
        <v>1.0</v>
      </c>
      <c r="J34" s="85">
        <v>1.0</v>
      </c>
    </row>
    <row r="35">
      <c r="B35" s="85" t="s">
        <v>654</v>
      </c>
      <c r="C35" s="85">
        <v>1.0</v>
      </c>
      <c r="D35" s="85">
        <v>1.0</v>
      </c>
      <c r="E35" s="85">
        <v>1.0</v>
      </c>
      <c r="F35" s="85">
        <v>1.0</v>
      </c>
      <c r="G35" s="85">
        <v>1.0</v>
      </c>
      <c r="H35" s="85">
        <v>1.0</v>
      </c>
      <c r="I35" s="85">
        <v>1.0</v>
      </c>
      <c r="J35" s="85">
        <v>1.0</v>
      </c>
    </row>
    <row r="36">
      <c r="B36" s="85" t="s">
        <v>654</v>
      </c>
      <c r="C36" s="85">
        <v>1.0</v>
      </c>
      <c r="D36" s="85">
        <v>1.0</v>
      </c>
      <c r="E36" s="85">
        <v>1.0</v>
      </c>
      <c r="F36" s="85">
        <v>1.0</v>
      </c>
      <c r="G36" s="85">
        <v>1.0</v>
      </c>
      <c r="H36" s="85">
        <v>1.0</v>
      </c>
      <c r="I36" s="85">
        <v>1.0</v>
      </c>
      <c r="J36" s="85">
        <v>1.0</v>
      </c>
    </row>
    <row r="37">
      <c r="B37" s="85" t="s">
        <v>654</v>
      </c>
      <c r="C37" s="85">
        <v>1.0</v>
      </c>
      <c r="D37" s="85">
        <v>1.0</v>
      </c>
      <c r="E37" s="85">
        <v>1.0</v>
      </c>
      <c r="F37" s="85">
        <v>1.0</v>
      </c>
      <c r="G37" s="85">
        <v>1.0</v>
      </c>
      <c r="H37" s="85">
        <v>1.0</v>
      </c>
      <c r="I37" s="85">
        <v>1.0</v>
      </c>
      <c r="J37" s="85">
        <v>1.0</v>
      </c>
    </row>
    <row r="38">
      <c r="B38" s="85" t="s">
        <v>654</v>
      </c>
      <c r="C38" s="85">
        <v>1.0</v>
      </c>
      <c r="D38" s="85">
        <v>1.0</v>
      </c>
      <c r="E38" s="85">
        <v>1.0</v>
      </c>
      <c r="F38" s="85">
        <v>1.0</v>
      </c>
      <c r="G38" s="85">
        <v>1.0</v>
      </c>
      <c r="H38" s="85">
        <v>1.0</v>
      </c>
      <c r="I38" s="85">
        <v>1.0</v>
      </c>
      <c r="J38" s="85">
        <v>1.0</v>
      </c>
    </row>
    <row r="39">
      <c r="B39" s="85" t="s">
        <v>654</v>
      </c>
      <c r="C39" s="85">
        <v>1.0</v>
      </c>
      <c r="D39" s="85">
        <v>1.0</v>
      </c>
      <c r="E39" s="85">
        <v>1.0</v>
      </c>
      <c r="F39" s="85">
        <v>1.0</v>
      </c>
      <c r="G39" s="85">
        <v>1.0</v>
      </c>
      <c r="H39" s="85">
        <v>1.0</v>
      </c>
      <c r="I39" s="85">
        <v>1.0</v>
      </c>
      <c r="J39" s="85">
        <v>1.0</v>
      </c>
    </row>
    <row r="40">
      <c r="B40" s="85" t="s">
        <v>654</v>
      </c>
      <c r="C40" s="85">
        <v>1.0</v>
      </c>
      <c r="D40" s="85">
        <v>1.0</v>
      </c>
      <c r="E40" s="85">
        <v>1.0</v>
      </c>
      <c r="F40" s="85">
        <v>1.0</v>
      </c>
      <c r="G40" s="85">
        <v>1.0</v>
      </c>
      <c r="H40" s="85">
        <v>1.0</v>
      </c>
      <c r="I40" s="85">
        <v>1.0</v>
      </c>
      <c r="J40" s="85">
        <v>1.0</v>
      </c>
    </row>
    <row r="41">
      <c r="B41" s="85" t="s">
        <v>654</v>
      </c>
      <c r="C41" s="85">
        <v>1.0</v>
      </c>
      <c r="D41" s="85">
        <v>1.0</v>
      </c>
      <c r="E41" s="85">
        <v>1.0</v>
      </c>
      <c r="F41" s="85">
        <v>1.0</v>
      </c>
      <c r="G41" s="85">
        <v>1.0</v>
      </c>
      <c r="H41" s="85">
        <v>1.0</v>
      </c>
      <c r="I41" s="85">
        <v>1.0</v>
      </c>
      <c r="J41" s="85">
        <v>1.0</v>
      </c>
    </row>
    <row r="42">
      <c r="B42" s="85" t="s">
        <v>654</v>
      </c>
      <c r="C42" s="85">
        <v>1.0</v>
      </c>
      <c r="D42" s="85">
        <v>1.0</v>
      </c>
      <c r="E42" s="85">
        <v>1.0</v>
      </c>
      <c r="F42" s="85">
        <v>1.0</v>
      </c>
      <c r="G42" s="85">
        <v>1.0</v>
      </c>
      <c r="H42" s="85">
        <v>1.0</v>
      </c>
      <c r="I42" s="85">
        <v>1.0</v>
      </c>
      <c r="J42" s="85">
        <v>1.0</v>
      </c>
    </row>
    <row r="43">
      <c r="B43" s="85" t="s">
        <v>654</v>
      </c>
      <c r="C43" s="85">
        <v>1.0</v>
      </c>
      <c r="D43" s="85">
        <v>1.0</v>
      </c>
      <c r="E43" s="85">
        <v>1.0</v>
      </c>
      <c r="F43" s="85">
        <v>1.0</v>
      </c>
      <c r="G43" s="85">
        <v>1.0</v>
      </c>
      <c r="H43" s="85">
        <v>1.0</v>
      </c>
      <c r="I43" s="85">
        <v>1.0</v>
      </c>
      <c r="J43" s="85">
        <v>1.0</v>
      </c>
    </row>
    <row r="44">
      <c r="B44" s="85" t="s">
        <v>654</v>
      </c>
      <c r="C44" s="85">
        <v>1.0</v>
      </c>
      <c r="D44" s="85">
        <v>1.0</v>
      </c>
      <c r="E44" s="85">
        <v>1.0</v>
      </c>
      <c r="F44" s="85">
        <v>1.0</v>
      </c>
      <c r="G44" s="85">
        <v>1.0</v>
      </c>
      <c r="H44" s="85">
        <v>1.0</v>
      </c>
      <c r="I44" s="85">
        <v>1.0</v>
      </c>
      <c r="J44" s="85">
        <v>1.0</v>
      </c>
    </row>
    <row r="45">
      <c r="B45" s="85" t="s">
        <v>654</v>
      </c>
      <c r="C45" s="85">
        <v>1.0</v>
      </c>
      <c r="D45" s="85">
        <v>1.0</v>
      </c>
      <c r="E45" s="85">
        <v>1.0</v>
      </c>
      <c r="F45" s="85">
        <v>1.0</v>
      </c>
      <c r="G45" s="85">
        <v>1.0</v>
      </c>
      <c r="H45" s="85">
        <v>1.0</v>
      </c>
      <c r="I45" s="85">
        <v>1.0</v>
      </c>
      <c r="J45" s="85">
        <v>1.0</v>
      </c>
    </row>
    <row r="46">
      <c r="B46" s="85" t="s">
        <v>654</v>
      </c>
      <c r="C46" s="85">
        <v>1.0</v>
      </c>
      <c r="D46" s="85">
        <v>1.0</v>
      </c>
      <c r="E46" s="85">
        <v>1.0</v>
      </c>
      <c r="F46" s="85">
        <v>1.0</v>
      </c>
      <c r="G46" s="85">
        <v>1.0</v>
      </c>
      <c r="H46" s="85">
        <v>1.0</v>
      </c>
      <c r="I46" s="85">
        <v>1.0</v>
      </c>
      <c r="J46" s="85">
        <v>1.0</v>
      </c>
    </row>
    <row r="47">
      <c r="B47" s="85" t="s">
        <v>654</v>
      </c>
      <c r="C47" s="85">
        <v>1.0</v>
      </c>
      <c r="D47" s="85">
        <v>1.0</v>
      </c>
      <c r="E47" s="85">
        <v>1.0</v>
      </c>
      <c r="F47" s="85">
        <v>1.0</v>
      </c>
      <c r="G47" s="85">
        <v>1.0</v>
      </c>
      <c r="H47" s="85">
        <v>1.0</v>
      </c>
      <c r="I47" s="85">
        <v>1.0</v>
      </c>
      <c r="J47" s="85">
        <v>1.0</v>
      </c>
    </row>
    <row r="48">
      <c r="B48" s="85" t="s">
        <v>654</v>
      </c>
      <c r="C48" s="85">
        <v>1.0</v>
      </c>
      <c r="D48" s="85">
        <v>1.0</v>
      </c>
      <c r="E48" s="85">
        <v>1.0</v>
      </c>
      <c r="F48" s="85">
        <v>1.0</v>
      </c>
      <c r="G48" s="85">
        <v>1.0</v>
      </c>
      <c r="H48" s="85">
        <v>1.0</v>
      </c>
      <c r="I48" s="85">
        <v>1.0</v>
      </c>
      <c r="J48" s="85">
        <v>1.0</v>
      </c>
    </row>
    <row r="49">
      <c r="B49" s="85" t="s">
        <v>654</v>
      </c>
      <c r="C49" s="85">
        <v>1.0</v>
      </c>
      <c r="D49" s="85">
        <v>1.0</v>
      </c>
      <c r="E49" s="85">
        <v>1.0</v>
      </c>
      <c r="F49" s="85">
        <v>1.0</v>
      </c>
      <c r="G49" s="85">
        <v>1.0</v>
      </c>
      <c r="H49" s="85">
        <v>1.0</v>
      </c>
      <c r="I49" s="85">
        <v>1.0</v>
      </c>
      <c r="J49" s="85">
        <v>1.0</v>
      </c>
    </row>
    <row r="50">
      <c r="B50" s="85" t="s">
        <v>654</v>
      </c>
      <c r="C50" s="85">
        <v>1.0</v>
      </c>
      <c r="D50" s="85">
        <v>1.0</v>
      </c>
      <c r="E50" s="85">
        <v>1.0</v>
      </c>
      <c r="F50" s="85">
        <v>1.0</v>
      </c>
      <c r="G50" s="85">
        <v>1.0</v>
      </c>
      <c r="H50" s="85">
        <v>1.0</v>
      </c>
      <c r="I50" s="85">
        <v>1.0</v>
      </c>
      <c r="J50" s="85">
        <v>1.0</v>
      </c>
    </row>
    <row r="51">
      <c r="B51" s="85" t="s">
        <v>654</v>
      </c>
      <c r="C51" s="85">
        <v>1.0</v>
      </c>
      <c r="D51" s="85">
        <v>1.0</v>
      </c>
      <c r="E51" s="85">
        <v>1.0</v>
      </c>
      <c r="F51" s="85">
        <v>1.0</v>
      </c>
      <c r="G51" s="85">
        <v>1.0</v>
      </c>
      <c r="H51" s="85">
        <v>1.0</v>
      </c>
      <c r="I51" s="85">
        <v>1.0</v>
      </c>
      <c r="J51" s="85">
        <v>1.0</v>
      </c>
    </row>
    <row r="52">
      <c r="B52" s="85" t="s">
        <v>654</v>
      </c>
      <c r="C52" s="85">
        <v>1.0</v>
      </c>
      <c r="D52" s="85">
        <v>1.0</v>
      </c>
      <c r="E52" s="85">
        <v>1.0</v>
      </c>
      <c r="F52" s="85">
        <v>1.0</v>
      </c>
      <c r="G52" s="85">
        <v>1.0</v>
      </c>
      <c r="H52" s="85">
        <v>1.0</v>
      </c>
      <c r="I52" s="85">
        <v>1.0</v>
      </c>
      <c r="J52" s="85">
        <v>1.0</v>
      </c>
    </row>
    <row r="53">
      <c r="B53" s="85" t="s">
        <v>654</v>
      </c>
      <c r="C53" s="85">
        <v>1.0</v>
      </c>
      <c r="D53" s="85">
        <v>1.0</v>
      </c>
      <c r="E53" s="85">
        <v>1.0</v>
      </c>
      <c r="F53" s="85">
        <v>1.0</v>
      </c>
      <c r="G53" s="85">
        <v>1.0</v>
      </c>
      <c r="H53" s="85">
        <v>1.0</v>
      </c>
      <c r="I53" s="85">
        <v>1.0</v>
      </c>
      <c r="J53" s="85">
        <v>1.0</v>
      </c>
    </row>
    <row r="54">
      <c r="B54" s="85" t="s">
        <v>654</v>
      </c>
      <c r="C54" s="85">
        <v>1.0</v>
      </c>
      <c r="D54" s="85">
        <v>1.0</v>
      </c>
      <c r="E54" s="85">
        <v>1.0</v>
      </c>
      <c r="F54" s="85">
        <v>1.0</v>
      </c>
      <c r="G54" s="85">
        <v>1.0</v>
      </c>
      <c r="H54" s="85">
        <v>1.0</v>
      </c>
      <c r="I54" s="85">
        <v>1.0</v>
      </c>
      <c r="J54" s="85">
        <v>1.0</v>
      </c>
    </row>
    <row r="55">
      <c r="B55" s="85" t="s">
        <v>654</v>
      </c>
      <c r="C55" s="85">
        <v>1.0</v>
      </c>
      <c r="D55" s="85">
        <v>1.0</v>
      </c>
      <c r="E55" s="85">
        <v>1.0</v>
      </c>
      <c r="F55" s="85">
        <v>1.0</v>
      </c>
      <c r="G55" s="85">
        <v>1.0</v>
      </c>
      <c r="H55" s="85">
        <v>1.0</v>
      </c>
      <c r="I55" s="85">
        <v>1.0</v>
      </c>
      <c r="J55" s="85">
        <v>1.0</v>
      </c>
    </row>
    <row r="56">
      <c r="B56" s="85" t="s">
        <v>654</v>
      </c>
      <c r="C56" s="85">
        <v>1.0</v>
      </c>
      <c r="D56" s="85">
        <v>1.0</v>
      </c>
      <c r="E56" s="85">
        <v>1.0</v>
      </c>
      <c r="F56" s="85">
        <v>1.0</v>
      </c>
      <c r="G56" s="85">
        <v>1.0</v>
      </c>
      <c r="H56" s="85">
        <v>1.0</v>
      </c>
      <c r="I56" s="85">
        <v>1.0</v>
      </c>
      <c r="J56" s="85">
        <v>1.0</v>
      </c>
    </row>
    <row r="57">
      <c r="B57" s="85" t="s">
        <v>654</v>
      </c>
      <c r="C57" s="85">
        <v>1.0</v>
      </c>
      <c r="D57" s="85">
        <v>1.0</v>
      </c>
      <c r="E57" s="85">
        <v>1.0</v>
      </c>
      <c r="F57" s="85">
        <v>1.0</v>
      </c>
      <c r="G57" s="85">
        <v>1.0</v>
      </c>
      <c r="H57" s="85">
        <v>1.0</v>
      </c>
      <c r="I57" s="85">
        <v>1.0</v>
      </c>
      <c r="J57" s="85">
        <v>1.0</v>
      </c>
    </row>
    <row r="58">
      <c r="B58" s="85" t="s">
        <v>654</v>
      </c>
      <c r="C58" s="85">
        <v>1.0</v>
      </c>
      <c r="D58" s="85">
        <v>1.0</v>
      </c>
      <c r="E58" s="85">
        <v>1.0</v>
      </c>
      <c r="F58" s="85">
        <v>1.0</v>
      </c>
      <c r="G58" s="85">
        <v>1.0</v>
      </c>
      <c r="H58" s="85">
        <v>1.0</v>
      </c>
      <c r="I58" s="85">
        <v>1.0</v>
      </c>
      <c r="J58" s="85">
        <v>1.0</v>
      </c>
    </row>
    <row r="59">
      <c r="B59" s="85" t="s">
        <v>654</v>
      </c>
      <c r="C59" s="85">
        <v>1.0</v>
      </c>
      <c r="D59" s="85">
        <v>1.0</v>
      </c>
      <c r="E59" s="85">
        <v>1.0</v>
      </c>
      <c r="F59" s="85">
        <v>1.0</v>
      </c>
      <c r="G59" s="85">
        <v>1.0</v>
      </c>
      <c r="H59" s="85">
        <v>1.0</v>
      </c>
      <c r="I59" s="85">
        <v>1.0</v>
      </c>
      <c r="J59" s="85">
        <v>1.0</v>
      </c>
    </row>
    <row r="60">
      <c r="B60" s="85" t="s">
        <v>654</v>
      </c>
      <c r="C60" s="85">
        <v>1.0</v>
      </c>
      <c r="D60" s="85">
        <v>1.0</v>
      </c>
      <c r="E60" s="85">
        <v>1.0</v>
      </c>
      <c r="F60" s="85">
        <v>1.0</v>
      </c>
      <c r="G60" s="85">
        <v>1.0</v>
      </c>
      <c r="H60" s="85">
        <v>1.0</v>
      </c>
      <c r="I60" s="85">
        <v>1.0</v>
      </c>
      <c r="J60" s="85">
        <v>1.0</v>
      </c>
    </row>
    <row r="61">
      <c r="B61" s="85" t="s">
        <v>654</v>
      </c>
      <c r="C61" s="85">
        <v>1.0</v>
      </c>
      <c r="D61" s="85">
        <v>1.0</v>
      </c>
      <c r="E61" s="85">
        <v>1.0</v>
      </c>
      <c r="F61" s="85">
        <v>1.0</v>
      </c>
      <c r="G61" s="85">
        <v>1.0</v>
      </c>
      <c r="H61" s="85">
        <v>1.0</v>
      </c>
      <c r="I61" s="85">
        <v>1.0</v>
      </c>
      <c r="J61" s="85">
        <v>1.0</v>
      </c>
    </row>
    <row r="62">
      <c r="B62" s="85" t="s">
        <v>654</v>
      </c>
      <c r="C62" s="85">
        <v>1.0</v>
      </c>
      <c r="D62" s="85">
        <v>1.0</v>
      </c>
      <c r="E62" s="85">
        <v>1.0</v>
      </c>
      <c r="F62" s="85">
        <v>1.0</v>
      </c>
      <c r="G62" s="85">
        <v>1.0</v>
      </c>
      <c r="H62" s="85">
        <v>1.0</v>
      </c>
      <c r="I62" s="85">
        <v>1.0</v>
      </c>
      <c r="J62" s="85">
        <v>1.0</v>
      </c>
    </row>
    <row r="63">
      <c r="B63" s="85" t="s">
        <v>654</v>
      </c>
      <c r="C63" s="85">
        <v>1.0</v>
      </c>
      <c r="D63" s="85">
        <v>1.0</v>
      </c>
      <c r="E63" s="85">
        <v>1.0</v>
      </c>
      <c r="F63" s="85">
        <v>1.0</v>
      </c>
      <c r="G63" s="85">
        <v>1.0</v>
      </c>
      <c r="H63" s="85">
        <v>1.0</v>
      </c>
      <c r="I63" s="85">
        <v>1.0</v>
      </c>
      <c r="J63" s="85">
        <v>1.0</v>
      </c>
    </row>
    <row r="64">
      <c r="B64" s="85" t="s">
        <v>654</v>
      </c>
      <c r="C64" s="85">
        <v>1.0</v>
      </c>
      <c r="D64" s="85">
        <v>1.0</v>
      </c>
      <c r="E64" s="85">
        <v>1.0</v>
      </c>
      <c r="F64" s="85">
        <v>1.0</v>
      </c>
      <c r="G64" s="85">
        <v>1.0</v>
      </c>
      <c r="H64" s="85">
        <v>1.0</v>
      </c>
      <c r="I64" s="85">
        <v>1.0</v>
      </c>
      <c r="J64" s="85">
        <v>1.0</v>
      </c>
    </row>
    <row r="65">
      <c r="B65" s="85" t="s">
        <v>654</v>
      </c>
      <c r="C65" s="85">
        <v>1.0</v>
      </c>
      <c r="D65" s="85">
        <v>1.0</v>
      </c>
      <c r="E65" s="85">
        <v>1.0</v>
      </c>
      <c r="F65" s="85">
        <v>1.0</v>
      </c>
      <c r="G65" s="85">
        <v>1.0</v>
      </c>
      <c r="H65" s="85">
        <v>1.0</v>
      </c>
      <c r="I65" s="85">
        <v>1.0</v>
      </c>
      <c r="J65" s="85">
        <v>1.0</v>
      </c>
    </row>
    <row r="66">
      <c r="B66" s="85" t="s">
        <v>654</v>
      </c>
      <c r="C66" s="85">
        <v>1.0</v>
      </c>
      <c r="D66" s="85">
        <v>1.0</v>
      </c>
      <c r="E66" s="85">
        <v>1.0</v>
      </c>
      <c r="F66" s="85">
        <v>1.0</v>
      </c>
      <c r="G66" s="85">
        <v>1.0</v>
      </c>
      <c r="H66" s="85">
        <v>1.0</v>
      </c>
      <c r="I66" s="85">
        <v>1.0</v>
      </c>
      <c r="J66" s="85">
        <v>1.0</v>
      </c>
    </row>
    <row r="67">
      <c r="B67" s="85" t="s">
        <v>654</v>
      </c>
      <c r="C67" s="85">
        <v>1.0</v>
      </c>
      <c r="D67" s="85">
        <v>1.0</v>
      </c>
      <c r="E67" s="85">
        <v>1.0</v>
      </c>
      <c r="F67" s="85">
        <v>1.0</v>
      </c>
      <c r="G67" s="85">
        <v>1.0</v>
      </c>
      <c r="H67" s="85">
        <v>1.0</v>
      </c>
      <c r="I67" s="85">
        <v>1.0</v>
      </c>
      <c r="J67" s="85">
        <v>1.0</v>
      </c>
    </row>
    <row r="68">
      <c r="B68" s="85" t="s">
        <v>654</v>
      </c>
      <c r="C68" s="85">
        <v>1.0</v>
      </c>
      <c r="D68" s="85">
        <v>1.0</v>
      </c>
      <c r="E68" s="85">
        <v>1.0</v>
      </c>
      <c r="F68" s="85">
        <v>1.0</v>
      </c>
      <c r="G68" s="85">
        <v>1.0</v>
      </c>
      <c r="H68" s="85">
        <v>1.0</v>
      </c>
      <c r="I68" s="85">
        <v>1.0</v>
      </c>
      <c r="J68" s="85">
        <v>1.0</v>
      </c>
    </row>
    <row r="69">
      <c r="B69" s="85" t="s">
        <v>654</v>
      </c>
      <c r="C69" s="85">
        <v>1.0</v>
      </c>
      <c r="D69" s="85">
        <v>1.0</v>
      </c>
      <c r="E69" s="85">
        <v>1.0</v>
      </c>
      <c r="F69" s="85">
        <v>1.0</v>
      </c>
      <c r="G69" s="85">
        <v>1.0</v>
      </c>
      <c r="H69" s="85">
        <v>1.0</v>
      </c>
      <c r="I69" s="85">
        <v>1.0</v>
      </c>
      <c r="J69" s="85">
        <v>1.0</v>
      </c>
    </row>
    <row r="70">
      <c r="B70" s="85" t="s">
        <v>654</v>
      </c>
      <c r="C70" s="85">
        <v>1.0</v>
      </c>
      <c r="D70" s="85">
        <v>1.0</v>
      </c>
      <c r="E70" s="85">
        <v>1.0</v>
      </c>
      <c r="F70" s="85">
        <v>1.0</v>
      </c>
      <c r="G70" s="85">
        <v>1.0</v>
      </c>
      <c r="H70" s="85">
        <v>1.0</v>
      </c>
      <c r="I70" s="85">
        <v>1.0</v>
      </c>
      <c r="J70" s="85">
        <v>1.0</v>
      </c>
    </row>
    <row r="71">
      <c r="B71" s="85" t="s">
        <v>654</v>
      </c>
      <c r="C71" s="85">
        <v>1.0</v>
      </c>
      <c r="D71" s="85">
        <v>1.0</v>
      </c>
      <c r="E71" s="85">
        <v>1.0</v>
      </c>
      <c r="F71" s="85">
        <v>1.0</v>
      </c>
      <c r="G71" s="85">
        <v>1.0</v>
      </c>
      <c r="H71" s="85">
        <v>1.0</v>
      </c>
      <c r="I71" s="85">
        <v>1.0</v>
      </c>
      <c r="J71" s="85">
        <v>1.0</v>
      </c>
    </row>
    <row r="72">
      <c r="B72" s="85" t="s">
        <v>654</v>
      </c>
      <c r="C72" s="85">
        <v>1.0</v>
      </c>
      <c r="D72" s="85">
        <v>1.0</v>
      </c>
      <c r="E72" s="85">
        <v>1.0</v>
      </c>
      <c r="F72" s="85">
        <v>1.0</v>
      </c>
      <c r="G72" s="85">
        <v>1.0</v>
      </c>
      <c r="H72" s="85">
        <v>1.0</v>
      </c>
      <c r="I72" s="85">
        <v>1.0</v>
      </c>
      <c r="J72" s="85">
        <v>1.0</v>
      </c>
    </row>
    <row r="73">
      <c r="B73" s="85" t="s">
        <v>654</v>
      </c>
      <c r="C73" s="85">
        <v>1.0</v>
      </c>
      <c r="D73" s="85">
        <v>1.0</v>
      </c>
      <c r="E73" s="85">
        <v>1.0</v>
      </c>
      <c r="F73" s="85">
        <v>1.0</v>
      </c>
      <c r="G73" s="85">
        <v>1.0</v>
      </c>
      <c r="H73" s="85">
        <v>1.0</v>
      </c>
      <c r="I73" s="85">
        <v>1.0</v>
      </c>
      <c r="J73" s="85">
        <v>1.0</v>
      </c>
    </row>
    <row r="74">
      <c r="B74" s="85" t="s">
        <v>654</v>
      </c>
      <c r="C74" s="85">
        <v>1.0</v>
      </c>
      <c r="D74" s="85">
        <v>1.0</v>
      </c>
      <c r="E74" s="85">
        <v>1.0</v>
      </c>
      <c r="F74" s="85">
        <v>1.0</v>
      </c>
      <c r="G74" s="85">
        <v>1.0</v>
      </c>
      <c r="H74" s="85">
        <v>1.0</v>
      </c>
      <c r="I74" s="85">
        <v>1.0</v>
      </c>
      <c r="J74" s="85">
        <v>1.0</v>
      </c>
    </row>
    <row r="75">
      <c r="B75" s="85" t="s">
        <v>654</v>
      </c>
      <c r="C75" s="85">
        <v>1.0</v>
      </c>
      <c r="D75" s="85">
        <v>1.0</v>
      </c>
      <c r="E75" s="85">
        <v>1.0</v>
      </c>
      <c r="F75" s="85">
        <v>1.0</v>
      </c>
      <c r="G75" s="85">
        <v>1.0</v>
      </c>
      <c r="H75" s="85">
        <v>1.0</v>
      </c>
      <c r="I75" s="85">
        <v>1.0</v>
      </c>
      <c r="J75" s="85">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12.29"/>
    <col customWidth="1" min="2" max="2" width="21.57"/>
    <col customWidth="1" min="3" max="3" width="14.43"/>
    <col customWidth="1" min="4" max="4" width="15.86"/>
    <col customWidth="1" min="5" max="5" width="12.86"/>
    <col customWidth="1" min="6" max="6" width="4.71"/>
    <col customWidth="1" min="7" max="7" width="12.14"/>
    <col customWidth="1" min="8" max="8" width="23.14"/>
    <col customWidth="1" min="9" max="9" width="59.86"/>
    <col customWidth="1" min="10" max="10" width="18.14"/>
    <col customWidth="1" min="11" max="11" width="10.43"/>
    <col customWidth="1" min="12" max="12" width="4.86"/>
    <col customWidth="1" min="13" max="13" width="14.0"/>
    <col customWidth="1" min="14" max="14" width="21.14"/>
    <col customWidth="1" min="15" max="15" width="69.86"/>
    <col customWidth="1" min="16" max="16" width="18.29"/>
    <col customWidth="1" min="17" max="17" width="18.86"/>
    <col customWidth="1" min="18" max="18" width="17.0"/>
    <col customWidth="1" min="19" max="19" width="4.43"/>
    <col customWidth="1" min="20" max="20" width="30.14"/>
    <col customWidth="1" min="21" max="23" width="15.86"/>
    <col customWidth="1" min="24" max="24" width="71.86"/>
    <col customWidth="1" min="25" max="25" width="15.86"/>
    <col customWidth="1" min="26" max="26" width="19.43"/>
    <col customWidth="1" min="27" max="28" width="8.86"/>
    <col customWidth="1" min="29" max="37" width="18.0"/>
    <col customWidth="1" min="38" max="38" width="8.86"/>
    <col customWidth="1" min="39" max="39" width="18.71"/>
    <col customWidth="1" min="40" max="41" width="17.86"/>
    <col customWidth="1" min="42" max="42" width="19.29"/>
    <col customWidth="1" min="43" max="43" width="18.57"/>
    <col customWidth="1" min="44" max="44" width="16.14"/>
    <col customWidth="1" min="45" max="46" width="8.86"/>
    <col customWidth="1" min="47" max="47" width="18.14"/>
    <col customWidth="1" min="48" max="51" width="17.43"/>
    <col customWidth="1" min="52" max="52" width="17.57"/>
    <col customWidth="1" min="53" max="53" width="15.86"/>
    <col customWidth="1" min="54" max="54" width="19.0"/>
    <col customWidth="1" min="55" max="55" width="16.86"/>
  </cols>
  <sheetData>
    <row r="1" ht="18.0" customHeight="1">
      <c r="A1" s="326"/>
      <c r="B1" s="887"/>
      <c r="C1" s="887"/>
      <c r="D1" s="887"/>
      <c r="E1" s="888"/>
      <c r="F1" s="887"/>
      <c r="G1" s="888"/>
      <c r="H1" s="888"/>
      <c r="I1" s="888"/>
      <c r="J1" s="889"/>
      <c r="K1" s="889"/>
      <c r="L1" s="889"/>
      <c r="M1" s="889"/>
      <c r="N1" s="889"/>
      <c r="O1" s="889"/>
      <c r="P1" s="889"/>
      <c r="Q1" s="889"/>
      <c r="R1" s="889"/>
      <c r="S1" s="889"/>
      <c r="T1" s="888"/>
      <c r="U1" s="890"/>
      <c r="V1" s="331"/>
      <c r="W1" s="331"/>
      <c r="X1" s="331"/>
      <c r="Y1" s="331"/>
      <c r="Z1" s="888"/>
      <c r="AA1" s="888"/>
      <c r="AB1" s="888"/>
      <c r="AC1" s="891"/>
      <c r="AD1" s="888"/>
      <c r="AE1" s="888"/>
      <c r="AF1" s="888"/>
      <c r="AG1" s="888"/>
      <c r="AH1" s="888"/>
      <c r="AI1" s="888"/>
      <c r="AJ1" s="888"/>
      <c r="AK1" s="888"/>
      <c r="AL1" s="888"/>
      <c r="AM1" s="888"/>
      <c r="AN1" s="888"/>
      <c r="AO1" s="888"/>
      <c r="AP1" s="888"/>
      <c r="AQ1" s="888"/>
      <c r="AR1" s="888"/>
      <c r="AS1" s="888"/>
      <c r="AT1" s="888"/>
      <c r="AU1" s="892"/>
      <c r="AV1" s="892"/>
      <c r="AW1" s="892"/>
      <c r="AX1" s="892"/>
      <c r="AY1" s="892"/>
      <c r="AZ1" s="892"/>
      <c r="BA1" s="892"/>
      <c r="BB1" s="892"/>
      <c r="BC1" s="892"/>
    </row>
    <row r="2" ht="14.25" customHeight="1">
      <c r="A2" s="893"/>
      <c r="B2" s="501"/>
      <c r="C2" s="501"/>
      <c r="D2" s="894"/>
      <c r="E2" s="894"/>
      <c r="F2" s="894"/>
      <c r="G2" s="895"/>
      <c r="H2" s="421"/>
      <c r="I2" s="501"/>
      <c r="J2" s="544"/>
      <c r="K2" s="544"/>
      <c r="L2" s="544"/>
      <c r="M2" s="544"/>
      <c r="N2" s="544"/>
      <c r="O2" s="544"/>
      <c r="P2" s="544"/>
      <c r="Q2" s="544"/>
      <c r="R2" s="544"/>
      <c r="S2" s="544"/>
      <c r="T2" s="421"/>
      <c r="U2" s="890"/>
      <c r="V2" s="331"/>
      <c r="W2" s="331"/>
      <c r="X2" s="331"/>
      <c r="Y2" s="331"/>
      <c r="Z2" s="888"/>
      <c r="AA2" s="888"/>
      <c r="AB2" s="888"/>
      <c r="AC2" s="891"/>
      <c r="AD2" s="888"/>
      <c r="AE2" s="888"/>
      <c r="AF2" s="888"/>
      <c r="AG2" s="888"/>
      <c r="AH2" s="888"/>
      <c r="AI2" s="888"/>
      <c r="AJ2" s="888"/>
      <c r="AK2" s="888"/>
      <c r="AL2" s="896"/>
      <c r="AM2" s="896"/>
      <c r="AN2" s="896"/>
      <c r="AO2" s="896"/>
      <c r="AP2" s="896"/>
      <c r="AQ2" s="896"/>
      <c r="AR2" s="896"/>
      <c r="AS2" s="896"/>
      <c r="AT2" s="896"/>
      <c r="AU2" s="897"/>
      <c r="AV2" s="897"/>
      <c r="AW2" s="897"/>
      <c r="AX2" s="897"/>
      <c r="AY2" s="897"/>
      <c r="AZ2" s="897"/>
      <c r="BA2" s="897"/>
      <c r="BB2" s="897"/>
      <c r="BC2" s="897"/>
    </row>
    <row r="3" ht="14.25" customHeight="1">
      <c r="A3" s="898"/>
      <c r="B3" s="501"/>
      <c r="C3" s="501"/>
      <c r="D3" s="501"/>
      <c r="E3" s="501"/>
      <c r="F3" s="501"/>
      <c r="G3" s="895"/>
      <c r="H3" s="421"/>
      <c r="I3" s="501"/>
      <c r="J3" s="544"/>
      <c r="K3" s="544"/>
      <c r="L3" s="544"/>
      <c r="M3" s="544"/>
      <c r="N3" s="544"/>
      <c r="O3" s="544"/>
      <c r="P3" s="544"/>
      <c r="Q3" s="544"/>
      <c r="R3" s="544"/>
      <c r="S3" s="544"/>
      <c r="T3" s="421"/>
      <c r="U3" s="890"/>
      <c r="V3" s="331"/>
      <c r="W3" s="331"/>
      <c r="X3" s="331"/>
      <c r="Y3" s="331"/>
      <c r="Z3" s="888"/>
      <c r="AA3" s="888"/>
      <c r="AB3" s="888"/>
      <c r="AC3" s="891"/>
      <c r="AD3" s="888"/>
      <c r="AE3" s="888"/>
      <c r="AF3" s="888"/>
      <c r="AG3" s="888"/>
      <c r="AH3" s="888"/>
      <c r="AI3" s="888"/>
      <c r="AJ3" s="888"/>
      <c r="AK3" s="888"/>
      <c r="AL3" s="896"/>
      <c r="AM3" s="896"/>
      <c r="AN3" s="896"/>
      <c r="AO3" s="896"/>
      <c r="AP3" s="896"/>
      <c r="AQ3" s="896"/>
      <c r="AR3" s="896"/>
      <c r="AS3" s="896"/>
      <c r="AT3" s="896"/>
      <c r="AU3" s="897"/>
      <c r="AV3" s="897"/>
      <c r="AW3" s="897"/>
      <c r="AX3" s="897"/>
      <c r="AY3" s="897"/>
      <c r="AZ3" s="897"/>
      <c r="BA3" s="897"/>
      <c r="BB3" s="897"/>
      <c r="BC3" s="897"/>
    </row>
    <row r="4" ht="12.0" customHeight="1">
      <c r="A4" s="899"/>
      <c r="B4" s="900" t="s">
        <v>4490</v>
      </c>
      <c r="C4" s="483"/>
      <c r="D4" s="483"/>
      <c r="E4" s="483"/>
      <c r="F4" s="483"/>
      <c r="G4" s="901" t="s">
        <v>4491</v>
      </c>
      <c r="H4" s="351"/>
      <c r="I4" s="351"/>
      <c r="J4" s="352"/>
      <c r="K4" s="902"/>
      <c r="L4" s="902"/>
      <c r="M4" s="901" t="s">
        <v>4492</v>
      </c>
      <c r="N4" s="351"/>
      <c r="O4" s="351"/>
      <c r="P4" s="351"/>
      <c r="Q4" s="351"/>
      <c r="R4" s="352"/>
      <c r="S4" s="902"/>
      <c r="T4" s="421"/>
      <c r="U4" s="903" t="s">
        <v>4907</v>
      </c>
      <c r="V4" s="351"/>
      <c r="W4" s="351"/>
      <c r="X4" s="351"/>
      <c r="Y4" s="351"/>
      <c r="Z4" s="351"/>
      <c r="AA4" s="662"/>
      <c r="AB4" s="663"/>
      <c r="AC4" s="903" t="s">
        <v>4908</v>
      </c>
      <c r="AD4" s="351"/>
      <c r="AE4" s="351"/>
      <c r="AF4" s="351"/>
      <c r="AG4" s="351"/>
      <c r="AH4" s="351"/>
      <c r="AI4" s="351"/>
      <c r="AJ4" s="351"/>
      <c r="AK4" s="351"/>
      <c r="AL4" s="896"/>
      <c r="AM4" s="358" t="s">
        <v>4495</v>
      </c>
      <c r="AN4" s="351"/>
      <c r="AO4" s="351"/>
      <c r="AP4" s="351"/>
      <c r="AQ4" s="351"/>
      <c r="AR4" s="351"/>
      <c r="AS4" s="356"/>
      <c r="AT4" s="356"/>
      <c r="AU4" s="358" t="s">
        <v>4496</v>
      </c>
      <c r="AV4" s="351"/>
      <c r="AW4" s="351"/>
      <c r="AX4" s="351"/>
      <c r="AY4" s="351"/>
      <c r="AZ4" s="351"/>
      <c r="BA4" s="351"/>
      <c r="BB4" s="351"/>
      <c r="BC4" s="352"/>
    </row>
    <row r="5" ht="14.25" customHeight="1">
      <c r="A5" s="904"/>
      <c r="B5" s="900" t="s">
        <v>4497</v>
      </c>
      <c r="C5" s="483"/>
      <c r="D5" s="483"/>
      <c r="E5" s="483"/>
      <c r="F5" s="483"/>
      <c r="G5" s="364"/>
      <c r="H5" s="362"/>
      <c r="I5" s="362"/>
      <c r="J5" s="363"/>
      <c r="K5" s="902"/>
      <c r="L5" s="902"/>
      <c r="M5" s="364"/>
      <c r="N5" s="362"/>
      <c r="O5" s="362"/>
      <c r="P5" s="362"/>
      <c r="Q5" s="362"/>
      <c r="R5" s="363"/>
      <c r="S5" s="902"/>
      <c r="T5" s="421"/>
      <c r="U5" s="667"/>
      <c r="AA5" s="662"/>
      <c r="AB5" s="663"/>
      <c r="AC5" s="667"/>
      <c r="AL5" s="896"/>
      <c r="AM5" s="364"/>
      <c r="AN5" s="362"/>
      <c r="AO5" s="362"/>
      <c r="AP5" s="362"/>
      <c r="AQ5" s="362"/>
      <c r="AR5" s="362"/>
      <c r="AS5" s="365"/>
      <c r="AT5" s="365"/>
      <c r="AU5" s="364"/>
      <c r="AV5" s="362"/>
      <c r="AW5" s="362"/>
      <c r="AX5" s="362"/>
      <c r="AY5" s="362"/>
      <c r="AZ5" s="362"/>
      <c r="BA5" s="362"/>
      <c r="BB5" s="362"/>
      <c r="BC5" s="363"/>
    </row>
    <row r="6" ht="19.5" customHeight="1">
      <c r="A6" s="905"/>
      <c r="B6" s="906" t="s">
        <v>4498</v>
      </c>
      <c r="C6" s="907"/>
      <c r="D6" s="907"/>
      <c r="E6" s="907"/>
      <c r="F6" s="907"/>
      <c r="G6" s="908"/>
      <c r="H6" s="908"/>
      <c r="I6" s="887"/>
      <c r="J6" s="909"/>
      <c r="K6" s="909"/>
      <c r="L6" s="909"/>
      <c r="M6" s="909"/>
      <c r="N6" s="909"/>
      <c r="O6" s="909"/>
      <c r="P6" s="909"/>
      <c r="Q6" s="909"/>
      <c r="R6" s="909"/>
      <c r="S6" s="909"/>
      <c r="T6" s="908"/>
      <c r="U6" s="910"/>
      <c r="V6" s="644"/>
      <c r="W6" s="644"/>
      <c r="X6" s="643"/>
      <c r="Y6" s="670"/>
      <c r="Z6" s="670"/>
      <c r="AA6" s="670"/>
      <c r="AB6" s="670"/>
      <c r="AC6" s="674"/>
      <c r="AD6" s="670"/>
      <c r="AE6" s="670"/>
      <c r="AF6" s="670"/>
      <c r="AG6" s="670"/>
      <c r="AH6" s="670"/>
      <c r="AI6" s="670"/>
      <c r="AJ6" s="670"/>
      <c r="AK6" s="670"/>
      <c r="AL6" s="911"/>
      <c r="AM6" s="375"/>
      <c r="AN6" s="376"/>
      <c r="AO6" s="376"/>
      <c r="AP6" s="376"/>
      <c r="AQ6" s="376"/>
      <c r="AR6" s="376"/>
      <c r="AS6" s="376"/>
      <c r="AT6" s="376"/>
      <c r="AU6" s="375"/>
      <c r="AV6" s="376"/>
      <c r="AW6" s="376"/>
      <c r="AX6" s="376"/>
      <c r="AY6" s="376"/>
      <c r="AZ6" s="376"/>
      <c r="BA6" s="376"/>
      <c r="BB6" s="376"/>
      <c r="BC6" s="376"/>
    </row>
    <row r="7" ht="24.75" customHeight="1">
      <c r="A7" s="912" t="s">
        <v>4</v>
      </c>
      <c r="B7" s="902" t="s">
        <v>4499</v>
      </c>
      <c r="C7" s="902" t="s">
        <v>4500</v>
      </c>
      <c r="D7" s="913" t="s">
        <v>3</v>
      </c>
      <c r="E7" s="902"/>
      <c r="F7" s="902"/>
      <c r="G7" s="914" t="s">
        <v>4501</v>
      </c>
      <c r="H7" s="914" t="s">
        <v>4502</v>
      </c>
      <c r="I7" s="914" t="s">
        <v>4503</v>
      </c>
      <c r="J7" s="915" t="s">
        <v>4504</v>
      </c>
      <c r="K7" s="909"/>
      <c r="L7" s="916"/>
      <c r="M7" s="915" t="s">
        <v>4501</v>
      </c>
      <c r="N7" s="915" t="s">
        <v>4502</v>
      </c>
      <c r="O7" s="915" t="s">
        <v>4503</v>
      </c>
      <c r="P7" s="915" t="s">
        <v>4505</v>
      </c>
      <c r="Q7" s="914" t="s">
        <v>4506</v>
      </c>
      <c r="R7" s="915" t="s">
        <v>4507</v>
      </c>
      <c r="S7" s="916"/>
      <c r="T7" s="917"/>
      <c r="U7" s="918" t="s">
        <v>4501</v>
      </c>
      <c r="V7" s="686" t="s">
        <v>4508</v>
      </c>
      <c r="W7" s="686" t="s">
        <v>4509</v>
      </c>
      <c r="X7" s="687" t="s">
        <v>4503</v>
      </c>
      <c r="Y7" s="688" t="s">
        <v>4504</v>
      </c>
      <c r="Z7" s="689" t="s">
        <v>4507</v>
      </c>
      <c r="AA7" s="681"/>
      <c r="AB7" s="681"/>
      <c r="AC7" s="690" t="s">
        <v>4501</v>
      </c>
      <c r="AD7" s="689" t="s">
        <v>4458</v>
      </c>
      <c r="AE7" s="689" t="s">
        <v>4459</v>
      </c>
      <c r="AF7" s="689" t="s">
        <v>4512</v>
      </c>
      <c r="AG7" s="689" t="s">
        <v>4513</v>
      </c>
      <c r="AH7" s="688" t="s">
        <v>4503</v>
      </c>
      <c r="AI7" s="688" t="s">
        <v>4505</v>
      </c>
      <c r="AJ7" s="687" t="s">
        <v>4506</v>
      </c>
      <c r="AK7" s="688" t="s">
        <v>4507</v>
      </c>
      <c r="AL7" s="917"/>
      <c r="AM7" s="395" t="s">
        <v>4501</v>
      </c>
      <c r="AN7" s="396" t="s">
        <v>4508</v>
      </c>
      <c r="AO7" s="396" t="s">
        <v>4509</v>
      </c>
      <c r="AP7" s="397" t="s">
        <v>4503</v>
      </c>
      <c r="AQ7" s="398" t="s">
        <v>4506</v>
      </c>
      <c r="AR7" s="397" t="s">
        <v>4507</v>
      </c>
      <c r="AS7" s="390"/>
      <c r="AT7" s="390"/>
      <c r="AU7" s="395" t="s">
        <v>4501</v>
      </c>
      <c r="AV7" s="396" t="s">
        <v>4458</v>
      </c>
      <c r="AW7" s="396" t="s">
        <v>4459</v>
      </c>
      <c r="AX7" s="396" t="s">
        <v>4512</v>
      </c>
      <c r="AY7" s="396" t="s">
        <v>4513</v>
      </c>
      <c r="AZ7" s="397" t="s">
        <v>4503</v>
      </c>
      <c r="BA7" s="397" t="s">
        <v>4505</v>
      </c>
      <c r="BB7" s="398" t="s">
        <v>4506</v>
      </c>
      <c r="BC7" s="397" t="s">
        <v>4507</v>
      </c>
    </row>
    <row r="8" ht="18.0" customHeight="1">
      <c r="A8" s="919">
        <v>24.0</v>
      </c>
      <c r="B8" s="920" t="str">
        <f t="array" ref="B8">IFNA(XLOOKUP(A8,'New Signups'!C:C,'New Signups'!D:D),"-")</f>
        <v>Micah</v>
      </c>
      <c r="C8" s="921" t="str">
        <f t="array" ref="C8">IFNA(XLOOKUP(A8,'New Signups'!C:C,'New Signups'!E:E),"-")</f>
        <v>Slugg</v>
      </c>
      <c r="D8" s="920">
        <v>3001.0</v>
      </c>
      <c r="E8" s="922">
        <v>1.0</v>
      </c>
      <c r="F8" s="920"/>
      <c r="G8" s="923">
        <v>44964.0</v>
      </c>
      <c r="H8" s="920" t="s">
        <v>3131</v>
      </c>
      <c r="I8" s="924" t="s">
        <v>5208</v>
      </c>
      <c r="J8" s="925" t="s">
        <v>4516</v>
      </c>
      <c r="K8" s="925"/>
      <c r="L8" s="925"/>
      <c r="M8" s="925"/>
      <c r="N8" s="925"/>
      <c r="O8" s="926"/>
      <c r="P8" s="925"/>
      <c r="Q8" s="927"/>
      <c r="R8" s="925"/>
      <c r="S8" s="928"/>
      <c r="T8" s="421"/>
      <c r="U8" s="333"/>
      <c r="V8" s="334"/>
      <c r="W8" s="334"/>
      <c r="X8" s="334"/>
      <c r="Y8" s="334"/>
      <c r="Z8" s="929"/>
      <c r="AA8" s="929"/>
      <c r="AB8" s="929"/>
      <c r="AC8" s="930"/>
      <c r="AD8" s="929"/>
      <c r="AE8" s="929"/>
      <c r="AF8" s="929"/>
      <c r="AG8" s="929"/>
      <c r="AH8" s="929"/>
      <c r="AI8" s="929"/>
      <c r="AJ8" s="929"/>
      <c r="AK8" s="929"/>
      <c r="AL8" s="929"/>
      <c r="AM8" s="929"/>
      <c r="AN8" s="929"/>
      <c r="AO8" s="929"/>
      <c r="AP8" s="929"/>
      <c r="AQ8" s="929"/>
      <c r="AR8" s="929"/>
      <c r="AS8" s="929"/>
      <c r="AT8" s="929"/>
      <c r="AU8" s="931"/>
      <c r="AV8" s="931"/>
      <c r="AW8" s="931"/>
      <c r="AX8" s="931"/>
      <c r="AY8" s="931"/>
      <c r="AZ8" s="931"/>
      <c r="BA8" s="931"/>
      <c r="BB8" s="931"/>
      <c r="BC8" s="931"/>
    </row>
    <row r="9" ht="18.0" customHeight="1">
      <c r="A9" s="932">
        <v>33.0</v>
      </c>
      <c r="B9" s="421" t="str">
        <f t="array" ref="B9">IFNA(XLOOKUP(A9,'New Signups'!C:C,'New Signups'!D:D),"-")</f>
        <v>Crystal</v>
      </c>
      <c r="C9" s="929" t="str">
        <f t="array" ref="C9">IFNA(XLOOKUP(A9,'New Signups'!C:C,'New Signups'!E:E),"-")</f>
        <v>Huang</v>
      </c>
      <c r="D9" s="421">
        <v>3002.0</v>
      </c>
      <c r="E9" s="933">
        <v>1.0</v>
      </c>
      <c r="F9" s="933">
        <v>1.0</v>
      </c>
      <c r="G9" s="934">
        <v>44971.0</v>
      </c>
      <c r="H9" s="421" t="s">
        <v>5209</v>
      </c>
      <c r="I9" s="935" t="s">
        <v>4521</v>
      </c>
      <c r="J9" s="928" t="s">
        <v>4516</v>
      </c>
      <c r="K9" s="928"/>
      <c r="L9" s="928"/>
      <c r="M9" s="936">
        <v>44999.0</v>
      </c>
      <c r="N9" s="928" t="s">
        <v>5210</v>
      </c>
      <c r="O9" s="937" t="s">
        <v>4586</v>
      </c>
      <c r="P9" s="928" t="s">
        <v>4516</v>
      </c>
      <c r="Q9" s="426" t="s">
        <v>4516</v>
      </c>
      <c r="R9" s="928" t="s">
        <v>4516</v>
      </c>
      <c r="S9" s="928"/>
      <c r="T9" s="421"/>
      <c r="U9" s="333">
        <v>45574.0</v>
      </c>
      <c r="V9" s="428" t="s">
        <v>3958</v>
      </c>
      <c r="W9" s="428"/>
      <c r="X9" s="334" t="s">
        <v>4921</v>
      </c>
      <c r="Y9" s="334" t="s">
        <v>4516</v>
      </c>
      <c r="Z9" s="938" t="s">
        <v>4525</v>
      </c>
      <c r="AA9" s="929"/>
      <c r="AB9" s="929"/>
      <c r="AC9" s="930">
        <v>45657.0</v>
      </c>
      <c r="AD9" s="939" t="s">
        <v>3958</v>
      </c>
      <c r="AE9" s="939" t="s">
        <v>3308</v>
      </c>
      <c r="AF9" s="929"/>
      <c r="AG9" s="929"/>
      <c r="AH9" s="929" t="s">
        <v>4741</v>
      </c>
      <c r="AI9" s="929" t="s">
        <v>4516</v>
      </c>
      <c r="AJ9" s="929" t="s">
        <v>4516</v>
      </c>
      <c r="AK9" s="929" t="s">
        <v>4516</v>
      </c>
      <c r="AL9" s="929"/>
      <c r="AM9" s="929"/>
      <c r="AN9" s="929"/>
      <c r="AO9" s="929"/>
      <c r="AP9" s="929"/>
      <c r="AQ9" s="929"/>
      <c r="AR9" s="929"/>
      <c r="AS9" s="929"/>
      <c r="AT9" s="929"/>
      <c r="AU9" s="931"/>
      <c r="AV9" s="931"/>
      <c r="AW9" s="931"/>
      <c r="AX9" s="931"/>
      <c r="AY9" s="931"/>
      <c r="AZ9" s="931"/>
      <c r="BA9" s="931"/>
      <c r="BB9" s="931"/>
      <c r="BC9" s="931"/>
    </row>
    <row r="10" ht="25.5" customHeight="1">
      <c r="A10" s="940">
        <v>36.0</v>
      </c>
      <c r="B10" s="409" t="str">
        <f t="array" ref="B10">IFNA(XLOOKUP(A10,'New Signups'!C:C,'New Signups'!D:D),"-")</f>
        <v>Audrey</v>
      </c>
      <c r="C10" s="941" t="str">
        <f t="array" ref="C10">IFNA(XLOOKUP(A10,'New Signups'!C:C,'New Signups'!E:E),"-")</f>
        <v>Hovan</v>
      </c>
      <c r="D10" s="409">
        <v>3006.0</v>
      </c>
      <c r="E10" s="942">
        <v>1.0</v>
      </c>
      <c r="F10" s="409"/>
      <c r="G10" s="943">
        <v>44998.0</v>
      </c>
      <c r="H10" s="409" t="s">
        <v>5209</v>
      </c>
      <c r="I10" s="944" t="s">
        <v>5211</v>
      </c>
      <c r="J10" s="414" t="s">
        <v>4516</v>
      </c>
      <c r="K10" s="414"/>
      <c r="L10" s="414"/>
      <c r="M10" s="409"/>
      <c r="N10" s="409"/>
      <c r="O10" s="409"/>
      <c r="P10" s="414"/>
      <c r="Q10" s="414"/>
      <c r="R10" s="414"/>
      <c r="S10" s="426"/>
      <c r="T10" s="421"/>
      <c r="U10" s="333"/>
      <c r="V10" s="334"/>
      <c r="W10" s="334"/>
      <c r="X10" s="334"/>
      <c r="Y10" s="334"/>
      <c r="Z10" s="421"/>
      <c r="AA10" s="421"/>
      <c r="AB10" s="421"/>
      <c r="AC10" s="930"/>
      <c r="AD10" s="929"/>
      <c r="AE10" s="929"/>
      <c r="AF10" s="929"/>
      <c r="AG10" s="929"/>
      <c r="AH10" s="929"/>
      <c r="AI10" s="929"/>
      <c r="AJ10" s="929"/>
      <c r="AK10" s="929"/>
      <c r="AL10" s="421"/>
      <c r="AM10" s="421"/>
      <c r="AN10" s="421"/>
      <c r="AO10" s="421"/>
      <c r="AP10" s="421"/>
      <c r="AQ10" s="421"/>
      <c r="AR10" s="421"/>
      <c r="AS10" s="421"/>
      <c r="AT10" s="421"/>
      <c r="AU10" s="945"/>
      <c r="AV10" s="945"/>
      <c r="AW10" s="945"/>
      <c r="AX10" s="945"/>
      <c r="AY10" s="945"/>
      <c r="AZ10" s="945"/>
      <c r="BA10" s="945"/>
      <c r="BB10" s="945"/>
      <c r="BC10" s="945"/>
    </row>
    <row r="11" ht="12.75" customHeight="1">
      <c r="A11" s="932">
        <v>38.0</v>
      </c>
      <c r="B11" s="421" t="str">
        <f t="array" ref="B11">IFNA(XLOOKUP(A11,'New Signups'!C:C,'New Signups'!D:D),"-")</f>
        <v>Lydia</v>
      </c>
      <c r="C11" s="929" t="str">
        <f t="array" ref="C11">IFNA(XLOOKUP(A11,'New Signups'!C:C,'New Signups'!E:E),"-")</f>
        <v>Hocker</v>
      </c>
      <c r="D11" s="421">
        <v>3004.0</v>
      </c>
      <c r="E11" s="933">
        <v>1.0</v>
      </c>
      <c r="F11" s="933">
        <v>1.0</v>
      </c>
      <c r="G11" s="934">
        <v>45002.0</v>
      </c>
      <c r="H11" s="445" t="s">
        <v>5209</v>
      </c>
      <c r="I11" s="889" t="s">
        <v>4521</v>
      </c>
      <c r="J11" s="426" t="s">
        <v>4516</v>
      </c>
      <c r="K11" s="426"/>
      <c r="L11" s="426"/>
      <c r="M11" s="936">
        <v>45009.0</v>
      </c>
      <c r="N11" s="426" t="s">
        <v>5210</v>
      </c>
      <c r="O11" s="937" t="s">
        <v>4586</v>
      </c>
      <c r="P11" s="928" t="s">
        <v>4516</v>
      </c>
      <c r="Q11" s="421" t="s">
        <v>4516</v>
      </c>
      <c r="R11" s="928" t="s">
        <v>4516</v>
      </c>
      <c r="S11" s="426"/>
      <c r="T11" s="421"/>
      <c r="U11" s="333"/>
      <c r="V11" s="334"/>
      <c r="W11" s="334"/>
      <c r="X11" s="334"/>
      <c r="Y11" s="334"/>
      <c r="Z11" s="929"/>
      <c r="AA11" s="929"/>
      <c r="AB11" s="929"/>
      <c r="AC11" s="930"/>
      <c r="AD11" s="929"/>
      <c r="AE11" s="929"/>
      <c r="AF11" s="929"/>
      <c r="AG11" s="929"/>
      <c r="AH11" s="929"/>
      <c r="AI11" s="929"/>
      <c r="AJ11" s="929"/>
      <c r="AK11" s="929"/>
      <c r="AL11" s="929"/>
      <c r="AM11" s="929"/>
      <c r="AN11" s="929"/>
      <c r="AO11" s="929"/>
      <c r="AP11" s="929"/>
      <c r="AQ11" s="929"/>
      <c r="AR11" s="929"/>
      <c r="AS11" s="929"/>
      <c r="AT11" s="929"/>
      <c r="AU11" s="931"/>
      <c r="AV11" s="931"/>
      <c r="AW11" s="931"/>
      <c r="AX11" s="931"/>
      <c r="AY11" s="931"/>
      <c r="AZ11" s="931"/>
      <c r="BA11" s="931"/>
      <c r="BB11" s="931"/>
      <c r="BC11" s="931"/>
    </row>
    <row r="12" ht="16.5" customHeight="1">
      <c r="A12" s="919">
        <v>40.0</v>
      </c>
      <c r="B12" s="920" t="str">
        <f t="array" ref="B12">IFNA(XLOOKUP(A12,'New Signups'!C:C,'New Signups'!D:D),"-")</f>
        <v>Devshree</v>
      </c>
      <c r="C12" s="921" t="str">
        <f t="array" ref="C12">IFNA(XLOOKUP(A12,'New Signups'!C:C,'New Signups'!E:E),"-")</f>
        <v>Shaw</v>
      </c>
      <c r="D12" s="920">
        <v>3005.0</v>
      </c>
      <c r="E12" s="922">
        <v>1.0</v>
      </c>
      <c r="F12" s="920"/>
      <c r="G12" s="923" t="s">
        <v>484</v>
      </c>
      <c r="H12" s="923" t="s">
        <v>5209</v>
      </c>
      <c r="I12" s="946" t="s">
        <v>4521</v>
      </c>
      <c r="J12" s="927" t="s">
        <v>4516</v>
      </c>
      <c r="K12" s="927"/>
      <c r="L12" s="927"/>
      <c r="M12" s="927"/>
      <c r="N12" s="927"/>
      <c r="O12" s="927"/>
      <c r="P12" s="927"/>
      <c r="Q12" s="927"/>
      <c r="R12" s="927"/>
      <c r="S12" s="426"/>
      <c r="T12" s="421"/>
      <c r="U12" s="333"/>
      <c r="V12" s="334"/>
      <c r="W12" s="334"/>
      <c r="X12" s="334"/>
      <c r="Y12" s="334"/>
      <c r="Z12" s="929"/>
      <c r="AA12" s="929"/>
      <c r="AB12" s="929"/>
      <c r="AC12" s="930"/>
      <c r="AD12" s="929"/>
      <c r="AE12" s="929"/>
      <c r="AF12" s="929"/>
      <c r="AG12" s="929"/>
      <c r="AH12" s="929"/>
      <c r="AI12" s="929"/>
      <c r="AJ12" s="929"/>
      <c r="AK12" s="929"/>
      <c r="AL12" s="929"/>
      <c r="AM12" s="929"/>
      <c r="AN12" s="929"/>
      <c r="AO12" s="929"/>
      <c r="AP12" s="929"/>
      <c r="AQ12" s="929"/>
      <c r="AR12" s="929"/>
      <c r="AS12" s="929"/>
      <c r="AT12" s="929"/>
      <c r="AU12" s="931"/>
      <c r="AV12" s="931"/>
      <c r="AW12" s="931"/>
      <c r="AX12" s="931"/>
      <c r="AY12" s="931"/>
      <c r="AZ12" s="931"/>
      <c r="BA12" s="931"/>
      <c r="BB12" s="931"/>
      <c r="BC12" s="931"/>
    </row>
    <row r="13" ht="29.25" customHeight="1">
      <c r="A13" s="919">
        <v>84.0</v>
      </c>
      <c r="B13" s="920" t="str">
        <f t="array" ref="B13">IFNA(XLOOKUP(A13,'New Signups'!C:C,'New Signups'!D:D),"-")</f>
        <v>Robyn</v>
      </c>
      <c r="C13" s="921" t="str">
        <f t="array" ref="C13">IFNA(XLOOKUP(A13,'New Signups'!C:C,'New Signups'!E:E),"-")</f>
        <v>Kerachsky</v>
      </c>
      <c r="D13" s="920">
        <v>3007.0</v>
      </c>
      <c r="E13" s="922">
        <v>1.0</v>
      </c>
      <c r="F13" s="922">
        <v>1.0</v>
      </c>
      <c r="G13" s="923">
        <v>45063.0</v>
      </c>
      <c r="H13" s="920" t="s">
        <v>4520</v>
      </c>
      <c r="I13" s="947" t="s">
        <v>4521</v>
      </c>
      <c r="J13" s="927" t="s">
        <v>4516</v>
      </c>
      <c r="K13" s="927"/>
      <c r="L13" s="948"/>
      <c r="M13" s="949">
        <v>45097.0</v>
      </c>
      <c r="N13" s="948" t="s">
        <v>4517</v>
      </c>
      <c r="O13" s="948" t="s">
        <v>5212</v>
      </c>
      <c r="P13" s="948" t="s">
        <v>4516</v>
      </c>
      <c r="Q13" s="948" t="s">
        <v>4516</v>
      </c>
      <c r="R13" s="948" t="s">
        <v>4516</v>
      </c>
      <c r="S13" s="544"/>
      <c r="T13" s="421"/>
      <c r="U13" s="333"/>
      <c r="V13" s="334"/>
      <c r="W13" s="334"/>
      <c r="X13" s="334"/>
      <c r="Y13" s="334"/>
      <c r="Z13" s="896"/>
      <c r="AA13" s="896"/>
      <c r="AB13" s="896"/>
      <c r="AC13" s="930"/>
      <c r="AD13" s="929"/>
      <c r="AE13" s="929"/>
      <c r="AF13" s="929"/>
      <c r="AG13" s="929"/>
      <c r="AH13" s="929"/>
      <c r="AI13" s="929"/>
      <c r="AJ13" s="929"/>
      <c r="AK13" s="929"/>
      <c r="AL13" s="896"/>
      <c r="AM13" s="896"/>
      <c r="AN13" s="896"/>
      <c r="AO13" s="896"/>
      <c r="AP13" s="896"/>
      <c r="AQ13" s="896"/>
      <c r="AR13" s="896"/>
      <c r="AS13" s="896"/>
      <c r="AT13" s="896"/>
      <c r="AU13" s="897"/>
      <c r="AV13" s="897"/>
      <c r="AW13" s="897"/>
      <c r="AX13" s="897"/>
      <c r="AY13" s="897"/>
      <c r="AZ13" s="897"/>
      <c r="BA13" s="897"/>
      <c r="BB13" s="897"/>
      <c r="BC13" s="897"/>
    </row>
    <row r="14" ht="18.0" customHeight="1">
      <c r="A14" s="932">
        <v>145.0</v>
      </c>
      <c r="B14" s="421"/>
      <c r="C14" s="929" t="str">
        <f t="array" ref="C14">IFNA(XLOOKUP(A14,'New Signups'!C:C,'New Signups'!E:E),"-")</f>
        <v>Luistro</v>
      </c>
      <c r="D14" s="421">
        <v>3003.0</v>
      </c>
      <c r="E14" s="933">
        <v>1.0</v>
      </c>
      <c r="F14" s="933">
        <v>1.0</v>
      </c>
      <c r="G14" s="934">
        <v>45106.0</v>
      </c>
      <c r="H14" s="421" t="s">
        <v>4520</v>
      </c>
      <c r="I14" s="888" t="s">
        <v>4521</v>
      </c>
      <c r="J14" s="426" t="s">
        <v>4516</v>
      </c>
      <c r="K14" s="950"/>
      <c r="L14" s="426"/>
      <c r="M14" s="936">
        <v>45113.0</v>
      </c>
      <c r="N14" s="426" t="s">
        <v>5213</v>
      </c>
      <c r="O14" s="426" t="s">
        <v>5214</v>
      </c>
      <c r="P14" s="426" t="s">
        <v>4516</v>
      </c>
      <c r="Q14" s="426" t="s">
        <v>4516</v>
      </c>
      <c r="R14" s="426" t="s">
        <v>4516</v>
      </c>
      <c r="S14" s="426"/>
      <c r="T14" s="421"/>
      <c r="U14" s="333">
        <v>45627.0</v>
      </c>
      <c r="V14" s="428" t="s">
        <v>4466</v>
      </c>
      <c r="W14" s="428"/>
      <c r="X14" s="334" t="s">
        <v>4916</v>
      </c>
      <c r="Y14" s="334" t="s">
        <v>4516</v>
      </c>
      <c r="Z14" s="938" t="s">
        <v>4525</v>
      </c>
      <c r="AA14" s="929"/>
      <c r="AB14" s="929"/>
      <c r="AC14" s="930">
        <v>45657.0</v>
      </c>
      <c r="AD14" s="939" t="s">
        <v>3374</v>
      </c>
      <c r="AE14" s="939" t="s">
        <v>3958</v>
      </c>
      <c r="AF14" s="929"/>
      <c r="AG14" s="929"/>
      <c r="AH14" s="929" t="s">
        <v>4741</v>
      </c>
      <c r="AI14" s="929" t="s">
        <v>4516</v>
      </c>
      <c r="AJ14" s="929" t="s">
        <v>4516</v>
      </c>
      <c r="AK14" s="929" t="s">
        <v>4516</v>
      </c>
      <c r="AL14" s="929"/>
      <c r="AM14" s="929"/>
      <c r="AN14" s="929"/>
      <c r="AO14" s="929"/>
      <c r="AP14" s="929"/>
      <c r="AQ14" s="929"/>
      <c r="AR14" s="929"/>
      <c r="AS14" s="929"/>
      <c r="AT14" s="929"/>
      <c r="AU14" s="931"/>
      <c r="AV14" s="931"/>
      <c r="AW14" s="931"/>
      <c r="AX14" s="931"/>
      <c r="AY14" s="931"/>
      <c r="AZ14" s="931"/>
      <c r="BA14" s="931"/>
      <c r="BB14" s="931"/>
      <c r="BC14" s="931"/>
    </row>
    <row r="15" ht="18.75" customHeight="1">
      <c r="A15" s="932">
        <v>149.0</v>
      </c>
      <c r="B15" s="421" t="str">
        <f t="array" ref="B15">IFNA(XLOOKUP(A15,'New Signups'!C:C,'New Signups'!D:D),"-")</f>
        <v>Aleena</v>
      </c>
      <c r="C15" s="929" t="str">
        <f t="array" ref="C15">IFNA(XLOOKUP(A15,'New Signups'!C:C,'New Signups'!E:E),"-")</f>
        <v>Ataher</v>
      </c>
      <c r="D15" s="895">
        <v>3008.0</v>
      </c>
      <c r="E15" s="951">
        <v>1.0</v>
      </c>
      <c r="F15" s="951">
        <v>1.0</v>
      </c>
      <c r="G15" s="934">
        <v>45118.0</v>
      </c>
      <c r="H15" s="421" t="s">
        <v>5215</v>
      </c>
      <c r="I15" s="888" t="s">
        <v>5216</v>
      </c>
      <c r="J15" s="426" t="s">
        <v>4516</v>
      </c>
      <c r="K15" s="426"/>
      <c r="L15" s="544"/>
      <c r="M15" s="936">
        <v>45261.0</v>
      </c>
      <c r="N15" s="426" t="s">
        <v>4548</v>
      </c>
      <c r="O15" s="426" t="s">
        <v>5217</v>
      </c>
      <c r="P15" s="544" t="s">
        <v>4516</v>
      </c>
      <c r="Q15" s="544" t="s">
        <v>4516</v>
      </c>
      <c r="R15" s="544" t="s">
        <v>4516</v>
      </c>
      <c r="S15" s="544"/>
      <c r="T15" s="421"/>
      <c r="U15" s="333"/>
      <c r="V15" s="334"/>
      <c r="W15" s="334"/>
      <c r="X15" s="334"/>
      <c r="Y15" s="334"/>
      <c r="Z15" s="896"/>
      <c r="AA15" s="896"/>
      <c r="AB15" s="896"/>
      <c r="AC15" s="930"/>
      <c r="AD15" s="929"/>
      <c r="AE15" s="929"/>
      <c r="AF15" s="929"/>
      <c r="AG15" s="929"/>
      <c r="AH15" s="929"/>
      <c r="AI15" s="929"/>
      <c r="AJ15" s="929"/>
      <c r="AK15" s="929"/>
      <c r="AL15" s="896"/>
      <c r="AM15" s="896"/>
      <c r="AN15" s="896"/>
      <c r="AO15" s="896"/>
      <c r="AP15" s="896"/>
      <c r="AQ15" s="896"/>
      <c r="AR15" s="896"/>
      <c r="AS15" s="896"/>
      <c r="AT15" s="896"/>
      <c r="AU15" s="897"/>
      <c r="AV15" s="897"/>
      <c r="AW15" s="897"/>
      <c r="AX15" s="897"/>
      <c r="AY15" s="897"/>
      <c r="AZ15" s="897"/>
      <c r="BA15" s="897"/>
      <c r="BB15" s="897"/>
      <c r="BC15" s="897"/>
    </row>
    <row r="16" ht="14.25" customHeight="1">
      <c r="A16" s="940">
        <v>167.0</v>
      </c>
      <c r="B16" s="409" t="str">
        <f t="array" ref="B16">IFNA(XLOOKUP(A16,'New Signups'!C:C,'New Signups'!D:D),"-")</f>
        <v>Sarah</v>
      </c>
      <c r="C16" s="941" t="str">
        <f t="array" ref="C16">IFNA(XLOOKUP(A16,'New Signups'!C:C,'New Signups'!E:E),"-")</f>
        <v>Weill-Jones</v>
      </c>
      <c r="D16" s="952">
        <v>3009.0</v>
      </c>
      <c r="E16" s="953">
        <v>1.0</v>
      </c>
      <c r="F16" s="952"/>
      <c r="G16" s="943">
        <v>45107.0</v>
      </c>
      <c r="H16" s="943" t="s">
        <v>4533</v>
      </c>
      <c r="I16" s="954" t="s">
        <v>5218</v>
      </c>
      <c r="J16" s="414" t="s">
        <v>4516</v>
      </c>
      <c r="K16" s="414"/>
      <c r="L16" s="955"/>
      <c r="M16" s="956">
        <v>45127.0</v>
      </c>
      <c r="N16" s="955" t="s">
        <v>3131</v>
      </c>
      <c r="O16" s="955" t="s">
        <v>5219</v>
      </c>
      <c r="P16" s="955" t="s">
        <v>4516</v>
      </c>
      <c r="Q16" s="955" t="s">
        <v>4516</v>
      </c>
      <c r="R16" s="955" t="s">
        <v>4516</v>
      </c>
      <c r="S16" s="544"/>
      <c r="T16" s="421" t="s">
        <v>5220</v>
      </c>
      <c r="U16" s="333"/>
      <c r="V16" s="334"/>
      <c r="W16" s="334"/>
      <c r="X16" s="334"/>
      <c r="Y16" s="334"/>
      <c r="Z16" s="896"/>
      <c r="AA16" s="896"/>
      <c r="AB16" s="896"/>
      <c r="AC16" s="930"/>
      <c r="AD16" s="929"/>
      <c r="AE16" s="929"/>
      <c r="AF16" s="929"/>
      <c r="AG16" s="929"/>
      <c r="AH16" s="929"/>
      <c r="AI16" s="929"/>
      <c r="AJ16" s="929"/>
      <c r="AK16" s="929"/>
      <c r="AL16" s="896"/>
      <c r="AM16" s="896"/>
      <c r="AN16" s="896"/>
      <c r="AO16" s="896"/>
      <c r="AP16" s="896"/>
      <c r="AQ16" s="896"/>
      <c r="AR16" s="896"/>
      <c r="AS16" s="896"/>
      <c r="AT16" s="896"/>
      <c r="AU16" s="897"/>
      <c r="AV16" s="897"/>
      <c r="AW16" s="897"/>
      <c r="AX16" s="897"/>
      <c r="AY16" s="897"/>
      <c r="AZ16" s="897"/>
      <c r="BA16" s="897"/>
      <c r="BB16" s="897"/>
      <c r="BC16" s="897"/>
    </row>
    <row r="17" ht="14.25" customHeight="1">
      <c r="A17" s="932">
        <v>172.0</v>
      </c>
      <c r="B17" s="421" t="str">
        <f t="array" ref="B17">IFNA(XLOOKUP(A17,'New Signups'!C:C,'New Signups'!D:D),"-")</f>
        <v>Grace</v>
      </c>
      <c r="C17" s="929" t="str">
        <f t="array" ref="C17">IFNA(XLOOKUP(A17,'New Signups'!C:C,'New Signups'!E:E),"-")</f>
        <v>Tannen</v>
      </c>
      <c r="D17" s="895">
        <v>3010.0</v>
      </c>
      <c r="E17" s="933">
        <v>1.0</v>
      </c>
      <c r="F17" s="951">
        <v>1.0</v>
      </c>
      <c r="G17" s="934">
        <v>45168.0</v>
      </c>
      <c r="H17" s="421" t="s">
        <v>3131</v>
      </c>
      <c r="I17" s="888" t="s">
        <v>5221</v>
      </c>
      <c r="J17" s="426" t="s">
        <v>4516</v>
      </c>
      <c r="K17" s="426"/>
      <c r="L17" s="544"/>
      <c r="M17" s="957">
        <v>45175.0</v>
      </c>
      <c r="N17" s="544" t="s">
        <v>4529</v>
      </c>
      <c r="O17" s="544" t="s">
        <v>5219</v>
      </c>
      <c r="P17" s="544" t="s">
        <v>4516</v>
      </c>
      <c r="Q17" s="544" t="s">
        <v>4516</v>
      </c>
      <c r="R17" s="544" t="s">
        <v>4516</v>
      </c>
      <c r="S17" s="544"/>
      <c r="T17" s="421"/>
      <c r="U17" s="333"/>
      <c r="V17" s="334"/>
      <c r="W17" s="334"/>
      <c r="X17" s="334"/>
      <c r="Y17" s="334"/>
      <c r="Z17" s="896"/>
      <c r="AA17" s="896"/>
      <c r="AB17" s="896"/>
      <c r="AC17" s="930"/>
      <c r="AD17" s="929"/>
      <c r="AE17" s="929"/>
      <c r="AF17" s="929"/>
      <c r="AG17" s="929"/>
      <c r="AH17" s="929"/>
      <c r="AI17" s="929"/>
      <c r="AJ17" s="929"/>
      <c r="AK17" s="929"/>
      <c r="AL17" s="896"/>
      <c r="AM17" s="896"/>
      <c r="AN17" s="896"/>
      <c r="AO17" s="896"/>
      <c r="AP17" s="896"/>
      <c r="AQ17" s="896"/>
      <c r="AR17" s="896"/>
      <c r="AS17" s="896"/>
      <c r="AT17" s="896"/>
      <c r="AU17" s="897"/>
      <c r="AV17" s="897"/>
      <c r="AW17" s="897"/>
      <c r="AX17" s="897"/>
      <c r="AY17" s="897"/>
      <c r="AZ17" s="897"/>
      <c r="BA17" s="897"/>
      <c r="BB17" s="897"/>
      <c r="BC17" s="897"/>
    </row>
    <row r="18" ht="23.25" customHeight="1">
      <c r="A18" s="932">
        <v>184.0</v>
      </c>
      <c r="B18" s="421" t="str">
        <f t="array" ref="B18">IFNA(XLOOKUP(A18,'New Signups'!C:C,'New Signups'!D:D),"-")</f>
        <v>Rihanat</v>
      </c>
      <c r="C18" s="929" t="str">
        <f t="array" ref="C18">IFNA(XLOOKUP(A18,'New Signups'!C:C,'New Signups'!E:E),"-")</f>
        <v>Suarau</v>
      </c>
      <c r="D18" s="895">
        <v>3017.0</v>
      </c>
      <c r="E18" s="933">
        <v>1.0</v>
      </c>
      <c r="F18" s="951">
        <v>1.0</v>
      </c>
      <c r="G18" s="934">
        <v>45181.0</v>
      </c>
      <c r="H18" s="421" t="s">
        <v>5222</v>
      </c>
      <c r="I18" s="888" t="s">
        <v>4521</v>
      </c>
      <c r="J18" s="426" t="s">
        <v>4516</v>
      </c>
      <c r="K18" s="426"/>
      <c r="L18" s="544"/>
      <c r="M18" s="957">
        <v>45188.0</v>
      </c>
      <c r="N18" s="544" t="s">
        <v>5223</v>
      </c>
      <c r="O18" s="544" t="s">
        <v>5224</v>
      </c>
      <c r="P18" s="544" t="s">
        <v>4516</v>
      </c>
      <c r="Q18" s="544" t="s">
        <v>4516</v>
      </c>
      <c r="R18" s="544" t="s">
        <v>4516</v>
      </c>
      <c r="S18" s="544"/>
      <c r="T18" s="421"/>
      <c r="U18" s="333">
        <v>45635.0</v>
      </c>
      <c r="V18" s="428" t="s">
        <v>4475</v>
      </c>
      <c r="W18" s="428" t="s">
        <v>4466</v>
      </c>
      <c r="X18" s="334" t="s">
        <v>4921</v>
      </c>
      <c r="Y18" s="334" t="s">
        <v>4516</v>
      </c>
      <c r="Z18" s="958" t="s">
        <v>4525</v>
      </c>
      <c r="AA18" s="896"/>
      <c r="AB18" s="896"/>
      <c r="AC18" s="930">
        <v>45669.0</v>
      </c>
      <c r="AD18" s="939" t="s">
        <v>3958</v>
      </c>
      <c r="AE18" s="939" t="s">
        <v>3480</v>
      </c>
      <c r="AF18" s="929"/>
      <c r="AG18" s="929"/>
      <c r="AH18" s="929" t="s">
        <v>4741</v>
      </c>
      <c r="AI18" s="929" t="s">
        <v>4516</v>
      </c>
      <c r="AJ18" s="929" t="s">
        <v>4516</v>
      </c>
      <c r="AK18" s="929" t="s">
        <v>4516</v>
      </c>
      <c r="AL18" s="896"/>
      <c r="AM18" s="896"/>
      <c r="AN18" s="896"/>
      <c r="AO18" s="896"/>
      <c r="AP18" s="896"/>
      <c r="AQ18" s="896"/>
      <c r="AR18" s="896"/>
      <c r="AS18" s="896"/>
      <c r="AT18" s="896"/>
      <c r="AU18" s="897"/>
      <c r="AV18" s="897"/>
      <c r="AW18" s="897"/>
      <c r="AX18" s="897"/>
      <c r="AY18" s="897"/>
      <c r="AZ18" s="897"/>
      <c r="BA18" s="897"/>
      <c r="BB18" s="897"/>
      <c r="BC18" s="897"/>
    </row>
    <row r="19" ht="18.75" customHeight="1">
      <c r="A19" s="932">
        <v>206.0</v>
      </c>
      <c r="B19" s="421" t="str">
        <f t="array" ref="B19">IFNA(XLOOKUP(A19,'New Signups'!C:C,'New Signups'!D:D),"-")</f>
        <v>Tori</v>
      </c>
      <c r="C19" s="929" t="str">
        <f t="array" ref="C19">IFNA(XLOOKUP(A19,'New Signups'!C:C,'New Signups'!E:E),"-")</f>
        <v>Kaufman</v>
      </c>
      <c r="D19" s="895">
        <v>3014.0</v>
      </c>
      <c r="E19" s="933">
        <v>1.0</v>
      </c>
      <c r="F19" s="951">
        <v>1.0</v>
      </c>
      <c r="G19" s="934">
        <v>45178.0</v>
      </c>
      <c r="H19" s="421" t="s">
        <v>3374</v>
      </c>
      <c r="I19" s="888" t="s">
        <v>5225</v>
      </c>
      <c r="J19" s="426" t="s">
        <v>4516</v>
      </c>
      <c r="K19" s="426"/>
      <c r="L19" s="544"/>
      <c r="M19" s="957">
        <v>45191.0</v>
      </c>
      <c r="N19" s="544" t="s">
        <v>5226</v>
      </c>
      <c r="O19" s="544" t="s">
        <v>5219</v>
      </c>
      <c r="P19" s="544" t="s">
        <v>4516</v>
      </c>
      <c r="Q19" s="544" t="s">
        <v>4516</v>
      </c>
      <c r="R19" s="544" t="s">
        <v>4516</v>
      </c>
      <c r="S19" s="544"/>
      <c r="T19" s="421"/>
      <c r="U19" s="333"/>
      <c r="V19" s="334"/>
      <c r="W19" s="334"/>
      <c r="X19" s="334"/>
      <c r="Y19" s="334"/>
      <c r="Z19" s="896"/>
      <c r="AA19" s="896"/>
      <c r="AB19" s="896"/>
      <c r="AC19" s="930"/>
      <c r="AD19" s="929"/>
      <c r="AE19" s="929"/>
      <c r="AF19" s="929"/>
      <c r="AG19" s="929"/>
      <c r="AH19" s="929"/>
      <c r="AI19" s="929"/>
      <c r="AJ19" s="929"/>
      <c r="AK19" s="929"/>
      <c r="AL19" s="896"/>
      <c r="AM19" s="896"/>
      <c r="AN19" s="896"/>
      <c r="AO19" s="896"/>
      <c r="AP19" s="896"/>
      <c r="AQ19" s="896"/>
      <c r="AR19" s="896"/>
      <c r="AS19" s="896"/>
      <c r="AT19" s="896"/>
      <c r="AU19" s="897"/>
      <c r="AV19" s="897"/>
      <c r="AW19" s="897"/>
      <c r="AX19" s="897"/>
      <c r="AY19" s="897"/>
      <c r="AZ19" s="897"/>
      <c r="BA19" s="897"/>
      <c r="BB19" s="897"/>
      <c r="BC19" s="897"/>
    </row>
    <row r="20" ht="15.0" customHeight="1">
      <c r="A20" s="932">
        <v>214.0</v>
      </c>
      <c r="B20" s="421" t="str">
        <f t="array" ref="B20">IFNA(XLOOKUP(A20,'New Signups'!C:C,'New Signups'!D:D),"-")</f>
        <v>Amy</v>
      </c>
      <c r="C20" s="929" t="str">
        <f t="array" ref="C20">IFNA(XLOOKUP(A20,'New Signups'!C:C,'New Signups'!E:E),"-")</f>
        <v>Love</v>
      </c>
      <c r="D20" s="895">
        <v>3011.0</v>
      </c>
      <c r="E20" s="933">
        <v>1.0</v>
      </c>
      <c r="F20" s="951">
        <v>1.0</v>
      </c>
      <c r="G20" s="934">
        <v>45174.0</v>
      </c>
      <c r="H20" s="421" t="s">
        <v>3374</v>
      </c>
      <c r="I20" s="888" t="s">
        <v>5227</v>
      </c>
      <c r="J20" s="426" t="s">
        <v>4516</v>
      </c>
      <c r="K20" s="426"/>
      <c r="L20" s="544"/>
      <c r="M20" s="957">
        <v>45208.0</v>
      </c>
      <c r="N20" s="544" t="s">
        <v>4550</v>
      </c>
      <c r="O20" s="544" t="s">
        <v>5219</v>
      </c>
      <c r="P20" s="544" t="s">
        <v>4516</v>
      </c>
      <c r="Q20" s="544" t="s">
        <v>4516</v>
      </c>
      <c r="R20" s="544" t="s">
        <v>4516</v>
      </c>
      <c r="S20" s="544"/>
      <c r="T20" s="421"/>
      <c r="U20" s="333">
        <v>45600.0</v>
      </c>
      <c r="V20" s="428" t="s">
        <v>4466</v>
      </c>
      <c r="W20" s="428"/>
      <c r="X20" s="334" t="s">
        <v>4916</v>
      </c>
      <c r="Y20" s="334" t="s">
        <v>4516</v>
      </c>
      <c r="Z20" s="958" t="s">
        <v>4525</v>
      </c>
      <c r="AA20" s="896"/>
      <c r="AB20" s="896"/>
      <c r="AC20" s="930">
        <v>45657.0</v>
      </c>
      <c r="AD20" s="939" t="s">
        <v>3958</v>
      </c>
      <c r="AE20" s="939" t="s">
        <v>4466</v>
      </c>
      <c r="AF20" s="939" t="s">
        <v>1893</v>
      </c>
      <c r="AG20" s="929"/>
      <c r="AH20" s="929" t="s">
        <v>4741</v>
      </c>
      <c r="AI20" s="929" t="s">
        <v>4516</v>
      </c>
      <c r="AJ20" s="929" t="s">
        <v>4516</v>
      </c>
      <c r="AK20" s="929" t="s">
        <v>4516</v>
      </c>
      <c r="AL20" s="896"/>
      <c r="AM20" s="896"/>
      <c r="AN20" s="896"/>
      <c r="AO20" s="896"/>
      <c r="AP20" s="896"/>
      <c r="AQ20" s="896"/>
      <c r="AR20" s="896"/>
      <c r="AS20" s="896"/>
      <c r="AT20" s="896"/>
      <c r="AU20" s="897"/>
      <c r="AV20" s="897"/>
      <c r="AW20" s="897"/>
      <c r="AX20" s="897"/>
      <c r="AY20" s="897"/>
      <c r="AZ20" s="897"/>
      <c r="BA20" s="897"/>
      <c r="BB20" s="897"/>
      <c r="BC20" s="897"/>
    </row>
    <row r="21" ht="14.25" customHeight="1">
      <c r="A21" s="959">
        <v>218.0</v>
      </c>
      <c r="B21" s="421" t="str">
        <f t="array" ref="B21">IFNA(XLOOKUP(A21,'New Signups'!C:C,'New Signups'!D:D),"-")</f>
        <v>Nicholas</v>
      </c>
      <c r="C21" s="929" t="str">
        <f t="array" ref="C21">IFNA(XLOOKUP(A21,'New Signups'!C:C,'New Signups'!E:E),"-")</f>
        <v>Tran</v>
      </c>
      <c r="D21" s="960">
        <v>3012.0</v>
      </c>
      <c r="E21" s="961">
        <v>1.0</v>
      </c>
      <c r="F21" s="960"/>
      <c r="G21" s="962">
        <v>45176.0</v>
      </c>
      <c r="H21" s="963" t="s">
        <v>5228</v>
      </c>
      <c r="I21" s="964" t="s">
        <v>5229</v>
      </c>
      <c r="J21" s="965" t="s">
        <v>4516</v>
      </c>
      <c r="K21" s="965"/>
      <c r="L21" s="966"/>
      <c r="M21" s="966"/>
      <c r="N21" s="966"/>
      <c r="O21" s="966"/>
      <c r="P21" s="966"/>
      <c r="Q21" s="966"/>
      <c r="R21" s="966"/>
      <c r="S21" s="544"/>
      <c r="T21" s="421"/>
      <c r="U21" s="333"/>
      <c r="V21" s="334"/>
      <c r="W21" s="334"/>
      <c r="X21" s="334"/>
      <c r="Y21" s="334"/>
      <c r="Z21" s="896"/>
      <c r="AA21" s="896"/>
      <c r="AB21" s="896"/>
      <c r="AC21" s="930"/>
      <c r="AD21" s="929"/>
      <c r="AE21" s="929"/>
      <c r="AF21" s="929"/>
      <c r="AG21" s="929"/>
      <c r="AH21" s="929"/>
      <c r="AI21" s="929"/>
      <c r="AJ21" s="929"/>
      <c r="AK21" s="929"/>
      <c r="AL21" s="896"/>
      <c r="AM21" s="896"/>
      <c r="AN21" s="896"/>
      <c r="AO21" s="896"/>
      <c r="AP21" s="896"/>
      <c r="AQ21" s="896"/>
      <c r="AR21" s="896"/>
      <c r="AS21" s="896"/>
      <c r="AT21" s="896"/>
      <c r="AU21" s="897"/>
      <c r="AV21" s="897"/>
      <c r="AW21" s="897"/>
      <c r="AX21" s="897"/>
      <c r="AY21" s="897"/>
      <c r="AZ21" s="897"/>
      <c r="BA21" s="897"/>
      <c r="BB21" s="897"/>
      <c r="BC21" s="897"/>
    </row>
    <row r="22" ht="14.25" customHeight="1">
      <c r="A22" s="932">
        <v>227.0</v>
      </c>
      <c r="B22" s="421" t="str">
        <f t="array" ref="B22">IFNA(XLOOKUP(A22,'New Signups'!C:C,'New Signups'!D:D),"-")</f>
        <v>Marionna</v>
      </c>
      <c r="C22" s="929" t="str">
        <f t="array" ref="C22">IFNA(XLOOKUP(A22,'New Signups'!C:C,'New Signups'!E:E),"-")</f>
        <v>Haynes</v>
      </c>
      <c r="D22" s="895">
        <v>3013.0</v>
      </c>
      <c r="E22" s="951">
        <v>1.0</v>
      </c>
      <c r="F22" s="951">
        <v>1.0</v>
      </c>
      <c r="G22" s="934">
        <v>45177.0</v>
      </c>
      <c r="H22" s="421" t="s">
        <v>3131</v>
      </c>
      <c r="I22" s="888" t="s">
        <v>5230</v>
      </c>
      <c r="J22" s="426" t="s">
        <v>4516</v>
      </c>
      <c r="K22" s="426"/>
      <c r="L22" s="544"/>
      <c r="M22" s="936">
        <v>45198.0</v>
      </c>
      <c r="N22" s="426" t="s">
        <v>3131</v>
      </c>
      <c r="O22" s="426" t="s">
        <v>5231</v>
      </c>
      <c r="P22" s="544" t="s">
        <v>4516</v>
      </c>
      <c r="Q22" s="544" t="s">
        <v>4516</v>
      </c>
      <c r="R22" s="544" t="s">
        <v>4516</v>
      </c>
      <c r="S22" s="544"/>
      <c r="T22" s="421"/>
      <c r="U22" s="333">
        <v>45673.0</v>
      </c>
      <c r="V22" s="428" t="s">
        <v>3308</v>
      </c>
      <c r="W22" s="428"/>
      <c r="X22" s="334" t="s">
        <v>4916</v>
      </c>
      <c r="Y22" s="334" t="s">
        <v>4516</v>
      </c>
      <c r="Z22" s="958" t="s">
        <v>4525</v>
      </c>
      <c r="AA22" s="896"/>
      <c r="AB22" s="896"/>
      <c r="AC22" s="930">
        <v>45699.0</v>
      </c>
      <c r="AD22" s="939" t="s">
        <v>3958</v>
      </c>
      <c r="AE22" s="939" t="s">
        <v>4471</v>
      </c>
      <c r="AF22" s="929"/>
      <c r="AG22" s="929"/>
      <c r="AH22" s="929" t="s">
        <v>4741</v>
      </c>
      <c r="AI22" s="929" t="s">
        <v>4516</v>
      </c>
      <c r="AJ22" s="929" t="s">
        <v>4516</v>
      </c>
      <c r="AK22" s="929" t="s">
        <v>4516</v>
      </c>
      <c r="AL22" s="896"/>
      <c r="AM22" s="896"/>
      <c r="AN22" s="896"/>
      <c r="AO22" s="896"/>
      <c r="AP22" s="896"/>
      <c r="AQ22" s="896"/>
      <c r="AR22" s="896"/>
      <c r="AS22" s="896"/>
      <c r="AT22" s="896"/>
      <c r="AU22" s="897"/>
      <c r="AV22" s="897"/>
      <c r="AW22" s="897"/>
      <c r="AX22" s="897"/>
      <c r="AY22" s="897"/>
      <c r="AZ22" s="897"/>
      <c r="BA22" s="897"/>
      <c r="BB22" s="897"/>
      <c r="BC22" s="897"/>
    </row>
    <row r="23" ht="14.25" customHeight="1">
      <c r="A23" s="932">
        <v>230.0</v>
      </c>
      <c r="B23" s="421" t="str">
        <f t="array" ref="B23">IFNA(XLOOKUP(A23,'New Signups'!C:C,'New Signups'!D:D),"-")</f>
        <v>Kellyn</v>
      </c>
      <c r="C23" s="929" t="str">
        <f t="array" ref="C23">IFNA(XLOOKUP(A23,'New Signups'!C:C,'New Signups'!E:E),"-")</f>
        <v>Ecalante Guerra</v>
      </c>
      <c r="D23" s="895">
        <v>3016.0</v>
      </c>
      <c r="E23" s="967">
        <v>1.0</v>
      </c>
      <c r="F23" s="951">
        <v>1.0</v>
      </c>
      <c r="G23" s="934">
        <v>45180.0</v>
      </c>
      <c r="H23" s="421" t="s">
        <v>3374</v>
      </c>
      <c r="I23" s="888" t="s">
        <v>5232</v>
      </c>
      <c r="J23" s="426" t="s">
        <v>4516</v>
      </c>
      <c r="K23" s="426"/>
      <c r="L23" s="544"/>
      <c r="M23" s="957">
        <v>45198.0</v>
      </c>
      <c r="N23" s="544" t="s">
        <v>4529</v>
      </c>
      <c r="O23" s="544" t="s">
        <v>5233</v>
      </c>
      <c r="P23" s="544" t="s">
        <v>4516</v>
      </c>
      <c r="Q23" s="544" t="s">
        <v>4516</v>
      </c>
      <c r="R23" s="544" t="s">
        <v>4516</v>
      </c>
      <c r="S23" s="544"/>
      <c r="T23" s="421"/>
      <c r="U23" s="333"/>
      <c r="V23" s="334"/>
      <c r="W23" s="334"/>
      <c r="X23" s="334"/>
      <c r="Y23" s="334"/>
      <c r="Z23" s="896"/>
      <c r="AA23" s="896"/>
      <c r="AB23" s="896"/>
      <c r="AC23" s="930"/>
      <c r="AD23" s="929"/>
      <c r="AE23" s="929"/>
      <c r="AF23" s="929"/>
      <c r="AG23" s="929"/>
      <c r="AH23" s="929"/>
      <c r="AI23" s="929"/>
      <c r="AJ23" s="929"/>
      <c r="AK23" s="929"/>
      <c r="AL23" s="896"/>
      <c r="AM23" s="896"/>
      <c r="AN23" s="896"/>
      <c r="AO23" s="896"/>
      <c r="AP23" s="896"/>
      <c r="AQ23" s="896"/>
      <c r="AR23" s="896"/>
      <c r="AS23" s="896"/>
      <c r="AT23" s="896"/>
      <c r="AU23" s="897"/>
      <c r="AV23" s="897"/>
      <c r="AW23" s="897"/>
      <c r="AX23" s="897"/>
      <c r="AY23" s="897"/>
      <c r="AZ23" s="897"/>
      <c r="BA23" s="897"/>
      <c r="BB23" s="897"/>
      <c r="BC23" s="897"/>
    </row>
    <row r="24" ht="40.5" customHeight="1">
      <c r="A24" s="940">
        <v>237.0</v>
      </c>
      <c r="B24" s="421" t="str">
        <f t="array" ref="B24">IFNA(XLOOKUP(A24,'New Signups'!C:C,'New Signups'!D:D),"-")</f>
        <v>Kayleigh </v>
      </c>
      <c r="C24" s="929" t="str">
        <f t="array" ref="C24">IFNA(XLOOKUP(A24,'New Signups'!C:C,'New Signups'!E:E),"-")</f>
        <v>Correll</v>
      </c>
      <c r="D24" s="968">
        <v>3018.0</v>
      </c>
      <c r="E24" s="969">
        <v>1.0</v>
      </c>
      <c r="F24" s="970"/>
      <c r="G24" s="943">
        <v>45182.0</v>
      </c>
      <c r="H24" s="409" t="s">
        <v>5234</v>
      </c>
      <c r="I24" s="954" t="s">
        <v>4521</v>
      </c>
      <c r="J24" s="414" t="s">
        <v>4516</v>
      </c>
      <c r="K24" s="414"/>
      <c r="L24" s="955"/>
      <c r="M24" s="955"/>
      <c r="N24" s="955"/>
      <c r="O24" s="955"/>
      <c r="P24" s="955"/>
      <c r="Q24" s="955"/>
      <c r="R24" s="955"/>
      <c r="S24" s="544"/>
      <c r="T24" s="421"/>
      <c r="U24" s="333"/>
      <c r="V24" s="334"/>
      <c r="W24" s="334"/>
      <c r="X24" s="334"/>
      <c r="Y24" s="334"/>
      <c r="Z24" s="896"/>
      <c r="AA24" s="896"/>
      <c r="AB24" s="896"/>
      <c r="AC24" s="930"/>
      <c r="AD24" s="929"/>
      <c r="AE24" s="929"/>
      <c r="AF24" s="929"/>
      <c r="AG24" s="929"/>
      <c r="AH24" s="929"/>
      <c r="AI24" s="929"/>
      <c r="AJ24" s="929"/>
      <c r="AK24" s="929"/>
      <c r="AL24" s="896"/>
      <c r="AM24" s="896"/>
      <c r="AN24" s="896"/>
      <c r="AO24" s="896"/>
      <c r="AP24" s="896"/>
      <c r="AQ24" s="896"/>
      <c r="AR24" s="896"/>
      <c r="AS24" s="896"/>
      <c r="AT24" s="896"/>
      <c r="AU24" s="897"/>
      <c r="AV24" s="897"/>
      <c r="AW24" s="897"/>
      <c r="AX24" s="897"/>
      <c r="AY24" s="897"/>
      <c r="AZ24" s="897"/>
      <c r="BA24" s="897"/>
      <c r="BB24" s="897"/>
      <c r="BC24" s="897"/>
    </row>
    <row r="25" ht="15.0" customHeight="1">
      <c r="A25" s="932">
        <v>242.0</v>
      </c>
      <c r="B25" s="421" t="str">
        <f t="array" ref="B25">IFNA(XLOOKUP(A25,'New Signups'!C:C,'New Signups'!D:D),"-")</f>
        <v>Jayla </v>
      </c>
      <c r="C25" s="929" t="str">
        <f t="array" ref="C25">IFNA(XLOOKUP(A25,'New Signups'!C:C,'New Signups'!E:E),"-")</f>
        <v>Shakiur</v>
      </c>
      <c r="D25" s="421">
        <v>3020.0</v>
      </c>
      <c r="E25" s="951">
        <v>1.0</v>
      </c>
      <c r="F25" s="951">
        <v>1.0</v>
      </c>
      <c r="G25" s="934">
        <v>45188.0</v>
      </c>
      <c r="H25" s="421" t="s">
        <v>4578</v>
      </c>
      <c r="I25" s="888" t="s">
        <v>4521</v>
      </c>
      <c r="J25" s="426" t="s">
        <v>4516</v>
      </c>
      <c r="K25" s="426"/>
      <c r="L25" s="544"/>
      <c r="M25" s="957">
        <v>45195.0</v>
      </c>
      <c r="N25" s="544" t="s">
        <v>5223</v>
      </c>
      <c r="O25" s="544" t="s">
        <v>5235</v>
      </c>
      <c r="P25" s="544" t="s">
        <v>4516</v>
      </c>
      <c r="Q25" s="544" t="s">
        <v>4516</v>
      </c>
      <c r="R25" s="544" t="s">
        <v>4516</v>
      </c>
      <c r="S25" s="544"/>
      <c r="T25" s="421"/>
      <c r="U25" s="333">
        <v>45294.0</v>
      </c>
      <c r="V25" s="428" t="s">
        <v>4466</v>
      </c>
      <c r="W25" s="428"/>
      <c r="X25" s="334" t="s">
        <v>4916</v>
      </c>
      <c r="Y25" s="334" t="s">
        <v>4516</v>
      </c>
      <c r="Z25" s="958" t="s">
        <v>4525</v>
      </c>
      <c r="AA25" s="896"/>
      <c r="AB25" s="896"/>
      <c r="AC25" s="930">
        <v>45756.0</v>
      </c>
      <c r="AD25" s="939" t="s">
        <v>3958</v>
      </c>
      <c r="AE25" s="939" t="s">
        <v>4476</v>
      </c>
      <c r="AF25" s="929"/>
      <c r="AG25" s="929"/>
      <c r="AH25" s="929" t="s">
        <v>5236</v>
      </c>
      <c r="AI25" s="929" t="s">
        <v>4516</v>
      </c>
      <c r="AJ25" s="929" t="s">
        <v>4516</v>
      </c>
      <c r="AK25" s="929" t="s">
        <v>4516</v>
      </c>
      <c r="AL25" s="896"/>
      <c r="AM25" s="896"/>
      <c r="AN25" s="896"/>
      <c r="AO25" s="896"/>
      <c r="AP25" s="896"/>
      <c r="AQ25" s="896"/>
      <c r="AR25" s="896"/>
      <c r="AS25" s="896"/>
      <c r="AT25" s="896"/>
      <c r="AU25" s="897"/>
      <c r="AV25" s="897"/>
      <c r="AW25" s="897"/>
      <c r="AX25" s="897"/>
      <c r="AY25" s="897"/>
      <c r="AZ25" s="897"/>
      <c r="BA25" s="897"/>
      <c r="BB25" s="897"/>
      <c r="BC25" s="897"/>
    </row>
    <row r="26" ht="14.25" customHeight="1">
      <c r="A26" s="932">
        <v>243.0</v>
      </c>
      <c r="B26" s="421" t="str">
        <f t="array" ref="B26">IFNA(XLOOKUP(A26,'New Signups'!C:C,'New Signups'!D:D),"-")</f>
        <v>Santhi</v>
      </c>
      <c r="C26" s="929" t="str">
        <f t="array" ref="C26">IFNA(XLOOKUP(A26,'New Signups'!C:C,'New Signups'!E:E),"-")</f>
        <v>Chandrasekaran</v>
      </c>
      <c r="D26" s="895">
        <v>3022.0</v>
      </c>
      <c r="E26" s="951">
        <v>1.0</v>
      </c>
      <c r="F26" s="951">
        <v>1.0</v>
      </c>
      <c r="G26" s="934">
        <v>45195.0</v>
      </c>
      <c r="H26" s="421" t="s">
        <v>4578</v>
      </c>
      <c r="I26" s="888" t="s">
        <v>5237</v>
      </c>
      <c r="J26" s="426" t="s">
        <v>4516</v>
      </c>
      <c r="K26" s="426"/>
      <c r="L26" s="544"/>
      <c r="M26" s="957">
        <v>45208.0</v>
      </c>
      <c r="N26" s="544" t="s">
        <v>3131</v>
      </c>
      <c r="O26" s="544" t="s">
        <v>5238</v>
      </c>
      <c r="P26" s="544" t="s">
        <v>4516</v>
      </c>
      <c r="Q26" s="544" t="s">
        <v>4516</v>
      </c>
      <c r="R26" s="544" t="s">
        <v>4516</v>
      </c>
      <c r="S26" s="544"/>
      <c r="T26" s="421"/>
      <c r="U26" s="333"/>
      <c r="V26" s="334"/>
      <c r="W26" s="334"/>
      <c r="X26" s="334"/>
      <c r="Y26" s="334"/>
      <c r="Z26" s="896"/>
      <c r="AA26" s="896"/>
      <c r="AB26" s="896"/>
      <c r="AC26" s="930"/>
      <c r="AD26" s="929"/>
      <c r="AE26" s="929"/>
      <c r="AF26" s="929"/>
      <c r="AG26" s="929"/>
      <c r="AH26" s="929"/>
      <c r="AI26" s="929"/>
      <c r="AJ26" s="929"/>
      <c r="AK26" s="929"/>
      <c r="AL26" s="896"/>
      <c r="AM26" s="896"/>
      <c r="AN26" s="896"/>
      <c r="AO26" s="896"/>
      <c r="AP26" s="896"/>
      <c r="AQ26" s="896"/>
      <c r="AR26" s="896"/>
      <c r="AS26" s="896"/>
      <c r="AT26" s="896"/>
      <c r="AU26" s="897"/>
      <c r="AV26" s="897"/>
      <c r="AW26" s="897"/>
      <c r="AX26" s="897"/>
      <c r="AY26" s="897"/>
      <c r="AZ26" s="897"/>
      <c r="BA26" s="897"/>
      <c r="BB26" s="897"/>
      <c r="BC26" s="897"/>
    </row>
    <row r="27" ht="15.75" customHeight="1">
      <c r="A27" s="932">
        <v>248.0</v>
      </c>
      <c r="B27" s="421" t="str">
        <f t="array" ref="B27">IFNA(XLOOKUP(A27,'New Signups'!C:C,'New Signups'!D:D),"-")</f>
        <v>Kaysley</v>
      </c>
      <c r="C27" s="929" t="str">
        <f t="array" ref="C27">IFNA(XLOOKUP(A27,'New Signups'!C:C,'New Signups'!E:E),"-")</f>
        <v>Taveras</v>
      </c>
      <c r="D27" s="895">
        <v>3015.0</v>
      </c>
      <c r="E27" s="951">
        <v>1.0</v>
      </c>
      <c r="F27" s="951">
        <v>1.0</v>
      </c>
      <c r="G27" s="934">
        <v>45180.0</v>
      </c>
      <c r="H27" s="421" t="s">
        <v>5222</v>
      </c>
      <c r="I27" s="888" t="s">
        <v>4521</v>
      </c>
      <c r="J27" s="426" t="s">
        <v>4516</v>
      </c>
      <c r="K27" s="426"/>
      <c r="L27" s="544"/>
      <c r="M27" s="957">
        <v>45196.0</v>
      </c>
      <c r="N27" s="544" t="s">
        <v>5239</v>
      </c>
      <c r="O27" s="544" t="s">
        <v>5240</v>
      </c>
      <c r="P27" s="544" t="s">
        <v>4516</v>
      </c>
      <c r="Q27" s="544" t="s">
        <v>4516</v>
      </c>
      <c r="R27" s="544" t="s">
        <v>4516</v>
      </c>
      <c r="S27" s="544"/>
      <c r="T27" s="421"/>
      <c r="U27" s="333">
        <v>45600.0</v>
      </c>
      <c r="V27" s="428" t="s">
        <v>4466</v>
      </c>
      <c r="W27" s="428"/>
      <c r="X27" s="334" t="s">
        <v>4916</v>
      </c>
      <c r="Y27" s="334" t="s">
        <v>4516</v>
      </c>
      <c r="Z27" s="958" t="s">
        <v>4525</v>
      </c>
      <c r="AA27" s="896"/>
      <c r="AB27" s="896"/>
      <c r="AC27" s="930">
        <v>45657.0</v>
      </c>
      <c r="AD27" s="929"/>
      <c r="AE27" s="929"/>
      <c r="AF27" s="929"/>
      <c r="AG27" s="929"/>
      <c r="AH27" s="929"/>
      <c r="AI27" s="929"/>
      <c r="AJ27" s="929"/>
      <c r="AK27" s="929"/>
      <c r="AL27" s="896"/>
      <c r="AM27" s="896"/>
      <c r="AN27" s="896"/>
      <c r="AO27" s="896"/>
      <c r="AP27" s="896"/>
      <c r="AQ27" s="896"/>
      <c r="AR27" s="896"/>
      <c r="AS27" s="896"/>
      <c r="AT27" s="896"/>
      <c r="AU27" s="897"/>
      <c r="AV27" s="897"/>
      <c r="AW27" s="897"/>
      <c r="AX27" s="897"/>
      <c r="AY27" s="897"/>
      <c r="AZ27" s="897"/>
      <c r="BA27" s="897"/>
      <c r="BB27" s="897"/>
      <c r="BC27" s="897"/>
    </row>
    <row r="28" ht="18.0" customHeight="1">
      <c r="A28" s="932">
        <v>252.0</v>
      </c>
      <c r="B28" s="421" t="str">
        <f t="array" ref="B28">IFNA(XLOOKUP(A28,'New Signups'!C:C,'New Signups'!D:D),"-")</f>
        <v>Labib </v>
      </c>
      <c r="C28" s="929" t="str">
        <f t="array" ref="C28">IFNA(XLOOKUP(A28,'New Signups'!C:C,'New Signups'!E:E),"-")</f>
        <v>Khan</v>
      </c>
      <c r="D28" s="895">
        <v>3043.0</v>
      </c>
      <c r="E28" s="951">
        <v>1.0</v>
      </c>
      <c r="F28" s="951">
        <v>1.0</v>
      </c>
      <c r="G28" s="971">
        <v>45257.0</v>
      </c>
      <c r="H28" s="421" t="s">
        <v>4965</v>
      </c>
      <c r="I28" s="501" t="s">
        <v>5241</v>
      </c>
      <c r="J28" s="544" t="s">
        <v>4516</v>
      </c>
      <c r="K28" s="544"/>
      <c r="L28" s="544"/>
      <c r="M28" s="972" t="s">
        <v>5242</v>
      </c>
      <c r="N28" s="544" t="s">
        <v>5243</v>
      </c>
      <c r="O28" s="544" t="s">
        <v>5219</v>
      </c>
      <c r="P28" s="544" t="s">
        <v>4516</v>
      </c>
      <c r="Q28" s="544" t="s">
        <v>4516</v>
      </c>
      <c r="R28" s="544" t="s">
        <v>4516</v>
      </c>
      <c r="S28" s="544"/>
      <c r="T28" s="421"/>
      <c r="U28" s="333">
        <v>45810.0</v>
      </c>
      <c r="V28" s="428" t="s">
        <v>4469</v>
      </c>
      <c r="W28" s="428" t="s">
        <v>1150</v>
      </c>
      <c r="X28" s="334" t="s">
        <v>4667</v>
      </c>
      <c r="Y28" s="334" t="s">
        <v>4525</v>
      </c>
      <c r="Z28" s="958" t="s">
        <v>4525</v>
      </c>
      <c r="AA28" s="896"/>
      <c r="AB28" s="896"/>
      <c r="AC28" s="973">
        <v>45975.0</v>
      </c>
      <c r="AD28" s="938" t="s">
        <v>4466</v>
      </c>
      <c r="AE28" s="938" t="s">
        <v>4469</v>
      </c>
      <c r="AF28" s="938"/>
      <c r="AG28" s="938"/>
      <c r="AH28" s="938" t="s">
        <v>5244</v>
      </c>
      <c r="AI28" s="938" t="s">
        <v>4516</v>
      </c>
      <c r="AJ28" s="938" t="s">
        <v>4516</v>
      </c>
      <c r="AK28" s="938" t="s">
        <v>4525</v>
      </c>
      <c r="AL28" s="896"/>
      <c r="AM28" s="896"/>
      <c r="AN28" s="896"/>
      <c r="AO28" s="896"/>
      <c r="AP28" s="896"/>
      <c r="AQ28" s="896"/>
      <c r="AR28" s="896"/>
      <c r="AS28" s="896"/>
      <c r="AT28" s="896"/>
      <c r="AU28" s="897"/>
      <c r="AV28" s="897"/>
      <c r="AW28" s="897"/>
      <c r="AX28" s="897"/>
      <c r="AY28" s="897"/>
      <c r="AZ28" s="897"/>
      <c r="BA28" s="897"/>
      <c r="BB28" s="897"/>
      <c r="BC28" s="897"/>
    </row>
    <row r="29" ht="13.5" customHeight="1">
      <c r="A29" s="940">
        <v>254.0</v>
      </c>
      <c r="B29" s="421" t="str">
        <f t="array" ref="B29">IFNA(XLOOKUP(A29,'New Signups'!C:C,'New Signups'!D:D),"-")</f>
        <v>Simon</v>
      </c>
      <c r="C29" s="929" t="str">
        <f t="array" ref="C29">IFNA(XLOOKUP(A29,'New Signups'!C:C,'New Signups'!E:E),"-")</f>
        <v>Egan</v>
      </c>
      <c r="D29" s="952">
        <v>3021.0</v>
      </c>
      <c r="E29" s="953">
        <v>1.0</v>
      </c>
      <c r="F29" s="952"/>
      <c r="G29" s="943">
        <v>45190.0</v>
      </c>
      <c r="H29" s="409" t="s">
        <v>4578</v>
      </c>
      <c r="I29" s="954" t="s">
        <v>5245</v>
      </c>
      <c r="J29" s="414" t="s">
        <v>4516</v>
      </c>
      <c r="K29" s="414"/>
      <c r="L29" s="955"/>
      <c r="M29" s="955"/>
      <c r="N29" s="955"/>
      <c r="O29" s="955"/>
      <c r="P29" s="955"/>
      <c r="Q29" s="955"/>
      <c r="R29" s="955"/>
      <c r="S29" s="544"/>
      <c r="T29" s="421"/>
      <c r="U29" s="333"/>
      <c r="V29" s="334"/>
      <c r="W29" s="334"/>
      <c r="X29" s="334"/>
      <c r="Y29" s="334"/>
      <c r="Z29" s="896"/>
      <c r="AA29" s="896"/>
      <c r="AB29" s="896"/>
      <c r="AC29" s="930"/>
      <c r="AD29" s="929"/>
      <c r="AE29" s="929"/>
      <c r="AF29" s="929"/>
      <c r="AG29" s="929"/>
      <c r="AH29" s="929"/>
      <c r="AI29" s="929"/>
      <c r="AJ29" s="929"/>
      <c r="AK29" s="929"/>
      <c r="AL29" s="896"/>
      <c r="AM29" s="896"/>
      <c r="AN29" s="896"/>
      <c r="AO29" s="896"/>
      <c r="AP29" s="896"/>
      <c r="AQ29" s="896"/>
      <c r="AR29" s="896"/>
      <c r="AS29" s="896"/>
      <c r="AT29" s="896"/>
      <c r="AU29" s="897"/>
      <c r="AV29" s="897"/>
      <c r="AW29" s="897"/>
      <c r="AX29" s="897"/>
      <c r="AY29" s="897"/>
      <c r="AZ29" s="897"/>
      <c r="BA29" s="897"/>
      <c r="BB29" s="897"/>
      <c r="BC29" s="897"/>
    </row>
    <row r="30" ht="14.25" customHeight="1">
      <c r="A30" s="932">
        <v>259.0</v>
      </c>
      <c r="B30" s="421" t="str">
        <f t="array" ref="B30">IFNA(XLOOKUP(A30,'New Signups'!C:C,'New Signups'!D:D),"-")</f>
        <v>Jennifer </v>
      </c>
      <c r="C30" s="929" t="str">
        <f t="array" ref="C30">IFNA(XLOOKUP(A30,'New Signups'!C:C,'New Signups'!E:E),"-")</f>
        <v>Salazar-Barrera</v>
      </c>
      <c r="D30" s="895">
        <v>3019.0</v>
      </c>
      <c r="E30" s="974">
        <v>1.0</v>
      </c>
      <c r="F30" s="951">
        <v>1.0</v>
      </c>
      <c r="G30" s="934">
        <v>45188.0</v>
      </c>
      <c r="H30" s="421" t="s">
        <v>5246</v>
      </c>
      <c r="I30" s="888" t="s">
        <v>4521</v>
      </c>
      <c r="J30" s="426" t="s">
        <v>4516</v>
      </c>
      <c r="K30" s="426"/>
      <c r="L30" s="544"/>
      <c r="M30" s="957">
        <v>45260.0</v>
      </c>
      <c r="N30" s="544" t="s">
        <v>5247</v>
      </c>
      <c r="O30" s="544" t="s">
        <v>5219</v>
      </c>
      <c r="P30" s="544" t="s">
        <v>4516</v>
      </c>
      <c r="Q30" s="544" t="s">
        <v>4516</v>
      </c>
      <c r="R30" s="544" t="s">
        <v>4516</v>
      </c>
      <c r="S30" s="544"/>
      <c r="T30" s="421"/>
      <c r="U30" s="333">
        <v>45684.0</v>
      </c>
      <c r="V30" s="427" t="s">
        <v>4475</v>
      </c>
      <c r="W30" s="428" t="s">
        <v>4469</v>
      </c>
      <c r="X30" s="334" t="s">
        <v>4591</v>
      </c>
      <c r="Y30" s="334" t="s">
        <v>4516</v>
      </c>
      <c r="Z30" s="958" t="s">
        <v>4525</v>
      </c>
      <c r="AA30" s="896"/>
      <c r="AB30" s="896"/>
      <c r="AC30" s="930">
        <v>45700.0</v>
      </c>
      <c r="AD30" s="939" t="s">
        <v>3958</v>
      </c>
      <c r="AE30" s="939" t="s">
        <v>3308</v>
      </c>
      <c r="AF30" s="929"/>
      <c r="AG30" s="929"/>
      <c r="AH30" s="929" t="s">
        <v>4788</v>
      </c>
      <c r="AI30" s="929" t="s">
        <v>4516</v>
      </c>
      <c r="AJ30" s="929" t="s">
        <v>4516</v>
      </c>
      <c r="AK30" s="929" t="s">
        <v>4516</v>
      </c>
      <c r="AL30" s="896"/>
      <c r="AM30" s="896"/>
      <c r="AN30" s="896"/>
      <c r="AO30" s="896"/>
      <c r="AP30" s="896"/>
      <c r="AQ30" s="896"/>
      <c r="AR30" s="896"/>
      <c r="AS30" s="896"/>
      <c r="AT30" s="896"/>
      <c r="AU30" s="897"/>
      <c r="AV30" s="897"/>
      <c r="AW30" s="897"/>
      <c r="AX30" s="897"/>
      <c r="AY30" s="897"/>
      <c r="AZ30" s="897"/>
      <c r="BA30" s="897"/>
      <c r="BB30" s="897"/>
      <c r="BC30" s="897"/>
    </row>
    <row r="31" ht="14.25" customHeight="1">
      <c r="A31" s="932">
        <v>260.0</v>
      </c>
      <c r="B31" s="421" t="str">
        <f t="array" ref="B31">IFNA(XLOOKUP(A31,'New Signups'!C:C,'New Signups'!D:D),"-")</f>
        <v>Sofia</v>
      </c>
      <c r="C31" s="929" t="str">
        <f t="array" ref="C31">IFNA(XLOOKUP(A31,'New Signups'!C:C,'New Signups'!E:E),"-")</f>
        <v>Valdez</v>
      </c>
      <c r="D31" s="895">
        <v>3055.0</v>
      </c>
      <c r="E31" s="951">
        <v>1.0</v>
      </c>
      <c r="F31" s="951">
        <v>1.0</v>
      </c>
      <c r="G31" s="971">
        <v>45261.0</v>
      </c>
      <c r="H31" s="421" t="s">
        <v>4965</v>
      </c>
      <c r="I31" s="501" t="s">
        <v>4521</v>
      </c>
      <c r="J31" s="544" t="s">
        <v>4516</v>
      </c>
      <c r="K31" s="544"/>
      <c r="L31" s="544"/>
      <c r="M31" s="957">
        <v>45266.0</v>
      </c>
      <c r="N31" s="544" t="s">
        <v>5248</v>
      </c>
      <c r="O31" s="544" t="s">
        <v>5219</v>
      </c>
      <c r="P31" s="544" t="s">
        <v>4516</v>
      </c>
      <c r="Q31" s="544" t="s">
        <v>4516</v>
      </c>
      <c r="R31" s="544" t="s">
        <v>4516</v>
      </c>
      <c r="S31" s="544"/>
      <c r="T31" s="421"/>
      <c r="U31" s="333">
        <v>45764.0</v>
      </c>
      <c r="V31" s="428" t="s">
        <v>3308</v>
      </c>
      <c r="W31" s="428"/>
      <c r="X31" s="334" t="s">
        <v>4710</v>
      </c>
      <c r="Y31" s="334" t="s">
        <v>4525</v>
      </c>
      <c r="Z31" s="958" t="s">
        <v>4525</v>
      </c>
      <c r="AA31" s="896"/>
      <c r="AB31" s="896"/>
      <c r="AC31" s="930">
        <v>45764.0</v>
      </c>
      <c r="AD31" s="938" t="s">
        <v>3308</v>
      </c>
      <c r="AE31" s="938" t="s">
        <v>3958</v>
      </c>
      <c r="AF31" s="929"/>
      <c r="AG31" s="929"/>
      <c r="AH31" s="929" t="s">
        <v>5249</v>
      </c>
      <c r="AI31" s="929" t="s">
        <v>531</v>
      </c>
      <c r="AJ31" s="929" t="s">
        <v>4525</v>
      </c>
      <c r="AK31" s="929" t="s">
        <v>4525</v>
      </c>
      <c r="AL31" s="896"/>
      <c r="AM31" s="896"/>
      <c r="AN31" s="896"/>
      <c r="AO31" s="896"/>
      <c r="AP31" s="896"/>
      <c r="AQ31" s="896"/>
      <c r="AR31" s="896"/>
      <c r="AS31" s="896"/>
      <c r="AT31" s="896"/>
      <c r="AU31" s="897"/>
      <c r="AV31" s="897"/>
      <c r="AW31" s="897"/>
      <c r="AX31" s="897"/>
      <c r="AY31" s="897"/>
      <c r="AZ31" s="897"/>
      <c r="BA31" s="897"/>
      <c r="BB31" s="897"/>
      <c r="BC31" s="897"/>
    </row>
    <row r="32" ht="14.25" customHeight="1">
      <c r="A32" s="932">
        <v>264.0</v>
      </c>
      <c r="B32" s="421" t="str">
        <f t="array" ref="B32">IFNA(XLOOKUP(A32,'New Signups'!C:C,'New Signups'!D:D),"-")</f>
        <v>Bella</v>
      </c>
      <c r="C32" s="929" t="str">
        <f t="array" ref="C32">IFNA(XLOOKUP(A32,'New Signups'!C:C,'New Signups'!E:E),"-")</f>
        <v>Ngo</v>
      </c>
      <c r="D32" s="895">
        <v>3044.0</v>
      </c>
      <c r="E32" s="951">
        <v>1.0</v>
      </c>
      <c r="F32" s="951">
        <v>1.0</v>
      </c>
      <c r="G32" s="971">
        <v>45257.0</v>
      </c>
      <c r="H32" s="421" t="s">
        <v>4939</v>
      </c>
      <c r="I32" s="501" t="s">
        <v>4521</v>
      </c>
      <c r="J32" s="544" t="s">
        <v>4516</v>
      </c>
      <c r="K32" s="544"/>
      <c r="L32" s="544"/>
      <c r="M32" s="975">
        <v>45272.0</v>
      </c>
      <c r="N32" s="544" t="s">
        <v>5250</v>
      </c>
      <c r="O32" s="544" t="s">
        <v>5251</v>
      </c>
      <c r="P32" s="544" t="s">
        <v>4516</v>
      </c>
      <c r="Q32" s="544" t="s">
        <v>4516</v>
      </c>
      <c r="R32" s="544" t="s">
        <v>4516</v>
      </c>
      <c r="S32" s="544"/>
      <c r="T32" s="421"/>
      <c r="U32" s="333"/>
      <c r="V32" s="428" t="s">
        <v>256</v>
      </c>
      <c r="W32" s="428"/>
      <c r="X32" s="334" t="s">
        <v>5252</v>
      </c>
      <c r="Y32" s="334" t="s">
        <v>4516</v>
      </c>
      <c r="Z32" s="958" t="s">
        <v>4525</v>
      </c>
      <c r="AA32" s="896"/>
      <c r="AB32" s="896"/>
      <c r="AC32" s="930">
        <v>45771.0</v>
      </c>
      <c r="AD32" s="939" t="s">
        <v>3958</v>
      </c>
      <c r="AE32" s="939" t="s">
        <v>1540</v>
      </c>
      <c r="AF32" s="929"/>
      <c r="AG32" s="929"/>
      <c r="AH32" s="929" t="s">
        <v>5253</v>
      </c>
      <c r="AI32" s="929" t="s">
        <v>4516</v>
      </c>
      <c r="AJ32" s="929" t="s">
        <v>4516</v>
      </c>
      <c r="AK32" s="929" t="s">
        <v>4516</v>
      </c>
      <c r="AL32" s="896"/>
      <c r="AM32" s="896"/>
      <c r="AN32" s="896"/>
      <c r="AO32" s="896"/>
      <c r="AP32" s="896"/>
      <c r="AQ32" s="896"/>
      <c r="AR32" s="896"/>
      <c r="AS32" s="896"/>
      <c r="AT32" s="896"/>
      <c r="AU32" s="897"/>
      <c r="AV32" s="897"/>
      <c r="AW32" s="897"/>
      <c r="AX32" s="897"/>
      <c r="AY32" s="897"/>
      <c r="AZ32" s="897"/>
      <c r="BA32" s="897"/>
      <c r="BB32" s="897"/>
      <c r="BC32" s="897"/>
    </row>
    <row r="33" ht="15.75" customHeight="1">
      <c r="A33" s="919">
        <v>274.0</v>
      </c>
      <c r="B33" s="920" t="str">
        <f t="array" ref="B33">IFNA(XLOOKUP(A33,'New Signups'!C:C,'New Signups'!D:D),"-")</f>
        <v>Nolan</v>
      </c>
      <c r="C33" s="921" t="str">
        <f t="array" ref="C33">IFNA(XLOOKUP(A33,'New Signups'!C:C,'New Signups'!E:E),"-")</f>
        <v>Lortz</v>
      </c>
      <c r="D33" s="976">
        <v>3041.0</v>
      </c>
      <c r="E33" s="977">
        <v>1.0</v>
      </c>
      <c r="F33" s="977">
        <v>1.0</v>
      </c>
      <c r="G33" s="978">
        <v>45247.0</v>
      </c>
      <c r="H33" s="920" t="s">
        <v>4597</v>
      </c>
      <c r="I33" s="979" t="s">
        <v>5254</v>
      </c>
      <c r="J33" s="948" t="s">
        <v>4516</v>
      </c>
      <c r="K33" s="948"/>
      <c r="L33" s="948"/>
      <c r="M33" s="949">
        <v>45259.0</v>
      </c>
      <c r="N33" s="948" t="s">
        <v>5255</v>
      </c>
      <c r="O33" s="948" t="s">
        <v>5219</v>
      </c>
      <c r="P33" s="948" t="s">
        <v>4516</v>
      </c>
      <c r="Q33" s="948" t="s">
        <v>4516</v>
      </c>
      <c r="R33" s="948" t="s">
        <v>4516</v>
      </c>
      <c r="S33" s="544"/>
      <c r="T33" s="421"/>
      <c r="U33" s="333"/>
      <c r="V33" s="334"/>
      <c r="W33" s="334"/>
      <c r="X33" s="334"/>
      <c r="Y33" s="334"/>
      <c r="Z33" s="896"/>
      <c r="AA33" s="896"/>
      <c r="AB33" s="896"/>
      <c r="AC33" s="930"/>
      <c r="AD33" s="929"/>
      <c r="AE33" s="929"/>
      <c r="AF33" s="929"/>
      <c r="AG33" s="929"/>
      <c r="AH33" s="929"/>
      <c r="AI33" s="929"/>
      <c r="AJ33" s="929"/>
      <c r="AK33" s="929"/>
      <c r="AL33" s="896"/>
      <c r="AM33" s="896"/>
      <c r="AN33" s="896"/>
      <c r="AO33" s="896"/>
      <c r="AP33" s="896"/>
      <c r="AQ33" s="896"/>
      <c r="AR33" s="896"/>
      <c r="AS33" s="896"/>
      <c r="AT33" s="896"/>
      <c r="AU33" s="897"/>
      <c r="AV33" s="897"/>
      <c r="AW33" s="897"/>
      <c r="AX33" s="897"/>
      <c r="AY33" s="897"/>
      <c r="AZ33" s="897"/>
      <c r="BA33" s="897"/>
      <c r="BB33" s="897"/>
      <c r="BC33" s="897"/>
    </row>
    <row r="34" ht="14.25" customHeight="1">
      <c r="A34" s="932">
        <v>276.0</v>
      </c>
      <c r="B34" s="421" t="str">
        <f t="array" ref="B34">IFNA(XLOOKUP(A34,'New Signups'!C:C,'New Signups'!D:D),"-")</f>
        <v>Adam</v>
      </c>
      <c r="C34" s="929" t="str">
        <f t="array" ref="C34">IFNA(XLOOKUP(A34,'New Signups'!C:C,'New Signups'!E:E),"-")</f>
        <v>Yassin</v>
      </c>
      <c r="D34" s="895">
        <v>3039.0</v>
      </c>
      <c r="E34" s="951">
        <v>1.0</v>
      </c>
      <c r="F34" s="951">
        <v>1.0</v>
      </c>
      <c r="G34" s="971">
        <v>45247.0</v>
      </c>
      <c r="H34" s="421" t="s">
        <v>4520</v>
      </c>
      <c r="I34" s="501" t="s">
        <v>5256</v>
      </c>
      <c r="J34" s="544" t="s">
        <v>4516</v>
      </c>
      <c r="K34" s="544"/>
      <c r="L34" s="544"/>
      <c r="M34" s="975">
        <v>45272.0</v>
      </c>
      <c r="N34" s="544" t="s">
        <v>5257</v>
      </c>
      <c r="O34" s="544" t="s">
        <v>5219</v>
      </c>
      <c r="P34" s="544" t="s">
        <v>4516</v>
      </c>
      <c r="Q34" s="544" t="s">
        <v>4516</v>
      </c>
      <c r="R34" s="544" t="s">
        <v>4516</v>
      </c>
      <c r="S34" s="544"/>
      <c r="T34" s="421"/>
      <c r="U34" s="333">
        <v>45750.0</v>
      </c>
      <c r="V34" s="428" t="s">
        <v>3308</v>
      </c>
      <c r="W34" s="428"/>
      <c r="X34" s="334" t="s">
        <v>4710</v>
      </c>
      <c r="Y34" s="334"/>
      <c r="Z34" s="896"/>
      <c r="AA34" s="896"/>
      <c r="AB34" s="896"/>
      <c r="AC34" s="930">
        <v>45770.0</v>
      </c>
      <c r="AD34" s="939" t="s">
        <v>3958</v>
      </c>
      <c r="AE34" s="939" t="s">
        <v>3308</v>
      </c>
      <c r="AF34" s="929"/>
      <c r="AG34" s="929"/>
      <c r="AH34" s="929" t="s">
        <v>5258</v>
      </c>
      <c r="AI34" s="929" t="s">
        <v>4516</v>
      </c>
      <c r="AJ34" s="929" t="s">
        <v>4516</v>
      </c>
      <c r="AK34" s="929" t="s">
        <v>4516</v>
      </c>
      <c r="AL34" s="896"/>
      <c r="AM34" s="896"/>
      <c r="AN34" s="896"/>
      <c r="AO34" s="896"/>
      <c r="AP34" s="896"/>
      <c r="AQ34" s="896"/>
      <c r="AR34" s="896"/>
      <c r="AS34" s="896"/>
      <c r="AT34" s="896"/>
      <c r="AU34" s="897"/>
      <c r="AV34" s="897"/>
      <c r="AW34" s="897"/>
      <c r="AX34" s="897"/>
      <c r="AY34" s="897"/>
      <c r="AZ34" s="897"/>
      <c r="BA34" s="897"/>
      <c r="BB34" s="897"/>
      <c r="BC34" s="897"/>
    </row>
    <row r="35" ht="20.25" customHeight="1">
      <c r="A35" s="932">
        <v>285.0</v>
      </c>
      <c r="B35" s="421" t="str">
        <f t="array" ref="B35">IFNA(XLOOKUP(A35,'New Signups'!C:C,'New Signups'!D:D),"-")</f>
        <v>Jasmine</v>
      </c>
      <c r="C35" s="929" t="str">
        <f t="array" ref="C35">IFNA(XLOOKUP(A35,'New Signups'!C:C,'New Signups'!E:E),"-")</f>
        <v>Morales</v>
      </c>
      <c r="D35" s="895">
        <v>3050.0</v>
      </c>
      <c r="E35" s="951">
        <v>1.0</v>
      </c>
      <c r="F35" s="951">
        <v>1.0</v>
      </c>
      <c r="G35" s="971">
        <v>45259.0</v>
      </c>
      <c r="H35" s="421" t="s">
        <v>4939</v>
      </c>
      <c r="I35" s="501" t="s">
        <v>4521</v>
      </c>
      <c r="J35" s="544" t="s">
        <v>4516</v>
      </c>
      <c r="K35" s="544"/>
      <c r="L35" s="544"/>
      <c r="M35" s="975">
        <v>45270.0</v>
      </c>
      <c r="N35" s="544" t="s">
        <v>4932</v>
      </c>
      <c r="O35" s="544" t="s">
        <v>5259</v>
      </c>
      <c r="P35" s="544" t="s">
        <v>4516</v>
      </c>
      <c r="Q35" s="544" t="s">
        <v>4516</v>
      </c>
      <c r="R35" s="544" t="s">
        <v>4516</v>
      </c>
      <c r="S35" s="544"/>
      <c r="T35" s="421"/>
      <c r="U35" s="333"/>
      <c r="V35" s="334"/>
      <c r="W35" s="334"/>
      <c r="X35" s="334"/>
      <c r="Y35" s="334"/>
      <c r="Z35" s="896"/>
      <c r="AA35" s="896"/>
      <c r="AB35" s="896"/>
      <c r="AC35" s="930"/>
      <c r="AD35" s="929"/>
      <c r="AE35" s="929"/>
      <c r="AF35" s="929"/>
      <c r="AG35" s="929"/>
      <c r="AH35" s="929"/>
      <c r="AI35" s="929"/>
      <c r="AJ35" s="929"/>
      <c r="AK35" s="929"/>
      <c r="AL35" s="896"/>
      <c r="AM35" s="896"/>
      <c r="AN35" s="896"/>
      <c r="AO35" s="896"/>
      <c r="AP35" s="896"/>
      <c r="AQ35" s="896"/>
      <c r="AR35" s="896"/>
      <c r="AS35" s="896"/>
      <c r="AT35" s="896"/>
      <c r="AU35" s="897"/>
      <c r="AV35" s="897"/>
      <c r="AW35" s="897"/>
      <c r="AX35" s="897"/>
      <c r="AY35" s="897"/>
      <c r="AZ35" s="897"/>
      <c r="BA35" s="897"/>
      <c r="BB35" s="897"/>
      <c r="BC35" s="897"/>
    </row>
    <row r="36" ht="14.25" customHeight="1">
      <c r="A36" s="932">
        <v>286.0</v>
      </c>
      <c r="B36" s="421" t="str">
        <f t="array" ref="B36">IFNA(XLOOKUP(A36,'New Signups'!C:C,'New Signups'!D:D),"-")</f>
        <v>Aaron</v>
      </c>
      <c r="C36" s="931" t="str">
        <f t="array" ref="C36">IFNA(XLOOKUP(A36,'New Signups'!C:C,'New Signups'!E:E),"-")</f>
        <v>Ennis</v>
      </c>
      <c r="D36" s="895">
        <v>3030.0</v>
      </c>
      <c r="E36" s="951">
        <v>1.0</v>
      </c>
      <c r="F36" s="951">
        <v>1.0</v>
      </c>
      <c r="G36" s="971">
        <v>45243.0</v>
      </c>
      <c r="H36" s="421" t="s">
        <v>5260</v>
      </c>
      <c r="I36" s="501" t="s">
        <v>5261</v>
      </c>
      <c r="J36" s="544" t="s">
        <v>4516</v>
      </c>
      <c r="K36" s="544"/>
      <c r="L36" s="544"/>
      <c r="M36" s="957">
        <v>45260.0</v>
      </c>
      <c r="N36" s="544" t="s">
        <v>5255</v>
      </c>
      <c r="O36" s="544" t="s">
        <v>5219</v>
      </c>
      <c r="P36" s="544" t="s">
        <v>4516</v>
      </c>
      <c r="Q36" s="544" t="s">
        <v>4516</v>
      </c>
      <c r="R36" s="544" t="s">
        <v>4516</v>
      </c>
      <c r="S36" s="544"/>
      <c r="T36" s="421"/>
      <c r="U36" s="333"/>
      <c r="V36" s="334"/>
      <c r="W36" s="334"/>
      <c r="X36" s="334"/>
      <c r="Y36" s="334"/>
      <c r="Z36" s="896"/>
      <c r="AA36" s="896"/>
      <c r="AB36" s="896"/>
      <c r="AC36" s="930"/>
      <c r="AD36" s="929"/>
      <c r="AE36" s="929"/>
      <c r="AF36" s="929"/>
      <c r="AG36" s="929"/>
      <c r="AH36" s="929"/>
      <c r="AI36" s="929"/>
      <c r="AJ36" s="929"/>
      <c r="AK36" s="929"/>
      <c r="AL36" s="896"/>
      <c r="AM36" s="896"/>
      <c r="AN36" s="896"/>
      <c r="AO36" s="896"/>
      <c r="AP36" s="896"/>
      <c r="AQ36" s="896"/>
      <c r="AR36" s="896"/>
      <c r="AS36" s="896"/>
      <c r="AT36" s="896"/>
      <c r="AU36" s="897"/>
      <c r="AV36" s="897"/>
      <c r="AW36" s="897"/>
      <c r="AX36" s="897"/>
      <c r="AY36" s="897"/>
      <c r="AZ36" s="897"/>
      <c r="BA36" s="897"/>
      <c r="BB36" s="897"/>
      <c r="BC36" s="897"/>
    </row>
    <row r="37" ht="14.25" customHeight="1">
      <c r="A37" s="932">
        <v>287.0</v>
      </c>
      <c r="B37" s="421" t="str">
        <f t="array" ref="B37">IFNA(XLOOKUP(A37,'New Signups'!C:C,'New Signups'!D:D),"-")</f>
        <v>Ashley </v>
      </c>
      <c r="C37" s="929" t="str">
        <f t="array" ref="C37">IFNA(XLOOKUP(A37,'New Signups'!C:C,'New Signups'!E:E),"-")</f>
        <v>Amaning</v>
      </c>
      <c r="D37" s="895">
        <v>3023.0</v>
      </c>
      <c r="E37" s="951">
        <v>1.0</v>
      </c>
      <c r="F37" s="951">
        <v>1.0</v>
      </c>
      <c r="G37" s="934">
        <v>45203.0</v>
      </c>
      <c r="H37" s="421" t="s">
        <v>5262</v>
      </c>
      <c r="I37" s="888" t="s">
        <v>5263</v>
      </c>
      <c r="J37" s="426" t="s">
        <v>4516</v>
      </c>
      <c r="K37" s="426"/>
      <c r="L37" s="544"/>
      <c r="M37" s="957">
        <v>45212.0</v>
      </c>
      <c r="N37" s="544" t="s">
        <v>5222</v>
      </c>
      <c r="O37" s="544" t="s">
        <v>5219</v>
      </c>
      <c r="P37" s="544" t="s">
        <v>4516</v>
      </c>
      <c r="Q37" s="544" t="s">
        <v>4516</v>
      </c>
      <c r="R37" s="544" t="s">
        <v>4516</v>
      </c>
      <c r="S37" s="544"/>
      <c r="T37" s="421"/>
      <c r="U37" s="333">
        <v>45744.0</v>
      </c>
      <c r="V37" s="428" t="s">
        <v>256</v>
      </c>
      <c r="W37" s="428"/>
      <c r="X37" s="334" t="s">
        <v>4667</v>
      </c>
      <c r="Y37" s="334" t="s">
        <v>4516</v>
      </c>
      <c r="Z37" s="958" t="s">
        <v>4525</v>
      </c>
      <c r="AA37" s="896"/>
      <c r="AB37" s="896"/>
      <c r="AC37" s="930">
        <v>45757.0</v>
      </c>
      <c r="AD37" s="938" t="s">
        <v>3308</v>
      </c>
      <c r="AE37" s="938" t="s">
        <v>4466</v>
      </c>
      <c r="AF37" s="938"/>
      <c r="AG37" s="938"/>
      <c r="AH37" s="929" t="s">
        <v>5264</v>
      </c>
      <c r="AI37" s="929" t="s">
        <v>4525</v>
      </c>
      <c r="AJ37" s="929" t="s">
        <v>4525</v>
      </c>
      <c r="AK37" s="929" t="s">
        <v>4525</v>
      </c>
      <c r="AL37" s="896"/>
      <c r="AM37" s="896"/>
      <c r="AN37" s="896"/>
      <c r="AO37" s="896"/>
      <c r="AP37" s="896"/>
      <c r="AQ37" s="896"/>
      <c r="AR37" s="896"/>
      <c r="AS37" s="896"/>
      <c r="AT37" s="896"/>
      <c r="AU37" s="897"/>
      <c r="AV37" s="897"/>
      <c r="AW37" s="897"/>
      <c r="AX37" s="897"/>
      <c r="AY37" s="897"/>
      <c r="AZ37" s="897"/>
      <c r="BA37" s="897"/>
      <c r="BB37" s="897"/>
      <c r="BC37" s="897"/>
    </row>
    <row r="38" ht="20.25" customHeight="1">
      <c r="A38" s="932">
        <v>291.0</v>
      </c>
      <c r="B38" s="421" t="str">
        <f t="array" ref="B38">IFNA(XLOOKUP(A38,'New Signups'!C:C,'New Signups'!D:D),"-")</f>
        <v>Junhao</v>
      </c>
      <c r="C38" s="929" t="str">
        <f t="array" ref="C38">IFNA(XLOOKUP(A38,'New Signups'!C:C,'New Signups'!E:E),"-")</f>
        <v>Zhao</v>
      </c>
      <c r="D38" s="895">
        <v>3045.0</v>
      </c>
      <c r="E38" s="951">
        <v>1.0</v>
      </c>
      <c r="F38" s="951">
        <v>1.0</v>
      </c>
      <c r="G38" s="971">
        <v>45257.0</v>
      </c>
      <c r="H38" s="421" t="s">
        <v>5265</v>
      </c>
      <c r="I38" s="501" t="s">
        <v>4521</v>
      </c>
      <c r="J38" s="544" t="s">
        <v>4516</v>
      </c>
      <c r="K38" s="544"/>
      <c r="L38" s="544"/>
      <c r="M38" s="957">
        <v>45261.0</v>
      </c>
      <c r="N38" s="544" t="s">
        <v>5222</v>
      </c>
      <c r="O38" s="544" t="s">
        <v>5251</v>
      </c>
      <c r="P38" s="544" t="s">
        <v>4516</v>
      </c>
      <c r="Q38" s="544" t="s">
        <v>4516</v>
      </c>
      <c r="R38" s="544" t="s">
        <v>4516</v>
      </c>
      <c r="S38" s="544"/>
      <c r="T38" s="421"/>
      <c r="U38" s="333">
        <v>45763.0</v>
      </c>
      <c r="V38" s="428" t="s">
        <v>4469</v>
      </c>
      <c r="W38" s="428"/>
      <c r="X38" s="334" t="s">
        <v>5266</v>
      </c>
      <c r="Y38" s="334" t="s">
        <v>4516</v>
      </c>
      <c r="Z38" s="958" t="s">
        <v>4525</v>
      </c>
      <c r="AA38" s="896"/>
      <c r="AB38" s="896"/>
      <c r="AC38" s="930">
        <v>45807.0</v>
      </c>
      <c r="AD38" s="939" t="s">
        <v>3958</v>
      </c>
      <c r="AE38" s="939" t="s">
        <v>4471</v>
      </c>
      <c r="AF38" s="929"/>
      <c r="AG38" s="929"/>
      <c r="AH38" s="929" t="s">
        <v>5267</v>
      </c>
      <c r="AI38" s="929" t="s">
        <v>4516</v>
      </c>
      <c r="AJ38" s="929" t="s">
        <v>4516</v>
      </c>
      <c r="AK38" s="929" t="s">
        <v>4516</v>
      </c>
      <c r="AL38" s="896"/>
      <c r="AM38" s="896"/>
      <c r="AN38" s="896"/>
      <c r="AO38" s="896"/>
      <c r="AP38" s="896"/>
      <c r="AQ38" s="896"/>
      <c r="AR38" s="896"/>
      <c r="AS38" s="896"/>
      <c r="AT38" s="896"/>
      <c r="AU38" s="897"/>
      <c r="AV38" s="897"/>
      <c r="AW38" s="897"/>
      <c r="AX38" s="897"/>
      <c r="AY38" s="897"/>
      <c r="AZ38" s="897"/>
      <c r="BA38" s="897"/>
      <c r="BB38" s="897"/>
      <c r="BC38" s="897"/>
    </row>
    <row r="39" ht="14.25" customHeight="1">
      <c r="A39" s="932">
        <v>300.0</v>
      </c>
      <c r="B39" s="421" t="str">
        <f t="array" ref="B39">IFNA(XLOOKUP(A39,'New Signups'!C:C,'New Signups'!D:D),"-")</f>
        <v>Ishika</v>
      </c>
      <c r="C39" s="929" t="str">
        <f t="array" ref="C39">IFNA(XLOOKUP(A39,'New Signups'!C:C,'New Signups'!E:E),"-")</f>
        <v>Kohli</v>
      </c>
      <c r="D39" s="895">
        <v>3032.0</v>
      </c>
      <c r="E39" s="951">
        <v>1.0</v>
      </c>
      <c r="F39" s="951">
        <v>1.0</v>
      </c>
      <c r="G39" s="971">
        <v>45244.0</v>
      </c>
      <c r="H39" s="421" t="s">
        <v>5268</v>
      </c>
      <c r="I39" s="501" t="s">
        <v>5269</v>
      </c>
      <c r="J39" s="544" t="s">
        <v>4516</v>
      </c>
      <c r="K39" s="544"/>
      <c r="L39" s="544"/>
      <c r="M39" s="975">
        <v>45278.0</v>
      </c>
      <c r="N39" s="544" t="s">
        <v>5270</v>
      </c>
      <c r="O39" s="544" t="s">
        <v>5219</v>
      </c>
      <c r="P39" s="544"/>
      <c r="Q39" s="544" t="s">
        <v>4516</v>
      </c>
      <c r="R39" s="544" t="s">
        <v>4516</v>
      </c>
      <c r="S39" s="544"/>
      <c r="T39" s="421"/>
      <c r="U39" s="333">
        <v>45733.0</v>
      </c>
      <c r="V39" s="428" t="s">
        <v>256</v>
      </c>
      <c r="W39" s="428" t="s">
        <v>4471</v>
      </c>
      <c r="X39" s="334" t="s">
        <v>4788</v>
      </c>
      <c r="Y39" s="334" t="s">
        <v>4516</v>
      </c>
      <c r="Z39" s="958" t="s">
        <v>4525</v>
      </c>
      <c r="AA39" s="896"/>
      <c r="AB39" s="896"/>
      <c r="AC39" s="930">
        <v>45777.0</v>
      </c>
      <c r="AD39" s="939" t="s">
        <v>4466</v>
      </c>
      <c r="AE39" s="939" t="s">
        <v>3480</v>
      </c>
      <c r="AF39" s="929"/>
      <c r="AG39" s="929"/>
      <c r="AH39" s="929" t="s">
        <v>5271</v>
      </c>
      <c r="AI39" s="929" t="s">
        <v>4516</v>
      </c>
      <c r="AJ39" s="929" t="s">
        <v>4516</v>
      </c>
      <c r="AK39" s="929" t="s">
        <v>4516</v>
      </c>
      <c r="AL39" s="896"/>
      <c r="AM39" s="896"/>
      <c r="AN39" s="896"/>
      <c r="AO39" s="896"/>
      <c r="AP39" s="896"/>
      <c r="AQ39" s="896"/>
      <c r="AR39" s="896"/>
      <c r="AS39" s="896"/>
      <c r="AT39" s="896"/>
      <c r="AU39" s="897"/>
      <c r="AV39" s="897"/>
      <c r="AW39" s="897"/>
      <c r="AX39" s="897"/>
      <c r="AY39" s="897"/>
      <c r="AZ39" s="897"/>
      <c r="BA39" s="897"/>
      <c r="BB39" s="897"/>
      <c r="BC39" s="897"/>
    </row>
    <row r="40" ht="14.25" customHeight="1">
      <c r="A40" s="932">
        <v>301.0</v>
      </c>
      <c r="B40" s="421" t="str">
        <f t="array" ref="B40">IFNA(XLOOKUP(A40,'New Signups'!C:C,'New Signups'!D:D),"-")</f>
        <v>Winnie</v>
      </c>
      <c r="C40" s="929" t="str">
        <f t="array" ref="C40">IFNA(XLOOKUP(A40,'New Signups'!C:C,'New Signups'!E:E),"-")</f>
        <v>Li</v>
      </c>
      <c r="D40" s="895">
        <v>3054.0</v>
      </c>
      <c r="E40" s="951">
        <v>1.0</v>
      </c>
      <c r="F40" s="951">
        <v>1.0</v>
      </c>
      <c r="G40" s="971">
        <v>45260.0</v>
      </c>
      <c r="H40" s="421" t="s">
        <v>3131</v>
      </c>
      <c r="I40" s="501" t="s">
        <v>4521</v>
      </c>
      <c r="J40" s="544" t="s">
        <v>4516</v>
      </c>
      <c r="K40" s="544"/>
      <c r="L40" s="544"/>
      <c r="M40" s="975">
        <v>45275.0</v>
      </c>
      <c r="N40" s="544" t="s">
        <v>4935</v>
      </c>
      <c r="O40" s="544" t="s">
        <v>5272</v>
      </c>
      <c r="P40" s="544" t="s">
        <v>4516</v>
      </c>
      <c r="Q40" s="544" t="s">
        <v>4516</v>
      </c>
      <c r="R40" s="544" t="s">
        <v>4516</v>
      </c>
      <c r="S40" s="544"/>
      <c r="T40" s="421"/>
      <c r="U40" s="333"/>
      <c r="V40" s="334"/>
      <c r="W40" s="334"/>
      <c r="X40" s="334"/>
      <c r="Y40" s="334"/>
      <c r="Z40" s="896"/>
      <c r="AA40" s="896"/>
      <c r="AB40" s="896"/>
      <c r="AC40" s="930"/>
      <c r="AD40" s="929"/>
      <c r="AE40" s="929"/>
      <c r="AF40" s="929"/>
      <c r="AG40" s="929"/>
      <c r="AH40" s="929"/>
      <c r="AI40" s="929"/>
      <c r="AJ40" s="929"/>
      <c r="AK40" s="929"/>
      <c r="AL40" s="896"/>
      <c r="AM40" s="896"/>
      <c r="AN40" s="896"/>
      <c r="AO40" s="896"/>
      <c r="AP40" s="896"/>
      <c r="AQ40" s="896"/>
      <c r="AR40" s="896"/>
      <c r="AS40" s="896"/>
      <c r="AT40" s="896"/>
      <c r="AU40" s="897"/>
      <c r="AV40" s="897"/>
      <c r="AW40" s="897"/>
      <c r="AX40" s="897"/>
      <c r="AY40" s="897"/>
      <c r="AZ40" s="897"/>
      <c r="BA40" s="897"/>
      <c r="BB40" s="897"/>
      <c r="BC40" s="897"/>
    </row>
    <row r="41" ht="16.5" customHeight="1">
      <c r="A41" s="980">
        <v>305.0</v>
      </c>
      <c r="B41" s="981" t="str">
        <f t="array" ref="B41">IFNA(XLOOKUP(A41,'New Signups'!C:C,'New Signups'!D:D),"-")</f>
        <v>Raihan Nazim</v>
      </c>
      <c r="C41" s="982" t="str">
        <f t="array" ref="C41">IFNA(XLOOKUP(A41,'New Signups'!C:C,'New Signups'!E:E),"-")</f>
        <v>Chowdhury</v>
      </c>
      <c r="D41" s="983">
        <v>3059.0</v>
      </c>
      <c r="E41" s="984">
        <v>1.0</v>
      </c>
      <c r="F41" s="984">
        <v>1.0</v>
      </c>
      <c r="G41" s="985">
        <v>45264.0</v>
      </c>
      <c r="H41" s="981" t="s">
        <v>4578</v>
      </c>
      <c r="I41" s="986" t="s">
        <v>5273</v>
      </c>
      <c r="J41" s="987" t="s">
        <v>4516</v>
      </c>
      <c r="K41" s="987"/>
      <c r="L41" s="987"/>
      <c r="M41" s="988">
        <v>45278.0</v>
      </c>
      <c r="N41" s="987" t="s">
        <v>4935</v>
      </c>
      <c r="O41" s="987" t="s">
        <v>5274</v>
      </c>
      <c r="P41" s="987" t="s">
        <v>4516</v>
      </c>
      <c r="Q41" s="987" t="s">
        <v>4516</v>
      </c>
      <c r="R41" s="987" t="s">
        <v>4516</v>
      </c>
      <c r="S41" s="544"/>
      <c r="T41" s="421"/>
      <c r="U41" s="333"/>
      <c r="V41" s="334"/>
      <c r="W41" s="334"/>
      <c r="X41" s="334"/>
      <c r="Y41" s="334"/>
      <c r="Z41" s="896"/>
      <c r="AA41" s="896"/>
      <c r="AB41" s="896"/>
      <c r="AC41" s="930"/>
      <c r="AD41" s="929"/>
      <c r="AE41" s="929"/>
      <c r="AF41" s="929"/>
      <c r="AG41" s="929"/>
      <c r="AH41" s="929"/>
      <c r="AI41" s="929"/>
      <c r="AJ41" s="929"/>
      <c r="AK41" s="929"/>
      <c r="AL41" s="896"/>
      <c r="AM41" s="896"/>
      <c r="AN41" s="896"/>
      <c r="AO41" s="896"/>
      <c r="AP41" s="896"/>
      <c r="AQ41" s="896"/>
      <c r="AR41" s="896"/>
      <c r="AS41" s="896"/>
      <c r="AT41" s="896"/>
      <c r="AU41" s="897"/>
      <c r="AV41" s="897"/>
      <c r="AW41" s="897"/>
      <c r="AX41" s="897"/>
      <c r="AY41" s="897"/>
      <c r="AZ41" s="897"/>
      <c r="BA41" s="897"/>
      <c r="BB41" s="897"/>
      <c r="BC41" s="897"/>
    </row>
    <row r="42" ht="14.25" customHeight="1">
      <c r="A42" s="932">
        <v>306.0</v>
      </c>
      <c r="B42" s="421" t="str">
        <f t="array" ref="B42">IFNA(XLOOKUP(A42,'New Signups'!C:C,'New Signups'!D:D),"-")</f>
        <v>Raida</v>
      </c>
      <c r="C42" s="929" t="str">
        <f t="array" ref="C42">IFNA(XLOOKUP(A42,'New Signups'!C:C,'New Signups'!E:E),"-")</f>
        <v>Mahzabeen</v>
      </c>
      <c r="D42" s="895">
        <v>3061.0</v>
      </c>
      <c r="E42" s="951">
        <v>1.0</v>
      </c>
      <c r="F42" s="895"/>
      <c r="G42" s="971">
        <v>45264.0</v>
      </c>
      <c r="H42" s="421" t="s">
        <v>4939</v>
      </c>
      <c r="I42" s="501" t="s">
        <v>4521</v>
      </c>
      <c r="J42" s="544" t="s">
        <v>4516</v>
      </c>
      <c r="K42" s="544"/>
      <c r="L42" s="544"/>
      <c r="M42" s="957">
        <v>45270.0</v>
      </c>
      <c r="N42" s="544" t="s">
        <v>4932</v>
      </c>
      <c r="O42" s="544" t="s">
        <v>5275</v>
      </c>
      <c r="P42" s="544" t="s">
        <v>4516</v>
      </c>
      <c r="Q42" s="544" t="s">
        <v>4516</v>
      </c>
      <c r="R42" s="544" t="s">
        <v>4516</v>
      </c>
      <c r="S42" s="544"/>
      <c r="T42" s="421"/>
      <c r="U42" s="333">
        <v>45748.0</v>
      </c>
      <c r="V42" s="428" t="s">
        <v>4466</v>
      </c>
      <c r="W42" s="428"/>
      <c r="X42" s="334" t="s">
        <v>4916</v>
      </c>
      <c r="Y42" s="334" t="s">
        <v>4516</v>
      </c>
      <c r="Z42" s="958" t="s">
        <v>4525</v>
      </c>
      <c r="AA42" s="896"/>
      <c r="AB42" s="896"/>
      <c r="AC42" s="930">
        <v>45775.0</v>
      </c>
      <c r="AD42" s="939" t="s">
        <v>3958</v>
      </c>
      <c r="AE42" s="939" t="s">
        <v>4469</v>
      </c>
      <c r="AF42" s="929"/>
      <c r="AG42" s="929"/>
      <c r="AH42" s="929"/>
      <c r="AI42" s="929"/>
      <c r="AJ42" s="929"/>
      <c r="AK42" s="929"/>
      <c r="AL42" s="896"/>
      <c r="AM42" s="896"/>
      <c r="AN42" s="896"/>
      <c r="AO42" s="896"/>
      <c r="AP42" s="896"/>
      <c r="AQ42" s="896"/>
      <c r="AR42" s="896"/>
      <c r="AS42" s="896"/>
      <c r="AT42" s="896"/>
      <c r="AU42" s="897"/>
      <c r="AV42" s="897"/>
      <c r="AW42" s="897"/>
      <c r="AX42" s="897"/>
      <c r="AY42" s="897"/>
      <c r="AZ42" s="897"/>
      <c r="BA42" s="897"/>
      <c r="BB42" s="897"/>
      <c r="BC42" s="897"/>
    </row>
    <row r="43" ht="14.25" customHeight="1">
      <c r="A43" s="932">
        <v>309.0</v>
      </c>
      <c r="B43" s="421" t="str">
        <f t="array" ref="B43">IFNA(XLOOKUP(A43,'New Signups'!C:C,'New Signups'!D:D),"-")</f>
        <v>Kelly</v>
      </c>
      <c r="C43" s="929" t="str">
        <f t="array" ref="C43">IFNA(XLOOKUP(A43,'New Signups'!C:C,'New Signups'!E:E),"-")</f>
        <v>Gibbons</v>
      </c>
      <c r="D43" s="895">
        <v>3053.0</v>
      </c>
      <c r="E43" s="951">
        <v>1.0</v>
      </c>
      <c r="F43" s="951">
        <v>1.0</v>
      </c>
      <c r="G43" s="971">
        <v>45259.0</v>
      </c>
      <c r="H43" s="421" t="s">
        <v>4953</v>
      </c>
      <c r="I43" s="501" t="s">
        <v>4521</v>
      </c>
      <c r="J43" s="544" t="s">
        <v>4516</v>
      </c>
      <c r="K43" s="544"/>
      <c r="L43" s="544"/>
      <c r="M43" s="957">
        <v>45264.0</v>
      </c>
      <c r="N43" s="544" t="s">
        <v>4550</v>
      </c>
      <c r="O43" s="544" t="s">
        <v>5219</v>
      </c>
      <c r="P43" s="544" t="s">
        <v>4516</v>
      </c>
      <c r="Q43" s="544" t="s">
        <v>4516</v>
      </c>
      <c r="R43" s="544" t="s">
        <v>4516</v>
      </c>
      <c r="S43" s="544"/>
      <c r="T43" s="421"/>
      <c r="U43" s="333">
        <v>45749.0</v>
      </c>
      <c r="V43" s="428" t="s">
        <v>4471</v>
      </c>
      <c r="W43" s="428"/>
      <c r="X43" s="334" t="s">
        <v>4710</v>
      </c>
      <c r="Y43" s="334" t="s">
        <v>4516</v>
      </c>
      <c r="Z43" s="958" t="s">
        <v>4525</v>
      </c>
      <c r="AA43" s="896"/>
      <c r="AB43" s="896"/>
      <c r="AC43" s="930"/>
      <c r="AD43" s="929"/>
      <c r="AE43" s="929"/>
      <c r="AF43" s="929"/>
      <c r="AG43" s="929"/>
      <c r="AH43" s="929"/>
      <c r="AI43" s="929"/>
      <c r="AJ43" s="929"/>
      <c r="AK43" s="929"/>
      <c r="AL43" s="896"/>
      <c r="AM43" s="896"/>
      <c r="AN43" s="896"/>
      <c r="AO43" s="896"/>
      <c r="AP43" s="896"/>
      <c r="AQ43" s="896"/>
      <c r="AR43" s="896"/>
      <c r="AS43" s="896"/>
      <c r="AT43" s="896"/>
      <c r="AU43" s="897"/>
      <c r="AV43" s="897"/>
      <c r="AW43" s="897"/>
      <c r="AX43" s="897"/>
      <c r="AY43" s="897"/>
      <c r="AZ43" s="897"/>
      <c r="BA43" s="897"/>
      <c r="BB43" s="897"/>
      <c r="BC43" s="897"/>
    </row>
    <row r="44" ht="14.25" customHeight="1">
      <c r="A44" s="932">
        <v>311.0</v>
      </c>
      <c r="B44" s="421" t="str">
        <f t="array" ref="B44">IFNA(XLOOKUP(A44,'New Signups'!C:C,'New Signups'!D:D),"-")</f>
        <v>Carolyn</v>
      </c>
      <c r="C44" s="929" t="str">
        <f t="array" ref="C44">IFNA(XLOOKUP(A44,'New Signups'!C:C,'New Signups'!E:E),"-")</f>
        <v>Gnage</v>
      </c>
      <c r="D44" s="895">
        <v>3037.0</v>
      </c>
      <c r="E44" s="951">
        <v>1.0</v>
      </c>
      <c r="F44" s="951">
        <v>1.0</v>
      </c>
      <c r="G44" s="971">
        <v>45246.0</v>
      </c>
      <c r="H44" s="421" t="s">
        <v>4593</v>
      </c>
      <c r="I44" s="501" t="s">
        <v>5276</v>
      </c>
      <c r="J44" s="544" t="s">
        <v>4516</v>
      </c>
      <c r="K44" s="544"/>
      <c r="L44" s="544"/>
      <c r="M44" s="957">
        <v>45268.0</v>
      </c>
      <c r="N44" s="544" t="s">
        <v>4529</v>
      </c>
      <c r="O44" s="544" t="s">
        <v>5219</v>
      </c>
      <c r="P44" s="544" t="s">
        <v>4516</v>
      </c>
      <c r="Q44" s="544" t="s">
        <v>4516</v>
      </c>
      <c r="R44" s="544" t="s">
        <v>4516</v>
      </c>
      <c r="S44" s="544"/>
      <c r="T44" s="421"/>
      <c r="U44" s="333">
        <v>45749.0</v>
      </c>
      <c r="V44" s="428" t="s">
        <v>3308</v>
      </c>
      <c r="W44" s="428"/>
      <c r="X44" s="334" t="s">
        <v>4667</v>
      </c>
      <c r="Y44" s="334" t="s">
        <v>4516</v>
      </c>
      <c r="Z44" s="958" t="s">
        <v>4525</v>
      </c>
      <c r="AA44" s="896"/>
      <c r="AB44" s="896"/>
      <c r="AC44" s="930">
        <v>45768.0</v>
      </c>
      <c r="AD44" s="939" t="s">
        <v>3958</v>
      </c>
      <c r="AE44" s="939" t="s">
        <v>1893</v>
      </c>
      <c r="AF44" s="929"/>
      <c r="AG44" s="929"/>
      <c r="AH44" s="929" t="s">
        <v>5236</v>
      </c>
      <c r="AI44" s="929" t="s">
        <v>4516</v>
      </c>
      <c r="AJ44" s="929" t="s">
        <v>4516</v>
      </c>
      <c r="AK44" s="929" t="s">
        <v>4516</v>
      </c>
      <c r="AL44" s="896"/>
      <c r="AM44" s="896"/>
      <c r="AN44" s="896"/>
      <c r="AO44" s="896"/>
      <c r="AP44" s="896"/>
      <c r="AQ44" s="896"/>
      <c r="AR44" s="896"/>
      <c r="AS44" s="896"/>
      <c r="AT44" s="896"/>
      <c r="AU44" s="897"/>
      <c r="AV44" s="897"/>
      <c r="AW44" s="897"/>
      <c r="AX44" s="897"/>
      <c r="AY44" s="897"/>
      <c r="AZ44" s="897"/>
      <c r="BA44" s="897"/>
      <c r="BB44" s="897"/>
      <c r="BC44" s="897"/>
    </row>
    <row r="45" ht="15.0" customHeight="1">
      <c r="A45" s="932">
        <v>320.0</v>
      </c>
      <c r="B45" s="421" t="str">
        <f t="array" ref="B45">IFNA(XLOOKUP(A45,'New Signups'!C:C,'New Signups'!D:D),"-")</f>
        <v>Jacob</v>
      </c>
      <c r="C45" s="929" t="str">
        <f t="array" ref="C45">IFNA(XLOOKUP(A45,'New Signups'!C:C,'New Signups'!E:E),"-")</f>
        <v>Challenger</v>
      </c>
      <c r="D45" s="895">
        <v>3046.0</v>
      </c>
      <c r="E45" s="951">
        <v>1.0</v>
      </c>
      <c r="F45" s="951">
        <v>1.0</v>
      </c>
      <c r="G45" s="971">
        <v>45258.0</v>
      </c>
      <c r="H45" s="421" t="s">
        <v>4578</v>
      </c>
      <c r="I45" s="501" t="s">
        <v>4521</v>
      </c>
      <c r="J45" s="544" t="s">
        <v>4516</v>
      </c>
      <c r="K45" s="544"/>
      <c r="L45" s="544"/>
      <c r="M45" s="975">
        <v>45274.0</v>
      </c>
      <c r="N45" s="544" t="s">
        <v>5277</v>
      </c>
      <c r="O45" s="544" t="s">
        <v>5219</v>
      </c>
      <c r="P45" s="544" t="s">
        <v>4516</v>
      </c>
      <c r="Q45" s="544" t="s">
        <v>4516</v>
      </c>
      <c r="R45" s="544" t="s">
        <v>4516</v>
      </c>
      <c r="S45" s="544"/>
      <c r="T45" s="421"/>
      <c r="U45" s="333"/>
      <c r="V45" s="334"/>
      <c r="W45" s="334"/>
      <c r="X45" s="334"/>
      <c r="Y45" s="334"/>
      <c r="Z45" s="896"/>
      <c r="AA45" s="896"/>
      <c r="AB45" s="896"/>
      <c r="AC45" s="930"/>
      <c r="AD45" s="929"/>
      <c r="AE45" s="929"/>
      <c r="AF45" s="929"/>
      <c r="AG45" s="929"/>
      <c r="AH45" s="929"/>
      <c r="AI45" s="929"/>
      <c r="AJ45" s="929"/>
      <c r="AK45" s="929"/>
      <c r="AL45" s="896"/>
      <c r="AM45" s="896"/>
      <c r="AN45" s="896"/>
      <c r="AO45" s="896"/>
      <c r="AP45" s="896"/>
      <c r="AQ45" s="896"/>
      <c r="AR45" s="896"/>
      <c r="AS45" s="896"/>
      <c r="AT45" s="896"/>
      <c r="AU45" s="897"/>
      <c r="AV45" s="897"/>
      <c r="AW45" s="897"/>
      <c r="AX45" s="897"/>
      <c r="AY45" s="897"/>
      <c r="AZ45" s="897"/>
      <c r="BA45" s="897"/>
      <c r="BB45" s="897"/>
      <c r="BC45" s="897"/>
    </row>
    <row r="46" ht="14.25" customHeight="1">
      <c r="A46" s="932">
        <v>322.0</v>
      </c>
      <c r="B46" s="421" t="str">
        <f t="array" ref="B46">IFNA(XLOOKUP(A46,'New Signups'!C:C,'New Signups'!D:D),"-")</f>
        <v>Jadyn</v>
      </c>
      <c r="C46" s="929" t="str">
        <f t="array" ref="C46">IFNA(XLOOKUP(A46,'New Signups'!C:C,'New Signups'!E:E),"-")</f>
        <v>Henderson</v>
      </c>
      <c r="D46" s="895">
        <v>3058.0</v>
      </c>
      <c r="E46" s="951">
        <v>1.0</v>
      </c>
      <c r="F46" s="951">
        <v>1.0</v>
      </c>
      <c r="G46" s="971">
        <v>45261.0</v>
      </c>
      <c r="H46" s="421" t="s">
        <v>5265</v>
      </c>
      <c r="I46" s="501" t="s">
        <v>4521</v>
      </c>
      <c r="J46" s="544" t="s">
        <v>4516</v>
      </c>
      <c r="K46" s="544"/>
      <c r="L46" s="544"/>
      <c r="M46" s="975">
        <v>45278.0</v>
      </c>
      <c r="N46" s="544" t="s">
        <v>5278</v>
      </c>
      <c r="O46" s="544" t="s">
        <v>5275</v>
      </c>
      <c r="P46" s="544" t="s">
        <v>4516</v>
      </c>
      <c r="Q46" s="544" t="s">
        <v>4516</v>
      </c>
      <c r="R46" s="544" t="s">
        <v>4516</v>
      </c>
      <c r="S46" s="544"/>
      <c r="T46" s="421"/>
      <c r="U46" s="333">
        <v>45751.0</v>
      </c>
      <c r="V46" s="427" t="s">
        <v>3308</v>
      </c>
      <c r="W46" s="427" t="s">
        <v>4480</v>
      </c>
      <c r="X46" s="334" t="s">
        <v>5279</v>
      </c>
      <c r="Y46" s="334" t="s">
        <v>4516</v>
      </c>
      <c r="Z46" s="958" t="s">
        <v>4525</v>
      </c>
      <c r="AA46" s="896"/>
      <c r="AB46" s="896"/>
      <c r="AC46" s="930">
        <v>45777.0</v>
      </c>
      <c r="AD46" s="939" t="s">
        <v>3958</v>
      </c>
      <c r="AE46" s="939" t="s">
        <v>4466</v>
      </c>
      <c r="AF46" s="939" t="s">
        <v>1364</v>
      </c>
      <c r="AG46" s="929"/>
      <c r="AH46" s="929" t="s">
        <v>5049</v>
      </c>
      <c r="AI46" s="929" t="s">
        <v>4516</v>
      </c>
      <c r="AJ46" s="929" t="s">
        <v>4516</v>
      </c>
      <c r="AK46" s="929" t="s">
        <v>4516</v>
      </c>
      <c r="AL46" s="896"/>
      <c r="AM46" s="896"/>
      <c r="AN46" s="896"/>
      <c r="AO46" s="896"/>
      <c r="AP46" s="896"/>
      <c r="AQ46" s="896"/>
      <c r="AR46" s="896"/>
      <c r="AS46" s="896"/>
      <c r="AT46" s="896"/>
      <c r="AU46" s="897"/>
      <c r="AV46" s="897"/>
      <c r="AW46" s="897"/>
      <c r="AX46" s="897"/>
      <c r="AY46" s="897"/>
      <c r="AZ46" s="897"/>
      <c r="BA46" s="897"/>
      <c r="BB46" s="897"/>
      <c r="BC46" s="897"/>
    </row>
    <row r="47" ht="17.25" customHeight="1">
      <c r="A47" s="932">
        <v>328.0</v>
      </c>
      <c r="B47" s="421" t="str">
        <f t="array" ref="B47">IFNA(XLOOKUP(A47,'New Signups'!C:C,'New Signups'!D:D),"-")</f>
        <v>Anouska</v>
      </c>
      <c r="C47" s="929" t="str">
        <f t="array" ref="C47">IFNA(XLOOKUP(A47,'New Signups'!C:C,'New Signups'!E:E),"-")</f>
        <v>Jha</v>
      </c>
      <c r="D47" s="895">
        <v>3034.0</v>
      </c>
      <c r="E47" s="951">
        <v>1.0</v>
      </c>
      <c r="F47" s="951">
        <v>1.0</v>
      </c>
      <c r="G47" s="971">
        <v>45245.0</v>
      </c>
      <c r="H47" s="421" t="s">
        <v>5265</v>
      </c>
      <c r="I47" s="501" t="s">
        <v>4521</v>
      </c>
      <c r="J47" s="544" t="s">
        <v>4516</v>
      </c>
      <c r="K47" s="544"/>
      <c r="L47" s="544"/>
      <c r="M47" s="957">
        <v>45264.0</v>
      </c>
      <c r="N47" s="544" t="s">
        <v>4550</v>
      </c>
      <c r="O47" s="544" t="s">
        <v>5280</v>
      </c>
      <c r="P47" s="544" t="s">
        <v>4516</v>
      </c>
      <c r="Q47" s="544" t="s">
        <v>4516</v>
      </c>
      <c r="R47" s="544" t="s">
        <v>4516</v>
      </c>
      <c r="S47" s="544"/>
      <c r="T47" s="421"/>
      <c r="U47" s="333"/>
      <c r="V47" s="334"/>
      <c r="W47" s="334"/>
      <c r="X47" s="334"/>
      <c r="Y47" s="334"/>
      <c r="Z47" s="896"/>
      <c r="AA47" s="896"/>
      <c r="AB47" s="896"/>
      <c r="AC47" s="930"/>
      <c r="AD47" s="929"/>
      <c r="AE47" s="929"/>
      <c r="AF47" s="929"/>
      <c r="AG47" s="929"/>
      <c r="AH47" s="929"/>
      <c r="AI47" s="929"/>
      <c r="AJ47" s="929"/>
      <c r="AK47" s="929"/>
      <c r="AL47" s="896"/>
      <c r="AM47" s="896"/>
      <c r="AN47" s="896"/>
      <c r="AO47" s="896"/>
      <c r="AP47" s="896"/>
      <c r="AQ47" s="896"/>
      <c r="AR47" s="896"/>
      <c r="AS47" s="896"/>
      <c r="AT47" s="896"/>
      <c r="AU47" s="897"/>
      <c r="AV47" s="897"/>
      <c r="AW47" s="897"/>
      <c r="AX47" s="897"/>
      <c r="AY47" s="897"/>
      <c r="AZ47" s="897"/>
      <c r="BA47" s="897"/>
      <c r="BB47" s="897"/>
      <c r="BC47" s="897"/>
    </row>
    <row r="48" ht="14.25" customHeight="1">
      <c r="A48" s="932">
        <v>330.0</v>
      </c>
      <c r="B48" s="421" t="str">
        <f t="array" ref="B48">IFNA(XLOOKUP(A48,'New Signups'!C:C,'New Signups'!D:D),"-")</f>
        <v>Casey</v>
      </c>
      <c r="C48" s="929" t="str">
        <f t="array" ref="C48">IFNA(XLOOKUP(A48,'New Signups'!C:C,'New Signups'!E:E),"-")</f>
        <v>Boyack</v>
      </c>
      <c r="D48" s="895">
        <v>3062.0</v>
      </c>
      <c r="E48" s="951">
        <v>1.0</v>
      </c>
      <c r="F48" s="951">
        <v>1.0</v>
      </c>
      <c r="G48" s="971">
        <v>45266.0</v>
      </c>
      <c r="H48" s="421" t="s">
        <v>4965</v>
      </c>
      <c r="I48" s="896" t="s">
        <v>5281</v>
      </c>
      <c r="J48" s="544" t="s">
        <v>4516</v>
      </c>
      <c r="K48" s="544"/>
      <c r="L48" s="544"/>
      <c r="M48" s="975">
        <v>45273.0</v>
      </c>
      <c r="N48" s="544" t="s">
        <v>5282</v>
      </c>
      <c r="O48" s="544" t="s">
        <v>5275</v>
      </c>
      <c r="P48" s="544" t="s">
        <v>4516</v>
      </c>
      <c r="Q48" s="544" t="s">
        <v>4516</v>
      </c>
      <c r="R48" s="544" t="s">
        <v>4516</v>
      </c>
      <c r="S48" s="544"/>
      <c r="T48" s="421"/>
      <c r="U48" s="443">
        <v>45908.0</v>
      </c>
      <c r="V48" s="427" t="s">
        <v>4471</v>
      </c>
      <c r="W48" s="427"/>
      <c r="X48" s="427" t="s">
        <v>5283</v>
      </c>
      <c r="Y48" s="427" t="s">
        <v>4516</v>
      </c>
      <c r="Z48" s="958" t="s">
        <v>4516</v>
      </c>
      <c r="AA48" s="896"/>
      <c r="AB48" s="896"/>
      <c r="AC48" s="973">
        <v>45923.0</v>
      </c>
      <c r="AD48" s="938" t="s">
        <v>4481</v>
      </c>
      <c r="AE48" s="938" t="s">
        <v>3480</v>
      </c>
      <c r="AF48" s="938"/>
      <c r="AG48" s="938"/>
      <c r="AH48" s="938" t="s">
        <v>5284</v>
      </c>
      <c r="AI48" s="929"/>
      <c r="AJ48" s="929"/>
      <c r="AK48" s="929"/>
      <c r="AL48" s="896"/>
      <c r="AM48" s="896"/>
      <c r="AN48" s="896"/>
      <c r="AO48" s="896"/>
      <c r="AP48" s="896"/>
      <c r="AQ48" s="896"/>
      <c r="AR48" s="896"/>
      <c r="AS48" s="896"/>
      <c r="AT48" s="896"/>
      <c r="AU48" s="897"/>
      <c r="AV48" s="897"/>
      <c r="AW48" s="897"/>
      <c r="AX48" s="897"/>
      <c r="AY48" s="897"/>
      <c r="AZ48" s="897"/>
      <c r="BA48" s="897"/>
      <c r="BB48" s="897"/>
      <c r="BC48" s="897"/>
    </row>
    <row r="49" ht="18.0" customHeight="1">
      <c r="A49" s="940">
        <v>332.0</v>
      </c>
      <c r="B49" s="421" t="str">
        <f t="array" ref="B49">IFNA(XLOOKUP(A49,'New Signups'!C:C,'New Signups'!D:D),"-")</f>
        <v>Megan</v>
      </c>
      <c r="C49" s="929" t="str">
        <f t="array" ref="C49">IFNA(XLOOKUP(A49,'New Signups'!C:C,'New Signups'!E:E),"-")</f>
        <v>Mahoney</v>
      </c>
      <c r="D49" s="952">
        <v>3052.0</v>
      </c>
      <c r="E49" s="953">
        <v>1.0</v>
      </c>
      <c r="F49" s="952"/>
      <c r="G49" s="989">
        <v>45259.0</v>
      </c>
      <c r="H49" s="409" t="s">
        <v>5285</v>
      </c>
      <c r="I49" s="990" t="s">
        <v>5286</v>
      </c>
      <c r="J49" s="955" t="s">
        <v>4516</v>
      </c>
      <c r="K49" s="955"/>
      <c r="L49" s="955"/>
      <c r="M49" s="955"/>
      <c r="N49" s="955"/>
      <c r="O49" s="955"/>
      <c r="P49" s="955"/>
      <c r="Q49" s="955"/>
      <c r="R49" s="955"/>
      <c r="S49" s="544"/>
      <c r="T49" s="421"/>
      <c r="U49" s="333"/>
      <c r="V49" s="334"/>
      <c r="W49" s="334"/>
      <c r="X49" s="334"/>
      <c r="Y49" s="334"/>
      <c r="Z49" s="896"/>
      <c r="AA49" s="896"/>
      <c r="AB49" s="896"/>
      <c r="AC49" s="930"/>
      <c r="AD49" s="929"/>
      <c r="AE49" s="929"/>
      <c r="AF49" s="929"/>
      <c r="AG49" s="929"/>
      <c r="AH49" s="929"/>
      <c r="AI49" s="929"/>
      <c r="AJ49" s="929"/>
      <c r="AK49" s="929"/>
      <c r="AL49" s="896"/>
      <c r="AM49" s="896"/>
      <c r="AN49" s="896"/>
      <c r="AO49" s="896"/>
      <c r="AP49" s="896"/>
      <c r="AQ49" s="896"/>
      <c r="AR49" s="896"/>
      <c r="AS49" s="896"/>
      <c r="AT49" s="896"/>
      <c r="AU49" s="897"/>
      <c r="AV49" s="897"/>
      <c r="AW49" s="897"/>
      <c r="AX49" s="897"/>
      <c r="AY49" s="897"/>
      <c r="AZ49" s="897"/>
      <c r="BA49" s="897"/>
      <c r="BB49" s="897"/>
      <c r="BC49" s="897"/>
    </row>
    <row r="50" ht="14.25" customHeight="1">
      <c r="A50" s="932">
        <v>334.0</v>
      </c>
      <c r="B50" s="421" t="str">
        <f t="array" ref="B50">IFNA(XLOOKUP(A50,'New Signups'!C:C,'New Signups'!D:D),"-")</f>
        <v>Cal</v>
      </c>
      <c r="C50" s="929" t="str">
        <f t="array" ref="C50">IFNA(XLOOKUP(A50,'New Signups'!C:C,'New Signups'!E:E),"-")</f>
        <v>Nguyen</v>
      </c>
      <c r="D50" s="895">
        <v>3031.0</v>
      </c>
      <c r="E50" s="951">
        <v>1.0</v>
      </c>
      <c r="F50" s="951">
        <v>1.0</v>
      </c>
      <c r="G50" s="971">
        <v>45243.0</v>
      </c>
      <c r="H50" s="421" t="s">
        <v>4965</v>
      </c>
      <c r="I50" s="501" t="s">
        <v>5287</v>
      </c>
      <c r="J50" s="544" t="s">
        <v>4516</v>
      </c>
      <c r="K50" s="544"/>
      <c r="L50" s="544"/>
      <c r="M50" s="957">
        <v>45264.0</v>
      </c>
      <c r="N50" s="544" t="s">
        <v>4550</v>
      </c>
      <c r="O50" s="544" t="s">
        <v>5288</v>
      </c>
      <c r="P50" s="544" t="s">
        <v>4516</v>
      </c>
      <c r="Q50" s="544" t="s">
        <v>4516</v>
      </c>
      <c r="R50" s="544" t="s">
        <v>4516</v>
      </c>
      <c r="S50" s="544"/>
      <c r="T50" s="421"/>
      <c r="U50" s="333">
        <v>45730.0</v>
      </c>
      <c r="V50" s="427" t="s">
        <v>4471</v>
      </c>
      <c r="W50" s="427" t="s">
        <v>4475</v>
      </c>
      <c r="X50" s="334" t="s">
        <v>5289</v>
      </c>
      <c r="Y50" s="334" t="s">
        <v>4516</v>
      </c>
      <c r="Z50" s="958" t="s">
        <v>4525</v>
      </c>
      <c r="AA50" s="896"/>
      <c r="AB50" s="896"/>
      <c r="AC50" s="930">
        <v>45763.0</v>
      </c>
      <c r="AD50" s="938" t="s">
        <v>3308</v>
      </c>
      <c r="AE50" s="938" t="s">
        <v>3480</v>
      </c>
      <c r="AF50" s="938"/>
      <c r="AG50" s="938"/>
      <c r="AH50" s="929" t="s">
        <v>5290</v>
      </c>
      <c r="AI50" s="929" t="s">
        <v>4516</v>
      </c>
      <c r="AJ50" s="929" t="s">
        <v>4516</v>
      </c>
      <c r="AK50" s="929" t="s">
        <v>4516</v>
      </c>
      <c r="AL50" s="896"/>
      <c r="AM50" s="896"/>
      <c r="AN50" s="896"/>
      <c r="AO50" s="896"/>
      <c r="AP50" s="896"/>
      <c r="AQ50" s="896"/>
      <c r="AR50" s="896"/>
      <c r="AS50" s="896"/>
      <c r="AT50" s="896"/>
      <c r="AU50" s="897"/>
      <c r="AV50" s="897"/>
      <c r="AW50" s="897"/>
      <c r="AX50" s="897"/>
      <c r="AY50" s="897"/>
      <c r="AZ50" s="897"/>
      <c r="BA50" s="897"/>
      <c r="BB50" s="897"/>
      <c r="BC50" s="897"/>
    </row>
    <row r="51" ht="14.25" customHeight="1">
      <c r="A51" s="932">
        <v>336.0</v>
      </c>
      <c r="B51" s="421" t="str">
        <f t="array" ref="B51">IFNA(XLOOKUP(A51,'New Signups'!C:C,'New Signups'!D:D),"-")</f>
        <v>Jenelle</v>
      </c>
      <c r="C51" s="929" t="str">
        <f t="array" ref="C51">IFNA(XLOOKUP(A51,'New Signups'!C:C,'New Signups'!E:E),"-")</f>
        <v>Scholl</v>
      </c>
      <c r="D51" s="895">
        <v>3038.0</v>
      </c>
      <c r="E51" s="951">
        <v>1.0</v>
      </c>
      <c r="F51" s="951">
        <v>1.0</v>
      </c>
      <c r="G51" s="971">
        <v>45246.0</v>
      </c>
      <c r="H51" s="421" t="s">
        <v>3374</v>
      </c>
      <c r="I51" s="501" t="s">
        <v>5291</v>
      </c>
      <c r="J51" s="544" t="s">
        <v>4516</v>
      </c>
      <c r="K51" s="544"/>
      <c r="L51" s="544"/>
      <c r="M51" s="957">
        <v>45263.0</v>
      </c>
      <c r="N51" s="544" t="s">
        <v>5292</v>
      </c>
      <c r="O51" s="544" t="s">
        <v>5293</v>
      </c>
      <c r="P51" s="544" t="s">
        <v>4516</v>
      </c>
      <c r="Q51" s="544" t="s">
        <v>4516</v>
      </c>
      <c r="R51" s="544" t="s">
        <v>4516</v>
      </c>
      <c r="S51" s="544"/>
      <c r="T51" s="421"/>
      <c r="U51" s="333">
        <v>45737.0</v>
      </c>
      <c r="V51" s="428" t="s">
        <v>4475</v>
      </c>
      <c r="W51" s="428"/>
      <c r="X51" s="334" t="s">
        <v>5294</v>
      </c>
      <c r="Y51" s="334" t="s">
        <v>4516</v>
      </c>
      <c r="Z51" s="958" t="s">
        <v>4525</v>
      </c>
      <c r="AA51" s="896"/>
      <c r="AB51" s="896"/>
      <c r="AC51" s="930">
        <v>45757.0</v>
      </c>
      <c r="AD51" s="939" t="s">
        <v>4466</v>
      </c>
      <c r="AE51" s="939" t="s">
        <v>3308</v>
      </c>
      <c r="AF51" s="929"/>
      <c r="AG51" s="929"/>
      <c r="AH51" s="929" t="s">
        <v>5236</v>
      </c>
      <c r="AI51" s="929" t="s">
        <v>4516</v>
      </c>
      <c r="AJ51" s="929" t="s">
        <v>4516</v>
      </c>
      <c r="AK51" s="929" t="s">
        <v>4516</v>
      </c>
      <c r="AL51" s="896"/>
      <c r="AM51" s="896"/>
      <c r="AN51" s="896"/>
      <c r="AO51" s="896"/>
      <c r="AP51" s="896"/>
      <c r="AQ51" s="896"/>
      <c r="AR51" s="896"/>
      <c r="AS51" s="896"/>
      <c r="AT51" s="896"/>
      <c r="AU51" s="897"/>
      <c r="AV51" s="897"/>
      <c r="AW51" s="897"/>
      <c r="AX51" s="897"/>
      <c r="AY51" s="897"/>
      <c r="AZ51" s="897"/>
      <c r="BA51" s="897"/>
      <c r="BB51" s="897"/>
      <c r="BC51" s="897"/>
    </row>
    <row r="52" ht="18.0" customHeight="1">
      <c r="A52" s="932">
        <v>350.0</v>
      </c>
      <c r="B52" s="421" t="str">
        <f t="array" ref="B52">IFNA(XLOOKUP(A52,'New Signups'!C:C,'New Signups'!D:D),"-")</f>
        <v>Kyla</v>
      </c>
      <c r="C52" s="929" t="str">
        <f t="array" ref="C52">IFNA(XLOOKUP(A52,'New Signups'!C:C,'New Signups'!E:E),"-")</f>
        <v>Lowery</v>
      </c>
      <c r="D52" s="895">
        <v>3036.0</v>
      </c>
      <c r="E52" s="951">
        <v>1.0</v>
      </c>
      <c r="F52" s="895"/>
      <c r="G52" s="971">
        <v>45246.0</v>
      </c>
      <c r="H52" s="421" t="s">
        <v>4578</v>
      </c>
      <c r="I52" s="501" t="s">
        <v>5276</v>
      </c>
      <c r="J52" s="544" t="s">
        <v>4516</v>
      </c>
      <c r="K52" s="544"/>
      <c r="L52" s="544"/>
      <c r="M52" s="957">
        <v>45271.0</v>
      </c>
      <c r="N52" s="544" t="s">
        <v>4550</v>
      </c>
      <c r="O52" s="544" t="s">
        <v>5219</v>
      </c>
      <c r="P52" s="544" t="s">
        <v>4516</v>
      </c>
      <c r="Q52" s="544" t="s">
        <v>4516</v>
      </c>
      <c r="R52" s="544" t="s">
        <v>4516</v>
      </c>
      <c r="S52" s="544"/>
      <c r="T52" s="421"/>
      <c r="U52" s="333">
        <v>45747.0</v>
      </c>
      <c r="V52" s="427" t="s">
        <v>4474</v>
      </c>
      <c r="W52" s="427" t="s">
        <v>3958</v>
      </c>
      <c r="X52" s="334" t="s">
        <v>5295</v>
      </c>
      <c r="Y52" s="334" t="s">
        <v>4516</v>
      </c>
      <c r="Z52" s="958" t="s">
        <v>4525</v>
      </c>
      <c r="AA52" s="896"/>
      <c r="AB52" s="896"/>
      <c r="AC52" s="930">
        <v>45754.0</v>
      </c>
      <c r="AD52" s="939" t="s">
        <v>4466</v>
      </c>
      <c r="AE52" s="939" t="s">
        <v>4471</v>
      </c>
      <c r="AF52" s="929"/>
      <c r="AG52" s="929"/>
      <c r="AH52" s="929" t="s">
        <v>5296</v>
      </c>
      <c r="AI52" s="929" t="s">
        <v>4516</v>
      </c>
      <c r="AJ52" s="929" t="s">
        <v>4516</v>
      </c>
      <c r="AK52" s="929" t="s">
        <v>4516</v>
      </c>
      <c r="AL52" s="896"/>
      <c r="AM52" s="896"/>
      <c r="AN52" s="896"/>
      <c r="AO52" s="896"/>
      <c r="AP52" s="896"/>
      <c r="AQ52" s="896"/>
      <c r="AR52" s="896"/>
      <c r="AS52" s="896"/>
      <c r="AT52" s="896"/>
      <c r="AU52" s="897"/>
      <c r="AV52" s="897"/>
      <c r="AW52" s="897"/>
      <c r="AX52" s="897"/>
      <c r="AY52" s="897"/>
      <c r="AZ52" s="897"/>
      <c r="BA52" s="897"/>
      <c r="BB52" s="897"/>
      <c r="BC52" s="897"/>
    </row>
    <row r="53" ht="14.25" customHeight="1">
      <c r="A53" s="940">
        <v>360.0</v>
      </c>
      <c r="B53" s="421" t="s">
        <v>5297</v>
      </c>
      <c r="C53" s="896" t="s">
        <v>5298</v>
      </c>
      <c r="D53" s="952">
        <v>3029.0</v>
      </c>
      <c r="E53" s="953">
        <v>1.0</v>
      </c>
      <c r="F53" s="952"/>
      <c r="G53" s="989">
        <v>45240.0</v>
      </c>
      <c r="H53" s="409" t="s">
        <v>5299</v>
      </c>
      <c r="I53" s="990" t="s">
        <v>4521</v>
      </c>
      <c r="J53" s="955" t="s">
        <v>4516</v>
      </c>
      <c r="K53" s="955"/>
      <c r="L53" s="955"/>
      <c r="M53" s="956"/>
      <c r="N53" s="955"/>
      <c r="O53" s="955"/>
      <c r="P53" s="955"/>
      <c r="Q53" s="955"/>
      <c r="R53" s="955"/>
      <c r="S53" s="544"/>
      <c r="T53" s="421"/>
      <c r="U53" s="333"/>
      <c r="V53" s="334"/>
      <c r="W53" s="334"/>
      <c r="X53" s="334"/>
      <c r="Y53" s="334"/>
      <c r="Z53" s="896"/>
      <c r="AA53" s="896"/>
      <c r="AB53" s="896"/>
      <c r="AC53" s="930"/>
      <c r="AD53" s="929"/>
      <c r="AE53" s="929"/>
      <c r="AF53" s="929"/>
      <c r="AG53" s="929"/>
      <c r="AH53" s="929"/>
      <c r="AI53" s="929"/>
      <c r="AJ53" s="929"/>
      <c r="AK53" s="929"/>
      <c r="AL53" s="896"/>
      <c r="AM53" s="896"/>
      <c r="AN53" s="896"/>
      <c r="AO53" s="896"/>
      <c r="AP53" s="896"/>
      <c r="AQ53" s="896"/>
      <c r="AR53" s="896"/>
      <c r="AS53" s="896"/>
      <c r="AT53" s="896"/>
      <c r="AU53" s="897"/>
      <c r="AV53" s="897"/>
      <c r="AW53" s="897"/>
      <c r="AX53" s="897"/>
      <c r="AY53" s="897"/>
      <c r="AZ53" s="897"/>
      <c r="BA53" s="897"/>
      <c r="BB53" s="897"/>
      <c r="BC53" s="897"/>
    </row>
    <row r="54" ht="14.25" customHeight="1">
      <c r="A54" s="932">
        <v>361.0</v>
      </c>
      <c r="B54" s="421" t="str">
        <f t="array" ref="B54">IFNA(XLOOKUP(A54,'New Signups'!C:C,'New Signups'!D:D),"-")</f>
        <v>Marissa</v>
      </c>
      <c r="C54" s="929" t="str">
        <f t="array" ref="C54">IFNA(XLOOKUP(A54,'New Signups'!C:C,'New Signups'!E:E),"-")</f>
        <v>Ballew</v>
      </c>
      <c r="D54" s="895">
        <v>3048.0</v>
      </c>
      <c r="E54" s="951">
        <v>1.0</v>
      </c>
      <c r="F54" s="951">
        <v>1.0</v>
      </c>
      <c r="G54" s="971">
        <v>45259.0</v>
      </c>
      <c r="H54" s="421" t="s">
        <v>3131</v>
      </c>
      <c r="I54" s="501" t="s">
        <v>4521</v>
      </c>
      <c r="J54" s="544" t="s">
        <v>4516</v>
      </c>
      <c r="K54" s="544"/>
      <c r="L54" s="544"/>
      <c r="M54" s="975">
        <v>45261.0</v>
      </c>
      <c r="N54" s="544" t="s">
        <v>4932</v>
      </c>
      <c r="O54" s="544" t="s">
        <v>5259</v>
      </c>
      <c r="P54" s="544" t="s">
        <v>4516</v>
      </c>
      <c r="Q54" s="544" t="s">
        <v>4516</v>
      </c>
      <c r="R54" s="544" t="s">
        <v>4516</v>
      </c>
      <c r="S54" s="544"/>
      <c r="T54" s="421"/>
      <c r="U54" s="333">
        <v>45818.0</v>
      </c>
      <c r="V54" s="428" t="s">
        <v>3308</v>
      </c>
      <c r="W54" s="428"/>
      <c r="X54" s="334" t="s">
        <v>5300</v>
      </c>
      <c r="Y54" s="334" t="s">
        <v>4525</v>
      </c>
      <c r="Z54" s="958" t="s">
        <v>4525</v>
      </c>
      <c r="AA54" s="896"/>
      <c r="AB54" s="896"/>
      <c r="AC54" s="930">
        <v>45831.0</v>
      </c>
      <c r="AD54" s="939" t="s">
        <v>3308</v>
      </c>
      <c r="AE54" s="939" t="s">
        <v>4469</v>
      </c>
      <c r="AF54" s="929"/>
      <c r="AG54" s="929"/>
      <c r="AH54" s="929" t="s">
        <v>4532</v>
      </c>
      <c r="AI54" s="929" t="s">
        <v>4516</v>
      </c>
      <c r="AJ54" s="929" t="s">
        <v>4516</v>
      </c>
      <c r="AK54" s="929" t="s">
        <v>4516</v>
      </c>
      <c r="AL54" s="896"/>
      <c r="AM54" s="896"/>
      <c r="AN54" s="896"/>
      <c r="AO54" s="896"/>
      <c r="AP54" s="896"/>
      <c r="AQ54" s="896"/>
      <c r="AR54" s="896"/>
      <c r="AS54" s="896"/>
      <c r="AT54" s="896"/>
      <c r="AU54" s="897"/>
      <c r="AV54" s="897"/>
      <c r="AW54" s="897"/>
      <c r="AX54" s="897"/>
      <c r="AY54" s="897"/>
      <c r="AZ54" s="897"/>
      <c r="BA54" s="897"/>
      <c r="BB54" s="897"/>
      <c r="BC54" s="897"/>
    </row>
    <row r="55" ht="14.25" customHeight="1">
      <c r="A55" s="932">
        <v>362.0</v>
      </c>
      <c r="B55" s="421" t="str">
        <f t="array" ref="B55">IFNA(XLOOKUP(A55,'New Signups'!C:C,'New Signups'!D:D),"-")</f>
        <v>Aryaa</v>
      </c>
      <c r="C55" s="929" t="str">
        <f t="array" ref="C55">IFNA(XLOOKUP(A55,'New Signups'!C:C,'New Signups'!E:E),"-")</f>
        <v>Patel</v>
      </c>
      <c r="D55" s="895">
        <v>3024.0</v>
      </c>
      <c r="E55" s="951">
        <v>1.0</v>
      </c>
      <c r="F55" s="951">
        <v>1.0</v>
      </c>
      <c r="G55" s="971">
        <v>45231.0</v>
      </c>
      <c r="H55" s="421" t="s">
        <v>5301</v>
      </c>
      <c r="I55" s="501" t="s">
        <v>4521</v>
      </c>
      <c r="J55" s="544" t="s">
        <v>4516</v>
      </c>
      <c r="K55" s="544"/>
      <c r="L55" s="544"/>
      <c r="M55" s="957">
        <v>45262.0</v>
      </c>
      <c r="N55" s="544" t="s">
        <v>4593</v>
      </c>
      <c r="O55" s="544" t="s">
        <v>5219</v>
      </c>
      <c r="P55" s="544" t="s">
        <v>4516</v>
      </c>
      <c r="Q55" s="544" t="s">
        <v>4516</v>
      </c>
      <c r="R55" s="544" t="s">
        <v>4516</v>
      </c>
      <c r="S55" s="544"/>
      <c r="T55" s="421"/>
      <c r="U55" s="333"/>
      <c r="V55" s="334"/>
      <c r="W55" s="334"/>
      <c r="X55" s="334"/>
      <c r="Y55" s="334"/>
      <c r="Z55" s="896"/>
      <c r="AA55" s="896"/>
      <c r="AB55" s="896"/>
      <c r="AC55" s="930"/>
      <c r="AD55" s="929"/>
      <c r="AE55" s="929"/>
      <c r="AF55" s="929"/>
      <c r="AG55" s="929"/>
      <c r="AH55" s="929"/>
      <c r="AI55" s="929"/>
      <c r="AJ55" s="929"/>
      <c r="AK55" s="929"/>
      <c r="AL55" s="896"/>
      <c r="AM55" s="896"/>
      <c r="AN55" s="896"/>
      <c r="AO55" s="896"/>
      <c r="AP55" s="896"/>
      <c r="AQ55" s="896"/>
      <c r="AR55" s="896"/>
      <c r="AS55" s="896"/>
      <c r="AT55" s="896"/>
      <c r="AU55" s="897"/>
      <c r="AV55" s="897"/>
      <c r="AW55" s="897"/>
      <c r="AX55" s="897"/>
      <c r="AY55" s="897"/>
      <c r="AZ55" s="897"/>
      <c r="BA55" s="897"/>
      <c r="BB55" s="897"/>
      <c r="BC55" s="897"/>
    </row>
    <row r="56" ht="14.25" customHeight="1">
      <c r="A56" s="932">
        <v>364.0</v>
      </c>
      <c r="B56" s="421" t="str">
        <f t="array" ref="B56">IFNA(XLOOKUP(A56,'New Signups'!C:C,'New Signups'!D:D),"-")</f>
        <v>Sydney</v>
      </c>
      <c r="C56" s="929" t="str">
        <f t="array" ref="C56">IFNA(XLOOKUP(A56,'New Signups'!C:C,'New Signups'!E:E),"-")</f>
        <v>Huynh</v>
      </c>
      <c r="D56" s="895">
        <v>3026.0</v>
      </c>
      <c r="E56" s="951">
        <v>1.0</v>
      </c>
      <c r="F56" s="951">
        <v>1.0</v>
      </c>
      <c r="G56" s="971">
        <v>45236.0</v>
      </c>
      <c r="H56" s="421" t="s">
        <v>5302</v>
      </c>
      <c r="I56" s="501" t="s">
        <v>5303</v>
      </c>
      <c r="J56" s="544" t="s">
        <v>4516</v>
      </c>
      <c r="K56" s="544"/>
      <c r="L56" s="544"/>
      <c r="M56" s="957">
        <v>45251.0</v>
      </c>
      <c r="N56" s="544" t="s">
        <v>4932</v>
      </c>
      <c r="O56" s="544" t="s">
        <v>5304</v>
      </c>
      <c r="P56" s="544" t="s">
        <v>4516</v>
      </c>
      <c r="Q56" s="544" t="s">
        <v>4516</v>
      </c>
      <c r="R56" s="544" t="s">
        <v>4516</v>
      </c>
      <c r="S56" s="544"/>
      <c r="T56" s="421"/>
      <c r="U56" s="333">
        <v>45716.0</v>
      </c>
      <c r="V56" s="428" t="s">
        <v>4466</v>
      </c>
      <c r="W56" s="428"/>
      <c r="X56" s="334" t="s">
        <v>4916</v>
      </c>
      <c r="Y56" s="334" t="s">
        <v>4516</v>
      </c>
      <c r="Z56" s="958" t="s">
        <v>4525</v>
      </c>
      <c r="AA56" s="896"/>
      <c r="AB56" s="896"/>
      <c r="AC56" s="930">
        <v>45765.0</v>
      </c>
      <c r="AD56" s="939" t="s">
        <v>3958</v>
      </c>
      <c r="AE56" s="939" t="s">
        <v>4471</v>
      </c>
      <c r="AF56" s="929"/>
      <c r="AG56" s="929"/>
      <c r="AH56" s="929" t="s">
        <v>5305</v>
      </c>
      <c r="AI56" s="929"/>
      <c r="AJ56" s="929"/>
      <c r="AK56" s="929" t="s">
        <v>4525</v>
      </c>
      <c r="AL56" s="896"/>
      <c r="AM56" s="896"/>
      <c r="AN56" s="896"/>
      <c r="AO56" s="896"/>
      <c r="AP56" s="896"/>
      <c r="AQ56" s="896"/>
      <c r="AR56" s="896"/>
      <c r="AS56" s="896"/>
      <c r="AT56" s="896"/>
      <c r="AU56" s="897"/>
      <c r="AV56" s="897"/>
      <c r="AW56" s="897"/>
      <c r="AX56" s="897"/>
      <c r="AY56" s="897"/>
      <c r="AZ56" s="897"/>
      <c r="BA56" s="897"/>
      <c r="BB56" s="897"/>
      <c r="BC56" s="897"/>
    </row>
    <row r="57" ht="14.25" customHeight="1">
      <c r="A57" s="932">
        <v>366.0</v>
      </c>
      <c r="B57" s="421" t="str">
        <f t="array" ref="B57">IFNA(XLOOKUP(A57,'New Signups'!C:C,'New Signups'!D:D),"-")</f>
        <v>Beyonce</v>
      </c>
      <c r="C57" s="929" t="str">
        <f t="array" ref="C57">IFNA(XLOOKUP(A57,'New Signups'!C:C,'New Signups'!E:E),"-")</f>
        <v>Berthold</v>
      </c>
      <c r="D57" s="895">
        <v>3028.0</v>
      </c>
      <c r="E57" s="951">
        <v>1.0</v>
      </c>
      <c r="F57" s="895"/>
      <c r="G57" s="971">
        <v>45237.0</v>
      </c>
      <c r="H57" s="421" t="s">
        <v>5306</v>
      </c>
      <c r="I57" s="501" t="s">
        <v>4521</v>
      </c>
      <c r="J57" s="544" t="s">
        <v>4516</v>
      </c>
      <c r="K57" s="544"/>
      <c r="L57" s="544"/>
      <c r="M57" s="957">
        <v>45260.0</v>
      </c>
      <c r="N57" s="544" t="s">
        <v>4529</v>
      </c>
      <c r="O57" s="544" t="s">
        <v>5219</v>
      </c>
      <c r="P57" s="544" t="s">
        <v>4516</v>
      </c>
      <c r="Q57" s="544" t="s">
        <v>4516</v>
      </c>
      <c r="R57" s="544" t="s">
        <v>4516</v>
      </c>
      <c r="S57" s="544"/>
      <c r="T57" s="421"/>
      <c r="U57" s="333">
        <v>45734.0</v>
      </c>
      <c r="V57" s="428" t="s">
        <v>4472</v>
      </c>
      <c r="W57" s="428"/>
      <c r="X57" s="334" t="s">
        <v>5307</v>
      </c>
      <c r="Y57" s="334" t="s">
        <v>4516</v>
      </c>
      <c r="Z57" s="958" t="s">
        <v>4525</v>
      </c>
      <c r="AA57" s="896"/>
      <c r="AB57" s="896"/>
      <c r="AC57" s="930">
        <v>45748.0</v>
      </c>
      <c r="AD57" s="939" t="s">
        <v>3958</v>
      </c>
      <c r="AE57" s="939" t="s">
        <v>4476</v>
      </c>
      <c r="AF57" s="929"/>
      <c r="AG57" s="929"/>
      <c r="AH57" s="929"/>
      <c r="AI57" s="929"/>
      <c r="AJ57" s="929"/>
      <c r="AK57" s="929"/>
      <c r="AL57" s="896"/>
      <c r="AM57" s="896"/>
      <c r="AN57" s="896"/>
      <c r="AO57" s="896"/>
      <c r="AP57" s="896"/>
      <c r="AQ57" s="896"/>
      <c r="AR57" s="896"/>
      <c r="AS57" s="896"/>
      <c r="AT57" s="896"/>
      <c r="AU57" s="897"/>
      <c r="AV57" s="897"/>
      <c r="AW57" s="897"/>
      <c r="AX57" s="897"/>
      <c r="AY57" s="897"/>
      <c r="AZ57" s="897"/>
      <c r="BA57" s="897"/>
      <c r="BB57" s="897"/>
      <c r="BC57" s="897"/>
    </row>
    <row r="58" ht="14.25" customHeight="1">
      <c r="A58" s="932">
        <v>370.0</v>
      </c>
      <c r="B58" s="421" t="str">
        <f t="array" ref="B58">IFNA(XLOOKUP(A58,'New Signups'!C:C,'New Signups'!D:D),"-")</f>
        <v>(Sahani) Deunara</v>
      </c>
      <c r="C58" s="929" t="str">
        <f t="array" ref="C58">IFNA(XLOOKUP(A58,'New Signups'!C:C,'New Signups'!E:E),"-")</f>
        <v>Silva Hewage</v>
      </c>
      <c r="D58" s="895">
        <v>3027.0</v>
      </c>
      <c r="E58" s="951">
        <v>1.0</v>
      </c>
      <c r="F58" s="951">
        <v>1.0</v>
      </c>
      <c r="G58" s="971">
        <v>45237.0</v>
      </c>
      <c r="H58" s="421" t="s">
        <v>5285</v>
      </c>
      <c r="I58" s="501" t="s">
        <v>4521</v>
      </c>
      <c r="J58" s="544" t="s">
        <v>4516</v>
      </c>
      <c r="K58" s="544"/>
      <c r="L58" s="544"/>
      <c r="M58" s="957">
        <v>45267.0</v>
      </c>
      <c r="N58" s="544" t="s">
        <v>5308</v>
      </c>
      <c r="O58" s="544" t="s">
        <v>5309</v>
      </c>
      <c r="P58" s="544" t="s">
        <v>4516</v>
      </c>
      <c r="Q58" s="544" t="s">
        <v>4516</v>
      </c>
      <c r="R58" s="544" t="s">
        <v>4516</v>
      </c>
      <c r="S58" s="544"/>
      <c r="T58" s="421"/>
      <c r="U58" s="443">
        <v>45908.0</v>
      </c>
      <c r="V58" s="427" t="s">
        <v>4469</v>
      </c>
      <c r="W58" s="427"/>
      <c r="X58" s="427" t="s">
        <v>4921</v>
      </c>
      <c r="Y58" s="427" t="s">
        <v>4516</v>
      </c>
      <c r="Z58" s="958" t="s">
        <v>4516</v>
      </c>
      <c r="AA58" s="896"/>
      <c r="AB58" s="896"/>
      <c r="AC58" s="973">
        <v>45958.0</v>
      </c>
      <c r="AD58" s="938" t="s">
        <v>3480</v>
      </c>
      <c r="AE58" s="938" t="s">
        <v>4481</v>
      </c>
      <c r="AF58" s="938"/>
      <c r="AG58" s="938"/>
      <c r="AH58" s="938" t="s">
        <v>5310</v>
      </c>
      <c r="AI58" s="938" t="s">
        <v>4516</v>
      </c>
      <c r="AJ58" s="938" t="s">
        <v>4516</v>
      </c>
      <c r="AK58" s="938" t="s">
        <v>4516</v>
      </c>
      <c r="AL58" s="896"/>
      <c r="AM58" s="896"/>
      <c r="AN58" s="896"/>
      <c r="AO58" s="896"/>
      <c r="AP58" s="896"/>
      <c r="AQ58" s="896"/>
      <c r="AR58" s="896"/>
      <c r="AS58" s="896"/>
      <c r="AT58" s="896"/>
      <c r="AU58" s="897"/>
      <c r="AV58" s="897"/>
      <c r="AW58" s="897"/>
      <c r="AX58" s="897"/>
      <c r="AY58" s="897"/>
      <c r="AZ58" s="897"/>
      <c r="BA58" s="897"/>
      <c r="BB58" s="897"/>
      <c r="BC58" s="897"/>
    </row>
    <row r="59" ht="14.25" customHeight="1">
      <c r="A59" s="919">
        <v>373.0</v>
      </c>
      <c r="B59" s="920" t="str">
        <f t="array" ref="B59">IFNA(XLOOKUP(A59,'New Signups'!C:C,'New Signups'!D:D),"-")</f>
        <v>Samantha</v>
      </c>
      <c r="C59" s="921" t="str">
        <f t="array" ref="C59">IFNA(XLOOKUP(A59,'New Signups'!C:C,'New Signups'!E:E),"-")</f>
        <v>Lauck</v>
      </c>
      <c r="D59" s="976">
        <v>3025.0</v>
      </c>
      <c r="E59" s="977">
        <v>1.0</v>
      </c>
      <c r="F59" s="977">
        <v>1.0</v>
      </c>
      <c r="G59" s="978">
        <v>45232.0</v>
      </c>
      <c r="H59" s="920" t="s">
        <v>4537</v>
      </c>
      <c r="I59" s="979" t="s">
        <v>4521</v>
      </c>
      <c r="J59" s="948" t="s">
        <v>4516</v>
      </c>
      <c r="K59" s="948"/>
      <c r="L59" s="948"/>
      <c r="M59" s="949">
        <v>45239.0</v>
      </c>
      <c r="N59" s="948" t="s">
        <v>5222</v>
      </c>
      <c r="O59" s="948" t="s">
        <v>5309</v>
      </c>
      <c r="P59" s="948" t="s">
        <v>4516</v>
      </c>
      <c r="Q59" s="948" t="s">
        <v>4516</v>
      </c>
      <c r="R59" s="948" t="s">
        <v>4516</v>
      </c>
      <c r="S59" s="544"/>
      <c r="T59" s="421"/>
      <c r="U59" s="333"/>
      <c r="V59" s="334"/>
      <c r="W59" s="334"/>
      <c r="X59" s="334"/>
      <c r="Y59" s="334"/>
      <c r="Z59" s="896"/>
      <c r="AA59" s="896"/>
      <c r="AB59" s="896"/>
      <c r="AC59" s="930"/>
      <c r="AD59" s="929"/>
      <c r="AE59" s="929"/>
      <c r="AF59" s="929"/>
      <c r="AG59" s="929"/>
      <c r="AH59" s="929"/>
      <c r="AI59" s="929"/>
      <c r="AJ59" s="929"/>
      <c r="AK59" s="929"/>
      <c r="AL59" s="896"/>
      <c r="AM59" s="896"/>
      <c r="AN59" s="896"/>
      <c r="AO59" s="896"/>
      <c r="AP59" s="896"/>
      <c r="AQ59" s="896"/>
      <c r="AR59" s="896"/>
      <c r="AS59" s="896"/>
      <c r="AT59" s="896"/>
      <c r="AU59" s="897"/>
      <c r="AV59" s="897"/>
      <c r="AW59" s="897"/>
      <c r="AX59" s="897"/>
      <c r="AY59" s="897"/>
      <c r="AZ59" s="897"/>
      <c r="BA59" s="897"/>
      <c r="BB59" s="897"/>
      <c r="BC59" s="897"/>
    </row>
    <row r="60" ht="14.25" customHeight="1">
      <c r="A60" s="932">
        <v>379.0</v>
      </c>
      <c r="B60" s="421" t="str">
        <f t="array" ref="B60">IFNA(XLOOKUP(A60,'New Signups'!C:C,'New Signups'!D:D),"-")</f>
        <v>Ahlia</v>
      </c>
      <c r="C60" s="929" t="str">
        <f t="array" ref="C60">IFNA(XLOOKUP(A60,'New Signups'!C:C,'New Signups'!E:E),"-")</f>
        <v>Glenn</v>
      </c>
      <c r="D60" s="895">
        <v>3049.0</v>
      </c>
      <c r="E60" s="951">
        <v>1.0</v>
      </c>
      <c r="F60" s="951">
        <v>1.0</v>
      </c>
      <c r="G60" s="971">
        <v>45259.0</v>
      </c>
      <c r="H60" s="421" t="s">
        <v>4965</v>
      </c>
      <c r="I60" s="501" t="s">
        <v>4521</v>
      </c>
      <c r="J60" s="544" t="s">
        <v>4516</v>
      </c>
      <c r="K60" s="544"/>
      <c r="L60" s="544"/>
      <c r="M60" s="957">
        <v>45267.0</v>
      </c>
      <c r="N60" s="544" t="s">
        <v>5311</v>
      </c>
      <c r="O60" s="544" t="s">
        <v>5312</v>
      </c>
      <c r="P60" s="544" t="s">
        <v>4516</v>
      </c>
      <c r="Q60" s="544" t="s">
        <v>4516</v>
      </c>
      <c r="R60" s="544" t="s">
        <v>4516</v>
      </c>
      <c r="S60" s="544"/>
      <c r="T60" s="421"/>
      <c r="U60" s="333">
        <v>45747.0</v>
      </c>
      <c r="V60" s="428" t="s">
        <v>4475</v>
      </c>
      <c r="W60" s="428"/>
      <c r="X60" s="334" t="s">
        <v>4710</v>
      </c>
      <c r="Y60" s="334"/>
      <c r="Z60" s="896"/>
      <c r="AA60" s="896"/>
      <c r="AB60" s="896"/>
      <c r="AC60" s="930">
        <v>45768.0</v>
      </c>
      <c r="AD60" s="939" t="s">
        <v>4476</v>
      </c>
      <c r="AE60" s="939" t="s">
        <v>4469</v>
      </c>
      <c r="AF60" s="929"/>
      <c r="AG60" s="929"/>
      <c r="AH60" s="929" t="s">
        <v>5313</v>
      </c>
      <c r="AI60" s="929" t="s">
        <v>4516</v>
      </c>
      <c r="AJ60" s="929" t="s">
        <v>4516</v>
      </c>
      <c r="AK60" s="929" t="s">
        <v>4516</v>
      </c>
      <c r="AL60" s="896"/>
      <c r="AM60" s="896"/>
      <c r="AN60" s="896"/>
      <c r="AO60" s="896"/>
      <c r="AP60" s="896"/>
      <c r="AQ60" s="896"/>
      <c r="AR60" s="896"/>
      <c r="AS60" s="896"/>
      <c r="AT60" s="896"/>
      <c r="AU60" s="897"/>
      <c r="AV60" s="897"/>
      <c r="AW60" s="897"/>
      <c r="AX60" s="897"/>
      <c r="AY60" s="897"/>
      <c r="AZ60" s="897"/>
      <c r="BA60" s="897"/>
      <c r="BB60" s="897"/>
      <c r="BC60" s="897"/>
    </row>
    <row r="61" ht="18.0" customHeight="1">
      <c r="A61" s="932">
        <v>380.0</v>
      </c>
      <c r="B61" s="421" t="str">
        <f t="array" ref="B61">IFNA(XLOOKUP(A61,'New Signups'!C:C,'New Signups'!D:D),"-")</f>
        <v>Brookynn</v>
      </c>
      <c r="C61" s="929" t="str">
        <f t="array" ref="C61">IFNA(XLOOKUP(A61,'New Signups'!C:C,'New Signups'!E:E),"-")</f>
        <v>Sload</v>
      </c>
      <c r="D61" s="895">
        <v>3033.0</v>
      </c>
      <c r="E61" s="951">
        <v>1.0</v>
      </c>
      <c r="F61" s="951">
        <v>1.0</v>
      </c>
      <c r="G61" s="971">
        <v>45244.0</v>
      </c>
      <c r="H61" s="421" t="s">
        <v>4593</v>
      </c>
      <c r="I61" s="501" t="s">
        <v>5269</v>
      </c>
      <c r="J61" s="544" t="s">
        <v>4516</v>
      </c>
      <c r="K61" s="544"/>
      <c r="L61" s="544"/>
      <c r="M61" s="975">
        <v>45386.0</v>
      </c>
      <c r="N61" s="544" t="s">
        <v>5314</v>
      </c>
      <c r="O61" s="544" t="s">
        <v>5315</v>
      </c>
      <c r="P61" s="544" t="s">
        <v>4516</v>
      </c>
      <c r="Q61" s="544" t="s">
        <v>4516</v>
      </c>
      <c r="R61" s="544" t="s">
        <v>4516</v>
      </c>
      <c r="S61" s="544"/>
      <c r="T61" s="421"/>
      <c r="U61" s="333"/>
      <c r="V61" s="334"/>
      <c r="W61" s="334"/>
      <c r="X61" s="334"/>
      <c r="Y61" s="334"/>
      <c r="Z61" s="896"/>
      <c r="AA61" s="896"/>
      <c r="AB61" s="896"/>
      <c r="AC61" s="930"/>
      <c r="AD61" s="929"/>
      <c r="AE61" s="929"/>
      <c r="AF61" s="929"/>
      <c r="AG61" s="929"/>
      <c r="AH61" s="929"/>
      <c r="AI61" s="929"/>
      <c r="AJ61" s="929"/>
      <c r="AK61" s="929"/>
      <c r="AL61" s="896"/>
      <c r="AM61" s="896"/>
      <c r="AN61" s="896"/>
      <c r="AO61" s="896"/>
      <c r="AP61" s="896"/>
      <c r="AQ61" s="896"/>
      <c r="AR61" s="896"/>
      <c r="AS61" s="896"/>
      <c r="AT61" s="896"/>
      <c r="AU61" s="897"/>
      <c r="AV61" s="897"/>
      <c r="AW61" s="897"/>
      <c r="AX61" s="897"/>
      <c r="AY61" s="897"/>
      <c r="AZ61" s="897"/>
      <c r="BA61" s="897"/>
      <c r="BB61" s="897"/>
      <c r="BC61" s="897"/>
    </row>
    <row r="62" ht="14.25" customHeight="1">
      <c r="A62" s="940">
        <v>384.0</v>
      </c>
      <c r="B62" s="409" t="str">
        <f t="array" ref="B62">IFNA(XLOOKUP(A62,'New Signups'!C:C,'New Signups'!D:D),"-")</f>
        <v>Sanaa</v>
      </c>
      <c r="C62" s="941" t="str">
        <f t="array" ref="C62">IFNA(XLOOKUP(A62,'New Signups'!C:C,'New Signups'!E:E),"-")</f>
        <v>Morris-Lawrence</v>
      </c>
      <c r="D62" s="952">
        <v>3040.0</v>
      </c>
      <c r="E62" s="953">
        <v>1.0</v>
      </c>
      <c r="F62" s="953">
        <v>1.0</v>
      </c>
      <c r="G62" s="989">
        <v>45247.0</v>
      </c>
      <c r="H62" s="409" t="s">
        <v>4953</v>
      </c>
      <c r="I62" s="990" t="s">
        <v>4521</v>
      </c>
      <c r="J62" s="955" t="s">
        <v>4516</v>
      </c>
      <c r="K62" s="955"/>
      <c r="L62" s="955"/>
      <c r="M62" s="956">
        <v>45267.0</v>
      </c>
      <c r="N62" s="955" t="s">
        <v>4529</v>
      </c>
      <c r="O62" s="955" t="s">
        <v>5316</v>
      </c>
      <c r="P62" s="955" t="s">
        <v>5317</v>
      </c>
      <c r="Q62" s="955" t="s">
        <v>5317</v>
      </c>
      <c r="R62" s="955" t="s">
        <v>4516</v>
      </c>
      <c r="S62" s="544"/>
      <c r="T62" s="421"/>
      <c r="U62" s="333"/>
      <c r="V62" s="334"/>
      <c r="W62" s="334"/>
      <c r="X62" s="334"/>
      <c r="Y62" s="334"/>
      <c r="Z62" s="896"/>
      <c r="AA62" s="896"/>
      <c r="AB62" s="896"/>
      <c r="AC62" s="930"/>
      <c r="AD62" s="929"/>
      <c r="AE62" s="929"/>
      <c r="AF62" s="929"/>
      <c r="AG62" s="929"/>
      <c r="AH62" s="929"/>
      <c r="AI62" s="929"/>
      <c r="AJ62" s="929"/>
      <c r="AK62" s="929"/>
      <c r="AL62" s="896"/>
      <c r="AM62" s="896"/>
      <c r="AN62" s="896"/>
      <c r="AO62" s="896"/>
      <c r="AP62" s="896"/>
      <c r="AQ62" s="896"/>
      <c r="AR62" s="896"/>
      <c r="AS62" s="896"/>
      <c r="AT62" s="896"/>
      <c r="AU62" s="897"/>
      <c r="AV62" s="897"/>
      <c r="AW62" s="897"/>
      <c r="AX62" s="897"/>
      <c r="AY62" s="897"/>
      <c r="AZ62" s="897"/>
      <c r="BA62" s="897"/>
      <c r="BB62" s="897"/>
      <c r="BC62" s="897"/>
    </row>
    <row r="63" ht="18.75" customHeight="1">
      <c r="A63" s="932">
        <v>385.0</v>
      </c>
      <c r="B63" s="421" t="str">
        <f t="array" ref="B63">IFNA(XLOOKUP(A63,'New Signups'!C:C,'New Signups'!D:D),"-")</f>
        <v>Carina</v>
      </c>
      <c r="C63" s="929" t="str">
        <f t="array" ref="C63">IFNA(XLOOKUP(A63,'New Signups'!C:C,'New Signups'!E:E),"-")</f>
        <v>Lankin</v>
      </c>
      <c r="D63" s="895">
        <v>3035.0</v>
      </c>
      <c r="E63" s="951">
        <v>1.0</v>
      </c>
      <c r="F63" s="951">
        <v>1.0</v>
      </c>
      <c r="G63" s="971">
        <v>45245.0</v>
      </c>
      <c r="H63" s="421" t="s">
        <v>4939</v>
      </c>
      <c r="I63" s="501" t="s">
        <v>4521</v>
      </c>
      <c r="J63" s="544" t="s">
        <v>4516</v>
      </c>
      <c r="K63" s="544"/>
      <c r="L63" s="544"/>
      <c r="M63" s="957">
        <v>45251.0</v>
      </c>
      <c r="N63" s="544" t="s">
        <v>4529</v>
      </c>
      <c r="O63" s="544" t="s">
        <v>5219</v>
      </c>
      <c r="P63" s="544" t="s">
        <v>4516</v>
      </c>
      <c r="Q63" s="544" t="s">
        <v>4516</v>
      </c>
      <c r="R63" s="544" t="s">
        <v>4516</v>
      </c>
      <c r="S63" s="544"/>
      <c r="T63" s="421"/>
      <c r="U63" s="333">
        <v>45747.0</v>
      </c>
      <c r="V63" s="428" t="s">
        <v>4471</v>
      </c>
      <c r="W63" s="428"/>
      <c r="X63" s="334" t="s">
        <v>4788</v>
      </c>
      <c r="Y63" s="334" t="s">
        <v>4516</v>
      </c>
      <c r="Z63" s="958" t="s">
        <v>4525</v>
      </c>
      <c r="AA63" s="896"/>
      <c r="AB63" s="896"/>
      <c r="AC63" s="930">
        <v>45756.0</v>
      </c>
      <c r="AD63" s="939" t="s">
        <v>3958</v>
      </c>
      <c r="AE63" s="939" t="s">
        <v>4469</v>
      </c>
      <c r="AF63" s="929"/>
      <c r="AG63" s="929"/>
      <c r="AH63" s="929" t="s">
        <v>5318</v>
      </c>
      <c r="AI63" s="929"/>
      <c r="AJ63" s="929"/>
      <c r="AK63" s="929"/>
      <c r="AL63" s="896"/>
      <c r="AM63" s="896"/>
      <c r="AN63" s="896"/>
      <c r="AO63" s="896"/>
      <c r="AP63" s="896"/>
      <c r="AQ63" s="896"/>
      <c r="AR63" s="896"/>
      <c r="AS63" s="896"/>
      <c r="AT63" s="896"/>
      <c r="AU63" s="897"/>
      <c r="AV63" s="897"/>
      <c r="AW63" s="897"/>
      <c r="AX63" s="897"/>
      <c r="AY63" s="897"/>
      <c r="AZ63" s="897"/>
      <c r="BA63" s="897"/>
      <c r="BB63" s="897"/>
      <c r="BC63" s="897"/>
    </row>
    <row r="64" ht="14.25" customHeight="1">
      <c r="A64" s="932">
        <v>386.0</v>
      </c>
      <c r="B64" s="421" t="str">
        <f t="array" ref="B64">IFNA(XLOOKUP(A64,'New Signups'!C:C,'New Signups'!D:D),"-")</f>
        <v>Jillian</v>
      </c>
      <c r="C64" s="929" t="str">
        <f t="array" ref="C64">IFNA(XLOOKUP(A64,'New Signups'!C:C,'New Signups'!E:E),"-")</f>
        <v>Smyles</v>
      </c>
      <c r="D64" s="895">
        <v>3057.0</v>
      </c>
      <c r="E64" s="951">
        <v>1.0</v>
      </c>
      <c r="F64" s="951">
        <v>1.0</v>
      </c>
      <c r="G64" s="971">
        <v>45261.0</v>
      </c>
      <c r="H64" s="421" t="s">
        <v>4593</v>
      </c>
      <c r="I64" s="501" t="s">
        <v>5319</v>
      </c>
      <c r="J64" s="544" t="s">
        <v>4516</v>
      </c>
      <c r="K64" s="544"/>
      <c r="L64" s="544"/>
      <c r="M64" s="957">
        <v>45275.0</v>
      </c>
      <c r="N64" s="544" t="s">
        <v>4932</v>
      </c>
      <c r="O64" s="544" t="s">
        <v>5320</v>
      </c>
      <c r="P64" s="544" t="s">
        <v>4516</v>
      </c>
      <c r="Q64" s="544" t="s">
        <v>4516</v>
      </c>
      <c r="R64" s="544" t="s">
        <v>4516</v>
      </c>
      <c r="S64" s="544"/>
      <c r="T64" s="421"/>
      <c r="U64" s="333">
        <v>45743.0</v>
      </c>
      <c r="V64" s="428" t="s">
        <v>256</v>
      </c>
      <c r="W64" s="428"/>
      <c r="X64" s="334" t="s">
        <v>5321</v>
      </c>
      <c r="Y64" s="334" t="s">
        <v>4516</v>
      </c>
      <c r="Z64" s="958" t="s">
        <v>4525</v>
      </c>
      <c r="AA64" s="896"/>
      <c r="AB64" s="896"/>
      <c r="AC64" s="930"/>
      <c r="AD64" s="929"/>
      <c r="AE64" s="929"/>
      <c r="AF64" s="929"/>
      <c r="AG64" s="929"/>
      <c r="AH64" s="929"/>
      <c r="AI64" s="929"/>
      <c r="AJ64" s="929"/>
      <c r="AK64" s="929"/>
      <c r="AL64" s="896"/>
      <c r="AM64" s="896"/>
      <c r="AN64" s="896"/>
      <c r="AO64" s="896"/>
      <c r="AP64" s="896"/>
      <c r="AQ64" s="896"/>
      <c r="AR64" s="896"/>
      <c r="AS64" s="896"/>
      <c r="AT64" s="896"/>
      <c r="AU64" s="897"/>
      <c r="AV64" s="897"/>
      <c r="AW64" s="897"/>
      <c r="AX64" s="897"/>
      <c r="AY64" s="897"/>
      <c r="AZ64" s="897"/>
      <c r="BA64" s="897"/>
      <c r="BB64" s="897"/>
      <c r="BC64" s="897"/>
    </row>
    <row r="65" ht="14.25" customHeight="1">
      <c r="A65" s="932">
        <v>391.0</v>
      </c>
      <c r="B65" s="421" t="str">
        <f t="array" ref="B65">IFNA(XLOOKUP(A65,'New Signups'!C:C,'New Signups'!D:D),"-")</f>
        <v>Sophia</v>
      </c>
      <c r="C65" s="929" t="str">
        <f t="array" ref="C65">IFNA(XLOOKUP(A65,'New Signups'!C:C,'New Signups'!E:E),"-")</f>
        <v>Gomez</v>
      </c>
      <c r="D65" s="895">
        <v>3056.0</v>
      </c>
      <c r="E65" s="951">
        <v>1.0</v>
      </c>
      <c r="F65" s="951">
        <v>1.0</v>
      </c>
      <c r="G65" s="971">
        <v>45261.0</v>
      </c>
      <c r="H65" s="421" t="s">
        <v>4953</v>
      </c>
      <c r="I65" s="501" t="s">
        <v>4521</v>
      </c>
      <c r="J65" s="544" t="s">
        <v>4516</v>
      </c>
      <c r="K65" s="544"/>
      <c r="L65" s="544"/>
      <c r="M65" s="975">
        <v>45313.0</v>
      </c>
      <c r="N65" s="544" t="s">
        <v>4537</v>
      </c>
      <c r="O65" s="544" t="s">
        <v>5322</v>
      </c>
      <c r="P65" s="544" t="s">
        <v>4516</v>
      </c>
      <c r="Q65" s="544" t="s">
        <v>4516</v>
      </c>
      <c r="R65" s="544" t="s">
        <v>4516</v>
      </c>
      <c r="S65" s="544"/>
      <c r="T65" s="421"/>
      <c r="U65" s="443">
        <v>45901.0</v>
      </c>
      <c r="V65" s="427" t="s">
        <v>4469</v>
      </c>
      <c r="W65" s="427" t="s">
        <v>5323</v>
      </c>
      <c r="X65" s="334"/>
      <c r="Y65" s="334"/>
      <c r="Z65" s="896"/>
      <c r="AA65" s="896"/>
      <c r="AB65" s="896"/>
      <c r="AC65" s="973">
        <v>45998.0</v>
      </c>
      <c r="AD65" s="929"/>
      <c r="AE65" s="929"/>
      <c r="AF65" s="929"/>
      <c r="AG65" s="929"/>
      <c r="AH65" s="929"/>
      <c r="AI65" s="929"/>
      <c r="AJ65" s="929"/>
      <c r="AK65" s="929"/>
      <c r="AL65" s="896"/>
      <c r="AM65" s="896"/>
      <c r="AN65" s="896"/>
      <c r="AO65" s="896"/>
      <c r="AP65" s="896"/>
      <c r="AQ65" s="896"/>
      <c r="AR65" s="896"/>
      <c r="AS65" s="896"/>
      <c r="AT65" s="896"/>
      <c r="AU65" s="897"/>
      <c r="AV65" s="897"/>
      <c r="AW65" s="897"/>
      <c r="AX65" s="897"/>
      <c r="AY65" s="897"/>
      <c r="AZ65" s="897"/>
      <c r="BA65" s="897"/>
      <c r="BB65" s="897"/>
      <c r="BC65" s="897"/>
    </row>
    <row r="66" ht="14.25" customHeight="1">
      <c r="A66" s="932">
        <v>398.0</v>
      </c>
      <c r="B66" s="421" t="str">
        <f t="array" ref="B66">IFNA(XLOOKUP(A66,'New Signups'!C:C,'New Signups'!D:D),"-")</f>
        <v>Abigail</v>
      </c>
      <c r="C66" s="929" t="str">
        <f t="array" ref="C66">IFNA(XLOOKUP(A66,'New Signups'!C:C,'New Signups'!E:E),"-")</f>
        <v>Cane</v>
      </c>
      <c r="D66" s="895">
        <v>3064.0</v>
      </c>
      <c r="E66" s="951">
        <v>1.0</v>
      </c>
      <c r="F66" s="951">
        <v>1.0</v>
      </c>
      <c r="G66" s="971">
        <v>45266.0</v>
      </c>
      <c r="H66" s="421" t="s">
        <v>5324</v>
      </c>
      <c r="I66" s="501" t="s">
        <v>4521</v>
      </c>
      <c r="J66" s="544" t="s">
        <v>4516</v>
      </c>
      <c r="K66" s="544"/>
      <c r="L66" s="544"/>
      <c r="M66" s="957">
        <v>45270.0</v>
      </c>
      <c r="N66" s="544" t="s">
        <v>4932</v>
      </c>
      <c r="O66" s="544" t="s">
        <v>5219</v>
      </c>
      <c r="P66" s="544" t="s">
        <v>4516</v>
      </c>
      <c r="Q66" s="544" t="s">
        <v>4516</v>
      </c>
      <c r="R66" s="544" t="s">
        <v>4516</v>
      </c>
      <c r="S66" s="544"/>
      <c r="T66" s="421"/>
      <c r="U66" s="333"/>
      <c r="V66" s="334"/>
      <c r="W66" s="334"/>
      <c r="X66" s="334"/>
      <c r="Y66" s="334"/>
      <c r="Z66" s="896"/>
      <c r="AA66" s="896"/>
      <c r="AB66" s="896"/>
      <c r="AC66" s="930"/>
      <c r="AD66" s="929"/>
      <c r="AE66" s="929"/>
      <c r="AF66" s="929"/>
      <c r="AG66" s="929"/>
      <c r="AH66" s="929"/>
      <c r="AI66" s="929"/>
      <c r="AJ66" s="929"/>
      <c r="AK66" s="929"/>
      <c r="AL66" s="896"/>
      <c r="AM66" s="896"/>
      <c r="AN66" s="896"/>
      <c r="AO66" s="896"/>
      <c r="AP66" s="896"/>
      <c r="AQ66" s="896"/>
      <c r="AR66" s="896"/>
      <c r="AS66" s="896"/>
      <c r="AT66" s="896"/>
      <c r="AU66" s="897"/>
      <c r="AV66" s="897"/>
      <c r="AW66" s="897"/>
      <c r="AX66" s="897"/>
      <c r="AY66" s="897"/>
      <c r="AZ66" s="897"/>
      <c r="BA66" s="897"/>
      <c r="BB66" s="897"/>
      <c r="BC66" s="897"/>
    </row>
    <row r="67" ht="14.25" customHeight="1">
      <c r="A67" s="932">
        <v>405.0</v>
      </c>
      <c r="B67" s="421" t="str">
        <f t="array" ref="B67">IFNA(XLOOKUP(A67,'New Signups'!C:C,'New Signups'!D:D),"-")</f>
        <v>John</v>
      </c>
      <c r="C67" s="929" t="str">
        <f t="array" ref="C67">IFNA(XLOOKUP(A67,'New Signups'!C:C,'New Signups'!E:E),"-")</f>
        <v>Sanchez-Siguenza</v>
      </c>
      <c r="D67" s="895">
        <v>3042.0</v>
      </c>
      <c r="E67" s="951">
        <v>1.0</v>
      </c>
      <c r="F67" s="951">
        <v>1.0</v>
      </c>
      <c r="G67" s="971">
        <v>45252.0</v>
      </c>
      <c r="H67" s="421" t="s">
        <v>4597</v>
      </c>
      <c r="I67" s="501" t="s">
        <v>5325</v>
      </c>
      <c r="J67" s="544" t="s">
        <v>4516</v>
      </c>
      <c r="K67" s="544"/>
      <c r="L67" s="544"/>
      <c r="M67" s="957">
        <v>45263.0</v>
      </c>
      <c r="N67" s="544" t="s">
        <v>5292</v>
      </c>
      <c r="O67" s="544" t="s">
        <v>5219</v>
      </c>
      <c r="P67" s="544" t="s">
        <v>4516</v>
      </c>
      <c r="Q67" s="544" t="s">
        <v>4516</v>
      </c>
      <c r="R67" s="544" t="s">
        <v>4516</v>
      </c>
      <c r="S67" s="544"/>
      <c r="T67" s="421"/>
      <c r="U67" s="333">
        <v>45743.0</v>
      </c>
      <c r="V67" s="428" t="s">
        <v>3958</v>
      </c>
      <c r="W67" s="428"/>
      <c r="X67" s="334" t="s">
        <v>5326</v>
      </c>
      <c r="Y67" s="334" t="s">
        <v>4516</v>
      </c>
      <c r="Z67" s="958" t="s">
        <v>4525</v>
      </c>
      <c r="AA67" s="896"/>
      <c r="AB67" s="896"/>
      <c r="AC67" s="930">
        <v>45750.0</v>
      </c>
      <c r="AD67" s="939" t="s">
        <v>3958</v>
      </c>
      <c r="AE67" s="939" t="s">
        <v>4472</v>
      </c>
      <c r="AF67" s="929"/>
      <c r="AG67" s="929"/>
      <c r="AH67" s="929" t="s">
        <v>5327</v>
      </c>
      <c r="AI67" s="929" t="s">
        <v>4516</v>
      </c>
      <c r="AJ67" s="929" t="s">
        <v>4516</v>
      </c>
      <c r="AK67" s="929" t="s">
        <v>4516</v>
      </c>
      <c r="AL67" s="896"/>
      <c r="AM67" s="896"/>
      <c r="AN67" s="896"/>
      <c r="AO67" s="896"/>
      <c r="AP67" s="896"/>
      <c r="AQ67" s="896"/>
      <c r="AR67" s="896"/>
      <c r="AS67" s="896"/>
      <c r="AT67" s="896"/>
      <c r="AU67" s="897"/>
      <c r="AV67" s="897"/>
      <c r="AW67" s="897"/>
      <c r="AX67" s="897"/>
      <c r="AY67" s="897"/>
      <c r="AZ67" s="897"/>
      <c r="BA67" s="897"/>
      <c r="BB67" s="897"/>
      <c r="BC67" s="897"/>
    </row>
    <row r="68" ht="14.25" customHeight="1">
      <c r="A68" s="932">
        <v>406.0</v>
      </c>
      <c r="B68" s="421" t="str">
        <f t="array" ref="B68">IFNA(XLOOKUP(A68,'New Signups'!C:C,'New Signups'!D:D),"-")</f>
        <v>Sabrina</v>
      </c>
      <c r="C68" s="929" t="str">
        <f t="array" ref="C68">IFNA(XLOOKUP(A68,'New Signups'!C:C,'New Signups'!E:E),"-")</f>
        <v>Matias</v>
      </c>
      <c r="D68" s="895">
        <v>3047.0</v>
      </c>
      <c r="E68" s="951">
        <v>1.0</v>
      </c>
      <c r="F68" s="951">
        <v>1.0</v>
      </c>
      <c r="G68" s="971">
        <v>45258.0</v>
      </c>
      <c r="H68" s="421" t="s">
        <v>4593</v>
      </c>
      <c r="I68" s="501" t="s">
        <v>4521</v>
      </c>
      <c r="J68" s="544" t="s">
        <v>4516</v>
      </c>
      <c r="K68" s="544"/>
      <c r="L68" s="544"/>
      <c r="M68" s="975">
        <v>45366.0</v>
      </c>
      <c r="N68" s="544" t="s">
        <v>4647</v>
      </c>
      <c r="O68" s="544" t="s">
        <v>5328</v>
      </c>
      <c r="P68" s="544" t="s">
        <v>4516</v>
      </c>
      <c r="Q68" s="544" t="s">
        <v>4516</v>
      </c>
      <c r="R68" s="544" t="s">
        <v>4516</v>
      </c>
      <c r="S68" s="544"/>
      <c r="T68" s="421"/>
      <c r="U68" s="333"/>
      <c r="V68" s="334"/>
      <c r="W68" s="334"/>
      <c r="X68" s="334"/>
      <c r="Y68" s="334"/>
      <c r="Z68" s="896"/>
      <c r="AA68" s="896"/>
      <c r="AB68" s="896"/>
      <c r="AC68" s="930"/>
      <c r="AD68" s="929"/>
      <c r="AE68" s="929"/>
      <c r="AF68" s="929"/>
      <c r="AG68" s="929"/>
      <c r="AH68" s="929"/>
      <c r="AI68" s="929"/>
      <c r="AJ68" s="929"/>
      <c r="AK68" s="929"/>
      <c r="AL68" s="896"/>
      <c r="AM68" s="896"/>
      <c r="AN68" s="896"/>
      <c r="AO68" s="896"/>
      <c r="AP68" s="896"/>
      <c r="AQ68" s="896"/>
      <c r="AR68" s="896"/>
      <c r="AS68" s="896"/>
      <c r="AT68" s="896"/>
      <c r="AU68" s="897"/>
      <c r="AV68" s="897"/>
      <c r="AW68" s="897"/>
      <c r="AX68" s="897"/>
      <c r="AY68" s="897"/>
      <c r="AZ68" s="897"/>
      <c r="BA68" s="897"/>
      <c r="BB68" s="897"/>
      <c r="BC68" s="897"/>
    </row>
    <row r="69" ht="14.25" customHeight="1">
      <c r="A69" s="932">
        <v>407.0</v>
      </c>
      <c r="B69" s="421" t="str">
        <f t="array" ref="B69">IFNA(XLOOKUP(A69,'New Signups'!C:C,'New Signups'!D:D),"-")</f>
        <v>Maya</v>
      </c>
      <c r="C69" s="929" t="str">
        <f t="array" ref="C69">IFNA(XLOOKUP(A69,'New Signups'!C:C,'New Signups'!E:E),"-")</f>
        <v>Manders</v>
      </c>
      <c r="D69" s="951">
        <v>3051.0</v>
      </c>
      <c r="E69" s="951">
        <v>1.0</v>
      </c>
      <c r="F69" s="951">
        <v>1.0</v>
      </c>
      <c r="G69" s="971">
        <v>45259.0</v>
      </c>
      <c r="H69" s="421" t="s">
        <v>4597</v>
      </c>
      <c r="I69" s="337" t="s">
        <v>4521</v>
      </c>
      <c r="J69" s="544" t="s">
        <v>4516</v>
      </c>
      <c r="K69" s="544"/>
      <c r="L69" s="544"/>
      <c r="M69" s="957">
        <v>45263.0</v>
      </c>
      <c r="N69" s="544" t="s">
        <v>5257</v>
      </c>
      <c r="O69" s="544" t="s">
        <v>5329</v>
      </c>
      <c r="P69" s="544" t="s">
        <v>4516</v>
      </c>
      <c r="Q69" s="544" t="s">
        <v>4516</v>
      </c>
      <c r="R69" s="544" t="s">
        <v>4516</v>
      </c>
      <c r="S69" s="544"/>
      <c r="T69" s="421"/>
      <c r="U69" s="333">
        <v>45762.0</v>
      </c>
      <c r="V69" s="427" t="s">
        <v>3958</v>
      </c>
      <c r="W69" s="428"/>
      <c r="X69" s="334" t="s">
        <v>4710</v>
      </c>
      <c r="Y69" s="334" t="s">
        <v>531</v>
      </c>
      <c r="Z69" s="958" t="s">
        <v>4525</v>
      </c>
      <c r="AA69" s="896"/>
      <c r="AB69" s="896"/>
      <c r="AC69" s="930"/>
      <c r="AD69" s="929"/>
      <c r="AE69" s="929"/>
      <c r="AF69" s="929"/>
      <c r="AG69" s="929"/>
      <c r="AH69" s="929"/>
      <c r="AI69" s="929"/>
      <c r="AJ69" s="929"/>
      <c r="AK69" s="929"/>
      <c r="AL69" s="896"/>
      <c r="AM69" s="896"/>
      <c r="AN69" s="896"/>
      <c r="AO69" s="896"/>
      <c r="AP69" s="896"/>
      <c r="AQ69" s="896"/>
      <c r="AR69" s="896"/>
      <c r="AS69" s="896"/>
      <c r="AT69" s="896"/>
      <c r="AU69" s="897"/>
      <c r="AV69" s="897"/>
      <c r="AW69" s="897"/>
      <c r="AX69" s="897"/>
      <c r="AY69" s="897"/>
      <c r="AZ69" s="897"/>
      <c r="BA69" s="897"/>
      <c r="BB69" s="897"/>
      <c r="BC69" s="897"/>
    </row>
    <row r="70" ht="14.25" customHeight="1">
      <c r="A70" s="980">
        <v>412.0</v>
      </c>
      <c r="B70" s="981" t="str">
        <f t="array" ref="B70">IFNA(XLOOKUP(A70,'New Signups'!C:C,'New Signups'!D:D),"-")</f>
        <v>Samantha</v>
      </c>
      <c r="C70" s="982" t="str">
        <f t="array" ref="C70">IFNA(XLOOKUP(A70,'New Signups'!C:C,'New Signups'!E:E),"-")</f>
        <v>Vassallo</v>
      </c>
      <c r="D70" s="983">
        <v>3114.0</v>
      </c>
      <c r="E70" s="984">
        <v>1.0</v>
      </c>
      <c r="F70" s="984">
        <v>1.0</v>
      </c>
      <c r="G70" s="985">
        <v>45316.0</v>
      </c>
      <c r="H70" s="981" t="s">
        <v>4703</v>
      </c>
      <c r="I70" s="986" t="s">
        <v>4521</v>
      </c>
      <c r="J70" s="987" t="s">
        <v>4516</v>
      </c>
      <c r="K70" s="987"/>
      <c r="L70" s="987"/>
      <c r="M70" s="987"/>
      <c r="N70" s="987"/>
      <c r="O70" s="987"/>
      <c r="P70" s="987"/>
      <c r="Q70" s="987"/>
      <c r="R70" s="987"/>
      <c r="S70" s="544"/>
      <c r="T70" s="421"/>
      <c r="U70" s="333"/>
      <c r="V70" s="334"/>
      <c r="W70" s="334"/>
      <c r="X70" s="334"/>
      <c r="Y70" s="334"/>
      <c r="Z70" s="896"/>
      <c r="AA70" s="896"/>
      <c r="AB70" s="896"/>
      <c r="AC70" s="930"/>
      <c r="AD70" s="929"/>
      <c r="AE70" s="929"/>
      <c r="AF70" s="929"/>
      <c r="AG70" s="929"/>
      <c r="AH70" s="929"/>
      <c r="AI70" s="929"/>
      <c r="AJ70" s="929"/>
      <c r="AK70" s="929"/>
      <c r="AL70" s="896"/>
      <c r="AM70" s="896"/>
      <c r="AN70" s="896"/>
      <c r="AO70" s="896"/>
      <c r="AP70" s="896"/>
      <c r="AQ70" s="896"/>
      <c r="AR70" s="896"/>
      <c r="AS70" s="896"/>
      <c r="AT70" s="896"/>
      <c r="AU70" s="897"/>
      <c r="AV70" s="897"/>
      <c r="AW70" s="897"/>
      <c r="AX70" s="897"/>
      <c r="AY70" s="897"/>
      <c r="AZ70" s="897"/>
      <c r="BA70" s="897"/>
      <c r="BB70" s="897"/>
      <c r="BC70" s="897"/>
    </row>
    <row r="71" ht="14.25" customHeight="1">
      <c r="A71" s="932">
        <v>415.0</v>
      </c>
      <c r="B71" s="421" t="str">
        <f t="array" ref="B71">IFNA(XLOOKUP(A71,'New Signups'!C:C,'New Signups'!D:D),"-")</f>
        <v>Patricia</v>
      </c>
      <c r="C71" s="929" t="str">
        <f t="array" ref="C71">IFNA(XLOOKUP(A71,'New Signups'!C:C,'New Signups'!E:E),"-")</f>
        <v>Frimpong</v>
      </c>
      <c r="D71" s="895">
        <v>3063.0</v>
      </c>
      <c r="E71" s="951">
        <v>1.0</v>
      </c>
      <c r="F71" s="951">
        <v>1.0</v>
      </c>
      <c r="G71" s="971">
        <v>45266.0</v>
      </c>
      <c r="H71" s="421" t="s">
        <v>1893</v>
      </c>
      <c r="I71" s="501" t="s">
        <v>4521</v>
      </c>
      <c r="J71" s="544" t="s">
        <v>4516</v>
      </c>
      <c r="K71" s="544"/>
      <c r="L71" s="544"/>
      <c r="M71" s="975">
        <v>45276.0</v>
      </c>
      <c r="N71" s="544" t="s">
        <v>5330</v>
      </c>
      <c r="O71" s="544" t="s">
        <v>5275</v>
      </c>
      <c r="P71" s="544" t="s">
        <v>4516</v>
      </c>
      <c r="Q71" s="544" t="s">
        <v>4516</v>
      </c>
      <c r="R71" s="544" t="s">
        <v>4516</v>
      </c>
      <c r="S71" s="544"/>
      <c r="T71" s="421"/>
      <c r="U71" s="333"/>
      <c r="V71" s="334"/>
      <c r="W71" s="334"/>
      <c r="X71" s="334"/>
      <c r="Y71" s="334"/>
      <c r="Z71" s="896"/>
      <c r="AA71" s="896"/>
      <c r="AB71" s="896"/>
      <c r="AC71" s="930"/>
      <c r="AD71" s="929"/>
      <c r="AE71" s="929"/>
      <c r="AF71" s="929"/>
      <c r="AG71" s="929"/>
      <c r="AH71" s="929"/>
      <c r="AI71" s="929"/>
      <c r="AJ71" s="929"/>
      <c r="AK71" s="929"/>
      <c r="AL71" s="896"/>
      <c r="AM71" s="896"/>
      <c r="AN71" s="896"/>
      <c r="AO71" s="896"/>
      <c r="AP71" s="896"/>
      <c r="AQ71" s="896"/>
      <c r="AR71" s="896"/>
      <c r="AS71" s="896"/>
      <c r="AT71" s="896"/>
      <c r="AU71" s="897"/>
      <c r="AV71" s="897"/>
      <c r="AW71" s="897"/>
      <c r="AX71" s="897"/>
      <c r="AY71" s="897"/>
      <c r="AZ71" s="897"/>
      <c r="BA71" s="897"/>
      <c r="BB71" s="897"/>
      <c r="BC71" s="897"/>
    </row>
    <row r="72" ht="18.0" customHeight="1">
      <c r="A72" s="932">
        <v>416.0</v>
      </c>
      <c r="B72" s="421" t="str">
        <f t="array" ref="B72">IFNA(XLOOKUP(A72,'New Signups'!C:C,'New Signups'!D:D),"-")</f>
        <v>Elizabeth</v>
      </c>
      <c r="C72" s="929" t="str">
        <f t="array" ref="C72">IFNA(XLOOKUP(A72,'New Signups'!C:C,'New Signups'!E:E),"-")</f>
        <v>Evans-Ralston</v>
      </c>
      <c r="D72" s="895">
        <v>3065.0</v>
      </c>
      <c r="E72" s="951">
        <v>1.0</v>
      </c>
      <c r="F72" s="951">
        <v>1.0</v>
      </c>
      <c r="G72" s="971">
        <v>45268.0</v>
      </c>
      <c r="H72" s="421" t="s">
        <v>1893</v>
      </c>
      <c r="I72" s="501" t="s">
        <v>4521</v>
      </c>
      <c r="J72" s="544" t="s">
        <v>4516</v>
      </c>
      <c r="K72" s="544"/>
      <c r="L72" s="544"/>
      <c r="M72" s="975">
        <v>45273.0</v>
      </c>
      <c r="N72" s="544" t="s">
        <v>5331</v>
      </c>
      <c r="O72" s="544" t="s">
        <v>5219</v>
      </c>
      <c r="P72" s="544" t="s">
        <v>4516</v>
      </c>
      <c r="Q72" s="544" t="s">
        <v>4516</v>
      </c>
      <c r="R72" s="544" t="s">
        <v>4516</v>
      </c>
      <c r="S72" s="544"/>
      <c r="T72" s="421"/>
      <c r="U72" s="333">
        <v>45758.0</v>
      </c>
      <c r="V72" s="428" t="s">
        <v>4466</v>
      </c>
      <c r="W72" s="428"/>
      <c r="X72" s="334" t="s">
        <v>4921</v>
      </c>
      <c r="Y72" s="334" t="s">
        <v>5185</v>
      </c>
      <c r="Z72" s="958" t="s">
        <v>4525</v>
      </c>
      <c r="AA72" s="896"/>
      <c r="AB72" s="896"/>
      <c r="AC72" s="930">
        <v>45772.0</v>
      </c>
      <c r="AD72" s="939" t="s">
        <v>3958</v>
      </c>
      <c r="AE72" s="938" t="s">
        <v>1364</v>
      </c>
      <c r="AF72" s="929"/>
      <c r="AG72" s="929"/>
      <c r="AH72" s="938" t="s">
        <v>5332</v>
      </c>
      <c r="AI72" s="929" t="s">
        <v>4516</v>
      </c>
      <c r="AJ72" s="929" t="s">
        <v>4516</v>
      </c>
      <c r="AK72" s="929" t="s">
        <v>4516</v>
      </c>
      <c r="AL72" s="896"/>
      <c r="AM72" s="896"/>
      <c r="AN72" s="896"/>
      <c r="AO72" s="896"/>
      <c r="AP72" s="896"/>
      <c r="AQ72" s="896"/>
      <c r="AR72" s="896"/>
      <c r="AS72" s="896"/>
      <c r="AT72" s="896"/>
      <c r="AU72" s="897"/>
      <c r="AV72" s="897"/>
      <c r="AW72" s="897"/>
      <c r="AX72" s="897"/>
      <c r="AY72" s="897"/>
      <c r="AZ72" s="897"/>
      <c r="BA72" s="897"/>
      <c r="BB72" s="897"/>
      <c r="BC72" s="897"/>
    </row>
    <row r="73" ht="12.0" customHeight="1">
      <c r="A73" s="932">
        <v>419.0</v>
      </c>
      <c r="B73" s="421" t="str">
        <f t="array" ref="B73">IFNA(XLOOKUP(A73,'New Signups'!C:C,'New Signups'!D:D),"-")</f>
        <v>Emery</v>
      </c>
      <c r="C73" s="929" t="str">
        <f t="array" ref="C73">IFNA(XLOOKUP(A73,'New Signups'!C:C,'New Signups'!E:E),"-")</f>
        <v>Kaczmarek-Johnson</v>
      </c>
      <c r="D73" s="895">
        <v>3074.0</v>
      </c>
      <c r="E73" s="951">
        <v>1.0</v>
      </c>
      <c r="F73" s="951">
        <v>1.0</v>
      </c>
      <c r="G73" s="991">
        <v>45299.0</v>
      </c>
      <c r="H73" s="421" t="s">
        <v>4597</v>
      </c>
      <c r="I73" s="501" t="s">
        <v>4521</v>
      </c>
      <c r="J73" s="544" t="s">
        <v>4516</v>
      </c>
      <c r="K73" s="544"/>
      <c r="L73" s="544"/>
      <c r="M73" s="975">
        <v>45303.0</v>
      </c>
      <c r="N73" s="544" t="s">
        <v>4932</v>
      </c>
      <c r="O73" s="544" t="s">
        <v>5333</v>
      </c>
      <c r="P73" s="544" t="s">
        <v>4516</v>
      </c>
      <c r="Q73" s="544" t="s">
        <v>4516</v>
      </c>
      <c r="R73" s="544" t="s">
        <v>4516</v>
      </c>
      <c r="S73" s="544"/>
      <c r="T73" s="421"/>
      <c r="U73" s="443">
        <v>45845.0</v>
      </c>
      <c r="V73" s="427" t="s">
        <v>4471</v>
      </c>
      <c r="W73" s="427"/>
      <c r="X73" s="427" t="s">
        <v>5334</v>
      </c>
      <c r="Y73" s="427" t="s">
        <v>4516</v>
      </c>
      <c r="Z73" s="958" t="s">
        <v>4516</v>
      </c>
      <c r="AA73" s="896"/>
      <c r="AB73" s="896"/>
      <c r="AC73" s="973">
        <v>45880.0</v>
      </c>
      <c r="AD73" s="938" t="s">
        <v>4469</v>
      </c>
      <c r="AE73" s="938" t="s">
        <v>4471</v>
      </c>
      <c r="AF73" s="938"/>
      <c r="AG73" s="938"/>
      <c r="AH73" s="938" t="s">
        <v>4562</v>
      </c>
      <c r="AI73" s="938" t="s">
        <v>4516</v>
      </c>
      <c r="AJ73" s="938" t="s">
        <v>4516</v>
      </c>
      <c r="AK73" s="938" t="s">
        <v>4516</v>
      </c>
      <c r="AL73" s="896"/>
      <c r="AM73" s="896"/>
      <c r="AN73" s="896"/>
      <c r="AO73" s="896"/>
      <c r="AP73" s="896"/>
      <c r="AQ73" s="896"/>
      <c r="AR73" s="896"/>
      <c r="AS73" s="896"/>
      <c r="AT73" s="896"/>
      <c r="AU73" s="897"/>
      <c r="AV73" s="897"/>
      <c r="AW73" s="897"/>
      <c r="AX73" s="897"/>
      <c r="AY73" s="897"/>
      <c r="AZ73" s="897"/>
      <c r="BA73" s="897"/>
      <c r="BB73" s="897"/>
      <c r="BC73" s="897"/>
    </row>
    <row r="74" ht="12.0" customHeight="1">
      <c r="A74" s="932">
        <v>420.0</v>
      </c>
      <c r="B74" s="421" t="str">
        <f t="array" ref="B74">IFNA(XLOOKUP(A74,'New Signups'!C:C,'New Signups'!D:D),"-")</f>
        <v>Kaitlyn </v>
      </c>
      <c r="C74" s="929" t="str">
        <f t="array" ref="C74">IFNA(XLOOKUP(A74,'New Signups'!C:C,'New Signups'!E:E),"-")</f>
        <v>Mark</v>
      </c>
      <c r="D74" s="895">
        <v>3068.0</v>
      </c>
      <c r="E74" s="951">
        <v>1.0</v>
      </c>
      <c r="F74" s="951">
        <v>1.0</v>
      </c>
      <c r="G74" s="971">
        <v>45271.0</v>
      </c>
      <c r="H74" s="421" t="s">
        <v>4466</v>
      </c>
      <c r="I74" s="501" t="s">
        <v>5335</v>
      </c>
      <c r="J74" s="544" t="s">
        <v>4516</v>
      </c>
      <c r="K74" s="544"/>
      <c r="L74" s="544"/>
      <c r="M74" s="975">
        <v>45276.0</v>
      </c>
      <c r="N74" s="544" t="s">
        <v>5330</v>
      </c>
      <c r="O74" s="544" t="s">
        <v>5275</v>
      </c>
      <c r="P74" s="544" t="s">
        <v>4516</v>
      </c>
      <c r="Q74" s="544" t="s">
        <v>4516</v>
      </c>
      <c r="R74" s="544" t="s">
        <v>4516</v>
      </c>
      <c r="S74" s="544"/>
      <c r="T74" s="421"/>
      <c r="U74" s="333">
        <v>45775.0</v>
      </c>
      <c r="V74" s="428" t="s">
        <v>4472</v>
      </c>
      <c r="W74" s="428"/>
      <c r="X74" s="334" t="s">
        <v>4916</v>
      </c>
      <c r="Y74" s="334" t="s">
        <v>4516</v>
      </c>
      <c r="Z74" s="958" t="s">
        <v>4525</v>
      </c>
      <c r="AA74" s="896"/>
      <c r="AB74" s="896"/>
      <c r="AC74" s="930"/>
      <c r="AD74" s="929"/>
      <c r="AE74" s="929"/>
      <c r="AF74" s="929"/>
      <c r="AG74" s="929"/>
      <c r="AH74" s="929"/>
      <c r="AI74" s="929"/>
      <c r="AJ74" s="929"/>
      <c r="AK74" s="929"/>
      <c r="AL74" s="896"/>
      <c r="AM74" s="896"/>
      <c r="AN74" s="896"/>
      <c r="AO74" s="896"/>
      <c r="AP74" s="896"/>
      <c r="AQ74" s="896"/>
      <c r="AR74" s="896"/>
      <c r="AS74" s="896"/>
      <c r="AT74" s="896"/>
      <c r="AU74" s="897"/>
      <c r="AV74" s="897"/>
      <c r="AW74" s="897"/>
      <c r="AX74" s="897"/>
      <c r="AY74" s="897"/>
      <c r="AZ74" s="897"/>
      <c r="BA74" s="897"/>
      <c r="BB74" s="897"/>
      <c r="BC74" s="897"/>
    </row>
    <row r="75" ht="14.25" customHeight="1">
      <c r="A75" s="932">
        <v>426.0</v>
      </c>
      <c r="B75" s="421" t="str">
        <f t="array" ref="B75">IFNA(XLOOKUP(A75,'New Signups'!C:C,'New Signups'!D:D),"-")</f>
        <v>Aruzhan</v>
      </c>
      <c r="C75" s="929" t="str">
        <f t="array" ref="C75">IFNA(XLOOKUP(A75,'New Signups'!C:C,'New Signups'!E:E),"-")</f>
        <v>Suleimenova</v>
      </c>
      <c r="D75" s="895">
        <v>3067.0</v>
      </c>
      <c r="E75" s="951">
        <v>1.0</v>
      </c>
      <c r="F75" s="951">
        <v>1.0</v>
      </c>
      <c r="G75" s="971">
        <v>45269.0</v>
      </c>
      <c r="H75" s="421" t="s">
        <v>4520</v>
      </c>
      <c r="I75" s="501" t="s">
        <v>5336</v>
      </c>
      <c r="J75" s="544" t="s">
        <v>4516</v>
      </c>
      <c r="K75" s="544"/>
      <c r="L75" s="544"/>
      <c r="M75" s="975">
        <v>45281.0</v>
      </c>
      <c r="N75" s="544" t="s">
        <v>5077</v>
      </c>
      <c r="O75" s="544" t="s">
        <v>5337</v>
      </c>
      <c r="P75" s="544" t="s">
        <v>4516</v>
      </c>
      <c r="Q75" s="544" t="s">
        <v>4516</v>
      </c>
      <c r="R75" s="544" t="s">
        <v>4516</v>
      </c>
      <c r="S75" s="544"/>
      <c r="T75" s="421"/>
      <c r="U75" s="333"/>
      <c r="V75" s="334"/>
      <c r="W75" s="334"/>
      <c r="X75" s="334"/>
      <c r="Y75" s="334"/>
      <c r="Z75" s="896"/>
      <c r="AA75" s="896"/>
      <c r="AB75" s="896"/>
      <c r="AC75" s="930"/>
      <c r="AD75" s="929"/>
      <c r="AE75" s="929"/>
      <c r="AF75" s="929"/>
      <c r="AG75" s="929"/>
      <c r="AH75" s="929"/>
      <c r="AI75" s="929"/>
      <c r="AJ75" s="929"/>
      <c r="AK75" s="929"/>
      <c r="AL75" s="896"/>
      <c r="AM75" s="896"/>
      <c r="AN75" s="896"/>
      <c r="AO75" s="896"/>
      <c r="AP75" s="896"/>
      <c r="AQ75" s="896"/>
      <c r="AR75" s="896"/>
      <c r="AS75" s="896"/>
      <c r="AT75" s="896"/>
      <c r="AU75" s="897"/>
      <c r="AV75" s="897"/>
      <c r="AW75" s="897"/>
      <c r="AX75" s="897"/>
      <c r="AY75" s="897"/>
      <c r="AZ75" s="897"/>
      <c r="BA75" s="897"/>
      <c r="BB75" s="897"/>
      <c r="BC75" s="897"/>
    </row>
    <row r="76" ht="14.25" customHeight="1">
      <c r="A76" s="932">
        <v>430.0</v>
      </c>
      <c r="B76" s="421" t="str">
        <f t="array" ref="B76">IFNA(XLOOKUP(A76,'New Signups'!C:C,'New Signups'!D:D),"-")</f>
        <v>Luke</v>
      </c>
      <c r="C76" s="929" t="str">
        <f t="array" ref="C76">IFNA(XLOOKUP(A76,'New Signups'!C:C,'New Signups'!E:E),"-")</f>
        <v>Pelcher</v>
      </c>
      <c r="D76" s="895">
        <v>3066.0</v>
      </c>
      <c r="E76" s="951">
        <v>1.0</v>
      </c>
      <c r="F76" s="951">
        <v>1.0</v>
      </c>
      <c r="G76" s="971">
        <v>45268.0</v>
      </c>
      <c r="H76" s="421" t="s">
        <v>5338</v>
      </c>
      <c r="I76" s="501" t="s">
        <v>4521</v>
      </c>
      <c r="J76" s="544" t="s">
        <v>4516</v>
      </c>
      <c r="K76" s="544"/>
      <c r="L76" s="544"/>
      <c r="M76" s="975">
        <v>45270.0</v>
      </c>
      <c r="N76" s="544" t="s">
        <v>4932</v>
      </c>
      <c r="O76" s="544" t="s">
        <v>5339</v>
      </c>
      <c r="P76" s="544" t="s">
        <v>4516</v>
      </c>
      <c r="Q76" s="544" t="s">
        <v>4516</v>
      </c>
      <c r="R76" s="544" t="s">
        <v>4516</v>
      </c>
      <c r="S76" s="544"/>
      <c r="T76" s="421"/>
      <c r="U76" s="333">
        <v>45782.0</v>
      </c>
      <c r="V76" s="428" t="s">
        <v>4474</v>
      </c>
      <c r="W76" s="428"/>
      <c r="X76" s="334" t="s">
        <v>5340</v>
      </c>
      <c r="Y76" s="334"/>
      <c r="Z76" s="896"/>
      <c r="AA76" s="896"/>
      <c r="AB76" s="896"/>
      <c r="AC76" s="930"/>
      <c r="AD76" s="929"/>
      <c r="AE76" s="929"/>
      <c r="AF76" s="929"/>
      <c r="AG76" s="929"/>
      <c r="AH76" s="929"/>
      <c r="AI76" s="929"/>
      <c r="AJ76" s="929"/>
      <c r="AK76" s="929"/>
      <c r="AL76" s="896"/>
      <c r="AM76" s="896"/>
      <c r="AN76" s="896"/>
      <c r="AO76" s="896"/>
      <c r="AP76" s="896"/>
      <c r="AQ76" s="896"/>
      <c r="AR76" s="896"/>
      <c r="AS76" s="896"/>
      <c r="AT76" s="896"/>
      <c r="AU76" s="897"/>
      <c r="AV76" s="897"/>
      <c r="AW76" s="897"/>
      <c r="AX76" s="897"/>
      <c r="AY76" s="897"/>
      <c r="AZ76" s="897"/>
      <c r="BA76" s="897"/>
      <c r="BB76" s="897"/>
      <c r="BC76" s="897"/>
    </row>
    <row r="77" ht="14.25" customHeight="1">
      <c r="A77" s="980">
        <v>433.0</v>
      </c>
      <c r="B77" s="981" t="str">
        <f t="array" ref="B77">IFNA(XLOOKUP(A77,'New Signups'!C:C,'New Signups'!D:D),"-")</f>
        <v>Samuel</v>
      </c>
      <c r="C77" s="982" t="str">
        <f t="array" ref="C77">IFNA(XLOOKUP(A77,'New Signups'!C:C,'New Signups'!E:E),"-")</f>
        <v>Yu</v>
      </c>
      <c r="D77" s="983">
        <v>3060.0</v>
      </c>
      <c r="E77" s="984">
        <v>1.0</v>
      </c>
      <c r="F77" s="983"/>
      <c r="G77" s="985">
        <v>45264.0</v>
      </c>
      <c r="H77" s="981" t="s">
        <v>4965</v>
      </c>
      <c r="I77" s="986" t="s">
        <v>5341</v>
      </c>
      <c r="J77" s="987" t="s">
        <v>4516</v>
      </c>
      <c r="K77" s="987"/>
      <c r="L77" s="987"/>
      <c r="M77" s="988">
        <v>45266.0</v>
      </c>
      <c r="N77" s="987" t="s">
        <v>4550</v>
      </c>
      <c r="O77" s="987" t="s">
        <v>5219</v>
      </c>
      <c r="P77" s="987" t="s">
        <v>4516</v>
      </c>
      <c r="Q77" s="987" t="s">
        <v>4516</v>
      </c>
      <c r="R77" s="987" t="s">
        <v>4516</v>
      </c>
      <c r="S77" s="544"/>
      <c r="T77" s="421"/>
      <c r="U77" s="333"/>
      <c r="V77" s="334"/>
      <c r="W77" s="334"/>
      <c r="X77" s="334"/>
      <c r="Y77" s="334"/>
      <c r="Z77" s="896"/>
      <c r="AA77" s="896"/>
      <c r="AB77" s="896"/>
      <c r="AC77" s="930"/>
      <c r="AD77" s="929"/>
      <c r="AE77" s="929"/>
      <c r="AF77" s="929"/>
      <c r="AG77" s="929"/>
      <c r="AH77" s="929"/>
      <c r="AI77" s="929"/>
      <c r="AJ77" s="929"/>
      <c r="AK77" s="929"/>
      <c r="AL77" s="896"/>
      <c r="AM77" s="896"/>
      <c r="AN77" s="896"/>
      <c r="AO77" s="896"/>
      <c r="AP77" s="896"/>
      <c r="AQ77" s="896"/>
      <c r="AR77" s="896"/>
      <c r="AS77" s="896"/>
      <c r="AT77" s="896"/>
      <c r="AU77" s="897"/>
      <c r="AV77" s="897"/>
      <c r="AW77" s="897"/>
      <c r="AX77" s="897"/>
      <c r="AY77" s="897"/>
      <c r="AZ77" s="897"/>
      <c r="BA77" s="897"/>
      <c r="BB77" s="897"/>
      <c r="BC77" s="897"/>
    </row>
    <row r="78" ht="14.25" customHeight="1">
      <c r="A78" s="980">
        <v>436.0</v>
      </c>
      <c r="B78" s="981" t="str">
        <f t="array" ref="B78">IFNA(XLOOKUP(A78,'New Signups'!C:C,'New Signups'!D:D),"-")</f>
        <v>Ashley</v>
      </c>
      <c r="C78" s="982" t="str">
        <f t="array" ref="C78">IFNA(XLOOKUP(A78,'New Signups'!C:C,'New Signups'!E:E),"-")</f>
        <v>Kerchner</v>
      </c>
      <c r="D78" s="983">
        <v>3071.0</v>
      </c>
      <c r="E78" s="984">
        <v>1.0</v>
      </c>
      <c r="F78" s="983"/>
      <c r="G78" s="985">
        <v>45277.0</v>
      </c>
      <c r="H78" s="981" t="s">
        <v>3374</v>
      </c>
      <c r="I78" s="986" t="s">
        <v>4521</v>
      </c>
      <c r="J78" s="987" t="s">
        <v>4516</v>
      </c>
      <c r="K78" s="987"/>
      <c r="L78" s="987"/>
      <c r="M78" s="988">
        <v>45281.0</v>
      </c>
      <c r="N78" s="987" t="s">
        <v>5342</v>
      </c>
      <c r="O78" s="987" t="s">
        <v>5343</v>
      </c>
      <c r="P78" s="987" t="s">
        <v>4516</v>
      </c>
      <c r="Q78" s="987" t="s">
        <v>4516</v>
      </c>
      <c r="R78" s="987" t="s">
        <v>4516</v>
      </c>
      <c r="S78" s="544"/>
      <c r="T78" s="421"/>
      <c r="U78" s="333"/>
      <c r="V78" s="334"/>
      <c r="W78" s="334"/>
      <c r="X78" s="334"/>
      <c r="Y78" s="334"/>
      <c r="Z78" s="896"/>
      <c r="AA78" s="896"/>
      <c r="AB78" s="896"/>
      <c r="AC78" s="930"/>
      <c r="AD78" s="929"/>
      <c r="AE78" s="929"/>
      <c r="AF78" s="929"/>
      <c r="AG78" s="929"/>
      <c r="AH78" s="929"/>
      <c r="AI78" s="929"/>
      <c r="AJ78" s="929"/>
      <c r="AK78" s="929"/>
      <c r="AL78" s="896"/>
      <c r="AM78" s="896"/>
      <c r="AN78" s="896"/>
      <c r="AO78" s="896"/>
      <c r="AP78" s="896"/>
      <c r="AQ78" s="896"/>
      <c r="AR78" s="896"/>
      <c r="AS78" s="896"/>
      <c r="AT78" s="896"/>
      <c r="AU78" s="897"/>
      <c r="AV78" s="897"/>
      <c r="AW78" s="897"/>
      <c r="AX78" s="897"/>
      <c r="AY78" s="897"/>
      <c r="AZ78" s="897"/>
      <c r="BA78" s="897"/>
      <c r="BB78" s="897"/>
      <c r="BC78" s="897"/>
    </row>
    <row r="79" ht="14.25" customHeight="1">
      <c r="A79" s="932">
        <v>442.0</v>
      </c>
      <c r="B79" s="421" t="str">
        <f t="array" ref="B79">IFNA(XLOOKUP(A79,'New Signups'!C:C,'New Signups'!D:D),"-")</f>
        <v>Piper</v>
      </c>
      <c r="C79" s="929" t="str">
        <f t="array" ref="C79">IFNA(XLOOKUP(A79,'New Signups'!C:C,'New Signups'!E:E),"-")</f>
        <v>Farbarik</v>
      </c>
      <c r="D79" s="895">
        <v>3095.0</v>
      </c>
      <c r="E79" s="951">
        <v>1.0</v>
      </c>
      <c r="F79" s="951">
        <v>1.0</v>
      </c>
      <c r="G79" s="991">
        <v>45307.0</v>
      </c>
      <c r="H79" s="421" t="s">
        <v>4965</v>
      </c>
      <c r="I79" s="501" t="s">
        <v>4521</v>
      </c>
      <c r="J79" s="544" t="s">
        <v>4516</v>
      </c>
      <c r="K79" s="544"/>
      <c r="L79" s="544"/>
      <c r="M79" s="975">
        <v>45310.0</v>
      </c>
      <c r="N79" s="544" t="s">
        <v>5344</v>
      </c>
      <c r="O79" s="544" t="s">
        <v>5345</v>
      </c>
      <c r="P79" s="544" t="s">
        <v>4516</v>
      </c>
      <c r="Q79" s="544" t="s">
        <v>4516</v>
      </c>
      <c r="R79" s="544" t="s">
        <v>4516</v>
      </c>
      <c r="S79" s="544"/>
      <c r="T79" s="421"/>
      <c r="U79" s="333">
        <v>45810.0</v>
      </c>
      <c r="V79" s="428" t="s">
        <v>3958</v>
      </c>
      <c r="W79" s="428" t="s">
        <v>1150</v>
      </c>
      <c r="X79" s="334" t="s">
        <v>4921</v>
      </c>
      <c r="Y79" s="334" t="s">
        <v>4516</v>
      </c>
      <c r="Z79" s="958" t="s">
        <v>4525</v>
      </c>
      <c r="AA79" s="896"/>
      <c r="AB79" s="896"/>
      <c r="AC79" s="930">
        <v>45813.0</v>
      </c>
      <c r="AD79" s="938" t="s">
        <v>3308</v>
      </c>
      <c r="AE79" s="938" t="s">
        <v>4469</v>
      </c>
      <c r="AF79" s="938" t="s">
        <v>1150</v>
      </c>
      <c r="AG79" s="929"/>
      <c r="AH79" s="929" t="s">
        <v>5346</v>
      </c>
      <c r="AI79" s="929" t="s">
        <v>4516</v>
      </c>
      <c r="AJ79" s="929" t="s">
        <v>4516</v>
      </c>
      <c r="AK79" s="929" t="s">
        <v>4525</v>
      </c>
      <c r="AL79" s="896"/>
      <c r="AM79" s="896"/>
      <c r="AN79" s="896"/>
      <c r="AO79" s="896"/>
      <c r="AP79" s="896"/>
      <c r="AQ79" s="896"/>
      <c r="AR79" s="896"/>
      <c r="AS79" s="896"/>
      <c r="AT79" s="896"/>
      <c r="AU79" s="897"/>
      <c r="AV79" s="897"/>
      <c r="AW79" s="897"/>
      <c r="AX79" s="897"/>
      <c r="AY79" s="897"/>
      <c r="AZ79" s="897"/>
      <c r="BA79" s="897"/>
      <c r="BB79" s="897"/>
      <c r="BC79" s="897"/>
    </row>
    <row r="80" ht="14.25" customHeight="1">
      <c r="A80" s="932">
        <v>457.0</v>
      </c>
      <c r="B80" s="421" t="str">
        <f t="array" ref="B80">IFNA(XLOOKUP(A80,'New Signups'!C:C,'New Signups'!D:D),"-")</f>
        <v>Eric</v>
      </c>
      <c r="C80" s="929" t="str">
        <f t="array" ref="C80">IFNA(XLOOKUP(A80,'New Signups'!C:C,'New Signups'!E:E),"-")</f>
        <v>Bradley</v>
      </c>
      <c r="D80" s="895">
        <v>3078.0</v>
      </c>
      <c r="E80" s="951">
        <v>1.0</v>
      </c>
      <c r="F80" s="951">
        <v>1.0</v>
      </c>
      <c r="G80" s="991">
        <v>45301.0</v>
      </c>
      <c r="H80" s="421" t="s">
        <v>5184</v>
      </c>
      <c r="I80" s="501" t="s">
        <v>5347</v>
      </c>
      <c r="J80" s="544" t="s">
        <v>4516</v>
      </c>
      <c r="K80" s="544"/>
      <c r="L80" s="544"/>
      <c r="M80" s="975">
        <v>45302.0</v>
      </c>
      <c r="N80" s="544" t="s">
        <v>4932</v>
      </c>
      <c r="O80" s="544" t="s">
        <v>5333</v>
      </c>
      <c r="P80" s="544" t="s">
        <v>4516</v>
      </c>
      <c r="Q80" s="544" t="s">
        <v>4516</v>
      </c>
      <c r="R80" s="544" t="s">
        <v>4516</v>
      </c>
      <c r="S80" s="544"/>
      <c r="T80" s="421"/>
      <c r="U80" s="333">
        <v>45828.0</v>
      </c>
      <c r="V80" s="428" t="s">
        <v>4480</v>
      </c>
      <c r="W80" s="428" t="s">
        <v>4471</v>
      </c>
      <c r="X80" s="334" t="s">
        <v>4637</v>
      </c>
      <c r="Y80" s="334" t="s">
        <v>4516</v>
      </c>
      <c r="Z80" s="958" t="s">
        <v>4525</v>
      </c>
      <c r="AA80" s="896"/>
      <c r="AB80" s="896"/>
      <c r="AC80" s="930"/>
      <c r="AD80" s="929"/>
      <c r="AE80" s="929"/>
      <c r="AF80" s="929"/>
      <c r="AG80" s="929"/>
      <c r="AH80" s="929"/>
      <c r="AI80" s="929"/>
      <c r="AJ80" s="929"/>
      <c r="AK80" s="929"/>
      <c r="AL80" s="896"/>
      <c r="AM80" s="896"/>
      <c r="AN80" s="896"/>
      <c r="AO80" s="896"/>
      <c r="AP80" s="896"/>
      <c r="AQ80" s="896"/>
      <c r="AR80" s="896"/>
      <c r="AS80" s="896"/>
      <c r="AT80" s="896"/>
      <c r="AU80" s="897"/>
      <c r="AV80" s="897"/>
      <c r="AW80" s="897"/>
      <c r="AX80" s="897"/>
      <c r="AY80" s="897"/>
      <c r="AZ80" s="897"/>
      <c r="BA80" s="897"/>
      <c r="BB80" s="897"/>
      <c r="BC80" s="897"/>
    </row>
    <row r="81" ht="14.25" customHeight="1">
      <c r="A81" s="932">
        <v>458.0</v>
      </c>
      <c r="B81" s="421" t="str">
        <f t="array" ref="B81">IFNA(XLOOKUP(A81,'New Signups'!C:C,'New Signups'!D:D),"-")</f>
        <v>Helena</v>
      </c>
      <c r="C81" s="929" t="str">
        <f t="array" ref="C81">IFNA(XLOOKUP(A81,'New Signups'!C:C,'New Signups'!E:E),"-")</f>
        <v>Powers</v>
      </c>
      <c r="D81" s="895">
        <v>3088.0</v>
      </c>
      <c r="E81" s="951">
        <v>1.0</v>
      </c>
      <c r="F81" s="951">
        <v>1.0</v>
      </c>
      <c r="G81" s="991">
        <v>45304.0</v>
      </c>
      <c r="H81" s="421" t="s">
        <v>4520</v>
      </c>
      <c r="I81" s="501" t="s">
        <v>4521</v>
      </c>
      <c r="J81" s="544" t="s">
        <v>4516</v>
      </c>
      <c r="K81" s="544"/>
      <c r="L81" s="544"/>
      <c r="M81" s="975">
        <v>45312.0</v>
      </c>
      <c r="N81" s="544" t="s">
        <v>5043</v>
      </c>
      <c r="O81" s="544" t="s">
        <v>5348</v>
      </c>
      <c r="P81" s="544" t="s">
        <v>4516</v>
      </c>
      <c r="Q81" s="544" t="s">
        <v>4516</v>
      </c>
      <c r="R81" s="544" t="s">
        <v>4516</v>
      </c>
      <c r="S81" s="544"/>
      <c r="T81" s="421"/>
      <c r="U81" s="443">
        <v>45873.0</v>
      </c>
      <c r="V81" s="427" t="s">
        <v>4469</v>
      </c>
      <c r="W81" s="427"/>
      <c r="X81" s="334"/>
      <c r="Y81" s="334"/>
      <c r="Z81" s="896"/>
      <c r="AA81" s="896"/>
      <c r="AB81" s="896"/>
      <c r="AC81" s="973">
        <v>45880.0</v>
      </c>
      <c r="AD81" s="938" t="s">
        <v>3480</v>
      </c>
      <c r="AE81" s="938" t="s">
        <v>3958</v>
      </c>
      <c r="AF81" s="938"/>
      <c r="AG81" s="938"/>
      <c r="AH81" s="938" t="s">
        <v>5349</v>
      </c>
      <c r="AI81" s="938" t="s">
        <v>4516</v>
      </c>
      <c r="AJ81" s="938" t="s">
        <v>4516</v>
      </c>
      <c r="AK81" s="938" t="s">
        <v>4516</v>
      </c>
      <c r="AL81" s="896"/>
      <c r="AM81" s="896"/>
      <c r="AN81" s="896"/>
      <c r="AO81" s="896"/>
      <c r="AP81" s="896"/>
      <c r="AQ81" s="896"/>
      <c r="AR81" s="896"/>
      <c r="AS81" s="896"/>
      <c r="AT81" s="896"/>
      <c r="AU81" s="897"/>
      <c r="AV81" s="897"/>
      <c r="AW81" s="897"/>
      <c r="AX81" s="897"/>
      <c r="AY81" s="897"/>
      <c r="AZ81" s="897"/>
      <c r="BA81" s="897"/>
      <c r="BB81" s="897"/>
      <c r="BC81" s="897"/>
    </row>
    <row r="82" ht="14.25" customHeight="1">
      <c r="A82" s="932">
        <v>459.0</v>
      </c>
      <c r="B82" s="421" t="str">
        <f t="array" ref="B82">IFNA(XLOOKUP(A82,'New Signups'!C:C,'New Signups'!D:D),"-")</f>
        <v>Isadora</v>
      </c>
      <c r="C82" s="929" t="str">
        <f t="array" ref="C82">IFNA(XLOOKUP(A82,'New Signups'!C:C,'New Signups'!E:E),"-")</f>
        <v>Krause</v>
      </c>
      <c r="D82" s="895">
        <v>3079.0</v>
      </c>
      <c r="E82" s="951">
        <v>1.0</v>
      </c>
      <c r="F82" s="951">
        <v>1.0</v>
      </c>
      <c r="G82" s="991">
        <v>45301.0</v>
      </c>
      <c r="H82" s="421" t="s">
        <v>4597</v>
      </c>
      <c r="I82" s="501" t="s">
        <v>4521</v>
      </c>
      <c r="J82" s="544" t="s">
        <v>4516</v>
      </c>
      <c r="K82" s="544"/>
      <c r="L82" s="544"/>
      <c r="M82" s="975">
        <v>45308.0</v>
      </c>
      <c r="N82" s="544" t="s">
        <v>5350</v>
      </c>
      <c r="O82" s="544" t="s">
        <v>5333</v>
      </c>
      <c r="P82" s="544" t="s">
        <v>4516</v>
      </c>
      <c r="Q82" s="544" t="s">
        <v>4516</v>
      </c>
      <c r="R82" s="544" t="s">
        <v>4516</v>
      </c>
      <c r="S82" s="544"/>
      <c r="T82" s="421"/>
      <c r="U82" s="333"/>
      <c r="V82" s="334"/>
      <c r="W82" s="334"/>
      <c r="X82" s="334"/>
      <c r="Y82" s="334"/>
      <c r="Z82" s="896"/>
      <c r="AA82" s="896"/>
      <c r="AB82" s="896"/>
      <c r="AC82" s="930"/>
      <c r="AD82" s="929"/>
      <c r="AE82" s="929"/>
      <c r="AF82" s="929"/>
      <c r="AG82" s="929"/>
      <c r="AH82" s="929"/>
      <c r="AI82" s="929"/>
      <c r="AJ82" s="929"/>
      <c r="AK82" s="929"/>
      <c r="AL82" s="896"/>
      <c r="AM82" s="896"/>
      <c r="AN82" s="896"/>
      <c r="AO82" s="896"/>
      <c r="AP82" s="896"/>
      <c r="AQ82" s="896"/>
      <c r="AR82" s="896"/>
      <c r="AS82" s="896"/>
      <c r="AT82" s="896"/>
      <c r="AU82" s="897"/>
      <c r="AV82" s="897"/>
      <c r="AW82" s="897"/>
      <c r="AX82" s="897"/>
      <c r="AY82" s="897"/>
      <c r="AZ82" s="897"/>
      <c r="BA82" s="897"/>
      <c r="BB82" s="897"/>
      <c r="BC82" s="897"/>
    </row>
    <row r="83" ht="14.25" customHeight="1">
      <c r="A83" s="932">
        <v>461.0</v>
      </c>
      <c r="B83" s="421" t="str">
        <f t="array" ref="B83">IFNA(XLOOKUP(A83,'New Signups'!C:C,'New Signups'!D:D),"-")</f>
        <v>Charles</v>
      </c>
      <c r="C83" s="929" t="str">
        <f t="array" ref="C83">IFNA(XLOOKUP(A83,'New Signups'!C:C,'New Signups'!E:E),"-")</f>
        <v>Darrington</v>
      </c>
      <c r="D83" s="895">
        <v>3111.0</v>
      </c>
      <c r="E83" s="951">
        <v>1.0</v>
      </c>
      <c r="F83" s="951">
        <v>1.0</v>
      </c>
      <c r="G83" s="991">
        <v>45315.0</v>
      </c>
      <c r="H83" s="421" t="s">
        <v>4965</v>
      </c>
      <c r="I83" s="501" t="s">
        <v>4521</v>
      </c>
      <c r="J83" s="544" t="s">
        <v>4516</v>
      </c>
      <c r="K83" s="544"/>
      <c r="L83" s="544"/>
      <c r="M83" s="975">
        <v>45318.0</v>
      </c>
      <c r="N83" s="544" t="s">
        <v>4932</v>
      </c>
      <c r="O83" s="544" t="s">
        <v>5351</v>
      </c>
      <c r="P83" s="544" t="s">
        <v>4516</v>
      </c>
      <c r="Q83" s="544" t="s">
        <v>4516</v>
      </c>
      <c r="R83" s="544" t="s">
        <v>4516</v>
      </c>
      <c r="S83" s="544"/>
      <c r="T83" s="421"/>
      <c r="U83" s="333">
        <v>45825.0</v>
      </c>
      <c r="V83" s="428" t="s">
        <v>4471</v>
      </c>
      <c r="W83" s="428"/>
      <c r="X83" s="334" t="s">
        <v>4656</v>
      </c>
      <c r="Y83" s="334" t="s">
        <v>4516</v>
      </c>
      <c r="Z83" s="958" t="s">
        <v>4525</v>
      </c>
      <c r="AA83" s="896"/>
      <c r="AB83" s="896"/>
      <c r="AC83" s="973">
        <v>45868.0</v>
      </c>
      <c r="AD83" s="938" t="s">
        <v>4469</v>
      </c>
      <c r="AE83" s="938" t="s">
        <v>3480</v>
      </c>
      <c r="AF83" s="938"/>
      <c r="AG83" s="938"/>
      <c r="AH83" s="938" t="s">
        <v>5352</v>
      </c>
      <c r="AI83" s="938" t="s">
        <v>4516</v>
      </c>
      <c r="AJ83" s="938" t="s">
        <v>4516</v>
      </c>
      <c r="AK83" s="938" t="s">
        <v>4516</v>
      </c>
      <c r="AL83" s="896"/>
      <c r="AM83" s="896"/>
      <c r="AN83" s="896"/>
      <c r="AO83" s="896"/>
      <c r="AP83" s="896"/>
      <c r="AQ83" s="896"/>
      <c r="AR83" s="896"/>
      <c r="AS83" s="896"/>
      <c r="AT83" s="896"/>
      <c r="AU83" s="897"/>
      <c r="AV83" s="897"/>
      <c r="AW83" s="897"/>
      <c r="AX83" s="897"/>
      <c r="AY83" s="897"/>
      <c r="AZ83" s="897"/>
      <c r="BA83" s="897"/>
      <c r="BB83" s="897"/>
      <c r="BC83" s="897"/>
    </row>
    <row r="84" ht="14.25" customHeight="1">
      <c r="A84" s="932">
        <v>463.0</v>
      </c>
      <c r="B84" s="421" t="str">
        <f t="array" ref="B84">IFNA(XLOOKUP(A84,'New Signups'!C:C,'New Signups'!D:D),"-")</f>
        <v>Olivia</v>
      </c>
      <c r="C84" s="929" t="str">
        <f t="array" ref="C84">IFNA(XLOOKUP(A84,'New Signups'!C:C,'New Signups'!E:E),"-")</f>
        <v>Wong</v>
      </c>
      <c r="D84" s="895">
        <v>3075.0</v>
      </c>
      <c r="E84" s="951">
        <v>1.0</v>
      </c>
      <c r="F84" s="951">
        <v>1.0</v>
      </c>
      <c r="G84" s="991">
        <v>45300.0</v>
      </c>
      <c r="H84" s="421" t="s">
        <v>4597</v>
      </c>
      <c r="I84" s="501" t="s">
        <v>4521</v>
      </c>
      <c r="J84" s="544" t="s">
        <v>4516</v>
      </c>
      <c r="K84" s="544"/>
      <c r="L84" s="544"/>
      <c r="M84" s="975">
        <v>45309.0</v>
      </c>
      <c r="N84" s="544" t="s">
        <v>4633</v>
      </c>
      <c r="O84" s="544" t="s">
        <v>5333</v>
      </c>
      <c r="P84" s="544" t="s">
        <v>4516</v>
      </c>
      <c r="Q84" s="544" t="s">
        <v>4516</v>
      </c>
      <c r="R84" s="544" t="s">
        <v>4516</v>
      </c>
      <c r="S84" s="544"/>
      <c r="T84" s="421"/>
      <c r="U84" s="333">
        <v>45834.0</v>
      </c>
      <c r="V84" s="428" t="s">
        <v>4471</v>
      </c>
      <c r="W84" s="428"/>
      <c r="X84" s="334" t="s">
        <v>4532</v>
      </c>
      <c r="Y84" s="334" t="s">
        <v>4516</v>
      </c>
      <c r="Z84" s="958" t="s">
        <v>4525</v>
      </c>
      <c r="AA84" s="896"/>
      <c r="AB84" s="896"/>
      <c r="AC84" s="973">
        <v>45860.0</v>
      </c>
      <c r="AD84" s="938" t="s">
        <v>1150</v>
      </c>
      <c r="AE84" s="938" t="s">
        <v>3308</v>
      </c>
      <c r="AF84" s="938"/>
      <c r="AG84" s="938"/>
      <c r="AH84" s="938" t="s">
        <v>5353</v>
      </c>
      <c r="AI84" s="929"/>
      <c r="AJ84" s="929"/>
      <c r="AK84" s="929"/>
      <c r="AL84" s="896"/>
      <c r="AM84" s="896"/>
      <c r="AN84" s="896"/>
      <c r="AO84" s="896"/>
      <c r="AP84" s="896"/>
      <c r="AQ84" s="896"/>
      <c r="AR84" s="896"/>
      <c r="AS84" s="896"/>
      <c r="AT84" s="896"/>
      <c r="AU84" s="897"/>
      <c r="AV84" s="897"/>
      <c r="AW84" s="897"/>
      <c r="AX84" s="897"/>
      <c r="AY84" s="897"/>
      <c r="AZ84" s="897"/>
      <c r="BA84" s="897"/>
      <c r="BB84" s="897"/>
      <c r="BC84" s="897"/>
    </row>
    <row r="85" ht="14.25" customHeight="1">
      <c r="A85" s="932">
        <v>464.0</v>
      </c>
      <c r="B85" s="421" t="str">
        <f t="array" ref="B85">IFNA(XLOOKUP(A85,'New Signups'!C:C,'New Signups'!D:D),"-")</f>
        <v>Isabel</v>
      </c>
      <c r="C85" s="929" t="str">
        <f t="array" ref="C85">IFNA(XLOOKUP(A85,'New Signups'!C:C,'New Signups'!E:E),"-")</f>
        <v>Alexander</v>
      </c>
      <c r="D85" s="895">
        <v>3080.0</v>
      </c>
      <c r="E85" s="951">
        <v>1.0</v>
      </c>
      <c r="F85" s="951">
        <v>1.0</v>
      </c>
      <c r="G85" s="991">
        <v>45301.0</v>
      </c>
      <c r="H85" s="421" t="s">
        <v>5354</v>
      </c>
      <c r="I85" s="501" t="s">
        <v>4521</v>
      </c>
      <c r="J85" s="544" t="s">
        <v>4516</v>
      </c>
      <c r="K85" s="544"/>
      <c r="L85" s="544"/>
      <c r="M85" s="975">
        <v>45302.0</v>
      </c>
      <c r="N85" s="544" t="s">
        <v>4932</v>
      </c>
      <c r="O85" s="544" t="s">
        <v>5333</v>
      </c>
      <c r="P85" s="544" t="s">
        <v>4516</v>
      </c>
      <c r="Q85" s="544" t="s">
        <v>4516</v>
      </c>
      <c r="R85" s="544" t="s">
        <v>4516</v>
      </c>
      <c r="S85" s="544"/>
      <c r="T85" s="421"/>
      <c r="U85" s="333"/>
      <c r="V85" s="334"/>
      <c r="W85" s="334"/>
      <c r="X85" s="334"/>
      <c r="Y85" s="334"/>
      <c r="Z85" s="896"/>
      <c r="AA85" s="896"/>
      <c r="AB85" s="896"/>
      <c r="AC85" s="930"/>
      <c r="AD85" s="929"/>
      <c r="AE85" s="929"/>
      <c r="AF85" s="929"/>
      <c r="AG85" s="929"/>
      <c r="AH85" s="929"/>
      <c r="AI85" s="929"/>
      <c r="AJ85" s="929"/>
      <c r="AK85" s="929"/>
      <c r="AL85" s="896"/>
      <c r="AM85" s="896"/>
      <c r="AN85" s="896"/>
      <c r="AO85" s="896"/>
      <c r="AP85" s="896"/>
      <c r="AQ85" s="896"/>
      <c r="AR85" s="896"/>
      <c r="AS85" s="896"/>
      <c r="AT85" s="896"/>
      <c r="AU85" s="897"/>
      <c r="AV85" s="897"/>
      <c r="AW85" s="897"/>
      <c r="AX85" s="897"/>
      <c r="AY85" s="897"/>
      <c r="AZ85" s="897"/>
      <c r="BA85" s="897"/>
      <c r="BB85" s="897"/>
      <c r="BC85" s="897"/>
    </row>
    <row r="86" ht="14.25" customHeight="1">
      <c r="A86" s="932">
        <v>470.0</v>
      </c>
      <c r="B86" s="421" t="str">
        <f t="array" ref="B86">IFNA(XLOOKUP(A86,'New Signups'!C:C,'New Signups'!D:D),"-")</f>
        <v>Alexis</v>
      </c>
      <c r="C86" s="929" t="str">
        <f t="array" ref="C86">IFNA(XLOOKUP(A86,'New Signups'!C:C,'New Signups'!E:E),"-")</f>
        <v>Leone</v>
      </c>
      <c r="D86" s="895">
        <v>3082.0</v>
      </c>
      <c r="E86" s="951">
        <v>1.0</v>
      </c>
      <c r="F86" s="951">
        <v>1.0</v>
      </c>
      <c r="G86" s="991">
        <v>45302.0</v>
      </c>
      <c r="H86" s="421" t="s">
        <v>5184</v>
      </c>
      <c r="I86" s="501" t="s">
        <v>4521</v>
      </c>
      <c r="J86" s="544" t="s">
        <v>4516</v>
      </c>
      <c r="K86" s="544"/>
      <c r="L86" s="544"/>
      <c r="M86" s="975">
        <v>45307.0</v>
      </c>
      <c r="N86" s="544" t="s">
        <v>5344</v>
      </c>
      <c r="O86" s="544" t="s">
        <v>5333</v>
      </c>
      <c r="P86" s="544" t="s">
        <v>4516</v>
      </c>
      <c r="Q86" s="544" t="s">
        <v>4516</v>
      </c>
      <c r="R86" s="544" t="s">
        <v>4516</v>
      </c>
      <c r="S86" s="544"/>
      <c r="T86" s="421"/>
      <c r="U86" s="443">
        <v>45902.0</v>
      </c>
      <c r="V86" s="427" t="s">
        <v>3958</v>
      </c>
      <c r="W86" s="427"/>
      <c r="X86" s="427" t="s">
        <v>5355</v>
      </c>
      <c r="Y86" s="427" t="s">
        <v>4525</v>
      </c>
      <c r="Z86" s="958" t="s">
        <v>4525</v>
      </c>
      <c r="AA86" s="896"/>
      <c r="AB86" s="896"/>
      <c r="AC86" s="973">
        <v>45912.0</v>
      </c>
      <c r="AD86" s="938" t="s">
        <v>3308</v>
      </c>
      <c r="AE86" s="938" t="s">
        <v>1364</v>
      </c>
      <c r="AF86" s="938"/>
      <c r="AG86" s="938"/>
      <c r="AH86" s="938" t="s">
        <v>5356</v>
      </c>
      <c r="AI86" s="938" t="s">
        <v>4525</v>
      </c>
      <c r="AJ86" s="938" t="s">
        <v>4525</v>
      </c>
      <c r="AK86" s="938" t="s">
        <v>4525</v>
      </c>
      <c r="AL86" s="896"/>
      <c r="AM86" s="896"/>
      <c r="AN86" s="896"/>
      <c r="AO86" s="896"/>
      <c r="AP86" s="896"/>
      <c r="AQ86" s="896"/>
      <c r="AR86" s="896"/>
      <c r="AS86" s="896"/>
      <c r="AT86" s="896"/>
      <c r="AU86" s="897"/>
      <c r="AV86" s="897"/>
      <c r="AW86" s="897"/>
      <c r="AX86" s="897"/>
      <c r="AY86" s="897"/>
      <c r="AZ86" s="897"/>
      <c r="BA86" s="897"/>
      <c r="BB86" s="897"/>
      <c r="BC86" s="897"/>
    </row>
    <row r="87" ht="14.25" customHeight="1">
      <c r="A87" s="932">
        <v>471.0</v>
      </c>
      <c r="B87" s="421" t="str">
        <f t="array" ref="B87">IFNA(XLOOKUP(A87,'New Signups'!C:C,'New Signups'!D:D),"-")</f>
        <v>Julia</v>
      </c>
      <c r="C87" s="929" t="str">
        <f t="array" ref="C87">IFNA(XLOOKUP(A87,'New Signups'!C:C,'New Signups'!E:E),"-")</f>
        <v>Nigro</v>
      </c>
      <c r="D87" s="895">
        <v>3083.0</v>
      </c>
      <c r="E87" s="951">
        <v>1.0</v>
      </c>
      <c r="F87" s="951">
        <v>1.0</v>
      </c>
      <c r="G87" s="991">
        <v>45302.0</v>
      </c>
      <c r="H87" s="421" t="s">
        <v>4597</v>
      </c>
      <c r="I87" s="501" t="s">
        <v>4521</v>
      </c>
      <c r="J87" s="544" t="s">
        <v>4516</v>
      </c>
      <c r="K87" s="544"/>
      <c r="L87" s="544"/>
      <c r="M87" s="975">
        <v>45309.0</v>
      </c>
      <c r="N87" s="544" t="s">
        <v>5357</v>
      </c>
      <c r="O87" s="544" t="s">
        <v>5358</v>
      </c>
      <c r="P87" s="544" t="s">
        <v>4516</v>
      </c>
      <c r="Q87" s="544" t="s">
        <v>4516</v>
      </c>
      <c r="R87" s="544" t="s">
        <v>4516</v>
      </c>
      <c r="S87" s="544"/>
      <c r="T87" s="421"/>
      <c r="U87" s="333"/>
      <c r="V87" s="334"/>
      <c r="W87" s="334"/>
      <c r="X87" s="334"/>
      <c r="Y87" s="334"/>
      <c r="Z87" s="896"/>
      <c r="AA87" s="896"/>
      <c r="AB87" s="896"/>
      <c r="AC87" s="930"/>
      <c r="AD87" s="929"/>
      <c r="AE87" s="929"/>
      <c r="AF87" s="929"/>
      <c r="AG87" s="929"/>
      <c r="AH87" s="929"/>
      <c r="AI87" s="929"/>
      <c r="AJ87" s="929"/>
      <c r="AK87" s="929"/>
      <c r="AL87" s="896"/>
      <c r="AM87" s="896"/>
      <c r="AN87" s="896"/>
      <c r="AO87" s="896"/>
      <c r="AP87" s="896"/>
      <c r="AQ87" s="896"/>
      <c r="AR87" s="896"/>
      <c r="AS87" s="896"/>
      <c r="AT87" s="896"/>
      <c r="AU87" s="897"/>
      <c r="AV87" s="897"/>
      <c r="AW87" s="897"/>
      <c r="AX87" s="897"/>
      <c r="AY87" s="897"/>
      <c r="AZ87" s="897"/>
      <c r="BA87" s="897"/>
      <c r="BB87" s="897"/>
      <c r="BC87" s="897"/>
    </row>
    <row r="88" ht="14.25" customHeight="1">
      <c r="A88" s="932">
        <v>472.0</v>
      </c>
      <c r="B88" s="421" t="str">
        <f t="array" ref="B88">IFNA(XLOOKUP(A88,'New Signups'!C:C,'New Signups'!D:D),"-")</f>
        <v>Jessica</v>
      </c>
      <c r="C88" s="929" t="str">
        <f t="array" ref="C88">IFNA(XLOOKUP(A88,'New Signups'!C:C,'New Signups'!E:E),"-")</f>
        <v>Tanhauser</v>
      </c>
      <c r="D88" s="895">
        <v>3087.0</v>
      </c>
      <c r="E88" s="951">
        <v>1.0</v>
      </c>
      <c r="F88" s="951">
        <v>1.0</v>
      </c>
      <c r="G88" s="991">
        <v>45303.0</v>
      </c>
      <c r="H88" s="421" t="s">
        <v>4597</v>
      </c>
      <c r="I88" s="896" t="s">
        <v>4521</v>
      </c>
      <c r="J88" s="544" t="s">
        <v>4516</v>
      </c>
      <c r="K88" s="544"/>
      <c r="L88" s="544"/>
      <c r="M88" s="975">
        <v>45317.0</v>
      </c>
      <c r="N88" s="544" t="s">
        <v>5359</v>
      </c>
      <c r="O88" s="544" t="s">
        <v>5360</v>
      </c>
      <c r="P88" s="544" t="s">
        <v>4516</v>
      </c>
      <c r="Q88" s="544" t="s">
        <v>4516</v>
      </c>
      <c r="R88" s="544" t="s">
        <v>4516</v>
      </c>
      <c r="S88" s="544"/>
      <c r="T88" s="421"/>
      <c r="U88" s="333"/>
      <c r="V88" s="334"/>
      <c r="W88" s="334"/>
      <c r="X88" s="334"/>
      <c r="Y88" s="334"/>
      <c r="Z88" s="896"/>
      <c r="AA88" s="896"/>
      <c r="AB88" s="896"/>
      <c r="AC88" s="930"/>
      <c r="AD88" s="929"/>
      <c r="AE88" s="929"/>
      <c r="AF88" s="929"/>
      <c r="AG88" s="929"/>
      <c r="AH88" s="929"/>
      <c r="AI88" s="929"/>
      <c r="AJ88" s="929"/>
      <c r="AK88" s="929"/>
      <c r="AL88" s="896"/>
      <c r="AM88" s="896"/>
      <c r="AN88" s="896"/>
      <c r="AO88" s="896"/>
      <c r="AP88" s="896"/>
      <c r="AQ88" s="896"/>
      <c r="AR88" s="896"/>
      <c r="AS88" s="896"/>
      <c r="AT88" s="896"/>
      <c r="AU88" s="897"/>
      <c r="AV88" s="897"/>
      <c r="AW88" s="897"/>
      <c r="AX88" s="897"/>
      <c r="AY88" s="897"/>
      <c r="AZ88" s="897"/>
      <c r="BA88" s="897"/>
      <c r="BB88" s="897"/>
      <c r="BC88" s="897"/>
    </row>
    <row r="89" ht="14.25" customHeight="1">
      <c r="A89" s="932">
        <v>473.0</v>
      </c>
      <c r="B89" s="421" t="str">
        <f t="array" ref="B89">IFNA(XLOOKUP(A89,'New Signups'!C:C,'New Signups'!D:D),"-")</f>
        <v>Layne</v>
      </c>
      <c r="C89" s="929" t="str">
        <f t="array" ref="C89">IFNA(XLOOKUP(A89,'New Signups'!C:C,'New Signups'!E:E),"-")</f>
        <v>Henke</v>
      </c>
      <c r="D89" s="895">
        <v>3081.0</v>
      </c>
      <c r="E89" s="951">
        <v>1.0</v>
      </c>
      <c r="F89" s="951">
        <v>1.0</v>
      </c>
      <c r="G89" s="991">
        <v>45301.0</v>
      </c>
      <c r="H89" s="421" t="s">
        <v>4597</v>
      </c>
      <c r="I89" s="501" t="s">
        <v>4521</v>
      </c>
      <c r="J89" s="544" t="s">
        <v>4516</v>
      </c>
      <c r="K89" s="544"/>
      <c r="L89" s="544"/>
      <c r="M89" s="975">
        <v>45327.0</v>
      </c>
      <c r="N89" s="544" t="s">
        <v>5361</v>
      </c>
      <c r="O89" s="544" t="s">
        <v>5362</v>
      </c>
      <c r="P89" s="544" t="s">
        <v>4516</v>
      </c>
      <c r="Q89" s="544" t="s">
        <v>4516</v>
      </c>
      <c r="R89" s="544" t="s">
        <v>4516</v>
      </c>
      <c r="S89" s="544"/>
      <c r="T89" s="421"/>
      <c r="U89" s="333"/>
      <c r="V89" s="334"/>
      <c r="W89" s="334"/>
      <c r="X89" s="334"/>
      <c r="Y89" s="334"/>
      <c r="Z89" s="896"/>
      <c r="AA89" s="896"/>
      <c r="AB89" s="896"/>
      <c r="AC89" s="930"/>
      <c r="AD89" s="929"/>
      <c r="AE89" s="929"/>
      <c r="AF89" s="929"/>
      <c r="AG89" s="929"/>
      <c r="AH89" s="929"/>
      <c r="AI89" s="929"/>
      <c r="AJ89" s="929"/>
      <c r="AK89" s="929"/>
      <c r="AL89" s="896"/>
      <c r="AM89" s="896"/>
      <c r="AN89" s="896"/>
      <c r="AO89" s="896"/>
      <c r="AP89" s="896"/>
      <c r="AQ89" s="896"/>
      <c r="AR89" s="896"/>
      <c r="AS89" s="896"/>
      <c r="AT89" s="896"/>
      <c r="AU89" s="897"/>
      <c r="AV89" s="897"/>
      <c r="AW89" s="897"/>
      <c r="AX89" s="897"/>
      <c r="AY89" s="897"/>
      <c r="AZ89" s="897"/>
      <c r="BA89" s="897"/>
      <c r="BB89" s="897"/>
      <c r="BC89" s="897"/>
    </row>
    <row r="90" ht="14.25" customHeight="1">
      <c r="A90" s="992">
        <v>474.0</v>
      </c>
      <c r="B90" s="421" t="str">
        <f t="array" ref="B90">IFNA(XLOOKUP(A90,'New Signups'!C:C,'New Signups'!D:D),"-")</f>
        <v>Maame</v>
      </c>
      <c r="C90" s="929" t="str">
        <f t="array" ref="C90">IFNA(XLOOKUP(A90,'New Signups'!C:C,'New Signups'!E:E),"-")</f>
        <v>Sarpong</v>
      </c>
      <c r="D90" s="993">
        <v>3089.0</v>
      </c>
      <c r="E90" s="994">
        <v>1.0</v>
      </c>
      <c r="F90" s="994">
        <v>1.0</v>
      </c>
      <c r="G90" s="995">
        <v>45304.0</v>
      </c>
      <c r="H90" s="464" t="s">
        <v>4578</v>
      </c>
      <c r="I90" s="996" t="s">
        <v>5363</v>
      </c>
      <c r="J90" s="997" t="s">
        <v>4516</v>
      </c>
      <c r="K90" s="997"/>
      <c r="L90" s="997"/>
      <c r="M90" s="998">
        <v>45311.0</v>
      </c>
      <c r="N90" s="997" t="s">
        <v>5239</v>
      </c>
      <c r="O90" s="997" t="s">
        <v>5364</v>
      </c>
      <c r="P90" s="997" t="s">
        <v>985</v>
      </c>
      <c r="Q90" s="997" t="s">
        <v>4516</v>
      </c>
      <c r="R90" s="997" t="s">
        <v>4516</v>
      </c>
      <c r="S90" s="544"/>
      <c r="T90" s="421"/>
      <c r="U90" s="443">
        <v>45874.0</v>
      </c>
      <c r="V90" s="427" t="s">
        <v>4469</v>
      </c>
      <c r="W90" s="427"/>
      <c r="X90" s="427" t="s">
        <v>5365</v>
      </c>
      <c r="Y90" s="427" t="s">
        <v>985</v>
      </c>
      <c r="Z90" s="958" t="s">
        <v>5366</v>
      </c>
      <c r="AA90" s="896"/>
      <c r="AB90" s="896"/>
      <c r="AC90" s="973">
        <v>45874.0</v>
      </c>
      <c r="AD90" s="938" t="s">
        <v>4469</v>
      </c>
      <c r="AE90" s="938"/>
      <c r="AF90" s="938"/>
      <c r="AG90" s="938"/>
      <c r="AH90" s="427" t="s">
        <v>5367</v>
      </c>
      <c r="AI90" s="938" t="s">
        <v>985</v>
      </c>
      <c r="AJ90" s="938" t="s">
        <v>4516</v>
      </c>
      <c r="AK90" s="938" t="s">
        <v>985</v>
      </c>
      <c r="AL90" s="896"/>
      <c r="AM90" s="896"/>
      <c r="AN90" s="896"/>
      <c r="AO90" s="896"/>
      <c r="AP90" s="896"/>
      <c r="AQ90" s="896"/>
      <c r="AR90" s="896"/>
      <c r="AS90" s="896"/>
      <c r="AT90" s="896"/>
      <c r="AU90" s="897"/>
      <c r="AV90" s="897"/>
      <c r="AW90" s="897"/>
      <c r="AX90" s="897"/>
      <c r="AY90" s="897"/>
      <c r="AZ90" s="897"/>
      <c r="BA90" s="897"/>
      <c r="BB90" s="897"/>
      <c r="BC90" s="897"/>
    </row>
    <row r="91" ht="14.25" customHeight="1">
      <c r="A91" s="932">
        <v>487.0</v>
      </c>
      <c r="B91" s="421" t="str">
        <f t="array" ref="B91">IFNA(XLOOKUP(A91,'New Signups'!C:C,'New Signups'!D:D),"-")</f>
        <v>Charleigh</v>
      </c>
      <c r="C91" s="929" t="str">
        <f t="array" ref="C91">IFNA(XLOOKUP(A91,'New Signups'!C:C,'New Signups'!E:E),"-")</f>
        <v>Niedrist</v>
      </c>
      <c r="D91" s="895">
        <v>3084.0</v>
      </c>
      <c r="E91" s="951">
        <v>1.0</v>
      </c>
      <c r="F91" s="951">
        <v>1.0</v>
      </c>
      <c r="G91" s="991">
        <v>45302.0</v>
      </c>
      <c r="H91" s="421" t="s">
        <v>5184</v>
      </c>
      <c r="I91" s="501" t="s">
        <v>4521</v>
      </c>
      <c r="J91" s="544" t="s">
        <v>4516</v>
      </c>
      <c r="K91" s="544"/>
      <c r="L91" s="544"/>
      <c r="M91" s="975">
        <v>45321.0</v>
      </c>
      <c r="N91" s="544" t="s">
        <v>5344</v>
      </c>
      <c r="O91" s="544" t="s">
        <v>5333</v>
      </c>
      <c r="P91" s="544" t="s">
        <v>4516</v>
      </c>
      <c r="Q91" s="544" t="s">
        <v>4516</v>
      </c>
      <c r="R91" s="544" t="s">
        <v>4516</v>
      </c>
      <c r="S91" s="544"/>
      <c r="T91" s="421"/>
      <c r="U91" s="333"/>
      <c r="V91" s="334"/>
      <c r="W91" s="334"/>
      <c r="X91" s="334"/>
      <c r="Y91" s="334"/>
      <c r="Z91" s="896"/>
      <c r="AA91" s="896"/>
      <c r="AB91" s="896"/>
      <c r="AC91" s="930"/>
      <c r="AD91" s="929"/>
      <c r="AE91" s="929"/>
      <c r="AF91" s="929"/>
      <c r="AG91" s="929"/>
      <c r="AH91" s="929"/>
      <c r="AI91" s="929"/>
      <c r="AJ91" s="929"/>
      <c r="AK91" s="929"/>
      <c r="AL91" s="896"/>
      <c r="AM91" s="896"/>
      <c r="AN91" s="896"/>
      <c r="AO91" s="896"/>
      <c r="AP91" s="896"/>
      <c r="AQ91" s="896"/>
      <c r="AR91" s="896"/>
      <c r="AS91" s="896"/>
      <c r="AT91" s="896"/>
      <c r="AU91" s="897"/>
      <c r="AV91" s="897"/>
      <c r="AW91" s="897"/>
      <c r="AX91" s="897"/>
      <c r="AY91" s="897"/>
      <c r="AZ91" s="897"/>
      <c r="BA91" s="897"/>
      <c r="BB91" s="897"/>
      <c r="BC91" s="897"/>
    </row>
    <row r="92" ht="14.25" customHeight="1">
      <c r="A92" s="932">
        <v>489.0</v>
      </c>
      <c r="B92" s="421" t="str">
        <f t="array" ref="B92">IFNA(XLOOKUP(A92,'New Signups'!C:C,'New Signups'!D:D),"-")</f>
        <v>Brynn</v>
      </c>
      <c r="C92" s="929" t="str">
        <f t="array" ref="C92">IFNA(XLOOKUP(A92,'New Signups'!C:C,'New Signups'!E:E),"-")</f>
        <v>Keyser</v>
      </c>
      <c r="D92" s="895">
        <v>3097.0</v>
      </c>
      <c r="E92" s="951">
        <v>1.0</v>
      </c>
      <c r="F92" s="951">
        <v>1.0</v>
      </c>
      <c r="G92" s="991">
        <v>45308.0</v>
      </c>
      <c r="H92" s="421" t="s">
        <v>5368</v>
      </c>
      <c r="I92" s="999" t="s">
        <v>5369</v>
      </c>
      <c r="J92" s="544" t="s">
        <v>4516</v>
      </c>
      <c r="K92" s="544"/>
      <c r="L92" s="544"/>
      <c r="M92" s="975">
        <v>45315.0</v>
      </c>
      <c r="N92" s="544" t="s">
        <v>5350</v>
      </c>
      <c r="O92" s="544" t="s">
        <v>5333</v>
      </c>
      <c r="P92" s="544" t="s">
        <v>4516</v>
      </c>
      <c r="Q92" s="544" t="s">
        <v>4516</v>
      </c>
      <c r="R92" s="544" t="s">
        <v>4516</v>
      </c>
      <c r="S92" s="544"/>
      <c r="T92" s="421"/>
      <c r="U92" s="443">
        <v>45818.0</v>
      </c>
      <c r="V92" s="427" t="s">
        <v>3958</v>
      </c>
      <c r="W92" s="427"/>
      <c r="X92" s="334"/>
      <c r="Y92" s="427" t="s">
        <v>4516</v>
      </c>
      <c r="Z92" s="958" t="s">
        <v>4516</v>
      </c>
      <c r="AA92" s="896"/>
      <c r="AB92" s="896"/>
      <c r="AC92" s="973">
        <v>45853.0</v>
      </c>
      <c r="AD92" s="938" t="s">
        <v>4469</v>
      </c>
      <c r="AE92" s="938" t="s">
        <v>3958</v>
      </c>
      <c r="AF92" s="938"/>
      <c r="AG92" s="938"/>
      <c r="AH92" s="938" t="s">
        <v>5370</v>
      </c>
      <c r="AI92" s="938" t="s">
        <v>4525</v>
      </c>
      <c r="AJ92" s="938" t="s">
        <v>4525</v>
      </c>
      <c r="AK92" s="938" t="s">
        <v>4525</v>
      </c>
      <c r="AL92" s="896"/>
      <c r="AM92" s="896"/>
      <c r="AN92" s="896"/>
      <c r="AO92" s="896"/>
      <c r="AP92" s="896"/>
      <c r="AQ92" s="896"/>
      <c r="AR92" s="896"/>
      <c r="AS92" s="896"/>
      <c r="AT92" s="896"/>
      <c r="AU92" s="897"/>
      <c r="AV92" s="897"/>
      <c r="AW92" s="897"/>
      <c r="AX92" s="897"/>
      <c r="AY92" s="897"/>
      <c r="AZ92" s="897"/>
      <c r="BA92" s="897"/>
      <c r="BB92" s="897"/>
      <c r="BC92" s="897"/>
    </row>
    <row r="93" ht="14.25" customHeight="1">
      <c r="A93" s="932">
        <v>490.0</v>
      </c>
      <c r="B93" s="421" t="str">
        <f t="array" ref="B93">IFNA(XLOOKUP(A93,'New Signups'!C:C,'New Signups'!D:D),"-")</f>
        <v>Mary </v>
      </c>
      <c r="C93" s="929" t="str">
        <f t="array" ref="C93">IFNA(XLOOKUP(A93,'New Signups'!C:C,'New Signups'!E:E),"-")</f>
        <v>Watson</v>
      </c>
      <c r="D93" s="895">
        <v>3073.0</v>
      </c>
      <c r="E93" s="951">
        <v>1.0</v>
      </c>
      <c r="F93" s="951">
        <v>1.0</v>
      </c>
      <c r="G93" s="991">
        <v>44934.0</v>
      </c>
      <c r="H93" s="421" t="s">
        <v>4466</v>
      </c>
      <c r="I93" s="501" t="s">
        <v>4521</v>
      </c>
      <c r="J93" s="544" t="s">
        <v>4516</v>
      </c>
      <c r="K93" s="544"/>
      <c r="L93" s="544"/>
      <c r="M93" s="975">
        <v>45301.0</v>
      </c>
      <c r="N93" s="544" t="s">
        <v>4932</v>
      </c>
      <c r="O93" s="544" t="s">
        <v>5371</v>
      </c>
      <c r="P93" s="544" t="s">
        <v>4516</v>
      </c>
      <c r="Q93" s="544" t="s">
        <v>4516</v>
      </c>
      <c r="R93" s="544" t="s">
        <v>4516</v>
      </c>
      <c r="S93" s="544"/>
      <c r="T93" s="421"/>
      <c r="U93" s="333">
        <v>45810.0</v>
      </c>
      <c r="V93" s="428" t="s">
        <v>4469</v>
      </c>
      <c r="W93" s="428" t="s">
        <v>1150</v>
      </c>
      <c r="X93" s="334" t="s">
        <v>5372</v>
      </c>
      <c r="Y93" s="334" t="s">
        <v>4516</v>
      </c>
      <c r="Z93" s="958" t="s">
        <v>4525</v>
      </c>
      <c r="AA93" s="896"/>
      <c r="AB93" s="896"/>
      <c r="AC93" s="930">
        <v>45821.0</v>
      </c>
      <c r="AD93" s="939" t="s">
        <v>3308</v>
      </c>
      <c r="AE93" s="939" t="s">
        <v>4469</v>
      </c>
      <c r="AF93" s="939" t="s">
        <v>4478</v>
      </c>
      <c r="AG93" s="939" t="s">
        <v>4480</v>
      </c>
      <c r="AH93" s="929"/>
      <c r="AI93" s="929"/>
      <c r="AJ93" s="929"/>
      <c r="AK93" s="929"/>
      <c r="AL93" s="896"/>
      <c r="AM93" s="896"/>
      <c r="AN93" s="896"/>
      <c r="AO93" s="896"/>
      <c r="AP93" s="896"/>
      <c r="AQ93" s="896"/>
      <c r="AR93" s="896"/>
      <c r="AS93" s="896"/>
      <c r="AT93" s="896"/>
      <c r="AU93" s="897"/>
      <c r="AV93" s="897"/>
      <c r="AW93" s="897"/>
      <c r="AX93" s="897"/>
      <c r="AY93" s="897"/>
      <c r="AZ93" s="897"/>
      <c r="BA93" s="897"/>
      <c r="BB93" s="897"/>
      <c r="BC93" s="897"/>
    </row>
    <row r="94" ht="14.25" customHeight="1">
      <c r="A94" s="932">
        <v>493.0</v>
      </c>
      <c r="B94" s="421" t="str">
        <f t="array" ref="B94">IFNA(XLOOKUP(A94,'New Signups'!C:C,'New Signups'!D:D),"-")</f>
        <v>Elissa</v>
      </c>
      <c r="C94" s="929" t="str">
        <f t="array" ref="C94">IFNA(XLOOKUP(A94,'New Signups'!C:C,'New Signups'!E:E),"-")</f>
        <v>Lopez</v>
      </c>
      <c r="D94" s="895">
        <v>3085.0</v>
      </c>
      <c r="E94" s="951">
        <v>1.0</v>
      </c>
      <c r="F94" s="951">
        <v>1.0</v>
      </c>
      <c r="G94" s="991">
        <v>45303.0</v>
      </c>
      <c r="H94" s="421" t="s">
        <v>4597</v>
      </c>
      <c r="I94" s="337" t="s">
        <v>4521</v>
      </c>
      <c r="J94" s="544" t="s">
        <v>4516</v>
      </c>
      <c r="K94" s="544"/>
      <c r="L94" s="544"/>
      <c r="M94" s="975">
        <v>45317.0</v>
      </c>
      <c r="N94" s="544" t="s">
        <v>5373</v>
      </c>
      <c r="O94" s="544" t="s">
        <v>5333</v>
      </c>
      <c r="P94" s="544" t="s">
        <v>4516</v>
      </c>
      <c r="Q94" s="544" t="s">
        <v>4516</v>
      </c>
      <c r="R94" s="544" t="s">
        <v>4516</v>
      </c>
      <c r="S94" s="544"/>
      <c r="T94" s="421"/>
      <c r="U94" s="333"/>
      <c r="V94" s="334"/>
      <c r="W94" s="334"/>
      <c r="X94" s="334"/>
      <c r="Y94" s="334"/>
      <c r="Z94" s="896"/>
      <c r="AA94" s="896"/>
      <c r="AB94" s="896"/>
      <c r="AC94" s="930"/>
      <c r="AD94" s="929"/>
      <c r="AE94" s="929"/>
      <c r="AF94" s="929"/>
      <c r="AG94" s="929"/>
      <c r="AH94" s="929"/>
      <c r="AI94" s="929"/>
      <c r="AJ94" s="929"/>
      <c r="AK94" s="929"/>
      <c r="AL94" s="896"/>
      <c r="AM94" s="896"/>
      <c r="AN94" s="896"/>
      <c r="AO94" s="896"/>
      <c r="AP94" s="896"/>
      <c r="AQ94" s="896"/>
      <c r="AR94" s="896"/>
      <c r="AS94" s="896"/>
      <c r="AT94" s="896"/>
      <c r="AU94" s="897"/>
      <c r="AV94" s="897"/>
      <c r="AW94" s="897"/>
      <c r="AX94" s="897"/>
      <c r="AY94" s="897"/>
      <c r="AZ94" s="897"/>
      <c r="BA94" s="897"/>
      <c r="BB94" s="897"/>
      <c r="BC94" s="897"/>
    </row>
    <row r="95" ht="14.25" customHeight="1">
      <c r="A95" s="932">
        <v>497.0</v>
      </c>
      <c r="B95" s="421" t="str">
        <f t="array" ref="B95">IFNA(XLOOKUP(A95,'New Signups'!C:C,'New Signups'!D:D),"-")</f>
        <v>Rachel</v>
      </c>
      <c r="C95" s="929" t="str">
        <f t="array" ref="C95">IFNA(XLOOKUP(A95,'New Signups'!C:C,'New Signups'!E:E),"-")</f>
        <v>Brodsky</v>
      </c>
      <c r="D95" s="895">
        <v>3090.0</v>
      </c>
      <c r="E95" s="951">
        <v>1.0</v>
      </c>
      <c r="F95" s="951">
        <v>1.0</v>
      </c>
      <c r="G95" s="1000">
        <v>45304.0</v>
      </c>
      <c r="H95" s="421" t="s">
        <v>4466</v>
      </c>
      <c r="I95" s="896" t="s">
        <v>4521</v>
      </c>
      <c r="J95" s="544" t="s">
        <v>4516</v>
      </c>
      <c r="K95" s="544"/>
      <c r="L95" s="544"/>
      <c r="M95" s="1001">
        <v>45312.0</v>
      </c>
      <c r="N95" s="544" t="s">
        <v>4647</v>
      </c>
      <c r="O95" s="544" t="s">
        <v>5374</v>
      </c>
      <c r="P95" s="544" t="s">
        <v>4516</v>
      </c>
      <c r="Q95" s="544" t="s">
        <v>4516</v>
      </c>
      <c r="R95" s="544" t="s">
        <v>4516</v>
      </c>
      <c r="S95" s="544"/>
      <c r="T95" s="421"/>
      <c r="U95" s="333">
        <v>45708.0</v>
      </c>
      <c r="V95" s="428" t="s">
        <v>4474</v>
      </c>
      <c r="W95" s="428" t="s">
        <v>3958</v>
      </c>
      <c r="X95" s="334" t="s">
        <v>5375</v>
      </c>
      <c r="Y95" s="334" t="s">
        <v>4516</v>
      </c>
      <c r="Z95" s="958" t="s">
        <v>4525</v>
      </c>
      <c r="AA95" s="896"/>
      <c r="AB95" s="896"/>
      <c r="AC95" s="930">
        <v>45749.0</v>
      </c>
      <c r="AD95" s="939" t="s">
        <v>3958</v>
      </c>
      <c r="AE95" s="939" t="s">
        <v>3308</v>
      </c>
      <c r="AF95" s="929"/>
      <c r="AG95" s="929"/>
      <c r="AH95" s="929" t="s">
        <v>4541</v>
      </c>
      <c r="AI95" s="929" t="s">
        <v>4525</v>
      </c>
      <c r="AJ95" s="929" t="s">
        <v>4525</v>
      </c>
      <c r="AK95" s="929" t="s">
        <v>4525</v>
      </c>
      <c r="AL95" s="896"/>
      <c r="AM95" s="896"/>
      <c r="AN95" s="896"/>
      <c r="AO95" s="896"/>
      <c r="AP95" s="896"/>
      <c r="AQ95" s="896"/>
      <c r="AR95" s="896"/>
      <c r="AS95" s="896"/>
      <c r="AT95" s="896"/>
      <c r="AU95" s="897"/>
      <c r="AV95" s="897"/>
      <c r="AW95" s="897"/>
      <c r="AX95" s="897"/>
      <c r="AY95" s="897"/>
      <c r="AZ95" s="897"/>
      <c r="BA95" s="897"/>
      <c r="BB95" s="897"/>
      <c r="BC95" s="897"/>
    </row>
    <row r="96" ht="14.25" customHeight="1">
      <c r="A96" s="932">
        <v>498.0</v>
      </c>
      <c r="B96" s="421" t="str">
        <f t="array" ref="B96">IFNA(XLOOKUP(A96,'New Signups'!C:C,'New Signups'!D:D),"-")</f>
        <v>Hyun-Jin</v>
      </c>
      <c r="C96" s="929" t="str">
        <f t="array" ref="C96">IFNA(XLOOKUP(A96,'New Signups'!C:C,'New Signups'!E:E),"-")</f>
        <v>Han</v>
      </c>
      <c r="D96" s="895">
        <v>3076.0</v>
      </c>
      <c r="E96" s="951">
        <v>1.0</v>
      </c>
      <c r="F96" s="951">
        <v>1.0</v>
      </c>
      <c r="G96" s="991">
        <v>45300.0</v>
      </c>
      <c r="H96" s="421" t="s">
        <v>4578</v>
      </c>
      <c r="I96" s="501" t="s">
        <v>4521</v>
      </c>
      <c r="J96" s="544" t="s">
        <v>4516</v>
      </c>
      <c r="K96" s="544"/>
      <c r="L96" s="544"/>
      <c r="M96" s="975">
        <v>45307.0</v>
      </c>
      <c r="N96" s="544" t="s">
        <v>5344</v>
      </c>
      <c r="O96" s="544" t="s">
        <v>5275</v>
      </c>
      <c r="P96" s="544" t="s">
        <v>4516</v>
      </c>
      <c r="Q96" s="544" t="s">
        <v>4516</v>
      </c>
      <c r="R96" s="544" t="s">
        <v>4516</v>
      </c>
      <c r="S96" s="544"/>
      <c r="T96" s="421"/>
      <c r="U96" s="333"/>
      <c r="V96" s="334"/>
      <c r="W96" s="334"/>
      <c r="X96" s="334"/>
      <c r="Y96" s="334"/>
      <c r="Z96" s="896"/>
      <c r="AA96" s="896"/>
      <c r="AB96" s="896"/>
      <c r="AC96" s="930"/>
      <c r="AD96" s="929"/>
      <c r="AE96" s="929"/>
      <c r="AF96" s="929"/>
      <c r="AG96" s="929"/>
      <c r="AH96" s="929"/>
      <c r="AI96" s="929"/>
      <c r="AJ96" s="929"/>
      <c r="AK96" s="929"/>
      <c r="AL96" s="896"/>
      <c r="AM96" s="896"/>
      <c r="AN96" s="896"/>
      <c r="AO96" s="896"/>
      <c r="AP96" s="896"/>
      <c r="AQ96" s="896"/>
      <c r="AR96" s="896"/>
      <c r="AS96" s="896"/>
      <c r="AT96" s="896"/>
      <c r="AU96" s="897"/>
      <c r="AV96" s="897"/>
      <c r="AW96" s="897"/>
      <c r="AX96" s="897"/>
      <c r="AY96" s="897"/>
      <c r="AZ96" s="897"/>
      <c r="BA96" s="897"/>
      <c r="BB96" s="897"/>
      <c r="BC96" s="897"/>
    </row>
    <row r="97" ht="14.25" customHeight="1">
      <c r="A97" s="932">
        <v>500.0</v>
      </c>
      <c r="B97" s="421" t="str">
        <f t="array" ref="B97">IFNA(XLOOKUP(A97,'New Signups'!C:C,'New Signups'!D:D),"-")</f>
        <v>Sofia</v>
      </c>
      <c r="C97" s="929" t="str">
        <f t="array" ref="C97">IFNA(XLOOKUP(A97,'New Signups'!C:C,'New Signups'!E:E),"-")</f>
        <v>Darrigo</v>
      </c>
      <c r="D97" s="895">
        <v>3069.0</v>
      </c>
      <c r="E97" s="951">
        <v>1.0</v>
      </c>
      <c r="F97" s="951">
        <v>1.0</v>
      </c>
      <c r="G97" s="991">
        <v>45273.0</v>
      </c>
      <c r="H97" s="421" t="s">
        <v>4965</v>
      </c>
      <c r="I97" s="1002" t="s">
        <v>4521</v>
      </c>
      <c r="J97" s="544" t="s">
        <v>4516</v>
      </c>
      <c r="K97" s="544"/>
      <c r="L97" s="544"/>
      <c r="M97" s="975">
        <v>45280.0</v>
      </c>
      <c r="N97" s="544" t="s">
        <v>4711</v>
      </c>
      <c r="O97" s="544" t="s">
        <v>5376</v>
      </c>
      <c r="P97" s="544" t="s">
        <v>4516</v>
      </c>
      <c r="Q97" s="544" t="s">
        <v>4516</v>
      </c>
      <c r="R97" s="544" t="s">
        <v>4516</v>
      </c>
      <c r="S97" s="544"/>
      <c r="T97" s="421"/>
      <c r="U97" s="333"/>
      <c r="V97" s="334"/>
      <c r="W97" s="334"/>
      <c r="X97" s="334"/>
      <c r="Y97" s="334"/>
      <c r="Z97" s="896"/>
      <c r="AA97" s="896"/>
      <c r="AB97" s="896"/>
      <c r="AC97" s="930"/>
      <c r="AD97" s="929"/>
      <c r="AE97" s="929"/>
      <c r="AF97" s="929"/>
      <c r="AG97" s="929"/>
      <c r="AH97" s="929"/>
      <c r="AI97" s="929"/>
      <c r="AJ97" s="929"/>
      <c r="AK97" s="929"/>
      <c r="AL97" s="896"/>
      <c r="AM97" s="896"/>
      <c r="AN97" s="896"/>
      <c r="AO97" s="896"/>
      <c r="AP97" s="896"/>
      <c r="AQ97" s="896"/>
      <c r="AR97" s="896"/>
      <c r="AS97" s="896"/>
      <c r="AT97" s="896"/>
      <c r="AU97" s="897"/>
      <c r="AV97" s="897"/>
      <c r="AW97" s="897"/>
      <c r="AX97" s="897"/>
      <c r="AY97" s="897"/>
      <c r="AZ97" s="897"/>
      <c r="BA97" s="897"/>
      <c r="BB97" s="897"/>
      <c r="BC97" s="897"/>
    </row>
    <row r="98" ht="14.25" customHeight="1">
      <c r="A98" s="932">
        <v>502.0</v>
      </c>
      <c r="B98" s="421" t="str">
        <f t="array" ref="B98">IFNA(XLOOKUP(A98,'New Signups'!C:C,'New Signups'!D:D),"-")</f>
        <v>Sky</v>
      </c>
      <c r="C98" s="929" t="str">
        <f t="array" ref="C98">IFNA(XLOOKUP(A98,'New Signups'!C:C,'New Signups'!E:E),"-")</f>
        <v>Anastaisa</v>
      </c>
      <c r="D98" s="895">
        <v>3096.0</v>
      </c>
      <c r="E98" s="951">
        <v>1.0</v>
      </c>
      <c r="F98" s="951">
        <v>1.0</v>
      </c>
      <c r="G98" s="991">
        <v>45308.0</v>
      </c>
      <c r="H98" s="421" t="s">
        <v>5377</v>
      </c>
      <c r="I98" s="337" t="s">
        <v>4521</v>
      </c>
      <c r="J98" s="544" t="s">
        <v>4516</v>
      </c>
      <c r="K98" s="544"/>
      <c r="L98" s="544"/>
      <c r="M98" s="975">
        <v>45338.0</v>
      </c>
      <c r="N98" s="544" t="s">
        <v>5378</v>
      </c>
      <c r="O98" s="544" t="s">
        <v>5379</v>
      </c>
      <c r="P98" s="544" t="s">
        <v>4516</v>
      </c>
      <c r="Q98" s="544" t="s">
        <v>4516</v>
      </c>
      <c r="R98" s="544" t="s">
        <v>4516</v>
      </c>
      <c r="S98" s="544"/>
      <c r="T98" s="421"/>
      <c r="U98" s="333"/>
      <c r="V98" s="334"/>
      <c r="W98" s="334"/>
      <c r="X98" s="334"/>
      <c r="Y98" s="334"/>
      <c r="Z98" s="896"/>
      <c r="AA98" s="896"/>
      <c r="AB98" s="896"/>
      <c r="AC98" s="930"/>
      <c r="AD98" s="929"/>
      <c r="AE98" s="929"/>
      <c r="AF98" s="929"/>
      <c r="AG98" s="929"/>
      <c r="AH98" s="929"/>
      <c r="AI98" s="929"/>
      <c r="AJ98" s="929"/>
      <c r="AK98" s="929"/>
      <c r="AL98" s="896"/>
      <c r="AM98" s="896"/>
      <c r="AN98" s="896"/>
      <c r="AO98" s="896"/>
      <c r="AP98" s="896"/>
      <c r="AQ98" s="896"/>
      <c r="AR98" s="896"/>
      <c r="AS98" s="896"/>
      <c r="AT98" s="896"/>
      <c r="AU98" s="897"/>
      <c r="AV98" s="897"/>
      <c r="AW98" s="897"/>
      <c r="AX98" s="897"/>
      <c r="AY98" s="897"/>
      <c r="AZ98" s="897"/>
      <c r="BA98" s="897"/>
      <c r="BB98" s="897"/>
      <c r="BC98" s="897"/>
    </row>
    <row r="99" ht="14.25" customHeight="1">
      <c r="A99" s="932">
        <v>503.0</v>
      </c>
      <c r="B99" s="421" t="str">
        <f t="array" ref="B99">IFNA(XLOOKUP(A99,'New Signups'!C:C,'New Signups'!D:D),"-")</f>
        <v>Ellie</v>
      </c>
      <c r="C99" s="929" t="str">
        <f t="array" ref="C99">IFNA(XLOOKUP(A99,'New Signups'!C:C,'New Signups'!E:E),"-")</f>
        <v>Nguyen</v>
      </c>
      <c r="D99" s="895">
        <v>3110.0</v>
      </c>
      <c r="E99" s="951">
        <v>1.0</v>
      </c>
      <c r="F99" s="951">
        <v>1.0</v>
      </c>
      <c r="G99" s="991">
        <v>45314.0</v>
      </c>
      <c r="H99" s="421" t="s">
        <v>4939</v>
      </c>
      <c r="I99" s="337" t="s">
        <v>5369</v>
      </c>
      <c r="J99" s="544" t="s">
        <v>4516</v>
      </c>
      <c r="K99" s="544"/>
      <c r="L99" s="544"/>
      <c r="M99" s="975">
        <v>45328.0</v>
      </c>
      <c r="N99" s="544" t="s">
        <v>4671</v>
      </c>
      <c r="O99" s="544" t="s">
        <v>5351</v>
      </c>
      <c r="P99" s="544" t="s">
        <v>4516</v>
      </c>
      <c r="Q99" s="544" t="s">
        <v>4516</v>
      </c>
      <c r="R99" s="544" t="s">
        <v>4516</v>
      </c>
      <c r="S99" s="544"/>
      <c r="T99" s="421"/>
      <c r="U99" s="333">
        <v>45812.0</v>
      </c>
      <c r="V99" s="427" t="s">
        <v>3308</v>
      </c>
      <c r="W99" s="428"/>
      <c r="X99" s="334" t="s">
        <v>544</v>
      </c>
      <c r="Y99" s="334" t="s">
        <v>544</v>
      </c>
      <c r="Z99" s="896"/>
      <c r="AA99" s="896"/>
      <c r="AB99" s="896"/>
      <c r="AC99" s="930">
        <v>45834.0</v>
      </c>
      <c r="AD99" s="939" t="s">
        <v>3958</v>
      </c>
      <c r="AE99" s="939" t="s">
        <v>4471</v>
      </c>
      <c r="AF99" s="929"/>
      <c r="AG99" s="929"/>
      <c r="AH99" s="929" t="s">
        <v>4532</v>
      </c>
      <c r="AI99" s="929" t="s">
        <v>4516</v>
      </c>
      <c r="AJ99" s="929" t="s">
        <v>4516</v>
      </c>
      <c r="AK99" s="929" t="s">
        <v>4516</v>
      </c>
      <c r="AL99" s="896"/>
      <c r="AM99" s="896"/>
      <c r="AN99" s="896"/>
      <c r="AO99" s="896"/>
      <c r="AP99" s="896"/>
      <c r="AQ99" s="896"/>
      <c r="AR99" s="896"/>
      <c r="AS99" s="896"/>
      <c r="AT99" s="896"/>
      <c r="AU99" s="897"/>
      <c r="AV99" s="897"/>
      <c r="AW99" s="897"/>
      <c r="AX99" s="897"/>
      <c r="AY99" s="897"/>
      <c r="AZ99" s="897"/>
      <c r="BA99" s="897"/>
      <c r="BB99" s="897"/>
      <c r="BC99" s="897"/>
    </row>
    <row r="100" ht="14.25" customHeight="1">
      <c r="A100" s="932">
        <v>505.0</v>
      </c>
      <c r="B100" s="421" t="str">
        <f t="array" ref="B100">IFNA(XLOOKUP(A100,'New Signups'!C:C,'New Signups'!D:D),"-")</f>
        <v>Claire</v>
      </c>
      <c r="C100" s="929" t="str">
        <f t="array" ref="C100">IFNA(XLOOKUP(A100,'New Signups'!C:C,'New Signups'!E:E),"-")</f>
        <v>Sharp</v>
      </c>
      <c r="D100" s="895">
        <v>3115.0</v>
      </c>
      <c r="E100" s="951">
        <v>1.0</v>
      </c>
      <c r="F100" s="951">
        <v>1.0</v>
      </c>
      <c r="G100" s="991">
        <v>45317.0</v>
      </c>
      <c r="H100" s="421" t="s">
        <v>5380</v>
      </c>
      <c r="I100" s="337" t="s">
        <v>4521</v>
      </c>
      <c r="J100" s="544" t="s">
        <v>4516</v>
      </c>
      <c r="K100" s="544"/>
      <c r="L100" s="544"/>
      <c r="M100" s="975">
        <v>45324.0</v>
      </c>
      <c r="N100" s="544" t="s">
        <v>5381</v>
      </c>
      <c r="O100" s="544" t="s">
        <v>5351</v>
      </c>
      <c r="P100" s="544" t="s">
        <v>4516</v>
      </c>
      <c r="Q100" s="544" t="s">
        <v>4516</v>
      </c>
      <c r="R100" s="544" t="s">
        <v>4516</v>
      </c>
      <c r="S100" s="544"/>
      <c r="T100" s="421"/>
      <c r="U100" s="333">
        <v>45817.0</v>
      </c>
      <c r="V100" s="428" t="s">
        <v>4469</v>
      </c>
      <c r="W100" s="428"/>
      <c r="X100" s="334" t="s">
        <v>4532</v>
      </c>
      <c r="Y100" s="334" t="s">
        <v>4516</v>
      </c>
      <c r="Z100" s="958" t="s">
        <v>4525</v>
      </c>
      <c r="AA100" s="896"/>
      <c r="AB100" s="896"/>
      <c r="AC100" s="930">
        <v>45838.0</v>
      </c>
      <c r="AD100" s="939" t="s">
        <v>4469</v>
      </c>
      <c r="AE100" s="938" t="s">
        <v>3958</v>
      </c>
      <c r="AF100" s="929"/>
      <c r="AG100" s="929"/>
      <c r="AH100" s="929"/>
      <c r="AI100" s="938" t="s">
        <v>4516</v>
      </c>
      <c r="AJ100" s="938" t="s">
        <v>4516</v>
      </c>
      <c r="AK100" s="938" t="s">
        <v>4516</v>
      </c>
      <c r="AL100" s="896"/>
      <c r="AM100" s="896"/>
      <c r="AN100" s="896"/>
      <c r="AO100" s="896"/>
      <c r="AP100" s="896"/>
      <c r="AQ100" s="896"/>
      <c r="AR100" s="896"/>
      <c r="AS100" s="896"/>
      <c r="AT100" s="896"/>
      <c r="AU100" s="897"/>
      <c r="AV100" s="897"/>
      <c r="AW100" s="897"/>
      <c r="AX100" s="897"/>
      <c r="AY100" s="897"/>
      <c r="AZ100" s="897"/>
      <c r="BA100" s="897"/>
      <c r="BB100" s="897"/>
      <c r="BC100" s="897"/>
    </row>
    <row r="101" ht="14.25" customHeight="1">
      <c r="A101" s="932">
        <v>512.0</v>
      </c>
      <c r="B101" s="421" t="str">
        <f t="array" ref="B101">IFNA(XLOOKUP(A101,'New Signups'!C:C,'New Signups'!D:D),"-")</f>
        <v>Somto</v>
      </c>
      <c r="C101" s="929" t="str">
        <f t="array" ref="C101">IFNA(XLOOKUP(A101,'New Signups'!C:C,'New Signups'!E:E),"-")</f>
        <v>Amaefuma</v>
      </c>
      <c r="D101" s="895">
        <v>3093.0</v>
      </c>
      <c r="E101" s="951">
        <v>1.0</v>
      </c>
      <c r="F101" s="951">
        <v>1.0</v>
      </c>
      <c r="G101" s="991">
        <v>45307.0</v>
      </c>
      <c r="H101" s="421" t="s">
        <v>5382</v>
      </c>
      <c r="I101" s="897" t="s">
        <v>4521</v>
      </c>
      <c r="J101" s="544" t="s">
        <v>4516</v>
      </c>
      <c r="K101" s="544"/>
      <c r="L101" s="544"/>
      <c r="M101" s="975">
        <v>45318.0</v>
      </c>
      <c r="N101" s="544" t="s">
        <v>4942</v>
      </c>
      <c r="O101" s="544" t="s">
        <v>5383</v>
      </c>
      <c r="P101" s="544" t="s">
        <v>4516</v>
      </c>
      <c r="Q101" s="544" t="s">
        <v>4516</v>
      </c>
      <c r="R101" s="544" t="s">
        <v>4516</v>
      </c>
      <c r="S101" s="544"/>
      <c r="T101" s="421"/>
      <c r="U101" s="333"/>
      <c r="V101" s="334"/>
      <c r="W101" s="334"/>
      <c r="X101" s="334"/>
      <c r="Y101" s="334"/>
      <c r="Z101" s="896"/>
      <c r="AA101" s="896"/>
      <c r="AB101" s="896"/>
      <c r="AC101" s="973">
        <v>45874.0</v>
      </c>
      <c r="AD101" s="938" t="s">
        <v>3480</v>
      </c>
      <c r="AE101" s="938" t="s">
        <v>3958</v>
      </c>
      <c r="AF101" s="938"/>
      <c r="AG101" s="938"/>
      <c r="AH101" s="938" t="s">
        <v>5384</v>
      </c>
      <c r="AI101" s="938" t="s">
        <v>4516</v>
      </c>
      <c r="AJ101" s="938" t="s">
        <v>4516</v>
      </c>
      <c r="AK101" s="938" t="s">
        <v>4516</v>
      </c>
      <c r="AL101" s="896"/>
      <c r="AM101" s="896"/>
      <c r="AN101" s="896"/>
      <c r="AO101" s="896"/>
      <c r="AP101" s="896"/>
      <c r="AQ101" s="896"/>
      <c r="AR101" s="896"/>
      <c r="AS101" s="896"/>
      <c r="AT101" s="896"/>
      <c r="AU101" s="897"/>
      <c r="AV101" s="897"/>
      <c r="AW101" s="897"/>
      <c r="AX101" s="897"/>
      <c r="AY101" s="897"/>
      <c r="AZ101" s="897"/>
      <c r="BA101" s="897"/>
      <c r="BB101" s="897"/>
      <c r="BC101" s="897"/>
    </row>
    <row r="102" ht="14.25" customHeight="1">
      <c r="A102" s="932">
        <v>515.0</v>
      </c>
      <c r="B102" s="421" t="str">
        <f t="array" ref="B102">IFNA(XLOOKUP(A102,'New Signups'!C:C,'New Signups'!D:D),"-")</f>
        <v>Jason</v>
      </c>
      <c r="C102" s="929" t="str">
        <f t="array" ref="C102">IFNA(XLOOKUP(A102,'New Signups'!C:C,'New Signups'!E:E),"-")</f>
        <v>Vargas</v>
      </c>
      <c r="D102" s="895">
        <v>3103.0</v>
      </c>
      <c r="E102" s="951">
        <v>1.0</v>
      </c>
      <c r="F102" s="951">
        <v>1.0</v>
      </c>
      <c r="G102" s="991">
        <v>45311.0</v>
      </c>
      <c r="H102" s="421" t="s">
        <v>4597</v>
      </c>
      <c r="I102" s="501" t="s">
        <v>5385</v>
      </c>
      <c r="J102" s="544" t="s">
        <v>4516</v>
      </c>
      <c r="K102" s="544"/>
      <c r="L102" s="544"/>
      <c r="M102" s="975">
        <v>45318.0</v>
      </c>
      <c r="N102" s="544" t="s">
        <v>4942</v>
      </c>
      <c r="O102" s="544" t="s">
        <v>5333</v>
      </c>
      <c r="P102" s="544" t="s">
        <v>4516</v>
      </c>
      <c r="Q102" s="544" t="s">
        <v>4516</v>
      </c>
      <c r="R102" s="544" t="s">
        <v>4516</v>
      </c>
      <c r="S102" s="544"/>
      <c r="T102" s="421"/>
      <c r="U102" s="333"/>
      <c r="V102" s="334"/>
      <c r="W102" s="334"/>
      <c r="X102" s="334"/>
      <c r="Y102" s="334"/>
      <c r="Z102" s="896"/>
      <c r="AA102" s="896"/>
      <c r="AB102" s="896"/>
      <c r="AC102" s="930"/>
      <c r="AD102" s="929"/>
      <c r="AE102" s="929"/>
      <c r="AF102" s="929"/>
      <c r="AG102" s="929"/>
      <c r="AH102" s="929"/>
      <c r="AI102" s="929"/>
      <c r="AJ102" s="929"/>
      <c r="AK102" s="929"/>
      <c r="AL102" s="896"/>
      <c r="AM102" s="896"/>
      <c r="AN102" s="896"/>
      <c r="AO102" s="896"/>
      <c r="AP102" s="896"/>
      <c r="AQ102" s="896"/>
      <c r="AR102" s="896"/>
      <c r="AS102" s="896"/>
      <c r="AT102" s="896"/>
      <c r="AU102" s="897"/>
      <c r="AV102" s="897"/>
      <c r="AW102" s="897"/>
      <c r="AX102" s="897"/>
      <c r="AY102" s="897"/>
      <c r="AZ102" s="897"/>
      <c r="BA102" s="897"/>
      <c r="BB102" s="897"/>
      <c r="BC102" s="897"/>
    </row>
    <row r="103" ht="14.25" customHeight="1">
      <c r="A103" s="932">
        <v>516.0</v>
      </c>
      <c r="B103" s="421" t="str">
        <f t="array" ref="B103">IFNA(XLOOKUP(A103,'New Signups'!C:C,'New Signups'!D:D),"-")</f>
        <v>Matthew</v>
      </c>
      <c r="C103" s="929" t="str">
        <f t="array" ref="C103">IFNA(XLOOKUP(A103,'New Signups'!C:C,'New Signups'!E:E),"-")</f>
        <v>Dewhurst </v>
      </c>
      <c r="D103" s="895">
        <v>3102.0</v>
      </c>
      <c r="E103" s="951">
        <v>1.0</v>
      </c>
      <c r="F103" s="951">
        <v>1.0</v>
      </c>
      <c r="G103" s="991">
        <v>45310.0</v>
      </c>
      <c r="H103" s="421" t="s">
        <v>4466</v>
      </c>
      <c r="I103" s="501" t="s">
        <v>5386</v>
      </c>
      <c r="J103" s="544" t="s">
        <v>4516</v>
      </c>
      <c r="K103" s="544"/>
      <c r="L103" s="544"/>
      <c r="M103" s="975">
        <v>45322.0</v>
      </c>
      <c r="N103" s="544" t="s">
        <v>5387</v>
      </c>
      <c r="O103" s="544" t="s">
        <v>5333</v>
      </c>
      <c r="P103" s="544" t="s">
        <v>4516</v>
      </c>
      <c r="Q103" s="544" t="s">
        <v>4516</v>
      </c>
      <c r="R103" s="544" t="s">
        <v>4516</v>
      </c>
      <c r="S103" s="544"/>
      <c r="T103" s="421"/>
      <c r="U103" s="333">
        <v>45821.0</v>
      </c>
      <c r="V103" s="428" t="s">
        <v>3578</v>
      </c>
      <c r="W103" s="428"/>
      <c r="X103" s="427" t="s">
        <v>4667</v>
      </c>
      <c r="Y103" s="427" t="s">
        <v>4525</v>
      </c>
      <c r="Z103" s="958" t="s">
        <v>4525</v>
      </c>
      <c r="AA103" s="896"/>
      <c r="AB103" s="896"/>
      <c r="AC103" s="973">
        <v>45845.0</v>
      </c>
      <c r="AD103" s="938" t="s">
        <v>4476</v>
      </c>
      <c r="AE103" s="938" t="s">
        <v>1150</v>
      </c>
      <c r="AF103" s="938"/>
      <c r="AG103" s="938"/>
      <c r="AH103" s="938" t="s">
        <v>5388</v>
      </c>
      <c r="AI103" s="938" t="s">
        <v>4525</v>
      </c>
      <c r="AJ103" s="938" t="s">
        <v>4525</v>
      </c>
      <c r="AK103" s="938" t="s">
        <v>4525</v>
      </c>
      <c r="AL103" s="896"/>
      <c r="AM103" s="896"/>
      <c r="AN103" s="896"/>
      <c r="AO103" s="896"/>
      <c r="AP103" s="896"/>
      <c r="AQ103" s="896"/>
      <c r="AR103" s="896"/>
      <c r="AS103" s="896"/>
      <c r="AT103" s="896"/>
      <c r="AU103" s="897"/>
      <c r="AV103" s="897"/>
      <c r="AW103" s="897"/>
      <c r="AX103" s="897"/>
      <c r="AY103" s="897"/>
      <c r="AZ103" s="897"/>
      <c r="BA103" s="897"/>
      <c r="BB103" s="897"/>
      <c r="BC103" s="897"/>
    </row>
    <row r="104" ht="14.25" customHeight="1">
      <c r="A104" s="932">
        <v>519.0</v>
      </c>
      <c r="B104" s="421" t="str">
        <f t="array" ref="B104">IFNA(XLOOKUP(A104,'New Signups'!C:C,'New Signups'!D:D),"-")</f>
        <v>Gabriel</v>
      </c>
      <c r="C104" s="929" t="str">
        <f t="array" ref="C104">IFNA(XLOOKUP(A104,'New Signups'!C:C,'New Signups'!E:E),"-")</f>
        <v>Santiago</v>
      </c>
      <c r="D104" s="895">
        <v>3070.0</v>
      </c>
      <c r="E104" s="951">
        <v>1.0</v>
      </c>
      <c r="F104" s="895"/>
      <c r="G104" s="991">
        <v>45274.0</v>
      </c>
      <c r="H104" s="421" t="s">
        <v>4953</v>
      </c>
      <c r="I104" s="501" t="s">
        <v>4521</v>
      </c>
      <c r="J104" s="544" t="s">
        <v>4516</v>
      </c>
      <c r="K104" s="544"/>
      <c r="L104" s="544"/>
      <c r="M104" s="975">
        <v>45276.0</v>
      </c>
      <c r="N104" s="544" t="s">
        <v>5330</v>
      </c>
      <c r="O104" s="544" t="s">
        <v>5333</v>
      </c>
      <c r="P104" s="544" t="s">
        <v>4516</v>
      </c>
      <c r="Q104" s="544" t="s">
        <v>4516</v>
      </c>
      <c r="R104" s="544" t="s">
        <v>4516</v>
      </c>
      <c r="S104" s="544"/>
      <c r="T104" s="421"/>
      <c r="U104" s="333"/>
      <c r="V104" s="334"/>
      <c r="W104" s="334"/>
      <c r="X104" s="334"/>
      <c r="Y104" s="334"/>
      <c r="Z104" s="896"/>
      <c r="AA104" s="896"/>
      <c r="AB104" s="896"/>
      <c r="AC104" s="930"/>
      <c r="AD104" s="929"/>
      <c r="AE104" s="929"/>
      <c r="AF104" s="929"/>
      <c r="AG104" s="929"/>
      <c r="AH104" s="929"/>
      <c r="AI104" s="929"/>
      <c r="AJ104" s="929"/>
      <c r="AK104" s="929"/>
      <c r="AL104" s="896"/>
      <c r="AM104" s="896"/>
      <c r="AN104" s="896"/>
      <c r="AO104" s="896"/>
      <c r="AP104" s="896"/>
      <c r="AQ104" s="896"/>
      <c r="AR104" s="896"/>
      <c r="AS104" s="896"/>
      <c r="AT104" s="896"/>
      <c r="AU104" s="897"/>
      <c r="AV104" s="897"/>
      <c r="AW104" s="897"/>
      <c r="AX104" s="897"/>
      <c r="AY104" s="897"/>
      <c r="AZ104" s="897"/>
      <c r="BA104" s="897"/>
      <c r="BB104" s="897"/>
      <c r="BC104" s="897"/>
    </row>
    <row r="105" ht="14.25" customHeight="1">
      <c r="A105" s="932">
        <v>531.0</v>
      </c>
      <c r="B105" s="421" t="str">
        <f t="array" ref="B105">IFNA(XLOOKUP(A105,'New Signups'!C:C,'New Signups'!D:D),"-")</f>
        <v>Ryan</v>
      </c>
      <c r="C105" s="929" t="str">
        <f t="array" ref="C105">IFNA(XLOOKUP(A105,'New Signups'!C:C,'New Signups'!E:E),"-")</f>
        <v>Gephart</v>
      </c>
      <c r="D105" s="895">
        <v>3077.0</v>
      </c>
      <c r="E105" s="951">
        <v>1.0</v>
      </c>
      <c r="F105" s="951">
        <v>1.0</v>
      </c>
      <c r="G105" s="991">
        <v>45300.0</v>
      </c>
      <c r="H105" s="421" t="s">
        <v>1893</v>
      </c>
      <c r="I105" s="337" t="s">
        <v>5319</v>
      </c>
      <c r="J105" s="544" t="s">
        <v>4516</v>
      </c>
      <c r="K105" s="544"/>
      <c r="L105" s="544"/>
      <c r="M105" s="975">
        <v>45305.0</v>
      </c>
      <c r="N105" s="544" t="s">
        <v>4594</v>
      </c>
      <c r="O105" s="544" t="s">
        <v>5389</v>
      </c>
      <c r="P105" s="544" t="s">
        <v>4516</v>
      </c>
      <c r="Q105" s="544" t="s">
        <v>4516</v>
      </c>
      <c r="R105" s="544" t="s">
        <v>4516</v>
      </c>
      <c r="S105" s="544"/>
      <c r="T105" s="421"/>
      <c r="U105" s="333">
        <v>45824.0</v>
      </c>
      <c r="V105" s="428" t="s">
        <v>1150</v>
      </c>
      <c r="W105" s="428"/>
      <c r="X105" s="334" t="s">
        <v>4637</v>
      </c>
      <c r="Y105" s="334" t="s">
        <v>4516</v>
      </c>
      <c r="Z105" s="958" t="s">
        <v>4525</v>
      </c>
      <c r="AA105" s="896"/>
      <c r="AB105" s="896"/>
      <c r="AC105" s="930">
        <v>45839.0</v>
      </c>
      <c r="AD105" s="939" t="s">
        <v>3480</v>
      </c>
      <c r="AE105" s="939" t="s">
        <v>1150</v>
      </c>
      <c r="AF105" s="939" t="s">
        <v>3958</v>
      </c>
      <c r="AG105" s="929"/>
      <c r="AH105" s="938" t="s">
        <v>5390</v>
      </c>
      <c r="AI105" s="938" t="s">
        <v>4516</v>
      </c>
      <c r="AJ105" s="938" t="s">
        <v>4516</v>
      </c>
      <c r="AK105" s="938" t="s">
        <v>4516</v>
      </c>
      <c r="AL105" s="896"/>
      <c r="AM105" s="896"/>
      <c r="AN105" s="896"/>
      <c r="AO105" s="896"/>
      <c r="AP105" s="896"/>
      <c r="AQ105" s="896"/>
      <c r="AR105" s="896"/>
      <c r="AS105" s="896"/>
      <c r="AT105" s="896"/>
      <c r="AU105" s="897"/>
      <c r="AV105" s="897"/>
      <c r="AW105" s="897"/>
      <c r="AX105" s="897"/>
      <c r="AY105" s="897"/>
      <c r="AZ105" s="897"/>
      <c r="BA105" s="897"/>
      <c r="BB105" s="897"/>
      <c r="BC105" s="897"/>
    </row>
    <row r="106" ht="14.25" customHeight="1">
      <c r="A106" s="932">
        <v>534.0</v>
      </c>
      <c r="B106" s="421" t="str">
        <f t="array" ref="B106">IFNA(XLOOKUP(A106,'New Signups'!C:C,'New Signups'!D:D),"-")</f>
        <v>Elyana</v>
      </c>
      <c r="C106" s="929" t="str">
        <f t="array" ref="C106">IFNA(XLOOKUP(A106,'New Signups'!C:C,'New Signups'!E:E),"-")</f>
        <v>Smith </v>
      </c>
      <c r="D106" s="895">
        <v>3092.0</v>
      </c>
      <c r="E106" s="951">
        <v>1.0</v>
      </c>
      <c r="F106" s="951">
        <v>1.0</v>
      </c>
      <c r="G106" s="1003">
        <v>45307.0</v>
      </c>
      <c r="H106" s="421" t="s">
        <v>4597</v>
      </c>
      <c r="I106" s="896" t="s">
        <v>4521</v>
      </c>
      <c r="J106" s="544" t="s">
        <v>4516</v>
      </c>
      <c r="K106" s="544"/>
      <c r="L106" s="544"/>
      <c r="M106" s="975">
        <v>45309.0</v>
      </c>
      <c r="N106" s="544" t="s">
        <v>5391</v>
      </c>
      <c r="O106" s="544" t="s">
        <v>5333</v>
      </c>
      <c r="P106" s="544" t="s">
        <v>4516</v>
      </c>
      <c r="Q106" s="544" t="s">
        <v>4516</v>
      </c>
      <c r="R106" s="544" t="s">
        <v>4516</v>
      </c>
      <c r="S106" s="544"/>
      <c r="T106" s="421"/>
      <c r="U106" s="333">
        <v>45814.0</v>
      </c>
      <c r="V106" s="428" t="s">
        <v>3958</v>
      </c>
      <c r="W106" s="428"/>
      <c r="X106" s="334" t="s">
        <v>4788</v>
      </c>
      <c r="Y106" s="334" t="s">
        <v>4516</v>
      </c>
      <c r="Z106" s="958" t="s">
        <v>4525</v>
      </c>
      <c r="AA106" s="896"/>
      <c r="AB106" s="896"/>
      <c r="AC106" s="973">
        <v>45848.0</v>
      </c>
      <c r="AD106" s="938" t="s">
        <v>3480</v>
      </c>
      <c r="AE106" s="938" t="s">
        <v>1150</v>
      </c>
      <c r="AF106" s="938"/>
      <c r="AG106" s="938"/>
      <c r="AH106" s="938" t="s">
        <v>5392</v>
      </c>
      <c r="AI106" s="938" t="s">
        <v>4516</v>
      </c>
      <c r="AJ106" s="938" t="s">
        <v>4516</v>
      </c>
      <c r="AK106" s="938" t="s">
        <v>4516</v>
      </c>
      <c r="AL106" s="896"/>
      <c r="AM106" s="896"/>
      <c r="AN106" s="896"/>
      <c r="AO106" s="896"/>
      <c r="AP106" s="896"/>
      <c r="AQ106" s="896"/>
      <c r="AR106" s="896"/>
      <c r="AS106" s="896"/>
      <c r="AT106" s="896"/>
      <c r="AU106" s="897"/>
      <c r="AV106" s="897"/>
      <c r="AW106" s="897"/>
      <c r="AX106" s="897"/>
      <c r="AY106" s="897"/>
      <c r="AZ106" s="897"/>
      <c r="BA106" s="897"/>
      <c r="BB106" s="897"/>
      <c r="BC106" s="897"/>
    </row>
    <row r="107" ht="14.25" customHeight="1">
      <c r="A107" s="932">
        <v>536.0</v>
      </c>
      <c r="B107" s="421" t="str">
        <f t="array" ref="B107">IFNA(XLOOKUP(A107,'New Signups'!C:C,'New Signups'!D:D),"-")</f>
        <v>Omar</v>
      </c>
      <c r="C107" s="929" t="str">
        <f t="array" ref="C107">IFNA(XLOOKUP(A107,'New Signups'!C:C,'New Signups'!E:E),"-")</f>
        <v>Salhe</v>
      </c>
      <c r="D107" s="895">
        <v>3072.0</v>
      </c>
      <c r="E107" s="951">
        <v>1.0</v>
      </c>
      <c r="F107" s="951">
        <v>1.0</v>
      </c>
      <c r="G107" s="991">
        <v>45280.0</v>
      </c>
      <c r="H107" s="421" t="s">
        <v>4466</v>
      </c>
      <c r="I107" s="501" t="s">
        <v>4521</v>
      </c>
      <c r="J107" s="544" t="s">
        <v>4516</v>
      </c>
      <c r="K107" s="544"/>
      <c r="L107" s="544"/>
      <c r="M107" s="975">
        <v>45281.0</v>
      </c>
      <c r="N107" s="544" t="s">
        <v>4932</v>
      </c>
      <c r="O107" s="544" t="s">
        <v>4788</v>
      </c>
      <c r="P107" s="544" t="s">
        <v>4516</v>
      </c>
      <c r="Q107" s="544" t="s">
        <v>4516</v>
      </c>
      <c r="R107" s="544" t="s">
        <v>4516</v>
      </c>
      <c r="S107" s="544"/>
      <c r="T107" s="421"/>
      <c r="U107" s="333"/>
      <c r="V107" s="334"/>
      <c r="W107" s="334"/>
      <c r="X107" s="334"/>
      <c r="Y107" s="334"/>
      <c r="Z107" s="896"/>
      <c r="AA107" s="896"/>
      <c r="AB107" s="896"/>
      <c r="AC107" s="930"/>
      <c r="AD107" s="929"/>
      <c r="AE107" s="929"/>
      <c r="AF107" s="929"/>
      <c r="AG107" s="929"/>
      <c r="AH107" s="929"/>
      <c r="AI107" s="929"/>
      <c r="AJ107" s="929"/>
      <c r="AK107" s="929"/>
      <c r="AL107" s="896"/>
      <c r="AM107" s="896"/>
      <c r="AN107" s="896"/>
      <c r="AO107" s="896"/>
      <c r="AP107" s="896"/>
      <c r="AQ107" s="896"/>
      <c r="AR107" s="896"/>
      <c r="AS107" s="896"/>
      <c r="AT107" s="896"/>
      <c r="AU107" s="897"/>
      <c r="AV107" s="897"/>
      <c r="AW107" s="897"/>
      <c r="AX107" s="897"/>
      <c r="AY107" s="897"/>
      <c r="AZ107" s="897"/>
      <c r="BA107" s="897"/>
      <c r="BB107" s="897"/>
      <c r="BC107" s="897"/>
    </row>
    <row r="108" ht="14.25" customHeight="1">
      <c r="A108" s="932">
        <v>538.0</v>
      </c>
      <c r="B108" s="421" t="str">
        <f t="array" ref="B108">IFNA(XLOOKUP(A108,'New Signups'!C:C,'New Signups'!D:D),"-")</f>
        <v>John</v>
      </c>
      <c r="C108" s="929" t="str">
        <f t="array" ref="C108">IFNA(XLOOKUP(A108,'New Signups'!C:C,'New Signups'!E:E),"-")</f>
        <v>Phillips</v>
      </c>
      <c r="D108" s="895">
        <v>3104.0</v>
      </c>
      <c r="E108" s="951">
        <v>1.0</v>
      </c>
      <c r="F108" s="951">
        <v>1.0</v>
      </c>
      <c r="G108" s="991">
        <v>45311.0</v>
      </c>
      <c r="H108" s="421" t="s">
        <v>4597</v>
      </c>
      <c r="I108" s="501" t="s">
        <v>4521</v>
      </c>
      <c r="J108" s="544" t="s">
        <v>4516</v>
      </c>
      <c r="K108" s="544"/>
      <c r="L108" s="544"/>
      <c r="M108" s="975">
        <v>45319.0</v>
      </c>
      <c r="N108" s="544" t="s">
        <v>4594</v>
      </c>
      <c r="O108" s="544" t="s">
        <v>5333</v>
      </c>
      <c r="P108" s="544" t="s">
        <v>4516</v>
      </c>
      <c r="Q108" s="544" t="s">
        <v>4516</v>
      </c>
      <c r="R108" s="544" t="s">
        <v>4516</v>
      </c>
      <c r="S108" s="544"/>
      <c r="T108" s="421"/>
      <c r="U108" s="333">
        <v>45814.0</v>
      </c>
      <c r="V108" s="427" t="s">
        <v>4469</v>
      </c>
      <c r="W108" s="427" t="s">
        <v>4480</v>
      </c>
      <c r="X108" s="334" t="s">
        <v>5393</v>
      </c>
      <c r="Y108" s="334" t="s">
        <v>4516</v>
      </c>
      <c r="Z108" s="958" t="s">
        <v>4525</v>
      </c>
      <c r="AA108" s="896"/>
      <c r="AB108" s="896"/>
      <c r="AC108" s="930"/>
      <c r="AD108" s="929"/>
      <c r="AE108" s="929"/>
      <c r="AF108" s="929"/>
      <c r="AG108" s="929"/>
      <c r="AH108" s="929"/>
      <c r="AI108" s="929"/>
      <c r="AJ108" s="929"/>
      <c r="AK108" s="929"/>
      <c r="AL108" s="896"/>
      <c r="AM108" s="896"/>
      <c r="AN108" s="896"/>
      <c r="AO108" s="896"/>
      <c r="AP108" s="896"/>
      <c r="AQ108" s="896"/>
      <c r="AR108" s="896"/>
      <c r="AS108" s="896"/>
      <c r="AT108" s="896"/>
      <c r="AU108" s="897"/>
      <c r="AV108" s="897"/>
      <c r="AW108" s="897"/>
      <c r="AX108" s="897"/>
      <c r="AY108" s="897"/>
      <c r="AZ108" s="897"/>
      <c r="BA108" s="897"/>
      <c r="BB108" s="897"/>
      <c r="BC108" s="897"/>
    </row>
    <row r="109" ht="14.25" customHeight="1">
      <c r="A109" s="932">
        <v>540.0</v>
      </c>
      <c r="B109" s="421" t="str">
        <f t="array" ref="B109">IFNA(XLOOKUP(A109,'New Signups'!C:C,'New Signups'!D:D),"-")</f>
        <v>Lauren</v>
      </c>
      <c r="C109" s="929" t="str">
        <f t="array" ref="C109">IFNA(XLOOKUP(A109,'New Signups'!C:C,'New Signups'!E:E),"-")</f>
        <v>Collins</v>
      </c>
      <c r="D109" s="895">
        <v>3107.0</v>
      </c>
      <c r="E109" s="951">
        <v>1.0</v>
      </c>
      <c r="F109" s="951">
        <v>1.0</v>
      </c>
      <c r="G109" s="991">
        <v>45313.0</v>
      </c>
      <c r="H109" s="421" t="s">
        <v>5048</v>
      </c>
      <c r="I109" s="501" t="s">
        <v>5369</v>
      </c>
      <c r="J109" s="544" t="s">
        <v>4516</v>
      </c>
      <c r="K109" s="544"/>
      <c r="L109" s="544"/>
      <c r="M109" s="975">
        <v>45320.0</v>
      </c>
      <c r="N109" s="544" t="s">
        <v>4932</v>
      </c>
      <c r="O109" s="544" t="s">
        <v>5351</v>
      </c>
      <c r="P109" s="544" t="s">
        <v>4516</v>
      </c>
      <c r="Q109" s="544" t="s">
        <v>4516</v>
      </c>
      <c r="R109" s="544" t="s">
        <v>4516</v>
      </c>
      <c r="S109" s="544"/>
      <c r="T109" s="421"/>
      <c r="U109" s="333">
        <v>45826.0</v>
      </c>
      <c r="V109" s="428" t="s">
        <v>4471</v>
      </c>
      <c r="W109" s="428"/>
      <c r="X109" s="334" t="s">
        <v>5394</v>
      </c>
      <c r="Y109" s="334" t="s">
        <v>4516</v>
      </c>
      <c r="Z109" s="958" t="s">
        <v>4525</v>
      </c>
      <c r="AA109" s="896"/>
      <c r="AB109" s="896"/>
      <c r="AC109" s="973">
        <v>45860.0</v>
      </c>
      <c r="AD109" s="938" t="s">
        <v>3480</v>
      </c>
      <c r="AE109" s="938" t="s">
        <v>4481</v>
      </c>
      <c r="AF109" s="938"/>
      <c r="AG109" s="938"/>
      <c r="AH109" s="938" t="s">
        <v>5395</v>
      </c>
      <c r="AI109" s="929"/>
      <c r="AJ109" s="929"/>
      <c r="AK109" s="929"/>
      <c r="AL109" s="896"/>
      <c r="AM109" s="896"/>
      <c r="AN109" s="896"/>
      <c r="AO109" s="896"/>
      <c r="AP109" s="896"/>
      <c r="AQ109" s="896"/>
      <c r="AR109" s="896"/>
      <c r="AS109" s="896"/>
      <c r="AT109" s="896"/>
      <c r="AU109" s="897"/>
      <c r="AV109" s="897"/>
      <c r="AW109" s="897"/>
      <c r="AX109" s="897"/>
      <c r="AY109" s="897"/>
      <c r="AZ109" s="897"/>
      <c r="BA109" s="897"/>
      <c r="BB109" s="897"/>
      <c r="BC109" s="897"/>
    </row>
    <row r="110" ht="14.25" customHeight="1">
      <c r="A110" s="932">
        <v>541.0</v>
      </c>
      <c r="B110" s="421" t="str">
        <f t="array" ref="B110">IFNA(XLOOKUP(A110,'New Signups'!C:C,'New Signups'!D:D),"-")</f>
        <v>Veda Raju</v>
      </c>
      <c r="C110" s="929" t="str">
        <f t="array" ref="C110">IFNA(XLOOKUP(A110,'New Signups'!C:C,'New Signups'!E:E),"-")</f>
        <v>Prapurna</v>
      </c>
      <c r="D110" s="895">
        <v>3106.0</v>
      </c>
      <c r="E110" s="951">
        <v>1.0</v>
      </c>
      <c r="F110" s="951">
        <v>1.0</v>
      </c>
      <c r="G110" s="991">
        <v>45313.0</v>
      </c>
      <c r="H110" s="421" t="s">
        <v>4578</v>
      </c>
      <c r="I110" s="501" t="s">
        <v>5396</v>
      </c>
      <c r="J110" s="544" t="s">
        <v>4516</v>
      </c>
      <c r="K110" s="544"/>
      <c r="L110" s="544"/>
      <c r="M110" s="975">
        <v>45320.0</v>
      </c>
      <c r="N110" s="544" t="s">
        <v>5397</v>
      </c>
      <c r="O110" s="544" t="s">
        <v>5333</v>
      </c>
      <c r="P110" s="544" t="s">
        <v>4516</v>
      </c>
      <c r="Q110" s="544" t="s">
        <v>4516</v>
      </c>
      <c r="R110" s="544" t="s">
        <v>4516</v>
      </c>
      <c r="S110" s="544"/>
      <c r="T110" s="421"/>
      <c r="U110" s="333"/>
      <c r="V110" s="334"/>
      <c r="W110" s="334"/>
      <c r="X110" s="334"/>
      <c r="Y110" s="334"/>
      <c r="Z110" s="896"/>
      <c r="AA110" s="896"/>
      <c r="AB110" s="896"/>
      <c r="AC110" s="930"/>
      <c r="AD110" s="929"/>
      <c r="AE110" s="929"/>
      <c r="AF110" s="929"/>
      <c r="AG110" s="929"/>
      <c r="AH110" s="929"/>
      <c r="AI110" s="929"/>
      <c r="AJ110" s="929"/>
      <c r="AK110" s="929"/>
      <c r="AL110" s="896"/>
      <c r="AM110" s="896"/>
      <c r="AN110" s="896"/>
      <c r="AO110" s="896"/>
      <c r="AP110" s="896"/>
      <c r="AQ110" s="896"/>
      <c r="AR110" s="896"/>
      <c r="AS110" s="896"/>
      <c r="AT110" s="896"/>
      <c r="AU110" s="897"/>
      <c r="AV110" s="897"/>
      <c r="AW110" s="897"/>
      <c r="AX110" s="897"/>
      <c r="AY110" s="897"/>
      <c r="AZ110" s="897"/>
      <c r="BA110" s="897"/>
      <c r="BB110" s="897"/>
      <c r="BC110" s="897"/>
    </row>
    <row r="111" ht="14.25" customHeight="1">
      <c r="A111" s="932">
        <v>544.0</v>
      </c>
      <c r="B111" s="421" t="str">
        <f t="array" ref="B111">IFNA(XLOOKUP(A111,'New Signups'!C:C,'New Signups'!D:D),"-")</f>
        <v>Nora</v>
      </c>
      <c r="C111" s="929" t="str">
        <f t="array" ref="C111">IFNA(XLOOKUP(A111,'New Signups'!C:C,'New Signups'!E:E),"-")</f>
        <v>Melican</v>
      </c>
      <c r="D111" s="895">
        <v>3098.0</v>
      </c>
      <c r="E111" s="951">
        <v>1.0</v>
      </c>
      <c r="F111" s="951">
        <v>1.0</v>
      </c>
      <c r="G111" s="991">
        <v>45309.0</v>
      </c>
      <c r="H111" s="421" t="s">
        <v>4965</v>
      </c>
      <c r="I111" s="896" t="s">
        <v>5398</v>
      </c>
      <c r="J111" s="544" t="s">
        <v>4516</v>
      </c>
      <c r="K111" s="544"/>
      <c r="L111" s="544"/>
      <c r="M111" s="975">
        <v>45316.0</v>
      </c>
      <c r="N111" s="544" t="s">
        <v>5399</v>
      </c>
      <c r="O111" s="544" t="s">
        <v>5333</v>
      </c>
      <c r="P111" s="544" t="s">
        <v>4516</v>
      </c>
      <c r="Q111" s="544" t="s">
        <v>4516</v>
      </c>
      <c r="R111" s="544" t="s">
        <v>4516</v>
      </c>
      <c r="S111" s="544"/>
      <c r="T111" s="421"/>
      <c r="U111" s="333">
        <v>45811.0</v>
      </c>
      <c r="V111" s="428" t="s">
        <v>4471</v>
      </c>
      <c r="W111" s="428"/>
      <c r="X111" s="334" t="s">
        <v>5400</v>
      </c>
      <c r="Y111" s="334" t="s">
        <v>4516</v>
      </c>
      <c r="Z111" s="958" t="s">
        <v>4525</v>
      </c>
      <c r="AA111" s="896"/>
      <c r="AB111" s="896"/>
      <c r="AC111" s="930">
        <v>45821.0</v>
      </c>
      <c r="AD111" s="939" t="s">
        <v>3958</v>
      </c>
      <c r="AE111" s="939" t="s">
        <v>4471</v>
      </c>
      <c r="AF111" s="939" t="s">
        <v>4478</v>
      </c>
      <c r="AG111" s="939" t="s">
        <v>4481</v>
      </c>
      <c r="AH111" s="929" t="s">
        <v>5401</v>
      </c>
      <c r="AI111" s="929" t="s">
        <v>4516</v>
      </c>
      <c r="AJ111" s="929" t="s">
        <v>4516</v>
      </c>
      <c r="AK111" s="929" t="s">
        <v>4516</v>
      </c>
      <c r="AL111" s="896"/>
      <c r="AM111" s="896"/>
      <c r="AN111" s="896"/>
      <c r="AO111" s="896"/>
      <c r="AP111" s="896"/>
      <c r="AQ111" s="896"/>
      <c r="AR111" s="896"/>
      <c r="AS111" s="896"/>
      <c r="AT111" s="896"/>
      <c r="AU111" s="897"/>
      <c r="AV111" s="897"/>
      <c r="AW111" s="897"/>
      <c r="AX111" s="897"/>
      <c r="AY111" s="897"/>
      <c r="AZ111" s="897"/>
      <c r="BA111" s="897"/>
      <c r="BB111" s="897"/>
      <c r="BC111" s="897"/>
    </row>
    <row r="112" ht="14.25" customHeight="1">
      <c r="A112" s="932">
        <v>546.0</v>
      </c>
      <c r="B112" s="421" t="str">
        <f t="array" ref="B112">IFNA(XLOOKUP(A112,'New Signups'!C:C,'New Signups'!D:D),"-")</f>
        <v>Leilani</v>
      </c>
      <c r="C112" s="929" t="str">
        <f t="array" ref="C112">IFNA(XLOOKUP(A112,'New Signups'!C:C,'New Signups'!E:E),"-")</f>
        <v>Padilla</v>
      </c>
      <c r="D112" s="951">
        <v>3117.0</v>
      </c>
      <c r="E112" s="951">
        <v>1.0</v>
      </c>
      <c r="F112" s="951">
        <v>1.0</v>
      </c>
      <c r="G112" s="991">
        <v>45319.0</v>
      </c>
      <c r="H112" s="421" t="s">
        <v>4597</v>
      </c>
      <c r="I112" s="501" t="s">
        <v>4521</v>
      </c>
      <c r="J112" s="544" t="s">
        <v>4516</v>
      </c>
      <c r="K112" s="544"/>
      <c r="L112" s="544"/>
      <c r="M112" s="975">
        <v>45335.0</v>
      </c>
      <c r="N112" s="544" t="s">
        <v>5357</v>
      </c>
      <c r="O112" s="544" t="s">
        <v>5351</v>
      </c>
      <c r="P112" s="544" t="s">
        <v>4516</v>
      </c>
      <c r="Q112" s="544" t="s">
        <v>4516</v>
      </c>
      <c r="R112" s="544" t="s">
        <v>4700</v>
      </c>
      <c r="S112" s="544"/>
      <c r="T112" s="421"/>
      <c r="U112" s="443">
        <v>45840.0</v>
      </c>
      <c r="V112" s="427" t="s">
        <v>4469</v>
      </c>
      <c r="W112" s="427"/>
      <c r="X112" s="427" t="s">
        <v>5402</v>
      </c>
      <c r="Y112" s="427" t="s">
        <v>4516</v>
      </c>
      <c r="Z112" s="958" t="s">
        <v>4516</v>
      </c>
      <c r="AA112" s="896"/>
      <c r="AB112" s="896"/>
      <c r="AC112" s="973">
        <v>45866.0</v>
      </c>
      <c r="AD112" s="938" t="s">
        <v>4469</v>
      </c>
      <c r="AE112" s="938" t="s">
        <v>1150</v>
      </c>
      <c r="AF112" s="938"/>
      <c r="AG112" s="938"/>
      <c r="AH112" s="938" t="s">
        <v>5403</v>
      </c>
      <c r="AI112" s="938" t="s">
        <v>4516</v>
      </c>
      <c r="AJ112" s="938" t="s">
        <v>4516</v>
      </c>
      <c r="AK112" s="938" t="s">
        <v>4516</v>
      </c>
      <c r="AL112" s="896"/>
      <c r="AM112" s="896"/>
      <c r="AN112" s="896"/>
      <c r="AO112" s="896"/>
      <c r="AP112" s="896"/>
      <c r="AQ112" s="896"/>
      <c r="AR112" s="896"/>
      <c r="AS112" s="896"/>
      <c r="AT112" s="896"/>
      <c r="AU112" s="897"/>
      <c r="AV112" s="897"/>
      <c r="AW112" s="897"/>
      <c r="AX112" s="897"/>
      <c r="AY112" s="897"/>
      <c r="AZ112" s="897"/>
      <c r="BA112" s="897"/>
      <c r="BB112" s="897"/>
      <c r="BC112" s="897"/>
    </row>
    <row r="113" ht="14.25" customHeight="1">
      <c r="A113" s="932">
        <v>547.0</v>
      </c>
      <c r="B113" s="421" t="str">
        <f t="array" ref="B113">IFNA(XLOOKUP(A113,'New Signups'!C:C,'New Signups'!D:D),"-")</f>
        <v>Maitri</v>
      </c>
      <c r="C113" s="929" t="str">
        <f t="array" ref="C113">IFNA(XLOOKUP(A113,'New Signups'!C:C,'New Signups'!E:E),"-")</f>
        <v>Patel</v>
      </c>
      <c r="D113" s="895">
        <v>3119.0</v>
      </c>
      <c r="E113" s="951">
        <v>1.0</v>
      </c>
      <c r="F113" s="951">
        <v>1.0</v>
      </c>
      <c r="G113" s="991">
        <v>45332.0</v>
      </c>
      <c r="H113" s="421" t="s">
        <v>4520</v>
      </c>
      <c r="I113" s="501" t="s">
        <v>4521</v>
      </c>
      <c r="J113" s="544" t="s">
        <v>4516</v>
      </c>
      <c r="K113" s="544"/>
      <c r="L113" s="544"/>
      <c r="M113" s="975">
        <v>45363.0</v>
      </c>
      <c r="N113" s="544" t="s">
        <v>5404</v>
      </c>
      <c r="O113" s="544" t="s">
        <v>4710</v>
      </c>
      <c r="P113" s="544" t="s">
        <v>4516</v>
      </c>
      <c r="Q113" s="544" t="s">
        <v>4516</v>
      </c>
      <c r="R113" s="544" t="s">
        <v>4516</v>
      </c>
      <c r="S113" s="544"/>
      <c r="T113" s="421"/>
      <c r="U113" s="333"/>
      <c r="V113" s="334"/>
      <c r="W113" s="334"/>
      <c r="X113" s="334"/>
      <c r="Y113" s="334"/>
      <c r="Z113" s="896"/>
      <c r="AA113" s="896"/>
      <c r="AB113" s="896"/>
      <c r="AC113" s="930"/>
      <c r="AD113" s="929"/>
      <c r="AE113" s="929"/>
      <c r="AF113" s="929"/>
      <c r="AG113" s="929"/>
      <c r="AH113" s="929"/>
      <c r="AI113" s="929"/>
      <c r="AJ113" s="929"/>
      <c r="AK113" s="929"/>
      <c r="AL113" s="896"/>
      <c r="AM113" s="896"/>
      <c r="AN113" s="896"/>
      <c r="AO113" s="896"/>
      <c r="AP113" s="896"/>
      <c r="AQ113" s="896"/>
      <c r="AR113" s="896"/>
      <c r="AS113" s="896"/>
      <c r="AT113" s="896"/>
      <c r="AU113" s="897"/>
      <c r="AV113" s="897"/>
      <c r="AW113" s="897"/>
      <c r="AX113" s="897"/>
      <c r="AY113" s="897"/>
      <c r="AZ113" s="897"/>
      <c r="BA113" s="897"/>
      <c r="BB113" s="897"/>
      <c r="BC113" s="897"/>
    </row>
    <row r="114" ht="14.25" customHeight="1">
      <c r="A114" s="932">
        <v>548.0</v>
      </c>
      <c r="B114" s="421" t="str">
        <f t="array" ref="B114">IFNA(XLOOKUP(A114,'New Signups'!C:C,'New Signups'!D:D),"-")</f>
        <v>Sumeet</v>
      </c>
      <c r="C114" s="929" t="str">
        <f t="array" ref="C114">IFNA(XLOOKUP(A114,'New Signups'!C:C,'New Signups'!E:E),"-")</f>
        <v>Musfirah</v>
      </c>
      <c r="D114" s="895">
        <v>3086.0</v>
      </c>
      <c r="E114" s="951">
        <v>1.0</v>
      </c>
      <c r="F114" s="951">
        <v>1.0</v>
      </c>
      <c r="G114" s="991">
        <v>45303.0</v>
      </c>
      <c r="H114" s="421" t="s">
        <v>5380</v>
      </c>
      <c r="I114" s="501" t="s">
        <v>4521</v>
      </c>
      <c r="J114" s="544" t="s">
        <v>4516</v>
      </c>
      <c r="K114" s="544"/>
      <c r="L114" s="544"/>
      <c r="M114" s="975">
        <v>45313.0</v>
      </c>
      <c r="N114" s="544" t="s">
        <v>4671</v>
      </c>
      <c r="O114" s="544" t="s">
        <v>5259</v>
      </c>
      <c r="P114" s="544" t="s">
        <v>4516</v>
      </c>
      <c r="Q114" s="544" t="s">
        <v>4516</v>
      </c>
      <c r="R114" s="544" t="s">
        <v>4516</v>
      </c>
      <c r="S114" s="544"/>
      <c r="T114" s="421"/>
      <c r="U114" s="333">
        <v>45812.0</v>
      </c>
      <c r="V114" s="428" t="s">
        <v>4472</v>
      </c>
      <c r="W114" s="428"/>
      <c r="X114" s="334" t="s">
        <v>4916</v>
      </c>
      <c r="Y114" s="334" t="s">
        <v>4516</v>
      </c>
      <c r="Z114" s="958" t="s">
        <v>4525</v>
      </c>
      <c r="AA114" s="896"/>
      <c r="AB114" s="896"/>
      <c r="AC114" s="930">
        <v>45828.0</v>
      </c>
      <c r="AD114" s="929"/>
      <c r="AE114" s="929"/>
      <c r="AF114" s="929"/>
      <c r="AG114" s="929"/>
      <c r="AH114" s="929" t="s">
        <v>5405</v>
      </c>
      <c r="AI114" s="929" t="s">
        <v>4516</v>
      </c>
      <c r="AJ114" s="929" t="s">
        <v>4516</v>
      </c>
      <c r="AK114" s="929" t="s">
        <v>4516</v>
      </c>
      <c r="AL114" s="896"/>
      <c r="AM114" s="896"/>
      <c r="AN114" s="896"/>
      <c r="AO114" s="896"/>
      <c r="AP114" s="896"/>
      <c r="AQ114" s="896"/>
      <c r="AR114" s="896"/>
      <c r="AS114" s="896"/>
      <c r="AT114" s="896"/>
      <c r="AU114" s="897"/>
      <c r="AV114" s="897"/>
      <c r="AW114" s="897"/>
      <c r="AX114" s="897"/>
      <c r="AY114" s="897"/>
      <c r="AZ114" s="897"/>
      <c r="BA114" s="897"/>
      <c r="BB114" s="897"/>
      <c r="BC114" s="897"/>
    </row>
    <row r="115" ht="14.25" customHeight="1">
      <c r="A115" s="932">
        <v>551.0</v>
      </c>
      <c r="B115" s="421" t="str">
        <f t="array" ref="B115">IFNA(XLOOKUP(A115,'New Signups'!C:C,'New Signups'!D:D),"-")</f>
        <v>Emmett</v>
      </c>
      <c r="C115" s="929" t="str">
        <f t="array" ref="C115">IFNA(XLOOKUP(A115,'New Signups'!C:C,'New Signups'!E:E),"-")</f>
        <v>Garson</v>
      </c>
      <c r="D115" s="895">
        <v>3094.0</v>
      </c>
      <c r="E115" s="951">
        <v>1.0</v>
      </c>
      <c r="F115" s="951">
        <v>1.0</v>
      </c>
      <c r="G115" s="991">
        <v>45307.0</v>
      </c>
      <c r="H115" s="421" t="s">
        <v>4597</v>
      </c>
      <c r="I115" s="896" t="s">
        <v>4521</v>
      </c>
      <c r="J115" s="544" t="s">
        <v>4516</v>
      </c>
      <c r="K115" s="544"/>
      <c r="L115" s="544"/>
      <c r="M115" s="975">
        <v>45309.0</v>
      </c>
      <c r="N115" s="544" t="s">
        <v>5391</v>
      </c>
      <c r="O115" s="544" t="s">
        <v>5333</v>
      </c>
      <c r="P115" s="544" t="s">
        <v>4516</v>
      </c>
      <c r="Q115" s="544" t="s">
        <v>4516</v>
      </c>
      <c r="R115" s="544" t="s">
        <v>4516</v>
      </c>
      <c r="S115" s="544"/>
      <c r="T115" s="421"/>
      <c r="U115" s="333"/>
      <c r="V115" s="334"/>
      <c r="W115" s="334"/>
      <c r="X115" s="334"/>
      <c r="Y115" s="334"/>
      <c r="Z115" s="896"/>
      <c r="AA115" s="896"/>
      <c r="AB115" s="896"/>
      <c r="AC115" s="930">
        <v>45819.0</v>
      </c>
      <c r="AD115" s="939" t="s">
        <v>3958</v>
      </c>
      <c r="AE115" s="939" t="s">
        <v>3308</v>
      </c>
      <c r="AF115" s="929"/>
      <c r="AG115" s="929"/>
      <c r="AH115" s="929" t="s">
        <v>5406</v>
      </c>
      <c r="AI115" s="929" t="s">
        <v>4516</v>
      </c>
      <c r="AJ115" s="929" t="s">
        <v>4516</v>
      </c>
      <c r="AK115" s="929" t="s">
        <v>4516</v>
      </c>
      <c r="AL115" s="896"/>
      <c r="AM115" s="896"/>
      <c r="AN115" s="896"/>
      <c r="AO115" s="896"/>
      <c r="AP115" s="896"/>
      <c r="AQ115" s="896"/>
      <c r="AR115" s="896"/>
      <c r="AS115" s="896"/>
      <c r="AT115" s="896"/>
      <c r="AU115" s="897"/>
      <c r="AV115" s="897"/>
      <c r="AW115" s="897"/>
      <c r="AX115" s="897"/>
      <c r="AY115" s="897"/>
      <c r="AZ115" s="897"/>
      <c r="BA115" s="897"/>
      <c r="BB115" s="897"/>
      <c r="BC115" s="897"/>
    </row>
    <row r="116" ht="14.25" customHeight="1">
      <c r="A116" s="932">
        <v>552.0</v>
      </c>
      <c r="B116" s="421" t="str">
        <f t="array" ref="B116">IFNA(XLOOKUP(A116,'New Signups'!C:C,'New Signups'!D:D),"-")</f>
        <v>Nathaniel </v>
      </c>
      <c r="C116" s="929" t="str">
        <f t="array" ref="C116">IFNA(XLOOKUP(A116,'New Signups'!C:C,'New Signups'!E:E),"-")</f>
        <v>Weinerg</v>
      </c>
      <c r="D116" s="895">
        <v>3091.0</v>
      </c>
      <c r="E116" s="951">
        <v>1.0</v>
      </c>
      <c r="F116" s="951">
        <v>1.0</v>
      </c>
      <c r="G116" s="991">
        <v>45304.0</v>
      </c>
      <c r="H116" s="421" t="s">
        <v>4578</v>
      </c>
      <c r="I116" s="896" t="s">
        <v>4521</v>
      </c>
      <c r="J116" s="544" t="s">
        <v>4516</v>
      </c>
      <c r="K116" s="544"/>
      <c r="L116" s="544"/>
      <c r="M116" s="975">
        <v>45312.0</v>
      </c>
      <c r="N116" s="544" t="s">
        <v>5344</v>
      </c>
      <c r="O116" s="544" t="s">
        <v>5407</v>
      </c>
      <c r="P116" s="544" t="s">
        <v>4516</v>
      </c>
      <c r="Q116" s="544" t="s">
        <v>4516</v>
      </c>
      <c r="R116" s="544" t="s">
        <v>4516</v>
      </c>
      <c r="S116" s="544"/>
      <c r="T116" s="421"/>
      <c r="U116" s="333">
        <v>45831.0</v>
      </c>
      <c r="V116" s="428" t="s">
        <v>1150</v>
      </c>
      <c r="W116" s="428"/>
      <c r="X116" s="334" t="s">
        <v>4637</v>
      </c>
      <c r="Y116" s="334" t="s">
        <v>4516</v>
      </c>
      <c r="Z116" s="958" t="s">
        <v>4525</v>
      </c>
      <c r="AA116" s="896"/>
      <c r="AB116" s="896"/>
      <c r="AC116" s="973">
        <v>45841.0</v>
      </c>
      <c r="AD116" s="938" t="s">
        <v>4476</v>
      </c>
      <c r="AE116" s="938" t="s">
        <v>4471</v>
      </c>
      <c r="AF116" s="938"/>
      <c r="AG116" s="938"/>
      <c r="AH116" s="938" t="s">
        <v>4541</v>
      </c>
      <c r="AI116" s="938" t="s">
        <v>4516</v>
      </c>
      <c r="AJ116" s="938" t="s">
        <v>4516</v>
      </c>
      <c r="AK116" s="929"/>
      <c r="AL116" s="896"/>
      <c r="AM116" s="896"/>
      <c r="AN116" s="896"/>
      <c r="AO116" s="896"/>
      <c r="AP116" s="896"/>
      <c r="AQ116" s="896"/>
      <c r="AR116" s="896"/>
      <c r="AS116" s="896"/>
      <c r="AT116" s="896"/>
      <c r="AU116" s="897"/>
      <c r="AV116" s="897"/>
      <c r="AW116" s="897"/>
      <c r="AX116" s="897"/>
      <c r="AY116" s="897"/>
      <c r="AZ116" s="897"/>
      <c r="BA116" s="897"/>
      <c r="BB116" s="897"/>
      <c r="BC116" s="897"/>
    </row>
    <row r="117" ht="14.25" customHeight="1">
      <c r="A117" s="932">
        <v>555.0</v>
      </c>
      <c r="B117" s="421" t="str">
        <f t="array" ref="B117">IFNA(XLOOKUP(A117,'New Signups'!C:C,'New Signups'!D:D),"-")</f>
        <v>Natanel</v>
      </c>
      <c r="C117" s="929" t="str">
        <f t="array" ref="C117">IFNA(XLOOKUP(A117,'New Signups'!C:C,'New Signups'!E:E),"-")</f>
        <v>Nisimi</v>
      </c>
      <c r="D117" s="895">
        <v>3099.0</v>
      </c>
      <c r="E117" s="951">
        <v>1.0</v>
      </c>
      <c r="F117" s="951">
        <v>1.0</v>
      </c>
      <c r="G117" s="991">
        <v>44944.0</v>
      </c>
      <c r="H117" s="421" t="s">
        <v>4965</v>
      </c>
      <c r="I117" s="501" t="s">
        <v>5341</v>
      </c>
      <c r="J117" s="544" t="s">
        <v>4516</v>
      </c>
      <c r="K117" s="544"/>
      <c r="L117" s="544"/>
      <c r="M117" s="975">
        <v>45321.0</v>
      </c>
      <c r="N117" s="544" t="s">
        <v>5408</v>
      </c>
      <c r="O117" s="544" t="s">
        <v>5333</v>
      </c>
      <c r="P117" s="544" t="s">
        <v>4516</v>
      </c>
      <c r="Q117" s="544" t="s">
        <v>4516</v>
      </c>
      <c r="R117" s="544" t="s">
        <v>4516</v>
      </c>
      <c r="S117" s="544"/>
      <c r="T117" s="421"/>
      <c r="U117" s="333"/>
      <c r="V117" s="334"/>
      <c r="W117" s="334"/>
      <c r="X117" s="334"/>
      <c r="Y117" s="334"/>
      <c r="Z117" s="896"/>
      <c r="AA117" s="896"/>
      <c r="AB117" s="896"/>
      <c r="AC117" s="930"/>
      <c r="AD117" s="929"/>
      <c r="AE117" s="929"/>
      <c r="AF117" s="929"/>
      <c r="AG117" s="929"/>
      <c r="AH117" s="929"/>
      <c r="AI117" s="929"/>
      <c r="AJ117" s="929"/>
      <c r="AK117" s="929"/>
      <c r="AL117" s="896"/>
      <c r="AM117" s="896"/>
      <c r="AN117" s="896"/>
      <c r="AO117" s="896"/>
      <c r="AP117" s="896"/>
      <c r="AQ117" s="896"/>
      <c r="AR117" s="896"/>
      <c r="AS117" s="896"/>
      <c r="AT117" s="896"/>
      <c r="AU117" s="897"/>
      <c r="AV117" s="897"/>
      <c r="AW117" s="897"/>
      <c r="AX117" s="897"/>
      <c r="AY117" s="897"/>
      <c r="AZ117" s="897"/>
      <c r="BA117" s="897"/>
      <c r="BB117" s="897"/>
      <c r="BC117" s="897"/>
    </row>
    <row r="118" ht="14.25" customHeight="1">
      <c r="A118" s="1004">
        <v>562.0</v>
      </c>
      <c r="B118" s="421" t="str">
        <f t="array" ref="B118">IFNA(XLOOKUP(A118,'New Signups'!C:C,'New Signups'!D:D),"-")</f>
        <v>Marianthi </v>
      </c>
      <c r="C118" s="929" t="str">
        <f t="array" ref="C118">IFNA(XLOOKUP(A118,'New Signups'!C:C,'New Signups'!E:E),"-")</f>
        <v>Christoforidou </v>
      </c>
      <c r="D118" s="895">
        <v>3100.0</v>
      </c>
      <c r="E118" s="951">
        <v>1.0</v>
      </c>
      <c r="F118" s="951">
        <v>1.0</v>
      </c>
      <c r="G118" s="991">
        <v>45309.0</v>
      </c>
      <c r="H118" s="421" t="s">
        <v>1893</v>
      </c>
      <c r="I118" s="501" t="s">
        <v>4521</v>
      </c>
      <c r="J118" s="544" t="s">
        <v>4516</v>
      </c>
      <c r="K118" s="544"/>
      <c r="L118" s="544"/>
      <c r="M118" s="975">
        <v>45314.0</v>
      </c>
      <c r="N118" s="544" t="s">
        <v>5344</v>
      </c>
      <c r="O118" s="544" t="s">
        <v>5333</v>
      </c>
      <c r="P118" s="544" t="s">
        <v>4516</v>
      </c>
      <c r="Q118" s="544" t="s">
        <v>4516</v>
      </c>
      <c r="R118" s="544" t="s">
        <v>4516</v>
      </c>
      <c r="S118" s="544"/>
      <c r="T118" s="421"/>
      <c r="U118" s="443"/>
      <c r="V118" s="427"/>
      <c r="W118" s="427"/>
      <c r="X118" s="427"/>
      <c r="Y118" s="427"/>
      <c r="Z118" s="958"/>
      <c r="AA118" s="896"/>
      <c r="AB118" s="896"/>
      <c r="AC118" s="930"/>
      <c r="AD118" s="929"/>
      <c r="AE118" s="929"/>
      <c r="AF118" s="929"/>
      <c r="AG118" s="929"/>
      <c r="AH118" s="929"/>
      <c r="AI118" s="929"/>
      <c r="AJ118" s="929"/>
      <c r="AK118" s="929"/>
      <c r="AL118" s="896"/>
      <c r="AM118" s="896"/>
      <c r="AN118" s="896"/>
      <c r="AO118" s="896"/>
      <c r="AP118" s="896"/>
      <c r="AQ118" s="896"/>
      <c r="AR118" s="896"/>
      <c r="AS118" s="896"/>
      <c r="AT118" s="896"/>
      <c r="AU118" s="897"/>
      <c r="AV118" s="897"/>
      <c r="AW118" s="897"/>
      <c r="AX118" s="897"/>
      <c r="AY118" s="897"/>
      <c r="AZ118" s="897"/>
      <c r="BA118" s="897"/>
      <c r="BB118" s="897"/>
      <c r="BC118" s="897"/>
    </row>
    <row r="119" ht="14.25" customHeight="1">
      <c r="A119" s="932">
        <v>564.0</v>
      </c>
      <c r="B119" s="421" t="str">
        <f t="array" ref="B119">IFNA(XLOOKUP(A119,'New Signups'!C:C,'New Signups'!D:D),"-")</f>
        <v>Erez</v>
      </c>
      <c r="C119" s="929" t="str">
        <f t="array" ref="C119">IFNA(XLOOKUP(A119,'New Signups'!C:C,'New Signups'!E:E),"-")</f>
        <v>Yarden</v>
      </c>
      <c r="D119" s="895">
        <v>3101.0</v>
      </c>
      <c r="E119" s="951">
        <v>1.0</v>
      </c>
      <c r="F119" s="951">
        <v>1.0</v>
      </c>
      <c r="G119" s="991">
        <v>45310.0</v>
      </c>
      <c r="H119" s="421" t="s">
        <v>4466</v>
      </c>
      <c r="I119" s="501" t="s">
        <v>4521</v>
      </c>
      <c r="J119" s="544" t="s">
        <v>4516</v>
      </c>
      <c r="K119" s="544"/>
      <c r="L119" s="544"/>
      <c r="M119" s="975">
        <v>45320.0</v>
      </c>
      <c r="N119" s="544" t="s">
        <v>4932</v>
      </c>
      <c r="O119" s="544" t="s">
        <v>5351</v>
      </c>
      <c r="P119" s="544" t="s">
        <v>4516</v>
      </c>
      <c r="Q119" s="544" t="s">
        <v>4516</v>
      </c>
      <c r="R119" s="544" t="s">
        <v>4516</v>
      </c>
      <c r="S119" s="544"/>
      <c r="T119" s="421"/>
      <c r="U119" s="443">
        <v>45910.0</v>
      </c>
      <c r="V119" s="427" t="s">
        <v>5323</v>
      </c>
      <c r="W119" s="427" t="s">
        <v>4469</v>
      </c>
      <c r="X119" s="427" t="s">
        <v>4771</v>
      </c>
      <c r="Y119" s="427" t="s">
        <v>4516</v>
      </c>
      <c r="Z119" s="958" t="s">
        <v>4516</v>
      </c>
      <c r="AA119" s="896"/>
      <c r="AB119" s="896"/>
      <c r="AC119" s="1005">
        <v>45924.0</v>
      </c>
      <c r="AD119" s="1006" t="s">
        <v>4469</v>
      </c>
      <c r="AE119" s="1006" t="s">
        <v>3308</v>
      </c>
      <c r="AF119" s="343"/>
      <c r="AG119" s="343"/>
      <c r="AH119" s="343" t="s">
        <v>5409</v>
      </c>
      <c r="AI119" s="343" t="s">
        <v>4525</v>
      </c>
      <c r="AJ119" s="1007" t="s">
        <v>4525</v>
      </c>
      <c r="AK119" s="938" t="s">
        <v>4525</v>
      </c>
      <c r="AL119" s="896"/>
      <c r="AM119" s="896"/>
      <c r="AN119" s="896"/>
      <c r="AO119" s="896"/>
      <c r="AP119" s="896"/>
      <c r="AQ119" s="896"/>
      <c r="AR119" s="896"/>
      <c r="AS119" s="896"/>
      <c r="AT119" s="896"/>
      <c r="AU119" s="897"/>
      <c r="AV119" s="897"/>
      <c r="AW119" s="897"/>
      <c r="AX119" s="897"/>
      <c r="AY119" s="897"/>
      <c r="AZ119" s="897"/>
      <c r="BA119" s="897"/>
      <c r="BB119" s="897"/>
      <c r="BC119" s="897"/>
    </row>
    <row r="120" ht="14.25" customHeight="1">
      <c r="A120" s="932">
        <v>569.0</v>
      </c>
      <c r="B120" s="421" t="str">
        <f t="array" ref="B120">IFNA(XLOOKUP(A120,'New Signups'!C:C,'New Signups'!D:D),"-")</f>
        <v>Risa</v>
      </c>
      <c r="C120" s="929" t="str">
        <f t="array" ref="C120">IFNA(XLOOKUP(A120,'New Signups'!C:C,'New Signups'!E:E),"-")</f>
        <v>Berson </v>
      </c>
      <c r="D120" s="895">
        <v>3105.0</v>
      </c>
      <c r="E120" s="951">
        <v>1.0</v>
      </c>
      <c r="F120" s="951">
        <v>1.0</v>
      </c>
      <c r="G120" s="991">
        <v>45313.0</v>
      </c>
      <c r="H120" s="421" t="s">
        <v>4953</v>
      </c>
      <c r="I120" s="501" t="s">
        <v>4521</v>
      </c>
      <c r="J120" s="544" t="s">
        <v>4516</v>
      </c>
      <c r="K120" s="544"/>
      <c r="L120" s="544"/>
      <c r="M120" s="975">
        <v>45324.0</v>
      </c>
      <c r="N120" s="544" t="s">
        <v>5410</v>
      </c>
      <c r="O120" s="544" t="s">
        <v>5333</v>
      </c>
      <c r="P120" s="544" t="s">
        <v>4516</v>
      </c>
      <c r="Q120" s="544" t="s">
        <v>4516</v>
      </c>
      <c r="R120" s="544" t="s">
        <v>4516</v>
      </c>
      <c r="S120" s="544"/>
      <c r="T120" s="421"/>
      <c r="U120" s="333">
        <v>45837.0</v>
      </c>
      <c r="V120" s="428" t="s">
        <v>3958</v>
      </c>
      <c r="W120" s="428"/>
      <c r="X120" s="334" t="s">
        <v>4562</v>
      </c>
      <c r="Y120" s="334" t="s">
        <v>4516</v>
      </c>
      <c r="Z120" s="958" t="s">
        <v>4525</v>
      </c>
      <c r="AA120" s="896"/>
      <c r="AB120" s="896"/>
      <c r="AC120" s="930"/>
      <c r="AD120" s="929"/>
      <c r="AE120" s="929"/>
      <c r="AF120" s="929"/>
      <c r="AG120" s="929"/>
      <c r="AH120" s="929"/>
      <c r="AI120" s="929"/>
      <c r="AJ120" s="929"/>
      <c r="AK120" s="929"/>
      <c r="AL120" s="896"/>
      <c r="AM120" s="896"/>
      <c r="AN120" s="896"/>
      <c r="AO120" s="896"/>
      <c r="AP120" s="896"/>
      <c r="AQ120" s="896"/>
      <c r="AR120" s="896"/>
      <c r="AS120" s="896"/>
      <c r="AT120" s="896"/>
      <c r="AU120" s="897"/>
      <c r="AV120" s="897"/>
      <c r="AW120" s="897"/>
      <c r="AX120" s="897"/>
      <c r="AY120" s="897"/>
      <c r="AZ120" s="897"/>
      <c r="BA120" s="897"/>
      <c r="BB120" s="897"/>
      <c r="BC120" s="897"/>
    </row>
    <row r="121" ht="14.25" customHeight="1">
      <c r="A121" s="932">
        <v>573.0</v>
      </c>
      <c r="B121" s="421" t="str">
        <f t="array" ref="B121">IFNA(XLOOKUP(A121,'New Signups'!C:C,'New Signups'!D:D),"-")</f>
        <v>Aidan</v>
      </c>
      <c r="C121" s="929" t="str">
        <f t="array" ref="C121">IFNA(XLOOKUP(A121,'New Signups'!C:C,'New Signups'!E:E),"-")</f>
        <v>Greene</v>
      </c>
      <c r="D121" s="895">
        <v>3122.0</v>
      </c>
      <c r="E121" s="951">
        <v>1.0</v>
      </c>
      <c r="F121" s="951">
        <v>1.0</v>
      </c>
      <c r="G121" s="991">
        <v>45335.0</v>
      </c>
      <c r="H121" s="421" t="s">
        <v>4939</v>
      </c>
      <c r="I121" s="501" t="s">
        <v>5411</v>
      </c>
      <c r="J121" s="544" t="s">
        <v>4516</v>
      </c>
      <c r="K121" s="544"/>
      <c r="L121" s="544"/>
      <c r="M121" s="975">
        <v>45336.0</v>
      </c>
      <c r="N121" s="544" t="s">
        <v>4671</v>
      </c>
      <c r="O121" s="544" t="s">
        <v>5412</v>
      </c>
      <c r="P121" s="544" t="s">
        <v>4516</v>
      </c>
      <c r="Q121" s="544" t="s">
        <v>4516</v>
      </c>
      <c r="R121" s="544" t="s">
        <v>4516</v>
      </c>
      <c r="S121" s="544"/>
      <c r="T121" s="421"/>
      <c r="U121" s="333"/>
      <c r="V121" s="334"/>
      <c r="W121" s="334"/>
      <c r="X121" s="334"/>
      <c r="Y121" s="334"/>
      <c r="Z121" s="896"/>
      <c r="AA121" s="896"/>
      <c r="AB121" s="896"/>
      <c r="AC121" s="930"/>
      <c r="AD121" s="929"/>
      <c r="AE121" s="929"/>
      <c r="AF121" s="929"/>
      <c r="AG121" s="929"/>
      <c r="AH121" s="929"/>
      <c r="AI121" s="929"/>
      <c r="AJ121" s="929"/>
      <c r="AK121" s="929"/>
      <c r="AL121" s="896"/>
      <c r="AM121" s="896"/>
      <c r="AN121" s="896"/>
      <c r="AO121" s="896"/>
      <c r="AP121" s="896"/>
      <c r="AQ121" s="896"/>
      <c r="AR121" s="896"/>
      <c r="AS121" s="896"/>
      <c r="AT121" s="896"/>
      <c r="AU121" s="897"/>
      <c r="AV121" s="897"/>
      <c r="AW121" s="897"/>
      <c r="AX121" s="897"/>
      <c r="AY121" s="897"/>
      <c r="AZ121" s="897"/>
      <c r="BA121" s="897"/>
      <c r="BB121" s="897"/>
      <c r="BC121" s="897"/>
    </row>
    <row r="122" ht="14.25" customHeight="1">
      <c r="A122" s="932">
        <v>578.0</v>
      </c>
      <c r="B122" s="421" t="str">
        <f t="array" ref="B122">IFNA(XLOOKUP(A122,'New Signups'!C:C,'New Signups'!D:D),"-")</f>
        <v>Cheyne</v>
      </c>
      <c r="C122" s="929" t="str">
        <f t="array" ref="C122">IFNA(XLOOKUP(A122,'New Signups'!C:C,'New Signups'!E:E),"-")</f>
        <v>Steinman</v>
      </c>
      <c r="D122" s="895">
        <v>3113.0</v>
      </c>
      <c r="E122" s="951">
        <v>1.0</v>
      </c>
      <c r="F122" s="951">
        <v>1.0</v>
      </c>
      <c r="G122" s="991">
        <v>45316.0</v>
      </c>
      <c r="H122" s="421" t="s">
        <v>5048</v>
      </c>
      <c r="I122" s="501" t="s">
        <v>5413</v>
      </c>
      <c r="J122" s="544" t="s">
        <v>4516</v>
      </c>
      <c r="K122" s="544"/>
      <c r="L122" s="544"/>
      <c r="M122" s="975">
        <v>45324.0</v>
      </c>
      <c r="N122" s="544" t="s">
        <v>4929</v>
      </c>
      <c r="O122" s="544" t="s">
        <v>5414</v>
      </c>
      <c r="P122" s="544" t="s">
        <v>4516</v>
      </c>
      <c r="Q122" s="544" t="s">
        <v>4516</v>
      </c>
      <c r="R122" s="544" t="s">
        <v>4516</v>
      </c>
      <c r="S122" s="544"/>
      <c r="T122" s="421"/>
      <c r="U122" s="333">
        <v>45818.0</v>
      </c>
      <c r="V122" s="427" t="s">
        <v>1150</v>
      </c>
      <c r="W122" s="428"/>
      <c r="X122" s="334" t="s">
        <v>4532</v>
      </c>
      <c r="Y122" s="334" t="s">
        <v>4525</v>
      </c>
      <c r="Z122" s="958" t="s">
        <v>4525</v>
      </c>
      <c r="AA122" s="896"/>
      <c r="AB122" s="896"/>
      <c r="AC122" s="973">
        <v>45853.0</v>
      </c>
      <c r="AD122" s="938" t="s">
        <v>3480</v>
      </c>
      <c r="AE122" s="938" t="s">
        <v>1150</v>
      </c>
      <c r="AF122" s="938"/>
      <c r="AG122" s="938"/>
      <c r="AH122" s="938" t="s">
        <v>5415</v>
      </c>
      <c r="AI122" s="938" t="s">
        <v>4525</v>
      </c>
      <c r="AJ122" s="938" t="s">
        <v>4525</v>
      </c>
      <c r="AK122" s="938" t="s">
        <v>4525</v>
      </c>
      <c r="AL122" s="896"/>
      <c r="AM122" s="896"/>
      <c r="AN122" s="896"/>
      <c r="AO122" s="896"/>
      <c r="AP122" s="896"/>
      <c r="AQ122" s="896"/>
      <c r="AR122" s="896"/>
      <c r="AS122" s="896"/>
      <c r="AT122" s="896"/>
      <c r="AU122" s="897"/>
      <c r="AV122" s="897"/>
      <c r="AW122" s="897"/>
      <c r="AX122" s="897"/>
      <c r="AY122" s="897"/>
      <c r="AZ122" s="897"/>
      <c r="BA122" s="897"/>
      <c r="BB122" s="897"/>
      <c r="BC122" s="897"/>
    </row>
    <row r="123" ht="14.25" customHeight="1">
      <c r="A123" s="932">
        <v>580.0</v>
      </c>
      <c r="B123" s="421" t="str">
        <f t="array" ref="B123">IFNA(XLOOKUP(A123,'New Signups'!C:C,'New Signups'!D:D),"-")</f>
        <v>Gabe</v>
      </c>
      <c r="C123" s="929" t="str">
        <f t="array" ref="C123">IFNA(XLOOKUP(A123,'New Signups'!C:C,'New Signups'!E:E),"-")</f>
        <v>Gabasan</v>
      </c>
      <c r="D123" s="895">
        <v>3109.0</v>
      </c>
      <c r="E123" s="951">
        <v>1.0</v>
      </c>
      <c r="F123" s="951">
        <v>1.0</v>
      </c>
      <c r="G123" s="991">
        <v>45314.0</v>
      </c>
      <c r="H123" s="421" t="s">
        <v>4953</v>
      </c>
      <c r="I123" s="501" t="s">
        <v>5369</v>
      </c>
      <c r="J123" s="544" t="s">
        <v>4516</v>
      </c>
      <c r="K123" s="544"/>
      <c r="L123" s="544"/>
      <c r="M123" s="975">
        <v>45323.0</v>
      </c>
      <c r="N123" s="544" t="s">
        <v>5416</v>
      </c>
      <c r="O123" s="544" t="s">
        <v>5417</v>
      </c>
      <c r="P123" s="544" t="s">
        <v>4516</v>
      </c>
      <c r="Q123" s="544" t="s">
        <v>4516</v>
      </c>
      <c r="R123" s="544" t="s">
        <v>4516</v>
      </c>
      <c r="S123" s="544"/>
      <c r="T123" s="421"/>
      <c r="U123" s="333">
        <v>45809.0</v>
      </c>
      <c r="V123" s="428" t="s">
        <v>3958</v>
      </c>
      <c r="W123" s="428"/>
      <c r="X123" s="334" t="s">
        <v>5418</v>
      </c>
      <c r="Y123" s="334" t="s">
        <v>4516</v>
      </c>
      <c r="Z123" s="958" t="s">
        <v>4525</v>
      </c>
      <c r="AA123" s="896"/>
      <c r="AB123" s="896"/>
      <c r="AC123" s="930">
        <v>45818.0</v>
      </c>
      <c r="AD123" s="939" t="s">
        <v>4466</v>
      </c>
      <c r="AE123" s="939" t="s">
        <v>3480</v>
      </c>
      <c r="AF123" s="929"/>
      <c r="AG123" s="929"/>
      <c r="AH123" s="929" t="s">
        <v>5419</v>
      </c>
      <c r="AI123" s="929" t="s">
        <v>5420</v>
      </c>
      <c r="AJ123" s="929" t="s">
        <v>4516</v>
      </c>
      <c r="AK123" s="929" t="s">
        <v>4516</v>
      </c>
      <c r="AL123" s="896"/>
      <c r="AM123" s="896"/>
      <c r="AN123" s="896"/>
      <c r="AO123" s="896"/>
      <c r="AP123" s="896"/>
      <c r="AQ123" s="896"/>
      <c r="AR123" s="896"/>
      <c r="AS123" s="896"/>
      <c r="AT123" s="896"/>
      <c r="AU123" s="897"/>
      <c r="AV123" s="897"/>
      <c r="AW123" s="897"/>
      <c r="AX123" s="897"/>
      <c r="AY123" s="897"/>
      <c r="AZ123" s="897"/>
      <c r="BA123" s="897"/>
      <c r="BB123" s="897"/>
      <c r="BC123" s="897"/>
    </row>
    <row r="124" ht="14.25" customHeight="1">
      <c r="A124" s="522">
        <v>582.0</v>
      </c>
      <c r="B124" s="421" t="str">
        <f t="array" ref="B124">IFNA(XLOOKUP(A124,'New Signups'!C:C,'New Signups'!D:D),"-")</f>
        <v>Jack</v>
      </c>
      <c r="C124" s="929" t="str">
        <f t="array" ref="C124">IFNA(XLOOKUP(A124,'New Signups'!C:C,'New Signups'!E:E),"-")</f>
        <v>Whoriskey</v>
      </c>
      <c r="D124" s="895">
        <v>3112.0</v>
      </c>
      <c r="E124" s="951">
        <v>1.0</v>
      </c>
      <c r="F124" s="951">
        <v>1.0</v>
      </c>
      <c r="G124" s="991">
        <v>45315.0</v>
      </c>
      <c r="H124" s="421" t="s">
        <v>4965</v>
      </c>
      <c r="I124" s="501" t="s">
        <v>4521</v>
      </c>
      <c r="J124" s="544" t="s">
        <v>4516</v>
      </c>
      <c r="K124" s="544"/>
      <c r="L124" s="544"/>
      <c r="M124" s="975">
        <v>45334.0</v>
      </c>
      <c r="N124" s="544" t="s">
        <v>5359</v>
      </c>
      <c r="O124" s="544" t="s">
        <v>5351</v>
      </c>
      <c r="P124" s="544" t="s">
        <v>4516</v>
      </c>
      <c r="Q124" s="544" t="s">
        <v>4516</v>
      </c>
      <c r="R124" s="544" t="s">
        <v>4516</v>
      </c>
      <c r="S124" s="544"/>
      <c r="T124" s="421"/>
      <c r="U124" s="333"/>
      <c r="V124" s="334"/>
      <c r="W124" s="334"/>
      <c r="X124" s="334"/>
      <c r="Y124" s="334"/>
      <c r="Z124" s="896"/>
      <c r="AA124" s="896"/>
      <c r="AB124" s="896"/>
      <c r="AC124" s="930"/>
      <c r="AD124" s="929"/>
      <c r="AE124" s="929"/>
      <c r="AF124" s="929"/>
      <c r="AG124" s="929"/>
      <c r="AH124" s="929"/>
      <c r="AI124" s="929"/>
      <c r="AJ124" s="929"/>
      <c r="AK124" s="929"/>
      <c r="AL124" s="896"/>
      <c r="AM124" s="896"/>
      <c r="AN124" s="896"/>
      <c r="AO124" s="896"/>
      <c r="AP124" s="896"/>
      <c r="AQ124" s="896"/>
      <c r="AR124" s="896"/>
      <c r="AS124" s="896"/>
      <c r="AT124" s="896"/>
      <c r="AU124" s="897"/>
      <c r="AV124" s="897"/>
      <c r="AW124" s="897"/>
      <c r="AX124" s="897"/>
      <c r="AY124" s="897"/>
      <c r="AZ124" s="897"/>
      <c r="BA124" s="897"/>
      <c r="BB124" s="897"/>
      <c r="BC124" s="897"/>
    </row>
    <row r="125" ht="14.25" customHeight="1">
      <c r="A125" s="932">
        <v>583.0</v>
      </c>
      <c r="B125" s="421" t="str">
        <f t="array" ref="B125">IFNA(XLOOKUP(A125,'New Signups'!C:C,'New Signups'!D:D),"-")</f>
        <v>Amanda</v>
      </c>
      <c r="C125" s="929" t="str">
        <f t="array" ref="C125">IFNA(XLOOKUP(A125,'New Signups'!C:C,'New Signups'!E:E),"-")</f>
        <v>Serjani</v>
      </c>
      <c r="D125" s="895">
        <v>3108.0</v>
      </c>
      <c r="E125" s="951">
        <v>1.0</v>
      </c>
      <c r="F125" s="951">
        <v>1.0</v>
      </c>
      <c r="G125" s="991">
        <v>45314.0</v>
      </c>
      <c r="H125" s="421" t="s">
        <v>4466</v>
      </c>
      <c r="I125" s="501" t="s">
        <v>5369</v>
      </c>
      <c r="J125" s="544" t="s">
        <v>4516</v>
      </c>
      <c r="K125" s="544"/>
      <c r="L125" s="544"/>
      <c r="M125" s="975">
        <v>45327.0</v>
      </c>
      <c r="N125" s="544" t="s">
        <v>4647</v>
      </c>
      <c r="O125" s="544" t="s">
        <v>4710</v>
      </c>
      <c r="P125" s="544" t="s">
        <v>4516</v>
      </c>
      <c r="Q125" s="544" t="s">
        <v>4516</v>
      </c>
      <c r="R125" s="544" t="s">
        <v>4516</v>
      </c>
      <c r="S125" s="544"/>
      <c r="T125" s="421"/>
      <c r="U125" s="333">
        <v>45812.0</v>
      </c>
      <c r="V125" s="428" t="s">
        <v>4850</v>
      </c>
      <c r="W125" s="428"/>
      <c r="X125" s="334" t="s">
        <v>4771</v>
      </c>
      <c r="Y125" s="334" t="s">
        <v>4516</v>
      </c>
      <c r="Z125" s="958" t="s">
        <v>4525</v>
      </c>
      <c r="AA125" s="896"/>
      <c r="AB125" s="896"/>
      <c r="AC125" s="930">
        <v>45821.0</v>
      </c>
      <c r="AD125" s="939" t="s">
        <v>3958</v>
      </c>
      <c r="AE125" s="939" t="s">
        <v>1150</v>
      </c>
      <c r="AF125" s="939" t="s">
        <v>4466</v>
      </c>
      <c r="AG125" s="929"/>
      <c r="AH125" s="929" t="s">
        <v>4667</v>
      </c>
      <c r="AI125" s="929" t="s">
        <v>4516</v>
      </c>
      <c r="AJ125" s="929" t="s">
        <v>4525</v>
      </c>
      <c r="AK125" s="929"/>
      <c r="AL125" s="896"/>
      <c r="AM125" s="896"/>
      <c r="AN125" s="896"/>
      <c r="AO125" s="896"/>
      <c r="AP125" s="896"/>
      <c r="AQ125" s="896"/>
      <c r="AR125" s="896"/>
      <c r="AS125" s="896"/>
      <c r="AT125" s="896"/>
      <c r="AU125" s="897"/>
      <c r="AV125" s="897"/>
      <c r="AW125" s="897"/>
      <c r="AX125" s="897"/>
      <c r="AY125" s="897"/>
      <c r="AZ125" s="897"/>
      <c r="BA125" s="897"/>
      <c r="BB125" s="897"/>
      <c r="BC125" s="897"/>
    </row>
    <row r="126" ht="14.25" customHeight="1">
      <c r="A126" s="932">
        <v>588.0</v>
      </c>
      <c r="B126" s="421" t="str">
        <f t="array" ref="B126">IFNA(XLOOKUP(A126,'New Signups'!C:C,'New Signups'!D:D),"-")</f>
        <v>Abrar</v>
      </c>
      <c r="C126" s="929" t="str">
        <f t="array" ref="C126">IFNA(XLOOKUP(A126,'New Signups'!C:C,'New Signups'!E:E),"-")</f>
        <v>Islam</v>
      </c>
      <c r="D126" s="895">
        <v>3121.0</v>
      </c>
      <c r="E126" s="951">
        <v>1.0</v>
      </c>
      <c r="F126" s="951">
        <v>1.0</v>
      </c>
      <c r="G126" s="991">
        <v>45334.0</v>
      </c>
      <c r="H126" s="421" t="s">
        <v>4703</v>
      </c>
      <c r="I126" s="501" t="s">
        <v>4521</v>
      </c>
      <c r="J126" s="544" t="s">
        <v>4516</v>
      </c>
      <c r="K126" s="544"/>
      <c r="L126" s="544"/>
      <c r="M126" s="975">
        <v>45336.0</v>
      </c>
      <c r="N126" s="544" t="s">
        <v>5421</v>
      </c>
      <c r="O126" s="544" t="s">
        <v>5422</v>
      </c>
      <c r="P126" s="544" t="s">
        <v>4516</v>
      </c>
      <c r="Q126" s="544" t="str">
        <f>T118=P130=#REF!</f>
        <v>#REF!</v>
      </c>
      <c r="R126" s="544" t="s">
        <v>4516</v>
      </c>
      <c r="S126" s="544"/>
      <c r="T126" s="421"/>
      <c r="U126" s="333">
        <v>45811.0</v>
      </c>
      <c r="V126" s="428" t="s">
        <v>1150</v>
      </c>
      <c r="W126" s="428"/>
      <c r="X126" s="334" t="s">
        <v>4637</v>
      </c>
      <c r="Y126" s="334" t="s">
        <v>4525</v>
      </c>
      <c r="Z126" s="958" t="s">
        <v>4525</v>
      </c>
      <c r="AA126" s="896"/>
      <c r="AB126" s="896"/>
      <c r="AC126" s="930">
        <v>45818.0</v>
      </c>
      <c r="AD126" s="939" t="s">
        <v>1150</v>
      </c>
      <c r="AE126" s="938" t="s">
        <v>3308</v>
      </c>
      <c r="AF126" s="938" t="s">
        <v>3958</v>
      </c>
      <c r="AG126" s="929"/>
      <c r="AH126" s="929" t="s">
        <v>5423</v>
      </c>
      <c r="AI126" s="929" t="s">
        <v>4516</v>
      </c>
      <c r="AJ126" s="929" t="s">
        <v>4516</v>
      </c>
      <c r="AK126" s="929" t="s">
        <v>4516</v>
      </c>
      <c r="AL126" s="896"/>
      <c r="AM126" s="896"/>
      <c r="AN126" s="896"/>
      <c r="AO126" s="896"/>
      <c r="AP126" s="896"/>
      <c r="AQ126" s="896"/>
      <c r="AR126" s="896"/>
      <c r="AS126" s="896"/>
      <c r="AT126" s="896"/>
      <c r="AU126" s="897"/>
      <c r="AV126" s="897"/>
      <c r="AW126" s="897"/>
      <c r="AX126" s="897"/>
      <c r="AY126" s="897"/>
      <c r="AZ126" s="897"/>
      <c r="BA126" s="897"/>
      <c r="BB126" s="897"/>
      <c r="BC126" s="897"/>
    </row>
    <row r="127" ht="14.25" customHeight="1">
      <c r="A127" s="932">
        <v>589.0</v>
      </c>
      <c r="B127" s="421" t="str">
        <f t="array" ref="B127">IFNA(XLOOKUP(A127,'New Signups'!C:C,'New Signups'!D:D),"-")</f>
        <v>Finola</v>
      </c>
      <c r="C127" s="929" t="str">
        <f t="array" ref="C127">IFNA(XLOOKUP(A127,'New Signups'!C:C,'New Signups'!E:E),"-")</f>
        <v>Pegion</v>
      </c>
      <c r="D127" s="895">
        <v>3123.0</v>
      </c>
      <c r="E127" s="951">
        <v>1.0</v>
      </c>
      <c r="F127" s="951">
        <v>1.0</v>
      </c>
      <c r="G127" s="991">
        <v>45337.0</v>
      </c>
      <c r="H127" s="421" t="s">
        <v>4965</v>
      </c>
      <c r="I127" s="501" t="s">
        <v>5369</v>
      </c>
      <c r="J127" s="544" t="s">
        <v>4516</v>
      </c>
      <c r="K127" s="544"/>
      <c r="L127" s="544"/>
      <c r="M127" s="975">
        <v>45343.0</v>
      </c>
      <c r="N127" s="544" t="s">
        <v>5424</v>
      </c>
      <c r="O127" s="544" t="s">
        <v>5412</v>
      </c>
      <c r="P127" s="544" t="s">
        <v>4516</v>
      </c>
      <c r="Q127" s="544" t="s">
        <v>4516</v>
      </c>
      <c r="R127" s="544" t="s">
        <v>4516</v>
      </c>
      <c r="S127" s="544"/>
      <c r="T127" s="421"/>
      <c r="U127" s="333"/>
      <c r="V127" s="334"/>
      <c r="W127" s="334"/>
      <c r="X127" s="334"/>
      <c r="Y127" s="334"/>
      <c r="Z127" s="896"/>
      <c r="AA127" s="896"/>
      <c r="AB127" s="896"/>
      <c r="AC127" s="930"/>
      <c r="AD127" s="929"/>
      <c r="AE127" s="929"/>
      <c r="AF127" s="929"/>
      <c r="AG127" s="929"/>
      <c r="AH127" s="929"/>
      <c r="AI127" s="929"/>
      <c r="AJ127" s="929"/>
      <c r="AK127" s="929"/>
      <c r="AL127" s="896"/>
      <c r="AM127" s="896"/>
      <c r="AN127" s="896"/>
      <c r="AO127" s="896"/>
      <c r="AP127" s="896"/>
      <c r="AQ127" s="896"/>
      <c r="AR127" s="896"/>
      <c r="AS127" s="896"/>
      <c r="AT127" s="896"/>
      <c r="AU127" s="897"/>
      <c r="AV127" s="897"/>
      <c r="AW127" s="897"/>
      <c r="AX127" s="897"/>
      <c r="AY127" s="897"/>
      <c r="AZ127" s="897"/>
      <c r="BA127" s="897"/>
      <c r="BB127" s="897"/>
      <c r="BC127" s="897"/>
    </row>
    <row r="128" ht="14.25" customHeight="1">
      <c r="A128" s="940">
        <v>591.0</v>
      </c>
      <c r="B128" s="409" t="str">
        <f t="array" ref="B128">IFNA(XLOOKUP(A128,'New Signups'!C:C,'New Signups'!D:D),"-")</f>
        <v>Aidan</v>
      </c>
      <c r="C128" s="941" t="str">
        <f t="array" ref="C128">IFNA(XLOOKUP(A128,'New Signups'!C:C,'New Signups'!E:E),"-")</f>
        <v>Thompson</v>
      </c>
      <c r="D128" s="952">
        <v>3125.0</v>
      </c>
      <c r="E128" s="953">
        <v>1.0</v>
      </c>
      <c r="F128" s="953">
        <v>1.0</v>
      </c>
      <c r="G128" s="989">
        <v>45338.0</v>
      </c>
      <c r="H128" s="409" t="s">
        <v>4939</v>
      </c>
      <c r="I128" s="990" t="s">
        <v>5369</v>
      </c>
      <c r="J128" s="955" t="s">
        <v>4516</v>
      </c>
      <c r="K128" s="955"/>
      <c r="L128" s="955"/>
      <c r="M128" s="956">
        <v>45345.0</v>
      </c>
      <c r="N128" s="955" t="s">
        <v>5277</v>
      </c>
      <c r="O128" s="955" t="s">
        <v>5425</v>
      </c>
      <c r="P128" s="955" t="s">
        <v>985</v>
      </c>
      <c r="Q128" s="955" t="s">
        <v>4516</v>
      </c>
      <c r="R128" s="955" t="s">
        <v>4516</v>
      </c>
      <c r="S128" s="544"/>
      <c r="T128" s="421"/>
      <c r="U128" s="333"/>
      <c r="V128" s="334"/>
      <c r="W128" s="334"/>
      <c r="X128" s="334"/>
      <c r="Y128" s="334"/>
      <c r="Z128" s="896"/>
      <c r="AA128" s="896"/>
      <c r="AB128" s="896"/>
      <c r="AC128" s="930"/>
      <c r="AD128" s="929"/>
      <c r="AE128" s="929"/>
      <c r="AF128" s="929"/>
      <c r="AG128" s="929"/>
      <c r="AH128" s="929"/>
      <c r="AI128" s="929"/>
      <c r="AJ128" s="929"/>
      <c r="AK128" s="929"/>
      <c r="AL128" s="896"/>
      <c r="AM128" s="896"/>
      <c r="AN128" s="896"/>
      <c r="AO128" s="896"/>
      <c r="AP128" s="896"/>
      <c r="AQ128" s="896"/>
      <c r="AR128" s="896"/>
      <c r="AS128" s="896"/>
      <c r="AT128" s="896"/>
      <c r="AU128" s="897"/>
      <c r="AV128" s="897"/>
      <c r="AW128" s="897"/>
      <c r="AX128" s="897"/>
      <c r="AY128" s="897"/>
      <c r="AZ128" s="897"/>
      <c r="BA128" s="897"/>
      <c r="BB128" s="897"/>
      <c r="BC128" s="897"/>
    </row>
    <row r="129" ht="14.25" customHeight="1">
      <c r="A129" s="932">
        <v>592.0</v>
      </c>
      <c r="B129" s="421" t="str">
        <f t="array" ref="B129">IFNA(XLOOKUP(A129,'New Signups'!C:C,'New Signups'!D:D),"-")</f>
        <v>Zandria</v>
      </c>
      <c r="C129" s="929" t="str">
        <f t="array" ref="C129">IFNA(XLOOKUP(A129,'New Signups'!C:C,'New Signups'!E:E),"-")</f>
        <v>Edghill-Dowdy</v>
      </c>
      <c r="D129" s="895">
        <v>3129.0</v>
      </c>
      <c r="E129" s="951">
        <v>1.0</v>
      </c>
      <c r="F129" s="951">
        <v>1.0</v>
      </c>
      <c r="G129" s="991">
        <v>45342.0</v>
      </c>
      <c r="H129" s="421" t="s">
        <v>4578</v>
      </c>
      <c r="I129" s="501" t="s">
        <v>5369</v>
      </c>
      <c r="J129" s="544" t="s">
        <v>4516</v>
      </c>
      <c r="K129" s="544"/>
      <c r="L129" s="544"/>
      <c r="M129" s="975">
        <v>45365.0</v>
      </c>
      <c r="N129" s="544" t="s">
        <v>5381</v>
      </c>
      <c r="O129" s="544" t="s">
        <v>4941</v>
      </c>
      <c r="P129" s="544" t="s">
        <v>4516</v>
      </c>
      <c r="Q129" s="544" t="s">
        <v>4516</v>
      </c>
      <c r="R129" s="544" t="s">
        <v>4516</v>
      </c>
      <c r="S129" s="544"/>
      <c r="T129" s="421"/>
      <c r="U129" s="333"/>
      <c r="V129" s="334"/>
      <c r="W129" s="334"/>
      <c r="X129" s="334"/>
      <c r="Y129" s="334"/>
      <c r="Z129" s="896"/>
      <c r="AA129" s="896"/>
      <c r="AB129" s="896"/>
      <c r="AC129" s="930"/>
      <c r="AD129" s="929"/>
      <c r="AE129" s="929"/>
      <c r="AF129" s="929"/>
      <c r="AG129" s="929"/>
      <c r="AH129" s="929"/>
      <c r="AI129" s="929"/>
      <c r="AJ129" s="929"/>
      <c r="AK129" s="929"/>
      <c r="AL129" s="896"/>
      <c r="AM129" s="896"/>
      <c r="AN129" s="896"/>
      <c r="AO129" s="896"/>
      <c r="AP129" s="896"/>
      <c r="AQ129" s="896"/>
      <c r="AR129" s="896"/>
      <c r="AS129" s="896"/>
      <c r="AT129" s="896"/>
      <c r="AU129" s="897"/>
      <c r="AV129" s="897"/>
      <c r="AW129" s="897"/>
      <c r="AX129" s="897"/>
      <c r="AY129" s="897"/>
      <c r="AZ129" s="897"/>
      <c r="BA129" s="897"/>
      <c r="BB129" s="897"/>
      <c r="BC129" s="897"/>
    </row>
    <row r="130" ht="14.25" customHeight="1">
      <c r="A130" s="932">
        <v>599.0</v>
      </c>
      <c r="B130" s="421" t="str">
        <f t="array" ref="B130">IFNA(XLOOKUP(A130,'New Signups'!C:C,'New Signups'!D:D),"-")</f>
        <v>Alison </v>
      </c>
      <c r="C130" s="929" t="str">
        <f t="array" ref="C130">IFNA(XLOOKUP(A130,'New Signups'!C:C,'New Signups'!E:E),"-")</f>
        <v>Hawk</v>
      </c>
      <c r="D130" s="895">
        <v>3118.0</v>
      </c>
      <c r="E130" s="951">
        <v>1.0</v>
      </c>
      <c r="F130" s="951">
        <v>1.0</v>
      </c>
      <c r="G130" s="991">
        <v>45319.0</v>
      </c>
      <c r="H130" s="421" t="s">
        <v>3374</v>
      </c>
      <c r="I130" s="501" t="s">
        <v>5426</v>
      </c>
      <c r="J130" s="544" t="s">
        <v>4516</v>
      </c>
      <c r="K130" s="544"/>
      <c r="L130" s="544"/>
      <c r="M130" s="975">
        <v>45319.0</v>
      </c>
      <c r="N130" s="544" t="s">
        <v>5427</v>
      </c>
      <c r="O130" s="544" t="s">
        <v>5428</v>
      </c>
      <c r="P130" s="544" t="s">
        <v>4516</v>
      </c>
      <c r="Q130" s="544" t="s">
        <v>4516</v>
      </c>
      <c r="R130" s="544" t="s">
        <v>4516</v>
      </c>
      <c r="S130" s="544"/>
      <c r="T130" s="421"/>
      <c r="U130" s="333">
        <v>45817.0</v>
      </c>
      <c r="V130" s="428" t="s">
        <v>1150</v>
      </c>
      <c r="W130" s="428"/>
      <c r="X130" s="334" t="s">
        <v>4532</v>
      </c>
      <c r="Y130" s="334" t="s">
        <v>4516</v>
      </c>
      <c r="Z130" s="958" t="s">
        <v>4525</v>
      </c>
      <c r="AA130" s="896"/>
      <c r="AB130" s="896"/>
      <c r="AC130" s="930">
        <v>45832.0</v>
      </c>
      <c r="AD130" s="939" t="s">
        <v>3480</v>
      </c>
      <c r="AE130" s="939" t="s">
        <v>4481</v>
      </c>
      <c r="AF130" s="939" t="s">
        <v>3958</v>
      </c>
      <c r="AG130" s="929"/>
      <c r="AH130" s="929" t="s">
        <v>5429</v>
      </c>
      <c r="AI130" s="929" t="s">
        <v>4516</v>
      </c>
      <c r="AJ130" s="929" t="s">
        <v>4516</v>
      </c>
      <c r="AK130" s="929" t="s">
        <v>4516</v>
      </c>
      <c r="AL130" s="896"/>
      <c r="AM130" s="896"/>
      <c r="AN130" s="896"/>
      <c r="AO130" s="896"/>
      <c r="AP130" s="896"/>
      <c r="AQ130" s="896"/>
      <c r="AR130" s="896"/>
      <c r="AS130" s="896"/>
      <c r="AT130" s="896"/>
      <c r="AU130" s="897"/>
      <c r="AV130" s="897"/>
      <c r="AW130" s="897"/>
      <c r="AX130" s="897"/>
      <c r="AY130" s="897"/>
      <c r="AZ130" s="897"/>
      <c r="BA130" s="897"/>
      <c r="BB130" s="897"/>
      <c r="BC130" s="897"/>
    </row>
    <row r="131" ht="14.25" customHeight="1">
      <c r="A131" s="932">
        <v>601.0</v>
      </c>
      <c r="B131" s="421" t="str">
        <f t="array" ref="B131">IFNA(XLOOKUP(A131,'New Signups'!C:C,'New Signups'!D:D),"-")</f>
        <v>Alyssa</v>
      </c>
      <c r="C131" s="929" t="str">
        <f t="array" ref="C131">IFNA(XLOOKUP(A131,'New Signups'!C:C,'New Signups'!E:E),"-")</f>
        <v>Tsing</v>
      </c>
      <c r="D131" s="895">
        <v>3134.0</v>
      </c>
      <c r="E131" s="951">
        <v>1.0</v>
      </c>
      <c r="F131" s="951">
        <v>1.0</v>
      </c>
      <c r="G131" s="991">
        <v>45351.0</v>
      </c>
      <c r="H131" s="421" t="s">
        <v>4466</v>
      </c>
      <c r="I131" s="501" t="s">
        <v>4521</v>
      </c>
      <c r="J131" s="544" t="s">
        <v>4516</v>
      </c>
      <c r="K131" s="544"/>
      <c r="L131" s="544"/>
      <c r="M131" s="975">
        <v>45384.0</v>
      </c>
      <c r="N131" s="544" t="s">
        <v>5410</v>
      </c>
      <c r="O131" s="544" t="s">
        <v>5351</v>
      </c>
      <c r="P131" s="544" t="s">
        <v>4516</v>
      </c>
      <c r="Q131" s="544" t="s">
        <v>4516</v>
      </c>
      <c r="R131" s="544" t="s">
        <v>4516</v>
      </c>
      <c r="S131" s="544"/>
      <c r="T131" s="421"/>
      <c r="U131" s="443">
        <v>45889.0</v>
      </c>
      <c r="V131" s="427" t="s">
        <v>3958</v>
      </c>
      <c r="W131" s="427"/>
      <c r="X131" s="427" t="s">
        <v>5430</v>
      </c>
      <c r="Y131" s="427" t="s">
        <v>4525</v>
      </c>
      <c r="Z131" s="958" t="s">
        <v>4525</v>
      </c>
      <c r="AA131" s="896"/>
      <c r="AB131" s="896"/>
      <c r="AC131" s="973">
        <v>45896.0</v>
      </c>
      <c r="AD131" s="938" t="s">
        <v>4466</v>
      </c>
      <c r="AE131" s="938" t="s">
        <v>3480</v>
      </c>
      <c r="AF131" s="938"/>
      <c r="AG131" s="938"/>
      <c r="AH131" s="938" t="s">
        <v>5431</v>
      </c>
      <c r="AI131" s="938" t="s">
        <v>4516</v>
      </c>
      <c r="AJ131" s="938" t="s">
        <v>4516</v>
      </c>
      <c r="AK131" s="938" t="s">
        <v>4516</v>
      </c>
      <c r="AL131" s="896"/>
      <c r="AM131" s="896"/>
      <c r="AN131" s="896"/>
      <c r="AO131" s="896"/>
      <c r="AP131" s="896"/>
      <c r="AQ131" s="896"/>
      <c r="AR131" s="896"/>
      <c r="AS131" s="896"/>
      <c r="AT131" s="896"/>
      <c r="AU131" s="897"/>
      <c r="AV131" s="897"/>
      <c r="AW131" s="897"/>
      <c r="AX131" s="897"/>
      <c r="AY131" s="897"/>
      <c r="AZ131" s="897"/>
      <c r="BA131" s="897"/>
      <c r="BB131" s="897"/>
      <c r="BC131" s="897"/>
    </row>
    <row r="132" ht="14.25" customHeight="1">
      <c r="A132" s="932">
        <v>605.0</v>
      </c>
      <c r="B132" s="421" t="str">
        <f t="array" ref="B132">IFNA(XLOOKUP(A132,'New Signups'!C:C,'New Signups'!D:D),"-")</f>
        <v>Emily</v>
      </c>
      <c r="C132" s="929" t="str">
        <f t="array" ref="C132">IFNA(XLOOKUP(A132,'New Signups'!C:C,'New Signups'!E:E),"-")</f>
        <v>Verespy</v>
      </c>
      <c r="D132" s="895">
        <v>3116.0</v>
      </c>
      <c r="E132" s="951">
        <v>1.0</v>
      </c>
      <c r="F132" s="951">
        <v>1.0</v>
      </c>
      <c r="G132" s="991">
        <v>45319.0</v>
      </c>
      <c r="H132" s="421" t="s">
        <v>4520</v>
      </c>
      <c r="I132" s="501" t="s">
        <v>4521</v>
      </c>
      <c r="J132" s="544" t="s">
        <v>4516</v>
      </c>
      <c r="K132" s="544"/>
      <c r="L132" s="544"/>
      <c r="M132" s="975">
        <v>45319.0</v>
      </c>
      <c r="N132" s="544" t="s">
        <v>4932</v>
      </c>
      <c r="O132" s="544" t="s">
        <v>5432</v>
      </c>
      <c r="P132" s="544" t="s">
        <v>4516</v>
      </c>
      <c r="Q132" s="544" t="s">
        <v>4516</v>
      </c>
      <c r="R132" s="544" t="s">
        <v>4516</v>
      </c>
      <c r="S132" s="544"/>
      <c r="T132" s="421"/>
      <c r="U132" s="333">
        <v>45832.0</v>
      </c>
      <c r="V132" s="428" t="s">
        <v>3308</v>
      </c>
      <c r="W132" s="428"/>
      <c r="X132" s="334" t="s">
        <v>5433</v>
      </c>
      <c r="Y132" s="334" t="s">
        <v>4516</v>
      </c>
      <c r="Z132" s="958" t="s">
        <v>4525</v>
      </c>
      <c r="AA132" s="896"/>
      <c r="AB132" s="896"/>
      <c r="AC132" s="973">
        <v>45846.0</v>
      </c>
      <c r="AD132" s="938" t="s">
        <v>3958</v>
      </c>
      <c r="AE132" s="938" t="s">
        <v>3480</v>
      </c>
      <c r="AF132" s="938"/>
      <c r="AG132" s="938"/>
      <c r="AH132" s="938" t="s">
        <v>5434</v>
      </c>
      <c r="AI132" s="938" t="s">
        <v>4516</v>
      </c>
      <c r="AJ132" s="938" t="s">
        <v>4516</v>
      </c>
      <c r="AK132" s="938" t="s">
        <v>4516</v>
      </c>
      <c r="AL132" s="958"/>
      <c r="AM132" s="896"/>
      <c r="AN132" s="896"/>
      <c r="AO132" s="896"/>
      <c r="AP132" s="896"/>
      <c r="AQ132" s="896"/>
      <c r="AR132" s="896"/>
      <c r="AS132" s="896"/>
      <c r="AT132" s="896"/>
      <c r="AU132" s="897"/>
      <c r="AV132" s="897"/>
      <c r="AW132" s="897"/>
      <c r="AX132" s="897"/>
      <c r="AY132" s="897"/>
      <c r="AZ132" s="897"/>
      <c r="BA132" s="897"/>
      <c r="BB132" s="897"/>
      <c r="BC132" s="897"/>
    </row>
    <row r="133" ht="14.25" customHeight="1">
      <c r="A133" s="932">
        <v>606.0</v>
      </c>
      <c r="B133" s="421" t="str">
        <f t="array" ref="B133">IFNA(XLOOKUP(A133,'New Signups'!C:C,'New Signups'!D:D),"-")</f>
        <v>Kayla</v>
      </c>
      <c r="C133" s="929" t="str">
        <f t="array" ref="C133">IFNA(XLOOKUP(A133,'New Signups'!C:C,'New Signups'!E:E),"-")</f>
        <v>Curry</v>
      </c>
      <c r="D133" s="895">
        <v>3131.0</v>
      </c>
      <c r="E133" s="951">
        <v>1.0</v>
      </c>
      <c r="F133" s="951">
        <v>1.0</v>
      </c>
      <c r="G133" s="991">
        <v>45343.0</v>
      </c>
      <c r="H133" s="421" t="s">
        <v>5048</v>
      </c>
      <c r="I133" s="501" t="s">
        <v>4521</v>
      </c>
      <c r="J133" s="544" t="s">
        <v>4516</v>
      </c>
      <c r="K133" s="544"/>
      <c r="L133" s="544"/>
      <c r="M133" s="975">
        <v>45350.0</v>
      </c>
      <c r="N133" s="544" t="s">
        <v>4938</v>
      </c>
      <c r="O133" s="544" t="s">
        <v>5351</v>
      </c>
      <c r="P133" s="544" t="s">
        <v>4516</v>
      </c>
      <c r="Q133" s="544" t="s">
        <v>4516</v>
      </c>
      <c r="R133" s="544" t="s">
        <v>4516</v>
      </c>
      <c r="S133" s="544"/>
      <c r="T133" s="421"/>
      <c r="U133" s="333">
        <v>45812.0</v>
      </c>
      <c r="V133" s="427" t="s">
        <v>1150</v>
      </c>
      <c r="W133" s="428"/>
      <c r="X133" s="334" t="s">
        <v>4637</v>
      </c>
      <c r="Y133" s="334" t="s">
        <v>4525</v>
      </c>
      <c r="Z133" s="896"/>
      <c r="AA133" s="896"/>
      <c r="AB133" s="896"/>
      <c r="AC133" s="930">
        <v>45824.0</v>
      </c>
      <c r="AD133" s="939" t="s">
        <v>4469</v>
      </c>
      <c r="AE133" s="938" t="s">
        <v>3308</v>
      </c>
      <c r="AF133" s="929"/>
      <c r="AG133" s="929"/>
      <c r="AH133" s="929" t="s">
        <v>5435</v>
      </c>
      <c r="AI133" s="929" t="s">
        <v>4700</v>
      </c>
      <c r="AJ133" s="929" t="s">
        <v>4700</v>
      </c>
      <c r="AK133" s="929" t="s">
        <v>4700</v>
      </c>
      <c r="AL133" s="896"/>
      <c r="AM133" s="896"/>
      <c r="AN133" s="896"/>
      <c r="AO133" s="896"/>
      <c r="AP133" s="896"/>
      <c r="AQ133" s="896"/>
      <c r="AR133" s="896"/>
      <c r="AS133" s="896"/>
      <c r="AT133" s="896"/>
      <c r="AU133" s="897"/>
      <c r="AV133" s="897"/>
      <c r="AW133" s="897"/>
      <c r="AX133" s="897"/>
      <c r="AY133" s="897"/>
      <c r="AZ133" s="897"/>
      <c r="BA133" s="897"/>
      <c r="BB133" s="897"/>
      <c r="BC133" s="897"/>
    </row>
    <row r="134" ht="14.25" customHeight="1">
      <c r="A134" s="932">
        <v>611.0</v>
      </c>
      <c r="B134" s="421" t="str">
        <f t="array" ref="B134">IFNA(XLOOKUP(A134,'New Signups'!C:C,'New Signups'!D:D),"-")</f>
        <v>Meghan</v>
      </c>
      <c r="C134" s="929" t="str">
        <f t="array" ref="C134">IFNA(XLOOKUP(A134,'New Signups'!C:C,'New Signups'!E:E),"-")</f>
        <v>McClain</v>
      </c>
      <c r="D134" s="895">
        <v>3130.0</v>
      </c>
      <c r="E134" s="951">
        <v>1.0</v>
      </c>
      <c r="F134" s="951">
        <v>1.0</v>
      </c>
      <c r="G134" s="991">
        <v>45342.0</v>
      </c>
      <c r="H134" s="421" t="s">
        <v>4466</v>
      </c>
      <c r="I134" s="501" t="s">
        <v>5369</v>
      </c>
      <c r="J134" s="544" t="s">
        <v>4516</v>
      </c>
      <c r="K134" s="544"/>
      <c r="L134" s="544"/>
      <c r="M134" s="975">
        <v>45351.0</v>
      </c>
      <c r="N134" s="544" t="s">
        <v>4624</v>
      </c>
      <c r="O134" s="544" t="s">
        <v>5351</v>
      </c>
      <c r="P134" s="544" t="s">
        <v>4516</v>
      </c>
      <c r="Q134" s="544" t="s">
        <v>4516</v>
      </c>
      <c r="R134" s="544" t="s">
        <v>4516</v>
      </c>
      <c r="S134" s="544"/>
      <c r="T134" s="421"/>
      <c r="U134" s="443">
        <v>45923.0</v>
      </c>
      <c r="V134" s="427" t="s">
        <v>4471</v>
      </c>
      <c r="W134" s="427"/>
      <c r="X134" s="427" t="s">
        <v>4637</v>
      </c>
      <c r="Y134" s="427" t="s">
        <v>4516</v>
      </c>
      <c r="Z134" s="958" t="s">
        <v>4516</v>
      </c>
      <c r="AA134" s="896"/>
      <c r="AB134" s="896"/>
      <c r="AC134" s="973">
        <v>45944.0</v>
      </c>
      <c r="AD134" s="938" t="s">
        <v>3480</v>
      </c>
      <c r="AE134" s="938" t="s">
        <v>4478</v>
      </c>
      <c r="AF134" s="938" t="s">
        <v>4471</v>
      </c>
      <c r="AG134" s="938"/>
      <c r="AH134" s="938" t="s">
        <v>5436</v>
      </c>
      <c r="AI134" s="929"/>
      <c r="AJ134" s="929"/>
      <c r="AK134" s="929"/>
      <c r="AL134" s="896"/>
      <c r="AM134" s="896"/>
      <c r="AN134" s="896"/>
      <c r="AO134" s="896"/>
      <c r="AP134" s="896"/>
      <c r="AQ134" s="896"/>
      <c r="AR134" s="896"/>
      <c r="AS134" s="896"/>
      <c r="AT134" s="896"/>
      <c r="AU134" s="897"/>
      <c r="AV134" s="897"/>
      <c r="AW134" s="897"/>
      <c r="AX134" s="897"/>
      <c r="AY134" s="897"/>
      <c r="AZ134" s="897"/>
      <c r="BA134" s="897"/>
      <c r="BB134" s="897"/>
      <c r="BC134" s="897"/>
    </row>
    <row r="135" ht="14.25" customHeight="1">
      <c r="A135" s="932">
        <v>612.0</v>
      </c>
      <c r="B135" s="421" t="str">
        <f t="array" ref="B135">IFNA(XLOOKUP(A135,'New Signups'!C:C,'New Signups'!D:D),"-")</f>
        <v>Jack</v>
      </c>
      <c r="C135" s="929" t="str">
        <f t="array" ref="C135">IFNA(XLOOKUP(A135,'New Signups'!C:C,'New Signups'!E:E),"-")</f>
        <v>Brownfield</v>
      </c>
      <c r="D135" s="895">
        <v>3124.0</v>
      </c>
      <c r="E135" s="951">
        <v>1.0</v>
      </c>
      <c r="F135" s="951">
        <v>1.0</v>
      </c>
      <c r="G135" s="991">
        <v>45337.0</v>
      </c>
      <c r="H135" s="421" t="s">
        <v>4703</v>
      </c>
      <c r="I135" s="501" t="s">
        <v>5369</v>
      </c>
      <c r="J135" s="544" t="s">
        <v>4516</v>
      </c>
      <c r="K135" s="544"/>
      <c r="L135" s="544"/>
      <c r="M135" s="975">
        <v>45342.0</v>
      </c>
      <c r="N135" s="544" t="s">
        <v>5437</v>
      </c>
      <c r="O135" s="544" t="s">
        <v>5412</v>
      </c>
      <c r="P135" s="544" t="s">
        <v>4516</v>
      </c>
      <c r="Q135" s="544" t="s">
        <v>4516</v>
      </c>
      <c r="R135" s="544" t="s">
        <v>4516</v>
      </c>
      <c r="S135" s="544"/>
      <c r="T135" s="421"/>
      <c r="U135" s="333"/>
      <c r="V135" s="334"/>
      <c r="W135" s="334"/>
      <c r="X135" s="334"/>
      <c r="Y135" s="334"/>
      <c r="Z135" s="896"/>
      <c r="AA135" s="896"/>
      <c r="AB135" s="896"/>
      <c r="AC135" s="930"/>
      <c r="AD135" s="929"/>
      <c r="AE135" s="929"/>
      <c r="AF135" s="929"/>
      <c r="AG135" s="929"/>
      <c r="AH135" s="929"/>
      <c r="AI135" s="929"/>
      <c r="AJ135" s="929"/>
      <c r="AK135" s="929"/>
      <c r="AL135" s="896"/>
      <c r="AM135" s="896"/>
      <c r="AN135" s="896"/>
      <c r="AO135" s="896"/>
      <c r="AP135" s="896"/>
      <c r="AQ135" s="896"/>
      <c r="AR135" s="896"/>
      <c r="AS135" s="896"/>
      <c r="AT135" s="896"/>
      <c r="AU135" s="897"/>
      <c r="AV135" s="897"/>
      <c r="AW135" s="897"/>
      <c r="AX135" s="897"/>
      <c r="AY135" s="897"/>
      <c r="AZ135" s="897"/>
      <c r="BA135" s="897"/>
      <c r="BB135" s="897"/>
      <c r="BC135" s="897"/>
    </row>
    <row r="136" ht="14.25" customHeight="1">
      <c r="A136" s="932">
        <v>613.0</v>
      </c>
      <c r="B136" s="421" t="str">
        <f t="array" ref="B136">IFNA(XLOOKUP(A136,'New Signups'!C:C,'New Signups'!D:D),"-")</f>
        <v>Marco</v>
      </c>
      <c r="C136" s="929" t="str">
        <f t="array" ref="C136">IFNA(XLOOKUP(A136,'New Signups'!C:C,'New Signups'!E:E),"-")</f>
        <v>Given</v>
      </c>
      <c r="D136" s="895">
        <v>3128.0</v>
      </c>
      <c r="E136" s="951">
        <v>1.0</v>
      </c>
      <c r="F136" s="895"/>
      <c r="G136" s="991">
        <v>45342.0</v>
      </c>
      <c r="H136" s="421" t="s">
        <v>4953</v>
      </c>
      <c r="I136" s="501" t="s">
        <v>5369</v>
      </c>
      <c r="J136" s="544" t="s">
        <v>4516</v>
      </c>
      <c r="K136" s="544"/>
      <c r="L136" s="544"/>
      <c r="M136" s="975">
        <v>45349.0</v>
      </c>
      <c r="N136" s="544" t="s">
        <v>5438</v>
      </c>
      <c r="O136" s="544" t="s">
        <v>5412</v>
      </c>
      <c r="P136" s="544" t="s">
        <v>4516</v>
      </c>
      <c r="Q136" s="544" t="s">
        <v>4516</v>
      </c>
      <c r="R136" s="544" t="s">
        <v>4516</v>
      </c>
      <c r="S136" s="544"/>
      <c r="T136" s="421"/>
      <c r="U136" s="333">
        <v>45819.0</v>
      </c>
      <c r="V136" s="428" t="s">
        <v>3308</v>
      </c>
      <c r="W136" s="428"/>
      <c r="X136" s="334" t="s">
        <v>4637</v>
      </c>
      <c r="Y136" s="334" t="s">
        <v>4516</v>
      </c>
      <c r="Z136" s="896"/>
      <c r="AA136" s="896"/>
      <c r="AB136" s="896"/>
      <c r="AC136" s="930">
        <v>45828.0</v>
      </c>
      <c r="AD136" s="939" t="s">
        <v>4466</v>
      </c>
      <c r="AE136" s="939" t="s">
        <v>1150</v>
      </c>
      <c r="AF136" s="929"/>
      <c r="AG136" s="929"/>
      <c r="AH136" s="929" t="s">
        <v>4771</v>
      </c>
      <c r="AI136" s="929" t="s">
        <v>4516</v>
      </c>
      <c r="AJ136" s="929" t="s">
        <v>4516</v>
      </c>
      <c r="AK136" s="929" t="s">
        <v>4516</v>
      </c>
      <c r="AL136" s="896"/>
      <c r="AM136" s="896"/>
      <c r="AN136" s="896"/>
      <c r="AO136" s="896"/>
      <c r="AP136" s="896"/>
      <c r="AQ136" s="896"/>
      <c r="AR136" s="896"/>
      <c r="AS136" s="896"/>
      <c r="AT136" s="896"/>
      <c r="AU136" s="897"/>
      <c r="AV136" s="897"/>
      <c r="AW136" s="897"/>
      <c r="AX136" s="897"/>
      <c r="AY136" s="897"/>
      <c r="AZ136" s="897"/>
      <c r="BA136" s="897"/>
      <c r="BB136" s="897"/>
      <c r="BC136" s="897"/>
    </row>
    <row r="137" ht="14.25" customHeight="1">
      <c r="A137" s="522">
        <v>614.0</v>
      </c>
      <c r="B137" s="421" t="str">
        <f t="array" ref="B137">IFNA(XLOOKUP(A137,'New Signups'!C:C,'New Signups'!D:D),"-")</f>
        <v>Bryn</v>
      </c>
      <c r="C137" s="929" t="str">
        <f t="array" ref="C137">IFNA(XLOOKUP(A137,'New Signups'!C:C,'New Signups'!E:E),"-")</f>
        <v>Davies</v>
      </c>
      <c r="D137" s="895">
        <v>3133.0</v>
      </c>
      <c r="E137" s="951">
        <v>1.0</v>
      </c>
      <c r="F137" s="951">
        <v>1.0</v>
      </c>
      <c r="G137" s="991">
        <v>45344.0</v>
      </c>
      <c r="H137" s="421" t="s">
        <v>4466</v>
      </c>
      <c r="I137" s="501" t="s">
        <v>4521</v>
      </c>
      <c r="J137" s="544" t="s">
        <v>4516</v>
      </c>
      <c r="K137" s="544"/>
      <c r="L137" s="544"/>
      <c r="M137" s="975">
        <v>45352.0</v>
      </c>
      <c r="N137" s="544" t="s">
        <v>4624</v>
      </c>
      <c r="O137" s="544" t="s">
        <v>5351</v>
      </c>
      <c r="P137" s="544" t="s">
        <v>4516</v>
      </c>
      <c r="Q137" s="544" t="s">
        <v>4516</v>
      </c>
      <c r="R137" s="544" t="s">
        <v>4516</v>
      </c>
      <c r="S137" s="544"/>
      <c r="T137" s="421"/>
      <c r="U137" s="443">
        <v>45888.0</v>
      </c>
      <c r="V137" s="427" t="s">
        <v>3958</v>
      </c>
      <c r="W137" s="427"/>
      <c r="X137" s="334" t="s">
        <v>4637</v>
      </c>
      <c r="Y137" s="427" t="s">
        <v>4525</v>
      </c>
      <c r="Z137" s="958" t="s">
        <v>4525</v>
      </c>
      <c r="AA137" s="896"/>
      <c r="AB137" s="896"/>
      <c r="AC137" s="973">
        <v>45898.0</v>
      </c>
      <c r="AD137" s="938" t="s">
        <v>4481</v>
      </c>
      <c r="AE137" s="938" t="s">
        <v>4471</v>
      </c>
      <c r="AF137" s="938" t="s">
        <v>4480</v>
      </c>
      <c r="AG137" s="938"/>
      <c r="AH137" s="938" t="s">
        <v>5439</v>
      </c>
      <c r="AI137" s="938" t="s">
        <v>4516</v>
      </c>
      <c r="AJ137" s="938" t="s">
        <v>4516</v>
      </c>
      <c r="AK137" s="938" t="s">
        <v>4516</v>
      </c>
      <c r="AL137" s="896"/>
      <c r="AM137" s="896"/>
      <c r="AN137" s="896"/>
      <c r="AO137" s="896"/>
      <c r="AP137" s="896"/>
      <c r="AQ137" s="896"/>
      <c r="AR137" s="896"/>
      <c r="AS137" s="896"/>
      <c r="AT137" s="896"/>
      <c r="AU137" s="897"/>
      <c r="AV137" s="897"/>
      <c r="AW137" s="897"/>
      <c r="AX137" s="897"/>
      <c r="AY137" s="897"/>
      <c r="AZ137" s="897"/>
      <c r="BA137" s="897"/>
      <c r="BB137" s="897"/>
      <c r="BC137" s="897"/>
    </row>
    <row r="138" ht="14.25" customHeight="1">
      <c r="A138" s="932">
        <v>616.0</v>
      </c>
      <c r="B138" s="421" t="str">
        <f t="array" ref="B138">IFNA(XLOOKUP(A138,'New Signups'!C:C,'New Signups'!D:D),"-")</f>
        <v>Kelsey</v>
      </c>
      <c r="C138" s="929" t="str">
        <f t="array" ref="C138">IFNA(XLOOKUP(A138,'New Signups'!C:C,'New Signups'!E:E),"-")</f>
        <v>Jardine</v>
      </c>
      <c r="D138" s="895">
        <v>3120.0</v>
      </c>
      <c r="E138" s="951">
        <v>1.0</v>
      </c>
      <c r="F138" s="951">
        <v>1.0</v>
      </c>
      <c r="G138" s="991">
        <v>45334.0</v>
      </c>
      <c r="H138" s="421" t="s">
        <v>4953</v>
      </c>
      <c r="I138" s="501" t="s">
        <v>4521</v>
      </c>
      <c r="J138" s="544" t="s">
        <v>4516</v>
      </c>
      <c r="K138" s="544"/>
      <c r="L138" s="544"/>
      <c r="M138" s="975">
        <v>45343.0</v>
      </c>
      <c r="N138" s="544" t="s">
        <v>5387</v>
      </c>
      <c r="O138" s="544" t="s">
        <v>5440</v>
      </c>
      <c r="P138" s="544" t="s">
        <v>4516</v>
      </c>
      <c r="Q138" s="544" t="s">
        <v>4516</v>
      </c>
      <c r="R138" s="544" t="s">
        <v>4516</v>
      </c>
      <c r="S138" s="544"/>
      <c r="T138" s="421"/>
      <c r="U138" s="333">
        <v>45810.0</v>
      </c>
      <c r="V138" s="428" t="s">
        <v>3308</v>
      </c>
      <c r="W138" s="428"/>
      <c r="X138" s="334" t="s">
        <v>5441</v>
      </c>
      <c r="Y138" s="334" t="s">
        <v>4525</v>
      </c>
      <c r="Z138" s="958" t="s">
        <v>4525</v>
      </c>
      <c r="AA138" s="896"/>
      <c r="AB138" s="896"/>
      <c r="AC138" s="930">
        <v>45824.0</v>
      </c>
      <c r="AD138" s="939" t="s">
        <v>3308</v>
      </c>
      <c r="AE138" s="939" t="s">
        <v>4469</v>
      </c>
      <c r="AF138" s="939" t="s">
        <v>4472</v>
      </c>
      <c r="AG138" s="929"/>
      <c r="AH138" s="929" t="s">
        <v>5442</v>
      </c>
      <c r="AI138" s="929"/>
      <c r="AJ138" s="929"/>
      <c r="AK138" s="929"/>
      <c r="AL138" s="896"/>
      <c r="AM138" s="896"/>
      <c r="AN138" s="896"/>
      <c r="AO138" s="896"/>
      <c r="AP138" s="896"/>
      <c r="AQ138" s="896"/>
      <c r="AR138" s="896"/>
      <c r="AS138" s="896"/>
      <c r="AT138" s="896"/>
      <c r="AU138" s="897"/>
      <c r="AV138" s="897"/>
      <c r="AW138" s="897"/>
      <c r="AX138" s="897"/>
      <c r="AY138" s="897"/>
      <c r="AZ138" s="897"/>
      <c r="BA138" s="897"/>
      <c r="BB138" s="897"/>
      <c r="BC138" s="897"/>
    </row>
    <row r="139" ht="14.25" customHeight="1">
      <c r="A139" s="932">
        <v>618.0</v>
      </c>
      <c r="B139" s="421" t="str">
        <f t="array" ref="B139">IFNA(XLOOKUP(A139,'New Signups'!C:C,'New Signups'!D:D),"-")</f>
        <v>Katherine </v>
      </c>
      <c r="C139" s="929" t="str">
        <f t="array" ref="C139">IFNA(XLOOKUP(A139,'New Signups'!C:C,'New Signups'!E:E),"-")</f>
        <v>Uribe-Toxtli</v>
      </c>
      <c r="D139" s="895">
        <v>3127.0</v>
      </c>
      <c r="E139" s="951">
        <v>1.0</v>
      </c>
      <c r="F139" s="951">
        <v>1.0</v>
      </c>
      <c r="G139" s="991">
        <v>45341.0</v>
      </c>
      <c r="H139" s="421" t="s">
        <v>4953</v>
      </c>
      <c r="I139" s="501" t="s">
        <v>5369</v>
      </c>
      <c r="J139" s="544" t="s">
        <v>4516</v>
      </c>
      <c r="K139" s="544"/>
      <c r="L139" s="544"/>
      <c r="M139" s="975">
        <v>45345.0</v>
      </c>
      <c r="N139" s="544" t="s">
        <v>5443</v>
      </c>
      <c r="O139" s="544" t="s">
        <v>5412</v>
      </c>
      <c r="P139" s="544" t="s">
        <v>4516</v>
      </c>
      <c r="Q139" s="544" t="s">
        <v>4516</v>
      </c>
      <c r="R139" s="544" t="s">
        <v>4516</v>
      </c>
      <c r="S139" s="544"/>
      <c r="T139" s="421"/>
      <c r="U139" s="333"/>
      <c r="V139" s="334"/>
      <c r="W139" s="334"/>
      <c r="X139" s="334"/>
      <c r="Y139" s="334"/>
      <c r="Z139" s="896"/>
      <c r="AA139" s="896"/>
      <c r="AB139" s="896"/>
      <c r="AC139" s="930"/>
      <c r="AD139" s="929"/>
      <c r="AE139" s="929"/>
      <c r="AF139" s="929"/>
      <c r="AG139" s="929"/>
      <c r="AH139" s="929"/>
      <c r="AI139" s="929"/>
      <c r="AJ139" s="929"/>
      <c r="AK139" s="929"/>
      <c r="AL139" s="896"/>
      <c r="AM139" s="896"/>
      <c r="AN139" s="896"/>
      <c r="AO139" s="896"/>
      <c r="AP139" s="896"/>
      <c r="AQ139" s="896"/>
      <c r="AR139" s="896"/>
      <c r="AS139" s="896"/>
      <c r="AT139" s="896"/>
      <c r="AU139" s="897"/>
      <c r="AV139" s="897"/>
      <c r="AW139" s="897"/>
      <c r="AX139" s="897"/>
      <c r="AY139" s="897"/>
      <c r="AZ139" s="897"/>
      <c r="BA139" s="897"/>
      <c r="BB139" s="897"/>
      <c r="BC139" s="897"/>
    </row>
    <row r="140" ht="14.25" customHeight="1">
      <c r="A140" s="932">
        <v>619.0</v>
      </c>
      <c r="B140" s="421" t="str">
        <f t="array" ref="B140">IFNA(XLOOKUP(A140,'New Signups'!C:C,'New Signups'!D:D),"-")</f>
        <v>Michael</v>
      </c>
      <c r="C140" s="929" t="str">
        <f t="array" ref="C140">IFNA(XLOOKUP(A140,'New Signups'!C:C,'New Signups'!E:E),"-")</f>
        <v>Day</v>
      </c>
      <c r="D140" s="895">
        <v>3126.0</v>
      </c>
      <c r="E140" s="951">
        <v>1.0</v>
      </c>
      <c r="F140" s="951">
        <v>1.0</v>
      </c>
      <c r="G140" s="991">
        <v>45341.0</v>
      </c>
      <c r="H140" s="421" t="s">
        <v>4578</v>
      </c>
      <c r="I140" s="501" t="s">
        <v>5369</v>
      </c>
      <c r="J140" s="544" t="s">
        <v>4516</v>
      </c>
      <c r="K140" s="544"/>
      <c r="L140" s="544"/>
      <c r="M140" s="975">
        <v>45348.0</v>
      </c>
      <c r="N140" s="544" t="s">
        <v>4633</v>
      </c>
      <c r="O140" s="544" t="s">
        <v>5444</v>
      </c>
      <c r="P140" s="544" t="s">
        <v>4516</v>
      </c>
      <c r="Q140" s="544" t="s">
        <v>4516</v>
      </c>
      <c r="R140" s="544" t="s">
        <v>4516</v>
      </c>
      <c r="S140" s="544"/>
      <c r="T140" s="421"/>
      <c r="U140" s="333">
        <v>45817.0</v>
      </c>
      <c r="V140" s="428" t="s">
        <v>4469</v>
      </c>
      <c r="W140" s="428"/>
      <c r="X140" s="334" t="s">
        <v>4637</v>
      </c>
      <c r="Y140" s="334" t="s">
        <v>4516</v>
      </c>
      <c r="Z140" s="958" t="s">
        <v>4516</v>
      </c>
      <c r="AA140" s="896"/>
      <c r="AB140" s="896"/>
      <c r="AC140" s="930">
        <v>45827.0</v>
      </c>
      <c r="AD140" s="939" t="s">
        <v>3958</v>
      </c>
      <c r="AE140" s="939" t="s">
        <v>3308</v>
      </c>
      <c r="AF140" s="939" t="s">
        <v>4471</v>
      </c>
      <c r="AG140" s="929"/>
      <c r="AH140" s="929" t="s">
        <v>4532</v>
      </c>
      <c r="AI140" s="929" t="s">
        <v>5185</v>
      </c>
      <c r="AJ140" s="929" t="s">
        <v>4516</v>
      </c>
      <c r="AK140" s="929" t="s">
        <v>4516</v>
      </c>
      <c r="AL140" s="896"/>
      <c r="AM140" s="896"/>
      <c r="AN140" s="896"/>
      <c r="AO140" s="896"/>
      <c r="AP140" s="896"/>
      <c r="AQ140" s="896"/>
      <c r="AR140" s="896"/>
      <c r="AS140" s="896"/>
      <c r="AT140" s="896"/>
      <c r="AU140" s="897"/>
      <c r="AV140" s="897"/>
      <c r="AW140" s="897"/>
      <c r="AX140" s="897"/>
      <c r="AY140" s="897"/>
      <c r="AZ140" s="897"/>
      <c r="BA140" s="897"/>
      <c r="BB140" s="897"/>
      <c r="BC140" s="897"/>
    </row>
    <row r="141" ht="14.25" customHeight="1">
      <c r="A141" s="932">
        <v>694.0</v>
      </c>
      <c r="B141" s="421" t="str">
        <f t="array" ref="B141">IFNA(XLOOKUP(A141,'New Signups'!C:C,'New Signups'!D:D),"-")</f>
        <v>Jae</v>
      </c>
      <c r="C141" s="929" t="str">
        <f t="array" ref="C141">IFNA(XLOOKUP(A141,'New Signups'!C:C,'New Signups'!E:E),"-")</f>
        <v>Ferns</v>
      </c>
      <c r="D141" s="895">
        <v>3132.0</v>
      </c>
      <c r="E141" s="951">
        <v>1.0</v>
      </c>
      <c r="F141" s="951">
        <v>1.0</v>
      </c>
      <c r="G141" s="991">
        <v>45343.0</v>
      </c>
      <c r="H141" s="421" t="s">
        <v>4578</v>
      </c>
      <c r="I141" s="501" t="s">
        <v>4521</v>
      </c>
      <c r="J141" s="544" t="s">
        <v>4516</v>
      </c>
      <c r="K141" s="544"/>
      <c r="L141" s="544"/>
      <c r="M141" s="975">
        <v>45369.0</v>
      </c>
      <c r="N141" s="544" t="s">
        <v>5445</v>
      </c>
      <c r="O141" s="544" t="s">
        <v>5351</v>
      </c>
      <c r="P141" s="544" t="s">
        <v>4516</v>
      </c>
      <c r="Q141" s="544" t="s">
        <v>4516</v>
      </c>
      <c r="R141" s="544" t="s">
        <v>4516</v>
      </c>
      <c r="S141" s="544"/>
      <c r="T141" s="421"/>
      <c r="U141" s="443">
        <v>45909.0</v>
      </c>
      <c r="V141" s="427" t="s">
        <v>3308</v>
      </c>
      <c r="W141" s="427" t="s">
        <v>5323</v>
      </c>
      <c r="X141" s="427" t="s">
        <v>4586</v>
      </c>
      <c r="Y141" s="427" t="s">
        <v>4516</v>
      </c>
      <c r="Z141" s="958" t="s">
        <v>4516</v>
      </c>
      <c r="AA141" s="896"/>
      <c r="AB141" s="896"/>
      <c r="AC141" s="930"/>
      <c r="AD141" s="929"/>
      <c r="AE141" s="929"/>
      <c r="AF141" s="929"/>
      <c r="AG141" s="929"/>
      <c r="AH141" s="929"/>
      <c r="AI141" s="929"/>
      <c r="AJ141" s="929"/>
      <c r="AK141" s="929"/>
      <c r="AL141" s="896"/>
      <c r="AM141" s="896"/>
      <c r="AN141" s="896"/>
      <c r="AO141" s="896"/>
      <c r="AP141" s="896"/>
      <c r="AQ141" s="896"/>
      <c r="AR141" s="896"/>
      <c r="AS141" s="896"/>
      <c r="AT141" s="896"/>
      <c r="AU141" s="897"/>
      <c r="AV141" s="897"/>
      <c r="AW141" s="897"/>
      <c r="AX141" s="897"/>
      <c r="AY141" s="897"/>
      <c r="AZ141" s="897"/>
      <c r="BA141" s="897"/>
      <c r="BB141" s="897"/>
      <c r="BC141" s="897"/>
    </row>
    <row r="142" ht="14.25" customHeight="1">
      <c r="A142" s="932">
        <v>712.0</v>
      </c>
      <c r="B142" s="421" t="str">
        <f t="array" ref="B142">IFNA(XLOOKUP(A142,'New Signups'!C:C,'New Signups'!D:D),"-")</f>
        <v>Will</v>
      </c>
      <c r="C142" s="929" t="str">
        <f t="array" ref="C142">IFNA(XLOOKUP(A142,'New Signups'!C:C,'New Signups'!E:E),"-")</f>
        <v>Haley</v>
      </c>
      <c r="D142" s="895">
        <v>3135.0</v>
      </c>
      <c r="E142" s="951">
        <v>1.0</v>
      </c>
      <c r="F142" s="895"/>
      <c r="G142" s="991">
        <v>45364.0</v>
      </c>
      <c r="H142" s="421" t="s">
        <v>5048</v>
      </c>
      <c r="I142" s="501" t="s">
        <v>5369</v>
      </c>
      <c r="J142" s="544" t="s">
        <v>4516</v>
      </c>
      <c r="K142" s="544"/>
      <c r="L142" s="544"/>
      <c r="M142" s="975">
        <v>45371.0</v>
      </c>
      <c r="N142" s="544" t="s">
        <v>5408</v>
      </c>
      <c r="O142" s="544" t="s">
        <v>5351</v>
      </c>
      <c r="P142" s="544" t="s">
        <v>4516</v>
      </c>
      <c r="Q142" s="544" t="s">
        <v>4516</v>
      </c>
      <c r="R142" s="544" t="s">
        <v>4516</v>
      </c>
      <c r="S142" s="544"/>
      <c r="T142" s="421"/>
      <c r="U142" s="333"/>
      <c r="V142" s="334"/>
      <c r="W142" s="334"/>
      <c r="X142" s="334"/>
      <c r="Y142" s="334"/>
      <c r="Z142" s="896"/>
      <c r="AA142" s="896"/>
      <c r="AB142" s="896"/>
      <c r="AC142" s="930"/>
      <c r="AD142" s="929"/>
      <c r="AE142" s="929"/>
      <c r="AF142" s="929"/>
      <c r="AG142" s="929"/>
      <c r="AH142" s="929"/>
      <c r="AI142" s="929"/>
      <c r="AJ142" s="929"/>
      <c r="AK142" s="929"/>
      <c r="AL142" s="896"/>
      <c r="AM142" s="896"/>
      <c r="AN142" s="896"/>
      <c r="AO142" s="896"/>
      <c r="AP142" s="896"/>
      <c r="AQ142" s="896"/>
      <c r="AR142" s="896"/>
      <c r="AS142" s="896"/>
      <c r="AT142" s="896"/>
      <c r="AU142" s="897"/>
      <c r="AV142" s="897"/>
      <c r="AW142" s="897"/>
      <c r="AX142" s="897"/>
      <c r="AY142" s="897"/>
      <c r="AZ142" s="897"/>
      <c r="BA142" s="897"/>
      <c r="BB142" s="897"/>
      <c r="BC142" s="897"/>
    </row>
    <row r="143" ht="14.25" customHeight="1">
      <c r="A143" s="932">
        <v>713.0</v>
      </c>
      <c r="B143" s="421" t="str">
        <f t="array" ref="B143">IFNA(XLOOKUP(A143,'New Signups'!C:C,'New Signups'!D:D),"-")</f>
        <v>Noah</v>
      </c>
      <c r="C143" s="929" t="str">
        <f t="array" ref="C143">IFNA(XLOOKUP(A143,'New Signups'!C:C,'New Signups'!E:E),"-")</f>
        <v>Sickman</v>
      </c>
      <c r="D143" s="895">
        <v>3136.0</v>
      </c>
      <c r="E143" s="951">
        <v>1.0</v>
      </c>
      <c r="F143" s="895"/>
      <c r="G143" s="991">
        <v>45369.0</v>
      </c>
      <c r="H143" s="421" t="s">
        <v>5048</v>
      </c>
      <c r="I143" s="501" t="s">
        <v>5369</v>
      </c>
      <c r="J143" s="544" t="s">
        <v>4516</v>
      </c>
      <c r="K143" s="544"/>
      <c r="L143" s="544"/>
      <c r="M143" s="975">
        <v>45370.0</v>
      </c>
      <c r="N143" s="544" t="s">
        <v>5446</v>
      </c>
      <c r="O143" s="544" t="s">
        <v>5447</v>
      </c>
      <c r="P143" s="544" t="s">
        <v>4516</v>
      </c>
      <c r="Q143" s="544" t="s">
        <v>4516</v>
      </c>
      <c r="R143" s="544" t="s">
        <v>4516</v>
      </c>
      <c r="S143" s="544"/>
      <c r="T143" s="421"/>
      <c r="U143" s="333"/>
      <c r="V143" s="334"/>
      <c r="W143" s="334"/>
      <c r="X143" s="334"/>
      <c r="Y143" s="334"/>
      <c r="Z143" s="896"/>
      <c r="AA143" s="896"/>
      <c r="AB143" s="896"/>
      <c r="AC143" s="930"/>
      <c r="AD143" s="929"/>
      <c r="AE143" s="929"/>
      <c r="AF143" s="929"/>
      <c r="AG143" s="929"/>
      <c r="AH143" s="929"/>
      <c r="AI143" s="929"/>
      <c r="AJ143" s="929"/>
      <c r="AK143" s="929"/>
      <c r="AL143" s="896"/>
      <c r="AM143" s="896"/>
      <c r="AN143" s="896"/>
      <c r="AO143" s="896"/>
      <c r="AP143" s="896"/>
      <c r="AQ143" s="896"/>
      <c r="AR143" s="896"/>
      <c r="AS143" s="896"/>
      <c r="AT143" s="896"/>
      <c r="AU143" s="897"/>
      <c r="AV143" s="897"/>
      <c r="AW143" s="897"/>
      <c r="AX143" s="897"/>
      <c r="AY143" s="897"/>
      <c r="AZ143" s="897"/>
      <c r="BA143" s="897"/>
      <c r="BB143" s="897"/>
      <c r="BC143" s="897"/>
    </row>
    <row r="144" ht="14.25" customHeight="1">
      <c r="A144" s="932">
        <v>811.0</v>
      </c>
      <c r="B144" s="421" t="str">
        <f t="array" ref="B144">IFNA(XLOOKUP(A144,'New Signups'!C:C,'New Signups'!D:D),"-")</f>
        <v>Alexander</v>
      </c>
      <c r="C144" s="929" t="str">
        <f t="array" ref="C144">IFNA(XLOOKUP(A144,'New Signups'!C:C,'New Signups'!E:E),"-")</f>
        <v>Lannak</v>
      </c>
      <c r="D144" s="895">
        <v>3137.0</v>
      </c>
      <c r="E144" s="951">
        <v>1.0</v>
      </c>
      <c r="F144" s="951">
        <v>1.0</v>
      </c>
      <c r="G144" s="991">
        <v>45395.0</v>
      </c>
      <c r="H144" s="421" t="s">
        <v>5448</v>
      </c>
      <c r="I144" s="501" t="s">
        <v>5369</v>
      </c>
      <c r="J144" s="544" t="s">
        <v>4516</v>
      </c>
      <c r="K144" s="544"/>
      <c r="L144" s="544"/>
      <c r="M144" s="975">
        <v>45401.0</v>
      </c>
      <c r="N144" s="544" t="s">
        <v>4929</v>
      </c>
      <c r="O144" s="544" t="s">
        <v>4984</v>
      </c>
      <c r="P144" s="544" t="s">
        <v>4516</v>
      </c>
      <c r="Q144" s="544" t="s">
        <v>4516</v>
      </c>
      <c r="R144" s="544" t="s">
        <v>4516</v>
      </c>
      <c r="S144" s="544"/>
      <c r="T144" s="421"/>
      <c r="U144" s="1008">
        <v>45868.0</v>
      </c>
      <c r="V144" s="85" t="s">
        <v>1150</v>
      </c>
      <c r="W144" s="85"/>
      <c r="Y144" s="334"/>
      <c r="Z144" s="896"/>
      <c r="AA144" s="896"/>
      <c r="AB144" s="896"/>
      <c r="AC144" s="443">
        <v>45881.0</v>
      </c>
      <c r="AD144" s="427" t="s">
        <v>3958</v>
      </c>
      <c r="AE144" s="427" t="s">
        <v>4471</v>
      </c>
      <c r="AF144" s="427"/>
      <c r="AG144" s="427"/>
      <c r="AH144" s="427" t="s">
        <v>4532</v>
      </c>
      <c r="AI144" s="938" t="s">
        <v>4516</v>
      </c>
      <c r="AJ144" s="938" t="s">
        <v>4516</v>
      </c>
      <c r="AK144" s="929"/>
      <c r="AL144" s="896"/>
      <c r="AM144" s="896"/>
      <c r="AN144" s="896"/>
      <c r="AO144" s="896"/>
      <c r="AP144" s="896"/>
      <c r="AQ144" s="896"/>
      <c r="AR144" s="896"/>
      <c r="AS144" s="896"/>
      <c r="AT144" s="896"/>
      <c r="AU144" s="897"/>
      <c r="AV144" s="897"/>
      <c r="AW144" s="897"/>
      <c r="AX144" s="897"/>
      <c r="AY144" s="897"/>
      <c r="AZ144" s="897"/>
      <c r="BA144" s="897"/>
      <c r="BB144" s="897"/>
      <c r="BC144" s="897"/>
    </row>
    <row r="145" ht="14.25" customHeight="1">
      <c r="A145" s="932">
        <v>826.0</v>
      </c>
      <c r="B145" s="421" t="str">
        <f t="array" ref="B145">IFNA(XLOOKUP(A145,'New Signups'!C:C,'New Signups'!D:D),"-")</f>
        <v>Jayden</v>
      </c>
      <c r="C145" s="929" t="str">
        <f t="array" ref="C145">IFNA(XLOOKUP(A145,'New Signups'!C:C,'New Signups'!E:E),"-")</f>
        <v>Urban</v>
      </c>
      <c r="D145" s="895">
        <v>3138.0</v>
      </c>
      <c r="E145" s="951">
        <v>1.0</v>
      </c>
      <c r="F145" s="951">
        <v>1.0</v>
      </c>
      <c r="G145" s="482">
        <v>45405.0</v>
      </c>
      <c r="H145" s="421" t="s">
        <v>4520</v>
      </c>
      <c r="I145" s="501" t="s">
        <v>5449</v>
      </c>
      <c r="J145" s="544" t="s">
        <v>4516</v>
      </c>
      <c r="K145" s="544"/>
      <c r="L145" s="544"/>
      <c r="M145" s="975">
        <v>45407.0</v>
      </c>
      <c r="N145" s="544" t="s">
        <v>4671</v>
      </c>
      <c r="O145" s="544" t="s">
        <v>4984</v>
      </c>
      <c r="P145" s="544" t="s">
        <v>4516</v>
      </c>
      <c r="Q145" s="544" t="s">
        <v>4516</v>
      </c>
      <c r="R145" s="544" t="s">
        <v>4516</v>
      </c>
      <c r="S145" s="544"/>
      <c r="T145" s="421"/>
      <c r="U145" s="333"/>
      <c r="V145" s="334"/>
      <c r="W145" s="334"/>
      <c r="X145" s="334"/>
      <c r="Y145" s="334"/>
      <c r="Z145" s="896"/>
      <c r="AA145" s="896"/>
      <c r="AB145" s="896"/>
      <c r="AC145" s="930"/>
      <c r="AD145" s="929"/>
      <c r="AE145" s="929"/>
      <c r="AF145" s="929"/>
      <c r="AG145" s="929"/>
      <c r="AH145" s="929"/>
      <c r="AI145" s="929"/>
      <c r="AJ145" s="929"/>
      <c r="AK145" s="929"/>
      <c r="AL145" s="896"/>
      <c r="AM145" s="896"/>
      <c r="AN145" s="896"/>
      <c r="AO145" s="896"/>
      <c r="AP145" s="896"/>
      <c r="AQ145" s="896"/>
      <c r="AR145" s="896"/>
      <c r="AS145" s="896"/>
      <c r="AT145" s="896"/>
      <c r="AU145" s="897"/>
      <c r="AV145" s="897"/>
      <c r="AW145" s="897"/>
      <c r="AX145" s="897"/>
      <c r="AY145" s="897"/>
      <c r="AZ145" s="897"/>
      <c r="BA145" s="897"/>
      <c r="BB145" s="897"/>
      <c r="BC145" s="897"/>
    </row>
    <row r="146" ht="14.25" customHeight="1">
      <c r="A146" s="932">
        <v>835.0</v>
      </c>
      <c r="B146" s="421" t="str">
        <f t="array" ref="B146">IFNA(XLOOKUP(A146,'New Signups'!C:C,'New Signups'!D:D),"-")</f>
        <v>Chase</v>
      </c>
      <c r="C146" s="929" t="str">
        <f t="array" ref="C146">IFNA(XLOOKUP(A146,'New Signups'!C:C,'New Signups'!E:E),"-")</f>
        <v>Neponuceno</v>
      </c>
      <c r="D146" s="895">
        <v>3141.0</v>
      </c>
      <c r="E146" s="951">
        <v>1.0</v>
      </c>
      <c r="F146" s="951">
        <v>1.0</v>
      </c>
      <c r="G146" s="991">
        <v>45412.0</v>
      </c>
      <c r="H146" s="421" t="s">
        <v>4466</v>
      </c>
      <c r="I146" s="501" t="s">
        <v>5369</v>
      </c>
      <c r="J146" s="544" t="s">
        <v>4516</v>
      </c>
      <c r="K146" s="544"/>
      <c r="L146" s="544"/>
      <c r="M146" s="975">
        <v>45415.0</v>
      </c>
      <c r="N146" s="544" t="s">
        <v>4671</v>
      </c>
      <c r="O146" s="544" t="s">
        <v>5432</v>
      </c>
      <c r="P146" s="544" t="s">
        <v>4516</v>
      </c>
      <c r="Q146" s="544" t="s">
        <v>4516</v>
      </c>
      <c r="R146" s="544" t="s">
        <v>4516</v>
      </c>
      <c r="S146" s="544"/>
      <c r="T146" s="421"/>
      <c r="U146" s="443">
        <v>45896.0</v>
      </c>
      <c r="V146" s="427" t="s">
        <v>1150</v>
      </c>
      <c r="W146" s="427"/>
      <c r="X146" s="427" t="s">
        <v>5450</v>
      </c>
      <c r="Y146" s="427" t="s">
        <v>4525</v>
      </c>
      <c r="Z146" s="958" t="s">
        <v>4525</v>
      </c>
      <c r="AA146" s="896"/>
      <c r="AB146" s="896"/>
      <c r="AC146" s="973">
        <v>45902.0</v>
      </c>
      <c r="AD146" s="938" t="s">
        <v>3578</v>
      </c>
      <c r="AE146" s="938" t="s">
        <v>3308</v>
      </c>
      <c r="AF146" s="938"/>
      <c r="AG146" s="938"/>
      <c r="AH146" s="938" t="s">
        <v>5451</v>
      </c>
      <c r="AI146" s="938" t="s">
        <v>4525</v>
      </c>
      <c r="AJ146" s="938" t="s">
        <v>4525</v>
      </c>
      <c r="AK146" s="938" t="s">
        <v>4525</v>
      </c>
      <c r="AL146" s="896"/>
      <c r="AM146" s="896"/>
      <c r="AN146" s="896"/>
      <c r="AO146" s="896"/>
      <c r="AP146" s="896"/>
      <c r="AQ146" s="896"/>
      <c r="AR146" s="896"/>
      <c r="AS146" s="896"/>
      <c r="AT146" s="896"/>
      <c r="AU146" s="897"/>
      <c r="AV146" s="897"/>
      <c r="AW146" s="897"/>
      <c r="AX146" s="897"/>
      <c r="AY146" s="897"/>
      <c r="AZ146" s="897"/>
      <c r="BA146" s="897"/>
      <c r="BB146" s="897"/>
      <c r="BC146" s="897"/>
    </row>
    <row r="147" ht="14.25" customHeight="1">
      <c r="A147" s="932">
        <v>852.0</v>
      </c>
      <c r="B147" s="421" t="str">
        <f t="array" ref="B147">IFNA(XLOOKUP(A147,'New Signups'!C:C,'New Signups'!D:D),"-")</f>
        <v>Kalani</v>
      </c>
      <c r="C147" s="929" t="str">
        <f t="array" ref="C147">IFNA(XLOOKUP(A147,'New Signups'!C:C,'New Signups'!E:E),"-")</f>
        <v>Schuver</v>
      </c>
      <c r="D147" s="895">
        <v>3139.0</v>
      </c>
      <c r="E147" s="951">
        <v>1.0</v>
      </c>
      <c r="F147" s="951">
        <v>1.0</v>
      </c>
      <c r="G147" s="991">
        <v>45406.0</v>
      </c>
      <c r="H147" s="421" t="s">
        <v>4484</v>
      </c>
      <c r="I147" s="501" t="s">
        <v>5369</v>
      </c>
      <c r="J147" s="544" t="s">
        <v>4847</v>
      </c>
      <c r="K147" s="544"/>
      <c r="L147" s="544"/>
      <c r="M147" s="975">
        <v>45408.0</v>
      </c>
      <c r="N147" s="544" t="s">
        <v>5354</v>
      </c>
      <c r="O147" s="544" t="s">
        <v>5452</v>
      </c>
      <c r="P147" s="544" t="s">
        <v>4516</v>
      </c>
      <c r="Q147" s="544" t="s">
        <v>4516</v>
      </c>
      <c r="R147" s="544" t="s">
        <v>4516</v>
      </c>
      <c r="S147" s="544"/>
      <c r="T147" s="421"/>
      <c r="U147" s="333"/>
      <c r="V147" s="334"/>
      <c r="W147" s="334"/>
      <c r="X147" s="334"/>
      <c r="Y147" s="334"/>
      <c r="Z147" s="896"/>
      <c r="AA147" s="896"/>
      <c r="AB147" s="896"/>
      <c r="AC147" s="930"/>
      <c r="AD147" s="929"/>
      <c r="AE147" s="929"/>
      <c r="AF147" s="929"/>
      <c r="AG147" s="929"/>
      <c r="AH147" s="929"/>
      <c r="AI147" s="929"/>
      <c r="AJ147" s="929"/>
      <c r="AK147" s="929"/>
      <c r="AL147" s="896"/>
      <c r="AM147" s="896"/>
      <c r="AN147" s="896"/>
      <c r="AO147" s="896"/>
      <c r="AP147" s="896"/>
      <c r="AQ147" s="896"/>
      <c r="AR147" s="896"/>
      <c r="AS147" s="896"/>
      <c r="AT147" s="896"/>
      <c r="AU147" s="897"/>
      <c r="AV147" s="897"/>
      <c r="AW147" s="897"/>
      <c r="AX147" s="897"/>
      <c r="AY147" s="897"/>
      <c r="AZ147" s="897"/>
      <c r="BA147" s="897"/>
      <c r="BB147" s="897"/>
      <c r="BC147" s="897"/>
    </row>
    <row r="148" ht="14.25" customHeight="1">
      <c r="A148" s="932">
        <v>853.0</v>
      </c>
      <c r="B148" s="421" t="str">
        <f t="array" ref="B148">IFNA(XLOOKUP(A148,'New Signups'!C:C,'New Signups'!D:D),"-")</f>
        <v>Charles</v>
      </c>
      <c r="C148" s="929" t="str">
        <f t="array" ref="C148">IFNA(XLOOKUP(A148,'New Signups'!C:C,'New Signups'!E:E),"-")</f>
        <v>Carr</v>
      </c>
      <c r="D148" s="895">
        <v>3140.0</v>
      </c>
      <c r="E148" s="951">
        <v>1.0</v>
      </c>
      <c r="F148" s="951">
        <v>1.0</v>
      </c>
      <c r="G148" s="991">
        <v>45407.0</v>
      </c>
      <c r="H148" s="421" t="s">
        <v>4703</v>
      </c>
      <c r="I148" s="501" t="s">
        <v>5369</v>
      </c>
      <c r="J148" s="544" t="s">
        <v>4516</v>
      </c>
      <c r="K148" s="544"/>
      <c r="L148" s="544"/>
      <c r="M148" s="975">
        <v>45412.0</v>
      </c>
      <c r="N148" s="544" t="s">
        <v>4671</v>
      </c>
      <c r="O148" s="544" t="s">
        <v>5432</v>
      </c>
      <c r="P148" s="544" t="s">
        <v>4516</v>
      </c>
      <c r="Q148" s="544" t="s">
        <v>4516</v>
      </c>
      <c r="R148" s="544" t="s">
        <v>4516</v>
      </c>
      <c r="S148" s="544"/>
      <c r="T148" s="421"/>
      <c r="U148" s="333"/>
      <c r="V148" s="334"/>
      <c r="W148" s="334"/>
      <c r="X148" s="334"/>
      <c r="Y148" s="334"/>
      <c r="Z148" s="896"/>
      <c r="AA148" s="896"/>
      <c r="AB148" s="896"/>
      <c r="AC148" s="930"/>
      <c r="AD148" s="929"/>
      <c r="AE148" s="929"/>
      <c r="AF148" s="929"/>
      <c r="AG148" s="929"/>
      <c r="AH148" s="929"/>
      <c r="AI148" s="929"/>
      <c r="AJ148" s="929"/>
      <c r="AK148" s="929"/>
      <c r="AL148" s="896"/>
      <c r="AM148" s="896"/>
      <c r="AN148" s="896"/>
      <c r="AO148" s="896"/>
      <c r="AP148" s="896"/>
      <c r="AQ148" s="896"/>
      <c r="AR148" s="896"/>
      <c r="AS148" s="896"/>
      <c r="AT148" s="896"/>
      <c r="AU148" s="897"/>
      <c r="AV148" s="897"/>
      <c r="AW148" s="897"/>
      <c r="AX148" s="897"/>
      <c r="AY148" s="897"/>
      <c r="AZ148" s="897"/>
      <c r="BA148" s="897"/>
      <c r="BB148" s="897"/>
      <c r="BC148" s="897"/>
    </row>
    <row r="149" ht="14.25" customHeight="1">
      <c r="A149" s="932">
        <v>891.0</v>
      </c>
      <c r="B149" s="421" t="str">
        <f t="array" ref="B149">IFNA(XLOOKUP(A149,'New Signups'!C:C,'New Signups'!D:D),"-")</f>
        <v>Peter</v>
      </c>
      <c r="C149" s="929" t="str">
        <f t="array" ref="C149">IFNA(XLOOKUP(A149,'New Signups'!C:C,'New Signups'!E:E),"-")</f>
        <v>Grauke</v>
      </c>
      <c r="D149" s="895">
        <v>3142.0</v>
      </c>
      <c r="E149" s="951">
        <v>1.0</v>
      </c>
      <c r="F149" s="951">
        <v>1.0</v>
      </c>
      <c r="G149" s="991">
        <v>45433.0</v>
      </c>
      <c r="H149" s="421" t="s">
        <v>4466</v>
      </c>
      <c r="I149" s="501" t="s">
        <v>5369</v>
      </c>
      <c r="J149" s="544" t="s">
        <v>4516</v>
      </c>
      <c r="K149" s="544"/>
      <c r="L149" s="544"/>
      <c r="M149" s="975">
        <v>45437.0</v>
      </c>
      <c r="N149" s="544" t="s">
        <v>5077</v>
      </c>
      <c r="O149" s="544" t="s">
        <v>5432</v>
      </c>
      <c r="P149" s="544" t="s">
        <v>4516</v>
      </c>
      <c r="Q149" s="544" t="s">
        <v>4516</v>
      </c>
      <c r="R149" s="544" t="s">
        <v>4516</v>
      </c>
      <c r="S149" s="544"/>
      <c r="T149" s="421"/>
      <c r="U149" s="333"/>
      <c r="V149" s="334"/>
      <c r="W149" s="334"/>
      <c r="X149" s="334"/>
      <c r="Y149" s="334"/>
      <c r="Z149" s="896"/>
      <c r="AA149" s="896"/>
      <c r="AB149" s="896"/>
      <c r="AC149" s="930"/>
      <c r="AD149" s="929"/>
      <c r="AE149" s="929"/>
      <c r="AF149" s="929"/>
      <c r="AG149" s="929"/>
      <c r="AH149" s="929"/>
      <c r="AI149" s="929"/>
      <c r="AJ149" s="929"/>
      <c r="AK149" s="929"/>
      <c r="AL149" s="896"/>
      <c r="AM149" s="896"/>
      <c r="AN149" s="896"/>
      <c r="AO149" s="896"/>
      <c r="AP149" s="896"/>
      <c r="AQ149" s="896"/>
      <c r="AR149" s="896"/>
      <c r="AS149" s="896"/>
      <c r="AT149" s="896"/>
      <c r="AU149" s="897"/>
      <c r="AV149" s="897"/>
      <c r="AW149" s="897"/>
      <c r="AX149" s="897"/>
      <c r="AY149" s="897"/>
      <c r="AZ149" s="897"/>
      <c r="BA149" s="897"/>
      <c r="BB149" s="897"/>
      <c r="BC149" s="897"/>
    </row>
    <row r="150" ht="14.25" customHeight="1">
      <c r="A150" s="932">
        <v>951.0</v>
      </c>
      <c r="B150" s="421" t="str">
        <f t="array" ref="B150">IFNA(XLOOKUP(A150,'New Signups'!C:C,'New Signups'!D:D),"-")</f>
        <v>Nate</v>
      </c>
      <c r="C150" s="929" t="str">
        <f t="array" ref="C150">IFNA(XLOOKUP(A150,'New Signups'!C:C,'New Signups'!E:E),"-")</f>
        <v>Ransom</v>
      </c>
      <c r="D150" s="895">
        <v>3143.0</v>
      </c>
      <c r="E150" s="951">
        <v>1.0</v>
      </c>
      <c r="F150" s="951">
        <v>1.0</v>
      </c>
      <c r="G150" s="991">
        <v>45447.0</v>
      </c>
      <c r="H150" s="421" t="s">
        <v>4466</v>
      </c>
      <c r="I150" s="501" t="s">
        <v>4521</v>
      </c>
      <c r="J150" s="544" t="s">
        <v>4516</v>
      </c>
      <c r="K150" s="544"/>
      <c r="L150" s="544"/>
      <c r="M150" s="975">
        <v>45447.0</v>
      </c>
      <c r="N150" s="544" t="s">
        <v>4633</v>
      </c>
      <c r="O150" s="544" t="s">
        <v>5351</v>
      </c>
      <c r="P150" s="544" t="s">
        <v>4516</v>
      </c>
      <c r="Q150" s="544" t="s">
        <v>4516</v>
      </c>
      <c r="R150" s="544" t="s">
        <v>4516</v>
      </c>
      <c r="S150" s="544"/>
      <c r="T150" s="421"/>
      <c r="U150" s="443">
        <v>45923.0</v>
      </c>
      <c r="V150" s="427" t="s">
        <v>256</v>
      </c>
      <c r="W150" s="427"/>
      <c r="X150" s="427" t="s">
        <v>5453</v>
      </c>
      <c r="Y150" s="427" t="s">
        <v>4525</v>
      </c>
      <c r="Z150" s="958" t="s">
        <v>4525</v>
      </c>
      <c r="AA150" s="896"/>
      <c r="AB150" s="896"/>
      <c r="AC150" s="930"/>
      <c r="AD150" s="929"/>
      <c r="AE150" s="929"/>
      <c r="AF150" s="929"/>
      <c r="AG150" s="929"/>
      <c r="AH150" s="929"/>
      <c r="AI150" s="929"/>
      <c r="AJ150" s="929"/>
      <c r="AK150" s="929"/>
      <c r="AL150" s="896"/>
      <c r="AM150" s="896"/>
      <c r="AN150" s="896"/>
      <c r="AO150" s="896"/>
      <c r="AP150" s="896"/>
      <c r="AQ150" s="896"/>
      <c r="AR150" s="896"/>
      <c r="AS150" s="896"/>
      <c r="AT150" s="896"/>
      <c r="AU150" s="897"/>
      <c r="AV150" s="897"/>
      <c r="AW150" s="897"/>
      <c r="AX150" s="897"/>
      <c r="AY150" s="897"/>
      <c r="AZ150" s="897"/>
      <c r="BA150" s="897"/>
      <c r="BB150" s="897"/>
      <c r="BC150" s="897"/>
    </row>
    <row r="151" ht="14.25" customHeight="1">
      <c r="A151" s="932">
        <v>1006.0</v>
      </c>
      <c r="B151" s="421" t="str">
        <f t="array" ref="B151">IFNA(XLOOKUP(A151,'New Signups'!C:C,'New Signups'!D:D),"-")</f>
        <v>Declan</v>
      </c>
      <c r="C151" s="929" t="str">
        <f t="array" ref="C151">IFNA(XLOOKUP(A151,'New Signups'!C:C,'New Signups'!E:E),"-")</f>
        <v>Brophy</v>
      </c>
      <c r="D151" s="895">
        <v>3144.0</v>
      </c>
      <c r="E151" s="951">
        <v>1.0</v>
      </c>
      <c r="F151" s="951">
        <v>1.0</v>
      </c>
      <c r="G151" s="991">
        <v>45455.0</v>
      </c>
      <c r="H151" s="421" t="s">
        <v>4520</v>
      </c>
      <c r="I151" s="501" t="s">
        <v>4521</v>
      </c>
      <c r="J151" s="544" t="s">
        <v>4516</v>
      </c>
      <c r="K151" s="544"/>
      <c r="L151" s="544"/>
      <c r="M151" s="975">
        <v>45469.0</v>
      </c>
      <c r="N151" s="544" t="s">
        <v>4527</v>
      </c>
      <c r="O151" s="544" t="s">
        <v>531</v>
      </c>
      <c r="P151" s="544" t="s">
        <v>4516</v>
      </c>
      <c r="Q151" s="544" t="s">
        <v>4516</v>
      </c>
      <c r="R151" s="544" t="s">
        <v>4516</v>
      </c>
      <c r="S151" s="544"/>
      <c r="T151" s="421"/>
      <c r="U151" s="443">
        <v>45922.0</v>
      </c>
      <c r="V151" s="427" t="s">
        <v>4471</v>
      </c>
      <c r="W151" s="427"/>
      <c r="X151" s="427" t="s">
        <v>5454</v>
      </c>
      <c r="Y151" s="427" t="s">
        <v>4516</v>
      </c>
      <c r="Z151" s="958" t="s">
        <v>4516</v>
      </c>
      <c r="AA151" s="896"/>
      <c r="AB151" s="896"/>
      <c r="AC151" s="930"/>
      <c r="AD151" s="929"/>
      <c r="AE151" s="929"/>
      <c r="AF151" s="929"/>
      <c r="AG151" s="929"/>
      <c r="AH151" s="929"/>
      <c r="AI151" s="929"/>
      <c r="AJ151" s="929"/>
      <c r="AK151" s="929"/>
      <c r="AL151" s="896"/>
      <c r="AM151" s="896"/>
      <c r="AN151" s="896"/>
      <c r="AO151" s="896"/>
      <c r="AP151" s="896"/>
      <c r="AQ151" s="896"/>
      <c r="AR151" s="896"/>
      <c r="AS151" s="896"/>
      <c r="AT151" s="896"/>
      <c r="AU151" s="897"/>
      <c r="AV151" s="897"/>
      <c r="AW151" s="897"/>
      <c r="AX151" s="897"/>
      <c r="AY151" s="897"/>
      <c r="AZ151" s="897"/>
      <c r="BA151" s="897"/>
      <c r="BB151" s="897"/>
      <c r="BC151" s="897"/>
    </row>
    <row r="152" ht="14.25" customHeight="1">
      <c r="A152" s="932">
        <v>1057.0</v>
      </c>
      <c r="B152" s="421" t="str">
        <f t="array" ref="B152">IFNA(XLOOKUP(A152,'New Signups'!C:C,'New Signups'!D:D),"-")</f>
        <v>Antony</v>
      </c>
      <c r="C152" s="929" t="str">
        <f t="array" ref="C152">IFNA(XLOOKUP(A152,'New Signups'!C:C,'New Signups'!E:E),"-")</f>
        <v>Pineda</v>
      </c>
      <c r="D152" s="895">
        <v>3145.0</v>
      </c>
      <c r="E152" s="951">
        <v>1.0</v>
      </c>
      <c r="F152" s="951">
        <v>1.0</v>
      </c>
      <c r="G152" s="991">
        <v>45462.0</v>
      </c>
      <c r="H152" s="421" t="s">
        <v>5455</v>
      </c>
      <c r="I152" s="501" t="s">
        <v>4521</v>
      </c>
      <c r="J152" s="544" t="s">
        <v>4516</v>
      </c>
      <c r="K152" s="544"/>
      <c r="L152" s="544"/>
      <c r="M152" s="975">
        <v>45464.0</v>
      </c>
      <c r="N152" s="544" t="s">
        <v>4994</v>
      </c>
      <c r="O152" s="544" t="s">
        <v>5456</v>
      </c>
      <c r="P152" s="544" t="s">
        <v>4516</v>
      </c>
      <c r="Q152" s="544" t="s">
        <v>4516</v>
      </c>
      <c r="R152" s="544" t="s">
        <v>4516</v>
      </c>
      <c r="S152" s="544"/>
      <c r="T152" s="421"/>
      <c r="U152" s="333"/>
      <c r="V152" s="334"/>
      <c r="W152" s="334"/>
      <c r="X152" s="334"/>
      <c r="Y152" s="334"/>
      <c r="Z152" s="896"/>
      <c r="AA152" s="896"/>
      <c r="AB152" s="896"/>
      <c r="AC152" s="930"/>
      <c r="AD152" s="929"/>
      <c r="AE152" s="929"/>
      <c r="AF152" s="929"/>
      <c r="AG152" s="929"/>
      <c r="AH152" s="929"/>
      <c r="AI152" s="929"/>
      <c r="AJ152" s="929"/>
      <c r="AK152" s="929"/>
      <c r="AL152" s="896"/>
      <c r="AM152" s="896"/>
      <c r="AN152" s="896"/>
      <c r="AO152" s="896"/>
      <c r="AP152" s="896"/>
      <c r="AQ152" s="896"/>
      <c r="AR152" s="896"/>
      <c r="AS152" s="896"/>
      <c r="AT152" s="896"/>
      <c r="AU152" s="897"/>
      <c r="AV152" s="897"/>
      <c r="AW152" s="897"/>
      <c r="AX152" s="897"/>
      <c r="AY152" s="897"/>
      <c r="AZ152" s="897"/>
      <c r="BA152" s="897"/>
      <c r="BB152" s="897"/>
      <c r="BC152" s="897"/>
    </row>
    <row r="153" ht="14.25" customHeight="1">
      <c r="A153" s="932">
        <v>1139.0</v>
      </c>
      <c r="B153" s="421" t="s">
        <v>79</v>
      </c>
      <c r="C153" s="929" t="s">
        <v>2664</v>
      </c>
      <c r="D153" s="895">
        <v>3147.0</v>
      </c>
      <c r="E153" s="951">
        <v>1.0</v>
      </c>
      <c r="F153" s="951">
        <v>1.0</v>
      </c>
      <c r="G153" s="991">
        <v>45489.0</v>
      </c>
      <c r="H153" s="421" t="s">
        <v>5022</v>
      </c>
      <c r="I153" s="501" t="s">
        <v>4521</v>
      </c>
      <c r="J153" s="544" t="s">
        <v>4516</v>
      </c>
      <c r="K153" s="544"/>
      <c r="L153" s="544"/>
      <c r="M153" s="975">
        <v>45541.0</v>
      </c>
      <c r="N153" s="544" t="s">
        <v>4764</v>
      </c>
      <c r="O153" s="544" t="s">
        <v>4600</v>
      </c>
      <c r="P153" s="544" t="s">
        <v>4516</v>
      </c>
      <c r="Q153" s="544" t="s">
        <v>4516</v>
      </c>
      <c r="R153" s="544" t="s">
        <v>4516</v>
      </c>
      <c r="S153" s="544"/>
      <c r="T153" s="421"/>
      <c r="U153" s="443">
        <v>46045.0</v>
      </c>
      <c r="V153" s="427" t="s">
        <v>256</v>
      </c>
      <c r="W153" s="427"/>
      <c r="X153" s="427" t="s">
        <v>4710</v>
      </c>
      <c r="Y153" s="427" t="s">
        <v>4516</v>
      </c>
      <c r="Z153" s="958" t="s">
        <v>4516</v>
      </c>
      <c r="AA153" s="896"/>
      <c r="AB153" s="896"/>
      <c r="AC153" s="973">
        <v>46063.0</v>
      </c>
      <c r="AD153" s="938" t="s">
        <v>1150</v>
      </c>
      <c r="AE153" s="938" t="s">
        <v>3308</v>
      </c>
      <c r="AF153" s="929"/>
      <c r="AG153" s="929"/>
      <c r="AH153" s="938" t="s">
        <v>5457</v>
      </c>
      <c r="AI153" s="929"/>
      <c r="AJ153" s="929"/>
      <c r="AK153" s="929"/>
      <c r="AL153" s="896"/>
      <c r="AM153" s="896"/>
      <c r="AN153" s="896"/>
      <c r="AO153" s="896"/>
      <c r="AP153" s="896"/>
      <c r="AQ153" s="896"/>
      <c r="AR153" s="896"/>
      <c r="AS153" s="896"/>
      <c r="AT153" s="896"/>
      <c r="AU153" s="897"/>
      <c r="AV153" s="897"/>
      <c r="AW153" s="897"/>
      <c r="AX153" s="897"/>
      <c r="AY153" s="897"/>
      <c r="AZ153" s="897"/>
      <c r="BA153" s="897"/>
      <c r="BB153" s="897"/>
      <c r="BC153" s="897"/>
    </row>
    <row r="154" ht="14.25" customHeight="1">
      <c r="A154" s="932">
        <v>1184.0</v>
      </c>
      <c r="B154" s="421" t="str">
        <f t="array" ref="B154">IFNA(XLOOKUP(A154,'New Signups'!C:C,'New Signups'!D:D),"-")</f>
        <v>john</v>
      </c>
      <c r="C154" s="938" t="s">
        <v>5458</v>
      </c>
      <c r="D154" s="895">
        <v>3146.0</v>
      </c>
      <c r="E154" s="951">
        <v>1.0</v>
      </c>
      <c r="F154" s="951">
        <v>1.0</v>
      </c>
      <c r="G154" s="991">
        <v>45485.0</v>
      </c>
      <c r="H154" s="421" t="s">
        <v>4680</v>
      </c>
      <c r="I154" s="501" t="s">
        <v>4521</v>
      </c>
      <c r="J154" s="544" t="s">
        <v>4516</v>
      </c>
      <c r="K154" s="544"/>
      <c r="L154" s="544"/>
      <c r="M154" s="975">
        <v>45495.0</v>
      </c>
      <c r="N154" s="544" t="s">
        <v>4707</v>
      </c>
      <c r="O154" s="544" t="s">
        <v>5459</v>
      </c>
      <c r="P154" s="544" t="s">
        <v>4516</v>
      </c>
      <c r="Q154" s="544" t="s">
        <v>4516</v>
      </c>
      <c r="R154" s="544" t="s">
        <v>4516</v>
      </c>
      <c r="S154" s="544"/>
      <c r="T154" s="421"/>
      <c r="U154" s="443">
        <v>45978.0</v>
      </c>
      <c r="V154" s="427" t="s">
        <v>2192</v>
      </c>
      <c r="W154" s="427" t="s">
        <v>4469</v>
      </c>
      <c r="X154" s="427" t="s">
        <v>5460</v>
      </c>
      <c r="Y154" s="427" t="s">
        <v>4516</v>
      </c>
      <c r="Z154" s="896"/>
      <c r="AA154" s="896"/>
      <c r="AB154" s="896"/>
      <c r="AC154" s="973">
        <v>46042.0</v>
      </c>
      <c r="AD154" s="938" t="s">
        <v>3308</v>
      </c>
      <c r="AE154" s="938" t="s">
        <v>1150</v>
      </c>
      <c r="AF154" s="938" t="s">
        <v>2637</v>
      </c>
      <c r="AG154" s="938"/>
      <c r="AH154" s="929"/>
      <c r="AI154" s="929"/>
      <c r="AJ154" s="929"/>
      <c r="AK154" s="938" t="s">
        <v>4516</v>
      </c>
      <c r="AL154" s="896"/>
      <c r="AM154" s="896"/>
      <c r="AN154" s="896"/>
      <c r="AO154" s="896"/>
      <c r="AP154" s="896"/>
      <c r="AQ154" s="896"/>
      <c r="AR154" s="896"/>
      <c r="AS154" s="896"/>
      <c r="AT154" s="896"/>
      <c r="AU154" s="897"/>
      <c r="AV154" s="897"/>
      <c r="AW154" s="897"/>
      <c r="AX154" s="897"/>
      <c r="AY154" s="897"/>
      <c r="AZ154" s="897"/>
      <c r="BA154" s="897"/>
      <c r="BB154" s="897"/>
      <c r="BC154" s="897"/>
    </row>
    <row r="155" ht="14.25" customHeight="1">
      <c r="A155" s="932">
        <v>1278.0</v>
      </c>
      <c r="B155" s="421" t="str">
        <f t="array" ref="B155">IFNA(XLOOKUP(A155,'New Signups'!C:C,'New Signups'!D:D),"-")</f>
        <v>Valentina (Legal Oscar) </v>
      </c>
      <c r="C155" s="929" t="str">
        <f t="array" ref="C155">IFNA(XLOOKUP(A155,'New Signups'!C:C,'New Signups'!E:E),"-")</f>
        <v>Pedraza-Cruz</v>
      </c>
      <c r="D155" s="895">
        <v>3153.0</v>
      </c>
      <c r="E155" s="951">
        <v>1.0</v>
      </c>
      <c r="F155" s="951">
        <v>1.0</v>
      </c>
      <c r="G155" s="991">
        <v>45516.0</v>
      </c>
      <c r="H155" s="421" t="s">
        <v>3958</v>
      </c>
      <c r="I155" s="501" t="s">
        <v>4521</v>
      </c>
      <c r="J155" s="544" t="s">
        <v>4516</v>
      </c>
      <c r="K155" s="544"/>
      <c r="L155" s="544"/>
      <c r="M155" s="975">
        <v>45519.0</v>
      </c>
      <c r="N155" s="544" t="s">
        <v>4750</v>
      </c>
      <c r="O155" s="544" t="s">
        <v>4600</v>
      </c>
      <c r="P155" s="544" t="s">
        <v>4516</v>
      </c>
      <c r="Q155" s="544" t="s">
        <v>4516</v>
      </c>
      <c r="R155" s="544" t="s">
        <v>4516</v>
      </c>
      <c r="S155" s="544"/>
      <c r="T155" s="421"/>
      <c r="U155" s="973">
        <v>45994.0</v>
      </c>
      <c r="V155" s="938" t="s">
        <v>3958</v>
      </c>
      <c r="W155" s="938"/>
      <c r="X155" s="938" t="s">
        <v>5461</v>
      </c>
      <c r="Y155" s="938" t="s">
        <v>4516</v>
      </c>
      <c r="Z155" s="938" t="s">
        <v>4516</v>
      </c>
      <c r="AA155" s="896"/>
      <c r="AB155" s="896"/>
      <c r="AC155" s="75"/>
      <c r="AD155" s="75"/>
      <c r="AE155" s="75"/>
      <c r="AF155" s="75"/>
      <c r="AG155" s="75"/>
      <c r="AH155" s="75"/>
      <c r="AI155" s="75"/>
      <c r="AJ155" s="75"/>
      <c r="AK155" s="929"/>
      <c r="AL155" s="896"/>
      <c r="AM155" s="896"/>
      <c r="AN155" s="896"/>
      <c r="AO155" s="896"/>
      <c r="AP155" s="896"/>
      <c r="AQ155" s="896"/>
      <c r="AR155" s="896"/>
      <c r="AS155" s="896"/>
      <c r="AT155" s="896"/>
      <c r="AU155" s="897"/>
      <c r="AV155" s="897"/>
      <c r="AW155" s="897"/>
      <c r="AX155" s="897"/>
      <c r="AY155" s="897"/>
      <c r="AZ155" s="897"/>
      <c r="BA155" s="897"/>
      <c r="BB155" s="897"/>
      <c r="BC155" s="897"/>
    </row>
    <row r="156" ht="14.25" customHeight="1">
      <c r="A156" s="1004">
        <v>1282.0</v>
      </c>
      <c r="B156" s="421" t="str">
        <f t="array" ref="B156">IFNA(XLOOKUP(A156,'New Signups'!C:C,'New Signups'!D:D),"-")</f>
        <v>Yashwanth </v>
      </c>
      <c r="C156" s="929" t="str">
        <f t="array" ref="C156">IFNA(XLOOKUP(A156,'New Signups'!C:C,'New Signups'!E:E),"-")</f>
        <v>Chinnapapanngari</v>
      </c>
      <c r="D156" s="895">
        <v>3158.0</v>
      </c>
      <c r="E156" s="951">
        <v>1.0</v>
      </c>
      <c r="F156" s="951">
        <v>1.0</v>
      </c>
      <c r="G156" s="991">
        <v>45532.0</v>
      </c>
      <c r="H156" s="421" t="s">
        <v>1893</v>
      </c>
      <c r="I156" s="501" t="s">
        <v>4521</v>
      </c>
      <c r="J156" s="544" t="s">
        <v>4516</v>
      </c>
      <c r="K156" s="544"/>
      <c r="L156" s="544"/>
      <c r="M156" s="975">
        <v>45539.0</v>
      </c>
      <c r="N156" s="544" t="s">
        <v>4929</v>
      </c>
      <c r="O156" s="544" t="s">
        <v>4698</v>
      </c>
      <c r="P156" s="544" t="s">
        <v>4516</v>
      </c>
      <c r="Q156" s="544" t="s">
        <v>4516</v>
      </c>
      <c r="R156" s="544" t="s">
        <v>4516</v>
      </c>
      <c r="S156" s="544"/>
      <c r="T156" s="421"/>
      <c r="U156" s="333"/>
      <c r="V156" s="334"/>
      <c r="W156" s="334"/>
      <c r="X156" s="334"/>
      <c r="Y156" s="334"/>
      <c r="Z156" s="896"/>
      <c r="AA156" s="896"/>
      <c r="AB156" s="896"/>
      <c r="AC156" s="930"/>
      <c r="AD156" s="929"/>
      <c r="AE156" s="929"/>
      <c r="AF156" s="929"/>
      <c r="AG156" s="929"/>
      <c r="AH156" s="929"/>
      <c r="AI156" s="929"/>
      <c r="AJ156" s="929"/>
      <c r="AK156" s="929"/>
      <c r="AL156" s="896"/>
      <c r="AM156" s="896"/>
      <c r="AN156" s="896"/>
      <c r="AO156" s="896"/>
      <c r="AP156" s="896"/>
      <c r="AQ156" s="896"/>
      <c r="AR156" s="896"/>
      <c r="AS156" s="896"/>
      <c r="AT156" s="896"/>
      <c r="AU156" s="897"/>
      <c r="AV156" s="897"/>
      <c r="AW156" s="897"/>
      <c r="AX156" s="897"/>
      <c r="AY156" s="897"/>
      <c r="AZ156" s="897"/>
      <c r="BA156" s="897"/>
      <c r="BB156" s="897"/>
      <c r="BC156" s="897"/>
    </row>
    <row r="157" ht="14.25" customHeight="1">
      <c r="A157" s="558">
        <v>1292.0</v>
      </c>
      <c r="B157" s="421" t="s">
        <v>5462</v>
      </c>
      <c r="C157" s="929" t="s">
        <v>2466</v>
      </c>
      <c r="D157" s="895">
        <v>3149.0</v>
      </c>
      <c r="E157" s="951">
        <v>1.0</v>
      </c>
      <c r="F157" s="951">
        <v>1.0</v>
      </c>
      <c r="G157" s="991">
        <v>45511.0</v>
      </c>
      <c r="H157" s="421" t="s">
        <v>4466</v>
      </c>
      <c r="I157" s="501" t="s">
        <v>4521</v>
      </c>
      <c r="J157" s="544" t="s">
        <v>4516</v>
      </c>
      <c r="K157" s="544"/>
      <c r="L157" s="544"/>
      <c r="M157" s="975">
        <v>45518.0</v>
      </c>
      <c r="N157" s="544" t="s">
        <v>4750</v>
      </c>
      <c r="O157" s="544" t="s">
        <v>4600</v>
      </c>
      <c r="P157" s="544" t="s">
        <v>4516</v>
      </c>
      <c r="Q157" s="544" t="s">
        <v>4516</v>
      </c>
      <c r="R157" s="544" t="s">
        <v>4516</v>
      </c>
      <c r="S157" s="544"/>
      <c r="T157" s="421"/>
      <c r="U157" s="333"/>
      <c r="V157" s="334"/>
      <c r="W157" s="334"/>
      <c r="X157" s="334"/>
      <c r="Y157" s="334"/>
      <c r="Z157" s="896"/>
      <c r="AA157" s="896"/>
      <c r="AB157" s="896"/>
      <c r="AC157" s="930"/>
      <c r="AD157" s="929"/>
      <c r="AE157" s="929"/>
      <c r="AF157" s="929"/>
      <c r="AG157" s="929"/>
      <c r="AH157" s="929"/>
      <c r="AI157" s="929"/>
      <c r="AJ157" s="929"/>
      <c r="AK157" s="929"/>
      <c r="AL157" s="896"/>
      <c r="AM157" s="896"/>
      <c r="AN157" s="896"/>
      <c r="AO157" s="896"/>
      <c r="AP157" s="896"/>
      <c r="AQ157" s="896"/>
      <c r="AR157" s="896"/>
      <c r="AS157" s="896"/>
      <c r="AT157" s="896"/>
      <c r="AU157" s="897"/>
      <c r="AV157" s="897"/>
      <c r="AW157" s="897"/>
      <c r="AX157" s="897"/>
      <c r="AY157" s="897"/>
      <c r="AZ157" s="897"/>
      <c r="BA157" s="897"/>
      <c r="BB157" s="897"/>
      <c r="BC157" s="897"/>
    </row>
    <row r="158" ht="14.25" customHeight="1">
      <c r="A158" s="932">
        <v>1325.0</v>
      </c>
      <c r="B158" s="421" t="s">
        <v>5463</v>
      </c>
      <c r="C158" s="929" t="str">
        <f t="array" ref="C158">IFNA(XLOOKUP(A158,'New Signups'!C:C,'New Signups'!E:E),"-")</f>
        <v>Chester Jr</v>
      </c>
      <c r="D158" s="895">
        <v>3154.0</v>
      </c>
      <c r="E158" s="951">
        <v>1.0</v>
      </c>
      <c r="F158" s="951">
        <v>1.0</v>
      </c>
      <c r="G158" s="991">
        <v>45519.0</v>
      </c>
      <c r="H158" s="421" t="s">
        <v>4520</v>
      </c>
      <c r="I158" s="501" t="s">
        <v>4521</v>
      </c>
      <c r="J158" s="544" t="s">
        <v>4516</v>
      </c>
      <c r="K158" s="544"/>
      <c r="L158" s="544"/>
      <c r="M158" s="991">
        <v>45526.0</v>
      </c>
      <c r="N158" s="544" t="s">
        <v>4671</v>
      </c>
      <c r="O158" s="544" t="s">
        <v>4600</v>
      </c>
      <c r="P158" s="544" t="s">
        <v>4516</v>
      </c>
      <c r="Q158" s="544" t="s">
        <v>4516</v>
      </c>
      <c r="R158" s="544" t="s">
        <v>4516</v>
      </c>
      <c r="S158" s="544"/>
      <c r="T158" s="421"/>
      <c r="U158" s="333"/>
      <c r="V158" s="334"/>
      <c r="W158" s="334"/>
      <c r="X158" s="334"/>
      <c r="Y158" s="334"/>
      <c r="Z158" s="896"/>
      <c r="AA158" s="896"/>
      <c r="AB158" s="896"/>
      <c r="AC158" s="930"/>
      <c r="AD158" s="929"/>
      <c r="AE158" s="929"/>
      <c r="AF158" s="929"/>
      <c r="AG158" s="929"/>
      <c r="AH158" s="929"/>
      <c r="AI158" s="929"/>
      <c r="AJ158" s="929"/>
      <c r="AK158" s="929"/>
      <c r="AL158" s="896"/>
      <c r="AM158" s="896"/>
      <c r="AN158" s="896"/>
      <c r="AO158" s="896"/>
      <c r="AP158" s="896"/>
      <c r="AQ158" s="896"/>
      <c r="AR158" s="896"/>
      <c r="AS158" s="896"/>
      <c r="AT158" s="896"/>
      <c r="AU158" s="897"/>
      <c r="AV158" s="897"/>
      <c r="AW158" s="897"/>
      <c r="AX158" s="897"/>
      <c r="AY158" s="897"/>
      <c r="AZ158" s="897"/>
      <c r="BA158" s="897"/>
      <c r="BB158" s="897"/>
      <c r="BC158" s="897"/>
    </row>
    <row r="159" ht="14.25" customHeight="1">
      <c r="A159" s="932">
        <v>1327.0</v>
      </c>
      <c r="B159" s="421" t="str">
        <f t="array" ref="B159">IFNA(XLOOKUP(A159,'New Signups'!C:C,'New Signups'!D:D),"-")</f>
        <v>Xavier </v>
      </c>
      <c r="C159" s="929" t="str">
        <f t="array" ref="C159">IFNA(XLOOKUP(A159,'New Signups'!C:C,'New Signups'!E:E),"-")</f>
        <v>Munoz</v>
      </c>
      <c r="D159" s="895">
        <v>3150.0</v>
      </c>
      <c r="E159" s="951">
        <v>1.0</v>
      </c>
      <c r="F159" s="951">
        <v>1.0</v>
      </c>
      <c r="G159" s="991">
        <v>45513.0</v>
      </c>
      <c r="H159" s="421" t="s">
        <v>4703</v>
      </c>
      <c r="I159" s="501" t="s">
        <v>4521</v>
      </c>
      <c r="J159" s="544" t="s">
        <v>4516</v>
      </c>
      <c r="K159" s="544"/>
      <c r="L159" s="544"/>
      <c r="M159" s="975">
        <v>45527.0</v>
      </c>
      <c r="N159" s="544" t="s">
        <v>4750</v>
      </c>
      <c r="O159" s="544" t="s">
        <v>4600</v>
      </c>
      <c r="P159" s="544" t="s">
        <v>4516</v>
      </c>
      <c r="Q159" s="544" t="s">
        <v>4516</v>
      </c>
      <c r="R159" s="544" t="s">
        <v>4516</v>
      </c>
      <c r="S159" s="544"/>
      <c r="T159" s="421"/>
      <c r="U159" s="333"/>
      <c r="V159" s="334"/>
      <c r="W159" s="334"/>
      <c r="X159" s="334"/>
      <c r="Y159" s="334"/>
      <c r="Z159" s="896"/>
      <c r="AA159" s="896"/>
      <c r="AB159" s="896"/>
      <c r="AC159" s="930"/>
      <c r="AD159" s="929"/>
      <c r="AE159" s="929"/>
      <c r="AF159" s="929"/>
      <c r="AG159" s="929"/>
      <c r="AH159" s="929"/>
      <c r="AI159" s="929"/>
      <c r="AJ159" s="929"/>
      <c r="AK159" s="929"/>
      <c r="AL159" s="896"/>
      <c r="AM159" s="896"/>
      <c r="AN159" s="896"/>
      <c r="AO159" s="896"/>
      <c r="AP159" s="896"/>
      <c r="AQ159" s="896"/>
      <c r="AR159" s="896"/>
      <c r="AS159" s="896"/>
      <c r="AT159" s="896"/>
      <c r="AU159" s="897"/>
      <c r="AV159" s="897"/>
      <c r="AW159" s="897"/>
      <c r="AX159" s="897"/>
      <c r="AY159" s="897"/>
      <c r="AZ159" s="897"/>
      <c r="BA159" s="897"/>
      <c r="BB159" s="897"/>
      <c r="BC159" s="897"/>
    </row>
    <row r="160" ht="14.25" customHeight="1">
      <c r="A160" s="932">
        <v>1328.0</v>
      </c>
      <c r="B160" s="421" t="str">
        <f t="array" ref="B160">IFNA(XLOOKUP(A160,'New Signups'!C:C,'New Signups'!D:D),"-")</f>
        <v>Isaiah </v>
      </c>
      <c r="C160" s="929" t="str">
        <f t="array" ref="C160">IFNA(XLOOKUP(A160,'New Signups'!C:C,'New Signups'!E:E),"-")</f>
        <v>Miles</v>
      </c>
      <c r="D160" s="895">
        <v>3155.0</v>
      </c>
      <c r="E160" s="951">
        <v>1.0</v>
      </c>
      <c r="F160" s="951">
        <v>1.0</v>
      </c>
      <c r="G160" s="991">
        <v>45526.0</v>
      </c>
      <c r="H160" s="421" t="s">
        <v>3958</v>
      </c>
      <c r="I160" s="501" t="s">
        <v>4521</v>
      </c>
      <c r="J160" s="544" t="s">
        <v>4516</v>
      </c>
      <c r="K160" s="544"/>
      <c r="L160" s="544"/>
      <c r="M160" s="1009" t="s">
        <v>5464</v>
      </c>
      <c r="N160" s="544" t="s">
        <v>3958</v>
      </c>
      <c r="O160" s="544" t="s">
        <v>4600</v>
      </c>
      <c r="P160" s="544" t="s">
        <v>4516</v>
      </c>
      <c r="Q160" s="544" t="s">
        <v>4516</v>
      </c>
      <c r="R160" s="544" t="s">
        <v>4516</v>
      </c>
      <c r="S160" s="544"/>
      <c r="T160" s="421"/>
      <c r="U160" s="333">
        <v>45733.0</v>
      </c>
      <c r="V160" s="428" t="s">
        <v>4469</v>
      </c>
      <c r="W160" s="427" t="s">
        <v>4475</v>
      </c>
      <c r="X160" s="334" t="s">
        <v>4656</v>
      </c>
      <c r="Y160" s="334" t="s">
        <v>4516</v>
      </c>
      <c r="Z160" s="896"/>
      <c r="AA160" s="896"/>
      <c r="AB160" s="896"/>
      <c r="AC160" s="1010">
        <v>45756.0</v>
      </c>
      <c r="AD160" s="1011" t="s">
        <v>4466</v>
      </c>
      <c r="AE160" s="1011" t="s">
        <v>4476</v>
      </c>
      <c r="AF160" s="931"/>
      <c r="AG160" s="931"/>
      <c r="AH160" s="931" t="s">
        <v>5465</v>
      </c>
      <c r="AI160" s="931" t="s">
        <v>4516</v>
      </c>
      <c r="AJ160" s="931" t="s">
        <v>4516</v>
      </c>
      <c r="AK160" s="929" t="s">
        <v>4516</v>
      </c>
      <c r="AL160" s="896"/>
      <c r="AM160" s="896"/>
      <c r="AN160" s="896"/>
      <c r="AO160" s="896"/>
      <c r="AP160" s="896"/>
      <c r="AQ160" s="896"/>
      <c r="AR160" s="896"/>
      <c r="AS160" s="896"/>
      <c r="AT160" s="896"/>
      <c r="AU160" s="897"/>
      <c r="AV160" s="897"/>
      <c r="AW160" s="897"/>
      <c r="AX160" s="897"/>
      <c r="AY160" s="897"/>
      <c r="AZ160" s="897"/>
      <c r="BA160" s="897"/>
      <c r="BB160" s="897"/>
      <c r="BC160" s="897"/>
    </row>
    <row r="161" ht="14.25" customHeight="1">
      <c r="A161" s="932">
        <v>1354.0</v>
      </c>
      <c r="B161" s="421" t="str">
        <f t="array" ref="B161">IFNA(XLOOKUP(A161,'New Signups'!C:C,'New Signups'!D:D),"-")</f>
        <v>Joshua</v>
      </c>
      <c r="C161" s="929" t="str">
        <f t="array" ref="C161">IFNA(XLOOKUP(A161,'New Signups'!C:C,'New Signups'!E:E),"-")</f>
        <v>Cerny</v>
      </c>
      <c r="D161" s="895">
        <v>3152.0</v>
      </c>
      <c r="E161" s="951">
        <v>1.0</v>
      </c>
      <c r="F161" s="951">
        <v>1.0</v>
      </c>
      <c r="G161" s="991">
        <v>45516.0</v>
      </c>
      <c r="H161" s="421" t="s">
        <v>4706</v>
      </c>
      <c r="I161" s="501" t="s">
        <v>4521</v>
      </c>
      <c r="J161" s="544" t="s">
        <v>4516</v>
      </c>
      <c r="K161" s="544"/>
      <c r="L161" s="544"/>
      <c r="M161" s="975">
        <v>45525.0</v>
      </c>
      <c r="N161" s="544" t="s">
        <v>4754</v>
      </c>
      <c r="O161" s="544" t="s">
        <v>4600</v>
      </c>
      <c r="P161" s="544" t="s">
        <v>4516</v>
      </c>
      <c r="Q161" s="544" t="s">
        <v>4516</v>
      </c>
      <c r="R161" s="544" t="s">
        <v>4516</v>
      </c>
      <c r="S161" s="544"/>
      <c r="T161" s="421"/>
      <c r="U161" s="333"/>
      <c r="V161" s="334"/>
      <c r="W161" s="334"/>
      <c r="X161" s="334"/>
      <c r="Y161" s="334"/>
      <c r="Z161" s="896"/>
      <c r="AA161" s="896"/>
      <c r="AB161" s="896"/>
      <c r="AC161" s="930"/>
      <c r="AD161" s="929"/>
      <c r="AE161" s="929"/>
      <c r="AF161" s="929"/>
      <c r="AG161" s="929"/>
      <c r="AH161" s="929"/>
      <c r="AI161" s="929"/>
      <c r="AJ161" s="929"/>
      <c r="AK161" s="929"/>
      <c r="AL161" s="896"/>
      <c r="AM161" s="896"/>
      <c r="AN161" s="896"/>
      <c r="AO161" s="896"/>
      <c r="AP161" s="896"/>
      <c r="AQ161" s="896"/>
      <c r="AR161" s="896"/>
      <c r="AS161" s="896"/>
      <c r="AT161" s="896"/>
      <c r="AU161" s="897"/>
      <c r="AV161" s="897"/>
      <c r="AW161" s="897"/>
      <c r="AX161" s="897"/>
      <c r="AY161" s="897"/>
      <c r="AZ161" s="897"/>
      <c r="BA161" s="897"/>
      <c r="BB161" s="897"/>
      <c r="BC161" s="897"/>
    </row>
    <row r="162" ht="14.25" customHeight="1">
      <c r="A162" s="932">
        <v>1355.0</v>
      </c>
      <c r="B162" s="421" t="str">
        <f t="array" ref="B162">IFNA(XLOOKUP(A162,'New Signups'!C:C,'New Signups'!D:D),"-")</f>
        <v>Henry</v>
      </c>
      <c r="C162" s="929" t="str">
        <f t="array" ref="C162">IFNA(XLOOKUP(A162,'New Signups'!C:C,'New Signups'!E:E),"-")</f>
        <v>Jiang</v>
      </c>
      <c r="D162" s="895">
        <v>3148.0</v>
      </c>
      <c r="E162" s="951">
        <v>1.0</v>
      </c>
      <c r="F162" s="951">
        <v>1.0</v>
      </c>
      <c r="G162" s="991">
        <v>45510.0</v>
      </c>
      <c r="H162" s="421" t="s">
        <v>4471</v>
      </c>
      <c r="I162" s="501" t="s">
        <v>5466</v>
      </c>
      <c r="J162" s="544" t="s">
        <v>4516</v>
      </c>
      <c r="K162" s="544"/>
      <c r="L162" s="544"/>
      <c r="M162" s="975">
        <v>45530.0</v>
      </c>
      <c r="N162" s="544" t="s">
        <v>4750</v>
      </c>
      <c r="O162" s="544" t="s">
        <v>4600</v>
      </c>
      <c r="P162" s="544" t="s">
        <v>4516</v>
      </c>
      <c r="Q162" s="544" t="s">
        <v>4516</v>
      </c>
      <c r="R162" s="544" t="s">
        <v>4516</v>
      </c>
      <c r="S162" s="544"/>
      <c r="T162" s="421"/>
      <c r="U162" s="443">
        <v>46000.0</v>
      </c>
      <c r="V162" s="427" t="s">
        <v>4475</v>
      </c>
      <c r="W162" s="427"/>
      <c r="X162" s="427" t="s">
        <v>4532</v>
      </c>
      <c r="Y162" s="427" t="s">
        <v>4516</v>
      </c>
      <c r="Z162" s="958" t="s">
        <v>4516</v>
      </c>
      <c r="AA162" s="896"/>
      <c r="AB162" s="896"/>
      <c r="AC162" s="973">
        <v>46028.0</v>
      </c>
      <c r="AD162" s="938" t="s">
        <v>4469</v>
      </c>
      <c r="AE162" s="938" t="s">
        <v>3958</v>
      </c>
      <c r="AF162" s="938"/>
      <c r="AG162" s="938"/>
      <c r="AH162" s="938" t="s">
        <v>4710</v>
      </c>
      <c r="AI162" s="938" t="s">
        <v>4525</v>
      </c>
      <c r="AJ162" s="938" t="s">
        <v>4525</v>
      </c>
      <c r="AK162" s="938" t="s">
        <v>4525</v>
      </c>
      <c r="AL162" s="896"/>
      <c r="AM162" s="896"/>
      <c r="AN162" s="896"/>
      <c r="AO162" s="896"/>
      <c r="AP162" s="896"/>
      <c r="AQ162" s="896"/>
      <c r="AR162" s="896"/>
      <c r="AS162" s="896"/>
      <c r="AT162" s="896"/>
      <c r="AU162" s="897"/>
      <c r="AV162" s="897"/>
      <c r="AW162" s="897"/>
      <c r="AX162" s="897"/>
      <c r="AY162" s="897"/>
      <c r="AZ162" s="897"/>
      <c r="BA162" s="897"/>
      <c r="BB162" s="897"/>
      <c r="BC162" s="897"/>
    </row>
    <row r="163" ht="14.25" customHeight="1">
      <c r="A163" s="932">
        <v>1362.0</v>
      </c>
      <c r="B163" s="421" t="str">
        <f t="array" ref="B163">IFNA(XLOOKUP(A163,'New Signups'!C:C,'New Signups'!D:D),"-")</f>
        <v>Isaac</v>
      </c>
      <c r="C163" s="929" t="str">
        <f t="array" ref="C163">IFNA(XLOOKUP(A163,'New Signups'!C:C,'New Signups'!E:E),"-")</f>
        <v>Dachs</v>
      </c>
      <c r="D163" s="895">
        <v>3151.0</v>
      </c>
      <c r="E163" s="951">
        <v>1.0</v>
      </c>
      <c r="F163" s="951">
        <v>1.0</v>
      </c>
      <c r="G163" s="991">
        <v>45515.0</v>
      </c>
      <c r="H163" s="421" t="s">
        <v>3958</v>
      </c>
      <c r="I163" s="501" t="s">
        <v>5467</v>
      </c>
      <c r="J163" s="544" t="s">
        <v>4516</v>
      </c>
      <c r="K163" s="544"/>
      <c r="L163" s="544"/>
      <c r="M163" s="1009" t="s">
        <v>5468</v>
      </c>
      <c r="N163" s="544" t="s">
        <v>3958</v>
      </c>
      <c r="O163" s="544" t="s">
        <v>4600</v>
      </c>
      <c r="P163" s="544" t="s">
        <v>4516</v>
      </c>
      <c r="Q163" s="544" t="s">
        <v>4516</v>
      </c>
      <c r="R163" s="544" t="s">
        <v>4516</v>
      </c>
      <c r="S163" s="544"/>
      <c r="T163" s="421"/>
      <c r="U163" s="1012"/>
      <c r="V163" s="328"/>
      <c r="W163" s="328"/>
      <c r="X163" s="328"/>
      <c r="Y163" s="328"/>
      <c r="Z163" s="896"/>
      <c r="AA163" s="896"/>
      <c r="AB163" s="896"/>
      <c r="AC163" s="930"/>
      <c r="AD163" s="929"/>
      <c r="AE163" s="929"/>
      <c r="AF163" s="929"/>
      <c r="AG163" s="929"/>
      <c r="AH163" s="929"/>
      <c r="AI163" s="929"/>
      <c r="AJ163" s="929"/>
      <c r="AK163" s="929"/>
      <c r="AL163" s="896"/>
      <c r="AM163" s="896"/>
      <c r="AN163" s="896"/>
      <c r="AO163" s="896"/>
      <c r="AP163" s="896"/>
      <c r="AQ163" s="896"/>
      <c r="AR163" s="896"/>
      <c r="AS163" s="896"/>
      <c r="AT163" s="896"/>
      <c r="AU163" s="897"/>
      <c r="AV163" s="897"/>
      <c r="AW163" s="897"/>
      <c r="AX163" s="897"/>
      <c r="AY163" s="897"/>
      <c r="AZ163" s="897"/>
      <c r="BA163" s="897"/>
      <c r="BB163" s="897"/>
      <c r="BC163" s="897"/>
    </row>
    <row r="164" ht="14.25" customHeight="1">
      <c r="A164" s="932">
        <v>1407.0</v>
      </c>
      <c r="B164" s="421" t="str">
        <f t="array" ref="B164">IFNA(XLOOKUP(A164,'New Signups'!C:C,'New Signups'!D:D),"-")</f>
        <v>Brandon</v>
      </c>
      <c r="C164" s="929" t="str">
        <f t="array" ref="C164">IFNA(XLOOKUP(A164,'New Signups'!C:C,'New Signups'!E:E),"-")</f>
        <v>Jones</v>
      </c>
      <c r="D164" s="895">
        <v>3156.0</v>
      </c>
      <c r="E164" s="951">
        <v>1.0</v>
      </c>
      <c r="F164" s="895"/>
      <c r="G164" s="991">
        <v>45530.0</v>
      </c>
      <c r="H164" s="421" t="s">
        <v>4706</v>
      </c>
      <c r="I164" s="501" t="s">
        <v>5469</v>
      </c>
      <c r="J164" s="544" t="s">
        <v>4516</v>
      </c>
      <c r="K164" s="544"/>
      <c r="L164" s="544"/>
      <c r="M164" s="975">
        <v>45532.0</v>
      </c>
      <c r="N164" s="544" t="s">
        <v>4633</v>
      </c>
      <c r="O164" s="544" t="s">
        <v>4600</v>
      </c>
      <c r="P164" s="544" t="s">
        <v>4516</v>
      </c>
      <c r="Q164" s="544" t="s">
        <v>4516</v>
      </c>
      <c r="R164" s="544" t="s">
        <v>4516</v>
      </c>
      <c r="S164" s="544"/>
      <c r="T164" s="421"/>
      <c r="U164" s="75"/>
      <c r="V164" s="75"/>
      <c r="W164" s="75"/>
      <c r="X164" s="75"/>
      <c r="Y164" s="75"/>
      <c r="Z164" s="958" t="s">
        <v>4516</v>
      </c>
      <c r="AA164" s="896"/>
      <c r="AB164" s="896"/>
      <c r="AC164" s="443">
        <v>45998.0</v>
      </c>
      <c r="AD164" s="427" t="s">
        <v>5470</v>
      </c>
      <c r="AE164" s="427" t="s">
        <v>3308</v>
      </c>
      <c r="AF164" s="427"/>
      <c r="AG164" s="427"/>
      <c r="AH164" s="427" t="s">
        <v>531</v>
      </c>
      <c r="AI164" s="427" t="s">
        <v>4516</v>
      </c>
      <c r="AJ164" s="938" t="s">
        <v>4516</v>
      </c>
      <c r="AK164" s="938" t="s">
        <v>4516</v>
      </c>
      <c r="AL164" s="896"/>
      <c r="AM164" s="896"/>
      <c r="AN164" s="896"/>
      <c r="AO164" s="896"/>
      <c r="AP164" s="896"/>
      <c r="AQ164" s="896"/>
      <c r="AR164" s="896"/>
      <c r="AS164" s="896"/>
      <c r="AT164" s="896"/>
      <c r="AU164" s="897"/>
      <c r="AV164" s="897"/>
      <c r="AW164" s="897"/>
      <c r="AX164" s="897"/>
      <c r="AY164" s="897"/>
      <c r="AZ164" s="897"/>
      <c r="BA164" s="897"/>
      <c r="BB164" s="897"/>
      <c r="BC164" s="897"/>
    </row>
    <row r="165" ht="14.25" customHeight="1">
      <c r="A165" s="932">
        <v>1409.0</v>
      </c>
      <c r="B165" s="421" t="str">
        <f t="array" ref="B165">IFNA(XLOOKUP(A165,'New Signups'!C:C,'New Signups'!D:D),"-")</f>
        <v>Ryan </v>
      </c>
      <c r="C165" s="929" t="str">
        <f t="array" ref="C165">IFNA(XLOOKUP(A165,'New Signups'!C:C,'New Signups'!E:E),"-")</f>
        <v>Van Vreede</v>
      </c>
      <c r="D165" s="895">
        <v>3157.0</v>
      </c>
      <c r="E165" s="951">
        <v>1.0</v>
      </c>
      <c r="F165" s="951">
        <v>1.0</v>
      </c>
      <c r="G165" s="991">
        <v>45532.0</v>
      </c>
      <c r="H165" s="421" t="s">
        <v>4749</v>
      </c>
      <c r="I165" s="501" t="s">
        <v>4521</v>
      </c>
      <c r="J165" s="544" t="s">
        <v>4516</v>
      </c>
      <c r="K165" s="544"/>
      <c r="L165" s="544"/>
      <c r="M165" s="975">
        <v>45539.0</v>
      </c>
      <c r="N165" s="544" t="s">
        <v>4633</v>
      </c>
      <c r="O165" s="544" t="s">
        <v>5471</v>
      </c>
      <c r="P165" s="544" t="s">
        <v>4516</v>
      </c>
      <c r="Q165" s="544" t="s">
        <v>4516</v>
      </c>
      <c r="R165" s="544" t="s">
        <v>4516</v>
      </c>
      <c r="S165" s="544"/>
      <c r="T165" s="421"/>
      <c r="U165" s="443">
        <v>46030.0</v>
      </c>
      <c r="V165" s="427" t="s">
        <v>3958</v>
      </c>
      <c r="W165" s="427"/>
      <c r="X165" s="427" t="s">
        <v>4586</v>
      </c>
      <c r="Y165" s="427" t="s">
        <v>4516</v>
      </c>
      <c r="Z165" s="958" t="s">
        <v>4516</v>
      </c>
      <c r="AA165" s="896"/>
      <c r="AB165" s="896"/>
      <c r="AC165" s="973">
        <v>46034.0</v>
      </c>
      <c r="AD165" s="938" t="s">
        <v>3958</v>
      </c>
      <c r="AE165" s="938" t="s">
        <v>4481</v>
      </c>
      <c r="AF165" s="938"/>
      <c r="AG165" s="938"/>
      <c r="AH165" s="938" t="s">
        <v>5472</v>
      </c>
      <c r="AI165" s="938" t="s">
        <v>4525</v>
      </c>
      <c r="AJ165" s="938" t="s">
        <v>4516</v>
      </c>
      <c r="AK165" s="938" t="s">
        <v>4516</v>
      </c>
      <c r="AL165" s="896"/>
      <c r="AM165" s="896"/>
      <c r="AN165" s="896"/>
      <c r="AO165" s="896"/>
      <c r="AP165" s="896"/>
      <c r="AQ165" s="896"/>
      <c r="AR165" s="896"/>
      <c r="AS165" s="896"/>
      <c r="AT165" s="896"/>
      <c r="AU165" s="897"/>
      <c r="AV165" s="897"/>
      <c r="AW165" s="897"/>
      <c r="AX165" s="897"/>
      <c r="AY165" s="897"/>
      <c r="AZ165" s="897"/>
      <c r="BA165" s="897"/>
      <c r="BB165" s="897"/>
      <c r="BC165" s="897"/>
    </row>
    <row r="166" ht="14.25" customHeight="1">
      <c r="A166" s="932"/>
      <c r="B166" s="421"/>
      <c r="C166" s="929"/>
      <c r="D166" s="895"/>
      <c r="E166" s="895"/>
      <c r="F166" s="895"/>
      <c r="G166" s="895"/>
      <c r="H166" s="421"/>
      <c r="I166" s="501"/>
      <c r="J166" s="544"/>
      <c r="K166" s="544"/>
      <c r="L166" s="544"/>
      <c r="M166" s="544"/>
      <c r="N166" s="544"/>
      <c r="O166" s="544"/>
      <c r="P166" s="544"/>
      <c r="Q166" s="544"/>
      <c r="R166" s="544"/>
      <c r="S166" s="544"/>
      <c r="T166" s="421"/>
      <c r="U166" s="333"/>
      <c r="V166" s="334"/>
      <c r="W166" s="334"/>
      <c r="X166" s="334" t="str">
        <f t="array" ref="X166">ifna(xlookup($D166,'3000.2'!$D:$D,'3000.2'!N:N),"")</f>
        <v/>
      </c>
      <c r="Y166" s="334" t="str">
        <f t="array" ref="Y166">ifna(xlookup($D166,'3000.2'!$D:$D,'3000.2'!O:O),"")</f>
        <v/>
      </c>
      <c r="Z166" s="896"/>
      <c r="AA166" s="896"/>
      <c r="AB166" s="896"/>
      <c r="AC166" s="930" t="str">
        <f t="array" ref="AC166">ifna(xlookup($D166,'3000.2'!$D:$D,'3000.2'!S:S),"")</f>
        <v/>
      </c>
      <c r="AD166" s="929" t="str">
        <f t="array" ref="AD166">ifna(xlookup($D166,'3000.2'!$D:$D,'3000.2'!T:T),"")</f>
        <v/>
      </c>
      <c r="AE166" s="929"/>
      <c r="AF166" s="929"/>
      <c r="AG166" s="929"/>
      <c r="AH166" s="929" t="str">
        <f t="array" ref="AH166">ifna(xlookup($D166,'3000.2'!$D:$D,'3000.2'!U:U),"")</f>
        <v/>
      </c>
      <c r="AI166" s="929" t="str">
        <f t="array" ref="AI166">ifna(xlookup($D166,'3000.2'!$D:$D,'3000.2'!V:V),"")</f>
        <v/>
      </c>
      <c r="AJ166" s="929" t="str">
        <f t="array" ref="AJ166">ifna(xlookup($D166,'3000.2'!$D:$D,'3000.2'!W:W),"")</f>
        <v/>
      </c>
      <c r="AK166" s="929" t="str">
        <f t="array" ref="AK166">ifna(xlookup($D166,'3000.2'!$D:$D,'3000.2'!X:X),"")</f>
        <v/>
      </c>
      <c r="AL166" s="896"/>
      <c r="AM166" s="896"/>
      <c r="AN166" s="896"/>
      <c r="AO166" s="896"/>
      <c r="AP166" s="896"/>
      <c r="AQ166" s="896"/>
      <c r="AR166" s="896"/>
      <c r="AS166" s="896"/>
      <c r="AT166" s="896"/>
      <c r="AU166" s="897"/>
      <c r="AV166" s="897"/>
      <c r="AW166" s="897"/>
      <c r="AX166" s="897"/>
      <c r="AY166" s="897"/>
      <c r="AZ166" s="897"/>
      <c r="BA166" s="897"/>
      <c r="BB166" s="897"/>
      <c r="BC166" s="897"/>
    </row>
    <row r="167" ht="14.25" customHeight="1">
      <c r="A167" s="932"/>
      <c r="B167" s="895"/>
      <c r="C167" s="895"/>
      <c r="D167" s="895"/>
      <c r="E167" s="895"/>
      <c r="F167" s="895"/>
      <c r="G167" s="895"/>
      <c r="H167" s="421"/>
      <c r="I167" s="501"/>
      <c r="J167" s="544"/>
      <c r="K167" s="544"/>
      <c r="L167" s="544"/>
      <c r="M167" s="544"/>
      <c r="N167" s="544"/>
      <c r="O167" s="544"/>
      <c r="P167" s="544"/>
      <c r="Q167" s="544"/>
      <c r="R167" s="544"/>
      <c r="S167" s="544"/>
      <c r="T167" s="421"/>
      <c r="U167" s="333"/>
      <c r="V167" s="334"/>
      <c r="W167" s="334"/>
      <c r="X167" s="334" t="str">
        <f t="array" ref="X167">ifna(xlookup($D167,'3000.2'!$D:$D,'3000.2'!N:N),"")</f>
        <v/>
      </c>
      <c r="Y167" s="334" t="str">
        <f t="array" ref="Y167">ifna(xlookup($D167,'3000.2'!$D:$D,'3000.2'!O:O),"")</f>
        <v/>
      </c>
      <c r="Z167" s="896"/>
      <c r="AA167" s="896"/>
      <c r="AB167" s="896"/>
      <c r="AC167" s="930" t="str">
        <f t="array" ref="AC167">ifna(xlookup($D167,'3000.2'!$D:$D,'3000.2'!S:S),"")</f>
        <v/>
      </c>
      <c r="AD167" s="929" t="str">
        <f t="array" ref="AD167">ifna(xlookup($D167,'3000.2'!$D:$D,'3000.2'!T:T),"")</f>
        <v/>
      </c>
      <c r="AE167" s="929"/>
      <c r="AF167" s="929"/>
      <c r="AG167" s="929"/>
      <c r="AH167" s="929" t="str">
        <f t="array" ref="AH167">ifna(xlookup($D167,'3000.2'!$D:$D,'3000.2'!U:U),"")</f>
        <v/>
      </c>
      <c r="AI167" s="929" t="str">
        <f t="array" ref="AI167">ifna(xlookup($D167,'3000.2'!$D:$D,'3000.2'!V:V),"")</f>
        <v/>
      </c>
      <c r="AJ167" s="929" t="str">
        <f t="array" ref="AJ167">ifna(xlookup($D167,'3000.2'!$D:$D,'3000.2'!W:W),"")</f>
        <v/>
      </c>
      <c r="AK167" s="929" t="str">
        <f t="array" ref="AK167">ifna(xlookup($D167,'3000.2'!$D:$D,'3000.2'!X:X),"")</f>
        <v/>
      </c>
      <c r="AL167" s="896"/>
      <c r="AM167" s="896"/>
      <c r="AN167" s="896"/>
      <c r="AO167" s="896"/>
      <c r="AP167" s="896"/>
      <c r="AQ167" s="896"/>
      <c r="AR167" s="896"/>
      <c r="AS167" s="896"/>
      <c r="AT167" s="896"/>
      <c r="AU167" s="897"/>
      <c r="AV167" s="897"/>
      <c r="AW167" s="897"/>
      <c r="AX167" s="897"/>
      <c r="AY167" s="897"/>
      <c r="AZ167" s="897"/>
      <c r="BA167" s="897"/>
      <c r="BB167" s="897"/>
      <c r="BC167" s="897"/>
    </row>
    <row r="168" ht="14.25" customHeight="1">
      <c r="A168" s="932"/>
      <c r="B168" s="895"/>
      <c r="C168" s="895"/>
      <c r="D168" s="895"/>
      <c r="E168" s="895"/>
      <c r="F168" s="895"/>
      <c r="G168" s="895"/>
      <c r="H168" s="421"/>
      <c r="I168" s="501"/>
      <c r="J168" s="544"/>
      <c r="K168" s="544"/>
      <c r="L168" s="544"/>
      <c r="M168" s="544"/>
      <c r="N168" s="544"/>
      <c r="O168" s="544"/>
      <c r="P168" s="544"/>
      <c r="Q168" s="544"/>
      <c r="R168" s="544"/>
      <c r="S168" s="544"/>
      <c r="T168" s="421"/>
      <c r="U168" s="333"/>
      <c r="V168" s="929"/>
      <c r="W168" s="334"/>
      <c r="X168" s="334" t="str">
        <f t="array" ref="X168">ifna(xlookup($D168,'3000.2'!$D:$D,'3000.2'!N:N),"")</f>
        <v/>
      </c>
      <c r="Y168" s="334" t="str">
        <f t="array" ref="Y168">ifna(xlookup($D168,'3000.2'!$D:$D,'3000.2'!O:O),"")</f>
        <v/>
      </c>
      <c r="Z168" s="896"/>
      <c r="AA168" s="896"/>
      <c r="AB168" s="896"/>
      <c r="AC168" s="930" t="str">
        <f t="array" ref="AC168">ifna(xlookup($D168,'3000.2'!$D:$D,'3000.2'!S:S),"")</f>
        <v/>
      </c>
      <c r="AD168" s="929" t="str">
        <f t="array" ref="AD168">ifna(xlookup($D168,'3000.2'!$D:$D,'3000.2'!T:T),"")</f>
        <v/>
      </c>
      <c r="AE168" s="929"/>
      <c r="AF168" s="929"/>
      <c r="AG168" s="929"/>
      <c r="AH168" s="929" t="str">
        <f t="array" ref="AH168">ifna(xlookup($D168,'3000.2'!$D:$D,'3000.2'!U:U),"")</f>
        <v/>
      </c>
      <c r="AI168" s="929" t="str">
        <f t="array" ref="AI168">ifna(xlookup($D168,'3000.2'!$D:$D,'3000.2'!V:V),"")</f>
        <v/>
      </c>
      <c r="AJ168" s="929" t="str">
        <f t="array" ref="AJ168">ifna(xlookup($D168,'3000.2'!$D:$D,'3000.2'!W:W),"")</f>
        <v/>
      </c>
      <c r="AK168" s="929" t="str">
        <f t="array" ref="AK168">ifna(xlookup($D168,'3000.2'!$D:$D,'3000.2'!X:X),"")</f>
        <v/>
      </c>
      <c r="AL168" s="896"/>
      <c r="AM168" s="896"/>
      <c r="AN168" s="896"/>
      <c r="AO168" s="896"/>
      <c r="AP168" s="896"/>
      <c r="AQ168" s="896"/>
      <c r="AR168" s="896"/>
      <c r="AS168" s="896"/>
      <c r="AT168" s="896"/>
      <c r="AU168" s="897"/>
      <c r="AV168" s="897"/>
      <c r="AW168" s="897"/>
      <c r="AX168" s="897"/>
      <c r="AY168" s="897"/>
      <c r="AZ168" s="897"/>
      <c r="BA168" s="897"/>
      <c r="BB168" s="897"/>
      <c r="BC168" s="897"/>
    </row>
    <row r="169" ht="14.25" customHeight="1">
      <c r="A169" s="932"/>
      <c r="B169" s="895"/>
      <c r="C169" s="895"/>
      <c r="D169" s="895"/>
      <c r="E169" s="895"/>
      <c r="F169" s="895"/>
      <c r="G169" s="895"/>
      <c r="H169" s="421"/>
      <c r="I169" s="501"/>
      <c r="J169" s="544"/>
      <c r="K169" s="544"/>
      <c r="L169" s="544"/>
      <c r="M169" s="1013"/>
      <c r="N169" s="544"/>
      <c r="O169" s="544"/>
      <c r="P169" s="544"/>
      <c r="Q169" s="544"/>
      <c r="R169" s="544"/>
      <c r="S169" s="544"/>
      <c r="T169" s="421"/>
      <c r="U169" s="333"/>
      <c r="V169" s="334"/>
      <c r="W169" s="334"/>
      <c r="X169" s="334" t="str">
        <f t="array" ref="X169">ifna(xlookup($D169,'3000.2'!$D:$D,'3000.2'!N:N),"")</f>
        <v/>
      </c>
      <c r="Y169" s="334" t="str">
        <f t="array" ref="Y169">ifna(xlookup($D169,'3000.2'!$D:$D,'3000.2'!O:O),"")</f>
        <v/>
      </c>
      <c r="Z169" s="896"/>
      <c r="AA169" s="896"/>
      <c r="AB169" s="896"/>
      <c r="AC169" s="930" t="str">
        <f t="array" ref="AC169">ifna(xlookup($D169,'3000.2'!$D:$D,'3000.2'!S:S),"")</f>
        <v/>
      </c>
      <c r="AD169" s="929" t="str">
        <f t="array" ref="AD169">ifna(xlookup($D169,'3000.2'!$D:$D,'3000.2'!T:T),"")</f>
        <v/>
      </c>
      <c r="AE169" s="929"/>
      <c r="AF169" s="929"/>
      <c r="AG169" s="929"/>
      <c r="AH169" s="929" t="str">
        <f t="array" ref="AH169">ifna(xlookup($D169,'3000.2'!$D:$D,'3000.2'!U:U),"")</f>
        <v/>
      </c>
      <c r="AI169" s="929" t="str">
        <f t="array" ref="AI169">ifna(xlookup($D169,'3000.2'!$D:$D,'3000.2'!V:V),"")</f>
        <v/>
      </c>
      <c r="AJ169" s="929" t="str">
        <f t="array" ref="AJ169">ifna(xlookup($D169,'3000.2'!$D:$D,'3000.2'!W:W),"")</f>
        <v/>
      </c>
      <c r="AK169" s="929" t="str">
        <f t="array" ref="AK169">ifna(xlookup($D169,'3000.2'!$D:$D,'3000.2'!X:X),"")</f>
        <v/>
      </c>
      <c r="AL169" s="896"/>
      <c r="AM169" s="896"/>
      <c r="AN169" s="896"/>
      <c r="AO169" s="896"/>
      <c r="AP169" s="896"/>
      <c r="AQ169" s="896"/>
      <c r="AR169" s="896"/>
      <c r="AS169" s="896"/>
      <c r="AT169" s="896"/>
      <c r="AU169" s="897"/>
      <c r="AV169" s="897"/>
      <c r="AW169" s="897"/>
      <c r="AX169" s="897"/>
      <c r="AY169" s="897"/>
      <c r="AZ169" s="897"/>
      <c r="BA169" s="897"/>
      <c r="BB169" s="897"/>
      <c r="BC169" s="897"/>
    </row>
    <row r="170" ht="14.25" customHeight="1">
      <c r="A170" s="932"/>
      <c r="B170" s="895"/>
      <c r="C170" s="895"/>
      <c r="D170" s="895"/>
      <c r="E170" s="895"/>
      <c r="F170" s="895"/>
      <c r="G170" s="895"/>
      <c r="H170" s="421"/>
      <c r="I170" s="501"/>
      <c r="J170" s="544"/>
      <c r="K170" s="544"/>
      <c r="L170" s="544"/>
      <c r="M170" s="544"/>
      <c r="N170" s="544"/>
      <c r="O170" s="544"/>
      <c r="P170" s="544"/>
      <c r="Q170" s="544"/>
      <c r="R170" s="544"/>
      <c r="S170" s="544"/>
      <c r="T170" s="421"/>
      <c r="U170" s="333"/>
      <c r="V170" s="334"/>
      <c r="W170" s="334"/>
      <c r="X170" s="334" t="str">
        <f t="array" ref="X170">ifna(xlookup($D170,'3000.2'!$D:$D,'3000.2'!N:N),"")</f>
        <v/>
      </c>
      <c r="Y170" s="334" t="str">
        <f t="array" ref="Y170">ifna(xlookup($D170,'3000.2'!$D:$D,'3000.2'!O:O),"")</f>
        <v/>
      </c>
      <c r="Z170" s="896"/>
      <c r="AA170" s="896"/>
      <c r="AB170" s="896"/>
      <c r="AC170" s="930" t="str">
        <f t="array" ref="AC170">ifna(xlookup(D$8,'3000.2'!$D:$D,'3000.2'!S:S),"")</f>
        <v/>
      </c>
      <c r="AD170" s="929" t="str">
        <f t="array" ref="AD170">ifna(xlookup(E$8,'3000.2'!$D:$D,'3000.2'!T:T),"")</f>
        <v/>
      </c>
      <c r="AE170" s="929"/>
      <c r="AF170" s="929"/>
      <c r="AG170" s="929"/>
      <c r="AH170" s="929" t="str">
        <f t="array" ref="AH170">ifna(xlookup(F$8,'3000.2'!$D:$D,'3000.2'!U:U),"")</f>
        <v/>
      </c>
      <c r="AI170" s="929" t="str">
        <f t="array" ref="AI170">ifna(xlookup(G$8,'3000.2'!$D:$D,'3000.2'!V:V),"")</f>
        <v/>
      </c>
      <c r="AJ170" s="929" t="str">
        <f t="array" ref="AJ170">ifna(xlookup(H$8,'3000.2'!$D:$D,'3000.2'!W:W),"")</f>
        <v/>
      </c>
      <c r="AK170" s="929" t="str">
        <f t="array" ref="AK170">ifna(xlookup(I$8,'3000.2'!$D:$D,'3000.2'!X:X),"")</f>
        <v/>
      </c>
      <c r="AL170" s="896"/>
      <c r="AM170" s="896"/>
      <c r="AN170" s="896"/>
      <c r="AO170" s="896"/>
      <c r="AP170" s="896"/>
      <c r="AQ170" s="896"/>
      <c r="AR170" s="896"/>
      <c r="AS170" s="896"/>
      <c r="AT170" s="896"/>
      <c r="AU170" s="897"/>
      <c r="AV170" s="897"/>
      <c r="AW170" s="897"/>
      <c r="AX170" s="897"/>
      <c r="AY170" s="897"/>
      <c r="AZ170" s="897"/>
      <c r="BA170" s="897"/>
      <c r="BB170" s="897"/>
      <c r="BC170" s="897"/>
    </row>
    <row r="171" ht="14.25" customHeight="1">
      <c r="A171" s="932"/>
      <c r="B171" s="895"/>
      <c r="C171" s="895"/>
      <c r="D171" s="895"/>
      <c r="E171" s="895"/>
      <c r="F171" s="895"/>
      <c r="G171" s="895"/>
      <c r="H171" s="421"/>
      <c r="I171" s="501"/>
      <c r="J171" s="544"/>
      <c r="K171" s="544"/>
      <c r="L171" s="544"/>
      <c r="M171" s="544"/>
      <c r="N171" s="544"/>
      <c r="O171" s="544"/>
      <c r="P171" s="544"/>
      <c r="Q171" s="544"/>
      <c r="R171" s="544"/>
      <c r="S171" s="544"/>
      <c r="T171" s="421"/>
      <c r="U171" s="333"/>
      <c r="V171" s="334"/>
      <c r="W171" s="334"/>
      <c r="X171" s="334" t="str">
        <f t="array" ref="X171">ifna(xlookup($D171,'3000.2'!$D:$D,'3000.2'!N:N),"")</f>
        <v/>
      </c>
      <c r="Y171" s="334" t="str">
        <f t="array" ref="Y171">ifna(xlookup($D171,'3000.2'!$D:$D,'3000.2'!O:O),"")</f>
        <v/>
      </c>
      <c r="Z171" s="896"/>
      <c r="AA171" s="896"/>
      <c r="AB171" s="896"/>
      <c r="AC171" s="930" t="str">
        <f t="array" ref="AC171">ifna(xlookup(D$8,'3000.2'!$D:$D,'3000.2'!S:S),"")</f>
        <v/>
      </c>
      <c r="AD171" s="929" t="str">
        <f t="array" ref="AD171">ifna(xlookup(E$8,'3000.2'!$D:$D,'3000.2'!T:T),"")</f>
        <v/>
      </c>
      <c r="AE171" s="929"/>
      <c r="AF171" s="929"/>
      <c r="AG171" s="929"/>
      <c r="AH171" s="929" t="str">
        <f t="array" ref="AH171">ifna(xlookup(F$8,'3000.2'!$D:$D,'3000.2'!U:U),"")</f>
        <v/>
      </c>
      <c r="AI171" s="929" t="str">
        <f t="array" ref="AI171">ifna(xlookup(G$8,'3000.2'!$D:$D,'3000.2'!V:V),"")</f>
        <v/>
      </c>
      <c r="AJ171" s="929" t="str">
        <f t="array" ref="AJ171">ifna(xlookup(H$8,'3000.2'!$D:$D,'3000.2'!W:W),"")</f>
        <v/>
      </c>
      <c r="AK171" s="929" t="str">
        <f t="array" ref="AK171">ifna(xlookup(I$8,'3000.2'!$D:$D,'3000.2'!X:X),"")</f>
        <v/>
      </c>
      <c r="AL171" s="896"/>
      <c r="AM171" s="896"/>
      <c r="AN171" s="896"/>
      <c r="AO171" s="896"/>
      <c r="AP171" s="896"/>
      <c r="AQ171" s="896"/>
      <c r="AR171" s="896"/>
      <c r="AS171" s="896"/>
      <c r="AT171" s="896"/>
      <c r="AU171" s="897"/>
      <c r="AV171" s="897"/>
      <c r="AW171" s="897"/>
      <c r="AX171" s="897"/>
      <c r="AY171" s="897"/>
      <c r="AZ171" s="897"/>
      <c r="BA171" s="897"/>
      <c r="BB171" s="897"/>
      <c r="BC171" s="897"/>
    </row>
    <row r="172" ht="14.25" customHeight="1">
      <c r="A172" s="932"/>
      <c r="B172" s="895"/>
      <c r="C172" s="895"/>
      <c r="D172" s="895"/>
      <c r="E172" s="895"/>
      <c r="F172" s="895"/>
      <c r="G172" s="895"/>
      <c r="H172" s="421"/>
      <c r="I172" s="501"/>
      <c r="J172" s="544"/>
      <c r="K172" s="544"/>
      <c r="L172" s="544"/>
      <c r="M172" s="544"/>
      <c r="N172" s="544"/>
      <c r="O172" s="544"/>
      <c r="P172" s="544"/>
      <c r="Q172" s="544"/>
      <c r="R172" s="544"/>
      <c r="S172" s="544"/>
      <c r="T172" s="421"/>
      <c r="U172" s="333"/>
      <c r="V172" s="334"/>
      <c r="W172" s="334"/>
      <c r="X172" s="334" t="str">
        <f t="array" ref="X172">ifna(xlookup($D172,'3000.2'!$D:$D,'3000.2'!N:N),"")</f>
        <v/>
      </c>
      <c r="Y172" s="334" t="str">
        <f t="array" ref="Y172">ifna(xlookup($D172,'3000.2'!$D:$D,'3000.2'!O:O),"")</f>
        <v/>
      </c>
      <c r="Z172" s="896"/>
      <c r="AA172" s="896"/>
      <c r="AB172" s="896"/>
      <c r="AC172" s="1014"/>
      <c r="AD172" s="896"/>
      <c r="AE172" s="896"/>
      <c r="AF172" s="896"/>
      <c r="AG172" s="896"/>
      <c r="AH172" s="896"/>
      <c r="AI172" s="896"/>
      <c r="AJ172" s="896"/>
      <c r="AK172" s="896"/>
      <c r="AL172" s="896"/>
      <c r="AM172" s="896"/>
      <c r="AN172" s="896"/>
      <c r="AO172" s="896"/>
      <c r="AP172" s="896"/>
      <c r="AQ172" s="896"/>
      <c r="AR172" s="896"/>
      <c r="AS172" s="896"/>
      <c r="AT172" s="896"/>
      <c r="AU172" s="897"/>
      <c r="AV172" s="897"/>
      <c r="AW172" s="897"/>
      <c r="AX172" s="897"/>
      <c r="AY172" s="897"/>
      <c r="AZ172" s="897"/>
      <c r="BA172" s="897"/>
      <c r="BB172" s="897"/>
      <c r="BC172" s="897"/>
    </row>
    <row r="173" ht="14.25" customHeight="1">
      <c r="A173" s="932"/>
      <c r="B173" s="895"/>
      <c r="C173" s="895"/>
      <c r="D173" s="895"/>
      <c r="E173" s="895"/>
      <c r="F173" s="895"/>
      <c r="G173" s="895"/>
      <c r="H173" s="421"/>
      <c r="I173" s="501"/>
      <c r="J173" s="544"/>
      <c r="K173" s="544"/>
      <c r="L173" s="544"/>
      <c r="M173" s="544"/>
      <c r="N173" s="544"/>
      <c r="O173" s="544"/>
      <c r="P173" s="544"/>
      <c r="Q173" s="544"/>
      <c r="R173" s="544"/>
      <c r="S173" s="544"/>
      <c r="T173" s="421"/>
      <c r="U173" s="333"/>
      <c r="V173" s="334"/>
      <c r="W173" s="334"/>
      <c r="X173" s="334" t="str">
        <f t="array" ref="X173">ifna(xlookup($D173,'3000.2'!$D:$D,'3000.2'!N:N),"")</f>
        <v/>
      </c>
      <c r="Y173" s="334" t="str">
        <f t="array" ref="Y173">ifna(xlookup($D173,'3000.2'!$D:$D,'3000.2'!O:O),"")</f>
        <v/>
      </c>
      <c r="Z173" s="896"/>
      <c r="AA173" s="896"/>
      <c r="AB173" s="896"/>
      <c r="AC173" s="1014"/>
      <c r="AD173" s="896"/>
      <c r="AE173" s="896"/>
      <c r="AF173" s="896"/>
      <c r="AG173" s="896"/>
      <c r="AH173" s="896"/>
      <c r="AI173" s="896"/>
      <c r="AJ173" s="896"/>
      <c r="AK173" s="896"/>
      <c r="AL173" s="896"/>
      <c r="AM173" s="896"/>
      <c r="AN173" s="896"/>
      <c r="AO173" s="896"/>
      <c r="AP173" s="896"/>
      <c r="AQ173" s="896"/>
      <c r="AR173" s="896"/>
      <c r="AS173" s="896"/>
      <c r="AT173" s="896"/>
      <c r="AU173" s="897"/>
      <c r="AV173" s="897"/>
      <c r="AW173" s="897"/>
      <c r="AX173" s="897"/>
      <c r="AY173" s="897"/>
      <c r="AZ173" s="897"/>
      <c r="BA173" s="897"/>
      <c r="BB173" s="897"/>
      <c r="BC173" s="897"/>
    </row>
    <row r="174" ht="14.25" customHeight="1">
      <c r="A174" s="932"/>
      <c r="B174" s="895"/>
      <c r="C174" s="895"/>
      <c r="D174" s="895"/>
      <c r="E174" s="895"/>
      <c r="F174" s="895"/>
      <c r="G174" s="895"/>
      <c r="H174" s="421"/>
      <c r="I174" s="501"/>
      <c r="J174" s="544"/>
      <c r="K174" s="544"/>
      <c r="L174" s="544"/>
      <c r="M174" s="544"/>
      <c r="N174" s="544"/>
      <c r="O174" s="544"/>
      <c r="P174" s="544"/>
      <c r="Q174" s="544"/>
      <c r="R174" s="544"/>
      <c r="S174" s="544"/>
      <c r="T174" s="421"/>
      <c r="U174" s="333"/>
      <c r="V174" s="334"/>
      <c r="W174" s="334"/>
      <c r="X174" s="334" t="str">
        <f t="array" ref="X174">ifna(xlookup($D174,'3000.2'!$D:$D,'3000.2'!N:N),"")</f>
        <v/>
      </c>
      <c r="Y174" s="334" t="str">
        <f t="array" ref="Y174">ifna(xlookup($D174,'3000.2'!$D:$D,'3000.2'!O:O),"")</f>
        <v/>
      </c>
      <c r="Z174" s="896"/>
      <c r="AA174" s="896"/>
      <c r="AB174" s="896"/>
      <c r="AC174" s="1014"/>
      <c r="AD174" s="896"/>
      <c r="AE174" s="896"/>
      <c r="AF174" s="896"/>
      <c r="AG174" s="896"/>
      <c r="AH174" s="896"/>
      <c r="AI174" s="896"/>
      <c r="AJ174" s="896"/>
      <c r="AK174" s="896"/>
      <c r="AL174" s="896"/>
      <c r="AM174" s="896"/>
      <c r="AN174" s="896"/>
      <c r="AO174" s="896"/>
      <c r="AP174" s="896"/>
      <c r="AQ174" s="896"/>
      <c r="AR174" s="896"/>
      <c r="AS174" s="896"/>
      <c r="AT174" s="896"/>
      <c r="AU174" s="897"/>
      <c r="AV174" s="897"/>
      <c r="AW174" s="897"/>
      <c r="AX174" s="897"/>
      <c r="AY174" s="897"/>
      <c r="AZ174" s="897"/>
      <c r="BA174" s="897"/>
      <c r="BB174" s="897"/>
      <c r="BC174" s="897"/>
    </row>
    <row r="175" ht="14.25" customHeight="1">
      <c r="A175" s="932"/>
      <c r="B175" s="895"/>
      <c r="C175" s="895"/>
      <c r="D175" s="895"/>
      <c r="E175" s="895"/>
      <c r="F175" s="895"/>
      <c r="G175" s="895"/>
      <c r="H175" s="421"/>
      <c r="I175" s="501"/>
      <c r="J175" s="544"/>
      <c r="K175" s="544"/>
      <c r="L175" s="544"/>
      <c r="M175" s="544"/>
      <c r="N175" s="544"/>
      <c r="O175" s="544"/>
      <c r="P175" s="544"/>
      <c r="Q175" s="544"/>
      <c r="R175" s="544"/>
      <c r="S175" s="544"/>
      <c r="T175" s="421"/>
      <c r="U175" s="333"/>
      <c r="V175" s="334"/>
      <c r="W175" s="334"/>
      <c r="X175" s="334" t="str">
        <f t="array" ref="X175">ifna(xlookup($D175,'3000.2'!$D:$D,'3000.2'!N:N),"")</f>
        <v/>
      </c>
      <c r="Y175" s="334" t="str">
        <f t="array" ref="Y175">ifna(xlookup($D175,'3000.2'!$D:$D,'3000.2'!O:O),"")</f>
        <v/>
      </c>
      <c r="Z175" s="896"/>
      <c r="AA175" s="896"/>
      <c r="AB175" s="896"/>
      <c r="AC175" s="1014"/>
      <c r="AD175" s="896"/>
      <c r="AE175" s="896"/>
      <c r="AF175" s="896"/>
      <c r="AG175" s="896"/>
      <c r="AH175" s="896"/>
      <c r="AI175" s="896"/>
      <c r="AJ175" s="896"/>
      <c r="AK175" s="896"/>
      <c r="AL175" s="896"/>
      <c r="AM175" s="896"/>
      <c r="AN175" s="896"/>
      <c r="AO175" s="896"/>
      <c r="AP175" s="896"/>
      <c r="AQ175" s="896"/>
      <c r="AR175" s="896"/>
      <c r="AS175" s="896"/>
      <c r="AT175" s="896"/>
      <c r="AU175" s="897"/>
      <c r="AV175" s="897"/>
      <c r="AW175" s="897"/>
      <c r="AX175" s="897"/>
      <c r="AY175" s="897"/>
      <c r="AZ175" s="897"/>
      <c r="BA175" s="897"/>
      <c r="BB175" s="897"/>
      <c r="BC175" s="897"/>
    </row>
    <row r="176" ht="14.25" customHeight="1">
      <c r="A176" s="932"/>
      <c r="B176" s="895"/>
      <c r="C176" s="895"/>
      <c r="D176" s="895"/>
      <c r="E176" s="895"/>
      <c r="F176" s="895"/>
      <c r="G176" s="895"/>
      <c r="H176" s="421"/>
      <c r="I176" s="501"/>
      <c r="J176" s="544"/>
      <c r="K176" s="544"/>
      <c r="L176" s="544"/>
      <c r="M176" s="544"/>
      <c r="N176" s="544"/>
      <c r="O176" s="544"/>
      <c r="P176" s="544"/>
      <c r="Q176" s="544"/>
      <c r="R176" s="544"/>
      <c r="S176" s="544"/>
      <c r="T176" s="421"/>
      <c r="U176" s="333"/>
      <c r="V176" s="334"/>
      <c r="W176" s="334"/>
      <c r="X176" s="334" t="str">
        <f t="array" ref="X176">ifna(xlookup($D176,'3000.2'!$D:$D,'3000.2'!N:N),"")</f>
        <v/>
      </c>
      <c r="Y176" s="334" t="str">
        <f t="array" ref="Y176">ifna(xlookup($D176,'3000.2'!$D:$D,'3000.2'!O:O),"")</f>
        <v/>
      </c>
      <c r="Z176" s="896"/>
      <c r="AA176" s="896"/>
      <c r="AB176" s="896"/>
      <c r="AC176" s="1014"/>
      <c r="AD176" s="896"/>
      <c r="AE176" s="896"/>
      <c r="AF176" s="896"/>
      <c r="AG176" s="896"/>
      <c r="AH176" s="896"/>
      <c r="AI176" s="896"/>
      <c r="AJ176" s="896"/>
      <c r="AK176" s="896"/>
      <c r="AL176" s="896"/>
      <c r="AM176" s="896"/>
      <c r="AN176" s="896"/>
      <c r="AO176" s="896"/>
      <c r="AP176" s="896"/>
      <c r="AQ176" s="896"/>
      <c r="AR176" s="896"/>
      <c r="AS176" s="896"/>
      <c r="AT176" s="896"/>
      <c r="AU176" s="897"/>
      <c r="AV176" s="897"/>
      <c r="AW176" s="897"/>
      <c r="AX176" s="897"/>
      <c r="AY176" s="897"/>
      <c r="AZ176" s="897"/>
      <c r="BA176" s="897"/>
      <c r="BB176" s="897"/>
      <c r="BC176" s="897"/>
    </row>
    <row r="177" ht="14.25" customHeight="1">
      <c r="A177" s="932"/>
      <c r="B177" s="895"/>
      <c r="C177" s="895"/>
      <c r="D177" s="895"/>
      <c r="E177" s="895"/>
      <c r="F177" s="895"/>
      <c r="G177" s="895"/>
      <c r="H177" s="421"/>
      <c r="I177" s="501"/>
      <c r="J177" s="544"/>
      <c r="K177" s="544"/>
      <c r="L177" s="544"/>
      <c r="M177" s="544"/>
      <c r="N177" s="544"/>
      <c r="O177" s="544"/>
      <c r="P177" s="544"/>
      <c r="Q177" s="544"/>
      <c r="R177" s="544"/>
      <c r="S177" s="544"/>
      <c r="T177" s="421"/>
      <c r="U177" s="333"/>
      <c r="V177" s="334"/>
      <c r="W177" s="334"/>
      <c r="X177" s="334" t="str">
        <f t="array" ref="X177">ifna(xlookup($D177,'3000.2'!$D:$D,'3000.2'!N:N),"")</f>
        <v/>
      </c>
      <c r="Y177" s="334" t="str">
        <f t="array" ref="Y177">ifna(xlookup($D177,'3000.2'!$D:$D,'3000.2'!O:O),"")</f>
        <v/>
      </c>
      <c r="Z177" s="896"/>
      <c r="AA177" s="896"/>
      <c r="AB177" s="896"/>
      <c r="AC177" s="1014"/>
      <c r="AD177" s="896"/>
      <c r="AE177" s="896"/>
      <c r="AF177" s="896"/>
      <c r="AG177" s="896"/>
      <c r="AH177" s="896"/>
      <c r="AI177" s="896"/>
      <c r="AJ177" s="896"/>
      <c r="AK177" s="896"/>
      <c r="AL177" s="896"/>
      <c r="AM177" s="896"/>
      <c r="AN177" s="896"/>
      <c r="AO177" s="896"/>
      <c r="AP177" s="896"/>
      <c r="AQ177" s="896"/>
      <c r="AR177" s="896"/>
      <c r="AS177" s="896"/>
      <c r="AT177" s="896"/>
      <c r="AU177" s="897"/>
      <c r="AV177" s="897"/>
      <c r="AW177" s="897"/>
      <c r="AX177" s="897"/>
      <c r="AY177" s="897"/>
      <c r="AZ177" s="897"/>
      <c r="BA177" s="897"/>
      <c r="BB177" s="897"/>
      <c r="BC177" s="897"/>
    </row>
    <row r="178" ht="14.25" customHeight="1">
      <c r="A178" s="932"/>
      <c r="B178" s="895"/>
      <c r="C178" s="895"/>
      <c r="D178" s="895"/>
      <c r="E178" s="895"/>
      <c r="F178" s="895"/>
      <c r="G178" s="895"/>
      <c r="H178" s="421"/>
      <c r="I178" s="501"/>
      <c r="J178" s="544"/>
      <c r="K178" s="544"/>
      <c r="L178" s="544"/>
      <c r="M178" s="544"/>
      <c r="N178" s="544"/>
      <c r="O178" s="544"/>
      <c r="P178" s="544"/>
      <c r="Q178" s="544"/>
      <c r="R178" s="544"/>
      <c r="S178" s="544"/>
      <c r="T178" s="421"/>
      <c r="U178" s="333"/>
      <c r="V178" s="334"/>
      <c r="W178" s="334"/>
      <c r="X178" s="334" t="str">
        <f t="array" ref="X178">ifna(xlookup($D178,'3000.2'!$D:$D,'3000.2'!N:N),"")</f>
        <v/>
      </c>
      <c r="Y178" s="334" t="str">
        <f t="array" ref="Y178">ifna(xlookup($D178,'3000.2'!$D:$D,'3000.2'!O:O),"")</f>
        <v/>
      </c>
      <c r="Z178" s="896"/>
      <c r="AA178" s="896"/>
      <c r="AB178" s="896"/>
      <c r="AC178" s="1014"/>
      <c r="AD178" s="896"/>
      <c r="AE178" s="896"/>
      <c r="AF178" s="896"/>
      <c r="AG178" s="896"/>
      <c r="AH178" s="896"/>
      <c r="AI178" s="896"/>
      <c r="AJ178" s="896"/>
      <c r="AK178" s="896"/>
      <c r="AL178" s="896"/>
      <c r="AM178" s="896"/>
      <c r="AN178" s="896"/>
      <c r="AO178" s="896"/>
      <c r="AP178" s="896"/>
      <c r="AQ178" s="896"/>
      <c r="AR178" s="896"/>
      <c r="AS178" s="896"/>
      <c r="AT178" s="896"/>
      <c r="AU178" s="897"/>
      <c r="AV178" s="897"/>
      <c r="AW178" s="897"/>
      <c r="AX178" s="897"/>
      <c r="AY178" s="897"/>
      <c r="AZ178" s="897"/>
      <c r="BA178" s="897"/>
      <c r="BB178" s="897"/>
      <c r="BC178" s="897"/>
    </row>
    <row r="179" ht="14.25" customHeight="1">
      <c r="A179" s="932"/>
      <c r="B179" s="895"/>
      <c r="C179" s="895"/>
      <c r="D179" s="895"/>
      <c r="E179" s="895"/>
      <c r="F179" s="895"/>
      <c r="G179" s="895"/>
      <c r="H179" s="421"/>
      <c r="I179" s="501"/>
      <c r="J179" s="544"/>
      <c r="K179" s="544"/>
      <c r="L179" s="544"/>
      <c r="M179" s="544"/>
      <c r="N179" s="544"/>
      <c r="O179" s="544"/>
      <c r="P179" s="544"/>
      <c r="Q179" s="544"/>
      <c r="R179" s="544"/>
      <c r="S179" s="544"/>
      <c r="T179" s="421"/>
      <c r="U179" s="333"/>
      <c r="V179" s="334"/>
      <c r="W179" s="334"/>
      <c r="X179" s="334" t="str">
        <f t="array" ref="X179">ifna(xlookup($D179,'3000.2'!$D:$D,'3000.2'!N:N),"")</f>
        <v/>
      </c>
      <c r="Y179" s="334" t="str">
        <f t="array" ref="Y179">ifna(xlookup($D179,'3000.2'!$D:$D,'3000.2'!O:O),"")</f>
        <v/>
      </c>
      <c r="Z179" s="896"/>
      <c r="AA179" s="896"/>
      <c r="AB179" s="896"/>
      <c r="AC179" s="1014"/>
      <c r="AD179" s="896"/>
      <c r="AE179" s="896"/>
      <c r="AF179" s="896"/>
      <c r="AG179" s="896"/>
      <c r="AH179" s="896"/>
      <c r="AI179" s="896"/>
      <c r="AJ179" s="896"/>
      <c r="AK179" s="896"/>
      <c r="AL179" s="896"/>
      <c r="AM179" s="896"/>
      <c r="AN179" s="896"/>
      <c r="AO179" s="896"/>
      <c r="AP179" s="896"/>
      <c r="AQ179" s="896"/>
      <c r="AR179" s="896"/>
      <c r="AS179" s="896"/>
      <c r="AT179" s="896"/>
      <c r="AU179" s="897"/>
      <c r="AV179" s="897"/>
      <c r="AW179" s="897"/>
      <c r="AX179" s="897"/>
      <c r="AY179" s="897"/>
      <c r="AZ179" s="897"/>
      <c r="BA179" s="897"/>
      <c r="BB179" s="897"/>
      <c r="BC179" s="897"/>
    </row>
    <row r="180" ht="14.25" customHeight="1">
      <c r="A180" s="932"/>
      <c r="B180" s="895"/>
      <c r="C180" s="895"/>
      <c r="D180" s="895"/>
      <c r="E180" s="895"/>
      <c r="F180" s="895"/>
      <c r="G180" s="895"/>
      <c r="H180" s="421"/>
      <c r="I180" s="501"/>
      <c r="J180" s="544"/>
      <c r="K180" s="544"/>
      <c r="L180" s="544"/>
      <c r="M180" s="544"/>
      <c r="N180" s="544"/>
      <c r="O180" s="544"/>
      <c r="P180" s="544"/>
      <c r="Q180" s="544"/>
      <c r="R180" s="544"/>
      <c r="S180" s="544"/>
      <c r="T180" s="421"/>
      <c r="U180" s="333"/>
      <c r="V180" s="334"/>
      <c r="W180" s="334"/>
      <c r="X180" s="334" t="str">
        <f t="array" ref="X180">ifna(xlookup($D180,'3000.2'!$D:$D,'3000.2'!N:N),"")</f>
        <v/>
      </c>
      <c r="Y180" s="334" t="str">
        <f t="array" ref="Y180">ifna(xlookup($D180,'3000.2'!$D:$D,'3000.2'!O:O),"")</f>
        <v/>
      </c>
      <c r="Z180" s="896"/>
      <c r="AA180" s="896"/>
      <c r="AB180" s="896"/>
      <c r="AC180" s="1014"/>
      <c r="AD180" s="896"/>
      <c r="AE180" s="896"/>
      <c r="AF180" s="896"/>
      <c r="AG180" s="896"/>
      <c r="AH180" s="896"/>
      <c r="AI180" s="896"/>
      <c r="AJ180" s="896"/>
      <c r="AK180" s="896"/>
      <c r="AL180" s="896"/>
      <c r="AM180" s="896"/>
      <c r="AN180" s="896"/>
      <c r="AO180" s="896"/>
      <c r="AP180" s="896"/>
      <c r="AQ180" s="896"/>
      <c r="AR180" s="896"/>
      <c r="AS180" s="896"/>
      <c r="AT180" s="896"/>
      <c r="AU180" s="897"/>
      <c r="AV180" s="897"/>
      <c r="AW180" s="897"/>
      <c r="AX180" s="897"/>
      <c r="AY180" s="897"/>
      <c r="AZ180" s="897"/>
      <c r="BA180" s="897"/>
      <c r="BB180" s="897"/>
      <c r="BC180" s="897"/>
    </row>
    <row r="181" ht="14.25" customHeight="1">
      <c r="A181" s="932"/>
      <c r="B181" s="895"/>
      <c r="C181" s="895"/>
      <c r="D181" s="895"/>
      <c r="E181" s="895"/>
      <c r="F181" s="895"/>
      <c r="G181" s="895"/>
      <c r="H181" s="421"/>
      <c r="I181" s="501"/>
      <c r="J181" s="544"/>
      <c r="K181" s="544"/>
      <c r="L181" s="544"/>
      <c r="M181" s="1013"/>
      <c r="N181" s="544"/>
      <c r="O181" s="544"/>
      <c r="P181" s="544"/>
      <c r="Q181" s="544"/>
      <c r="R181" s="544"/>
      <c r="S181" s="544"/>
      <c r="T181" s="421"/>
      <c r="U181" s="333"/>
      <c r="V181" s="334"/>
      <c r="W181" s="334"/>
      <c r="X181" s="334" t="str">
        <f t="array" ref="X181">ifna(xlookup($D181,'3000.2'!$D:$D,'3000.2'!N:N),"")</f>
        <v/>
      </c>
      <c r="Y181" s="334" t="str">
        <f t="array" ref="Y181">ifna(xlookup($D181,'3000.2'!$D:$D,'3000.2'!O:O),"")</f>
        <v/>
      </c>
      <c r="Z181" s="896"/>
      <c r="AA181" s="896"/>
      <c r="AB181" s="896"/>
      <c r="AC181" s="1014"/>
      <c r="AD181" s="896"/>
      <c r="AE181" s="896"/>
      <c r="AF181" s="896"/>
      <c r="AG181" s="896"/>
      <c r="AH181" s="896"/>
      <c r="AI181" s="896"/>
      <c r="AJ181" s="896"/>
      <c r="AK181" s="896"/>
      <c r="AL181" s="896"/>
      <c r="AM181" s="896"/>
      <c r="AN181" s="896"/>
      <c r="AO181" s="896"/>
      <c r="AP181" s="896"/>
      <c r="AQ181" s="896"/>
      <c r="AR181" s="896"/>
      <c r="AS181" s="896"/>
      <c r="AT181" s="896"/>
      <c r="AU181" s="897"/>
      <c r="AV181" s="897"/>
      <c r="AW181" s="897"/>
      <c r="AX181" s="897"/>
      <c r="AY181" s="897"/>
      <c r="AZ181" s="897"/>
      <c r="BA181" s="897"/>
      <c r="BB181" s="897"/>
      <c r="BC181" s="897"/>
    </row>
    <row r="182" ht="14.25" customHeight="1">
      <c r="A182" s="932"/>
      <c r="B182" s="895"/>
      <c r="C182" s="895"/>
      <c r="D182" s="895"/>
      <c r="E182" s="895"/>
      <c r="F182" s="895"/>
      <c r="G182" s="895"/>
      <c r="H182" s="421"/>
      <c r="I182" s="501"/>
      <c r="J182" s="544"/>
      <c r="K182" s="544"/>
      <c r="L182" s="544"/>
      <c r="M182" s="544"/>
      <c r="N182" s="544"/>
      <c r="O182" s="544"/>
      <c r="P182" s="544"/>
      <c r="Q182" s="544"/>
      <c r="R182" s="544"/>
      <c r="S182" s="544"/>
      <c r="T182" s="421"/>
      <c r="U182" s="342"/>
      <c r="V182" s="343"/>
      <c r="W182" s="343"/>
      <c r="X182" s="343"/>
      <c r="Y182" s="343"/>
      <c r="Z182" s="896"/>
      <c r="AA182" s="896"/>
      <c r="AB182" s="896"/>
      <c r="AC182" s="1014"/>
      <c r="AD182" s="896"/>
      <c r="AE182" s="896"/>
      <c r="AF182" s="896"/>
      <c r="AG182" s="896"/>
      <c r="AH182" s="896"/>
      <c r="AI182" s="896"/>
      <c r="AJ182" s="896"/>
      <c r="AK182" s="896"/>
      <c r="AL182" s="896"/>
      <c r="AM182" s="896"/>
      <c r="AN182" s="896"/>
      <c r="AO182" s="896"/>
      <c r="AP182" s="896"/>
      <c r="AQ182" s="896"/>
      <c r="AR182" s="896"/>
      <c r="AS182" s="896"/>
      <c r="AT182" s="896"/>
      <c r="AU182" s="897"/>
      <c r="AV182" s="897"/>
      <c r="AW182" s="897"/>
      <c r="AX182" s="897"/>
      <c r="AY182" s="897"/>
      <c r="AZ182" s="897"/>
      <c r="BA182" s="897"/>
      <c r="BB182" s="897"/>
      <c r="BC182" s="897"/>
    </row>
    <row r="183" ht="14.25" customHeight="1">
      <c r="A183" s="932"/>
      <c r="B183" s="895"/>
      <c r="C183" s="895"/>
      <c r="D183" s="895"/>
      <c r="E183" s="895"/>
      <c r="F183" s="895"/>
      <c r="G183" s="895"/>
      <c r="H183" s="421"/>
      <c r="I183" s="501"/>
      <c r="J183" s="544"/>
      <c r="K183" s="544"/>
      <c r="L183" s="544"/>
      <c r="M183" s="544"/>
      <c r="N183" s="544"/>
      <c r="O183" s="544"/>
      <c r="P183" s="544"/>
      <c r="Q183" s="544"/>
      <c r="R183" s="544"/>
      <c r="S183" s="544"/>
      <c r="T183" s="421"/>
      <c r="U183" s="342"/>
      <c r="V183" s="343"/>
      <c r="W183" s="343"/>
      <c r="X183" s="343"/>
      <c r="Y183" s="343"/>
      <c r="Z183" s="896"/>
      <c r="AA183" s="896"/>
      <c r="AB183" s="896"/>
      <c r="AC183" s="1014"/>
      <c r="AD183" s="896"/>
      <c r="AE183" s="896"/>
      <c r="AF183" s="896"/>
      <c r="AG183" s="896"/>
      <c r="AH183" s="896"/>
      <c r="AI183" s="896"/>
      <c r="AJ183" s="896"/>
      <c r="AK183" s="896"/>
      <c r="AL183" s="896"/>
      <c r="AM183" s="896"/>
      <c r="AN183" s="896"/>
      <c r="AO183" s="896"/>
      <c r="AP183" s="896"/>
      <c r="AQ183" s="896"/>
      <c r="AR183" s="896"/>
      <c r="AS183" s="896"/>
      <c r="AT183" s="896"/>
      <c r="AU183" s="897"/>
      <c r="AV183" s="897"/>
      <c r="AW183" s="897"/>
      <c r="AX183" s="897"/>
      <c r="AY183" s="897"/>
      <c r="AZ183" s="897"/>
      <c r="BA183" s="897"/>
      <c r="BB183" s="897"/>
      <c r="BC183" s="897"/>
    </row>
    <row r="184" ht="14.25" customHeight="1">
      <c r="A184" s="932"/>
      <c r="B184" s="895"/>
      <c r="C184" s="895"/>
      <c r="D184" s="895"/>
      <c r="E184" s="895"/>
      <c r="F184" s="895"/>
      <c r="G184" s="895"/>
      <c r="H184" s="421"/>
      <c r="I184" s="501"/>
      <c r="J184" s="544"/>
      <c r="K184" s="544"/>
      <c r="L184" s="544"/>
      <c r="M184" s="544"/>
      <c r="N184" s="544"/>
      <c r="O184" s="544"/>
      <c r="P184" s="544"/>
      <c r="Q184" s="544"/>
      <c r="R184" s="544"/>
      <c r="S184" s="544"/>
      <c r="T184" s="421"/>
      <c r="U184" s="342"/>
      <c r="V184" s="343"/>
      <c r="W184" s="343"/>
      <c r="X184" s="343"/>
      <c r="Y184" s="343"/>
      <c r="Z184" s="896"/>
      <c r="AA184" s="896"/>
      <c r="AB184" s="896"/>
      <c r="AC184" s="1014"/>
      <c r="AD184" s="896"/>
      <c r="AE184" s="896"/>
      <c r="AF184" s="896"/>
      <c r="AG184" s="896"/>
      <c r="AH184" s="896"/>
      <c r="AI184" s="896"/>
      <c r="AJ184" s="896"/>
      <c r="AK184" s="896"/>
      <c r="AL184" s="896"/>
      <c r="AM184" s="896"/>
      <c r="AN184" s="896"/>
      <c r="AO184" s="896"/>
      <c r="AP184" s="896"/>
      <c r="AQ184" s="896"/>
      <c r="AR184" s="896"/>
      <c r="AS184" s="896"/>
      <c r="AT184" s="896"/>
      <c r="AU184" s="897"/>
      <c r="AV184" s="897"/>
      <c r="AW184" s="897"/>
      <c r="AX184" s="897"/>
      <c r="AY184" s="897"/>
      <c r="AZ184" s="897"/>
      <c r="BA184" s="897"/>
      <c r="BB184" s="897"/>
      <c r="BC184" s="897"/>
    </row>
    <row r="185" ht="14.25" customHeight="1">
      <c r="A185" s="932"/>
      <c r="B185" s="895"/>
      <c r="C185" s="895"/>
      <c r="D185" s="895"/>
      <c r="E185" s="895"/>
      <c r="F185" s="895"/>
      <c r="G185" s="895"/>
      <c r="H185" s="421"/>
      <c r="I185" s="501"/>
      <c r="J185" s="544"/>
      <c r="K185" s="544"/>
      <c r="L185" s="544"/>
      <c r="M185" s="544"/>
      <c r="N185" s="544"/>
      <c r="O185" s="544"/>
      <c r="P185" s="544"/>
      <c r="Q185" s="544"/>
      <c r="R185" s="544"/>
      <c r="S185" s="544"/>
      <c r="T185" s="421"/>
      <c r="U185" s="342"/>
      <c r="V185" s="343"/>
      <c r="W185" s="343"/>
      <c r="X185" s="343"/>
      <c r="Y185" s="343"/>
      <c r="Z185" s="896"/>
      <c r="AA185" s="896"/>
      <c r="AB185" s="896"/>
      <c r="AC185" s="1014"/>
      <c r="AD185" s="896"/>
      <c r="AE185" s="896"/>
      <c r="AF185" s="896"/>
      <c r="AG185" s="896"/>
      <c r="AH185" s="896"/>
      <c r="AI185" s="896"/>
      <c r="AJ185" s="896"/>
      <c r="AK185" s="896"/>
      <c r="AL185" s="896"/>
      <c r="AM185" s="896"/>
      <c r="AN185" s="896"/>
      <c r="AO185" s="896"/>
      <c r="AP185" s="896"/>
      <c r="AQ185" s="896"/>
      <c r="AR185" s="896"/>
      <c r="AS185" s="896"/>
      <c r="AT185" s="896"/>
      <c r="AU185" s="897"/>
      <c r="AV185" s="897"/>
      <c r="AW185" s="897"/>
      <c r="AX185" s="897"/>
      <c r="AY185" s="897"/>
      <c r="AZ185" s="897"/>
      <c r="BA185" s="897"/>
      <c r="BB185" s="897"/>
      <c r="BC185" s="897"/>
    </row>
    <row r="186" ht="14.25" customHeight="1">
      <c r="A186" s="932"/>
      <c r="B186" s="895"/>
      <c r="C186" s="895"/>
      <c r="D186" s="895"/>
      <c r="E186" s="895"/>
      <c r="F186" s="895"/>
      <c r="G186" s="895"/>
      <c r="H186" s="421"/>
      <c r="I186" s="501"/>
      <c r="J186" s="544"/>
      <c r="K186" s="544"/>
      <c r="L186" s="544"/>
      <c r="M186" s="544"/>
      <c r="N186" s="544"/>
      <c r="O186" s="544"/>
      <c r="P186" s="544"/>
      <c r="Q186" s="544"/>
      <c r="R186" s="544"/>
      <c r="S186" s="544"/>
      <c r="T186" s="421"/>
      <c r="U186" s="342"/>
      <c r="V186" s="343"/>
      <c r="W186" s="343"/>
      <c r="X186" s="343"/>
      <c r="Y186" s="343"/>
      <c r="Z186" s="896"/>
      <c r="AA186" s="896"/>
      <c r="AB186" s="896"/>
      <c r="AC186" s="1014"/>
      <c r="AD186" s="896"/>
      <c r="AE186" s="896"/>
      <c r="AF186" s="896"/>
      <c r="AG186" s="896"/>
      <c r="AH186" s="896"/>
      <c r="AI186" s="896"/>
      <c r="AJ186" s="896"/>
      <c r="AK186" s="896"/>
      <c r="AL186" s="896"/>
      <c r="AM186" s="896"/>
      <c r="AN186" s="896"/>
      <c r="AO186" s="896"/>
      <c r="AP186" s="896"/>
      <c r="AQ186" s="896"/>
      <c r="AR186" s="896"/>
      <c r="AS186" s="896"/>
      <c r="AT186" s="896"/>
      <c r="AU186" s="897"/>
      <c r="AV186" s="897"/>
      <c r="AW186" s="897"/>
      <c r="AX186" s="897"/>
      <c r="AY186" s="897"/>
      <c r="AZ186" s="897"/>
      <c r="BA186" s="897"/>
      <c r="BB186" s="897"/>
      <c r="BC186" s="897"/>
    </row>
    <row r="187" ht="14.25" customHeight="1">
      <c r="A187" s="932"/>
      <c r="B187" s="895"/>
      <c r="C187" s="895"/>
      <c r="D187" s="895"/>
      <c r="E187" s="895"/>
      <c r="F187" s="895"/>
      <c r="G187" s="895"/>
      <c r="H187" s="421"/>
      <c r="I187" s="501"/>
      <c r="J187" s="544"/>
      <c r="K187" s="544"/>
      <c r="L187" s="544"/>
      <c r="M187" s="544"/>
      <c r="N187" s="544"/>
      <c r="O187" s="544"/>
      <c r="P187" s="544"/>
      <c r="Q187" s="544"/>
      <c r="R187" s="544"/>
      <c r="S187" s="544"/>
      <c r="T187" s="421"/>
      <c r="U187" s="342"/>
      <c r="V187" s="343"/>
      <c r="W187" s="343"/>
      <c r="X187" s="343"/>
      <c r="Y187" s="343"/>
      <c r="Z187" s="896"/>
      <c r="AA187" s="896"/>
      <c r="AB187" s="896"/>
      <c r="AC187" s="1014"/>
      <c r="AD187" s="896"/>
      <c r="AE187" s="896"/>
      <c r="AF187" s="896"/>
      <c r="AG187" s="896"/>
      <c r="AH187" s="896"/>
      <c r="AI187" s="896"/>
      <c r="AJ187" s="896"/>
      <c r="AK187" s="896"/>
      <c r="AL187" s="896"/>
      <c r="AM187" s="896"/>
      <c r="AN187" s="896"/>
      <c r="AO187" s="896"/>
      <c r="AP187" s="896"/>
      <c r="AQ187" s="896"/>
      <c r="AR187" s="896"/>
      <c r="AS187" s="896"/>
      <c r="AT187" s="896"/>
      <c r="AU187" s="897"/>
      <c r="AV187" s="897"/>
      <c r="AW187" s="897"/>
      <c r="AX187" s="897"/>
      <c r="AY187" s="897"/>
      <c r="AZ187" s="897"/>
      <c r="BA187" s="897"/>
      <c r="BB187" s="897"/>
      <c r="BC187" s="897"/>
    </row>
    <row r="188" ht="14.25" customHeight="1">
      <c r="A188" s="932"/>
      <c r="B188" s="895"/>
      <c r="C188" s="895"/>
      <c r="D188" s="895"/>
      <c r="E188" s="895"/>
      <c r="F188" s="895"/>
      <c r="G188" s="895"/>
      <c r="H188" s="421"/>
      <c r="I188" s="501"/>
      <c r="J188" s="544"/>
      <c r="K188" s="544"/>
      <c r="L188" s="544"/>
      <c r="M188" s="544"/>
      <c r="N188" s="544"/>
      <c r="O188" s="544"/>
      <c r="P188" s="544"/>
      <c r="Q188" s="544"/>
      <c r="R188" s="544"/>
      <c r="S188" s="544"/>
      <c r="T188" s="421"/>
      <c r="U188" s="342"/>
      <c r="V188" s="343"/>
      <c r="W188" s="343"/>
      <c r="X188" s="343"/>
      <c r="Y188" s="343"/>
      <c r="Z188" s="896"/>
      <c r="AA188" s="896"/>
      <c r="AB188" s="896"/>
      <c r="AC188" s="1014"/>
      <c r="AD188" s="896"/>
      <c r="AE188" s="896"/>
      <c r="AF188" s="896"/>
      <c r="AG188" s="896"/>
      <c r="AH188" s="896"/>
      <c r="AI188" s="896"/>
      <c r="AJ188" s="896"/>
      <c r="AK188" s="896"/>
      <c r="AL188" s="896"/>
      <c r="AM188" s="896"/>
      <c r="AN188" s="896"/>
      <c r="AO188" s="896"/>
      <c r="AP188" s="896"/>
      <c r="AQ188" s="896"/>
      <c r="AR188" s="896"/>
      <c r="AS188" s="896"/>
      <c r="AT188" s="896"/>
      <c r="AU188" s="897"/>
      <c r="AV188" s="897"/>
      <c r="AW188" s="897"/>
      <c r="AX188" s="897"/>
      <c r="AY188" s="897"/>
      <c r="AZ188" s="897"/>
      <c r="BA188" s="897"/>
      <c r="BB188" s="897"/>
      <c r="BC188" s="897"/>
    </row>
    <row r="189" ht="14.25" customHeight="1">
      <c r="A189" s="932"/>
      <c r="B189" s="895"/>
      <c r="C189" s="895"/>
      <c r="D189" s="895"/>
      <c r="E189" s="895"/>
      <c r="F189" s="895"/>
      <c r="G189" s="895"/>
      <c r="H189" s="421"/>
      <c r="I189" s="501"/>
      <c r="J189" s="544"/>
      <c r="K189" s="544"/>
      <c r="L189" s="544"/>
      <c r="M189" s="544"/>
      <c r="N189" s="544"/>
      <c r="O189" s="544"/>
      <c r="P189" s="544"/>
      <c r="Q189" s="544"/>
      <c r="R189" s="544"/>
      <c r="S189" s="544"/>
      <c r="T189" s="421"/>
      <c r="U189" s="342"/>
      <c r="V189" s="343"/>
      <c r="W189" s="343"/>
      <c r="X189" s="343"/>
      <c r="Y189" s="343"/>
      <c r="Z189" s="896"/>
      <c r="AA189" s="896"/>
      <c r="AB189" s="896"/>
      <c r="AC189" s="1014"/>
      <c r="AD189" s="896"/>
      <c r="AE189" s="896"/>
      <c r="AF189" s="896"/>
      <c r="AG189" s="896"/>
      <c r="AH189" s="896"/>
      <c r="AI189" s="896"/>
      <c r="AJ189" s="896"/>
      <c r="AK189" s="896"/>
      <c r="AL189" s="896"/>
      <c r="AM189" s="896"/>
      <c r="AN189" s="896"/>
      <c r="AO189" s="896"/>
      <c r="AP189" s="896"/>
      <c r="AQ189" s="896"/>
      <c r="AR189" s="896"/>
      <c r="AS189" s="896"/>
      <c r="AT189" s="896"/>
      <c r="AU189" s="897"/>
      <c r="AV189" s="897"/>
      <c r="AW189" s="897"/>
      <c r="AX189" s="897"/>
      <c r="AY189" s="897"/>
      <c r="AZ189" s="897"/>
      <c r="BA189" s="897"/>
      <c r="BB189" s="897"/>
      <c r="BC189" s="897"/>
    </row>
    <row r="190" ht="14.25" customHeight="1">
      <c r="A190" s="932"/>
      <c r="B190" s="895"/>
      <c r="C190" s="895"/>
      <c r="D190" s="895"/>
      <c r="E190" s="895"/>
      <c r="F190" s="895"/>
      <c r="G190" s="895"/>
      <c r="H190" s="421"/>
      <c r="I190" s="501"/>
      <c r="J190" s="544"/>
      <c r="K190" s="544"/>
      <c r="L190" s="544"/>
      <c r="M190" s="544"/>
      <c r="N190" s="544"/>
      <c r="O190" s="544"/>
      <c r="P190" s="544"/>
      <c r="Q190" s="544"/>
      <c r="R190" s="544"/>
      <c r="S190" s="544"/>
      <c r="T190" s="421"/>
      <c r="U190" s="342"/>
      <c r="V190" s="343"/>
      <c r="W190" s="343"/>
      <c r="X190" s="343"/>
      <c r="Y190" s="343"/>
      <c r="Z190" s="896"/>
      <c r="AA190" s="896"/>
      <c r="AB190" s="896"/>
      <c r="AC190" s="1014"/>
      <c r="AD190" s="896"/>
      <c r="AE190" s="896"/>
      <c r="AF190" s="896"/>
      <c r="AG190" s="896"/>
      <c r="AH190" s="896"/>
      <c r="AI190" s="896"/>
      <c r="AJ190" s="896"/>
      <c r="AK190" s="896"/>
      <c r="AL190" s="896"/>
      <c r="AM190" s="896"/>
      <c r="AN190" s="896"/>
      <c r="AO190" s="896"/>
      <c r="AP190" s="896"/>
      <c r="AQ190" s="896"/>
      <c r="AR190" s="896"/>
      <c r="AS190" s="896"/>
      <c r="AT190" s="896"/>
      <c r="AU190" s="897"/>
      <c r="AV190" s="897"/>
      <c r="AW190" s="897"/>
      <c r="AX190" s="897"/>
      <c r="AY190" s="897"/>
      <c r="AZ190" s="897"/>
      <c r="BA190" s="897"/>
      <c r="BB190" s="897"/>
      <c r="BC190" s="897"/>
    </row>
    <row r="191" ht="14.25" customHeight="1">
      <c r="A191" s="932"/>
      <c r="B191" s="895"/>
      <c r="C191" s="895"/>
      <c r="D191" s="895"/>
      <c r="E191" s="895"/>
      <c r="F191" s="895"/>
      <c r="G191" s="895"/>
      <c r="H191" s="421"/>
      <c r="I191" s="501"/>
      <c r="J191" s="544"/>
      <c r="K191" s="544"/>
      <c r="L191" s="544"/>
      <c r="M191" s="544"/>
      <c r="N191" s="544"/>
      <c r="O191" s="544"/>
      <c r="P191" s="544"/>
      <c r="Q191" s="544"/>
      <c r="R191" s="544"/>
      <c r="S191" s="544"/>
      <c r="T191" s="421"/>
      <c r="U191" s="342"/>
      <c r="V191" s="343"/>
      <c r="W191" s="343"/>
      <c r="X191" s="343"/>
      <c r="Y191" s="343"/>
      <c r="Z191" s="896"/>
      <c r="AA191" s="896"/>
      <c r="AB191" s="896"/>
      <c r="AC191" s="1014"/>
      <c r="AD191" s="896"/>
      <c r="AE191" s="896"/>
      <c r="AF191" s="896"/>
      <c r="AG191" s="896"/>
      <c r="AH191" s="896"/>
      <c r="AI191" s="896"/>
      <c r="AJ191" s="896"/>
      <c r="AK191" s="896"/>
      <c r="AL191" s="896"/>
      <c r="AM191" s="896"/>
      <c r="AN191" s="896"/>
      <c r="AO191" s="896"/>
      <c r="AP191" s="896"/>
      <c r="AQ191" s="896"/>
      <c r="AR191" s="896"/>
      <c r="AS191" s="896"/>
      <c r="AT191" s="896"/>
      <c r="AU191" s="897"/>
      <c r="AV191" s="897"/>
      <c r="AW191" s="897"/>
      <c r="AX191" s="897"/>
      <c r="AY191" s="897"/>
      <c r="AZ191" s="897"/>
      <c r="BA191" s="897"/>
      <c r="BB191" s="897"/>
      <c r="BC191" s="897"/>
    </row>
    <row r="192" ht="14.25" customHeight="1">
      <c r="A192" s="932"/>
      <c r="B192" s="895"/>
      <c r="C192" s="895"/>
      <c r="D192" s="895"/>
      <c r="E192" s="895"/>
      <c r="F192" s="895"/>
      <c r="G192" s="895"/>
      <c r="H192" s="421"/>
      <c r="I192" s="501"/>
      <c r="J192" s="544"/>
      <c r="K192" s="544"/>
      <c r="L192" s="544"/>
      <c r="M192" s="544"/>
      <c r="N192" s="544"/>
      <c r="O192" s="544"/>
      <c r="P192" s="544"/>
      <c r="Q192" s="544"/>
      <c r="R192" s="544"/>
      <c r="S192" s="544"/>
      <c r="T192" s="421"/>
      <c r="U192" s="342"/>
      <c r="V192" s="343"/>
      <c r="W192" s="343"/>
      <c r="X192" s="343"/>
      <c r="Y192" s="343"/>
      <c r="Z192" s="896"/>
      <c r="AA192" s="896"/>
      <c r="AB192" s="896"/>
      <c r="AC192" s="1014"/>
      <c r="AD192" s="896"/>
      <c r="AE192" s="896"/>
      <c r="AF192" s="896"/>
      <c r="AG192" s="896"/>
      <c r="AH192" s="896"/>
      <c r="AI192" s="896"/>
      <c r="AJ192" s="896"/>
      <c r="AK192" s="896"/>
      <c r="AL192" s="896"/>
      <c r="AM192" s="896"/>
      <c r="AN192" s="896"/>
      <c r="AO192" s="896"/>
      <c r="AP192" s="896"/>
      <c r="AQ192" s="896"/>
      <c r="AR192" s="896"/>
      <c r="AS192" s="896"/>
      <c r="AT192" s="896"/>
      <c r="AU192" s="897"/>
      <c r="AV192" s="897"/>
      <c r="AW192" s="897"/>
      <c r="AX192" s="897"/>
      <c r="AY192" s="897"/>
      <c r="AZ192" s="897"/>
      <c r="BA192" s="897"/>
      <c r="BB192" s="897"/>
      <c r="BC192" s="897"/>
    </row>
    <row r="193" ht="14.25" customHeight="1">
      <c r="A193" s="932"/>
      <c r="B193" s="895"/>
      <c r="C193" s="895"/>
      <c r="D193" s="895"/>
      <c r="E193" s="895"/>
      <c r="F193" s="895"/>
      <c r="G193" s="895"/>
      <c r="H193" s="421"/>
      <c r="I193" s="501"/>
      <c r="J193" s="544"/>
      <c r="K193" s="544"/>
      <c r="L193" s="544"/>
      <c r="M193" s="544"/>
      <c r="N193" s="544"/>
      <c r="O193" s="544"/>
      <c r="P193" s="544"/>
      <c r="Q193" s="544"/>
      <c r="R193" s="544"/>
      <c r="S193" s="544"/>
      <c r="T193" s="421"/>
      <c r="U193" s="342"/>
      <c r="V193" s="343"/>
      <c r="W193" s="343"/>
      <c r="X193" s="343"/>
      <c r="Y193" s="343"/>
      <c r="Z193" s="896"/>
      <c r="AA193" s="896"/>
      <c r="AB193" s="896"/>
      <c r="AC193" s="1014"/>
      <c r="AD193" s="896"/>
      <c r="AE193" s="896"/>
      <c r="AF193" s="896"/>
      <c r="AG193" s="896"/>
      <c r="AH193" s="896"/>
      <c r="AI193" s="896"/>
      <c r="AJ193" s="896"/>
      <c r="AK193" s="896"/>
      <c r="AL193" s="896"/>
      <c r="AM193" s="896"/>
      <c r="AN193" s="896"/>
      <c r="AO193" s="896"/>
      <c r="AP193" s="896"/>
      <c r="AQ193" s="896"/>
      <c r="AR193" s="896"/>
      <c r="AS193" s="896"/>
      <c r="AT193" s="896"/>
      <c r="AU193" s="897"/>
      <c r="AV193" s="897"/>
      <c r="AW193" s="897"/>
      <c r="AX193" s="897"/>
      <c r="AY193" s="897"/>
      <c r="AZ193" s="897"/>
      <c r="BA193" s="897"/>
      <c r="BB193" s="897"/>
      <c r="BC193" s="897"/>
    </row>
    <row r="194" ht="14.25" customHeight="1">
      <c r="A194" s="932"/>
      <c r="B194" s="895"/>
      <c r="C194" s="895"/>
      <c r="D194" s="895"/>
      <c r="E194" s="895"/>
      <c r="F194" s="895"/>
      <c r="G194" s="895"/>
      <c r="H194" s="421"/>
      <c r="I194" s="501"/>
      <c r="J194" s="544"/>
      <c r="K194" s="544"/>
      <c r="L194" s="544"/>
      <c r="M194" s="544"/>
      <c r="N194" s="544"/>
      <c r="O194" s="544"/>
      <c r="P194" s="544"/>
      <c r="Q194" s="544"/>
      <c r="R194" s="544"/>
      <c r="S194" s="544"/>
      <c r="T194" s="421"/>
      <c r="U194" s="342"/>
      <c r="V194" s="343"/>
      <c r="W194" s="343"/>
      <c r="X194" s="343"/>
      <c r="Y194" s="343"/>
      <c r="Z194" s="896"/>
      <c r="AA194" s="896"/>
      <c r="AB194" s="896"/>
      <c r="AC194" s="1014"/>
      <c r="AD194" s="896"/>
      <c r="AE194" s="896"/>
      <c r="AF194" s="896"/>
      <c r="AG194" s="896"/>
      <c r="AH194" s="896"/>
      <c r="AI194" s="896"/>
      <c r="AJ194" s="896"/>
      <c r="AK194" s="896"/>
      <c r="AL194" s="896"/>
      <c r="AM194" s="896"/>
      <c r="AN194" s="896"/>
      <c r="AO194" s="896"/>
      <c r="AP194" s="896"/>
      <c r="AQ194" s="896"/>
      <c r="AR194" s="896"/>
      <c r="AS194" s="896"/>
      <c r="AT194" s="896"/>
      <c r="AU194" s="897"/>
      <c r="AV194" s="897"/>
      <c r="AW194" s="897"/>
      <c r="AX194" s="897"/>
      <c r="AY194" s="897"/>
      <c r="AZ194" s="897"/>
      <c r="BA194" s="897"/>
      <c r="BB194" s="897"/>
      <c r="BC194" s="897"/>
    </row>
    <row r="195" ht="14.25" customHeight="1">
      <c r="A195" s="932"/>
      <c r="B195" s="895"/>
      <c r="C195" s="895"/>
      <c r="D195" s="895"/>
      <c r="E195" s="895"/>
      <c r="F195" s="895"/>
      <c r="G195" s="951"/>
      <c r="H195" s="421"/>
      <c r="I195" s="501"/>
      <c r="J195" s="544"/>
      <c r="K195" s="544"/>
      <c r="L195" s="544"/>
      <c r="M195" s="544"/>
      <c r="N195" s="544"/>
      <c r="O195" s="544"/>
      <c r="P195" s="544"/>
      <c r="Q195" s="544"/>
      <c r="R195" s="544"/>
      <c r="S195" s="544"/>
      <c r="T195" s="421"/>
      <c r="U195" s="342"/>
      <c r="V195" s="343"/>
      <c r="W195" s="343"/>
      <c r="X195" s="343"/>
      <c r="Y195" s="343"/>
      <c r="Z195" s="896"/>
      <c r="AA195" s="896"/>
      <c r="AB195" s="896"/>
      <c r="AC195" s="1014"/>
      <c r="AD195" s="896"/>
      <c r="AE195" s="896"/>
      <c r="AF195" s="896"/>
      <c r="AG195" s="896"/>
      <c r="AH195" s="896"/>
      <c r="AI195" s="896"/>
      <c r="AJ195" s="896"/>
      <c r="AK195" s="896"/>
      <c r="AL195" s="896"/>
      <c r="AM195" s="896"/>
      <c r="AN195" s="896"/>
      <c r="AO195" s="896"/>
      <c r="AP195" s="896"/>
      <c r="AQ195" s="896"/>
      <c r="AR195" s="896"/>
      <c r="AS195" s="896"/>
      <c r="AT195" s="896"/>
      <c r="AU195" s="897"/>
      <c r="AV195" s="897"/>
      <c r="AW195" s="897"/>
      <c r="AX195" s="897"/>
      <c r="AY195" s="897"/>
      <c r="AZ195" s="897"/>
      <c r="BA195" s="897"/>
      <c r="BB195" s="897"/>
      <c r="BC195" s="897"/>
    </row>
    <row r="196" ht="14.25" customHeight="1">
      <c r="A196" s="932"/>
      <c r="B196" s="895"/>
      <c r="C196" s="895"/>
      <c r="D196" s="895"/>
      <c r="E196" s="895"/>
      <c r="F196" s="895"/>
      <c r="G196" s="895"/>
      <c r="H196" s="421"/>
      <c r="I196" s="501"/>
      <c r="J196" s="544"/>
      <c r="K196" s="544"/>
      <c r="L196" s="544"/>
      <c r="M196" s="544"/>
      <c r="N196" s="544"/>
      <c r="O196" s="544"/>
      <c r="P196" s="544"/>
      <c r="Q196" s="544"/>
      <c r="R196" s="544"/>
      <c r="S196" s="544"/>
      <c r="T196" s="421"/>
      <c r="U196" s="342"/>
      <c r="V196" s="343"/>
      <c r="W196" s="343"/>
      <c r="X196" s="343"/>
      <c r="Y196" s="343"/>
      <c r="Z196" s="896"/>
      <c r="AA196" s="896"/>
      <c r="AB196" s="896"/>
      <c r="AC196" s="1014"/>
      <c r="AD196" s="896"/>
      <c r="AE196" s="896"/>
      <c r="AF196" s="896"/>
      <c r="AG196" s="896"/>
      <c r="AH196" s="896"/>
      <c r="AI196" s="896"/>
      <c r="AJ196" s="896"/>
      <c r="AK196" s="896"/>
      <c r="AL196" s="896"/>
      <c r="AM196" s="896"/>
      <c r="AN196" s="896"/>
      <c r="AO196" s="896"/>
      <c r="AP196" s="896"/>
      <c r="AQ196" s="896"/>
      <c r="AR196" s="896"/>
      <c r="AS196" s="896"/>
      <c r="AT196" s="896"/>
      <c r="AU196" s="897"/>
      <c r="AV196" s="897"/>
      <c r="AW196" s="897"/>
      <c r="AX196" s="897"/>
      <c r="AY196" s="897"/>
      <c r="AZ196" s="897"/>
      <c r="BA196" s="897"/>
      <c r="BB196" s="897"/>
      <c r="BC196" s="897"/>
    </row>
    <row r="197" ht="14.25" customHeight="1">
      <c r="A197" s="932"/>
      <c r="B197" s="895"/>
      <c r="C197" s="895"/>
      <c r="D197" s="895"/>
      <c r="E197" s="895"/>
      <c r="F197" s="895"/>
      <c r="G197" s="895"/>
      <c r="H197" s="421"/>
      <c r="I197" s="501"/>
      <c r="J197" s="544"/>
      <c r="K197" s="544"/>
      <c r="L197" s="544"/>
      <c r="M197" s="544"/>
      <c r="N197" s="544"/>
      <c r="O197" s="544"/>
      <c r="P197" s="544"/>
      <c r="Q197" s="544"/>
      <c r="R197" s="544"/>
      <c r="S197" s="544"/>
      <c r="T197" s="421"/>
      <c r="U197" s="342"/>
      <c r="V197" s="343"/>
      <c r="W197" s="343"/>
      <c r="X197" s="343"/>
      <c r="Y197" s="343"/>
      <c r="Z197" s="896"/>
      <c r="AA197" s="896"/>
      <c r="AB197" s="896"/>
      <c r="AC197" s="1014"/>
      <c r="AD197" s="896"/>
      <c r="AE197" s="896"/>
      <c r="AF197" s="896"/>
      <c r="AG197" s="896"/>
      <c r="AH197" s="896"/>
      <c r="AI197" s="896"/>
      <c r="AJ197" s="896"/>
      <c r="AK197" s="896"/>
      <c r="AL197" s="896"/>
      <c r="AM197" s="896"/>
      <c r="AN197" s="896"/>
      <c r="AO197" s="896"/>
      <c r="AP197" s="896"/>
      <c r="AQ197" s="896"/>
      <c r="AR197" s="896"/>
      <c r="AS197" s="896"/>
      <c r="AT197" s="896"/>
      <c r="AU197" s="897"/>
      <c r="AV197" s="897"/>
      <c r="AW197" s="897"/>
      <c r="AX197" s="897"/>
      <c r="AY197" s="897"/>
      <c r="AZ197" s="897"/>
      <c r="BA197" s="897"/>
      <c r="BB197" s="897"/>
      <c r="BC197" s="897"/>
    </row>
    <row r="198" ht="14.25" customHeight="1">
      <c r="A198" s="932"/>
      <c r="B198" s="895"/>
      <c r="C198" s="895"/>
      <c r="D198" s="895"/>
      <c r="E198" s="895"/>
      <c r="F198" s="895"/>
      <c r="G198" s="895"/>
      <c r="H198" s="421"/>
      <c r="I198" s="501"/>
      <c r="J198" s="544"/>
      <c r="K198" s="544"/>
      <c r="L198" s="544"/>
      <c r="M198" s="1013"/>
      <c r="N198" s="544"/>
      <c r="O198" s="544"/>
      <c r="P198" s="544"/>
      <c r="Q198" s="544"/>
      <c r="R198" s="544"/>
      <c r="S198" s="544"/>
      <c r="T198" s="421"/>
      <c r="U198" s="342"/>
      <c r="V198" s="343"/>
      <c r="W198" s="343"/>
      <c r="X198" s="343"/>
      <c r="Y198" s="343"/>
      <c r="Z198" s="896"/>
      <c r="AA198" s="896"/>
      <c r="AB198" s="896"/>
      <c r="AC198" s="1014"/>
      <c r="AD198" s="896"/>
      <c r="AE198" s="896"/>
      <c r="AF198" s="896"/>
      <c r="AG198" s="896"/>
      <c r="AH198" s="896"/>
      <c r="AI198" s="896"/>
      <c r="AJ198" s="896"/>
      <c r="AK198" s="896"/>
      <c r="AL198" s="896"/>
      <c r="AM198" s="896"/>
      <c r="AN198" s="896"/>
      <c r="AO198" s="896"/>
      <c r="AP198" s="896"/>
      <c r="AQ198" s="896"/>
      <c r="AR198" s="896"/>
      <c r="AS198" s="896"/>
      <c r="AT198" s="896"/>
      <c r="AU198" s="897"/>
      <c r="AV198" s="897"/>
      <c r="AW198" s="897"/>
      <c r="AX198" s="897"/>
      <c r="AY198" s="897"/>
      <c r="AZ198" s="897"/>
      <c r="BA198" s="897"/>
      <c r="BB198" s="897"/>
      <c r="BC198" s="897"/>
    </row>
    <row r="199" ht="14.25" customHeight="1">
      <c r="A199" s="932"/>
      <c r="B199" s="895"/>
      <c r="C199" s="895"/>
      <c r="D199" s="895"/>
      <c r="E199" s="895"/>
      <c r="F199" s="895"/>
      <c r="G199" s="895"/>
      <c r="H199" s="421"/>
      <c r="I199" s="501"/>
      <c r="J199" s="544"/>
      <c r="K199" s="544"/>
      <c r="L199" s="544"/>
      <c r="M199" s="544"/>
      <c r="N199" s="544"/>
      <c r="O199" s="544"/>
      <c r="P199" s="544"/>
      <c r="Q199" s="544"/>
      <c r="R199" s="544"/>
      <c r="S199" s="544"/>
      <c r="T199" s="421"/>
      <c r="U199" s="342"/>
      <c r="V199" s="343"/>
      <c r="W199" s="343"/>
      <c r="X199" s="343"/>
      <c r="Y199" s="343"/>
      <c r="Z199" s="896"/>
      <c r="AA199" s="896"/>
      <c r="AB199" s="896"/>
      <c r="AC199" s="1014"/>
      <c r="AD199" s="896"/>
      <c r="AE199" s="896"/>
      <c r="AF199" s="896"/>
      <c r="AG199" s="896"/>
      <c r="AH199" s="896"/>
      <c r="AI199" s="896"/>
      <c r="AJ199" s="896"/>
      <c r="AK199" s="896"/>
      <c r="AL199" s="896"/>
      <c r="AM199" s="896"/>
      <c r="AN199" s="896"/>
      <c r="AO199" s="896"/>
      <c r="AP199" s="896"/>
      <c r="AQ199" s="896"/>
      <c r="AR199" s="896"/>
      <c r="AS199" s="896"/>
      <c r="AT199" s="896"/>
      <c r="AU199" s="897"/>
      <c r="AV199" s="897"/>
      <c r="AW199" s="897"/>
      <c r="AX199" s="897"/>
      <c r="AY199" s="897"/>
      <c r="AZ199" s="897"/>
      <c r="BA199" s="897"/>
      <c r="BB199" s="897"/>
      <c r="BC199" s="897"/>
    </row>
    <row r="200" ht="14.25" customHeight="1">
      <c r="A200" s="932"/>
      <c r="B200" s="895"/>
      <c r="C200" s="895"/>
      <c r="D200" s="895"/>
      <c r="E200" s="895"/>
      <c r="F200" s="895"/>
      <c r="G200" s="895"/>
      <c r="H200" s="421"/>
      <c r="I200" s="501"/>
      <c r="J200" s="544"/>
      <c r="K200" s="544"/>
      <c r="L200" s="544"/>
      <c r="M200" s="544"/>
      <c r="N200" s="544"/>
      <c r="O200" s="544"/>
      <c r="P200" s="544"/>
      <c r="Q200" s="544"/>
      <c r="R200" s="544"/>
      <c r="S200" s="544"/>
      <c r="T200" s="421"/>
      <c r="U200" s="342"/>
      <c r="V200" s="343"/>
      <c r="W200" s="343"/>
      <c r="X200" s="343"/>
      <c r="Y200" s="343"/>
      <c r="Z200" s="896"/>
      <c r="AA200" s="896"/>
      <c r="AB200" s="896"/>
      <c r="AC200" s="1014"/>
      <c r="AD200" s="896"/>
      <c r="AE200" s="896"/>
      <c r="AF200" s="896"/>
      <c r="AG200" s="896"/>
      <c r="AH200" s="896"/>
      <c r="AI200" s="896"/>
      <c r="AJ200" s="896"/>
      <c r="AK200" s="896"/>
      <c r="AL200" s="896"/>
      <c r="AM200" s="896"/>
      <c r="AN200" s="896"/>
      <c r="AO200" s="896"/>
      <c r="AP200" s="896"/>
      <c r="AQ200" s="896"/>
      <c r="AR200" s="896"/>
      <c r="AS200" s="896"/>
      <c r="AT200" s="896"/>
      <c r="AU200" s="897"/>
      <c r="AV200" s="897"/>
      <c r="AW200" s="897"/>
      <c r="AX200" s="897"/>
      <c r="AY200" s="897"/>
      <c r="AZ200" s="897"/>
      <c r="BA200" s="897"/>
      <c r="BB200" s="897"/>
      <c r="BC200" s="897"/>
    </row>
    <row r="201" ht="14.25" customHeight="1">
      <c r="A201" s="932"/>
      <c r="B201" s="895"/>
      <c r="C201" s="895"/>
      <c r="D201" s="895"/>
      <c r="E201" s="895"/>
      <c r="F201" s="895"/>
      <c r="G201" s="895"/>
      <c r="H201" s="421"/>
      <c r="I201" s="501"/>
      <c r="J201" s="544"/>
      <c r="K201" s="544"/>
      <c r="L201" s="544"/>
      <c r="M201" s="544"/>
      <c r="N201" s="544"/>
      <c r="O201" s="544"/>
      <c r="P201" s="544"/>
      <c r="Q201" s="544"/>
      <c r="R201" s="544"/>
      <c r="S201" s="544"/>
      <c r="T201" s="421"/>
      <c r="U201" s="342"/>
      <c r="V201" s="343"/>
      <c r="W201" s="343"/>
      <c r="X201" s="343"/>
      <c r="Y201" s="343"/>
      <c r="Z201" s="896"/>
      <c r="AA201" s="896"/>
      <c r="AB201" s="896"/>
      <c r="AC201" s="1014"/>
      <c r="AD201" s="896"/>
      <c r="AE201" s="896"/>
      <c r="AF201" s="896"/>
      <c r="AG201" s="896"/>
      <c r="AH201" s="896"/>
      <c r="AI201" s="896"/>
      <c r="AJ201" s="896"/>
      <c r="AK201" s="896"/>
      <c r="AL201" s="896"/>
      <c r="AM201" s="896"/>
      <c r="AN201" s="896"/>
      <c r="AO201" s="896"/>
      <c r="AP201" s="896"/>
      <c r="AQ201" s="896"/>
      <c r="AR201" s="896"/>
      <c r="AS201" s="896"/>
      <c r="AT201" s="896"/>
      <c r="AU201" s="897"/>
      <c r="AV201" s="897"/>
      <c r="AW201" s="897"/>
      <c r="AX201" s="897"/>
      <c r="AY201" s="897"/>
      <c r="AZ201" s="897"/>
      <c r="BA201" s="897"/>
      <c r="BB201" s="897"/>
      <c r="BC201" s="897"/>
    </row>
    <row r="202" ht="14.25" customHeight="1">
      <c r="A202" s="932"/>
      <c r="B202" s="895"/>
      <c r="C202" s="895"/>
      <c r="D202" s="895"/>
      <c r="E202" s="895"/>
      <c r="F202" s="895"/>
      <c r="G202" s="895"/>
      <c r="H202" s="421"/>
      <c r="I202" s="501"/>
      <c r="J202" s="544"/>
      <c r="K202" s="544"/>
      <c r="L202" s="544"/>
      <c r="M202" s="544"/>
      <c r="N202" s="544"/>
      <c r="O202" s="544"/>
      <c r="P202" s="544"/>
      <c r="Q202" s="544"/>
      <c r="R202" s="544"/>
      <c r="S202" s="544"/>
      <c r="T202" s="421"/>
      <c r="U202" s="342"/>
      <c r="V202" s="343"/>
      <c r="W202" s="343"/>
      <c r="X202" s="343"/>
      <c r="Y202" s="343"/>
      <c r="Z202" s="896"/>
      <c r="AA202" s="896"/>
      <c r="AB202" s="896"/>
      <c r="AC202" s="1014"/>
      <c r="AD202" s="896"/>
      <c r="AE202" s="896"/>
      <c r="AF202" s="896"/>
      <c r="AG202" s="896"/>
      <c r="AH202" s="896"/>
      <c r="AI202" s="896"/>
      <c r="AJ202" s="896"/>
      <c r="AK202" s="896"/>
      <c r="AL202" s="896"/>
      <c r="AM202" s="896"/>
      <c r="AN202" s="896"/>
      <c r="AO202" s="896"/>
      <c r="AP202" s="896"/>
      <c r="AQ202" s="896"/>
      <c r="AR202" s="896"/>
      <c r="AS202" s="896"/>
      <c r="AT202" s="896"/>
      <c r="AU202" s="897"/>
      <c r="AV202" s="897"/>
      <c r="AW202" s="897"/>
      <c r="AX202" s="897"/>
      <c r="AY202" s="897"/>
      <c r="AZ202" s="897"/>
      <c r="BA202" s="897"/>
      <c r="BB202" s="897"/>
      <c r="BC202" s="897"/>
    </row>
    <row r="203" ht="14.25" customHeight="1">
      <c r="A203" s="932"/>
      <c r="B203" s="895"/>
      <c r="C203" s="895"/>
      <c r="D203" s="895"/>
      <c r="E203" s="895"/>
      <c r="F203" s="895"/>
      <c r="G203" s="895"/>
      <c r="H203" s="421"/>
      <c r="I203" s="501"/>
      <c r="J203" s="544"/>
      <c r="K203" s="544"/>
      <c r="L203" s="544"/>
      <c r="M203" s="544"/>
      <c r="N203" s="544"/>
      <c r="O203" s="544"/>
      <c r="P203" s="544"/>
      <c r="Q203" s="544"/>
      <c r="R203" s="544"/>
      <c r="S203" s="544"/>
      <c r="T203" s="421"/>
      <c r="U203" s="342"/>
      <c r="V203" s="343"/>
      <c r="W203" s="343"/>
      <c r="X203" s="343"/>
      <c r="Y203" s="343"/>
      <c r="Z203" s="896"/>
      <c r="AA203" s="896"/>
      <c r="AB203" s="896"/>
      <c r="AC203" s="1014"/>
      <c r="AD203" s="896"/>
      <c r="AE203" s="896"/>
      <c r="AF203" s="896"/>
      <c r="AG203" s="896"/>
      <c r="AH203" s="896"/>
      <c r="AI203" s="896"/>
      <c r="AJ203" s="896"/>
      <c r="AK203" s="896"/>
      <c r="AL203" s="896"/>
      <c r="AM203" s="896"/>
      <c r="AN203" s="896"/>
      <c r="AO203" s="896"/>
      <c r="AP203" s="896"/>
      <c r="AQ203" s="896"/>
      <c r="AR203" s="896"/>
      <c r="AS203" s="896"/>
      <c r="AT203" s="896"/>
      <c r="AU203" s="897"/>
      <c r="AV203" s="897"/>
      <c r="AW203" s="897"/>
      <c r="AX203" s="897"/>
      <c r="AY203" s="897"/>
      <c r="AZ203" s="897"/>
      <c r="BA203" s="897"/>
      <c r="BB203" s="897"/>
      <c r="BC203" s="897"/>
    </row>
    <row r="204" ht="14.25" customHeight="1">
      <c r="A204" s="932"/>
      <c r="B204" s="895"/>
      <c r="C204" s="895"/>
      <c r="D204" s="895"/>
      <c r="E204" s="895"/>
      <c r="F204" s="895"/>
      <c r="G204" s="895"/>
      <c r="H204" s="421"/>
      <c r="I204" s="501"/>
      <c r="J204" s="544"/>
      <c r="K204" s="544"/>
      <c r="L204" s="544"/>
      <c r="M204" s="544"/>
      <c r="N204" s="544"/>
      <c r="O204" s="544"/>
      <c r="P204" s="544"/>
      <c r="Q204" s="544"/>
      <c r="R204" s="544"/>
      <c r="S204" s="544"/>
      <c r="T204" s="421"/>
      <c r="U204" s="342"/>
      <c r="V204" s="343"/>
      <c r="W204" s="343"/>
      <c r="X204" s="343"/>
      <c r="Y204" s="343"/>
      <c r="Z204" s="896"/>
      <c r="AA204" s="896"/>
      <c r="AB204" s="896"/>
      <c r="AC204" s="1014"/>
      <c r="AD204" s="896"/>
      <c r="AE204" s="896"/>
      <c r="AF204" s="896"/>
      <c r="AG204" s="896"/>
      <c r="AH204" s="896"/>
      <c r="AI204" s="896"/>
      <c r="AJ204" s="896"/>
      <c r="AK204" s="896"/>
      <c r="AL204" s="896"/>
      <c r="AM204" s="896"/>
      <c r="AN204" s="896"/>
      <c r="AO204" s="896"/>
      <c r="AP204" s="896"/>
      <c r="AQ204" s="896"/>
      <c r="AR204" s="896"/>
      <c r="AS204" s="896"/>
      <c r="AT204" s="896"/>
      <c r="AU204" s="897"/>
      <c r="AV204" s="897"/>
      <c r="AW204" s="897"/>
      <c r="AX204" s="897"/>
      <c r="AY204" s="897"/>
      <c r="AZ204" s="897"/>
      <c r="BA204" s="897"/>
      <c r="BB204" s="897"/>
      <c r="BC204" s="897"/>
    </row>
    <row r="205" ht="14.25" customHeight="1">
      <c r="A205" s="932"/>
      <c r="B205" s="895"/>
      <c r="C205" s="895"/>
      <c r="D205" s="895"/>
      <c r="E205" s="895"/>
      <c r="F205" s="895"/>
      <c r="G205" s="895"/>
      <c r="H205" s="421"/>
      <c r="I205" s="501"/>
      <c r="J205" s="544"/>
      <c r="K205" s="544"/>
      <c r="L205" s="544"/>
      <c r="M205" s="544"/>
      <c r="N205" s="544"/>
      <c r="O205" s="544"/>
      <c r="P205" s="544"/>
      <c r="Q205" s="544"/>
      <c r="R205" s="544"/>
      <c r="S205" s="544"/>
      <c r="T205" s="421"/>
      <c r="U205" s="342"/>
      <c r="V205" s="343"/>
      <c r="W205" s="343"/>
      <c r="X205" s="343"/>
      <c r="Y205" s="343"/>
      <c r="Z205" s="896"/>
      <c r="AA205" s="896"/>
      <c r="AB205" s="896"/>
      <c r="AC205" s="1014"/>
      <c r="AD205" s="896"/>
      <c r="AE205" s="896"/>
      <c r="AF205" s="896"/>
      <c r="AG205" s="896"/>
      <c r="AH205" s="896"/>
      <c r="AI205" s="896"/>
      <c r="AJ205" s="896"/>
      <c r="AK205" s="896"/>
      <c r="AL205" s="896"/>
      <c r="AM205" s="896"/>
      <c r="AN205" s="896"/>
      <c r="AO205" s="896"/>
      <c r="AP205" s="896"/>
      <c r="AQ205" s="896"/>
      <c r="AR205" s="896"/>
      <c r="AS205" s="896"/>
      <c r="AT205" s="896"/>
      <c r="AU205" s="897"/>
      <c r="AV205" s="897"/>
      <c r="AW205" s="897"/>
      <c r="AX205" s="897"/>
      <c r="AY205" s="897"/>
      <c r="AZ205" s="897"/>
      <c r="BA205" s="897"/>
      <c r="BB205" s="897"/>
      <c r="BC205" s="897"/>
    </row>
    <row r="206" ht="14.25" customHeight="1">
      <c r="A206" s="932"/>
      <c r="B206" s="895"/>
      <c r="C206" s="895"/>
      <c r="D206" s="895"/>
      <c r="E206" s="895"/>
      <c r="F206" s="895"/>
      <c r="G206" s="895"/>
      <c r="H206" s="421"/>
      <c r="I206" s="501"/>
      <c r="J206" s="544"/>
      <c r="K206" s="544"/>
      <c r="L206" s="544"/>
      <c r="M206" s="544"/>
      <c r="N206" s="544"/>
      <c r="O206" s="544"/>
      <c r="P206" s="544"/>
      <c r="Q206" s="544"/>
      <c r="R206" s="544"/>
      <c r="S206" s="544"/>
      <c r="T206" s="421"/>
      <c r="U206" s="342"/>
      <c r="V206" s="343"/>
      <c r="W206" s="343"/>
      <c r="X206" s="343"/>
      <c r="Y206" s="343"/>
      <c r="Z206" s="896"/>
      <c r="AA206" s="896"/>
      <c r="AB206" s="896"/>
      <c r="AC206" s="1014"/>
      <c r="AD206" s="896"/>
      <c r="AE206" s="896"/>
      <c r="AF206" s="896"/>
      <c r="AG206" s="896"/>
      <c r="AH206" s="896"/>
      <c r="AI206" s="896"/>
      <c r="AJ206" s="896"/>
      <c r="AK206" s="896"/>
      <c r="AL206" s="896"/>
      <c r="AM206" s="896"/>
      <c r="AN206" s="896"/>
      <c r="AO206" s="896"/>
      <c r="AP206" s="896"/>
      <c r="AQ206" s="896"/>
      <c r="AR206" s="896"/>
      <c r="AS206" s="896"/>
      <c r="AT206" s="896"/>
      <c r="AU206" s="897"/>
      <c r="AV206" s="897"/>
      <c r="AW206" s="897"/>
      <c r="AX206" s="897"/>
      <c r="AY206" s="897"/>
      <c r="AZ206" s="897"/>
      <c r="BA206" s="897"/>
      <c r="BB206" s="897"/>
      <c r="BC206" s="897"/>
    </row>
    <row r="207" ht="14.25" customHeight="1">
      <c r="A207" s="932"/>
      <c r="B207" s="895"/>
      <c r="C207" s="895"/>
      <c r="D207" s="895"/>
      <c r="E207" s="895"/>
      <c r="F207" s="895"/>
      <c r="G207" s="895"/>
      <c r="H207" s="421"/>
      <c r="I207" s="501"/>
      <c r="J207" s="544"/>
      <c r="K207" s="544"/>
      <c r="L207" s="544"/>
      <c r="M207" s="544"/>
      <c r="N207" s="544"/>
      <c r="O207" s="544"/>
      <c r="P207" s="544"/>
      <c r="Q207" s="544"/>
      <c r="R207" s="544"/>
      <c r="S207" s="544"/>
      <c r="T207" s="421"/>
      <c r="U207" s="342"/>
      <c r="V207" s="343"/>
      <c r="W207" s="343"/>
      <c r="X207" s="343"/>
      <c r="Y207" s="343"/>
      <c r="Z207" s="896"/>
      <c r="AA207" s="896"/>
      <c r="AB207" s="896"/>
      <c r="AC207" s="1014"/>
      <c r="AD207" s="896"/>
      <c r="AE207" s="896"/>
      <c r="AF207" s="896"/>
      <c r="AG207" s="896"/>
      <c r="AH207" s="896"/>
      <c r="AI207" s="896"/>
      <c r="AJ207" s="896"/>
      <c r="AK207" s="896"/>
      <c r="AL207" s="896"/>
      <c r="AM207" s="896"/>
      <c r="AN207" s="896"/>
      <c r="AO207" s="896"/>
      <c r="AP207" s="896"/>
      <c r="AQ207" s="896"/>
      <c r="AR207" s="896"/>
      <c r="AS207" s="896"/>
      <c r="AT207" s="896"/>
      <c r="AU207" s="897"/>
      <c r="AV207" s="897"/>
      <c r="AW207" s="897"/>
      <c r="AX207" s="897"/>
      <c r="AY207" s="897"/>
      <c r="AZ207" s="897"/>
      <c r="BA207" s="897"/>
      <c r="BB207" s="897"/>
      <c r="BC207" s="897"/>
    </row>
    <row r="208" ht="14.25" customHeight="1">
      <c r="A208" s="932"/>
      <c r="B208" s="895"/>
      <c r="C208" s="895"/>
      <c r="D208" s="895"/>
      <c r="E208" s="895"/>
      <c r="F208" s="895"/>
      <c r="G208" s="895"/>
      <c r="H208" s="421"/>
      <c r="I208" s="501"/>
      <c r="J208" s="544"/>
      <c r="K208" s="544"/>
      <c r="L208" s="544"/>
      <c r="M208" s="544"/>
      <c r="N208" s="544"/>
      <c r="O208" s="544"/>
      <c r="P208" s="544"/>
      <c r="Q208" s="544"/>
      <c r="R208" s="544"/>
      <c r="S208" s="544"/>
      <c r="T208" s="421"/>
      <c r="U208" s="342"/>
      <c r="V208" s="343"/>
      <c r="W208" s="343"/>
      <c r="X208" s="343"/>
      <c r="Y208" s="343"/>
      <c r="Z208" s="896"/>
      <c r="AA208" s="896"/>
      <c r="AB208" s="896"/>
      <c r="AC208" s="1014"/>
      <c r="AD208" s="896"/>
      <c r="AE208" s="896"/>
      <c r="AF208" s="896"/>
      <c r="AG208" s="896"/>
      <c r="AH208" s="896"/>
      <c r="AI208" s="896"/>
      <c r="AJ208" s="896"/>
      <c r="AK208" s="896"/>
      <c r="AL208" s="896"/>
      <c r="AM208" s="896"/>
      <c r="AN208" s="896"/>
      <c r="AO208" s="896"/>
      <c r="AP208" s="896"/>
      <c r="AQ208" s="896"/>
      <c r="AR208" s="896"/>
      <c r="AS208" s="896"/>
      <c r="AT208" s="896"/>
      <c r="AU208" s="897"/>
      <c r="AV208" s="897"/>
      <c r="AW208" s="897"/>
      <c r="AX208" s="897"/>
      <c r="AY208" s="897"/>
      <c r="AZ208" s="897"/>
      <c r="BA208" s="897"/>
      <c r="BB208" s="897"/>
      <c r="BC208" s="897"/>
    </row>
    <row r="209" ht="14.25" customHeight="1">
      <c r="A209" s="932"/>
      <c r="B209" s="895"/>
      <c r="C209" s="895"/>
      <c r="D209" s="895"/>
      <c r="E209" s="895"/>
      <c r="F209" s="895"/>
      <c r="G209" s="895"/>
      <c r="H209" s="421"/>
      <c r="I209" s="501"/>
      <c r="J209" s="544"/>
      <c r="K209" s="544"/>
      <c r="L209" s="544"/>
      <c r="M209" s="544"/>
      <c r="N209" s="544"/>
      <c r="O209" s="544"/>
      <c r="P209" s="544"/>
      <c r="Q209" s="544"/>
      <c r="R209" s="544"/>
      <c r="S209" s="544"/>
      <c r="T209" s="421"/>
      <c r="U209" s="342"/>
      <c r="V209" s="343"/>
      <c r="W209" s="343"/>
      <c r="X209" s="343"/>
      <c r="Y209" s="343"/>
      <c r="Z209" s="896"/>
      <c r="AA209" s="896"/>
      <c r="AB209" s="896"/>
      <c r="AC209" s="1014"/>
      <c r="AD209" s="896"/>
      <c r="AE209" s="896"/>
      <c r="AF209" s="896"/>
      <c r="AG209" s="896"/>
      <c r="AH209" s="896"/>
      <c r="AI209" s="896"/>
      <c r="AJ209" s="896"/>
      <c r="AK209" s="896"/>
      <c r="AL209" s="896"/>
      <c r="AM209" s="896"/>
      <c r="AN209" s="896"/>
      <c r="AO209" s="896"/>
      <c r="AP209" s="896"/>
      <c r="AQ209" s="896"/>
      <c r="AR209" s="896"/>
      <c r="AS209" s="896"/>
      <c r="AT209" s="896"/>
      <c r="AU209" s="897"/>
      <c r="AV209" s="897"/>
      <c r="AW209" s="897"/>
      <c r="AX209" s="897"/>
      <c r="AY209" s="897"/>
      <c r="AZ209" s="897"/>
      <c r="BA209" s="897"/>
      <c r="BB209" s="897"/>
      <c r="BC209" s="897"/>
    </row>
    <row r="210" ht="14.25" customHeight="1">
      <c r="A210" s="932"/>
      <c r="B210" s="895"/>
      <c r="C210" s="895"/>
      <c r="D210" s="895"/>
      <c r="E210" s="895"/>
      <c r="F210" s="895"/>
      <c r="G210" s="895"/>
      <c r="H210" s="421"/>
      <c r="I210" s="501"/>
      <c r="J210" s="544"/>
      <c r="K210" s="544"/>
      <c r="L210" s="544"/>
      <c r="M210" s="544"/>
      <c r="N210" s="544"/>
      <c r="O210" s="544"/>
      <c r="P210" s="544"/>
      <c r="Q210" s="544"/>
      <c r="R210" s="544"/>
      <c r="S210" s="544"/>
      <c r="T210" s="421"/>
      <c r="U210" s="342"/>
      <c r="V210" s="343"/>
      <c r="W210" s="343"/>
      <c r="X210" s="343"/>
      <c r="Y210" s="343"/>
      <c r="Z210" s="896"/>
      <c r="AA210" s="896"/>
      <c r="AB210" s="896"/>
      <c r="AC210" s="1014"/>
      <c r="AD210" s="896"/>
      <c r="AE210" s="896"/>
      <c r="AF210" s="896"/>
      <c r="AG210" s="896"/>
      <c r="AH210" s="896"/>
      <c r="AI210" s="896"/>
      <c r="AJ210" s="896"/>
      <c r="AK210" s="896"/>
      <c r="AL210" s="896"/>
      <c r="AM210" s="896"/>
      <c r="AN210" s="896"/>
      <c r="AO210" s="896"/>
      <c r="AP210" s="896"/>
      <c r="AQ210" s="896"/>
      <c r="AR210" s="896"/>
      <c r="AS210" s="896"/>
      <c r="AT210" s="896"/>
      <c r="AU210" s="897"/>
      <c r="AV210" s="897"/>
      <c r="AW210" s="897"/>
      <c r="AX210" s="897"/>
      <c r="AY210" s="897"/>
      <c r="AZ210" s="897"/>
      <c r="BA210" s="897"/>
      <c r="BB210" s="897"/>
      <c r="BC210" s="897"/>
    </row>
    <row r="211" ht="14.25" customHeight="1">
      <c r="A211" s="932"/>
      <c r="B211" s="895"/>
      <c r="C211" s="895"/>
      <c r="D211" s="895"/>
      <c r="E211" s="895"/>
      <c r="F211" s="895"/>
      <c r="G211" s="895"/>
      <c r="H211" s="421"/>
      <c r="I211" s="501"/>
      <c r="J211" s="544"/>
      <c r="K211" s="544"/>
      <c r="L211" s="544"/>
      <c r="M211" s="544"/>
      <c r="N211" s="544"/>
      <c r="O211" s="544"/>
      <c r="P211" s="544"/>
      <c r="Q211" s="544"/>
      <c r="R211" s="544"/>
      <c r="S211" s="544"/>
      <c r="T211" s="421"/>
      <c r="U211" s="342"/>
      <c r="V211" s="343"/>
      <c r="W211" s="343"/>
      <c r="X211" s="343"/>
      <c r="Y211" s="343"/>
      <c r="Z211" s="896"/>
      <c r="AA211" s="896"/>
      <c r="AB211" s="896"/>
      <c r="AC211" s="1014"/>
      <c r="AD211" s="896"/>
      <c r="AE211" s="896"/>
      <c r="AF211" s="896"/>
      <c r="AG211" s="896"/>
      <c r="AH211" s="896"/>
      <c r="AI211" s="896"/>
      <c r="AJ211" s="896"/>
      <c r="AK211" s="896"/>
      <c r="AL211" s="896"/>
      <c r="AM211" s="896"/>
      <c r="AN211" s="896"/>
      <c r="AO211" s="896"/>
      <c r="AP211" s="896"/>
      <c r="AQ211" s="896"/>
      <c r="AR211" s="896"/>
      <c r="AS211" s="896"/>
      <c r="AT211" s="896"/>
      <c r="AU211" s="897"/>
      <c r="AV211" s="897"/>
      <c r="AW211" s="897"/>
      <c r="AX211" s="897"/>
      <c r="AY211" s="897"/>
      <c r="AZ211" s="897"/>
      <c r="BA211" s="897"/>
      <c r="BB211" s="897"/>
      <c r="BC211" s="897"/>
    </row>
    <row r="212" ht="14.25" customHeight="1">
      <c r="A212" s="932"/>
      <c r="B212" s="895"/>
      <c r="C212" s="895"/>
      <c r="D212" s="895"/>
      <c r="E212" s="895"/>
      <c r="F212" s="895"/>
      <c r="G212" s="895"/>
      <c r="H212" s="421"/>
      <c r="I212" s="501"/>
      <c r="J212" s="544"/>
      <c r="K212" s="544"/>
      <c r="L212" s="544"/>
      <c r="M212" s="544"/>
      <c r="N212" s="544"/>
      <c r="O212" s="544"/>
      <c r="P212" s="544"/>
      <c r="Q212" s="544"/>
      <c r="R212" s="544"/>
      <c r="S212" s="544"/>
      <c r="T212" s="421"/>
      <c r="U212" s="342"/>
      <c r="V212" s="343"/>
      <c r="W212" s="343"/>
      <c r="X212" s="343"/>
      <c r="Y212" s="343"/>
      <c r="Z212" s="896"/>
      <c r="AA212" s="896"/>
      <c r="AB212" s="896"/>
      <c r="AC212" s="1014"/>
      <c r="AD212" s="896"/>
      <c r="AE212" s="896"/>
      <c r="AF212" s="896"/>
      <c r="AG212" s="896"/>
      <c r="AH212" s="896"/>
      <c r="AI212" s="896"/>
      <c r="AJ212" s="896"/>
      <c r="AK212" s="896"/>
      <c r="AL212" s="896"/>
      <c r="AM212" s="896"/>
      <c r="AN212" s="896"/>
      <c r="AO212" s="896"/>
      <c r="AP212" s="896"/>
      <c r="AQ212" s="896"/>
      <c r="AR212" s="896"/>
      <c r="AS212" s="896"/>
      <c r="AT212" s="896"/>
      <c r="AU212" s="897"/>
      <c r="AV212" s="897"/>
      <c r="AW212" s="897"/>
      <c r="AX212" s="897"/>
      <c r="AY212" s="897"/>
      <c r="AZ212" s="897"/>
      <c r="BA212" s="897"/>
      <c r="BB212" s="897"/>
      <c r="BC212" s="897"/>
    </row>
    <row r="213" ht="14.25" customHeight="1">
      <c r="A213" s="932"/>
      <c r="B213" s="895"/>
      <c r="C213" s="895"/>
      <c r="D213" s="895"/>
      <c r="E213" s="895"/>
      <c r="F213" s="895"/>
      <c r="G213" s="895"/>
      <c r="H213" s="421"/>
      <c r="I213" s="501"/>
      <c r="J213" s="544"/>
      <c r="K213" s="544"/>
      <c r="L213" s="544"/>
      <c r="M213" s="544"/>
      <c r="N213" s="544"/>
      <c r="O213" s="544"/>
      <c r="P213" s="544"/>
      <c r="Q213" s="544"/>
      <c r="R213" s="544"/>
      <c r="S213" s="544"/>
      <c r="T213" s="421"/>
      <c r="U213" s="342"/>
      <c r="V213" s="343"/>
      <c r="W213" s="343"/>
      <c r="X213" s="343"/>
      <c r="Y213" s="343"/>
      <c r="Z213" s="896"/>
      <c r="AA213" s="896"/>
      <c r="AB213" s="896"/>
      <c r="AC213" s="1014"/>
      <c r="AD213" s="896"/>
      <c r="AE213" s="896"/>
      <c r="AF213" s="896"/>
      <c r="AG213" s="896"/>
      <c r="AH213" s="896"/>
      <c r="AI213" s="896"/>
      <c r="AJ213" s="896"/>
      <c r="AK213" s="896"/>
      <c r="AL213" s="896"/>
      <c r="AM213" s="896"/>
      <c r="AN213" s="896"/>
      <c r="AO213" s="896"/>
      <c r="AP213" s="896"/>
      <c r="AQ213" s="896"/>
      <c r="AR213" s="896"/>
      <c r="AS213" s="896"/>
      <c r="AT213" s="896"/>
      <c r="AU213" s="897"/>
      <c r="AV213" s="897"/>
      <c r="AW213" s="897"/>
      <c r="AX213" s="897"/>
      <c r="AY213" s="897"/>
      <c r="AZ213" s="897"/>
      <c r="BA213" s="897"/>
      <c r="BB213" s="897"/>
      <c r="BC213" s="897"/>
    </row>
    <row r="214" ht="14.25" customHeight="1">
      <c r="A214" s="932"/>
      <c r="B214" s="895"/>
      <c r="C214" s="895"/>
      <c r="D214" s="895"/>
      <c r="E214" s="895"/>
      <c r="F214" s="895"/>
      <c r="G214" s="895"/>
      <c r="H214" s="421"/>
      <c r="I214" s="501"/>
      <c r="J214" s="544"/>
      <c r="K214" s="544"/>
      <c r="L214" s="544"/>
      <c r="M214" s="544"/>
      <c r="N214" s="544"/>
      <c r="O214" s="544"/>
      <c r="P214" s="544"/>
      <c r="Q214" s="544"/>
      <c r="R214" s="544"/>
      <c r="S214" s="544"/>
      <c r="T214" s="421"/>
      <c r="U214" s="342"/>
      <c r="V214" s="343"/>
      <c r="W214" s="343"/>
      <c r="X214" s="343"/>
      <c r="Y214" s="343"/>
      <c r="Z214" s="896"/>
      <c r="AA214" s="896"/>
      <c r="AB214" s="896"/>
      <c r="AC214" s="1014"/>
      <c r="AD214" s="896"/>
      <c r="AE214" s="896"/>
      <c r="AF214" s="896"/>
      <c r="AG214" s="896"/>
      <c r="AH214" s="896"/>
      <c r="AI214" s="896"/>
      <c r="AJ214" s="896"/>
      <c r="AK214" s="896"/>
      <c r="AL214" s="896"/>
      <c r="AM214" s="896"/>
      <c r="AN214" s="896"/>
      <c r="AO214" s="896"/>
      <c r="AP214" s="896"/>
      <c r="AQ214" s="896"/>
      <c r="AR214" s="896"/>
      <c r="AS214" s="896"/>
      <c r="AT214" s="896"/>
      <c r="AU214" s="897"/>
      <c r="AV214" s="897"/>
      <c r="AW214" s="897"/>
      <c r="AX214" s="897"/>
      <c r="AY214" s="897"/>
      <c r="AZ214" s="897"/>
      <c r="BA214" s="897"/>
      <c r="BB214" s="897"/>
      <c r="BC214" s="897"/>
    </row>
    <row r="215" ht="14.25" customHeight="1">
      <c r="A215" s="932"/>
      <c r="B215" s="895"/>
      <c r="C215" s="895"/>
      <c r="D215" s="895"/>
      <c r="E215" s="895"/>
      <c r="F215" s="895"/>
      <c r="G215" s="951"/>
      <c r="H215" s="421"/>
      <c r="I215" s="501"/>
      <c r="J215" s="544"/>
      <c r="K215" s="544"/>
      <c r="L215" s="544"/>
      <c r="M215" s="544"/>
      <c r="N215" s="544"/>
      <c r="O215" s="544"/>
      <c r="P215" s="544"/>
      <c r="Q215" s="544"/>
      <c r="R215" s="544"/>
      <c r="S215" s="544"/>
      <c r="T215" s="421"/>
      <c r="U215" s="342"/>
      <c r="V215" s="343"/>
      <c r="W215" s="343"/>
      <c r="X215" s="343"/>
      <c r="Y215" s="343"/>
      <c r="Z215" s="896"/>
      <c r="AA215" s="896"/>
      <c r="AB215" s="896"/>
      <c r="AC215" s="1014"/>
      <c r="AD215" s="896"/>
      <c r="AE215" s="896"/>
      <c r="AF215" s="896"/>
      <c r="AG215" s="896"/>
      <c r="AH215" s="896"/>
      <c r="AI215" s="896"/>
      <c r="AJ215" s="896"/>
      <c r="AK215" s="896"/>
      <c r="AL215" s="896"/>
      <c r="AM215" s="896"/>
      <c r="AN215" s="896"/>
      <c r="AO215" s="896"/>
      <c r="AP215" s="896"/>
      <c r="AQ215" s="896"/>
      <c r="AR215" s="896"/>
      <c r="AS215" s="896"/>
      <c r="AT215" s="896"/>
      <c r="AU215" s="897"/>
      <c r="AV215" s="897"/>
      <c r="AW215" s="897"/>
      <c r="AX215" s="897"/>
      <c r="AY215" s="897"/>
      <c r="AZ215" s="897"/>
      <c r="BA215" s="897"/>
      <c r="BB215" s="897"/>
      <c r="BC215" s="897"/>
    </row>
    <row r="216" ht="14.25" customHeight="1">
      <c r="A216" s="932"/>
      <c r="B216" s="895"/>
      <c r="C216" s="895"/>
      <c r="D216" s="895"/>
      <c r="E216" s="895"/>
      <c r="F216" s="895"/>
      <c r="G216" s="895"/>
      <c r="H216" s="421"/>
      <c r="I216" s="501"/>
      <c r="J216" s="544"/>
      <c r="K216" s="544"/>
      <c r="L216" s="544"/>
      <c r="M216" s="544"/>
      <c r="N216" s="544"/>
      <c r="O216" s="544"/>
      <c r="P216" s="544"/>
      <c r="Q216" s="544"/>
      <c r="R216" s="544"/>
      <c r="S216" s="544"/>
      <c r="T216" s="421"/>
      <c r="U216" s="342"/>
      <c r="V216" s="343"/>
      <c r="W216" s="343"/>
      <c r="X216" s="343"/>
      <c r="Y216" s="343"/>
      <c r="Z216" s="896"/>
      <c r="AA216" s="896"/>
      <c r="AB216" s="896"/>
      <c r="AC216" s="1014"/>
      <c r="AD216" s="896"/>
      <c r="AE216" s="896"/>
      <c r="AF216" s="896"/>
      <c r="AG216" s="896"/>
      <c r="AH216" s="896"/>
      <c r="AI216" s="896"/>
      <c r="AJ216" s="896"/>
      <c r="AK216" s="896"/>
      <c r="AL216" s="896"/>
      <c r="AM216" s="896"/>
      <c r="AN216" s="896"/>
      <c r="AO216" s="896"/>
      <c r="AP216" s="896"/>
      <c r="AQ216" s="896"/>
      <c r="AR216" s="896"/>
      <c r="AS216" s="896"/>
      <c r="AT216" s="896"/>
      <c r="AU216" s="897"/>
      <c r="AV216" s="897"/>
      <c r="AW216" s="897"/>
      <c r="AX216" s="897"/>
      <c r="AY216" s="897"/>
      <c r="AZ216" s="897"/>
      <c r="BA216" s="897"/>
      <c r="BB216" s="897"/>
      <c r="BC216" s="897"/>
    </row>
    <row r="217" ht="14.25" customHeight="1">
      <c r="A217" s="932"/>
      <c r="B217" s="895"/>
      <c r="C217" s="895"/>
      <c r="D217" s="895"/>
      <c r="E217" s="895"/>
      <c r="F217" s="895"/>
      <c r="G217" s="895"/>
      <c r="H217" s="421"/>
      <c r="I217" s="501"/>
      <c r="J217" s="544"/>
      <c r="K217" s="544"/>
      <c r="L217" s="544"/>
      <c r="M217" s="544"/>
      <c r="N217" s="544"/>
      <c r="O217" s="544"/>
      <c r="P217" s="544"/>
      <c r="Q217" s="544"/>
      <c r="R217" s="544"/>
      <c r="S217" s="544"/>
      <c r="T217" s="421"/>
      <c r="U217" s="342"/>
      <c r="V217" s="343"/>
      <c r="W217" s="343"/>
      <c r="X217" s="343"/>
      <c r="Y217" s="343"/>
      <c r="Z217" s="896"/>
      <c r="AA217" s="896"/>
      <c r="AB217" s="896"/>
      <c r="AC217" s="1014"/>
      <c r="AD217" s="896"/>
      <c r="AE217" s="896"/>
      <c r="AF217" s="896"/>
      <c r="AG217" s="896"/>
      <c r="AH217" s="896"/>
      <c r="AI217" s="896"/>
      <c r="AJ217" s="896"/>
      <c r="AK217" s="896"/>
      <c r="AL217" s="896"/>
      <c r="AM217" s="896"/>
      <c r="AN217" s="896"/>
      <c r="AO217" s="896"/>
      <c r="AP217" s="896"/>
      <c r="AQ217" s="896"/>
      <c r="AR217" s="896"/>
      <c r="AS217" s="896"/>
      <c r="AT217" s="896"/>
      <c r="AU217" s="897"/>
      <c r="AV217" s="897"/>
      <c r="AW217" s="897"/>
      <c r="AX217" s="897"/>
      <c r="AY217" s="897"/>
      <c r="AZ217" s="897"/>
      <c r="BA217" s="897"/>
      <c r="BB217" s="897"/>
      <c r="BC217" s="897"/>
    </row>
    <row r="218" ht="14.25" customHeight="1">
      <c r="A218" s="932"/>
      <c r="B218" s="895"/>
      <c r="C218" s="895"/>
      <c r="D218" s="895"/>
      <c r="E218" s="895"/>
      <c r="F218" s="895"/>
      <c r="G218" s="895"/>
      <c r="H218" s="421"/>
      <c r="I218" s="501"/>
      <c r="J218" s="544"/>
      <c r="K218" s="544"/>
      <c r="L218" s="544"/>
      <c r="M218" s="544"/>
      <c r="N218" s="544"/>
      <c r="O218" s="544"/>
      <c r="P218" s="544"/>
      <c r="Q218" s="544"/>
      <c r="R218" s="544"/>
      <c r="S218" s="544"/>
      <c r="T218" s="421"/>
      <c r="U218" s="342"/>
      <c r="V218" s="343"/>
      <c r="W218" s="343"/>
      <c r="X218" s="343"/>
      <c r="Y218" s="343"/>
      <c r="Z218" s="896"/>
      <c r="AA218" s="896"/>
      <c r="AB218" s="896"/>
      <c r="AC218" s="1014"/>
      <c r="AD218" s="896"/>
      <c r="AE218" s="896"/>
      <c r="AF218" s="896"/>
      <c r="AG218" s="896"/>
      <c r="AH218" s="896"/>
      <c r="AI218" s="896"/>
      <c r="AJ218" s="896"/>
      <c r="AK218" s="896"/>
      <c r="AL218" s="896"/>
      <c r="AM218" s="896"/>
      <c r="AN218" s="896"/>
      <c r="AO218" s="896"/>
      <c r="AP218" s="896"/>
      <c r="AQ218" s="896"/>
      <c r="AR218" s="896"/>
      <c r="AS218" s="896"/>
      <c r="AT218" s="896"/>
      <c r="AU218" s="897"/>
      <c r="AV218" s="897"/>
      <c r="AW218" s="897"/>
      <c r="AX218" s="897"/>
      <c r="AY218" s="897"/>
      <c r="AZ218" s="897"/>
      <c r="BA218" s="897"/>
      <c r="BB218" s="897"/>
      <c r="BC218" s="897"/>
    </row>
    <row r="219" ht="14.25" customHeight="1">
      <c r="A219" s="932"/>
      <c r="B219" s="895"/>
      <c r="C219" s="895"/>
      <c r="D219" s="895"/>
      <c r="E219" s="895"/>
      <c r="F219" s="895"/>
      <c r="G219" s="895"/>
      <c r="H219" s="421"/>
      <c r="I219" s="501"/>
      <c r="J219" s="544"/>
      <c r="K219" s="544"/>
      <c r="L219" s="544"/>
      <c r="M219" s="544"/>
      <c r="N219" s="544"/>
      <c r="O219" s="544"/>
      <c r="P219" s="544"/>
      <c r="Q219" s="544"/>
      <c r="R219" s="544"/>
      <c r="S219" s="544"/>
      <c r="T219" s="421"/>
      <c r="U219" s="342"/>
      <c r="V219" s="343"/>
      <c r="W219" s="343"/>
      <c r="X219" s="343"/>
      <c r="Y219" s="343"/>
      <c r="Z219" s="896"/>
      <c r="AA219" s="896"/>
      <c r="AB219" s="896"/>
      <c r="AC219" s="1014"/>
      <c r="AD219" s="896"/>
      <c r="AE219" s="896"/>
      <c r="AF219" s="896"/>
      <c r="AG219" s="896"/>
      <c r="AH219" s="896"/>
      <c r="AI219" s="896"/>
      <c r="AJ219" s="896"/>
      <c r="AK219" s="896"/>
      <c r="AL219" s="896"/>
      <c r="AM219" s="896"/>
      <c r="AN219" s="896"/>
      <c r="AO219" s="896"/>
      <c r="AP219" s="896"/>
      <c r="AQ219" s="896"/>
      <c r="AR219" s="896"/>
      <c r="AS219" s="896"/>
      <c r="AT219" s="896"/>
      <c r="AU219" s="897"/>
      <c r="AV219" s="897"/>
      <c r="AW219" s="897"/>
      <c r="AX219" s="897"/>
      <c r="AY219" s="897"/>
      <c r="AZ219" s="897"/>
      <c r="BA219" s="897"/>
      <c r="BB219" s="897"/>
      <c r="BC219" s="897"/>
    </row>
    <row r="220" ht="14.25" customHeight="1">
      <c r="A220" s="932"/>
      <c r="B220" s="895"/>
      <c r="C220" s="895"/>
      <c r="D220" s="895"/>
      <c r="E220" s="895"/>
      <c r="F220" s="895"/>
      <c r="G220" s="895"/>
      <c r="H220" s="421"/>
      <c r="I220" s="501"/>
      <c r="J220" s="544"/>
      <c r="K220" s="544"/>
      <c r="L220" s="544"/>
      <c r="M220" s="544"/>
      <c r="N220" s="544"/>
      <c r="O220" s="544"/>
      <c r="P220" s="544"/>
      <c r="Q220" s="544"/>
      <c r="R220" s="544"/>
      <c r="S220" s="544"/>
      <c r="T220" s="421"/>
      <c r="U220" s="342"/>
      <c r="V220" s="343"/>
      <c r="W220" s="343"/>
      <c r="X220" s="343"/>
      <c r="Y220" s="343"/>
      <c r="Z220" s="896"/>
      <c r="AA220" s="896"/>
      <c r="AB220" s="896"/>
      <c r="AC220" s="1014"/>
      <c r="AD220" s="896"/>
      <c r="AE220" s="896"/>
      <c r="AF220" s="896"/>
      <c r="AG220" s="896"/>
      <c r="AH220" s="896"/>
      <c r="AI220" s="896"/>
      <c r="AJ220" s="896"/>
      <c r="AK220" s="896"/>
      <c r="AL220" s="896"/>
      <c r="AM220" s="896"/>
      <c r="AN220" s="896"/>
      <c r="AO220" s="896"/>
      <c r="AP220" s="896"/>
      <c r="AQ220" s="896"/>
      <c r="AR220" s="896"/>
      <c r="AS220" s="896"/>
      <c r="AT220" s="896"/>
      <c r="AU220" s="897"/>
      <c r="AV220" s="897"/>
      <c r="AW220" s="897"/>
      <c r="AX220" s="897"/>
      <c r="AY220" s="897"/>
      <c r="AZ220" s="897"/>
      <c r="BA220" s="897"/>
      <c r="BB220" s="897"/>
      <c r="BC220" s="897"/>
    </row>
    <row r="221" ht="14.25" customHeight="1">
      <c r="A221" s="932"/>
      <c r="B221" s="895"/>
      <c r="C221" s="895"/>
      <c r="D221" s="895"/>
      <c r="E221" s="895"/>
      <c r="F221" s="895"/>
      <c r="G221" s="895"/>
      <c r="H221" s="421"/>
      <c r="I221" s="501"/>
      <c r="J221" s="544"/>
      <c r="K221" s="544"/>
      <c r="L221" s="544"/>
      <c r="M221" s="544"/>
      <c r="N221" s="544"/>
      <c r="O221" s="544"/>
      <c r="P221" s="544"/>
      <c r="Q221" s="544"/>
      <c r="R221" s="544"/>
      <c r="S221" s="544"/>
      <c r="T221" s="421"/>
      <c r="U221" s="342"/>
      <c r="V221" s="343"/>
      <c r="W221" s="343"/>
      <c r="X221" s="343"/>
      <c r="Y221" s="343"/>
      <c r="Z221" s="896"/>
      <c r="AA221" s="896"/>
      <c r="AB221" s="896"/>
      <c r="AC221" s="1014"/>
      <c r="AD221" s="896"/>
      <c r="AE221" s="896"/>
      <c r="AF221" s="896"/>
      <c r="AG221" s="896"/>
      <c r="AH221" s="896"/>
      <c r="AI221" s="896"/>
      <c r="AJ221" s="896"/>
      <c r="AK221" s="896"/>
      <c r="AL221" s="896"/>
      <c r="AM221" s="896"/>
      <c r="AN221" s="896"/>
      <c r="AO221" s="896"/>
      <c r="AP221" s="896"/>
      <c r="AQ221" s="896"/>
      <c r="AR221" s="896"/>
      <c r="AS221" s="896"/>
      <c r="AT221" s="896"/>
      <c r="AU221" s="897"/>
      <c r="AV221" s="897"/>
      <c r="AW221" s="897"/>
      <c r="AX221" s="897"/>
      <c r="AY221" s="897"/>
      <c r="AZ221" s="897"/>
      <c r="BA221" s="897"/>
      <c r="BB221" s="897"/>
      <c r="BC221" s="897"/>
    </row>
    <row r="222" ht="14.25" customHeight="1">
      <c r="A222" s="932"/>
      <c r="B222" s="895"/>
      <c r="C222" s="895"/>
      <c r="D222" s="895"/>
      <c r="E222" s="895"/>
      <c r="F222" s="895"/>
      <c r="G222" s="895"/>
      <c r="H222" s="421"/>
      <c r="I222" s="501"/>
      <c r="J222" s="544"/>
      <c r="K222" s="544"/>
      <c r="L222" s="544"/>
      <c r="M222" s="544"/>
      <c r="N222" s="544"/>
      <c r="O222" s="544"/>
      <c r="P222" s="544"/>
      <c r="Q222" s="544"/>
      <c r="R222" s="544"/>
      <c r="S222" s="544"/>
      <c r="T222" s="421"/>
      <c r="U222" s="342"/>
      <c r="V222" s="343"/>
      <c r="W222" s="343"/>
      <c r="X222" s="343"/>
      <c r="Y222" s="343"/>
      <c r="Z222" s="896"/>
      <c r="AA222" s="896"/>
      <c r="AB222" s="896"/>
      <c r="AC222" s="1014"/>
      <c r="AD222" s="896"/>
      <c r="AE222" s="896"/>
      <c r="AF222" s="896"/>
      <c r="AG222" s="896"/>
      <c r="AH222" s="896"/>
      <c r="AI222" s="896"/>
      <c r="AJ222" s="896"/>
      <c r="AK222" s="896"/>
      <c r="AL222" s="896"/>
      <c r="AM222" s="896"/>
      <c r="AN222" s="896"/>
      <c r="AO222" s="896"/>
      <c r="AP222" s="896"/>
      <c r="AQ222" s="896"/>
      <c r="AR222" s="896"/>
      <c r="AS222" s="896"/>
      <c r="AT222" s="896"/>
      <c r="AU222" s="897"/>
      <c r="AV222" s="897"/>
      <c r="AW222" s="897"/>
      <c r="AX222" s="897"/>
      <c r="AY222" s="897"/>
      <c r="AZ222" s="897"/>
      <c r="BA222" s="897"/>
      <c r="BB222" s="897"/>
      <c r="BC222" s="897"/>
    </row>
    <row r="223" ht="14.25" customHeight="1">
      <c r="A223" s="932"/>
      <c r="B223" s="895"/>
      <c r="C223" s="895"/>
      <c r="D223" s="895"/>
      <c r="E223" s="895"/>
      <c r="F223" s="895"/>
      <c r="G223" s="895"/>
      <c r="H223" s="421"/>
      <c r="I223" s="501"/>
      <c r="J223" s="544"/>
      <c r="K223" s="544"/>
      <c r="L223" s="544"/>
      <c r="M223" s="544"/>
      <c r="N223" s="544"/>
      <c r="O223" s="544"/>
      <c r="P223" s="544"/>
      <c r="Q223" s="544"/>
      <c r="R223" s="544"/>
      <c r="S223" s="544"/>
      <c r="T223" s="421"/>
      <c r="U223" s="342"/>
      <c r="V223" s="343"/>
      <c r="W223" s="343"/>
      <c r="X223" s="343"/>
      <c r="Y223" s="343"/>
      <c r="Z223" s="896"/>
      <c r="AA223" s="896"/>
      <c r="AB223" s="896"/>
      <c r="AC223" s="1014"/>
      <c r="AD223" s="896"/>
      <c r="AE223" s="896"/>
      <c r="AF223" s="896"/>
      <c r="AG223" s="896"/>
      <c r="AH223" s="896"/>
      <c r="AI223" s="896"/>
      <c r="AJ223" s="896"/>
      <c r="AK223" s="896"/>
      <c r="AL223" s="896"/>
      <c r="AM223" s="896"/>
      <c r="AN223" s="896"/>
      <c r="AO223" s="896"/>
      <c r="AP223" s="896"/>
      <c r="AQ223" s="896"/>
      <c r="AR223" s="896"/>
      <c r="AS223" s="896"/>
      <c r="AT223" s="896"/>
      <c r="AU223" s="897"/>
      <c r="AV223" s="897"/>
      <c r="AW223" s="897"/>
      <c r="AX223" s="897"/>
      <c r="AY223" s="897"/>
      <c r="AZ223" s="897"/>
      <c r="BA223" s="897"/>
      <c r="BB223" s="897"/>
      <c r="BC223" s="897"/>
    </row>
    <row r="224" ht="14.25" customHeight="1">
      <c r="A224" s="932"/>
      <c r="B224" s="895"/>
      <c r="C224" s="895"/>
      <c r="D224" s="895"/>
      <c r="E224" s="895"/>
      <c r="F224" s="895"/>
      <c r="G224" s="895"/>
      <c r="H224" s="421"/>
      <c r="I224" s="501"/>
      <c r="J224" s="544"/>
      <c r="K224" s="544"/>
      <c r="L224" s="544"/>
      <c r="M224" s="544"/>
      <c r="N224" s="544"/>
      <c r="O224" s="544"/>
      <c r="P224" s="544"/>
      <c r="Q224" s="544"/>
      <c r="R224" s="544"/>
      <c r="S224" s="544"/>
      <c r="T224" s="421"/>
      <c r="U224" s="342"/>
      <c r="V224" s="343"/>
      <c r="W224" s="343"/>
      <c r="X224" s="343"/>
      <c r="Y224" s="343"/>
      <c r="Z224" s="896"/>
      <c r="AA224" s="896"/>
      <c r="AB224" s="896"/>
      <c r="AC224" s="1014"/>
      <c r="AD224" s="896"/>
      <c r="AE224" s="896"/>
      <c r="AF224" s="896"/>
      <c r="AG224" s="896"/>
      <c r="AH224" s="896"/>
      <c r="AI224" s="896"/>
      <c r="AJ224" s="896"/>
      <c r="AK224" s="896"/>
      <c r="AL224" s="896"/>
      <c r="AM224" s="896"/>
      <c r="AN224" s="896"/>
      <c r="AO224" s="896"/>
      <c r="AP224" s="896"/>
      <c r="AQ224" s="896"/>
      <c r="AR224" s="896"/>
      <c r="AS224" s="896"/>
      <c r="AT224" s="896"/>
      <c r="AU224" s="897"/>
      <c r="AV224" s="897"/>
      <c r="AW224" s="897"/>
      <c r="AX224" s="897"/>
      <c r="AY224" s="897"/>
      <c r="AZ224" s="897"/>
      <c r="BA224" s="897"/>
      <c r="BB224" s="897"/>
      <c r="BC224" s="897"/>
    </row>
    <row r="225" ht="14.25" customHeight="1">
      <c r="A225" s="932"/>
      <c r="B225" s="895"/>
      <c r="C225" s="895"/>
      <c r="D225" s="895"/>
      <c r="E225" s="895"/>
      <c r="F225" s="895"/>
      <c r="G225" s="895"/>
      <c r="H225" s="421"/>
      <c r="I225" s="501"/>
      <c r="J225" s="544"/>
      <c r="K225" s="544"/>
      <c r="L225" s="544"/>
      <c r="M225" s="544"/>
      <c r="N225" s="544"/>
      <c r="O225" s="544"/>
      <c r="P225" s="544"/>
      <c r="Q225" s="544"/>
      <c r="R225" s="544"/>
      <c r="S225" s="544"/>
      <c r="T225" s="421"/>
      <c r="U225" s="342"/>
      <c r="V225" s="343"/>
      <c r="W225" s="343"/>
      <c r="X225" s="343"/>
      <c r="Y225" s="343"/>
      <c r="Z225" s="896"/>
      <c r="AA225" s="896"/>
      <c r="AB225" s="896"/>
      <c r="AC225" s="1014"/>
      <c r="AD225" s="896"/>
      <c r="AE225" s="896"/>
      <c r="AF225" s="896"/>
      <c r="AG225" s="896"/>
      <c r="AH225" s="896"/>
      <c r="AI225" s="896"/>
      <c r="AJ225" s="896"/>
      <c r="AK225" s="896"/>
      <c r="AL225" s="896"/>
      <c r="AM225" s="896"/>
      <c r="AN225" s="896"/>
      <c r="AO225" s="896"/>
      <c r="AP225" s="896"/>
      <c r="AQ225" s="896"/>
      <c r="AR225" s="896"/>
      <c r="AS225" s="896"/>
      <c r="AT225" s="896"/>
      <c r="AU225" s="897"/>
      <c r="AV225" s="897"/>
      <c r="AW225" s="897"/>
      <c r="AX225" s="897"/>
      <c r="AY225" s="897"/>
      <c r="AZ225" s="897"/>
      <c r="BA225" s="897"/>
      <c r="BB225" s="897"/>
      <c r="BC225" s="897"/>
    </row>
    <row r="226" ht="14.25" customHeight="1">
      <c r="A226" s="932"/>
      <c r="B226" s="895"/>
      <c r="C226" s="895"/>
      <c r="D226" s="895"/>
      <c r="E226" s="895"/>
      <c r="F226" s="895"/>
      <c r="G226" s="895"/>
      <c r="H226" s="421"/>
      <c r="I226" s="501"/>
      <c r="J226" s="544"/>
      <c r="K226" s="544"/>
      <c r="L226" s="544"/>
      <c r="M226" s="544"/>
      <c r="N226" s="544"/>
      <c r="O226" s="544"/>
      <c r="P226" s="544"/>
      <c r="Q226" s="544"/>
      <c r="R226" s="544"/>
      <c r="S226" s="544"/>
      <c r="T226" s="421"/>
      <c r="U226" s="342"/>
      <c r="V226" s="343"/>
      <c r="W226" s="343"/>
      <c r="X226" s="343"/>
      <c r="Y226" s="343"/>
      <c r="Z226" s="896"/>
      <c r="AA226" s="896"/>
      <c r="AB226" s="896"/>
      <c r="AC226" s="1014"/>
      <c r="AD226" s="896"/>
      <c r="AE226" s="896"/>
      <c r="AF226" s="896"/>
      <c r="AG226" s="896"/>
      <c r="AH226" s="896"/>
      <c r="AI226" s="896"/>
      <c r="AJ226" s="896"/>
      <c r="AK226" s="896"/>
      <c r="AL226" s="896"/>
      <c r="AM226" s="896"/>
      <c r="AN226" s="896"/>
      <c r="AO226" s="896"/>
      <c r="AP226" s="896"/>
      <c r="AQ226" s="896"/>
      <c r="AR226" s="896"/>
      <c r="AS226" s="896"/>
      <c r="AT226" s="896"/>
      <c r="AU226" s="897"/>
      <c r="AV226" s="897"/>
      <c r="AW226" s="897"/>
      <c r="AX226" s="897"/>
      <c r="AY226" s="897"/>
      <c r="AZ226" s="897"/>
      <c r="BA226" s="897"/>
      <c r="BB226" s="897"/>
      <c r="BC226" s="897"/>
    </row>
    <row r="227" ht="14.25" customHeight="1">
      <c r="A227" s="932"/>
      <c r="B227" s="895"/>
      <c r="C227" s="895"/>
      <c r="D227" s="895"/>
      <c r="E227" s="895"/>
      <c r="F227" s="895"/>
      <c r="G227" s="895"/>
      <c r="H227" s="421"/>
      <c r="I227" s="501"/>
      <c r="J227" s="544"/>
      <c r="K227" s="544"/>
      <c r="L227" s="544"/>
      <c r="M227" s="544"/>
      <c r="N227" s="544"/>
      <c r="O227" s="544"/>
      <c r="P227" s="544"/>
      <c r="Q227" s="544"/>
      <c r="R227" s="544"/>
      <c r="S227" s="544"/>
      <c r="T227" s="421"/>
      <c r="U227" s="342"/>
      <c r="V227" s="343"/>
      <c r="W227" s="343"/>
      <c r="X227" s="343"/>
      <c r="Y227" s="343"/>
      <c r="Z227" s="896"/>
      <c r="AA227" s="896"/>
      <c r="AB227" s="896"/>
      <c r="AC227" s="1014"/>
      <c r="AD227" s="896"/>
      <c r="AE227" s="896"/>
      <c r="AF227" s="896"/>
      <c r="AG227" s="896"/>
      <c r="AH227" s="896"/>
      <c r="AI227" s="896"/>
      <c r="AJ227" s="896"/>
      <c r="AK227" s="896"/>
      <c r="AL227" s="896"/>
      <c r="AM227" s="896"/>
      <c r="AN227" s="896"/>
      <c r="AO227" s="896"/>
      <c r="AP227" s="896"/>
      <c r="AQ227" s="896"/>
      <c r="AR227" s="896"/>
      <c r="AS227" s="896"/>
      <c r="AT227" s="896"/>
      <c r="AU227" s="897"/>
      <c r="AV227" s="897"/>
      <c r="AW227" s="897"/>
      <c r="AX227" s="897"/>
      <c r="AY227" s="897"/>
      <c r="AZ227" s="897"/>
      <c r="BA227" s="897"/>
      <c r="BB227" s="897"/>
      <c r="BC227" s="897"/>
    </row>
    <row r="228" ht="14.25" customHeight="1">
      <c r="A228" s="932"/>
      <c r="B228" s="895"/>
      <c r="C228" s="895"/>
      <c r="D228" s="895"/>
      <c r="E228" s="895"/>
      <c r="F228" s="895"/>
      <c r="G228" s="895"/>
      <c r="H228" s="421"/>
      <c r="I228" s="501"/>
      <c r="J228" s="544"/>
      <c r="K228" s="544"/>
      <c r="L228" s="544"/>
      <c r="M228" s="544"/>
      <c r="N228" s="544"/>
      <c r="O228" s="544"/>
      <c r="P228" s="544"/>
      <c r="Q228" s="544"/>
      <c r="R228" s="544"/>
      <c r="S228" s="544"/>
      <c r="T228" s="421"/>
      <c r="U228" s="342"/>
      <c r="V228" s="343"/>
      <c r="W228" s="343"/>
      <c r="X228" s="343"/>
      <c r="Y228" s="343"/>
      <c r="Z228" s="896"/>
      <c r="AA228" s="896"/>
      <c r="AB228" s="896"/>
      <c r="AC228" s="1014"/>
      <c r="AD228" s="896"/>
      <c r="AE228" s="896"/>
      <c r="AF228" s="896"/>
      <c r="AG228" s="896"/>
      <c r="AH228" s="896"/>
      <c r="AI228" s="896"/>
      <c r="AJ228" s="896"/>
      <c r="AK228" s="896"/>
      <c r="AL228" s="896"/>
      <c r="AM228" s="896"/>
      <c r="AN228" s="896"/>
      <c r="AO228" s="896"/>
      <c r="AP228" s="896"/>
      <c r="AQ228" s="896"/>
      <c r="AR228" s="896"/>
      <c r="AS228" s="896"/>
      <c r="AT228" s="896"/>
      <c r="AU228" s="897"/>
      <c r="AV228" s="897"/>
      <c r="AW228" s="897"/>
      <c r="AX228" s="897"/>
      <c r="AY228" s="897"/>
      <c r="AZ228" s="897"/>
      <c r="BA228" s="897"/>
      <c r="BB228" s="897"/>
      <c r="BC228" s="897"/>
    </row>
    <row r="229" ht="14.25" customHeight="1">
      <c r="A229" s="932"/>
      <c r="B229" s="895"/>
      <c r="C229" s="895"/>
      <c r="D229" s="895"/>
      <c r="E229" s="895"/>
      <c r="F229" s="895"/>
      <c r="G229" s="895"/>
      <c r="H229" s="421"/>
      <c r="I229" s="501"/>
      <c r="J229" s="544"/>
      <c r="K229" s="544"/>
      <c r="L229" s="544"/>
      <c r="M229" s="544"/>
      <c r="N229" s="544"/>
      <c r="O229" s="544"/>
      <c r="P229" s="544"/>
      <c r="Q229" s="544"/>
      <c r="R229" s="544"/>
      <c r="S229" s="544"/>
      <c r="T229" s="421"/>
      <c r="U229" s="342"/>
      <c r="V229" s="343"/>
      <c r="W229" s="343"/>
      <c r="X229" s="343"/>
      <c r="Y229" s="343"/>
      <c r="Z229" s="896"/>
      <c r="AA229" s="896"/>
      <c r="AB229" s="896"/>
      <c r="AC229" s="1014"/>
      <c r="AD229" s="896"/>
      <c r="AE229" s="896"/>
      <c r="AF229" s="896"/>
      <c r="AG229" s="896"/>
      <c r="AH229" s="896"/>
      <c r="AI229" s="896"/>
      <c r="AJ229" s="896"/>
      <c r="AK229" s="896"/>
      <c r="AL229" s="896"/>
      <c r="AM229" s="896"/>
      <c r="AN229" s="896"/>
      <c r="AO229" s="896"/>
      <c r="AP229" s="896"/>
      <c r="AQ229" s="896"/>
      <c r="AR229" s="896"/>
      <c r="AS229" s="896"/>
      <c r="AT229" s="896"/>
      <c r="AU229" s="897"/>
      <c r="AV229" s="897"/>
      <c r="AW229" s="897"/>
      <c r="AX229" s="897"/>
      <c r="AY229" s="897"/>
      <c r="AZ229" s="897"/>
      <c r="BA229" s="897"/>
      <c r="BB229" s="897"/>
      <c r="BC229" s="897"/>
    </row>
    <row r="230" ht="14.25" customHeight="1">
      <c r="A230" s="932"/>
      <c r="B230" s="895"/>
      <c r="C230" s="895"/>
      <c r="D230" s="895"/>
      <c r="E230" s="895"/>
      <c r="F230" s="895"/>
      <c r="G230" s="895"/>
      <c r="H230" s="421"/>
      <c r="I230" s="501"/>
      <c r="J230" s="544"/>
      <c r="K230" s="544"/>
      <c r="L230" s="544"/>
      <c r="M230" s="544"/>
      <c r="N230" s="544"/>
      <c r="O230" s="544"/>
      <c r="P230" s="544"/>
      <c r="Q230" s="544"/>
      <c r="R230" s="544"/>
      <c r="S230" s="544"/>
      <c r="T230" s="421"/>
      <c r="U230" s="342"/>
      <c r="V230" s="343"/>
      <c r="W230" s="343"/>
      <c r="X230" s="343"/>
      <c r="Y230" s="343"/>
      <c r="Z230" s="896"/>
      <c r="AA230" s="896"/>
      <c r="AB230" s="896"/>
      <c r="AC230" s="1014"/>
      <c r="AD230" s="896"/>
      <c r="AE230" s="896"/>
      <c r="AF230" s="896"/>
      <c r="AG230" s="896"/>
      <c r="AH230" s="896"/>
      <c r="AI230" s="896"/>
      <c r="AJ230" s="896"/>
      <c r="AK230" s="896"/>
      <c r="AL230" s="896"/>
      <c r="AM230" s="896"/>
      <c r="AN230" s="896"/>
      <c r="AO230" s="896"/>
      <c r="AP230" s="896"/>
      <c r="AQ230" s="896"/>
      <c r="AR230" s="896"/>
      <c r="AS230" s="896"/>
      <c r="AT230" s="896"/>
      <c r="AU230" s="897"/>
      <c r="AV230" s="897"/>
      <c r="AW230" s="897"/>
      <c r="AX230" s="897"/>
      <c r="AY230" s="897"/>
      <c r="AZ230" s="897"/>
      <c r="BA230" s="897"/>
      <c r="BB230" s="897"/>
      <c r="BC230" s="897"/>
    </row>
    <row r="231" ht="14.25" customHeight="1">
      <c r="A231" s="932"/>
      <c r="B231" s="895"/>
      <c r="C231" s="895"/>
      <c r="D231" s="895"/>
      <c r="E231" s="895"/>
      <c r="F231" s="895"/>
      <c r="G231" s="895"/>
      <c r="H231" s="421"/>
      <c r="I231" s="501"/>
      <c r="J231" s="544"/>
      <c r="K231" s="544"/>
      <c r="L231" s="544"/>
      <c r="M231" s="544"/>
      <c r="N231" s="544"/>
      <c r="O231" s="544"/>
      <c r="P231" s="544"/>
      <c r="Q231" s="544"/>
      <c r="R231" s="544"/>
      <c r="S231" s="544"/>
      <c r="T231" s="421"/>
      <c r="U231" s="342"/>
      <c r="V231" s="343"/>
      <c r="W231" s="343"/>
      <c r="X231" s="343"/>
      <c r="Y231" s="343"/>
      <c r="Z231" s="896"/>
      <c r="AA231" s="896"/>
      <c r="AB231" s="896"/>
      <c r="AC231" s="1014"/>
      <c r="AD231" s="896"/>
      <c r="AE231" s="896"/>
      <c r="AF231" s="896"/>
      <c r="AG231" s="896"/>
      <c r="AH231" s="896"/>
      <c r="AI231" s="896"/>
      <c r="AJ231" s="896"/>
      <c r="AK231" s="896"/>
      <c r="AL231" s="896"/>
      <c r="AM231" s="896"/>
      <c r="AN231" s="896"/>
      <c r="AO231" s="896"/>
      <c r="AP231" s="896"/>
      <c r="AQ231" s="896"/>
      <c r="AR231" s="896"/>
      <c r="AS231" s="896"/>
      <c r="AT231" s="896"/>
      <c r="AU231" s="897"/>
      <c r="AV231" s="897"/>
      <c r="AW231" s="897"/>
      <c r="AX231" s="897"/>
      <c r="AY231" s="897"/>
      <c r="AZ231" s="897"/>
      <c r="BA231" s="897"/>
      <c r="BB231" s="897"/>
      <c r="BC231" s="897"/>
    </row>
    <row r="232" ht="14.25" customHeight="1">
      <c r="A232" s="932"/>
      <c r="B232" s="895"/>
      <c r="C232" s="895"/>
      <c r="D232" s="895"/>
      <c r="E232" s="895"/>
      <c r="F232" s="895"/>
      <c r="G232" s="895"/>
      <c r="H232" s="421"/>
      <c r="I232" s="501"/>
      <c r="J232" s="544"/>
      <c r="K232" s="544"/>
      <c r="L232" s="544"/>
      <c r="M232" s="544"/>
      <c r="N232" s="544"/>
      <c r="O232" s="544"/>
      <c r="P232" s="544"/>
      <c r="Q232" s="544"/>
      <c r="R232" s="544"/>
      <c r="S232" s="544"/>
      <c r="T232" s="421"/>
      <c r="U232" s="342"/>
      <c r="V232" s="343"/>
      <c r="W232" s="343"/>
      <c r="X232" s="343"/>
      <c r="Y232" s="343"/>
      <c r="Z232" s="896"/>
      <c r="AA232" s="896"/>
      <c r="AB232" s="896"/>
      <c r="AC232" s="1014"/>
      <c r="AD232" s="896"/>
      <c r="AE232" s="896"/>
      <c r="AF232" s="896"/>
      <c r="AG232" s="896"/>
      <c r="AH232" s="896"/>
      <c r="AI232" s="896"/>
      <c r="AJ232" s="896"/>
      <c r="AK232" s="896"/>
      <c r="AL232" s="896"/>
      <c r="AM232" s="896"/>
      <c r="AN232" s="896"/>
      <c r="AO232" s="896"/>
      <c r="AP232" s="896"/>
      <c r="AQ232" s="896"/>
      <c r="AR232" s="896"/>
      <c r="AS232" s="896"/>
      <c r="AT232" s="896"/>
      <c r="AU232" s="897"/>
      <c r="AV232" s="897"/>
      <c r="AW232" s="897"/>
      <c r="AX232" s="897"/>
      <c r="AY232" s="897"/>
      <c r="AZ232" s="897"/>
      <c r="BA232" s="897"/>
      <c r="BB232" s="897"/>
      <c r="BC232" s="897"/>
    </row>
    <row r="233" ht="14.25" customHeight="1">
      <c r="A233" s="932"/>
      <c r="B233" s="895"/>
      <c r="C233" s="895"/>
      <c r="D233" s="895"/>
      <c r="E233" s="895"/>
      <c r="F233" s="895"/>
      <c r="G233" s="895"/>
      <c r="H233" s="421"/>
      <c r="I233" s="501"/>
      <c r="J233" s="544"/>
      <c r="K233" s="544"/>
      <c r="L233" s="544"/>
      <c r="M233" s="544"/>
      <c r="N233" s="544"/>
      <c r="O233" s="544"/>
      <c r="P233" s="544"/>
      <c r="Q233" s="544"/>
      <c r="R233" s="544"/>
      <c r="S233" s="544"/>
      <c r="T233" s="421"/>
      <c r="U233" s="342"/>
      <c r="V233" s="343"/>
      <c r="W233" s="343"/>
      <c r="X233" s="343"/>
      <c r="Y233" s="343"/>
      <c r="Z233" s="896"/>
      <c r="AA233" s="896"/>
      <c r="AB233" s="896"/>
      <c r="AC233" s="1014"/>
      <c r="AD233" s="896"/>
      <c r="AE233" s="896"/>
      <c r="AF233" s="896"/>
      <c r="AG233" s="896"/>
      <c r="AH233" s="896"/>
      <c r="AI233" s="896"/>
      <c r="AJ233" s="896"/>
      <c r="AK233" s="896"/>
      <c r="AL233" s="896"/>
      <c r="AM233" s="896"/>
      <c r="AN233" s="896"/>
      <c r="AO233" s="896"/>
      <c r="AP233" s="896"/>
      <c r="AQ233" s="896"/>
      <c r="AR233" s="896"/>
      <c r="AS233" s="896"/>
      <c r="AT233" s="896"/>
      <c r="AU233" s="897"/>
      <c r="AV233" s="897"/>
      <c r="AW233" s="897"/>
      <c r="AX233" s="897"/>
      <c r="AY233" s="897"/>
      <c r="AZ233" s="897"/>
      <c r="BA233" s="897"/>
      <c r="BB233" s="897"/>
      <c r="BC233" s="897"/>
    </row>
    <row r="234" ht="14.25" customHeight="1">
      <c r="A234" s="932"/>
      <c r="B234" s="895"/>
      <c r="C234" s="895"/>
      <c r="D234" s="895"/>
      <c r="E234" s="895"/>
      <c r="F234" s="895"/>
      <c r="G234" s="895"/>
      <c r="H234" s="421"/>
      <c r="I234" s="501"/>
      <c r="J234" s="544"/>
      <c r="K234" s="544"/>
      <c r="L234" s="544"/>
      <c r="M234" s="544"/>
      <c r="N234" s="544"/>
      <c r="O234" s="544"/>
      <c r="P234" s="544"/>
      <c r="Q234" s="544"/>
      <c r="R234" s="544"/>
      <c r="S234" s="544"/>
      <c r="T234" s="421"/>
      <c r="U234" s="342"/>
      <c r="V234" s="343"/>
      <c r="W234" s="343"/>
      <c r="X234" s="343"/>
      <c r="Y234" s="343"/>
      <c r="Z234" s="896"/>
      <c r="AA234" s="896"/>
      <c r="AB234" s="896"/>
      <c r="AC234" s="1014"/>
      <c r="AD234" s="896"/>
      <c r="AE234" s="896"/>
      <c r="AF234" s="896"/>
      <c r="AG234" s="896"/>
      <c r="AH234" s="896"/>
      <c r="AI234" s="896"/>
      <c r="AJ234" s="896"/>
      <c r="AK234" s="896"/>
      <c r="AL234" s="896"/>
      <c r="AM234" s="896"/>
      <c r="AN234" s="896"/>
      <c r="AO234" s="896"/>
      <c r="AP234" s="896"/>
      <c r="AQ234" s="896"/>
      <c r="AR234" s="896"/>
      <c r="AS234" s="896"/>
      <c r="AT234" s="896"/>
      <c r="AU234" s="897"/>
      <c r="AV234" s="897"/>
      <c r="AW234" s="897"/>
      <c r="AX234" s="897"/>
      <c r="AY234" s="897"/>
      <c r="AZ234" s="897"/>
      <c r="BA234" s="897"/>
      <c r="BB234" s="897"/>
      <c r="BC234" s="897"/>
    </row>
    <row r="235" ht="14.25" customHeight="1">
      <c r="A235" s="932"/>
      <c r="B235" s="895"/>
      <c r="C235" s="895"/>
      <c r="D235" s="895"/>
      <c r="E235" s="895"/>
      <c r="F235" s="895"/>
      <c r="G235" s="895"/>
      <c r="H235" s="421"/>
      <c r="I235" s="501"/>
      <c r="J235" s="544"/>
      <c r="K235" s="544"/>
      <c r="L235" s="544"/>
      <c r="M235" s="544"/>
      <c r="N235" s="544"/>
      <c r="O235" s="544"/>
      <c r="P235" s="544"/>
      <c r="Q235" s="544"/>
      <c r="R235" s="544"/>
      <c r="S235" s="544"/>
      <c r="T235" s="421"/>
      <c r="U235" s="342"/>
      <c r="V235" s="343"/>
      <c r="W235" s="343"/>
      <c r="X235" s="343"/>
      <c r="Y235" s="343"/>
      <c r="Z235" s="896"/>
      <c r="AA235" s="896"/>
      <c r="AB235" s="896"/>
      <c r="AC235" s="1014"/>
      <c r="AD235" s="896"/>
      <c r="AE235" s="896"/>
      <c r="AF235" s="896"/>
      <c r="AG235" s="896"/>
      <c r="AH235" s="896"/>
      <c r="AI235" s="896"/>
      <c r="AJ235" s="896"/>
      <c r="AK235" s="896"/>
      <c r="AL235" s="896"/>
      <c r="AM235" s="896"/>
      <c r="AN235" s="896"/>
      <c r="AO235" s="896"/>
      <c r="AP235" s="896"/>
      <c r="AQ235" s="896"/>
      <c r="AR235" s="896"/>
      <c r="AS235" s="896"/>
      <c r="AT235" s="896"/>
      <c r="AU235" s="897"/>
      <c r="AV235" s="897"/>
      <c r="AW235" s="897"/>
      <c r="AX235" s="897"/>
      <c r="AY235" s="897"/>
      <c r="AZ235" s="897"/>
      <c r="BA235" s="897"/>
      <c r="BB235" s="897"/>
      <c r="BC235" s="897"/>
    </row>
    <row r="236" ht="14.25" customHeight="1">
      <c r="A236" s="932"/>
      <c r="B236" s="895"/>
      <c r="C236" s="895"/>
      <c r="D236" s="895"/>
      <c r="E236" s="895"/>
      <c r="F236" s="895"/>
      <c r="G236" s="895"/>
      <c r="H236" s="421"/>
      <c r="I236" s="501"/>
      <c r="J236" s="544"/>
      <c r="K236" s="544"/>
      <c r="L236" s="544"/>
      <c r="M236" s="544"/>
      <c r="N236" s="544"/>
      <c r="O236" s="544"/>
      <c r="P236" s="544"/>
      <c r="Q236" s="544"/>
      <c r="R236" s="544"/>
      <c r="S236" s="544"/>
      <c r="T236" s="421"/>
      <c r="U236" s="342"/>
      <c r="V236" s="343"/>
      <c r="W236" s="343"/>
      <c r="X236" s="343"/>
      <c r="Y236" s="343"/>
      <c r="Z236" s="896"/>
      <c r="AA236" s="896"/>
      <c r="AB236" s="896"/>
      <c r="AC236" s="1014"/>
      <c r="AD236" s="896"/>
      <c r="AE236" s="896"/>
      <c r="AF236" s="896"/>
      <c r="AG236" s="896"/>
      <c r="AH236" s="896"/>
      <c r="AI236" s="896"/>
      <c r="AJ236" s="896"/>
      <c r="AK236" s="896"/>
      <c r="AL236" s="896"/>
      <c r="AM236" s="896"/>
      <c r="AN236" s="896"/>
      <c r="AO236" s="896"/>
      <c r="AP236" s="896"/>
      <c r="AQ236" s="896"/>
      <c r="AR236" s="896"/>
      <c r="AS236" s="896"/>
      <c r="AT236" s="896"/>
      <c r="AU236" s="897"/>
      <c r="AV236" s="897"/>
      <c r="AW236" s="897"/>
      <c r="AX236" s="897"/>
      <c r="AY236" s="897"/>
      <c r="AZ236" s="897"/>
      <c r="BA236" s="897"/>
      <c r="BB236" s="897"/>
      <c r="BC236" s="897"/>
    </row>
    <row r="237" ht="14.25" customHeight="1">
      <c r="A237" s="932"/>
      <c r="B237" s="895"/>
      <c r="C237" s="895"/>
      <c r="D237" s="895"/>
      <c r="E237" s="895"/>
      <c r="F237" s="895"/>
      <c r="G237" s="895"/>
      <c r="H237" s="421"/>
      <c r="I237" s="501"/>
      <c r="J237" s="544"/>
      <c r="K237" s="544"/>
      <c r="L237" s="544"/>
      <c r="M237" s="544"/>
      <c r="N237" s="544"/>
      <c r="O237" s="544"/>
      <c r="P237" s="544"/>
      <c r="Q237" s="544"/>
      <c r="R237" s="544"/>
      <c r="S237" s="544"/>
      <c r="T237" s="421"/>
      <c r="U237" s="342"/>
      <c r="V237" s="343"/>
      <c r="W237" s="343"/>
      <c r="X237" s="343"/>
      <c r="Y237" s="343"/>
      <c r="Z237" s="896"/>
      <c r="AA237" s="896"/>
      <c r="AB237" s="896"/>
      <c r="AC237" s="1014"/>
      <c r="AD237" s="896"/>
      <c r="AE237" s="896"/>
      <c r="AF237" s="896"/>
      <c r="AG237" s="896"/>
      <c r="AH237" s="896"/>
      <c r="AI237" s="896"/>
      <c r="AJ237" s="896"/>
      <c r="AK237" s="896"/>
      <c r="AL237" s="896"/>
      <c r="AM237" s="896"/>
      <c r="AN237" s="896"/>
      <c r="AO237" s="896"/>
      <c r="AP237" s="896"/>
      <c r="AQ237" s="896"/>
      <c r="AR237" s="896"/>
      <c r="AS237" s="896"/>
      <c r="AT237" s="896"/>
      <c r="AU237" s="897"/>
      <c r="AV237" s="897"/>
      <c r="AW237" s="897"/>
      <c r="AX237" s="897"/>
      <c r="AY237" s="897"/>
      <c r="AZ237" s="897"/>
      <c r="BA237" s="897"/>
      <c r="BB237" s="897"/>
      <c r="BC237" s="897"/>
    </row>
    <row r="238" ht="14.25" customHeight="1">
      <c r="A238" s="932"/>
      <c r="B238" s="895"/>
      <c r="C238" s="895"/>
      <c r="D238" s="895"/>
      <c r="E238" s="895"/>
      <c r="F238" s="895"/>
      <c r="G238" s="895"/>
      <c r="H238" s="421"/>
      <c r="I238" s="501"/>
      <c r="J238" s="544"/>
      <c r="K238" s="544"/>
      <c r="L238" s="544"/>
      <c r="M238" s="544"/>
      <c r="N238" s="544"/>
      <c r="O238" s="544"/>
      <c r="P238" s="544"/>
      <c r="Q238" s="544"/>
      <c r="R238" s="544"/>
      <c r="S238" s="544"/>
      <c r="T238" s="421"/>
      <c r="U238" s="342"/>
      <c r="V238" s="343"/>
      <c r="W238" s="343"/>
      <c r="X238" s="343"/>
      <c r="Y238" s="343"/>
      <c r="Z238" s="896"/>
      <c r="AA238" s="896"/>
      <c r="AB238" s="896"/>
      <c r="AC238" s="1014"/>
      <c r="AD238" s="896"/>
      <c r="AE238" s="896"/>
      <c r="AF238" s="896"/>
      <c r="AG238" s="896"/>
      <c r="AH238" s="896"/>
      <c r="AI238" s="896"/>
      <c r="AJ238" s="896"/>
      <c r="AK238" s="896"/>
      <c r="AL238" s="896"/>
      <c r="AM238" s="896"/>
      <c r="AN238" s="896"/>
      <c r="AO238" s="896"/>
      <c r="AP238" s="896"/>
      <c r="AQ238" s="896"/>
      <c r="AR238" s="896"/>
      <c r="AS238" s="896"/>
      <c r="AT238" s="896"/>
      <c r="AU238" s="897"/>
      <c r="AV238" s="897"/>
      <c r="AW238" s="897"/>
      <c r="AX238" s="897"/>
      <c r="AY238" s="897"/>
      <c r="AZ238" s="897"/>
      <c r="BA238" s="897"/>
      <c r="BB238" s="897"/>
      <c r="BC238" s="897"/>
    </row>
    <row r="239" ht="14.25" customHeight="1">
      <c r="A239" s="932"/>
      <c r="B239" s="895"/>
      <c r="C239" s="895"/>
      <c r="D239" s="895"/>
      <c r="E239" s="895"/>
      <c r="F239" s="895"/>
      <c r="G239" s="895"/>
      <c r="H239" s="421"/>
      <c r="I239" s="501"/>
      <c r="J239" s="544"/>
      <c r="K239" s="544"/>
      <c r="L239" s="544"/>
      <c r="M239" s="544"/>
      <c r="N239" s="544"/>
      <c r="O239" s="544"/>
      <c r="P239" s="544"/>
      <c r="Q239" s="544"/>
      <c r="R239" s="544"/>
      <c r="S239" s="544"/>
      <c r="T239" s="421"/>
      <c r="U239" s="342"/>
      <c r="V239" s="343"/>
      <c r="W239" s="343"/>
      <c r="X239" s="343"/>
      <c r="Y239" s="343"/>
      <c r="Z239" s="896"/>
      <c r="AA239" s="896"/>
      <c r="AB239" s="896"/>
      <c r="AC239" s="1014"/>
      <c r="AD239" s="896"/>
      <c r="AE239" s="896"/>
      <c r="AF239" s="896"/>
      <c r="AG239" s="896"/>
      <c r="AH239" s="896"/>
      <c r="AI239" s="896"/>
      <c r="AJ239" s="896"/>
      <c r="AK239" s="896"/>
      <c r="AL239" s="896"/>
      <c r="AM239" s="896"/>
      <c r="AN239" s="896"/>
      <c r="AO239" s="896"/>
      <c r="AP239" s="896"/>
      <c r="AQ239" s="896"/>
      <c r="AR239" s="896"/>
      <c r="AS239" s="896"/>
      <c r="AT239" s="896"/>
      <c r="AU239" s="897"/>
      <c r="AV239" s="897"/>
      <c r="AW239" s="897"/>
      <c r="AX239" s="897"/>
      <c r="AY239" s="897"/>
      <c r="AZ239" s="897"/>
      <c r="BA239" s="897"/>
      <c r="BB239" s="897"/>
      <c r="BC239" s="897"/>
    </row>
    <row r="240" ht="14.25" customHeight="1">
      <c r="A240" s="932"/>
      <c r="B240" s="895"/>
      <c r="C240" s="895"/>
      <c r="D240" s="895"/>
      <c r="E240" s="895"/>
      <c r="F240" s="895"/>
      <c r="G240" s="895"/>
      <c r="H240" s="421"/>
      <c r="I240" s="501"/>
      <c r="J240" s="544"/>
      <c r="K240" s="544"/>
      <c r="L240" s="544"/>
      <c r="M240" s="544"/>
      <c r="N240" s="544"/>
      <c r="O240" s="544"/>
      <c r="P240" s="544"/>
      <c r="Q240" s="544"/>
      <c r="R240" s="544"/>
      <c r="S240" s="544"/>
      <c r="T240" s="421"/>
      <c r="U240" s="342"/>
      <c r="V240" s="343"/>
      <c r="W240" s="343"/>
      <c r="X240" s="343"/>
      <c r="Y240" s="343"/>
      <c r="Z240" s="896"/>
      <c r="AA240" s="896"/>
      <c r="AB240" s="896"/>
      <c r="AC240" s="1014"/>
      <c r="AD240" s="896"/>
      <c r="AE240" s="896"/>
      <c r="AF240" s="896"/>
      <c r="AG240" s="896"/>
      <c r="AH240" s="896"/>
      <c r="AI240" s="896"/>
      <c r="AJ240" s="896"/>
      <c r="AK240" s="896"/>
      <c r="AL240" s="896"/>
      <c r="AM240" s="896"/>
      <c r="AN240" s="896"/>
      <c r="AO240" s="896"/>
      <c r="AP240" s="896"/>
      <c r="AQ240" s="896"/>
      <c r="AR240" s="896"/>
      <c r="AS240" s="896"/>
      <c r="AT240" s="896"/>
      <c r="AU240" s="897"/>
      <c r="AV240" s="897"/>
      <c r="AW240" s="897"/>
      <c r="AX240" s="897"/>
      <c r="AY240" s="897"/>
      <c r="AZ240" s="897"/>
      <c r="BA240" s="897"/>
      <c r="BB240" s="897"/>
      <c r="BC240" s="897"/>
    </row>
    <row r="241" ht="14.25" customHeight="1">
      <c r="A241" s="932"/>
      <c r="B241" s="895"/>
      <c r="C241" s="895"/>
      <c r="D241" s="895"/>
      <c r="E241" s="895"/>
      <c r="F241" s="895"/>
      <c r="G241" s="895"/>
      <c r="H241" s="421"/>
      <c r="I241" s="501"/>
      <c r="J241" s="544"/>
      <c r="K241" s="544"/>
      <c r="L241" s="544"/>
      <c r="M241" s="544"/>
      <c r="N241" s="544"/>
      <c r="O241" s="544"/>
      <c r="P241" s="544"/>
      <c r="Q241" s="544"/>
      <c r="R241" s="544"/>
      <c r="S241" s="544"/>
      <c r="T241" s="421"/>
      <c r="U241" s="342"/>
      <c r="V241" s="343"/>
      <c r="W241" s="343"/>
      <c r="X241" s="343"/>
      <c r="Y241" s="343"/>
      <c r="Z241" s="896"/>
      <c r="AA241" s="896"/>
      <c r="AB241" s="896"/>
      <c r="AC241" s="1014"/>
      <c r="AD241" s="896"/>
      <c r="AE241" s="896"/>
      <c r="AF241" s="896"/>
      <c r="AG241" s="896"/>
      <c r="AH241" s="896"/>
      <c r="AI241" s="896"/>
      <c r="AJ241" s="896"/>
      <c r="AK241" s="896"/>
      <c r="AL241" s="896"/>
      <c r="AM241" s="896"/>
      <c r="AN241" s="896"/>
      <c r="AO241" s="896"/>
      <c r="AP241" s="896"/>
      <c r="AQ241" s="896"/>
      <c r="AR241" s="896"/>
      <c r="AS241" s="896"/>
      <c r="AT241" s="896"/>
      <c r="AU241" s="897"/>
      <c r="AV241" s="897"/>
      <c r="AW241" s="897"/>
      <c r="AX241" s="897"/>
      <c r="AY241" s="897"/>
      <c r="AZ241" s="897"/>
      <c r="BA241" s="897"/>
      <c r="BB241" s="897"/>
      <c r="BC241" s="897"/>
    </row>
    <row r="242" ht="14.25" customHeight="1">
      <c r="A242" s="932"/>
      <c r="B242" s="895"/>
      <c r="C242" s="895"/>
      <c r="D242" s="895"/>
      <c r="E242" s="895"/>
      <c r="F242" s="895"/>
      <c r="G242" s="895"/>
      <c r="H242" s="421"/>
      <c r="I242" s="501"/>
      <c r="J242" s="544"/>
      <c r="K242" s="544"/>
      <c r="L242" s="544"/>
      <c r="M242" s="544"/>
      <c r="N242" s="544"/>
      <c r="O242" s="544"/>
      <c r="P242" s="544"/>
      <c r="Q242" s="544"/>
      <c r="R242" s="544"/>
      <c r="S242" s="544"/>
      <c r="T242" s="421"/>
      <c r="U242" s="342"/>
      <c r="V242" s="343"/>
      <c r="W242" s="343"/>
      <c r="X242" s="343"/>
      <c r="Y242" s="343"/>
      <c r="Z242" s="896"/>
      <c r="AA242" s="896"/>
      <c r="AB242" s="896"/>
      <c r="AC242" s="1014"/>
      <c r="AD242" s="896"/>
      <c r="AE242" s="896"/>
      <c r="AF242" s="896"/>
      <c r="AG242" s="896"/>
      <c r="AH242" s="896"/>
      <c r="AI242" s="896"/>
      <c r="AJ242" s="896"/>
      <c r="AK242" s="896"/>
      <c r="AL242" s="896"/>
      <c r="AM242" s="896"/>
      <c r="AN242" s="896"/>
      <c r="AO242" s="896"/>
      <c r="AP242" s="896"/>
      <c r="AQ242" s="896"/>
      <c r="AR242" s="896"/>
      <c r="AS242" s="896"/>
      <c r="AT242" s="896"/>
      <c r="AU242" s="897"/>
      <c r="AV242" s="897"/>
      <c r="AW242" s="897"/>
      <c r="AX242" s="897"/>
      <c r="AY242" s="897"/>
      <c r="AZ242" s="897"/>
      <c r="BA242" s="897"/>
      <c r="BB242" s="897"/>
      <c r="BC242" s="897"/>
    </row>
    <row r="243" ht="14.25" customHeight="1">
      <c r="A243" s="932"/>
      <c r="B243" s="895"/>
      <c r="C243" s="895"/>
      <c r="D243" s="895"/>
      <c r="E243" s="895"/>
      <c r="F243" s="895"/>
      <c r="G243" s="895"/>
      <c r="H243" s="421"/>
      <c r="I243" s="501"/>
      <c r="J243" s="544"/>
      <c r="K243" s="544"/>
      <c r="L243" s="544"/>
      <c r="M243" s="544"/>
      <c r="N243" s="544"/>
      <c r="O243" s="544"/>
      <c r="P243" s="544"/>
      <c r="Q243" s="544"/>
      <c r="R243" s="544"/>
      <c r="S243" s="544"/>
      <c r="T243" s="421"/>
      <c r="U243" s="342"/>
      <c r="V243" s="343"/>
      <c r="W243" s="343"/>
      <c r="X243" s="343"/>
      <c r="Y243" s="343"/>
      <c r="Z243" s="896"/>
      <c r="AA243" s="896"/>
      <c r="AB243" s="896"/>
      <c r="AC243" s="1014"/>
      <c r="AD243" s="896"/>
      <c r="AE243" s="896"/>
      <c r="AF243" s="896"/>
      <c r="AG243" s="896"/>
      <c r="AH243" s="896"/>
      <c r="AI243" s="896"/>
      <c r="AJ243" s="896"/>
      <c r="AK243" s="896"/>
      <c r="AL243" s="896"/>
      <c r="AM243" s="896"/>
      <c r="AN243" s="896"/>
      <c r="AO243" s="896"/>
      <c r="AP243" s="896"/>
      <c r="AQ243" s="896"/>
      <c r="AR243" s="896"/>
      <c r="AS243" s="896"/>
      <c r="AT243" s="896"/>
      <c r="AU243" s="897"/>
      <c r="AV243" s="897"/>
      <c r="AW243" s="897"/>
      <c r="AX243" s="897"/>
      <c r="AY243" s="897"/>
      <c r="AZ243" s="897"/>
      <c r="BA243" s="897"/>
      <c r="BB243" s="897"/>
      <c r="BC243" s="897"/>
    </row>
    <row r="244" ht="14.25" customHeight="1">
      <c r="A244" s="932"/>
      <c r="B244" s="895"/>
      <c r="C244" s="895"/>
      <c r="D244" s="895"/>
      <c r="E244" s="895"/>
      <c r="F244" s="895"/>
      <c r="G244" s="895"/>
      <c r="H244" s="421"/>
      <c r="I244" s="501"/>
      <c r="J244" s="544"/>
      <c r="K244" s="544"/>
      <c r="L244" s="544"/>
      <c r="M244" s="544"/>
      <c r="N244" s="544"/>
      <c r="O244" s="544"/>
      <c r="P244" s="544"/>
      <c r="Q244" s="544"/>
      <c r="R244" s="544"/>
      <c r="S244" s="544"/>
      <c r="T244" s="421"/>
      <c r="U244" s="342"/>
      <c r="V244" s="343"/>
      <c r="W244" s="343"/>
      <c r="X244" s="343"/>
      <c r="Y244" s="343"/>
      <c r="Z244" s="896"/>
      <c r="AA244" s="896"/>
      <c r="AB244" s="896"/>
      <c r="AC244" s="1014"/>
      <c r="AD244" s="896"/>
      <c r="AE244" s="896"/>
      <c r="AF244" s="896"/>
      <c r="AG244" s="896"/>
      <c r="AH244" s="896"/>
      <c r="AI244" s="896"/>
      <c r="AJ244" s="896"/>
      <c r="AK244" s="896"/>
      <c r="AL244" s="896"/>
      <c r="AM244" s="896"/>
      <c r="AN244" s="896"/>
      <c r="AO244" s="896"/>
      <c r="AP244" s="896"/>
      <c r="AQ244" s="896"/>
      <c r="AR244" s="896"/>
      <c r="AS244" s="896"/>
      <c r="AT244" s="896"/>
      <c r="AU244" s="897"/>
      <c r="AV244" s="897"/>
      <c r="AW244" s="897"/>
      <c r="AX244" s="897"/>
      <c r="AY244" s="897"/>
      <c r="AZ244" s="897"/>
      <c r="BA244" s="897"/>
      <c r="BB244" s="897"/>
      <c r="BC244" s="897"/>
    </row>
    <row r="245" ht="14.25" customHeight="1">
      <c r="A245" s="932"/>
      <c r="B245" s="895"/>
      <c r="C245" s="895"/>
      <c r="D245" s="895"/>
      <c r="E245" s="895"/>
      <c r="F245" s="895"/>
      <c r="G245" s="895"/>
      <c r="H245" s="421"/>
      <c r="I245" s="501"/>
      <c r="J245" s="544"/>
      <c r="K245" s="544"/>
      <c r="L245" s="544"/>
      <c r="M245" s="544"/>
      <c r="N245" s="544"/>
      <c r="O245" s="544"/>
      <c r="P245" s="544"/>
      <c r="Q245" s="544"/>
      <c r="R245" s="544"/>
      <c r="S245" s="544"/>
      <c r="T245" s="421"/>
      <c r="U245" s="342"/>
      <c r="V245" s="343"/>
      <c r="W245" s="343"/>
      <c r="X245" s="343"/>
      <c r="Y245" s="343"/>
      <c r="Z245" s="896"/>
      <c r="AA245" s="896"/>
      <c r="AB245" s="896"/>
      <c r="AC245" s="1014"/>
      <c r="AD245" s="896"/>
      <c r="AE245" s="896"/>
      <c r="AF245" s="896"/>
      <c r="AG245" s="896"/>
      <c r="AH245" s="896"/>
      <c r="AI245" s="896"/>
      <c r="AJ245" s="896"/>
      <c r="AK245" s="896"/>
      <c r="AL245" s="896"/>
      <c r="AM245" s="896"/>
      <c r="AN245" s="896"/>
      <c r="AO245" s="896"/>
      <c r="AP245" s="896"/>
      <c r="AQ245" s="896"/>
      <c r="AR245" s="896"/>
      <c r="AS245" s="896"/>
      <c r="AT245" s="896"/>
      <c r="AU245" s="897"/>
      <c r="AV245" s="897"/>
      <c r="AW245" s="897"/>
      <c r="AX245" s="897"/>
      <c r="AY245" s="897"/>
      <c r="AZ245" s="897"/>
      <c r="BA245" s="897"/>
      <c r="BB245" s="897"/>
      <c r="BC245" s="897"/>
    </row>
    <row r="246" ht="14.25" customHeight="1">
      <c r="A246" s="932"/>
      <c r="B246" s="895"/>
      <c r="C246" s="895"/>
      <c r="D246" s="895"/>
      <c r="E246" s="895"/>
      <c r="F246" s="895"/>
      <c r="G246" s="895"/>
      <c r="H246" s="421"/>
      <c r="I246" s="501"/>
      <c r="J246" s="544"/>
      <c r="K246" s="544"/>
      <c r="L246" s="544"/>
      <c r="M246" s="544"/>
      <c r="N246" s="544"/>
      <c r="O246" s="544"/>
      <c r="P246" s="544"/>
      <c r="Q246" s="544"/>
      <c r="R246" s="544"/>
      <c r="S246" s="544"/>
      <c r="T246" s="421"/>
      <c r="U246" s="342"/>
      <c r="V246" s="343"/>
      <c r="W246" s="343"/>
      <c r="X246" s="343"/>
      <c r="Y246" s="343"/>
      <c r="Z246" s="896"/>
      <c r="AA246" s="896"/>
      <c r="AB246" s="896"/>
      <c r="AC246" s="1014"/>
      <c r="AD246" s="896"/>
      <c r="AE246" s="896"/>
      <c r="AF246" s="896"/>
      <c r="AG246" s="896"/>
      <c r="AH246" s="896"/>
      <c r="AI246" s="896"/>
      <c r="AJ246" s="896"/>
      <c r="AK246" s="896"/>
      <c r="AL246" s="896"/>
      <c r="AM246" s="896"/>
      <c r="AN246" s="896"/>
      <c r="AO246" s="896"/>
      <c r="AP246" s="896"/>
      <c r="AQ246" s="896"/>
      <c r="AR246" s="896"/>
      <c r="AS246" s="896"/>
      <c r="AT246" s="896"/>
      <c r="AU246" s="897"/>
      <c r="AV246" s="897"/>
      <c r="AW246" s="897"/>
      <c r="AX246" s="897"/>
      <c r="AY246" s="897"/>
      <c r="AZ246" s="897"/>
      <c r="BA246" s="897"/>
      <c r="BB246" s="897"/>
      <c r="BC246" s="897"/>
    </row>
    <row r="247" ht="14.25" customHeight="1">
      <c r="A247" s="932"/>
      <c r="B247" s="895"/>
      <c r="C247" s="895"/>
      <c r="D247" s="895"/>
      <c r="E247" s="895"/>
      <c r="F247" s="895"/>
      <c r="G247" s="895"/>
      <c r="H247" s="421"/>
      <c r="I247" s="501"/>
      <c r="J247" s="544"/>
      <c r="K247" s="544"/>
      <c r="L247" s="544"/>
      <c r="M247" s="544"/>
      <c r="N247" s="544"/>
      <c r="O247" s="544"/>
      <c r="P247" s="544"/>
      <c r="Q247" s="544"/>
      <c r="R247" s="544"/>
      <c r="S247" s="544"/>
      <c r="T247" s="421"/>
      <c r="U247" s="342"/>
      <c r="V247" s="343"/>
      <c r="W247" s="343"/>
      <c r="X247" s="343"/>
      <c r="Y247" s="343"/>
      <c r="Z247" s="896"/>
      <c r="AA247" s="896"/>
      <c r="AB247" s="896"/>
      <c r="AC247" s="1014"/>
      <c r="AD247" s="896"/>
      <c r="AE247" s="896"/>
      <c r="AF247" s="896"/>
      <c r="AG247" s="896"/>
      <c r="AH247" s="896"/>
      <c r="AI247" s="896"/>
      <c r="AJ247" s="896"/>
      <c r="AK247" s="896"/>
      <c r="AL247" s="896"/>
      <c r="AM247" s="896"/>
      <c r="AN247" s="896"/>
      <c r="AO247" s="896"/>
      <c r="AP247" s="896"/>
      <c r="AQ247" s="896"/>
      <c r="AR247" s="896"/>
      <c r="AS247" s="896"/>
      <c r="AT247" s="896"/>
      <c r="AU247" s="897"/>
      <c r="AV247" s="897"/>
      <c r="AW247" s="897"/>
      <c r="AX247" s="897"/>
      <c r="AY247" s="897"/>
      <c r="AZ247" s="897"/>
      <c r="BA247" s="897"/>
      <c r="BB247" s="897"/>
      <c r="BC247" s="897"/>
    </row>
    <row r="248" ht="14.25" customHeight="1">
      <c r="A248" s="932"/>
      <c r="B248" s="895"/>
      <c r="C248" s="895"/>
      <c r="D248" s="895"/>
      <c r="E248" s="895"/>
      <c r="F248" s="895"/>
      <c r="G248" s="895"/>
      <c r="H248" s="421"/>
      <c r="I248" s="501"/>
      <c r="J248" s="544"/>
      <c r="K248" s="544"/>
      <c r="L248" s="544"/>
      <c r="M248" s="544"/>
      <c r="N248" s="544"/>
      <c r="O248" s="544"/>
      <c r="P248" s="544"/>
      <c r="Q248" s="544"/>
      <c r="R248" s="544"/>
      <c r="S248" s="544"/>
      <c r="T248" s="421"/>
      <c r="U248" s="342"/>
      <c r="V248" s="343"/>
      <c r="W248" s="343"/>
      <c r="X248" s="343"/>
      <c r="Y248" s="343"/>
      <c r="Z248" s="896"/>
      <c r="AA248" s="896"/>
      <c r="AB248" s="896"/>
      <c r="AC248" s="1014"/>
      <c r="AD248" s="896"/>
      <c r="AE248" s="896"/>
      <c r="AF248" s="896"/>
      <c r="AG248" s="896"/>
      <c r="AH248" s="896"/>
      <c r="AI248" s="896"/>
      <c r="AJ248" s="896"/>
      <c r="AK248" s="896"/>
      <c r="AL248" s="896"/>
      <c r="AM248" s="896"/>
      <c r="AN248" s="896"/>
      <c r="AO248" s="896"/>
      <c r="AP248" s="896"/>
      <c r="AQ248" s="896"/>
      <c r="AR248" s="896"/>
      <c r="AS248" s="896"/>
      <c r="AT248" s="896"/>
      <c r="AU248" s="897"/>
      <c r="AV248" s="897"/>
      <c r="AW248" s="897"/>
      <c r="AX248" s="897"/>
      <c r="AY248" s="897"/>
      <c r="AZ248" s="897"/>
      <c r="BA248" s="897"/>
      <c r="BB248" s="897"/>
      <c r="BC248" s="897"/>
    </row>
    <row r="249" ht="14.25" customHeight="1">
      <c r="A249" s="932"/>
      <c r="B249" s="895"/>
      <c r="C249" s="895"/>
      <c r="D249" s="895"/>
      <c r="E249" s="895"/>
      <c r="F249" s="895"/>
      <c r="G249" s="895"/>
      <c r="H249" s="421"/>
      <c r="I249" s="501"/>
      <c r="J249" s="544"/>
      <c r="K249" s="544"/>
      <c r="L249" s="544"/>
      <c r="M249" s="544"/>
      <c r="N249" s="544"/>
      <c r="O249" s="544"/>
      <c r="P249" s="544"/>
      <c r="Q249" s="544"/>
      <c r="R249" s="544"/>
      <c r="S249" s="544"/>
      <c r="T249" s="421"/>
      <c r="U249" s="342"/>
      <c r="V249" s="343"/>
      <c r="W249" s="343"/>
      <c r="X249" s="343"/>
      <c r="Y249" s="343"/>
      <c r="Z249" s="896"/>
      <c r="AA249" s="896"/>
      <c r="AB249" s="896"/>
      <c r="AC249" s="1014"/>
      <c r="AD249" s="896"/>
      <c r="AE249" s="896"/>
      <c r="AF249" s="896"/>
      <c r="AG249" s="896"/>
      <c r="AH249" s="896"/>
      <c r="AI249" s="896"/>
      <c r="AJ249" s="896"/>
      <c r="AK249" s="896"/>
      <c r="AL249" s="896"/>
      <c r="AM249" s="896"/>
      <c r="AN249" s="896"/>
      <c r="AO249" s="896"/>
      <c r="AP249" s="896"/>
      <c r="AQ249" s="896"/>
      <c r="AR249" s="896"/>
      <c r="AS249" s="896"/>
      <c r="AT249" s="896"/>
      <c r="AU249" s="897"/>
      <c r="AV249" s="897"/>
      <c r="AW249" s="897"/>
      <c r="AX249" s="897"/>
      <c r="AY249" s="897"/>
      <c r="AZ249" s="897"/>
      <c r="BA249" s="897"/>
      <c r="BB249" s="897"/>
      <c r="BC249" s="897"/>
    </row>
    <row r="250" ht="14.25" customHeight="1">
      <c r="A250" s="932"/>
      <c r="B250" s="895"/>
      <c r="C250" s="895"/>
      <c r="D250" s="895"/>
      <c r="E250" s="895"/>
      <c r="F250" s="895"/>
      <c r="G250" s="895"/>
      <c r="H250" s="421"/>
      <c r="I250" s="501"/>
      <c r="J250" s="544"/>
      <c r="K250" s="544"/>
      <c r="L250" s="544"/>
      <c r="M250" s="544"/>
      <c r="N250" s="544"/>
      <c r="O250" s="544"/>
      <c r="P250" s="544"/>
      <c r="Q250" s="544"/>
      <c r="R250" s="544"/>
      <c r="S250" s="544"/>
      <c r="T250" s="421"/>
      <c r="U250" s="342"/>
      <c r="V250" s="343"/>
      <c r="W250" s="343"/>
      <c r="X250" s="343"/>
      <c r="Y250" s="343"/>
      <c r="Z250" s="896"/>
      <c r="AA250" s="896"/>
      <c r="AB250" s="896"/>
      <c r="AC250" s="1014"/>
      <c r="AD250" s="896"/>
      <c r="AE250" s="896"/>
      <c r="AF250" s="896"/>
      <c r="AG250" s="896"/>
      <c r="AH250" s="896"/>
      <c r="AI250" s="896"/>
      <c r="AJ250" s="896"/>
      <c r="AK250" s="896"/>
      <c r="AL250" s="896"/>
      <c r="AM250" s="896"/>
      <c r="AN250" s="896"/>
      <c r="AO250" s="896"/>
      <c r="AP250" s="896"/>
      <c r="AQ250" s="896"/>
      <c r="AR250" s="896"/>
      <c r="AS250" s="896"/>
      <c r="AT250" s="896"/>
      <c r="AU250" s="897"/>
      <c r="AV250" s="897"/>
      <c r="AW250" s="897"/>
      <c r="AX250" s="897"/>
      <c r="AY250" s="897"/>
      <c r="AZ250" s="897"/>
      <c r="BA250" s="897"/>
      <c r="BB250" s="897"/>
      <c r="BC250" s="897"/>
    </row>
    <row r="251" ht="14.25" customHeight="1">
      <c r="A251" s="932"/>
      <c r="B251" s="895"/>
      <c r="C251" s="895"/>
      <c r="D251" s="895"/>
      <c r="E251" s="895"/>
      <c r="F251" s="895"/>
      <c r="G251" s="895"/>
      <c r="H251" s="421"/>
      <c r="I251" s="501"/>
      <c r="J251" s="544"/>
      <c r="K251" s="544"/>
      <c r="L251" s="544"/>
      <c r="M251" s="544"/>
      <c r="N251" s="544"/>
      <c r="O251" s="544"/>
      <c r="P251" s="544"/>
      <c r="Q251" s="544"/>
      <c r="R251" s="544"/>
      <c r="S251" s="544"/>
      <c r="T251" s="421"/>
      <c r="U251" s="342"/>
      <c r="V251" s="343"/>
      <c r="W251" s="343"/>
      <c r="X251" s="343"/>
      <c r="Y251" s="343"/>
      <c r="Z251" s="896"/>
      <c r="AA251" s="896"/>
      <c r="AB251" s="896"/>
      <c r="AC251" s="1014"/>
      <c r="AD251" s="896"/>
      <c r="AE251" s="896"/>
      <c r="AF251" s="896"/>
      <c r="AG251" s="896"/>
      <c r="AH251" s="896"/>
      <c r="AI251" s="896"/>
      <c r="AJ251" s="896"/>
      <c r="AK251" s="896"/>
      <c r="AL251" s="896"/>
      <c r="AM251" s="896"/>
      <c r="AN251" s="896"/>
      <c r="AO251" s="896"/>
      <c r="AP251" s="896"/>
      <c r="AQ251" s="896"/>
      <c r="AR251" s="896"/>
      <c r="AS251" s="896"/>
      <c r="AT251" s="896"/>
      <c r="AU251" s="897"/>
      <c r="AV251" s="897"/>
      <c r="AW251" s="897"/>
      <c r="AX251" s="897"/>
      <c r="AY251" s="897"/>
      <c r="AZ251" s="897"/>
      <c r="BA251" s="897"/>
      <c r="BB251" s="897"/>
      <c r="BC251" s="897"/>
    </row>
    <row r="252" ht="14.25" customHeight="1">
      <c r="A252" s="932"/>
      <c r="B252" s="895"/>
      <c r="C252" s="895"/>
      <c r="D252" s="895"/>
      <c r="E252" s="895"/>
      <c r="F252" s="895"/>
      <c r="G252" s="895"/>
      <c r="H252" s="421"/>
      <c r="I252" s="501"/>
      <c r="J252" s="544"/>
      <c r="K252" s="544"/>
      <c r="L252" s="544"/>
      <c r="M252" s="544"/>
      <c r="N252" s="544"/>
      <c r="O252" s="544"/>
      <c r="P252" s="544"/>
      <c r="Q252" s="544"/>
      <c r="R252" s="544"/>
      <c r="S252" s="544"/>
      <c r="T252" s="421"/>
      <c r="U252" s="342"/>
      <c r="V252" s="343"/>
      <c r="W252" s="343"/>
      <c r="X252" s="343"/>
      <c r="Y252" s="343"/>
      <c r="Z252" s="896"/>
      <c r="AA252" s="896"/>
      <c r="AB252" s="896"/>
      <c r="AC252" s="1014"/>
      <c r="AD252" s="896"/>
      <c r="AE252" s="896"/>
      <c r="AF252" s="896"/>
      <c r="AG252" s="896"/>
      <c r="AH252" s="896"/>
      <c r="AI252" s="896"/>
      <c r="AJ252" s="896"/>
      <c r="AK252" s="896"/>
      <c r="AL252" s="896"/>
      <c r="AM252" s="896"/>
      <c r="AN252" s="896"/>
      <c r="AO252" s="896"/>
      <c r="AP252" s="896"/>
      <c r="AQ252" s="896"/>
      <c r="AR252" s="896"/>
      <c r="AS252" s="896"/>
      <c r="AT252" s="896"/>
      <c r="AU252" s="897"/>
      <c r="AV252" s="897"/>
      <c r="AW252" s="897"/>
      <c r="AX252" s="897"/>
      <c r="AY252" s="897"/>
      <c r="AZ252" s="897"/>
      <c r="BA252" s="897"/>
      <c r="BB252" s="897"/>
      <c r="BC252" s="897"/>
    </row>
    <row r="253" ht="14.25" customHeight="1">
      <c r="A253" s="932"/>
      <c r="B253" s="895"/>
      <c r="C253" s="895"/>
      <c r="D253" s="895"/>
      <c r="E253" s="895"/>
      <c r="F253" s="895"/>
      <c r="G253" s="895"/>
      <c r="H253" s="421"/>
      <c r="I253" s="501"/>
      <c r="J253" s="544"/>
      <c r="K253" s="544"/>
      <c r="L253" s="544"/>
      <c r="M253" s="544"/>
      <c r="N253" s="544"/>
      <c r="O253" s="544"/>
      <c r="P253" s="544"/>
      <c r="Q253" s="544"/>
      <c r="R253" s="544"/>
      <c r="S253" s="544"/>
      <c r="T253" s="421"/>
      <c r="U253" s="342"/>
      <c r="V253" s="343"/>
      <c r="W253" s="343"/>
      <c r="X253" s="343"/>
      <c r="Y253" s="343"/>
      <c r="Z253" s="896"/>
      <c r="AA253" s="896"/>
      <c r="AB253" s="896"/>
      <c r="AC253" s="1014"/>
      <c r="AD253" s="896"/>
      <c r="AE253" s="896"/>
      <c r="AF253" s="896"/>
      <c r="AG253" s="896"/>
      <c r="AH253" s="896"/>
      <c r="AI253" s="896"/>
      <c r="AJ253" s="896"/>
      <c r="AK253" s="896"/>
      <c r="AL253" s="896"/>
      <c r="AM253" s="896"/>
      <c r="AN253" s="896"/>
      <c r="AO253" s="896"/>
      <c r="AP253" s="896"/>
      <c r="AQ253" s="896"/>
      <c r="AR253" s="896"/>
      <c r="AS253" s="896"/>
      <c r="AT253" s="896"/>
      <c r="AU253" s="897"/>
      <c r="AV253" s="897"/>
      <c r="AW253" s="897"/>
      <c r="AX253" s="897"/>
      <c r="AY253" s="897"/>
      <c r="AZ253" s="897"/>
      <c r="BA253" s="897"/>
      <c r="BB253" s="897"/>
      <c r="BC253" s="897"/>
    </row>
    <row r="254" ht="14.25" customHeight="1">
      <c r="A254" s="932"/>
      <c r="B254" s="895"/>
      <c r="C254" s="895"/>
      <c r="D254" s="895"/>
      <c r="E254" s="895"/>
      <c r="F254" s="895"/>
      <c r="G254" s="895"/>
      <c r="H254" s="421"/>
      <c r="I254" s="501"/>
      <c r="J254" s="544"/>
      <c r="K254" s="544"/>
      <c r="L254" s="544"/>
      <c r="M254" s="544"/>
      <c r="N254" s="544"/>
      <c r="O254" s="544"/>
      <c r="P254" s="544"/>
      <c r="Q254" s="544"/>
      <c r="R254" s="544"/>
      <c r="S254" s="544"/>
      <c r="T254" s="421"/>
      <c r="U254" s="342"/>
      <c r="V254" s="343"/>
      <c r="W254" s="343"/>
      <c r="X254" s="343"/>
      <c r="Y254" s="343"/>
      <c r="Z254" s="896"/>
      <c r="AA254" s="896"/>
      <c r="AB254" s="896"/>
      <c r="AC254" s="1014"/>
      <c r="AD254" s="896"/>
      <c r="AE254" s="896"/>
      <c r="AF254" s="896"/>
      <c r="AG254" s="896"/>
      <c r="AH254" s="896"/>
      <c r="AI254" s="896"/>
      <c r="AJ254" s="896"/>
      <c r="AK254" s="896"/>
      <c r="AL254" s="896"/>
      <c r="AM254" s="896"/>
      <c r="AN254" s="896"/>
      <c r="AO254" s="896"/>
      <c r="AP254" s="896"/>
      <c r="AQ254" s="896"/>
      <c r="AR254" s="896"/>
      <c r="AS254" s="896"/>
      <c r="AT254" s="896"/>
      <c r="AU254" s="897"/>
      <c r="AV254" s="897"/>
      <c r="AW254" s="897"/>
      <c r="AX254" s="897"/>
      <c r="AY254" s="897"/>
      <c r="AZ254" s="897"/>
      <c r="BA254" s="897"/>
      <c r="BB254" s="897"/>
      <c r="BC254" s="897"/>
    </row>
    <row r="255" ht="14.25" customHeight="1">
      <c r="A255" s="932"/>
      <c r="B255" s="895"/>
      <c r="C255" s="895"/>
      <c r="D255" s="895"/>
      <c r="E255" s="895"/>
      <c r="F255" s="895"/>
      <c r="G255" s="895"/>
      <c r="H255" s="421"/>
      <c r="I255" s="501"/>
      <c r="J255" s="544"/>
      <c r="K255" s="544"/>
      <c r="L255" s="544"/>
      <c r="M255" s="544"/>
      <c r="N255" s="544"/>
      <c r="O255" s="544"/>
      <c r="P255" s="544"/>
      <c r="Q255" s="544"/>
      <c r="R255" s="544"/>
      <c r="S255" s="544"/>
      <c r="T255" s="421"/>
      <c r="U255" s="342"/>
      <c r="V255" s="343"/>
      <c r="W255" s="343"/>
      <c r="X255" s="343"/>
      <c r="Y255" s="343"/>
      <c r="Z255" s="896"/>
      <c r="AA255" s="896"/>
      <c r="AB255" s="896"/>
      <c r="AC255" s="1014"/>
      <c r="AD255" s="896"/>
      <c r="AE255" s="896"/>
      <c r="AF255" s="896"/>
      <c r="AG255" s="896"/>
      <c r="AH255" s="896"/>
      <c r="AI255" s="896"/>
      <c r="AJ255" s="896"/>
      <c r="AK255" s="896"/>
      <c r="AL255" s="896"/>
      <c r="AM255" s="896"/>
      <c r="AN255" s="896"/>
      <c r="AO255" s="896"/>
      <c r="AP255" s="896"/>
      <c r="AQ255" s="896"/>
      <c r="AR255" s="896"/>
      <c r="AS255" s="896"/>
      <c r="AT255" s="896"/>
      <c r="AU255" s="897"/>
      <c r="AV255" s="897"/>
      <c r="AW255" s="897"/>
      <c r="AX255" s="897"/>
      <c r="AY255" s="897"/>
      <c r="AZ255" s="897"/>
      <c r="BA255" s="897"/>
      <c r="BB255" s="897"/>
      <c r="BC255" s="897"/>
    </row>
    <row r="256" ht="14.25" customHeight="1">
      <c r="A256" s="932"/>
      <c r="B256" s="895"/>
      <c r="C256" s="895"/>
      <c r="D256" s="895"/>
      <c r="E256" s="895"/>
      <c r="F256" s="895"/>
      <c r="G256" s="895"/>
      <c r="H256" s="421"/>
      <c r="I256" s="501"/>
      <c r="J256" s="544"/>
      <c r="K256" s="544"/>
      <c r="L256" s="544"/>
      <c r="M256" s="544"/>
      <c r="N256" s="544"/>
      <c r="O256" s="544"/>
      <c r="P256" s="544"/>
      <c r="Q256" s="544"/>
      <c r="R256" s="544"/>
      <c r="S256" s="544"/>
      <c r="T256" s="421"/>
      <c r="U256" s="342"/>
      <c r="V256" s="343"/>
      <c r="W256" s="343"/>
      <c r="X256" s="343"/>
      <c r="Y256" s="343"/>
      <c r="Z256" s="896"/>
      <c r="AA256" s="896"/>
      <c r="AB256" s="896"/>
      <c r="AC256" s="1014"/>
      <c r="AD256" s="896"/>
      <c r="AE256" s="896"/>
      <c r="AF256" s="896"/>
      <c r="AG256" s="896"/>
      <c r="AH256" s="896"/>
      <c r="AI256" s="896"/>
      <c r="AJ256" s="896"/>
      <c r="AK256" s="896"/>
      <c r="AL256" s="896"/>
      <c r="AM256" s="896"/>
      <c r="AN256" s="896"/>
      <c r="AO256" s="896"/>
      <c r="AP256" s="896"/>
      <c r="AQ256" s="896"/>
      <c r="AR256" s="896"/>
      <c r="AS256" s="896"/>
      <c r="AT256" s="896"/>
      <c r="AU256" s="897"/>
      <c r="AV256" s="897"/>
      <c r="AW256" s="897"/>
      <c r="AX256" s="897"/>
      <c r="AY256" s="897"/>
      <c r="AZ256" s="897"/>
      <c r="BA256" s="897"/>
      <c r="BB256" s="897"/>
      <c r="BC256" s="897"/>
    </row>
    <row r="257" ht="14.25" customHeight="1">
      <c r="A257" s="932"/>
      <c r="B257" s="895"/>
      <c r="C257" s="895"/>
      <c r="D257" s="895"/>
      <c r="E257" s="895"/>
      <c r="F257" s="895"/>
      <c r="G257" s="895"/>
      <c r="H257" s="421"/>
      <c r="I257" s="501"/>
      <c r="J257" s="544"/>
      <c r="K257" s="544"/>
      <c r="L257" s="544"/>
      <c r="M257" s="544"/>
      <c r="N257" s="544"/>
      <c r="O257" s="544"/>
      <c r="P257" s="544"/>
      <c r="Q257" s="544"/>
      <c r="R257" s="544"/>
      <c r="S257" s="544"/>
      <c r="T257" s="421"/>
      <c r="U257" s="342"/>
      <c r="V257" s="343"/>
      <c r="W257" s="343"/>
      <c r="X257" s="343"/>
      <c r="Y257" s="343"/>
      <c r="Z257" s="896"/>
      <c r="AA257" s="896"/>
      <c r="AB257" s="896"/>
      <c r="AC257" s="1014"/>
      <c r="AD257" s="896"/>
      <c r="AE257" s="896"/>
      <c r="AF257" s="896"/>
      <c r="AG257" s="896"/>
      <c r="AH257" s="896"/>
      <c r="AI257" s="896"/>
      <c r="AJ257" s="896"/>
      <c r="AK257" s="896"/>
      <c r="AL257" s="896"/>
      <c r="AM257" s="896"/>
      <c r="AN257" s="896"/>
      <c r="AO257" s="896"/>
      <c r="AP257" s="896"/>
      <c r="AQ257" s="896"/>
      <c r="AR257" s="896"/>
      <c r="AS257" s="896"/>
      <c r="AT257" s="896"/>
      <c r="AU257" s="897"/>
      <c r="AV257" s="897"/>
      <c r="AW257" s="897"/>
      <c r="AX257" s="897"/>
      <c r="AY257" s="897"/>
      <c r="AZ257" s="897"/>
      <c r="BA257" s="897"/>
      <c r="BB257" s="897"/>
      <c r="BC257" s="897"/>
    </row>
    <row r="258" ht="14.25" customHeight="1">
      <c r="A258" s="932"/>
      <c r="B258" s="895"/>
      <c r="C258" s="895"/>
      <c r="D258" s="895"/>
      <c r="E258" s="895"/>
      <c r="F258" s="895"/>
      <c r="G258" s="895"/>
      <c r="H258" s="421"/>
      <c r="I258" s="501"/>
      <c r="J258" s="544"/>
      <c r="K258" s="544"/>
      <c r="L258" s="544"/>
      <c r="M258" s="544"/>
      <c r="N258" s="544"/>
      <c r="O258" s="544"/>
      <c r="P258" s="544"/>
      <c r="Q258" s="544"/>
      <c r="R258" s="544"/>
      <c r="S258" s="544"/>
      <c r="T258" s="421"/>
      <c r="U258" s="342"/>
      <c r="V258" s="343"/>
      <c r="W258" s="343"/>
      <c r="X258" s="343"/>
      <c r="Y258" s="343"/>
      <c r="Z258" s="896"/>
      <c r="AA258" s="896"/>
      <c r="AB258" s="896"/>
      <c r="AC258" s="1014"/>
      <c r="AD258" s="896"/>
      <c r="AE258" s="896"/>
      <c r="AF258" s="896"/>
      <c r="AG258" s="896"/>
      <c r="AH258" s="896"/>
      <c r="AI258" s="896"/>
      <c r="AJ258" s="896"/>
      <c r="AK258" s="896"/>
      <c r="AL258" s="896"/>
      <c r="AM258" s="896"/>
      <c r="AN258" s="896"/>
      <c r="AO258" s="896"/>
      <c r="AP258" s="896"/>
      <c r="AQ258" s="896"/>
      <c r="AR258" s="896"/>
      <c r="AS258" s="896"/>
      <c r="AT258" s="896"/>
      <c r="AU258" s="897"/>
      <c r="AV258" s="897"/>
      <c r="AW258" s="897"/>
      <c r="AX258" s="897"/>
      <c r="AY258" s="897"/>
      <c r="AZ258" s="897"/>
      <c r="BA258" s="897"/>
      <c r="BB258" s="897"/>
      <c r="BC258" s="897"/>
    </row>
    <row r="259" ht="14.25" customHeight="1">
      <c r="A259" s="932"/>
      <c r="B259" s="895"/>
      <c r="C259" s="895"/>
      <c r="D259" s="895"/>
      <c r="E259" s="895"/>
      <c r="F259" s="895"/>
      <c r="G259" s="895"/>
      <c r="H259" s="421"/>
      <c r="I259" s="501"/>
      <c r="J259" s="544"/>
      <c r="K259" s="544"/>
      <c r="L259" s="544"/>
      <c r="M259" s="544"/>
      <c r="N259" s="544"/>
      <c r="O259" s="544"/>
      <c r="P259" s="544"/>
      <c r="Q259" s="544"/>
      <c r="R259" s="544"/>
      <c r="S259" s="544"/>
      <c r="T259" s="421"/>
      <c r="U259" s="342"/>
      <c r="V259" s="343"/>
      <c r="W259" s="343"/>
      <c r="X259" s="343"/>
      <c r="Y259" s="343"/>
      <c r="Z259" s="896"/>
      <c r="AA259" s="896"/>
      <c r="AB259" s="896"/>
      <c r="AC259" s="1014"/>
      <c r="AD259" s="896"/>
      <c r="AE259" s="896"/>
      <c r="AF259" s="896"/>
      <c r="AG259" s="896"/>
      <c r="AH259" s="896"/>
      <c r="AI259" s="896"/>
      <c r="AJ259" s="896"/>
      <c r="AK259" s="896"/>
      <c r="AL259" s="896"/>
      <c r="AM259" s="896"/>
      <c r="AN259" s="896"/>
      <c r="AO259" s="896"/>
      <c r="AP259" s="896"/>
      <c r="AQ259" s="896"/>
      <c r="AR259" s="896"/>
      <c r="AS259" s="896"/>
      <c r="AT259" s="896"/>
      <c r="AU259" s="897"/>
      <c r="AV259" s="897"/>
      <c r="AW259" s="897"/>
      <c r="AX259" s="897"/>
      <c r="AY259" s="897"/>
      <c r="AZ259" s="897"/>
      <c r="BA259" s="897"/>
      <c r="BB259" s="897"/>
      <c r="BC259" s="897"/>
    </row>
    <row r="260" ht="14.25" customHeight="1">
      <c r="A260" s="932"/>
      <c r="B260" s="895"/>
      <c r="C260" s="895"/>
      <c r="D260" s="895"/>
      <c r="E260" s="895"/>
      <c r="F260" s="895"/>
      <c r="G260" s="895"/>
      <c r="H260" s="421"/>
      <c r="I260" s="501"/>
      <c r="J260" s="544"/>
      <c r="K260" s="544"/>
      <c r="L260" s="544"/>
      <c r="M260" s="544"/>
      <c r="N260" s="544"/>
      <c r="O260" s="544"/>
      <c r="P260" s="544"/>
      <c r="Q260" s="544"/>
      <c r="R260" s="544"/>
      <c r="S260" s="544"/>
      <c r="T260" s="421"/>
      <c r="U260" s="342"/>
      <c r="V260" s="343"/>
      <c r="W260" s="343"/>
      <c r="X260" s="343"/>
      <c r="Y260" s="343"/>
      <c r="Z260" s="896"/>
      <c r="AA260" s="896"/>
      <c r="AB260" s="896"/>
      <c r="AC260" s="1014"/>
      <c r="AD260" s="896"/>
      <c r="AE260" s="896"/>
      <c r="AF260" s="896"/>
      <c r="AG260" s="896"/>
      <c r="AH260" s="896"/>
      <c r="AI260" s="896"/>
      <c r="AJ260" s="896"/>
      <c r="AK260" s="896"/>
      <c r="AL260" s="896"/>
      <c r="AM260" s="896"/>
      <c r="AN260" s="896"/>
      <c r="AO260" s="896"/>
      <c r="AP260" s="896"/>
      <c r="AQ260" s="896"/>
      <c r="AR260" s="896"/>
      <c r="AS260" s="896"/>
      <c r="AT260" s="896"/>
      <c r="AU260" s="897"/>
      <c r="AV260" s="897"/>
      <c r="AW260" s="897"/>
      <c r="AX260" s="897"/>
      <c r="AY260" s="897"/>
      <c r="AZ260" s="897"/>
      <c r="BA260" s="897"/>
      <c r="BB260" s="897"/>
      <c r="BC260" s="897"/>
    </row>
    <row r="261" ht="14.25" customHeight="1">
      <c r="A261" s="932"/>
      <c r="B261" s="895"/>
      <c r="C261" s="895"/>
      <c r="D261" s="895"/>
      <c r="E261" s="895"/>
      <c r="F261" s="895"/>
      <c r="G261" s="895"/>
      <c r="H261" s="421"/>
      <c r="I261" s="501"/>
      <c r="J261" s="544"/>
      <c r="K261" s="544"/>
      <c r="L261" s="544"/>
      <c r="M261" s="544"/>
      <c r="N261" s="544"/>
      <c r="O261" s="544"/>
      <c r="P261" s="544"/>
      <c r="Q261" s="544"/>
      <c r="R261" s="544"/>
      <c r="S261" s="544"/>
      <c r="T261" s="421"/>
      <c r="U261" s="342"/>
      <c r="V261" s="343"/>
      <c r="W261" s="343"/>
      <c r="X261" s="343"/>
      <c r="Y261" s="343"/>
      <c r="Z261" s="896"/>
      <c r="AA261" s="896"/>
      <c r="AB261" s="896"/>
      <c r="AC261" s="1014"/>
      <c r="AD261" s="896"/>
      <c r="AE261" s="896"/>
      <c r="AF261" s="896"/>
      <c r="AG261" s="896"/>
      <c r="AH261" s="896"/>
      <c r="AI261" s="896"/>
      <c r="AJ261" s="896"/>
      <c r="AK261" s="896"/>
      <c r="AL261" s="896"/>
      <c r="AM261" s="896"/>
      <c r="AN261" s="896"/>
      <c r="AO261" s="896"/>
      <c r="AP261" s="896"/>
      <c r="AQ261" s="896"/>
      <c r="AR261" s="896"/>
      <c r="AS261" s="896"/>
      <c r="AT261" s="896"/>
      <c r="AU261" s="897"/>
      <c r="AV261" s="897"/>
      <c r="AW261" s="897"/>
      <c r="AX261" s="897"/>
      <c r="AY261" s="897"/>
      <c r="AZ261" s="897"/>
      <c r="BA261" s="897"/>
      <c r="BB261" s="897"/>
      <c r="BC261" s="897"/>
    </row>
    <row r="262" ht="14.25" customHeight="1">
      <c r="A262" s="932"/>
      <c r="B262" s="895"/>
      <c r="C262" s="895"/>
      <c r="D262" s="895"/>
      <c r="E262" s="895"/>
      <c r="F262" s="895"/>
      <c r="G262" s="895"/>
      <c r="H262" s="421"/>
      <c r="I262" s="501"/>
      <c r="J262" s="544"/>
      <c r="K262" s="544"/>
      <c r="L262" s="544"/>
      <c r="M262" s="544"/>
      <c r="N262" s="544"/>
      <c r="O262" s="544"/>
      <c r="P262" s="544"/>
      <c r="Q262" s="544"/>
      <c r="R262" s="544"/>
      <c r="S262" s="544"/>
      <c r="T262" s="421"/>
      <c r="U262" s="342"/>
      <c r="V262" s="343"/>
      <c r="W262" s="343"/>
      <c r="X262" s="343"/>
      <c r="Y262" s="343"/>
      <c r="Z262" s="896"/>
      <c r="AA262" s="896"/>
      <c r="AB262" s="896"/>
      <c r="AC262" s="1014"/>
      <c r="AD262" s="896"/>
      <c r="AE262" s="896"/>
      <c r="AF262" s="896"/>
      <c r="AG262" s="896"/>
      <c r="AH262" s="896"/>
      <c r="AI262" s="896"/>
      <c r="AJ262" s="896"/>
      <c r="AK262" s="896"/>
      <c r="AL262" s="896"/>
      <c r="AM262" s="896"/>
      <c r="AN262" s="896"/>
      <c r="AO262" s="896"/>
      <c r="AP262" s="896"/>
      <c r="AQ262" s="896"/>
      <c r="AR262" s="896"/>
      <c r="AS262" s="896"/>
      <c r="AT262" s="896"/>
      <c r="AU262" s="897"/>
      <c r="AV262" s="897"/>
      <c r="AW262" s="897"/>
      <c r="AX262" s="897"/>
      <c r="AY262" s="897"/>
      <c r="AZ262" s="897"/>
      <c r="BA262" s="897"/>
      <c r="BB262" s="897"/>
      <c r="BC262" s="897"/>
    </row>
    <row r="263" ht="14.25" customHeight="1">
      <c r="A263" s="932"/>
      <c r="B263" s="895"/>
      <c r="C263" s="895"/>
      <c r="D263" s="895"/>
      <c r="E263" s="895"/>
      <c r="F263" s="895"/>
      <c r="G263" s="895"/>
      <c r="H263" s="421"/>
      <c r="I263" s="501"/>
      <c r="J263" s="544"/>
      <c r="K263" s="544"/>
      <c r="L263" s="544"/>
      <c r="M263" s="544"/>
      <c r="N263" s="544"/>
      <c r="O263" s="544"/>
      <c r="P263" s="544"/>
      <c r="Q263" s="544"/>
      <c r="R263" s="544"/>
      <c r="S263" s="544"/>
      <c r="T263" s="421"/>
      <c r="U263" s="342"/>
      <c r="V263" s="343"/>
      <c r="W263" s="343"/>
      <c r="X263" s="343"/>
      <c r="Y263" s="343"/>
      <c r="Z263" s="896"/>
      <c r="AA263" s="896"/>
      <c r="AB263" s="896"/>
      <c r="AC263" s="1014"/>
      <c r="AD263" s="896"/>
      <c r="AE263" s="896"/>
      <c r="AF263" s="896"/>
      <c r="AG263" s="896"/>
      <c r="AH263" s="896"/>
      <c r="AI263" s="896"/>
      <c r="AJ263" s="896"/>
      <c r="AK263" s="896"/>
      <c r="AL263" s="896"/>
      <c r="AM263" s="896"/>
      <c r="AN263" s="896"/>
      <c r="AO263" s="896"/>
      <c r="AP263" s="896"/>
      <c r="AQ263" s="896"/>
      <c r="AR263" s="896"/>
      <c r="AS263" s="896"/>
      <c r="AT263" s="896"/>
      <c r="AU263" s="897"/>
      <c r="AV263" s="897"/>
      <c r="AW263" s="897"/>
      <c r="AX263" s="897"/>
      <c r="AY263" s="897"/>
      <c r="AZ263" s="897"/>
      <c r="BA263" s="897"/>
      <c r="BB263" s="897"/>
      <c r="BC263" s="897"/>
    </row>
    <row r="264" ht="14.25" customHeight="1">
      <c r="A264" s="932"/>
      <c r="B264" s="895"/>
      <c r="C264" s="895"/>
      <c r="D264" s="895"/>
      <c r="E264" s="895"/>
      <c r="F264" s="895"/>
      <c r="G264" s="895"/>
      <c r="H264" s="421"/>
      <c r="I264" s="501"/>
      <c r="J264" s="544"/>
      <c r="K264" s="544"/>
      <c r="L264" s="544"/>
      <c r="M264" s="544"/>
      <c r="N264" s="544"/>
      <c r="O264" s="544"/>
      <c r="P264" s="544"/>
      <c r="Q264" s="544"/>
      <c r="R264" s="544"/>
      <c r="S264" s="544"/>
      <c r="T264" s="421"/>
      <c r="U264" s="342"/>
      <c r="V264" s="343"/>
      <c r="W264" s="343"/>
      <c r="X264" s="343"/>
      <c r="Y264" s="343"/>
      <c r="Z264" s="896"/>
      <c r="AA264" s="896"/>
      <c r="AB264" s="896"/>
      <c r="AC264" s="1014"/>
      <c r="AD264" s="896"/>
      <c r="AE264" s="896"/>
      <c r="AF264" s="896"/>
      <c r="AG264" s="896"/>
      <c r="AH264" s="896"/>
      <c r="AI264" s="896"/>
      <c r="AJ264" s="896"/>
      <c r="AK264" s="896"/>
      <c r="AL264" s="896"/>
      <c r="AM264" s="896"/>
      <c r="AN264" s="896"/>
      <c r="AO264" s="896"/>
      <c r="AP264" s="896"/>
      <c r="AQ264" s="896"/>
      <c r="AR264" s="896"/>
      <c r="AS264" s="896"/>
      <c r="AT264" s="896"/>
      <c r="AU264" s="897"/>
      <c r="AV264" s="897"/>
      <c r="AW264" s="897"/>
      <c r="AX264" s="897"/>
      <c r="AY264" s="897"/>
      <c r="AZ264" s="897"/>
      <c r="BA264" s="897"/>
      <c r="BB264" s="897"/>
      <c r="BC264" s="897"/>
    </row>
    <row r="265" ht="14.25" customHeight="1">
      <c r="A265" s="932"/>
      <c r="B265" s="895"/>
      <c r="C265" s="895"/>
      <c r="D265" s="895"/>
      <c r="E265" s="895"/>
      <c r="F265" s="895"/>
      <c r="G265" s="895"/>
      <c r="H265" s="421"/>
      <c r="I265" s="501"/>
      <c r="J265" s="544"/>
      <c r="K265" s="544"/>
      <c r="L265" s="544"/>
      <c r="M265" s="544"/>
      <c r="N265" s="544"/>
      <c r="O265" s="544"/>
      <c r="P265" s="544"/>
      <c r="Q265" s="544"/>
      <c r="R265" s="544"/>
      <c r="S265" s="544"/>
      <c r="T265" s="421"/>
      <c r="U265" s="342"/>
      <c r="V265" s="343"/>
      <c r="W265" s="343"/>
      <c r="X265" s="343"/>
      <c r="Y265" s="343"/>
      <c r="Z265" s="896"/>
      <c r="AA265" s="896"/>
      <c r="AB265" s="896"/>
      <c r="AC265" s="1014"/>
      <c r="AD265" s="896"/>
      <c r="AE265" s="896"/>
      <c r="AF265" s="896"/>
      <c r="AG265" s="896"/>
      <c r="AH265" s="896"/>
      <c r="AI265" s="896"/>
      <c r="AJ265" s="896"/>
      <c r="AK265" s="896"/>
      <c r="AL265" s="896"/>
      <c r="AM265" s="896"/>
      <c r="AN265" s="896"/>
      <c r="AO265" s="896"/>
      <c r="AP265" s="896"/>
      <c r="AQ265" s="896"/>
      <c r="AR265" s="896"/>
      <c r="AS265" s="896"/>
      <c r="AT265" s="896"/>
      <c r="AU265" s="897"/>
      <c r="AV265" s="897"/>
      <c r="AW265" s="897"/>
      <c r="AX265" s="897"/>
      <c r="AY265" s="897"/>
      <c r="AZ265" s="897"/>
      <c r="BA265" s="897"/>
      <c r="BB265" s="897"/>
      <c r="BC265" s="897"/>
    </row>
    <row r="266" ht="14.25" customHeight="1">
      <c r="A266" s="932"/>
      <c r="B266" s="895"/>
      <c r="C266" s="895"/>
      <c r="D266" s="895"/>
      <c r="E266" s="895"/>
      <c r="F266" s="895"/>
      <c r="G266" s="895"/>
      <c r="H266" s="421"/>
      <c r="I266" s="501"/>
      <c r="J266" s="544"/>
      <c r="K266" s="544"/>
      <c r="L266" s="544"/>
      <c r="M266" s="544"/>
      <c r="N266" s="544"/>
      <c r="O266" s="544"/>
      <c r="P266" s="544"/>
      <c r="Q266" s="544"/>
      <c r="R266" s="544"/>
      <c r="S266" s="544"/>
      <c r="T266" s="421"/>
      <c r="U266" s="342"/>
      <c r="V266" s="343"/>
      <c r="W266" s="343"/>
      <c r="X266" s="343"/>
      <c r="Y266" s="343"/>
      <c r="Z266" s="896"/>
      <c r="AA266" s="896"/>
      <c r="AB266" s="896"/>
      <c r="AC266" s="1014"/>
      <c r="AD266" s="896"/>
      <c r="AE266" s="896"/>
      <c r="AF266" s="896"/>
      <c r="AG266" s="896"/>
      <c r="AH266" s="896"/>
      <c r="AI266" s="896"/>
      <c r="AJ266" s="896"/>
      <c r="AK266" s="896"/>
      <c r="AL266" s="896"/>
      <c r="AM266" s="896"/>
      <c r="AN266" s="896"/>
      <c r="AO266" s="896"/>
      <c r="AP266" s="896"/>
      <c r="AQ266" s="896"/>
      <c r="AR266" s="896"/>
      <c r="AS266" s="896"/>
      <c r="AT266" s="896"/>
      <c r="AU266" s="897"/>
      <c r="AV266" s="897"/>
      <c r="AW266" s="897"/>
      <c r="AX266" s="897"/>
      <c r="AY266" s="897"/>
      <c r="AZ266" s="897"/>
      <c r="BA266" s="897"/>
      <c r="BB266" s="897"/>
      <c r="BC266" s="897"/>
    </row>
    <row r="267" ht="14.25" customHeight="1">
      <c r="A267" s="932"/>
      <c r="B267" s="895"/>
      <c r="C267" s="895"/>
      <c r="D267" s="895"/>
      <c r="E267" s="895"/>
      <c r="F267" s="895"/>
      <c r="G267" s="895"/>
      <c r="H267" s="421"/>
      <c r="I267" s="501"/>
      <c r="J267" s="544"/>
      <c r="K267" s="544"/>
      <c r="L267" s="544"/>
      <c r="M267" s="544"/>
      <c r="N267" s="544"/>
      <c r="O267" s="544"/>
      <c r="P267" s="544"/>
      <c r="Q267" s="544"/>
      <c r="R267" s="544"/>
      <c r="S267" s="544"/>
      <c r="T267" s="421"/>
      <c r="U267" s="342"/>
      <c r="V267" s="343"/>
      <c r="W267" s="343"/>
      <c r="X267" s="343"/>
      <c r="Y267" s="343"/>
      <c r="Z267" s="896"/>
      <c r="AA267" s="896"/>
      <c r="AB267" s="896"/>
      <c r="AC267" s="1014"/>
      <c r="AD267" s="896"/>
      <c r="AE267" s="896"/>
      <c r="AF267" s="896"/>
      <c r="AG267" s="896"/>
      <c r="AH267" s="896"/>
      <c r="AI267" s="896"/>
      <c r="AJ267" s="896"/>
      <c r="AK267" s="896"/>
      <c r="AL267" s="896"/>
      <c r="AM267" s="896"/>
      <c r="AN267" s="896"/>
      <c r="AO267" s="896"/>
      <c r="AP267" s="896"/>
      <c r="AQ267" s="896"/>
      <c r="AR267" s="896"/>
      <c r="AS267" s="896"/>
      <c r="AT267" s="896"/>
      <c r="AU267" s="897"/>
      <c r="AV267" s="897"/>
      <c r="AW267" s="897"/>
      <c r="AX267" s="897"/>
      <c r="AY267" s="897"/>
      <c r="AZ267" s="897"/>
      <c r="BA267" s="897"/>
      <c r="BB267" s="897"/>
      <c r="BC267" s="897"/>
    </row>
    <row r="268" ht="14.25" customHeight="1">
      <c r="A268" s="932"/>
      <c r="B268" s="895"/>
      <c r="C268" s="895"/>
      <c r="D268" s="895"/>
      <c r="E268" s="895"/>
      <c r="F268" s="895"/>
      <c r="G268" s="895"/>
      <c r="H268" s="421"/>
      <c r="I268" s="501"/>
      <c r="J268" s="544"/>
      <c r="K268" s="544"/>
      <c r="L268" s="544"/>
      <c r="M268" s="544"/>
      <c r="N268" s="544"/>
      <c r="O268" s="544"/>
      <c r="P268" s="544"/>
      <c r="Q268" s="544"/>
      <c r="R268" s="544"/>
      <c r="S268" s="544"/>
      <c r="T268" s="421"/>
      <c r="U268" s="342"/>
      <c r="V268" s="343"/>
      <c r="W268" s="343"/>
      <c r="X268" s="343"/>
      <c r="Y268" s="343"/>
      <c r="Z268" s="896"/>
      <c r="AA268" s="896"/>
      <c r="AB268" s="896"/>
      <c r="AC268" s="1014"/>
      <c r="AD268" s="896"/>
      <c r="AE268" s="896"/>
      <c r="AF268" s="896"/>
      <c r="AG268" s="896"/>
      <c r="AH268" s="896"/>
      <c r="AI268" s="896"/>
      <c r="AJ268" s="896"/>
      <c r="AK268" s="896"/>
      <c r="AL268" s="896"/>
      <c r="AM268" s="896"/>
      <c r="AN268" s="896"/>
      <c r="AO268" s="896"/>
      <c r="AP268" s="896"/>
      <c r="AQ268" s="896"/>
      <c r="AR268" s="896"/>
      <c r="AS268" s="896"/>
      <c r="AT268" s="896"/>
      <c r="AU268" s="897"/>
      <c r="AV268" s="897"/>
      <c r="AW268" s="897"/>
      <c r="AX268" s="897"/>
      <c r="AY268" s="897"/>
      <c r="AZ268" s="897"/>
      <c r="BA268" s="897"/>
      <c r="BB268" s="897"/>
      <c r="BC268" s="897"/>
    </row>
    <row r="269" ht="14.25" customHeight="1">
      <c r="A269" s="932"/>
      <c r="B269" s="895"/>
      <c r="C269" s="895"/>
      <c r="D269" s="895"/>
      <c r="E269" s="895"/>
      <c r="F269" s="895"/>
      <c r="G269" s="895"/>
      <c r="H269" s="421"/>
      <c r="I269" s="501"/>
      <c r="J269" s="544"/>
      <c r="K269" s="544"/>
      <c r="L269" s="544"/>
      <c r="M269" s="544"/>
      <c r="N269" s="544"/>
      <c r="O269" s="544"/>
      <c r="P269" s="544"/>
      <c r="Q269" s="544"/>
      <c r="R269" s="544"/>
      <c r="S269" s="544"/>
      <c r="T269" s="421"/>
      <c r="U269" s="342"/>
      <c r="V269" s="343"/>
      <c r="W269" s="343"/>
      <c r="X269" s="343"/>
      <c r="Y269" s="343"/>
      <c r="Z269" s="896"/>
      <c r="AA269" s="896"/>
      <c r="AB269" s="896"/>
      <c r="AC269" s="1014"/>
      <c r="AD269" s="896"/>
      <c r="AE269" s="896"/>
      <c r="AF269" s="896"/>
      <c r="AG269" s="896"/>
      <c r="AH269" s="896"/>
      <c r="AI269" s="896"/>
      <c r="AJ269" s="896"/>
      <c r="AK269" s="896"/>
      <c r="AL269" s="896"/>
      <c r="AM269" s="896"/>
      <c r="AN269" s="896"/>
      <c r="AO269" s="896"/>
      <c r="AP269" s="896"/>
      <c r="AQ269" s="896"/>
      <c r="AR269" s="896"/>
      <c r="AS269" s="896"/>
      <c r="AT269" s="896"/>
      <c r="AU269" s="897"/>
      <c r="AV269" s="897"/>
      <c r="AW269" s="897"/>
      <c r="AX269" s="897"/>
      <c r="AY269" s="897"/>
      <c r="AZ269" s="897"/>
      <c r="BA269" s="897"/>
      <c r="BB269" s="897"/>
      <c r="BC269" s="897"/>
    </row>
    <row r="270" ht="14.25" customHeight="1">
      <c r="A270" s="932"/>
      <c r="B270" s="895"/>
      <c r="C270" s="895"/>
      <c r="D270" s="895"/>
      <c r="E270" s="895"/>
      <c r="F270" s="895"/>
      <c r="G270" s="895"/>
      <c r="H270" s="421"/>
      <c r="I270" s="501"/>
      <c r="J270" s="544"/>
      <c r="K270" s="544"/>
      <c r="L270" s="544"/>
      <c r="M270" s="544"/>
      <c r="N270" s="544"/>
      <c r="O270" s="544"/>
      <c r="P270" s="544"/>
      <c r="Q270" s="544"/>
      <c r="R270" s="544"/>
      <c r="S270" s="544"/>
      <c r="T270" s="421"/>
      <c r="U270" s="342"/>
      <c r="V270" s="343"/>
      <c r="W270" s="343"/>
      <c r="X270" s="343"/>
      <c r="Y270" s="343"/>
      <c r="Z270" s="896"/>
      <c r="AA270" s="896"/>
      <c r="AB270" s="896"/>
      <c r="AC270" s="1014"/>
      <c r="AD270" s="896"/>
      <c r="AE270" s="896"/>
      <c r="AF270" s="896"/>
      <c r="AG270" s="896"/>
      <c r="AH270" s="896"/>
      <c r="AI270" s="896"/>
      <c r="AJ270" s="896"/>
      <c r="AK270" s="896"/>
      <c r="AL270" s="896"/>
      <c r="AM270" s="896"/>
      <c r="AN270" s="896"/>
      <c r="AO270" s="896"/>
      <c r="AP270" s="896"/>
      <c r="AQ270" s="896"/>
      <c r="AR270" s="896"/>
      <c r="AS270" s="896"/>
      <c r="AT270" s="896"/>
      <c r="AU270" s="897"/>
      <c r="AV270" s="897"/>
      <c r="AW270" s="897"/>
      <c r="AX270" s="897"/>
      <c r="AY270" s="897"/>
      <c r="AZ270" s="897"/>
      <c r="BA270" s="897"/>
      <c r="BB270" s="897"/>
      <c r="BC270" s="897"/>
    </row>
    <row r="271" ht="14.25" customHeight="1">
      <c r="A271" s="932"/>
      <c r="B271" s="895"/>
      <c r="C271" s="895"/>
      <c r="D271" s="895"/>
      <c r="E271" s="895"/>
      <c r="F271" s="895"/>
      <c r="G271" s="895"/>
      <c r="H271" s="421"/>
      <c r="I271" s="501"/>
      <c r="J271" s="544"/>
      <c r="K271" s="544"/>
      <c r="L271" s="544"/>
      <c r="M271" s="544"/>
      <c r="N271" s="544"/>
      <c r="O271" s="544"/>
      <c r="P271" s="544"/>
      <c r="Q271" s="544"/>
      <c r="R271" s="544"/>
      <c r="S271" s="544"/>
      <c r="T271" s="421"/>
      <c r="U271" s="342"/>
      <c r="V271" s="343"/>
      <c r="W271" s="343"/>
      <c r="X271" s="343"/>
      <c r="Y271" s="343"/>
      <c r="Z271" s="896"/>
      <c r="AA271" s="896"/>
      <c r="AB271" s="896"/>
      <c r="AC271" s="1014"/>
      <c r="AD271" s="896"/>
      <c r="AE271" s="896"/>
      <c r="AF271" s="896"/>
      <c r="AG271" s="896"/>
      <c r="AH271" s="896"/>
      <c r="AI271" s="896"/>
      <c r="AJ271" s="896"/>
      <c r="AK271" s="896"/>
      <c r="AL271" s="896"/>
      <c r="AM271" s="896"/>
      <c r="AN271" s="896"/>
      <c r="AO271" s="896"/>
      <c r="AP271" s="896"/>
      <c r="AQ271" s="896"/>
      <c r="AR271" s="896"/>
      <c r="AS271" s="896"/>
      <c r="AT271" s="896"/>
      <c r="AU271" s="897"/>
      <c r="AV271" s="897"/>
      <c r="AW271" s="897"/>
      <c r="AX271" s="897"/>
      <c r="AY271" s="897"/>
      <c r="AZ271" s="897"/>
      <c r="BA271" s="897"/>
      <c r="BB271" s="897"/>
      <c r="BC271" s="897"/>
    </row>
    <row r="272" ht="14.25" customHeight="1">
      <c r="A272" s="932"/>
      <c r="B272" s="895"/>
      <c r="C272" s="895"/>
      <c r="D272" s="895"/>
      <c r="E272" s="895"/>
      <c r="F272" s="895"/>
      <c r="G272" s="895"/>
      <c r="H272" s="421"/>
      <c r="I272" s="501"/>
      <c r="J272" s="544"/>
      <c r="K272" s="544"/>
      <c r="L272" s="544"/>
      <c r="M272" s="544"/>
      <c r="N272" s="544"/>
      <c r="O272" s="544"/>
      <c r="P272" s="544"/>
      <c r="Q272" s="544"/>
      <c r="R272" s="544"/>
      <c r="S272" s="544"/>
      <c r="T272" s="421"/>
      <c r="U272" s="342"/>
      <c r="V272" s="343"/>
      <c r="W272" s="343"/>
      <c r="X272" s="343"/>
      <c r="Y272" s="343"/>
      <c r="Z272" s="896"/>
      <c r="AA272" s="896"/>
      <c r="AB272" s="896"/>
      <c r="AC272" s="1014"/>
      <c r="AD272" s="896"/>
      <c r="AE272" s="896"/>
      <c r="AF272" s="896"/>
      <c r="AG272" s="896"/>
      <c r="AH272" s="896"/>
      <c r="AI272" s="896"/>
      <c r="AJ272" s="896"/>
      <c r="AK272" s="896"/>
      <c r="AL272" s="896"/>
      <c r="AM272" s="896"/>
      <c r="AN272" s="896"/>
      <c r="AO272" s="896"/>
      <c r="AP272" s="896"/>
      <c r="AQ272" s="896"/>
      <c r="AR272" s="896"/>
      <c r="AS272" s="896"/>
      <c r="AT272" s="896"/>
      <c r="AU272" s="897"/>
      <c r="AV272" s="897"/>
      <c r="AW272" s="897"/>
      <c r="AX272" s="897"/>
      <c r="AY272" s="897"/>
      <c r="AZ272" s="897"/>
      <c r="BA272" s="897"/>
      <c r="BB272" s="897"/>
      <c r="BC272" s="897"/>
    </row>
    <row r="273" ht="14.25" customHeight="1">
      <c r="A273" s="932"/>
      <c r="B273" s="895"/>
      <c r="C273" s="895"/>
      <c r="D273" s="895"/>
      <c r="E273" s="895"/>
      <c r="F273" s="895"/>
      <c r="G273" s="895"/>
      <c r="H273" s="421"/>
      <c r="I273" s="501"/>
      <c r="J273" s="544"/>
      <c r="K273" s="544"/>
      <c r="L273" s="544"/>
      <c r="M273" s="544"/>
      <c r="N273" s="544"/>
      <c r="O273" s="544"/>
      <c r="P273" s="544"/>
      <c r="Q273" s="544"/>
      <c r="R273" s="544"/>
      <c r="S273" s="544"/>
      <c r="T273" s="421"/>
      <c r="U273" s="342"/>
      <c r="V273" s="343"/>
      <c r="W273" s="343"/>
      <c r="X273" s="343"/>
      <c r="Y273" s="343"/>
      <c r="Z273" s="896"/>
      <c r="AA273" s="896"/>
      <c r="AB273" s="896"/>
      <c r="AC273" s="1014"/>
      <c r="AD273" s="896"/>
      <c r="AE273" s="896"/>
      <c r="AF273" s="896"/>
      <c r="AG273" s="896"/>
      <c r="AH273" s="896"/>
      <c r="AI273" s="896"/>
      <c r="AJ273" s="896"/>
      <c r="AK273" s="896"/>
      <c r="AL273" s="896"/>
      <c r="AM273" s="896"/>
      <c r="AN273" s="896"/>
      <c r="AO273" s="896"/>
      <c r="AP273" s="896"/>
      <c r="AQ273" s="896"/>
      <c r="AR273" s="896"/>
      <c r="AS273" s="896"/>
      <c r="AT273" s="896"/>
      <c r="AU273" s="897"/>
      <c r="AV273" s="897"/>
      <c r="AW273" s="897"/>
      <c r="AX273" s="897"/>
      <c r="AY273" s="897"/>
      <c r="AZ273" s="897"/>
      <c r="BA273" s="897"/>
      <c r="BB273" s="897"/>
      <c r="BC273" s="897"/>
    </row>
    <row r="274" ht="14.25" customHeight="1">
      <c r="A274" s="932"/>
      <c r="B274" s="895"/>
      <c r="C274" s="895"/>
      <c r="D274" s="895"/>
      <c r="E274" s="895"/>
      <c r="F274" s="895"/>
      <c r="G274" s="895"/>
      <c r="H274" s="421"/>
      <c r="I274" s="501"/>
      <c r="J274" s="544"/>
      <c r="K274" s="544"/>
      <c r="L274" s="544"/>
      <c r="M274" s="544"/>
      <c r="N274" s="544"/>
      <c r="O274" s="544"/>
      <c r="P274" s="544"/>
      <c r="Q274" s="544"/>
      <c r="R274" s="544"/>
      <c r="S274" s="544"/>
      <c r="T274" s="421"/>
      <c r="U274" s="342"/>
      <c r="V274" s="343"/>
      <c r="W274" s="343"/>
      <c r="X274" s="343"/>
      <c r="Y274" s="343"/>
      <c r="Z274" s="896"/>
      <c r="AA274" s="896"/>
      <c r="AB274" s="896"/>
      <c r="AC274" s="1014"/>
      <c r="AD274" s="896"/>
      <c r="AE274" s="896"/>
      <c r="AF274" s="896"/>
      <c r="AG274" s="896"/>
      <c r="AH274" s="896"/>
      <c r="AI274" s="896"/>
      <c r="AJ274" s="896"/>
      <c r="AK274" s="896"/>
      <c r="AL274" s="896"/>
      <c r="AM274" s="896"/>
      <c r="AN274" s="896"/>
      <c r="AO274" s="896"/>
      <c r="AP274" s="896"/>
      <c r="AQ274" s="896"/>
      <c r="AR274" s="896"/>
      <c r="AS274" s="896"/>
      <c r="AT274" s="896"/>
      <c r="AU274" s="897"/>
      <c r="AV274" s="897"/>
      <c r="AW274" s="897"/>
      <c r="AX274" s="897"/>
      <c r="AY274" s="897"/>
      <c r="AZ274" s="897"/>
      <c r="BA274" s="897"/>
      <c r="BB274" s="897"/>
      <c r="BC274" s="897"/>
    </row>
    <row r="275" ht="14.25" customHeight="1">
      <c r="A275" s="932"/>
      <c r="B275" s="895"/>
      <c r="C275" s="895"/>
      <c r="D275" s="895"/>
      <c r="E275" s="895"/>
      <c r="F275" s="895"/>
      <c r="G275" s="895"/>
      <c r="H275" s="421"/>
      <c r="I275" s="501"/>
      <c r="J275" s="544"/>
      <c r="K275" s="544"/>
      <c r="L275" s="544"/>
      <c r="M275" s="544"/>
      <c r="N275" s="544"/>
      <c r="O275" s="544"/>
      <c r="P275" s="544"/>
      <c r="Q275" s="544"/>
      <c r="R275" s="544"/>
      <c r="S275" s="544"/>
      <c r="T275" s="421"/>
      <c r="U275" s="342"/>
      <c r="V275" s="343"/>
      <c r="W275" s="343"/>
      <c r="X275" s="343"/>
      <c r="Y275" s="343"/>
      <c r="Z275" s="896"/>
      <c r="AA275" s="896"/>
      <c r="AB275" s="896"/>
      <c r="AC275" s="1014"/>
      <c r="AD275" s="896"/>
      <c r="AE275" s="896"/>
      <c r="AF275" s="896"/>
      <c r="AG275" s="896"/>
      <c r="AH275" s="896"/>
      <c r="AI275" s="896"/>
      <c r="AJ275" s="896"/>
      <c r="AK275" s="896"/>
      <c r="AL275" s="896"/>
      <c r="AM275" s="896"/>
      <c r="AN275" s="896"/>
      <c r="AO275" s="896"/>
      <c r="AP275" s="896"/>
      <c r="AQ275" s="896"/>
      <c r="AR275" s="896"/>
      <c r="AS275" s="896"/>
      <c r="AT275" s="896"/>
      <c r="AU275" s="897"/>
      <c r="AV275" s="897"/>
      <c r="AW275" s="897"/>
      <c r="AX275" s="897"/>
      <c r="AY275" s="897"/>
      <c r="AZ275" s="897"/>
      <c r="BA275" s="897"/>
      <c r="BB275" s="897"/>
      <c r="BC275" s="897"/>
    </row>
    <row r="276" ht="14.25" customHeight="1">
      <c r="A276" s="932"/>
      <c r="B276" s="895"/>
      <c r="C276" s="895"/>
      <c r="D276" s="895"/>
      <c r="E276" s="895"/>
      <c r="F276" s="895"/>
      <c r="G276" s="895"/>
      <c r="H276" s="421"/>
      <c r="I276" s="501"/>
      <c r="J276" s="544"/>
      <c r="K276" s="544"/>
      <c r="L276" s="544"/>
      <c r="M276" s="544"/>
      <c r="N276" s="544"/>
      <c r="O276" s="544"/>
      <c r="P276" s="544"/>
      <c r="Q276" s="544"/>
      <c r="R276" s="544"/>
      <c r="S276" s="544"/>
      <c r="T276" s="421"/>
      <c r="U276" s="342"/>
      <c r="V276" s="343"/>
      <c r="W276" s="343"/>
      <c r="X276" s="343"/>
      <c r="Y276" s="343"/>
      <c r="Z276" s="896"/>
      <c r="AA276" s="896"/>
      <c r="AB276" s="896"/>
      <c r="AC276" s="1014"/>
      <c r="AD276" s="896"/>
      <c r="AE276" s="896"/>
      <c r="AF276" s="896"/>
      <c r="AG276" s="896"/>
      <c r="AH276" s="896"/>
      <c r="AI276" s="896"/>
      <c r="AJ276" s="896"/>
      <c r="AK276" s="896"/>
      <c r="AL276" s="896"/>
      <c r="AM276" s="896"/>
      <c r="AN276" s="896"/>
      <c r="AO276" s="896"/>
      <c r="AP276" s="896"/>
      <c r="AQ276" s="896"/>
      <c r="AR276" s="896"/>
      <c r="AS276" s="896"/>
      <c r="AT276" s="896"/>
      <c r="AU276" s="897"/>
      <c r="AV276" s="897"/>
      <c r="AW276" s="897"/>
      <c r="AX276" s="897"/>
      <c r="AY276" s="897"/>
      <c r="AZ276" s="897"/>
      <c r="BA276" s="897"/>
      <c r="BB276" s="897"/>
      <c r="BC276" s="897"/>
    </row>
    <row r="277" ht="14.25" customHeight="1">
      <c r="A277" s="932"/>
      <c r="B277" s="895"/>
      <c r="C277" s="895"/>
      <c r="D277" s="895"/>
      <c r="E277" s="895"/>
      <c r="F277" s="895"/>
      <c r="G277" s="895"/>
      <c r="H277" s="421"/>
      <c r="I277" s="501"/>
      <c r="J277" s="544"/>
      <c r="K277" s="544"/>
      <c r="L277" s="544"/>
      <c r="M277" s="544"/>
      <c r="N277" s="544"/>
      <c r="O277" s="544"/>
      <c r="P277" s="544"/>
      <c r="Q277" s="544"/>
      <c r="R277" s="544"/>
      <c r="S277" s="544"/>
      <c r="T277" s="421"/>
      <c r="U277" s="342"/>
      <c r="V277" s="343"/>
      <c r="W277" s="343"/>
      <c r="X277" s="343"/>
      <c r="Y277" s="343"/>
      <c r="Z277" s="896"/>
      <c r="AA277" s="896"/>
      <c r="AB277" s="896"/>
      <c r="AC277" s="1014"/>
      <c r="AD277" s="896"/>
      <c r="AE277" s="896"/>
      <c r="AF277" s="896"/>
      <c r="AG277" s="896"/>
      <c r="AH277" s="896"/>
      <c r="AI277" s="896"/>
      <c r="AJ277" s="896"/>
      <c r="AK277" s="896"/>
      <c r="AL277" s="896"/>
      <c r="AM277" s="896"/>
      <c r="AN277" s="896"/>
      <c r="AO277" s="896"/>
      <c r="AP277" s="896"/>
      <c r="AQ277" s="896"/>
      <c r="AR277" s="896"/>
      <c r="AS277" s="896"/>
      <c r="AT277" s="896"/>
      <c r="AU277" s="897"/>
      <c r="AV277" s="897"/>
      <c r="AW277" s="897"/>
      <c r="AX277" s="897"/>
      <c r="AY277" s="897"/>
      <c r="AZ277" s="897"/>
      <c r="BA277" s="897"/>
      <c r="BB277" s="897"/>
      <c r="BC277" s="897"/>
    </row>
    <row r="278" ht="14.25" customHeight="1">
      <c r="A278" s="932"/>
      <c r="B278" s="895"/>
      <c r="C278" s="895"/>
      <c r="D278" s="895"/>
      <c r="E278" s="895"/>
      <c r="F278" s="895"/>
      <c r="G278" s="895"/>
      <c r="H278" s="421"/>
      <c r="I278" s="501"/>
      <c r="J278" s="544"/>
      <c r="K278" s="544"/>
      <c r="L278" s="544"/>
      <c r="M278" s="544"/>
      <c r="N278" s="544"/>
      <c r="O278" s="544"/>
      <c r="P278" s="544"/>
      <c r="Q278" s="544"/>
      <c r="R278" s="544"/>
      <c r="S278" s="544"/>
      <c r="T278" s="421"/>
      <c r="U278" s="342"/>
      <c r="V278" s="343"/>
      <c r="W278" s="343"/>
      <c r="X278" s="343"/>
      <c r="Y278" s="343"/>
      <c r="Z278" s="896"/>
      <c r="AA278" s="896"/>
      <c r="AB278" s="896"/>
      <c r="AC278" s="1014"/>
      <c r="AD278" s="896"/>
      <c r="AE278" s="896"/>
      <c r="AF278" s="896"/>
      <c r="AG278" s="896"/>
      <c r="AH278" s="896"/>
      <c r="AI278" s="896"/>
      <c r="AJ278" s="896"/>
      <c r="AK278" s="896"/>
      <c r="AL278" s="896"/>
      <c r="AM278" s="896"/>
      <c r="AN278" s="896"/>
      <c r="AO278" s="896"/>
      <c r="AP278" s="896"/>
      <c r="AQ278" s="896"/>
      <c r="AR278" s="896"/>
      <c r="AS278" s="896"/>
      <c r="AT278" s="896"/>
      <c r="AU278" s="897"/>
      <c r="AV278" s="897"/>
      <c r="AW278" s="897"/>
      <c r="AX278" s="897"/>
      <c r="AY278" s="897"/>
      <c r="AZ278" s="897"/>
      <c r="BA278" s="897"/>
      <c r="BB278" s="897"/>
      <c r="BC278" s="897"/>
    </row>
    <row r="279" ht="14.25" customHeight="1">
      <c r="A279" s="932"/>
      <c r="B279" s="895"/>
      <c r="C279" s="895"/>
      <c r="D279" s="895"/>
      <c r="E279" s="895"/>
      <c r="F279" s="895"/>
      <c r="G279" s="895"/>
      <c r="H279" s="421"/>
      <c r="I279" s="501"/>
      <c r="J279" s="544"/>
      <c r="K279" s="544"/>
      <c r="L279" s="544"/>
      <c r="M279" s="544"/>
      <c r="N279" s="544"/>
      <c r="O279" s="544"/>
      <c r="P279" s="544"/>
      <c r="Q279" s="544"/>
      <c r="R279" s="544"/>
      <c r="S279" s="544"/>
      <c r="T279" s="421"/>
      <c r="U279" s="342"/>
      <c r="V279" s="343"/>
      <c r="W279" s="343"/>
      <c r="X279" s="343"/>
      <c r="Y279" s="343"/>
      <c r="Z279" s="896"/>
      <c r="AA279" s="896"/>
      <c r="AB279" s="896"/>
      <c r="AC279" s="1014"/>
      <c r="AD279" s="896"/>
      <c r="AE279" s="896"/>
      <c r="AF279" s="896"/>
      <c r="AG279" s="896"/>
      <c r="AH279" s="896"/>
      <c r="AI279" s="896"/>
      <c r="AJ279" s="896"/>
      <c r="AK279" s="896"/>
      <c r="AL279" s="896"/>
      <c r="AM279" s="896"/>
      <c r="AN279" s="896"/>
      <c r="AO279" s="896"/>
      <c r="AP279" s="896"/>
      <c r="AQ279" s="896"/>
      <c r="AR279" s="896"/>
      <c r="AS279" s="896"/>
      <c r="AT279" s="896"/>
      <c r="AU279" s="897"/>
      <c r="AV279" s="897"/>
      <c r="AW279" s="897"/>
      <c r="AX279" s="897"/>
      <c r="AY279" s="897"/>
      <c r="AZ279" s="897"/>
      <c r="BA279" s="897"/>
      <c r="BB279" s="897"/>
      <c r="BC279" s="897"/>
    </row>
    <row r="280" ht="14.25" customHeight="1">
      <c r="A280" s="932"/>
      <c r="B280" s="895"/>
      <c r="C280" s="895"/>
      <c r="D280" s="895"/>
      <c r="E280" s="895"/>
      <c r="F280" s="895"/>
      <c r="G280" s="895"/>
      <c r="H280" s="421"/>
      <c r="I280" s="501"/>
      <c r="J280" s="544"/>
      <c r="K280" s="544"/>
      <c r="L280" s="544"/>
      <c r="M280" s="544"/>
      <c r="N280" s="544"/>
      <c r="O280" s="544"/>
      <c r="P280" s="544"/>
      <c r="Q280" s="544"/>
      <c r="R280" s="544"/>
      <c r="S280" s="544"/>
      <c r="T280" s="421"/>
      <c r="U280" s="342"/>
      <c r="V280" s="343"/>
      <c r="W280" s="343"/>
      <c r="X280" s="343"/>
      <c r="Y280" s="343"/>
      <c r="Z280" s="896"/>
      <c r="AA280" s="896"/>
      <c r="AB280" s="896"/>
      <c r="AC280" s="1014"/>
      <c r="AD280" s="896"/>
      <c r="AE280" s="896"/>
      <c r="AF280" s="896"/>
      <c r="AG280" s="896"/>
      <c r="AH280" s="896"/>
      <c r="AI280" s="896"/>
      <c r="AJ280" s="896"/>
      <c r="AK280" s="896"/>
      <c r="AL280" s="896"/>
      <c r="AM280" s="896"/>
      <c r="AN280" s="896"/>
      <c r="AO280" s="896"/>
      <c r="AP280" s="896"/>
      <c r="AQ280" s="896"/>
      <c r="AR280" s="896"/>
      <c r="AS280" s="896"/>
      <c r="AT280" s="896"/>
      <c r="AU280" s="897"/>
      <c r="AV280" s="897"/>
      <c r="AW280" s="897"/>
      <c r="AX280" s="897"/>
      <c r="AY280" s="897"/>
      <c r="AZ280" s="897"/>
      <c r="BA280" s="897"/>
      <c r="BB280" s="897"/>
      <c r="BC280" s="897"/>
    </row>
    <row r="281" ht="14.25" customHeight="1">
      <c r="A281" s="932"/>
      <c r="B281" s="895"/>
      <c r="C281" s="895"/>
      <c r="D281" s="895"/>
      <c r="E281" s="895"/>
      <c r="F281" s="895"/>
      <c r="G281" s="895"/>
      <c r="H281" s="421"/>
      <c r="I281" s="501"/>
      <c r="J281" s="544"/>
      <c r="K281" s="544"/>
      <c r="L281" s="544"/>
      <c r="M281" s="544"/>
      <c r="N281" s="544"/>
      <c r="O281" s="544"/>
      <c r="P281" s="544"/>
      <c r="Q281" s="544"/>
      <c r="R281" s="544"/>
      <c r="S281" s="544"/>
      <c r="T281" s="421"/>
      <c r="U281" s="342"/>
      <c r="V281" s="343"/>
      <c r="W281" s="343"/>
      <c r="X281" s="343"/>
      <c r="Y281" s="343"/>
      <c r="Z281" s="896"/>
      <c r="AA281" s="896"/>
      <c r="AB281" s="896"/>
      <c r="AC281" s="1014"/>
      <c r="AD281" s="896"/>
      <c r="AE281" s="896"/>
      <c r="AF281" s="896"/>
      <c r="AG281" s="896"/>
      <c r="AH281" s="896"/>
      <c r="AI281" s="896"/>
      <c r="AJ281" s="896"/>
      <c r="AK281" s="896"/>
      <c r="AL281" s="896"/>
      <c r="AM281" s="896"/>
      <c r="AN281" s="896"/>
      <c r="AO281" s="896"/>
      <c r="AP281" s="896"/>
      <c r="AQ281" s="896"/>
      <c r="AR281" s="896"/>
      <c r="AS281" s="896"/>
      <c r="AT281" s="896"/>
      <c r="AU281" s="897"/>
      <c r="AV281" s="897"/>
      <c r="AW281" s="897"/>
      <c r="AX281" s="897"/>
      <c r="AY281" s="897"/>
      <c r="AZ281" s="897"/>
      <c r="BA281" s="897"/>
      <c r="BB281" s="897"/>
      <c r="BC281" s="897"/>
    </row>
    <row r="282" ht="14.25" customHeight="1">
      <c r="A282" s="932"/>
      <c r="B282" s="895"/>
      <c r="C282" s="895"/>
      <c r="D282" s="895"/>
      <c r="E282" s="895"/>
      <c r="F282" s="895"/>
      <c r="G282" s="895"/>
      <c r="H282" s="421"/>
      <c r="I282" s="501"/>
      <c r="J282" s="544"/>
      <c r="K282" s="544"/>
      <c r="L282" s="544"/>
      <c r="M282" s="544"/>
      <c r="N282" s="544"/>
      <c r="O282" s="544"/>
      <c r="P282" s="544"/>
      <c r="Q282" s="544"/>
      <c r="R282" s="544"/>
      <c r="S282" s="544"/>
      <c r="T282" s="421"/>
      <c r="U282" s="342"/>
      <c r="V282" s="343"/>
      <c r="W282" s="343"/>
      <c r="X282" s="343"/>
      <c r="Y282" s="343"/>
      <c r="Z282" s="896"/>
      <c r="AA282" s="896"/>
      <c r="AB282" s="896"/>
      <c r="AC282" s="1014"/>
      <c r="AD282" s="896"/>
      <c r="AE282" s="896"/>
      <c r="AF282" s="896"/>
      <c r="AG282" s="896"/>
      <c r="AH282" s="896"/>
      <c r="AI282" s="896"/>
      <c r="AJ282" s="896"/>
      <c r="AK282" s="896"/>
      <c r="AL282" s="896"/>
      <c r="AM282" s="896"/>
      <c r="AN282" s="896"/>
      <c r="AO282" s="896"/>
      <c r="AP282" s="896"/>
      <c r="AQ282" s="896"/>
      <c r="AR282" s="896"/>
      <c r="AS282" s="896"/>
      <c r="AT282" s="896"/>
      <c r="AU282" s="897"/>
      <c r="AV282" s="897"/>
      <c r="AW282" s="897"/>
      <c r="AX282" s="897"/>
      <c r="AY282" s="897"/>
      <c r="AZ282" s="897"/>
      <c r="BA282" s="897"/>
      <c r="BB282" s="897"/>
      <c r="BC282" s="897"/>
    </row>
    <row r="283" ht="14.25" customHeight="1">
      <c r="A283" s="932"/>
      <c r="B283" s="895"/>
      <c r="C283" s="895"/>
      <c r="D283" s="895"/>
      <c r="E283" s="895"/>
      <c r="F283" s="895"/>
      <c r="G283" s="895"/>
      <c r="H283" s="421"/>
      <c r="I283" s="501"/>
      <c r="J283" s="544"/>
      <c r="K283" s="544"/>
      <c r="L283" s="544"/>
      <c r="M283" s="544"/>
      <c r="N283" s="544"/>
      <c r="O283" s="544"/>
      <c r="P283" s="544"/>
      <c r="Q283" s="544"/>
      <c r="R283" s="544"/>
      <c r="S283" s="544"/>
      <c r="T283" s="421"/>
      <c r="U283" s="342"/>
      <c r="V283" s="343"/>
      <c r="W283" s="343"/>
      <c r="X283" s="343"/>
      <c r="Y283" s="343"/>
      <c r="Z283" s="896"/>
      <c r="AA283" s="896"/>
      <c r="AB283" s="896"/>
      <c r="AC283" s="1014"/>
      <c r="AD283" s="896"/>
      <c r="AE283" s="896"/>
      <c r="AF283" s="896"/>
      <c r="AG283" s="896"/>
      <c r="AH283" s="896"/>
      <c r="AI283" s="896"/>
      <c r="AJ283" s="896"/>
      <c r="AK283" s="896"/>
      <c r="AL283" s="896"/>
      <c r="AM283" s="896"/>
      <c r="AN283" s="896"/>
      <c r="AO283" s="896"/>
      <c r="AP283" s="896"/>
      <c r="AQ283" s="896"/>
      <c r="AR283" s="896"/>
      <c r="AS283" s="896"/>
      <c r="AT283" s="896"/>
      <c r="AU283" s="897"/>
      <c r="AV283" s="897"/>
      <c r="AW283" s="897"/>
      <c r="AX283" s="897"/>
      <c r="AY283" s="897"/>
      <c r="AZ283" s="897"/>
      <c r="BA283" s="897"/>
      <c r="BB283" s="897"/>
      <c r="BC283" s="897"/>
    </row>
    <row r="284" ht="14.25" customHeight="1">
      <c r="A284" s="932"/>
      <c r="B284" s="895"/>
      <c r="C284" s="895"/>
      <c r="D284" s="895"/>
      <c r="E284" s="895"/>
      <c r="F284" s="895"/>
      <c r="G284" s="895"/>
      <c r="H284" s="421"/>
      <c r="I284" s="501"/>
      <c r="J284" s="544"/>
      <c r="K284" s="544"/>
      <c r="L284" s="544"/>
      <c r="M284" s="544"/>
      <c r="N284" s="544"/>
      <c r="O284" s="544"/>
      <c r="P284" s="544"/>
      <c r="Q284" s="544"/>
      <c r="R284" s="544"/>
      <c r="S284" s="544"/>
      <c r="T284" s="421"/>
      <c r="U284" s="342"/>
      <c r="V284" s="343"/>
      <c r="W284" s="343"/>
      <c r="X284" s="343"/>
      <c r="Y284" s="343"/>
      <c r="Z284" s="896"/>
      <c r="AA284" s="896"/>
      <c r="AB284" s="896"/>
      <c r="AC284" s="1014"/>
      <c r="AD284" s="896"/>
      <c r="AE284" s="896"/>
      <c r="AF284" s="896"/>
      <c r="AG284" s="896"/>
      <c r="AH284" s="896"/>
      <c r="AI284" s="896"/>
      <c r="AJ284" s="896"/>
      <c r="AK284" s="896"/>
      <c r="AL284" s="896"/>
      <c r="AM284" s="896"/>
      <c r="AN284" s="896"/>
      <c r="AO284" s="896"/>
      <c r="AP284" s="896"/>
      <c r="AQ284" s="896"/>
      <c r="AR284" s="896"/>
      <c r="AS284" s="896"/>
      <c r="AT284" s="896"/>
      <c r="AU284" s="897"/>
      <c r="AV284" s="897"/>
      <c r="AW284" s="897"/>
      <c r="AX284" s="897"/>
      <c r="AY284" s="897"/>
      <c r="AZ284" s="897"/>
      <c r="BA284" s="897"/>
      <c r="BB284" s="897"/>
      <c r="BC284" s="897"/>
    </row>
    <row r="285" ht="14.25" customHeight="1">
      <c r="A285" s="932"/>
      <c r="B285" s="895"/>
      <c r="C285" s="895"/>
      <c r="D285" s="895"/>
      <c r="E285" s="895"/>
      <c r="F285" s="895"/>
      <c r="G285" s="895"/>
      <c r="H285" s="421"/>
      <c r="I285" s="501"/>
      <c r="J285" s="544"/>
      <c r="K285" s="544"/>
      <c r="L285" s="544"/>
      <c r="M285" s="544"/>
      <c r="N285" s="544"/>
      <c r="O285" s="544"/>
      <c r="P285" s="544"/>
      <c r="Q285" s="544"/>
      <c r="R285" s="544"/>
      <c r="S285" s="544"/>
      <c r="T285" s="421"/>
      <c r="U285" s="342"/>
      <c r="V285" s="343"/>
      <c r="W285" s="343"/>
      <c r="X285" s="343"/>
      <c r="Y285" s="343"/>
      <c r="Z285" s="896"/>
      <c r="AA285" s="896"/>
      <c r="AB285" s="896"/>
      <c r="AC285" s="1014"/>
      <c r="AD285" s="896"/>
      <c r="AE285" s="896"/>
      <c r="AF285" s="896"/>
      <c r="AG285" s="896"/>
      <c r="AH285" s="896"/>
      <c r="AI285" s="896"/>
      <c r="AJ285" s="896"/>
      <c r="AK285" s="896"/>
      <c r="AL285" s="896"/>
      <c r="AM285" s="896"/>
      <c r="AN285" s="896"/>
      <c r="AO285" s="896"/>
      <c r="AP285" s="896"/>
      <c r="AQ285" s="896"/>
      <c r="AR285" s="896"/>
      <c r="AS285" s="896"/>
      <c r="AT285" s="896"/>
      <c r="AU285" s="897"/>
      <c r="AV285" s="897"/>
      <c r="AW285" s="897"/>
      <c r="AX285" s="897"/>
      <c r="AY285" s="897"/>
      <c r="AZ285" s="897"/>
      <c r="BA285" s="897"/>
      <c r="BB285" s="897"/>
      <c r="BC285" s="897"/>
    </row>
    <row r="286" ht="14.25" customHeight="1">
      <c r="A286" s="932"/>
      <c r="B286" s="895"/>
      <c r="C286" s="895"/>
      <c r="D286" s="895"/>
      <c r="E286" s="895"/>
      <c r="F286" s="895"/>
      <c r="G286" s="895"/>
      <c r="H286" s="421"/>
      <c r="I286" s="501"/>
      <c r="J286" s="544"/>
      <c r="K286" s="544"/>
      <c r="L286" s="544"/>
      <c r="M286" s="544"/>
      <c r="N286" s="544"/>
      <c r="O286" s="544"/>
      <c r="P286" s="544"/>
      <c r="Q286" s="544"/>
      <c r="R286" s="544"/>
      <c r="S286" s="544"/>
      <c r="T286" s="421"/>
      <c r="U286" s="342"/>
      <c r="V286" s="343"/>
      <c r="W286" s="343"/>
      <c r="X286" s="343"/>
      <c r="Y286" s="343"/>
      <c r="Z286" s="896"/>
      <c r="AA286" s="896"/>
      <c r="AB286" s="896"/>
      <c r="AC286" s="1014"/>
      <c r="AD286" s="896"/>
      <c r="AE286" s="896"/>
      <c r="AF286" s="896"/>
      <c r="AG286" s="896"/>
      <c r="AH286" s="896"/>
      <c r="AI286" s="896"/>
      <c r="AJ286" s="896"/>
      <c r="AK286" s="896"/>
      <c r="AL286" s="896"/>
      <c r="AM286" s="896"/>
      <c r="AN286" s="896"/>
      <c r="AO286" s="896"/>
      <c r="AP286" s="896"/>
      <c r="AQ286" s="896"/>
      <c r="AR286" s="896"/>
      <c r="AS286" s="896"/>
      <c r="AT286" s="896"/>
      <c r="AU286" s="897"/>
      <c r="AV286" s="897"/>
      <c r="AW286" s="897"/>
      <c r="AX286" s="897"/>
      <c r="AY286" s="897"/>
      <c r="AZ286" s="897"/>
      <c r="BA286" s="897"/>
      <c r="BB286" s="897"/>
      <c r="BC286" s="897"/>
    </row>
    <row r="287" ht="14.25" customHeight="1">
      <c r="A287" s="932"/>
      <c r="B287" s="895"/>
      <c r="C287" s="895"/>
      <c r="D287" s="895"/>
      <c r="E287" s="895"/>
      <c r="F287" s="895"/>
      <c r="G287" s="895"/>
      <c r="H287" s="421"/>
      <c r="I287" s="501"/>
      <c r="J287" s="544"/>
      <c r="K287" s="544"/>
      <c r="L287" s="544"/>
      <c r="M287" s="544"/>
      <c r="N287" s="544"/>
      <c r="O287" s="544"/>
      <c r="P287" s="544"/>
      <c r="Q287" s="544"/>
      <c r="R287" s="544"/>
      <c r="S287" s="544"/>
      <c r="T287" s="421"/>
      <c r="U287" s="342"/>
      <c r="V287" s="343"/>
      <c r="W287" s="343"/>
      <c r="X287" s="343"/>
      <c r="Y287" s="343"/>
      <c r="Z287" s="896"/>
      <c r="AA287" s="896"/>
      <c r="AB287" s="896"/>
      <c r="AC287" s="1014"/>
      <c r="AD287" s="896"/>
      <c r="AE287" s="896"/>
      <c r="AF287" s="896"/>
      <c r="AG287" s="896"/>
      <c r="AH287" s="896"/>
      <c r="AI287" s="896"/>
      <c r="AJ287" s="896"/>
      <c r="AK287" s="896"/>
      <c r="AL287" s="896"/>
      <c r="AM287" s="896"/>
      <c r="AN287" s="896"/>
      <c r="AO287" s="896"/>
      <c r="AP287" s="896"/>
      <c r="AQ287" s="896"/>
      <c r="AR287" s="896"/>
      <c r="AS287" s="896"/>
      <c r="AT287" s="896"/>
      <c r="AU287" s="897"/>
      <c r="AV287" s="897"/>
      <c r="AW287" s="897"/>
      <c r="AX287" s="897"/>
      <c r="AY287" s="897"/>
      <c r="AZ287" s="897"/>
      <c r="BA287" s="897"/>
      <c r="BB287" s="897"/>
      <c r="BC287" s="897"/>
    </row>
    <row r="288" ht="14.25" customHeight="1">
      <c r="A288" s="932"/>
      <c r="B288" s="895"/>
      <c r="C288" s="895"/>
      <c r="D288" s="895"/>
      <c r="E288" s="895"/>
      <c r="F288" s="895"/>
      <c r="G288" s="895"/>
      <c r="H288" s="421"/>
      <c r="I288" s="501"/>
      <c r="J288" s="544"/>
      <c r="K288" s="544"/>
      <c r="L288" s="544"/>
      <c r="M288" s="544"/>
      <c r="N288" s="544"/>
      <c r="O288" s="544"/>
      <c r="P288" s="544"/>
      <c r="Q288" s="544"/>
      <c r="R288" s="544"/>
      <c r="S288" s="544"/>
      <c r="T288" s="421"/>
      <c r="U288" s="342"/>
      <c r="V288" s="343"/>
      <c r="W288" s="343"/>
      <c r="X288" s="343"/>
      <c r="Y288" s="343"/>
      <c r="Z288" s="896"/>
      <c r="AA288" s="896"/>
      <c r="AB288" s="896"/>
      <c r="AC288" s="1014"/>
      <c r="AD288" s="896"/>
      <c r="AE288" s="896"/>
      <c r="AF288" s="896"/>
      <c r="AG288" s="896"/>
      <c r="AH288" s="896"/>
      <c r="AI288" s="896"/>
      <c r="AJ288" s="896"/>
      <c r="AK288" s="896"/>
      <c r="AL288" s="896"/>
      <c r="AM288" s="896"/>
      <c r="AN288" s="896"/>
      <c r="AO288" s="896"/>
      <c r="AP288" s="896"/>
      <c r="AQ288" s="896"/>
      <c r="AR288" s="896"/>
      <c r="AS288" s="896"/>
      <c r="AT288" s="896"/>
      <c r="AU288" s="897"/>
      <c r="AV288" s="897"/>
      <c r="AW288" s="897"/>
      <c r="AX288" s="897"/>
      <c r="AY288" s="897"/>
      <c r="AZ288" s="897"/>
      <c r="BA288" s="897"/>
      <c r="BB288" s="897"/>
      <c r="BC288" s="897"/>
    </row>
    <row r="289" ht="14.25" customHeight="1">
      <c r="A289" s="932"/>
      <c r="B289" s="895"/>
      <c r="C289" s="895"/>
      <c r="D289" s="895"/>
      <c r="E289" s="895"/>
      <c r="F289" s="895"/>
      <c r="G289" s="895"/>
      <c r="H289" s="421"/>
      <c r="I289" s="501"/>
      <c r="J289" s="544"/>
      <c r="K289" s="544"/>
      <c r="L289" s="544"/>
      <c r="M289" s="544"/>
      <c r="N289" s="544"/>
      <c r="O289" s="544"/>
      <c r="P289" s="544"/>
      <c r="Q289" s="544"/>
      <c r="R289" s="544"/>
      <c r="S289" s="544"/>
      <c r="T289" s="421"/>
      <c r="U289" s="342"/>
      <c r="V289" s="343"/>
      <c r="W289" s="343"/>
      <c r="X289" s="343"/>
      <c r="Y289" s="343"/>
      <c r="Z289" s="896"/>
      <c r="AA289" s="896"/>
      <c r="AB289" s="896"/>
      <c r="AC289" s="1014"/>
      <c r="AD289" s="896"/>
      <c r="AE289" s="896"/>
      <c r="AF289" s="896"/>
      <c r="AG289" s="896"/>
      <c r="AH289" s="896"/>
      <c r="AI289" s="896"/>
      <c r="AJ289" s="896"/>
      <c r="AK289" s="896"/>
      <c r="AL289" s="896"/>
      <c r="AM289" s="896"/>
      <c r="AN289" s="896"/>
      <c r="AO289" s="896"/>
      <c r="AP289" s="896"/>
      <c r="AQ289" s="896"/>
      <c r="AR289" s="896"/>
      <c r="AS289" s="896"/>
      <c r="AT289" s="896"/>
      <c r="AU289" s="897"/>
      <c r="AV289" s="897"/>
      <c r="AW289" s="897"/>
      <c r="AX289" s="897"/>
      <c r="AY289" s="897"/>
      <c r="AZ289" s="897"/>
      <c r="BA289" s="897"/>
      <c r="BB289" s="897"/>
      <c r="BC289" s="897"/>
    </row>
    <row r="290" ht="14.25" customHeight="1">
      <c r="A290" s="932"/>
      <c r="B290" s="895"/>
      <c r="C290" s="895"/>
      <c r="D290" s="895"/>
      <c r="E290" s="895"/>
      <c r="F290" s="895"/>
      <c r="G290" s="895"/>
      <c r="H290" s="421"/>
      <c r="I290" s="501"/>
      <c r="J290" s="544"/>
      <c r="K290" s="544"/>
      <c r="L290" s="544"/>
      <c r="M290" s="544"/>
      <c r="N290" s="544"/>
      <c r="O290" s="544"/>
      <c r="P290" s="544"/>
      <c r="Q290" s="544"/>
      <c r="R290" s="544"/>
      <c r="S290" s="544"/>
      <c r="T290" s="421"/>
      <c r="U290" s="342"/>
      <c r="V290" s="343"/>
      <c r="W290" s="343"/>
      <c r="X290" s="343"/>
      <c r="Y290" s="343"/>
      <c r="Z290" s="896"/>
      <c r="AA290" s="896"/>
      <c r="AB290" s="896"/>
      <c r="AC290" s="1014"/>
      <c r="AD290" s="896"/>
      <c r="AE290" s="896"/>
      <c r="AF290" s="896"/>
      <c r="AG290" s="896"/>
      <c r="AH290" s="896"/>
      <c r="AI290" s="896"/>
      <c r="AJ290" s="896"/>
      <c r="AK290" s="896"/>
      <c r="AL290" s="896"/>
      <c r="AM290" s="896"/>
      <c r="AN290" s="896"/>
      <c r="AO290" s="896"/>
      <c r="AP290" s="896"/>
      <c r="AQ290" s="896"/>
      <c r="AR290" s="896"/>
      <c r="AS290" s="896"/>
      <c r="AT290" s="896"/>
      <c r="AU290" s="897"/>
      <c r="AV290" s="897"/>
      <c r="AW290" s="897"/>
      <c r="AX290" s="897"/>
      <c r="AY290" s="897"/>
      <c r="AZ290" s="897"/>
      <c r="BA290" s="897"/>
      <c r="BB290" s="897"/>
      <c r="BC290" s="897"/>
    </row>
    <row r="291" ht="14.25" customHeight="1">
      <c r="A291" s="932"/>
      <c r="B291" s="895"/>
      <c r="C291" s="895"/>
      <c r="D291" s="895"/>
      <c r="E291" s="895"/>
      <c r="F291" s="895"/>
      <c r="G291" s="895"/>
      <c r="H291" s="421"/>
      <c r="I291" s="501"/>
      <c r="J291" s="544"/>
      <c r="K291" s="544"/>
      <c r="L291" s="544"/>
      <c r="M291" s="544"/>
      <c r="N291" s="544"/>
      <c r="O291" s="544"/>
      <c r="P291" s="544"/>
      <c r="Q291" s="544"/>
      <c r="R291" s="544"/>
      <c r="S291" s="544"/>
      <c r="T291" s="421"/>
      <c r="U291" s="342"/>
      <c r="V291" s="343"/>
      <c r="W291" s="343"/>
      <c r="X291" s="343"/>
      <c r="Y291" s="343"/>
      <c r="Z291" s="896"/>
      <c r="AA291" s="896"/>
      <c r="AB291" s="896"/>
      <c r="AC291" s="1014"/>
      <c r="AD291" s="896"/>
      <c r="AE291" s="896"/>
      <c r="AF291" s="896"/>
      <c r="AG291" s="896"/>
      <c r="AH291" s="896"/>
      <c r="AI291" s="896"/>
      <c r="AJ291" s="896"/>
      <c r="AK291" s="896"/>
      <c r="AL291" s="896"/>
      <c r="AM291" s="896"/>
      <c r="AN291" s="896"/>
      <c r="AO291" s="896"/>
      <c r="AP291" s="896"/>
      <c r="AQ291" s="896"/>
      <c r="AR291" s="896"/>
      <c r="AS291" s="896"/>
      <c r="AT291" s="896"/>
      <c r="AU291" s="897"/>
      <c r="AV291" s="897"/>
      <c r="AW291" s="897"/>
      <c r="AX291" s="897"/>
      <c r="AY291" s="897"/>
      <c r="AZ291" s="897"/>
      <c r="BA291" s="897"/>
      <c r="BB291" s="897"/>
      <c r="BC291" s="897"/>
    </row>
    <row r="292" ht="14.25" customHeight="1">
      <c r="A292" s="932"/>
      <c r="B292" s="895"/>
      <c r="C292" s="895"/>
      <c r="D292" s="895"/>
      <c r="E292" s="895"/>
      <c r="F292" s="895"/>
      <c r="G292" s="895"/>
      <c r="H292" s="421"/>
      <c r="I292" s="501"/>
      <c r="J292" s="544"/>
      <c r="K292" s="544"/>
      <c r="L292" s="544"/>
      <c r="M292" s="544"/>
      <c r="N292" s="544"/>
      <c r="O292" s="544"/>
      <c r="P292" s="544"/>
      <c r="Q292" s="544"/>
      <c r="R292" s="544"/>
      <c r="S292" s="544"/>
      <c r="T292" s="421"/>
      <c r="U292" s="342"/>
      <c r="V292" s="343"/>
      <c r="W292" s="343"/>
      <c r="X292" s="343"/>
      <c r="Y292" s="343"/>
      <c r="Z292" s="896"/>
      <c r="AA292" s="896"/>
      <c r="AB292" s="896"/>
      <c r="AC292" s="1014"/>
      <c r="AD292" s="896"/>
      <c r="AE292" s="896"/>
      <c r="AF292" s="896"/>
      <c r="AG292" s="896"/>
      <c r="AH292" s="896"/>
      <c r="AI292" s="896"/>
      <c r="AJ292" s="896"/>
      <c r="AK292" s="896"/>
      <c r="AL292" s="896"/>
      <c r="AM292" s="896"/>
      <c r="AN292" s="896"/>
      <c r="AO292" s="896"/>
      <c r="AP292" s="896"/>
      <c r="AQ292" s="896"/>
      <c r="AR292" s="896"/>
      <c r="AS292" s="896"/>
      <c r="AT292" s="896"/>
      <c r="AU292" s="897"/>
      <c r="AV292" s="897"/>
      <c r="AW292" s="897"/>
      <c r="AX292" s="897"/>
      <c r="AY292" s="897"/>
      <c r="AZ292" s="897"/>
      <c r="BA292" s="897"/>
      <c r="BB292" s="897"/>
      <c r="BC292" s="897"/>
    </row>
    <row r="293" ht="14.25" customHeight="1">
      <c r="A293" s="932"/>
      <c r="B293" s="895"/>
      <c r="C293" s="895"/>
      <c r="D293" s="895"/>
      <c r="E293" s="895"/>
      <c r="F293" s="895"/>
      <c r="G293" s="895"/>
      <c r="H293" s="421"/>
      <c r="I293" s="501"/>
      <c r="J293" s="544"/>
      <c r="K293" s="544"/>
      <c r="L293" s="544"/>
      <c r="M293" s="544"/>
      <c r="N293" s="544"/>
      <c r="O293" s="544"/>
      <c r="P293" s="544"/>
      <c r="Q293" s="544"/>
      <c r="R293" s="544"/>
      <c r="S293" s="544"/>
      <c r="T293" s="421"/>
      <c r="U293" s="342"/>
      <c r="V293" s="343"/>
      <c r="W293" s="343"/>
      <c r="X293" s="343"/>
      <c r="Y293" s="343"/>
      <c r="Z293" s="896"/>
      <c r="AA293" s="896"/>
      <c r="AB293" s="896"/>
      <c r="AC293" s="1014"/>
      <c r="AD293" s="896"/>
      <c r="AE293" s="896"/>
      <c r="AF293" s="896"/>
      <c r="AG293" s="896"/>
      <c r="AH293" s="896"/>
      <c r="AI293" s="896"/>
      <c r="AJ293" s="896"/>
      <c r="AK293" s="896"/>
      <c r="AL293" s="896"/>
      <c r="AM293" s="896"/>
      <c r="AN293" s="896"/>
      <c r="AO293" s="896"/>
      <c r="AP293" s="896"/>
      <c r="AQ293" s="896"/>
      <c r="AR293" s="896"/>
      <c r="AS293" s="896"/>
      <c r="AT293" s="896"/>
      <c r="AU293" s="897"/>
      <c r="AV293" s="897"/>
      <c r="AW293" s="897"/>
      <c r="AX293" s="897"/>
      <c r="AY293" s="897"/>
      <c r="AZ293" s="897"/>
      <c r="BA293" s="897"/>
      <c r="BB293" s="897"/>
      <c r="BC293" s="897"/>
    </row>
    <row r="294" ht="14.25" customHeight="1">
      <c r="A294" s="932"/>
      <c r="B294" s="895"/>
      <c r="C294" s="895"/>
      <c r="D294" s="895"/>
      <c r="E294" s="895"/>
      <c r="F294" s="895"/>
      <c r="G294" s="895"/>
      <c r="H294" s="421"/>
      <c r="I294" s="501"/>
      <c r="J294" s="544"/>
      <c r="K294" s="544"/>
      <c r="L294" s="544"/>
      <c r="M294" s="544"/>
      <c r="N294" s="544"/>
      <c r="O294" s="544"/>
      <c r="P294" s="544"/>
      <c r="Q294" s="544"/>
      <c r="R294" s="544"/>
      <c r="S294" s="544"/>
      <c r="T294" s="421"/>
      <c r="U294" s="342"/>
      <c r="V294" s="343"/>
      <c r="W294" s="343"/>
      <c r="X294" s="343"/>
      <c r="Y294" s="343"/>
      <c r="Z294" s="896"/>
      <c r="AA294" s="896"/>
      <c r="AB294" s="896"/>
      <c r="AC294" s="1014"/>
      <c r="AD294" s="896"/>
      <c r="AE294" s="896"/>
      <c r="AF294" s="896"/>
      <c r="AG294" s="896"/>
      <c r="AH294" s="896"/>
      <c r="AI294" s="896"/>
      <c r="AJ294" s="896"/>
      <c r="AK294" s="896"/>
      <c r="AL294" s="896"/>
      <c r="AM294" s="896"/>
      <c r="AN294" s="896"/>
      <c r="AO294" s="896"/>
      <c r="AP294" s="896"/>
      <c r="AQ294" s="896"/>
      <c r="AR294" s="896"/>
      <c r="AS294" s="896"/>
      <c r="AT294" s="896"/>
      <c r="AU294" s="897"/>
      <c r="AV294" s="897"/>
      <c r="AW294" s="897"/>
      <c r="AX294" s="897"/>
      <c r="AY294" s="897"/>
      <c r="AZ294" s="897"/>
      <c r="BA294" s="897"/>
      <c r="BB294" s="897"/>
      <c r="BC294" s="897"/>
    </row>
    <row r="295" ht="14.25" customHeight="1">
      <c r="A295" s="932"/>
      <c r="B295" s="895"/>
      <c r="C295" s="895"/>
      <c r="D295" s="895"/>
      <c r="E295" s="895"/>
      <c r="F295" s="895"/>
      <c r="G295" s="895"/>
      <c r="H295" s="421"/>
      <c r="I295" s="501"/>
      <c r="J295" s="544"/>
      <c r="K295" s="544"/>
      <c r="L295" s="544"/>
      <c r="M295" s="544"/>
      <c r="N295" s="544"/>
      <c r="O295" s="544"/>
      <c r="P295" s="544"/>
      <c r="Q295" s="544"/>
      <c r="R295" s="544"/>
      <c r="S295" s="544"/>
      <c r="T295" s="421"/>
      <c r="U295" s="342"/>
      <c r="V295" s="343"/>
      <c r="W295" s="343"/>
      <c r="X295" s="343"/>
      <c r="Y295" s="343"/>
      <c r="Z295" s="896"/>
      <c r="AA295" s="896"/>
      <c r="AB295" s="896"/>
      <c r="AC295" s="1014"/>
      <c r="AD295" s="896"/>
      <c r="AE295" s="896"/>
      <c r="AF295" s="896"/>
      <c r="AG295" s="896"/>
      <c r="AH295" s="896"/>
      <c r="AI295" s="896"/>
      <c r="AJ295" s="896"/>
      <c r="AK295" s="896"/>
      <c r="AL295" s="896"/>
      <c r="AM295" s="896"/>
      <c r="AN295" s="896"/>
      <c r="AO295" s="896"/>
      <c r="AP295" s="896"/>
      <c r="AQ295" s="896"/>
      <c r="AR295" s="896"/>
      <c r="AS295" s="896"/>
      <c r="AT295" s="896"/>
      <c r="AU295" s="897"/>
      <c r="AV295" s="897"/>
      <c r="AW295" s="897"/>
      <c r="AX295" s="897"/>
      <c r="AY295" s="897"/>
      <c r="AZ295" s="897"/>
      <c r="BA295" s="897"/>
      <c r="BB295" s="897"/>
      <c r="BC295" s="897"/>
    </row>
    <row r="296" ht="14.25" customHeight="1">
      <c r="A296" s="932"/>
      <c r="B296" s="895"/>
      <c r="C296" s="895"/>
      <c r="D296" s="895"/>
      <c r="E296" s="895"/>
      <c r="F296" s="895"/>
      <c r="G296" s="895"/>
      <c r="H296" s="421"/>
      <c r="I296" s="501"/>
      <c r="J296" s="544"/>
      <c r="K296" s="544"/>
      <c r="L296" s="544"/>
      <c r="M296" s="544"/>
      <c r="N296" s="544"/>
      <c r="O296" s="544"/>
      <c r="P296" s="544"/>
      <c r="Q296" s="544"/>
      <c r="R296" s="544"/>
      <c r="S296" s="544"/>
      <c r="T296" s="421"/>
      <c r="U296" s="342"/>
      <c r="V296" s="343"/>
      <c r="W296" s="343"/>
      <c r="X296" s="343"/>
      <c r="Y296" s="343"/>
      <c r="Z296" s="896"/>
      <c r="AA296" s="896"/>
      <c r="AB296" s="896"/>
      <c r="AC296" s="1014"/>
      <c r="AD296" s="896"/>
      <c r="AE296" s="896"/>
      <c r="AF296" s="896"/>
      <c r="AG296" s="896"/>
      <c r="AH296" s="896"/>
      <c r="AI296" s="896"/>
      <c r="AJ296" s="896"/>
      <c r="AK296" s="896"/>
      <c r="AL296" s="896"/>
      <c r="AM296" s="896"/>
      <c r="AN296" s="896"/>
      <c r="AO296" s="896"/>
      <c r="AP296" s="896"/>
      <c r="AQ296" s="896"/>
      <c r="AR296" s="896"/>
      <c r="AS296" s="896"/>
      <c r="AT296" s="896"/>
      <c r="AU296" s="897"/>
      <c r="AV296" s="897"/>
      <c r="AW296" s="897"/>
      <c r="AX296" s="897"/>
      <c r="AY296" s="897"/>
      <c r="AZ296" s="897"/>
      <c r="BA296" s="897"/>
      <c r="BB296" s="897"/>
      <c r="BC296" s="897"/>
    </row>
    <row r="297" ht="14.25" customHeight="1">
      <c r="A297" s="932"/>
      <c r="B297" s="895"/>
      <c r="C297" s="895"/>
      <c r="D297" s="895"/>
      <c r="E297" s="895"/>
      <c r="F297" s="895"/>
      <c r="G297" s="895"/>
      <c r="H297" s="421"/>
      <c r="I297" s="501"/>
      <c r="J297" s="544"/>
      <c r="K297" s="544"/>
      <c r="L297" s="544"/>
      <c r="M297" s="544"/>
      <c r="N297" s="544"/>
      <c r="O297" s="544"/>
      <c r="P297" s="544"/>
      <c r="Q297" s="544"/>
      <c r="R297" s="544"/>
      <c r="S297" s="544"/>
      <c r="T297" s="421"/>
      <c r="U297" s="342"/>
      <c r="V297" s="343"/>
      <c r="W297" s="343"/>
      <c r="X297" s="343"/>
      <c r="Y297" s="343"/>
      <c r="Z297" s="896"/>
      <c r="AA297" s="896"/>
      <c r="AB297" s="896"/>
      <c r="AC297" s="1014"/>
      <c r="AD297" s="896"/>
      <c r="AE297" s="896"/>
      <c r="AF297" s="896"/>
      <c r="AG297" s="896"/>
      <c r="AH297" s="896"/>
      <c r="AI297" s="896"/>
      <c r="AJ297" s="896"/>
      <c r="AK297" s="896"/>
      <c r="AL297" s="896"/>
      <c r="AM297" s="896"/>
      <c r="AN297" s="896"/>
      <c r="AO297" s="896"/>
      <c r="AP297" s="896"/>
      <c r="AQ297" s="896"/>
      <c r="AR297" s="896"/>
      <c r="AS297" s="896"/>
      <c r="AT297" s="896"/>
      <c r="AU297" s="897"/>
      <c r="AV297" s="897"/>
      <c r="AW297" s="897"/>
      <c r="AX297" s="897"/>
      <c r="AY297" s="897"/>
      <c r="AZ297" s="897"/>
      <c r="BA297" s="897"/>
      <c r="BB297" s="897"/>
      <c r="BC297" s="897"/>
    </row>
    <row r="298" ht="14.25" customHeight="1">
      <c r="A298" s="932"/>
      <c r="B298" s="895"/>
      <c r="C298" s="895"/>
      <c r="D298" s="895"/>
      <c r="E298" s="895"/>
      <c r="F298" s="895"/>
      <c r="G298" s="895"/>
      <c r="H298" s="421"/>
      <c r="I298" s="501"/>
      <c r="J298" s="544"/>
      <c r="K298" s="544"/>
      <c r="L298" s="544"/>
      <c r="M298" s="544"/>
      <c r="N298" s="544"/>
      <c r="O298" s="544"/>
      <c r="P298" s="544"/>
      <c r="Q298" s="544"/>
      <c r="R298" s="544"/>
      <c r="S298" s="544"/>
      <c r="T298" s="421"/>
      <c r="U298" s="342"/>
      <c r="V298" s="343"/>
      <c r="W298" s="343"/>
      <c r="X298" s="343"/>
      <c r="Y298" s="343"/>
      <c r="Z298" s="896"/>
      <c r="AA298" s="896"/>
      <c r="AB298" s="896"/>
      <c r="AC298" s="1014"/>
      <c r="AD298" s="896"/>
      <c r="AE298" s="896"/>
      <c r="AF298" s="896"/>
      <c r="AG298" s="896"/>
      <c r="AH298" s="896"/>
      <c r="AI298" s="896"/>
      <c r="AJ298" s="896"/>
      <c r="AK298" s="896"/>
      <c r="AL298" s="896"/>
      <c r="AM298" s="896"/>
      <c r="AN298" s="896"/>
      <c r="AO298" s="896"/>
      <c r="AP298" s="896"/>
      <c r="AQ298" s="896"/>
      <c r="AR298" s="896"/>
      <c r="AS298" s="896"/>
      <c r="AT298" s="896"/>
      <c r="AU298" s="897"/>
      <c r="AV298" s="897"/>
      <c r="AW298" s="897"/>
      <c r="AX298" s="897"/>
      <c r="AY298" s="897"/>
      <c r="AZ298" s="897"/>
      <c r="BA298" s="897"/>
      <c r="BB298" s="897"/>
      <c r="BC298" s="897"/>
    </row>
    <row r="299" ht="14.25" customHeight="1">
      <c r="A299" s="932"/>
      <c r="B299" s="895"/>
      <c r="C299" s="895"/>
      <c r="D299" s="895"/>
      <c r="E299" s="895"/>
      <c r="F299" s="895"/>
      <c r="G299" s="895"/>
      <c r="H299" s="421"/>
      <c r="I299" s="501"/>
      <c r="J299" s="544"/>
      <c r="K299" s="544"/>
      <c r="L299" s="544"/>
      <c r="M299" s="544"/>
      <c r="N299" s="544"/>
      <c r="O299" s="544"/>
      <c r="P299" s="544"/>
      <c r="Q299" s="544"/>
      <c r="R299" s="544"/>
      <c r="S299" s="544"/>
      <c r="T299" s="421"/>
      <c r="U299" s="342"/>
      <c r="V299" s="343"/>
      <c r="W299" s="343"/>
      <c r="X299" s="343"/>
      <c r="Y299" s="343"/>
      <c r="Z299" s="896"/>
      <c r="AA299" s="896"/>
      <c r="AB299" s="896"/>
      <c r="AC299" s="1014"/>
      <c r="AD299" s="896"/>
      <c r="AE299" s="896"/>
      <c r="AF299" s="896"/>
      <c r="AG299" s="896"/>
      <c r="AH299" s="896"/>
      <c r="AI299" s="896"/>
      <c r="AJ299" s="896"/>
      <c r="AK299" s="896"/>
      <c r="AL299" s="896"/>
      <c r="AM299" s="896"/>
      <c r="AN299" s="896"/>
      <c r="AO299" s="896"/>
      <c r="AP299" s="896"/>
      <c r="AQ299" s="896"/>
      <c r="AR299" s="896"/>
      <c r="AS299" s="896"/>
      <c r="AT299" s="896"/>
      <c r="AU299" s="897"/>
      <c r="AV299" s="897"/>
      <c r="AW299" s="897"/>
      <c r="AX299" s="897"/>
      <c r="AY299" s="897"/>
      <c r="AZ299" s="897"/>
      <c r="BA299" s="897"/>
      <c r="BB299" s="897"/>
      <c r="BC299" s="897"/>
    </row>
    <row r="300" ht="14.25" customHeight="1">
      <c r="A300" s="932"/>
      <c r="B300" s="895"/>
      <c r="C300" s="895"/>
      <c r="D300" s="895"/>
      <c r="E300" s="895"/>
      <c r="F300" s="895"/>
      <c r="G300" s="895"/>
      <c r="H300" s="421"/>
      <c r="I300" s="501"/>
      <c r="J300" s="544"/>
      <c r="K300" s="544"/>
      <c r="L300" s="544"/>
      <c r="M300" s="544"/>
      <c r="N300" s="544"/>
      <c r="O300" s="544"/>
      <c r="P300" s="544"/>
      <c r="Q300" s="544"/>
      <c r="R300" s="544"/>
      <c r="S300" s="544"/>
      <c r="T300" s="421"/>
      <c r="U300" s="342"/>
      <c r="V300" s="343"/>
      <c r="W300" s="343"/>
      <c r="X300" s="343"/>
      <c r="Y300" s="343"/>
      <c r="Z300" s="896"/>
      <c r="AA300" s="896"/>
      <c r="AB300" s="896"/>
      <c r="AC300" s="1014"/>
      <c r="AD300" s="896"/>
      <c r="AE300" s="896"/>
      <c r="AF300" s="896"/>
      <c r="AG300" s="896"/>
      <c r="AH300" s="896"/>
      <c r="AI300" s="896"/>
      <c r="AJ300" s="896"/>
      <c r="AK300" s="896"/>
      <c r="AL300" s="896"/>
      <c r="AM300" s="896"/>
      <c r="AN300" s="896"/>
      <c r="AO300" s="896"/>
      <c r="AP300" s="896"/>
      <c r="AQ300" s="896"/>
      <c r="AR300" s="896"/>
      <c r="AS300" s="896"/>
      <c r="AT300" s="896"/>
      <c r="AU300" s="897"/>
      <c r="AV300" s="897"/>
      <c r="AW300" s="897"/>
      <c r="AX300" s="897"/>
      <c r="AY300" s="897"/>
      <c r="AZ300" s="897"/>
      <c r="BA300" s="897"/>
      <c r="BB300" s="897"/>
      <c r="BC300" s="897"/>
    </row>
    <row r="301" ht="14.25" customHeight="1">
      <c r="A301" s="932"/>
      <c r="B301" s="895"/>
      <c r="C301" s="895"/>
      <c r="D301" s="895"/>
      <c r="E301" s="895"/>
      <c r="F301" s="895"/>
      <c r="G301" s="895"/>
      <c r="H301" s="421"/>
      <c r="I301" s="501"/>
      <c r="J301" s="544"/>
      <c r="K301" s="544"/>
      <c r="L301" s="544"/>
      <c r="M301" s="544"/>
      <c r="N301" s="544"/>
      <c r="O301" s="544"/>
      <c r="P301" s="544"/>
      <c r="Q301" s="544"/>
      <c r="R301" s="544"/>
      <c r="S301" s="544"/>
      <c r="T301" s="421"/>
      <c r="U301" s="342"/>
      <c r="V301" s="343"/>
      <c r="W301" s="343"/>
      <c r="X301" s="343"/>
      <c r="Y301" s="343"/>
      <c r="Z301" s="896"/>
      <c r="AA301" s="896"/>
      <c r="AB301" s="896"/>
      <c r="AC301" s="1014"/>
      <c r="AD301" s="896"/>
      <c r="AE301" s="896"/>
      <c r="AF301" s="896"/>
      <c r="AG301" s="896"/>
      <c r="AH301" s="896"/>
      <c r="AI301" s="896"/>
      <c r="AJ301" s="896"/>
      <c r="AK301" s="896"/>
      <c r="AL301" s="896"/>
      <c r="AM301" s="896"/>
      <c r="AN301" s="896"/>
      <c r="AO301" s="896"/>
      <c r="AP301" s="896"/>
      <c r="AQ301" s="896"/>
      <c r="AR301" s="896"/>
      <c r="AS301" s="896"/>
      <c r="AT301" s="896"/>
      <c r="AU301" s="897"/>
      <c r="AV301" s="897"/>
      <c r="AW301" s="897"/>
      <c r="AX301" s="897"/>
      <c r="AY301" s="897"/>
      <c r="AZ301" s="897"/>
      <c r="BA301" s="897"/>
      <c r="BB301" s="897"/>
      <c r="BC301" s="897"/>
    </row>
    <row r="302" ht="14.25" customHeight="1">
      <c r="A302" s="932"/>
      <c r="B302" s="895"/>
      <c r="C302" s="895"/>
      <c r="D302" s="895"/>
      <c r="E302" s="895"/>
      <c r="F302" s="895"/>
      <c r="G302" s="895"/>
      <c r="H302" s="421"/>
      <c r="I302" s="501"/>
      <c r="J302" s="544"/>
      <c r="K302" s="544"/>
      <c r="L302" s="544"/>
      <c r="M302" s="544"/>
      <c r="N302" s="544"/>
      <c r="O302" s="544"/>
      <c r="P302" s="544"/>
      <c r="Q302" s="544"/>
      <c r="R302" s="544"/>
      <c r="S302" s="544"/>
      <c r="T302" s="421"/>
      <c r="U302" s="342"/>
      <c r="V302" s="343"/>
      <c r="W302" s="343"/>
      <c r="X302" s="343"/>
      <c r="Y302" s="343"/>
      <c r="Z302" s="896"/>
      <c r="AA302" s="896"/>
      <c r="AB302" s="896"/>
      <c r="AC302" s="1014"/>
      <c r="AD302" s="896"/>
      <c r="AE302" s="896"/>
      <c r="AF302" s="896"/>
      <c r="AG302" s="896"/>
      <c r="AH302" s="896"/>
      <c r="AI302" s="896"/>
      <c r="AJ302" s="896"/>
      <c r="AK302" s="896"/>
      <c r="AL302" s="896"/>
      <c r="AM302" s="896"/>
      <c r="AN302" s="896"/>
      <c r="AO302" s="896"/>
      <c r="AP302" s="896"/>
      <c r="AQ302" s="896"/>
      <c r="AR302" s="896"/>
      <c r="AS302" s="896"/>
      <c r="AT302" s="896"/>
      <c r="AU302" s="897"/>
      <c r="AV302" s="897"/>
      <c r="AW302" s="897"/>
      <c r="AX302" s="897"/>
      <c r="AY302" s="897"/>
      <c r="AZ302" s="897"/>
      <c r="BA302" s="897"/>
      <c r="BB302" s="897"/>
      <c r="BC302" s="897"/>
    </row>
    <row r="303" ht="14.25" customHeight="1">
      <c r="A303" s="932"/>
      <c r="B303" s="895"/>
      <c r="C303" s="895"/>
      <c r="D303" s="895"/>
      <c r="E303" s="895"/>
      <c r="F303" s="895"/>
      <c r="G303" s="895"/>
      <c r="H303" s="421"/>
      <c r="I303" s="501"/>
      <c r="J303" s="544"/>
      <c r="K303" s="544"/>
      <c r="L303" s="544"/>
      <c r="M303" s="544"/>
      <c r="N303" s="544"/>
      <c r="O303" s="544"/>
      <c r="P303" s="544"/>
      <c r="Q303" s="544"/>
      <c r="R303" s="544"/>
      <c r="S303" s="544"/>
      <c r="T303" s="421"/>
      <c r="U303" s="342"/>
      <c r="V303" s="343"/>
      <c r="W303" s="343"/>
      <c r="X303" s="343"/>
      <c r="Y303" s="343"/>
      <c r="Z303" s="896"/>
      <c r="AA303" s="896"/>
      <c r="AB303" s="896"/>
      <c r="AC303" s="1014"/>
      <c r="AD303" s="896"/>
      <c r="AE303" s="896"/>
      <c r="AF303" s="896"/>
      <c r="AG303" s="896"/>
      <c r="AH303" s="896"/>
      <c r="AI303" s="896"/>
      <c r="AJ303" s="896"/>
      <c r="AK303" s="896"/>
      <c r="AL303" s="896"/>
      <c r="AM303" s="896"/>
      <c r="AN303" s="896"/>
      <c r="AO303" s="896"/>
      <c r="AP303" s="896"/>
      <c r="AQ303" s="896"/>
      <c r="AR303" s="896"/>
      <c r="AS303" s="896"/>
      <c r="AT303" s="896"/>
      <c r="AU303" s="897"/>
      <c r="AV303" s="897"/>
      <c r="AW303" s="897"/>
      <c r="AX303" s="897"/>
      <c r="AY303" s="897"/>
      <c r="AZ303" s="897"/>
      <c r="BA303" s="897"/>
      <c r="BB303" s="897"/>
      <c r="BC303" s="897"/>
    </row>
    <row r="304" ht="14.25" customHeight="1">
      <c r="A304" s="932"/>
      <c r="B304" s="895"/>
      <c r="C304" s="895"/>
      <c r="D304" s="895"/>
      <c r="E304" s="895"/>
      <c r="F304" s="895"/>
      <c r="G304" s="895"/>
      <c r="H304" s="421"/>
      <c r="I304" s="501"/>
      <c r="J304" s="544"/>
      <c r="K304" s="544"/>
      <c r="L304" s="544"/>
      <c r="M304" s="544"/>
      <c r="N304" s="544"/>
      <c r="O304" s="544"/>
      <c r="P304" s="544"/>
      <c r="Q304" s="544"/>
      <c r="R304" s="544"/>
      <c r="S304" s="544"/>
      <c r="T304" s="421"/>
      <c r="U304" s="342"/>
      <c r="V304" s="343"/>
      <c r="W304" s="343"/>
      <c r="X304" s="343"/>
      <c r="Y304" s="343"/>
      <c r="Z304" s="896"/>
      <c r="AA304" s="896"/>
      <c r="AB304" s="896"/>
      <c r="AC304" s="1014"/>
      <c r="AD304" s="896"/>
      <c r="AE304" s="896"/>
      <c r="AF304" s="896"/>
      <c r="AG304" s="896"/>
      <c r="AH304" s="896"/>
      <c r="AI304" s="896"/>
      <c r="AJ304" s="896"/>
      <c r="AK304" s="896"/>
      <c r="AL304" s="896"/>
      <c r="AM304" s="896"/>
      <c r="AN304" s="896"/>
      <c r="AO304" s="896"/>
      <c r="AP304" s="896"/>
      <c r="AQ304" s="896"/>
      <c r="AR304" s="896"/>
      <c r="AS304" s="896"/>
      <c r="AT304" s="896"/>
      <c r="AU304" s="897"/>
      <c r="AV304" s="897"/>
      <c r="AW304" s="897"/>
      <c r="AX304" s="897"/>
      <c r="AY304" s="897"/>
      <c r="AZ304" s="897"/>
      <c r="BA304" s="897"/>
      <c r="BB304" s="897"/>
      <c r="BC304" s="897"/>
    </row>
    <row r="305" ht="14.25" customHeight="1">
      <c r="A305" s="932"/>
      <c r="B305" s="895"/>
      <c r="C305" s="895"/>
      <c r="D305" s="895"/>
      <c r="E305" s="895"/>
      <c r="F305" s="895"/>
      <c r="G305" s="895"/>
      <c r="H305" s="421"/>
      <c r="I305" s="501"/>
      <c r="J305" s="544"/>
      <c r="K305" s="544"/>
      <c r="L305" s="544"/>
      <c r="M305" s="544"/>
      <c r="N305" s="544"/>
      <c r="O305" s="544"/>
      <c r="P305" s="544"/>
      <c r="Q305" s="544"/>
      <c r="R305" s="544"/>
      <c r="S305" s="544"/>
      <c r="T305" s="421"/>
      <c r="U305" s="342"/>
      <c r="V305" s="343"/>
      <c r="W305" s="343"/>
      <c r="X305" s="343"/>
      <c r="Y305" s="343"/>
      <c r="Z305" s="896"/>
      <c r="AA305" s="896"/>
      <c r="AB305" s="896"/>
      <c r="AC305" s="1014"/>
      <c r="AD305" s="896"/>
      <c r="AE305" s="896"/>
      <c r="AF305" s="896"/>
      <c r="AG305" s="896"/>
      <c r="AH305" s="896"/>
      <c r="AI305" s="896"/>
      <c r="AJ305" s="896"/>
      <c r="AK305" s="896"/>
      <c r="AL305" s="896"/>
      <c r="AM305" s="896"/>
      <c r="AN305" s="896"/>
      <c r="AO305" s="896"/>
      <c r="AP305" s="896"/>
      <c r="AQ305" s="896"/>
      <c r="AR305" s="896"/>
      <c r="AS305" s="896"/>
      <c r="AT305" s="896"/>
      <c r="AU305" s="897"/>
      <c r="AV305" s="897"/>
      <c r="AW305" s="897"/>
      <c r="AX305" s="897"/>
      <c r="AY305" s="897"/>
      <c r="AZ305" s="897"/>
      <c r="BA305" s="897"/>
      <c r="BB305" s="897"/>
      <c r="BC305" s="897"/>
    </row>
    <row r="306" ht="14.25" customHeight="1">
      <c r="A306" s="932"/>
      <c r="B306" s="895"/>
      <c r="C306" s="895"/>
      <c r="D306" s="895"/>
      <c r="E306" s="895"/>
      <c r="F306" s="895"/>
      <c r="G306" s="895"/>
      <c r="H306" s="421"/>
      <c r="I306" s="501"/>
      <c r="J306" s="544"/>
      <c r="K306" s="544"/>
      <c r="L306" s="544"/>
      <c r="M306" s="544"/>
      <c r="N306" s="544"/>
      <c r="O306" s="544"/>
      <c r="P306" s="544"/>
      <c r="Q306" s="544"/>
      <c r="R306" s="544"/>
      <c r="S306" s="544"/>
      <c r="T306" s="421"/>
      <c r="U306" s="342"/>
      <c r="V306" s="343"/>
      <c r="W306" s="343"/>
      <c r="X306" s="343"/>
      <c r="Y306" s="343"/>
      <c r="Z306" s="896"/>
      <c r="AA306" s="896"/>
      <c r="AB306" s="896"/>
      <c r="AC306" s="1014"/>
      <c r="AD306" s="896"/>
      <c r="AE306" s="896"/>
      <c r="AF306" s="896"/>
      <c r="AG306" s="896"/>
      <c r="AH306" s="896"/>
      <c r="AI306" s="896"/>
      <c r="AJ306" s="896"/>
      <c r="AK306" s="896"/>
      <c r="AL306" s="896"/>
      <c r="AM306" s="896"/>
      <c r="AN306" s="896"/>
      <c r="AO306" s="896"/>
      <c r="AP306" s="896"/>
      <c r="AQ306" s="896"/>
      <c r="AR306" s="896"/>
      <c r="AS306" s="896"/>
      <c r="AT306" s="896"/>
      <c r="AU306" s="897"/>
      <c r="AV306" s="897"/>
      <c r="AW306" s="897"/>
      <c r="AX306" s="897"/>
      <c r="AY306" s="897"/>
      <c r="AZ306" s="897"/>
      <c r="BA306" s="897"/>
      <c r="BB306" s="897"/>
      <c r="BC306" s="897"/>
    </row>
    <row r="307" ht="14.25" customHeight="1">
      <c r="A307" s="932"/>
      <c r="B307" s="895"/>
      <c r="C307" s="895"/>
      <c r="D307" s="895"/>
      <c r="E307" s="895"/>
      <c r="F307" s="895"/>
      <c r="G307" s="895"/>
      <c r="H307" s="421"/>
      <c r="I307" s="501"/>
      <c r="J307" s="544"/>
      <c r="K307" s="544"/>
      <c r="L307" s="544"/>
      <c r="M307" s="544"/>
      <c r="N307" s="544"/>
      <c r="O307" s="544"/>
      <c r="P307" s="544"/>
      <c r="Q307" s="544"/>
      <c r="R307" s="544"/>
      <c r="S307" s="544"/>
      <c r="T307" s="421"/>
      <c r="U307" s="342"/>
      <c r="V307" s="343"/>
      <c r="W307" s="343"/>
      <c r="X307" s="343"/>
      <c r="Y307" s="343"/>
      <c r="Z307" s="896"/>
      <c r="AA307" s="896"/>
      <c r="AB307" s="896"/>
      <c r="AC307" s="1014"/>
      <c r="AD307" s="896"/>
      <c r="AE307" s="896"/>
      <c r="AF307" s="896"/>
      <c r="AG307" s="896"/>
      <c r="AH307" s="896"/>
      <c r="AI307" s="896"/>
      <c r="AJ307" s="896"/>
      <c r="AK307" s="896"/>
      <c r="AL307" s="896"/>
      <c r="AM307" s="896"/>
      <c r="AN307" s="896"/>
      <c r="AO307" s="896"/>
      <c r="AP307" s="896"/>
      <c r="AQ307" s="896"/>
      <c r="AR307" s="896"/>
      <c r="AS307" s="896"/>
      <c r="AT307" s="896"/>
      <c r="AU307" s="897"/>
      <c r="AV307" s="897"/>
      <c r="AW307" s="897"/>
      <c r="AX307" s="897"/>
      <c r="AY307" s="897"/>
      <c r="AZ307" s="897"/>
      <c r="BA307" s="897"/>
      <c r="BB307" s="897"/>
      <c r="BC307" s="897"/>
    </row>
    <row r="308" ht="14.25" customHeight="1">
      <c r="A308" s="932"/>
      <c r="B308" s="895"/>
      <c r="C308" s="895"/>
      <c r="D308" s="895"/>
      <c r="E308" s="895"/>
      <c r="F308" s="895"/>
      <c r="G308" s="895"/>
      <c r="H308" s="421"/>
      <c r="I308" s="501"/>
      <c r="J308" s="544"/>
      <c r="K308" s="544"/>
      <c r="L308" s="544"/>
      <c r="M308" s="544"/>
      <c r="N308" s="544"/>
      <c r="O308" s="544"/>
      <c r="P308" s="544"/>
      <c r="Q308" s="544"/>
      <c r="R308" s="544"/>
      <c r="S308" s="544"/>
      <c r="T308" s="421"/>
      <c r="U308" s="342"/>
      <c r="V308" s="343"/>
      <c r="W308" s="343"/>
      <c r="X308" s="343"/>
      <c r="Y308" s="343"/>
      <c r="Z308" s="896"/>
      <c r="AA308" s="896"/>
      <c r="AB308" s="896"/>
      <c r="AC308" s="1014"/>
      <c r="AD308" s="896"/>
      <c r="AE308" s="896"/>
      <c r="AF308" s="896"/>
      <c r="AG308" s="896"/>
      <c r="AH308" s="896"/>
      <c r="AI308" s="896"/>
      <c r="AJ308" s="896"/>
      <c r="AK308" s="896"/>
      <c r="AL308" s="896"/>
      <c r="AM308" s="896"/>
      <c r="AN308" s="896"/>
      <c r="AO308" s="896"/>
      <c r="AP308" s="896"/>
      <c r="AQ308" s="896"/>
      <c r="AR308" s="896"/>
      <c r="AS308" s="896"/>
      <c r="AT308" s="896"/>
      <c r="AU308" s="897"/>
      <c r="AV308" s="897"/>
      <c r="AW308" s="897"/>
      <c r="AX308" s="897"/>
      <c r="AY308" s="897"/>
      <c r="AZ308" s="897"/>
      <c r="BA308" s="897"/>
      <c r="BB308" s="897"/>
      <c r="BC308" s="897"/>
    </row>
    <row r="309" ht="14.25" customHeight="1">
      <c r="A309" s="932"/>
      <c r="B309" s="895"/>
      <c r="C309" s="895"/>
      <c r="D309" s="895"/>
      <c r="E309" s="895"/>
      <c r="F309" s="895"/>
      <c r="G309" s="895"/>
      <c r="H309" s="421"/>
      <c r="I309" s="501"/>
      <c r="J309" s="544"/>
      <c r="K309" s="544"/>
      <c r="L309" s="544"/>
      <c r="M309" s="544"/>
      <c r="N309" s="544"/>
      <c r="O309" s="544"/>
      <c r="P309" s="544"/>
      <c r="Q309" s="544"/>
      <c r="R309" s="544"/>
      <c r="S309" s="544"/>
      <c r="T309" s="421"/>
      <c r="U309" s="342"/>
      <c r="V309" s="343"/>
      <c r="W309" s="343"/>
      <c r="X309" s="343"/>
      <c r="Y309" s="343"/>
      <c r="Z309" s="896"/>
      <c r="AA309" s="896"/>
      <c r="AB309" s="896"/>
      <c r="AC309" s="1014"/>
      <c r="AD309" s="896"/>
      <c r="AE309" s="896"/>
      <c r="AF309" s="896"/>
      <c r="AG309" s="896"/>
      <c r="AH309" s="896"/>
      <c r="AI309" s="896"/>
      <c r="AJ309" s="896"/>
      <c r="AK309" s="896"/>
      <c r="AL309" s="896"/>
      <c r="AM309" s="896"/>
      <c r="AN309" s="896"/>
      <c r="AO309" s="896"/>
      <c r="AP309" s="896"/>
      <c r="AQ309" s="896"/>
      <c r="AR309" s="896"/>
      <c r="AS309" s="896"/>
      <c r="AT309" s="896"/>
      <c r="AU309" s="897"/>
      <c r="AV309" s="897"/>
      <c r="AW309" s="897"/>
      <c r="AX309" s="897"/>
      <c r="AY309" s="897"/>
      <c r="AZ309" s="897"/>
      <c r="BA309" s="897"/>
      <c r="BB309" s="897"/>
      <c r="BC309" s="897"/>
    </row>
    <row r="310" ht="14.25" customHeight="1">
      <c r="A310" s="932"/>
      <c r="B310" s="895"/>
      <c r="C310" s="895"/>
      <c r="D310" s="895"/>
      <c r="E310" s="895"/>
      <c r="F310" s="895"/>
      <c r="G310" s="895"/>
      <c r="H310" s="421"/>
      <c r="I310" s="501"/>
      <c r="J310" s="544"/>
      <c r="K310" s="544"/>
      <c r="L310" s="544"/>
      <c r="M310" s="544"/>
      <c r="N310" s="544"/>
      <c r="O310" s="544"/>
      <c r="P310" s="544"/>
      <c r="Q310" s="544"/>
      <c r="R310" s="544"/>
      <c r="S310" s="544"/>
      <c r="T310" s="421"/>
      <c r="U310" s="342"/>
      <c r="V310" s="343"/>
      <c r="W310" s="343"/>
      <c r="X310" s="343"/>
      <c r="Y310" s="343"/>
      <c r="Z310" s="896"/>
      <c r="AA310" s="896"/>
      <c r="AB310" s="896"/>
      <c r="AC310" s="1014"/>
      <c r="AD310" s="896"/>
      <c r="AE310" s="896"/>
      <c r="AF310" s="896"/>
      <c r="AG310" s="896"/>
      <c r="AH310" s="896"/>
      <c r="AI310" s="896"/>
      <c r="AJ310" s="896"/>
      <c r="AK310" s="896"/>
      <c r="AL310" s="896"/>
      <c r="AM310" s="896"/>
      <c r="AN310" s="896"/>
      <c r="AO310" s="896"/>
      <c r="AP310" s="896"/>
      <c r="AQ310" s="896"/>
      <c r="AR310" s="896"/>
      <c r="AS310" s="896"/>
      <c r="AT310" s="896"/>
      <c r="AU310" s="897"/>
      <c r="AV310" s="897"/>
      <c r="AW310" s="897"/>
      <c r="AX310" s="897"/>
      <c r="AY310" s="897"/>
      <c r="AZ310" s="897"/>
      <c r="BA310" s="897"/>
      <c r="BB310" s="897"/>
      <c r="BC310" s="897"/>
    </row>
    <row r="311" ht="14.25" customHeight="1">
      <c r="A311" s="932"/>
      <c r="B311" s="895"/>
      <c r="C311" s="895"/>
      <c r="D311" s="895"/>
      <c r="E311" s="895"/>
      <c r="F311" s="895"/>
      <c r="G311" s="895"/>
      <c r="H311" s="421"/>
      <c r="I311" s="501"/>
      <c r="J311" s="544"/>
      <c r="K311" s="544"/>
      <c r="L311" s="544"/>
      <c r="M311" s="544"/>
      <c r="N311" s="544"/>
      <c r="O311" s="544"/>
      <c r="P311" s="544"/>
      <c r="Q311" s="544"/>
      <c r="R311" s="544"/>
      <c r="S311" s="544"/>
      <c r="T311" s="421"/>
      <c r="U311" s="342"/>
      <c r="V311" s="343"/>
      <c r="W311" s="343"/>
      <c r="X311" s="343"/>
      <c r="Y311" s="343"/>
      <c r="Z311" s="896"/>
      <c r="AA311" s="896"/>
      <c r="AB311" s="896"/>
      <c r="AC311" s="1014"/>
      <c r="AD311" s="896"/>
      <c r="AE311" s="896"/>
      <c r="AF311" s="896"/>
      <c r="AG311" s="896"/>
      <c r="AH311" s="896"/>
      <c r="AI311" s="896"/>
      <c r="AJ311" s="896"/>
      <c r="AK311" s="896"/>
      <c r="AL311" s="896"/>
      <c r="AM311" s="896"/>
      <c r="AN311" s="896"/>
      <c r="AO311" s="896"/>
      <c r="AP311" s="896"/>
      <c r="AQ311" s="896"/>
      <c r="AR311" s="896"/>
      <c r="AS311" s="896"/>
      <c r="AT311" s="896"/>
      <c r="AU311" s="897"/>
      <c r="AV311" s="897"/>
      <c r="AW311" s="897"/>
      <c r="AX311" s="897"/>
      <c r="AY311" s="897"/>
      <c r="AZ311" s="897"/>
      <c r="BA311" s="897"/>
      <c r="BB311" s="897"/>
      <c r="BC311" s="897"/>
    </row>
    <row r="312" ht="14.25" customHeight="1">
      <c r="A312" s="932"/>
      <c r="B312" s="895"/>
      <c r="C312" s="895"/>
      <c r="D312" s="895"/>
      <c r="E312" s="895"/>
      <c r="F312" s="895"/>
      <c r="G312" s="895"/>
      <c r="H312" s="421"/>
      <c r="I312" s="501"/>
      <c r="J312" s="544"/>
      <c r="K312" s="544"/>
      <c r="L312" s="544"/>
      <c r="M312" s="544"/>
      <c r="N312" s="544"/>
      <c r="O312" s="544"/>
      <c r="P312" s="544"/>
      <c r="Q312" s="544"/>
      <c r="R312" s="544"/>
      <c r="S312" s="544"/>
      <c r="T312" s="421"/>
      <c r="U312" s="342"/>
      <c r="V312" s="343"/>
      <c r="W312" s="343"/>
      <c r="X312" s="343"/>
      <c r="Y312" s="343"/>
      <c r="Z312" s="896"/>
      <c r="AA312" s="896"/>
      <c r="AB312" s="896"/>
      <c r="AC312" s="1014"/>
      <c r="AD312" s="896"/>
      <c r="AE312" s="896"/>
      <c r="AF312" s="896"/>
      <c r="AG312" s="896"/>
      <c r="AH312" s="896"/>
      <c r="AI312" s="896"/>
      <c r="AJ312" s="896"/>
      <c r="AK312" s="896"/>
      <c r="AL312" s="896"/>
      <c r="AM312" s="896"/>
      <c r="AN312" s="896"/>
      <c r="AO312" s="896"/>
      <c r="AP312" s="896"/>
      <c r="AQ312" s="896"/>
      <c r="AR312" s="896"/>
      <c r="AS312" s="896"/>
      <c r="AT312" s="896"/>
      <c r="AU312" s="897"/>
      <c r="AV312" s="897"/>
      <c r="AW312" s="897"/>
      <c r="AX312" s="897"/>
      <c r="AY312" s="897"/>
      <c r="AZ312" s="897"/>
      <c r="BA312" s="897"/>
      <c r="BB312" s="897"/>
      <c r="BC312" s="897"/>
    </row>
    <row r="313" ht="14.25" customHeight="1">
      <c r="A313" s="932"/>
      <c r="B313" s="895"/>
      <c r="C313" s="895"/>
      <c r="D313" s="895"/>
      <c r="E313" s="895"/>
      <c r="F313" s="895"/>
      <c r="G313" s="895"/>
      <c r="H313" s="421"/>
      <c r="I313" s="501"/>
      <c r="J313" s="544"/>
      <c r="K313" s="544"/>
      <c r="L313" s="544"/>
      <c r="M313" s="544"/>
      <c r="N313" s="544"/>
      <c r="O313" s="544"/>
      <c r="P313" s="544"/>
      <c r="Q313" s="544"/>
      <c r="R313" s="544"/>
      <c r="S313" s="544"/>
      <c r="T313" s="421"/>
      <c r="U313" s="342"/>
      <c r="V313" s="343"/>
      <c r="W313" s="343"/>
      <c r="X313" s="343"/>
      <c r="Y313" s="343"/>
      <c r="Z313" s="896"/>
      <c r="AA313" s="896"/>
      <c r="AB313" s="896"/>
      <c r="AC313" s="1014"/>
      <c r="AD313" s="896"/>
      <c r="AE313" s="896"/>
      <c r="AF313" s="896"/>
      <c r="AG313" s="896"/>
      <c r="AH313" s="896"/>
      <c r="AI313" s="896"/>
      <c r="AJ313" s="896"/>
      <c r="AK313" s="896"/>
      <c r="AL313" s="896"/>
      <c r="AM313" s="896"/>
      <c r="AN313" s="896"/>
      <c r="AO313" s="896"/>
      <c r="AP313" s="896"/>
      <c r="AQ313" s="896"/>
      <c r="AR313" s="896"/>
      <c r="AS313" s="896"/>
      <c r="AT313" s="896"/>
      <c r="AU313" s="897"/>
      <c r="AV313" s="897"/>
      <c r="AW313" s="897"/>
      <c r="AX313" s="897"/>
      <c r="AY313" s="897"/>
      <c r="AZ313" s="897"/>
      <c r="BA313" s="897"/>
      <c r="BB313" s="897"/>
      <c r="BC313" s="897"/>
    </row>
    <row r="314" ht="14.25" customHeight="1">
      <c r="A314" s="932"/>
      <c r="B314" s="895"/>
      <c r="C314" s="895"/>
      <c r="D314" s="895"/>
      <c r="E314" s="895"/>
      <c r="F314" s="895"/>
      <c r="G314" s="895"/>
      <c r="H314" s="421"/>
      <c r="I314" s="501"/>
      <c r="J314" s="544"/>
      <c r="K314" s="544"/>
      <c r="L314" s="544"/>
      <c r="M314" s="544"/>
      <c r="N314" s="544"/>
      <c r="O314" s="544"/>
      <c r="P314" s="544"/>
      <c r="Q314" s="544"/>
      <c r="R314" s="544"/>
      <c r="S314" s="544"/>
      <c r="T314" s="421"/>
      <c r="U314" s="342"/>
      <c r="V314" s="343"/>
      <c r="W314" s="343"/>
      <c r="X314" s="343"/>
      <c r="Y314" s="343"/>
      <c r="Z314" s="896"/>
      <c r="AA314" s="896"/>
      <c r="AB314" s="896"/>
      <c r="AC314" s="1014"/>
      <c r="AD314" s="896"/>
      <c r="AE314" s="896"/>
      <c r="AF314" s="896"/>
      <c r="AG314" s="896"/>
      <c r="AH314" s="896"/>
      <c r="AI314" s="896"/>
      <c r="AJ314" s="896"/>
      <c r="AK314" s="896"/>
      <c r="AL314" s="896"/>
      <c r="AM314" s="896"/>
      <c r="AN314" s="896"/>
      <c r="AO314" s="896"/>
      <c r="AP314" s="896"/>
      <c r="AQ314" s="896"/>
      <c r="AR314" s="896"/>
      <c r="AS314" s="896"/>
      <c r="AT314" s="896"/>
      <c r="AU314" s="897"/>
      <c r="AV314" s="897"/>
      <c r="AW314" s="897"/>
      <c r="AX314" s="897"/>
      <c r="AY314" s="897"/>
      <c r="AZ314" s="897"/>
      <c r="BA314" s="897"/>
      <c r="BB314" s="897"/>
      <c r="BC314" s="897"/>
    </row>
    <row r="315" ht="14.25" customHeight="1">
      <c r="A315" s="932"/>
      <c r="B315" s="895"/>
      <c r="C315" s="895"/>
      <c r="D315" s="895"/>
      <c r="E315" s="895"/>
      <c r="F315" s="895"/>
      <c r="G315" s="895"/>
      <c r="H315" s="421"/>
      <c r="I315" s="501"/>
      <c r="J315" s="544"/>
      <c r="K315" s="544"/>
      <c r="L315" s="544"/>
      <c r="M315" s="544"/>
      <c r="N315" s="544"/>
      <c r="O315" s="544"/>
      <c r="P315" s="544"/>
      <c r="Q315" s="544"/>
      <c r="R315" s="544"/>
      <c r="S315" s="544"/>
      <c r="T315" s="421"/>
      <c r="U315" s="342"/>
      <c r="V315" s="343"/>
      <c r="W315" s="343"/>
      <c r="X315" s="343"/>
      <c r="Y315" s="343"/>
      <c r="Z315" s="896"/>
      <c r="AA315" s="896"/>
      <c r="AB315" s="896"/>
      <c r="AC315" s="1014"/>
      <c r="AD315" s="896"/>
      <c r="AE315" s="896"/>
      <c r="AF315" s="896"/>
      <c r="AG315" s="896"/>
      <c r="AH315" s="896"/>
      <c r="AI315" s="896"/>
      <c r="AJ315" s="896"/>
      <c r="AK315" s="896"/>
      <c r="AL315" s="896"/>
      <c r="AM315" s="896"/>
      <c r="AN315" s="896"/>
      <c r="AO315" s="896"/>
      <c r="AP315" s="896"/>
      <c r="AQ315" s="896"/>
      <c r="AR315" s="896"/>
      <c r="AS315" s="896"/>
      <c r="AT315" s="896"/>
      <c r="AU315" s="897"/>
      <c r="AV315" s="897"/>
      <c r="AW315" s="897"/>
      <c r="AX315" s="897"/>
      <c r="AY315" s="897"/>
      <c r="AZ315" s="897"/>
      <c r="BA315" s="897"/>
      <c r="BB315" s="897"/>
      <c r="BC315" s="897"/>
    </row>
    <row r="316" ht="14.25" customHeight="1">
      <c r="A316" s="932"/>
      <c r="B316" s="895"/>
      <c r="C316" s="895"/>
      <c r="D316" s="895"/>
      <c r="E316" s="895"/>
      <c r="F316" s="895"/>
      <c r="G316" s="895"/>
      <c r="H316" s="421"/>
      <c r="I316" s="501"/>
      <c r="J316" s="544"/>
      <c r="K316" s="544"/>
      <c r="L316" s="544"/>
      <c r="M316" s="544"/>
      <c r="N316" s="544"/>
      <c r="O316" s="544"/>
      <c r="P316" s="544"/>
      <c r="Q316" s="544"/>
      <c r="R316" s="544"/>
      <c r="S316" s="544"/>
      <c r="T316" s="421"/>
      <c r="U316" s="342"/>
      <c r="V316" s="343"/>
      <c r="W316" s="343"/>
      <c r="X316" s="343"/>
      <c r="Y316" s="343"/>
      <c r="Z316" s="896"/>
      <c r="AA316" s="896"/>
      <c r="AB316" s="896"/>
      <c r="AC316" s="1014"/>
      <c r="AD316" s="896"/>
      <c r="AE316" s="896"/>
      <c r="AF316" s="896"/>
      <c r="AG316" s="896"/>
      <c r="AH316" s="896"/>
      <c r="AI316" s="896"/>
      <c r="AJ316" s="896"/>
      <c r="AK316" s="896"/>
      <c r="AL316" s="896"/>
      <c r="AM316" s="896"/>
      <c r="AN316" s="896"/>
      <c r="AO316" s="896"/>
      <c r="AP316" s="896"/>
      <c r="AQ316" s="896"/>
      <c r="AR316" s="896"/>
      <c r="AS316" s="896"/>
      <c r="AT316" s="896"/>
      <c r="AU316" s="897"/>
      <c r="AV316" s="897"/>
      <c r="AW316" s="897"/>
      <c r="AX316" s="897"/>
      <c r="AY316" s="897"/>
      <c r="AZ316" s="897"/>
      <c r="BA316" s="897"/>
      <c r="BB316" s="897"/>
      <c r="BC316" s="897"/>
    </row>
    <row r="317" ht="14.25" customHeight="1">
      <c r="A317" s="932"/>
      <c r="B317" s="895"/>
      <c r="C317" s="895"/>
      <c r="D317" s="895"/>
      <c r="E317" s="895"/>
      <c r="F317" s="895"/>
      <c r="G317" s="895"/>
      <c r="H317" s="421"/>
      <c r="I317" s="501"/>
      <c r="J317" s="544"/>
      <c r="K317" s="544"/>
      <c r="L317" s="544"/>
      <c r="M317" s="544"/>
      <c r="N317" s="544"/>
      <c r="O317" s="544"/>
      <c r="P317" s="544"/>
      <c r="Q317" s="544"/>
      <c r="R317" s="544"/>
      <c r="S317" s="544"/>
      <c r="T317" s="421"/>
      <c r="U317" s="342"/>
      <c r="V317" s="343"/>
      <c r="W317" s="343"/>
      <c r="X317" s="343"/>
      <c r="Y317" s="343"/>
      <c r="Z317" s="896"/>
      <c r="AA317" s="896"/>
      <c r="AB317" s="896"/>
      <c r="AC317" s="1014"/>
      <c r="AD317" s="896"/>
      <c r="AE317" s="896"/>
      <c r="AF317" s="896"/>
      <c r="AG317" s="896"/>
      <c r="AH317" s="896"/>
      <c r="AI317" s="896"/>
      <c r="AJ317" s="896"/>
      <c r="AK317" s="896"/>
      <c r="AL317" s="896"/>
      <c r="AM317" s="896"/>
      <c r="AN317" s="896"/>
      <c r="AO317" s="896"/>
      <c r="AP317" s="896"/>
      <c r="AQ317" s="896"/>
      <c r="AR317" s="896"/>
      <c r="AS317" s="896"/>
      <c r="AT317" s="896"/>
      <c r="AU317" s="897"/>
      <c r="AV317" s="897"/>
      <c r="AW317" s="897"/>
      <c r="AX317" s="897"/>
      <c r="AY317" s="897"/>
      <c r="AZ317" s="897"/>
      <c r="BA317" s="897"/>
      <c r="BB317" s="897"/>
      <c r="BC317" s="897"/>
    </row>
    <row r="318" ht="14.25" customHeight="1">
      <c r="A318" s="932"/>
      <c r="B318" s="895"/>
      <c r="C318" s="895"/>
      <c r="D318" s="895"/>
      <c r="E318" s="895"/>
      <c r="F318" s="895"/>
      <c r="G318" s="895"/>
      <c r="H318" s="421"/>
      <c r="I318" s="501"/>
      <c r="J318" s="544"/>
      <c r="K318" s="544"/>
      <c r="L318" s="544"/>
      <c r="M318" s="544"/>
      <c r="N318" s="544"/>
      <c r="O318" s="544"/>
      <c r="P318" s="544"/>
      <c r="Q318" s="544"/>
      <c r="R318" s="544"/>
      <c r="S318" s="544"/>
      <c r="T318" s="421"/>
      <c r="U318" s="342"/>
      <c r="V318" s="343"/>
      <c r="W318" s="343"/>
      <c r="X318" s="343"/>
      <c r="Y318" s="343"/>
      <c r="Z318" s="896"/>
      <c r="AA318" s="896"/>
      <c r="AB318" s="896"/>
      <c r="AC318" s="1014"/>
      <c r="AD318" s="896"/>
      <c r="AE318" s="896"/>
      <c r="AF318" s="896"/>
      <c r="AG318" s="896"/>
      <c r="AH318" s="896"/>
      <c r="AI318" s="896"/>
      <c r="AJ318" s="896"/>
      <c r="AK318" s="896"/>
      <c r="AL318" s="896"/>
      <c r="AM318" s="896"/>
      <c r="AN318" s="896"/>
      <c r="AO318" s="896"/>
      <c r="AP318" s="896"/>
      <c r="AQ318" s="896"/>
      <c r="AR318" s="896"/>
      <c r="AS318" s="896"/>
      <c r="AT318" s="896"/>
      <c r="AU318" s="897"/>
      <c r="AV318" s="897"/>
      <c r="AW318" s="897"/>
      <c r="AX318" s="897"/>
      <c r="AY318" s="897"/>
      <c r="AZ318" s="897"/>
      <c r="BA318" s="897"/>
      <c r="BB318" s="897"/>
      <c r="BC318" s="897"/>
    </row>
    <row r="319" ht="14.25" customHeight="1">
      <c r="A319" s="932"/>
      <c r="B319" s="895"/>
      <c r="C319" s="895"/>
      <c r="D319" s="895"/>
      <c r="E319" s="895"/>
      <c r="F319" s="895"/>
      <c r="G319" s="895"/>
      <c r="H319" s="421"/>
      <c r="I319" s="501"/>
      <c r="J319" s="544"/>
      <c r="K319" s="544"/>
      <c r="L319" s="544"/>
      <c r="M319" s="544"/>
      <c r="N319" s="544"/>
      <c r="O319" s="544"/>
      <c r="P319" s="544"/>
      <c r="Q319" s="544"/>
      <c r="R319" s="544"/>
      <c r="S319" s="544"/>
      <c r="T319" s="421"/>
      <c r="U319" s="342"/>
      <c r="V319" s="343"/>
      <c r="W319" s="343"/>
      <c r="X319" s="343"/>
      <c r="Y319" s="343"/>
      <c r="Z319" s="896"/>
      <c r="AA319" s="896"/>
      <c r="AB319" s="896"/>
      <c r="AC319" s="1014"/>
      <c r="AD319" s="896"/>
      <c r="AE319" s="896"/>
      <c r="AF319" s="896"/>
      <c r="AG319" s="896"/>
      <c r="AH319" s="896"/>
      <c r="AI319" s="896"/>
      <c r="AJ319" s="896"/>
      <c r="AK319" s="896"/>
      <c r="AL319" s="896"/>
      <c r="AM319" s="896"/>
      <c r="AN319" s="896"/>
      <c r="AO319" s="896"/>
      <c r="AP319" s="896"/>
      <c r="AQ319" s="896"/>
      <c r="AR319" s="896"/>
      <c r="AS319" s="896"/>
      <c r="AT319" s="896"/>
      <c r="AU319" s="897"/>
      <c r="AV319" s="897"/>
      <c r="AW319" s="897"/>
      <c r="AX319" s="897"/>
      <c r="AY319" s="897"/>
      <c r="AZ319" s="897"/>
      <c r="BA319" s="897"/>
      <c r="BB319" s="897"/>
      <c r="BC319" s="897"/>
    </row>
    <row r="320" ht="14.25" customHeight="1">
      <c r="A320" s="932"/>
      <c r="B320" s="895"/>
      <c r="C320" s="895"/>
      <c r="D320" s="895"/>
      <c r="E320" s="895"/>
      <c r="F320" s="895"/>
      <c r="G320" s="895"/>
      <c r="H320" s="421"/>
      <c r="I320" s="501"/>
      <c r="J320" s="544"/>
      <c r="K320" s="544"/>
      <c r="L320" s="544"/>
      <c r="M320" s="544"/>
      <c r="N320" s="544"/>
      <c r="O320" s="544"/>
      <c r="P320" s="544"/>
      <c r="Q320" s="544"/>
      <c r="R320" s="544"/>
      <c r="S320" s="544"/>
      <c r="T320" s="421"/>
      <c r="U320" s="342"/>
      <c r="V320" s="343"/>
      <c r="W320" s="343"/>
      <c r="X320" s="343"/>
      <c r="Y320" s="343"/>
      <c r="Z320" s="896"/>
      <c r="AA320" s="896"/>
      <c r="AB320" s="896"/>
      <c r="AC320" s="1014"/>
      <c r="AD320" s="896"/>
      <c r="AE320" s="896"/>
      <c r="AF320" s="896"/>
      <c r="AG320" s="896"/>
      <c r="AH320" s="896"/>
      <c r="AI320" s="896"/>
      <c r="AJ320" s="896"/>
      <c r="AK320" s="896"/>
      <c r="AL320" s="896"/>
      <c r="AM320" s="896"/>
      <c r="AN320" s="896"/>
      <c r="AO320" s="896"/>
      <c r="AP320" s="896"/>
      <c r="AQ320" s="896"/>
      <c r="AR320" s="896"/>
      <c r="AS320" s="896"/>
      <c r="AT320" s="896"/>
      <c r="AU320" s="897"/>
      <c r="AV320" s="897"/>
      <c r="AW320" s="897"/>
      <c r="AX320" s="897"/>
      <c r="AY320" s="897"/>
      <c r="AZ320" s="897"/>
      <c r="BA320" s="897"/>
      <c r="BB320" s="897"/>
      <c r="BC320" s="897"/>
    </row>
    <row r="321" ht="14.25" customHeight="1">
      <c r="A321" s="932"/>
      <c r="B321" s="895"/>
      <c r="C321" s="895"/>
      <c r="D321" s="895"/>
      <c r="E321" s="895"/>
      <c r="F321" s="895"/>
      <c r="G321" s="895"/>
      <c r="H321" s="421"/>
      <c r="I321" s="501"/>
      <c r="J321" s="544"/>
      <c r="K321" s="544"/>
      <c r="L321" s="544"/>
      <c r="M321" s="544"/>
      <c r="N321" s="544"/>
      <c r="O321" s="544"/>
      <c r="P321" s="544"/>
      <c r="Q321" s="544"/>
      <c r="R321" s="544"/>
      <c r="S321" s="544"/>
      <c r="T321" s="421"/>
      <c r="U321" s="342"/>
      <c r="V321" s="343"/>
      <c r="W321" s="343"/>
      <c r="X321" s="343"/>
      <c r="Y321" s="343"/>
      <c r="Z321" s="896"/>
      <c r="AA321" s="896"/>
      <c r="AB321" s="896"/>
      <c r="AC321" s="1014"/>
      <c r="AD321" s="896"/>
      <c r="AE321" s="896"/>
      <c r="AF321" s="896"/>
      <c r="AG321" s="896"/>
      <c r="AH321" s="896"/>
      <c r="AI321" s="896"/>
      <c r="AJ321" s="896"/>
      <c r="AK321" s="896"/>
      <c r="AL321" s="896"/>
      <c r="AM321" s="896"/>
      <c r="AN321" s="896"/>
      <c r="AO321" s="896"/>
      <c r="AP321" s="896"/>
      <c r="AQ321" s="896"/>
      <c r="AR321" s="896"/>
      <c r="AS321" s="896"/>
      <c r="AT321" s="896"/>
      <c r="AU321" s="897"/>
      <c r="AV321" s="897"/>
      <c r="AW321" s="897"/>
      <c r="AX321" s="897"/>
      <c r="AY321" s="897"/>
      <c r="AZ321" s="897"/>
      <c r="BA321" s="897"/>
      <c r="BB321" s="897"/>
      <c r="BC321" s="897"/>
    </row>
    <row r="322" ht="14.25" customHeight="1">
      <c r="A322" s="932"/>
      <c r="B322" s="895"/>
      <c r="C322" s="895"/>
      <c r="D322" s="895"/>
      <c r="E322" s="895"/>
      <c r="F322" s="895"/>
      <c r="G322" s="895"/>
      <c r="H322" s="421"/>
      <c r="I322" s="501"/>
      <c r="J322" s="544"/>
      <c r="K322" s="544"/>
      <c r="L322" s="544"/>
      <c r="M322" s="544"/>
      <c r="N322" s="544"/>
      <c r="O322" s="544"/>
      <c r="P322" s="544"/>
      <c r="Q322" s="544"/>
      <c r="R322" s="544"/>
      <c r="S322" s="544"/>
      <c r="T322" s="421"/>
      <c r="U322" s="342"/>
      <c r="V322" s="343"/>
      <c r="W322" s="343"/>
      <c r="X322" s="343"/>
      <c r="Y322" s="343"/>
      <c r="Z322" s="896"/>
      <c r="AA322" s="896"/>
      <c r="AB322" s="896"/>
      <c r="AC322" s="1014"/>
      <c r="AD322" s="896"/>
      <c r="AE322" s="896"/>
      <c r="AF322" s="896"/>
      <c r="AG322" s="896"/>
      <c r="AH322" s="896"/>
      <c r="AI322" s="896"/>
      <c r="AJ322" s="896"/>
      <c r="AK322" s="896"/>
      <c r="AL322" s="896"/>
      <c r="AM322" s="896"/>
      <c r="AN322" s="896"/>
      <c r="AO322" s="896"/>
      <c r="AP322" s="896"/>
      <c r="AQ322" s="896"/>
      <c r="AR322" s="896"/>
      <c r="AS322" s="896"/>
      <c r="AT322" s="896"/>
      <c r="AU322" s="897"/>
      <c r="AV322" s="897"/>
      <c r="AW322" s="897"/>
      <c r="AX322" s="897"/>
      <c r="AY322" s="897"/>
      <c r="AZ322" s="897"/>
      <c r="BA322" s="897"/>
      <c r="BB322" s="897"/>
      <c r="BC322" s="897"/>
    </row>
    <row r="323" ht="14.25" customHeight="1">
      <c r="A323" s="932"/>
      <c r="B323" s="895"/>
      <c r="C323" s="895"/>
      <c r="D323" s="895"/>
      <c r="E323" s="895"/>
      <c r="F323" s="895"/>
      <c r="G323" s="895"/>
      <c r="H323" s="421"/>
      <c r="I323" s="501"/>
      <c r="J323" s="544"/>
      <c r="K323" s="544"/>
      <c r="L323" s="544"/>
      <c r="M323" s="544"/>
      <c r="N323" s="544"/>
      <c r="O323" s="544"/>
      <c r="P323" s="544"/>
      <c r="Q323" s="544"/>
      <c r="R323" s="544"/>
      <c r="S323" s="544"/>
      <c r="T323" s="421"/>
      <c r="U323" s="342"/>
      <c r="V323" s="343"/>
      <c r="W323" s="343"/>
      <c r="X323" s="343"/>
      <c r="Y323" s="343"/>
      <c r="Z323" s="896"/>
      <c r="AA323" s="896"/>
      <c r="AB323" s="896"/>
      <c r="AC323" s="1014"/>
      <c r="AD323" s="896"/>
      <c r="AE323" s="896"/>
      <c r="AF323" s="896"/>
      <c r="AG323" s="896"/>
      <c r="AH323" s="896"/>
      <c r="AI323" s="896"/>
      <c r="AJ323" s="896"/>
      <c r="AK323" s="896"/>
      <c r="AL323" s="896"/>
      <c r="AM323" s="896"/>
      <c r="AN323" s="896"/>
      <c r="AO323" s="896"/>
      <c r="AP323" s="896"/>
      <c r="AQ323" s="896"/>
      <c r="AR323" s="896"/>
      <c r="AS323" s="896"/>
      <c r="AT323" s="896"/>
      <c r="AU323" s="897"/>
      <c r="AV323" s="897"/>
      <c r="AW323" s="897"/>
      <c r="AX323" s="897"/>
      <c r="AY323" s="897"/>
      <c r="AZ323" s="897"/>
      <c r="BA323" s="897"/>
      <c r="BB323" s="897"/>
      <c r="BC323" s="897"/>
    </row>
    <row r="324" ht="14.25" customHeight="1">
      <c r="A324" s="932"/>
      <c r="B324" s="895"/>
      <c r="C324" s="895"/>
      <c r="D324" s="895"/>
      <c r="E324" s="895"/>
      <c r="F324" s="895"/>
      <c r="G324" s="895"/>
      <c r="H324" s="421"/>
      <c r="I324" s="501"/>
      <c r="J324" s="544"/>
      <c r="K324" s="544"/>
      <c r="L324" s="544"/>
      <c r="M324" s="544"/>
      <c r="N324" s="544"/>
      <c r="O324" s="544"/>
      <c r="P324" s="544"/>
      <c r="Q324" s="544"/>
      <c r="R324" s="544"/>
      <c r="S324" s="544"/>
      <c r="T324" s="421"/>
      <c r="U324" s="342"/>
      <c r="V324" s="343"/>
      <c r="W324" s="343"/>
      <c r="X324" s="343"/>
      <c r="Y324" s="343"/>
      <c r="Z324" s="896"/>
      <c r="AA324" s="896"/>
      <c r="AB324" s="896"/>
      <c r="AC324" s="1014"/>
      <c r="AD324" s="896"/>
      <c r="AE324" s="896"/>
      <c r="AF324" s="896"/>
      <c r="AG324" s="896"/>
      <c r="AH324" s="896"/>
      <c r="AI324" s="896"/>
      <c r="AJ324" s="896"/>
      <c r="AK324" s="896"/>
      <c r="AL324" s="896"/>
      <c r="AM324" s="896"/>
      <c r="AN324" s="896"/>
      <c r="AO324" s="896"/>
      <c r="AP324" s="896"/>
      <c r="AQ324" s="896"/>
      <c r="AR324" s="896"/>
      <c r="AS324" s="896"/>
      <c r="AT324" s="896"/>
      <c r="AU324" s="897"/>
      <c r="AV324" s="897"/>
      <c r="AW324" s="897"/>
      <c r="AX324" s="897"/>
      <c r="AY324" s="897"/>
      <c r="AZ324" s="897"/>
      <c r="BA324" s="897"/>
      <c r="BB324" s="897"/>
      <c r="BC324" s="897"/>
    </row>
    <row r="325" ht="14.25" customHeight="1">
      <c r="A325" s="932"/>
      <c r="B325" s="895"/>
      <c r="C325" s="895"/>
      <c r="D325" s="895"/>
      <c r="E325" s="895"/>
      <c r="F325" s="895"/>
      <c r="G325" s="895"/>
      <c r="H325" s="421"/>
      <c r="I325" s="501"/>
      <c r="J325" s="544"/>
      <c r="K325" s="544"/>
      <c r="L325" s="544"/>
      <c r="M325" s="544"/>
      <c r="N325" s="544"/>
      <c r="O325" s="544"/>
      <c r="P325" s="544"/>
      <c r="Q325" s="544"/>
      <c r="R325" s="544"/>
      <c r="S325" s="544"/>
      <c r="T325" s="421"/>
      <c r="U325" s="342"/>
      <c r="V325" s="343"/>
      <c r="W325" s="343"/>
      <c r="X325" s="343"/>
      <c r="Y325" s="343"/>
      <c r="Z325" s="896"/>
      <c r="AA325" s="896"/>
      <c r="AB325" s="896"/>
      <c r="AC325" s="1014"/>
      <c r="AD325" s="896"/>
      <c r="AE325" s="896"/>
      <c r="AF325" s="896"/>
      <c r="AG325" s="896"/>
      <c r="AH325" s="896"/>
      <c r="AI325" s="896"/>
      <c r="AJ325" s="896"/>
      <c r="AK325" s="896"/>
      <c r="AL325" s="896"/>
      <c r="AM325" s="896"/>
      <c r="AN325" s="896"/>
      <c r="AO325" s="896"/>
      <c r="AP325" s="896"/>
      <c r="AQ325" s="896"/>
      <c r="AR325" s="896"/>
      <c r="AS325" s="896"/>
      <c r="AT325" s="896"/>
      <c r="AU325" s="897"/>
      <c r="AV325" s="897"/>
      <c r="AW325" s="897"/>
      <c r="AX325" s="897"/>
      <c r="AY325" s="897"/>
      <c r="AZ325" s="897"/>
      <c r="BA325" s="897"/>
      <c r="BB325" s="897"/>
      <c r="BC325" s="897"/>
    </row>
    <row r="326" ht="14.25" customHeight="1">
      <c r="A326" s="932"/>
      <c r="B326" s="895"/>
      <c r="C326" s="895"/>
      <c r="D326" s="895"/>
      <c r="E326" s="895"/>
      <c r="F326" s="895"/>
      <c r="G326" s="895"/>
      <c r="H326" s="421"/>
      <c r="I326" s="501"/>
      <c r="J326" s="544"/>
      <c r="K326" s="544"/>
      <c r="L326" s="544"/>
      <c r="M326" s="544"/>
      <c r="N326" s="544"/>
      <c r="O326" s="544"/>
      <c r="P326" s="544"/>
      <c r="Q326" s="544"/>
      <c r="R326" s="544"/>
      <c r="S326" s="544"/>
      <c r="T326" s="421"/>
      <c r="U326" s="342"/>
      <c r="V326" s="343"/>
      <c r="W326" s="343"/>
      <c r="X326" s="343"/>
      <c r="Y326" s="343"/>
      <c r="Z326" s="896"/>
      <c r="AA326" s="896"/>
      <c r="AB326" s="896"/>
      <c r="AC326" s="1014"/>
      <c r="AD326" s="896"/>
      <c r="AE326" s="896"/>
      <c r="AF326" s="896"/>
      <c r="AG326" s="896"/>
      <c r="AH326" s="896"/>
      <c r="AI326" s="896"/>
      <c r="AJ326" s="896"/>
      <c r="AK326" s="896"/>
      <c r="AL326" s="896"/>
      <c r="AM326" s="896"/>
      <c r="AN326" s="896"/>
      <c r="AO326" s="896"/>
      <c r="AP326" s="896"/>
      <c r="AQ326" s="896"/>
      <c r="AR326" s="896"/>
      <c r="AS326" s="896"/>
      <c r="AT326" s="896"/>
      <c r="AU326" s="897"/>
      <c r="AV326" s="897"/>
      <c r="AW326" s="897"/>
      <c r="AX326" s="897"/>
      <c r="AY326" s="897"/>
      <c r="AZ326" s="897"/>
      <c r="BA326" s="897"/>
      <c r="BB326" s="897"/>
      <c r="BC326" s="897"/>
    </row>
    <row r="327" ht="14.25" customHeight="1">
      <c r="A327" s="932"/>
      <c r="B327" s="895"/>
      <c r="C327" s="895"/>
      <c r="D327" s="895"/>
      <c r="E327" s="895"/>
      <c r="F327" s="895"/>
      <c r="G327" s="895"/>
      <c r="H327" s="421"/>
      <c r="I327" s="501"/>
      <c r="J327" s="544"/>
      <c r="K327" s="544"/>
      <c r="L327" s="544"/>
      <c r="M327" s="544"/>
      <c r="N327" s="544"/>
      <c r="O327" s="544"/>
      <c r="P327" s="544"/>
      <c r="Q327" s="544"/>
      <c r="R327" s="544"/>
      <c r="S327" s="544"/>
      <c r="T327" s="421"/>
      <c r="U327" s="342"/>
      <c r="V327" s="343"/>
      <c r="W327" s="343"/>
      <c r="X327" s="343"/>
      <c r="Y327" s="343"/>
      <c r="Z327" s="896"/>
      <c r="AA327" s="896"/>
      <c r="AB327" s="896"/>
      <c r="AC327" s="1014"/>
      <c r="AD327" s="896"/>
      <c r="AE327" s="896"/>
      <c r="AF327" s="896"/>
      <c r="AG327" s="896"/>
      <c r="AH327" s="896"/>
      <c r="AI327" s="896"/>
      <c r="AJ327" s="896"/>
      <c r="AK327" s="896"/>
      <c r="AL327" s="896"/>
      <c r="AM327" s="896"/>
      <c r="AN327" s="896"/>
      <c r="AO327" s="896"/>
      <c r="AP327" s="896"/>
      <c r="AQ327" s="896"/>
      <c r="AR327" s="896"/>
      <c r="AS327" s="896"/>
      <c r="AT327" s="896"/>
      <c r="AU327" s="897"/>
      <c r="AV327" s="897"/>
      <c r="AW327" s="897"/>
      <c r="AX327" s="897"/>
      <c r="AY327" s="897"/>
      <c r="AZ327" s="897"/>
      <c r="BA327" s="897"/>
      <c r="BB327" s="897"/>
      <c r="BC327" s="897"/>
    </row>
    <row r="328" ht="14.25" customHeight="1">
      <c r="A328" s="932"/>
      <c r="B328" s="895"/>
      <c r="C328" s="895"/>
      <c r="D328" s="895"/>
      <c r="E328" s="895"/>
      <c r="F328" s="895"/>
      <c r="G328" s="895"/>
      <c r="H328" s="421"/>
      <c r="I328" s="501"/>
      <c r="J328" s="544"/>
      <c r="K328" s="544"/>
      <c r="L328" s="544"/>
      <c r="M328" s="544"/>
      <c r="N328" s="544"/>
      <c r="O328" s="544"/>
      <c r="P328" s="544"/>
      <c r="Q328" s="544"/>
      <c r="R328" s="544"/>
      <c r="S328" s="544"/>
      <c r="T328" s="421"/>
      <c r="U328" s="342"/>
      <c r="V328" s="343"/>
      <c r="W328" s="343"/>
      <c r="X328" s="343"/>
      <c r="Y328" s="343"/>
      <c r="Z328" s="896"/>
      <c r="AA328" s="896"/>
      <c r="AB328" s="896"/>
      <c r="AC328" s="1014"/>
      <c r="AD328" s="896"/>
      <c r="AE328" s="896"/>
      <c r="AF328" s="896"/>
      <c r="AG328" s="896"/>
      <c r="AH328" s="896"/>
      <c r="AI328" s="896"/>
      <c r="AJ328" s="896"/>
      <c r="AK328" s="896"/>
      <c r="AL328" s="896"/>
      <c r="AM328" s="896"/>
      <c r="AN328" s="896"/>
      <c r="AO328" s="896"/>
      <c r="AP328" s="896"/>
      <c r="AQ328" s="896"/>
      <c r="AR328" s="896"/>
      <c r="AS328" s="896"/>
      <c r="AT328" s="896"/>
      <c r="AU328" s="897"/>
      <c r="AV328" s="897"/>
      <c r="AW328" s="897"/>
      <c r="AX328" s="897"/>
      <c r="AY328" s="897"/>
      <c r="AZ328" s="897"/>
      <c r="BA328" s="897"/>
      <c r="BB328" s="897"/>
      <c r="BC328" s="897"/>
    </row>
    <row r="329" ht="14.25" customHeight="1">
      <c r="A329" s="932"/>
      <c r="B329" s="895"/>
      <c r="C329" s="895"/>
      <c r="D329" s="895"/>
      <c r="E329" s="895"/>
      <c r="F329" s="895"/>
      <c r="G329" s="895"/>
      <c r="H329" s="421"/>
      <c r="I329" s="501"/>
      <c r="J329" s="544"/>
      <c r="K329" s="544"/>
      <c r="L329" s="544"/>
      <c r="M329" s="544"/>
      <c r="N329" s="544"/>
      <c r="O329" s="544"/>
      <c r="P329" s="544"/>
      <c r="Q329" s="544"/>
      <c r="R329" s="544"/>
      <c r="S329" s="544"/>
      <c r="T329" s="421"/>
      <c r="U329" s="342"/>
      <c r="V329" s="343"/>
      <c r="W329" s="343"/>
      <c r="X329" s="343"/>
      <c r="Y329" s="343"/>
      <c r="Z329" s="896"/>
      <c r="AA329" s="896"/>
      <c r="AB329" s="896"/>
      <c r="AC329" s="1014"/>
      <c r="AD329" s="896"/>
      <c r="AE329" s="896"/>
      <c r="AF329" s="896"/>
      <c r="AG329" s="896"/>
      <c r="AH329" s="896"/>
      <c r="AI329" s="896"/>
      <c r="AJ329" s="896"/>
      <c r="AK329" s="896"/>
      <c r="AL329" s="896"/>
      <c r="AM329" s="896"/>
      <c r="AN329" s="896"/>
      <c r="AO329" s="896"/>
      <c r="AP329" s="896"/>
      <c r="AQ329" s="896"/>
      <c r="AR329" s="896"/>
      <c r="AS329" s="896"/>
      <c r="AT329" s="896"/>
      <c r="AU329" s="897"/>
      <c r="AV329" s="897"/>
      <c r="AW329" s="897"/>
      <c r="AX329" s="897"/>
      <c r="AY329" s="897"/>
      <c r="AZ329" s="897"/>
      <c r="BA329" s="897"/>
      <c r="BB329" s="897"/>
      <c r="BC329" s="897"/>
    </row>
    <row r="330" ht="14.25" customHeight="1">
      <c r="A330" s="932"/>
      <c r="B330" s="895"/>
      <c r="C330" s="895"/>
      <c r="D330" s="895"/>
      <c r="E330" s="895"/>
      <c r="F330" s="895"/>
      <c r="G330" s="895"/>
      <c r="H330" s="421"/>
      <c r="I330" s="501"/>
      <c r="J330" s="544"/>
      <c r="K330" s="544"/>
      <c r="L330" s="544"/>
      <c r="M330" s="544"/>
      <c r="N330" s="544"/>
      <c r="O330" s="544"/>
      <c r="P330" s="544"/>
      <c r="Q330" s="544"/>
      <c r="R330" s="544"/>
      <c r="S330" s="544"/>
      <c r="T330" s="421"/>
      <c r="U330" s="342"/>
      <c r="V330" s="343"/>
      <c r="W330" s="343"/>
      <c r="X330" s="343"/>
      <c r="Y330" s="343"/>
      <c r="Z330" s="896"/>
      <c r="AA330" s="896"/>
      <c r="AB330" s="896"/>
      <c r="AC330" s="1014"/>
      <c r="AD330" s="896"/>
      <c r="AE330" s="896"/>
      <c r="AF330" s="896"/>
      <c r="AG330" s="896"/>
      <c r="AH330" s="896"/>
      <c r="AI330" s="896"/>
      <c r="AJ330" s="896"/>
      <c r="AK330" s="896"/>
      <c r="AL330" s="896"/>
      <c r="AM330" s="896"/>
      <c r="AN330" s="896"/>
      <c r="AO330" s="896"/>
      <c r="AP330" s="896"/>
      <c r="AQ330" s="896"/>
      <c r="AR330" s="896"/>
      <c r="AS330" s="896"/>
      <c r="AT330" s="896"/>
      <c r="AU330" s="897"/>
      <c r="AV330" s="897"/>
      <c r="AW330" s="897"/>
      <c r="AX330" s="897"/>
      <c r="AY330" s="897"/>
      <c r="AZ330" s="897"/>
      <c r="BA330" s="897"/>
      <c r="BB330" s="897"/>
      <c r="BC330" s="897"/>
    </row>
    <row r="331" ht="14.25" customHeight="1">
      <c r="A331" s="932"/>
      <c r="B331" s="895"/>
      <c r="C331" s="895"/>
      <c r="D331" s="895"/>
      <c r="E331" s="895"/>
      <c r="F331" s="895"/>
      <c r="G331" s="895"/>
      <c r="H331" s="421"/>
      <c r="I331" s="501"/>
      <c r="J331" s="544"/>
      <c r="K331" s="544"/>
      <c r="L331" s="544"/>
      <c r="M331" s="544"/>
      <c r="N331" s="544"/>
      <c r="O331" s="544"/>
      <c r="P331" s="544"/>
      <c r="Q331" s="544"/>
      <c r="R331" s="544"/>
      <c r="S331" s="544"/>
      <c r="T331" s="421"/>
      <c r="U331" s="342"/>
      <c r="V331" s="343"/>
      <c r="W331" s="343"/>
      <c r="X331" s="343"/>
      <c r="Y331" s="343"/>
      <c r="Z331" s="896"/>
      <c r="AA331" s="896"/>
      <c r="AB331" s="896"/>
      <c r="AC331" s="1014"/>
      <c r="AD331" s="896"/>
      <c r="AE331" s="896"/>
      <c r="AF331" s="896"/>
      <c r="AG331" s="896"/>
      <c r="AH331" s="896"/>
      <c r="AI331" s="896"/>
      <c r="AJ331" s="896"/>
      <c r="AK331" s="896"/>
      <c r="AL331" s="896"/>
      <c r="AM331" s="896"/>
      <c r="AN331" s="896"/>
      <c r="AO331" s="896"/>
      <c r="AP331" s="896"/>
      <c r="AQ331" s="896"/>
      <c r="AR331" s="896"/>
      <c r="AS331" s="896"/>
      <c r="AT331" s="896"/>
      <c r="AU331" s="897"/>
      <c r="AV331" s="897"/>
      <c r="AW331" s="897"/>
      <c r="AX331" s="897"/>
      <c r="AY331" s="897"/>
      <c r="AZ331" s="897"/>
      <c r="BA331" s="897"/>
      <c r="BB331" s="897"/>
      <c r="BC331" s="897"/>
    </row>
    <row r="332" ht="14.25" customHeight="1">
      <c r="A332" s="932"/>
      <c r="B332" s="895"/>
      <c r="C332" s="895"/>
      <c r="D332" s="895"/>
      <c r="E332" s="895"/>
      <c r="F332" s="895"/>
      <c r="G332" s="895"/>
      <c r="H332" s="421"/>
      <c r="I332" s="501"/>
      <c r="J332" s="544"/>
      <c r="K332" s="544"/>
      <c r="L332" s="544"/>
      <c r="M332" s="544"/>
      <c r="N332" s="544"/>
      <c r="O332" s="544"/>
      <c r="P332" s="544"/>
      <c r="Q332" s="544"/>
      <c r="R332" s="544"/>
      <c r="S332" s="544"/>
      <c r="T332" s="421"/>
      <c r="U332" s="342"/>
      <c r="V332" s="343"/>
      <c r="W332" s="343"/>
      <c r="X332" s="343"/>
      <c r="Y332" s="343"/>
      <c r="Z332" s="896"/>
      <c r="AA332" s="896"/>
      <c r="AB332" s="896"/>
      <c r="AC332" s="1014"/>
      <c r="AD332" s="896"/>
      <c r="AE332" s="896"/>
      <c r="AF332" s="896"/>
      <c r="AG332" s="896"/>
      <c r="AH332" s="896"/>
      <c r="AI332" s="896"/>
      <c r="AJ332" s="896"/>
      <c r="AK332" s="896"/>
      <c r="AL332" s="896"/>
      <c r="AM332" s="896"/>
      <c r="AN332" s="896"/>
      <c r="AO332" s="896"/>
      <c r="AP332" s="896"/>
      <c r="AQ332" s="896"/>
      <c r="AR332" s="896"/>
      <c r="AS332" s="896"/>
      <c r="AT332" s="896"/>
      <c r="AU332" s="897"/>
      <c r="AV332" s="897"/>
      <c r="AW332" s="897"/>
      <c r="AX332" s="897"/>
      <c r="AY332" s="897"/>
      <c r="AZ332" s="897"/>
      <c r="BA332" s="897"/>
      <c r="BB332" s="897"/>
      <c r="BC332" s="897"/>
    </row>
    <row r="333" ht="14.25" customHeight="1">
      <c r="A333" s="932"/>
      <c r="B333" s="895"/>
      <c r="C333" s="895"/>
      <c r="D333" s="895"/>
      <c r="E333" s="895"/>
      <c r="F333" s="895"/>
      <c r="G333" s="895"/>
      <c r="H333" s="421"/>
      <c r="I333" s="501"/>
      <c r="J333" s="544"/>
      <c r="K333" s="544"/>
      <c r="L333" s="544"/>
      <c r="M333" s="544"/>
      <c r="N333" s="544"/>
      <c r="O333" s="544"/>
      <c r="P333" s="544"/>
      <c r="Q333" s="544"/>
      <c r="R333" s="544"/>
      <c r="S333" s="544"/>
      <c r="T333" s="421"/>
      <c r="U333" s="342"/>
      <c r="V333" s="343"/>
      <c r="W333" s="343"/>
      <c r="X333" s="343"/>
      <c r="Y333" s="343"/>
      <c r="Z333" s="896"/>
      <c r="AA333" s="896"/>
      <c r="AB333" s="896"/>
      <c r="AC333" s="1014"/>
      <c r="AD333" s="896"/>
      <c r="AE333" s="896"/>
      <c r="AF333" s="896"/>
      <c r="AG333" s="896"/>
      <c r="AH333" s="896"/>
      <c r="AI333" s="896"/>
      <c r="AJ333" s="896"/>
      <c r="AK333" s="896"/>
      <c r="AL333" s="896"/>
      <c r="AM333" s="896"/>
      <c r="AN333" s="896"/>
      <c r="AO333" s="896"/>
      <c r="AP333" s="896"/>
      <c r="AQ333" s="896"/>
      <c r="AR333" s="896"/>
      <c r="AS333" s="896"/>
      <c r="AT333" s="896"/>
      <c r="AU333" s="897"/>
      <c r="AV333" s="897"/>
      <c r="AW333" s="897"/>
      <c r="AX333" s="897"/>
      <c r="AY333" s="897"/>
      <c r="AZ333" s="897"/>
      <c r="BA333" s="897"/>
      <c r="BB333" s="897"/>
      <c r="BC333" s="897"/>
    </row>
    <row r="334" ht="14.25" customHeight="1">
      <c r="A334" s="932"/>
      <c r="B334" s="895"/>
      <c r="C334" s="895"/>
      <c r="D334" s="895"/>
      <c r="E334" s="895"/>
      <c r="F334" s="895"/>
      <c r="G334" s="895"/>
      <c r="H334" s="421"/>
      <c r="I334" s="501"/>
      <c r="J334" s="544"/>
      <c r="K334" s="544"/>
      <c r="L334" s="544"/>
      <c r="M334" s="544"/>
      <c r="N334" s="544"/>
      <c r="O334" s="544"/>
      <c r="P334" s="544"/>
      <c r="Q334" s="544"/>
      <c r="R334" s="544"/>
      <c r="S334" s="544"/>
      <c r="T334" s="421"/>
      <c r="U334" s="342"/>
      <c r="V334" s="343"/>
      <c r="W334" s="343"/>
      <c r="X334" s="343"/>
      <c r="Y334" s="343"/>
      <c r="Z334" s="896"/>
      <c r="AA334" s="896"/>
      <c r="AB334" s="896"/>
      <c r="AC334" s="1014"/>
      <c r="AD334" s="896"/>
      <c r="AE334" s="896"/>
      <c r="AF334" s="896"/>
      <c r="AG334" s="896"/>
      <c r="AH334" s="896"/>
      <c r="AI334" s="896"/>
      <c r="AJ334" s="896"/>
      <c r="AK334" s="896"/>
      <c r="AL334" s="896"/>
      <c r="AM334" s="896"/>
      <c r="AN334" s="896"/>
      <c r="AO334" s="896"/>
      <c r="AP334" s="896"/>
      <c r="AQ334" s="896"/>
      <c r="AR334" s="896"/>
      <c r="AS334" s="896"/>
      <c r="AT334" s="896"/>
      <c r="AU334" s="897"/>
      <c r="AV334" s="897"/>
      <c r="AW334" s="897"/>
      <c r="AX334" s="897"/>
      <c r="AY334" s="897"/>
      <c r="AZ334" s="897"/>
      <c r="BA334" s="897"/>
      <c r="BB334" s="897"/>
      <c r="BC334" s="897"/>
    </row>
    <row r="335" ht="14.25" customHeight="1">
      <c r="A335" s="932"/>
      <c r="B335" s="895"/>
      <c r="C335" s="895"/>
      <c r="D335" s="895"/>
      <c r="E335" s="895"/>
      <c r="F335" s="895"/>
      <c r="G335" s="895"/>
      <c r="H335" s="421"/>
      <c r="I335" s="501"/>
      <c r="J335" s="544"/>
      <c r="K335" s="544"/>
      <c r="L335" s="544"/>
      <c r="M335" s="544"/>
      <c r="N335" s="544"/>
      <c r="O335" s="544"/>
      <c r="P335" s="544"/>
      <c r="Q335" s="544"/>
      <c r="R335" s="544"/>
      <c r="S335" s="544"/>
      <c r="T335" s="421"/>
      <c r="U335" s="342"/>
      <c r="V335" s="343"/>
      <c r="W335" s="343"/>
      <c r="X335" s="343"/>
      <c r="Y335" s="343"/>
      <c r="Z335" s="896"/>
      <c r="AA335" s="896"/>
      <c r="AB335" s="896"/>
      <c r="AC335" s="1014"/>
      <c r="AD335" s="896"/>
      <c r="AE335" s="896"/>
      <c r="AF335" s="896"/>
      <c r="AG335" s="896"/>
      <c r="AH335" s="896"/>
      <c r="AI335" s="896"/>
      <c r="AJ335" s="896"/>
      <c r="AK335" s="896"/>
      <c r="AL335" s="896"/>
      <c r="AM335" s="896"/>
      <c r="AN335" s="896"/>
      <c r="AO335" s="896"/>
      <c r="AP335" s="896"/>
      <c r="AQ335" s="896"/>
      <c r="AR335" s="896"/>
      <c r="AS335" s="896"/>
      <c r="AT335" s="896"/>
      <c r="AU335" s="897"/>
      <c r="AV335" s="897"/>
      <c r="AW335" s="897"/>
      <c r="AX335" s="897"/>
      <c r="AY335" s="897"/>
      <c r="AZ335" s="897"/>
      <c r="BA335" s="897"/>
      <c r="BB335" s="897"/>
      <c r="BC335" s="897"/>
    </row>
    <row r="336" ht="14.25" customHeight="1">
      <c r="A336" s="932"/>
      <c r="B336" s="895"/>
      <c r="C336" s="895"/>
      <c r="D336" s="895"/>
      <c r="E336" s="895"/>
      <c r="F336" s="895"/>
      <c r="G336" s="895"/>
      <c r="H336" s="421"/>
      <c r="I336" s="501"/>
      <c r="J336" s="544"/>
      <c r="K336" s="544"/>
      <c r="L336" s="544"/>
      <c r="M336" s="544"/>
      <c r="N336" s="544"/>
      <c r="O336" s="544"/>
      <c r="P336" s="544"/>
      <c r="Q336" s="544"/>
      <c r="R336" s="544"/>
      <c r="S336" s="544"/>
      <c r="T336" s="421"/>
      <c r="U336" s="342"/>
      <c r="V336" s="343"/>
      <c r="W336" s="343"/>
      <c r="X336" s="343"/>
      <c r="Y336" s="343"/>
      <c r="Z336" s="896"/>
      <c r="AA336" s="896"/>
      <c r="AB336" s="896"/>
      <c r="AC336" s="1014"/>
      <c r="AD336" s="896"/>
      <c r="AE336" s="896"/>
      <c r="AF336" s="896"/>
      <c r="AG336" s="896"/>
      <c r="AH336" s="896"/>
      <c r="AI336" s="896"/>
      <c r="AJ336" s="896"/>
      <c r="AK336" s="896"/>
      <c r="AL336" s="896"/>
      <c r="AM336" s="896"/>
      <c r="AN336" s="896"/>
      <c r="AO336" s="896"/>
      <c r="AP336" s="896"/>
      <c r="AQ336" s="896"/>
      <c r="AR336" s="896"/>
      <c r="AS336" s="896"/>
      <c r="AT336" s="896"/>
      <c r="AU336" s="897"/>
      <c r="AV336" s="897"/>
      <c r="AW336" s="897"/>
      <c r="AX336" s="897"/>
      <c r="AY336" s="897"/>
      <c r="AZ336" s="897"/>
      <c r="BA336" s="897"/>
      <c r="BB336" s="897"/>
      <c r="BC336" s="897"/>
    </row>
    <row r="337" ht="14.25" customHeight="1">
      <c r="A337" s="932"/>
      <c r="B337" s="895"/>
      <c r="C337" s="895"/>
      <c r="D337" s="895"/>
      <c r="E337" s="895"/>
      <c r="F337" s="895"/>
      <c r="G337" s="895"/>
      <c r="H337" s="421"/>
      <c r="I337" s="501"/>
      <c r="J337" s="544"/>
      <c r="K337" s="544"/>
      <c r="L337" s="544"/>
      <c r="M337" s="544"/>
      <c r="N337" s="544"/>
      <c r="O337" s="544"/>
      <c r="P337" s="544"/>
      <c r="Q337" s="544"/>
      <c r="R337" s="544"/>
      <c r="S337" s="544"/>
      <c r="T337" s="421"/>
      <c r="U337" s="342"/>
      <c r="V337" s="343"/>
      <c r="W337" s="343"/>
      <c r="X337" s="343"/>
      <c r="Y337" s="343"/>
      <c r="Z337" s="896"/>
      <c r="AA337" s="896"/>
      <c r="AB337" s="896"/>
      <c r="AC337" s="1014"/>
      <c r="AD337" s="896"/>
      <c r="AE337" s="896"/>
      <c r="AF337" s="896"/>
      <c r="AG337" s="896"/>
      <c r="AH337" s="896"/>
      <c r="AI337" s="896"/>
      <c r="AJ337" s="896"/>
      <c r="AK337" s="896"/>
      <c r="AL337" s="896"/>
      <c r="AM337" s="896"/>
      <c r="AN337" s="896"/>
      <c r="AO337" s="896"/>
      <c r="AP337" s="896"/>
      <c r="AQ337" s="896"/>
      <c r="AR337" s="896"/>
      <c r="AS337" s="896"/>
      <c r="AT337" s="896"/>
      <c r="AU337" s="897"/>
      <c r="AV337" s="897"/>
      <c r="AW337" s="897"/>
      <c r="AX337" s="897"/>
      <c r="AY337" s="897"/>
      <c r="AZ337" s="897"/>
      <c r="BA337" s="897"/>
      <c r="BB337" s="897"/>
      <c r="BC337" s="897"/>
    </row>
    <row r="338" ht="14.25" customHeight="1">
      <c r="A338" s="932"/>
      <c r="B338" s="895"/>
      <c r="C338" s="895"/>
      <c r="D338" s="895"/>
      <c r="E338" s="895"/>
      <c r="F338" s="895"/>
      <c r="G338" s="895"/>
      <c r="H338" s="421"/>
      <c r="I338" s="501"/>
      <c r="J338" s="544"/>
      <c r="K338" s="544"/>
      <c r="L338" s="544"/>
      <c r="M338" s="544"/>
      <c r="N338" s="544"/>
      <c r="O338" s="544"/>
      <c r="P338" s="544"/>
      <c r="Q338" s="544"/>
      <c r="R338" s="544"/>
      <c r="S338" s="544"/>
      <c r="T338" s="421"/>
      <c r="U338" s="342"/>
      <c r="V338" s="343"/>
      <c r="W338" s="343"/>
      <c r="X338" s="343"/>
      <c r="Y338" s="343"/>
      <c r="Z338" s="896"/>
      <c r="AA338" s="896"/>
      <c r="AB338" s="896"/>
      <c r="AC338" s="1014"/>
      <c r="AD338" s="896"/>
      <c r="AE338" s="896"/>
      <c r="AF338" s="896"/>
      <c r="AG338" s="896"/>
      <c r="AH338" s="896"/>
      <c r="AI338" s="896"/>
      <c r="AJ338" s="896"/>
      <c r="AK338" s="896"/>
      <c r="AL338" s="896"/>
      <c r="AM338" s="896"/>
      <c r="AN338" s="896"/>
      <c r="AO338" s="896"/>
      <c r="AP338" s="896"/>
      <c r="AQ338" s="896"/>
      <c r="AR338" s="896"/>
      <c r="AS338" s="896"/>
      <c r="AT338" s="896"/>
      <c r="AU338" s="897"/>
      <c r="AV338" s="897"/>
      <c r="AW338" s="897"/>
      <c r="AX338" s="897"/>
      <c r="AY338" s="897"/>
      <c r="AZ338" s="897"/>
      <c r="BA338" s="897"/>
      <c r="BB338" s="897"/>
      <c r="BC338" s="897"/>
    </row>
    <row r="339" ht="14.25" customHeight="1">
      <c r="A339" s="932"/>
      <c r="B339" s="895"/>
      <c r="C339" s="895"/>
      <c r="D339" s="895"/>
      <c r="E339" s="895"/>
      <c r="F339" s="895"/>
      <c r="G339" s="895"/>
      <c r="H339" s="421"/>
      <c r="I339" s="501"/>
      <c r="J339" s="544"/>
      <c r="K339" s="544"/>
      <c r="L339" s="544"/>
      <c r="M339" s="544"/>
      <c r="N339" s="544"/>
      <c r="O339" s="544"/>
      <c r="P339" s="544"/>
      <c r="Q339" s="544"/>
      <c r="R339" s="544"/>
      <c r="S339" s="544"/>
      <c r="T339" s="421"/>
      <c r="U339" s="342"/>
      <c r="V339" s="343"/>
      <c r="W339" s="343"/>
      <c r="X339" s="343"/>
      <c r="Y339" s="343"/>
      <c r="Z339" s="896"/>
      <c r="AA339" s="896"/>
      <c r="AB339" s="896"/>
      <c r="AC339" s="1014"/>
      <c r="AD339" s="896"/>
      <c r="AE339" s="896"/>
      <c r="AF339" s="896"/>
      <c r="AG339" s="896"/>
      <c r="AH339" s="896"/>
      <c r="AI339" s="896"/>
      <c r="AJ339" s="896"/>
      <c r="AK339" s="896"/>
      <c r="AL339" s="896"/>
      <c r="AM339" s="896"/>
      <c r="AN339" s="896"/>
      <c r="AO339" s="896"/>
      <c r="AP339" s="896"/>
      <c r="AQ339" s="896"/>
      <c r="AR339" s="896"/>
      <c r="AS339" s="896"/>
      <c r="AT339" s="896"/>
      <c r="AU339" s="897"/>
      <c r="AV339" s="897"/>
      <c r="AW339" s="897"/>
      <c r="AX339" s="897"/>
      <c r="AY339" s="897"/>
      <c r="AZ339" s="897"/>
      <c r="BA339" s="897"/>
      <c r="BB339" s="897"/>
      <c r="BC339" s="897"/>
    </row>
    <row r="340" ht="14.25" customHeight="1">
      <c r="A340" s="932"/>
      <c r="B340" s="895"/>
      <c r="C340" s="895"/>
      <c r="D340" s="895"/>
      <c r="E340" s="895"/>
      <c r="F340" s="895"/>
      <c r="G340" s="895"/>
      <c r="H340" s="421"/>
      <c r="I340" s="501"/>
      <c r="J340" s="544"/>
      <c r="K340" s="544"/>
      <c r="L340" s="544"/>
      <c r="M340" s="544"/>
      <c r="N340" s="544"/>
      <c r="O340" s="544"/>
      <c r="P340" s="544"/>
      <c r="Q340" s="544"/>
      <c r="R340" s="544"/>
      <c r="S340" s="544"/>
      <c r="T340" s="421"/>
      <c r="U340" s="342"/>
      <c r="V340" s="343"/>
      <c r="W340" s="343"/>
      <c r="X340" s="343"/>
      <c r="Y340" s="343"/>
      <c r="Z340" s="896"/>
      <c r="AA340" s="896"/>
      <c r="AB340" s="896"/>
      <c r="AC340" s="1014"/>
      <c r="AD340" s="896"/>
      <c r="AE340" s="896"/>
      <c r="AF340" s="896"/>
      <c r="AG340" s="896"/>
      <c r="AH340" s="896"/>
      <c r="AI340" s="896"/>
      <c r="AJ340" s="896"/>
      <c r="AK340" s="896"/>
      <c r="AL340" s="896"/>
      <c r="AM340" s="896"/>
      <c r="AN340" s="896"/>
      <c r="AO340" s="896"/>
      <c r="AP340" s="896"/>
      <c r="AQ340" s="896"/>
      <c r="AR340" s="896"/>
      <c r="AS340" s="896"/>
      <c r="AT340" s="896"/>
      <c r="AU340" s="897"/>
      <c r="AV340" s="897"/>
      <c r="AW340" s="897"/>
      <c r="AX340" s="897"/>
      <c r="AY340" s="897"/>
      <c r="AZ340" s="897"/>
      <c r="BA340" s="897"/>
      <c r="BB340" s="897"/>
      <c r="BC340" s="897"/>
    </row>
    <row r="341" ht="14.25" customHeight="1">
      <c r="A341" s="932"/>
      <c r="B341" s="895"/>
      <c r="C341" s="895"/>
      <c r="D341" s="895"/>
      <c r="E341" s="895"/>
      <c r="F341" s="895"/>
      <c r="G341" s="895"/>
      <c r="H341" s="421"/>
      <c r="I341" s="501"/>
      <c r="J341" s="544"/>
      <c r="K341" s="544"/>
      <c r="L341" s="544"/>
      <c r="M341" s="544"/>
      <c r="N341" s="544"/>
      <c r="O341" s="544"/>
      <c r="P341" s="544"/>
      <c r="Q341" s="544"/>
      <c r="R341" s="544"/>
      <c r="S341" s="544"/>
      <c r="T341" s="421"/>
      <c r="U341" s="342"/>
      <c r="V341" s="343"/>
      <c r="W341" s="343"/>
      <c r="X341" s="343"/>
      <c r="Y341" s="343"/>
      <c r="Z341" s="896"/>
      <c r="AA341" s="896"/>
      <c r="AB341" s="896"/>
      <c r="AC341" s="1014"/>
      <c r="AD341" s="896"/>
      <c r="AE341" s="896"/>
      <c r="AF341" s="896"/>
      <c r="AG341" s="896"/>
      <c r="AH341" s="896"/>
      <c r="AI341" s="896"/>
      <c r="AJ341" s="896"/>
      <c r="AK341" s="896"/>
      <c r="AL341" s="896"/>
      <c r="AM341" s="896"/>
      <c r="AN341" s="896"/>
      <c r="AO341" s="896"/>
      <c r="AP341" s="896"/>
      <c r="AQ341" s="896"/>
      <c r="AR341" s="896"/>
      <c r="AS341" s="896"/>
      <c r="AT341" s="896"/>
      <c r="AU341" s="897"/>
      <c r="AV341" s="897"/>
      <c r="AW341" s="897"/>
      <c r="AX341" s="897"/>
      <c r="AY341" s="897"/>
      <c r="AZ341" s="897"/>
      <c r="BA341" s="897"/>
      <c r="BB341" s="897"/>
      <c r="BC341" s="897"/>
    </row>
    <row r="342" ht="14.25" customHeight="1">
      <c r="A342" s="932"/>
      <c r="B342" s="895"/>
      <c r="C342" s="895"/>
      <c r="D342" s="895"/>
      <c r="E342" s="895"/>
      <c r="F342" s="895"/>
      <c r="G342" s="895"/>
      <c r="H342" s="421"/>
      <c r="I342" s="501"/>
      <c r="J342" s="544"/>
      <c r="K342" s="544"/>
      <c r="L342" s="544"/>
      <c r="M342" s="544"/>
      <c r="N342" s="544"/>
      <c r="O342" s="544"/>
      <c r="P342" s="544"/>
      <c r="Q342" s="544"/>
      <c r="R342" s="544"/>
      <c r="S342" s="544"/>
      <c r="T342" s="421"/>
      <c r="U342" s="342"/>
      <c r="V342" s="343"/>
      <c r="W342" s="343"/>
      <c r="X342" s="343"/>
      <c r="Y342" s="343"/>
      <c r="Z342" s="896"/>
      <c r="AA342" s="896"/>
      <c r="AB342" s="896"/>
      <c r="AC342" s="1014"/>
      <c r="AD342" s="896"/>
      <c r="AE342" s="896"/>
      <c r="AF342" s="896"/>
      <c r="AG342" s="896"/>
      <c r="AH342" s="896"/>
      <c r="AI342" s="896"/>
      <c r="AJ342" s="896"/>
      <c r="AK342" s="896"/>
      <c r="AL342" s="896"/>
      <c r="AM342" s="896"/>
      <c r="AN342" s="896"/>
      <c r="AO342" s="896"/>
      <c r="AP342" s="896"/>
      <c r="AQ342" s="896"/>
      <c r="AR342" s="896"/>
      <c r="AS342" s="896"/>
      <c r="AT342" s="896"/>
      <c r="AU342" s="897"/>
      <c r="AV342" s="897"/>
      <c r="AW342" s="897"/>
      <c r="AX342" s="897"/>
      <c r="AY342" s="897"/>
      <c r="AZ342" s="897"/>
      <c r="BA342" s="897"/>
      <c r="BB342" s="897"/>
      <c r="BC342" s="897"/>
    </row>
    <row r="343" ht="14.25" customHeight="1">
      <c r="A343" s="932"/>
      <c r="B343" s="895"/>
      <c r="C343" s="895"/>
      <c r="D343" s="895"/>
      <c r="E343" s="895"/>
      <c r="F343" s="895"/>
      <c r="G343" s="895"/>
      <c r="H343" s="421"/>
      <c r="I343" s="501"/>
      <c r="J343" s="544"/>
      <c r="K343" s="544"/>
      <c r="L343" s="544"/>
      <c r="M343" s="544"/>
      <c r="N343" s="544"/>
      <c r="O343" s="544"/>
      <c r="P343" s="544"/>
      <c r="Q343" s="544"/>
      <c r="R343" s="544"/>
      <c r="S343" s="544"/>
      <c r="T343" s="421"/>
      <c r="U343" s="342"/>
      <c r="V343" s="343"/>
      <c r="W343" s="343"/>
      <c r="X343" s="343"/>
      <c r="Y343" s="343"/>
      <c r="Z343" s="896"/>
      <c r="AA343" s="896"/>
      <c r="AB343" s="896"/>
      <c r="AC343" s="1014"/>
      <c r="AD343" s="896"/>
      <c r="AE343" s="896"/>
      <c r="AF343" s="896"/>
      <c r="AG343" s="896"/>
      <c r="AH343" s="896"/>
      <c r="AI343" s="896"/>
      <c r="AJ343" s="896"/>
      <c r="AK343" s="896"/>
      <c r="AL343" s="896"/>
      <c r="AM343" s="896"/>
      <c r="AN343" s="896"/>
      <c r="AO343" s="896"/>
      <c r="AP343" s="896"/>
      <c r="AQ343" s="896"/>
      <c r="AR343" s="896"/>
      <c r="AS343" s="896"/>
      <c r="AT343" s="896"/>
      <c r="AU343" s="897"/>
      <c r="AV343" s="897"/>
      <c r="AW343" s="897"/>
      <c r="AX343" s="897"/>
      <c r="AY343" s="897"/>
      <c r="AZ343" s="897"/>
      <c r="BA343" s="897"/>
      <c r="BB343" s="897"/>
      <c r="BC343" s="897"/>
    </row>
    <row r="344" ht="14.25" customHeight="1">
      <c r="A344" s="932"/>
      <c r="B344" s="895"/>
      <c r="C344" s="895"/>
      <c r="D344" s="895"/>
      <c r="E344" s="895"/>
      <c r="F344" s="895"/>
      <c r="G344" s="895"/>
      <c r="H344" s="421"/>
      <c r="I344" s="501"/>
      <c r="J344" s="544"/>
      <c r="K344" s="544"/>
      <c r="L344" s="544"/>
      <c r="M344" s="544"/>
      <c r="N344" s="544"/>
      <c r="O344" s="544"/>
      <c r="P344" s="544"/>
      <c r="Q344" s="544"/>
      <c r="R344" s="544"/>
      <c r="S344" s="544"/>
      <c r="T344" s="421"/>
      <c r="U344" s="342"/>
      <c r="V344" s="343"/>
      <c r="W344" s="343"/>
      <c r="X344" s="343"/>
      <c r="Y344" s="343"/>
      <c r="Z344" s="896"/>
      <c r="AA344" s="896"/>
      <c r="AB344" s="896"/>
      <c r="AC344" s="1014"/>
      <c r="AD344" s="896"/>
      <c r="AE344" s="896"/>
      <c r="AF344" s="896"/>
      <c r="AG344" s="896"/>
      <c r="AH344" s="896"/>
      <c r="AI344" s="896"/>
      <c r="AJ344" s="896"/>
      <c r="AK344" s="896"/>
      <c r="AL344" s="896"/>
      <c r="AM344" s="896"/>
      <c r="AN344" s="896"/>
      <c r="AO344" s="896"/>
      <c r="AP344" s="896"/>
      <c r="AQ344" s="896"/>
      <c r="AR344" s="896"/>
      <c r="AS344" s="896"/>
      <c r="AT344" s="896"/>
      <c r="AU344" s="897"/>
      <c r="AV344" s="897"/>
      <c r="AW344" s="897"/>
      <c r="AX344" s="897"/>
      <c r="AY344" s="897"/>
      <c r="AZ344" s="897"/>
      <c r="BA344" s="897"/>
      <c r="BB344" s="897"/>
      <c r="BC344" s="897"/>
    </row>
    <row r="345" ht="14.25" customHeight="1">
      <c r="A345" s="932"/>
      <c r="B345" s="895"/>
      <c r="C345" s="895"/>
      <c r="D345" s="895"/>
      <c r="E345" s="895"/>
      <c r="F345" s="895"/>
      <c r="G345" s="895"/>
      <c r="H345" s="421"/>
      <c r="I345" s="501"/>
      <c r="J345" s="544"/>
      <c r="K345" s="544"/>
      <c r="L345" s="544"/>
      <c r="M345" s="544"/>
      <c r="N345" s="544"/>
      <c r="O345" s="544"/>
      <c r="P345" s="544"/>
      <c r="Q345" s="544"/>
      <c r="R345" s="544"/>
      <c r="S345" s="544"/>
      <c r="T345" s="421"/>
      <c r="U345" s="342"/>
      <c r="V345" s="343"/>
      <c r="W345" s="343"/>
      <c r="X345" s="343"/>
      <c r="Y345" s="343"/>
      <c r="Z345" s="896"/>
      <c r="AA345" s="896"/>
      <c r="AB345" s="896"/>
      <c r="AC345" s="1014"/>
      <c r="AD345" s="896"/>
      <c r="AE345" s="896"/>
      <c r="AF345" s="896"/>
      <c r="AG345" s="896"/>
      <c r="AH345" s="896"/>
      <c r="AI345" s="896"/>
      <c r="AJ345" s="896"/>
      <c r="AK345" s="896"/>
      <c r="AL345" s="896"/>
      <c r="AM345" s="896"/>
      <c r="AN345" s="896"/>
      <c r="AO345" s="896"/>
      <c r="AP345" s="896"/>
      <c r="AQ345" s="896"/>
      <c r="AR345" s="896"/>
      <c r="AS345" s="896"/>
      <c r="AT345" s="896"/>
      <c r="AU345" s="897"/>
      <c r="AV345" s="897"/>
      <c r="AW345" s="897"/>
      <c r="AX345" s="897"/>
      <c r="AY345" s="897"/>
      <c r="AZ345" s="897"/>
      <c r="BA345" s="897"/>
      <c r="BB345" s="897"/>
      <c r="BC345" s="897"/>
    </row>
    <row r="346" ht="14.25" customHeight="1">
      <c r="A346" s="932"/>
      <c r="B346" s="895"/>
      <c r="C346" s="895"/>
      <c r="D346" s="895"/>
      <c r="E346" s="895"/>
      <c r="F346" s="895"/>
      <c r="G346" s="895"/>
      <c r="H346" s="421"/>
      <c r="I346" s="501"/>
      <c r="J346" s="544"/>
      <c r="K346" s="544"/>
      <c r="L346" s="544"/>
      <c r="M346" s="544"/>
      <c r="N346" s="544"/>
      <c r="O346" s="544"/>
      <c r="P346" s="544"/>
      <c r="Q346" s="544"/>
      <c r="R346" s="544"/>
      <c r="S346" s="544"/>
      <c r="T346" s="421"/>
      <c r="U346" s="342"/>
      <c r="V346" s="343"/>
      <c r="W346" s="343"/>
      <c r="X346" s="343"/>
      <c r="Y346" s="343"/>
      <c r="Z346" s="896"/>
      <c r="AA346" s="896"/>
      <c r="AB346" s="896"/>
      <c r="AC346" s="1014"/>
      <c r="AD346" s="896"/>
      <c r="AE346" s="896"/>
      <c r="AF346" s="896"/>
      <c r="AG346" s="896"/>
      <c r="AH346" s="896"/>
      <c r="AI346" s="896"/>
      <c r="AJ346" s="896"/>
      <c r="AK346" s="896"/>
      <c r="AL346" s="896"/>
      <c r="AM346" s="896"/>
      <c r="AN346" s="896"/>
      <c r="AO346" s="896"/>
      <c r="AP346" s="896"/>
      <c r="AQ346" s="896"/>
      <c r="AR346" s="896"/>
      <c r="AS346" s="896"/>
      <c r="AT346" s="896"/>
      <c r="AU346" s="897"/>
      <c r="AV346" s="897"/>
      <c r="AW346" s="897"/>
      <c r="AX346" s="897"/>
      <c r="AY346" s="897"/>
      <c r="AZ346" s="897"/>
      <c r="BA346" s="897"/>
      <c r="BB346" s="897"/>
      <c r="BC346" s="897"/>
    </row>
    <row r="347" ht="14.25" customHeight="1">
      <c r="A347" s="932"/>
      <c r="B347" s="895"/>
      <c r="C347" s="895"/>
      <c r="D347" s="895"/>
      <c r="E347" s="895"/>
      <c r="F347" s="895"/>
      <c r="G347" s="895"/>
      <c r="H347" s="421"/>
      <c r="I347" s="501"/>
      <c r="J347" s="544"/>
      <c r="K347" s="544"/>
      <c r="L347" s="544"/>
      <c r="M347" s="544"/>
      <c r="N347" s="544"/>
      <c r="O347" s="544"/>
      <c r="P347" s="544"/>
      <c r="Q347" s="544"/>
      <c r="R347" s="544"/>
      <c r="S347" s="544"/>
      <c r="T347" s="421"/>
      <c r="U347" s="342"/>
      <c r="V347" s="343"/>
      <c r="W347" s="343"/>
      <c r="X347" s="343"/>
      <c r="Y347" s="343"/>
      <c r="Z347" s="896"/>
      <c r="AA347" s="896"/>
      <c r="AB347" s="896"/>
      <c r="AC347" s="1014"/>
      <c r="AD347" s="896"/>
      <c r="AE347" s="896"/>
      <c r="AF347" s="896"/>
      <c r="AG347" s="896"/>
      <c r="AH347" s="896"/>
      <c r="AI347" s="896"/>
      <c r="AJ347" s="896"/>
      <c r="AK347" s="896"/>
      <c r="AL347" s="896"/>
      <c r="AM347" s="896"/>
      <c r="AN347" s="896"/>
      <c r="AO347" s="896"/>
      <c r="AP347" s="896"/>
      <c r="AQ347" s="896"/>
      <c r="AR347" s="896"/>
      <c r="AS347" s="896"/>
      <c r="AT347" s="896"/>
      <c r="AU347" s="897"/>
      <c r="AV347" s="897"/>
      <c r="AW347" s="897"/>
      <c r="AX347" s="897"/>
      <c r="AY347" s="897"/>
      <c r="AZ347" s="897"/>
      <c r="BA347" s="897"/>
      <c r="BB347" s="897"/>
      <c r="BC347" s="897"/>
    </row>
    <row r="348" ht="14.25" customHeight="1">
      <c r="A348" s="932"/>
      <c r="B348" s="895"/>
      <c r="C348" s="895"/>
      <c r="D348" s="895"/>
      <c r="E348" s="895"/>
      <c r="F348" s="895"/>
      <c r="G348" s="895"/>
      <c r="H348" s="421"/>
      <c r="I348" s="501"/>
      <c r="J348" s="544"/>
      <c r="K348" s="544"/>
      <c r="L348" s="544"/>
      <c r="M348" s="544"/>
      <c r="N348" s="544"/>
      <c r="O348" s="544"/>
      <c r="P348" s="544"/>
      <c r="Q348" s="544"/>
      <c r="R348" s="544"/>
      <c r="S348" s="544"/>
      <c r="T348" s="421"/>
      <c r="U348" s="342"/>
      <c r="V348" s="343"/>
      <c r="W348" s="343"/>
      <c r="X348" s="343"/>
      <c r="Y348" s="343"/>
      <c r="Z348" s="896"/>
      <c r="AA348" s="896"/>
      <c r="AB348" s="896"/>
      <c r="AC348" s="1014"/>
      <c r="AD348" s="896"/>
      <c r="AE348" s="896"/>
      <c r="AF348" s="896"/>
      <c r="AG348" s="896"/>
      <c r="AH348" s="896"/>
      <c r="AI348" s="896"/>
      <c r="AJ348" s="896"/>
      <c r="AK348" s="896"/>
      <c r="AL348" s="896"/>
      <c r="AM348" s="896"/>
      <c r="AN348" s="896"/>
      <c r="AO348" s="896"/>
      <c r="AP348" s="896"/>
      <c r="AQ348" s="896"/>
      <c r="AR348" s="896"/>
      <c r="AS348" s="896"/>
      <c r="AT348" s="896"/>
      <c r="AU348" s="897"/>
      <c r="AV348" s="897"/>
      <c r="AW348" s="897"/>
      <c r="AX348" s="897"/>
      <c r="AY348" s="897"/>
      <c r="AZ348" s="897"/>
      <c r="BA348" s="897"/>
      <c r="BB348" s="897"/>
      <c r="BC348" s="897"/>
    </row>
    <row r="349" ht="14.25" customHeight="1">
      <c r="A349" s="932"/>
      <c r="B349" s="895"/>
      <c r="C349" s="895"/>
      <c r="D349" s="895"/>
      <c r="E349" s="895"/>
      <c r="F349" s="895"/>
      <c r="G349" s="895"/>
      <c r="H349" s="421"/>
      <c r="I349" s="501"/>
      <c r="J349" s="544"/>
      <c r="K349" s="544"/>
      <c r="L349" s="544"/>
      <c r="M349" s="544"/>
      <c r="N349" s="544"/>
      <c r="O349" s="544"/>
      <c r="P349" s="544"/>
      <c r="Q349" s="544"/>
      <c r="R349" s="544"/>
      <c r="S349" s="544"/>
      <c r="T349" s="421"/>
      <c r="U349" s="342"/>
      <c r="V349" s="343"/>
      <c r="W349" s="343"/>
      <c r="X349" s="343"/>
      <c r="Y349" s="343"/>
      <c r="Z349" s="896"/>
      <c r="AA349" s="896"/>
      <c r="AB349" s="896"/>
      <c r="AC349" s="1014"/>
      <c r="AD349" s="896"/>
      <c r="AE349" s="896"/>
      <c r="AF349" s="896"/>
      <c r="AG349" s="896"/>
      <c r="AH349" s="896"/>
      <c r="AI349" s="896"/>
      <c r="AJ349" s="896"/>
      <c r="AK349" s="896"/>
      <c r="AL349" s="896"/>
      <c r="AM349" s="896"/>
      <c r="AN349" s="896"/>
      <c r="AO349" s="896"/>
      <c r="AP349" s="896"/>
      <c r="AQ349" s="896"/>
      <c r="AR349" s="896"/>
      <c r="AS349" s="896"/>
      <c r="AT349" s="896"/>
      <c r="AU349" s="897"/>
      <c r="AV349" s="897"/>
      <c r="AW349" s="897"/>
      <c r="AX349" s="897"/>
      <c r="AY349" s="897"/>
      <c r="AZ349" s="897"/>
      <c r="BA349" s="897"/>
      <c r="BB349" s="897"/>
      <c r="BC349" s="897"/>
    </row>
    <row r="350" ht="14.25" customHeight="1">
      <c r="A350" s="932"/>
      <c r="B350" s="895"/>
      <c r="C350" s="895"/>
      <c r="D350" s="895"/>
      <c r="E350" s="895"/>
      <c r="F350" s="895"/>
      <c r="G350" s="895"/>
      <c r="H350" s="421"/>
      <c r="I350" s="501"/>
      <c r="J350" s="544"/>
      <c r="K350" s="544"/>
      <c r="L350" s="544"/>
      <c r="M350" s="544"/>
      <c r="N350" s="544"/>
      <c r="O350" s="544"/>
      <c r="P350" s="544"/>
      <c r="Q350" s="544"/>
      <c r="R350" s="544"/>
      <c r="S350" s="544"/>
      <c r="T350" s="421"/>
      <c r="U350" s="342"/>
      <c r="V350" s="343"/>
      <c r="W350" s="343"/>
      <c r="X350" s="343"/>
      <c r="Y350" s="343"/>
      <c r="Z350" s="896"/>
      <c r="AA350" s="896"/>
      <c r="AB350" s="896"/>
      <c r="AC350" s="1014"/>
      <c r="AD350" s="896"/>
      <c r="AE350" s="896"/>
      <c r="AF350" s="896"/>
      <c r="AG350" s="896"/>
      <c r="AH350" s="896"/>
      <c r="AI350" s="896"/>
      <c r="AJ350" s="896"/>
      <c r="AK350" s="896"/>
      <c r="AL350" s="896"/>
      <c r="AM350" s="896"/>
      <c r="AN350" s="896"/>
      <c r="AO350" s="896"/>
      <c r="AP350" s="896"/>
      <c r="AQ350" s="896"/>
      <c r="AR350" s="896"/>
      <c r="AS350" s="896"/>
      <c r="AT350" s="896"/>
      <c r="AU350" s="897"/>
      <c r="AV350" s="897"/>
      <c r="AW350" s="897"/>
      <c r="AX350" s="897"/>
      <c r="AY350" s="897"/>
      <c r="AZ350" s="897"/>
      <c r="BA350" s="897"/>
      <c r="BB350" s="897"/>
      <c r="BC350" s="897"/>
    </row>
    <row r="351" ht="14.25" customHeight="1">
      <c r="A351" s="932"/>
      <c r="B351" s="895"/>
      <c r="C351" s="895"/>
      <c r="D351" s="895"/>
      <c r="E351" s="895"/>
      <c r="F351" s="895"/>
      <c r="G351" s="895"/>
      <c r="H351" s="421"/>
      <c r="I351" s="501"/>
      <c r="J351" s="544"/>
      <c r="K351" s="544"/>
      <c r="L351" s="544"/>
      <c r="M351" s="544"/>
      <c r="N351" s="544"/>
      <c r="O351" s="544"/>
      <c r="P351" s="544"/>
      <c r="Q351" s="544"/>
      <c r="R351" s="544"/>
      <c r="S351" s="544"/>
      <c r="T351" s="421"/>
      <c r="U351" s="342"/>
      <c r="V351" s="343"/>
      <c r="W351" s="343"/>
      <c r="X351" s="343"/>
      <c r="Y351" s="343"/>
      <c r="Z351" s="896"/>
      <c r="AA351" s="896"/>
      <c r="AB351" s="896"/>
      <c r="AC351" s="1014"/>
      <c r="AD351" s="896"/>
      <c r="AE351" s="896"/>
      <c r="AF351" s="896"/>
      <c r="AG351" s="896"/>
      <c r="AH351" s="896"/>
      <c r="AI351" s="896"/>
      <c r="AJ351" s="896"/>
      <c r="AK351" s="896"/>
      <c r="AL351" s="896"/>
      <c r="AM351" s="896"/>
      <c r="AN351" s="896"/>
      <c r="AO351" s="896"/>
      <c r="AP351" s="896"/>
      <c r="AQ351" s="896"/>
      <c r="AR351" s="896"/>
      <c r="AS351" s="896"/>
      <c r="AT351" s="896"/>
      <c r="AU351" s="897"/>
      <c r="AV351" s="897"/>
      <c r="AW351" s="897"/>
      <c r="AX351" s="897"/>
      <c r="AY351" s="897"/>
      <c r="AZ351" s="897"/>
      <c r="BA351" s="897"/>
      <c r="BB351" s="897"/>
      <c r="BC351" s="897"/>
    </row>
    <row r="352" ht="14.25" customHeight="1">
      <c r="A352" s="932"/>
      <c r="B352" s="895"/>
      <c r="C352" s="895"/>
      <c r="D352" s="895"/>
      <c r="E352" s="895"/>
      <c r="F352" s="895"/>
      <c r="G352" s="895"/>
      <c r="H352" s="421"/>
      <c r="I352" s="501"/>
      <c r="J352" s="544"/>
      <c r="K352" s="544"/>
      <c r="L352" s="544"/>
      <c r="M352" s="544"/>
      <c r="N352" s="544"/>
      <c r="O352" s="544"/>
      <c r="P352" s="544"/>
      <c r="Q352" s="544"/>
      <c r="R352" s="544"/>
      <c r="S352" s="544"/>
      <c r="T352" s="421"/>
      <c r="U352" s="342"/>
      <c r="V352" s="343"/>
      <c r="W352" s="343"/>
      <c r="X352" s="343"/>
      <c r="Y352" s="343"/>
      <c r="Z352" s="896"/>
      <c r="AA352" s="896"/>
      <c r="AB352" s="896"/>
      <c r="AC352" s="1014"/>
      <c r="AD352" s="896"/>
      <c r="AE352" s="896"/>
      <c r="AF352" s="896"/>
      <c r="AG352" s="896"/>
      <c r="AH352" s="896"/>
      <c r="AI352" s="896"/>
      <c r="AJ352" s="896"/>
      <c r="AK352" s="896"/>
      <c r="AL352" s="896"/>
      <c r="AM352" s="896"/>
      <c r="AN352" s="896"/>
      <c r="AO352" s="896"/>
      <c r="AP352" s="896"/>
      <c r="AQ352" s="896"/>
      <c r="AR352" s="896"/>
      <c r="AS352" s="896"/>
      <c r="AT352" s="896"/>
      <c r="AU352" s="897"/>
      <c r="AV352" s="897"/>
      <c r="AW352" s="897"/>
      <c r="AX352" s="897"/>
      <c r="AY352" s="897"/>
      <c r="AZ352" s="897"/>
      <c r="BA352" s="897"/>
      <c r="BB352" s="897"/>
      <c r="BC352" s="897"/>
    </row>
    <row r="353" ht="14.25" customHeight="1">
      <c r="A353" s="932"/>
      <c r="B353" s="895"/>
      <c r="C353" s="895"/>
      <c r="D353" s="895"/>
      <c r="E353" s="895"/>
      <c r="F353" s="895"/>
      <c r="G353" s="895"/>
      <c r="H353" s="421"/>
      <c r="I353" s="501"/>
      <c r="J353" s="544"/>
      <c r="K353" s="544"/>
      <c r="L353" s="544"/>
      <c r="M353" s="544"/>
      <c r="N353" s="544"/>
      <c r="O353" s="544"/>
      <c r="P353" s="544"/>
      <c r="Q353" s="544"/>
      <c r="R353" s="544"/>
      <c r="S353" s="544"/>
      <c r="T353" s="421"/>
      <c r="U353" s="342"/>
      <c r="V353" s="343"/>
      <c r="W353" s="343"/>
      <c r="X353" s="343"/>
      <c r="Y353" s="343"/>
      <c r="Z353" s="896"/>
      <c r="AA353" s="896"/>
      <c r="AB353" s="896"/>
      <c r="AC353" s="1014"/>
      <c r="AD353" s="896"/>
      <c r="AE353" s="896"/>
      <c r="AF353" s="896"/>
      <c r="AG353" s="896"/>
      <c r="AH353" s="896"/>
      <c r="AI353" s="896"/>
      <c r="AJ353" s="896"/>
      <c r="AK353" s="896"/>
      <c r="AL353" s="896"/>
      <c r="AM353" s="896"/>
      <c r="AN353" s="896"/>
      <c r="AO353" s="896"/>
      <c r="AP353" s="896"/>
      <c r="AQ353" s="896"/>
      <c r="AR353" s="896"/>
      <c r="AS353" s="896"/>
      <c r="AT353" s="896"/>
      <c r="AU353" s="897"/>
      <c r="AV353" s="897"/>
      <c r="AW353" s="897"/>
      <c r="AX353" s="897"/>
      <c r="AY353" s="897"/>
      <c r="AZ353" s="897"/>
      <c r="BA353" s="897"/>
      <c r="BB353" s="897"/>
      <c r="BC353" s="897"/>
    </row>
    <row r="354" ht="14.25" customHeight="1">
      <c r="A354" s="932"/>
      <c r="B354" s="895"/>
      <c r="C354" s="895"/>
      <c r="D354" s="895"/>
      <c r="E354" s="895"/>
      <c r="F354" s="895"/>
      <c r="G354" s="895"/>
      <c r="H354" s="421"/>
      <c r="I354" s="501"/>
      <c r="J354" s="544"/>
      <c r="K354" s="544"/>
      <c r="L354" s="544"/>
      <c r="M354" s="544"/>
      <c r="N354" s="544"/>
      <c r="O354" s="544"/>
      <c r="P354" s="544"/>
      <c r="Q354" s="544"/>
      <c r="R354" s="544"/>
      <c r="S354" s="544"/>
      <c r="T354" s="421"/>
      <c r="U354" s="342"/>
      <c r="V354" s="343"/>
      <c r="W354" s="343"/>
      <c r="X354" s="343"/>
      <c r="Y354" s="343"/>
      <c r="Z354" s="896"/>
      <c r="AA354" s="896"/>
      <c r="AB354" s="896"/>
      <c r="AC354" s="1014"/>
      <c r="AD354" s="896"/>
      <c r="AE354" s="896"/>
      <c r="AF354" s="896"/>
      <c r="AG354" s="896"/>
      <c r="AH354" s="896"/>
      <c r="AI354" s="896"/>
      <c r="AJ354" s="896"/>
      <c r="AK354" s="896"/>
      <c r="AL354" s="896"/>
      <c r="AM354" s="896"/>
      <c r="AN354" s="896"/>
      <c r="AO354" s="896"/>
      <c r="AP354" s="896"/>
      <c r="AQ354" s="896"/>
      <c r="AR354" s="896"/>
      <c r="AS354" s="896"/>
      <c r="AT354" s="896"/>
      <c r="AU354" s="897"/>
      <c r="AV354" s="897"/>
      <c r="AW354" s="897"/>
      <c r="AX354" s="897"/>
      <c r="AY354" s="897"/>
      <c r="AZ354" s="897"/>
      <c r="BA354" s="897"/>
      <c r="BB354" s="897"/>
      <c r="BC354" s="897"/>
    </row>
    <row r="355" ht="14.25" customHeight="1">
      <c r="A355" s="932"/>
      <c r="B355" s="895"/>
      <c r="C355" s="895"/>
      <c r="D355" s="895"/>
      <c r="E355" s="895"/>
      <c r="F355" s="895"/>
      <c r="G355" s="895"/>
      <c r="H355" s="421"/>
      <c r="I355" s="501"/>
      <c r="J355" s="544"/>
      <c r="K355" s="544"/>
      <c r="L355" s="544"/>
      <c r="M355" s="544"/>
      <c r="N355" s="544"/>
      <c r="O355" s="544"/>
      <c r="P355" s="544"/>
      <c r="Q355" s="544"/>
      <c r="R355" s="544"/>
      <c r="S355" s="544"/>
      <c r="T355" s="421"/>
      <c r="U355" s="342"/>
      <c r="V355" s="343"/>
      <c r="W355" s="343"/>
      <c r="X355" s="343"/>
      <c r="Y355" s="343"/>
      <c r="Z355" s="896"/>
      <c r="AA355" s="896"/>
      <c r="AB355" s="896"/>
      <c r="AC355" s="1014"/>
      <c r="AD355" s="896"/>
      <c r="AE355" s="896"/>
      <c r="AF355" s="896"/>
      <c r="AG355" s="896"/>
      <c r="AH355" s="896"/>
      <c r="AI355" s="896"/>
      <c r="AJ355" s="896"/>
      <c r="AK355" s="896"/>
      <c r="AL355" s="896"/>
      <c r="AM355" s="896"/>
      <c r="AN355" s="896"/>
      <c r="AO355" s="896"/>
      <c r="AP355" s="896"/>
      <c r="AQ355" s="896"/>
      <c r="AR355" s="896"/>
      <c r="AS355" s="896"/>
      <c r="AT355" s="896"/>
      <c r="AU355" s="897"/>
      <c r="AV355" s="897"/>
      <c r="AW355" s="897"/>
      <c r="AX355" s="897"/>
      <c r="AY355" s="897"/>
      <c r="AZ355" s="897"/>
      <c r="BA355" s="897"/>
      <c r="BB355" s="897"/>
      <c r="BC355" s="897"/>
    </row>
    <row r="356" ht="14.25" customHeight="1">
      <c r="A356" s="932"/>
      <c r="B356" s="895"/>
      <c r="C356" s="895"/>
      <c r="D356" s="895"/>
      <c r="E356" s="895"/>
      <c r="F356" s="895"/>
      <c r="G356" s="895"/>
      <c r="H356" s="421"/>
      <c r="I356" s="501"/>
      <c r="J356" s="544"/>
      <c r="K356" s="544"/>
      <c r="L356" s="544"/>
      <c r="M356" s="544"/>
      <c r="N356" s="544"/>
      <c r="O356" s="544"/>
      <c r="P356" s="544"/>
      <c r="Q356" s="544"/>
      <c r="R356" s="544"/>
      <c r="S356" s="544"/>
      <c r="T356" s="421"/>
      <c r="U356" s="342"/>
      <c r="V356" s="343"/>
      <c r="W356" s="343"/>
      <c r="X356" s="343"/>
      <c r="Y356" s="343"/>
      <c r="Z356" s="896"/>
      <c r="AA356" s="896"/>
      <c r="AB356" s="896"/>
      <c r="AC356" s="1014"/>
      <c r="AD356" s="896"/>
      <c r="AE356" s="896"/>
      <c r="AF356" s="896"/>
      <c r="AG356" s="896"/>
      <c r="AH356" s="896"/>
      <c r="AI356" s="896"/>
      <c r="AJ356" s="896"/>
      <c r="AK356" s="896"/>
      <c r="AL356" s="896"/>
      <c r="AM356" s="896"/>
      <c r="AN356" s="896"/>
      <c r="AO356" s="896"/>
      <c r="AP356" s="896"/>
      <c r="AQ356" s="896"/>
      <c r="AR356" s="896"/>
      <c r="AS356" s="896"/>
      <c r="AT356" s="896"/>
      <c r="AU356" s="897"/>
      <c r="AV356" s="897"/>
      <c r="AW356" s="897"/>
      <c r="AX356" s="897"/>
      <c r="AY356" s="897"/>
      <c r="AZ356" s="897"/>
      <c r="BA356" s="897"/>
      <c r="BB356" s="897"/>
      <c r="BC356" s="897"/>
    </row>
    <row r="357" ht="14.25" customHeight="1">
      <c r="A357" s="932"/>
      <c r="B357" s="895"/>
      <c r="C357" s="895"/>
      <c r="D357" s="895"/>
      <c r="E357" s="895"/>
      <c r="F357" s="895"/>
      <c r="G357" s="895"/>
      <c r="H357" s="421"/>
      <c r="I357" s="501"/>
      <c r="J357" s="544"/>
      <c r="K357" s="544"/>
      <c r="L357" s="544"/>
      <c r="M357" s="544"/>
      <c r="N357" s="544"/>
      <c r="O357" s="544"/>
      <c r="P357" s="544"/>
      <c r="Q357" s="544"/>
      <c r="R357" s="544"/>
      <c r="S357" s="544"/>
      <c r="T357" s="421"/>
      <c r="U357" s="342"/>
      <c r="V357" s="343"/>
      <c r="W357" s="343"/>
      <c r="X357" s="343"/>
      <c r="Y357" s="343"/>
      <c r="Z357" s="896"/>
      <c r="AA357" s="896"/>
      <c r="AB357" s="896"/>
      <c r="AC357" s="1014"/>
      <c r="AD357" s="896"/>
      <c r="AE357" s="896"/>
      <c r="AF357" s="896"/>
      <c r="AG357" s="896"/>
      <c r="AH357" s="896"/>
      <c r="AI357" s="896"/>
      <c r="AJ357" s="896"/>
      <c r="AK357" s="896"/>
      <c r="AL357" s="896"/>
      <c r="AM357" s="896"/>
      <c r="AN357" s="896"/>
      <c r="AO357" s="896"/>
      <c r="AP357" s="896"/>
      <c r="AQ357" s="896"/>
      <c r="AR357" s="896"/>
      <c r="AS357" s="896"/>
      <c r="AT357" s="896"/>
      <c r="AU357" s="897"/>
      <c r="AV357" s="897"/>
      <c r="AW357" s="897"/>
      <c r="AX357" s="897"/>
      <c r="AY357" s="897"/>
      <c r="AZ357" s="897"/>
      <c r="BA357" s="897"/>
      <c r="BB357" s="897"/>
      <c r="BC357" s="897"/>
    </row>
    <row r="358" ht="14.25" customHeight="1">
      <c r="A358" s="932"/>
      <c r="B358" s="895"/>
      <c r="C358" s="895"/>
      <c r="D358" s="895"/>
      <c r="E358" s="895"/>
      <c r="F358" s="895"/>
      <c r="G358" s="895"/>
      <c r="H358" s="421"/>
      <c r="I358" s="501"/>
      <c r="J358" s="544"/>
      <c r="K358" s="544"/>
      <c r="L358" s="544"/>
      <c r="M358" s="544"/>
      <c r="N358" s="544"/>
      <c r="O358" s="544"/>
      <c r="P358" s="544"/>
      <c r="Q358" s="544"/>
      <c r="R358" s="544"/>
      <c r="S358" s="544"/>
      <c r="T358" s="421"/>
      <c r="U358" s="342"/>
      <c r="V358" s="343"/>
      <c r="W358" s="343"/>
      <c r="X358" s="343"/>
      <c r="Y358" s="343"/>
      <c r="Z358" s="896"/>
      <c r="AA358" s="896"/>
      <c r="AB358" s="896"/>
      <c r="AC358" s="1014"/>
      <c r="AD358" s="896"/>
      <c r="AE358" s="896"/>
      <c r="AF358" s="896"/>
      <c r="AG358" s="896"/>
      <c r="AH358" s="896"/>
      <c r="AI358" s="896"/>
      <c r="AJ358" s="896"/>
      <c r="AK358" s="896"/>
      <c r="AL358" s="896"/>
      <c r="AM358" s="896"/>
      <c r="AN358" s="896"/>
      <c r="AO358" s="896"/>
      <c r="AP358" s="896"/>
      <c r="AQ358" s="896"/>
      <c r="AR358" s="896"/>
      <c r="AS358" s="896"/>
      <c r="AT358" s="896"/>
      <c r="AU358" s="897"/>
      <c r="AV358" s="897"/>
      <c r="AW358" s="897"/>
      <c r="AX358" s="897"/>
      <c r="AY358" s="897"/>
      <c r="AZ358" s="897"/>
      <c r="BA358" s="897"/>
      <c r="BB358" s="897"/>
      <c r="BC358" s="897"/>
    </row>
    <row r="359" ht="14.25" customHeight="1">
      <c r="A359" s="932"/>
      <c r="B359" s="895"/>
      <c r="C359" s="895"/>
      <c r="D359" s="895"/>
      <c r="E359" s="895"/>
      <c r="F359" s="895"/>
      <c r="G359" s="895"/>
      <c r="H359" s="421"/>
      <c r="I359" s="501"/>
      <c r="J359" s="544"/>
      <c r="K359" s="544"/>
      <c r="L359" s="544"/>
      <c r="M359" s="544"/>
      <c r="N359" s="544"/>
      <c r="O359" s="544"/>
      <c r="P359" s="544"/>
      <c r="Q359" s="544"/>
      <c r="R359" s="544"/>
      <c r="S359" s="544"/>
      <c r="T359" s="421"/>
      <c r="U359" s="342"/>
      <c r="V359" s="343"/>
      <c r="W359" s="343"/>
      <c r="X359" s="343"/>
      <c r="Y359" s="343"/>
      <c r="Z359" s="896"/>
      <c r="AA359" s="896"/>
      <c r="AB359" s="896"/>
      <c r="AC359" s="1014"/>
      <c r="AD359" s="896"/>
      <c r="AE359" s="896"/>
      <c r="AF359" s="896"/>
      <c r="AG359" s="896"/>
      <c r="AH359" s="896"/>
      <c r="AI359" s="896"/>
      <c r="AJ359" s="896"/>
      <c r="AK359" s="896"/>
      <c r="AL359" s="896"/>
      <c r="AM359" s="896"/>
      <c r="AN359" s="896"/>
      <c r="AO359" s="896"/>
      <c r="AP359" s="896"/>
      <c r="AQ359" s="896"/>
      <c r="AR359" s="896"/>
      <c r="AS359" s="896"/>
      <c r="AT359" s="896"/>
      <c r="AU359" s="897"/>
      <c r="AV359" s="897"/>
      <c r="AW359" s="897"/>
      <c r="AX359" s="897"/>
      <c r="AY359" s="897"/>
      <c r="AZ359" s="897"/>
      <c r="BA359" s="897"/>
      <c r="BB359" s="897"/>
      <c r="BC359" s="897"/>
    </row>
    <row r="360" ht="14.25" customHeight="1">
      <c r="A360" s="932"/>
      <c r="B360" s="895"/>
      <c r="C360" s="895"/>
      <c r="D360" s="895"/>
      <c r="E360" s="895"/>
      <c r="F360" s="895"/>
      <c r="G360" s="895"/>
      <c r="H360" s="421"/>
      <c r="I360" s="501"/>
      <c r="J360" s="544"/>
      <c r="K360" s="544"/>
      <c r="L360" s="544"/>
      <c r="M360" s="544"/>
      <c r="N360" s="544"/>
      <c r="O360" s="544"/>
      <c r="P360" s="544"/>
      <c r="Q360" s="544"/>
      <c r="R360" s="544"/>
      <c r="S360" s="544"/>
      <c r="T360" s="421"/>
      <c r="U360" s="342"/>
      <c r="V360" s="343"/>
      <c r="W360" s="343"/>
      <c r="X360" s="343"/>
      <c r="Y360" s="343"/>
      <c r="Z360" s="896"/>
      <c r="AA360" s="896"/>
      <c r="AB360" s="896"/>
      <c r="AC360" s="1014"/>
      <c r="AD360" s="896"/>
      <c r="AE360" s="896"/>
      <c r="AF360" s="896"/>
      <c r="AG360" s="896"/>
      <c r="AH360" s="896"/>
      <c r="AI360" s="896"/>
      <c r="AJ360" s="896"/>
      <c r="AK360" s="896"/>
      <c r="AL360" s="896"/>
      <c r="AM360" s="896"/>
      <c r="AN360" s="896"/>
      <c r="AO360" s="896"/>
      <c r="AP360" s="896"/>
      <c r="AQ360" s="896"/>
      <c r="AR360" s="896"/>
      <c r="AS360" s="896"/>
      <c r="AT360" s="896"/>
      <c r="AU360" s="897"/>
      <c r="AV360" s="897"/>
      <c r="AW360" s="897"/>
      <c r="AX360" s="897"/>
      <c r="AY360" s="897"/>
      <c r="AZ360" s="897"/>
      <c r="BA360" s="897"/>
      <c r="BB360" s="897"/>
      <c r="BC360" s="897"/>
    </row>
    <row r="361" ht="14.25" customHeight="1">
      <c r="A361" s="932"/>
      <c r="B361" s="895"/>
      <c r="C361" s="895"/>
      <c r="D361" s="895"/>
      <c r="E361" s="895"/>
      <c r="F361" s="895"/>
      <c r="G361" s="895"/>
      <c r="H361" s="421"/>
      <c r="I361" s="501"/>
      <c r="J361" s="544"/>
      <c r="K361" s="544"/>
      <c r="L361" s="544"/>
      <c r="M361" s="544"/>
      <c r="N361" s="544"/>
      <c r="O361" s="544"/>
      <c r="P361" s="544"/>
      <c r="Q361" s="544"/>
      <c r="R361" s="544"/>
      <c r="S361" s="544"/>
      <c r="T361" s="421"/>
      <c r="U361" s="342"/>
      <c r="V361" s="343"/>
      <c r="W361" s="343"/>
      <c r="X361" s="343"/>
      <c r="Y361" s="343"/>
      <c r="Z361" s="896"/>
      <c r="AA361" s="896"/>
      <c r="AB361" s="896"/>
      <c r="AC361" s="1014"/>
      <c r="AD361" s="896"/>
      <c r="AE361" s="896"/>
      <c r="AF361" s="896"/>
      <c r="AG361" s="896"/>
      <c r="AH361" s="896"/>
      <c r="AI361" s="896"/>
      <c r="AJ361" s="896"/>
      <c r="AK361" s="896"/>
      <c r="AL361" s="896"/>
      <c r="AM361" s="896"/>
      <c r="AN361" s="896"/>
      <c r="AO361" s="896"/>
      <c r="AP361" s="896"/>
      <c r="AQ361" s="896"/>
      <c r="AR361" s="896"/>
      <c r="AS361" s="896"/>
      <c r="AT361" s="896"/>
      <c r="AU361" s="897"/>
      <c r="AV361" s="897"/>
      <c r="AW361" s="897"/>
      <c r="AX361" s="897"/>
      <c r="AY361" s="897"/>
      <c r="AZ361" s="897"/>
      <c r="BA361" s="897"/>
      <c r="BB361" s="897"/>
      <c r="BC361" s="897"/>
    </row>
    <row r="362" ht="14.25" customHeight="1">
      <c r="A362" s="932"/>
      <c r="B362" s="895"/>
      <c r="C362" s="895"/>
      <c r="D362" s="895"/>
      <c r="E362" s="895"/>
      <c r="F362" s="895"/>
      <c r="G362" s="895"/>
      <c r="H362" s="421"/>
      <c r="I362" s="501"/>
      <c r="J362" s="544"/>
      <c r="K362" s="544"/>
      <c r="L362" s="544"/>
      <c r="M362" s="544"/>
      <c r="N362" s="544"/>
      <c r="O362" s="544"/>
      <c r="P362" s="544"/>
      <c r="Q362" s="544"/>
      <c r="R362" s="544"/>
      <c r="S362" s="544"/>
      <c r="T362" s="421"/>
      <c r="U362" s="342"/>
      <c r="V362" s="343"/>
      <c r="W362" s="343"/>
      <c r="X362" s="343"/>
      <c r="Y362" s="343"/>
      <c r="Z362" s="896"/>
      <c r="AA362" s="896"/>
      <c r="AB362" s="896"/>
      <c r="AC362" s="1014"/>
      <c r="AD362" s="896"/>
      <c r="AE362" s="896"/>
      <c r="AF362" s="896"/>
      <c r="AG362" s="896"/>
      <c r="AH362" s="896"/>
      <c r="AI362" s="896"/>
      <c r="AJ362" s="896"/>
      <c r="AK362" s="896"/>
      <c r="AL362" s="896"/>
      <c r="AM362" s="896"/>
      <c r="AN362" s="896"/>
      <c r="AO362" s="896"/>
      <c r="AP362" s="896"/>
      <c r="AQ362" s="896"/>
      <c r="AR362" s="896"/>
      <c r="AS362" s="896"/>
      <c r="AT362" s="896"/>
      <c r="AU362" s="897"/>
      <c r="AV362" s="897"/>
      <c r="AW362" s="897"/>
      <c r="AX362" s="897"/>
      <c r="AY362" s="897"/>
      <c r="AZ362" s="897"/>
      <c r="BA362" s="897"/>
      <c r="BB362" s="897"/>
      <c r="BC362" s="897"/>
    </row>
    <row r="363" ht="14.25" customHeight="1">
      <c r="A363" s="932"/>
      <c r="B363" s="895"/>
      <c r="C363" s="895"/>
      <c r="D363" s="895"/>
      <c r="E363" s="895"/>
      <c r="F363" s="895"/>
      <c r="G363" s="895"/>
      <c r="H363" s="421"/>
      <c r="I363" s="501"/>
      <c r="J363" s="544"/>
      <c r="K363" s="544"/>
      <c r="L363" s="544"/>
      <c r="M363" s="544"/>
      <c r="N363" s="544"/>
      <c r="O363" s="544"/>
      <c r="P363" s="544"/>
      <c r="Q363" s="544"/>
      <c r="R363" s="544"/>
      <c r="S363" s="544"/>
      <c r="T363" s="421"/>
      <c r="U363" s="342"/>
      <c r="V363" s="343"/>
      <c r="W363" s="343"/>
      <c r="X363" s="343"/>
      <c r="Y363" s="343"/>
      <c r="Z363" s="896"/>
      <c r="AA363" s="896"/>
      <c r="AB363" s="896"/>
      <c r="AC363" s="1014"/>
      <c r="AD363" s="896"/>
      <c r="AE363" s="896"/>
      <c r="AF363" s="896"/>
      <c r="AG363" s="896"/>
      <c r="AH363" s="896"/>
      <c r="AI363" s="896"/>
      <c r="AJ363" s="896"/>
      <c r="AK363" s="896"/>
      <c r="AL363" s="896"/>
      <c r="AM363" s="896"/>
      <c r="AN363" s="896"/>
      <c r="AO363" s="896"/>
      <c r="AP363" s="896"/>
      <c r="AQ363" s="896"/>
      <c r="AR363" s="896"/>
      <c r="AS363" s="896"/>
      <c r="AT363" s="896"/>
      <c r="AU363" s="897"/>
      <c r="AV363" s="897"/>
      <c r="AW363" s="897"/>
      <c r="AX363" s="897"/>
      <c r="AY363" s="897"/>
      <c r="AZ363" s="897"/>
      <c r="BA363" s="897"/>
      <c r="BB363" s="897"/>
      <c r="BC363" s="897"/>
    </row>
    <row r="364" ht="14.25" customHeight="1">
      <c r="A364" s="932"/>
      <c r="B364" s="895"/>
      <c r="C364" s="895"/>
      <c r="D364" s="895"/>
      <c r="E364" s="895"/>
      <c r="F364" s="895"/>
      <c r="G364" s="895"/>
      <c r="H364" s="421"/>
      <c r="I364" s="501"/>
      <c r="J364" s="544"/>
      <c r="K364" s="544"/>
      <c r="L364" s="544"/>
      <c r="M364" s="544"/>
      <c r="N364" s="544"/>
      <c r="O364" s="544"/>
      <c r="P364" s="544"/>
      <c r="Q364" s="544"/>
      <c r="R364" s="544"/>
      <c r="S364" s="544"/>
      <c r="T364" s="421"/>
      <c r="U364" s="342"/>
      <c r="V364" s="343"/>
      <c r="W364" s="343"/>
      <c r="X364" s="343"/>
      <c r="Y364" s="343"/>
      <c r="Z364" s="896"/>
      <c r="AA364" s="896"/>
      <c r="AB364" s="896"/>
      <c r="AC364" s="1014"/>
      <c r="AD364" s="896"/>
      <c r="AE364" s="896"/>
      <c r="AF364" s="896"/>
      <c r="AG364" s="896"/>
      <c r="AH364" s="896"/>
      <c r="AI364" s="896"/>
      <c r="AJ364" s="896"/>
      <c r="AK364" s="896"/>
      <c r="AL364" s="896"/>
      <c r="AM364" s="896"/>
      <c r="AN364" s="896"/>
      <c r="AO364" s="896"/>
      <c r="AP364" s="896"/>
      <c r="AQ364" s="896"/>
      <c r="AR364" s="896"/>
      <c r="AS364" s="896"/>
      <c r="AT364" s="896"/>
      <c r="AU364" s="897"/>
      <c r="AV364" s="897"/>
      <c r="AW364" s="897"/>
      <c r="AX364" s="897"/>
      <c r="AY364" s="897"/>
      <c r="AZ364" s="897"/>
      <c r="BA364" s="897"/>
      <c r="BB364" s="897"/>
      <c r="BC364" s="897"/>
    </row>
    <row r="365" ht="14.25" customHeight="1">
      <c r="A365" s="932"/>
      <c r="B365" s="895"/>
      <c r="C365" s="895"/>
      <c r="D365" s="895"/>
      <c r="E365" s="895"/>
      <c r="F365" s="895"/>
      <c r="G365" s="895"/>
      <c r="H365" s="421"/>
      <c r="I365" s="501"/>
      <c r="J365" s="544"/>
      <c r="K365" s="544"/>
      <c r="L365" s="544"/>
      <c r="M365" s="544"/>
      <c r="N365" s="544"/>
      <c r="O365" s="544"/>
      <c r="P365" s="544"/>
      <c r="Q365" s="544"/>
      <c r="R365" s="544"/>
      <c r="S365" s="544"/>
      <c r="T365" s="421"/>
      <c r="U365" s="342"/>
      <c r="V365" s="343"/>
      <c r="W365" s="343"/>
      <c r="X365" s="343"/>
      <c r="Y365" s="343"/>
      <c r="Z365" s="896"/>
      <c r="AA365" s="896"/>
      <c r="AB365" s="896"/>
      <c r="AC365" s="1014"/>
      <c r="AD365" s="896"/>
      <c r="AE365" s="896"/>
      <c r="AF365" s="896"/>
      <c r="AG365" s="896"/>
      <c r="AH365" s="896"/>
      <c r="AI365" s="896"/>
      <c r="AJ365" s="896"/>
      <c r="AK365" s="896"/>
      <c r="AL365" s="896"/>
      <c r="AM365" s="896"/>
      <c r="AN365" s="896"/>
      <c r="AO365" s="896"/>
      <c r="AP365" s="896"/>
      <c r="AQ365" s="896"/>
      <c r="AR365" s="896"/>
      <c r="AS365" s="896"/>
      <c r="AT365" s="896"/>
      <c r="AU365" s="897"/>
      <c r="AV365" s="897"/>
      <c r="AW365" s="897"/>
      <c r="AX365" s="897"/>
      <c r="AY365" s="897"/>
      <c r="AZ365" s="897"/>
      <c r="BA365" s="897"/>
      <c r="BB365" s="897"/>
      <c r="BC365" s="897"/>
    </row>
    <row r="366" ht="15.75" customHeight="1">
      <c r="A366" s="640"/>
      <c r="U366" s="641"/>
      <c r="AC366" s="641"/>
    </row>
    <row r="367" ht="15.75" customHeight="1">
      <c r="A367" s="640"/>
      <c r="U367" s="641"/>
      <c r="AC367" s="641"/>
    </row>
    <row r="368" ht="15.75" customHeight="1">
      <c r="A368" s="640"/>
      <c r="U368" s="641"/>
      <c r="AC368" s="641"/>
    </row>
    <row r="369" ht="15.75" customHeight="1">
      <c r="A369" s="640"/>
      <c r="U369" s="641"/>
      <c r="AC369" s="641"/>
    </row>
    <row r="370" ht="15.75" customHeight="1">
      <c r="A370" s="640"/>
      <c r="U370" s="641"/>
      <c r="AC370" s="641"/>
    </row>
    <row r="371" ht="15.75" customHeight="1">
      <c r="A371" s="640"/>
      <c r="U371" s="641"/>
      <c r="AC371" s="641"/>
    </row>
    <row r="372" ht="15.75" customHeight="1">
      <c r="A372" s="640"/>
      <c r="U372" s="641"/>
      <c r="AC372" s="641"/>
    </row>
    <row r="373" ht="15.75" customHeight="1">
      <c r="A373" s="640"/>
      <c r="U373" s="641"/>
      <c r="AC373" s="641"/>
    </row>
    <row r="374" ht="15.75" customHeight="1">
      <c r="A374" s="640"/>
      <c r="U374" s="641"/>
      <c r="AC374" s="641"/>
    </row>
    <row r="375" ht="15.75" customHeight="1">
      <c r="A375" s="640"/>
      <c r="U375" s="641"/>
      <c r="AC375" s="641"/>
    </row>
    <row r="376" ht="15.75" customHeight="1">
      <c r="A376" s="640"/>
      <c r="U376" s="641"/>
      <c r="AC376" s="641"/>
    </row>
    <row r="377" ht="15.75" customHeight="1">
      <c r="A377" s="640"/>
      <c r="U377" s="641"/>
      <c r="AC377" s="641"/>
    </row>
    <row r="378" ht="15.75" customHeight="1">
      <c r="A378" s="640"/>
      <c r="U378" s="641"/>
      <c r="AC378" s="641"/>
    </row>
    <row r="379" ht="15.75" customHeight="1">
      <c r="A379" s="640"/>
      <c r="U379" s="641"/>
      <c r="AC379" s="641"/>
    </row>
    <row r="380" ht="15.75" customHeight="1">
      <c r="A380" s="640"/>
      <c r="U380" s="641"/>
      <c r="AC380" s="641"/>
    </row>
    <row r="381" ht="15.75" customHeight="1">
      <c r="A381" s="640"/>
      <c r="U381" s="641"/>
      <c r="AC381" s="641"/>
    </row>
    <row r="382" ht="15.75" customHeight="1">
      <c r="A382" s="640"/>
      <c r="U382" s="641"/>
      <c r="AC382" s="641"/>
    </row>
    <row r="383" ht="15.75" customHeight="1">
      <c r="A383" s="640"/>
      <c r="U383" s="641"/>
      <c r="AC383" s="641"/>
    </row>
    <row r="384" ht="15.75" customHeight="1">
      <c r="A384" s="640"/>
      <c r="U384" s="641"/>
      <c r="AC384" s="641"/>
    </row>
    <row r="385" ht="15.75" customHeight="1">
      <c r="A385" s="640"/>
      <c r="U385" s="641"/>
      <c r="AC385" s="641"/>
    </row>
    <row r="386" ht="15.75" customHeight="1">
      <c r="A386" s="640"/>
      <c r="U386" s="641"/>
      <c r="AC386" s="641"/>
    </row>
    <row r="387" ht="15.75" customHeight="1">
      <c r="A387" s="640"/>
      <c r="U387" s="641"/>
      <c r="AC387" s="641"/>
    </row>
    <row r="388" ht="15.75" customHeight="1">
      <c r="A388" s="640"/>
      <c r="U388" s="641"/>
      <c r="AC388" s="641"/>
    </row>
    <row r="389" ht="15.75" customHeight="1">
      <c r="A389" s="640"/>
      <c r="U389" s="641"/>
      <c r="AC389" s="641"/>
    </row>
    <row r="390" ht="15.75" customHeight="1">
      <c r="A390" s="640"/>
      <c r="U390" s="641"/>
      <c r="AC390" s="641"/>
    </row>
    <row r="391" ht="15.75" customHeight="1">
      <c r="A391" s="640"/>
      <c r="U391" s="641"/>
      <c r="AC391" s="641"/>
    </row>
    <row r="392" ht="15.75" customHeight="1">
      <c r="A392" s="640"/>
      <c r="U392" s="641"/>
      <c r="AC392" s="641"/>
    </row>
    <row r="393" ht="15.75" customHeight="1">
      <c r="A393" s="640"/>
      <c r="U393" s="641"/>
      <c r="AC393" s="641"/>
    </row>
    <row r="394" ht="15.75" customHeight="1">
      <c r="A394" s="640"/>
      <c r="U394" s="641"/>
      <c r="AC394" s="641"/>
    </row>
    <row r="395" ht="15.75" customHeight="1">
      <c r="A395" s="640"/>
      <c r="U395" s="641"/>
      <c r="AC395" s="641"/>
    </row>
    <row r="396" ht="15.75" customHeight="1">
      <c r="A396" s="640"/>
      <c r="U396" s="641"/>
      <c r="AC396" s="641"/>
    </row>
    <row r="397" ht="15.75" customHeight="1">
      <c r="A397" s="640"/>
      <c r="U397" s="641"/>
      <c r="AC397" s="641"/>
    </row>
    <row r="398" ht="15.75" customHeight="1">
      <c r="A398" s="640"/>
      <c r="U398" s="641"/>
      <c r="AC398" s="641"/>
    </row>
    <row r="399" ht="15.75" customHeight="1">
      <c r="A399" s="640"/>
      <c r="U399" s="641"/>
      <c r="AC399" s="641"/>
    </row>
    <row r="400" ht="15.75" customHeight="1">
      <c r="A400" s="640"/>
      <c r="U400" s="641"/>
      <c r="AC400" s="641"/>
    </row>
    <row r="401" ht="15.75" customHeight="1">
      <c r="A401" s="640"/>
      <c r="U401" s="641"/>
      <c r="AC401" s="641"/>
    </row>
    <row r="402" ht="15.75" customHeight="1">
      <c r="A402" s="640"/>
      <c r="U402" s="641"/>
      <c r="AC402" s="641"/>
    </row>
    <row r="403" ht="15.75" customHeight="1">
      <c r="A403" s="640"/>
      <c r="U403" s="641"/>
      <c r="AC403" s="641"/>
    </row>
    <row r="404" ht="15.75" customHeight="1">
      <c r="A404" s="640"/>
      <c r="U404" s="641"/>
      <c r="AC404" s="641"/>
    </row>
    <row r="405" ht="15.75" customHeight="1">
      <c r="A405" s="640"/>
      <c r="U405" s="641"/>
      <c r="AC405" s="641"/>
    </row>
    <row r="406" ht="15.75" customHeight="1">
      <c r="A406" s="640"/>
      <c r="U406" s="641"/>
      <c r="AC406" s="641"/>
    </row>
    <row r="407" ht="15.75" customHeight="1">
      <c r="A407" s="640"/>
      <c r="U407" s="641"/>
      <c r="AC407" s="641"/>
    </row>
    <row r="408" ht="15.75" customHeight="1">
      <c r="A408" s="640"/>
      <c r="U408" s="641"/>
      <c r="AC408" s="641"/>
    </row>
    <row r="409" ht="15.75" customHeight="1">
      <c r="A409" s="640"/>
      <c r="U409" s="641"/>
      <c r="AC409" s="641"/>
    </row>
    <row r="410" ht="15.75" customHeight="1">
      <c r="A410" s="640"/>
      <c r="U410" s="641"/>
      <c r="AC410" s="641"/>
    </row>
    <row r="411" ht="15.75" customHeight="1">
      <c r="A411" s="640"/>
      <c r="U411" s="641"/>
      <c r="AC411" s="641"/>
    </row>
    <row r="412" ht="15.75" customHeight="1">
      <c r="A412" s="640"/>
      <c r="U412" s="641"/>
      <c r="AC412" s="641"/>
    </row>
    <row r="413" ht="15.75" customHeight="1">
      <c r="A413" s="640"/>
      <c r="U413" s="641"/>
      <c r="AC413" s="641"/>
    </row>
    <row r="414" ht="15.75" customHeight="1">
      <c r="A414" s="640"/>
      <c r="U414" s="641"/>
      <c r="AC414" s="641"/>
    </row>
    <row r="415" ht="15.75" customHeight="1">
      <c r="A415" s="640"/>
      <c r="U415" s="641"/>
      <c r="AC415" s="641"/>
    </row>
    <row r="416" ht="15.75" customHeight="1">
      <c r="A416" s="640"/>
      <c r="U416" s="641"/>
      <c r="AC416" s="641"/>
    </row>
    <row r="417" ht="15.75" customHeight="1">
      <c r="A417" s="640"/>
      <c r="U417" s="641"/>
      <c r="AC417" s="641"/>
    </row>
    <row r="418" ht="15.75" customHeight="1">
      <c r="A418" s="640"/>
      <c r="U418" s="641"/>
      <c r="AC418" s="641"/>
    </row>
    <row r="419" ht="15.75" customHeight="1">
      <c r="A419" s="640"/>
      <c r="U419" s="641"/>
      <c r="AC419" s="641"/>
    </row>
    <row r="420" ht="15.75" customHeight="1">
      <c r="A420" s="640"/>
      <c r="U420" s="641"/>
      <c r="AC420" s="641"/>
    </row>
    <row r="421" ht="15.75" customHeight="1">
      <c r="A421" s="640"/>
      <c r="U421" s="641"/>
      <c r="AC421" s="641"/>
    </row>
    <row r="422" ht="15.75" customHeight="1">
      <c r="A422" s="640"/>
      <c r="U422" s="641"/>
      <c r="AC422" s="641"/>
    </row>
    <row r="423" ht="15.75" customHeight="1">
      <c r="A423" s="640"/>
      <c r="U423" s="641"/>
      <c r="AC423" s="641"/>
    </row>
    <row r="424" ht="15.75" customHeight="1">
      <c r="A424" s="640"/>
      <c r="U424" s="641"/>
      <c r="AC424" s="641"/>
    </row>
    <row r="425" ht="15.75" customHeight="1">
      <c r="A425" s="640"/>
      <c r="U425" s="641"/>
      <c r="AC425" s="641"/>
    </row>
    <row r="426" ht="15.75" customHeight="1">
      <c r="A426" s="640"/>
      <c r="U426" s="641"/>
      <c r="AC426" s="641"/>
    </row>
    <row r="427" ht="15.75" customHeight="1">
      <c r="A427" s="640"/>
      <c r="U427" s="641"/>
      <c r="AC427" s="641"/>
    </row>
    <row r="428" ht="15.75" customHeight="1">
      <c r="A428" s="640"/>
      <c r="U428" s="641"/>
      <c r="AC428" s="641"/>
    </row>
    <row r="429" ht="15.75" customHeight="1">
      <c r="A429" s="640"/>
      <c r="U429" s="641"/>
      <c r="AC429" s="641"/>
    </row>
    <row r="430" ht="15.75" customHeight="1">
      <c r="A430" s="640"/>
      <c r="U430" s="641"/>
      <c r="AC430" s="641"/>
    </row>
    <row r="431" ht="15.75" customHeight="1">
      <c r="A431" s="640"/>
      <c r="U431" s="641"/>
      <c r="AC431" s="641"/>
    </row>
    <row r="432" ht="15.75" customHeight="1">
      <c r="A432" s="640"/>
      <c r="U432" s="641"/>
      <c r="AC432" s="641"/>
    </row>
    <row r="433" ht="15.75" customHeight="1">
      <c r="A433" s="640"/>
      <c r="U433" s="641"/>
      <c r="AC433" s="641"/>
    </row>
    <row r="434" ht="15.75" customHeight="1">
      <c r="A434" s="640"/>
      <c r="U434" s="641"/>
      <c r="AC434" s="641"/>
    </row>
    <row r="435" ht="15.75" customHeight="1">
      <c r="A435" s="640"/>
      <c r="U435" s="641"/>
      <c r="AC435" s="641"/>
    </row>
    <row r="436" ht="15.75" customHeight="1">
      <c r="A436" s="640"/>
      <c r="U436" s="641"/>
      <c r="AC436" s="641"/>
    </row>
    <row r="437" ht="15.75" customHeight="1">
      <c r="A437" s="640"/>
      <c r="U437" s="641"/>
      <c r="AC437" s="641"/>
    </row>
    <row r="438" ht="15.75" customHeight="1">
      <c r="A438" s="640"/>
      <c r="U438" s="641"/>
      <c r="AC438" s="641"/>
    </row>
    <row r="439" ht="15.75" customHeight="1">
      <c r="A439" s="640"/>
      <c r="U439" s="641"/>
      <c r="AC439" s="641"/>
    </row>
    <row r="440" ht="15.75" customHeight="1">
      <c r="A440" s="640"/>
      <c r="U440" s="641"/>
      <c r="AC440" s="641"/>
    </row>
    <row r="441" ht="15.75" customHeight="1">
      <c r="A441" s="640"/>
      <c r="U441" s="641"/>
      <c r="AC441" s="641"/>
    </row>
    <row r="442" ht="15.75" customHeight="1">
      <c r="A442" s="640"/>
      <c r="U442" s="641"/>
      <c r="AC442" s="641"/>
    </row>
    <row r="443" ht="15.75" customHeight="1">
      <c r="A443" s="640"/>
      <c r="U443" s="641"/>
      <c r="AC443" s="641"/>
    </row>
    <row r="444" ht="15.75" customHeight="1">
      <c r="A444" s="640"/>
      <c r="U444" s="641"/>
      <c r="AC444" s="641"/>
    </row>
    <row r="445" ht="15.75" customHeight="1">
      <c r="A445" s="640"/>
      <c r="U445" s="641"/>
      <c r="AC445" s="641"/>
    </row>
    <row r="446" ht="15.75" customHeight="1">
      <c r="A446" s="640"/>
      <c r="U446" s="641"/>
      <c r="AC446" s="641"/>
    </row>
    <row r="447" ht="15.75" customHeight="1">
      <c r="A447" s="640"/>
      <c r="U447" s="641"/>
      <c r="AC447" s="641"/>
    </row>
    <row r="448" ht="15.75" customHeight="1">
      <c r="A448" s="640"/>
      <c r="U448" s="641"/>
      <c r="AC448" s="641"/>
    </row>
    <row r="449" ht="15.75" customHeight="1">
      <c r="A449" s="640"/>
      <c r="U449" s="641"/>
      <c r="AC449" s="641"/>
    </row>
    <row r="450" ht="15.75" customHeight="1">
      <c r="A450" s="640"/>
      <c r="U450" s="641"/>
      <c r="AC450" s="641"/>
    </row>
    <row r="451" ht="15.75" customHeight="1">
      <c r="A451" s="640"/>
      <c r="U451" s="641"/>
      <c r="AC451" s="641"/>
    </row>
    <row r="452" ht="15.75" customHeight="1">
      <c r="A452" s="640"/>
      <c r="U452" s="641"/>
      <c r="AC452" s="641"/>
    </row>
    <row r="453" ht="15.75" customHeight="1">
      <c r="A453" s="640"/>
      <c r="U453" s="641"/>
      <c r="AC453" s="641"/>
    </row>
    <row r="454" ht="15.75" customHeight="1">
      <c r="A454" s="640"/>
      <c r="U454" s="641"/>
      <c r="AC454" s="641"/>
    </row>
    <row r="455" ht="15.75" customHeight="1">
      <c r="A455" s="640"/>
      <c r="U455" s="641"/>
      <c r="AC455" s="641"/>
    </row>
    <row r="456" ht="15.75" customHeight="1">
      <c r="A456" s="640"/>
      <c r="U456" s="641"/>
      <c r="AC456" s="641"/>
    </row>
    <row r="457" ht="15.75" customHeight="1">
      <c r="A457" s="640"/>
      <c r="U457" s="641"/>
      <c r="AC457" s="641"/>
    </row>
    <row r="458" ht="15.75" customHeight="1">
      <c r="A458" s="640"/>
      <c r="U458" s="641"/>
      <c r="AC458" s="641"/>
    </row>
    <row r="459" ht="15.75" customHeight="1">
      <c r="A459" s="640"/>
      <c r="U459" s="641"/>
      <c r="AC459" s="641"/>
    </row>
    <row r="460" ht="15.75" customHeight="1">
      <c r="A460" s="640"/>
      <c r="U460" s="641"/>
      <c r="AC460" s="641"/>
    </row>
    <row r="461" ht="15.75" customHeight="1">
      <c r="A461" s="640"/>
      <c r="U461" s="641"/>
      <c r="AC461" s="641"/>
    </row>
    <row r="462" ht="15.75" customHeight="1">
      <c r="A462" s="640"/>
      <c r="U462" s="641"/>
      <c r="AC462" s="641"/>
    </row>
    <row r="463" ht="15.75" customHeight="1">
      <c r="A463" s="640"/>
      <c r="U463" s="641"/>
      <c r="AC463" s="641"/>
    </row>
    <row r="464" ht="15.75" customHeight="1">
      <c r="A464" s="640"/>
      <c r="U464" s="641"/>
      <c r="AC464" s="641"/>
    </row>
    <row r="465" ht="15.75" customHeight="1">
      <c r="A465" s="640"/>
      <c r="U465" s="641"/>
      <c r="AC465" s="641"/>
    </row>
    <row r="466" ht="15.75" customHeight="1">
      <c r="A466" s="640"/>
      <c r="U466" s="641"/>
      <c r="AC466" s="641"/>
    </row>
    <row r="467" ht="15.75" customHeight="1">
      <c r="A467" s="640"/>
      <c r="U467" s="641"/>
      <c r="AC467" s="641"/>
    </row>
    <row r="468" ht="15.75" customHeight="1">
      <c r="A468" s="640"/>
      <c r="U468" s="641"/>
      <c r="AC468" s="641"/>
    </row>
    <row r="469" ht="15.75" customHeight="1">
      <c r="A469" s="640"/>
      <c r="U469" s="641"/>
      <c r="AC469" s="641"/>
    </row>
    <row r="470" ht="15.75" customHeight="1">
      <c r="A470" s="640"/>
      <c r="U470" s="641"/>
      <c r="AC470" s="641"/>
    </row>
    <row r="471" ht="15.75" customHeight="1">
      <c r="A471" s="640"/>
      <c r="U471" s="641"/>
      <c r="AC471" s="641"/>
    </row>
    <row r="472" ht="15.75" customHeight="1">
      <c r="A472" s="640"/>
      <c r="U472" s="641"/>
      <c r="AC472" s="641"/>
    </row>
    <row r="473" ht="15.75" customHeight="1">
      <c r="A473" s="640"/>
      <c r="U473" s="641"/>
      <c r="AC473" s="641"/>
    </row>
    <row r="474" ht="15.75" customHeight="1">
      <c r="A474" s="640"/>
      <c r="U474" s="641"/>
      <c r="AC474" s="641"/>
    </row>
    <row r="475" ht="15.75" customHeight="1">
      <c r="A475" s="640"/>
      <c r="U475" s="641"/>
      <c r="AC475" s="641"/>
    </row>
    <row r="476" ht="15.75" customHeight="1">
      <c r="A476" s="640"/>
      <c r="U476" s="641"/>
      <c r="AC476" s="641"/>
    </row>
    <row r="477" ht="15.75" customHeight="1">
      <c r="A477" s="640"/>
      <c r="U477" s="641"/>
      <c r="AC477" s="641"/>
    </row>
    <row r="478" ht="15.75" customHeight="1">
      <c r="A478" s="640"/>
      <c r="U478" s="641"/>
      <c r="AC478" s="641"/>
    </row>
    <row r="479" ht="15.75" customHeight="1">
      <c r="A479" s="640"/>
      <c r="U479" s="641"/>
      <c r="AC479" s="641"/>
    </row>
    <row r="480" ht="15.75" customHeight="1">
      <c r="A480" s="640"/>
      <c r="U480" s="641"/>
      <c r="AC480" s="641"/>
    </row>
    <row r="481" ht="15.75" customHeight="1">
      <c r="A481" s="640"/>
      <c r="U481" s="641"/>
      <c r="AC481" s="641"/>
    </row>
    <row r="482" ht="15.75" customHeight="1">
      <c r="A482" s="640"/>
      <c r="U482" s="641"/>
      <c r="AC482" s="641"/>
    </row>
    <row r="483" ht="15.75" customHeight="1">
      <c r="A483" s="640"/>
      <c r="U483" s="641"/>
      <c r="AC483" s="641"/>
    </row>
    <row r="484" ht="15.75" customHeight="1">
      <c r="A484" s="640"/>
      <c r="U484" s="641"/>
      <c r="AC484" s="641"/>
    </row>
    <row r="485" ht="15.75" customHeight="1">
      <c r="A485" s="640"/>
      <c r="U485" s="641"/>
      <c r="AC485" s="641"/>
    </row>
    <row r="486" ht="15.75" customHeight="1">
      <c r="A486" s="640"/>
      <c r="U486" s="641"/>
      <c r="AC486" s="641"/>
    </row>
    <row r="487" ht="15.75" customHeight="1">
      <c r="A487" s="640"/>
      <c r="U487" s="641"/>
      <c r="AC487" s="641"/>
    </row>
    <row r="488" ht="15.75" customHeight="1">
      <c r="A488" s="640"/>
      <c r="U488" s="641"/>
      <c r="AC488" s="641"/>
    </row>
    <row r="489" ht="15.75" customHeight="1">
      <c r="A489" s="640"/>
      <c r="U489" s="641"/>
      <c r="AC489" s="641"/>
    </row>
    <row r="490" ht="15.75" customHeight="1">
      <c r="A490" s="640"/>
      <c r="U490" s="641"/>
      <c r="AC490" s="641"/>
    </row>
    <row r="491" ht="15.75" customHeight="1">
      <c r="A491" s="640"/>
      <c r="U491" s="641"/>
      <c r="AC491" s="641"/>
    </row>
    <row r="492" ht="15.75" customHeight="1">
      <c r="A492" s="640"/>
      <c r="U492" s="641"/>
      <c r="AC492" s="641"/>
    </row>
    <row r="493" ht="15.75" customHeight="1">
      <c r="A493" s="640"/>
      <c r="U493" s="641"/>
      <c r="AC493" s="641"/>
    </row>
    <row r="494" ht="15.75" customHeight="1">
      <c r="A494" s="640"/>
      <c r="U494" s="641"/>
      <c r="AC494" s="641"/>
    </row>
    <row r="495" ht="15.75" customHeight="1">
      <c r="A495" s="640"/>
      <c r="U495" s="641"/>
      <c r="AC495" s="641"/>
    </row>
    <row r="496" ht="15.75" customHeight="1">
      <c r="A496" s="640"/>
      <c r="U496" s="641"/>
      <c r="AC496" s="641"/>
    </row>
    <row r="497" ht="15.75" customHeight="1">
      <c r="A497" s="640"/>
      <c r="U497" s="641"/>
      <c r="AC497" s="641"/>
    </row>
    <row r="498" ht="15.75" customHeight="1">
      <c r="A498" s="640"/>
      <c r="U498" s="641"/>
      <c r="AC498" s="641"/>
    </row>
    <row r="499" ht="15.75" customHeight="1">
      <c r="A499" s="640"/>
      <c r="U499" s="641"/>
      <c r="AC499" s="641"/>
    </row>
    <row r="500" ht="15.75" customHeight="1">
      <c r="A500" s="640"/>
      <c r="U500" s="641"/>
      <c r="AC500" s="641"/>
    </row>
    <row r="501" ht="15.75" customHeight="1">
      <c r="A501" s="640"/>
      <c r="U501" s="641"/>
      <c r="AC501" s="641"/>
    </row>
    <row r="502" ht="15.75" customHeight="1">
      <c r="A502" s="640"/>
      <c r="U502" s="641"/>
      <c r="AC502" s="641"/>
    </row>
    <row r="503" ht="15.75" customHeight="1">
      <c r="A503" s="640"/>
      <c r="U503" s="641"/>
      <c r="AC503" s="641"/>
    </row>
    <row r="504" ht="15.75" customHeight="1">
      <c r="A504" s="640"/>
      <c r="U504" s="641"/>
      <c r="AC504" s="641"/>
    </row>
    <row r="505" ht="15.75" customHeight="1">
      <c r="A505" s="640"/>
      <c r="U505" s="641"/>
      <c r="AC505" s="641"/>
    </row>
    <row r="506" ht="15.75" customHeight="1">
      <c r="A506" s="640"/>
      <c r="U506" s="641"/>
      <c r="AC506" s="641"/>
    </row>
    <row r="507" ht="15.75" customHeight="1">
      <c r="A507" s="640"/>
      <c r="U507" s="641"/>
      <c r="AC507" s="641"/>
    </row>
    <row r="508" ht="15.75" customHeight="1">
      <c r="A508" s="640"/>
      <c r="U508" s="641"/>
      <c r="AC508" s="641"/>
    </row>
    <row r="509" ht="15.75" customHeight="1">
      <c r="A509" s="640"/>
      <c r="U509" s="641"/>
      <c r="AC509" s="641"/>
    </row>
    <row r="510" ht="15.75" customHeight="1">
      <c r="A510" s="640"/>
      <c r="U510" s="641"/>
      <c r="AC510" s="641"/>
    </row>
    <row r="511" ht="15.75" customHeight="1">
      <c r="A511" s="640"/>
      <c r="U511" s="641"/>
      <c r="AC511" s="641"/>
    </row>
    <row r="512" ht="15.75" customHeight="1">
      <c r="A512" s="640"/>
      <c r="U512" s="641"/>
      <c r="AC512" s="641"/>
    </row>
    <row r="513" ht="15.75" customHeight="1">
      <c r="A513" s="640"/>
      <c r="U513" s="641"/>
      <c r="AC513" s="641"/>
    </row>
    <row r="514" ht="15.75" customHeight="1">
      <c r="A514" s="640"/>
      <c r="U514" s="641"/>
      <c r="AC514" s="641"/>
    </row>
    <row r="515" ht="15.75" customHeight="1">
      <c r="A515" s="640"/>
      <c r="U515" s="641"/>
      <c r="AC515" s="641"/>
    </row>
    <row r="516" ht="15.75" customHeight="1">
      <c r="A516" s="640"/>
      <c r="U516" s="641"/>
      <c r="AC516" s="641"/>
    </row>
    <row r="517" ht="15.75" customHeight="1">
      <c r="A517" s="640"/>
      <c r="U517" s="641"/>
      <c r="AC517" s="641"/>
    </row>
    <row r="518" ht="15.75" customHeight="1">
      <c r="A518" s="640"/>
      <c r="U518" s="641"/>
      <c r="AC518" s="641"/>
    </row>
    <row r="519" ht="15.75" customHeight="1">
      <c r="A519" s="640"/>
      <c r="U519" s="641"/>
      <c r="AC519" s="641"/>
    </row>
    <row r="520" ht="15.75" customHeight="1">
      <c r="A520" s="640"/>
      <c r="U520" s="641"/>
      <c r="AC520" s="641"/>
    </row>
    <row r="521" ht="15.75" customHeight="1">
      <c r="A521" s="640"/>
      <c r="U521" s="641"/>
      <c r="AC521" s="641"/>
    </row>
    <row r="522" ht="15.75" customHeight="1">
      <c r="A522" s="640"/>
      <c r="U522" s="641"/>
      <c r="AC522" s="641"/>
    </row>
    <row r="523" ht="15.75" customHeight="1">
      <c r="A523" s="640"/>
      <c r="U523" s="641"/>
      <c r="AC523" s="641"/>
    </row>
    <row r="524" ht="15.75" customHeight="1">
      <c r="A524" s="640"/>
      <c r="U524" s="641"/>
      <c r="AC524" s="641"/>
    </row>
    <row r="525" ht="15.75" customHeight="1">
      <c r="A525" s="640"/>
      <c r="U525" s="641"/>
      <c r="AC525" s="641"/>
    </row>
    <row r="526" ht="15.75" customHeight="1">
      <c r="A526" s="640"/>
      <c r="U526" s="641"/>
      <c r="AC526" s="641"/>
    </row>
    <row r="527" ht="15.75" customHeight="1">
      <c r="A527" s="640"/>
      <c r="U527" s="641"/>
      <c r="AC527" s="641"/>
    </row>
    <row r="528" ht="15.75" customHeight="1">
      <c r="A528" s="640"/>
      <c r="U528" s="641"/>
      <c r="AC528" s="641"/>
    </row>
    <row r="529" ht="15.75" customHeight="1">
      <c r="A529" s="640"/>
      <c r="U529" s="641"/>
      <c r="AC529" s="641"/>
    </row>
    <row r="530" ht="15.75" customHeight="1">
      <c r="A530" s="640"/>
      <c r="U530" s="641"/>
      <c r="AC530" s="641"/>
    </row>
    <row r="531" ht="15.75" customHeight="1">
      <c r="A531" s="640"/>
      <c r="U531" s="641"/>
      <c r="AC531" s="641"/>
    </row>
    <row r="532" ht="15.75" customHeight="1">
      <c r="A532" s="640"/>
      <c r="U532" s="641"/>
      <c r="AC532" s="641"/>
    </row>
    <row r="533" ht="15.75" customHeight="1">
      <c r="A533" s="640"/>
      <c r="U533" s="641"/>
      <c r="AC533" s="641"/>
    </row>
    <row r="534" ht="15.75" customHeight="1">
      <c r="A534" s="640"/>
      <c r="U534" s="641"/>
      <c r="AC534" s="641"/>
    </row>
    <row r="535" ht="15.75" customHeight="1">
      <c r="A535" s="640"/>
      <c r="U535" s="641"/>
      <c r="AC535" s="641"/>
    </row>
    <row r="536" ht="15.75" customHeight="1">
      <c r="A536" s="640"/>
      <c r="U536" s="641"/>
      <c r="AC536" s="641"/>
    </row>
    <row r="537" ht="15.75" customHeight="1">
      <c r="A537" s="640"/>
      <c r="U537" s="641"/>
      <c r="AC537" s="641"/>
    </row>
    <row r="538" ht="15.75" customHeight="1">
      <c r="A538" s="640"/>
      <c r="U538" s="641"/>
      <c r="AC538" s="641"/>
    </row>
    <row r="539" ht="15.75" customHeight="1">
      <c r="A539" s="640"/>
      <c r="U539" s="641"/>
      <c r="AC539" s="641"/>
    </row>
    <row r="540" ht="15.75" customHeight="1">
      <c r="A540" s="640"/>
      <c r="U540" s="641"/>
      <c r="AC540" s="641"/>
    </row>
    <row r="541" ht="15.75" customHeight="1">
      <c r="A541" s="640"/>
      <c r="U541" s="641"/>
      <c r="AC541" s="641"/>
    </row>
    <row r="542" ht="15.75" customHeight="1">
      <c r="A542" s="640"/>
      <c r="U542" s="641"/>
      <c r="AC542" s="641"/>
    </row>
    <row r="543" ht="15.75" customHeight="1">
      <c r="A543" s="640"/>
      <c r="U543" s="641"/>
      <c r="AC543" s="641"/>
    </row>
    <row r="544" ht="15.75" customHeight="1">
      <c r="A544" s="640"/>
      <c r="U544" s="641"/>
      <c r="AC544" s="641"/>
    </row>
    <row r="545" ht="15.75" customHeight="1">
      <c r="A545" s="640"/>
      <c r="U545" s="641"/>
      <c r="AC545" s="641"/>
    </row>
    <row r="546" ht="15.75" customHeight="1">
      <c r="A546" s="640"/>
      <c r="U546" s="641"/>
      <c r="AC546" s="641"/>
    </row>
    <row r="547" ht="15.75" customHeight="1">
      <c r="A547" s="640"/>
      <c r="U547" s="641"/>
      <c r="AC547" s="641"/>
    </row>
    <row r="548" ht="15.75" customHeight="1">
      <c r="A548" s="640"/>
      <c r="U548" s="641"/>
      <c r="AC548" s="641"/>
    </row>
    <row r="549" ht="15.75" customHeight="1">
      <c r="A549" s="640"/>
      <c r="U549" s="641"/>
      <c r="AC549" s="641"/>
    </row>
    <row r="550" ht="15.75" customHeight="1">
      <c r="A550" s="640"/>
      <c r="U550" s="641"/>
      <c r="AC550" s="641"/>
    </row>
    <row r="551" ht="15.75" customHeight="1">
      <c r="A551" s="640"/>
      <c r="U551" s="641"/>
      <c r="AC551" s="641"/>
    </row>
    <row r="552" ht="15.75" customHeight="1">
      <c r="A552" s="640"/>
      <c r="U552" s="641"/>
      <c r="AC552" s="641"/>
    </row>
    <row r="553" ht="15.75" customHeight="1">
      <c r="A553" s="640"/>
      <c r="U553" s="641"/>
      <c r="AC553" s="641"/>
    </row>
    <row r="554" ht="15.75" customHeight="1">
      <c r="A554" s="640"/>
      <c r="U554" s="641"/>
      <c r="AC554" s="641"/>
    </row>
    <row r="555" ht="15.75" customHeight="1">
      <c r="A555" s="640"/>
      <c r="U555" s="641"/>
      <c r="AC555" s="641"/>
    </row>
    <row r="556" ht="15.75" customHeight="1">
      <c r="A556" s="640"/>
      <c r="U556" s="641"/>
      <c r="AC556" s="641"/>
    </row>
    <row r="557" ht="15.75" customHeight="1">
      <c r="A557" s="640"/>
      <c r="U557" s="641"/>
      <c r="AC557" s="641"/>
    </row>
    <row r="558" ht="15.75" customHeight="1">
      <c r="A558" s="640"/>
      <c r="U558" s="641"/>
      <c r="AC558" s="641"/>
    </row>
    <row r="559" ht="15.75" customHeight="1">
      <c r="A559" s="640"/>
      <c r="U559" s="641"/>
      <c r="AC559" s="641"/>
    </row>
    <row r="560" ht="15.75" customHeight="1">
      <c r="A560" s="640"/>
      <c r="U560" s="641"/>
      <c r="AC560" s="641"/>
    </row>
    <row r="561" ht="15.75" customHeight="1">
      <c r="A561" s="640"/>
      <c r="U561" s="641"/>
      <c r="AC561" s="641"/>
    </row>
    <row r="562" ht="15.75" customHeight="1">
      <c r="A562" s="640"/>
      <c r="U562" s="641"/>
      <c r="AC562" s="641"/>
    </row>
    <row r="563" ht="15.75" customHeight="1">
      <c r="A563" s="640"/>
      <c r="U563" s="641"/>
      <c r="AC563" s="641"/>
    </row>
    <row r="564" ht="15.75" customHeight="1">
      <c r="A564" s="640"/>
      <c r="U564" s="641"/>
      <c r="AC564" s="641"/>
    </row>
    <row r="565" ht="15.75" customHeight="1">
      <c r="A565" s="640"/>
      <c r="U565" s="641"/>
      <c r="AC565" s="641"/>
    </row>
    <row r="566" ht="15.75" customHeight="1">
      <c r="A566" s="640"/>
      <c r="U566" s="641"/>
      <c r="AC566" s="641"/>
    </row>
    <row r="567" ht="15.75" customHeight="1">
      <c r="A567" s="640"/>
      <c r="U567" s="641"/>
      <c r="AC567" s="641"/>
    </row>
    <row r="568" ht="15.75" customHeight="1">
      <c r="A568" s="640"/>
      <c r="U568" s="641"/>
      <c r="AC568" s="641"/>
    </row>
    <row r="569" ht="15.75" customHeight="1">
      <c r="A569" s="640"/>
      <c r="U569" s="641"/>
      <c r="AC569" s="641"/>
    </row>
    <row r="570" ht="15.75" customHeight="1">
      <c r="A570" s="640"/>
      <c r="U570" s="641"/>
      <c r="AC570" s="641"/>
    </row>
    <row r="571" ht="15.75" customHeight="1">
      <c r="A571" s="640"/>
      <c r="U571" s="641"/>
      <c r="AC571" s="641"/>
    </row>
    <row r="572" ht="15.75" customHeight="1">
      <c r="A572" s="640"/>
      <c r="U572" s="641"/>
      <c r="AC572" s="641"/>
    </row>
    <row r="573" ht="15.75" customHeight="1">
      <c r="A573" s="640"/>
      <c r="U573" s="641"/>
      <c r="AC573" s="641"/>
    </row>
    <row r="574" ht="15.75" customHeight="1">
      <c r="A574" s="640"/>
      <c r="U574" s="641"/>
      <c r="AC574" s="641"/>
    </row>
    <row r="575" ht="15.75" customHeight="1">
      <c r="A575" s="640"/>
      <c r="U575" s="641"/>
      <c r="AC575" s="641"/>
    </row>
    <row r="576" ht="15.75" customHeight="1">
      <c r="A576" s="640"/>
      <c r="U576" s="641"/>
      <c r="AC576" s="641"/>
    </row>
    <row r="577" ht="15.75" customHeight="1">
      <c r="A577" s="640"/>
      <c r="U577" s="641"/>
      <c r="AC577" s="641"/>
    </row>
    <row r="578" ht="15.75" customHeight="1">
      <c r="A578" s="640"/>
      <c r="U578" s="641"/>
      <c r="AC578" s="641"/>
    </row>
    <row r="579" ht="15.75" customHeight="1">
      <c r="A579" s="640"/>
      <c r="U579" s="641"/>
      <c r="AC579" s="641"/>
    </row>
    <row r="580" ht="15.75" customHeight="1">
      <c r="A580" s="640"/>
      <c r="U580" s="641"/>
      <c r="AC580" s="641"/>
    </row>
    <row r="581" ht="15.75" customHeight="1">
      <c r="A581" s="640"/>
      <c r="U581" s="641"/>
      <c r="AC581" s="641"/>
    </row>
    <row r="582" ht="15.75" customHeight="1">
      <c r="A582" s="640"/>
      <c r="U582" s="641"/>
      <c r="AC582" s="641"/>
    </row>
    <row r="583" ht="15.75" customHeight="1">
      <c r="A583" s="640"/>
      <c r="U583" s="641"/>
      <c r="AC583" s="641"/>
    </row>
    <row r="584" ht="15.75" customHeight="1">
      <c r="A584" s="640"/>
      <c r="U584" s="641"/>
      <c r="AC584" s="641"/>
    </row>
    <row r="585" ht="15.75" customHeight="1">
      <c r="A585" s="640"/>
      <c r="U585" s="641"/>
      <c r="AC585" s="641"/>
    </row>
    <row r="586" ht="15.75" customHeight="1">
      <c r="A586" s="640"/>
      <c r="U586" s="641"/>
      <c r="AC586" s="641"/>
    </row>
    <row r="587" ht="15.75" customHeight="1">
      <c r="A587" s="640"/>
      <c r="U587" s="641"/>
      <c r="AC587" s="641"/>
    </row>
    <row r="588" ht="15.75" customHeight="1">
      <c r="A588" s="640"/>
      <c r="U588" s="641"/>
      <c r="AC588" s="641"/>
    </row>
    <row r="589" ht="15.75" customHeight="1">
      <c r="A589" s="640"/>
      <c r="U589" s="641"/>
      <c r="AC589" s="641"/>
    </row>
    <row r="590" ht="15.75" customHeight="1">
      <c r="A590" s="640"/>
      <c r="U590" s="641"/>
      <c r="AC590" s="641"/>
    </row>
    <row r="591" ht="15.75" customHeight="1">
      <c r="A591" s="640"/>
      <c r="U591" s="641"/>
      <c r="AC591" s="641"/>
    </row>
    <row r="592" ht="15.75" customHeight="1">
      <c r="A592" s="640"/>
      <c r="U592" s="641"/>
      <c r="AC592" s="641"/>
    </row>
    <row r="593" ht="15.75" customHeight="1">
      <c r="A593" s="640"/>
      <c r="U593" s="641"/>
      <c r="AC593" s="641"/>
    </row>
    <row r="594" ht="15.75" customHeight="1">
      <c r="A594" s="640"/>
      <c r="U594" s="641"/>
      <c r="AC594" s="641"/>
    </row>
    <row r="595" ht="15.75" customHeight="1">
      <c r="A595" s="640"/>
      <c r="U595" s="641"/>
      <c r="AC595" s="641"/>
    </row>
    <row r="596" ht="15.75" customHeight="1">
      <c r="A596" s="640"/>
      <c r="U596" s="641"/>
      <c r="AC596" s="641"/>
    </row>
    <row r="597" ht="15.75" customHeight="1">
      <c r="A597" s="640"/>
      <c r="U597" s="641"/>
      <c r="AC597" s="641"/>
    </row>
    <row r="598" ht="15.75" customHeight="1">
      <c r="A598" s="640"/>
      <c r="U598" s="641"/>
      <c r="AC598" s="641"/>
    </row>
    <row r="599" ht="15.75" customHeight="1">
      <c r="A599" s="640"/>
      <c r="U599" s="641"/>
      <c r="AC599" s="641"/>
    </row>
    <row r="600" ht="15.75" customHeight="1">
      <c r="A600" s="640"/>
      <c r="U600" s="641"/>
      <c r="AC600" s="641"/>
    </row>
    <row r="601" ht="15.75" customHeight="1">
      <c r="A601" s="640"/>
      <c r="U601" s="641"/>
      <c r="AC601" s="641"/>
    </row>
    <row r="602" ht="15.75" customHeight="1">
      <c r="A602" s="640"/>
      <c r="U602" s="641"/>
      <c r="AC602" s="641"/>
    </row>
    <row r="603" ht="15.75" customHeight="1">
      <c r="A603" s="640"/>
      <c r="U603" s="641"/>
      <c r="AC603" s="641"/>
    </row>
    <row r="604" ht="15.75" customHeight="1">
      <c r="A604" s="640"/>
      <c r="U604" s="641"/>
      <c r="AC604" s="641"/>
    </row>
    <row r="605" ht="15.75" customHeight="1">
      <c r="A605" s="640"/>
      <c r="U605" s="641"/>
      <c r="AC605" s="641"/>
    </row>
    <row r="606" ht="15.75" customHeight="1">
      <c r="A606" s="640"/>
      <c r="U606" s="641"/>
      <c r="AC606" s="641"/>
    </row>
    <row r="607" ht="15.75" customHeight="1">
      <c r="A607" s="640"/>
      <c r="U607" s="641"/>
      <c r="AC607" s="641"/>
    </row>
    <row r="608" ht="15.75" customHeight="1">
      <c r="A608" s="640"/>
      <c r="U608" s="641"/>
      <c r="AC608" s="641"/>
    </row>
    <row r="609" ht="15.75" customHeight="1">
      <c r="A609" s="640"/>
      <c r="U609" s="641"/>
      <c r="AC609" s="641"/>
    </row>
    <row r="610" ht="15.75" customHeight="1">
      <c r="A610" s="640"/>
      <c r="U610" s="641"/>
      <c r="AC610" s="641"/>
    </row>
    <row r="611" ht="15.75" customHeight="1">
      <c r="A611" s="640"/>
      <c r="U611" s="641"/>
      <c r="AC611" s="641"/>
    </row>
    <row r="612" ht="15.75" customHeight="1">
      <c r="A612" s="640"/>
      <c r="U612" s="641"/>
      <c r="AC612" s="641"/>
    </row>
    <row r="613" ht="15.75" customHeight="1">
      <c r="A613" s="640"/>
      <c r="U613" s="641"/>
      <c r="AC613" s="641"/>
    </row>
    <row r="614" ht="15.75" customHeight="1">
      <c r="A614" s="640"/>
      <c r="U614" s="641"/>
      <c r="AC614" s="641"/>
    </row>
    <row r="615" ht="15.75" customHeight="1">
      <c r="A615" s="640"/>
      <c r="U615" s="641"/>
      <c r="AC615" s="641"/>
    </row>
    <row r="616" ht="15.75" customHeight="1">
      <c r="A616" s="640"/>
      <c r="U616" s="641"/>
      <c r="AC616" s="641"/>
    </row>
    <row r="617" ht="15.75" customHeight="1">
      <c r="A617" s="640"/>
      <c r="U617" s="641"/>
      <c r="AC617" s="641"/>
    </row>
    <row r="618" ht="15.75" customHeight="1">
      <c r="A618" s="640"/>
      <c r="U618" s="641"/>
      <c r="AC618" s="641"/>
    </row>
    <row r="619" ht="15.75" customHeight="1">
      <c r="A619" s="640"/>
      <c r="U619" s="641"/>
      <c r="AC619" s="641"/>
    </row>
    <row r="620" ht="15.75" customHeight="1">
      <c r="A620" s="640"/>
      <c r="U620" s="641"/>
      <c r="AC620" s="641"/>
    </row>
    <row r="621" ht="15.75" customHeight="1">
      <c r="A621" s="640"/>
      <c r="U621" s="641"/>
      <c r="AC621" s="641"/>
    </row>
    <row r="622" ht="15.75" customHeight="1">
      <c r="A622" s="640"/>
      <c r="U622" s="641"/>
      <c r="AC622" s="641"/>
    </row>
    <row r="623" ht="15.75" customHeight="1">
      <c r="A623" s="640"/>
      <c r="U623" s="641"/>
      <c r="AC623" s="641"/>
    </row>
    <row r="624" ht="15.75" customHeight="1">
      <c r="A624" s="640"/>
      <c r="U624" s="641"/>
      <c r="AC624" s="641"/>
    </row>
    <row r="625" ht="15.75" customHeight="1">
      <c r="A625" s="640"/>
      <c r="U625" s="641"/>
      <c r="AC625" s="641"/>
    </row>
    <row r="626" ht="15.75" customHeight="1">
      <c r="A626" s="640"/>
      <c r="U626" s="641"/>
      <c r="AC626" s="641"/>
    </row>
    <row r="627" ht="15.75" customHeight="1">
      <c r="A627" s="640"/>
      <c r="U627" s="641"/>
      <c r="AC627" s="641"/>
    </row>
    <row r="628" ht="15.75" customHeight="1">
      <c r="A628" s="640"/>
      <c r="U628" s="641"/>
      <c r="AC628" s="641"/>
    </row>
    <row r="629" ht="15.75" customHeight="1">
      <c r="A629" s="640"/>
      <c r="U629" s="641"/>
      <c r="AC629" s="641"/>
    </row>
    <row r="630" ht="15.75" customHeight="1">
      <c r="A630" s="640"/>
      <c r="U630" s="641"/>
      <c r="AC630" s="641"/>
    </row>
    <row r="631" ht="15.75" customHeight="1">
      <c r="A631" s="640"/>
      <c r="U631" s="641"/>
      <c r="AC631" s="641"/>
    </row>
    <row r="632" ht="15.75" customHeight="1">
      <c r="A632" s="640"/>
      <c r="U632" s="641"/>
      <c r="AC632" s="641"/>
    </row>
    <row r="633" ht="15.75" customHeight="1">
      <c r="A633" s="640"/>
      <c r="U633" s="641"/>
      <c r="AC633" s="641"/>
    </row>
    <row r="634" ht="15.75" customHeight="1">
      <c r="A634" s="640"/>
      <c r="U634" s="641"/>
      <c r="AC634" s="641"/>
    </row>
    <row r="635" ht="15.75" customHeight="1">
      <c r="A635" s="640"/>
      <c r="U635" s="641"/>
      <c r="AC635" s="641"/>
    </row>
    <row r="636" ht="15.75" customHeight="1">
      <c r="A636" s="640"/>
      <c r="U636" s="641"/>
      <c r="AC636" s="641"/>
    </row>
    <row r="637" ht="15.75" customHeight="1">
      <c r="A637" s="640"/>
      <c r="U637" s="641"/>
      <c r="AC637" s="641"/>
    </row>
    <row r="638" ht="15.75" customHeight="1">
      <c r="A638" s="640"/>
      <c r="U638" s="641"/>
      <c r="AC638" s="641"/>
    </row>
    <row r="639" ht="15.75" customHeight="1">
      <c r="A639" s="640"/>
      <c r="U639" s="641"/>
      <c r="AC639" s="641"/>
    </row>
    <row r="640" ht="15.75" customHeight="1">
      <c r="A640" s="640"/>
      <c r="U640" s="641"/>
      <c r="AC640" s="641"/>
    </row>
    <row r="641" ht="15.75" customHeight="1">
      <c r="A641" s="640"/>
      <c r="U641" s="641"/>
      <c r="AC641" s="641"/>
    </row>
    <row r="642" ht="15.75" customHeight="1">
      <c r="A642" s="640"/>
      <c r="U642" s="641"/>
      <c r="AC642" s="641"/>
    </row>
    <row r="643" ht="15.75" customHeight="1">
      <c r="A643" s="640"/>
      <c r="U643" s="641"/>
      <c r="AC643" s="641"/>
    </row>
    <row r="644" ht="15.75" customHeight="1">
      <c r="A644" s="640"/>
      <c r="U644" s="641"/>
      <c r="AC644" s="641"/>
    </row>
    <row r="645" ht="15.75" customHeight="1">
      <c r="A645" s="640"/>
      <c r="U645" s="641"/>
      <c r="AC645" s="641"/>
    </row>
    <row r="646" ht="15.75" customHeight="1">
      <c r="A646" s="640"/>
      <c r="U646" s="641"/>
      <c r="AC646" s="641"/>
    </row>
    <row r="647" ht="15.75" customHeight="1">
      <c r="A647" s="640"/>
      <c r="U647" s="641"/>
      <c r="AC647" s="641"/>
    </row>
    <row r="648" ht="15.75" customHeight="1">
      <c r="A648" s="640"/>
      <c r="U648" s="641"/>
      <c r="AC648" s="641"/>
    </row>
    <row r="649" ht="15.75" customHeight="1">
      <c r="A649" s="640"/>
      <c r="U649" s="641"/>
      <c r="AC649" s="641"/>
    </row>
    <row r="650" ht="15.75" customHeight="1">
      <c r="A650" s="640"/>
      <c r="U650" s="641"/>
      <c r="AC650" s="641"/>
    </row>
    <row r="651" ht="15.75" customHeight="1">
      <c r="A651" s="640"/>
      <c r="U651" s="641"/>
      <c r="AC651" s="641"/>
    </row>
    <row r="652" ht="15.75" customHeight="1">
      <c r="A652" s="640"/>
      <c r="U652" s="641"/>
      <c r="AC652" s="641"/>
    </row>
    <row r="653" ht="15.75" customHeight="1">
      <c r="A653" s="640"/>
      <c r="U653" s="641"/>
      <c r="AC653" s="641"/>
    </row>
    <row r="654" ht="15.75" customHeight="1">
      <c r="A654" s="640"/>
      <c r="U654" s="641"/>
      <c r="AC654" s="641"/>
    </row>
    <row r="655" ht="15.75" customHeight="1">
      <c r="A655" s="640"/>
      <c r="U655" s="641"/>
      <c r="AC655" s="641"/>
    </row>
    <row r="656" ht="15.75" customHeight="1">
      <c r="A656" s="640"/>
      <c r="U656" s="641"/>
      <c r="AC656" s="641"/>
    </row>
    <row r="657" ht="15.75" customHeight="1">
      <c r="A657" s="640"/>
      <c r="U657" s="641"/>
      <c r="AC657" s="641"/>
    </row>
    <row r="658" ht="15.75" customHeight="1">
      <c r="A658" s="640"/>
      <c r="U658" s="641"/>
      <c r="AC658" s="641"/>
    </row>
    <row r="659" ht="15.75" customHeight="1">
      <c r="A659" s="640"/>
      <c r="U659" s="641"/>
      <c r="AC659" s="641"/>
    </row>
    <row r="660" ht="15.75" customHeight="1">
      <c r="A660" s="640"/>
      <c r="U660" s="641"/>
      <c r="AC660" s="641"/>
    </row>
    <row r="661" ht="15.75" customHeight="1">
      <c r="A661" s="640"/>
      <c r="U661" s="641"/>
      <c r="AC661" s="641"/>
    </row>
    <row r="662" ht="15.75" customHeight="1">
      <c r="A662" s="640"/>
      <c r="U662" s="641"/>
      <c r="AC662" s="641"/>
    </row>
    <row r="663" ht="15.75" customHeight="1">
      <c r="A663" s="640"/>
      <c r="U663" s="641"/>
      <c r="AC663" s="641"/>
    </row>
    <row r="664" ht="15.75" customHeight="1">
      <c r="A664" s="640"/>
      <c r="U664" s="641"/>
      <c r="AC664" s="641"/>
    </row>
    <row r="665" ht="15.75" customHeight="1">
      <c r="A665" s="640"/>
      <c r="U665" s="641"/>
      <c r="AC665" s="641"/>
    </row>
    <row r="666" ht="15.75" customHeight="1">
      <c r="A666" s="640"/>
      <c r="U666" s="641"/>
      <c r="AC666" s="641"/>
    </row>
    <row r="667" ht="15.75" customHeight="1">
      <c r="A667" s="640"/>
      <c r="U667" s="641"/>
      <c r="AC667" s="641"/>
    </row>
    <row r="668" ht="15.75" customHeight="1">
      <c r="A668" s="640"/>
      <c r="U668" s="641"/>
      <c r="AC668" s="641"/>
    </row>
    <row r="669" ht="15.75" customHeight="1">
      <c r="A669" s="640"/>
      <c r="U669" s="641"/>
      <c r="AC669" s="641"/>
    </row>
    <row r="670" ht="15.75" customHeight="1">
      <c r="A670" s="640"/>
      <c r="U670" s="641"/>
      <c r="AC670" s="641"/>
    </row>
    <row r="671" ht="15.75" customHeight="1">
      <c r="A671" s="640"/>
      <c r="U671" s="641"/>
      <c r="AC671" s="641"/>
    </row>
    <row r="672" ht="15.75" customHeight="1">
      <c r="A672" s="640"/>
      <c r="U672" s="641"/>
      <c r="AC672" s="641"/>
    </row>
    <row r="673" ht="15.75" customHeight="1">
      <c r="A673" s="640"/>
      <c r="U673" s="641"/>
      <c r="AC673" s="641"/>
    </row>
    <row r="674" ht="15.75" customHeight="1">
      <c r="A674" s="640"/>
      <c r="U674" s="641"/>
      <c r="AC674" s="641"/>
    </row>
    <row r="675" ht="15.75" customHeight="1">
      <c r="A675" s="640"/>
      <c r="U675" s="641"/>
      <c r="AC675" s="641"/>
    </row>
    <row r="676" ht="15.75" customHeight="1">
      <c r="A676" s="640"/>
      <c r="U676" s="641"/>
      <c r="AC676" s="641"/>
    </row>
    <row r="677" ht="15.75" customHeight="1">
      <c r="A677" s="640"/>
      <c r="U677" s="641"/>
      <c r="AC677" s="641"/>
    </row>
    <row r="678" ht="15.75" customHeight="1">
      <c r="A678" s="640"/>
      <c r="U678" s="641"/>
      <c r="AC678" s="641"/>
    </row>
    <row r="679" ht="15.75" customHeight="1">
      <c r="A679" s="640"/>
      <c r="U679" s="641"/>
      <c r="AC679" s="641"/>
    </row>
    <row r="680" ht="15.75" customHeight="1">
      <c r="A680" s="640"/>
      <c r="U680" s="641"/>
      <c r="AC680" s="641"/>
    </row>
    <row r="681" ht="15.75" customHeight="1">
      <c r="A681" s="640"/>
      <c r="U681" s="641"/>
      <c r="AC681" s="641"/>
    </row>
    <row r="682" ht="15.75" customHeight="1">
      <c r="A682" s="640"/>
      <c r="U682" s="641"/>
      <c r="AC682" s="641"/>
    </row>
    <row r="683" ht="15.75" customHeight="1">
      <c r="A683" s="640"/>
      <c r="U683" s="641"/>
      <c r="AC683" s="641"/>
    </row>
    <row r="684" ht="15.75" customHeight="1">
      <c r="A684" s="640"/>
      <c r="U684" s="641"/>
      <c r="AC684" s="641"/>
    </row>
    <row r="685" ht="15.75" customHeight="1">
      <c r="A685" s="640"/>
      <c r="U685" s="641"/>
      <c r="AC685" s="641"/>
    </row>
    <row r="686" ht="15.75" customHeight="1">
      <c r="A686" s="640"/>
      <c r="U686" s="641"/>
      <c r="AC686" s="641"/>
    </row>
    <row r="687" ht="15.75" customHeight="1">
      <c r="A687" s="640"/>
      <c r="U687" s="641"/>
      <c r="AC687" s="641"/>
    </row>
    <row r="688" ht="15.75" customHeight="1">
      <c r="A688" s="640"/>
      <c r="U688" s="641"/>
      <c r="AC688" s="641"/>
    </row>
    <row r="689" ht="15.75" customHeight="1">
      <c r="A689" s="640"/>
      <c r="U689" s="641"/>
      <c r="AC689" s="641"/>
    </row>
    <row r="690" ht="15.75" customHeight="1">
      <c r="A690" s="640"/>
      <c r="U690" s="641"/>
      <c r="AC690" s="641"/>
    </row>
    <row r="691" ht="15.75" customHeight="1">
      <c r="A691" s="640"/>
      <c r="U691" s="641"/>
      <c r="AC691" s="641"/>
    </row>
    <row r="692" ht="15.75" customHeight="1">
      <c r="A692" s="640"/>
      <c r="U692" s="641"/>
      <c r="AC692" s="641"/>
    </row>
    <row r="693" ht="15.75" customHeight="1">
      <c r="A693" s="640"/>
      <c r="U693" s="641"/>
      <c r="AC693" s="641"/>
    </row>
    <row r="694" ht="15.75" customHeight="1">
      <c r="A694" s="640"/>
      <c r="U694" s="641"/>
      <c r="AC694" s="641"/>
    </row>
    <row r="695" ht="15.75" customHeight="1">
      <c r="A695" s="640"/>
      <c r="U695" s="641"/>
      <c r="AC695" s="641"/>
    </row>
    <row r="696" ht="15.75" customHeight="1">
      <c r="A696" s="640"/>
      <c r="U696" s="641"/>
      <c r="AC696" s="641"/>
    </row>
    <row r="697" ht="15.75" customHeight="1">
      <c r="A697" s="640"/>
      <c r="U697" s="641"/>
      <c r="AC697" s="641"/>
    </row>
    <row r="698" ht="15.75" customHeight="1">
      <c r="A698" s="640"/>
      <c r="U698" s="641"/>
      <c r="AC698" s="641"/>
    </row>
    <row r="699" ht="15.75" customHeight="1">
      <c r="A699" s="640"/>
      <c r="U699" s="641"/>
      <c r="AC699" s="641"/>
    </row>
    <row r="700" ht="15.75" customHeight="1">
      <c r="A700" s="640"/>
      <c r="U700" s="641"/>
      <c r="AC700" s="641"/>
    </row>
    <row r="701" ht="15.75" customHeight="1">
      <c r="A701" s="640"/>
      <c r="U701" s="641"/>
      <c r="AC701" s="641"/>
    </row>
    <row r="702" ht="15.75" customHeight="1">
      <c r="A702" s="640"/>
      <c r="U702" s="641"/>
      <c r="AC702" s="641"/>
    </row>
    <row r="703" ht="15.75" customHeight="1">
      <c r="A703" s="640"/>
      <c r="U703" s="641"/>
      <c r="AC703" s="641"/>
    </row>
    <row r="704" ht="15.75" customHeight="1">
      <c r="A704" s="640"/>
      <c r="U704" s="641"/>
      <c r="AC704" s="641"/>
    </row>
    <row r="705" ht="15.75" customHeight="1">
      <c r="A705" s="640"/>
      <c r="U705" s="641"/>
      <c r="AC705" s="641"/>
    </row>
    <row r="706" ht="15.75" customHeight="1">
      <c r="A706" s="640"/>
      <c r="U706" s="641"/>
      <c r="AC706" s="641"/>
    </row>
    <row r="707" ht="15.75" customHeight="1">
      <c r="A707" s="640"/>
      <c r="U707" s="641"/>
      <c r="AC707" s="641"/>
    </row>
    <row r="708" ht="15.75" customHeight="1">
      <c r="A708" s="640"/>
      <c r="U708" s="641"/>
      <c r="AC708" s="641"/>
    </row>
    <row r="709" ht="15.75" customHeight="1">
      <c r="A709" s="640"/>
      <c r="U709" s="641"/>
      <c r="AC709" s="641"/>
    </row>
    <row r="710" ht="15.75" customHeight="1">
      <c r="A710" s="640"/>
      <c r="U710" s="641"/>
      <c r="AC710" s="641"/>
    </row>
    <row r="711" ht="15.75" customHeight="1">
      <c r="A711" s="640"/>
      <c r="U711" s="641"/>
      <c r="AC711" s="641"/>
    </row>
    <row r="712" ht="15.75" customHeight="1">
      <c r="A712" s="640"/>
      <c r="U712" s="641"/>
      <c r="AC712" s="641"/>
    </row>
    <row r="713" ht="15.75" customHeight="1">
      <c r="A713" s="640"/>
      <c r="U713" s="641"/>
      <c r="AC713" s="641"/>
    </row>
    <row r="714" ht="15.75" customHeight="1">
      <c r="A714" s="640"/>
      <c r="U714" s="641"/>
      <c r="AC714" s="641"/>
    </row>
    <row r="715" ht="15.75" customHeight="1">
      <c r="A715" s="640"/>
      <c r="U715" s="641"/>
      <c r="AC715" s="641"/>
    </row>
    <row r="716" ht="15.75" customHeight="1">
      <c r="A716" s="640"/>
      <c r="U716" s="641"/>
      <c r="AC716" s="641"/>
    </row>
    <row r="717" ht="15.75" customHeight="1">
      <c r="A717" s="640"/>
      <c r="U717" s="641"/>
      <c r="AC717" s="641"/>
    </row>
    <row r="718" ht="15.75" customHeight="1">
      <c r="A718" s="640"/>
      <c r="U718" s="641"/>
      <c r="AC718" s="641"/>
    </row>
    <row r="719" ht="15.75" customHeight="1">
      <c r="A719" s="640"/>
      <c r="U719" s="641"/>
      <c r="AC719" s="641"/>
    </row>
    <row r="720" ht="15.75" customHeight="1">
      <c r="A720" s="640"/>
      <c r="U720" s="641"/>
      <c r="AC720" s="641"/>
    </row>
    <row r="721" ht="15.75" customHeight="1">
      <c r="A721" s="640"/>
      <c r="U721" s="641"/>
      <c r="AC721" s="641"/>
    </row>
    <row r="722" ht="15.75" customHeight="1">
      <c r="A722" s="640"/>
      <c r="U722" s="641"/>
      <c r="AC722" s="641"/>
    </row>
    <row r="723" ht="15.75" customHeight="1">
      <c r="A723" s="640"/>
      <c r="U723" s="641"/>
      <c r="AC723" s="641"/>
    </row>
    <row r="724" ht="15.75" customHeight="1">
      <c r="A724" s="640"/>
      <c r="U724" s="641"/>
      <c r="AC724" s="641"/>
    </row>
    <row r="725" ht="15.75" customHeight="1">
      <c r="A725" s="640"/>
      <c r="U725" s="641"/>
      <c r="AC725" s="641"/>
    </row>
    <row r="726" ht="15.75" customHeight="1">
      <c r="A726" s="640"/>
      <c r="U726" s="641"/>
      <c r="AC726" s="641"/>
    </row>
    <row r="727" ht="15.75" customHeight="1">
      <c r="A727" s="640"/>
      <c r="U727" s="641"/>
      <c r="AC727" s="641"/>
    </row>
    <row r="728" ht="15.75" customHeight="1">
      <c r="A728" s="640"/>
      <c r="U728" s="641"/>
      <c r="AC728" s="641"/>
    </row>
    <row r="729" ht="15.75" customHeight="1">
      <c r="A729" s="640"/>
      <c r="U729" s="641"/>
      <c r="AC729" s="641"/>
    </row>
    <row r="730" ht="15.75" customHeight="1">
      <c r="A730" s="640"/>
      <c r="U730" s="641"/>
      <c r="AC730" s="641"/>
    </row>
    <row r="731" ht="15.75" customHeight="1">
      <c r="A731" s="640"/>
      <c r="U731" s="641"/>
      <c r="AC731" s="641"/>
    </row>
    <row r="732" ht="15.75" customHeight="1">
      <c r="A732" s="640"/>
      <c r="U732" s="641"/>
      <c r="AC732" s="641"/>
    </row>
    <row r="733" ht="15.75" customHeight="1">
      <c r="A733" s="640"/>
      <c r="U733" s="641"/>
      <c r="AC733" s="641"/>
    </row>
    <row r="734" ht="15.75" customHeight="1">
      <c r="A734" s="640"/>
      <c r="U734" s="641"/>
      <c r="AC734" s="641"/>
    </row>
    <row r="735" ht="15.75" customHeight="1">
      <c r="A735" s="640"/>
      <c r="U735" s="641"/>
      <c r="AC735" s="641"/>
    </row>
    <row r="736" ht="15.75" customHeight="1">
      <c r="A736" s="640"/>
      <c r="U736" s="641"/>
      <c r="AC736" s="641"/>
    </row>
    <row r="737" ht="15.75" customHeight="1">
      <c r="A737" s="640"/>
      <c r="U737" s="641"/>
      <c r="AC737" s="641"/>
    </row>
    <row r="738" ht="15.75" customHeight="1">
      <c r="A738" s="640"/>
      <c r="U738" s="641"/>
      <c r="AC738" s="641"/>
    </row>
    <row r="739" ht="15.75" customHeight="1">
      <c r="A739" s="640"/>
      <c r="U739" s="641"/>
      <c r="AC739" s="641"/>
    </row>
    <row r="740" ht="15.75" customHeight="1">
      <c r="A740" s="640"/>
      <c r="U740" s="641"/>
      <c r="AC740" s="641"/>
    </row>
    <row r="741" ht="15.75" customHeight="1">
      <c r="A741" s="640"/>
      <c r="U741" s="641"/>
      <c r="AC741" s="641"/>
    </row>
    <row r="742" ht="15.75" customHeight="1">
      <c r="A742" s="640"/>
      <c r="U742" s="641"/>
      <c r="AC742" s="641"/>
    </row>
    <row r="743" ht="15.75" customHeight="1">
      <c r="A743" s="640"/>
      <c r="U743" s="641"/>
      <c r="AC743" s="641"/>
    </row>
    <row r="744" ht="15.75" customHeight="1">
      <c r="A744" s="640"/>
      <c r="U744" s="641"/>
      <c r="AC744" s="641"/>
    </row>
    <row r="745" ht="15.75" customHeight="1">
      <c r="A745" s="640"/>
      <c r="U745" s="641"/>
      <c r="AC745" s="641"/>
    </row>
    <row r="746" ht="15.75" customHeight="1">
      <c r="A746" s="640"/>
      <c r="U746" s="641"/>
      <c r="AC746" s="641"/>
    </row>
    <row r="747" ht="15.75" customHeight="1">
      <c r="A747" s="640"/>
      <c r="U747" s="641"/>
      <c r="AC747" s="641"/>
    </row>
    <row r="748" ht="15.75" customHeight="1">
      <c r="A748" s="640"/>
      <c r="U748" s="641"/>
      <c r="AC748" s="641"/>
    </row>
    <row r="749" ht="15.75" customHeight="1">
      <c r="A749" s="640"/>
      <c r="U749" s="641"/>
      <c r="AC749" s="641"/>
    </row>
    <row r="750" ht="15.75" customHeight="1">
      <c r="A750" s="640"/>
      <c r="U750" s="641"/>
      <c r="AC750" s="641"/>
    </row>
    <row r="751" ht="15.75" customHeight="1">
      <c r="A751" s="640"/>
      <c r="U751" s="641"/>
      <c r="AC751" s="641"/>
    </row>
    <row r="752" ht="15.75" customHeight="1">
      <c r="A752" s="640"/>
      <c r="U752" s="641"/>
      <c r="AC752" s="641"/>
    </row>
    <row r="753" ht="15.75" customHeight="1">
      <c r="A753" s="640"/>
      <c r="U753" s="641"/>
      <c r="AC753" s="641"/>
    </row>
    <row r="754" ht="15.75" customHeight="1">
      <c r="A754" s="640"/>
      <c r="U754" s="641"/>
      <c r="AC754" s="641"/>
    </row>
    <row r="755" ht="15.75" customHeight="1">
      <c r="A755" s="640"/>
      <c r="U755" s="641"/>
      <c r="AC755" s="641"/>
    </row>
    <row r="756" ht="15.75" customHeight="1">
      <c r="A756" s="640"/>
      <c r="U756" s="641"/>
      <c r="AC756" s="641"/>
    </row>
    <row r="757" ht="15.75" customHeight="1">
      <c r="A757" s="640"/>
      <c r="U757" s="641"/>
      <c r="AC757" s="641"/>
    </row>
    <row r="758" ht="15.75" customHeight="1">
      <c r="A758" s="640"/>
      <c r="U758" s="641"/>
      <c r="AC758" s="641"/>
    </row>
    <row r="759" ht="15.75" customHeight="1">
      <c r="A759" s="640"/>
      <c r="U759" s="641"/>
      <c r="AC759" s="641"/>
    </row>
    <row r="760" ht="15.75" customHeight="1">
      <c r="A760" s="640"/>
      <c r="U760" s="641"/>
      <c r="AC760" s="641"/>
    </row>
    <row r="761" ht="15.75" customHeight="1">
      <c r="A761" s="640"/>
      <c r="U761" s="641"/>
      <c r="AC761" s="641"/>
    </row>
    <row r="762" ht="15.75" customHeight="1">
      <c r="A762" s="640"/>
      <c r="U762" s="641"/>
      <c r="AC762" s="641"/>
    </row>
    <row r="763" ht="15.75" customHeight="1">
      <c r="A763" s="640"/>
      <c r="U763" s="641"/>
      <c r="AC763" s="641"/>
    </row>
    <row r="764" ht="15.75" customHeight="1">
      <c r="A764" s="640"/>
      <c r="U764" s="641"/>
      <c r="AC764" s="641"/>
    </row>
    <row r="765" ht="15.75" customHeight="1">
      <c r="A765" s="640"/>
      <c r="U765" s="641"/>
      <c r="AC765" s="641"/>
    </row>
    <row r="766" ht="15.75" customHeight="1">
      <c r="A766" s="640"/>
      <c r="U766" s="641"/>
      <c r="AC766" s="641"/>
    </row>
    <row r="767" ht="15.75" customHeight="1">
      <c r="A767" s="640"/>
      <c r="U767" s="641"/>
      <c r="AC767" s="641"/>
    </row>
    <row r="768" ht="15.75" customHeight="1">
      <c r="A768" s="640"/>
      <c r="U768" s="641"/>
      <c r="AC768" s="641"/>
    </row>
    <row r="769" ht="15.75" customHeight="1">
      <c r="A769" s="640"/>
      <c r="U769" s="641"/>
      <c r="AC769" s="641"/>
    </row>
    <row r="770" ht="15.75" customHeight="1">
      <c r="A770" s="640"/>
      <c r="U770" s="641"/>
      <c r="AC770" s="641"/>
    </row>
    <row r="771" ht="15.75" customHeight="1">
      <c r="A771" s="640"/>
      <c r="U771" s="641"/>
      <c r="AC771" s="641"/>
    </row>
    <row r="772" ht="15.75" customHeight="1">
      <c r="A772" s="640"/>
      <c r="U772" s="641"/>
      <c r="AC772" s="641"/>
    </row>
    <row r="773" ht="15.75" customHeight="1">
      <c r="A773" s="640"/>
      <c r="U773" s="641"/>
      <c r="AC773" s="641"/>
    </row>
    <row r="774" ht="15.75" customHeight="1">
      <c r="A774" s="640"/>
      <c r="U774" s="641"/>
      <c r="AC774" s="641"/>
    </row>
    <row r="775" ht="15.75" customHeight="1">
      <c r="A775" s="640"/>
      <c r="U775" s="641"/>
      <c r="AC775" s="641"/>
    </row>
    <row r="776" ht="15.75" customHeight="1">
      <c r="A776" s="640"/>
      <c r="U776" s="641"/>
      <c r="AC776" s="641"/>
    </row>
    <row r="777" ht="15.75" customHeight="1">
      <c r="A777" s="640"/>
      <c r="U777" s="641"/>
      <c r="AC777" s="641"/>
    </row>
    <row r="778" ht="15.75" customHeight="1">
      <c r="A778" s="640"/>
      <c r="U778" s="641"/>
      <c r="AC778" s="641"/>
    </row>
    <row r="779" ht="15.75" customHeight="1">
      <c r="A779" s="640"/>
      <c r="U779" s="641"/>
      <c r="AC779" s="641"/>
    </row>
    <row r="780" ht="15.75" customHeight="1">
      <c r="A780" s="640"/>
      <c r="U780" s="641"/>
      <c r="AC780" s="641"/>
    </row>
    <row r="781" ht="15.75" customHeight="1">
      <c r="A781" s="640"/>
      <c r="U781" s="641"/>
      <c r="AC781" s="641"/>
    </row>
    <row r="782" ht="15.75" customHeight="1">
      <c r="A782" s="640"/>
      <c r="U782" s="641"/>
      <c r="AC782" s="641"/>
    </row>
    <row r="783" ht="15.75" customHeight="1">
      <c r="A783" s="640"/>
      <c r="U783" s="641"/>
      <c r="AC783" s="641"/>
    </row>
    <row r="784" ht="15.75" customHeight="1">
      <c r="A784" s="640"/>
      <c r="U784" s="641"/>
      <c r="AC784" s="641"/>
    </row>
    <row r="785" ht="15.75" customHeight="1">
      <c r="A785" s="640"/>
      <c r="U785" s="641"/>
      <c r="AC785" s="641"/>
    </row>
    <row r="786" ht="15.75" customHeight="1">
      <c r="A786" s="640"/>
      <c r="U786" s="641"/>
      <c r="AC786" s="641"/>
    </row>
    <row r="787" ht="15.75" customHeight="1">
      <c r="A787" s="640"/>
      <c r="U787" s="641"/>
      <c r="AC787" s="641"/>
    </row>
    <row r="788" ht="15.75" customHeight="1">
      <c r="A788" s="640"/>
      <c r="U788" s="641"/>
      <c r="AC788" s="641"/>
    </row>
    <row r="789" ht="15.75" customHeight="1">
      <c r="A789" s="640"/>
      <c r="U789" s="641"/>
      <c r="AC789" s="641"/>
    </row>
    <row r="790" ht="15.75" customHeight="1">
      <c r="A790" s="640"/>
      <c r="U790" s="641"/>
      <c r="AC790" s="641"/>
    </row>
    <row r="791" ht="15.75" customHeight="1">
      <c r="A791" s="640"/>
      <c r="U791" s="641"/>
      <c r="AC791" s="641"/>
    </row>
    <row r="792" ht="15.75" customHeight="1">
      <c r="A792" s="640"/>
      <c r="U792" s="641"/>
      <c r="AC792" s="641"/>
    </row>
    <row r="793" ht="15.75" customHeight="1">
      <c r="A793" s="640"/>
      <c r="U793" s="641"/>
      <c r="AC793" s="641"/>
    </row>
    <row r="794" ht="15.75" customHeight="1">
      <c r="A794" s="640"/>
      <c r="U794" s="641"/>
      <c r="AC794" s="641"/>
    </row>
    <row r="795" ht="15.75" customHeight="1">
      <c r="A795" s="640"/>
      <c r="U795" s="641"/>
      <c r="AC795" s="641"/>
    </row>
    <row r="796" ht="15.75" customHeight="1">
      <c r="A796" s="640"/>
      <c r="U796" s="641"/>
      <c r="AC796" s="641"/>
    </row>
    <row r="797" ht="15.75" customHeight="1">
      <c r="A797" s="640"/>
      <c r="U797" s="641"/>
      <c r="AC797" s="641"/>
    </row>
    <row r="798" ht="15.75" customHeight="1">
      <c r="A798" s="640"/>
      <c r="U798" s="641"/>
      <c r="AC798" s="641"/>
    </row>
    <row r="799" ht="15.75" customHeight="1">
      <c r="A799" s="640"/>
      <c r="U799" s="641"/>
      <c r="AC799" s="641"/>
    </row>
    <row r="800" ht="15.75" customHeight="1">
      <c r="A800" s="640"/>
      <c r="U800" s="641"/>
      <c r="AC800" s="641"/>
    </row>
    <row r="801" ht="15.75" customHeight="1">
      <c r="A801" s="640"/>
      <c r="U801" s="641"/>
      <c r="AC801" s="641"/>
    </row>
    <row r="802" ht="15.75" customHeight="1">
      <c r="A802" s="640"/>
      <c r="U802" s="641"/>
      <c r="AC802" s="641"/>
    </row>
    <row r="803" ht="15.75" customHeight="1">
      <c r="A803" s="640"/>
      <c r="U803" s="641"/>
      <c r="AC803" s="641"/>
    </row>
    <row r="804" ht="15.75" customHeight="1">
      <c r="A804" s="640"/>
      <c r="U804" s="641"/>
      <c r="AC804" s="641"/>
    </row>
    <row r="805" ht="15.75" customHeight="1">
      <c r="A805" s="640"/>
      <c r="U805" s="641"/>
      <c r="AC805" s="641"/>
    </row>
    <row r="806" ht="15.75" customHeight="1">
      <c r="A806" s="640"/>
      <c r="U806" s="641"/>
      <c r="AC806" s="641"/>
    </row>
    <row r="807" ht="15.75" customHeight="1">
      <c r="A807" s="640"/>
      <c r="U807" s="641"/>
      <c r="AC807" s="641"/>
    </row>
    <row r="808" ht="15.75" customHeight="1">
      <c r="A808" s="640"/>
      <c r="U808" s="641"/>
      <c r="AC808" s="641"/>
    </row>
    <row r="809" ht="15.75" customHeight="1">
      <c r="A809" s="640"/>
      <c r="U809" s="641"/>
      <c r="AC809" s="641"/>
    </row>
    <row r="810" ht="15.75" customHeight="1">
      <c r="A810" s="640"/>
      <c r="U810" s="641"/>
      <c r="AC810" s="641"/>
    </row>
    <row r="811" ht="15.75" customHeight="1">
      <c r="A811" s="640"/>
      <c r="U811" s="641"/>
      <c r="AC811" s="641"/>
    </row>
    <row r="812" ht="15.75" customHeight="1">
      <c r="A812" s="640"/>
      <c r="U812" s="641"/>
      <c r="AC812" s="641"/>
    </row>
    <row r="813" ht="15.75" customHeight="1">
      <c r="A813" s="640"/>
      <c r="U813" s="641"/>
      <c r="AC813" s="641"/>
    </row>
    <row r="814" ht="15.75" customHeight="1">
      <c r="A814" s="640"/>
      <c r="U814" s="641"/>
      <c r="AC814" s="641"/>
    </row>
    <row r="815" ht="15.75" customHeight="1">
      <c r="A815" s="640"/>
      <c r="U815" s="641"/>
      <c r="AC815" s="641"/>
    </row>
    <row r="816" ht="15.75" customHeight="1">
      <c r="A816" s="640"/>
      <c r="U816" s="641"/>
      <c r="AC816" s="641"/>
    </row>
    <row r="817" ht="15.75" customHeight="1">
      <c r="A817" s="640"/>
      <c r="U817" s="641"/>
      <c r="AC817" s="641"/>
    </row>
    <row r="818" ht="15.75" customHeight="1">
      <c r="A818" s="640"/>
      <c r="U818" s="641"/>
      <c r="AC818" s="641"/>
    </row>
    <row r="819" ht="15.75" customHeight="1">
      <c r="A819" s="640"/>
      <c r="U819" s="641"/>
      <c r="AC819" s="641"/>
    </row>
    <row r="820" ht="15.75" customHeight="1">
      <c r="A820" s="640"/>
      <c r="U820" s="641"/>
      <c r="AC820" s="641"/>
    </row>
    <row r="821" ht="15.75" customHeight="1">
      <c r="A821" s="640"/>
      <c r="U821" s="641"/>
      <c r="AC821" s="641"/>
    </row>
    <row r="822" ht="15.75" customHeight="1">
      <c r="A822" s="640"/>
      <c r="U822" s="641"/>
      <c r="AC822" s="641"/>
    </row>
    <row r="823" ht="15.75" customHeight="1">
      <c r="A823" s="640"/>
      <c r="U823" s="641"/>
      <c r="AC823" s="641"/>
    </row>
    <row r="824" ht="15.75" customHeight="1">
      <c r="A824" s="640"/>
      <c r="U824" s="641"/>
      <c r="AC824" s="641"/>
    </row>
    <row r="825" ht="15.75" customHeight="1">
      <c r="A825" s="640"/>
      <c r="U825" s="641"/>
      <c r="AC825" s="641"/>
    </row>
    <row r="826" ht="15.75" customHeight="1">
      <c r="A826" s="640"/>
      <c r="U826" s="641"/>
      <c r="AC826" s="641"/>
    </row>
    <row r="827" ht="15.75" customHeight="1">
      <c r="A827" s="640"/>
      <c r="U827" s="641"/>
      <c r="AC827" s="641"/>
    </row>
    <row r="828" ht="15.75" customHeight="1">
      <c r="A828" s="640"/>
      <c r="U828" s="641"/>
      <c r="AC828" s="641"/>
    </row>
    <row r="829" ht="15.75" customHeight="1">
      <c r="A829" s="640"/>
      <c r="U829" s="641"/>
      <c r="AC829" s="641"/>
    </row>
    <row r="830" ht="15.75" customHeight="1">
      <c r="A830" s="640"/>
      <c r="U830" s="641"/>
      <c r="AC830" s="641"/>
    </row>
    <row r="831" ht="15.75" customHeight="1">
      <c r="A831" s="640"/>
      <c r="U831" s="641"/>
      <c r="AC831" s="641"/>
    </row>
    <row r="832" ht="15.75" customHeight="1">
      <c r="A832" s="640"/>
      <c r="U832" s="641"/>
      <c r="AC832" s="641"/>
    </row>
    <row r="833" ht="15.75" customHeight="1">
      <c r="A833" s="640"/>
      <c r="U833" s="641"/>
      <c r="AC833" s="641"/>
    </row>
    <row r="834" ht="15.75" customHeight="1">
      <c r="A834" s="640"/>
      <c r="U834" s="641"/>
      <c r="AC834" s="641"/>
    </row>
    <row r="835" ht="15.75" customHeight="1">
      <c r="A835" s="640"/>
      <c r="U835" s="641"/>
      <c r="AC835" s="641"/>
    </row>
    <row r="836" ht="15.75" customHeight="1">
      <c r="A836" s="640"/>
      <c r="U836" s="641"/>
      <c r="AC836" s="641"/>
    </row>
    <row r="837" ht="15.75" customHeight="1">
      <c r="A837" s="640"/>
      <c r="U837" s="641"/>
      <c r="AC837" s="641"/>
    </row>
    <row r="838" ht="15.75" customHeight="1">
      <c r="A838" s="640"/>
      <c r="U838" s="641"/>
      <c r="AC838" s="641"/>
    </row>
    <row r="839" ht="15.75" customHeight="1">
      <c r="A839" s="640"/>
      <c r="U839" s="641"/>
      <c r="AC839" s="641"/>
    </row>
    <row r="840" ht="15.75" customHeight="1">
      <c r="A840" s="640"/>
      <c r="U840" s="641"/>
      <c r="AC840" s="641"/>
    </row>
    <row r="841" ht="15.75" customHeight="1">
      <c r="A841" s="640"/>
      <c r="U841" s="641"/>
      <c r="AC841" s="641"/>
    </row>
    <row r="842" ht="15.75" customHeight="1">
      <c r="A842" s="640"/>
      <c r="U842" s="641"/>
      <c r="AC842" s="641"/>
    </row>
    <row r="843" ht="15.75" customHeight="1">
      <c r="A843" s="640"/>
      <c r="U843" s="641"/>
      <c r="AC843" s="641"/>
    </row>
    <row r="844" ht="15.75" customHeight="1">
      <c r="A844" s="640"/>
      <c r="U844" s="641"/>
      <c r="AC844" s="641"/>
    </row>
    <row r="845" ht="15.75" customHeight="1">
      <c r="A845" s="640"/>
      <c r="U845" s="641"/>
      <c r="AC845" s="641"/>
    </row>
    <row r="846" ht="15.75" customHeight="1">
      <c r="A846" s="640"/>
      <c r="U846" s="641"/>
      <c r="AC846" s="641"/>
    </row>
    <row r="847" ht="15.75" customHeight="1">
      <c r="A847" s="640"/>
      <c r="U847" s="641"/>
      <c r="AC847" s="641"/>
    </row>
    <row r="848" ht="15.75" customHeight="1">
      <c r="A848" s="640"/>
      <c r="U848" s="641"/>
      <c r="AC848" s="641"/>
    </row>
    <row r="849" ht="15.75" customHeight="1">
      <c r="A849" s="640"/>
      <c r="U849" s="641"/>
      <c r="AC849" s="641"/>
    </row>
    <row r="850" ht="15.75" customHeight="1">
      <c r="A850" s="640"/>
      <c r="U850" s="641"/>
      <c r="AC850" s="641"/>
    </row>
    <row r="851" ht="15.75" customHeight="1">
      <c r="A851" s="640"/>
      <c r="U851" s="641"/>
      <c r="AC851" s="641"/>
    </row>
    <row r="852" ht="15.75" customHeight="1">
      <c r="A852" s="640"/>
      <c r="U852" s="641"/>
      <c r="AC852" s="641"/>
    </row>
    <row r="853" ht="15.75" customHeight="1">
      <c r="A853" s="640"/>
      <c r="U853" s="641"/>
      <c r="AC853" s="641"/>
    </row>
    <row r="854" ht="15.75" customHeight="1">
      <c r="A854" s="640"/>
      <c r="U854" s="641"/>
      <c r="AC854" s="641"/>
    </row>
    <row r="855" ht="15.75" customHeight="1">
      <c r="A855" s="640"/>
      <c r="U855" s="641"/>
      <c r="AC855" s="641"/>
    </row>
    <row r="856" ht="15.75" customHeight="1">
      <c r="A856" s="640"/>
      <c r="U856" s="641"/>
      <c r="AC856" s="641"/>
    </row>
    <row r="857" ht="15.75" customHeight="1">
      <c r="A857" s="640"/>
      <c r="U857" s="641"/>
      <c r="AC857" s="641"/>
    </row>
    <row r="858" ht="15.75" customHeight="1">
      <c r="A858" s="640"/>
      <c r="U858" s="641"/>
      <c r="AC858" s="641"/>
    </row>
    <row r="859" ht="15.75" customHeight="1">
      <c r="A859" s="640"/>
      <c r="U859" s="641"/>
      <c r="AC859" s="641"/>
    </row>
    <row r="860" ht="15.75" customHeight="1">
      <c r="A860" s="640"/>
      <c r="U860" s="641"/>
      <c r="AC860" s="641"/>
    </row>
    <row r="861" ht="15.75" customHeight="1">
      <c r="A861" s="640"/>
      <c r="U861" s="641"/>
      <c r="AC861" s="641"/>
    </row>
    <row r="862" ht="15.75" customHeight="1">
      <c r="A862" s="640"/>
      <c r="U862" s="641"/>
      <c r="AC862" s="641"/>
    </row>
    <row r="863" ht="15.75" customHeight="1">
      <c r="A863" s="640"/>
      <c r="U863" s="641"/>
      <c r="AC863" s="641"/>
    </row>
    <row r="864" ht="15.75" customHeight="1">
      <c r="A864" s="640"/>
      <c r="U864" s="641"/>
      <c r="AC864" s="641"/>
    </row>
    <row r="865" ht="15.75" customHeight="1">
      <c r="A865" s="640"/>
      <c r="U865" s="641"/>
      <c r="AC865" s="641"/>
    </row>
    <row r="866" ht="15.75" customHeight="1">
      <c r="A866" s="640"/>
      <c r="U866" s="641"/>
      <c r="AC866" s="641"/>
    </row>
    <row r="867" ht="15.75" customHeight="1">
      <c r="A867" s="640"/>
      <c r="U867" s="641"/>
      <c r="AC867" s="641"/>
    </row>
    <row r="868" ht="15.75" customHeight="1">
      <c r="A868" s="640"/>
      <c r="U868" s="641"/>
      <c r="AC868" s="641"/>
    </row>
    <row r="869" ht="15.75" customHeight="1">
      <c r="A869" s="640"/>
      <c r="U869" s="641"/>
      <c r="AC869" s="641"/>
    </row>
    <row r="870" ht="15.75" customHeight="1">
      <c r="A870" s="640"/>
      <c r="U870" s="641"/>
      <c r="AC870" s="641"/>
    </row>
    <row r="871" ht="15.75" customHeight="1">
      <c r="A871" s="640"/>
      <c r="U871" s="641"/>
      <c r="AC871" s="641"/>
    </row>
    <row r="872" ht="15.75" customHeight="1">
      <c r="A872" s="640"/>
      <c r="U872" s="641"/>
      <c r="AC872" s="641"/>
    </row>
    <row r="873" ht="15.75" customHeight="1">
      <c r="A873" s="640"/>
      <c r="U873" s="641"/>
      <c r="AC873" s="641"/>
    </row>
    <row r="874" ht="15.75" customHeight="1">
      <c r="A874" s="640"/>
      <c r="U874" s="641"/>
      <c r="AC874" s="641"/>
    </row>
    <row r="875" ht="15.75" customHeight="1">
      <c r="A875" s="640"/>
      <c r="U875" s="641"/>
      <c r="AC875" s="641"/>
    </row>
    <row r="876" ht="15.75" customHeight="1">
      <c r="A876" s="640"/>
      <c r="U876" s="641"/>
      <c r="AC876" s="641"/>
    </row>
    <row r="877" ht="15.75" customHeight="1">
      <c r="A877" s="640"/>
      <c r="U877" s="641"/>
      <c r="AC877" s="641"/>
    </row>
    <row r="878" ht="15.75" customHeight="1">
      <c r="A878" s="640"/>
      <c r="U878" s="641"/>
      <c r="AC878" s="641"/>
    </row>
    <row r="879" ht="15.75" customHeight="1">
      <c r="A879" s="640"/>
      <c r="U879" s="641"/>
      <c r="AC879" s="641"/>
    </row>
    <row r="880" ht="15.75" customHeight="1">
      <c r="A880" s="640"/>
      <c r="U880" s="641"/>
      <c r="AC880" s="641"/>
    </row>
    <row r="881" ht="15.75" customHeight="1">
      <c r="A881" s="640"/>
      <c r="U881" s="641"/>
      <c r="AC881" s="641"/>
    </row>
    <row r="882" ht="15.75" customHeight="1">
      <c r="A882" s="640"/>
      <c r="U882" s="641"/>
      <c r="AC882" s="641"/>
    </row>
    <row r="883" ht="15.75" customHeight="1">
      <c r="A883" s="640"/>
      <c r="U883" s="641"/>
      <c r="AC883" s="641"/>
    </row>
    <row r="884" ht="15.75" customHeight="1">
      <c r="A884" s="640"/>
      <c r="U884" s="641"/>
      <c r="AC884" s="641"/>
    </row>
    <row r="885" ht="15.75" customHeight="1">
      <c r="A885" s="640"/>
      <c r="U885" s="641"/>
      <c r="AC885" s="641"/>
    </row>
    <row r="886" ht="15.75" customHeight="1">
      <c r="A886" s="640"/>
      <c r="U886" s="641"/>
      <c r="AC886" s="641"/>
    </row>
    <row r="887" ht="15.75" customHeight="1">
      <c r="A887" s="640"/>
      <c r="U887" s="641"/>
      <c r="AC887" s="641"/>
    </row>
    <row r="888" ht="15.75" customHeight="1">
      <c r="A888" s="640"/>
      <c r="U888" s="641"/>
      <c r="AC888" s="641"/>
    </row>
    <row r="889" ht="15.75" customHeight="1">
      <c r="A889" s="640"/>
      <c r="U889" s="641"/>
      <c r="AC889" s="641"/>
    </row>
    <row r="890" ht="15.75" customHeight="1">
      <c r="A890" s="640"/>
      <c r="U890" s="641"/>
      <c r="AC890" s="641"/>
    </row>
    <row r="891" ht="15.75" customHeight="1">
      <c r="A891" s="640"/>
      <c r="U891" s="641"/>
      <c r="AC891" s="641"/>
    </row>
    <row r="892" ht="15.75" customHeight="1">
      <c r="A892" s="640"/>
      <c r="U892" s="641"/>
      <c r="AC892" s="641"/>
    </row>
    <row r="893" ht="15.75" customHeight="1">
      <c r="A893" s="640"/>
      <c r="U893" s="641"/>
      <c r="AC893" s="641"/>
    </row>
    <row r="894" ht="15.75" customHeight="1">
      <c r="A894" s="640"/>
      <c r="U894" s="641"/>
      <c r="AC894" s="641"/>
    </row>
    <row r="895" ht="15.75" customHeight="1">
      <c r="A895" s="640"/>
      <c r="U895" s="641"/>
      <c r="AC895" s="641"/>
    </row>
    <row r="896" ht="15.75" customHeight="1">
      <c r="A896" s="640"/>
      <c r="U896" s="641"/>
      <c r="AC896" s="641"/>
    </row>
    <row r="897" ht="15.75" customHeight="1">
      <c r="A897" s="640"/>
      <c r="U897" s="641"/>
      <c r="AC897" s="641"/>
    </row>
    <row r="898" ht="15.75" customHeight="1">
      <c r="A898" s="640"/>
      <c r="U898" s="641"/>
      <c r="AC898" s="641"/>
    </row>
    <row r="899" ht="15.75" customHeight="1">
      <c r="A899" s="640"/>
      <c r="U899" s="641"/>
      <c r="AC899" s="641"/>
    </row>
    <row r="900" ht="15.75" customHeight="1">
      <c r="A900" s="640"/>
      <c r="U900" s="641"/>
      <c r="AC900" s="641"/>
    </row>
    <row r="901" ht="15.75" customHeight="1">
      <c r="A901" s="640"/>
      <c r="U901" s="641"/>
      <c r="AC901" s="641"/>
    </row>
    <row r="902" ht="15.75" customHeight="1">
      <c r="A902" s="640"/>
      <c r="U902" s="641"/>
      <c r="AC902" s="641"/>
    </row>
    <row r="903" ht="15.75" customHeight="1">
      <c r="A903" s="640"/>
      <c r="U903" s="641"/>
      <c r="AC903" s="641"/>
    </row>
    <row r="904" ht="15.75" customHeight="1">
      <c r="A904" s="640"/>
      <c r="U904" s="641"/>
      <c r="AC904" s="641"/>
    </row>
    <row r="905" ht="15.75" customHeight="1">
      <c r="A905" s="640"/>
      <c r="U905" s="641"/>
      <c r="AC905" s="641"/>
    </row>
    <row r="906" ht="15.75" customHeight="1">
      <c r="A906" s="640"/>
      <c r="U906" s="641"/>
      <c r="AC906" s="641"/>
    </row>
    <row r="907" ht="15.75" customHeight="1">
      <c r="A907" s="640"/>
      <c r="U907" s="641"/>
      <c r="AC907" s="641"/>
    </row>
    <row r="908" ht="15.75" customHeight="1">
      <c r="A908" s="640"/>
      <c r="U908" s="641"/>
      <c r="AC908" s="641"/>
    </row>
    <row r="909" ht="15.75" customHeight="1">
      <c r="A909" s="640"/>
      <c r="U909" s="641"/>
      <c r="AC909" s="641"/>
    </row>
    <row r="910" ht="15.75" customHeight="1">
      <c r="A910" s="640"/>
      <c r="U910" s="641"/>
      <c r="AC910" s="641"/>
    </row>
    <row r="911" ht="15.75" customHeight="1">
      <c r="A911" s="640"/>
      <c r="U911" s="641"/>
      <c r="AC911" s="641"/>
    </row>
    <row r="912" ht="15.75" customHeight="1">
      <c r="A912" s="640"/>
      <c r="U912" s="641"/>
      <c r="AC912" s="641"/>
    </row>
    <row r="913" ht="15.75" customHeight="1">
      <c r="A913" s="640"/>
      <c r="U913" s="641"/>
      <c r="AC913" s="641"/>
    </row>
    <row r="914" ht="15.75" customHeight="1">
      <c r="A914" s="640"/>
      <c r="U914" s="641"/>
      <c r="AC914" s="641"/>
    </row>
    <row r="915" ht="15.75" customHeight="1">
      <c r="A915" s="640"/>
      <c r="U915" s="641"/>
      <c r="AC915" s="641"/>
    </row>
    <row r="916" ht="15.75" customHeight="1">
      <c r="A916" s="640"/>
      <c r="U916" s="641"/>
      <c r="AC916" s="641"/>
    </row>
    <row r="917" ht="15.75" customHeight="1">
      <c r="A917" s="640"/>
      <c r="U917" s="641"/>
      <c r="AC917" s="641"/>
    </row>
    <row r="918" ht="15.75" customHeight="1">
      <c r="A918" s="640"/>
      <c r="U918" s="641"/>
      <c r="AC918" s="641"/>
    </row>
    <row r="919" ht="15.75" customHeight="1">
      <c r="A919" s="640"/>
      <c r="U919" s="641"/>
      <c r="AC919" s="641"/>
    </row>
    <row r="920" ht="15.75" customHeight="1">
      <c r="A920" s="640"/>
      <c r="U920" s="641"/>
      <c r="AC920" s="641"/>
    </row>
    <row r="921" ht="15.75" customHeight="1">
      <c r="A921" s="640"/>
      <c r="U921" s="641"/>
      <c r="AC921" s="641"/>
    </row>
    <row r="922" ht="15.75" customHeight="1">
      <c r="A922" s="640"/>
      <c r="U922" s="641"/>
      <c r="AC922" s="641"/>
    </row>
    <row r="923" ht="15.75" customHeight="1">
      <c r="A923" s="640"/>
      <c r="U923" s="641"/>
      <c r="AC923" s="641"/>
    </row>
    <row r="924" ht="15.75" customHeight="1">
      <c r="A924" s="640"/>
      <c r="U924" s="641"/>
      <c r="AC924" s="641"/>
    </row>
    <row r="925" ht="15.75" customHeight="1">
      <c r="A925" s="640"/>
      <c r="U925" s="641"/>
      <c r="AC925" s="641"/>
    </row>
    <row r="926" ht="15.75" customHeight="1">
      <c r="A926" s="640"/>
      <c r="U926" s="641"/>
      <c r="AC926" s="641"/>
    </row>
    <row r="927" ht="15.75" customHeight="1">
      <c r="A927" s="640"/>
      <c r="U927" s="641"/>
      <c r="AC927" s="641"/>
    </row>
    <row r="928" ht="15.75" customHeight="1">
      <c r="A928" s="640"/>
      <c r="U928" s="641"/>
      <c r="AC928" s="641"/>
    </row>
    <row r="929" ht="15.75" customHeight="1">
      <c r="A929" s="640"/>
      <c r="U929" s="641"/>
      <c r="AC929" s="641"/>
    </row>
    <row r="930" ht="15.75" customHeight="1">
      <c r="A930" s="640"/>
      <c r="U930" s="641"/>
      <c r="AC930" s="641"/>
    </row>
    <row r="931" ht="15.75" customHeight="1">
      <c r="A931" s="640"/>
      <c r="U931" s="641"/>
      <c r="AC931" s="641"/>
    </row>
    <row r="932" ht="15.75" customHeight="1">
      <c r="A932" s="640"/>
      <c r="U932" s="641"/>
      <c r="AC932" s="641"/>
    </row>
    <row r="933" ht="15.75" customHeight="1">
      <c r="A933" s="640"/>
      <c r="U933" s="641"/>
      <c r="AC933" s="641"/>
    </row>
    <row r="934" ht="15.75" customHeight="1">
      <c r="A934" s="640"/>
      <c r="U934" s="641"/>
      <c r="AC934" s="641"/>
    </row>
    <row r="935" ht="15.75" customHeight="1">
      <c r="A935" s="640"/>
      <c r="U935" s="641"/>
      <c r="AC935" s="641"/>
    </row>
    <row r="936" ht="15.75" customHeight="1">
      <c r="A936" s="640"/>
      <c r="U936" s="641"/>
      <c r="AC936" s="641"/>
    </row>
    <row r="937" ht="15.75" customHeight="1">
      <c r="A937" s="640"/>
      <c r="U937" s="641"/>
      <c r="AC937" s="641"/>
    </row>
    <row r="938" ht="15.75" customHeight="1">
      <c r="A938" s="640"/>
      <c r="U938" s="641"/>
      <c r="AC938" s="641"/>
    </row>
    <row r="939" ht="15.75" customHeight="1">
      <c r="A939" s="640"/>
      <c r="U939" s="641"/>
      <c r="AC939" s="641"/>
    </row>
    <row r="940" ht="15.75" customHeight="1">
      <c r="A940" s="640"/>
      <c r="U940" s="641"/>
      <c r="AC940" s="641"/>
    </row>
    <row r="941" ht="15.75" customHeight="1">
      <c r="A941" s="640"/>
      <c r="U941" s="641"/>
      <c r="AC941" s="641"/>
    </row>
    <row r="942" ht="15.75" customHeight="1">
      <c r="A942" s="640"/>
      <c r="U942" s="641"/>
      <c r="AC942" s="641"/>
    </row>
    <row r="943" ht="15.75" customHeight="1">
      <c r="A943" s="640"/>
      <c r="U943" s="641"/>
      <c r="AC943" s="641"/>
    </row>
    <row r="944" ht="15.75" customHeight="1">
      <c r="A944" s="640"/>
      <c r="U944" s="641"/>
      <c r="AC944" s="641"/>
    </row>
    <row r="945" ht="15.75" customHeight="1">
      <c r="A945" s="640"/>
      <c r="U945" s="641"/>
      <c r="AC945" s="641"/>
    </row>
    <row r="946" ht="15.75" customHeight="1">
      <c r="A946" s="640"/>
      <c r="U946" s="641"/>
      <c r="AC946" s="641"/>
    </row>
    <row r="947" ht="15.75" customHeight="1">
      <c r="A947" s="640"/>
      <c r="U947" s="641"/>
      <c r="AC947" s="641"/>
    </row>
    <row r="948" ht="15.75" customHeight="1">
      <c r="A948" s="640"/>
      <c r="U948" s="641"/>
      <c r="AC948" s="641"/>
    </row>
    <row r="949" ht="15.75" customHeight="1">
      <c r="A949" s="640"/>
      <c r="U949" s="641"/>
      <c r="AC949" s="641"/>
    </row>
    <row r="950" ht="15.75" customHeight="1">
      <c r="A950" s="640"/>
      <c r="U950" s="641"/>
      <c r="AC950" s="641"/>
    </row>
    <row r="951" ht="15.75" customHeight="1">
      <c r="A951" s="640"/>
      <c r="U951" s="641"/>
      <c r="AC951" s="641"/>
    </row>
    <row r="952" ht="15.75" customHeight="1">
      <c r="A952" s="640"/>
      <c r="U952" s="641"/>
      <c r="AC952" s="641"/>
    </row>
    <row r="953" ht="15.75" customHeight="1">
      <c r="A953" s="640"/>
      <c r="U953" s="641"/>
      <c r="AC953" s="641"/>
    </row>
    <row r="954" ht="15.75" customHeight="1">
      <c r="A954" s="640"/>
      <c r="U954" s="641"/>
      <c r="AC954" s="641"/>
    </row>
    <row r="955" ht="15.75" customHeight="1">
      <c r="A955" s="640"/>
      <c r="U955" s="641"/>
      <c r="AC955" s="641"/>
    </row>
    <row r="956" ht="15.75" customHeight="1">
      <c r="A956" s="640"/>
      <c r="U956" s="641"/>
      <c r="AC956" s="641"/>
    </row>
    <row r="957" ht="15.75" customHeight="1">
      <c r="A957" s="640"/>
      <c r="U957" s="641"/>
      <c r="AC957" s="641"/>
    </row>
    <row r="958" ht="15.75" customHeight="1">
      <c r="A958" s="640"/>
      <c r="U958" s="641"/>
      <c r="AC958" s="641"/>
    </row>
    <row r="959" ht="15.75" customHeight="1">
      <c r="A959" s="640"/>
      <c r="U959" s="641"/>
      <c r="AC959" s="641"/>
    </row>
    <row r="960" ht="15.75" customHeight="1">
      <c r="A960" s="640"/>
      <c r="U960" s="641"/>
      <c r="AC960" s="641"/>
    </row>
    <row r="961" ht="15.75" customHeight="1">
      <c r="A961" s="640"/>
      <c r="U961" s="641"/>
      <c r="AC961" s="641"/>
    </row>
    <row r="962" ht="15.75" customHeight="1">
      <c r="A962" s="640"/>
      <c r="U962" s="641"/>
      <c r="AC962" s="641"/>
    </row>
    <row r="963" ht="15.75" customHeight="1">
      <c r="A963" s="640"/>
      <c r="U963" s="641"/>
      <c r="AC963" s="641"/>
    </row>
    <row r="964" ht="15.75" customHeight="1">
      <c r="A964" s="640"/>
      <c r="U964" s="641"/>
      <c r="AC964" s="641"/>
    </row>
    <row r="965" ht="15.75" customHeight="1">
      <c r="A965" s="640"/>
      <c r="U965" s="641"/>
      <c r="AC965" s="641"/>
    </row>
    <row r="966" ht="15.75" customHeight="1">
      <c r="A966" s="640"/>
      <c r="U966" s="641"/>
      <c r="AC966" s="641"/>
    </row>
    <row r="967" ht="15.75" customHeight="1">
      <c r="A967" s="640"/>
      <c r="U967" s="641"/>
      <c r="AC967" s="641"/>
    </row>
    <row r="968" ht="15.75" customHeight="1">
      <c r="A968" s="640"/>
      <c r="U968" s="641"/>
      <c r="AC968" s="641"/>
    </row>
    <row r="969" ht="15.75" customHeight="1">
      <c r="A969" s="640"/>
      <c r="U969" s="641"/>
      <c r="AC969" s="641"/>
    </row>
    <row r="970" ht="15.75" customHeight="1">
      <c r="A970" s="640"/>
      <c r="U970" s="641"/>
      <c r="AC970" s="641"/>
    </row>
    <row r="971" ht="15.75" customHeight="1">
      <c r="A971" s="640"/>
      <c r="U971" s="641"/>
      <c r="AC971" s="641"/>
    </row>
    <row r="972" ht="15.75" customHeight="1">
      <c r="A972" s="640"/>
      <c r="U972" s="641"/>
      <c r="AC972" s="641"/>
    </row>
    <row r="973" ht="15.75" customHeight="1">
      <c r="A973" s="640"/>
      <c r="U973" s="641"/>
      <c r="AC973" s="641"/>
    </row>
    <row r="974" ht="15.75" customHeight="1">
      <c r="A974" s="640"/>
      <c r="U974" s="641"/>
      <c r="AC974" s="641"/>
    </row>
    <row r="975" ht="15.75" customHeight="1">
      <c r="A975" s="640"/>
      <c r="U975" s="641"/>
      <c r="AC975" s="641"/>
    </row>
    <row r="976" ht="15.75" customHeight="1">
      <c r="A976" s="640"/>
      <c r="U976" s="641"/>
      <c r="AC976" s="641"/>
    </row>
    <row r="977" ht="15.75" customHeight="1">
      <c r="A977" s="640"/>
      <c r="U977" s="641"/>
      <c r="AC977" s="641"/>
    </row>
    <row r="978" ht="15.75" customHeight="1">
      <c r="A978" s="640"/>
      <c r="U978" s="641"/>
      <c r="AC978" s="641"/>
    </row>
    <row r="979" ht="15.75" customHeight="1">
      <c r="A979" s="640"/>
      <c r="U979" s="641"/>
      <c r="AC979" s="641"/>
    </row>
    <row r="980" ht="15.75" customHeight="1">
      <c r="A980" s="640"/>
      <c r="U980" s="641"/>
      <c r="AC980" s="641"/>
    </row>
    <row r="981" ht="15.75" customHeight="1">
      <c r="A981" s="640"/>
      <c r="U981" s="641"/>
      <c r="AC981" s="641"/>
    </row>
    <row r="982" ht="15.75" customHeight="1">
      <c r="A982" s="640"/>
      <c r="U982" s="641"/>
      <c r="AC982" s="641"/>
    </row>
    <row r="983" ht="15.75" customHeight="1">
      <c r="A983" s="640"/>
      <c r="U983" s="641"/>
      <c r="AC983" s="641"/>
    </row>
    <row r="984" ht="15.75" customHeight="1">
      <c r="A984" s="640"/>
      <c r="U984" s="641"/>
      <c r="AC984" s="641"/>
    </row>
    <row r="985" ht="15.75" customHeight="1">
      <c r="A985" s="640"/>
      <c r="U985" s="641"/>
      <c r="AC985" s="641"/>
    </row>
    <row r="986" ht="15.75" customHeight="1">
      <c r="A986" s="640"/>
      <c r="U986" s="641"/>
      <c r="AC986" s="641"/>
    </row>
    <row r="987" ht="15.75" customHeight="1">
      <c r="A987" s="640"/>
      <c r="U987" s="641"/>
      <c r="AC987" s="641"/>
    </row>
    <row r="988" ht="15.75" customHeight="1">
      <c r="A988" s="640"/>
      <c r="U988" s="641"/>
      <c r="AC988" s="641"/>
    </row>
    <row r="989" ht="15.75" customHeight="1">
      <c r="A989" s="640"/>
      <c r="U989" s="641"/>
      <c r="AC989" s="641"/>
    </row>
    <row r="990" ht="15.75" customHeight="1">
      <c r="A990" s="640"/>
      <c r="U990" s="641"/>
      <c r="AC990" s="641"/>
    </row>
    <row r="991" ht="15.75" customHeight="1">
      <c r="A991" s="640"/>
      <c r="U991" s="641"/>
      <c r="AC991" s="641"/>
    </row>
    <row r="992" ht="15.75" customHeight="1">
      <c r="A992" s="640"/>
      <c r="U992" s="641"/>
      <c r="AC992" s="641"/>
    </row>
    <row r="993" ht="15.75" customHeight="1">
      <c r="A993" s="640"/>
      <c r="U993" s="641"/>
      <c r="AC993" s="641"/>
    </row>
    <row r="994" ht="15.75" customHeight="1">
      <c r="A994" s="640"/>
      <c r="U994" s="641"/>
      <c r="AC994" s="641"/>
    </row>
    <row r="995" ht="15.75" customHeight="1">
      <c r="A995" s="640"/>
      <c r="U995" s="641"/>
      <c r="AC995" s="641"/>
    </row>
    <row r="996" ht="15.75" customHeight="1">
      <c r="A996" s="640"/>
      <c r="U996" s="641"/>
      <c r="AC996" s="641"/>
    </row>
    <row r="997" ht="15.75" customHeight="1">
      <c r="A997" s="640"/>
      <c r="U997" s="641"/>
      <c r="AC997" s="641"/>
    </row>
    <row r="998" ht="15.75" customHeight="1">
      <c r="A998" s="640"/>
      <c r="U998" s="641"/>
      <c r="AC998" s="641"/>
    </row>
    <row r="999" ht="15.75" customHeight="1">
      <c r="A999" s="640"/>
      <c r="U999" s="641"/>
      <c r="AC999" s="641"/>
    </row>
    <row r="1000" ht="15.75" customHeight="1">
      <c r="A1000" s="640"/>
      <c r="U1000" s="641"/>
      <c r="AC1000" s="641"/>
    </row>
  </sheetData>
  <autoFilter ref="$A$8:$BC$165"/>
  <mergeCells count="6">
    <mergeCell ref="G4:J5"/>
    <mergeCell ref="M4:R5"/>
    <mergeCell ref="U4:Z5"/>
    <mergeCell ref="AC4:AK5"/>
    <mergeCell ref="AM4:AR5"/>
    <mergeCell ref="AU4:BC5"/>
  </mergeCells>
  <conditionalFormatting sqref="M9:M1000">
    <cfRule type="notContainsBlanks" dxfId="2" priority="1">
      <formula>LEN(TRIM(M9))&gt;0</formula>
    </cfRule>
  </conditionalFormatting>
  <conditionalFormatting sqref="G165:G1000">
    <cfRule type="notContainsBlanks" dxfId="2" priority="2">
      <formula>LEN(TRIM(G165))&gt;0</formula>
    </cfRule>
  </conditionalFormatting>
  <conditionalFormatting sqref="AC8:AC143 AC145:AC159 U160 AC161:AC162 AC164:AC1000">
    <cfRule type="notContainsBlanks" dxfId="1" priority="3">
      <formula>LEN(TRIM(AC8))&gt;0</formula>
    </cfRule>
  </conditionalFormatting>
  <conditionalFormatting sqref="U8:U143 AC144 U145:U159 U161:U162 AC163 U164:U1000">
    <cfRule type="notContainsBlanks" dxfId="1" priority="4">
      <formula>LEN(TRIM(U8))&gt;0</formula>
    </cfRule>
  </conditionalFormatting>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R1" s="300"/>
      <c r="S1" s="300"/>
    </row>
    <row r="2">
      <c r="C2" s="85" t="s">
        <v>5473</v>
      </c>
      <c r="R2" s="300"/>
      <c r="S2" s="300"/>
    </row>
    <row r="3">
      <c r="B3" s="85" t="s">
        <v>4455</v>
      </c>
      <c r="C3" s="85" t="s">
        <v>5474</v>
      </c>
      <c r="I3" s="765"/>
      <c r="J3" s="765"/>
      <c r="L3" s="765"/>
      <c r="M3" s="765"/>
      <c r="N3" s="765"/>
      <c r="O3" s="85" t="s">
        <v>5475</v>
      </c>
      <c r="Q3" s="765"/>
      <c r="R3" s="1015">
        <v>46062.0</v>
      </c>
      <c r="S3" s="1016"/>
      <c r="T3" s="765"/>
      <c r="U3" s="765"/>
      <c r="V3" s="765">
        <v>46055.0</v>
      </c>
      <c r="W3" s="765"/>
      <c r="X3" s="765"/>
      <c r="Y3" s="765"/>
      <c r="Z3" s="765">
        <v>46049.0</v>
      </c>
    </row>
    <row r="4">
      <c r="B4" s="293" t="s">
        <v>56</v>
      </c>
      <c r="C4" s="293">
        <v>6.0</v>
      </c>
      <c r="H4" s="300"/>
      <c r="I4" s="300"/>
      <c r="J4" s="300"/>
      <c r="K4" s="300"/>
      <c r="L4" s="300"/>
      <c r="M4" s="300"/>
      <c r="N4" s="300"/>
      <c r="O4" s="300" t="str">
        <f t="array" ref="O4:O24">unique('Scheduling Eligibility'!B:B)</f>
        <v/>
      </c>
      <c r="P4" s="300"/>
      <c r="Q4" s="85"/>
      <c r="R4" s="1017" t="str">
        <f t="array" ref="R4:R31">unique('New Signups'!AG:AG)</f>
        <v/>
      </c>
      <c r="S4" s="1017"/>
      <c r="T4" s="85"/>
      <c r="U4" s="85"/>
      <c r="V4" s="85" t="s">
        <v>1</v>
      </c>
      <c r="W4" s="85"/>
      <c r="X4" s="85"/>
      <c r="Y4" s="85"/>
      <c r="Z4" s="85" t="s">
        <v>1</v>
      </c>
    </row>
    <row r="5">
      <c r="B5" s="293" t="s">
        <v>57</v>
      </c>
      <c r="C5" s="293">
        <v>6.0</v>
      </c>
      <c r="H5" s="300"/>
      <c r="I5" s="300"/>
      <c r="J5" s="300"/>
      <c r="K5" s="300"/>
      <c r="L5" s="300"/>
      <c r="M5" s="300"/>
      <c r="N5" s="300"/>
      <c r="O5" s="300" t="s">
        <v>4455</v>
      </c>
      <c r="P5" s="300"/>
      <c r="Q5" s="85"/>
      <c r="R5" s="1017" t="s">
        <v>21</v>
      </c>
      <c r="S5" s="1017"/>
      <c r="T5" s="85"/>
      <c r="U5" s="85"/>
      <c r="V5" s="85" t="s">
        <v>27</v>
      </c>
      <c r="W5" s="85"/>
      <c r="X5" s="85"/>
      <c r="Y5" s="85"/>
      <c r="Z5" s="85" t="s">
        <v>27</v>
      </c>
    </row>
    <row r="6">
      <c r="B6" s="293" t="s">
        <v>88</v>
      </c>
      <c r="C6" s="293">
        <v>3.0</v>
      </c>
      <c r="H6" s="300"/>
      <c r="I6" s="300"/>
      <c r="J6" s="300"/>
      <c r="K6" s="300"/>
      <c r="L6" s="300"/>
      <c r="M6" s="300"/>
      <c r="N6" s="300"/>
      <c r="O6" s="300" t="s">
        <v>78</v>
      </c>
      <c r="P6" s="322">
        <f>countif('New Signups'!P:AZ,O6)</f>
        <v>13</v>
      </c>
      <c r="Q6" s="85"/>
      <c r="R6" s="1017" t="s">
        <v>58</v>
      </c>
      <c r="S6" s="1018">
        <f>countif('New Signups'!U:BE,R6)</f>
        <v>90</v>
      </c>
      <c r="T6" s="85"/>
      <c r="U6" s="85"/>
      <c r="V6" s="85" t="s">
        <v>89</v>
      </c>
      <c r="W6" s="85">
        <v>22.0</v>
      </c>
      <c r="X6" s="85"/>
      <c r="Y6" s="85"/>
      <c r="Z6" s="85" t="s">
        <v>87</v>
      </c>
      <c r="AA6" s="85">
        <v>139.0</v>
      </c>
    </row>
    <row r="7">
      <c r="B7" s="293" t="s">
        <v>46</v>
      </c>
      <c r="C7" s="293">
        <v>1.0</v>
      </c>
      <c r="H7" s="300"/>
      <c r="I7" s="300"/>
      <c r="J7" s="300"/>
      <c r="K7" s="300"/>
      <c r="L7" s="300"/>
      <c r="M7" s="300"/>
      <c r="N7" s="300"/>
      <c r="O7" s="300" t="s">
        <v>56</v>
      </c>
      <c r="P7" s="322">
        <f>countif('New Signups'!P:AZ,O7)</f>
        <v>517</v>
      </c>
      <c r="Q7" s="85"/>
      <c r="R7" s="1017" t="s">
        <v>47</v>
      </c>
      <c r="S7" s="1018">
        <f>countif('New Signups'!U:BE,R7)</f>
        <v>111</v>
      </c>
      <c r="T7" s="85"/>
      <c r="U7" s="85"/>
      <c r="V7" s="85" t="s">
        <v>56</v>
      </c>
      <c r="W7" s="85">
        <v>461.0</v>
      </c>
      <c r="X7" s="85"/>
      <c r="Y7" s="85"/>
      <c r="Z7" s="85" t="s">
        <v>56</v>
      </c>
      <c r="AA7" s="85">
        <v>461.0</v>
      </c>
    </row>
    <row r="8">
      <c r="B8" s="293" t="s">
        <v>89</v>
      </c>
      <c r="C8" s="293">
        <v>1.0</v>
      </c>
      <c r="H8" s="300"/>
      <c r="I8" s="300"/>
      <c r="J8" s="300"/>
      <c r="K8" s="300"/>
      <c r="L8" s="300"/>
      <c r="M8" s="300"/>
      <c r="N8" s="300"/>
      <c r="O8" s="300" t="s">
        <v>46</v>
      </c>
      <c r="P8" s="322">
        <f>countif('New Signups'!P:AZ,O8)</f>
        <v>1288</v>
      </c>
      <c r="Q8" s="85"/>
      <c r="R8" s="1017" t="s">
        <v>78</v>
      </c>
      <c r="S8" s="1018">
        <f>countif('New Signups'!U:BE,R8)</f>
        <v>13</v>
      </c>
      <c r="T8" s="85"/>
      <c r="U8" s="85"/>
      <c r="V8" s="85" t="s">
        <v>86</v>
      </c>
      <c r="W8" s="85">
        <v>422.0</v>
      </c>
      <c r="X8" s="85"/>
      <c r="Y8" s="85"/>
      <c r="Z8" s="85" t="s">
        <v>86</v>
      </c>
      <c r="AA8" s="85">
        <v>422.0</v>
      </c>
    </row>
    <row r="9">
      <c r="B9" s="293" t="s">
        <v>87</v>
      </c>
      <c r="C9" s="293">
        <v>0.0</v>
      </c>
      <c r="H9" s="300"/>
      <c r="I9" s="300"/>
      <c r="J9" s="300"/>
      <c r="K9" s="300"/>
      <c r="L9" s="300"/>
      <c r="M9" s="300"/>
      <c r="N9" s="300"/>
      <c r="O9" s="300" t="s">
        <v>87</v>
      </c>
      <c r="P9" s="322">
        <f>countif('New Signups'!P:AZ,O9)</f>
        <v>145</v>
      </c>
      <c r="Q9" s="85"/>
      <c r="R9" s="1017" t="s">
        <v>89</v>
      </c>
      <c r="S9" s="1018">
        <f>countif('New Signups'!U:BE,R9)</f>
        <v>64</v>
      </c>
      <c r="T9" s="85"/>
      <c r="U9" s="85"/>
      <c r="V9" s="85" t="s">
        <v>57</v>
      </c>
      <c r="W9" s="85">
        <v>443.0</v>
      </c>
      <c r="X9" s="85"/>
      <c r="Y9" s="85"/>
      <c r="Z9" s="85" t="s">
        <v>57</v>
      </c>
      <c r="AA9" s="85">
        <v>438.0</v>
      </c>
    </row>
    <row r="10">
      <c r="B10" s="293" t="s">
        <v>47</v>
      </c>
      <c r="C10" s="293">
        <v>0.0</v>
      </c>
      <c r="H10" s="300"/>
      <c r="I10" s="300"/>
      <c r="J10" s="300"/>
      <c r="K10" s="300"/>
      <c r="L10" s="300"/>
      <c r="M10" s="300"/>
      <c r="N10" s="300"/>
      <c r="O10" s="300" t="s">
        <v>47</v>
      </c>
      <c r="P10" s="322">
        <f>countif('New Signups'!P:AZ,O10)</f>
        <v>111</v>
      </c>
      <c r="Q10" s="85"/>
      <c r="R10" s="1017" t="s">
        <v>45</v>
      </c>
      <c r="S10" s="1018">
        <f>countif('New Signups'!U:BE,R10)</f>
        <v>1225</v>
      </c>
      <c r="T10" s="85"/>
      <c r="U10" s="85"/>
      <c r="V10" s="85"/>
      <c r="W10" s="85">
        <v>0.0</v>
      </c>
      <c r="X10" s="85"/>
      <c r="Y10" s="85"/>
      <c r="Z10" s="85" t="s">
        <v>89</v>
      </c>
      <c r="AA10" s="85">
        <v>21.0</v>
      </c>
    </row>
    <row r="11">
      <c r="B11" s="293" t="s">
        <v>106</v>
      </c>
      <c r="C11" s="293">
        <v>0.0</v>
      </c>
      <c r="H11" s="300"/>
      <c r="I11" s="300"/>
      <c r="J11" s="300"/>
      <c r="K11" s="300"/>
      <c r="L11" s="300"/>
      <c r="M11" s="300"/>
      <c r="N11" s="300"/>
      <c r="O11" s="300" t="s">
        <v>59</v>
      </c>
      <c r="P11" s="322">
        <f>countif('New Signups'!P:AZ,O11)</f>
        <v>2</v>
      </c>
      <c r="R11" s="300" t="s">
        <v>87</v>
      </c>
      <c r="S11" s="322">
        <f>countif('New Signups'!U:BE,R11)</f>
        <v>132</v>
      </c>
      <c r="V11" s="85" t="s">
        <v>77</v>
      </c>
      <c r="W11" s="85">
        <v>70.0</v>
      </c>
      <c r="AA11" s="85">
        <v>0.0</v>
      </c>
    </row>
    <row r="12">
      <c r="B12" s="293" t="s">
        <v>198</v>
      </c>
      <c r="C12" s="293">
        <v>0.0</v>
      </c>
      <c r="H12" s="300"/>
      <c r="I12" s="300"/>
      <c r="J12" s="300"/>
      <c r="K12" s="300"/>
      <c r="L12" s="300"/>
      <c r="M12" s="300"/>
      <c r="N12" s="300"/>
      <c r="O12" s="300" t="s">
        <v>45</v>
      </c>
      <c r="P12" s="322">
        <f>countif('New Signups'!P:AZ,O12)</f>
        <v>2483</v>
      </c>
      <c r="Q12" s="85"/>
      <c r="R12" s="1017" t="s">
        <v>56</v>
      </c>
      <c r="S12" s="1018">
        <f>countif('New Signups'!U:BE,R12)</f>
        <v>283</v>
      </c>
      <c r="T12" s="85"/>
      <c r="U12" s="85"/>
      <c r="V12" s="85" t="s">
        <v>88</v>
      </c>
      <c r="W12" s="85">
        <v>75.0</v>
      </c>
      <c r="X12" s="85"/>
      <c r="Y12" s="85"/>
      <c r="Z12" s="85" t="s">
        <v>77</v>
      </c>
      <c r="AA12" s="85">
        <v>70.0</v>
      </c>
    </row>
    <row r="13">
      <c r="B13" s="293" t="s">
        <v>168</v>
      </c>
      <c r="C13" s="293">
        <v>0.0</v>
      </c>
      <c r="H13" s="300"/>
      <c r="I13" s="300"/>
      <c r="J13" s="300"/>
      <c r="K13" s="300"/>
      <c r="L13" s="300"/>
      <c r="M13" s="300"/>
      <c r="N13" s="300"/>
      <c r="O13" s="300" t="s">
        <v>4473</v>
      </c>
      <c r="P13" s="322">
        <f>countif('New Signups'!P:AZ,O13)</f>
        <v>0</v>
      </c>
      <c r="Q13" s="85"/>
      <c r="R13" s="1017" t="s">
        <v>46</v>
      </c>
      <c r="S13" s="1018">
        <f>countif('New Signups'!U:BE,R13)</f>
        <v>758</v>
      </c>
      <c r="T13" s="85"/>
      <c r="U13" s="85"/>
      <c r="V13" s="85" t="s">
        <v>107</v>
      </c>
      <c r="W13" s="85">
        <v>2803.0</v>
      </c>
      <c r="X13" s="85"/>
      <c r="Y13" s="85"/>
      <c r="Z13" s="85" t="s">
        <v>88</v>
      </c>
      <c r="AA13" s="85">
        <v>73.0</v>
      </c>
    </row>
    <row r="14">
      <c r="B14" s="293" t="s">
        <v>45</v>
      </c>
      <c r="C14" s="293">
        <v>0.0</v>
      </c>
      <c r="H14" s="300"/>
      <c r="I14" s="300"/>
      <c r="J14" s="300"/>
      <c r="K14" s="300"/>
      <c r="L14" s="300"/>
      <c r="M14" s="300"/>
      <c r="N14" s="300"/>
      <c r="O14" s="300" t="s">
        <v>57</v>
      </c>
      <c r="P14" s="322">
        <f>countif('New Signups'!P:AZ,O14)</f>
        <v>497</v>
      </c>
      <c r="Q14" s="85"/>
      <c r="R14" s="1017" t="s">
        <v>44</v>
      </c>
      <c r="S14" s="1018">
        <f>countif('New Signups'!U:BE,R14)</f>
        <v>58</v>
      </c>
      <c r="T14" s="85"/>
      <c r="U14" s="85"/>
      <c r="V14" s="85" t="s">
        <v>364</v>
      </c>
      <c r="W14" s="85">
        <v>1.0</v>
      </c>
      <c r="X14" s="85"/>
      <c r="Y14" s="85"/>
      <c r="Z14" s="85" t="s">
        <v>364</v>
      </c>
      <c r="AA14" s="85">
        <v>1.0</v>
      </c>
    </row>
    <row r="15">
      <c r="H15" s="300"/>
      <c r="I15" s="300"/>
      <c r="J15" s="300"/>
      <c r="K15" s="300"/>
      <c r="L15" s="300"/>
      <c r="M15" s="300"/>
      <c r="N15" s="300"/>
      <c r="O15" s="300" t="s">
        <v>128</v>
      </c>
      <c r="P15" s="322">
        <f>countif('New Signups'!P:AZ,O15)</f>
        <v>47</v>
      </c>
      <c r="Q15" s="85"/>
      <c r="R15" s="1017" t="s">
        <v>57</v>
      </c>
      <c r="S15" s="1018">
        <f>countif('New Signups'!U:BE,R15)</f>
        <v>465</v>
      </c>
      <c r="T15" s="85"/>
      <c r="U15" s="85"/>
      <c r="V15" s="85" t="s">
        <v>87</v>
      </c>
      <c r="W15" s="85">
        <v>145.0</v>
      </c>
      <c r="X15" s="85"/>
      <c r="Y15" s="85"/>
      <c r="Z15" s="85" t="s">
        <v>106</v>
      </c>
      <c r="AA15" s="85">
        <v>573.0</v>
      </c>
    </row>
    <row r="16">
      <c r="H16" s="300"/>
      <c r="I16" s="300"/>
      <c r="J16" s="300"/>
      <c r="K16" s="300"/>
      <c r="L16" s="300"/>
      <c r="M16" s="300"/>
      <c r="N16" s="300"/>
      <c r="O16" s="300" t="s">
        <v>106</v>
      </c>
      <c r="P16" s="322">
        <f>countif('New Signups'!P:AZ,O16)</f>
        <v>578</v>
      </c>
      <c r="Q16" s="85"/>
      <c r="R16" s="1017" t="s">
        <v>86</v>
      </c>
      <c r="S16" s="1018">
        <f>countif('New Signups'!U:BE,R16)</f>
        <v>339</v>
      </c>
      <c r="T16" s="85"/>
      <c r="U16" s="85"/>
      <c r="V16" s="85" t="s">
        <v>106</v>
      </c>
      <c r="W16" s="85">
        <v>574.0</v>
      </c>
      <c r="X16" s="85"/>
      <c r="Y16" s="85"/>
      <c r="Z16" s="85" t="s">
        <v>168</v>
      </c>
      <c r="AA16" s="85">
        <v>22.0</v>
      </c>
    </row>
    <row r="17">
      <c r="H17" s="300"/>
      <c r="I17" s="300"/>
      <c r="J17" s="300"/>
      <c r="K17" s="300"/>
      <c r="L17" s="300"/>
      <c r="M17" s="300"/>
      <c r="N17" s="300"/>
      <c r="O17" s="300" t="s">
        <v>4477</v>
      </c>
      <c r="P17" s="322">
        <f>countif('New Signups'!P:AZ,O17)</f>
        <v>0</v>
      </c>
      <c r="Q17" s="85"/>
      <c r="R17" s="1017" t="s">
        <v>128</v>
      </c>
      <c r="S17" s="1018">
        <f>countif('New Signups'!U:BE,R17)</f>
        <v>44</v>
      </c>
      <c r="T17" s="85"/>
      <c r="U17" s="85"/>
      <c r="V17" s="85" t="s">
        <v>168</v>
      </c>
      <c r="W17" s="85">
        <v>22.0</v>
      </c>
      <c r="X17" s="85"/>
      <c r="Y17" s="85"/>
      <c r="Z17" s="85" t="s">
        <v>46</v>
      </c>
      <c r="AA17" s="85">
        <v>1254.0</v>
      </c>
    </row>
    <row r="18">
      <c r="H18" s="300"/>
      <c r="I18" s="300"/>
      <c r="J18" s="300"/>
      <c r="K18" s="300"/>
      <c r="L18" s="300"/>
      <c r="M18" s="300"/>
      <c r="N18" s="300"/>
      <c r="O18" s="300" t="s">
        <v>4479</v>
      </c>
      <c r="P18" s="322">
        <f>countif('New Signups'!P:AZ,O18)</f>
        <v>0</v>
      </c>
      <c r="Q18" s="85"/>
      <c r="R18" s="1017" t="s">
        <v>68</v>
      </c>
      <c r="S18" s="1018">
        <f>countif('New Signups'!U:BE,R18)</f>
        <v>107</v>
      </c>
      <c r="T18" s="85"/>
      <c r="U18" s="85"/>
      <c r="V18" s="85" t="s">
        <v>46</v>
      </c>
      <c r="W18" s="85">
        <v>1254.0</v>
      </c>
      <c r="X18" s="85"/>
      <c r="Y18" s="85"/>
      <c r="Z18" s="85" t="s">
        <v>45</v>
      </c>
      <c r="AA18" s="85">
        <v>2483.0</v>
      </c>
    </row>
    <row r="19">
      <c r="H19" s="300"/>
      <c r="I19" s="300"/>
      <c r="J19" s="300"/>
      <c r="K19" s="300"/>
      <c r="L19" s="300"/>
      <c r="M19" s="300"/>
      <c r="N19" s="300"/>
      <c r="O19" s="300" t="s">
        <v>4482</v>
      </c>
      <c r="P19" s="322">
        <f>countif('New Signups'!P:AZ,O19)</f>
        <v>0</v>
      </c>
      <c r="Q19" s="85"/>
      <c r="R19" s="1017" t="s">
        <v>77</v>
      </c>
      <c r="S19" s="1018">
        <f>countif('New Signups'!U:BE,R19)</f>
        <v>87</v>
      </c>
      <c r="T19" s="85"/>
      <c r="U19" s="85"/>
      <c r="V19" s="85" t="s">
        <v>45</v>
      </c>
      <c r="W19" s="85">
        <v>2483.0</v>
      </c>
      <c r="X19" s="85"/>
      <c r="Y19" s="85"/>
      <c r="Z19" s="85" t="s">
        <v>44</v>
      </c>
      <c r="AA19" s="85">
        <v>149.0</v>
      </c>
    </row>
    <row r="20">
      <c r="H20" s="300"/>
      <c r="I20" s="300"/>
      <c r="J20" s="300"/>
      <c r="K20" s="300"/>
      <c r="L20" s="300"/>
      <c r="M20" s="300"/>
      <c r="N20" s="300"/>
      <c r="O20" s="300" t="s">
        <v>89</v>
      </c>
      <c r="P20" s="322">
        <f>countif('New Signups'!P:AZ,O20)</f>
        <v>64</v>
      </c>
      <c r="Q20" s="85"/>
      <c r="R20" s="1017" t="s">
        <v>444</v>
      </c>
      <c r="S20" s="1018">
        <f>countif('New Signups'!U:BE,R20)</f>
        <v>339</v>
      </c>
      <c r="T20" s="85"/>
      <c r="U20" s="85"/>
      <c r="V20" s="85" t="s">
        <v>44</v>
      </c>
      <c r="W20" s="85">
        <v>149.0</v>
      </c>
      <c r="X20" s="85"/>
      <c r="Y20" s="85"/>
      <c r="Z20" s="85" t="s">
        <v>68</v>
      </c>
      <c r="AA20" s="85">
        <v>125.0</v>
      </c>
    </row>
    <row r="21">
      <c r="H21" s="300"/>
      <c r="I21" s="300"/>
      <c r="J21" s="300"/>
      <c r="K21" s="300"/>
      <c r="L21" s="300"/>
      <c r="M21" s="300"/>
      <c r="N21" s="300"/>
      <c r="O21" s="300" t="s">
        <v>135</v>
      </c>
      <c r="P21" s="322">
        <f>countif('New Signups'!P:AZ,O21)</f>
        <v>4</v>
      </c>
      <c r="Q21" s="85"/>
      <c r="R21" s="1017" t="s">
        <v>107</v>
      </c>
      <c r="S21" s="1018">
        <f>countif('New Signups'!U:BE,R21)</f>
        <v>2872</v>
      </c>
      <c r="T21" s="85"/>
      <c r="U21" s="85"/>
      <c r="V21" s="85" t="s">
        <v>68</v>
      </c>
      <c r="W21" s="85">
        <v>125.0</v>
      </c>
      <c r="X21" s="85"/>
      <c r="Y21" s="85"/>
      <c r="Z21" s="85" t="s">
        <v>739</v>
      </c>
      <c r="AA21" s="85">
        <v>44.0</v>
      </c>
    </row>
    <row r="22">
      <c r="H22" s="300"/>
      <c r="I22" s="300"/>
      <c r="J22" s="300"/>
      <c r="K22" s="300"/>
      <c r="L22" s="300"/>
      <c r="M22" s="300"/>
      <c r="N22" s="300"/>
      <c r="O22" s="300" t="s">
        <v>198</v>
      </c>
      <c r="P22" s="322">
        <f>countif('New Signups'!P:AZ,O22)</f>
        <v>105</v>
      </c>
      <c r="Q22" s="85"/>
      <c r="R22" s="1017" t="s">
        <v>537</v>
      </c>
      <c r="S22" s="1018">
        <f>countif('New Signups'!U:BE,R22)</f>
        <v>111</v>
      </c>
      <c r="T22" s="85"/>
      <c r="U22" s="85"/>
      <c r="V22" s="85" t="s">
        <v>739</v>
      </c>
      <c r="W22" s="85">
        <v>44.0</v>
      </c>
      <c r="X22" s="85"/>
      <c r="Y22" s="85"/>
      <c r="Z22" s="85" t="s">
        <v>47</v>
      </c>
      <c r="AA22" s="85">
        <v>44.0</v>
      </c>
    </row>
    <row r="23">
      <c r="H23" s="300"/>
      <c r="I23" s="300"/>
      <c r="J23" s="300"/>
      <c r="K23" s="300"/>
      <c r="L23" s="300"/>
      <c r="M23" s="300"/>
      <c r="N23" s="300"/>
      <c r="O23" s="300" t="s">
        <v>168</v>
      </c>
      <c r="P23" s="322">
        <f>countif('New Signups'!P:AZ,O23)</f>
        <v>22</v>
      </c>
      <c r="Q23" s="85"/>
      <c r="R23" s="1017" t="s">
        <v>531</v>
      </c>
      <c r="S23" s="1018">
        <f>countif('New Signups'!U:BE,R23)</f>
        <v>2990</v>
      </c>
      <c r="T23" s="85"/>
      <c r="U23" s="85"/>
      <c r="V23" s="85" t="s">
        <v>47</v>
      </c>
      <c r="W23" s="85">
        <v>44.0</v>
      </c>
      <c r="X23" s="85"/>
      <c r="Y23" s="85"/>
      <c r="Z23" s="85" t="s">
        <v>543</v>
      </c>
      <c r="AA23" s="85">
        <v>167.0</v>
      </c>
    </row>
    <row r="24">
      <c r="H24" s="300"/>
      <c r="I24" s="300"/>
      <c r="J24" s="300"/>
      <c r="K24" s="300"/>
      <c r="L24" s="300"/>
      <c r="M24" s="300"/>
      <c r="N24" s="300"/>
      <c r="O24" s="300" t="s">
        <v>4486</v>
      </c>
      <c r="P24" s="322">
        <f>countif('New Signups'!P:AZ,O24)</f>
        <v>0</v>
      </c>
      <c r="Q24" s="85"/>
      <c r="R24" s="1017" t="s">
        <v>570</v>
      </c>
      <c r="S24" s="1018">
        <f>countif('New Signups'!U:BE,R24)</f>
        <v>1</v>
      </c>
      <c r="T24" s="85"/>
      <c r="U24" s="85"/>
      <c r="V24" s="85" t="s">
        <v>543</v>
      </c>
      <c r="W24" s="85">
        <v>167.0</v>
      </c>
      <c r="X24" s="85"/>
      <c r="Y24" s="85"/>
      <c r="Z24" s="85" t="s">
        <v>537</v>
      </c>
      <c r="AA24" s="85">
        <v>44.0</v>
      </c>
    </row>
    <row r="25">
      <c r="H25" s="300"/>
      <c r="I25" s="300"/>
      <c r="J25" s="300"/>
      <c r="K25" s="300"/>
      <c r="L25" s="300"/>
      <c r="M25" s="300"/>
      <c r="N25" s="300"/>
      <c r="O25" s="300"/>
      <c r="P25" s="322">
        <f>countif('New Signups'!P:AZ,O25)</f>
        <v>0</v>
      </c>
      <c r="Q25" s="85"/>
      <c r="R25" s="1017" t="s">
        <v>198</v>
      </c>
      <c r="S25" s="1018">
        <f>countif('New Signups'!U:BE,R25)</f>
        <v>105</v>
      </c>
      <c r="T25" s="85"/>
      <c r="U25" s="85"/>
      <c r="V25" s="85" t="s">
        <v>537</v>
      </c>
      <c r="W25" s="85">
        <v>44.0</v>
      </c>
      <c r="X25" s="85"/>
      <c r="Y25" s="85"/>
      <c r="Z25" s="85" t="s">
        <v>239</v>
      </c>
      <c r="AA25" s="85">
        <v>22.0</v>
      </c>
    </row>
    <row r="26">
      <c r="H26" s="300"/>
      <c r="I26" s="300"/>
      <c r="J26" s="300"/>
      <c r="K26" s="300"/>
      <c r="L26" s="300"/>
      <c r="M26" s="300"/>
      <c r="N26" s="300"/>
      <c r="O26" s="300"/>
      <c r="P26" s="322">
        <f>countif('New Signups'!P:AZ,O26)</f>
        <v>0</v>
      </c>
      <c r="Q26" s="85"/>
      <c r="R26" s="1017" t="s">
        <v>239</v>
      </c>
      <c r="S26" s="1018">
        <f>countif('New Signups'!U:BE,R26)</f>
        <v>22</v>
      </c>
      <c r="T26" s="85"/>
      <c r="U26" s="85"/>
      <c r="V26" s="85" t="s">
        <v>239</v>
      </c>
      <c r="W26" s="85">
        <v>22.0</v>
      </c>
      <c r="X26" s="85"/>
      <c r="Y26" s="85"/>
      <c r="Z26" s="85" t="s">
        <v>57</v>
      </c>
      <c r="AA26" s="85">
        <v>3.0</v>
      </c>
    </row>
    <row r="27">
      <c r="H27" s="300"/>
      <c r="R27" s="300" t="s">
        <v>106</v>
      </c>
      <c r="S27" s="300"/>
      <c r="V27" s="85" t="s">
        <v>57</v>
      </c>
      <c r="W27" s="85">
        <v>3.0</v>
      </c>
    </row>
    <row r="28">
      <c r="H28" s="300"/>
      <c r="R28" s="300" t="s">
        <v>841</v>
      </c>
      <c r="S28" s="300"/>
      <c r="V28" s="85" t="s">
        <v>198</v>
      </c>
      <c r="W28" s="85">
        <v>27.0</v>
      </c>
    </row>
    <row r="29">
      <c r="R29" s="300" t="s">
        <v>3530</v>
      </c>
      <c r="S29" s="300"/>
    </row>
    <row r="30">
      <c r="R30" s="300" t="s">
        <v>3557</v>
      </c>
      <c r="S30" s="300"/>
    </row>
    <row r="31">
      <c r="R31" s="300" t="s">
        <v>654</v>
      </c>
      <c r="S31" s="300"/>
    </row>
    <row r="32">
      <c r="R32" s="300"/>
      <c r="S32" s="300"/>
    </row>
    <row r="33">
      <c r="R33" s="300"/>
      <c r="S33" s="300"/>
    </row>
    <row r="34">
      <c r="R34" s="300"/>
      <c r="S34" s="300"/>
    </row>
    <row r="35">
      <c r="R35" s="300"/>
      <c r="S35" s="300"/>
    </row>
    <row r="36">
      <c r="R36" s="300"/>
      <c r="S36" s="300"/>
    </row>
    <row r="37">
      <c r="R37" s="300"/>
      <c r="S37" s="300"/>
    </row>
    <row r="38">
      <c r="R38" s="300"/>
      <c r="S38" s="300"/>
    </row>
    <row r="39">
      <c r="R39" s="300"/>
      <c r="S39" s="300"/>
    </row>
    <row r="40">
      <c r="R40" s="300"/>
      <c r="S40" s="300"/>
    </row>
    <row r="41">
      <c r="R41" s="300"/>
      <c r="S41" s="300"/>
    </row>
    <row r="42">
      <c r="R42" s="300"/>
      <c r="S42" s="300"/>
    </row>
    <row r="43">
      <c r="R43" s="300"/>
      <c r="S43" s="300"/>
    </row>
    <row r="44">
      <c r="R44" s="300"/>
      <c r="S44" s="300"/>
    </row>
    <row r="45">
      <c r="R45" s="300"/>
      <c r="S45" s="300"/>
    </row>
    <row r="46">
      <c r="R46" s="300"/>
      <c r="S46" s="300"/>
    </row>
    <row r="47">
      <c r="R47" s="300"/>
      <c r="S47" s="300"/>
    </row>
    <row r="48">
      <c r="R48" s="300"/>
      <c r="S48" s="300"/>
    </row>
    <row r="49">
      <c r="R49" s="300"/>
      <c r="S49" s="300"/>
    </row>
    <row r="50">
      <c r="R50" s="300"/>
      <c r="S50" s="300"/>
    </row>
    <row r="51">
      <c r="R51" s="300"/>
      <c r="S51" s="300"/>
    </row>
    <row r="52">
      <c r="R52" s="300"/>
      <c r="S52" s="300"/>
    </row>
    <row r="53">
      <c r="R53" s="300"/>
      <c r="S53" s="300"/>
    </row>
    <row r="54">
      <c r="R54" s="300"/>
      <c r="S54" s="300"/>
    </row>
    <row r="55">
      <c r="R55" s="300"/>
      <c r="S55" s="300"/>
    </row>
    <row r="56">
      <c r="R56" s="300"/>
      <c r="S56" s="300"/>
    </row>
    <row r="57">
      <c r="R57" s="300"/>
      <c r="S57" s="300"/>
    </row>
    <row r="58">
      <c r="R58" s="300"/>
      <c r="S58" s="300"/>
    </row>
    <row r="59">
      <c r="R59" s="300"/>
      <c r="S59" s="300"/>
    </row>
    <row r="60">
      <c r="R60" s="300"/>
      <c r="S60" s="300"/>
    </row>
    <row r="61">
      <c r="R61" s="300"/>
      <c r="S61" s="300"/>
    </row>
    <row r="62">
      <c r="R62" s="300"/>
      <c r="S62" s="300"/>
    </row>
    <row r="63">
      <c r="R63" s="300"/>
      <c r="S63" s="300"/>
    </row>
    <row r="64">
      <c r="R64" s="300"/>
      <c r="S64" s="300"/>
    </row>
    <row r="65">
      <c r="R65" s="300"/>
      <c r="S65" s="300"/>
    </row>
    <row r="66">
      <c r="R66" s="300"/>
      <c r="S66" s="300"/>
    </row>
    <row r="67">
      <c r="R67" s="300"/>
      <c r="S67" s="300"/>
    </row>
    <row r="68">
      <c r="R68" s="300"/>
      <c r="S68" s="300"/>
    </row>
    <row r="69">
      <c r="R69" s="300"/>
      <c r="S69" s="300"/>
    </row>
    <row r="70">
      <c r="R70" s="300"/>
      <c r="S70" s="300"/>
    </row>
    <row r="71">
      <c r="R71" s="300"/>
      <c r="S71" s="300"/>
    </row>
    <row r="72">
      <c r="R72" s="300"/>
      <c r="S72" s="300"/>
    </row>
    <row r="73">
      <c r="R73" s="300"/>
      <c r="S73" s="300"/>
    </row>
    <row r="74">
      <c r="R74" s="300"/>
      <c r="S74" s="300"/>
    </row>
    <row r="75">
      <c r="R75" s="300"/>
      <c r="S75" s="300"/>
    </row>
    <row r="76">
      <c r="R76" s="300"/>
      <c r="S76" s="300"/>
    </row>
    <row r="77">
      <c r="R77" s="300"/>
      <c r="S77" s="300"/>
    </row>
    <row r="78">
      <c r="R78" s="300"/>
      <c r="S78" s="300"/>
    </row>
    <row r="79">
      <c r="R79" s="300"/>
      <c r="S79" s="300"/>
    </row>
    <row r="80">
      <c r="R80" s="300"/>
      <c r="S80" s="300"/>
    </row>
    <row r="81">
      <c r="R81" s="300"/>
      <c r="S81" s="300"/>
    </row>
    <row r="82">
      <c r="R82" s="300"/>
      <c r="S82" s="300"/>
    </row>
    <row r="83">
      <c r="R83" s="300"/>
      <c r="S83" s="300"/>
    </row>
    <row r="84">
      <c r="R84" s="300"/>
      <c r="S84" s="300"/>
    </row>
    <row r="85">
      <c r="R85" s="300"/>
      <c r="S85" s="300"/>
    </row>
    <row r="86">
      <c r="R86" s="300"/>
      <c r="S86" s="300"/>
    </row>
    <row r="87">
      <c r="R87" s="300"/>
      <c r="S87" s="300"/>
    </row>
    <row r="88">
      <c r="R88" s="300"/>
      <c r="S88" s="300"/>
    </row>
    <row r="89">
      <c r="R89" s="300"/>
      <c r="S89" s="300"/>
    </row>
    <row r="90">
      <c r="R90" s="300"/>
      <c r="S90" s="300"/>
    </row>
    <row r="91">
      <c r="R91" s="300"/>
      <c r="S91" s="300"/>
    </row>
    <row r="92">
      <c r="R92" s="300"/>
      <c r="S92" s="300"/>
    </row>
    <row r="93">
      <c r="R93" s="300"/>
      <c r="S93" s="300"/>
    </row>
    <row r="94">
      <c r="R94" s="300"/>
      <c r="S94" s="300"/>
    </row>
    <row r="95">
      <c r="R95" s="300"/>
      <c r="S95" s="300"/>
    </row>
    <row r="96">
      <c r="R96" s="300"/>
      <c r="S96" s="300"/>
    </row>
    <row r="97">
      <c r="R97" s="300"/>
      <c r="S97" s="300"/>
    </row>
    <row r="98">
      <c r="R98" s="300"/>
      <c r="S98" s="300"/>
    </row>
    <row r="99">
      <c r="R99" s="300"/>
      <c r="S99" s="300"/>
    </row>
    <row r="100">
      <c r="R100" s="300"/>
      <c r="S100" s="300"/>
    </row>
    <row r="101">
      <c r="R101" s="300"/>
      <c r="S101" s="300"/>
    </row>
    <row r="102">
      <c r="R102" s="300"/>
      <c r="S102" s="300"/>
    </row>
    <row r="103">
      <c r="R103" s="300"/>
      <c r="S103" s="300"/>
    </row>
    <row r="104">
      <c r="R104" s="300"/>
      <c r="S104" s="300"/>
    </row>
    <row r="105">
      <c r="R105" s="300"/>
      <c r="S105" s="300"/>
    </row>
    <row r="106">
      <c r="R106" s="300"/>
      <c r="S106" s="300"/>
    </row>
    <row r="107">
      <c r="R107" s="300"/>
      <c r="S107" s="300"/>
    </row>
    <row r="108">
      <c r="R108" s="300"/>
      <c r="S108" s="300"/>
    </row>
    <row r="109">
      <c r="R109" s="300"/>
      <c r="S109" s="300"/>
    </row>
    <row r="110">
      <c r="R110" s="300"/>
      <c r="S110" s="300"/>
    </row>
    <row r="111">
      <c r="R111" s="300"/>
      <c r="S111" s="300"/>
    </row>
    <row r="112">
      <c r="R112" s="300"/>
      <c r="S112" s="300"/>
    </row>
    <row r="113">
      <c r="R113" s="300"/>
      <c r="S113" s="300"/>
    </row>
    <row r="114">
      <c r="R114" s="300"/>
      <c r="S114" s="300"/>
    </row>
    <row r="115">
      <c r="R115" s="300"/>
      <c r="S115" s="300"/>
    </row>
    <row r="116">
      <c r="R116" s="300"/>
      <c r="S116" s="300"/>
    </row>
    <row r="117">
      <c r="R117" s="300"/>
      <c r="S117" s="300"/>
    </row>
    <row r="118">
      <c r="R118" s="300"/>
      <c r="S118" s="300"/>
    </row>
    <row r="119">
      <c r="R119" s="300"/>
      <c r="S119" s="300"/>
    </row>
    <row r="120">
      <c r="R120" s="300"/>
      <c r="S120" s="300"/>
    </row>
    <row r="121">
      <c r="R121" s="300"/>
      <c r="S121" s="300"/>
    </row>
    <row r="122">
      <c r="R122" s="300"/>
      <c r="S122" s="300"/>
    </row>
    <row r="123">
      <c r="R123" s="300"/>
      <c r="S123" s="300"/>
    </row>
    <row r="124">
      <c r="R124" s="300"/>
      <c r="S124" s="300"/>
    </row>
    <row r="125">
      <c r="R125" s="300"/>
      <c r="S125" s="300"/>
    </row>
    <row r="126">
      <c r="R126" s="300"/>
      <c r="S126" s="300"/>
    </row>
    <row r="127">
      <c r="R127" s="300"/>
      <c r="S127" s="300"/>
    </row>
    <row r="128">
      <c r="R128" s="300"/>
      <c r="S128" s="300"/>
    </row>
    <row r="129">
      <c r="R129" s="300"/>
      <c r="S129" s="300"/>
    </row>
    <row r="130">
      <c r="R130" s="300"/>
      <c r="S130" s="300"/>
    </row>
    <row r="131">
      <c r="R131" s="300"/>
      <c r="S131" s="300"/>
    </row>
    <row r="132">
      <c r="R132" s="300"/>
      <c r="S132" s="300"/>
    </row>
    <row r="133">
      <c r="R133" s="300"/>
      <c r="S133" s="300"/>
    </row>
    <row r="134">
      <c r="R134" s="300"/>
      <c r="S134" s="300"/>
    </row>
    <row r="135">
      <c r="R135" s="300"/>
      <c r="S135" s="300"/>
    </row>
    <row r="136">
      <c r="R136" s="300"/>
      <c r="S136" s="300"/>
    </row>
    <row r="137">
      <c r="R137" s="300"/>
      <c r="S137" s="300"/>
    </row>
    <row r="138">
      <c r="R138" s="300"/>
      <c r="S138" s="300"/>
    </row>
    <row r="139">
      <c r="R139" s="300"/>
      <c r="S139" s="300"/>
    </row>
    <row r="140">
      <c r="R140" s="300"/>
      <c r="S140" s="300"/>
    </row>
    <row r="141">
      <c r="R141" s="300"/>
      <c r="S141" s="300"/>
    </row>
    <row r="142">
      <c r="R142" s="300"/>
      <c r="S142" s="300"/>
    </row>
    <row r="143">
      <c r="R143" s="300"/>
      <c r="S143" s="300"/>
    </row>
    <row r="144">
      <c r="R144" s="300"/>
      <c r="S144" s="300"/>
    </row>
    <row r="145">
      <c r="R145" s="300"/>
      <c r="S145" s="300"/>
    </row>
    <row r="146">
      <c r="R146" s="300"/>
      <c r="S146" s="300"/>
    </row>
    <row r="147">
      <c r="R147" s="300"/>
      <c r="S147" s="300"/>
    </row>
    <row r="148">
      <c r="R148" s="300"/>
      <c r="S148" s="300"/>
    </row>
    <row r="149">
      <c r="R149" s="300"/>
      <c r="S149" s="300"/>
    </row>
    <row r="150">
      <c r="R150" s="300"/>
      <c r="S150" s="300"/>
    </row>
    <row r="151">
      <c r="R151" s="300"/>
      <c r="S151" s="300"/>
    </row>
    <row r="152">
      <c r="R152" s="300"/>
      <c r="S152" s="300"/>
    </row>
    <row r="153">
      <c r="R153" s="300"/>
      <c r="S153" s="300"/>
    </row>
    <row r="154">
      <c r="R154" s="300"/>
      <c r="S154" s="300"/>
    </row>
    <row r="155">
      <c r="R155" s="300"/>
      <c r="S155" s="300"/>
    </row>
    <row r="156">
      <c r="R156" s="300"/>
      <c r="S156" s="300"/>
    </row>
    <row r="157">
      <c r="R157" s="300"/>
      <c r="S157" s="300"/>
    </row>
    <row r="158">
      <c r="R158" s="300"/>
      <c r="S158" s="300"/>
    </row>
    <row r="159">
      <c r="R159" s="300"/>
      <c r="S159" s="300"/>
    </row>
    <row r="160">
      <c r="R160" s="300"/>
      <c r="S160" s="300"/>
    </row>
    <row r="161">
      <c r="R161" s="300"/>
      <c r="S161" s="300"/>
    </row>
    <row r="162">
      <c r="R162" s="300"/>
      <c r="S162" s="300"/>
    </row>
    <row r="163">
      <c r="R163" s="300"/>
      <c r="S163" s="300"/>
    </row>
    <row r="164">
      <c r="R164" s="300"/>
      <c r="S164" s="300"/>
    </row>
    <row r="165">
      <c r="R165" s="300"/>
      <c r="S165" s="300"/>
    </row>
    <row r="166">
      <c r="R166" s="300"/>
      <c r="S166" s="300"/>
    </row>
    <row r="167">
      <c r="R167" s="300"/>
      <c r="S167" s="300"/>
    </row>
    <row r="168">
      <c r="R168" s="300"/>
      <c r="S168" s="300"/>
    </row>
    <row r="169">
      <c r="R169" s="300"/>
      <c r="S169" s="300"/>
    </row>
    <row r="170">
      <c r="R170" s="300"/>
      <c r="S170" s="300"/>
    </row>
    <row r="171">
      <c r="R171" s="300"/>
      <c r="S171" s="300"/>
    </row>
    <row r="172">
      <c r="R172" s="300"/>
      <c r="S172" s="300"/>
    </row>
    <row r="173">
      <c r="R173" s="300"/>
      <c r="S173" s="300"/>
    </row>
    <row r="174">
      <c r="R174" s="300"/>
      <c r="S174" s="300"/>
    </row>
    <row r="175">
      <c r="R175" s="300"/>
      <c r="S175" s="300"/>
    </row>
    <row r="176">
      <c r="R176" s="300"/>
      <c r="S176" s="300"/>
    </row>
    <row r="177">
      <c r="R177" s="300"/>
      <c r="S177" s="300"/>
    </row>
    <row r="178">
      <c r="R178" s="300"/>
      <c r="S178" s="300"/>
    </row>
    <row r="179">
      <c r="R179" s="300"/>
      <c r="S179" s="300"/>
    </row>
    <row r="180">
      <c r="R180" s="300"/>
      <c r="S180" s="300"/>
    </row>
    <row r="181">
      <c r="R181" s="300"/>
      <c r="S181" s="300"/>
    </row>
    <row r="182">
      <c r="R182" s="300"/>
      <c r="S182" s="300"/>
    </row>
    <row r="183">
      <c r="R183" s="300"/>
      <c r="S183" s="300"/>
    </row>
    <row r="184">
      <c r="R184" s="300"/>
      <c r="S184" s="300"/>
    </row>
    <row r="185">
      <c r="R185" s="300"/>
      <c r="S185" s="300"/>
    </row>
    <row r="186">
      <c r="R186" s="300"/>
      <c r="S186" s="300"/>
    </row>
    <row r="187">
      <c r="R187" s="300"/>
      <c r="S187" s="300"/>
    </row>
    <row r="188">
      <c r="R188" s="300"/>
      <c r="S188" s="300"/>
    </row>
    <row r="189">
      <c r="R189" s="300"/>
      <c r="S189" s="300"/>
    </row>
    <row r="190">
      <c r="R190" s="300"/>
      <c r="S190" s="300"/>
    </row>
    <row r="191">
      <c r="R191" s="300"/>
      <c r="S191" s="300"/>
    </row>
    <row r="192">
      <c r="R192" s="300"/>
      <c r="S192" s="300"/>
    </row>
    <row r="193">
      <c r="R193" s="300"/>
      <c r="S193" s="300"/>
    </row>
    <row r="194">
      <c r="R194" s="300"/>
      <c r="S194" s="300"/>
    </row>
    <row r="195">
      <c r="R195" s="300"/>
      <c r="S195" s="300"/>
    </row>
    <row r="196">
      <c r="R196" s="300"/>
      <c r="S196" s="300"/>
    </row>
    <row r="197">
      <c r="R197" s="300"/>
      <c r="S197" s="300"/>
    </row>
    <row r="198">
      <c r="R198" s="300"/>
      <c r="S198" s="300"/>
    </row>
    <row r="199">
      <c r="R199" s="300"/>
      <c r="S199" s="300"/>
    </row>
    <row r="200">
      <c r="R200" s="300"/>
      <c r="S200" s="300"/>
    </row>
    <row r="201">
      <c r="R201" s="300"/>
      <c r="S201" s="300"/>
    </row>
    <row r="202">
      <c r="R202" s="300"/>
      <c r="S202" s="300"/>
    </row>
    <row r="203">
      <c r="R203" s="300"/>
      <c r="S203" s="300"/>
    </row>
    <row r="204">
      <c r="R204" s="300"/>
      <c r="S204" s="300"/>
    </row>
    <row r="205">
      <c r="R205" s="300"/>
      <c r="S205" s="300"/>
    </row>
    <row r="206">
      <c r="R206" s="300"/>
      <c r="S206" s="300"/>
    </row>
    <row r="207">
      <c r="R207" s="300"/>
      <c r="S207" s="300"/>
    </row>
    <row r="208">
      <c r="R208" s="300"/>
      <c r="S208" s="300"/>
    </row>
    <row r="209">
      <c r="R209" s="300"/>
      <c r="S209" s="300"/>
    </row>
    <row r="210">
      <c r="R210" s="300"/>
      <c r="S210" s="300"/>
    </row>
    <row r="211">
      <c r="R211" s="300"/>
      <c r="S211" s="300"/>
    </row>
    <row r="212">
      <c r="R212" s="300"/>
      <c r="S212" s="300"/>
    </row>
    <row r="213">
      <c r="R213" s="300"/>
      <c r="S213" s="300"/>
    </row>
    <row r="214">
      <c r="R214" s="300"/>
      <c r="S214" s="300"/>
    </row>
    <row r="215">
      <c r="R215" s="300"/>
      <c r="S215" s="300"/>
    </row>
    <row r="216">
      <c r="R216" s="300"/>
      <c r="S216" s="300"/>
    </row>
    <row r="217">
      <c r="R217" s="300"/>
      <c r="S217" s="300"/>
    </row>
    <row r="218">
      <c r="R218" s="300"/>
      <c r="S218" s="300"/>
    </row>
    <row r="219">
      <c r="R219" s="300"/>
      <c r="S219" s="300"/>
    </row>
    <row r="220">
      <c r="R220" s="300"/>
      <c r="S220" s="300"/>
    </row>
    <row r="221">
      <c r="R221" s="300"/>
      <c r="S221" s="300"/>
    </row>
    <row r="222">
      <c r="R222" s="300"/>
      <c r="S222" s="300"/>
    </row>
    <row r="223">
      <c r="R223" s="300"/>
      <c r="S223" s="300"/>
    </row>
    <row r="224">
      <c r="R224" s="300"/>
      <c r="S224" s="300"/>
    </row>
    <row r="225">
      <c r="R225" s="300"/>
      <c r="S225" s="300"/>
    </row>
    <row r="226">
      <c r="R226" s="300"/>
      <c r="S226" s="300"/>
    </row>
    <row r="227">
      <c r="R227" s="300"/>
      <c r="S227" s="300"/>
    </row>
    <row r="228">
      <c r="R228" s="300"/>
      <c r="S228" s="300"/>
    </row>
    <row r="229">
      <c r="R229" s="300"/>
      <c r="S229" s="300"/>
    </row>
    <row r="230">
      <c r="R230" s="300"/>
      <c r="S230" s="300"/>
    </row>
    <row r="231">
      <c r="R231" s="300"/>
      <c r="S231" s="300"/>
    </row>
    <row r="232">
      <c r="R232" s="300"/>
      <c r="S232" s="300"/>
    </row>
    <row r="233">
      <c r="R233" s="300"/>
      <c r="S233" s="300"/>
    </row>
    <row r="234">
      <c r="R234" s="300"/>
      <c r="S234" s="300"/>
    </row>
    <row r="235">
      <c r="R235" s="300"/>
      <c r="S235" s="300"/>
    </row>
    <row r="236">
      <c r="R236" s="300"/>
      <c r="S236" s="300"/>
    </row>
    <row r="237">
      <c r="R237" s="300"/>
      <c r="S237" s="300"/>
    </row>
    <row r="238">
      <c r="R238" s="300"/>
      <c r="S238" s="300"/>
    </row>
    <row r="239">
      <c r="R239" s="300"/>
      <c r="S239" s="300"/>
    </row>
    <row r="240">
      <c r="R240" s="300"/>
      <c r="S240" s="300"/>
    </row>
    <row r="241">
      <c r="R241" s="300"/>
      <c r="S241" s="300"/>
    </row>
    <row r="242">
      <c r="R242" s="300"/>
      <c r="S242" s="300"/>
    </row>
    <row r="243">
      <c r="R243" s="300"/>
      <c r="S243" s="300"/>
    </row>
    <row r="244">
      <c r="R244" s="300"/>
      <c r="S244" s="300"/>
    </row>
    <row r="245">
      <c r="R245" s="300"/>
      <c r="S245" s="300"/>
    </row>
    <row r="246">
      <c r="R246" s="300"/>
      <c r="S246" s="300"/>
    </row>
    <row r="247">
      <c r="R247" s="300"/>
      <c r="S247" s="300"/>
    </row>
    <row r="248">
      <c r="R248" s="300"/>
      <c r="S248" s="300"/>
    </row>
    <row r="249">
      <c r="R249" s="300"/>
      <c r="S249" s="300"/>
    </row>
    <row r="250">
      <c r="R250" s="300"/>
      <c r="S250" s="300"/>
    </row>
    <row r="251">
      <c r="R251" s="300"/>
      <c r="S251" s="300"/>
    </row>
    <row r="252">
      <c r="R252" s="300"/>
      <c r="S252" s="300"/>
    </row>
    <row r="253">
      <c r="R253" s="300"/>
      <c r="S253" s="300"/>
    </row>
    <row r="254">
      <c r="R254" s="300"/>
      <c r="S254" s="300"/>
    </row>
    <row r="255">
      <c r="R255" s="300"/>
      <c r="S255" s="300"/>
    </row>
    <row r="256">
      <c r="R256" s="300"/>
      <c r="S256" s="300"/>
    </row>
    <row r="257">
      <c r="R257" s="300"/>
      <c r="S257" s="300"/>
    </row>
    <row r="258">
      <c r="R258" s="300"/>
      <c r="S258" s="300"/>
    </row>
    <row r="259">
      <c r="R259" s="300"/>
      <c r="S259" s="300"/>
    </row>
    <row r="260">
      <c r="R260" s="300"/>
      <c r="S260" s="300"/>
    </row>
    <row r="261">
      <c r="R261" s="300"/>
      <c r="S261" s="300"/>
    </row>
    <row r="262">
      <c r="R262" s="300"/>
      <c r="S262" s="300"/>
    </row>
    <row r="263">
      <c r="R263" s="300"/>
      <c r="S263" s="300"/>
    </row>
    <row r="264">
      <c r="R264" s="300"/>
      <c r="S264" s="300"/>
    </row>
    <row r="265">
      <c r="R265" s="300"/>
      <c r="S265" s="300"/>
    </row>
    <row r="266">
      <c r="R266" s="300"/>
      <c r="S266" s="300"/>
    </row>
    <row r="267">
      <c r="R267" s="300"/>
      <c r="S267" s="300"/>
    </row>
    <row r="268">
      <c r="R268" s="300"/>
      <c r="S268" s="300"/>
    </row>
    <row r="269">
      <c r="R269" s="300"/>
      <c r="S269" s="300"/>
    </row>
    <row r="270">
      <c r="R270" s="300"/>
      <c r="S270" s="300"/>
    </row>
    <row r="271">
      <c r="R271" s="300"/>
      <c r="S271" s="300"/>
    </row>
    <row r="272">
      <c r="R272" s="300"/>
      <c r="S272" s="300"/>
    </row>
    <row r="273">
      <c r="R273" s="300"/>
      <c r="S273" s="300"/>
    </row>
    <row r="274">
      <c r="R274" s="300"/>
      <c r="S274" s="300"/>
    </row>
    <row r="275">
      <c r="R275" s="300"/>
      <c r="S275" s="300"/>
    </row>
    <row r="276">
      <c r="R276" s="300"/>
      <c r="S276" s="300"/>
    </row>
    <row r="277">
      <c r="R277" s="300"/>
      <c r="S277" s="300"/>
    </row>
    <row r="278">
      <c r="R278" s="300"/>
      <c r="S278" s="300"/>
    </row>
    <row r="279">
      <c r="R279" s="300"/>
      <c r="S279" s="300"/>
    </row>
    <row r="280">
      <c r="R280" s="300"/>
      <c r="S280" s="300"/>
    </row>
    <row r="281">
      <c r="R281" s="300"/>
      <c r="S281" s="300"/>
    </row>
    <row r="282">
      <c r="R282" s="300"/>
      <c r="S282" s="300"/>
    </row>
    <row r="283">
      <c r="R283" s="300"/>
      <c r="S283" s="300"/>
    </row>
    <row r="284">
      <c r="R284" s="300"/>
      <c r="S284" s="300"/>
    </row>
    <row r="285">
      <c r="R285" s="300"/>
      <c r="S285" s="300"/>
    </row>
    <row r="286">
      <c r="R286" s="300"/>
      <c r="S286" s="300"/>
    </row>
    <row r="287">
      <c r="R287" s="300"/>
      <c r="S287" s="300"/>
    </row>
    <row r="288">
      <c r="R288" s="300"/>
      <c r="S288" s="300"/>
    </row>
    <row r="289">
      <c r="R289" s="300"/>
      <c r="S289" s="300"/>
    </row>
    <row r="290">
      <c r="R290" s="300"/>
      <c r="S290" s="300"/>
    </row>
    <row r="291">
      <c r="R291" s="300"/>
      <c r="S291" s="300"/>
    </row>
    <row r="292">
      <c r="R292" s="300"/>
      <c r="S292" s="300"/>
    </row>
    <row r="293">
      <c r="R293" s="300"/>
      <c r="S293" s="300"/>
    </row>
    <row r="294">
      <c r="R294" s="300"/>
      <c r="S294" s="300"/>
    </row>
    <row r="295">
      <c r="R295" s="300"/>
      <c r="S295" s="300"/>
    </row>
    <row r="296">
      <c r="R296" s="300"/>
      <c r="S296" s="300"/>
    </row>
    <row r="297">
      <c r="R297" s="300"/>
      <c r="S297" s="300"/>
    </row>
    <row r="298">
      <c r="R298" s="300"/>
      <c r="S298" s="300"/>
    </row>
    <row r="299">
      <c r="R299" s="300"/>
      <c r="S299" s="300"/>
    </row>
    <row r="300">
      <c r="R300" s="300"/>
      <c r="S300" s="300"/>
    </row>
    <row r="301">
      <c r="R301" s="300"/>
      <c r="S301" s="300"/>
    </row>
    <row r="302">
      <c r="R302" s="300"/>
      <c r="S302" s="300"/>
    </row>
    <row r="303">
      <c r="R303" s="300"/>
      <c r="S303" s="300"/>
    </row>
    <row r="304">
      <c r="R304" s="300"/>
      <c r="S304" s="300"/>
    </row>
    <row r="305">
      <c r="R305" s="300"/>
      <c r="S305" s="300"/>
    </row>
    <row r="306">
      <c r="R306" s="300"/>
      <c r="S306" s="300"/>
    </row>
    <row r="307">
      <c r="R307" s="300"/>
      <c r="S307" s="300"/>
    </row>
    <row r="308">
      <c r="R308" s="300"/>
      <c r="S308" s="300"/>
    </row>
    <row r="309">
      <c r="R309" s="300"/>
      <c r="S309" s="300"/>
    </row>
    <row r="310">
      <c r="R310" s="300"/>
      <c r="S310" s="300"/>
    </row>
    <row r="311">
      <c r="R311" s="300"/>
      <c r="S311" s="300"/>
    </row>
    <row r="312">
      <c r="R312" s="300"/>
      <c r="S312" s="300"/>
    </row>
    <row r="313">
      <c r="R313" s="300"/>
      <c r="S313" s="300"/>
    </row>
    <row r="314">
      <c r="R314" s="300"/>
      <c r="S314" s="300"/>
    </row>
    <row r="315">
      <c r="R315" s="300"/>
      <c r="S315" s="300"/>
    </row>
    <row r="316">
      <c r="R316" s="300"/>
      <c r="S316" s="300"/>
    </row>
    <row r="317">
      <c r="R317" s="300"/>
      <c r="S317" s="300"/>
    </row>
    <row r="318">
      <c r="R318" s="300"/>
      <c r="S318" s="300"/>
    </row>
    <row r="319">
      <c r="R319" s="300"/>
      <c r="S319" s="300"/>
    </row>
    <row r="320">
      <c r="R320" s="300"/>
      <c r="S320" s="300"/>
    </row>
    <row r="321">
      <c r="R321" s="300"/>
      <c r="S321" s="300"/>
    </row>
    <row r="322">
      <c r="R322" s="300"/>
      <c r="S322" s="300"/>
    </row>
    <row r="323">
      <c r="R323" s="300"/>
      <c r="S323" s="300"/>
    </row>
    <row r="324">
      <c r="R324" s="300"/>
      <c r="S324" s="300"/>
    </row>
    <row r="325">
      <c r="R325" s="300"/>
      <c r="S325" s="300"/>
    </row>
    <row r="326">
      <c r="R326" s="300"/>
      <c r="S326" s="300"/>
    </row>
    <row r="327">
      <c r="R327" s="300"/>
      <c r="S327" s="300"/>
    </row>
    <row r="328">
      <c r="R328" s="300"/>
      <c r="S328" s="300"/>
    </row>
    <row r="329">
      <c r="R329" s="300"/>
      <c r="S329" s="300"/>
    </row>
    <row r="330">
      <c r="R330" s="300"/>
      <c r="S330" s="300"/>
    </row>
    <row r="331">
      <c r="R331" s="300"/>
      <c r="S331" s="300"/>
    </row>
    <row r="332">
      <c r="R332" s="300"/>
      <c r="S332" s="300"/>
    </row>
    <row r="333">
      <c r="R333" s="300"/>
      <c r="S333" s="300"/>
    </row>
    <row r="334">
      <c r="R334" s="300"/>
      <c r="S334" s="300"/>
    </row>
    <row r="335">
      <c r="R335" s="300"/>
      <c r="S335" s="300"/>
    </row>
    <row r="336">
      <c r="R336" s="300"/>
      <c r="S336" s="300"/>
    </row>
    <row r="337">
      <c r="R337" s="300"/>
      <c r="S337" s="300"/>
    </row>
    <row r="338">
      <c r="R338" s="300"/>
      <c r="S338" s="300"/>
    </row>
    <row r="339">
      <c r="R339" s="300"/>
      <c r="S339" s="300"/>
    </row>
    <row r="340">
      <c r="R340" s="300"/>
      <c r="S340" s="300"/>
    </row>
    <row r="341">
      <c r="R341" s="300"/>
      <c r="S341" s="300"/>
    </row>
    <row r="342">
      <c r="R342" s="300"/>
      <c r="S342" s="300"/>
    </row>
    <row r="343">
      <c r="R343" s="300"/>
      <c r="S343" s="300"/>
    </row>
    <row r="344">
      <c r="R344" s="300"/>
      <c r="S344" s="300"/>
    </row>
    <row r="345">
      <c r="R345" s="300"/>
      <c r="S345" s="300"/>
    </row>
    <row r="346">
      <c r="R346" s="300"/>
      <c r="S346" s="300"/>
    </row>
    <row r="347">
      <c r="R347" s="300"/>
      <c r="S347" s="300"/>
    </row>
    <row r="348">
      <c r="R348" s="300"/>
      <c r="S348" s="300"/>
    </row>
    <row r="349">
      <c r="R349" s="300"/>
      <c r="S349" s="300"/>
    </row>
    <row r="350">
      <c r="R350" s="300"/>
      <c r="S350" s="300"/>
    </row>
    <row r="351">
      <c r="R351" s="300"/>
      <c r="S351" s="300"/>
    </row>
    <row r="352">
      <c r="R352" s="300"/>
      <c r="S352" s="300"/>
    </row>
    <row r="353">
      <c r="R353" s="300"/>
      <c r="S353" s="300"/>
    </row>
    <row r="354">
      <c r="R354" s="300"/>
      <c r="S354" s="300"/>
    </row>
    <row r="355">
      <c r="R355" s="300"/>
      <c r="S355" s="300"/>
    </row>
    <row r="356">
      <c r="R356" s="300"/>
      <c r="S356" s="300"/>
    </row>
    <row r="357">
      <c r="R357" s="300"/>
      <c r="S357" s="300"/>
    </row>
    <row r="358">
      <c r="R358" s="300"/>
      <c r="S358" s="300"/>
    </row>
    <row r="359">
      <c r="R359" s="300"/>
      <c r="S359" s="300"/>
    </row>
    <row r="360">
      <c r="R360" s="300"/>
      <c r="S360" s="300"/>
    </row>
    <row r="361">
      <c r="R361" s="300"/>
      <c r="S361" s="300"/>
    </row>
    <row r="362">
      <c r="R362" s="300"/>
      <c r="S362" s="300"/>
    </row>
    <row r="363">
      <c r="R363" s="300"/>
      <c r="S363" s="300"/>
    </row>
    <row r="364">
      <c r="R364" s="300"/>
      <c r="S364" s="300"/>
    </row>
    <row r="365">
      <c r="R365" s="300"/>
      <c r="S365" s="300"/>
    </row>
    <row r="366">
      <c r="R366" s="300"/>
      <c r="S366" s="300"/>
    </row>
    <row r="367">
      <c r="R367" s="300"/>
      <c r="S367" s="300"/>
    </row>
    <row r="368">
      <c r="R368" s="300"/>
      <c r="S368" s="300"/>
    </row>
    <row r="369">
      <c r="R369" s="300"/>
      <c r="S369" s="300"/>
    </row>
    <row r="370">
      <c r="R370" s="300"/>
      <c r="S370" s="300"/>
    </row>
    <row r="371">
      <c r="R371" s="300"/>
      <c r="S371" s="300"/>
    </row>
    <row r="372">
      <c r="R372" s="300"/>
      <c r="S372" s="300"/>
    </row>
    <row r="373">
      <c r="R373" s="300"/>
      <c r="S373" s="300"/>
    </row>
    <row r="374">
      <c r="R374" s="300"/>
      <c r="S374" s="300"/>
    </row>
    <row r="375">
      <c r="R375" s="300"/>
      <c r="S375" s="300"/>
    </row>
    <row r="376">
      <c r="R376" s="300"/>
      <c r="S376" s="300"/>
    </row>
    <row r="377">
      <c r="R377" s="300"/>
      <c r="S377" s="300"/>
    </row>
    <row r="378">
      <c r="R378" s="300"/>
      <c r="S378" s="300"/>
    </row>
    <row r="379">
      <c r="R379" s="300"/>
      <c r="S379" s="300"/>
    </row>
    <row r="380">
      <c r="R380" s="300"/>
      <c r="S380" s="300"/>
    </row>
    <row r="381">
      <c r="R381" s="300"/>
      <c r="S381" s="300"/>
    </row>
    <row r="382">
      <c r="R382" s="300"/>
      <c r="S382" s="300"/>
    </row>
    <row r="383">
      <c r="R383" s="300"/>
      <c r="S383" s="300"/>
    </row>
    <row r="384">
      <c r="R384" s="300"/>
      <c r="S384" s="300"/>
    </row>
    <row r="385">
      <c r="R385" s="300"/>
      <c r="S385" s="300"/>
    </row>
    <row r="386">
      <c r="R386" s="300"/>
      <c r="S386" s="300"/>
    </row>
    <row r="387">
      <c r="R387" s="300"/>
      <c r="S387" s="300"/>
    </row>
    <row r="388">
      <c r="R388" s="300"/>
      <c r="S388" s="300"/>
    </row>
    <row r="389">
      <c r="R389" s="300"/>
      <c r="S389" s="300"/>
    </row>
    <row r="390">
      <c r="R390" s="300"/>
      <c r="S390" s="300"/>
    </row>
    <row r="391">
      <c r="R391" s="300"/>
      <c r="S391" s="300"/>
    </row>
    <row r="392">
      <c r="R392" s="300"/>
      <c r="S392" s="300"/>
    </row>
    <row r="393">
      <c r="R393" s="300"/>
      <c r="S393" s="300"/>
    </row>
    <row r="394">
      <c r="R394" s="300"/>
      <c r="S394" s="300"/>
    </row>
    <row r="395">
      <c r="R395" s="300"/>
      <c r="S395" s="300"/>
    </row>
    <row r="396">
      <c r="R396" s="300"/>
      <c r="S396" s="300"/>
    </row>
    <row r="397">
      <c r="R397" s="300"/>
      <c r="S397" s="300"/>
    </row>
    <row r="398">
      <c r="R398" s="300"/>
      <c r="S398" s="300"/>
    </row>
    <row r="399">
      <c r="R399" s="300"/>
      <c r="S399" s="300"/>
    </row>
    <row r="400">
      <c r="R400" s="300"/>
      <c r="S400" s="300"/>
    </row>
    <row r="401">
      <c r="R401" s="300"/>
      <c r="S401" s="300"/>
    </row>
    <row r="402">
      <c r="R402" s="300"/>
      <c r="S402" s="300"/>
    </row>
    <row r="403">
      <c r="R403" s="300"/>
      <c r="S403" s="300"/>
    </row>
    <row r="404">
      <c r="R404" s="300"/>
      <c r="S404" s="300"/>
    </row>
    <row r="405">
      <c r="R405" s="300"/>
      <c r="S405" s="300"/>
    </row>
    <row r="406">
      <c r="R406" s="300"/>
      <c r="S406" s="300"/>
    </row>
    <row r="407">
      <c r="R407" s="300"/>
      <c r="S407" s="300"/>
    </row>
    <row r="408">
      <c r="R408" s="300"/>
      <c r="S408" s="300"/>
    </row>
    <row r="409">
      <c r="R409" s="300"/>
      <c r="S409" s="300"/>
    </row>
    <row r="410">
      <c r="R410" s="300"/>
      <c r="S410" s="300"/>
    </row>
    <row r="411">
      <c r="R411" s="300"/>
      <c r="S411" s="300"/>
    </row>
    <row r="412">
      <c r="R412" s="300"/>
      <c r="S412" s="300"/>
    </row>
    <row r="413">
      <c r="R413" s="300"/>
      <c r="S413" s="300"/>
    </row>
    <row r="414">
      <c r="R414" s="300"/>
      <c r="S414" s="300"/>
    </row>
    <row r="415">
      <c r="R415" s="300"/>
      <c r="S415" s="300"/>
    </row>
    <row r="416">
      <c r="R416" s="300"/>
      <c r="S416" s="300"/>
    </row>
    <row r="417">
      <c r="R417" s="300"/>
      <c r="S417" s="300"/>
    </row>
    <row r="418">
      <c r="R418" s="300"/>
      <c r="S418" s="300"/>
    </row>
    <row r="419">
      <c r="R419" s="300"/>
      <c r="S419" s="300"/>
    </row>
    <row r="420">
      <c r="R420" s="300"/>
      <c r="S420" s="300"/>
    </row>
    <row r="421">
      <c r="R421" s="300"/>
      <c r="S421" s="300"/>
    </row>
    <row r="422">
      <c r="R422" s="300"/>
      <c r="S422" s="300"/>
    </row>
    <row r="423">
      <c r="R423" s="300"/>
      <c r="S423" s="300"/>
    </row>
    <row r="424">
      <c r="R424" s="300"/>
      <c r="S424" s="300"/>
    </row>
    <row r="425">
      <c r="R425" s="300"/>
      <c r="S425" s="300"/>
    </row>
    <row r="426">
      <c r="R426" s="300"/>
      <c r="S426" s="300"/>
    </row>
    <row r="427">
      <c r="R427" s="300"/>
      <c r="S427" s="300"/>
    </row>
    <row r="428">
      <c r="R428" s="300"/>
      <c r="S428" s="300"/>
    </row>
    <row r="429">
      <c r="R429" s="300"/>
      <c r="S429" s="300"/>
    </row>
    <row r="430">
      <c r="R430" s="300"/>
      <c r="S430" s="300"/>
    </row>
    <row r="431">
      <c r="R431" s="300"/>
      <c r="S431" s="300"/>
    </row>
    <row r="432">
      <c r="R432" s="300"/>
      <c r="S432" s="300"/>
    </row>
    <row r="433">
      <c r="R433" s="300"/>
      <c r="S433" s="300"/>
    </row>
    <row r="434">
      <c r="R434" s="300"/>
      <c r="S434" s="300"/>
    </row>
    <row r="435">
      <c r="R435" s="300"/>
      <c r="S435" s="300"/>
    </row>
    <row r="436">
      <c r="R436" s="300"/>
      <c r="S436" s="300"/>
    </row>
    <row r="437">
      <c r="R437" s="300"/>
      <c r="S437" s="300"/>
    </row>
    <row r="438">
      <c r="R438" s="300"/>
      <c r="S438" s="300"/>
    </row>
    <row r="439">
      <c r="R439" s="300"/>
      <c r="S439" s="300"/>
    </row>
    <row r="440">
      <c r="R440" s="300"/>
      <c r="S440" s="300"/>
    </row>
    <row r="441">
      <c r="R441" s="300"/>
      <c r="S441" s="300"/>
    </row>
    <row r="442">
      <c r="R442" s="300"/>
      <c r="S442" s="300"/>
    </row>
    <row r="443">
      <c r="R443" s="300"/>
      <c r="S443" s="300"/>
    </row>
    <row r="444">
      <c r="R444" s="300"/>
      <c r="S444" s="300"/>
    </row>
    <row r="445">
      <c r="R445" s="300"/>
      <c r="S445" s="300"/>
    </row>
    <row r="446">
      <c r="R446" s="300"/>
      <c r="S446" s="300"/>
    </row>
    <row r="447">
      <c r="R447" s="300"/>
      <c r="S447" s="300"/>
    </row>
    <row r="448">
      <c r="R448" s="300"/>
      <c r="S448" s="300"/>
    </row>
    <row r="449">
      <c r="R449" s="300"/>
      <c r="S449" s="300"/>
    </row>
    <row r="450">
      <c r="R450" s="300"/>
      <c r="S450" s="300"/>
    </row>
    <row r="451">
      <c r="R451" s="300"/>
      <c r="S451" s="300"/>
    </row>
    <row r="452">
      <c r="R452" s="300"/>
      <c r="S452" s="300"/>
    </row>
    <row r="453">
      <c r="R453" s="300"/>
      <c r="S453" s="300"/>
    </row>
    <row r="454">
      <c r="R454" s="300"/>
      <c r="S454" s="300"/>
    </row>
    <row r="455">
      <c r="R455" s="300"/>
      <c r="S455" s="300"/>
    </row>
    <row r="456">
      <c r="R456" s="300"/>
      <c r="S456" s="300"/>
    </row>
    <row r="457">
      <c r="R457" s="300"/>
      <c r="S457" s="300"/>
    </row>
    <row r="458">
      <c r="R458" s="300"/>
      <c r="S458" s="300"/>
    </row>
    <row r="459">
      <c r="R459" s="300"/>
      <c r="S459" s="300"/>
    </row>
    <row r="460">
      <c r="R460" s="300"/>
      <c r="S460" s="300"/>
    </row>
    <row r="461">
      <c r="R461" s="300"/>
      <c r="S461" s="300"/>
    </row>
    <row r="462">
      <c r="R462" s="300"/>
      <c r="S462" s="300"/>
    </row>
    <row r="463">
      <c r="R463" s="300"/>
      <c r="S463" s="300"/>
    </row>
    <row r="464">
      <c r="R464" s="300"/>
      <c r="S464" s="300"/>
    </row>
    <row r="465">
      <c r="R465" s="300"/>
      <c r="S465" s="300"/>
    </row>
    <row r="466">
      <c r="R466" s="300"/>
      <c r="S466" s="300"/>
    </row>
    <row r="467">
      <c r="R467" s="300"/>
      <c r="S467" s="300"/>
    </row>
    <row r="468">
      <c r="R468" s="300"/>
      <c r="S468" s="300"/>
    </row>
    <row r="469">
      <c r="R469" s="300"/>
      <c r="S469" s="300"/>
    </row>
    <row r="470">
      <c r="R470" s="300"/>
      <c r="S470" s="300"/>
    </row>
    <row r="471">
      <c r="R471" s="300"/>
      <c r="S471" s="300"/>
    </row>
    <row r="472">
      <c r="R472" s="300"/>
      <c r="S472" s="300"/>
    </row>
    <row r="473">
      <c r="R473" s="300"/>
      <c r="S473" s="300"/>
    </row>
    <row r="474">
      <c r="R474" s="300"/>
      <c r="S474" s="300"/>
    </row>
    <row r="475">
      <c r="R475" s="300"/>
      <c r="S475" s="300"/>
    </row>
    <row r="476">
      <c r="R476" s="300"/>
      <c r="S476" s="300"/>
    </row>
    <row r="477">
      <c r="R477" s="300"/>
      <c r="S477" s="300"/>
    </row>
    <row r="478">
      <c r="R478" s="300"/>
      <c r="S478" s="300"/>
    </row>
    <row r="479">
      <c r="R479" s="300"/>
      <c r="S479" s="300"/>
    </row>
    <row r="480">
      <c r="R480" s="300"/>
      <c r="S480" s="300"/>
    </row>
    <row r="481">
      <c r="R481" s="300"/>
      <c r="S481" s="300"/>
    </row>
    <row r="482">
      <c r="R482" s="300"/>
      <c r="S482" s="300"/>
    </row>
    <row r="483">
      <c r="R483" s="300"/>
      <c r="S483" s="300"/>
    </row>
    <row r="484">
      <c r="R484" s="300"/>
      <c r="S484" s="300"/>
    </row>
    <row r="485">
      <c r="R485" s="300"/>
      <c r="S485" s="300"/>
    </row>
    <row r="486">
      <c r="R486" s="300"/>
      <c r="S486" s="300"/>
    </row>
    <row r="487">
      <c r="R487" s="300"/>
      <c r="S487" s="300"/>
    </row>
    <row r="488">
      <c r="R488" s="300"/>
      <c r="S488" s="300"/>
    </row>
    <row r="489">
      <c r="R489" s="300"/>
      <c r="S489" s="300"/>
    </row>
    <row r="490">
      <c r="R490" s="300"/>
      <c r="S490" s="300"/>
    </row>
    <row r="491">
      <c r="R491" s="300"/>
      <c r="S491" s="300"/>
    </row>
    <row r="492">
      <c r="R492" s="300"/>
      <c r="S492" s="300"/>
    </row>
    <row r="493">
      <c r="R493" s="300"/>
      <c r="S493" s="300"/>
    </row>
    <row r="494">
      <c r="R494" s="300"/>
      <c r="S494" s="300"/>
    </row>
    <row r="495">
      <c r="R495" s="300"/>
      <c r="S495" s="300"/>
    </row>
    <row r="496">
      <c r="R496" s="300"/>
      <c r="S496" s="300"/>
    </row>
    <row r="497">
      <c r="R497" s="300"/>
      <c r="S497" s="300"/>
    </row>
    <row r="498">
      <c r="R498" s="300"/>
      <c r="S498" s="300"/>
    </row>
    <row r="499">
      <c r="R499" s="300"/>
      <c r="S499" s="300"/>
    </row>
    <row r="500">
      <c r="R500" s="300"/>
      <c r="S500" s="300"/>
    </row>
    <row r="501">
      <c r="R501" s="300"/>
      <c r="S501" s="300"/>
    </row>
    <row r="502">
      <c r="R502" s="300"/>
      <c r="S502" s="300"/>
    </row>
    <row r="503">
      <c r="R503" s="300"/>
      <c r="S503" s="300"/>
    </row>
    <row r="504">
      <c r="R504" s="300"/>
      <c r="S504" s="300"/>
    </row>
    <row r="505">
      <c r="R505" s="300"/>
      <c r="S505" s="300"/>
    </row>
    <row r="506">
      <c r="R506" s="300"/>
      <c r="S506" s="300"/>
    </row>
    <row r="507">
      <c r="R507" s="300"/>
      <c r="S507" s="300"/>
    </row>
    <row r="508">
      <c r="R508" s="300"/>
      <c r="S508" s="300"/>
    </row>
    <row r="509">
      <c r="R509" s="300"/>
      <c r="S509" s="300"/>
    </row>
    <row r="510">
      <c r="R510" s="300"/>
      <c r="S510" s="300"/>
    </row>
    <row r="511">
      <c r="R511" s="300"/>
      <c r="S511" s="300"/>
    </row>
    <row r="512">
      <c r="R512" s="300"/>
      <c r="S512" s="300"/>
    </row>
    <row r="513">
      <c r="R513" s="300"/>
      <c r="S513" s="300"/>
    </row>
    <row r="514">
      <c r="R514" s="300"/>
      <c r="S514" s="300"/>
    </row>
    <row r="515">
      <c r="R515" s="300"/>
      <c r="S515" s="300"/>
    </row>
    <row r="516">
      <c r="R516" s="300"/>
      <c r="S516" s="300"/>
    </row>
    <row r="517">
      <c r="R517" s="300"/>
      <c r="S517" s="300"/>
    </row>
    <row r="518">
      <c r="R518" s="300"/>
      <c r="S518" s="300"/>
    </row>
    <row r="519">
      <c r="R519" s="300"/>
      <c r="S519" s="300"/>
    </row>
    <row r="520">
      <c r="R520" s="300"/>
      <c r="S520" s="300"/>
    </row>
    <row r="521">
      <c r="R521" s="300"/>
      <c r="S521" s="300"/>
    </row>
    <row r="522">
      <c r="R522" s="300"/>
      <c r="S522" s="300"/>
    </row>
    <row r="523">
      <c r="R523" s="300"/>
      <c r="S523" s="300"/>
    </row>
    <row r="524">
      <c r="R524" s="300"/>
      <c r="S524" s="300"/>
    </row>
    <row r="525">
      <c r="R525" s="300"/>
      <c r="S525" s="300"/>
    </row>
    <row r="526">
      <c r="R526" s="300"/>
      <c r="S526" s="300"/>
    </row>
    <row r="527">
      <c r="R527" s="300"/>
      <c r="S527" s="300"/>
    </row>
    <row r="528">
      <c r="R528" s="300"/>
      <c r="S528" s="300"/>
    </row>
    <row r="529">
      <c r="R529" s="300"/>
      <c r="S529" s="300"/>
    </row>
    <row r="530">
      <c r="R530" s="300"/>
      <c r="S530" s="300"/>
    </row>
    <row r="531">
      <c r="R531" s="300"/>
      <c r="S531" s="300"/>
    </row>
    <row r="532">
      <c r="R532" s="300"/>
      <c r="S532" s="300"/>
    </row>
    <row r="533">
      <c r="R533" s="300"/>
      <c r="S533" s="300"/>
    </row>
    <row r="534">
      <c r="R534" s="300"/>
      <c r="S534" s="300"/>
    </row>
    <row r="535">
      <c r="R535" s="300"/>
      <c r="S535" s="300"/>
    </row>
    <row r="536">
      <c r="R536" s="300"/>
      <c r="S536" s="300"/>
    </row>
    <row r="537">
      <c r="R537" s="300"/>
      <c r="S537" s="300"/>
    </row>
    <row r="538">
      <c r="R538" s="300"/>
      <c r="S538" s="300"/>
    </row>
    <row r="539">
      <c r="R539" s="300"/>
      <c r="S539" s="300"/>
    </row>
    <row r="540">
      <c r="R540" s="300"/>
      <c r="S540" s="300"/>
    </row>
    <row r="541">
      <c r="R541" s="300"/>
      <c r="S541" s="300"/>
    </row>
    <row r="542">
      <c r="R542" s="300"/>
      <c r="S542" s="300"/>
    </row>
    <row r="543">
      <c r="R543" s="300"/>
      <c r="S543" s="300"/>
    </row>
    <row r="544">
      <c r="R544" s="300"/>
      <c r="S544" s="300"/>
    </row>
    <row r="545">
      <c r="R545" s="300"/>
      <c r="S545" s="300"/>
    </row>
    <row r="546">
      <c r="R546" s="300"/>
      <c r="S546" s="300"/>
    </row>
    <row r="547">
      <c r="R547" s="300"/>
      <c r="S547" s="300"/>
    </row>
    <row r="548">
      <c r="R548" s="300"/>
      <c r="S548" s="300"/>
    </row>
    <row r="549">
      <c r="R549" s="300"/>
      <c r="S549" s="300"/>
    </row>
    <row r="550">
      <c r="R550" s="300"/>
      <c r="S550" s="300"/>
    </row>
    <row r="551">
      <c r="R551" s="300"/>
      <c r="S551" s="300"/>
    </row>
    <row r="552">
      <c r="R552" s="300"/>
      <c r="S552" s="300"/>
    </row>
    <row r="553">
      <c r="R553" s="300"/>
      <c r="S553" s="300"/>
    </row>
    <row r="554">
      <c r="R554" s="300"/>
      <c r="S554" s="300"/>
    </row>
    <row r="555">
      <c r="R555" s="300"/>
      <c r="S555" s="300"/>
    </row>
    <row r="556">
      <c r="R556" s="300"/>
      <c r="S556" s="300"/>
    </row>
    <row r="557">
      <c r="R557" s="300"/>
      <c r="S557" s="300"/>
    </row>
    <row r="558">
      <c r="R558" s="300"/>
      <c r="S558" s="300"/>
    </row>
    <row r="559">
      <c r="R559" s="300"/>
      <c r="S559" s="300"/>
    </row>
    <row r="560">
      <c r="R560" s="300"/>
      <c r="S560" s="300"/>
    </row>
    <row r="561">
      <c r="R561" s="300"/>
      <c r="S561" s="300"/>
    </row>
    <row r="562">
      <c r="R562" s="300"/>
      <c r="S562" s="300"/>
    </row>
    <row r="563">
      <c r="R563" s="300"/>
      <c r="S563" s="300"/>
    </row>
    <row r="564">
      <c r="R564" s="300"/>
      <c r="S564" s="300"/>
    </row>
    <row r="565">
      <c r="R565" s="300"/>
      <c r="S565" s="300"/>
    </row>
    <row r="566">
      <c r="R566" s="300"/>
      <c r="S566" s="300"/>
    </row>
    <row r="567">
      <c r="R567" s="300"/>
      <c r="S567" s="300"/>
    </row>
    <row r="568">
      <c r="R568" s="300"/>
      <c r="S568" s="300"/>
    </row>
    <row r="569">
      <c r="R569" s="300"/>
      <c r="S569" s="300"/>
    </row>
    <row r="570">
      <c r="R570" s="300"/>
      <c r="S570" s="300"/>
    </row>
    <row r="571">
      <c r="R571" s="300"/>
      <c r="S571" s="300"/>
    </row>
    <row r="572">
      <c r="R572" s="300"/>
      <c r="S572" s="300"/>
    </row>
    <row r="573">
      <c r="R573" s="300"/>
      <c r="S573" s="300"/>
    </row>
    <row r="574">
      <c r="R574" s="300"/>
      <c r="S574" s="300"/>
    </row>
    <row r="575">
      <c r="R575" s="300"/>
      <c r="S575" s="300"/>
    </row>
    <row r="576">
      <c r="R576" s="300"/>
      <c r="S576" s="300"/>
    </row>
    <row r="577">
      <c r="R577" s="300"/>
      <c r="S577" s="300"/>
    </row>
    <row r="578">
      <c r="R578" s="300"/>
      <c r="S578" s="300"/>
    </row>
    <row r="579">
      <c r="R579" s="300"/>
      <c r="S579" s="300"/>
    </row>
    <row r="580">
      <c r="R580" s="300"/>
      <c r="S580" s="300"/>
    </row>
    <row r="581">
      <c r="R581" s="300"/>
      <c r="S581" s="300"/>
    </row>
    <row r="582">
      <c r="R582" s="300"/>
      <c r="S582" s="300"/>
    </row>
    <row r="583">
      <c r="R583" s="300"/>
      <c r="S583" s="300"/>
    </row>
    <row r="584">
      <c r="R584" s="300"/>
      <c r="S584" s="300"/>
    </row>
    <row r="585">
      <c r="R585" s="300"/>
      <c r="S585" s="300"/>
    </row>
    <row r="586">
      <c r="R586" s="300"/>
      <c r="S586" s="300"/>
    </row>
    <row r="587">
      <c r="R587" s="300"/>
      <c r="S587" s="300"/>
    </row>
    <row r="588">
      <c r="R588" s="300"/>
      <c r="S588" s="300"/>
    </row>
    <row r="589">
      <c r="R589" s="300"/>
      <c r="S589" s="300"/>
    </row>
    <row r="590">
      <c r="R590" s="300"/>
      <c r="S590" s="300"/>
    </row>
    <row r="591">
      <c r="R591" s="300"/>
      <c r="S591" s="300"/>
    </row>
    <row r="592">
      <c r="R592" s="300"/>
      <c r="S592" s="300"/>
    </row>
    <row r="593">
      <c r="R593" s="300"/>
      <c r="S593" s="300"/>
    </row>
    <row r="594">
      <c r="R594" s="300"/>
      <c r="S594" s="300"/>
    </row>
    <row r="595">
      <c r="R595" s="300"/>
      <c r="S595" s="300"/>
    </row>
    <row r="596">
      <c r="R596" s="300"/>
      <c r="S596" s="300"/>
    </row>
    <row r="597">
      <c r="R597" s="300"/>
      <c r="S597" s="300"/>
    </row>
    <row r="598">
      <c r="R598" s="300"/>
      <c r="S598" s="300"/>
    </row>
    <row r="599">
      <c r="R599" s="300"/>
      <c r="S599" s="300"/>
    </row>
    <row r="600">
      <c r="R600" s="300"/>
      <c r="S600" s="300"/>
    </row>
    <row r="601">
      <c r="R601" s="300"/>
      <c r="S601" s="300"/>
    </row>
    <row r="602">
      <c r="R602" s="300"/>
      <c r="S602" s="300"/>
    </row>
    <row r="603">
      <c r="R603" s="300"/>
      <c r="S603" s="300"/>
    </row>
    <row r="604">
      <c r="R604" s="300"/>
      <c r="S604" s="300"/>
    </row>
    <row r="605">
      <c r="R605" s="300"/>
      <c r="S605" s="300"/>
    </row>
    <row r="606">
      <c r="R606" s="300"/>
      <c r="S606" s="300"/>
    </row>
    <row r="607">
      <c r="R607" s="300"/>
      <c r="S607" s="300"/>
    </row>
    <row r="608">
      <c r="R608" s="300"/>
      <c r="S608" s="300"/>
    </row>
    <row r="609">
      <c r="R609" s="300"/>
      <c r="S609" s="300"/>
    </row>
    <row r="610">
      <c r="R610" s="300"/>
      <c r="S610" s="300"/>
    </row>
    <row r="611">
      <c r="R611" s="300"/>
      <c r="S611" s="300"/>
    </row>
    <row r="612">
      <c r="R612" s="300"/>
      <c r="S612" s="300"/>
    </row>
    <row r="613">
      <c r="R613" s="300"/>
      <c r="S613" s="300"/>
    </row>
    <row r="614">
      <c r="R614" s="300"/>
      <c r="S614" s="300"/>
    </row>
    <row r="615">
      <c r="R615" s="300"/>
      <c r="S615" s="300"/>
    </row>
    <row r="616">
      <c r="R616" s="300"/>
      <c r="S616" s="300"/>
    </row>
    <row r="617">
      <c r="R617" s="300"/>
      <c r="S617" s="300"/>
    </row>
    <row r="618">
      <c r="R618" s="300"/>
      <c r="S618" s="300"/>
    </row>
    <row r="619">
      <c r="R619" s="300"/>
      <c r="S619" s="300"/>
    </row>
    <row r="620">
      <c r="R620" s="300"/>
      <c r="S620" s="300"/>
    </row>
    <row r="621">
      <c r="R621" s="300"/>
      <c r="S621" s="300"/>
    </row>
    <row r="622">
      <c r="R622" s="300"/>
      <c r="S622" s="300"/>
    </row>
    <row r="623">
      <c r="R623" s="300"/>
      <c r="S623" s="300"/>
    </row>
    <row r="624">
      <c r="R624" s="300"/>
      <c r="S624" s="300"/>
    </row>
    <row r="625">
      <c r="R625" s="300"/>
      <c r="S625" s="300"/>
    </row>
    <row r="626">
      <c r="R626" s="300"/>
      <c r="S626" s="300"/>
    </row>
    <row r="627">
      <c r="R627" s="300"/>
      <c r="S627" s="300"/>
    </row>
    <row r="628">
      <c r="R628" s="300"/>
      <c r="S628" s="300"/>
    </row>
    <row r="629">
      <c r="R629" s="300"/>
      <c r="S629" s="300"/>
    </row>
    <row r="630">
      <c r="R630" s="300"/>
      <c r="S630" s="300"/>
    </row>
    <row r="631">
      <c r="R631" s="300"/>
      <c r="S631" s="300"/>
    </row>
    <row r="632">
      <c r="R632" s="300"/>
      <c r="S632" s="300"/>
    </row>
    <row r="633">
      <c r="R633" s="300"/>
      <c r="S633" s="300"/>
    </row>
    <row r="634">
      <c r="R634" s="300"/>
      <c r="S634" s="300"/>
    </row>
    <row r="635">
      <c r="R635" s="300"/>
      <c r="S635" s="300"/>
    </row>
    <row r="636">
      <c r="R636" s="300"/>
      <c r="S636" s="300"/>
    </row>
    <row r="637">
      <c r="R637" s="300"/>
      <c r="S637" s="300"/>
    </row>
    <row r="638">
      <c r="R638" s="300"/>
      <c r="S638" s="300"/>
    </row>
    <row r="639">
      <c r="R639" s="300"/>
      <c r="S639" s="300"/>
    </row>
    <row r="640">
      <c r="R640" s="300"/>
      <c r="S640" s="300"/>
    </row>
    <row r="641">
      <c r="R641" s="300"/>
      <c r="S641" s="300"/>
    </row>
    <row r="642">
      <c r="R642" s="300"/>
      <c r="S642" s="300"/>
    </row>
    <row r="643">
      <c r="R643" s="300"/>
      <c r="S643" s="300"/>
    </row>
    <row r="644">
      <c r="R644" s="300"/>
      <c r="S644" s="300"/>
    </row>
    <row r="645">
      <c r="R645" s="300"/>
      <c r="S645" s="300"/>
    </row>
    <row r="646">
      <c r="R646" s="300"/>
      <c r="S646" s="300"/>
    </row>
    <row r="647">
      <c r="R647" s="300"/>
      <c r="S647" s="300"/>
    </row>
    <row r="648">
      <c r="R648" s="300"/>
      <c r="S648" s="300"/>
    </row>
    <row r="649">
      <c r="R649" s="300"/>
      <c r="S649" s="300"/>
    </row>
    <row r="650">
      <c r="R650" s="300"/>
      <c r="S650" s="300"/>
    </row>
    <row r="651">
      <c r="R651" s="300"/>
      <c r="S651" s="300"/>
    </row>
    <row r="652">
      <c r="R652" s="300"/>
      <c r="S652" s="300"/>
    </row>
    <row r="653">
      <c r="R653" s="300"/>
      <c r="S653" s="300"/>
    </row>
    <row r="654">
      <c r="R654" s="300"/>
      <c r="S654" s="300"/>
    </row>
    <row r="655">
      <c r="R655" s="300"/>
      <c r="S655" s="300"/>
    </row>
    <row r="656">
      <c r="R656" s="300"/>
      <c r="S656" s="300"/>
    </row>
    <row r="657">
      <c r="R657" s="300"/>
      <c r="S657" s="300"/>
    </row>
    <row r="658">
      <c r="R658" s="300"/>
      <c r="S658" s="300"/>
    </row>
    <row r="659">
      <c r="R659" s="300"/>
      <c r="S659" s="300"/>
    </row>
    <row r="660">
      <c r="R660" s="300"/>
      <c r="S660" s="300"/>
    </row>
    <row r="661">
      <c r="R661" s="300"/>
      <c r="S661" s="300"/>
    </row>
    <row r="662">
      <c r="R662" s="300"/>
      <c r="S662" s="300"/>
    </row>
    <row r="663">
      <c r="R663" s="300"/>
      <c r="S663" s="300"/>
    </row>
    <row r="664">
      <c r="R664" s="300"/>
      <c r="S664" s="300"/>
    </row>
    <row r="665">
      <c r="R665" s="300"/>
      <c r="S665" s="300"/>
    </row>
    <row r="666">
      <c r="R666" s="300"/>
      <c r="S666" s="300"/>
    </row>
    <row r="667">
      <c r="R667" s="300"/>
      <c r="S667" s="300"/>
    </row>
    <row r="668">
      <c r="R668" s="300"/>
      <c r="S668" s="300"/>
    </row>
    <row r="669">
      <c r="R669" s="300"/>
      <c r="S669" s="300"/>
    </row>
    <row r="670">
      <c r="R670" s="300"/>
      <c r="S670" s="300"/>
    </row>
    <row r="671">
      <c r="R671" s="300"/>
      <c r="S671" s="300"/>
    </row>
    <row r="672">
      <c r="R672" s="300"/>
      <c r="S672" s="300"/>
    </row>
    <row r="673">
      <c r="R673" s="300"/>
      <c r="S673" s="300"/>
    </row>
    <row r="674">
      <c r="R674" s="300"/>
      <c r="S674" s="300"/>
    </row>
    <row r="675">
      <c r="R675" s="300"/>
      <c r="S675" s="300"/>
    </row>
    <row r="676">
      <c r="R676" s="300"/>
      <c r="S676" s="300"/>
    </row>
    <row r="677">
      <c r="R677" s="300"/>
      <c r="S677" s="300"/>
    </row>
    <row r="678">
      <c r="R678" s="300"/>
      <c r="S678" s="300"/>
    </row>
    <row r="679">
      <c r="R679" s="300"/>
      <c r="S679" s="300"/>
    </row>
    <row r="680">
      <c r="R680" s="300"/>
      <c r="S680" s="300"/>
    </row>
    <row r="681">
      <c r="R681" s="300"/>
      <c r="S681" s="300"/>
    </row>
    <row r="682">
      <c r="R682" s="300"/>
      <c r="S682" s="300"/>
    </row>
    <row r="683">
      <c r="R683" s="300"/>
      <c r="S683" s="300"/>
    </row>
    <row r="684">
      <c r="R684" s="300"/>
      <c r="S684" s="300"/>
    </row>
    <row r="685">
      <c r="R685" s="300"/>
      <c r="S685" s="300"/>
    </row>
    <row r="686">
      <c r="R686" s="300"/>
      <c r="S686" s="300"/>
    </row>
    <row r="687">
      <c r="R687" s="300"/>
      <c r="S687" s="300"/>
    </row>
    <row r="688">
      <c r="R688" s="300"/>
      <c r="S688" s="300"/>
    </row>
    <row r="689">
      <c r="R689" s="300"/>
      <c r="S689" s="300"/>
    </row>
    <row r="690">
      <c r="R690" s="300"/>
      <c r="S690" s="300"/>
    </row>
    <row r="691">
      <c r="R691" s="300"/>
      <c r="S691" s="300"/>
    </row>
    <row r="692">
      <c r="R692" s="300"/>
      <c r="S692" s="300"/>
    </row>
    <row r="693">
      <c r="R693" s="300"/>
      <c r="S693" s="300"/>
    </row>
    <row r="694">
      <c r="R694" s="300"/>
      <c r="S694" s="300"/>
    </row>
    <row r="695">
      <c r="R695" s="300"/>
      <c r="S695" s="300"/>
    </row>
    <row r="696">
      <c r="R696" s="300"/>
      <c r="S696" s="300"/>
    </row>
    <row r="697">
      <c r="R697" s="300"/>
      <c r="S697" s="300"/>
    </row>
    <row r="698">
      <c r="R698" s="300"/>
      <c r="S698" s="300"/>
    </row>
    <row r="699">
      <c r="R699" s="300"/>
      <c r="S699" s="300"/>
    </row>
    <row r="700">
      <c r="R700" s="300"/>
      <c r="S700" s="300"/>
    </row>
    <row r="701">
      <c r="R701" s="300"/>
      <c r="S701" s="300"/>
    </row>
    <row r="702">
      <c r="R702" s="300"/>
      <c r="S702" s="300"/>
    </row>
    <row r="703">
      <c r="R703" s="300"/>
      <c r="S703" s="300"/>
    </row>
    <row r="704">
      <c r="R704" s="300"/>
      <c r="S704" s="300"/>
    </row>
    <row r="705">
      <c r="R705" s="300"/>
      <c r="S705" s="300"/>
    </row>
    <row r="706">
      <c r="R706" s="300"/>
      <c r="S706" s="300"/>
    </row>
    <row r="707">
      <c r="R707" s="300"/>
      <c r="S707" s="300"/>
    </row>
    <row r="708">
      <c r="R708" s="300"/>
      <c r="S708" s="300"/>
    </row>
    <row r="709">
      <c r="R709" s="300"/>
      <c r="S709" s="300"/>
    </row>
    <row r="710">
      <c r="R710" s="300"/>
      <c r="S710" s="300"/>
    </row>
    <row r="711">
      <c r="R711" s="300"/>
      <c r="S711" s="300"/>
    </row>
    <row r="712">
      <c r="R712" s="300"/>
      <c r="S712" s="300"/>
    </row>
    <row r="713">
      <c r="R713" s="300"/>
      <c r="S713" s="300"/>
    </row>
    <row r="714">
      <c r="R714" s="300"/>
      <c r="S714" s="300"/>
    </row>
    <row r="715">
      <c r="R715" s="300"/>
      <c r="S715" s="300"/>
    </row>
    <row r="716">
      <c r="R716" s="300"/>
      <c r="S716" s="300"/>
    </row>
    <row r="717">
      <c r="R717" s="300"/>
      <c r="S717" s="300"/>
    </row>
    <row r="718">
      <c r="R718" s="300"/>
      <c r="S718" s="300"/>
    </row>
    <row r="719">
      <c r="R719" s="300"/>
      <c r="S719" s="300"/>
    </row>
    <row r="720">
      <c r="R720" s="300"/>
      <c r="S720" s="300"/>
    </row>
    <row r="721">
      <c r="R721" s="300"/>
      <c r="S721" s="300"/>
    </row>
    <row r="722">
      <c r="R722" s="300"/>
      <c r="S722" s="300"/>
    </row>
    <row r="723">
      <c r="R723" s="300"/>
      <c r="S723" s="300"/>
    </row>
    <row r="724">
      <c r="R724" s="300"/>
      <c r="S724" s="300"/>
    </row>
    <row r="725">
      <c r="R725" s="300"/>
      <c r="S725" s="300"/>
    </row>
    <row r="726">
      <c r="R726" s="300"/>
      <c r="S726" s="300"/>
    </row>
    <row r="727">
      <c r="R727" s="300"/>
      <c r="S727" s="300"/>
    </row>
    <row r="728">
      <c r="R728" s="300"/>
      <c r="S728" s="300"/>
    </row>
    <row r="729">
      <c r="R729" s="300"/>
      <c r="S729" s="300"/>
    </row>
    <row r="730">
      <c r="R730" s="300"/>
      <c r="S730" s="300"/>
    </row>
    <row r="731">
      <c r="R731" s="300"/>
      <c r="S731" s="300"/>
    </row>
    <row r="732">
      <c r="R732" s="300"/>
      <c r="S732" s="300"/>
    </row>
    <row r="733">
      <c r="R733" s="300"/>
      <c r="S733" s="300"/>
    </row>
    <row r="734">
      <c r="R734" s="300"/>
      <c r="S734" s="300"/>
    </row>
    <row r="735">
      <c r="R735" s="300"/>
      <c r="S735" s="300"/>
    </row>
    <row r="736">
      <c r="R736" s="300"/>
      <c r="S736" s="300"/>
    </row>
    <row r="737">
      <c r="R737" s="300"/>
      <c r="S737" s="300"/>
    </row>
    <row r="738">
      <c r="R738" s="300"/>
      <c r="S738" s="300"/>
    </row>
    <row r="739">
      <c r="R739" s="300"/>
      <c r="S739" s="300"/>
    </row>
    <row r="740">
      <c r="R740" s="300"/>
      <c r="S740" s="300"/>
    </row>
    <row r="741">
      <c r="R741" s="300"/>
      <c r="S741" s="300"/>
    </row>
    <row r="742">
      <c r="R742" s="300"/>
      <c r="S742" s="300"/>
    </row>
    <row r="743">
      <c r="R743" s="300"/>
      <c r="S743" s="300"/>
    </row>
    <row r="744">
      <c r="R744" s="300"/>
      <c r="S744" s="300"/>
    </row>
    <row r="745">
      <c r="R745" s="300"/>
      <c r="S745" s="300"/>
    </row>
    <row r="746">
      <c r="R746" s="300"/>
      <c r="S746" s="300"/>
    </row>
    <row r="747">
      <c r="R747" s="300"/>
      <c r="S747" s="300"/>
    </row>
    <row r="748">
      <c r="R748" s="300"/>
      <c r="S748" s="300"/>
    </row>
    <row r="749">
      <c r="R749" s="300"/>
      <c r="S749" s="300"/>
    </row>
    <row r="750">
      <c r="R750" s="300"/>
      <c r="S750" s="300"/>
    </row>
    <row r="751">
      <c r="R751" s="300"/>
      <c r="S751" s="300"/>
    </row>
    <row r="752">
      <c r="R752" s="300"/>
      <c r="S752" s="300"/>
    </row>
    <row r="753">
      <c r="R753" s="300"/>
      <c r="S753" s="300"/>
    </row>
    <row r="754">
      <c r="R754" s="300"/>
      <c r="S754" s="300"/>
    </row>
    <row r="755">
      <c r="R755" s="300"/>
      <c r="S755" s="300"/>
    </row>
    <row r="756">
      <c r="R756" s="300"/>
      <c r="S756" s="300"/>
    </row>
    <row r="757">
      <c r="R757" s="300"/>
      <c r="S757" s="300"/>
    </row>
    <row r="758">
      <c r="R758" s="300"/>
      <c r="S758" s="300"/>
    </row>
    <row r="759">
      <c r="R759" s="300"/>
      <c r="S759" s="300"/>
    </row>
    <row r="760">
      <c r="R760" s="300"/>
      <c r="S760" s="300"/>
    </row>
    <row r="761">
      <c r="R761" s="300"/>
      <c r="S761" s="300"/>
    </row>
    <row r="762">
      <c r="R762" s="300"/>
      <c r="S762" s="300"/>
    </row>
    <row r="763">
      <c r="R763" s="300"/>
      <c r="S763" s="300"/>
    </row>
    <row r="764">
      <c r="R764" s="300"/>
      <c r="S764" s="300"/>
    </row>
    <row r="765">
      <c r="R765" s="300"/>
      <c r="S765" s="300"/>
    </row>
    <row r="766">
      <c r="R766" s="300"/>
      <c r="S766" s="300"/>
    </row>
    <row r="767">
      <c r="R767" s="300"/>
      <c r="S767" s="300"/>
    </row>
    <row r="768">
      <c r="R768" s="300"/>
      <c r="S768" s="300"/>
    </row>
    <row r="769">
      <c r="R769" s="300"/>
      <c r="S769" s="300"/>
    </row>
    <row r="770">
      <c r="R770" s="300"/>
      <c r="S770" s="300"/>
    </row>
    <row r="771">
      <c r="R771" s="300"/>
      <c r="S771" s="300"/>
    </row>
    <row r="772">
      <c r="R772" s="300"/>
      <c r="S772" s="300"/>
    </row>
    <row r="773">
      <c r="R773" s="300"/>
      <c r="S773" s="300"/>
    </row>
    <row r="774">
      <c r="R774" s="300"/>
      <c r="S774" s="300"/>
    </row>
    <row r="775">
      <c r="R775" s="300"/>
      <c r="S775" s="300"/>
    </row>
    <row r="776">
      <c r="R776" s="300"/>
      <c r="S776" s="300"/>
    </row>
    <row r="777">
      <c r="R777" s="300"/>
      <c r="S777" s="300"/>
    </row>
    <row r="778">
      <c r="R778" s="300"/>
      <c r="S778" s="300"/>
    </row>
    <row r="779">
      <c r="R779" s="300"/>
      <c r="S779" s="300"/>
    </row>
    <row r="780">
      <c r="R780" s="300"/>
      <c r="S780" s="300"/>
    </row>
    <row r="781">
      <c r="R781" s="300"/>
      <c r="S781" s="300"/>
    </row>
    <row r="782">
      <c r="R782" s="300"/>
      <c r="S782" s="300"/>
    </row>
    <row r="783">
      <c r="R783" s="300"/>
      <c r="S783" s="300"/>
    </row>
    <row r="784">
      <c r="R784" s="300"/>
      <c r="S784" s="300"/>
    </row>
    <row r="785">
      <c r="R785" s="300"/>
      <c r="S785" s="300"/>
    </row>
    <row r="786">
      <c r="R786" s="300"/>
      <c r="S786" s="300"/>
    </row>
    <row r="787">
      <c r="R787" s="300"/>
      <c r="S787" s="300"/>
    </row>
    <row r="788">
      <c r="R788" s="300"/>
      <c r="S788" s="300"/>
    </row>
    <row r="789">
      <c r="R789" s="300"/>
      <c r="S789" s="300"/>
    </row>
    <row r="790">
      <c r="R790" s="300"/>
      <c r="S790" s="300"/>
    </row>
    <row r="791">
      <c r="R791" s="300"/>
      <c r="S791" s="300"/>
    </row>
    <row r="792">
      <c r="R792" s="300"/>
      <c r="S792" s="300"/>
    </row>
    <row r="793">
      <c r="R793" s="300"/>
      <c r="S793" s="300"/>
    </row>
    <row r="794">
      <c r="R794" s="300"/>
      <c r="S794" s="300"/>
    </row>
    <row r="795">
      <c r="R795" s="300"/>
      <c r="S795" s="300"/>
    </row>
    <row r="796">
      <c r="R796" s="300"/>
      <c r="S796" s="300"/>
    </row>
    <row r="797">
      <c r="R797" s="300"/>
      <c r="S797" s="300"/>
    </row>
    <row r="798">
      <c r="R798" s="300"/>
      <c r="S798" s="300"/>
    </row>
    <row r="799">
      <c r="R799" s="300"/>
      <c r="S799" s="300"/>
    </row>
    <row r="800">
      <c r="R800" s="300"/>
      <c r="S800" s="300"/>
    </row>
    <row r="801">
      <c r="R801" s="300"/>
      <c r="S801" s="300"/>
    </row>
    <row r="802">
      <c r="R802" s="300"/>
      <c r="S802" s="300"/>
    </row>
    <row r="803">
      <c r="R803" s="300"/>
      <c r="S803" s="300"/>
    </row>
    <row r="804">
      <c r="R804" s="300"/>
      <c r="S804" s="300"/>
    </row>
    <row r="805">
      <c r="R805" s="300"/>
      <c r="S805" s="300"/>
    </row>
    <row r="806">
      <c r="R806" s="300"/>
      <c r="S806" s="300"/>
    </row>
    <row r="807">
      <c r="R807" s="300"/>
      <c r="S807" s="300"/>
    </row>
    <row r="808">
      <c r="R808" s="300"/>
      <c r="S808" s="300"/>
    </row>
    <row r="809">
      <c r="R809" s="300"/>
      <c r="S809" s="300"/>
    </row>
    <row r="810">
      <c r="R810" s="300"/>
      <c r="S810" s="300"/>
    </row>
    <row r="811">
      <c r="R811" s="300"/>
      <c r="S811" s="300"/>
    </row>
    <row r="812">
      <c r="R812" s="300"/>
      <c r="S812" s="300"/>
    </row>
    <row r="813">
      <c r="R813" s="300"/>
      <c r="S813" s="300"/>
    </row>
    <row r="814">
      <c r="R814" s="300"/>
      <c r="S814" s="300"/>
    </row>
    <row r="815">
      <c r="R815" s="300"/>
      <c r="S815" s="300"/>
    </row>
    <row r="816">
      <c r="R816" s="300"/>
      <c r="S816" s="300"/>
    </row>
    <row r="817">
      <c r="R817" s="300"/>
      <c r="S817" s="300"/>
    </row>
    <row r="818">
      <c r="R818" s="300"/>
      <c r="S818" s="300"/>
    </row>
    <row r="819">
      <c r="R819" s="300"/>
      <c r="S819" s="300"/>
    </row>
    <row r="820">
      <c r="R820" s="300"/>
      <c r="S820" s="300"/>
    </row>
    <row r="821">
      <c r="R821" s="300"/>
      <c r="S821" s="300"/>
    </row>
    <row r="822">
      <c r="R822" s="300"/>
      <c r="S822" s="300"/>
    </row>
    <row r="823">
      <c r="R823" s="300"/>
      <c r="S823" s="300"/>
    </row>
    <row r="824">
      <c r="R824" s="300"/>
      <c r="S824" s="300"/>
    </row>
    <row r="825">
      <c r="R825" s="300"/>
      <c r="S825" s="300"/>
    </row>
    <row r="826">
      <c r="R826" s="300"/>
      <c r="S826" s="300"/>
    </row>
    <row r="827">
      <c r="R827" s="300"/>
      <c r="S827" s="300"/>
    </row>
    <row r="828">
      <c r="R828" s="300"/>
      <c r="S828" s="300"/>
    </row>
    <row r="829">
      <c r="R829" s="300"/>
      <c r="S829" s="300"/>
    </row>
    <row r="830">
      <c r="R830" s="300"/>
      <c r="S830" s="300"/>
    </row>
    <row r="831">
      <c r="R831" s="300"/>
      <c r="S831" s="300"/>
    </row>
    <row r="832">
      <c r="R832" s="300"/>
      <c r="S832" s="300"/>
    </row>
    <row r="833">
      <c r="R833" s="300"/>
      <c r="S833" s="300"/>
    </row>
    <row r="834">
      <c r="R834" s="300"/>
      <c r="S834" s="300"/>
    </row>
    <row r="835">
      <c r="R835" s="300"/>
      <c r="S835" s="300"/>
    </row>
    <row r="836">
      <c r="R836" s="300"/>
      <c r="S836" s="300"/>
    </row>
    <row r="837">
      <c r="R837" s="300"/>
      <c r="S837" s="300"/>
    </row>
    <row r="838">
      <c r="R838" s="300"/>
      <c r="S838" s="300"/>
    </row>
    <row r="839">
      <c r="R839" s="300"/>
      <c r="S839" s="300"/>
    </row>
    <row r="840">
      <c r="R840" s="300"/>
      <c r="S840" s="300"/>
    </row>
    <row r="841">
      <c r="R841" s="300"/>
      <c r="S841" s="300"/>
    </row>
    <row r="842">
      <c r="R842" s="300"/>
      <c r="S842" s="300"/>
    </row>
    <row r="843">
      <c r="R843" s="300"/>
      <c r="S843" s="300"/>
    </row>
    <row r="844">
      <c r="R844" s="300"/>
      <c r="S844" s="300"/>
    </row>
    <row r="845">
      <c r="R845" s="300"/>
      <c r="S845" s="300"/>
    </row>
    <row r="846">
      <c r="R846" s="300"/>
      <c r="S846" s="300"/>
    </row>
    <row r="847">
      <c r="R847" s="300"/>
      <c r="S847" s="300"/>
    </row>
    <row r="848">
      <c r="R848" s="300"/>
      <c r="S848" s="300"/>
    </row>
    <row r="849">
      <c r="R849" s="300"/>
      <c r="S849" s="300"/>
    </row>
    <row r="850">
      <c r="R850" s="300"/>
      <c r="S850" s="300"/>
    </row>
    <row r="851">
      <c r="R851" s="300"/>
      <c r="S851" s="300"/>
    </row>
    <row r="852">
      <c r="R852" s="300"/>
      <c r="S852" s="300"/>
    </row>
    <row r="853">
      <c r="R853" s="300"/>
      <c r="S853" s="300"/>
    </row>
    <row r="854">
      <c r="R854" s="300"/>
      <c r="S854" s="300"/>
    </row>
    <row r="855">
      <c r="R855" s="300"/>
      <c r="S855" s="300"/>
    </row>
    <row r="856">
      <c r="R856" s="300"/>
      <c r="S856" s="300"/>
    </row>
    <row r="857">
      <c r="R857" s="300"/>
      <c r="S857" s="300"/>
    </row>
    <row r="858">
      <c r="R858" s="300"/>
      <c r="S858" s="300"/>
    </row>
    <row r="859">
      <c r="R859" s="300"/>
      <c r="S859" s="300"/>
    </row>
    <row r="860">
      <c r="R860" s="300"/>
      <c r="S860" s="300"/>
    </row>
    <row r="861">
      <c r="R861" s="300"/>
      <c r="S861" s="300"/>
    </row>
    <row r="862">
      <c r="R862" s="300"/>
      <c r="S862" s="300"/>
    </row>
    <row r="863">
      <c r="R863" s="300"/>
      <c r="S863" s="300"/>
    </row>
    <row r="864">
      <c r="R864" s="300"/>
      <c r="S864" s="300"/>
    </row>
    <row r="865">
      <c r="R865" s="300"/>
      <c r="S865" s="300"/>
    </row>
    <row r="866">
      <c r="R866" s="300"/>
      <c r="S866" s="300"/>
    </row>
    <row r="867">
      <c r="R867" s="300"/>
      <c r="S867" s="300"/>
    </row>
    <row r="868">
      <c r="R868" s="300"/>
      <c r="S868" s="300"/>
    </row>
    <row r="869">
      <c r="R869" s="300"/>
      <c r="S869" s="300"/>
    </row>
    <row r="870">
      <c r="R870" s="300"/>
      <c r="S870" s="300"/>
    </row>
    <row r="871">
      <c r="R871" s="300"/>
      <c r="S871" s="300"/>
    </row>
    <row r="872">
      <c r="R872" s="300"/>
      <c r="S872" s="300"/>
    </row>
    <row r="873">
      <c r="R873" s="300"/>
      <c r="S873" s="300"/>
    </row>
    <row r="874">
      <c r="R874" s="300"/>
      <c r="S874" s="300"/>
    </row>
    <row r="875">
      <c r="R875" s="300"/>
      <c r="S875" s="300"/>
    </row>
    <row r="876">
      <c r="R876" s="300"/>
      <c r="S876" s="300"/>
    </row>
    <row r="877">
      <c r="R877" s="300"/>
      <c r="S877" s="300"/>
    </row>
    <row r="878">
      <c r="R878" s="300"/>
      <c r="S878" s="300"/>
    </row>
    <row r="879">
      <c r="R879" s="300"/>
      <c r="S879" s="300"/>
    </row>
    <row r="880">
      <c r="R880" s="300"/>
      <c r="S880" s="300"/>
    </row>
    <row r="881">
      <c r="R881" s="300"/>
      <c r="S881" s="300"/>
    </row>
    <row r="882">
      <c r="R882" s="300"/>
      <c r="S882" s="300"/>
    </row>
    <row r="883">
      <c r="R883" s="300"/>
      <c r="S883" s="300"/>
    </row>
    <row r="884">
      <c r="R884" s="300"/>
      <c r="S884" s="300"/>
    </row>
    <row r="885">
      <c r="R885" s="300"/>
      <c r="S885" s="300"/>
    </row>
    <row r="886">
      <c r="R886" s="300"/>
      <c r="S886" s="300"/>
    </row>
    <row r="887">
      <c r="R887" s="300"/>
      <c r="S887" s="300"/>
    </row>
    <row r="888">
      <c r="R888" s="300"/>
      <c r="S888" s="300"/>
    </row>
    <row r="889">
      <c r="R889" s="300"/>
      <c r="S889" s="300"/>
    </row>
    <row r="890">
      <c r="R890" s="300"/>
      <c r="S890" s="300"/>
    </row>
    <row r="891">
      <c r="R891" s="300"/>
      <c r="S891" s="300"/>
    </row>
    <row r="892">
      <c r="R892" s="300"/>
      <c r="S892" s="300"/>
    </row>
    <row r="893">
      <c r="R893" s="300"/>
      <c r="S893" s="300"/>
    </row>
    <row r="894">
      <c r="R894" s="300"/>
      <c r="S894" s="300"/>
    </row>
    <row r="895">
      <c r="R895" s="300"/>
      <c r="S895" s="300"/>
    </row>
    <row r="896">
      <c r="R896" s="300"/>
      <c r="S896" s="300"/>
    </row>
    <row r="897">
      <c r="R897" s="300"/>
      <c r="S897" s="300"/>
    </row>
    <row r="898">
      <c r="R898" s="300"/>
      <c r="S898" s="300"/>
    </row>
    <row r="899">
      <c r="R899" s="300"/>
      <c r="S899" s="300"/>
    </row>
    <row r="900">
      <c r="R900" s="300"/>
      <c r="S900" s="300"/>
    </row>
    <row r="901">
      <c r="R901" s="300"/>
      <c r="S901" s="300"/>
    </row>
    <row r="902">
      <c r="R902" s="300"/>
      <c r="S902" s="300"/>
    </row>
    <row r="903">
      <c r="R903" s="300"/>
      <c r="S903" s="300"/>
    </row>
    <row r="904">
      <c r="R904" s="300"/>
      <c r="S904" s="300"/>
    </row>
    <row r="905">
      <c r="R905" s="300"/>
      <c r="S905" s="300"/>
    </row>
    <row r="906">
      <c r="R906" s="300"/>
      <c r="S906" s="300"/>
    </row>
    <row r="907">
      <c r="R907" s="300"/>
      <c r="S907" s="300"/>
    </row>
    <row r="908">
      <c r="R908" s="300"/>
      <c r="S908" s="300"/>
    </row>
    <row r="909">
      <c r="R909" s="300"/>
      <c r="S909" s="300"/>
    </row>
    <row r="910">
      <c r="R910" s="300"/>
      <c r="S910" s="300"/>
    </row>
    <row r="911">
      <c r="R911" s="300"/>
      <c r="S911" s="300"/>
    </row>
    <row r="912">
      <c r="R912" s="300"/>
      <c r="S912" s="300"/>
    </row>
    <row r="913">
      <c r="R913" s="300"/>
      <c r="S913" s="300"/>
    </row>
    <row r="914">
      <c r="R914" s="300"/>
      <c r="S914" s="300"/>
    </row>
    <row r="915">
      <c r="R915" s="300"/>
      <c r="S915" s="300"/>
    </row>
    <row r="916">
      <c r="R916" s="300"/>
      <c r="S916" s="300"/>
    </row>
    <row r="917">
      <c r="R917" s="300"/>
      <c r="S917" s="300"/>
    </row>
    <row r="918">
      <c r="R918" s="300"/>
      <c r="S918" s="300"/>
    </row>
    <row r="919">
      <c r="R919" s="300"/>
      <c r="S919" s="300"/>
    </row>
    <row r="920">
      <c r="R920" s="300"/>
      <c r="S920" s="300"/>
    </row>
    <row r="921">
      <c r="R921" s="300"/>
      <c r="S921" s="300"/>
    </row>
    <row r="922">
      <c r="R922" s="300"/>
      <c r="S922" s="300"/>
    </row>
    <row r="923">
      <c r="R923" s="300"/>
      <c r="S923" s="300"/>
    </row>
    <row r="924">
      <c r="R924" s="300"/>
      <c r="S924" s="300"/>
    </row>
    <row r="925">
      <c r="R925" s="300"/>
      <c r="S925" s="300"/>
    </row>
    <row r="926">
      <c r="R926" s="300"/>
      <c r="S926" s="300"/>
    </row>
    <row r="927">
      <c r="R927" s="300"/>
      <c r="S927" s="300"/>
    </row>
    <row r="928">
      <c r="R928" s="300"/>
      <c r="S928" s="300"/>
    </row>
    <row r="929">
      <c r="R929" s="300"/>
      <c r="S929" s="300"/>
    </row>
    <row r="930">
      <c r="R930" s="300"/>
      <c r="S930" s="300"/>
    </row>
    <row r="931">
      <c r="R931" s="300"/>
      <c r="S931" s="300"/>
    </row>
    <row r="932">
      <c r="R932" s="300"/>
      <c r="S932" s="300"/>
    </row>
    <row r="933">
      <c r="R933" s="300"/>
      <c r="S933" s="300"/>
    </row>
    <row r="934">
      <c r="R934" s="300"/>
      <c r="S934" s="300"/>
    </row>
    <row r="935">
      <c r="R935" s="300"/>
      <c r="S935" s="300"/>
    </row>
    <row r="936">
      <c r="R936" s="300"/>
      <c r="S936" s="300"/>
    </row>
    <row r="937">
      <c r="R937" s="300"/>
      <c r="S937" s="300"/>
    </row>
    <row r="938">
      <c r="R938" s="300"/>
      <c r="S938" s="300"/>
    </row>
    <row r="939">
      <c r="R939" s="300"/>
      <c r="S939" s="300"/>
    </row>
    <row r="940">
      <c r="R940" s="300"/>
      <c r="S940" s="300"/>
    </row>
    <row r="941">
      <c r="R941" s="300"/>
      <c r="S941" s="300"/>
    </row>
    <row r="942">
      <c r="R942" s="300"/>
      <c r="S942" s="300"/>
    </row>
    <row r="943">
      <c r="R943" s="300"/>
      <c r="S943" s="300"/>
    </row>
    <row r="944">
      <c r="R944" s="300"/>
      <c r="S944" s="300"/>
    </row>
    <row r="945">
      <c r="R945" s="300"/>
      <c r="S945" s="300"/>
    </row>
    <row r="946">
      <c r="R946" s="300"/>
      <c r="S946" s="300"/>
    </row>
    <row r="947">
      <c r="R947" s="300"/>
      <c r="S947" s="300"/>
    </row>
    <row r="948">
      <c r="R948" s="300"/>
      <c r="S948" s="300"/>
    </row>
    <row r="949">
      <c r="R949" s="300"/>
      <c r="S949" s="300"/>
    </row>
    <row r="950">
      <c r="R950" s="300"/>
      <c r="S950" s="300"/>
    </row>
    <row r="951">
      <c r="R951" s="300"/>
      <c r="S951" s="300"/>
    </row>
    <row r="952">
      <c r="R952" s="300"/>
      <c r="S952" s="300"/>
    </row>
    <row r="953">
      <c r="R953" s="300"/>
      <c r="S953" s="300"/>
    </row>
    <row r="954">
      <c r="R954" s="300"/>
      <c r="S954" s="300"/>
    </row>
    <row r="955">
      <c r="R955" s="300"/>
      <c r="S955" s="300"/>
    </row>
    <row r="956">
      <c r="R956" s="300"/>
      <c r="S956" s="300"/>
    </row>
    <row r="957">
      <c r="R957" s="300"/>
      <c r="S957" s="300"/>
    </row>
    <row r="958">
      <c r="R958" s="300"/>
      <c r="S958" s="300"/>
    </row>
    <row r="959">
      <c r="R959" s="300"/>
      <c r="S959" s="300"/>
    </row>
    <row r="960">
      <c r="R960" s="300"/>
      <c r="S960" s="300"/>
    </row>
    <row r="961">
      <c r="R961" s="300"/>
      <c r="S961" s="300"/>
    </row>
    <row r="962">
      <c r="R962" s="300"/>
      <c r="S962" s="300"/>
    </row>
    <row r="963">
      <c r="R963" s="300"/>
      <c r="S963" s="300"/>
    </row>
    <row r="964">
      <c r="R964" s="300"/>
      <c r="S964" s="300"/>
    </row>
    <row r="965">
      <c r="R965" s="300"/>
      <c r="S965" s="300"/>
    </row>
    <row r="966">
      <c r="R966" s="300"/>
      <c r="S966" s="300"/>
    </row>
    <row r="967">
      <c r="R967" s="300"/>
      <c r="S967" s="300"/>
    </row>
    <row r="968">
      <c r="R968" s="300"/>
      <c r="S968" s="300"/>
    </row>
    <row r="969">
      <c r="R969" s="300"/>
      <c r="S969" s="300"/>
    </row>
    <row r="970">
      <c r="R970" s="300"/>
      <c r="S970" s="300"/>
    </row>
    <row r="971">
      <c r="R971" s="300"/>
      <c r="S971" s="300"/>
    </row>
    <row r="972">
      <c r="R972" s="300"/>
      <c r="S972" s="300"/>
    </row>
    <row r="973">
      <c r="R973" s="300"/>
      <c r="S973" s="300"/>
    </row>
    <row r="974">
      <c r="R974" s="300"/>
      <c r="S974" s="300"/>
    </row>
    <row r="975">
      <c r="R975" s="300"/>
      <c r="S975" s="300"/>
    </row>
    <row r="976">
      <c r="R976" s="300"/>
      <c r="S976" s="300"/>
    </row>
    <row r="977">
      <c r="R977" s="300"/>
      <c r="S977" s="300"/>
    </row>
    <row r="978">
      <c r="R978" s="300"/>
      <c r="S978" s="300"/>
    </row>
    <row r="979">
      <c r="R979" s="300"/>
      <c r="S979" s="300"/>
    </row>
    <row r="980">
      <c r="R980" s="300"/>
      <c r="S980" s="300"/>
    </row>
    <row r="981">
      <c r="R981" s="300"/>
      <c r="S981" s="300"/>
    </row>
    <row r="982">
      <c r="R982" s="300"/>
      <c r="S982" s="300"/>
    </row>
    <row r="983">
      <c r="R983" s="300"/>
      <c r="S983" s="300"/>
    </row>
    <row r="984">
      <c r="R984" s="300"/>
      <c r="S984" s="300"/>
    </row>
    <row r="985">
      <c r="R985" s="300"/>
      <c r="S985" s="300"/>
    </row>
    <row r="986">
      <c r="R986" s="300"/>
      <c r="S986" s="300"/>
    </row>
    <row r="987">
      <c r="R987" s="300"/>
      <c r="S987" s="300"/>
    </row>
    <row r="988">
      <c r="R988" s="300"/>
      <c r="S988" s="300"/>
    </row>
    <row r="989">
      <c r="R989" s="300"/>
      <c r="S989" s="300"/>
    </row>
    <row r="990">
      <c r="R990" s="300"/>
      <c r="S990" s="300"/>
    </row>
    <row r="991">
      <c r="R991" s="300"/>
      <c r="S991" s="300"/>
    </row>
    <row r="992">
      <c r="R992" s="300"/>
      <c r="S992" s="300"/>
    </row>
    <row r="993">
      <c r="R993" s="300"/>
      <c r="S993" s="300"/>
    </row>
    <row r="994">
      <c r="R994" s="300"/>
      <c r="S994" s="300"/>
    </row>
    <row r="995">
      <c r="R995" s="300"/>
      <c r="S995" s="300"/>
    </row>
    <row r="996">
      <c r="R996" s="300"/>
      <c r="S996" s="300"/>
    </row>
    <row r="997">
      <c r="R997" s="300"/>
      <c r="S997" s="300"/>
    </row>
    <row r="998">
      <c r="R998" s="300"/>
      <c r="S998" s="300"/>
    </row>
    <row r="999">
      <c r="R999" s="300"/>
      <c r="S999" s="300"/>
    </row>
    <row r="1000">
      <c r="R1000" s="300"/>
      <c r="S1000" s="300"/>
    </row>
  </sheetData>
  <autoFilter ref="$B$3:$C$14">
    <sortState ref="B3:C14">
      <sortCondition descending="1" ref="C3:C14"/>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12.43"/>
    <col customWidth="1" min="2" max="2" width="13.0"/>
    <col customWidth="1" min="3" max="3" width="26.14"/>
    <col customWidth="1" min="4" max="5" width="8.86"/>
    <col customWidth="1" min="6" max="9" width="27.29"/>
    <col customWidth="1" min="10" max="10" width="17.86"/>
    <col customWidth="1" min="11" max="11" width="39.71"/>
    <col customWidth="1" hidden="1" min="12" max="13" width="9.43"/>
    <col customWidth="1" min="14" max="14" width="36.0"/>
    <col customWidth="1" min="15" max="15" width="24.43"/>
    <col customWidth="1" min="16" max="21" width="7.71"/>
    <col customWidth="1" min="22" max="22" width="31.71"/>
    <col customWidth="1" min="23" max="23" width="25.86"/>
    <col customWidth="1" min="24" max="24" width="12.14"/>
    <col customWidth="1" min="25" max="25" width="0.14"/>
    <col customWidth="1" min="26" max="26" width="27.0"/>
    <col customWidth="1" min="27" max="27" width="22.86"/>
    <col customWidth="1" min="28" max="30" width="8.86"/>
    <col customWidth="1" min="31" max="31" width="6.0"/>
    <col customWidth="1" min="32" max="32" width="16.43"/>
    <col customWidth="1" min="33" max="33" width="27.14"/>
    <col customWidth="1" min="34" max="34" width="18.43"/>
    <col customWidth="1" min="35" max="35" width="13.0"/>
    <col customWidth="1" min="36" max="36" width="8.86"/>
    <col customWidth="1" min="37" max="37" width="11.43"/>
    <col customWidth="1" min="38" max="51" width="8.86"/>
  </cols>
  <sheetData>
    <row r="1" ht="9.0" customHeight="1">
      <c r="A1" s="575"/>
      <c r="B1" s="53"/>
      <c r="C1" s="94"/>
      <c r="D1" s="1019"/>
      <c r="E1" s="53"/>
      <c r="F1" s="811"/>
      <c r="G1" s="40"/>
      <c r="H1" s="40"/>
      <c r="I1" s="40"/>
      <c r="J1" s="40"/>
      <c r="K1" s="40"/>
      <c r="L1" s="53"/>
      <c r="M1" s="53"/>
      <c r="N1" s="1020"/>
      <c r="O1" s="53"/>
      <c r="P1" s="1021" t="s">
        <v>5476</v>
      </c>
      <c r="Q1" s="1022"/>
      <c r="R1" s="1022"/>
      <c r="S1" s="1022"/>
      <c r="T1" s="1022"/>
      <c r="U1" s="1022"/>
      <c r="V1" s="53"/>
      <c r="W1" s="53"/>
      <c r="X1" s="53"/>
      <c r="Y1" s="40"/>
      <c r="Z1" s="40"/>
      <c r="AA1" s="40"/>
      <c r="AB1" s="1021" t="s">
        <v>5476</v>
      </c>
      <c r="AC1" s="1022"/>
      <c r="AD1" s="1022"/>
      <c r="AE1" s="40"/>
      <c r="AF1" s="40"/>
      <c r="AG1" s="1023"/>
      <c r="AH1" s="53"/>
      <c r="AI1" s="40"/>
      <c r="AJ1" s="40"/>
      <c r="AK1" s="40"/>
      <c r="AL1" s="40"/>
      <c r="AM1" s="40"/>
      <c r="AN1" s="40"/>
      <c r="AO1" s="40"/>
      <c r="AP1" s="40"/>
      <c r="AQ1" s="40"/>
      <c r="AR1" s="40"/>
      <c r="AS1" s="40"/>
      <c r="AT1" s="40"/>
      <c r="AU1" s="40"/>
      <c r="AV1" s="40"/>
      <c r="AW1" s="40"/>
      <c r="AX1" s="40"/>
      <c r="AY1" s="40"/>
    </row>
    <row r="2" ht="27.0" customHeight="1">
      <c r="A2" s="575"/>
      <c r="B2" s="94"/>
      <c r="C2" s="94"/>
      <c r="D2" s="1024"/>
      <c r="E2" s="53"/>
      <c r="F2" s="811"/>
      <c r="G2" s="40"/>
      <c r="H2" s="40"/>
      <c r="I2" s="40"/>
      <c r="J2" s="40"/>
      <c r="K2" s="40"/>
      <c r="L2" s="53"/>
      <c r="M2" s="53"/>
      <c r="N2" s="1020"/>
      <c r="O2" s="53"/>
      <c r="P2" s="1025"/>
      <c r="V2" s="53"/>
      <c r="W2" s="53"/>
      <c r="X2" s="53"/>
      <c r="Y2" s="40"/>
      <c r="Z2" s="40"/>
      <c r="AA2" s="40"/>
      <c r="AB2" s="1025"/>
      <c r="AE2" s="40"/>
      <c r="AF2" s="1026" t="s">
        <v>5477</v>
      </c>
      <c r="AG2" s="1027"/>
      <c r="AH2" s="53"/>
      <c r="AI2" s="40"/>
      <c r="AJ2" s="40"/>
      <c r="AK2" s="40"/>
      <c r="AL2" s="40"/>
      <c r="AM2" s="40"/>
      <c r="AN2" s="40"/>
      <c r="AO2" s="40"/>
      <c r="AP2" s="40"/>
      <c r="AQ2" s="40"/>
      <c r="AR2" s="40"/>
      <c r="AS2" s="40"/>
      <c r="AT2" s="40"/>
      <c r="AU2" s="40"/>
      <c r="AV2" s="40"/>
      <c r="AW2" s="40"/>
      <c r="AX2" s="40"/>
      <c r="AY2" s="40"/>
    </row>
    <row r="3" ht="17.25" customHeight="1">
      <c r="A3" s="1028" t="s">
        <v>5478</v>
      </c>
      <c r="B3" s="1029" t="s">
        <v>5</v>
      </c>
      <c r="C3" s="1029" t="s">
        <v>6</v>
      </c>
      <c r="D3" s="1019" t="s">
        <v>3</v>
      </c>
      <c r="E3" s="1019"/>
      <c r="F3" s="1030" t="s">
        <v>5479</v>
      </c>
      <c r="G3" s="1030" t="s">
        <v>11</v>
      </c>
      <c r="H3" s="1030" t="s">
        <v>206</v>
      </c>
      <c r="I3" s="1030" t="s">
        <v>4503</v>
      </c>
      <c r="J3" s="811"/>
      <c r="K3" s="1019"/>
      <c r="L3" s="1019" t="s">
        <v>5480</v>
      </c>
      <c r="M3" s="1019"/>
      <c r="N3" s="1031" t="s">
        <v>5481</v>
      </c>
      <c r="O3" s="1024" t="s">
        <v>4503</v>
      </c>
      <c r="P3" s="1032">
        <v>1.0</v>
      </c>
      <c r="Q3" s="1032">
        <v>2.0</v>
      </c>
      <c r="R3" s="1032">
        <v>3.0</v>
      </c>
      <c r="S3" s="1032">
        <v>4.0</v>
      </c>
      <c r="T3" s="1032">
        <v>5.0</v>
      </c>
      <c r="U3" s="1032">
        <v>6.0</v>
      </c>
      <c r="V3" s="1019" t="s">
        <v>5482</v>
      </c>
      <c r="W3" s="1019" t="s">
        <v>5483</v>
      </c>
      <c r="X3" s="1019" t="s">
        <v>5484</v>
      </c>
      <c r="Y3" s="40"/>
      <c r="Z3" s="1024" t="s">
        <v>5485</v>
      </c>
      <c r="AA3" s="1019" t="s">
        <v>5486</v>
      </c>
      <c r="AB3" s="1033">
        <v>1.0</v>
      </c>
      <c r="AC3" s="1032">
        <v>2.0</v>
      </c>
      <c r="AD3" s="1032">
        <v>3.0</v>
      </c>
      <c r="AE3" s="40"/>
      <c r="AF3" s="40"/>
      <c r="AG3" s="1023"/>
      <c r="AH3" s="1019"/>
      <c r="AI3" s="40"/>
      <c r="AJ3" s="40"/>
      <c r="AK3" s="40"/>
      <c r="AL3" s="40"/>
      <c r="AM3" s="40"/>
      <c r="AN3" s="40"/>
      <c r="AO3" s="40"/>
      <c r="AP3" s="40"/>
      <c r="AQ3" s="40"/>
      <c r="AR3" s="40"/>
      <c r="AS3" s="40"/>
      <c r="AT3" s="40"/>
      <c r="AU3" s="40"/>
      <c r="AV3" s="40"/>
      <c r="AW3" s="40"/>
      <c r="AX3" s="40"/>
      <c r="AY3" s="40"/>
    </row>
    <row r="4" ht="15.0" customHeight="1">
      <c r="A4" s="575"/>
      <c r="B4" s="94"/>
      <c r="C4" s="94"/>
      <c r="D4" s="1034"/>
      <c r="E4" s="40"/>
      <c r="F4" s="1035" t="s">
        <v>5487</v>
      </c>
      <c r="G4" s="1022"/>
      <c r="H4" s="1022"/>
      <c r="I4" s="1022"/>
      <c r="J4" s="1022"/>
      <c r="K4" s="1022"/>
      <c r="L4" s="40"/>
      <c r="M4" s="40"/>
      <c r="N4" s="1020"/>
      <c r="O4" s="40"/>
      <c r="P4" s="40"/>
      <c r="Q4" s="40"/>
      <c r="R4" s="40"/>
      <c r="S4" s="40"/>
      <c r="T4" s="40"/>
      <c r="U4" s="40"/>
      <c r="V4" s="40"/>
      <c r="W4" s="40"/>
      <c r="X4" s="40"/>
      <c r="Y4" s="40"/>
      <c r="Z4" s="40"/>
      <c r="AA4" s="40"/>
      <c r="AB4" s="1023"/>
      <c r="AC4" s="40"/>
      <c r="AD4" s="40"/>
      <c r="AE4" s="40"/>
      <c r="AF4" s="40"/>
      <c r="AG4" s="1023"/>
      <c r="AH4" s="40"/>
      <c r="AI4" s="40"/>
      <c r="AJ4" s="40"/>
      <c r="AK4" s="40"/>
      <c r="AL4" s="40"/>
      <c r="AM4" s="40"/>
      <c r="AN4" s="40"/>
      <c r="AO4" s="40"/>
      <c r="AP4" s="40"/>
      <c r="AQ4" s="40"/>
      <c r="AR4" s="40"/>
      <c r="AS4" s="40"/>
      <c r="AT4" s="40"/>
      <c r="AU4" s="40"/>
      <c r="AV4" s="40"/>
      <c r="AW4" s="40"/>
      <c r="AX4" s="40"/>
      <c r="AY4" s="1023"/>
    </row>
    <row r="5" ht="15.0" customHeight="1">
      <c r="A5" s="575"/>
      <c r="B5" s="94"/>
      <c r="C5" s="94"/>
      <c r="D5" s="1034"/>
      <c r="E5" s="40"/>
      <c r="F5" s="1025"/>
      <c r="L5" s="40"/>
      <c r="M5" s="40"/>
      <c r="N5" s="1020"/>
      <c r="O5" s="40"/>
      <c r="P5" s="40"/>
      <c r="Q5" s="40"/>
      <c r="R5" s="40"/>
      <c r="S5" s="40"/>
      <c r="T5" s="40"/>
      <c r="U5" s="40"/>
      <c r="V5" s="40"/>
      <c r="W5" s="40"/>
      <c r="X5" s="40"/>
      <c r="Y5" s="40"/>
      <c r="Z5" s="40"/>
      <c r="AA5" s="40"/>
      <c r="AB5" s="1023"/>
      <c r="AC5" s="40"/>
      <c r="AD5" s="40"/>
      <c r="AE5" s="40"/>
      <c r="AF5" s="40"/>
      <c r="AG5" s="1023"/>
      <c r="AH5" s="40"/>
      <c r="AI5" s="40"/>
      <c r="AJ5" s="40"/>
      <c r="AK5" s="40"/>
      <c r="AL5" s="40"/>
      <c r="AM5" s="40"/>
      <c r="AN5" s="40"/>
      <c r="AO5" s="40"/>
      <c r="AP5" s="40"/>
      <c r="AQ5" s="40"/>
      <c r="AR5" s="40"/>
      <c r="AS5" s="40"/>
      <c r="AT5" s="40"/>
      <c r="AU5" s="40"/>
      <c r="AV5" s="40"/>
      <c r="AW5" s="40"/>
      <c r="AX5" s="40"/>
      <c r="AY5" s="1023"/>
    </row>
    <row r="6">
      <c r="A6" s="1036">
        <v>33.0</v>
      </c>
      <c r="B6" s="94" t="str">
        <f t="array" ref="B6">IFNA(XLOOKUP(A6,'New Signups'!C:C,'New Signups'!D:D),"-")</f>
        <v>Crystal</v>
      </c>
      <c r="C6" s="94" t="str">
        <f t="array" ref="C6">IFNA(XLOOKUP(A6,'New Signups'!C:C,'New Signups'!E:E),"-")</f>
        <v>Huang</v>
      </c>
      <c r="D6" s="1029">
        <v>3002.0</v>
      </c>
      <c r="E6" s="94"/>
      <c r="F6" s="45">
        <f t="array" ref="F6">XLOOKUP(A6,'New Signups'!C:C,'New Signups'!I:I)</f>
        <v>0</v>
      </c>
      <c r="G6" s="53" t="str">
        <f t="array" ref="G6">XLOOKUP(A6,'New Signups'!C:C,'New Signups'!J:J)</f>
        <v>(570) 520-8703</v>
      </c>
      <c r="H6" s="53"/>
      <c r="I6" s="1037"/>
      <c r="J6" s="45"/>
      <c r="K6" s="1038"/>
      <c r="L6" s="40"/>
      <c r="M6" s="40"/>
      <c r="N6" s="1020">
        <f t="array" ref="N6">IFNA(
    IF(OR(XLOOKUP(A6,'1000'!A:A,'1000'!M:M)=0, XLOOKUP(A6,'1000'!A:A,'1000'!M:M)=DATE(1900,1,1)), NA(), XLOOKUP(A6,'1000'!A:A,'1000'!M:M)),
    IFNA(
        IF(OR(XLOOKUP(A6,'2000'!O:O,'2000'!M:M)=0, XLOOKUP(A6,'2000'!O:O,'2000'!M:M)=DATE(1900,1,1)), NA(), XLOOKUP(A6,'2000'!O:O,'2000'!M:M)),
        IF(OR(XLOOKUP(A6,'3000'!A:A,'3000'!M:M)=0, XLOOKUP(A6,'3000'!A:A,'3000'!M:M)=DATE(1900,1,1)), NA(), XLOOKUP(A6,'3000'!A:A,'3000'!M:M))
    )
)</f>
        <v>44999</v>
      </c>
      <c r="O6" s="53"/>
      <c r="P6" s="1039" t="s">
        <v>5488</v>
      </c>
      <c r="Q6" s="1039" t="s">
        <v>5489</v>
      </c>
      <c r="R6" s="1040" t="s">
        <v>5490</v>
      </c>
      <c r="S6" s="1040" t="s">
        <v>5491</v>
      </c>
      <c r="T6" s="1040" t="s">
        <v>5492</v>
      </c>
      <c r="U6" s="1040" t="s">
        <v>5493</v>
      </c>
      <c r="V6" s="53"/>
      <c r="W6" s="1041">
        <v>45302.0</v>
      </c>
      <c r="X6" s="1019" t="s">
        <v>5494</v>
      </c>
      <c r="Y6" s="140"/>
      <c r="Z6" s="101" t="s">
        <v>121</v>
      </c>
      <c r="AA6" s="40" t="s">
        <v>4516</v>
      </c>
      <c r="AB6" s="1042" t="s">
        <v>5495</v>
      </c>
      <c r="AC6" s="1040" t="s">
        <v>5496</v>
      </c>
      <c r="AD6" s="1043" t="s">
        <v>5497</v>
      </c>
      <c r="AE6" s="40"/>
      <c r="AF6" s="40" t="s">
        <v>5498</v>
      </c>
      <c r="AG6" s="1023"/>
      <c r="AH6" s="94"/>
      <c r="AI6" s="101"/>
      <c r="AJ6" s="40"/>
      <c r="AK6" s="40"/>
      <c r="AL6" s="40"/>
      <c r="AM6" s="40"/>
      <c r="AN6" s="40"/>
      <c r="AO6" s="40"/>
      <c r="AP6" s="40"/>
      <c r="AQ6" s="40"/>
      <c r="AR6" s="40"/>
      <c r="AS6" s="40"/>
      <c r="AT6" s="40"/>
      <c r="AU6" s="40"/>
      <c r="AV6" s="40"/>
      <c r="AW6" s="40"/>
      <c r="AX6" s="40"/>
      <c r="AY6" s="1044"/>
    </row>
    <row r="7">
      <c r="A7" s="1036">
        <v>38.0</v>
      </c>
      <c r="B7" s="94" t="str">
        <f t="array" ref="B7">IFNA(XLOOKUP(A7,'New Signups'!C:C,'New Signups'!D:D),"-")</f>
        <v>Lydia</v>
      </c>
      <c r="C7" s="94" t="str">
        <f t="array" ref="C7">IFNA(XLOOKUP(A7,'New Signups'!C:C,'New Signups'!E:E),"-")</f>
        <v>Hocker</v>
      </c>
      <c r="D7" s="1029">
        <v>3004.0</v>
      </c>
      <c r="E7" s="94"/>
      <c r="F7" s="45">
        <f t="array" ref="F7">XLOOKUP(A7,'New Signups'!C:C,'New Signups'!I:I)</f>
        <v>0</v>
      </c>
      <c r="G7" s="53" t="str">
        <f t="array" ref="G7">XLOOKUP(A7,'New Signups'!C:C,'New Signups'!J:J)</f>
        <v>(717) 537-5492</v>
      </c>
      <c r="H7" s="53"/>
      <c r="I7" s="1037"/>
      <c r="J7" s="45"/>
      <c r="K7" s="1038"/>
      <c r="L7" s="40"/>
      <c r="M7" s="40"/>
      <c r="N7" s="1020">
        <f t="array" ref="N7">IFNA(
    IF(OR(XLOOKUP(A7,'1000'!A:A,'1000'!M:M)=0, XLOOKUP(A7,'1000'!A:A,'1000'!M:M)=DATE(1900,1,1)), NA(), XLOOKUP(A7,'1000'!A:A,'1000'!M:M)),
    IFNA(
        IF(OR(XLOOKUP(A7,'2000'!O:O,'2000'!M:M)=0, XLOOKUP(A7,'2000'!O:O,'2000'!M:M)=DATE(1900,1,1)), NA(), XLOOKUP(A7,'2000'!O:O,'2000'!M:M)),
        IF(OR(XLOOKUP(A7,'3000'!A:A,'3000'!M:M)=0, XLOOKUP(A7,'3000'!A:A,'3000'!M:M)=DATE(1900,1,1)), NA(), XLOOKUP(A7,'3000'!A:A,'3000'!M:M))
    )
)</f>
        <v>45009</v>
      </c>
      <c r="O7" s="53"/>
      <c r="P7" s="1045" t="s">
        <v>5488</v>
      </c>
      <c r="Q7" s="1046" t="s">
        <v>5489</v>
      </c>
      <c r="R7" s="1047" t="s">
        <v>5490</v>
      </c>
      <c r="S7" s="1047" t="s">
        <v>5499</v>
      </c>
      <c r="T7" s="1047" t="s">
        <v>5500</v>
      </c>
      <c r="U7" s="1047" t="s">
        <v>5493</v>
      </c>
      <c r="V7" s="53"/>
      <c r="W7" s="1041">
        <v>45302.0</v>
      </c>
      <c r="X7" s="1019" t="s">
        <v>5494</v>
      </c>
      <c r="Y7" s="140"/>
      <c r="Z7" s="101" t="s">
        <v>121</v>
      </c>
      <c r="AA7" s="40" t="s">
        <v>4516</v>
      </c>
      <c r="AB7" s="1048" t="s">
        <v>5495</v>
      </c>
      <c r="AC7" s="1047" t="s">
        <v>5496</v>
      </c>
      <c r="AD7" s="1049" t="s">
        <v>5497</v>
      </c>
      <c r="AE7" s="40"/>
      <c r="AF7" s="40" t="s">
        <v>5498</v>
      </c>
      <c r="AG7" s="1023"/>
      <c r="AH7" s="94"/>
      <c r="AI7" s="40"/>
      <c r="AJ7" s="40"/>
      <c r="AK7" s="40"/>
      <c r="AL7" s="40"/>
      <c r="AM7" s="40"/>
      <c r="AN7" s="40"/>
      <c r="AO7" s="40"/>
      <c r="AP7" s="40"/>
      <c r="AQ7" s="40"/>
      <c r="AR7" s="40"/>
      <c r="AS7" s="40"/>
      <c r="AT7" s="40"/>
      <c r="AU7" s="40"/>
      <c r="AV7" s="40"/>
      <c r="AW7" s="40"/>
      <c r="AX7" s="40"/>
      <c r="AY7" s="1044"/>
    </row>
    <row r="8">
      <c r="A8" s="1036">
        <v>145.0</v>
      </c>
      <c r="B8" s="94" t="str">
        <f t="array" ref="B8">IFNA(XLOOKUP(A8,'New Signups'!C:C,'New Signups'!D:D),"-")</f>
        <v>Jamie-Nicole</v>
      </c>
      <c r="C8" s="94" t="str">
        <f t="array" ref="C8">IFNA(XLOOKUP(A8,'New Signups'!C:C,'New Signups'!E:E),"-")</f>
        <v>Luistro</v>
      </c>
      <c r="D8" s="1029">
        <v>3003.0</v>
      </c>
      <c r="E8" s="94"/>
      <c r="F8" s="45">
        <v>0.0</v>
      </c>
      <c r="G8" s="53" t="str">
        <f t="array" ref="G8">XLOOKUP(A8,'New Signups'!C:C,'New Signups'!J:J)</f>
        <v>(484) 326-4036</v>
      </c>
      <c r="H8" s="53"/>
      <c r="I8" s="1037"/>
      <c r="J8" s="45"/>
      <c r="K8" s="1038"/>
      <c r="L8" s="40"/>
      <c r="M8" s="40"/>
      <c r="N8" s="1020">
        <f t="array" ref="N8">IFNA(
    IF(OR(XLOOKUP(A8,'1000'!A:A,'1000'!M:M)=0, XLOOKUP(A8,'1000'!A:A,'1000'!M:M)=DATE(1900,1,1)), NA(), XLOOKUP(A8,'1000'!A:A,'1000'!M:M)),
    IFNA(
        IF(OR(XLOOKUP(A8,'2000'!O:O,'2000'!M:M)=0, XLOOKUP(A8,'2000'!O:O,'2000'!M:M)=DATE(1900,1,1)), NA(), XLOOKUP(A8,'2000'!O:O,'2000'!M:M)),
        IF(OR(XLOOKUP(A8,'3000'!A:A,'3000'!M:M)=0, XLOOKUP(A8,'3000'!A:A,'3000'!M:M)=DATE(1900,1,1)), NA(), XLOOKUP(A8,'3000'!A:A,'3000'!M:M))
    )
)</f>
        <v>45113</v>
      </c>
      <c r="O8" s="53"/>
      <c r="P8" s="1050" t="s">
        <v>5501</v>
      </c>
      <c r="Q8" s="1051" t="s">
        <v>5488</v>
      </c>
      <c r="R8" s="1052" t="s">
        <v>5489</v>
      </c>
      <c r="S8" s="1049" t="s">
        <v>5502</v>
      </c>
      <c r="T8" s="1047" t="s">
        <v>5503</v>
      </c>
      <c r="U8" s="1047" t="s">
        <v>5504</v>
      </c>
      <c r="V8" s="53"/>
      <c r="W8" s="1041">
        <v>45506.0</v>
      </c>
      <c r="X8" s="1019" t="s">
        <v>5494</v>
      </c>
      <c r="Y8" s="140"/>
      <c r="Z8" s="101" t="s">
        <v>121</v>
      </c>
      <c r="AA8" s="40" t="s">
        <v>4516</v>
      </c>
      <c r="AB8" s="1053" t="s">
        <v>5495</v>
      </c>
      <c r="AC8" s="1047" t="s">
        <v>5496</v>
      </c>
      <c r="AD8" s="1047" t="s">
        <v>5497</v>
      </c>
      <c r="AE8" s="40"/>
      <c r="AF8" s="40" t="s">
        <v>5498</v>
      </c>
      <c r="AG8" s="1023"/>
      <c r="AH8" s="94"/>
      <c r="AI8" s="40"/>
      <c r="AJ8" s="40"/>
      <c r="AK8" s="40"/>
      <c r="AL8" s="40"/>
      <c r="AM8" s="40"/>
      <c r="AN8" s="40"/>
      <c r="AO8" s="40"/>
      <c r="AP8" s="40"/>
      <c r="AQ8" s="40"/>
      <c r="AR8" s="40"/>
      <c r="AS8" s="40"/>
      <c r="AT8" s="40"/>
      <c r="AU8" s="40"/>
      <c r="AV8" s="40"/>
      <c r="AW8" s="40"/>
      <c r="AX8" s="40"/>
      <c r="AY8" s="1044"/>
    </row>
    <row r="9">
      <c r="A9" s="1036">
        <v>172.0</v>
      </c>
      <c r="B9" s="94" t="str">
        <f t="array" ref="B9">IFNA(XLOOKUP(A9,'New Signups'!C:C,'New Signups'!D:D),"-")</f>
        <v>Grace</v>
      </c>
      <c r="C9" s="94" t="str">
        <f t="array" ref="C9">IFNA(XLOOKUP(A9,'New Signups'!C:C,'New Signups'!E:E),"-")</f>
        <v>Tannen</v>
      </c>
      <c r="D9" s="1029">
        <v>3010.0</v>
      </c>
      <c r="E9" s="94"/>
      <c r="F9" s="45">
        <f t="array" ref="F9">XLOOKUP(A9,'New Signups'!C:C,'New Signups'!I:I)</f>
        <v>0</v>
      </c>
      <c r="G9" s="53" t="str">
        <f t="array" ref="G9">XLOOKUP(A9,'New Signups'!C:C,'New Signups'!J:J)</f>
        <v>(215) 803-3092</v>
      </c>
      <c r="H9" s="53"/>
      <c r="I9" s="1037"/>
      <c r="J9" s="45"/>
      <c r="K9" s="1038"/>
      <c r="L9" s="40"/>
      <c r="M9" s="40"/>
      <c r="N9" s="1020">
        <f t="array" ref="N9">IFNA(
    IF(OR(XLOOKUP(A9,'1000'!A:A,'1000'!M:M)=0, XLOOKUP(A9,'1000'!A:A,'1000'!M:M)=DATE(1900,1,1)), NA(), XLOOKUP(A9,'1000'!A:A,'1000'!M:M)),
    IFNA(
        IF(OR(XLOOKUP(A9,'2000'!O:O,'2000'!M:M)=0, XLOOKUP(A9,'2000'!O:O,'2000'!M:M)=DATE(1900,1,1)), NA(), XLOOKUP(A9,'2000'!O:O,'2000'!M:M)),
        IF(OR(XLOOKUP(A9,'3000'!A:A,'3000'!M:M)=0, XLOOKUP(A9,'3000'!A:A,'3000'!M:M)=DATE(1900,1,1)), NA(), XLOOKUP(A9,'3000'!A:A,'3000'!M:M))
    )
)</f>
        <v>45175</v>
      </c>
      <c r="O9" s="53"/>
      <c r="P9" s="1050" t="s">
        <v>5501</v>
      </c>
      <c r="Q9" s="1051" t="s">
        <v>5488</v>
      </c>
      <c r="R9" s="1052" t="s">
        <v>5505</v>
      </c>
      <c r="S9" s="1049" t="s">
        <v>5506</v>
      </c>
      <c r="T9" s="1047" t="s">
        <v>5503</v>
      </c>
      <c r="U9" s="1047" t="s">
        <v>5492</v>
      </c>
      <c r="V9" s="53"/>
      <c r="W9" s="1041">
        <v>45507.0</v>
      </c>
      <c r="X9" s="1019" t="s">
        <v>5494</v>
      </c>
      <c r="Y9" s="140"/>
      <c r="Z9" s="101" t="s">
        <v>121</v>
      </c>
      <c r="AA9" s="40" t="s">
        <v>4516</v>
      </c>
      <c r="AB9" s="1053" t="s">
        <v>5495</v>
      </c>
      <c r="AC9" s="1047" t="s">
        <v>5496</v>
      </c>
      <c r="AD9" s="1047" t="s">
        <v>5497</v>
      </c>
      <c r="AE9" s="40"/>
      <c r="AF9" s="40" t="s">
        <v>5498</v>
      </c>
      <c r="AG9" s="1023"/>
      <c r="AH9" s="94"/>
      <c r="AI9" s="40"/>
      <c r="AJ9" s="40"/>
      <c r="AK9" s="40"/>
      <c r="AL9" s="40"/>
      <c r="AM9" s="40"/>
      <c r="AN9" s="40"/>
      <c r="AO9" s="40"/>
      <c r="AP9" s="40"/>
      <c r="AQ9" s="40"/>
      <c r="AR9" s="40"/>
      <c r="AS9" s="40"/>
      <c r="AT9" s="40"/>
      <c r="AU9" s="40"/>
      <c r="AV9" s="40"/>
      <c r="AW9" s="40"/>
      <c r="AX9" s="40"/>
      <c r="AY9" s="1044"/>
    </row>
    <row r="10">
      <c r="A10" s="1036">
        <v>214.0</v>
      </c>
      <c r="B10" s="94" t="str">
        <f t="array" ref="B10">IFNA(XLOOKUP(A10,'New Signups'!C:C,'New Signups'!D:D),"-")</f>
        <v>Amy</v>
      </c>
      <c r="C10" s="94" t="str">
        <f t="array" ref="C10">IFNA(XLOOKUP(A10,'New Signups'!C:C,'New Signups'!E:E),"-")</f>
        <v>Love</v>
      </c>
      <c r="D10" s="1029">
        <v>3011.0</v>
      </c>
      <c r="E10" s="94"/>
      <c r="F10" s="45">
        <f t="array" ref="F10">XLOOKUP(A10,'New Signups'!C:C,'New Signups'!I:I)</f>
        <v>0</v>
      </c>
      <c r="G10" s="53" t="str">
        <f t="array" ref="G10">XLOOKUP(A10,'New Signups'!C:C,'New Signups'!J:J)</f>
        <v>(484) 772-6281</v>
      </c>
      <c r="H10" s="53"/>
      <c r="I10" s="1037"/>
      <c r="J10" s="45"/>
      <c r="K10" s="1038"/>
      <c r="L10" s="40"/>
      <c r="M10" s="40"/>
      <c r="N10" s="1020">
        <f t="array" ref="N10">IFNA(
    IF(OR(XLOOKUP(A10,'1000'!A:A,'1000'!M:M)=0, XLOOKUP(A10,'1000'!A:A,'1000'!M:M)=DATE(1900,1,1)), NA(), XLOOKUP(A10,'1000'!A:A,'1000'!M:M)),
    IFNA(
        IF(OR(XLOOKUP(A10,'2000'!O:O,'2000'!M:M)=0, XLOOKUP(A10,'2000'!O:O,'2000'!M:M)=DATE(1900,1,1)), NA(), XLOOKUP(A10,'2000'!O:O,'2000'!M:M)),
        IF(OR(XLOOKUP(A10,'3000'!A:A,'3000'!M:M)=0, XLOOKUP(A10,'3000'!A:A,'3000'!M:M)=DATE(1900,1,1)), NA(), XLOOKUP(A10,'3000'!A:A,'3000'!M:M))
    )
)</f>
        <v>45208</v>
      </c>
      <c r="O10" s="53"/>
      <c r="P10" s="1050" t="s">
        <v>5501</v>
      </c>
      <c r="Q10" s="1051" t="s">
        <v>5507</v>
      </c>
      <c r="R10" s="1052" t="s">
        <v>5508</v>
      </c>
      <c r="S10" s="1047" t="s">
        <v>5506</v>
      </c>
      <c r="T10" s="1047" t="s">
        <v>5509</v>
      </c>
      <c r="U10" s="1047" t="s">
        <v>5500</v>
      </c>
      <c r="V10" s="53"/>
      <c r="W10" s="1041">
        <v>45446.0</v>
      </c>
      <c r="X10" s="1019" t="s">
        <v>5494</v>
      </c>
      <c r="Y10" s="1054"/>
      <c r="Z10" s="101" t="s">
        <v>121</v>
      </c>
      <c r="AA10" s="40" t="s">
        <v>4516</v>
      </c>
      <c r="AB10" s="1053" t="s">
        <v>5495</v>
      </c>
      <c r="AC10" s="1047" t="s">
        <v>5496</v>
      </c>
      <c r="AD10" s="1047" t="s">
        <v>5497</v>
      </c>
      <c r="AE10" s="40"/>
      <c r="AF10" s="40" t="s">
        <v>5498</v>
      </c>
      <c r="AG10" s="1023"/>
      <c r="AH10" s="94"/>
      <c r="AI10" s="40"/>
      <c r="AJ10" s="40"/>
      <c r="AK10" s="40"/>
      <c r="AL10" s="40"/>
      <c r="AM10" s="40"/>
      <c r="AN10" s="40"/>
      <c r="AO10" s="40"/>
      <c r="AP10" s="40"/>
      <c r="AQ10" s="40"/>
      <c r="AR10" s="40"/>
      <c r="AS10" s="40"/>
      <c r="AT10" s="40"/>
      <c r="AU10" s="40"/>
      <c r="AV10" s="40"/>
      <c r="AW10" s="40"/>
      <c r="AX10" s="40"/>
      <c r="AY10" s="1044"/>
    </row>
    <row r="11">
      <c r="A11" s="1036">
        <v>227.0</v>
      </c>
      <c r="B11" s="94" t="str">
        <f t="array" ref="B11">IFNA(XLOOKUP(A11,'New Signups'!C:C,'New Signups'!D:D),"-")</f>
        <v>Marionna</v>
      </c>
      <c r="C11" s="94" t="str">
        <f t="array" ref="C11">IFNA(XLOOKUP(A11,'New Signups'!C:C,'New Signups'!E:E),"-")</f>
        <v>Haynes</v>
      </c>
      <c r="D11" s="1029">
        <v>3013.0</v>
      </c>
      <c r="E11" s="94"/>
      <c r="F11" s="45">
        <f t="array" ref="F11">XLOOKUP(A11,'New Signups'!C:C,'New Signups'!I:I)</f>
        <v>0</v>
      </c>
      <c r="G11" s="53" t="str">
        <f t="array" ref="G11">XLOOKUP(A11,'New Signups'!C:C,'New Signups'!J:J)</f>
        <v>(410) 582-1479</v>
      </c>
      <c r="H11" s="53"/>
      <c r="I11" s="1037"/>
      <c r="J11" s="45"/>
      <c r="K11" s="1038"/>
      <c r="L11" s="40"/>
      <c r="M11" s="40"/>
      <c r="N11" s="1020">
        <f t="array" ref="N11">IFNA(
    IF(OR(XLOOKUP(A11,'1000'!A:A,'1000'!M:M)=0, XLOOKUP(A11,'1000'!A:A,'1000'!M:M)=DATE(1900,1,1)), NA(), XLOOKUP(A11,'1000'!A:A,'1000'!M:M)),
    IFNA(
        IF(OR(XLOOKUP(A11,'2000'!O:O,'2000'!M:M)=0, XLOOKUP(A11,'2000'!O:O,'2000'!M:M)=DATE(1900,1,1)), NA(), XLOOKUP(A11,'2000'!O:O,'2000'!M:M)),
        IF(OR(XLOOKUP(A11,'3000'!A:A,'3000'!M:M)=0, XLOOKUP(A11,'3000'!A:A,'3000'!M:M)=DATE(1900,1,1)), NA(), XLOOKUP(A11,'3000'!A:A,'3000'!M:M))
    )
)</f>
        <v>45198</v>
      </c>
      <c r="O11" s="53"/>
      <c r="P11" s="1050" t="s">
        <v>5510</v>
      </c>
      <c r="Q11" s="1045" t="s">
        <v>5507</v>
      </c>
      <c r="R11" s="1052" t="s">
        <v>5508</v>
      </c>
      <c r="S11" s="1047" t="s">
        <v>5502</v>
      </c>
      <c r="T11" s="1049" t="s">
        <v>5491</v>
      </c>
      <c r="U11" s="1047" t="s">
        <v>5492</v>
      </c>
      <c r="V11" s="1019"/>
      <c r="W11" s="1041">
        <v>45488.0</v>
      </c>
      <c r="X11" s="1019" t="s">
        <v>5494</v>
      </c>
      <c r="Y11" s="945"/>
      <c r="Z11" s="101" t="s">
        <v>5511</v>
      </c>
      <c r="AA11" s="40" t="s">
        <v>4516</v>
      </c>
      <c r="AB11" s="1048" t="s">
        <v>5497</v>
      </c>
      <c r="AC11" s="1047" t="s">
        <v>5512</v>
      </c>
      <c r="AD11" s="1038" t="s">
        <v>5513</v>
      </c>
      <c r="AE11" s="40"/>
      <c r="AF11" s="40" t="s">
        <v>5498</v>
      </c>
      <c r="AG11" s="1023"/>
      <c r="AH11" s="94"/>
      <c r="AI11" s="40"/>
      <c r="AJ11" s="40"/>
      <c r="AK11" s="40"/>
      <c r="AL11" s="40"/>
      <c r="AM11" s="40"/>
      <c r="AN11" s="40"/>
      <c r="AO11" s="40"/>
      <c r="AP11" s="40"/>
      <c r="AQ11" s="40"/>
      <c r="AR11" s="40"/>
      <c r="AS11" s="40"/>
      <c r="AT11" s="40"/>
      <c r="AU11" s="40"/>
      <c r="AV11" s="40"/>
      <c r="AW11" s="40"/>
      <c r="AX11" s="40"/>
      <c r="AY11" s="1044"/>
    </row>
    <row r="12">
      <c r="A12" s="1036">
        <v>206.0</v>
      </c>
      <c r="B12" s="94" t="str">
        <f t="array" ref="B12">IFNA(XLOOKUP(A12,'New Signups'!C:C,'New Signups'!D:D),"-")</f>
        <v>Tori</v>
      </c>
      <c r="C12" s="94" t="str">
        <f t="array" ref="C12">IFNA(XLOOKUP(A12,'New Signups'!C:C,'New Signups'!E:E),"-")</f>
        <v>Kaufman</v>
      </c>
      <c r="D12" s="1055">
        <v>3014.0</v>
      </c>
      <c r="E12" s="140"/>
      <c r="F12" s="45">
        <f t="array" ref="F12">XLOOKUP(A12,'New Signups'!C:C,'New Signups'!I:I)</f>
        <v>0</v>
      </c>
      <c r="G12" s="53" t="str">
        <f t="array" ref="G12">XLOOKUP(A12,'New Signups'!C:C,'New Signups'!J:J)</f>
        <v>(717) 216-9205</v>
      </c>
      <c r="H12" s="53"/>
      <c r="I12" s="1037"/>
      <c r="J12" s="811"/>
      <c r="K12" s="1038"/>
      <c r="L12" s="40"/>
      <c r="M12" s="40"/>
      <c r="N12" s="1020">
        <f t="array" ref="N12">IFNA(
    IF(OR(XLOOKUP(A12,'1000'!A:A,'1000'!M:M)=0, XLOOKUP(A12,'1000'!A:A,'1000'!M:M)=DATE(1900,1,1)), NA(), XLOOKUP(A12,'1000'!A:A,'1000'!M:M)),
    IFNA(
        IF(OR(XLOOKUP(A12,'2000'!O:O,'2000'!M:M)=0, XLOOKUP(A12,'2000'!O:O,'2000'!M:M)=DATE(1900,1,1)), NA(), XLOOKUP(A12,'2000'!O:O,'2000'!M:M)),
        IF(OR(XLOOKUP(A12,'3000'!A:A,'3000'!M:M)=0, XLOOKUP(A12,'3000'!A:A,'3000'!M:M)=DATE(1900,1,1)), NA(), XLOOKUP(A12,'3000'!A:A,'3000'!M:M))
    )
)</f>
        <v>45191</v>
      </c>
      <c r="O12" s="40"/>
      <c r="P12" s="1053" t="s">
        <v>5514</v>
      </c>
      <c r="Q12" s="1045" t="s">
        <v>5488</v>
      </c>
      <c r="R12" s="1052" t="s">
        <v>5515</v>
      </c>
      <c r="S12" s="1047" t="s">
        <v>5490</v>
      </c>
      <c r="T12" s="1047" t="s">
        <v>5499</v>
      </c>
      <c r="U12" s="1047" t="s">
        <v>5492</v>
      </c>
      <c r="V12" s="1019"/>
      <c r="W12" s="1041">
        <v>45488.0</v>
      </c>
      <c r="X12" s="1034" t="s">
        <v>5494</v>
      </c>
      <c r="Y12" s="945"/>
      <c r="Z12" s="101" t="s">
        <v>121</v>
      </c>
      <c r="AA12" s="40" t="s">
        <v>4516</v>
      </c>
      <c r="AB12" s="1048" t="s">
        <v>5497</v>
      </c>
      <c r="AC12" s="1047" t="s">
        <v>5512</v>
      </c>
      <c r="AD12" s="1038" t="s">
        <v>5513</v>
      </c>
      <c r="AE12" s="40"/>
      <c r="AF12" s="40" t="s">
        <v>5498</v>
      </c>
      <c r="AG12" s="1023"/>
      <c r="AH12" s="94"/>
      <c r="AI12" s="40"/>
      <c r="AJ12" s="40"/>
      <c r="AK12" s="40"/>
      <c r="AL12" s="40"/>
      <c r="AM12" s="40"/>
      <c r="AN12" s="40"/>
      <c r="AO12" s="40"/>
      <c r="AP12" s="40"/>
      <c r="AQ12" s="40"/>
      <c r="AR12" s="40"/>
      <c r="AS12" s="40"/>
      <c r="AT12" s="40"/>
      <c r="AU12" s="40"/>
      <c r="AV12" s="40"/>
      <c r="AW12" s="40"/>
      <c r="AX12" s="40"/>
      <c r="AY12" s="1044"/>
    </row>
    <row r="13">
      <c r="A13" s="1036">
        <v>248.0</v>
      </c>
      <c r="B13" s="94" t="str">
        <f t="array" ref="B13">IFNA(XLOOKUP(A13,'New Signups'!C:C,'New Signups'!D:D),"-")</f>
        <v>Kaysley</v>
      </c>
      <c r="C13" s="94" t="str">
        <f t="array" ref="C13">IFNA(XLOOKUP(A13,'New Signups'!C:C,'New Signups'!E:E),"-")</f>
        <v>Taveras</v>
      </c>
      <c r="D13" s="1055">
        <v>3015.0</v>
      </c>
      <c r="E13" s="140"/>
      <c r="F13" s="45">
        <f t="array" ref="F13">XLOOKUP(A13,'New Signups'!C:C,'New Signups'!I:I)</f>
        <v>0</v>
      </c>
      <c r="G13" s="53" t="str">
        <f t="array" ref="G13">XLOOKUP(A13,'New Signups'!C:C,'New Signups'!J:J)</f>
        <v>(610) 864-0244</v>
      </c>
      <c r="H13" s="53"/>
      <c r="I13" s="1037"/>
      <c r="J13" s="811"/>
      <c r="K13" s="1038"/>
      <c r="L13" s="40"/>
      <c r="M13" s="40"/>
      <c r="N13" s="1020">
        <f t="array" ref="N13">IFNA(
    IF(OR(XLOOKUP(A13,'1000'!A:A,'1000'!M:M)=0, XLOOKUP(A13,'1000'!A:A,'1000'!M:M)=DATE(1900,1,1)), NA(), XLOOKUP(A13,'1000'!A:A,'1000'!M:M)),
    IFNA(
        IF(OR(XLOOKUP(A13,'2000'!O:O,'2000'!M:M)=0, XLOOKUP(A13,'2000'!O:O,'2000'!M:M)=DATE(1900,1,1)), NA(), XLOOKUP(A13,'2000'!O:O,'2000'!M:M)),
        IF(OR(XLOOKUP(A13,'3000'!A:A,'3000'!M:M)=0, XLOOKUP(A13,'3000'!A:A,'3000'!M:M)=DATE(1900,1,1)), NA(), XLOOKUP(A13,'3000'!A:A,'3000'!M:M))
    )
)</f>
        <v>45196</v>
      </c>
      <c r="O13" s="40"/>
      <c r="P13" s="1056" t="s">
        <v>5514</v>
      </c>
      <c r="Q13" s="1045" t="s">
        <v>5488</v>
      </c>
      <c r="R13" s="1052" t="s">
        <v>5489</v>
      </c>
      <c r="S13" s="1047" t="s">
        <v>5506</v>
      </c>
      <c r="T13" s="1047" t="s">
        <v>5499</v>
      </c>
      <c r="U13" s="1047" t="s">
        <v>5500</v>
      </c>
      <c r="W13" s="40" t="s">
        <v>5516</v>
      </c>
      <c r="X13" s="1034"/>
      <c r="Y13" s="945"/>
      <c r="Z13" s="101" t="s">
        <v>5517</v>
      </c>
      <c r="AA13" s="40"/>
      <c r="AB13" s="1048" t="s">
        <v>5497</v>
      </c>
      <c r="AC13" s="1047" t="s">
        <v>5512</v>
      </c>
      <c r="AD13" s="1038" t="s">
        <v>5513</v>
      </c>
      <c r="AE13" s="40"/>
      <c r="AF13" s="40" t="s">
        <v>5498</v>
      </c>
      <c r="AG13" s="1023"/>
      <c r="AH13" s="94"/>
      <c r="AI13" s="40"/>
      <c r="AJ13" s="40"/>
      <c r="AK13" s="1020"/>
      <c r="AL13" s="40"/>
      <c r="AM13" s="40"/>
      <c r="AN13" s="40"/>
      <c r="AO13" s="40"/>
      <c r="AP13" s="40"/>
      <c r="AQ13" s="40"/>
      <c r="AR13" s="40"/>
      <c r="AS13" s="40"/>
      <c r="AT13" s="40"/>
      <c r="AU13" s="40"/>
      <c r="AV13" s="40"/>
      <c r="AW13" s="40"/>
      <c r="AX13" s="40"/>
      <c r="AY13" s="1044"/>
    </row>
    <row r="14">
      <c r="A14" s="1036">
        <v>230.0</v>
      </c>
      <c r="B14" s="94" t="str">
        <f t="array" ref="B14">IFNA(XLOOKUP(A14,'New Signups'!C:C,'New Signups'!D:D),"-")</f>
        <v>Kellyn</v>
      </c>
      <c r="C14" s="94" t="str">
        <f t="array" ref="C14">IFNA(XLOOKUP(A14,'New Signups'!C:C,'New Signups'!E:E),"-")</f>
        <v>Ecalante Guerra</v>
      </c>
      <c r="D14" s="1055">
        <v>3016.0</v>
      </c>
      <c r="E14" s="140"/>
      <c r="F14" s="45">
        <f t="array" ref="F14">XLOOKUP(A14,'New Signups'!C:C,'New Signups'!I:I)</f>
        <v>0</v>
      </c>
      <c r="G14" s="53" t="str">
        <f t="array" ref="G14">XLOOKUP(A14,'New Signups'!C:C,'New Signups'!J:J)</f>
        <v>(267) 628-7649</v>
      </c>
      <c r="H14" s="53"/>
      <c r="I14" s="1057"/>
      <c r="J14" s="811"/>
      <c r="K14" s="1038"/>
      <c r="L14" s="40"/>
      <c r="M14" s="40"/>
      <c r="N14" s="1020">
        <f t="array" ref="N14">IFNA(
    IF(OR(XLOOKUP(A14,'1000'!A:A,'1000'!M:M)=0, XLOOKUP(A14,'1000'!A:A,'1000'!M:M)=DATE(1900,1,1)), NA(), XLOOKUP(A14,'1000'!A:A,'1000'!M:M)),
    IFNA(
        IF(OR(XLOOKUP(A14,'2000'!O:O,'2000'!M:M)=0, XLOOKUP(A14,'2000'!O:O,'2000'!M:M)=DATE(1900,1,1)), NA(), XLOOKUP(A14,'2000'!O:O,'2000'!M:M)),
        IF(OR(XLOOKUP(A14,'3000'!A:A,'3000'!M:M)=0, XLOOKUP(A14,'3000'!A:A,'3000'!M:M)=DATE(1900,1,1)), NA(), XLOOKUP(A14,'3000'!A:A,'3000'!M:M))
    )
)</f>
        <v>45198</v>
      </c>
      <c r="O14" s="40"/>
      <c r="P14" s="1056" t="s">
        <v>5514</v>
      </c>
      <c r="Q14" s="1045" t="s">
        <v>5518</v>
      </c>
      <c r="R14" s="1046" t="s">
        <v>5505</v>
      </c>
      <c r="S14" s="1047" t="s">
        <v>5490</v>
      </c>
      <c r="T14" s="1047" t="s">
        <v>5491</v>
      </c>
      <c r="U14" s="1047" t="s">
        <v>5492</v>
      </c>
      <c r="V14" s="1019"/>
      <c r="W14" s="40" t="s">
        <v>5516</v>
      </c>
      <c r="X14" s="40"/>
      <c r="Y14" s="945"/>
      <c r="Z14" s="101" t="s">
        <v>4516</v>
      </c>
      <c r="AA14" s="40"/>
      <c r="AB14" s="1048" t="s">
        <v>5497</v>
      </c>
      <c r="AC14" s="1047" t="s">
        <v>5512</v>
      </c>
      <c r="AD14" s="1058">
        <v>45985.0</v>
      </c>
      <c r="AE14" s="40"/>
      <c r="AF14" s="40" t="s">
        <v>5498</v>
      </c>
      <c r="AG14" s="1023"/>
      <c r="AH14" s="94"/>
      <c r="AI14" s="40"/>
      <c r="AJ14" s="40"/>
      <c r="AK14" s="40"/>
      <c r="AL14" s="40"/>
      <c r="AM14" s="40"/>
      <c r="AN14" s="40"/>
      <c r="AO14" s="40"/>
      <c r="AP14" s="40"/>
      <c r="AQ14" s="40"/>
      <c r="AR14" s="40"/>
      <c r="AS14" s="40"/>
      <c r="AT14" s="40"/>
      <c r="AU14" s="40"/>
      <c r="AV14" s="40"/>
      <c r="AW14" s="40"/>
      <c r="AX14" s="40"/>
      <c r="AY14" s="1044"/>
    </row>
    <row r="15">
      <c r="A15" s="1036">
        <v>184.0</v>
      </c>
      <c r="B15" s="94" t="str">
        <f t="array" ref="B15">IFNA(XLOOKUP(A15,'New Signups'!C:C,'New Signups'!D:D),"-")</f>
        <v>Rihanat</v>
      </c>
      <c r="C15" s="94" t="str">
        <f t="array" ref="C15">IFNA(XLOOKUP(A15,'New Signups'!C:C,'New Signups'!E:E),"-")</f>
        <v>Suarau</v>
      </c>
      <c r="D15" s="1055">
        <v>3017.0</v>
      </c>
      <c r="E15" s="140"/>
      <c r="F15" s="45">
        <f t="array" ref="F15">XLOOKUP(A15,'New Signups'!C:C,'New Signups'!I:I)</f>
        <v>0</v>
      </c>
      <c r="G15" s="53" t="str">
        <f t="array" ref="G15">XLOOKUP(A15,'New Signups'!C:C,'New Signups'!J:J)</f>
        <v>(215) 397-2575</v>
      </c>
      <c r="H15" s="53"/>
      <c r="I15" s="1037"/>
      <c r="J15" s="811"/>
      <c r="K15" s="1038"/>
      <c r="L15" s="40"/>
      <c r="M15" s="40"/>
      <c r="N15" s="1020">
        <f t="array" ref="N15">IFNA(
    IF(OR(XLOOKUP(A15,'1000'!A:A,'1000'!M:M)=0, XLOOKUP(A15,'1000'!A:A,'1000'!M:M)=DATE(1900,1,1)), NA(), XLOOKUP(A15,'1000'!A:A,'1000'!M:M)),
    IFNA(
        IF(OR(XLOOKUP(A15,'2000'!O:O,'2000'!M:M)=0, XLOOKUP(A15,'2000'!O:O,'2000'!M:M)=DATE(1900,1,1)), NA(), XLOOKUP(A15,'2000'!O:O,'2000'!M:M)),
        IF(OR(XLOOKUP(A15,'3000'!A:A,'3000'!M:M)=0, XLOOKUP(A15,'3000'!A:A,'3000'!M:M)=DATE(1900,1,1)), NA(), XLOOKUP(A15,'3000'!A:A,'3000'!M:M))
    )
)</f>
        <v>45188</v>
      </c>
      <c r="O15" s="40"/>
      <c r="P15" s="1056" t="s">
        <v>5514</v>
      </c>
      <c r="Q15" s="1051" t="s">
        <v>5519</v>
      </c>
      <c r="R15" s="1052" t="s">
        <v>5489</v>
      </c>
      <c r="S15" s="1047" t="s">
        <v>5490</v>
      </c>
      <c r="T15" s="1047" t="s">
        <v>5491</v>
      </c>
      <c r="U15" s="1047" t="s">
        <v>5492</v>
      </c>
      <c r="V15" s="1019"/>
      <c r="W15" s="40" t="s">
        <v>5516</v>
      </c>
      <c r="X15" s="40"/>
      <c r="Y15" s="945"/>
      <c r="Z15" s="120" t="s">
        <v>4516</v>
      </c>
      <c r="AA15" s="40"/>
      <c r="AB15" s="1048" t="s">
        <v>5497</v>
      </c>
      <c r="AC15" s="1047" t="s">
        <v>5512</v>
      </c>
      <c r="AD15" s="1058">
        <v>46350.0</v>
      </c>
      <c r="AE15" s="40"/>
      <c r="AF15" s="40" t="s">
        <v>5498</v>
      </c>
      <c r="AG15" s="1023"/>
      <c r="AH15" s="94"/>
      <c r="AI15" s="40"/>
      <c r="AJ15" s="40"/>
      <c r="AK15" s="1020"/>
      <c r="AL15" s="40"/>
      <c r="AM15" s="40"/>
      <c r="AN15" s="40"/>
      <c r="AO15" s="40"/>
      <c r="AP15" s="40"/>
      <c r="AQ15" s="40"/>
      <c r="AR15" s="40"/>
      <c r="AS15" s="40"/>
      <c r="AT15" s="40"/>
      <c r="AU15" s="40"/>
      <c r="AV15" s="40"/>
      <c r="AW15" s="40"/>
      <c r="AX15" s="40"/>
      <c r="AY15" s="1044"/>
    </row>
    <row r="16" ht="15.75" customHeight="1">
      <c r="A16" s="1059">
        <v>259.0</v>
      </c>
      <c r="B16" s="94" t="str">
        <f t="array" ref="B16">IFNA(XLOOKUP(A16,'New Signups'!C:C,'New Signups'!D:D),"-")</f>
        <v>Jennifer </v>
      </c>
      <c r="C16" s="94" t="str">
        <f t="array" ref="C16">IFNA(XLOOKUP(A16,'New Signups'!C:C,'New Signups'!E:E),"-")</f>
        <v>Salazar-Barrera</v>
      </c>
      <c r="D16" s="1060">
        <v>3019.0</v>
      </c>
      <c r="E16" s="140"/>
      <c r="F16" s="45" t="str">
        <f t="array" ref="F16">XLOOKUP(A16,'New Signups'!C:C,'New Signups'!I:I)</f>
        <v/>
      </c>
      <c r="G16" s="53" t="str">
        <f t="array" ref="G16">XLOOKUP(A16,'New Signups'!C:C,'New Signups'!J:J)</f>
        <v>(267) 875-4369</v>
      </c>
      <c r="H16" s="53"/>
      <c r="I16" s="1037"/>
      <c r="J16" s="811"/>
      <c r="K16" s="1038"/>
      <c r="L16" s="40"/>
      <c r="M16" s="40"/>
      <c r="N16" s="1020">
        <f t="array" ref="N16">IFNA(
    IF(OR(XLOOKUP(A16,'1000'!A:A,'1000'!M:M)=0, XLOOKUP(A16,'1000'!A:A,'1000'!M:M)=DATE(1900,1,1)), NA(), XLOOKUP(A16,'1000'!A:A,'1000'!M:M)),
    IFNA(
        IF(OR(XLOOKUP(A16,'2000'!O:O,'2000'!M:M)=0, XLOOKUP(A16,'2000'!O:O,'2000'!M:M)=DATE(1900,1,1)), NA(), XLOOKUP(A16,'2000'!O:O,'2000'!M:M)),
        IF(OR(XLOOKUP(A16,'3000'!A:A,'3000'!M:M)=0, XLOOKUP(A16,'3000'!A:A,'3000'!M:M)=DATE(1900,1,1)), NA(), XLOOKUP(A16,'3000'!A:A,'3000'!M:M))
    )
)</f>
        <v>45260</v>
      </c>
      <c r="O16" s="40"/>
      <c r="P16" s="1061">
        <v>46105.0</v>
      </c>
      <c r="Q16" s="1061">
        <v>46136.0</v>
      </c>
      <c r="R16" s="1061">
        <v>46166.0</v>
      </c>
      <c r="S16" s="1061">
        <v>46197.0</v>
      </c>
      <c r="T16" s="1061">
        <v>46227.0</v>
      </c>
      <c r="U16" s="1061">
        <v>46258.0</v>
      </c>
      <c r="V16" s="1019"/>
      <c r="W16" s="1062">
        <v>45747.0</v>
      </c>
      <c r="X16" s="1019" t="s">
        <v>5494</v>
      </c>
      <c r="Y16" s="945"/>
      <c r="Z16" s="101" t="s">
        <v>4516</v>
      </c>
      <c r="AA16" s="40"/>
      <c r="AB16" s="1063" t="s">
        <v>121</v>
      </c>
      <c r="AC16" s="1064" t="s">
        <v>121</v>
      </c>
      <c r="AD16" s="1065" t="s">
        <v>121</v>
      </c>
      <c r="AE16" s="40"/>
      <c r="AF16" s="1066">
        <v>46137.0</v>
      </c>
      <c r="AG16" s="1023"/>
      <c r="AH16" s="94"/>
      <c r="AI16" s="40"/>
      <c r="AJ16" s="40"/>
      <c r="AK16" s="40"/>
      <c r="AL16" s="40"/>
      <c r="AM16" s="40"/>
      <c r="AN16" s="40"/>
      <c r="AO16" s="40"/>
      <c r="AP16" s="40"/>
      <c r="AQ16" s="40"/>
      <c r="AR16" s="40"/>
      <c r="AS16" s="40"/>
      <c r="AT16" s="40"/>
      <c r="AU16" s="40"/>
      <c r="AV16" s="40"/>
      <c r="AW16" s="40"/>
      <c r="AX16" s="40"/>
      <c r="AY16" s="1044"/>
    </row>
    <row r="17" ht="15.75" customHeight="1">
      <c r="A17" s="1036">
        <v>242.0</v>
      </c>
      <c r="B17" s="94" t="str">
        <f t="array" ref="B17">IFNA(XLOOKUP(A17,'New Signups'!C:C,'New Signups'!D:D),"-")</f>
        <v>Jayla </v>
      </c>
      <c r="C17" s="94" t="str">
        <f t="array" ref="C17">IFNA(XLOOKUP(A17,'New Signups'!C:C,'New Signups'!E:E),"-")</f>
        <v>Shakiur</v>
      </c>
      <c r="D17" s="1055">
        <v>3020.0</v>
      </c>
      <c r="E17" s="140"/>
      <c r="F17" s="45">
        <f t="array" ref="F17">XLOOKUP(A17,'New Signups'!C:C,'New Signups'!I:I)</f>
        <v>0</v>
      </c>
      <c r="G17" s="53" t="str">
        <f t="array" ref="G17">XLOOKUP(A17,'New Signups'!C:C,'New Signups'!J:J)</f>
        <v>(202) 294-2321</v>
      </c>
      <c r="H17" s="53"/>
      <c r="I17" s="1037"/>
      <c r="J17" s="811"/>
      <c r="K17" s="1038"/>
      <c r="L17" s="40"/>
      <c r="M17" s="40"/>
      <c r="N17" s="1020">
        <f t="array" ref="N17">IFNA(
    IF(OR(XLOOKUP(A17,'1000'!A:A,'1000'!M:M)=0, XLOOKUP(A17,'1000'!A:A,'1000'!M:M)=DATE(1900,1,1)), NA(), XLOOKUP(A17,'1000'!A:A,'1000'!M:M)),
    IFNA(
        IF(OR(XLOOKUP(A17,'2000'!O:O,'2000'!M:M)=0, XLOOKUP(A17,'2000'!O:O,'2000'!M:M)=DATE(1900,1,1)), NA(), XLOOKUP(A17,'2000'!O:O,'2000'!M:M)),
        IF(OR(XLOOKUP(A17,'3000'!A:A,'3000'!M:M)=0, XLOOKUP(A17,'3000'!A:A,'3000'!M:M)=DATE(1900,1,1)), NA(), XLOOKUP(A17,'3000'!A:A,'3000'!M:M))
    )
)</f>
        <v>45195</v>
      </c>
      <c r="O17" s="40"/>
      <c r="P17" s="1045" t="s">
        <v>5488</v>
      </c>
      <c r="Q17" s="1052" t="s">
        <v>5489</v>
      </c>
      <c r="R17" s="1047" t="s">
        <v>5490</v>
      </c>
      <c r="S17" s="1047" t="s">
        <v>5491</v>
      </c>
      <c r="T17" s="1047" t="s">
        <v>5492</v>
      </c>
      <c r="U17" s="1047" t="s">
        <v>5493</v>
      </c>
      <c r="V17" s="1019"/>
      <c r="W17" s="1041">
        <v>45488.0</v>
      </c>
      <c r="X17" s="1019" t="s">
        <v>5494</v>
      </c>
      <c r="Y17" s="945"/>
      <c r="Z17" s="101" t="s">
        <v>121</v>
      </c>
      <c r="AA17" s="40" t="s">
        <v>4516</v>
      </c>
      <c r="AB17" s="1048" t="s">
        <v>5497</v>
      </c>
      <c r="AC17" s="1047" t="s">
        <v>5512</v>
      </c>
      <c r="AD17" s="1038" t="s">
        <v>5513</v>
      </c>
      <c r="AE17" s="40"/>
      <c r="AF17" s="40" t="s">
        <v>5498</v>
      </c>
      <c r="AG17" s="1023"/>
      <c r="AH17" s="94"/>
      <c r="AI17" s="40"/>
      <c r="AJ17" s="40"/>
      <c r="AK17" s="40"/>
      <c r="AL17" s="40"/>
      <c r="AM17" s="40"/>
      <c r="AN17" s="40"/>
      <c r="AO17" s="40"/>
      <c r="AP17" s="40"/>
      <c r="AQ17" s="40"/>
      <c r="AR17" s="40"/>
      <c r="AS17" s="40"/>
      <c r="AT17" s="40"/>
      <c r="AU17" s="40"/>
      <c r="AV17" s="40"/>
      <c r="AW17" s="40"/>
      <c r="AX17" s="40"/>
      <c r="AY17" s="1044"/>
    </row>
    <row r="18" ht="15.75" customHeight="1">
      <c r="A18" s="1036">
        <v>243.0</v>
      </c>
      <c r="B18" s="94" t="str">
        <f t="array" ref="B18">IFNA(XLOOKUP(A18,'New Signups'!C:C,'New Signups'!D:D),"-")</f>
        <v>Santhi</v>
      </c>
      <c r="C18" s="94" t="str">
        <f t="array" ref="C18">IFNA(XLOOKUP(A18,'New Signups'!C:C,'New Signups'!E:E),"-")</f>
        <v>Chandrasekaran</v>
      </c>
      <c r="D18" s="1055">
        <v>3022.0</v>
      </c>
      <c r="E18" s="140"/>
      <c r="F18" s="45">
        <f t="array" ref="F18">XLOOKUP(A18,'New Signups'!C:C,'New Signups'!I:I)</f>
        <v>0</v>
      </c>
      <c r="G18" s="53" t="str">
        <f t="array" ref="G18">XLOOKUP(A18,'New Signups'!C:C,'New Signups'!J:J)</f>
        <v>(215) 302-6011</v>
      </c>
      <c r="H18" s="53"/>
      <c r="I18" s="1037"/>
      <c r="J18" s="811"/>
      <c r="K18" s="1038"/>
      <c r="L18" s="40"/>
      <c r="M18" s="40"/>
      <c r="N18" s="1020">
        <f t="array" ref="N18">IFNA(
    IF(OR(XLOOKUP(A18,'1000'!A:A,'1000'!M:M)=0, XLOOKUP(A18,'1000'!A:A,'1000'!M:M)=DATE(1900,1,1)), NA(), XLOOKUP(A18,'1000'!A:A,'1000'!M:M)),
    IFNA(
        IF(OR(XLOOKUP(A18,'2000'!O:O,'2000'!M:M)=0, XLOOKUP(A18,'2000'!O:O,'2000'!M:M)=DATE(1900,1,1)), NA(), XLOOKUP(A18,'2000'!O:O,'2000'!M:M)),
        IF(OR(XLOOKUP(A18,'3000'!A:A,'3000'!M:M)=0, XLOOKUP(A18,'3000'!A:A,'3000'!M:M)=DATE(1900,1,1)), NA(), XLOOKUP(A18,'3000'!A:A,'3000'!M:M))
    )
)</f>
        <v>45208</v>
      </c>
      <c r="O18" s="40"/>
      <c r="P18" s="1056" t="s">
        <v>5514</v>
      </c>
      <c r="Q18" s="1045" t="s">
        <v>5488</v>
      </c>
      <c r="R18" s="1052" t="s">
        <v>5489</v>
      </c>
      <c r="S18" s="1047" t="s">
        <v>5490</v>
      </c>
      <c r="T18" s="1047" t="s">
        <v>5491</v>
      </c>
      <c r="U18" s="1049" t="s">
        <v>5492</v>
      </c>
      <c r="V18" s="1019"/>
      <c r="W18" s="1041">
        <v>45507.0</v>
      </c>
      <c r="X18" s="1019" t="s">
        <v>5494</v>
      </c>
      <c r="Y18" s="945"/>
      <c r="Z18" s="101" t="s">
        <v>121</v>
      </c>
      <c r="AA18" s="40" t="s">
        <v>4516</v>
      </c>
      <c r="AB18" s="1048" t="s">
        <v>5512</v>
      </c>
      <c r="AC18" s="1038" t="s">
        <v>5513</v>
      </c>
      <c r="AD18" s="1038" t="s">
        <v>5498</v>
      </c>
      <c r="AE18" s="40"/>
      <c r="AF18" s="40" t="s">
        <v>5520</v>
      </c>
      <c r="AG18" s="1023"/>
      <c r="AH18" s="94"/>
      <c r="AI18" s="40"/>
      <c r="AJ18" s="40"/>
      <c r="AK18" s="40"/>
      <c r="AL18" s="40"/>
      <c r="AM18" s="40"/>
      <c r="AN18" s="40"/>
      <c r="AO18" s="40"/>
      <c r="AP18" s="40"/>
      <c r="AQ18" s="40"/>
      <c r="AR18" s="40"/>
      <c r="AS18" s="40"/>
      <c r="AT18" s="40"/>
      <c r="AU18" s="40"/>
      <c r="AV18" s="40"/>
      <c r="AW18" s="40"/>
      <c r="AX18" s="40"/>
      <c r="AY18" s="1044"/>
    </row>
    <row r="19" ht="15.75" customHeight="1">
      <c r="A19" s="1036">
        <v>287.0</v>
      </c>
      <c r="B19" s="94" t="str">
        <f t="array" ref="B19">IFNA(XLOOKUP(A19,'New Signups'!C:C,'New Signups'!D:D),"-")</f>
        <v>Ashley </v>
      </c>
      <c r="C19" s="94" t="str">
        <f t="array" ref="C19">IFNA(XLOOKUP(A19,'New Signups'!C:C,'New Signups'!E:E),"-")</f>
        <v>Amaning</v>
      </c>
      <c r="D19" s="1055">
        <v>3023.0</v>
      </c>
      <c r="E19" s="140"/>
      <c r="F19" s="45">
        <f t="array" ref="F19">XLOOKUP(A19,'New Signups'!C:C,'New Signups'!I:I)</f>
        <v>0</v>
      </c>
      <c r="G19" s="53" t="str">
        <f t="array" ref="G19">XLOOKUP(A19,'New Signups'!C:C,'New Signups'!J:J)</f>
        <v>(845) 405-9798</v>
      </c>
      <c r="H19" s="53"/>
      <c r="I19" s="1037"/>
      <c r="J19" s="811"/>
      <c r="K19" s="1038"/>
      <c r="L19" s="40"/>
      <c r="M19" s="40"/>
      <c r="N19" s="1020">
        <f t="array" ref="N19">IFNA(
    IF(OR(XLOOKUP(A19,'1000'!A:A,'1000'!M:M)=0, XLOOKUP(A19,'1000'!A:A,'1000'!M:M)=DATE(1900,1,1)), NA(), XLOOKUP(A19,'1000'!A:A,'1000'!M:M)),
    IFNA(
        IF(OR(XLOOKUP(A19,'2000'!O:O,'2000'!M:M)=0, XLOOKUP(A19,'2000'!O:O,'2000'!M:M)=DATE(1900,1,1)), NA(), XLOOKUP(A19,'2000'!O:O,'2000'!M:M)),
        IF(OR(XLOOKUP(A19,'3000'!A:A,'3000'!M:M)=0, XLOOKUP(A19,'3000'!A:A,'3000'!M:M)=DATE(1900,1,1)), NA(), XLOOKUP(A19,'3000'!A:A,'3000'!M:M))
    )
)</f>
        <v>45212</v>
      </c>
      <c r="O19" s="40"/>
      <c r="P19" s="1045" t="s">
        <v>5488</v>
      </c>
      <c r="Q19" s="1052" t="s">
        <v>5489</v>
      </c>
      <c r="R19" s="1047" t="s">
        <v>5490</v>
      </c>
      <c r="S19" s="1047" t="s">
        <v>5491</v>
      </c>
      <c r="T19" s="1047" t="s">
        <v>5492</v>
      </c>
      <c r="U19" s="1047" t="s">
        <v>5493</v>
      </c>
      <c r="V19" s="1019"/>
      <c r="W19" s="40" t="s">
        <v>5516</v>
      </c>
      <c r="X19" s="40"/>
      <c r="Y19" s="945"/>
      <c r="Z19" s="101" t="s">
        <v>4516</v>
      </c>
      <c r="AA19" s="40"/>
      <c r="AB19" s="1048" t="s">
        <v>5512</v>
      </c>
      <c r="AC19" s="1038" t="s">
        <v>5513</v>
      </c>
      <c r="AD19" s="1038" t="s">
        <v>5498</v>
      </c>
      <c r="AE19" s="40"/>
      <c r="AF19" s="40" t="s">
        <v>5520</v>
      </c>
      <c r="AG19" s="1023"/>
      <c r="AH19" s="94"/>
      <c r="AI19" s="40"/>
      <c r="AJ19" s="40"/>
      <c r="AK19" s="1020"/>
      <c r="AL19" s="40"/>
      <c r="AM19" s="40"/>
      <c r="AN19" s="40"/>
      <c r="AO19" s="40"/>
      <c r="AP19" s="40"/>
      <c r="AQ19" s="40"/>
      <c r="AR19" s="40"/>
      <c r="AS19" s="40"/>
      <c r="AT19" s="40"/>
      <c r="AU19" s="40"/>
      <c r="AV19" s="40"/>
      <c r="AW19" s="40"/>
      <c r="AX19" s="40"/>
      <c r="AY19" s="1044"/>
    </row>
    <row r="20" ht="15.75" customHeight="1">
      <c r="A20" s="1036">
        <v>362.0</v>
      </c>
      <c r="B20" s="94" t="str">
        <f t="array" ref="B20">IFNA(XLOOKUP(A20,'New Signups'!C:C,'New Signups'!D:D),"-")</f>
        <v>Aryaa</v>
      </c>
      <c r="C20" s="94" t="str">
        <f t="array" ref="C20">IFNA(XLOOKUP(A20,'New Signups'!C:C,'New Signups'!E:E),"-")</f>
        <v>Patel</v>
      </c>
      <c r="D20" s="1067">
        <v>3024.0</v>
      </c>
      <c r="E20" s="1068"/>
      <c r="F20" s="45">
        <f t="array" ref="F20">XLOOKUP(A20,'New Signups'!C:C,'New Signups'!I:I)</f>
        <v>0</v>
      </c>
      <c r="G20" s="53" t="str">
        <f t="array" ref="G20">XLOOKUP(A20,'New Signups'!C:C,'New Signups'!J:J)</f>
        <v>(267) 406-3146</v>
      </c>
      <c r="H20" s="53"/>
      <c r="I20" s="1037"/>
      <c r="J20" s="45"/>
      <c r="K20" s="1069"/>
      <c r="L20" s="40"/>
      <c r="M20" s="40"/>
      <c r="N20" s="1020">
        <f t="array" ref="N20">IFNA(
    IF(OR(XLOOKUP(A20,'1000'!A:A,'1000'!M:M)=0, XLOOKUP(A20,'1000'!A:A,'1000'!M:M)=DATE(1900,1,1)), NA(), XLOOKUP(A20,'1000'!A:A,'1000'!M:M)),
    IFNA(
        IF(OR(XLOOKUP(A20,'2000'!O:O,'2000'!M:M)=0, XLOOKUP(A20,'2000'!O:O,'2000'!M:M)=DATE(1900,1,1)), NA(), XLOOKUP(A20,'2000'!O:O,'2000'!M:M)),
        IF(OR(XLOOKUP(A20,'3000'!A:A,'3000'!M:M)=0, XLOOKUP(A20,'3000'!A:A,'3000'!M:M)=DATE(1900,1,1)), NA(), XLOOKUP(A20,'3000'!A:A,'3000'!M:M))
    )
)</f>
        <v>45262</v>
      </c>
      <c r="O20" s="40"/>
      <c r="P20" s="1052" t="s">
        <v>5489</v>
      </c>
      <c r="Q20" s="1047" t="s">
        <v>5490</v>
      </c>
      <c r="R20" s="1047" t="s">
        <v>5491</v>
      </c>
      <c r="S20" s="1047" t="s">
        <v>5492</v>
      </c>
      <c r="T20" s="1047" t="s">
        <v>5493</v>
      </c>
      <c r="U20" s="1047" t="s">
        <v>5521</v>
      </c>
      <c r="V20" s="40"/>
      <c r="W20" s="40" t="s">
        <v>5516</v>
      </c>
      <c r="X20" s="40"/>
      <c r="Y20" s="945"/>
      <c r="Z20" s="101" t="s">
        <v>4516</v>
      </c>
      <c r="AA20" s="40"/>
      <c r="AB20" s="1044" t="s">
        <v>5498</v>
      </c>
      <c r="AC20" s="1038" t="s">
        <v>5520</v>
      </c>
      <c r="AD20" s="1038" t="s">
        <v>5522</v>
      </c>
      <c r="AE20" s="40"/>
      <c r="AF20" s="40" t="s">
        <v>5523</v>
      </c>
      <c r="AG20" s="1023"/>
      <c r="AH20" s="94"/>
      <c r="AI20" s="40"/>
      <c r="AJ20" s="40"/>
      <c r="AK20" s="40"/>
      <c r="AL20" s="40"/>
      <c r="AM20" s="40"/>
      <c r="AN20" s="40"/>
      <c r="AO20" s="40"/>
      <c r="AP20" s="40"/>
      <c r="AQ20" s="40"/>
      <c r="AR20" s="40"/>
      <c r="AS20" s="40"/>
      <c r="AT20" s="40"/>
      <c r="AU20" s="40"/>
      <c r="AV20" s="40"/>
      <c r="AW20" s="40"/>
      <c r="AX20" s="40"/>
      <c r="AY20" s="1044"/>
    </row>
    <row r="21" ht="15.75" customHeight="1">
      <c r="A21" s="1004">
        <v>373.0</v>
      </c>
      <c r="B21" s="94" t="str">
        <f t="array" ref="B21">IFNA(XLOOKUP(A21,'New Signups'!C:C,'New Signups'!D:D),"-")</f>
        <v>Samantha</v>
      </c>
      <c r="C21" s="94" t="str">
        <f t="array" ref="C21">IFNA(XLOOKUP(A21,'New Signups'!C:C,'New Signups'!E:E),"-")</f>
        <v>Lauck</v>
      </c>
      <c r="D21" s="1067">
        <v>3025.0</v>
      </c>
      <c r="E21" s="1068"/>
      <c r="F21" s="45">
        <f t="array" ref="F21">XLOOKUP(A21,'New Signups'!C:C,'New Signups'!I:I)</f>
        <v>0</v>
      </c>
      <c r="G21" s="53" t="str">
        <f t="array" ref="G21">XLOOKUP(A21,'New Signups'!C:C,'New Signups'!J:J)</f>
        <v>(570) 394-9214</v>
      </c>
      <c r="H21" s="53"/>
      <c r="I21" s="1037"/>
      <c r="J21" s="45"/>
      <c r="K21" s="1069"/>
      <c r="L21" s="40"/>
      <c r="M21" s="40"/>
      <c r="N21" s="1020">
        <f t="array" ref="N21">IFNA(
    IF(OR(XLOOKUP(A21,'1000'!A:A,'1000'!M:M)=0, XLOOKUP(A21,'1000'!A:A,'1000'!M:M)=DATE(1900,1,1)), NA(), XLOOKUP(A21,'1000'!A:A,'1000'!M:M)),
    IFNA(
        IF(OR(XLOOKUP(A21,'2000'!O:O,'2000'!M:M)=0, XLOOKUP(A21,'2000'!O:O,'2000'!M:M)=DATE(1900,1,1)), NA(), XLOOKUP(A21,'2000'!O:O,'2000'!M:M)),
        IF(OR(XLOOKUP(A21,'3000'!A:A,'3000'!M:M)=0, XLOOKUP(A21,'3000'!A:A,'3000'!M:M)=DATE(1900,1,1)), NA(), XLOOKUP(A21,'3000'!A:A,'3000'!M:M))
    )
)</f>
        <v>45239</v>
      </c>
      <c r="O21" s="40"/>
      <c r="P21" s="1045" t="s">
        <v>5488</v>
      </c>
      <c r="Q21" s="1052" t="s">
        <v>5489</v>
      </c>
      <c r="R21" s="1047" t="s">
        <v>5490</v>
      </c>
      <c r="S21" s="1047" t="s">
        <v>5491</v>
      </c>
      <c r="T21" s="1047" t="s">
        <v>5492</v>
      </c>
      <c r="U21" s="1047" t="s">
        <v>5493</v>
      </c>
      <c r="V21" s="1019"/>
      <c r="W21" s="40" t="s">
        <v>5516</v>
      </c>
      <c r="X21" s="40"/>
      <c r="Y21" s="945"/>
      <c r="Z21" s="101" t="s">
        <v>4516</v>
      </c>
      <c r="AA21" s="40"/>
      <c r="AB21" s="1044" t="s">
        <v>5513</v>
      </c>
      <c r="AC21" s="1038" t="s">
        <v>5498</v>
      </c>
      <c r="AD21" s="1038" t="s">
        <v>5520</v>
      </c>
      <c r="AE21" s="40"/>
      <c r="AF21" s="40" t="s">
        <v>5522</v>
      </c>
      <c r="AG21" s="1023"/>
      <c r="AH21" s="94"/>
      <c r="AI21" s="40"/>
      <c r="AJ21" s="40"/>
      <c r="AK21" s="40"/>
      <c r="AL21" s="40"/>
      <c r="AM21" s="40"/>
      <c r="AN21" s="40"/>
      <c r="AO21" s="40"/>
      <c r="AP21" s="40"/>
      <c r="AQ21" s="40"/>
      <c r="AR21" s="40"/>
      <c r="AS21" s="40"/>
      <c r="AT21" s="40"/>
      <c r="AU21" s="40"/>
      <c r="AV21" s="40"/>
      <c r="AW21" s="40"/>
      <c r="AX21" s="40"/>
      <c r="AY21" s="1044"/>
    </row>
    <row r="22" ht="15.75" customHeight="1">
      <c r="A22" s="1004">
        <v>364.0</v>
      </c>
      <c r="B22" s="94" t="str">
        <f t="array" ref="B22">IFNA(XLOOKUP(A22,'New Signups'!C:C,'New Signups'!D:D),"-")</f>
        <v>Sydney</v>
      </c>
      <c r="C22" s="94" t="str">
        <f t="array" ref="C22">IFNA(XLOOKUP(A22,'New Signups'!C:C,'New Signups'!E:E),"-")</f>
        <v>Huynh</v>
      </c>
      <c r="D22" s="1067">
        <v>3026.0</v>
      </c>
      <c r="E22" s="1068"/>
      <c r="F22" s="45">
        <f t="array" ref="F22">XLOOKUP(A22,'New Signups'!C:C,'New Signups'!I:I)</f>
        <v>0</v>
      </c>
      <c r="G22" s="53" t="str">
        <f t="array" ref="G22">XLOOKUP(A22,'New Signups'!C:C,'New Signups'!J:J)</f>
        <v>(215) 607-4475</v>
      </c>
      <c r="H22" s="53"/>
      <c r="I22" s="1037"/>
      <c r="J22" s="45"/>
      <c r="K22" s="1038"/>
      <c r="L22" s="40"/>
      <c r="M22" s="40"/>
      <c r="N22" s="1020">
        <f t="array" ref="N22">IFNA(
    IF(OR(XLOOKUP(A22,'1000'!A:A,'1000'!M:M)=0, XLOOKUP(A22,'1000'!A:A,'1000'!M:M)=DATE(1900,1,1)), NA(), XLOOKUP(A22,'1000'!A:A,'1000'!M:M)),
    IFNA(
        IF(OR(XLOOKUP(A22,'2000'!O:O,'2000'!M:M)=0, XLOOKUP(A22,'2000'!O:O,'2000'!M:M)=DATE(1900,1,1)), NA(), XLOOKUP(A22,'2000'!O:O,'2000'!M:M)),
        IF(OR(XLOOKUP(A22,'3000'!A:A,'3000'!M:M)=0, XLOOKUP(A22,'3000'!A:A,'3000'!M:M)=DATE(1900,1,1)), NA(), XLOOKUP(A22,'3000'!A:A,'3000'!M:M))
    )
)</f>
        <v>45251</v>
      </c>
      <c r="O22" s="40"/>
      <c r="P22" s="1045" t="s">
        <v>5488</v>
      </c>
      <c r="Q22" s="1045" t="s">
        <v>5489</v>
      </c>
      <c r="R22" s="1047" t="s">
        <v>5490</v>
      </c>
      <c r="S22" s="1047" t="s">
        <v>5491</v>
      </c>
      <c r="T22" s="1047" t="s">
        <v>5492</v>
      </c>
      <c r="U22" s="1047" t="s">
        <v>5493</v>
      </c>
      <c r="V22" s="1019"/>
      <c r="W22" s="40" t="s">
        <v>5516</v>
      </c>
      <c r="X22" s="40"/>
      <c r="Y22" s="945"/>
      <c r="Z22" s="101" t="s">
        <v>4516</v>
      </c>
      <c r="AA22" s="40"/>
      <c r="AB22" s="1044" t="s">
        <v>5513</v>
      </c>
      <c r="AC22" s="1038" t="s">
        <v>5498</v>
      </c>
      <c r="AD22" s="1038" t="s">
        <v>5520</v>
      </c>
      <c r="AE22" s="40"/>
      <c r="AF22" s="40" t="s">
        <v>5522</v>
      </c>
      <c r="AG22" s="1023"/>
      <c r="AH22" s="94"/>
      <c r="AI22" s="40"/>
      <c r="AJ22" s="40"/>
      <c r="AK22" s="40"/>
      <c r="AL22" s="40"/>
      <c r="AM22" s="40"/>
      <c r="AN22" s="40"/>
      <c r="AO22" s="40"/>
      <c r="AP22" s="40"/>
      <c r="AQ22" s="40"/>
      <c r="AR22" s="40"/>
      <c r="AS22" s="40"/>
      <c r="AT22" s="40"/>
      <c r="AU22" s="40"/>
      <c r="AV22" s="40"/>
      <c r="AW22" s="40"/>
      <c r="AX22" s="40"/>
      <c r="AY22" s="1044"/>
    </row>
    <row r="23" ht="15.75" customHeight="1">
      <c r="A23" s="1004">
        <v>370.0</v>
      </c>
      <c r="B23" s="94" t="str">
        <f t="array" ref="B23">IFNA(XLOOKUP(A23,'New Signups'!C:C,'New Signups'!D:D),"-")</f>
        <v>(Sahani) Deunara</v>
      </c>
      <c r="C23" s="94" t="str">
        <f t="array" ref="C23">IFNA(XLOOKUP(A23,'New Signups'!C:C,'New Signups'!E:E),"-")</f>
        <v>Silva Hewage</v>
      </c>
      <c r="D23" s="1067">
        <v>3027.0</v>
      </c>
      <c r="E23" s="1068"/>
      <c r="F23" s="45">
        <f t="array" ref="F23">XLOOKUP(A23,'New Signups'!C:C,'New Signups'!I:I)</f>
        <v>0</v>
      </c>
      <c r="G23" s="53" t="str">
        <f t="array" ref="G23">XLOOKUP(A23,'New Signups'!C:C,'New Signups'!J:J)</f>
        <v>(646) 574-1910</v>
      </c>
      <c r="H23" s="53"/>
      <c r="I23" s="1037"/>
      <c r="J23" s="45"/>
      <c r="K23" s="1069"/>
      <c r="L23" s="40"/>
      <c r="M23" s="40"/>
      <c r="N23" s="1020">
        <f t="array" ref="N23">IFNA(
    IF(OR(XLOOKUP(A23,'1000'!A:A,'1000'!M:M)=0, XLOOKUP(A23,'1000'!A:A,'1000'!M:M)=DATE(1900,1,1)), NA(), XLOOKUP(A23,'1000'!A:A,'1000'!M:M)),
    IFNA(
        IF(OR(XLOOKUP(A23,'2000'!O:O,'2000'!M:M)=0, XLOOKUP(A23,'2000'!O:O,'2000'!M:M)=DATE(1900,1,1)), NA(), XLOOKUP(A23,'2000'!O:O,'2000'!M:M)),
        IF(OR(XLOOKUP(A23,'3000'!A:A,'3000'!M:M)=0, XLOOKUP(A23,'3000'!A:A,'3000'!M:M)=DATE(1900,1,1)), NA(), XLOOKUP(A23,'3000'!A:A,'3000'!M:M))
    )
)</f>
        <v>45267</v>
      </c>
      <c r="O23" s="40"/>
      <c r="P23" s="1052" t="s">
        <v>5489</v>
      </c>
      <c r="Q23" s="1047" t="s">
        <v>5490</v>
      </c>
      <c r="R23" s="1047" t="s">
        <v>5491</v>
      </c>
      <c r="S23" s="1047" t="s">
        <v>5492</v>
      </c>
      <c r="T23" s="1047" t="s">
        <v>5493</v>
      </c>
      <c r="U23" s="1047" t="s">
        <v>5521</v>
      </c>
      <c r="V23" s="40"/>
      <c r="W23" s="40" t="s">
        <v>5516</v>
      </c>
      <c r="X23" s="40"/>
      <c r="Y23" s="945"/>
      <c r="Z23" s="101" t="s">
        <v>4516</v>
      </c>
      <c r="AA23" s="40"/>
      <c r="AB23" s="1044" t="s">
        <v>5498</v>
      </c>
      <c r="AC23" s="1038" t="s">
        <v>5489</v>
      </c>
      <c r="AD23" s="1038" t="s">
        <v>5522</v>
      </c>
      <c r="AE23" s="40"/>
      <c r="AF23" s="40" t="s">
        <v>5523</v>
      </c>
      <c r="AG23" s="1023"/>
      <c r="AH23" s="94"/>
      <c r="AI23" s="40"/>
      <c r="AJ23" s="40"/>
      <c r="AK23" s="40"/>
      <c r="AL23" s="40"/>
      <c r="AM23" s="40"/>
      <c r="AN23" s="40"/>
      <c r="AO23" s="40"/>
      <c r="AP23" s="40"/>
      <c r="AQ23" s="40"/>
      <c r="AR23" s="40"/>
      <c r="AS23" s="40"/>
      <c r="AT23" s="40"/>
      <c r="AU23" s="40"/>
      <c r="AV23" s="40"/>
      <c r="AW23" s="40"/>
      <c r="AX23" s="40"/>
      <c r="AY23" s="1044"/>
    </row>
    <row r="24" ht="15.75" customHeight="1">
      <c r="A24" s="1004">
        <v>366.0</v>
      </c>
      <c r="B24" s="94" t="str">
        <f t="array" ref="B24">IFNA(XLOOKUP(A24,'New Signups'!C:C,'New Signups'!D:D),"-")</f>
        <v>Beyonce</v>
      </c>
      <c r="C24" s="94" t="str">
        <f t="array" ref="C24">IFNA(XLOOKUP(A24,'New Signups'!C:C,'New Signups'!E:E),"-")</f>
        <v>Berthold</v>
      </c>
      <c r="D24" s="1067">
        <v>3028.0</v>
      </c>
      <c r="E24" s="1068"/>
      <c r="F24" s="45">
        <f t="array" ref="F24">XLOOKUP(A24,'New Signups'!C:C,'New Signups'!I:I)</f>
        <v>0</v>
      </c>
      <c r="G24" s="53" t="str">
        <f t="array" ref="G24">XLOOKUP(A24,'New Signups'!C:C,'New Signups'!J:J)</f>
        <v>(267) 339-8228</v>
      </c>
      <c r="H24" s="53"/>
      <c r="I24" s="1037"/>
      <c r="J24" s="45"/>
      <c r="K24" s="1069"/>
      <c r="L24" s="40"/>
      <c r="M24" s="40"/>
      <c r="N24" s="1020">
        <f t="array" ref="N24">IFNA(
    IF(OR(XLOOKUP(A24,'1000'!A:A,'1000'!M:M)=0, XLOOKUP(A24,'1000'!A:A,'1000'!M:M)=DATE(1900,1,1)), NA(), XLOOKUP(A24,'1000'!A:A,'1000'!M:M)),
    IFNA(
        IF(OR(XLOOKUP(A24,'2000'!O:O,'2000'!M:M)=0, XLOOKUP(A24,'2000'!O:O,'2000'!M:M)=DATE(1900,1,1)), NA(), XLOOKUP(A24,'2000'!O:O,'2000'!M:M)),
        IF(OR(XLOOKUP(A24,'3000'!A:A,'3000'!M:M)=0, XLOOKUP(A24,'3000'!A:A,'3000'!M:M)=DATE(1900,1,1)), NA(), XLOOKUP(A24,'3000'!A:A,'3000'!M:M))
    )
)</f>
        <v>45260</v>
      </c>
      <c r="O24" s="40"/>
      <c r="P24" s="1045" t="s">
        <v>5488</v>
      </c>
      <c r="Q24" s="1052" t="s">
        <v>5489</v>
      </c>
      <c r="R24" s="1047" t="s">
        <v>5490</v>
      </c>
      <c r="S24" s="1047" t="s">
        <v>5491</v>
      </c>
      <c r="T24" s="1047" t="s">
        <v>5492</v>
      </c>
      <c r="U24" s="1047" t="s">
        <v>5493</v>
      </c>
      <c r="V24" s="1019"/>
      <c r="W24" s="40" t="s">
        <v>5516</v>
      </c>
      <c r="X24" s="40"/>
      <c r="Y24" s="945"/>
      <c r="Z24" s="101" t="s">
        <v>4516</v>
      </c>
      <c r="AA24" s="40"/>
      <c r="AB24" s="1044" t="s">
        <v>5513</v>
      </c>
      <c r="AC24" s="1038" t="s">
        <v>5498</v>
      </c>
      <c r="AD24" s="1038" t="s">
        <v>5520</v>
      </c>
      <c r="AE24" s="40"/>
      <c r="AF24" s="40" t="s">
        <v>5522</v>
      </c>
      <c r="AG24" s="1023"/>
      <c r="AH24" s="94"/>
      <c r="AI24" s="40"/>
      <c r="AJ24" s="40"/>
      <c r="AK24" s="40"/>
      <c r="AL24" s="40"/>
      <c r="AM24" s="40"/>
      <c r="AN24" s="40"/>
      <c r="AO24" s="40"/>
      <c r="AP24" s="40"/>
      <c r="AQ24" s="40"/>
      <c r="AR24" s="40"/>
      <c r="AS24" s="40"/>
      <c r="AT24" s="40"/>
      <c r="AU24" s="40"/>
      <c r="AV24" s="40"/>
      <c r="AW24" s="40"/>
      <c r="AX24" s="40"/>
      <c r="AY24" s="1044"/>
    </row>
    <row r="25" ht="15.75" customHeight="1">
      <c r="A25" s="1004">
        <v>286.0</v>
      </c>
      <c r="B25" s="94" t="str">
        <f t="array" ref="B25">IFNA(XLOOKUP(A25,'New Signups'!C:C,'New Signups'!D:D),"-")</f>
        <v>Aaron</v>
      </c>
      <c r="C25" s="94" t="str">
        <f t="array" ref="C25">IFNA(XLOOKUP(A25,'New Signups'!C:C,'New Signups'!E:E),"-")</f>
        <v>Ennis</v>
      </c>
      <c r="D25" s="1067">
        <v>3030.0</v>
      </c>
      <c r="E25" s="1068"/>
      <c r="F25" s="45">
        <f t="array" ref="F25">XLOOKUP(A25,'New Signups'!C:C,'New Signups'!I:I)</f>
        <v>0</v>
      </c>
      <c r="G25" s="53" t="str">
        <f t="array" ref="G25">XLOOKUP(A25,'New Signups'!C:C,'New Signups'!J:J)</f>
        <v>(347) 681-3752</v>
      </c>
      <c r="H25" s="53"/>
      <c r="I25" s="1037"/>
      <c r="J25" s="45"/>
      <c r="K25" s="1069"/>
      <c r="L25" s="40"/>
      <c r="M25" s="40"/>
      <c r="N25" s="1020">
        <f t="array" ref="N25">IFNA(
    IF(OR(XLOOKUP(A25,'1000'!A:A,'1000'!M:M)=0, XLOOKUP(A25,'1000'!A:A,'1000'!M:M)=DATE(1900,1,1)), NA(), XLOOKUP(A25,'1000'!A:A,'1000'!M:M)),
    IFNA(
        IF(OR(XLOOKUP(A25,'2000'!O:O,'2000'!M:M)=0, XLOOKUP(A25,'2000'!O:O,'2000'!M:M)=DATE(1900,1,1)), NA(), XLOOKUP(A25,'2000'!O:O,'2000'!M:M)),
        IF(OR(XLOOKUP(A25,'3000'!A:A,'3000'!M:M)=0, XLOOKUP(A25,'3000'!A:A,'3000'!M:M)=DATE(1900,1,1)), NA(), XLOOKUP(A25,'3000'!A:A,'3000'!M:M))
    )
)</f>
        <v>45260</v>
      </c>
      <c r="O25" s="40"/>
      <c r="P25" s="1045" t="s">
        <v>5488</v>
      </c>
      <c r="Q25" s="1052" t="s">
        <v>5489</v>
      </c>
      <c r="R25" s="1047" t="s">
        <v>5490</v>
      </c>
      <c r="S25" s="1047" t="s">
        <v>5491</v>
      </c>
      <c r="T25" s="1047" t="s">
        <v>5492</v>
      </c>
      <c r="U25" s="1047" t="s">
        <v>5493</v>
      </c>
      <c r="V25" s="1019"/>
      <c r="W25" s="40" t="s">
        <v>5516</v>
      </c>
      <c r="X25" s="40"/>
      <c r="Y25" s="945"/>
      <c r="Z25" s="101" t="s">
        <v>4516</v>
      </c>
      <c r="AA25" s="40"/>
      <c r="AB25" s="1044" t="s">
        <v>5513</v>
      </c>
      <c r="AC25" s="1038" t="s">
        <v>5498</v>
      </c>
      <c r="AD25" s="1038" t="s">
        <v>5520</v>
      </c>
      <c r="AE25" s="40"/>
      <c r="AF25" s="40" t="s">
        <v>5522</v>
      </c>
      <c r="AG25" s="1023"/>
      <c r="AH25" s="94"/>
      <c r="AI25" s="40"/>
      <c r="AJ25" s="40"/>
      <c r="AK25" s="40"/>
      <c r="AL25" s="40"/>
      <c r="AM25" s="40"/>
      <c r="AN25" s="40"/>
      <c r="AO25" s="40"/>
      <c r="AP25" s="40"/>
      <c r="AQ25" s="40"/>
      <c r="AR25" s="40"/>
      <c r="AS25" s="40"/>
      <c r="AT25" s="40"/>
      <c r="AU25" s="40"/>
      <c r="AV25" s="40"/>
      <c r="AW25" s="40"/>
      <c r="AX25" s="40"/>
      <c r="AY25" s="1044"/>
    </row>
    <row r="26" ht="15.75" customHeight="1">
      <c r="A26" s="1004">
        <v>334.0</v>
      </c>
      <c r="B26" s="94" t="str">
        <f t="array" ref="B26">IFNA(XLOOKUP(A26,'New Signups'!C:C,'New Signups'!D:D),"-")</f>
        <v>Cal</v>
      </c>
      <c r="C26" s="94" t="str">
        <f t="array" ref="C26">IFNA(XLOOKUP(A26,'New Signups'!C:C,'New Signups'!E:E),"-")</f>
        <v>Nguyen</v>
      </c>
      <c r="D26" s="1067">
        <v>3031.0</v>
      </c>
      <c r="E26" s="1068"/>
      <c r="F26" s="45">
        <f t="array" ref="F26">XLOOKUP(A26,'New Signups'!C:C,'New Signups'!I:I)</f>
        <v>0</v>
      </c>
      <c r="G26" s="53" t="str">
        <f t="array" ref="G26">XLOOKUP(A26,'New Signups'!C:C,'New Signups'!J:J)</f>
        <v>518 512 6800</v>
      </c>
      <c r="H26" s="53"/>
      <c r="I26" s="1037"/>
      <c r="J26" s="45"/>
      <c r="K26" s="1069"/>
      <c r="L26" s="40"/>
      <c r="M26" s="40"/>
      <c r="N26" s="1020">
        <f t="array" ref="N26">IFNA(
    IF(OR(XLOOKUP(A26,'1000'!A:A,'1000'!M:M)=0, XLOOKUP(A26,'1000'!A:A,'1000'!M:M)=DATE(1900,1,1)), NA(), XLOOKUP(A26,'1000'!A:A,'1000'!M:M)),
    IFNA(
        IF(OR(XLOOKUP(A26,'2000'!O:O,'2000'!M:M)=0, XLOOKUP(A26,'2000'!O:O,'2000'!M:M)=DATE(1900,1,1)), NA(), XLOOKUP(A26,'2000'!O:O,'2000'!M:M)),
        IF(OR(XLOOKUP(A26,'3000'!A:A,'3000'!M:M)=0, XLOOKUP(A26,'3000'!A:A,'3000'!M:M)=DATE(1900,1,1)), NA(), XLOOKUP(A26,'3000'!A:A,'3000'!M:M))
    )
)</f>
        <v>45264</v>
      </c>
      <c r="O26" s="40"/>
      <c r="P26" s="1052" t="s">
        <v>5489</v>
      </c>
      <c r="Q26" s="1047" t="s">
        <v>5490</v>
      </c>
      <c r="R26" s="1047" t="s">
        <v>5491</v>
      </c>
      <c r="S26" s="1047" t="s">
        <v>5492</v>
      </c>
      <c r="T26" s="1047" t="s">
        <v>5493</v>
      </c>
      <c r="U26" s="1047" t="s">
        <v>5521</v>
      </c>
      <c r="V26" s="40"/>
      <c r="W26" s="40" t="s">
        <v>5516</v>
      </c>
      <c r="X26" s="40"/>
      <c r="Y26" s="945"/>
      <c r="Z26" s="101" t="s">
        <v>4516</v>
      </c>
      <c r="AA26" s="40"/>
      <c r="AB26" s="1044" t="s">
        <v>5524</v>
      </c>
      <c r="AC26" s="1038" t="s">
        <v>5525</v>
      </c>
      <c r="AD26" s="1038" t="s">
        <v>5526</v>
      </c>
      <c r="AE26" s="40"/>
      <c r="AF26" s="40" t="s">
        <v>5523</v>
      </c>
      <c r="AG26" s="1023"/>
      <c r="AH26" s="94"/>
      <c r="AI26" s="40"/>
      <c r="AJ26" s="40"/>
      <c r="AK26" s="40"/>
      <c r="AL26" s="40"/>
      <c r="AM26" s="40"/>
      <c r="AN26" s="40"/>
      <c r="AO26" s="40"/>
      <c r="AP26" s="40"/>
      <c r="AQ26" s="40"/>
      <c r="AR26" s="40"/>
      <c r="AS26" s="40"/>
      <c r="AT26" s="40"/>
      <c r="AU26" s="40"/>
      <c r="AV26" s="40"/>
      <c r="AW26" s="40"/>
      <c r="AX26" s="40"/>
      <c r="AY26" s="1044"/>
    </row>
    <row r="27" ht="15.75" customHeight="1">
      <c r="A27" s="1004">
        <v>300.0</v>
      </c>
      <c r="B27" s="94" t="str">
        <f t="array" ref="B27">IFNA(XLOOKUP(A27,'New Signups'!C:C,'New Signups'!D:D),"-")</f>
        <v>Ishika</v>
      </c>
      <c r="C27" s="94" t="str">
        <f t="array" ref="C27">IFNA(XLOOKUP(A27,'New Signups'!C:C,'New Signups'!E:E),"-")</f>
        <v>Kohli</v>
      </c>
      <c r="D27" s="1067">
        <v>3032.0</v>
      </c>
      <c r="E27" s="1068"/>
      <c r="F27" s="45">
        <f t="array" ref="F27">XLOOKUP(A27,'New Signups'!C:C,'New Signups'!I:I)</f>
        <v>0</v>
      </c>
      <c r="G27" s="53" t="str">
        <f t="array" ref="G27">XLOOKUP(A27,'New Signups'!C:C,'New Signups'!J:J)</f>
        <v>(201) 600-8047</v>
      </c>
      <c r="H27" s="53"/>
      <c r="I27" s="1037"/>
      <c r="J27" s="45"/>
      <c r="K27" s="1069"/>
      <c r="L27" s="40"/>
      <c r="M27" s="40"/>
      <c r="N27" s="1020">
        <f t="array" ref="N27">IFNA(
    IF(OR(XLOOKUP(A27,'1000'!A:A,'1000'!M:M)=0, XLOOKUP(A27,'1000'!A:A,'1000'!M:M)=DATE(1900,1,1)), NA(), XLOOKUP(A27,'1000'!A:A,'1000'!M:M)),
    IFNA(
        IF(OR(XLOOKUP(A27,'2000'!O:O,'2000'!M:M)=0, XLOOKUP(A27,'2000'!O:O,'2000'!M:M)=DATE(1900,1,1)), NA(), XLOOKUP(A27,'2000'!O:O,'2000'!M:M)),
        IF(OR(XLOOKUP(A27,'3000'!A:A,'3000'!M:M)=0, XLOOKUP(A27,'3000'!A:A,'3000'!M:M)=DATE(1900,1,1)), NA(), XLOOKUP(A27,'3000'!A:A,'3000'!M:M))
    )
)</f>
        <v>45278</v>
      </c>
      <c r="O27" s="40"/>
      <c r="P27" s="1053" t="s">
        <v>5489</v>
      </c>
      <c r="Q27" s="1053" t="s">
        <v>5490</v>
      </c>
      <c r="R27" s="1053" t="s">
        <v>5491</v>
      </c>
      <c r="S27" s="1053" t="s">
        <v>5492</v>
      </c>
      <c r="T27" s="1053" t="s">
        <v>5493</v>
      </c>
      <c r="U27" s="1047" t="s">
        <v>5521</v>
      </c>
      <c r="V27" s="40"/>
      <c r="W27" s="40" t="s">
        <v>5516</v>
      </c>
      <c r="X27" s="40"/>
      <c r="Y27" s="945"/>
      <c r="Z27" s="101" t="s">
        <v>4516</v>
      </c>
      <c r="AA27" s="40"/>
      <c r="AB27" s="1044" t="s">
        <v>5524</v>
      </c>
      <c r="AC27" s="1038" t="s">
        <v>5520</v>
      </c>
      <c r="AD27" s="1038" t="s">
        <v>5522</v>
      </c>
      <c r="AE27" s="40"/>
      <c r="AF27" s="40" t="s">
        <v>5523</v>
      </c>
      <c r="AG27" s="1023"/>
      <c r="AH27" s="94"/>
      <c r="AI27" s="40"/>
      <c r="AJ27" s="40"/>
      <c r="AK27" s="40"/>
      <c r="AL27" s="40"/>
      <c r="AM27" s="40"/>
      <c r="AN27" s="40"/>
      <c r="AO27" s="40"/>
      <c r="AP27" s="40"/>
      <c r="AQ27" s="40"/>
      <c r="AR27" s="40"/>
      <c r="AS27" s="40"/>
      <c r="AT27" s="40"/>
      <c r="AU27" s="40"/>
      <c r="AV27" s="40"/>
      <c r="AW27" s="40"/>
      <c r="AX27" s="40"/>
      <c r="AY27" s="1044"/>
    </row>
    <row r="28" ht="15.75" customHeight="1">
      <c r="A28" s="1004">
        <v>380.0</v>
      </c>
      <c r="B28" s="94" t="str">
        <f t="array" ref="B28">IFNA(XLOOKUP(A28,'New Signups'!C:C,'New Signups'!D:D),"-")</f>
        <v>Brookynn</v>
      </c>
      <c r="C28" s="94" t="str">
        <f t="array" ref="C28">IFNA(XLOOKUP(A28,'New Signups'!C:C,'New Signups'!E:E),"-")</f>
        <v>Sload</v>
      </c>
      <c r="D28" s="1067">
        <v>3033.0</v>
      </c>
      <c r="E28" s="1068"/>
      <c r="F28" s="45">
        <f t="array" ref="F28">XLOOKUP(A28,'New Signups'!C:C,'New Signups'!I:I)</f>
        <v>0</v>
      </c>
      <c r="G28" s="53" t="str">
        <f t="array" ref="G28">XLOOKUP(A28,'New Signups'!C:C,'New Signups'!J:J)</f>
        <v>(484) 689-2896</v>
      </c>
      <c r="H28" s="53"/>
      <c r="I28" s="1037"/>
      <c r="J28" s="45"/>
      <c r="K28" s="1069"/>
      <c r="L28" s="40"/>
      <c r="M28" s="40"/>
      <c r="N28" s="1020">
        <f t="array" ref="N28">IFNA(
    IF(OR(XLOOKUP(A28,'1000'!A:A,'1000'!M:M)=0, XLOOKUP(A28,'1000'!A:A,'1000'!M:M)=DATE(1900,1,1)), NA(), XLOOKUP(A28,'1000'!A:A,'1000'!M:M)),
    IFNA(
        IF(OR(XLOOKUP(A28,'2000'!O:O,'2000'!M:M)=0, XLOOKUP(A28,'2000'!O:O,'2000'!M:M)=DATE(1900,1,1)), NA(), XLOOKUP(A28,'2000'!O:O,'2000'!M:M)),
        IF(OR(XLOOKUP(A28,'3000'!A:A,'3000'!M:M)=0, XLOOKUP(A28,'3000'!A:A,'3000'!M:M)=DATE(1900,1,1)), NA(), XLOOKUP(A28,'3000'!A:A,'3000'!M:M))
    )
)</f>
        <v>45386</v>
      </c>
      <c r="O28" s="1019"/>
      <c r="P28" s="1047" t="s">
        <v>5493</v>
      </c>
      <c r="Q28" s="1047" t="s">
        <v>5527</v>
      </c>
      <c r="R28" s="1047" t="s">
        <v>5528</v>
      </c>
      <c r="S28" s="1047" t="s">
        <v>5529</v>
      </c>
      <c r="T28" s="1047" t="s">
        <v>5530</v>
      </c>
      <c r="U28" s="1049" t="s">
        <v>5531</v>
      </c>
      <c r="V28" s="40"/>
      <c r="W28" s="40" t="s">
        <v>5532</v>
      </c>
      <c r="X28" s="40"/>
      <c r="Y28" s="945"/>
      <c r="Z28" s="101" t="s">
        <v>4516</v>
      </c>
      <c r="AA28" s="40"/>
      <c r="AB28" s="1044" t="s">
        <v>5533</v>
      </c>
      <c r="AC28" s="1038" t="s">
        <v>5534</v>
      </c>
      <c r="AD28" s="1038" t="s">
        <v>5535</v>
      </c>
      <c r="AE28" s="40"/>
      <c r="AF28" s="40" t="s">
        <v>5536</v>
      </c>
      <c r="AG28" s="1023"/>
      <c r="AH28" s="94"/>
      <c r="AI28" s="40"/>
      <c r="AJ28" s="40"/>
      <c r="AK28" s="40"/>
      <c r="AL28" s="40"/>
      <c r="AM28" s="40"/>
      <c r="AN28" s="40"/>
      <c r="AO28" s="40"/>
      <c r="AP28" s="40"/>
      <c r="AQ28" s="40"/>
      <c r="AR28" s="40"/>
      <c r="AS28" s="40"/>
      <c r="AT28" s="40"/>
      <c r="AU28" s="40"/>
      <c r="AV28" s="40"/>
      <c r="AW28" s="40"/>
      <c r="AX28" s="40"/>
      <c r="AY28" s="1044"/>
    </row>
    <row r="29" ht="15.75" customHeight="1">
      <c r="A29" s="1004">
        <v>328.0</v>
      </c>
      <c r="B29" s="94" t="str">
        <f t="array" ref="B29">IFNA(XLOOKUP(A29,'New Signups'!C:C,'New Signups'!D:D),"-")</f>
        <v>Anouska</v>
      </c>
      <c r="C29" s="94" t="str">
        <f t="array" ref="C29">IFNA(XLOOKUP(A29,'New Signups'!C:C,'New Signups'!E:E),"-")</f>
        <v>Jha</v>
      </c>
      <c r="D29" s="1067">
        <v>3034.0</v>
      </c>
      <c r="E29" s="1068"/>
      <c r="F29" s="45">
        <f t="array" ref="F29">XLOOKUP(A29,'New Signups'!C:C,'New Signups'!I:I)</f>
        <v>0</v>
      </c>
      <c r="G29" s="53" t="str">
        <f t="array" ref="G29">XLOOKUP(A29,'New Signups'!C:C,'New Signups'!J:J)</f>
        <v>(732) 822-3930</v>
      </c>
      <c r="H29" s="53"/>
      <c r="I29" s="1037"/>
      <c r="J29" s="45"/>
      <c r="K29" s="1069"/>
      <c r="L29" s="40"/>
      <c r="M29" s="40"/>
      <c r="N29" s="1020">
        <f t="array" ref="N29">IFNA(
    IF(OR(XLOOKUP(A29,'1000'!A:A,'1000'!M:M)=0, XLOOKUP(A29,'1000'!A:A,'1000'!M:M)=DATE(1900,1,1)), NA(), XLOOKUP(A29,'1000'!A:A,'1000'!M:M)),
    IFNA(
        IF(OR(XLOOKUP(A29,'2000'!O:O,'2000'!M:M)=0, XLOOKUP(A29,'2000'!O:O,'2000'!M:M)=DATE(1900,1,1)), NA(), XLOOKUP(A29,'2000'!O:O,'2000'!M:M)),
        IF(OR(XLOOKUP(A29,'3000'!A:A,'3000'!M:M)=0, XLOOKUP(A29,'3000'!A:A,'3000'!M:M)=DATE(1900,1,1)), NA(), XLOOKUP(A29,'3000'!A:A,'3000'!M:M))
    )
)</f>
        <v>45264</v>
      </c>
      <c r="O29" s="40"/>
      <c r="P29" s="1052" t="s">
        <v>5489</v>
      </c>
      <c r="Q29" s="1047" t="s">
        <v>5490</v>
      </c>
      <c r="R29" s="1047" t="s">
        <v>5491</v>
      </c>
      <c r="S29" s="1045" t="s">
        <v>5492</v>
      </c>
      <c r="T29" s="1047" t="s">
        <v>5493</v>
      </c>
      <c r="U29" s="1047" t="s">
        <v>5521</v>
      </c>
      <c r="V29" s="40"/>
      <c r="W29" s="40" t="s">
        <v>5516</v>
      </c>
      <c r="X29" s="40"/>
      <c r="Y29" s="945"/>
      <c r="Z29" s="101" t="s">
        <v>4516</v>
      </c>
      <c r="AA29" s="40"/>
      <c r="AB29" s="1044" t="s">
        <v>5524</v>
      </c>
      <c r="AC29" s="1038" t="s">
        <v>5520</v>
      </c>
      <c r="AD29" s="1038" t="s">
        <v>5526</v>
      </c>
      <c r="AE29" s="40"/>
      <c r="AF29" s="40" t="s">
        <v>5523</v>
      </c>
      <c r="AG29" s="1023"/>
      <c r="AH29" s="94"/>
      <c r="AI29" s="40"/>
      <c r="AJ29" s="40"/>
      <c r="AK29" s="40"/>
      <c r="AL29" s="40"/>
      <c r="AM29" s="40"/>
      <c r="AN29" s="40"/>
      <c r="AO29" s="40"/>
      <c r="AP29" s="40"/>
      <c r="AQ29" s="40"/>
      <c r="AR29" s="40"/>
      <c r="AS29" s="40"/>
      <c r="AT29" s="40"/>
      <c r="AU29" s="40"/>
      <c r="AV29" s="40"/>
      <c r="AW29" s="40"/>
      <c r="AX29" s="40"/>
      <c r="AY29" s="1044"/>
    </row>
    <row r="30" ht="15.75" customHeight="1">
      <c r="A30" s="1004">
        <v>385.0</v>
      </c>
      <c r="B30" s="94" t="str">
        <f t="array" ref="B30">IFNA(XLOOKUP(A30,'New Signups'!C:C,'New Signups'!D:D),"-")</f>
        <v>Carina</v>
      </c>
      <c r="C30" s="94" t="str">
        <f t="array" ref="C30">IFNA(XLOOKUP(A30,'New Signups'!C:C,'New Signups'!E:E),"-")</f>
        <v>Lankin</v>
      </c>
      <c r="D30" s="1067">
        <v>3035.0</v>
      </c>
      <c r="E30" s="1068"/>
      <c r="F30" s="45">
        <f t="array" ref="F30">XLOOKUP(A30,'New Signups'!C:C,'New Signups'!I:I)</f>
        <v>0</v>
      </c>
      <c r="G30" s="53" t="str">
        <f t="array" ref="G30">XLOOKUP(A30,'New Signups'!C:C,'New Signups'!J:J)</f>
        <v>(267) 836-6151</v>
      </c>
      <c r="H30" s="53"/>
      <c r="I30" s="1037"/>
      <c r="J30" s="45"/>
      <c r="K30" s="1069"/>
      <c r="L30" s="40"/>
      <c r="M30" s="40"/>
      <c r="N30" s="1020">
        <f t="array" ref="N30">IFNA(
    IF(OR(XLOOKUP(A30,'1000'!A:A,'1000'!M:M)=0, XLOOKUP(A30,'1000'!A:A,'1000'!M:M)=DATE(1900,1,1)), NA(), XLOOKUP(A30,'1000'!A:A,'1000'!M:M)),
    IFNA(
        IF(OR(XLOOKUP(A30,'2000'!O:O,'2000'!M:M)=0, XLOOKUP(A30,'2000'!O:O,'2000'!M:M)=DATE(1900,1,1)), NA(), XLOOKUP(A30,'2000'!O:O,'2000'!M:M)),
        IF(OR(XLOOKUP(A30,'3000'!A:A,'3000'!M:M)=0, XLOOKUP(A30,'3000'!A:A,'3000'!M:M)=DATE(1900,1,1)), NA(), XLOOKUP(A30,'3000'!A:A,'3000'!M:M))
    )
)</f>
        <v>45251</v>
      </c>
      <c r="O30" s="40"/>
      <c r="P30" s="1045" t="s">
        <v>5488</v>
      </c>
      <c r="Q30" s="1052" t="s">
        <v>5489</v>
      </c>
      <c r="R30" s="1047" t="s">
        <v>5490</v>
      </c>
      <c r="S30" s="1038" t="s">
        <v>5491</v>
      </c>
      <c r="T30" s="1047" t="s">
        <v>5492</v>
      </c>
      <c r="U30" s="1047" t="s">
        <v>5493</v>
      </c>
      <c r="V30" s="40"/>
      <c r="W30" s="40" t="s">
        <v>5516</v>
      </c>
      <c r="X30" s="40"/>
      <c r="Y30" s="945"/>
      <c r="Z30" s="101" t="s">
        <v>4516</v>
      </c>
      <c r="AA30" s="40"/>
      <c r="AB30" s="1044" t="s">
        <v>5537</v>
      </c>
      <c r="AC30" s="1038" t="s">
        <v>5524</v>
      </c>
      <c r="AD30" s="1038" t="s">
        <v>5525</v>
      </c>
      <c r="AE30" s="40"/>
      <c r="AF30" s="40" t="s">
        <v>5522</v>
      </c>
      <c r="AG30" s="1023"/>
      <c r="AH30" s="94"/>
      <c r="AI30" s="40"/>
      <c r="AJ30" s="40"/>
      <c r="AK30" s="40"/>
      <c r="AL30" s="40"/>
      <c r="AM30" s="40"/>
      <c r="AN30" s="40"/>
      <c r="AO30" s="40"/>
      <c r="AP30" s="40"/>
      <c r="AQ30" s="40"/>
      <c r="AR30" s="40"/>
      <c r="AS30" s="40"/>
      <c r="AT30" s="40"/>
      <c r="AU30" s="40"/>
      <c r="AV30" s="40"/>
      <c r="AW30" s="40"/>
      <c r="AX30" s="40"/>
      <c r="AY30" s="1044"/>
    </row>
    <row r="31" ht="15.75" customHeight="1">
      <c r="A31" s="1004">
        <v>350.0</v>
      </c>
      <c r="B31" s="94" t="str">
        <f t="array" ref="B31">IFNA(XLOOKUP(A31,'New Signups'!C:C,'New Signups'!D:D),"-")</f>
        <v>Kyla</v>
      </c>
      <c r="C31" s="94" t="str">
        <f t="array" ref="C31">IFNA(XLOOKUP(A31,'New Signups'!C:C,'New Signups'!E:E),"-")</f>
        <v>Lowery</v>
      </c>
      <c r="D31" s="1067">
        <v>3036.0</v>
      </c>
      <c r="E31" s="1068"/>
      <c r="F31" s="45">
        <v>0.0</v>
      </c>
      <c r="G31" s="53" t="str">
        <f t="array" ref="G31">XLOOKUP(A31,'New Signups'!C:C,'New Signups'!J:J)</f>
        <v>(201) 981-5641</v>
      </c>
      <c r="H31" s="53"/>
      <c r="I31" s="1070"/>
      <c r="J31" s="45"/>
      <c r="K31" s="1069"/>
      <c r="L31" s="40" t="s">
        <v>213</v>
      </c>
      <c r="M31" s="40"/>
      <c r="N31" s="1020">
        <f t="array" ref="N31">IFNA(
    IF(OR(XLOOKUP(A31,'1000'!A:A,'1000'!M:M)=0, XLOOKUP(A31,'1000'!A:A,'1000'!M:M)=DATE(1900,1,1)), NA(), XLOOKUP(A31,'1000'!A:A,'1000'!M:M)),
    IFNA(
        IF(OR(XLOOKUP(A31,'2000'!O:O,'2000'!M:M)=0, XLOOKUP(A31,'2000'!O:O,'2000'!M:M)=DATE(1900,1,1)), NA(), XLOOKUP(A31,'2000'!O:O,'2000'!M:M)),
        IF(OR(XLOOKUP(A31,'3000'!A:A,'3000'!M:M)=0, XLOOKUP(A31,'3000'!A:A,'3000'!M:M)=DATE(1900,1,1)), NA(), XLOOKUP(A31,'3000'!A:A,'3000'!M:M))
    )
)</f>
        <v>45271</v>
      </c>
      <c r="O31" s="40"/>
      <c r="P31" s="1052" t="s">
        <v>5489</v>
      </c>
      <c r="Q31" s="1047" t="s">
        <v>5490</v>
      </c>
      <c r="R31" s="1047" t="s">
        <v>5491</v>
      </c>
      <c r="S31" s="1047" t="s">
        <v>5492</v>
      </c>
      <c r="T31" s="1047" t="s">
        <v>5493</v>
      </c>
      <c r="U31" s="1047" t="s">
        <v>5521</v>
      </c>
      <c r="V31" s="40"/>
      <c r="W31" s="40" t="s">
        <v>5516</v>
      </c>
      <c r="X31" s="40"/>
      <c r="Y31" s="945"/>
      <c r="Z31" s="101" t="s">
        <v>4516</v>
      </c>
      <c r="AA31" s="40"/>
      <c r="AB31" s="1044" t="s">
        <v>5498</v>
      </c>
      <c r="AC31" s="1038" t="s">
        <v>5525</v>
      </c>
      <c r="AD31" s="1038" t="s">
        <v>5526</v>
      </c>
      <c r="AE31" s="40"/>
      <c r="AF31" s="40" t="s">
        <v>5523</v>
      </c>
      <c r="AG31" s="1023"/>
      <c r="AH31" s="94"/>
      <c r="AI31" s="40"/>
      <c r="AJ31" s="40"/>
      <c r="AK31" s="40"/>
      <c r="AL31" s="40"/>
      <c r="AM31" s="40"/>
      <c r="AN31" s="40"/>
      <c r="AO31" s="40"/>
      <c r="AP31" s="40"/>
      <c r="AQ31" s="40"/>
      <c r="AR31" s="40"/>
      <c r="AS31" s="40"/>
      <c r="AT31" s="40"/>
      <c r="AU31" s="40"/>
      <c r="AV31" s="40"/>
      <c r="AW31" s="40"/>
      <c r="AX31" s="40"/>
      <c r="AY31" s="1044"/>
    </row>
    <row r="32" ht="15.75" customHeight="1">
      <c r="A32" s="1004">
        <v>311.0</v>
      </c>
      <c r="B32" s="94" t="str">
        <f t="array" ref="B32">IFNA(XLOOKUP(A32,'New Signups'!C:C,'New Signups'!D:D),"-")</f>
        <v>Carolyn</v>
      </c>
      <c r="C32" s="94" t="str">
        <f t="array" ref="C32">IFNA(XLOOKUP(A32,'New Signups'!C:C,'New Signups'!E:E),"-")</f>
        <v>Gnage</v>
      </c>
      <c r="D32" s="1067">
        <v>3037.0</v>
      </c>
      <c r="E32" s="1068"/>
      <c r="F32" s="45">
        <f t="array" ref="F32">XLOOKUP(A32,'New Signups'!C:C,'New Signups'!I:I)</f>
        <v>0</v>
      </c>
      <c r="G32" s="53" t="str">
        <f t="array" ref="G32">XLOOKUP(A32,'New Signups'!C:C,'New Signups'!J:J)</f>
        <v>(585) 363-3098</v>
      </c>
      <c r="H32" s="53"/>
      <c r="I32" s="1037"/>
      <c r="J32" s="45"/>
      <c r="K32" s="1069"/>
      <c r="L32" s="40"/>
      <c r="M32" s="40"/>
      <c r="N32" s="1020">
        <f t="array" ref="N32">IFNA(
    IF(OR(XLOOKUP(A32,'1000'!A:A,'1000'!M:M)=0, XLOOKUP(A32,'1000'!A:A,'1000'!M:M)=DATE(1900,1,1)), NA(), XLOOKUP(A32,'1000'!A:A,'1000'!M:M)),
    IFNA(
        IF(OR(XLOOKUP(A32,'2000'!O:O,'2000'!M:M)=0, XLOOKUP(A32,'2000'!O:O,'2000'!M:M)=DATE(1900,1,1)), NA(), XLOOKUP(A32,'2000'!O:O,'2000'!M:M)),
        IF(OR(XLOOKUP(A32,'3000'!A:A,'3000'!M:M)=0, XLOOKUP(A32,'3000'!A:A,'3000'!M:M)=DATE(1900,1,1)), NA(), XLOOKUP(A32,'3000'!A:A,'3000'!M:M))
    )
)</f>
        <v>45268</v>
      </c>
      <c r="O32" s="40"/>
      <c r="P32" s="1052" t="s">
        <v>5489</v>
      </c>
      <c r="Q32" s="1047" t="s">
        <v>5490</v>
      </c>
      <c r="R32" s="1047" t="s">
        <v>5491</v>
      </c>
      <c r="S32" s="1047" t="s">
        <v>5492</v>
      </c>
      <c r="T32" s="1047" t="s">
        <v>5493</v>
      </c>
      <c r="U32" s="1047" t="s">
        <v>5521</v>
      </c>
      <c r="V32" s="40"/>
      <c r="W32" s="40" t="s">
        <v>5516</v>
      </c>
      <c r="X32" s="40"/>
      <c r="Y32" s="945"/>
      <c r="Z32" s="101" t="s">
        <v>4516</v>
      </c>
      <c r="AA32" s="40"/>
      <c r="AB32" s="1044" t="s">
        <v>5524</v>
      </c>
      <c r="AC32" s="1038" t="s">
        <v>5525</v>
      </c>
      <c r="AD32" s="1038" t="s">
        <v>5526</v>
      </c>
      <c r="AE32" s="40"/>
      <c r="AF32" s="40" t="s">
        <v>5523</v>
      </c>
      <c r="AG32" s="1023"/>
      <c r="AH32" s="94"/>
      <c r="AI32" s="40"/>
      <c r="AJ32" s="40"/>
      <c r="AK32" s="40"/>
      <c r="AL32" s="40"/>
      <c r="AM32" s="40"/>
      <c r="AN32" s="40"/>
      <c r="AO32" s="40"/>
      <c r="AP32" s="40"/>
      <c r="AQ32" s="40"/>
      <c r="AR32" s="40"/>
      <c r="AS32" s="40"/>
      <c r="AT32" s="40"/>
      <c r="AU32" s="40"/>
      <c r="AV32" s="40"/>
      <c r="AW32" s="40"/>
      <c r="AX32" s="40"/>
      <c r="AY32" s="1044"/>
    </row>
    <row r="33" ht="15.75" customHeight="1">
      <c r="A33" s="1004">
        <v>336.0</v>
      </c>
      <c r="B33" s="94" t="str">
        <f t="array" ref="B33">IFNA(XLOOKUP(A33,'New Signups'!C:C,'New Signups'!D:D),"-")</f>
        <v>Jenelle</v>
      </c>
      <c r="C33" s="94" t="str">
        <f t="array" ref="C33">IFNA(XLOOKUP(A33,'New Signups'!C:C,'New Signups'!E:E),"-")</f>
        <v>Scholl</v>
      </c>
      <c r="D33" s="1067">
        <v>3038.0</v>
      </c>
      <c r="E33" s="1068"/>
      <c r="F33" s="45">
        <f t="array" ref="F33">XLOOKUP(A33,'New Signups'!C:C,'New Signups'!I:I)</f>
        <v>0</v>
      </c>
      <c r="G33" s="53" t="str">
        <f t="array" ref="G33">XLOOKUP(A33,'New Signups'!C:C,'New Signups'!J:J)</f>
        <v>(717) 926-6563</v>
      </c>
      <c r="H33" s="53"/>
      <c r="I33" s="1037"/>
      <c r="J33" s="45"/>
      <c r="K33" s="1069"/>
      <c r="L33" s="40"/>
      <c r="M33" s="40"/>
      <c r="N33" s="1020">
        <f t="array" ref="N33">IFNA(
    IF(OR(XLOOKUP(A33,'1000'!A:A,'1000'!M:M)=0, XLOOKUP(A33,'1000'!A:A,'1000'!M:M)=DATE(1900,1,1)), NA(), XLOOKUP(A33,'1000'!A:A,'1000'!M:M)),
    IFNA(
        IF(OR(XLOOKUP(A33,'2000'!O:O,'2000'!M:M)=0, XLOOKUP(A33,'2000'!O:O,'2000'!M:M)=DATE(1900,1,1)), NA(), XLOOKUP(A33,'2000'!O:O,'2000'!M:M)),
        IF(OR(XLOOKUP(A33,'3000'!A:A,'3000'!M:M)=0, XLOOKUP(A33,'3000'!A:A,'3000'!M:M)=DATE(1900,1,1)), NA(), XLOOKUP(A33,'3000'!A:A,'3000'!M:M))
    )
)</f>
        <v>45263</v>
      </c>
      <c r="O33" s="40"/>
      <c r="P33" s="1052" t="s">
        <v>5489</v>
      </c>
      <c r="Q33" s="1047" t="s">
        <v>5490</v>
      </c>
      <c r="R33" s="1047" t="s">
        <v>5491</v>
      </c>
      <c r="S33" s="1047" t="s">
        <v>5492</v>
      </c>
      <c r="T33" s="1047" t="s">
        <v>5493</v>
      </c>
      <c r="U33" s="1047" t="s">
        <v>5521</v>
      </c>
      <c r="V33" s="40"/>
      <c r="W33" s="40" t="s">
        <v>5516</v>
      </c>
      <c r="X33" s="40"/>
      <c r="Y33" s="945"/>
      <c r="Z33" s="101" t="s">
        <v>4516</v>
      </c>
      <c r="AA33" s="40"/>
      <c r="AB33" s="1044" t="s">
        <v>5524</v>
      </c>
      <c r="AC33" s="1038" t="s">
        <v>5525</v>
      </c>
      <c r="AD33" s="1038" t="s">
        <v>5526</v>
      </c>
      <c r="AE33" s="40"/>
      <c r="AF33" s="40" t="s">
        <v>5523</v>
      </c>
      <c r="AG33" s="1023"/>
      <c r="AH33" s="94"/>
      <c r="AI33" s="40"/>
      <c r="AJ33" s="40"/>
      <c r="AK33" s="40"/>
      <c r="AL33" s="40"/>
      <c r="AM33" s="40"/>
      <c r="AN33" s="40"/>
      <c r="AO33" s="40"/>
      <c r="AP33" s="40"/>
      <c r="AQ33" s="40"/>
      <c r="AR33" s="40"/>
      <c r="AS33" s="40"/>
      <c r="AT33" s="40"/>
      <c r="AU33" s="40"/>
      <c r="AV33" s="40"/>
      <c r="AW33" s="40"/>
      <c r="AX33" s="40"/>
      <c r="AY33" s="1044"/>
    </row>
    <row r="34" ht="15.75" customHeight="1">
      <c r="A34" s="1004">
        <v>276.0</v>
      </c>
      <c r="B34" s="94" t="str">
        <f t="array" ref="B34">IFNA(XLOOKUP(A34,'New Signups'!C:C,'New Signups'!D:D),"-")</f>
        <v>Adam</v>
      </c>
      <c r="C34" s="94" t="str">
        <f t="array" ref="C34">IFNA(XLOOKUP(A34,'New Signups'!C:C,'New Signups'!E:E),"-")</f>
        <v>Yassin</v>
      </c>
      <c r="D34" s="1067">
        <v>3039.0</v>
      </c>
      <c r="E34" s="1068"/>
      <c r="F34" s="45">
        <f t="array" ref="F34">XLOOKUP(A34,'New Signups'!C:C,'New Signups'!I:I)</f>
        <v>0</v>
      </c>
      <c r="G34" s="53" t="str">
        <f t="array" ref="G34">XLOOKUP(A34,'New Signups'!C:C,'New Signups'!J:J)</f>
        <v>(412) 999-1730</v>
      </c>
      <c r="H34" s="53"/>
      <c r="I34" s="1037"/>
      <c r="J34" s="45"/>
      <c r="K34" s="1069"/>
      <c r="L34" s="40"/>
      <c r="M34" s="40"/>
      <c r="N34" s="1020">
        <f t="array" ref="N34">IFNA(
    IF(OR(XLOOKUP(A34,'1000'!A:A,'1000'!M:M)=0, XLOOKUP(A34,'1000'!A:A,'1000'!M:M)=DATE(1900,1,1)), NA(), XLOOKUP(A34,'1000'!A:A,'1000'!M:M)),
    IFNA(
        IF(OR(XLOOKUP(A34,'2000'!O:O,'2000'!M:M)=0, XLOOKUP(A34,'2000'!O:O,'2000'!M:M)=DATE(1900,1,1)), NA(), XLOOKUP(A34,'2000'!O:O,'2000'!M:M)),
        IF(OR(XLOOKUP(A34,'3000'!A:A,'3000'!M:M)=0, XLOOKUP(A34,'3000'!A:A,'3000'!M:M)=DATE(1900,1,1)), NA(), XLOOKUP(A34,'3000'!A:A,'3000'!M:M))
    )
)</f>
        <v>45272</v>
      </c>
      <c r="O34" s="40"/>
      <c r="P34" s="1052" t="s">
        <v>5489</v>
      </c>
      <c r="Q34" s="1047" t="s">
        <v>5490</v>
      </c>
      <c r="R34" s="1047" t="s">
        <v>5491</v>
      </c>
      <c r="S34" s="1047" t="s">
        <v>5492</v>
      </c>
      <c r="T34" s="1047" t="s">
        <v>5493</v>
      </c>
      <c r="U34" s="1047" t="s">
        <v>5521</v>
      </c>
      <c r="V34" s="40"/>
      <c r="W34" s="40" t="s">
        <v>5516</v>
      </c>
      <c r="X34" s="40"/>
      <c r="Y34" s="945"/>
      <c r="Z34" s="101" t="s">
        <v>4516</v>
      </c>
      <c r="AA34" s="40"/>
      <c r="AB34" s="1044" t="s">
        <v>5538</v>
      </c>
      <c r="AC34" s="1038" t="s">
        <v>5525</v>
      </c>
      <c r="AD34" s="1038" t="s">
        <v>5526</v>
      </c>
      <c r="AE34" s="40"/>
      <c r="AF34" s="40" t="s">
        <v>5523</v>
      </c>
      <c r="AG34" s="1023"/>
      <c r="AH34" s="94"/>
      <c r="AI34" s="40"/>
      <c r="AJ34" s="40"/>
      <c r="AK34" s="40"/>
      <c r="AL34" s="40"/>
      <c r="AM34" s="40"/>
      <c r="AN34" s="40"/>
      <c r="AO34" s="40"/>
      <c r="AP34" s="40"/>
      <c r="AQ34" s="40"/>
      <c r="AR34" s="40"/>
      <c r="AS34" s="40"/>
      <c r="AT34" s="40"/>
      <c r="AU34" s="40"/>
      <c r="AV34" s="40"/>
      <c r="AW34" s="40"/>
      <c r="AX34" s="40"/>
      <c r="AY34" s="1044"/>
    </row>
    <row r="35" ht="16.5" customHeight="1">
      <c r="A35" s="1071">
        <v>384.0</v>
      </c>
      <c r="B35" s="1072" t="str">
        <f t="array" ref="B35">IFNA(XLOOKUP(A35,'New Signups'!C:C,'New Signups'!D:D),"-")</f>
        <v>Sanaa</v>
      </c>
      <c r="C35" s="1072" t="str">
        <f t="array" ref="C35">IFNA(XLOOKUP(A35,'New Signups'!C:C,'New Signups'!E:E),"-")</f>
        <v>Morris-Lawrence</v>
      </c>
      <c r="D35" s="1073">
        <v>3040.0</v>
      </c>
      <c r="E35" s="1074"/>
      <c r="F35" s="1075" t="str">
        <f t="array" ref="F35">XLOOKUP(A35,'New Signups'!C:C,'New Signups'!I:I)</f>
        <v>(215) 356-4116</v>
      </c>
      <c r="G35" s="1076" t="str">
        <f t="array" ref="G35">XLOOKUP(A35,'New Signups'!C:C,'New Signups'!J:J)</f>
        <v>(215) 356-4116</v>
      </c>
      <c r="H35" s="1076"/>
      <c r="I35" s="1077"/>
      <c r="J35" s="1075"/>
      <c r="K35" s="1078"/>
      <c r="L35" s="1079" t="s">
        <v>5539</v>
      </c>
      <c r="M35" s="1079"/>
      <c r="N35" s="1080">
        <f t="array" ref="N35">IFNA(
    IF(OR(XLOOKUP(A35,'1000'!A:A,'1000'!M:M)=0, XLOOKUP(A35,'1000'!A:A,'1000'!M:M)=DATE(1900,1,1)), NA(), XLOOKUP(A35,'1000'!A:A,'1000'!M:M)),
    IFNA(
        IF(OR(XLOOKUP(A35,'2000'!O:O,'2000'!M:M)=0, XLOOKUP(A35,'2000'!O:O,'2000'!M:M)=DATE(1900,1,1)), NA(), XLOOKUP(A35,'2000'!O:O,'2000'!M:M)),
        IF(OR(XLOOKUP(A35,'3000'!A:A,'3000'!M:M)=0, XLOOKUP(A35,'3000'!A:A,'3000'!M:M)=DATE(1900,1,1)), NA(), XLOOKUP(A35,'3000'!A:A,'3000'!M:M))
    )
)</f>
        <v>45267</v>
      </c>
      <c r="O35" s="1079"/>
      <c r="P35" s="1052" t="s">
        <v>5489</v>
      </c>
      <c r="Q35" s="1047" t="s">
        <v>5490</v>
      </c>
      <c r="R35" s="1047" t="s">
        <v>5491</v>
      </c>
      <c r="S35" s="1047" t="s">
        <v>5492</v>
      </c>
      <c r="T35" s="1047" t="s">
        <v>5493</v>
      </c>
      <c r="U35" s="1047" t="s">
        <v>5521</v>
      </c>
      <c r="V35" s="1053"/>
      <c r="W35" s="1053" t="e">
        <v>#N/A</v>
      </c>
      <c r="X35" s="1053"/>
      <c r="Y35" s="1081"/>
      <c r="Z35" s="101" t="s">
        <v>58</v>
      </c>
      <c r="AA35" s="1053"/>
      <c r="AB35" s="1048" t="s">
        <v>5524</v>
      </c>
      <c r="AC35" s="1047" t="s">
        <v>5525</v>
      </c>
      <c r="AD35" s="1047" t="s">
        <v>5526</v>
      </c>
      <c r="AE35" s="1053"/>
      <c r="AF35" s="1079"/>
      <c r="AG35" s="1082"/>
      <c r="AH35" s="1072"/>
      <c r="AI35" s="1079"/>
      <c r="AJ35" s="1079"/>
      <c r="AK35" s="1079"/>
      <c r="AL35" s="1079"/>
      <c r="AM35" s="1079"/>
      <c r="AN35" s="1079"/>
      <c r="AO35" s="1079"/>
      <c r="AP35" s="1079"/>
      <c r="AQ35" s="1079"/>
      <c r="AR35" s="1079"/>
      <c r="AS35" s="1079"/>
      <c r="AT35" s="1079"/>
      <c r="AU35" s="1079"/>
      <c r="AV35" s="1079"/>
      <c r="AW35" s="1079"/>
      <c r="AX35" s="1079"/>
      <c r="AY35" s="1083"/>
    </row>
    <row r="36" ht="15.75" customHeight="1">
      <c r="A36" s="1004">
        <v>274.0</v>
      </c>
      <c r="B36" s="94" t="str">
        <f t="array" ref="B36">IFNA(XLOOKUP(A36,'New Signups'!C:C,'New Signups'!D:D),"-")</f>
        <v>Nolan</v>
      </c>
      <c r="C36" s="94" t="str">
        <f t="array" ref="C36">IFNA(XLOOKUP(A36,'New Signups'!C:C,'New Signups'!E:E),"-")</f>
        <v>Lortz</v>
      </c>
      <c r="D36" s="1067">
        <v>3041.0</v>
      </c>
      <c r="E36" s="1068"/>
      <c r="F36" s="45">
        <f t="array" ref="F36">XLOOKUP(A36,'New Signups'!C:C,'New Signups'!I:I)</f>
        <v>0</v>
      </c>
      <c r="G36" s="53" t="str">
        <f t="array" ref="G36">XLOOKUP(A36,'New Signups'!C:C,'New Signups'!J:J)</f>
        <v>(412) 639-1963</v>
      </c>
      <c r="H36" s="53"/>
      <c r="I36" s="1037"/>
      <c r="J36" s="45"/>
      <c r="K36" s="1069"/>
      <c r="L36" s="40"/>
      <c r="M36" s="40"/>
      <c r="N36" s="1020">
        <f t="array" ref="N36">IFNA(
    IF(OR(XLOOKUP(A36,'1000'!A:A,'1000'!M:M)=0, XLOOKUP(A36,'1000'!A:A,'1000'!M:M)=DATE(1900,1,1)), NA(), XLOOKUP(A36,'1000'!A:A,'1000'!M:M)),
    IFNA(
        IF(OR(XLOOKUP(A36,'2000'!O:O,'2000'!M:M)=0, XLOOKUP(A36,'2000'!O:O,'2000'!M:M)=DATE(1900,1,1)), NA(), XLOOKUP(A36,'2000'!O:O,'2000'!M:M)),
        IF(OR(XLOOKUP(A36,'3000'!A:A,'3000'!M:M)=0, XLOOKUP(A36,'3000'!A:A,'3000'!M:M)=DATE(1900,1,1)), NA(), XLOOKUP(A36,'3000'!A:A,'3000'!M:M))
    )
)</f>
        <v>45259</v>
      </c>
      <c r="O36" s="40"/>
      <c r="P36" s="1045" t="s">
        <v>5488</v>
      </c>
      <c r="Q36" s="1052" t="s">
        <v>5489</v>
      </c>
      <c r="R36" s="1047" t="s">
        <v>5490</v>
      </c>
      <c r="S36" s="1047" t="s">
        <v>5492</v>
      </c>
      <c r="T36" s="1047" t="s">
        <v>5493</v>
      </c>
      <c r="U36" s="1047" t="s">
        <v>5521</v>
      </c>
      <c r="V36" s="40"/>
      <c r="W36" s="40" t="s">
        <v>5516</v>
      </c>
      <c r="X36" s="40"/>
      <c r="Y36" s="945"/>
      <c r="Z36" s="101" t="s">
        <v>4516</v>
      </c>
      <c r="AA36" s="40"/>
      <c r="AB36" s="1044" t="s">
        <v>5537</v>
      </c>
      <c r="AC36" s="1038" t="s">
        <v>5524</v>
      </c>
      <c r="AD36" s="1038" t="s">
        <v>5525</v>
      </c>
      <c r="AE36" s="40"/>
      <c r="AF36" s="40" t="s">
        <v>5522</v>
      </c>
      <c r="AG36" s="1023"/>
      <c r="AH36" s="94"/>
      <c r="AI36" s="40"/>
      <c r="AJ36" s="40"/>
      <c r="AK36" s="40"/>
      <c r="AL36" s="40"/>
      <c r="AM36" s="40"/>
      <c r="AN36" s="40"/>
      <c r="AO36" s="40"/>
      <c r="AP36" s="40"/>
      <c r="AQ36" s="40"/>
      <c r="AR36" s="40"/>
      <c r="AS36" s="40"/>
      <c r="AT36" s="40"/>
      <c r="AU36" s="40"/>
      <c r="AV36" s="40"/>
      <c r="AW36" s="40"/>
      <c r="AX36" s="40"/>
      <c r="AY36" s="1044"/>
    </row>
    <row r="37" ht="15.75" customHeight="1">
      <c r="A37" s="1004">
        <v>405.0</v>
      </c>
      <c r="B37" s="94" t="str">
        <f t="array" ref="B37">IFNA(XLOOKUP(A37,'New Signups'!C:C,'New Signups'!D:D),"-")</f>
        <v>John</v>
      </c>
      <c r="C37" s="94" t="str">
        <f t="array" ref="C37">IFNA(XLOOKUP(A37,'New Signups'!C:C,'New Signups'!E:E),"-")</f>
        <v>Sanchez-Siguenza</v>
      </c>
      <c r="D37" s="1067">
        <v>3042.0</v>
      </c>
      <c r="E37" s="1068"/>
      <c r="F37" s="45">
        <f t="array" ref="F37">XLOOKUP(A37,'New Signups'!C:C,'New Signups'!I:I)</f>
        <v>0</v>
      </c>
      <c r="G37" s="53" t="str">
        <f t="array" ref="G37">XLOOKUP(A37,'New Signups'!C:C,'New Signups'!J:J)</f>
        <v>(267) 431-4711</v>
      </c>
      <c r="H37" s="53"/>
      <c r="I37" s="1037"/>
      <c r="J37" s="45"/>
      <c r="K37" s="1069"/>
      <c r="L37" s="40"/>
      <c r="M37" s="40"/>
      <c r="N37" s="1020">
        <f t="array" ref="N37">IFNA(
    IF(OR(XLOOKUP(A37,'1000'!A:A,'1000'!M:M)=0, XLOOKUP(A37,'1000'!A:A,'1000'!M:M)=DATE(1900,1,1)), NA(), XLOOKUP(A37,'1000'!A:A,'1000'!M:M)),
    IFNA(
        IF(OR(XLOOKUP(A37,'2000'!O:O,'2000'!M:M)=0, XLOOKUP(A37,'2000'!O:O,'2000'!M:M)=DATE(1900,1,1)), NA(), XLOOKUP(A37,'2000'!O:O,'2000'!M:M)),
        IF(OR(XLOOKUP(A37,'3000'!A:A,'3000'!M:M)=0, XLOOKUP(A37,'3000'!A:A,'3000'!M:M)=DATE(1900,1,1)), NA(), XLOOKUP(A37,'3000'!A:A,'3000'!M:M))
    )
)</f>
        <v>45263</v>
      </c>
      <c r="O37" s="40"/>
      <c r="P37" s="1052" t="s">
        <v>5489</v>
      </c>
      <c r="Q37" s="1047" t="s">
        <v>5490</v>
      </c>
      <c r="R37" s="1047" t="s">
        <v>5491</v>
      </c>
      <c r="S37" s="1047" t="s">
        <v>5492</v>
      </c>
      <c r="T37" s="1047" t="s">
        <v>5493</v>
      </c>
      <c r="U37" s="1047" t="s">
        <v>5521</v>
      </c>
      <c r="V37" s="40"/>
      <c r="W37" s="40" t="s">
        <v>5516</v>
      </c>
      <c r="X37" s="40"/>
      <c r="Y37" s="945"/>
      <c r="Z37" s="101" t="s">
        <v>4516</v>
      </c>
      <c r="AA37" s="40"/>
      <c r="AB37" s="1044" t="s">
        <v>5540</v>
      </c>
      <c r="AC37" s="1038" t="s">
        <v>5525</v>
      </c>
      <c r="AD37" s="1038" t="s">
        <v>5526</v>
      </c>
      <c r="AE37" s="40"/>
      <c r="AF37" s="40" t="s">
        <v>5523</v>
      </c>
      <c r="AG37" s="1023"/>
      <c r="AH37" s="94"/>
      <c r="AI37" s="40"/>
      <c r="AJ37" s="40"/>
      <c r="AK37" s="40"/>
      <c r="AL37" s="40"/>
      <c r="AM37" s="40"/>
      <c r="AN37" s="40"/>
      <c r="AO37" s="40"/>
      <c r="AP37" s="40"/>
      <c r="AQ37" s="40"/>
      <c r="AR37" s="40"/>
      <c r="AS37" s="40"/>
      <c r="AT37" s="40"/>
      <c r="AU37" s="40"/>
      <c r="AV37" s="40"/>
      <c r="AW37" s="40"/>
      <c r="AX37" s="40"/>
      <c r="AY37" s="1044"/>
    </row>
    <row r="38" ht="15.75" customHeight="1">
      <c r="A38" s="1004">
        <v>252.0</v>
      </c>
      <c r="B38" s="94" t="str">
        <f t="array" ref="B38">IFNA(XLOOKUP(A38,'New Signups'!C:C,'New Signups'!D:D),"-")</f>
        <v>Labib </v>
      </c>
      <c r="C38" s="94" t="str">
        <f t="array" ref="C38">IFNA(XLOOKUP(A38,'New Signups'!C:C,'New Signups'!E:E),"-")</f>
        <v>Khan</v>
      </c>
      <c r="D38" s="1067">
        <v>3043.0</v>
      </c>
      <c r="E38" s="1068"/>
      <c r="F38" s="45">
        <f t="array" ref="F38">XLOOKUP(A38,'New Signups'!C:C,'New Signups'!I:I)</f>
        <v>0</v>
      </c>
      <c r="G38" s="53" t="str">
        <f t="array" ref="G38">XLOOKUP(A38,'New Signups'!C:C,'New Signups'!J:J)</f>
        <v>(267) 304-1590</v>
      </c>
      <c r="H38" s="53"/>
      <c r="I38" s="1037"/>
      <c r="J38" s="45"/>
      <c r="K38" s="1069"/>
      <c r="L38" s="40"/>
      <c r="M38" s="40"/>
      <c r="N38" s="1020" t="str">
        <f t="array" ref="N38">IFNA(
    IF(OR(XLOOKUP(A38,'1000'!A:A,'1000'!M:M)=0, XLOOKUP(A38,'1000'!A:A,'1000'!M:M)=DATE(1900,1,1)), NA(), XLOOKUP(A38,'1000'!A:A,'1000'!M:M)),
    IFNA(
        IF(OR(XLOOKUP(A38,'2000'!O:O,'2000'!M:M)=0, XLOOKUP(A38,'2000'!O:O,'2000'!M:M)=DATE(1900,1,1)), NA(), XLOOKUP(A38,'2000'!O:O,'2000'!M:M)),
        IF(OR(XLOOKUP(A38,'3000'!A:A,'3000'!M:M)=0, XLOOKUP(A38,'3000'!A:A,'3000'!M:M)=DATE(1900,1,1)), NA(), XLOOKUP(A38,'3000'!A:A,'3000'!M:M))
    )
)</f>
        <v> 1/24/2024</v>
      </c>
      <c r="O38" s="40"/>
      <c r="P38" s="1047" t="s">
        <v>5490</v>
      </c>
      <c r="Q38" s="1047" t="s">
        <v>5491</v>
      </c>
      <c r="R38" s="1047" t="s">
        <v>5492</v>
      </c>
      <c r="S38" s="1047" t="s">
        <v>5493</v>
      </c>
      <c r="T38" s="1047" t="s">
        <v>5521</v>
      </c>
      <c r="U38" s="1049" t="s">
        <v>5495</v>
      </c>
      <c r="V38" s="40"/>
      <c r="W38" s="40" t="s">
        <v>5516</v>
      </c>
      <c r="X38" s="40"/>
      <c r="Y38" s="417"/>
      <c r="Z38" s="101" t="s">
        <v>4516</v>
      </c>
      <c r="AA38" s="40"/>
      <c r="AB38" s="1044" t="s">
        <v>5525</v>
      </c>
      <c r="AC38" s="1038" t="s">
        <v>5526</v>
      </c>
      <c r="AD38" s="1038" t="s">
        <v>5541</v>
      </c>
      <c r="AE38" s="40"/>
      <c r="AF38" s="40" t="s">
        <v>5533</v>
      </c>
      <c r="AG38" s="1023"/>
      <c r="AH38" s="94"/>
      <c r="AI38" s="40"/>
      <c r="AJ38" s="40"/>
      <c r="AK38" s="40"/>
      <c r="AL38" s="40"/>
      <c r="AM38" s="40"/>
      <c r="AN38" s="40"/>
      <c r="AO38" s="40"/>
      <c r="AP38" s="40"/>
      <c r="AQ38" s="40"/>
      <c r="AR38" s="40"/>
      <c r="AS38" s="40"/>
      <c r="AT38" s="40"/>
      <c r="AU38" s="40"/>
      <c r="AV38" s="40"/>
      <c r="AW38" s="40"/>
      <c r="AX38" s="40"/>
      <c r="AY38" s="1044"/>
    </row>
    <row r="39" ht="15.75" customHeight="1">
      <c r="A39" s="1004">
        <v>264.0</v>
      </c>
      <c r="B39" s="94" t="str">
        <f t="array" ref="B39">IFNA(XLOOKUP(A39,'New Signups'!C:C,'New Signups'!D:D),"-")</f>
        <v>Bella</v>
      </c>
      <c r="C39" s="94" t="str">
        <f t="array" ref="C39">IFNA(XLOOKUP(A39,'New Signups'!C:C,'New Signups'!E:E),"-")</f>
        <v>Ngo</v>
      </c>
      <c r="D39" s="1067">
        <v>3044.0</v>
      </c>
      <c r="E39" s="1068"/>
      <c r="F39" s="45">
        <f t="array" ref="F39">XLOOKUP(A39,'New Signups'!C:C,'New Signups'!I:I)</f>
        <v>0</v>
      </c>
      <c r="G39" s="53" t="str">
        <f t="array" ref="G39">XLOOKUP(A39,'New Signups'!C:C,'New Signups'!J:J)</f>
        <v>(408) 824-4926</v>
      </c>
      <c r="H39" s="53"/>
      <c r="I39" s="1037"/>
      <c r="J39" s="1069"/>
      <c r="K39" s="1069"/>
      <c r="L39" s="40"/>
      <c r="M39" s="40"/>
      <c r="N39" s="1020">
        <f t="array" ref="N39">IFNA(
    IF(OR(XLOOKUP(A39,'1000'!A:A,'1000'!M:M)=0, XLOOKUP(A39,'1000'!A:A,'1000'!M:M)=DATE(1900,1,1)), NA(), XLOOKUP(A39,'1000'!A:A,'1000'!M:M)),
    IFNA(
        IF(OR(XLOOKUP(A39,'2000'!O:O,'2000'!M:M)=0, XLOOKUP(A39,'2000'!O:O,'2000'!M:M)=DATE(1900,1,1)), NA(), XLOOKUP(A39,'2000'!O:O,'2000'!M:M)),
        IF(OR(XLOOKUP(A39,'3000'!A:A,'3000'!M:M)=0, XLOOKUP(A39,'3000'!A:A,'3000'!M:M)=DATE(1900,1,1)), NA(), XLOOKUP(A39,'3000'!A:A,'3000'!M:M))
    )
)</f>
        <v>45272</v>
      </c>
      <c r="O39" s="811"/>
      <c r="P39" s="1052" t="s">
        <v>5489</v>
      </c>
      <c r="Q39" s="1047" t="s">
        <v>5490</v>
      </c>
      <c r="R39" s="1047" t="s">
        <v>5491</v>
      </c>
      <c r="S39" s="1047" t="s">
        <v>5492</v>
      </c>
      <c r="T39" s="1047" t="s">
        <v>5493</v>
      </c>
      <c r="U39" s="1047" t="s">
        <v>5521</v>
      </c>
      <c r="V39" s="40"/>
      <c r="W39" s="40" t="s">
        <v>5516</v>
      </c>
      <c r="X39" s="40"/>
      <c r="Y39" s="945"/>
      <c r="Z39" s="101" t="s">
        <v>4516</v>
      </c>
      <c r="AA39" s="40"/>
      <c r="AB39" s="1044" t="s">
        <v>5524</v>
      </c>
      <c r="AC39" s="1038" t="s">
        <v>5525</v>
      </c>
      <c r="AD39" s="1038" t="s">
        <v>5526</v>
      </c>
      <c r="AE39" s="40"/>
      <c r="AF39" s="40" t="s">
        <v>5523</v>
      </c>
      <c r="AG39" s="1023"/>
      <c r="AH39" s="94"/>
      <c r="AI39" s="40"/>
      <c r="AJ39" s="40"/>
      <c r="AK39" s="40"/>
      <c r="AL39" s="40"/>
      <c r="AM39" s="40"/>
      <c r="AN39" s="40"/>
      <c r="AO39" s="40"/>
      <c r="AP39" s="40"/>
      <c r="AQ39" s="40"/>
      <c r="AR39" s="40"/>
      <c r="AS39" s="40"/>
      <c r="AT39" s="40"/>
      <c r="AU39" s="40"/>
      <c r="AV39" s="40"/>
      <c r="AW39" s="40"/>
      <c r="AX39" s="40"/>
      <c r="AY39" s="1044"/>
    </row>
    <row r="40" ht="15.75" customHeight="1">
      <c r="A40" s="1004">
        <v>291.0</v>
      </c>
      <c r="B40" s="94" t="str">
        <f t="array" ref="B40">IFNA(XLOOKUP(A40,'New Signups'!C:C,'New Signups'!D:D),"-")</f>
        <v>Junhao</v>
      </c>
      <c r="C40" s="94" t="str">
        <f t="array" ref="C40">IFNA(XLOOKUP(A40,'New Signups'!C:C,'New Signups'!E:E),"-")</f>
        <v>Zhao</v>
      </c>
      <c r="D40" s="1067">
        <v>3045.0</v>
      </c>
      <c r="E40" s="1068"/>
      <c r="F40" s="45">
        <f t="array" ref="F40">XLOOKUP(A40,'New Signups'!C:C,'New Signups'!I:I)</f>
        <v>0</v>
      </c>
      <c r="G40" s="53" t="str">
        <f t="array" ref="G40">XLOOKUP(A40,'New Signups'!C:C,'New Signups'!J:J)</f>
        <v>215-934-8962</v>
      </c>
      <c r="H40" s="53"/>
      <c r="I40" s="1037"/>
      <c r="J40" s="45"/>
      <c r="K40" s="1069"/>
      <c r="L40" s="40"/>
      <c r="M40" s="40"/>
      <c r="N40" s="1020">
        <f t="array" ref="N40">IFNA(
    IF(OR(XLOOKUP(A40,'1000'!A:A,'1000'!M:M)=0, XLOOKUP(A40,'1000'!A:A,'1000'!M:M)=DATE(1900,1,1)), NA(), XLOOKUP(A40,'1000'!A:A,'1000'!M:M)),
    IFNA(
        IF(OR(XLOOKUP(A40,'2000'!O:O,'2000'!M:M)=0, XLOOKUP(A40,'2000'!O:O,'2000'!M:M)=DATE(1900,1,1)), NA(), XLOOKUP(A40,'2000'!O:O,'2000'!M:M)),
        IF(OR(XLOOKUP(A40,'3000'!A:A,'3000'!M:M)=0, XLOOKUP(A40,'3000'!A:A,'3000'!M:M)=DATE(1900,1,1)), NA(), XLOOKUP(A40,'3000'!A:A,'3000'!M:M))
    )
)</f>
        <v>45261</v>
      </c>
      <c r="O40" s="40"/>
      <c r="P40" s="1052" t="s">
        <v>5489</v>
      </c>
      <c r="Q40" s="1047" t="s">
        <v>5490</v>
      </c>
      <c r="R40" s="1047" t="s">
        <v>5491</v>
      </c>
      <c r="S40" s="1038" t="s">
        <v>5492</v>
      </c>
      <c r="T40" s="1047" t="s">
        <v>5493</v>
      </c>
      <c r="U40" s="1047" t="s">
        <v>5521</v>
      </c>
      <c r="V40" s="40"/>
      <c r="W40" s="40" t="s">
        <v>5516</v>
      </c>
      <c r="X40" s="40"/>
      <c r="Y40" s="945"/>
      <c r="Z40" s="101" t="s">
        <v>4516</v>
      </c>
      <c r="AA40" s="40" t="s">
        <v>5542</v>
      </c>
      <c r="AB40" s="1044" t="s">
        <v>5524</v>
      </c>
      <c r="AC40" s="1038" t="s">
        <v>5525</v>
      </c>
      <c r="AD40" s="1038" t="s">
        <v>5526</v>
      </c>
      <c r="AE40" s="40"/>
      <c r="AF40" s="40" t="s">
        <v>5523</v>
      </c>
      <c r="AG40" s="1023"/>
      <c r="AH40" s="94"/>
      <c r="AI40" s="40"/>
      <c r="AJ40" s="40"/>
      <c r="AK40" s="40"/>
      <c r="AL40" s="40"/>
      <c r="AM40" s="40"/>
      <c r="AN40" s="40"/>
      <c r="AO40" s="40"/>
      <c r="AP40" s="40"/>
      <c r="AQ40" s="40"/>
      <c r="AR40" s="40"/>
      <c r="AS40" s="40"/>
      <c r="AT40" s="40"/>
      <c r="AU40" s="40"/>
      <c r="AV40" s="40"/>
      <c r="AW40" s="40"/>
      <c r="AX40" s="40"/>
      <c r="AY40" s="1044"/>
    </row>
    <row r="41" ht="15.75" customHeight="1">
      <c r="A41" s="1004">
        <v>320.0</v>
      </c>
      <c r="B41" s="94" t="str">
        <f t="array" ref="B41">IFNA(XLOOKUP(A41,'New Signups'!C:C,'New Signups'!D:D),"-")</f>
        <v>Jacob</v>
      </c>
      <c r="C41" s="94" t="str">
        <f t="array" ref="C41">IFNA(XLOOKUP(A41,'New Signups'!C:C,'New Signups'!E:E),"-")</f>
        <v>Challenger</v>
      </c>
      <c r="D41" s="1067">
        <v>3046.0</v>
      </c>
      <c r="E41" s="1068"/>
      <c r="F41" s="45">
        <f t="array" ref="F41">XLOOKUP(A41,'New Signups'!C:C,'New Signups'!I:I)</f>
        <v>0</v>
      </c>
      <c r="G41" s="53" t="str">
        <f t="array" ref="G41">XLOOKUP(A41,'New Signups'!C:C,'New Signups'!J:J)</f>
        <v>(570) 449-6763</v>
      </c>
      <c r="H41" s="53"/>
      <c r="I41" s="1037"/>
      <c r="J41" s="45"/>
      <c r="K41" s="1069"/>
      <c r="L41" s="40"/>
      <c r="M41" s="40"/>
      <c r="N41" s="1020">
        <f t="array" ref="N41">IFNA(
    IF(OR(XLOOKUP(A41,'1000'!A:A,'1000'!M:M)=0, XLOOKUP(A41,'1000'!A:A,'1000'!M:M)=DATE(1900,1,1)), NA(), XLOOKUP(A41,'1000'!A:A,'1000'!M:M)),
    IFNA(
        IF(OR(XLOOKUP(A41,'2000'!O:O,'2000'!M:M)=0, XLOOKUP(A41,'2000'!O:O,'2000'!M:M)=DATE(1900,1,1)), NA(), XLOOKUP(A41,'2000'!O:O,'2000'!M:M)),
        IF(OR(XLOOKUP(A41,'3000'!A:A,'3000'!M:M)=0, XLOOKUP(A41,'3000'!A:A,'3000'!M:M)=DATE(1900,1,1)), NA(), XLOOKUP(A41,'3000'!A:A,'3000'!M:M))
    )
)</f>
        <v>45274</v>
      </c>
      <c r="O41" s="40"/>
      <c r="P41" s="1046" t="s">
        <v>5489</v>
      </c>
      <c r="Q41" s="1047" t="s">
        <v>5490</v>
      </c>
      <c r="R41" s="1047" t="s">
        <v>5491</v>
      </c>
      <c r="S41" s="1047" t="s">
        <v>5492</v>
      </c>
      <c r="T41" s="1047" t="s">
        <v>5493</v>
      </c>
      <c r="U41" s="1047" t="s">
        <v>5521</v>
      </c>
      <c r="V41" s="40"/>
      <c r="W41" s="1041">
        <v>45538.0</v>
      </c>
      <c r="X41" s="1019" t="s">
        <v>5494</v>
      </c>
      <c r="Y41" s="945"/>
      <c r="Z41" s="40" t="s">
        <v>4516</v>
      </c>
      <c r="AA41" s="40" t="s">
        <v>4516</v>
      </c>
      <c r="AB41" s="1044" t="s">
        <v>5524</v>
      </c>
      <c r="AC41" s="1038" t="s">
        <v>5525</v>
      </c>
      <c r="AD41" s="1038" t="s">
        <v>5526</v>
      </c>
      <c r="AE41" s="40"/>
      <c r="AF41" s="40" t="s">
        <v>5523</v>
      </c>
      <c r="AG41" s="1023"/>
      <c r="AH41" s="94"/>
      <c r="AI41" s="40"/>
      <c r="AJ41" s="40"/>
      <c r="AK41" s="40"/>
      <c r="AL41" s="40"/>
      <c r="AM41" s="40"/>
      <c r="AN41" s="40"/>
      <c r="AO41" s="40"/>
      <c r="AP41" s="40"/>
      <c r="AQ41" s="40"/>
      <c r="AR41" s="40"/>
      <c r="AS41" s="40"/>
      <c r="AT41" s="40"/>
      <c r="AU41" s="40"/>
      <c r="AV41" s="40"/>
      <c r="AW41" s="40"/>
      <c r="AX41" s="40"/>
      <c r="AY41" s="1044"/>
    </row>
    <row r="42" ht="15.75" customHeight="1">
      <c r="A42" s="1004">
        <v>406.0</v>
      </c>
      <c r="B42" s="94" t="str">
        <f t="array" ref="B42">IFNA(XLOOKUP(A42,'New Signups'!C:C,'New Signups'!D:D),"-")</f>
        <v>Sabrina</v>
      </c>
      <c r="C42" s="94" t="str">
        <f t="array" ref="C42">IFNA(XLOOKUP(A42,'New Signups'!C:C,'New Signups'!E:E),"-")</f>
        <v>Matias</v>
      </c>
      <c r="D42" s="1067">
        <v>3047.0</v>
      </c>
      <c r="E42" s="1068"/>
      <c r="F42" s="45">
        <f t="array" ref="F42">XLOOKUP(A42,'New Signups'!C:C,'New Signups'!I:I)</f>
        <v>0</v>
      </c>
      <c r="G42" s="53" t="str">
        <f t="array" ref="G42">XLOOKUP(A42,'New Signups'!C:C,'New Signups'!J:J)</f>
        <v>(215) 596-9373</v>
      </c>
      <c r="H42" s="53"/>
      <c r="I42" s="1037"/>
      <c r="J42" s="45"/>
      <c r="K42" s="1069"/>
      <c r="L42" s="40"/>
      <c r="M42" s="40"/>
      <c r="N42" s="1020">
        <f t="array" ref="N42">IFNA(
    IF(OR(XLOOKUP(A42,'1000'!A:A,'1000'!M:M)=0, XLOOKUP(A42,'1000'!A:A,'1000'!M:M)=DATE(1900,1,1)), NA(), XLOOKUP(A42,'1000'!A:A,'1000'!M:M)),
    IFNA(
        IF(OR(XLOOKUP(A42,'2000'!O:O,'2000'!M:M)=0, XLOOKUP(A42,'2000'!O:O,'2000'!M:M)=DATE(1900,1,1)), NA(), XLOOKUP(A42,'2000'!O:O,'2000'!M:M)),
        IF(OR(XLOOKUP(A42,'3000'!A:A,'3000'!M:M)=0, XLOOKUP(A42,'3000'!A:A,'3000'!M:M)=DATE(1900,1,1)), NA(), XLOOKUP(A42,'3000'!A:A,'3000'!M:M))
    )
)</f>
        <v>45366</v>
      </c>
      <c r="O42" s="1019"/>
      <c r="P42" s="1047" t="s">
        <v>5492</v>
      </c>
      <c r="Q42" s="1047" t="s">
        <v>5493</v>
      </c>
      <c r="R42" s="1047" t="s">
        <v>5521</v>
      </c>
      <c r="S42" s="1047" t="s">
        <v>5495</v>
      </c>
      <c r="T42" s="1038" t="s">
        <v>5496</v>
      </c>
      <c r="U42" s="1038" t="s">
        <v>5497</v>
      </c>
      <c r="V42" s="53"/>
      <c r="W42" s="40" t="s">
        <v>5516</v>
      </c>
      <c r="X42" s="53"/>
      <c r="Y42" s="945"/>
      <c r="Z42" s="101" t="s">
        <v>4516</v>
      </c>
      <c r="AA42" s="40"/>
      <c r="AB42" s="1044" t="s">
        <v>5541</v>
      </c>
      <c r="AC42" s="1084" t="s">
        <v>5543</v>
      </c>
      <c r="AD42" s="1038" t="s">
        <v>5534</v>
      </c>
      <c r="AE42" s="40"/>
      <c r="AF42" s="40" t="s">
        <v>5535</v>
      </c>
      <c r="AG42" s="1023"/>
      <c r="AH42" s="94"/>
      <c r="AI42" s="40"/>
      <c r="AJ42" s="40"/>
      <c r="AK42" s="40"/>
      <c r="AL42" s="40"/>
      <c r="AM42" s="40"/>
      <c r="AN42" s="40"/>
      <c r="AO42" s="40"/>
      <c r="AP42" s="40"/>
      <c r="AQ42" s="40"/>
      <c r="AR42" s="40"/>
      <c r="AS42" s="40"/>
      <c r="AT42" s="40"/>
      <c r="AU42" s="40"/>
      <c r="AV42" s="40"/>
      <c r="AW42" s="40"/>
      <c r="AX42" s="40"/>
      <c r="AY42" s="1044"/>
    </row>
    <row r="43" ht="15.75" customHeight="1">
      <c r="A43" s="1004">
        <v>361.0</v>
      </c>
      <c r="B43" s="94" t="str">
        <f t="array" ref="B43">IFNA(XLOOKUP(A43,'New Signups'!C:C,'New Signups'!D:D),"-")</f>
        <v>Marissa</v>
      </c>
      <c r="C43" s="94" t="str">
        <f t="array" ref="C43">IFNA(XLOOKUP(A43,'New Signups'!C:C,'New Signups'!E:E),"-")</f>
        <v>Ballew</v>
      </c>
      <c r="D43" s="1067">
        <v>3048.0</v>
      </c>
      <c r="E43" s="1068"/>
      <c r="F43" s="45">
        <f t="array" ref="F43">XLOOKUP(A43,'New Signups'!C:C,'New Signups'!I:I)</f>
        <v>0</v>
      </c>
      <c r="G43" s="53" t="str">
        <f t="array" ref="G43">XLOOKUP(A43,'New Signups'!C:C,'New Signups'!J:J)</f>
        <v>(267) 454-8584</v>
      </c>
      <c r="H43" s="53"/>
      <c r="I43" s="1037"/>
      <c r="J43" s="45"/>
      <c r="K43" s="1069"/>
      <c r="L43" s="40"/>
      <c r="M43" s="40"/>
      <c r="N43" s="1020">
        <f t="array" ref="N43">IFNA(
    IF(OR(XLOOKUP(A43,'1000'!A:A,'1000'!M:M)=0, XLOOKUP(A43,'1000'!A:A,'1000'!M:M)=DATE(1900,1,1)), NA(), XLOOKUP(A43,'1000'!A:A,'1000'!M:M)),
    IFNA(
        IF(OR(XLOOKUP(A43,'2000'!O:O,'2000'!M:M)=0, XLOOKUP(A43,'2000'!O:O,'2000'!M:M)=DATE(1900,1,1)), NA(), XLOOKUP(A43,'2000'!O:O,'2000'!M:M)),
        IF(OR(XLOOKUP(A43,'3000'!A:A,'3000'!M:M)=0, XLOOKUP(A43,'3000'!A:A,'3000'!M:M)=DATE(1900,1,1)), NA(), XLOOKUP(A43,'3000'!A:A,'3000'!M:M))
    )
)</f>
        <v>45261</v>
      </c>
      <c r="O43" s="40"/>
      <c r="P43" s="1052" t="s">
        <v>5489</v>
      </c>
      <c r="Q43" s="1047" t="s">
        <v>5490</v>
      </c>
      <c r="R43" s="1047" t="s">
        <v>5491</v>
      </c>
      <c r="S43" s="1047" t="s">
        <v>5492</v>
      </c>
      <c r="T43" s="1047" t="s">
        <v>5493</v>
      </c>
      <c r="U43" s="1047" t="s">
        <v>5521</v>
      </c>
      <c r="V43" s="40"/>
      <c r="W43" s="40" t="s">
        <v>5516</v>
      </c>
      <c r="X43" s="40"/>
      <c r="Y43" s="945"/>
      <c r="Z43" s="101" t="s">
        <v>4516</v>
      </c>
      <c r="AA43" s="40"/>
      <c r="AB43" s="1044" t="s">
        <v>5524</v>
      </c>
      <c r="AC43" s="1038" t="s">
        <v>5525</v>
      </c>
      <c r="AD43" s="1038" t="s">
        <v>5526</v>
      </c>
      <c r="AE43" s="40"/>
      <c r="AF43" s="40" t="s">
        <v>5523</v>
      </c>
      <c r="AG43" s="1023"/>
      <c r="AH43" s="94"/>
      <c r="AI43" s="40"/>
      <c r="AJ43" s="40"/>
      <c r="AK43" s="40"/>
      <c r="AL43" s="40"/>
      <c r="AM43" s="40"/>
      <c r="AN43" s="40"/>
      <c r="AO43" s="40"/>
      <c r="AP43" s="40"/>
      <c r="AQ43" s="40"/>
      <c r="AR43" s="40"/>
      <c r="AS43" s="40"/>
      <c r="AT43" s="40"/>
      <c r="AU43" s="40"/>
      <c r="AV43" s="40"/>
      <c r="AW43" s="40"/>
      <c r="AX43" s="40"/>
      <c r="AY43" s="1044"/>
    </row>
    <row r="44" ht="15.75" customHeight="1">
      <c r="A44" s="1004">
        <v>379.0</v>
      </c>
      <c r="B44" s="94" t="str">
        <f t="array" ref="B44">IFNA(XLOOKUP(A44,'New Signups'!C:C,'New Signups'!D:D),"-")</f>
        <v>Ahlia</v>
      </c>
      <c r="C44" s="94" t="str">
        <f t="array" ref="C44">IFNA(XLOOKUP(A44,'New Signups'!C:C,'New Signups'!E:E),"-")</f>
        <v>Glenn</v>
      </c>
      <c r="D44" s="1067">
        <v>3049.0</v>
      </c>
      <c r="E44" s="1068"/>
      <c r="F44" s="45">
        <f t="array" ref="F44">XLOOKUP(A44,'New Signups'!C:C,'New Signups'!I:I)</f>
        <v>0</v>
      </c>
      <c r="G44" s="53" t="str">
        <f t="array" ref="G44">XLOOKUP(A44,'New Signups'!C:C,'New Signups'!J:J)</f>
        <v>(470) 385-9269</v>
      </c>
      <c r="H44" s="53"/>
      <c r="I44" s="1037"/>
      <c r="J44" s="45"/>
      <c r="K44" s="1069"/>
      <c r="L44" s="40"/>
      <c r="M44" s="40"/>
      <c r="N44" s="1020">
        <f t="array" ref="N44">IFNA(
    IF(OR(XLOOKUP(A44,'1000'!A:A,'1000'!M:M)=0, XLOOKUP(A44,'1000'!A:A,'1000'!M:M)=DATE(1900,1,1)), NA(), XLOOKUP(A44,'1000'!A:A,'1000'!M:M)),
    IFNA(
        IF(OR(XLOOKUP(A44,'2000'!O:O,'2000'!M:M)=0, XLOOKUP(A44,'2000'!O:O,'2000'!M:M)=DATE(1900,1,1)), NA(), XLOOKUP(A44,'2000'!O:O,'2000'!M:M)),
        IF(OR(XLOOKUP(A44,'3000'!A:A,'3000'!M:M)=0, XLOOKUP(A44,'3000'!A:A,'3000'!M:M)=DATE(1900,1,1)), NA(), XLOOKUP(A44,'3000'!A:A,'3000'!M:M))
    )
)</f>
        <v>45267</v>
      </c>
      <c r="O44" s="40"/>
      <c r="P44" s="1052" t="s">
        <v>5489</v>
      </c>
      <c r="Q44" s="1047" t="s">
        <v>5490</v>
      </c>
      <c r="R44" s="1047" t="s">
        <v>5491</v>
      </c>
      <c r="S44" s="1047" t="s">
        <v>5492</v>
      </c>
      <c r="T44" s="1047" t="s">
        <v>5493</v>
      </c>
      <c r="U44" s="1047" t="s">
        <v>5521</v>
      </c>
      <c r="V44" s="40"/>
      <c r="W44" s="40" t="s">
        <v>5516</v>
      </c>
      <c r="X44" s="40"/>
      <c r="Y44" s="945"/>
      <c r="Z44" s="101" t="s">
        <v>4516</v>
      </c>
      <c r="AA44" s="40"/>
      <c r="AB44" s="1044" t="s">
        <v>5524</v>
      </c>
      <c r="AC44" s="1038" t="s">
        <v>5525</v>
      </c>
      <c r="AD44" s="1038" t="s">
        <v>5526</v>
      </c>
      <c r="AE44" s="40"/>
      <c r="AF44" s="40" t="s">
        <v>5523</v>
      </c>
      <c r="AG44" s="1023"/>
      <c r="AH44" s="94"/>
      <c r="AI44" s="40"/>
      <c r="AJ44" s="40"/>
      <c r="AK44" s="40"/>
      <c r="AL44" s="40"/>
      <c r="AM44" s="40"/>
      <c r="AN44" s="40"/>
      <c r="AO44" s="40"/>
      <c r="AP44" s="40"/>
      <c r="AQ44" s="40"/>
      <c r="AR44" s="40"/>
      <c r="AS44" s="40"/>
      <c r="AT44" s="40"/>
      <c r="AU44" s="40"/>
      <c r="AV44" s="40"/>
      <c r="AW44" s="40"/>
      <c r="AX44" s="40"/>
      <c r="AY44" s="1044"/>
    </row>
    <row r="45" ht="15.75" customHeight="1">
      <c r="A45" s="1004">
        <v>285.0</v>
      </c>
      <c r="B45" s="94" t="str">
        <f t="array" ref="B45">IFNA(XLOOKUP(A45,'New Signups'!C:C,'New Signups'!D:D),"-")</f>
        <v>Jasmine</v>
      </c>
      <c r="C45" s="94" t="str">
        <f t="array" ref="C45">IFNA(XLOOKUP(A45,'New Signups'!C:C,'New Signups'!E:E),"-")</f>
        <v>Morales</v>
      </c>
      <c r="D45" s="1067">
        <v>3050.0</v>
      </c>
      <c r="E45" s="1068"/>
      <c r="F45" s="45">
        <f t="array" ref="F45">XLOOKUP(A45,'New Signups'!C:C,'New Signups'!I:I)</f>
        <v>0</v>
      </c>
      <c r="G45" s="53" t="str">
        <f t="array" ref="G45">XLOOKUP(A45,'New Signups'!C:C,'New Signups'!J:J)</f>
        <v>(484) 747-0558</v>
      </c>
      <c r="H45" s="53"/>
      <c r="I45" s="1037"/>
      <c r="J45" s="45"/>
      <c r="K45" s="1069"/>
      <c r="L45" s="40"/>
      <c r="M45" s="40"/>
      <c r="N45" s="1020">
        <f t="array" ref="N45">IFNA(
    IF(OR(XLOOKUP(A45,'1000'!A:A,'1000'!M:M)=0, XLOOKUP(A45,'1000'!A:A,'1000'!M:M)=DATE(1900,1,1)), NA(), XLOOKUP(A45,'1000'!A:A,'1000'!M:M)),
    IFNA(
        IF(OR(XLOOKUP(A45,'2000'!O:O,'2000'!M:M)=0, XLOOKUP(A45,'2000'!O:O,'2000'!M:M)=DATE(1900,1,1)), NA(), XLOOKUP(A45,'2000'!O:O,'2000'!M:M)),
        IF(OR(XLOOKUP(A45,'3000'!A:A,'3000'!M:M)=0, XLOOKUP(A45,'3000'!A:A,'3000'!M:M)=DATE(1900,1,1)), NA(), XLOOKUP(A45,'3000'!A:A,'3000'!M:M))
    )
)</f>
        <v>45270</v>
      </c>
      <c r="O45" s="40"/>
      <c r="P45" s="1052" t="s">
        <v>5489</v>
      </c>
      <c r="Q45" s="1047" t="s">
        <v>5490</v>
      </c>
      <c r="R45" s="1047" t="s">
        <v>5491</v>
      </c>
      <c r="S45" s="1047" t="s">
        <v>5492</v>
      </c>
      <c r="T45" s="1047" t="s">
        <v>5493</v>
      </c>
      <c r="U45" s="1047" t="s">
        <v>5521</v>
      </c>
      <c r="V45" s="40"/>
      <c r="W45" s="40" t="s">
        <v>5516</v>
      </c>
      <c r="X45" s="40"/>
      <c r="Y45" s="945"/>
      <c r="Z45" s="101" t="s">
        <v>4516</v>
      </c>
      <c r="AA45" s="40"/>
      <c r="AB45" s="1044" t="s">
        <v>5524</v>
      </c>
      <c r="AC45" s="1038" t="s">
        <v>5525</v>
      </c>
      <c r="AD45" s="1038" t="s">
        <v>5526</v>
      </c>
      <c r="AE45" s="40"/>
      <c r="AF45" s="40" t="s">
        <v>5523</v>
      </c>
      <c r="AG45" s="1023"/>
      <c r="AH45" s="94"/>
      <c r="AI45" s="40"/>
      <c r="AJ45" s="40"/>
      <c r="AK45" s="40"/>
      <c r="AL45" s="40"/>
      <c r="AM45" s="40"/>
      <c r="AN45" s="40"/>
      <c r="AO45" s="40"/>
      <c r="AP45" s="40"/>
      <c r="AQ45" s="40"/>
      <c r="AR45" s="40"/>
      <c r="AS45" s="40"/>
      <c r="AT45" s="40"/>
      <c r="AU45" s="40"/>
      <c r="AV45" s="40"/>
      <c r="AW45" s="40"/>
      <c r="AX45" s="40"/>
      <c r="AY45" s="1044"/>
    </row>
    <row r="46" ht="15.75" customHeight="1">
      <c r="A46" s="1004">
        <v>407.0</v>
      </c>
      <c r="B46" s="94" t="str">
        <f t="array" ref="B46">IFNA(XLOOKUP(A46,'New Signups'!C:C,'New Signups'!D:D),"-")</f>
        <v>Maya</v>
      </c>
      <c r="C46" s="94" t="str">
        <f t="array" ref="C46">IFNA(XLOOKUP(A46,'New Signups'!C:C,'New Signups'!E:E),"-")</f>
        <v>Manders</v>
      </c>
      <c r="D46" s="1067">
        <v>3051.0</v>
      </c>
      <c r="E46" s="1068"/>
      <c r="F46" s="45">
        <f t="array" ref="F46">XLOOKUP(A46,'New Signups'!C:C,'New Signups'!I:I)</f>
        <v>0</v>
      </c>
      <c r="G46" s="53" t="str">
        <f t="array" ref="G46">XLOOKUP(A46,'New Signups'!C:C,'New Signups'!J:J)</f>
        <v>(203) 524-9400</v>
      </c>
      <c r="H46" s="53"/>
      <c r="I46" s="1037"/>
      <c r="J46" s="45"/>
      <c r="K46" s="1069"/>
      <c r="L46" s="40"/>
      <c r="M46" s="40"/>
      <c r="N46" s="1020">
        <f t="array" ref="N46">IFNA(
    IF(OR(XLOOKUP(A46,'1000'!A:A,'1000'!M:M)=0, XLOOKUP(A46,'1000'!A:A,'1000'!M:M)=DATE(1900,1,1)), NA(), XLOOKUP(A46,'1000'!A:A,'1000'!M:M)),
    IFNA(
        IF(OR(XLOOKUP(A46,'2000'!O:O,'2000'!M:M)=0, XLOOKUP(A46,'2000'!O:O,'2000'!M:M)=DATE(1900,1,1)), NA(), XLOOKUP(A46,'2000'!O:O,'2000'!M:M)),
        IF(OR(XLOOKUP(A46,'3000'!A:A,'3000'!M:M)=0, XLOOKUP(A46,'3000'!A:A,'3000'!M:M)=DATE(1900,1,1)), NA(), XLOOKUP(A46,'3000'!A:A,'3000'!M:M))
    )
)</f>
        <v>45263</v>
      </c>
      <c r="O46" s="40"/>
      <c r="P46" s="1046" t="s">
        <v>5489</v>
      </c>
      <c r="Q46" s="1049" t="s">
        <v>5490</v>
      </c>
      <c r="R46" s="1049" t="s">
        <v>5491</v>
      </c>
      <c r="S46" s="1049" t="s">
        <v>5492</v>
      </c>
      <c r="T46" s="1049" t="s">
        <v>5493</v>
      </c>
      <c r="U46" s="1049" t="s">
        <v>5521</v>
      </c>
      <c r="V46" s="40"/>
      <c r="W46" s="40" t="s">
        <v>5516</v>
      </c>
      <c r="X46" s="40"/>
      <c r="Y46" s="945"/>
      <c r="Z46" s="101" t="s">
        <v>4516</v>
      </c>
      <c r="AA46" s="40"/>
      <c r="AB46" s="1044" t="s">
        <v>5524</v>
      </c>
      <c r="AC46" s="1038" t="s">
        <v>5525</v>
      </c>
      <c r="AD46" s="1038" t="s">
        <v>5526</v>
      </c>
      <c r="AE46" s="40"/>
      <c r="AF46" s="40" t="s">
        <v>5523</v>
      </c>
      <c r="AG46" s="1023"/>
      <c r="AH46" s="94"/>
      <c r="AI46" s="40"/>
      <c r="AJ46" s="40"/>
      <c r="AK46" s="40"/>
      <c r="AL46" s="40"/>
      <c r="AM46" s="40"/>
      <c r="AN46" s="40"/>
      <c r="AO46" s="40"/>
      <c r="AP46" s="40"/>
      <c r="AQ46" s="40"/>
      <c r="AR46" s="40"/>
      <c r="AS46" s="40"/>
      <c r="AT46" s="40"/>
      <c r="AU46" s="40"/>
      <c r="AV46" s="40"/>
      <c r="AW46" s="40"/>
      <c r="AX46" s="40"/>
      <c r="AY46" s="1044"/>
    </row>
    <row r="47" ht="15.75" customHeight="1">
      <c r="A47" s="1004">
        <v>309.0</v>
      </c>
      <c r="B47" s="94" t="str">
        <f t="array" ref="B47">IFNA(XLOOKUP(A47,'New Signups'!C:C,'New Signups'!D:D),"-")</f>
        <v>Kelly</v>
      </c>
      <c r="C47" s="94" t="str">
        <f t="array" ref="C47">IFNA(XLOOKUP(A47,'New Signups'!C:C,'New Signups'!E:E),"-")</f>
        <v>Gibbons</v>
      </c>
      <c r="D47" s="1067">
        <v>3053.0</v>
      </c>
      <c r="E47" s="1068"/>
      <c r="F47" s="45">
        <v>0.0</v>
      </c>
      <c r="G47" s="53" t="s">
        <v>3484</v>
      </c>
      <c r="H47" s="53"/>
      <c r="I47" s="1037"/>
      <c r="J47" s="45"/>
      <c r="K47" s="1069"/>
      <c r="L47" s="40"/>
      <c r="M47" s="40"/>
      <c r="N47" s="1020">
        <f t="array" ref="N47">IFNA(
    IF(OR(XLOOKUP(A47,'1000'!A:A,'1000'!M:M)=0, XLOOKUP(A47,'1000'!A:A,'1000'!M:M)=DATE(1900,1,1)), NA(), XLOOKUP(A47,'1000'!A:A,'1000'!M:M)),
    IFNA(
        IF(OR(XLOOKUP(A47,'2000'!O:O,'2000'!M:M)=0, XLOOKUP(A47,'2000'!O:O,'2000'!M:M)=DATE(1900,1,1)), NA(), XLOOKUP(A47,'2000'!O:O,'2000'!M:M)),
        IF(OR(XLOOKUP(A47,'3000'!A:A,'3000'!M:M)=0, XLOOKUP(A47,'3000'!A:A,'3000'!M:M)=DATE(1900,1,1)), NA(), XLOOKUP(A47,'3000'!A:A,'3000'!M:M))
    )
)</f>
        <v>45264</v>
      </c>
      <c r="O47" s="40"/>
      <c r="P47" s="1046" t="s">
        <v>5489</v>
      </c>
      <c r="Q47" s="1049" t="s">
        <v>5490</v>
      </c>
      <c r="R47" s="1049" t="s">
        <v>5491</v>
      </c>
      <c r="S47" s="1049" t="s">
        <v>5492</v>
      </c>
      <c r="T47" s="1049" t="s">
        <v>5493</v>
      </c>
      <c r="U47" s="1049" t="s">
        <v>5521</v>
      </c>
      <c r="V47" s="40"/>
      <c r="W47" s="40" t="s">
        <v>5516</v>
      </c>
      <c r="X47" s="40"/>
      <c r="Y47" s="945"/>
      <c r="Z47" s="101" t="s">
        <v>4516</v>
      </c>
      <c r="AA47" s="40" t="s">
        <v>5542</v>
      </c>
      <c r="AB47" s="1044" t="s">
        <v>5524</v>
      </c>
      <c r="AC47" s="1038" t="s">
        <v>5525</v>
      </c>
      <c r="AD47" s="1038" t="s">
        <v>5526</v>
      </c>
      <c r="AE47" s="40"/>
      <c r="AF47" s="40" t="s">
        <v>5523</v>
      </c>
      <c r="AG47" s="1023"/>
      <c r="AH47" s="94"/>
      <c r="AI47" s="40"/>
      <c r="AJ47" s="40"/>
      <c r="AK47" s="40"/>
      <c r="AL47" s="40"/>
      <c r="AM47" s="40"/>
      <c r="AN47" s="40"/>
      <c r="AO47" s="40"/>
      <c r="AP47" s="40"/>
      <c r="AQ47" s="40"/>
      <c r="AR47" s="40"/>
      <c r="AS47" s="40"/>
      <c r="AT47" s="40"/>
      <c r="AU47" s="40"/>
      <c r="AV47" s="40"/>
      <c r="AW47" s="40"/>
      <c r="AX47" s="40"/>
      <c r="AY47" s="1044"/>
    </row>
    <row r="48" ht="15.75" customHeight="1">
      <c r="A48" s="1004">
        <v>301.0</v>
      </c>
      <c r="B48" s="94" t="str">
        <f t="array" ref="B48">IFNA(XLOOKUP(A48,'New Signups'!C:C,'New Signups'!D:D),"-")</f>
        <v>Winnie</v>
      </c>
      <c r="C48" s="94" t="str">
        <f t="array" ref="C48">IFNA(XLOOKUP(A48,'New Signups'!C:C,'New Signups'!E:E),"-")</f>
        <v>Li</v>
      </c>
      <c r="D48" s="1067">
        <v>3054.0</v>
      </c>
      <c r="E48" s="1068"/>
      <c r="F48" s="45">
        <f t="array" ref="F48">XLOOKUP(A48,'New Signups'!C:C,'New Signups'!I:I)</f>
        <v>0</v>
      </c>
      <c r="G48" s="53" t="str">
        <f t="array" ref="G48">XLOOKUP(A48,'New Signups'!C:C,'New Signups'!J:J)</f>
        <v>(973) 905-1667</v>
      </c>
      <c r="H48" s="53"/>
      <c r="I48" s="1037"/>
      <c r="J48" s="45"/>
      <c r="K48" s="1069"/>
      <c r="L48" s="40"/>
      <c r="M48" s="40"/>
      <c r="N48" s="1020">
        <f t="array" ref="N48">IFNA(
    IF(OR(XLOOKUP(A48,'1000'!A:A,'1000'!M:M)=0, XLOOKUP(A48,'1000'!A:A,'1000'!M:M)=DATE(1900,1,1)), NA(), XLOOKUP(A48,'1000'!A:A,'1000'!M:M)),
    IFNA(
        IF(OR(XLOOKUP(A48,'2000'!O:O,'2000'!M:M)=0, XLOOKUP(A48,'2000'!O:O,'2000'!M:M)=DATE(1900,1,1)), NA(), XLOOKUP(A48,'2000'!O:O,'2000'!M:M)),
        IF(OR(XLOOKUP(A48,'3000'!A:A,'3000'!M:M)=0, XLOOKUP(A48,'3000'!A:A,'3000'!M:M)=DATE(1900,1,1)), NA(), XLOOKUP(A48,'3000'!A:A,'3000'!M:M))
    )
)</f>
        <v>45275</v>
      </c>
      <c r="O48" s="40"/>
      <c r="P48" s="1046" t="s">
        <v>5489</v>
      </c>
      <c r="Q48" s="1049" t="s">
        <v>5490</v>
      </c>
      <c r="R48" s="1049" t="s">
        <v>5491</v>
      </c>
      <c r="S48" s="1049" t="s">
        <v>5492</v>
      </c>
      <c r="T48" s="1049" t="s">
        <v>5493</v>
      </c>
      <c r="U48" s="1049" t="s">
        <v>5521</v>
      </c>
      <c r="V48" s="40"/>
      <c r="W48" s="40" t="s">
        <v>5516</v>
      </c>
      <c r="X48" s="40"/>
      <c r="Y48" s="945"/>
      <c r="Z48" s="101" t="s">
        <v>4516</v>
      </c>
      <c r="AA48" s="40"/>
      <c r="AB48" s="1044" t="s">
        <v>5524</v>
      </c>
      <c r="AC48" s="1038" t="s">
        <v>5525</v>
      </c>
      <c r="AD48" s="1038" t="s">
        <v>5526</v>
      </c>
      <c r="AE48" s="40"/>
      <c r="AF48" s="40" t="s">
        <v>5523</v>
      </c>
      <c r="AG48" s="1023"/>
      <c r="AH48" s="94"/>
      <c r="AI48" s="40"/>
      <c r="AJ48" s="40"/>
      <c r="AK48" s="40"/>
      <c r="AL48" s="40"/>
      <c r="AM48" s="40"/>
      <c r="AN48" s="40"/>
      <c r="AO48" s="40"/>
      <c r="AP48" s="40"/>
      <c r="AQ48" s="40"/>
      <c r="AR48" s="40"/>
      <c r="AS48" s="40"/>
      <c r="AT48" s="40"/>
      <c r="AU48" s="40"/>
      <c r="AV48" s="40"/>
      <c r="AW48" s="40"/>
      <c r="AX48" s="40"/>
      <c r="AY48" s="1044"/>
    </row>
    <row r="49" ht="15.75" customHeight="1">
      <c r="A49" s="1004">
        <v>260.0</v>
      </c>
      <c r="B49" s="94" t="str">
        <f t="array" ref="B49">IFNA(XLOOKUP(A49,'New Signups'!C:C,'New Signups'!D:D),"-")</f>
        <v>Sofia</v>
      </c>
      <c r="C49" s="94" t="str">
        <f t="array" ref="C49">IFNA(XLOOKUP(A49,'New Signups'!C:C,'New Signups'!E:E),"-")</f>
        <v>Valdez</v>
      </c>
      <c r="D49" s="1067">
        <v>3055.0</v>
      </c>
      <c r="E49" s="1068"/>
      <c r="F49" s="45">
        <f t="array" ref="F49">XLOOKUP(A49,'New Signups'!C:C,'New Signups'!I:I)</f>
        <v>0</v>
      </c>
      <c r="G49" s="53" t="str">
        <f t="array" ref="G49">XLOOKUP(A49,'New Signups'!C:C,'New Signups'!J:J)</f>
        <v>(612) 636-3672</v>
      </c>
      <c r="H49" s="53"/>
      <c r="I49" s="1037"/>
      <c r="J49" s="45"/>
      <c r="K49" s="1069"/>
      <c r="L49" s="40"/>
      <c r="M49" s="40"/>
      <c r="N49" s="1020">
        <f t="array" ref="N49">IFNA(
    IF(OR(XLOOKUP(A49,'1000'!A:A,'1000'!M:M)=0, XLOOKUP(A49,'1000'!A:A,'1000'!M:M)=DATE(1900,1,1)), NA(), XLOOKUP(A49,'1000'!A:A,'1000'!M:M)),
    IFNA(
        IF(OR(XLOOKUP(A49,'2000'!O:O,'2000'!M:M)=0, XLOOKUP(A49,'2000'!O:O,'2000'!M:M)=DATE(1900,1,1)), NA(), XLOOKUP(A49,'2000'!O:O,'2000'!M:M)),
        IF(OR(XLOOKUP(A49,'3000'!A:A,'3000'!M:M)=0, XLOOKUP(A49,'3000'!A:A,'3000'!M:M)=DATE(1900,1,1)), NA(), XLOOKUP(A49,'3000'!A:A,'3000'!M:M))
    )
)</f>
        <v>45266</v>
      </c>
      <c r="O49" s="40"/>
      <c r="P49" s="1046" t="s">
        <v>5489</v>
      </c>
      <c r="Q49" s="1049" t="s">
        <v>5490</v>
      </c>
      <c r="R49" s="1049" t="s">
        <v>5491</v>
      </c>
      <c r="S49" s="1049" t="s">
        <v>5492</v>
      </c>
      <c r="T49" s="1049" t="s">
        <v>5493</v>
      </c>
      <c r="U49" s="1049" t="s">
        <v>5521</v>
      </c>
      <c r="V49" s="40"/>
      <c r="W49" s="40" t="s">
        <v>5516</v>
      </c>
      <c r="X49" s="40"/>
      <c r="Y49" s="945"/>
      <c r="Z49" s="101" t="s">
        <v>4516</v>
      </c>
      <c r="AA49" s="40"/>
      <c r="AB49" s="1044" t="s">
        <v>5524</v>
      </c>
      <c r="AC49" s="1038" t="s">
        <v>5525</v>
      </c>
      <c r="AD49" s="1038" t="s">
        <v>5526</v>
      </c>
      <c r="AE49" s="40"/>
      <c r="AF49" s="40" t="s">
        <v>5523</v>
      </c>
      <c r="AG49" s="1023"/>
      <c r="AH49" s="94"/>
      <c r="AI49" s="40"/>
      <c r="AJ49" s="40"/>
      <c r="AK49" s="40"/>
      <c r="AL49" s="40"/>
      <c r="AM49" s="40"/>
      <c r="AN49" s="40"/>
      <c r="AO49" s="40"/>
      <c r="AP49" s="40"/>
      <c r="AQ49" s="40"/>
      <c r="AR49" s="40"/>
      <c r="AS49" s="40"/>
      <c r="AT49" s="40"/>
      <c r="AU49" s="40"/>
      <c r="AV49" s="40"/>
      <c r="AW49" s="40"/>
      <c r="AX49" s="40"/>
      <c r="AY49" s="1044"/>
    </row>
    <row r="50" ht="15.75" customHeight="1">
      <c r="A50" s="1004">
        <v>391.0</v>
      </c>
      <c r="B50" s="94" t="str">
        <f t="array" ref="B50">IFNA(XLOOKUP(A50,'New Signups'!C:C,'New Signups'!D:D),"-")</f>
        <v>Sophia</v>
      </c>
      <c r="C50" s="94" t="str">
        <f t="array" ref="C50">IFNA(XLOOKUP(A50,'New Signups'!C:C,'New Signups'!E:E),"-")</f>
        <v>Gomez</v>
      </c>
      <c r="D50" s="1067">
        <v>3056.0</v>
      </c>
      <c r="E50" s="1068"/>
      <c r="F50" s="45">
        <v>0.0</v>
      </c>
      <c r="G50" s="53" t="str">
        <f t="array" ref="G50">XLOOKUP(A50,'New Signups'!C:C,'New Signups'!J:J)</f>
        <v>(267) 471-4730</v>
      </c>
      <c r="H50" s="53"/>
      <c r="I50" s="1037"/>
      <c r="J50" s="45"/>
      <c r="K50" s="1069"/>
      <c r="L50" s="40"/>
      <c r="M50" s="40"/>
      <c r="N50" s="1020">
        <f t="array" ref="N50">IFNA(
    IF(OR(XLOOKUP(A50,'1000'!A:A,'1000'!M:M)=0, XLOOKUP(A50,'1000'!A:A,'1000'!M:M)=DATE(1900,1,1)), NA(), XLOOKUP(A50,'1000'!A:A,'1000'!M:M)),
    IFNA(
        IF(OR(XLOOKUP(A50,'2000'!O:O,'2000'!M:M)=0, XLOOKUP(A50,'2000'!O:O,'2000'!M:M)=DATE(1900,1,1)), NA(), XLOOKUP(A50,'2000'!O:O,'2000'!M:M)),
        IF(OR(XLOOKUP(A50,'3000'!A:A,'3000'!M:M)=0, XLOOKUP(A50,'3000'!A:A,'3000'!M:M)=DATE(1900,1,1)), NA(), XLOOKUP(A50,'3000'!A:A,'3000'!M:M))
    )
)</f>
        <v>45313</v>
      </c>
      <c r="O50" s="40"/>
      <c r="P50" s="1049" t="s">
        <v>5490</v>
      </c>
      <c r="Q50" s="1049" t="s">
        <v>5491</v>
      </c>
      <c r="R50" s="1049" t="s">
        <v>5492</v>
      </c>
      <c r="S50" s="1049" t="s">
        <v>5493</v>
      </c>
      <c r="T50" s="1049" t="s">
        <v>5521</v>
      </c>
      <c r="U50" s="1049" t="s">
        <v>5495</v>
      </c>
      <c r="V50" s="40"/>
      <c r="W50" s="40" t="s">
        <v>5516</v>
      </c>
      <c r="X50" s="40"/>
      <c r="Y50" s="945"/>
      <c r="Z50" s="101" t="s">
        <v>4516</v>
      </c>
      <c r="AA50" s="40"/>
      <c r="AB50" s="1044" t="s">
        <v>5525</v>
      </c>
      <c r="AC50" s="1038" t="s">
        <v>5526</v>
      </c>
      <c r="AD50" s="1038" t="s">
        <v>5541</v>
      </c>
      <c r="AE50" s="40"/>
      <c r="AF50" s="40" t="s">
        <v>5533</v>
      </c>
      <c r="AG50" s="1023"/>
      <c r="AH50" s="94"/>
      <c r="AI50" s="40"/>
      <c r="AJ50" s="40"/>
      <c r="AK50" s="40"/>
      <c r="AL50" s="40"/>
      <c r="AM50" s="40"/>
      <c r="AN50" s="40"/>
      <c r="AO50" s="40"/>
      <c r="AP50" s="40"/>
      <c r="AQ50" s="40"/>
      <c r="AR50" s="40"/>
      <c r="AS50" s="40"/>
      <c r="AT50" s="40"/>
      <c r="AU50" s="40"/>
      <c r="AV50" s="40"/>
      <c r="AW50" s="40"/>
      <c r="AX50" s="40"/>
      <c r="AY50" s="1044"/>
    </row>
    <row r="51" ht="15.75" customHeight="1">
      <c r="A51" s="1004">
        <v>386.0</v>
      </c>
      <c r="B51" s="94" t="str">
        <f t="array" ref="B51">IFNA(XLOOKUP(A51,'New Signups'!C:C,'New Signups'!D:D),"-")</f>
        <v>Jillian</v>
      </c>
      <c r="C51" s="94" t="str">
        <f t="array" ref="C51">IFNA(XLOOKUP(A51,'New Signups'!C:C,'New Signups'!E:E),"-")</f>
        <v>Smyles</v>
      </c>
      <c r="D51" s="1067">
        <v>3057.0</v>
      </c>
      <c r="E51" s="1068"/>
      <c r="F51" s="45">
        <f t="array" ref="F51">XLOOKUP(A51,'New Signups'!C:C,'New Signups'!I:I)</f>
        <v>0</v>
      </c>
      <c r="G51" s="53" t="str">
        <f t="array" ref="G51">XLOOKUP(A51,'New Signups'!C:C,'New Signups'!J:J)</f>
        <v>(484) 752-5292</v>
      </c>
      <c r="H51" s="53"/>
      <c r="I51" s="1037" t="s">
        <v>5544</v>
      </c>
      <c r="J51" s="45"/>
      <c r="K51" s="1069"/>
      <c r="L51" s="40"/>
      <c r="M51" s="40"/>
      <c r="N51" s="1020">
        <f t="array" ref="N51">IFNA(
    IF(OR(XLOOKUP(A51,'1000'!A:A,'1000'!M:M)=0, XLOOKUP(A51,'1000'!A:A,'1000'!M:M)=DATE(1900,1,1)), NA(), XLOOKUP(A51,'1000'!A:A,'1000'!M:M)),
    IFNA(
        IF(OR(XLOOKUP(A51,'2000'!O:O,'2000'!M:M)=0, XLOOKUP(A51,'2000'!O:O,'2000'!M:M)=DATE(1900,1,1)), NA(), XLOOKUP(A51,'2000'!O:O,'2000'!M:M)),
        IF(OR(XLOOKUP(A51,'3000'!A:A,'3000'!M:M)=0, XLOOKUP(A51,'3000'!A:A,'3000'!M:M)=DATE(1900,1,1)), NA(), XLOOKUP(A51,'3000'!A:A,'3000'!M:M))
    )
)</f>
        <v>45275</v>
      </c>
      <c r="O51" s="40"/>
      <c r="P51" s="1046" t="s">
        <v>5489</v>
      </c>
      <c r="Q51" s="1049" t="s">
        <v>5490</v>
      </c>
      <c r="R51" s="1049" t="s">
        <v>5491</v>
      </c>
      <c r="S51" s="1049" t="s">
        <v>5492</v>
      </c>
      <c r="T51" s="1049" t="s">
        <v>5493</v>
      </c>
      <c r="U51" s="1049" t="s">
        <v>5521</v>
      </c>
      <c r="V51" s="40"/>
      <c r="W51" s="40" t="s">
        <v>5516</v>
      </c>
      <c r="X51" s="40"/>
      <c r="Y51" s="945"/>
      <c r="Z51" s="101" t="s">
        <v>4516</v>
      </c>
      <c r="AA51" s="40"/>
      <c r="AB51" s="1044" t="s">
        <v>5524</v>
      </c>
      <c r="AC51" s="1038" t="s">
        <v>5525</v>
      </c>
      <c r="AD51" s="1038" t="s">
        <v>5526</v>
      </c>
      <c r="AE51" s="40"/>
      <c r="AF51" s="40" t="s">
        <v>5523</v>
      </c>
      <c r="AG51" s="1023"/>
      <c r="AH51" s="94"/>
      <c r="AI51" s="40"/>
      <c r="AJ51" s="40"/>
      <c r="AK51" s="40"/>
      <c r="AL51" s="40"/>
      <c r="AM51" s="40"/>
      <c r="AN51" s="40"/>
      <c r="AO51" s="40"/>
      <c r="AP51" s="40"/>
      <c r="AQ51" s="40"/>
      <c r="AR51" s="40"/>
      <c r="AS51" s="40"/>
      <c r="AT51" s="40"/>
      <c r="AU51" s="40"/>
      <c r="AV51" s="40"/>
      <c r="AW51" s="40"/>
      <c r="AX51" s="40"/>
      <c r="AY51" s="1044"/>
    </row>
    <row r="52" ht="15.75" customHeight="1">
      <c r="A52" s="1004">
        <v>322.0</v>
      </c>
      <c r="B52" s="94" t="str">
        <f t="array" ref="B52">IFNA(XLOOKUP(A52,'New Signups'!C:C,'New Signups'!D:D),"-")</f>
        <v>Jadyn</v>
      </c>
      <c r="C52" s="94" t="str">
        <f t="array" ref="C52">IFNA(XLOOKUP(A52,'New Signups'!C:C,'New Signups'!E:E),"-")</f>
        <v>Henderson</v>
      </c>
      <c r="D52" s="1067">
        <v>3058.0</v>
      </c>
      <c r="E52" s="1068"/>
      <c r="F52" s="45">
        <f t="array" ref="F52">XLOOKUP(A52,'New Signups'!C:C,'New Signups'!I:I)</f>
        <v>0</v>
      </c>
      <c r="G52" s="53" t="str">
        <f t="array" ref="G52">XLOOKUP(A52,'New Signups'!C:C,'New Signups'!J:J)</f>
        <v>(267) 974-8077</v>
      </c>
      <c r="H52" s="53"/>
      <c r="I52" s="1037"/>
      <c r="J52" s="45"/>
      <c r="K52" s="1069"/>
      <c r="L52" s="40"/>
      <c r="M52" s="40"/>
      <c r="N52" s="1020">
        <f t="array" ref="N52">IFNA(
    IF(OR(XLOOKUP(A52,'1000'!A:A,'1000'!M:M)=0, XLOOKUP(A52,'1000'!A:A,'1000'!M:M)=DATE(1900,1,1)), NA(), XLOOKUP(A52,'1000'!A:A,'1000'!M:M)),
    IFNA(
        IF(OR(XLOOKUP(A52,'2000'!O:O,'2000'!M:M)=0, XLOOKUP(A52,'2000'!O:O,'2000'!M:M)=DATE(1900,1,1)), NA(), XLOOKUP(A52,'2000'!O:O,'2000'!M:M)),
        IF(OR(XLOOKUP(A52,'3000'!A:A,'3000'!M:M)=0, XLOOKUP(A52,'3000'!A:A,'3000'!M:M)=DATE(1900,1,1)), NA(), XLOOKUP(A52,'3000'!A:A,'3000'!M:M))
    )
)</f>
        <v>45278</v>
      </c>
      <c r="O52" s="40"/>
      <c r="P52" s="1046" t="s">
        <v>5489</v>
      </c>
      <c r="Q52" s="1049" t="s">
        <v>5490</v>
      </c>
      <c r="R52" s="1049" t="s">
        <v>5491</v>
      </c>
      <c r="S52" s="1049" t="s">
        <v>5492</v>
      </c>
      <c r="T52" s="1049" t="s">
        <v>5493</v>
      </c>
      <c r="U52" s="1049" t="s">
        <v>5521</v>
      </c>
      <c r="V52" s="40"/>
      <c r="W52" s="40" t="s">
        <v>5516</v>
      </c>
      <c r="X52" s="40"/>
      <c r="Y52" s="945"/>
      <c r="Z52" s="101" t="s">
        <v>4516</v>
      </c>
      <c r="AA52" s="40"/>
      <c r="AB52" s="1044" t="s">
        <v>5524</v>
      </c>
      <c r="AC52" s="1038" t="s">
        <v>5525</v>
      </c>
      <c r="AD52" s="1038" t="s">
        <v>5526</v>
      </c>
      <c r="AE52" s="40"/>
      <c r="AF52" s="40" t="s">
        <v>5523</v>
      </c>
      <c r="AG52" s="1023"/>
      <c r="AH52" s="94"/>
      <c r="AI52" s="40"/>
      <c r="AJ52" s="40"/>
      <c r="AK52" s="40"/>
      <c r="AL52" s="40"/>
      <c r="AM52" s="40"/>
      <c r="AN52" s="40"/>
      <c r="AO52" s="40"/>
      <c r="AP52" s="40"/>
      <c r="AQ52" s="40"/>
      <c r="AR52" s="40"/>
      <c r="AS52" s="40"/>
      <c r="AT52" s="40"/>
      <c r="AU52" s="40"/>
      <c r="AV52" s="40"/>
      <c r="AW52" s="40"/>
      <c r="AX52" s="40"/>
      <c r="AY52" s="1044"/>
    </row>
    <row r="53" ht="15.75" customHeight="1">
      <c r="A53" s="1004">
        <v>306.0</v>
      </c>
      <c r="B53" s="94" t="str">
        <f t="array" ref="B53">IFNA(XLOOKUP(A53,'New Signups'!C:C,'New Signups'!D:D),"-")</f>
        <v>Raida</v>
      </c>
      <c r="C53" s="94" t="str">
        <f t="array" ref="C53">IFNA(XLOOKUP(A53,'New Signups'!C:C,'New Signups'!E:E),"-")</f>
        <v>Mahzabeen</v>
      </c>
      <c r="D53" s="1067">
        <v>3061.0</v>
      </c>
      <c r="E53" s="1068"/>
      <c r="F53" s="45">
        <f t="array" ref="F53">XLOOKUP(A53,'New Signups'!C:C,'New Signups'!I:I)</f>
        <v>0</v>
      </c>
      <c r="G53" s="53" t="str">
        <f t="array" ref="G53">XLOOKUP(A53,'New Signups'!C:C,'New Signups'!J:J)</f>
        <v>(215) 430-2662</v>
      </c>
      <c r="H53" s="53"/>
      <c r="I53" s="1037"/>
      <c r="J53" s="45"/>
      <c r="K53" s="1069"/>
      <c r="L53" s="40"/>
      <c r="M53" s="40"/>
      <c r="N53" s="1020">
        <f t="array" ref="N53">IFNA(
    IF(OR(XLOOKUP(A53,'1000'!A:A,'1000'!M:M)=0, XLOOKUP(A53,'1000'!A:A,'1000'!M:M)=DATE(1900,1,1)), NA(), XLOOKUP(A53,'1000'!A:A,'1000'!M:M)),
    IFNA(
        IF(OR(XLOOKUP(A53,'2000'!O:O,'2000'!M:M)=0, XLOOKUP(A53,'2000'!O:O,'2000'!M:M)=DATE(1900,1,1)), NA(), XLOOKUP(A53,'2000'!O:O,'2000'!M:M)),
        IF(OR(XLOOKUP(A53,'3000'!A:A,'3000'!M:M)=0, XLOOKUP(A53,'3000'!A:A,'3000'!M:M)=DATE(1900,1,1)), NA(), XLOOKUP(A53,'3000'!A:A,'3000'!M:M))
    )
)</f>
        <v>45270</v>
      </c>
      <c r="O53" s="40"/>
      <c r="P53" s="1046" t="s">
        <v>5489</v>
      </c>
      <c r="Q53" s="1049" t="s">
        <v>5490</v>
      </c>
      <c r="R53" s="1049" t="s">
        <v>5491</v>
      </c>
      <c r="S53" s="1049" t="s">
        <v>5492</v>
      </c>
      <c r="T53" s="1049" t="s">
        <v>5493</v>
      </c>
      <c r="U53" s="1049" t="s">
        <v>5521</v>
      </c>
      <c r="V53" s="40"/>
      <c r="W53" s="40" t="s">
        <v>5516</v>
      </c>
      <c r="X53" s="40"/>
      <c r="Y53" s="45"/>
      <c r="Z53" s="101" t="s">
        <v>4516</v>
      </c>
      <c r="AA53" s="40"/>
      <c r="AB53" s="1044" t="s">
        <v>5524</v>
      </c>
      <c r="AC53" s="1038" t="s">
        <v>5525</v>
      </c>
      <c r="AD53" s="1038" t="s">
        <v>5526</v>
      </c>
      <c r="AE53" s="40"/>
      <c r="AF53" s="40" t="s">
        <v>5523</v>
      </c>
      <c r="AG53" s="1023"/>
      <c r="AH53" s="94"/>
      <c r="AI53" s="40"/>
      <c r="AJ53" s="40"/>
      <c r="AK53" s="40"/>
      <c r="AL53" s="40"/>
      <c r="AM53" s="40"/>
      <c r="AN53" s="40"/>
      <c r="AO53" s="40"/>
      <c r="AP53" s="40"/>
      <c r="AQ53" s="40"/>
      <c r="AR53" s="40"/>
      <c r="AS53" s="40"/>
      <c r="AT53" s="40"/>
      <c r="AU53" s="40"/>
      <c r="AV53" s="40"/>
      <c r="AW53" s="40"/>
      <c r="AX53" s="40"/>
      <c r="AY53" s="1044"/>
    </row>
    <row r="54" ht="15.75" customHeight="1">
      <c r="A54" s="1004">
        <v>330.0</v>
      </c>
      <c r="B54" s="94" t="str">
        <f t="array" ref="B54">IFNA(XLOOKUP(A54,'New Signups'!C:C,'New Signups'!D:D),"-")</f>
        <v>Casey</v>
      </c>
      <c r="C54" s="94" t="str">
        <f t="array" ref="C54">IFNA(XLOOKUP(A54,'New Signups'!C:C,'New Signups'!E:E),"-")</f>
        <v>Boyack</v>
      </c>
      <c r="D54" s="1067">
        <v>3062.0</v>
      </c>
      <c r="E54" s="1068"/>
      <c r="F54" s="45">
        <f t="array" ref="F54">XLOOKUP(A54,'New Signups'!C:C,'New Signups'!I:I)</f>
        <v>0</v>
      </c>
      <c r="G54" s="53" t="str">
        <f t="array" ref="G54">XLOOKUP(A54,'New Signups'!C:C,'New Signups'!J:J)</f>
        <v>(585) 749-9356</v>
      </c>
      <c r="H54" s="53"/>
      <c r="I54" s="1037" t="s">
        <v>5544</v>
      </c>
      <c r="J54" s="45"/>
      <c r="K54" s="1069"/>
      <c r="L54" s="40"/>
      <c r="M54" s="40"/>
      <c r="N54" s="1020">
        <f t="array" ref="N54">IFNA(
    IF(OR(XLOOKUP(A54,'1000'!A:A,'1000'!M:M)=0, XLOOKUP(A54,'1000'!A:A,'1000'!M:M)=DATE(1900,1,1)), NA(), XLOOKUP(A54,'1000'!A:A,'1000'!M:M)),
    IFNA(
        IF(OR(XLOOKUP(A54,'2000'!O:O,'2000'!M:M)=0, XLOOKUP(A54,'2000'!O:O,'2000'!M:M)=DATE(1900,1,1)), NA(), XLOOKUP(A54,'2000'!O:O,'2000'!M:M)),
        IF(OR(XLOOKUP(A54,'3000'!A:A,'3000'!M:M)=0, XLOOKUP(A54,'3000'!A:A,'3000'!M:M)=DATE(1900,1,1)), NA(), XLOOKUP(A54,'3000'!A:A,'3000'!M:M))
    )
)</f>
        <v>45273</v>
      </c>
      <c r="O54" s="40"/>
      <c r="P54" s="1046" t="s">
        <v>5489</v>
      </c>
      <c r="Q54" s="1049" t="s">
        <v>5490</v>
      </c>
      <c r="R54" s="1049" t="s">
        <v>5491</v>
      </c>
      <c r="S54" s="1049" t="s">
        <v>5492</v>
      </c>
      <c r="T54" s="1049" t="s">
        <v>5493</v>
      </c>
      <c r="U54" s="1049" t="s">
        <v>5521</v>
      </c>
      <c r="V54" s="40"/>
      <c r="W54" s="40" t="s">
        <v>5516</v>
      </c>
      <c r="X54" s="40"/>
      <c r="Y54" s="45"/>
      <c r="Z54" s="101" t="s">
        <v>4516</v>
      </c>
      <c r="AA54" s="40"/>
      <c r="AB54" s="1044" t="s">
        <v>5524</v>
      </c>
      <c r="AC54" s="1038" t="s">
        <v>5525</v>
      </c>
      <c r="AD54" s="1038" t="s">
        <v>5526</v>
      </c>
      <c r="AE54" s="40"/>
      <c r="AF54" s="40" t="s">
        <v>5523</v>
      </c>
      <c r="AG54" s="1023"/>
      <c r="AH54" s="94"/>
      <c r="AI54" s="40"/>
      <c r="AJ54" s="40"/>
      <c r="AK54" s="40"/>
      <c r="AL54" s="40"/>
      <c r="AM54" s="40"/>
      <c r="AN54" s="40"/>
      <c r="AO54" s="40"/>
      <c r="AP54" s="40"/>
      <c r="AQ54" s="40"/>
      <c r="AR54" s="40"/>
      <c r="AS54" s="40"/>
      <c r="AT54" s="40"/>
      <c r="AU54" s="40"/>
      <c r="AV54" s="40"/>
      <c r="AW54" s="40"/>
      <c r="AX54" s="40"/>
      <c r="AY54" s="1044"/>
    </row>
    <row r="55" ht="15.75" customHeight="1">
      <c r="A55" s="1004">
        <v>415.0</v>
      </c>
      <c r="B55" s="94" t="str">
        <f t="array" ref="B55">IFNA(XLOOKUP(A55,'New Signups'!C:C,'New Signups'!D:D),"-")</f>
        <v>Patricia</v>
      </c>
      <c r="C55" s="94" t="str">
        <f t="array" ref="C55">IFNA(XLOOKUP(A55,'New Signups'!C:C,'New Signups'!E:E),"-")</f>
        <v>Frimpong</v>
      </c>
      <c r="D55" s="1067">
        <v>3063.0</v>
      </c>
      <c r="E55" s="1068"/>
      <c r="F55" s="45">
        <f t="array" ref="F55">XLOOKUP(A55,'New Signups'!C:C,'New Signups'!I:I)</f>
        <v>0</v>
      </c>
      <c r="G55" s="53" t="str">
        <f t="array" ref="G55">XLOOKUP(A55,'New Signups'!C:C,'New Signups'!J:J)</f>
        <v>(267) 774-7892</v>
      </c>
      <c r="H55" s="53"/>
      <c r="I55" s="1037"/>
      <c r="J55" s="45"/>
      <c r="K55" s="1069"/>
      <c r="L55" s="40"/>
      <c r="M55" s="40"/>
      <c r="N55" s="1020">
        <f t="array" ref="N55">IFNA(
    IF(OR(XLOOKUP(A55,'1000'!A:A,'1000'!M:M)=0, XLOOKUP(A55,'1000'!A:A,'1000'!M:M)=DATE(1900,1,1)), NA(), XLOOKUP(A55,'1000'!A:A,'1000'!M:M)),
    IFNA(
        IF(OR(XLOOKUP(A55,'2000'!O:O,'2000'!M:M)=0, XLOOKUP(A55,'2000'!O:O,'2000'!M:M)=DATE(1900,1,1)), NA(), XLOOKUP(A55,'2000'!O:O,'2000'!M:M)),
        IF(OR(XLOOKUP(A55,'3000'!A:A,'3000'!M:M)=0, XLOOKUP(A55,'3000'!A:A,'3000'!M:M)=DATE(1900,1,1)), NA(), XLOOKUP(A55,'3000'!A:A,'3000'!M:M))
    )
)</f>
        <v>45276</v>
      </c>
      <c r="O55" s="40"/>
      <c r="P55" s="1046" t="s">
        <v>5489</v>
      </c>
      <c r="Q55" s="1049" t="s">
        <v>5490</v>
      </c>
      <c r="R55" s="1049" t="s">
        <v>5491</v>
      </c>
      <c r="S55" s="1049" t="s">
        <v>5492</v>
      </c>
      <c r="T55" s="1049" t="s">
        <v>5493</v>
      </c>
      <c r="U55" s="1049" t="s">
        <v>5521</v>
      </c>
      <c r="V55" s="40"/>
      <c r="W55" s="40" t="s">
        <v>5516</v>
      </c>
      <c r="X55" s="40"/>
      <c r="Y55" s="45"/>
      <c r="Z55" s="101" t="s">
        <v>4516</v>
      </c>
      <c r="AA55" s="40"/>
      <c r="AB55" s="1044" t="s">
        <v>5524</v>
      </c>
      <c r="AC55" s="1038" t="s">
        <v>5525</v>
      </c>
      <c r="AD55" s="1038" t="s">
        <v>5526</v>
      </c>
      <c r="AE55" s="40"/>
      <c r="AF55" s="40" t="s">
        <v>5523</v>
      </c>
      <c r="AG55" s="1023"/>
      <c r="AH55" s="94"/>
      <c r="AI55" s="40"/>
      <c r="AJ55" s="40"/>
      <c r="AK55" s="40"/>
      <c r="AL55" s="40"/>
      <c r="AM55" s="40"/>
      <c r="AN55" s="40"/>
      <c r="AO55" s="40"/>
      <c r="AP55" s="40"/>
      <c r="AQ55" s="40"/>
      <c r="AR55" s="40"/>
      <c r="AS55" s="40"/>
      <c r="AT55" s="40"/>
      <c r="AU55" s="40"/>
      <c r="AV55" s="40"/>
      <c r="AW55" s="40"/>
      <c r="AX55" s="40"/>
      <c r="AY55" s="1044"/>
    </row>
    <row r="56" ht="15.75" customHeight="1">
      <c r="A56" s="1004">
        <v>398.0</v>
      </c>
      <c r="B56" s="94" t="str">
        <f t="array" ref="B56">IFNA(XLOOKUP(A56,'New Signups'!C:C,'New Signups'!D:D),"-")</f>
        <v>Abigail</v>
      </c>
      <c r="C56" s="94" t="str">
        <f t="array" ref="C56">IFNA(XLOOKUP(A56,'New Signups'!C:C,'New Signups'!E:E),"-")</f>
        <v>Cane</v>
      </c>
      <c r="D56" s="1067">
        <v>3064.0</v>
      </c>
      <c r="E56" s="1068"/>
      <c r="F56" s="45">
        <f t="array" ref="F56">XLOOKUP(A56,'New Signups'!C:C,'New Signups'!I:I)</f>
        <v>0</v>
      </c>
      <c r="G56" s="53" t="str">
        <f t="array" ref="G56">XLOOKUP(A56,'New Signups'!C:C,'New Signups'!J:J)</f>
        <v>(484) 689-1037</v>
      </c>
      <c r="H56" s="53"/>
      <c r="I56" s="1037"/>
      <c r="J56" s="45"/>
      <c r="K56" s="1069"/>
      <c r="L56" s="40"/>
      <c r="M56" s="40"/>
      <c r="N56" s="1020">
        <f t="array" ref="N56">IFNA(
    IF(OR(XLOOKUP(A56,'1000'!A:A,'1000'!M:M)=0, XLOOKUP(A56,'1000'!A:A,'1000'!M:M)=DATE(1900,1,1)), NA(), XLOOKUP(A56,'1000'!A:A,'1000'!M:M)),
    IFNA(
        IF(OR(XLOOKUP(A56,'2000'!O:O,'2000'!M:M)=0, XLOOKUP(A56,'2000'!O:O,'2000'!M:M)=DATE(1900,1,1)), NA(), XLOOKUP(A56,'2000'!O:O,'2000'!M:M)),
        IF(OR(XLOOKUP(A56,'3000'!A:A,'3000'!M:M)=0, XLOOKUP(A56,'3000'!A:A,'3000'!M:M)=DATE(1900,1,1)), NA(), XLOOKUP(A56,'3000'!A:A,'3000'!M:M))
    )
)</f>
        <v>45270</v>
      </c>
      <c r="O56" s="40"/>
      <c r="P56" s="1046" t="s">
        <v>5489</v>
      </c>
      <c r="Q56" s="1049" t="s">
        <v>5490</v>
      </c>
      <c r="R56" s="1049" t="s">
        <v>5491</v>
      </c>
      <c r="S56" s="1084" t="s">
        <v>5492</v>
      </c>
      <c r="T56" s="1049" t="s">
        <v>5493</v>
      </c>
      <c r="U56" s="1049" t="s">
        <v>5521</v>
      </c>
      <c r="V56" s="40"/>
      <c r="W56" s="40" t="s">
        <v>5516</v>
      </c>
      <c r="X56" s="40"/>
      <c r="Y56" s="45"/>
      <c r="Z56" s="101" t="s">
        <v>4516</v>
      </c>
      <c r="AA56" s="40"/>
      <c r="AB56" s="1044" t="s">
        <v>5524</v>
      </c>
      <c r="AC56" s="1038" t="s">
        <v>5525</v>
      </c>
      <c r="AD56" s="1038" t="s">
        <v>5526</v>
      </c>
      <c r="AE56" s="40"/>
      <c r="AF56" s="40" t="s">
        <v>5523</v>
      </c>
      <c r="AG56" s="1023"/>
      <c r="AH56" s="94"/>
      <c r="AI56" s="40"/>
      <c r="AJ56" s="40"/>
      <c r="AK56" s="40"/>
      <c r="AL56" s="40"/>
      <c r="AM56" s="40"/>
      <c r="AN56" s="40"/>
      <c r="AO56" s="40"/>
      <c r="AP56" s="40"/>
      <c r="AQ56" s="40"/>
      <c r="AR56" s="40"/>
      <c r="AS56" s="40"/>
      <c r="AT56" s="40"/>
      <c r="AU56" s="40"/>
      <c r="AV56" s="40"/>
      <c r="AW56" s="40"/>
      <c r="AX56" s="40"/>
      <c r="AY56" s="1044"/>
    </row>
    <row r="57" ht="15.75" customHeight="1">
      <c r="A57" s="1004">
        <v>416.0</v>
      </c>
      <c r="B57" s="94" t="str">
        <f t="array" ref="B57">IFNA(XLOOKUP(A57,'New Signups'!C:C,'New Signups'!D:D),"-")</f>
        <v>Elizabeth</v>
      </c>
      <c r="C57" s="94" t="str">
        <f t="array" ref="C57">IFNA(XLOOKUP(A57,'New Signups'!C:C,'New Signups'!E:E),"-")</f>
        <v>Evans-Ralston</v>
      </c>
      <c r="D57" s="1067">
        <v>3065.0</v>
      </c>
      <c r="E57" s="1068"/>
      <c r="F57" s="45">
        <f t="array" ref="F57">XLOOKUP(A57,'New Signups'!C:C,'New Signups'!I:I)</f>
        <v>0</v>
      </c>
      <c r="G57" s="53" t="str">
        <f t="array" ref="G57">XLOOKUP(A57,'New Signups'!C:C,'New Signups'!J:J)</f>
        <v>(484) 983-4743</v>
      </c>
      <c r="H57" s="53"/>
      <c r="I57" s="1037"/>
      <c r="J57" s="45"/>
      <c r="K57" s="1069"/>
      <c r="L57" s="40"/>
      <c r="M57" s="40"/>
      <c r="N57" s="1020">
        <f t="array" ref="N57">IFNA(
    IF(OR(XLOOKUP(A57,'1000'!A:A,'1000'!M:M)=0, XLOOKUP(A57,'1000'!A:A,'1000'!M:M)=DATE(1900,1,1)), NA(), XLOOKUP(A57,'1000'!A:A,'1000'!M:M)),
    IFNA(
        IF(OR(XLOOKUP(A57,'2000'!O:O,'2000'!M:M)=0, XLOOKUP(A57,'2000'!O:O,'2000'!M:M)=DATE(1900,1,1)), NA(), XLOOKUP(A57,'2000'!O:O,'2000'!M:M)),
        IF(OR(XLOOKUP(A57,'3000'!A:A,'3000'!M:M)=0, XLOOKUP(A57,'3000'!A:A,'3000'!M:M)=DATE(1900,1,1)), NA(), XLOOKUP(A57,'3000'!A:A,'3000'!M:M))
    )
)</f>
        <v>45273</v>
      </c>
      <c r="O57" s="40"/>
      <c r="P57" s="1046" t="s">
        <v>5489</v>
      </c>
      <c r="Q57" s="1049" t="s">
        <v>5490</v>
      </c>
      <c r="R57" s="1049" t="s">
        <v>5491</v>
      </c>
      <c r="S57" s="1049" t="s">
        <v>5492</v>
      </c>
      <c r="T57" s="1049" t="s">
        <v>5493</v>
      </c>
      <c r="U57" s="1049" t="s">
        <v>5521</v>
      </c>
      <c r="V57" s="40"/>
      <c r="W57" s="40" t="s">
        <v>5516</v>
      </c>
      <c r="X57" s="40"/>
      <c r="Y57" s="45"/>
      <c r="Z57" s="101" t="s">
        <v>4516</v>
      </c>
      <c r="AA57" s="40"/>
      <c r="AB57" s="1044" t="s">
        <v>5524</v>
      </c>
      <c r="AC57" s="1038" t="s">
        <v>5525</v>
      </c>
      <c r="AD57" s="1038" t="s">
        <v>5526</v>
      </c>
      <c r="AE57" s="40"/>
      <c r="AF57" s="40" t="s">
        <v>5523</v>
      </c>
      <c r="AG57" s="1023"/>
      <c r="AH57" s="94"/>
      <c r="AI57" s="40"/>
      <c r="AJ57" s="40"/>
      <c r="AK57" s="40"/>
      <c r="AL57" s="40"/>
      <c r="AM57" s="40"/>
      <c r="AN57" s="40"/>
      <c r="AO57" s="40"/>
      <c r="AP57" s="40"/>
      <c r="AQ57" s="40"/>
      <c r="AR57" s="40"/>
      <c r="AS57" s="40"/>
      <c r="AT57" s="40"/>
      <c r="AU57" s="40"/>
      <c r="AV57" s="40"/>
      <c r="AW57" s="40"/>
      <c r="AX57" s="40"/>
      <c r="AY57" s="1044"/>
    </row>
    <row r="58" ht="15.75" customHeight="1">
      <c r="A58" s="1004">
        <v>430.0</v>
      </c>
      <c r="B58" s="94" t="str">
        <f t="array" ref="B58">IFNA(XLOOKUP(A58,'New Signups'!C:C,'New Signups'!D:D),"-")</f>
        <v>Luke</v>
      </c>
      <c r="C58" s="94" t="str">
        <f t="array" ref="C58">IFNA(XLOOKUP(A58,'New Signups'!C:C,'New Signups'!E:E),"-")</f>
        <v>Pelcher</v>
      </c>
      <c r="D58" s="1067">
        <v>3066.0</v>
      </c>
      <c r="E58" s="1068"/>
      <c r="F58" s="45">
        <f t="array" ref="F58">XLOOKUP(A58,'New Signups'!C:C,'New Signups'!I:I)</f>
        <v>0</v>
      </c>
      <c r="G58" s="53" t="str">
        <f t="array" ref="G58">XLOOKUP(A58,'New Signups'!C:C,'New Signups'!J:J)</f>
        <v>(518) 687-3201</v>
      </c>
      <c r="H58" s="53"/>
      <c r="I58" s="1037"/>
      <c r="J58" s="45"/>
      <c r="K58" s="1069"/>
      <c r="L58" s="40"/>
      <c r="M58" s="40"/>
      <c r="N58" s="1020">
        <f t="array" ref="N58">IFNA(
    IF(OR(XLOOKUP(A58,'1000'!A:A,'1000'!M:M)=0, XLOOKUP(A58,'1000'!A:A,'1000'!M:M)=DATE(1900,1,1)), NA(), XLOOKUP(A58,'1000'!A:A,'1000'!M:M)),
    IFNA(
        IF(OR(XLOOKUP(A58,'2000'!O:O,'2000'!M:M)=0, XLOOKUP(A58,'2000'!O:O,'2000'!M:M)=DATE(1900,1,1)), NA(), XLOOKUP(A58,'2000'!O:O,'2000'!M:M)),
        IF(OR(XLOOKUP(A58,'3000'!A:A,'3000'!M:M)=0, XLOOKUP(A58,'3000'!A:A,'3000'!M:M)=DATE(1900,1,1)), NA(), XLOOKUP(A58,'3000'!A:A,'3000'!M:M))
    )
)</f>
        <v>45270</v>
      </c>
      <c r="O58" s="40"/>
      <c r="P58" s="1046" t="s">
        <v>5489</v>
      </c>
      <c r="Q58" s="1049" t="s">
        <v>5490</v>
      </c>
      <c r="R58" s="1049" t="s">
        <v>5491</v>
      </c>
      <c r="S58" s="1049" t="s">
        <v>5492</v>
      </c>
      <c r="T58" s="1049" t="s">
        <v>5493</v>
      </c>
      <c r="U58" s="1049" t="s">
        <v>5521</v>
      </c>
      <c r="V58" s="40"/>
      <c r="W58" s="40" t="s">
        <v>5516</v>
      </c>
      <c r="X58" s="40"/>
      <c r="Y58" s="45"/>
      <c r="Z58" s="101" t="s">
        <v>4516</v>
      </c>
      <c r="AA58" s="40"/>
      <c r="AB58" s="1044" t="s">
        <v>5524</v>
      </c>
      <c r="AC58" s="1038" t="s">
        <v>5525</v>
      </c>
      <c r="AD58" s="1038" t="s">
        <v>5526</v>
      </c>
      <c r="AE58" s="40"/>
      <c r="AF58" s="40" t="s">
        <v>5523</v>
      </c>
      <c r="AG58" s="1023"/>
      <c r="AH58" s="94"/>
      <c r="AI58" s="40"/>
      <c r="AJ58" s="40"/>
      <c r="AK58" s="40"/>
      <c r="AL58" s="40"/>
      <c r="AM58" s="40"/>
      <c r="AN58" s="40"/>
      <c r="AO58" s="40"/>
      <c r="AP58" s="40"/>
      <c r="AQ58" s="40"/>
      <c r="AR58" s="40"/>
      <c r="AS58" s="40"/>
      <c r="AT58" s="40"/>
      <c r="AU58" s="40"/>
      <c r="AV58" s="40"/>
      <c r="AW58" s="40"/>
      <c r="AX58" s="40"/>
      <c r="AY58" s="1044"/>
    </row>
    <row r="59" ht="15.75" customHeight="1">
      <c r="A59" s="1004">
        <v>426.0</v>
      </c>
      <c r="B59" s="94" t="str">
        <f t="array" ref="B59">IFNA(XLOOKUP(A59,'New Signups'!C:C,'New Signups'!D:D),"-")</f>
        <v>Aruzhan</v>
      </c>
      <c r="C59" s="94" t="str">
        <f t="array" ref="C59">IFNA(XLOOKUP(A59,'New Signups'!C:C,'New Signups'!E:E),"-")</f>
        <v>Suleimenova</v>
      </c>
      <c r="D59" s="1067">
        <v>3067.0</v>
      </c>
      <c r="E59" s="1068"/>
      <c r="F59" s="45">
        <f t="array" ref="F59">XLOOKUP(A59,'New Signups'!C:C,'New Signups'!I:I)</f>
        <v>0</v>
      </c>
      <c r="G59" s="53" t="str">
        <f t="array" ref="G59">XLOOKUP(A59,'New Signups'!C:C,'New Signups'!J:J)</f>
        <v>(346) 901-9751</v>
      </c>
      <c r="H59" s="53"/>
      <c r="I59" s="1037"/>
      <c r="J59" s="45"/>
      <c r="K59" s="1069"/>
      <c r="L59" s="40"/>
      <c r="M59" s="40"/>
      <c r="N59" s="1020">
        <f t="array" ref="N59">IFNA(
    IF(OR(XLOOKUP(A59,'1000'!A:A,'1000'!M:M)=0, XLOOKUP(A59,'1000'!A:A,'1000'!M:M)=DATE(1900,1,1)), NA(), XLOOKUP(A59,'1000'!A:A,'1000'!M:M)),
    IFNA(
        IF(OR(XLOOKUP(A59,'2000'!O:O,'2000'!M:M)=0, XLOOKUP(A59,'2000'!O:O,'2000'!M:M)=DATE(1900,1,1)), NA(), XLOOKUP(A59,'2000'!O:O,'2000'!M:M)),
        IF(OR(XLOOKUP(A59,'3000'!A:A,'3000'!M:M)=0, XLOOKUP(A59,'3000'!A:A,'3000'!M:M)=DATE(1900,1,1)), NA(), XLOOKUP(A59,'3000'!A:A,'3000'!M:M))
    )
)</f>
        <v>45281</v>
      </c>
      <c r="O59" s="40"/>
      <c r="P59" s="1046" t="s">
        <v>5489</v>
      </c>
      <c r="Q59" s="1049" t="s">
        <v>5506</v>
      </c>
      <c r="R59" s="1049" t="s">
        <v>5491</v>
      </c>
      <c r="S59" s="1084" t="s">
        <v>5492</v>
      </c>
      <c r="T59" s="1049" t="s">
        <v>5493</v>
      </c>
      <c r="U59" s="1049" t="s">
        <v>5521</v>
      </c>
      <c r="V59" s="40"/>
      <c r="W59" s="40" t="s">
        <v>5516</v>
      </c>
      <c r="X59" s="40"/>
      <c r="Y59" s="45"/>
      <c r="Z59" s="101" t="s">
        <v>4516</v>
      </c>
      <c r="AA59" s="40"/>
      <c r="AB59" s="1044" t="s">
        <v>5524</v>
      </c>
      <c r="AC59" s="1038" t="s">
        <v>5525</v>
      </c>
      <c r="AD59" s="1038" t="s">
        <v>5526</v>
      </c>
      <c r="AE59" s="40"/>
      <c r="AF59" s="40" t="s">
        <v>5523</v>
      </c>
      <c r="AG59" s="1023"/>
      <c r="AH59" s="94"/>
      <c r="AI59" s="40"/>
      <c r="AJ59" s="40"/>
      <c r="AK59" s="40"/>
      <c r="AL59" s="40"/>
      <c r="AM59" s="40"/>
      <c r="AN59" s="40"/>
      <c r="AO59" s="40"/>
      <c r="AP59" s="40"/>
      <c r="AQ59" s="40"/>
      <c r="AR59" s="40"/>
      <c r="AS59" s="40"/>
      <c r="AT59" s="40"/>
      <c r="AU59" s="40"/>
      <c r="AV59" s="40"/>
      <c r="AW59" s="40"/>
      <c r="AX59" s="40"/>
      <c r="AY59" s="1044"/>
    </row>
    <row r="60" ht="15.75" customHeight="1">
      <c r="A60" s="1004">
        <v>420.0</v>
      </c>
      <c r="B60" s="94" t="str">
        <f t="array" ref="B60">IFNA(XLOOKUP(A60,'New Signups'!C:C,'New Signups'!D:D),"-")</f>
        <v>Kaitlyn </v>
      </c>
      <c r="C60" s="94" t="str">
        <f t="array" ref="C60">IFNA(XLOOKUP(A60,'New Signups'!C:C,'New Signups'!E:E),"-")</f>
        <v>Mark</v>
      </c>
      <c r="D60" s="1067">
        <v>3068.0</v>
      </c>
      <c r="E60" s="1068"/>
      <c r="F60" s="45">
        <f t="array" ref="F60">XLOOKUP(A60,'New Signups'!C:C,'New Signups'!I:I)</f>
        <v>0</v>
      </c>
      <c r="G60" s="53" t="str">
        <f t="array" ref="G60">XLOOKUP(A60,'New Signups'!C:C,'New Signups'!J:J)</f>
        <v>(302) 757-4936</v>
      </c>
      <c r="H60" s="53"/>
      <c r="I60" s="1037"/>
      <c r="J60" s="45"/>
      <c r="K60" s="1069"/>
      <c r="L60" s="40"/>
      <c r="M60" s="40"/>
      <c r="N60" s="1020">
        <f t="array" ref="N60">IFNA(
    IF(OR(XLOOKUP(A60,'1000'!A:A,'1000'!M:M)=0, XLOOKUP(A60,'1000'!A:A,'1000'!M:M)=DATE(1900,1,1)), NA(), XLOOKUP(A60,'1000'!A:A,'1000'!M:M)),
    IFNA(
        IF(OR(XLOOKUP(A60,'2000'!O:O,'2000'!M:M)=0, XLOOKUP(A60,'2000'!O:O,'2000'!M:M)=DATE(1900,1,1)), NA(), XLOOKUP(A60,'2000'!O:O,'2000'!M:M)),
        IF(OR(XLOOKUP(A60,'3000'!A:A,'3000'!M:M)=0, XLOOKUP(A60,'3000'!A:A,'3000'!M:M)=DATE(1900,1,1)), NA(), XLOOKUP(A60,'3000'!A:A,'3000'!M:M))
    )
)</f>
        <v>45276</v>
      </c>
      <c r="O60" s="40"/>
      <c r="P60" s="1046" t="s">
        <v>5489</v>
      </c>
      <c r="Q60" s="1049" t="s">
        <v>5490</v>
      </c>
      <c r="R60" s="1049" t="s">
        <v>5491</v>
      </c>
      <c r="S60" s="1049" t="s">
        <v>5492</v>
      </c>
      <c r="T60" s="1049" t="s">
        <v>5493</v>
      </c>
      <c r="U60" s="1049" t="s">
        <v>5521</v>
      </c>
      <c r="V60" s="40"/>
      <c r="W60" s="40" t="s">
        <v>5516</v>
      </c>
      <c r="X60" s="40"/>
      <c r="Y60" s="45"/>
      <c r="Z60" s="101" t="s">
        <v>4516</v>
      </c>
      <c r="AA60" s="40"/>
      <c r="AB60" s="1044" t="s">
        <v>5524</v>
      </c>
      <c r="AC60" s="1038" t="s">
        <v>5525</v>
      </c>
      <c r="AD60" s="1038" t="s">
        <v>5526</v>
      </c>
      <c r="AE60" s="40"/>
      <c r="AF60" s="40" t="s">
        <v>5523</v>
      </c>
      <c r="AG60" s="1023"/>
      <c r="AH60" s="94"/>
      <c r="AI60" s="40"/>
      <c r="AJ60" s="40"/>
      <c r="AK60" s="40"/>
      <c r="AL60" s="40"/>
      <c r="AM60" s="40"/>
      <c r="AN60" s="40"/>
      <c r="AO60" s="40"/>
      <c r="AP60" s="40"/>
      <c r="AQ60" s="40"/>
      <c r="AR60" s="40"/>
      <c r="AS60" s="40"/>
      <c r="AT60" s="40"/>
      <c r="AU60" s="40"/>
      <c r="AV60" s="40"/>
      <c r="AW60" s="40"/>
      <c r="AX60" s="40"/>
      <c r="AY60" s="1044"/>
    </row>
    <row r="61" ht="15.75" customHeight="1">
      <c r="A61" s="1004">
        <v>500.0</v>
      </c>
      <c r="B61" s="94" t="str">
        <f t="array" ref="B61">IFNA(XLOOKUP(A61,'New Signups'!C:C,'New Signups'!D:D),"-")</f>
        <v>Sofia</v>
      </c>
      <c r="C61" s="94" t="str">
        <f t="array" ref="C61">IFNA(XLOOKUP(A61,'New Signups'!C:C,'New Signups'!E:E),"-")</f>
        <v>Darrigo</v>
      </c>
      <c r="D61" s="1067">
        <v>3069.0</v>
      </c>
      <c r="E61" s="1068"/>
      <c r="F61" s="45">
        <f t="array" ref="F61">XLOOKUP(A61,'New Signups'!C:C,'New Signups'!I:I)</f>
        <v>0</v>
      </c>
      <c r="G61" s="53" t="str">
        <f t="array" ref="G61">XLOOKUP(A61,'New Signups'!C:C,'New Signups'!J:J)</f>
        <v>(856) 896-1042</v>
      </c>
      <c r="H61" s="53"/>
      <c r="I61" s="812"/>
      <c r="J61" s="945"/>
      <c r="K61" s="1069"/>
      <c r="L61" s="40"/>
      <c r="M61" s="40"/>
      <c r="N61" s="1020">
        <f t="array" ref="N61">IFNA(
    IF(OR(XLOOKUP(A61,'1000'!A:A,'1000'!M:M)=0, XLOOKUP(A61,'1000'!A:A,'1000'!M:M)=DATE(1900,1,1)), NA(), XLOOKUP(A61,'1000'!A:A,'1000'!M:M)),
    IFNA(
        IF(OR(XLOOKUP(A61,'2000'!O:O,'2000'!M:M)=0, XLOOKUP(A61,'2000'!O:O,'2000'!M:M)=DATE(1900,1,1)), NA(), XLOOKUP(A61,'2000'!O:O,'2000'!M:M)),
        IF(OR(XLOOKUP(A61,'3000'!A:A,'3000'!M:M)=0, XLOOKUP(A61,'3000'!A:A,'3000'!M:M)=DATE(1900,1,1)), NA(), XLOOKUP(A61,'3000'!A:A,'3000'!M:M))
    )
)</f>
        <v>45280</v>
      </c>
      <c r="O61" s="40"/>
      <c r="P61" s="1049" t="s">
        <v>5490</v>
      </c>
      <c r="Q61" s="1047" t="s">
        <v>5491</v>
      </c>
      <c r="R61" s="1047" t="s">
        <v>5492</v>
      </c>
      <c r="S61" s="1047" t="s">
        <v>5493</v>
      </c>
      <c r="T61" s="1047" t="s">
        <v>5521</v>
      </c>
      <c r="U61" s="1047" t="s">
        <v>5495</v>
      </c>
      <c r="V61" s="40"/>
      <c r="W61" s="40" t="s">
        <v>5516</v>
      </c>
      <c r="X61" s="40"/>
      <c r="Y61" s="45"/>
      <c r="Z61" s="101" t="s">
        <v>4516</v>
      </c>
      <c r="AA61" s="40"/>
      <c r="AB61" s="1044" t="s">
        <v>5525</v>
      </c>
      <c r="AC61" s="1038" t="s">
        <v>5526</v>
      </c>
      <c r="AD61" s="1038" t="s">
        <v>5541</v>
      </c>
      <c r="AE61" s="40"/>
      <c r="AF61" s="40" t="s">
        <v>5533</v>
      </c>
      <c r="AG61" s="1023"/>
      <c r="AH61" s="94"/>
      <c r="AI61" s="40"/>
      <c r="AJ61" s="40"/>
      <c r="AK61" s="40"/>
      <c r="AL61" s="40"/>
      <c r="AM61" s="40"/>
      <c r="AN61" s="40"/>
      <c r="AO61" s="40"/>
      <c r="AP61" s="40"/>
      <c r="AQ61" s="40"/>
      <c r="AR61" s="40"/>
      <c r="AS61" s="40"/>
      <c r="AT61" s="40"/>
      <c r="AU61" s="40"/>
      <c r="AV61" s="40"/>
      <c r="AW61" s="40"/>
      <c r="AX61" s="40"/>
      <c r="AY61" s="1044"/>
    </row>
    <row r="62" ht="15.75" customHeight="1">
      <c r="A62" s="1004">
        <v>519.0</v>
      </c>
      <c r="B62" s="94" t="str">
        <f t="array" ref="B62">IFNA(XLOOKUP(A62,'New Signups'!C:C,'New Signups'!D:D),"-")</f>
        <v>Gabriel</v>
      </c>
      <c r="C62" s="94" t="str">
        <f t="array" ref="C62">IFNA(XLOOKUP(A62,'New Signups'!C:C,'New Signups'!E:E),"-")</f>
        <v>Santiago</v>
      </c>
      <c r="D62" s="1067">
        <v>3070.0</v>
      </c>
      <c r="E62" s="1068"/>
      <c r="F62" s="45">
        <f t="array" ref="F62">XLOOKUP(A62,'New Signups'!C:C,'New Signups'!I:I)</f>
        <v>0</v>
      </c>
      <c r="G62" s="53" t="str">
        <f t="array" ref="G62">XLOOKUP(A62,'New Signups'!C:C,'New Signups'!J:J)</f>
        <v>(267) 693-4936</v>
      </c>
      <c r="H62" s="53"/>
      <c r="I62" s="812"/>
      <c r="J62" s="945"/>
      <c r="K62" s="1069"/>
      <c r="L62" s="40"/>
      <c r="M62" s="40"/>
      <c r="N62" s="1020">
        <f t="array" ref="N62">IFNA(
    IF(OR(XLOOKUP(A62,'1000'!A:A,'1000'!M:M)=0, XLOOKUP(A62,'1000'!A:A,'1000'!M:M)=DATE(1900,1,1)), NA(), XLOOKUP(A62,'1000'!A:A,'1000'!M:M)),
    IFNA(
        IF(OR(XLOOKUP(A62,'2000'!O:O,'2000'!M:M)=0, XLOOKUP(A62,'2000'!O:O,'2000'!M:M)=DATE(1900,1,1)), NA(), XLOOKUP(A62,'2000'!O:O,'2000'!M:M)),
        IF(OR(XLOOKUP(A62,'3000'!A:A,'3000'!M:M)=0, XLOOKUP(A62,'3000'!A:A,'3000'!M:M)=DATE(1900,1,1)), NA(), XLOOKUP(A62,'3000'!A:A,'3000'!M:M))
    )
)</f>
        <v>45276</v>
      </c>
      <c r="O62" s="40"/>
      <c r="P62" s="1052" t="s">
        <v>5489</v>
      </c>
      <c r="Q62" s="1047" t="s">
        <v>5490</v>
      </c>
      <c r="R62" s="1047" t="s">
        <v>5491</v>
      </c>
      <c r="S62" s="1047" t="s">
        <v>5492</v>
      </c>
      <c r="T62" s="1047" t="s">
        <v>5493</v>
      </c>
      <c r="U62" s="1047" t="s">
        <v>5521</v>
      </c>
      <c r="V62" s="40"/>
      <c r="W62" s="40" t="s">
        <v>5516</v>
      </c>
      <c r="X62" s="40"/>
      <c r="Y62" s="45"/>
      <c r="Z62" s="101" t="s">
        <v>4516</v>
      </c>
      <c r="AA62" s="40"/>
      <c r="AB62" s="1044" t="s">
        <v>5524</v>
      </c>
      <c r="AC62" s="1038" t="s">
        <v>5525</v>
      </c>
      <c r="AD62" s="1038" t="s">
        <v>5526</v>
      </c>
      <c r="AE62" s="40"/>
      <c r="AF62" s="40" t="s">
        <v>5545</v>
      </c>
      <c r="AG62" s="1023"/>
      <c r="AH62" s="94"/>
      <c r="AI62" s="40"/>
      <c r="AJ62" s="40"/>
      <c r="AK62" s="40"/>
      <c r="AL62" s="40"/>
      <c r="AM62" s="40"/>
      <c r="AN62" s="40"/>
      <c r="AO62" s="40"/>
      <c r="AP62" s="40"/>
      <c r="AQ62" s="40"/>
      <c r="AR62" s="40"/>
      <c r="AS62" s="40"/>
      <c r="AT62" s="40"/>
      <c r="AU62" s="40"/>
      <c r="AV62" s="40"/>
      <c r="AW62" s="40"/>
      <c r="AX62" s="40"/>
      <c r="AY62" s="1044"/>
    </row>
    <row r="63" ht="15.75" customHeight="1">
      <c r="A63" s="1004">
        <v>536.0</v>
      </c>
      <c r="B63" s="94" t="str">
        <f t="array" ref="B63">IFNA(XLOOKUP(A63,'New Signups'!C:C,'New Signups'!D:D),"-")</f>
        <v>Omar</v>
      </c>
      <c r="C63" s="94" t="str">
        <f t="array" ref="C63">IFNA(XLOOKUP(A63,'New Signups'!C:C,'New Signups'!E:E),"-")</f>
        <v>Salhe</v>
      </c>
      <c r="D63" s="1067">
        <v>3072.0</v>
      </c>
      <c r="E63" s="1068"/>
      <c r="F63" s="45">
        <f t="array" ref="F63">XLOOKUP(A63,'New Signups'!C:C,'New Signups'!I:I)</f>
        <v>0</v>
      </c>
      <c r="G63" s="53" t="str">
        <f t="array" ref="G63">XLOOKUP(A63,'New Signups'!C:C,'New Signups'!J:J)</f>
        <v>(215) 869-8413</v>
      </c>
      <c r="H63" s="53"/>
      <c r="I63" s="812"/>
      <c r="J63" s="945"/>
      <c r="K63" s="1069"/>
      <c r="L63" s="40"/>
      <c r="M63" s="40"/>
      <c r="N63" s="1020">
        <f t="array" ref="N63">IFNA(
    IF(OR(XLOOKUP(A63,'1000'!A:A,'1000'!M:M)=0, XLOOKUP(A63,'1000'!A:A,'1000'!M:M)=DATE(1900,1,1)), NA(), XLOOKUP(A63,'1000'!A:A,'1000'!M:M)),
    IFNA(
        IF(OR(XLOOKUP(A63,'2000'!O:O,'2000'!M:M)=0, XLOOKUP(A63,'2000'!O:O,'2000'!M:M)=DATE(1900,1,1)), NA(), XLOOKUP(A63,'2000'!O:O,'2000'!M:M)),
        IF(OR(XLOOKUP(A63,'3000'!A:A,'3000'!M:M)=0, XLOOKUP(A63,'3000'!A:A,'3000'!M:M)=DATE(1900,1,1)), NA(), XLOOKUP(A63,'3000'!A:A,'3000'!M:M))
    )
)</f>
        <v>45281</v>
      </c>
      <c r="O63" s="40"/>
      <c r="P63" s="1052" t="s">
        <v>5489</v>
      </c>
      <c r="Q63" s="1047" t="s">
        <v>5490</v>
      </c>
      <c r="R63" s="1047" t="s">
        <v>5491</v>
      </c>
      <c r="S63" s="1047" t="s">
        <v>5492</v>
      </c>
      <c r="T63" s="1047" t="s">
        <v>5493</v>
      </c>
      <c r="U63" s="1047" t="s">
        <v>5521</v>
      </c>
      <c r="V63" s="40"/>
      <c r="W63" s="40" t="s">
        <v>5516</v>
      </c>
      <c r="X63" s="40"/>
      <c r="Y63" s="45"/>
      <c r="Z63" s="101" t="s">
        <v>4516</v>
      </c>
      <c r="AA63" s="40"/>
      <c r="AB63" s="1044" t="s">
        <v>5524</v>
      </c>
      <c r="AC63" s="1038" t="s">
        <v>5525</v>
      </c>
      <c r="AD63" s="1038" t="s">
        <v>5526</v>
      </c>
      <c r="AE63" s="40"/>
      <c r="AF63" s="40" t="s">
        <v>5523</v>
      </c>
      <c r="AG63" s="1023"/>
      <c r="AH63" s="94"/>
      <c r="AI63" s="40"/>
      <c r="AJ63" s="40"/>
      <c r="AK63" s="40"/>
      <c r="AL63" s="40"/>
      <c r="AM63" s="40"/>
      <c r="AN63" s="40"/>
      <c r="AO63" s="40"/>
      <c r="AP63" s="40"/>
      <c r="AQ63" s="40"/>
      <c r="AR63" s="40"/>
      <c r="AS63" s="40"/>
      <c r="AT63" s="40"/>
      <c r="AU63" s="40"/>
      <c r="AV63" s="40"/>
      <c r="AW63" s="40"/>
      <c r="AX63" s="40"/>
      <c r="AY63" s="1044"/>
    </row>
    <row r="64" ht="15.75" customHeight="1">
      <c r="A64" s="1085">
        <v>490.0</v>
      </c>
      <c r="B64" s="94" t="str">
        <f t="array" ref="B64">IFNA(XLOOKUP(A64,'New Signups'!C:C,'New Signups'!D:D),"-")</f>
        <v>Mary </v>
      </c>
      <c r="C64" s="94" t="str">
        <f t="array" ref="C64">IFNA(XLOOKUP(A64,'New Signups'!C:C,'New Signups'!E:E),"-")</f>
        <v>Watson</v>
      </c>
      <c r="D64" s="1086">
        <v>3073.0</v>
      </c>
      <c r="E64" s="1087"/>
      <c r="F64" s="45">
        <f t="array" ref="F64">XLOOKUP(A64,'New Signups'!C:C,'New Signups'!I:I)</f>
        <v>0</v>
      </c>
      <c r="G64" s="53" t="str">
        <f t="array" ref="G64">XLOOKUP(A64,'New Signups'!C:C,'New Signups'!J:J)</f>
        <v>(503) 428-1159</v>
      </c>
      <c r="H64" s="53"/>
      <c r="I64" s="812"/>
      <c r="J64" s="945"/>
      <c r="K64" s="1069"/>
      <c r="L64" s="40"/>
      <c r="M64" s="40"/>
      <c r="N64" s="1020">
        <f t="array" ref="N64">IFNA(
    IF(OR(XLOOKUP(A64,'1000'!A:A,'1000'!M:M)=0, XLOOKUP(A64,'1000'!A:A,'1000'!M:M)=DATE(1900,1,1)), NA(), XLOOKUP(A64,'1000'!A:A,'1000'!M:M)),
    IFNA(
        IF(OR(XLOOKUP(A64,'2000'!O:O,'2000'!M:M)=0, XLOOKUP(A64,'2000'!O:O,'2000'!M:M)=DATE(1900,1,1)), NA(), XLOOKUP(A64,'2000'!O:O,'2000'!M:M)),
        IF(OR(XLOOKUP(A64,'3000'!A:A,'3000'!M:M)=0, XLOOKUP(A64,'3000'!A:A,'3000'!M:M)=DATE(1900,1,1)), NA(), XLOOKUP(A64,'3000'!A:A,'3000'!M:M))
    )
)</f>
        <v>45301</v>
      </c>
      <c r="O64" s="40"/>
      <c r="P64" s="1047" t="s">
        <v>5490</v>
      </c>
      <c r="Q64" s="1047" t="s">
        <v>5491</v>
      </c>
      <c r="R64" s="1047" t="s">
        <v>5492</v>
      </c>
      <c r="S64" s="1047" t="s">
        <v>5493</v>
      </c>
      <c r="T64" s="1049" t="s">
        <v>5521</v>
      </c>
      <c r="U64" s="1047" t="s">
        <v>5495</v>
      </c>
      <c r="V64" s="40"/>
      <c r="W64" s="40" t="s">
        <v>5516</v>
      </c>
      <c r="X64" s="40"/>
      <c r="Y64" s="45"/>
      <c r="Z64" s="101" t="s">
        <v>4516</v>
      </c>
      <c r="AA64" s="40"/>
      <c r="AB64" s="1044" t="s">
        <v>5525</v>
      </c>
      <c r="AC64" s="1038" t="s">
        <v>5526</v>
      </c>
      <c r="AD64" s="1038" t="s">
        <v>5541</v>
      </c>
      <c r="AE64" s="40"/>
      <c r="AF64" s="40" t="s">
        <v>5533</v>
      </c>
      <c r="AG64" s="1023"/>
      <c r="AH64" s="94"/>
      <c r="AI64" s="40"/>
      <c r="AJ64" s="40"/>
      <c r="AK64" s="40"/>
      <c r="AL64" s="40"/>
      <c r="AM64" s="40"/>
      <c r="AN64" s="40"/>
      <c r="AO64" s="40"/>
      <c r="AP64" s="40"/>
      <c r="AQ64" s="40"/>
      <c r="AR64" s="40"/>
      <c r="AS64" s="40"/>
      <c r="AT64" s="40"/>
      <c r="AU64" s="40"/>
      <c r="AV64" s="40"/>
      <c r="AW64" s="40"/>
      <c r="AX64" s="40"/>
      <c r="AY64" s="1044"/>
    </row>
    <row r="65" ht="15.75" customHeight="1">
      <c r="A65" s="1085">
        <v>419.0</v>
      </c>
      <c r="B65" s="94" t="str">
        <f t="array" ref="B65">IFNA(XLOOKUP(A65,'New Signups'!C:C,'New Signups'!D:D),"-")</f>
        <v>Emery</v>
      </c>
      <c r="C65" s="94" t="str">
        <f t="array" ref="C65">IFNA(XLOOKUP(A65,'New Signups'!C:C,'New Signups'!E:E),"-")</f>
        <v>Kaczmarek-Johnson</v>
      </c>
      <c r="D65" s="1086">
        <v>3074.0</v>
      </c>
      <c r="E65" s="1087"/>
      <c r="F65" s="45">
        <f t="array" ref="F65">XLOOKUP(A65,'New Signups'!C:C,'New Signups'!I:I)</f>
        <v>0</v>
      </c>
      <c r="G65" s="53" t="str">
        <f t="array" ref="G65">XLOOKUP(A65,'New Signups'!C:C,'New Signups'!J:J)</f>
        <v>(504) 235-4542</v>
      </c>
      <c r="H65" s="53"/>
      <c r="I65" s="812"/>
      <c r="J65" s="945"/>
      <c r="K65" s="1069"/>
      <c r="L65" s="40"/>
      <c r="M65" s="40"/>
      <c r="N65" s="1020">
        <f t="array" ref="N65">IFNA(
    IF(OR(XLOOKUP(A65,'1000'!A:A,'1000'!M:M)=0, XLOOKUP(A65,'1000'!A:A,'1000'!M:M)=DATE(1900,1,1)), NA(), XLOOKUP(A65,'1000'!A:A,'1000'!M:M)),
    IFNA(
        IF(OR(XLOOKUP(A65,'2000'!O:O,'2000'!M:M)=0, XLOOKUP(A65,'2000'!O:O,'2000'!M:M)=DATE(1900,1,1)), NA(), XLOOKUP(A65,'2000'!O:O,'2000'!M:M)),
        IF(OR(XLOOKUP(A65,'3000'!A:A,'3000'!M:M)=0, XLOOKUP(A65,'3000'!A:A,'3000'!M:M)=DATE(1900,1,1)), NA(), XLOOKUP(A65,'3000'!A:A,'3000'!M:M))
    )
)</f>
        <v>45303</v>
      </c>
      <c r="O65" s="40"/>
      <c r="P65" s="1047" t="s">
        <v>5490</v>
      </c>
      <c r="Q65" s="1047" t="s">
        <v>5491</v>
      </c>
      <c r="R65" s="1047" t="s">
        <v>5492</v>
      </c>
      <c r="S65" s="1047" t="s">
        <v>5493</v>
      </c>
      <c r="T65" s="1047" t="s">
        <v>5521</v>
      </c>
      <c r="U65" s="1047" t="s">
        <v>5495</v>
      </c>
      <c r="V65" s="40"/>
      <c r="W65" s="40" t="s">
        <v>5516</v>
      </c>
      <c r="X65" s="40"/>
      <c r="Y65" s="45"/>
      <c r="Z65" s="101" t="s">
        <v>4516</v>
      </c>
      <c r="AA65" s="40"/>
      <c r="AB65" s="1044" t="s">
        <v>5525</v>
      </c>
      <c r="AC65" s="1038" t="s">
        <v>5526</v>
      </c>
      <c r="AD65" s="1038" t="s">
        <v>5541</v>
      </c>
      <c r="AE65" s="40"/>
      <c r="AF65" s="40" t="s">
        <v>5533</v>
      </c>
      <c r="AG65" s="1023"/>
      <c r="AH65" s="94"/>
      <c r="AI65" s="40"/>
      <c r="AJ65" s="40"/>
      <c r="AK65" s="40"/>
      <c r="AL65" s="40"/>
      <c r="AM65" s="40"/>
      <c r="AN65" s="40"/>
      <c r="AO65" s="40"/>
      <c r="AP65" s="40"/>
      <c r="AQ65" s="40"/>
      <c r="AR65" s="40"/>
      <c r="AS65" s="40"/>
      <c r="AT65" s="40"/>
      <c r="AU65" s="40"/>
      <c r="AV65" s="40"/>
      <c r="AW65" s="40"/>
      <c r="AX65" s="40"/>
      <c r="AY65" s="1044"/>
    </row>
    <row r="66" ht="15.75" customHeight="1">
      <c r="A66" s="1085">
        <v>463.0</v>
      </c>
      <c r="B66" s="94" t="str">
        <f t="array" ref="B66">IFNA(XLOOKUP(A66,'New Signups'!C:C,'New Signups'!D:D),"-")</f>
        <v>Olivia</v>
      </c>
      <c r="C66" s="94" t="str">
        <f t="array" ref="C66">IFNA(XLOOKUP(A66,'New Signups'!C:C,'New Signups'!E:E),"-")</f>
        <v>Wong</v>
      </c>
      <c r="D66" s="1086">
        <v>3075.0</v>
      </c>
      <c r="E66" s="1087"/>
      <c r="F66" s="45">
        <v>0.0</v>
      </c>
      <c r="G66" s="53" t="str">
        <f t="array" ref="G66">XLOOKUP(A66,'New Signups'!C:C,'New Signups'!J:J)</f>
        <v>(516) 205-1820</v>
      </c>
      <c r="H66" s="53"/>
      <c r="I66" s="812"/>
      <c r="J66" s="945"/>
      <c r="K66" s="1069"/>
      <c r="L66" s="40"/>
      <c r="M66" s="40"/>
      <c r="N66" s="1020">
        <f t="array" ref="N66">IFNA(
    IF(OR(XLOOKUP(A66,'1000'!A:A,'1000'!M:M)=0, XLOOKUP(A66,'1000'!A:A,'1000'!M:M)=DATE(1900,1,1)), NA(), XLOOKUP(A66,'1000'!A:A,'1000'!M:M)),
    IFNA(
        IF(OR(XLOOKUP(A66,'2000'!O:O,'2000'!M:M)=0, XLOOKUP(A66,'2000'!O:O,'2000'!M:M)=DATE(1900,1,1)), NA(), XLOOKUP(A66,'2000'!O:O,'2000'!M:M)),
        IF(OR(XLOOKUP(A66,'3000'!A:A,'3000'!M:M)=0, XLOOKUP(A66,'3000'!A:A,'3000'!M:M)=DATE(1900,1,1)), NA(), XLOOKUP(A66,'3000'!A:A,'3000'!M:M))
    )
)</f>
        <v>45309</v>
      </c>
      <c r="O66" s="40"/>
      <c r="P66" s="1047" t="s">
        <v>5490</v>
      </c>
      <c r="Q66" s="1047" t="s">
        <v>5491</v>
      </c>
      <c r="R66" s="1047" t="s">
        <v>5492</v>
      </c>
      <c r="S66" s="1047" t="s">
        <v>5493</v>
      </c>
      <c r="T66" s="1047" t="s">
        <v>5521</v>
      </c>
      <c r="U66" s="1047" t="s">
        <v>5495</v>
      </c>
      <c r="V66" s="40"/>
      <c r="W66" s="40" t="s">
        <v>5516</v>
      </c>
      <c r="X66" s="40"/>
      <c r="Y66" s="45"/>
      <c r="Z66" s="101" t="s">
        <v>4516</v>
      </c>
      <c r="AA66" s="40"/>
      <c r="AB66" s="1044" t="s">
        <v>5525</v>
      </c>
      <c r="AC66" s="1038" t="s">
        <v>5526</v>
      </c>
      <c r="AD66" s="1038" t="s">
        <v>5541</v>
      </c>
      <c r="AE66" s="40"/>
      <c r="AF66" s="40" t="s">
        <v>5533</v>
      </c>
      <c r="AG66" s="1023"/>
      <c r="AH66" s="94"/>
      <c r="AI66" s="40"/>
      <c r="AJ66" s="40"/>
      <c r="AK66" s="40"/>
      <c r="AL66" s="40"/>
      <c r="AM66" s="40"/>
      <c r="AN66" s="40"/>
      <c r="AO66" s="40"/>
      <c r="AP66" s="40"/>
      <c r="AQ66" s="40"/>
      <c r="AR66" s="40"/>
      <c r="AS66" s="40"/>
      <c r="AT66" s="40"/>
      <c r="AU66" s="40"/>
      <c r="AV66" s="40"/>
      <c r="AW66" s="40"/>
      <c r="AX66" s="40"/>
      <c r="AY66" s="1044"/>
    </row>
    <row r="67" ht="15.75" customHeight="1">
      <c r="A67" s="1085">
        <v>459.0</v>
      </c>
      <c r="B67" s="94" t="str">
        <f t="array" ref="B67">IFNA(XLOOKUP(A67,'New Signups'!C:C,'New Signups'!D:D),"-")</f>
        <v>Isadora</v>
      </c>
      <c r="C67" s="94" t="str">
        <f t="array" ref="C67">IFNA(XLOOKUP(A67,'New Signups'!C:C,'New Signups'!E:E),"-")</f>
        <v>Krause</v>
      </c>
      <c r="D67" s="1086">
        <v>3079.0</v>
      </c>
      <c r="E67" s="1087"/>
      <c r="F67" s="45">
        <f t="array" ref="F67">XLOOKUP(A67,'New Signups'!C:C,'New Signups'!I:I)</f>
        <v>0</v>
      </c>
      <c r="G67" s="53" t="str">
        <f t="array" ref="G67">XLOOKUP(A67,'New Signups'!C:C,'New Signups'!J:J)</f>
        <v>(512) 743-9788</v>
      </c>
      <c r="H67" s="53"/>
      <c r="I67" s="812"/>
      <c r="J67" s="945"/>
      <c r="K67" s="1069"/>
      <c r="L67" s="40"/>
      <c r="M67" s="40"/>
      <c r="N67" s="1020">
        <f t="array" ref="N67">IFNA(
    IF(OR(XLOOKUP(A67,'1000'!A:A,'1000'!M:M)=0, XLOOKUP(A67,'1000'!A:A,'1000'!M:M)=DATE(1900,1,1)), NA(), XLOOKUP(A67,'1000'!A:A,'1000'!M:M)),
    IFNA(
        IF(OR(XLOOKUP(A67,'2000'!O:O,'2000'!M:M)=0, XLOOKUP(A67,'2000'!O:O,'2000'!M:M)=DATE(1900,1,1)), NA(), XLOOKUP(A67,'2000'!O:O,'2000'!M:M)),
        IF(OR(XLOOKUP(A67,'3000'!A:A,'3000'!M:M)=0, XLOOKUP(A67,'3000'!A:A,'3000'!M:M)=DATE(1900,1,1)), NA(), XLOOKUP(A67,'3000'!A:A,'3000'!M:M))
    )
)</f>
        <v>45308</v>
      </c>
      <c r="O67" s="40"/>
      <c r="P67" s="1047" t="s">
        <v>5490</v>
      </c>
      <c r="Q67" s="1047" t="s">
        <v>5491</v>
      </c>
      <c r="R67" s="1047" t="s">
        <v>5492</v>
      </c>
      <c r="S67" s="1047" t="s">
        <v>5493</v>
      </c>
      <c r="T67" s="1047" t="s">
        <v>5521</v>
      </c>
      <c r="U67" s="1047" t="s">
        <v>5495</v>
      </c>
      <c r="V67" s="40"/>
      <c r="W67" s="40" t="s">
        <v>5516</v>
      </c>
      <c r="X67" s="40"/>
      <c r="Y67" s="45"/>
      <c r="Z67" s="101" t="s">
        <v>4516</v>
      </c>
      <c r="AA67" s="40"/>
      <c r="AB67" s="1044" t="s">
        <v>5525</v>
      </c>
      <c r="AC67" s="1038" t="s">
        <v>5526</v>
      </c>
      <c r="AD67" s="1038" t="s">
        <v>5541</v>
      </c>
      <c r="AE67" s="40"/>
      <c r="AF67" s="40" t="s">
        <v>5533</v>
      </c>
      <c r="AG67" s="1023"/>
      <c r="AH67" s="94"/>
      <c r="AI67" s="40"/>
      <c r="AJ67" s="40"/>
      <c r="AK67" s="40"/>
      <c r="AL67" s="40"/>
      <c r="AM67" s="40"/>
      <c r="AN67" s="40"/>
      <c r="AO67" s="40"/>
      <c r="AP67" s="40"/>
      <c r="AQ67" s="40"/>
      <c r="AR67" s="40"/>
      <c r="AS67" s="40"/>
      <c r="AT67" s="40"/>
      <c r="AU67" s="40"/>
      <c r="AV67" s="40"/>
      <c r="AW67" s="40"/>
      <c r="AX67" s="40"/>
      <c r="AY67" s="1044"/>
    </row>
    <row r="68" ht="15.75" customHeight="1">
      <c r="A68" s="1085">
        <v>498.0</v>
      </c>
      <c r="B68" s="94" t="str">
        <f t="array" ref="B68">IFNA(XLOOKUP(A68,'New Signups'!C:C,'New Signups'!D:D),"-")</f>
        <v>Hyun-Jin</v>
      </c>
      <c r="C68" s="94" t="str">
        <f t="array" ref="C68">IFNA(XLOOKUP(A68,'New Signups'!C:C,'New Signups'!E:E),"-")</f>
        <v>Han</v>
      </c>
      <c r="D68" s="1086">
        <v>3076.0</v>
      </c>
      <c r="E68" s="1087"/>
      <c r="F68" s="45">
        <f t="array" ref="F68">XLOOKUP(A68,'New Signups'!C:C,'New Signups'!I:I)</f>
        <v>0</v>
      </c>
      <c r="G68" s="53" t="str">
        <f t="array" ref="G68">XLOOKUP(A68,'New Signups'!C:C,'New Signups'!J:J)</f>
        <v>(267) 810-4697</v>
      </c>
      <c r="H68" s="53"/>
      <c r="I68" s="812"/>
      <c r="J68" s="945"/>
      <c r="K68" s="1069"/>
      <c r="L68" s="40"/>
      <c r="M68" s="40"/>
      <c r="N68" s="1020">
        <f t="array" ref="N68">IFNA(
    IF(OR(XLOOKUP(A68,'1000'!A:A,'1000'!M:M)=0, XLOOKUP(A68,'1000'!A:A,'1000'!M:M)=DATE(1900,1,1)), NA(), XLOOKUP(A68,'1000'!A:A,'1000'!M:M)),
    IFNA(
        IF(OR(XLOOKUP(A68,'2000'!O:O,'2000'!M:M)=0, XLOOKUP(A68,'2000'!O:O,'2000'!M:M)=DATE(1900,1,1)), NA(), XLOOKUP(A68,'2000'!O:O,'2000'!M:M)),
        IF(OR(XLOOKUP(A68,'3000'!A:A,'3000'!M:M)=0, XLOOKUP(A68,'3000'!A:A,'3000'!M:M)=DATE(1900,1,1)), NA(), XLOOKUP(A68,'3000'!A:A,'3000'!M:M))
    )
)</f>
        <v>45307</v>
      </c>
      <c r="O68" s="40"/>
      <c r="P68" s="1047" t="s">
        <v>5490</v>
      </c>
      <c r="Q68" s="1047" t="s">
        <v>5491</v>
      </c>
      <c r="R68" s="1047" t="s">
        <v>5492</v>
      </c>
      <c r="S68" s="1047" t="s">
        <v>5493</v>
      </c>
      <c r="T68" s="1047" t="s">
        <v>5521</v>
      </c>
      <c r="U68" s="1047" t="s">
        <v>5495</v>
      </c>
      <c r="V68" s="40"/>
      <c r="W68" s="40" t="s">
        <v>5516</v>
      </c>
      <c r="X68" s="40"/>
      <c r="Y68" s="45"/>
      <c r="Z68" s="101" t="s">
        <v>4516</v>
      </c>
      <c r="AA68" s="40"/>
      <c r="AB68" s="1044" t="s">
        <v>5525</v>
      </c>
      <c r="AC68" s="1038" t="s">
        <v>5526</v>
      </c>
      <c r="AD68" s="1038" t="s">
        <v>5541</v>
      </c>
      <c r="AE68" s="40"/>
      <c r="AF68" s="40" t="s">
        <v>5533</v>
      </c>
      <c r="AG68" s="1023"/>
      <c r="AH68" s="94"/>
      <c r="AI68" s="40"/>
      <c r="AJ68" s="40"/>
      <c r="AK68" s="40"/>
      <c r="AL68" s="40"/>
      <c r="AM68" s="40"/>
      <c r="AN68" s="40"/>
      <c r="AO68" s="40"/>
      <c r="AP68" s="40"/>
      <c r="AQ68" s="40"/>
      <c r="AR68" s="40"/>
      <c r="AS68" s="40"/>
      <c r="AT68" s="40"/>
      <c r="AU68" s="40"/>
      <c r="AV68" s="40"/>
      <c r="AW68" s="40"/>
      <c r="AX68" s="40"/>
      <c r="AY68" s="1044"/>
    </row>
    <row r="69" ht="15.75" customHeight="1">
      <c r="A69" s="1085">
        <v>531.0</v>
      </c>
      <c r="B69" s="94" t="str">
        <f t="array" ref="B69">IFNA(XLOOKUP(A69,'New Signups'!C:C,'New Signups'!D:D),"-")</f>
        <v>Ryan</v>
      </c>
      <c r="C69" s="94" t="str">
        <f t="array" ref="C69">IFNA(XLOOKUP(A69,'New Signups'!C:C,'New Signups'!E:E),"-")</f>
        <v>Gephart</v>
      </c>
      <c r="D69" s="1086">
        <v>3077.0</v>
      </c>
      <c r="E69" s="1087"/>
      <c r="F69" s="45">
        <f t="array" ref="F69">XLOOKUP(A69,'New Signups'!C:C,'New Signups'!I:I)</f>
        <v>0</v>
      </c>
      <c r="G69" s="53" t="str">
        <f t="array" ref="G69">XLOOKUP(A69,'New Signups'!C:C,'New Signups'!J:J)</f>
        <v>(610) 389-6442</v>
      </c>
      <c r="H69" s="53"/>
      <c r="I69" s="1037" t="s">
        <v>5544</v>
      </c>
      <c r="J69" s="945"/>
      <c r="K69" s="1088"/>
      <c r="L69" s="40"/>
      <c r="M69" s="40"/>
      <c r="N69" s="1020">
        <f t="array" ref="N69">IFNA(
    IF(OR(XLOOKUP(A69,'1000'!A:A,'1000'!M:M)=0, XLOOKUP(A69,'1000'!A:A,'1000'!M:M)=DATE(1900,1,1)), NA(), XLOOKUP(A69,'1000'!A:A,'1000'!M:M)),
    IFNA(
        IF(OR(XLOOKUP(A69,'2000'!O:O,'2000'!M:M)=0, XLOOKUP(A69,'2000'!O:O,'2000'!M:M)=DATE(1900,1,1)), NA(), XLOOKUP(A69,'2000'!O:O,'2000'!M:M)),
        IF(OR(XLOOKUP(A69,'3000'!A:A,'3000'!M:M)=0, XLOOKUP(A69,'3000'!A:A,'3000'!M:M)=DATE(1900,1,1)), NA(), XLOOKUP(A69,'3000'!A:A,'3000'!M:M))
    )
)</f>
        <v>45305</v>
      </c>
      <c r="O69" s="40"/>
      <c r="P69" s="1047" t="s">
        <v>5490</v>
      </c>
      <c r="Q69" s="1047" t="s">
        <v>5491</v>
      </c>
      <c r="R69" s="1047" t="s">
        <v>5492</v>
      </c>
      <c r="S69" s="1047" t="s">
        <v>5493</v>
      </c>
      <c r="T69" s="1047" t="s">
        <v>5521</v>
      </c>
      <c r="U69" s="1047" t="s">
        <v>5495</v>
      </c>
      <c r="V69" s="40"/>
      <c r="W69" s="40" t="s">
        <v>5516</v>
      </c>
      <c r="X69" s="40"/>
      <c r="Y69" s="45"/>
      <c r="Z69" s="101" t="s">
        <v>4516</v>
      </c>
      <c r="AA69" s="40"/>
      <c r="AB69" s="1044" t="s">
        <v>5525</v>
      </c>
      <c r="AC69" s="1038" t="s">
        <v>5526</v>
      </c>
      <c r="AD69" s="1038" t="s">
        <v>5541</v>
      </c>
      <c r="AE69" s="40"/>
      <c r="AF69" s="40" t="s">
        <v>5533</v>
      </c>
      <c r="AG69" s="1023"/>
      <c r="AH69" s="94"/>
      <c r="AI69" s="40"/>
      <c r="AJ69" s="40"/>
      <c r="AK69" s="40"/>
      <c r="AL69" s="40"/>
      <c r="AM69" s="40"/>
      <c r="AN69" s="40"/>
      <c r="AO69" s="40"/>
      <c r="AP69" s="40"/>
      <c r="AQ69" s="40"/>
      <c r="AR69" s="40"/>
      <c r="AS69" s="40"/>
      <c r="AT69" s="40"/>
      <c r="AU69" s="40"/>
      <c r="AV69" s="40"/>
      <c r="AW69" s="40"/>
      <c r="AX69" s="40"/>
      <c r="AY69" s="1044"/>
    </row>
    <row r="70" ht="15.75" customHeight="1">
      <c r="A70" s="1085">
        <v>457.0</v>
      </c>
      <c r="B70" s="94" t="str">
        <f t="array" ref="B70">IFNA(XLOOKUP(A70,'New Signups'!C:C,'New Signups'!D:D),"-")</f>
        <v>Eric</v>
      </c>
      <c r="C70" s="94" t="str">
        <f t="array" ref="C70">IFNA(XLOOKUP(A70,'New Signups'!C:C,'New Signups'!E:E),"-")</f>
        <v>Bradley</v>
      </c>
      <c r="D70" s="1086">
        <v>3078.0</v>
      </c>
      <c r="E70" s="1087"/>
      <c r="F70" s="45">
        <v>0.0</v>
      </c>
      <c r="G70" s="53" t="str">
        <f t="array" ref="G70">XLOOKUP(A70,'New Signups'!C:C,'New Signups'!J:J)</f>
        <v>(856) 996-5062</v>
      </c>
      <c r="H70" s="53"/>
      <c r="I70" s="812"/>
      <c r="J70" s="945"/>
      <c r="K70" s="1088"/>
      <c r="L70" s="40"/>
      <c r="M70" s="40"/>
      <c r="N70" s="1020">
        <f t="array" ref="N70">IFNA(
    IF(OR(XLOOKUP(A70,'1000'!A:A,'1000'!M:M)=0, XLOOKUP(A70,'1000'!A:A,'1000'!M:M)=DATE(1900,1,1)), NA(), XLOOKUP(A70,'1000'!A:A,'1000'!M:M)),
    IFNA(
        IF(OR(XLOOKUP(A70,'2000'!O:O,'2000'!M:M)=0, XLOOKUP(A70,'2000'!O:O,'2000'!M:M)=DATE(1900,1,1)), NA(), XLOOKUP(A70,'2000'!O:O,'2000'!M:M)),
        IF(OR(XLOOKUP(A70,'3000'!A:A,'3000'!M:M)=0, XLOOKUP(A70,'3000'!A:A,'3000'!M:M)=DATE(1900,1,1)), NA(), XLOOKUP(A70,'3000'!A:A,'3000'!M:M))
    )
)</f>
        <v>45302</v>
      </c>
      <c r="O70" s="40"/>
      <c r="P70" s="1089" t="s">
        <v>5490</v>
      </c>
      <c r="Q70" s="1047" t="s">
        <v>5491</v>
      </c>
      <c r="R70" s="1047" t="s">
        <v>5492</v>
      </c>
      <c r="S70" s="1047" t="s">
        <v>5493</v>
      </c>
      <c r="T70" s="1047" t="s">
        <v>5521</v>
      </c>
      <c r="U70" s="1047" t="s">
        <v>5495</v>
      </c>
      <c r="V70" s="40"/>
      <c r="W70" s="40" t="s">
        <v>5516</v>
      </c>
      <c r="X70" s="40"/>
      <c r="Y70" s="45"/>
      <c r="Z70" s="101" t="s">
        <v>4516</v>
      </c>
      <c r="AA70" s="40"/>
      <c r="AB70" s="1044" t="s">
        <v>5525</v>
      </c>
      <c r="AC70" s="1038" t="s">
        <v>5526</v>
      </c>
      <c r="AD70" s="1038" t="s">
        <v>5541</v>
      </c>
      <c r="AE70" s="40"/>
      <c r="AF70" s="40" t="s">
        <v>5533</v>
      </c>
      <c r="AG70" s="1023"/>
      <c r="AH70" s="94"/>
      <c r="AI70" s="40"/>
      <c r="AJ70" s="40"/>
      <c r="AK70" s="40"/>
      <c r="AL70" s="40"/>
      <c r="AM70" s="40"/>
      <c r="AN70" s="40"/>
      <c r="AO70" s="40"/>
      <c r="AP70" s="40"/>
      <c r="AQ70" s="40"/>
      <c r="AR70" s="40"/>
      <c r="AS70" s="40"/>
      <c r="AT70" s="40"/>
      <c r="AU70" s="40"/>
      <c r="AV70" s="40"/>
      <c r="AW70" s="40"/>
      <c r="AX70" s="40"/>
      <c r="AY70" s="1044"/>
    </row>
    <row r="71" ht="15.75" customHeight="1">
      <c r="A71" s="1085">
        <v>464.0</v>
      </c>
      <c r="B71" s="94" t="str">
        <f t="array" ref="B71">IFNA(XLOOKUP(A71,'New Signups'!C:C,'New Signups'!D:D),"-")</f>
        <v>Isabel</v>
      </c>
      <c r="C71" s="94" t="str">
        <f t="array" ref="C71">IFNA(XLOOKUP(A71,'New Signups'!C:C,'New Signups'!E:E),"-")</f>
        <v>Alexander</v>
      </c>
      <c r="D71" s="1086">
        <v>3080.0</v>
      </c>
      <c r="E71" s="1087"/>
      <c r="F71" s="45">
        <f t="array" ref="F71">XLOOKUP(A71,'New Signups'!C:C,'New Signups'!I:I)</f>
        <v>0</v>
      </c>
      <c r="G71" s="53" t="str">
        <f t="array" ref="G71">XLOOKUP(A71,'New Signups'!C:C,'New Signups'!J:J)</f>
        <v>(732) 770-7114</v>
      </c>
      <c r="H71" s="53"/>
      <c r="I71" s="1090"/>
      <c r="J71" s="945"/>
      <c r="K71" s="1088"/>
      <c r="L71" s="40"/>
      <c r="M71" s="40"/>
      <c r="N71" s="1020">
        <f t="array" ref="N71">IFNA(
    IF(OR(XLOOKUP(A71,'1000'!A:A,'1000'!M:M)=0, XLOOKUP(A71,'1000'!A:A,'1000'!M:M)=DATE(1900,1,1)), NA(), XLOOKUP(A71,'1000'!A:A,'1000'!M:M)),
    IFNA(
        IF(OR(XLOOKUP(A71,'2000'!O:O,'2000'!M:M)=0, XLOOKUP(A71,'2000'!O:O,'2000'!M:M)=DATE(1900,1,1)), NA(), XLOOKUP(A71,'2000'!O:O,'2000'!M:M)),
        IF(OR(XLOOKUP(A71,'3000'!A:A,'3000'!M:M)=0, XLOOKUP(A71,'3000'!A:A,'3000'!M:M)=DATE(1900,1,1)), NA(), XLOOKUP(A71,'3000'!A:A,'3000'!M:M))
    )
)</f>
        <v>45302</v>
      </c>
      <c r="O71" s="40"/>
      <c r="P71" s="1047" t="s">
        <v>5490</v>
      </c>
      <c r="Q71" s="1047" t="s">
        <v>5491</v>
      </c>
      <c r="R71" s="1047" t="s">
        <v>5492</v>
      </c>
      <c r="S71" s="1047" t="s">
        <v>5493</v>
      </c>
      <c r="T71" s="1047" t="s">
        <v>5521</v>
      </c>
      <c r="U71" s="1047" t="s">
        <v>5495</v>
      </c>
      <c r="V71" s="40"/>
      <c r="W71" s="40" t="s">
        <v>5516</v>
      </c>
      <c r="X71" s="40"/>
      <c r="Y71" s="45"/>
      <c r="Z71" s="101" t="s">
        <v>4516</v>
      </c>
      <c r="AA71" s="40"/>
      <c r="AB71" s="1044" t="s">
        <v>5525</v>
      </c>
      <c r="AC71" s="1038" t="s">
        <v>5526</v>
      </c>
      <c r="AD71" s="1038" t="s">
        <v>5541</v>
      </c>
      <c r="AE71" s="40"/>
      <c r="AF71" s="40" t="s">
        <v>5533</v>
      </c>
      <c r="AG71" s="1023"/>
      <c r="AH71" s="94"/>
      <c r="AI71" s="40"/>
      <c r="AJ71" s="40"/>
      <c r="AK71" s="40"/>
      <c r="AL71" s="40"/>
      <c r="AM71" s="40"/>
      <c r="AN71" s="40"/>
      <c r="AO71" s="40"/>
      <c r="AP71" s="40"/>
      <c r="AQ71" s="40"/>
      <c r="AR71" s="40"/>
      <c r="AS71" s="40"/>
      <c r="AT71" s="40"/>
      <c r="AU71" s="40"/>
      <c r="AV71" s="40"/>
      <c r="AW71" s="40"/>
      <c r="AX71" s="40"/>
      <c r="AY71" s="1044"/>
    </row>
    <row r="72" ht="15.75" customHeight="1">
      <c r="A72" s="1085">
        <v>473.0</v>
      </c>
      <c r="B72" s="94" t="str">
        <f t="array" ref="B72">IFNA(XLOOKUP(A72,'New Signups'!C:C,'New Signups'!D:D),"-")</f>
        <v>Layne</v>
      </c>
      <c r="C72" s="94" t="str">
        <f t="array" ref="C72">IFNA(XLOOKUP(A72,'New Signups'!C:C,'New Signups'!E:E),"-")</f>
        <v>Henke</v>
      </c>
      <c r="D72" s="1086">
        <v>3081.0</v>
      </c>
      <c r="E72" s="1087"/>
      <c r="F72" s="45">
        <f t="array" ref="F72">XLOOKUP(A72,'New Signups'!C:C,'New Signups'!I:I)</f>
        <v>0</v>
      </c>
      <c r="G72" s="53" t="str">
        <f t="array" ref="G72">XLOOKUP(A72,'New Signups'!C:C,'New Signups'!J:J)</f>
        <v>(267) 570-6485</v>
      </c>
      <c r="H72" s="53"/>
      <c r="I72" s="1090"/>
      <c r="J72" s="945"/>
      <c r="K72" s="1088"/>
      <c r="L72" s="40"/>
      <c r="M72" s="40"/>
      <c r="N72" s="1020">
        <f t="array" ref="N72">IFNA(
    IF(OR(XLOOKUP(A72,'1000'!A:A,'1000'!M:M)=0, XLOOKUP(A72,'1000'!A:A,'1000'!M:M)=DATE(1900,1,1)), NA(), XLOOKUP(A72,'1000'!A:A,'1000'!M:M)),
    IFNA(
        IF(OR(XLOOKUP(A72,'2000'!O:O,'2000'!M:M)=0, XLOOKUP(A72,'2000'!O:O,'2000'!M:M)=DATE(1900,1,1)), NA(), XLOOKUP(A72,'2000'!O:O,'2000'!M:M)),
        IF(OR(XLOOKUP(A72,'3000'!A:A,'3000'!M:M)=0, XLOOKUP(A72,'3000'!A:A,'3000'!M:M)=DATE(1900,1,1)), NA(), XLOOKUP(A72,'3000'!A:A,'3000'!M:M))
    )
)</f>
        <v>45327</v>
      </c>
      <c r="O72" s="40"/>
      <c r="P72" s="1047" t="s">
        <v>5490</v>
      </c>
      <c r="Q72" s="1047" t="s">
        <v>5491</v>
      </c>
      <c r="R72" s="1047" t="s">
        <v>5492</v>
      </c>
      <c r="S72" s="1047" t="s">
        <v>5493</v>
      </c>
      <c r="T72" s="1047" t="s">
        <v>5521</v>
      </c>
      <c r="U72" s="1047" t="s">
        <v>5495</v>
      </c>
      <c r="V72" s="40"/>
      <c r="W72" s="40" t="s">
        <v>5516</v>
      </c>
      <c r="X72" s="40"/>
      <c r="Y72" s="45"/>
      <c r="Z72" s="101" t="s">
        <v>4516</v>
      </c>
      <c r="AA72" s="40"/>
      <c r="AB72" s="1044" t="s">
        <v>5525</v>
      </c>
      <c r="AC72" s="1038" t="s">
        <v>5526</v>
      </c>
      <c r="AD72" s="1038" t="s">
        <v>5541</v>
      </c>
      <c r="AE72" s="40"/>
      <c r="AF72" s="40" t="s">
        <v>5533</v>
      </c>
      <c r="AG72" s="1023"/>
      <c r="AH72" s="94"/>
      <c r="AI72" s="40"/>
      <c r="AJ72" s="40"/>
      <c r="AK72" s="40"/>
      <c r="AL72" s="40"/>
      <c r="AM72" s="40"/>
      <c r="AN72" s="40"/>
      <c r="AO72" s="40"/>
      <c r="AP72" s="40"/>
      <c r="AQ72" s="40"/>
      <c r="AR72" s="40"/>
      <c r="AS72" s="40"/>
      <c r="AT72" s="40"/>
      <c r="AU72" s="40"/>
      <c r="AV72" s="40"/>
      <c r="AW72" s="40"/>
      <c r="AX72" s="40"/>
      <c r="AY72" s="1044"/>
    </row>
    <row r="73" ht="15.75" customHeight="1">
      <c r="A73" s="1085">
        <v>470.0</v>
      </c>
      <c r="B73" s="94" t="str">
        <f t="array" ref="B73">IFNA(XLOOKUP(A73,'New Signups'!C:C,'New Signups'!D:D),"-")</f>
        <v>Alexis</v>
      </c>
      <c r="C73" s="94" t="str">
        <f t="array" ref="C73">IFNA(XLOOKUP(A73,'New Signups'!C:C,'New Signups'!E:E),"-")</f>
        <v>Leone</v>
      </c>
      <c r="D73" s="1086">
        <v>3082.0</v>
      </c>
      <c r="E73" s="1087"/>
      <c r="F73" s="45">
        <f t="array" ref="F73">XLOOKUP(A73,'New Signups'!C:C,'New Signups'!I:I)</f>
        <v>0</v>
      </c>
      <c r="G73" s="53" t="str">
        <f t="array" ref="G73">XLOOKUP(A73,'New Signups'!C:C,'New Signups'!J:J)</f>
        <v>(540) 878-9223</v>
      </c>
      <c r="H73" s="53"/>
      <c r="I73" s="812"/>
      <c r="J73" s="945"/>
      <c r="K73" s="1088"/>
      <c r="L73" s="40"/>
      <c r="M73" s="40"/>
      <c r="N73" s="1020">
        <f t="array" ref="N73">IFNA(
    IF(OR(XLOOKUP(A73,'1000'!A:A,'1000'!M:M)=0, XLOOKUP(A73,'1000'!A:A,'1000'!M:M)=DATE(1900,1,1)), NA(), XLOOKUP(A73,'1000'!A:A,'1000'!M:M)),
    IFNA(
        IF(OR(XLOOKUP(A73,'2000'!O:O,'2000'!M:M)=0, XLOOKUP(A73,'2000'!O:O,'2000'!M:M)=DATE(1900,1,1)), NA(), XLOOKUP(A73,'2000'!O:O,'2000'!M:M)),
        IF(OR(XLOOKUP(A73,'3000'!A:A,'3000'!M:M)=0, XLOOKUP(A73,'3000'!A:A,'3000'!M:M)=DATE(1900,1,1)), NA(), XLOOKUP(A73,'3000'!A:A,'3000'!M:M))
    )
)</f>
        <v>45307</v>
      </c>
      <c r="O73" s="40"/>
      <c r="P73" s="1047" t="s">
        <v>5490</v>
      </c>
      <c r="Q73" s="1047" t="s">
        <v>5491</v>
      </c>
      <c r="R73" s="1047" t="s">
        <v>5492</v>
      </c>
      <c r="S73" s="1047" t="s">
        <v>5493</v>
      </c>
      <c r="T73" s="1047" t="s">
        <v>5521</v>
      </c>
      <c r="U73" s="1047" t="s">
        <v>5495</v>
      </c>
      <c r="V73" s="40"/>
      <c r="W73" s="40" t="s">
        <v>5516</v>
      </c>
      <c r="X73" s="40"/>
      <c r="Y73" s="45"/>
      <c r="Z73" s="101" t="s">
        <v>4516</v>
      </c>
      <c r="AA73" s="40"/>
      <c r="AB73" s="1044" t="s">
        <v>5525</v>
      </c>
      <c r="AC73" s="1038" t="s">
        <v>5526</v>
      </c>
      <c r="AD73" s="1038" t="s">
        <v>5541</v>
      </c>
      <c r="AE73" s="40"/>
      <c r="AF73" s="40" t="s">
        <v>5533</v>
      </c>
      <c r="AG73" s="1023"/>
      <c r="AH73" s="94"/>
      <c r="AI73" s="40"/>
      <c r="AJ73" s="40"/>
      <c r="AK73" s="40"/>
      <c r="AL73" s="40"/>
      <c r="AM73" s="40"/>
      <c r="AN73" s="40"/>
      <c r="AO73" s="40"/>
      <c r="AP73" s="40"/>
      <c r="AQ73" s="40"/>
      <c r="AR73" s="40"/>
      <c r="AS73" s="40"/>
      <c r="AT73" s="40"/>
      <c r="AU73" s="40"/>
      <c r="AV73" s="40"/>
      <c r="AW73" s="40"/>
      <c r="AX73" s="40"/>
      <c r="AY73" s="1044"/>
    </row>
    <row r="74" ht="15.75" customHeight="1">
      <c r="A74" s="1085">
        <v>471.0</v>
      </c>
      <c r="B74" s="94" t="str">
        <f t="array" ref="B74">IFNA(XLOOKUP(A74,'New Signups'!C:C,'New Signups'!D:D),"-")</f>
        <v>Julia</v>
      </c>
      <c r="C74" s="94" t="str">
        <f t="array" ref="C74">IFNA(XLOOKUP(A74,'New Signups'!C:C,'New Signups'!E:E),"-")</f>
        <v>Nigro</v>
      </c>
      <c r="D74" s="1086">
        <v>3083.0</v>
      </c>
      <c r="E74" s="1087"/>
      <c r="F74" s="45">
        <f t="array" ref="F74">XLOOKUP(A74,'New Signups'!C:C,'New Signups'!I:I)</f>
        <v>0</v>
      </c>
      <c r="G74" s="53" t="str">
        <f t="array" ref="G74">XLOOKUP(A74,'New Signups'!C:C,'New Signups'!J:J)</f>
        <v>(610) 570-4103</v>
      </c>
      <c r="H74" s="53"/>
      <c r="I74" s="812"/>
      <c r="J74" s="1091"/>
      <c r="K74" s="1088"/>
      <c r="L74" s="40"/>
      <c r="M74" s="40"/>
      <c r="N74" s="1020">
        <f t="array" ref="N74">IFNA(
    IF(OR(XLOOKUP(A74,'1000'!A:A,'1000'!M:M)=0, XLOOKUP(A74,'1000'!A:A,'1000'!M:M)=DATE(1900,1,1)), NA(), XLOOKUP(A74,'1000'!A:A,'1000'!M:M)),
    IFNA(
        IF(OR(XLOOKUP(A74,'2000'!O:O,'2000'!M:M)=0, XLOOKUP(A74,'2000'!O:O,'2000'!M:M)=DATE(1900,1,1)), NA(), XLOOKUP(A74,'2000'!O:O,'2000'!M:M)),
        IF(OR(XLOOKUP(A74,'3000'!A:A,'3000'!M:M)=0, XLOOKUP(A74,'3000'!A:A,'3000'!M:M)=DATE(1900,1,1)), NA(), XLOOKUP(A74,'3000'!A:A,'3000'!M:M))
    )
)</f>
        <v>45309</v>
      </c>
      <c r="O74" s="40"/>
      <c r="P74" s="1047" t="s">
        <v>5490</v>
      </c>
      <c r="Q74" s="1047" t="s">
        <v>5491</v>
      </c>
      <c r="R74" s="1047" t="s">
        <v>5492</v>
      </c>
      <c r="S74" s="1047" t="s">
        <v>5493</v>
      </c>
      <c r="T74" s="1047" t="s">
        <v>5521</v>
      </c>
      <c r="U74" s="1047" t="s">
        <v>5495</v>
      </c>
      <c r="V74" s="40"/>
      <c r="W74" s="40" t="s">
        <v>5516</v>
      </c>
      <c r="X74" s="40"/>
      <c r="Y74" s="45"/>
      <c r="Z74" s="101" t="s">
        <v>4516</v>
      </c>
      <c r="AA74" s="40"/>
      <c r="AB74" s="1044" t="s">
        <v>5525</v>
      </c>
      <c r="AC74" s="1038" t="s">
        <v>5526</v>
      </c>
      <c r="AD74" s="1038" t="s">
        <v>5541</v>
      </c>
      <c r="AE74" s="40"/>
      <c r="AF74" s="40" t="s">
        <v>5533</v>
      </c>
      <c r="AG74" s="1023"/>
      <c r="AH74" s="94"/>
      <c r="AI74" s="40"/>
      <c r="AJ74" s="40"/>
      <c r="AK74" s="40"/>
      <c r="AL74" s="40"/>
      <c r="AM74" s="40"/>
      <c r="AN74" s="40"/>
      <c r="AO74" s="40"/>
      <c r="AP74" s="40"/>
      <c r="AQ74" s="40"/>
      <c r="AR74" s="40"/>
      <c r="AS74" s="40"/>
      <c r="AT74" s="40"/>
      <c r="AU74" s="40"/>
      <c r="AV74" s="40"/>
      <c r="AW74" s="40"/>
      <c r="AX74" s="40"/>
      <c r="AY74" s="1044"/>
    </row>
    <row r="75" ht="15.75" customHeight="1">
      <c r="A75" s="1085">
        <v>487.0</v>
      </c>
      <c r="B75" s="94" t="str">
        <f t="array" ref="B75">IFNA(XLOOKUP(A75,'New Signups'!C:C,'New Signups'!D:D),"-")</f>
        <v>Charleigh</v>
      </c>
      <c r="C75" s="94" t="str">
        <f t="array" ref="C75">IFNA(XLOOKUP(A75,'New Signups'!C:C,'New Signups'!E:E),"-")</f>
        <v>Niedrist</v>
      </c>
      <c r="D75" s="1086">
        <v>3084.0</v>
      </c>
      <c r="E75" s="1087"/>
      <c r="F75" s="45">
        <f t="array" ref="F75">XLOOKUP(A75,'New Signups'!C:C,'New Signups'!I:I)</f>
        <v>0</v>
      </c>
      <c r="G75" s="53" t="str">
        <f t="array" ref="G75">XLOOKUP(A75,'New Signups'!C:C,'New Signups'!J:J)</f>
        <v>(267) 798-6526</v>
      </c>
      <c r="H75" s="53"/>
      <c r="I75" s="812"/>
      <c r="J75" s="945"/>
      <c r="K75" s="1088"/>
      <c r="L75" s="40"/>
      <c r="M75" s="40"/>
      <c r="N75" s="1020">
        <f t="array" ref="N75">IFNA(
    IF(OR(XLOOKUP(A75,'1000'!A:A,'1000'!M:M)=0, XLOOKUP(A75,'1000'!A:A,'1000'!M:M)=DATE(1900,1,1)), NA(), XLOOKUP(A75,'1000'!A:A,'1000'!M:M)),
    IFNA(
        IF(OR(XLOOKUP(A75,'2000'!O:O,'2000'!M:M)=0, XLOOKUP(A75,'2000'!O:O,'2000'!M:M)=DATE(1900,1,1)), NA(), XLOOKUP(A75,'2000'!O:O,'2000'!M:M)),
        IF(OR(XLOOKUP(A75,'3000'!A:A,'3000'!M:M)=0, XLOOKUP(A75,'3000'!A:A,'3000'!M:M)=DATE(1900,1,1)), NA(), XLOOKUP(A75,'3000'!A:A,'3000'!M:M))
    )
)</f>
        <v>45321</v>
      </c>
      <c r="O75" s="40"/>
      <c r="P75" s="1047" t="s">
        <v>5490</v>
      </c>
      <c r="Q75" s="1047" t="s">
        <v>5491</v>
      </c>
      <c r="R75" s="1047" t="s">
        <v>5492</v>
      </c>
      <c r="S75" s="1047" t="s">
        <v>5493</v>
      </c>
      <c r="T75" s="1047" t="s">
        <v>5521</v>
      </c>
      <c r="U75" s="1047" t="s">
        <v>5495</v>
      </c>
      <c r="V75" s="40"/>
      <c r="W75" s="40" t="s">
        <v>5516</v>
      </c>
      <c r="X75" s="40"/>
      <c r="Y75" s="45"/>
      <c r="Z75" s="101" t="s">
        <v>4516</v>
      </c>
      <c r="AA75" s="40"/>
      <c r="AB75" s="1044" t="s">
        <v>5525</v>
      </c>
      <c r="AC75" s="1038" t="s">
        <v>5526</v>
      </c>
      <c r="AD75" s="1038" t="s">
        <v>5541</v>
      </c>
      <c r="AE75" s="40"/>
      <c r="AF75" s="40" t="s">
        <v>5533</v>
      </c>
      <c r="AG75" s="1023"/>
      <c r="AH75" s="94"/>
      <c r="AI75" s="40"/>
      <c r="AJ75" s="40"/>
      <c r="AK75" s="40"/>
      <c r="AL75" s="40"/>
      <c r="AM75" s="40"/>
      <c r="AN75" s="40"/>
      <c r="AO75" s="40"/>
      <c r="AP75" s="40"/>
      <c r="AQ75" s="40"/>
      <c r="AR75" s="40"/>
      <c r="AS75" s="40"/>
      <c r="AT75" s="40"/>
      <c r="AU75" s="40"/>
      <c r="AV75" s="40"/>
      <c r="AW75" s="40"/>
      <c r="AX75" s="40"/>
      <c r="AY75" s="1044"/>
    </row>
    <row r="76" ht="15.75" customHeight="1">
      <c r="A76" s="1085">
        <v>493.0</v>
      </c>
      <c r="B76" s="94" t="str">
        <f t="array" ref="B76">IFNA(XLOOKUP(A76,'New Signups'!C:C,'New Signups'!D:D),"-")</f>
        <v>Elissa</v>
      </c>
      <c r="C76" s="94" t="str">
        <f t="array" ref="C76">IFNA(XLOOKUP(A76,'New Signups'!C:C,'New Signups'!E:E),"-")</f>
        <v>Lopez</v>
      </c>
      <c r="D76" s="1086">
        <v>3085.0</v>
      </c>
      <c r="E76" s="1087"/>
      <c r="F76" s="45">
        <f t="array" ref="F76">XLOOKUP(A76,'New Signups'!C:C,'New Signups'!I:I)</f>
        <v>0</v>
      </c>
      <c r="G76" s="53" t="str">
        <f t="array" ref="G76">XLOOKUP(A76,'New Signups'!C:C,'New Signups'!J:J)</f>
        <v>(609) 251-9368</v>
      </c>
      <c r="H76" s="53"/>
      <c r="I76" s="812"/>
      <c r="J76" s="945"/>
      <c r="K76" s="1088"/>
      <c r="L76" s="40"/>
      <c r="M76" s="40"/>
      <c r="N76" s="1020">
        <f t="array" ref="N76">IFNA(
    IF(OR(XLOOKUP(A76,'1000'!A:A,'1000'!M:M)=0, XLOOKUP(A76,'1000'!A:A,'1000'!M:M)=DATE(1900,1,1)), NA(), XLOOKUP(A76,'1000'!A:A,'1000'!M:M)),
    IFNA(
        IF(OR(XLOOKUP(A76,'2000'!O:O,'2000'!M:M)=0, XLOOKUP(A76,'2000'!O:O,'2000'!M:M)=DATE(1900,1,1)), NA(), XLOOKUP(A76,'2000'!O:O,'2000'!M:M)),
        IF(OR(XLOOKUP(A76,'3000'!A:A,'3000'!M:M)=0, XLOOKUP(A76,'3000'!A:A,'3000'!M:M)=DATE(1900,1,1)), NA(), XLOOKUP(A76,'3000'!A:A,'3000'!M:M))
    )
)</f>
        <v>45317</v>
      </c>
      <c r="O76" s="40"/>
      <c r="P76" s="1049" t="s">
        <v>5490</v>
      </c>
      <c r="Q76" s="1047" t="s">
        <v>5491</v>
      </c>
      <c r="R76" s="1049" t="s">
        <v>5492</v>
      </c>
      <c r="S76" s="1049" t="s">
        <v>5493</v>
      </c>
      <c r="T76" s="1047" t="s">
        <v>5521</v>
      </c>
      <c r="U76" s="1047" t="s">
        <v>5546</v>
      </c>
      <c r="V76" s="40"/>
      <c r="W76" s="40" t="s">
        <v>5516</v>
      </c>
      <c r="X76" s="40"/>
      <c r="Y76" s="45"/>
      <c r="Z76" s="101" t="s">
        <v>4516</v>
      </c>
      <c r="AA76" s="40"/>
      <c r="AB76" s="1044" t="s">
        <v>5525</v>
      </c>
      <c r="AC76" s="1038" t="s">
        <v>5526</v>
      </c>
      <c r="AD76" s="1038" t="s">
        <v>5541</v>
      </c>
      <c r="AE76" s="40"/>
      <c r="AF76" s="40" t="s">
        <v>5533</v>
      </c>
      <c r="AG76" s="1023"/>
      <c r="AH76" s="94"/>
      <c r="AI76" s="40"/>
      <c r="AJ76" s="40"/>
      <c r="AK76" s="40"/>
      <c r="AL76" s="40"/>
      <c r="AM76" s="40"/>
      <c r="AN76" s="40"/>
      <c r="AO76" s="40"/>
      <c r="AP76" s="40"/>
      <c r="AQ76" s="40"/>
      <c r="AR76" s="40"/>
      <c r="AS76" s="40"/>
      <c r="AT76" s="40"/>
      <c r="AU76" s="40"/>
      <c r="AV76" s="40"/>
      <c r="AW76" s="40"/>
      <c r="AX76" s="40"/>
      <c r="AY76" s="1044"/>
    </row>
    <row r="77" ht="15.75" customHeight="1">
      <c r="A77" s="1085">
        <v>548.0</v>
      </c>
      <c r="B77" s="94" t="str">
        <f t="array" ref="B77">IFNA(XLOOKUP(A77,'New Signups'!C:C,'New Signups'!D:D),"-")</f>
        <v>Sumeet</v>
      </c>
      <c r="C77" s="94" t="str">
        <f t="array" ref="C77">IFNA(XLOOKUP(A77,'New Signups'!C:C,'New Signups'!E:E),"-")</f>
        <v>Musfirah</v>
      </c>
      <c r="D77" s="1086">
        <v>3086.0</v>
      </c>
      <c r="E77" s="1087"/>
      <c r="F77" s="45">
        <f t="array" ref="F77">XLOOKUP(A77,'New Signups'!C:C,'New Signups'!I:I)</f>
        <v>0</v>
      </c>
      <c r="G77" s="53" t="str">
        <f t="array" ref="G77">XLOOKUP(A77,'New Signups'!C:C,'New Signups'!J:J)</f>
        <v>(215) 669-1911</v>
      </c>
      <c r="H77" s="53"/>
      <c r="I77" s="812"/>
      <c r="J77" s="945"/>
      <c r="K77" s="1088"/>
      <c r="L77" s="40"/>
      <c r="M77" s="40"/>
      <c r="N77" s="1020">
        <f t="array" ref="N77">IFNA(
    IF(OR(XLOOKUP(A77,'1000'!A:A,'1000'!M:M)=0, XLOOKUP(A77,'1000'!A:A,'1000'!M:M)=DATE(1900,1,1)), NA(), XLOOKUP(A77,'1000'!A:A,'1000'!M:M)),
    IFNA(
        IF(OR(XLOOKUP(A77,'2000'!O:O,'2000'!M:M)=0, XLOOKUP(A77,'2000'!O:O,'2000'!M:M)=DATE(1900,1,1)), NA(), XLOOKUP(A77,'2000'!O:O,'2000'!M:M)),
        IF(OR(XLOOKUP(A77,'3000'!A:A,'3000'!M:M)=0, XLOOKUP(A77,'3000'!A:A,'3000'!M:M)=DATE(1900,1,1)), NA(), XLOOKUP(A77,'3000'!A:A,'3000'!M:M))
    )
)</f>
        <v>45313</v>
      </c>
      <c r="O77" s="40"/>
      <c r="P77" s="1047" t="s">
        <v>5490</v>
      </c>
      <c r="Q77" s="1047" t="s">
        <v>5491</v>
      </c>
      <c r="R77" s="1047" t="s">
        <v>5492</v>
      </c>
      <c r="S77" s="1047" t="s">
        <v>5493</v>
      </c>
      <c r="T77" s="1047" t="s">
        <v>5521</v>
      </c>
      <c r="U77" s="1047" t="s">
        <v>5495</v>
      </c>
      <c r="V77" s="40"/>
      <c r="W77" s="40" t="s">
        <v>5516</v>
      </c>
      <c r="X77" s="40"/>
      <c r="Y77" s="945"/>
      <c r="Z77" s="101" t="s">
        <v>4516</v>
      </c>
      <c r="AA77" s="40"/>
      <c r="AB77" s="1044" t="s">
        <v>5525</v>
      </c>
      <c r="AC77" s="1038" t="s">
        <v>5526</v>
      </c>
      <c r="AD77" s="1038" t="s">
        <v>5541</v>
      </c>
      <c r="AE77" s="40"/>
      <c r="AF77" s="40" t="s">
        <v>5533</v>
      </c>
      <c r="AG77" s="1023"/>
      <c r="AH77" s="94"/>
      <c r="AI77" s="40"/>
      <c r="AJ77" s="40"/>
      <c r="AK77" s="40"/>
      <c r="AL77" s="40"/>
      <c r="AM77" s="40"/>
      <c r="AN77" s="40"/>
      <c r="AO77" s="40"/>
      <c r="AP77" s="40"/>
      <c r="AQ77" s="40"/>
      <c r="AR77" s="40"/>
      <c r="AS77" s="40"/>
      <c r="AT77" s="40"/>
      <c r="AU77" s="40"/>
      <c r="AV77" s="40"/>
      <c r="AW77" s="40"/>
      <c r="AX77" s="40"/>
      <c r="AY77" s="1044"/>
    </row>
    <row r="78" ht="15.75" customHeight="1">
      <c r="A78" s="1085">
        <v>472.0</v>
      </c>
      <c r="B78" s="94" t="str">
        <f t="array" ref="B78">IFNA(XLOOKUP(A78,'New Signups'!C:C,'New Signups'!D:D),"-")</f>
        <v>Jessica</v>
      </c>
      <c r="C78" s="94" t="str">
        <f t="array" ref="C78">IFNA(XLOOKUP(A78,'New Signups'!C:C,'New Signups'!E:E),"-")</f>
        <v>Tanhauser</v>
      </c>
      <c r="D78" s="1086">
        <v>3087.0</v>
      </c>
      <c r="E78" s="1087"/>
      <c r="F78" s="45">
        <f t="array" ref="F78">XLOOKUP(A78,'New Signups'!C:C,'New Signups'!I:I)</f>
        <v>0</v>
      </c>
      <c r="G78" s="53" t="str">
        <f t="array" ref="G78">XLOOKUP(A78,'New Signups'!C:C,'New Signups'!J:J)</f>
        <v>(267) 517-2711</v>
      </c>
      <c r="H78" s="53"/>
      <c r="I78" s="812"/>
      <c r="J78" s="945"/>
      <c r="K78" s="1088"/>
      <c r="L78" s="40"/>
      <c r="M78" s="40"/>
      <c r="N78" s="1020">
        <f t="array" ref="N78">IFNA(
    IF(OR(XLOOKUP(A78,'1000'!A:A,'1000'!M:M)=0, XLOOKUP(A78,'1000'!A:A,'1000'!M:M)=DATE(1900,1,1)), NA(), XLOOKUP(A78,'1000'!A:A,'1000'!M:M)),
    IFNA(
        IF(OR(XLOOKUP(A78,'2000'!O:O,'2000'!M:M)=0, XLOOKUP(A78,'2000'!O:O,'2000'!M:M)=DATE(1900,1,1)), NA(), XLOOKUP(A78,'2000'!O:O,'2000'!M:M)),
        IF(OR(XLOOKUP(A78,'3000'!A:A,'3000'!M:M)=0, XLOOKUP(A78,'3000'!A:A,'3000'!M:M)=DATE(1900,1,1)), NA(), XLOOKUP(A78,'3000'!A:A,'3000'!M:M))
    )
)</f>
        <v>45317</v>
      </c>
      <c r="O78" s="40"/>
      <c r="P78" s="1047" t="s">
        <v>5490</v>
      </c>
      <c r="Q78" s="1047" t="s">
        <v>5491</v>
      </c>
      <c r="R78" s="1047" t="s">
        <v>5492</v>
      </c>
      <c r="S78" s="1047" t="s">
        <v>5493</v>
      </c>
      <c r="T78" s="1047" t="s">
        <v>5521</v>
      </c>
      <c r="U78" s="1047" t="s">
        <v>5495</v>
      </c>
      <c r="V78" s="40"/>
      <c r="W78" s="40" t="s">
        <v>5516</v>
      </c>
      <c r="X78" s="40"/>
      <c r="Y78" s="945"/>
      <c r="Z78" s="101" t="s">
        <v>4516</v>
      </c>
      <c r="AA78" s="40"/>
      <c r="AB78" s="1044" t="s">
        <v>5525</v>
      </c>
      <c r="AC78" s="1038" t="s">
        <v>5526</v>
      </c>
      <c r="AD78" s="1038" t="s">
        <v>5541</v>
      </c>
      <c r="AE78" s="40"/>
      <c r="AF78" s="40" t="s">
        <v>5533</v>
      </c>
      <c r="AG78" s="1023"/>
      <c r="AH78" s="94"/>
      <c r="AI78" s="40"/>
      <c r="AJ78" s="40"/>
      <c r="AK78" s="40"/>
      <c r="AL78" s="40"/>
      <c r="AM78" s="40"/>
      <c r="AN78" s="40"/>
      <c r="AO78" s="40"/>
      <c r="AP78" s="40"/>
      <c r="AQ78" s="40"/>
      <c r="AR78" s="40"/>
      <c r="AS78" s="40"/>
      <c r="AT78" s="40"/>
      <c r="AU78" s="40"/>
      <c r="AV78" s="40"/>
      <c r="AW78" s="40"/>
      <c r="AX78" s="40"/>
      <c r="AY78" s="1044"/>
    </row>
    <row r="79" ht="15.75" customHeight="1">
      <c r="A79" s="1085">
        <v>458.0</v>
      </c>
      <c r="B79" s="94" t="str">
        <f t="array" ref="B79">IFNA(XLOOKUP(A79,'New Signups'!C:C,'New Signups'!D:D),"-")</f>
        <v>Helena</v>
      </c>
      <c r="C79" s="94" t="str">
        <f t="array" ref="C79">IFNA(XLOOKUP(A79,'New Signups'!C:C,'New Signups'!E:E),"-")</f>
        <v>Powers</v>
      </c>
      <c r="D79" s="1086">
        <v>3088.0</v>
      </c>
      <c r="E79" s="1087"/>
      <c r="F79" s="45">
        <v>0.0</v>
      </c>
      <c r="G79" s="53" t="str">
        <f t="array" ref="G79">XLOOKUP(A79,'New Signups'!C:C,'New Signups'!J:J)</f>
        <v>(508) 455-8525</v>
      </c>
      <c r="H79" s="53"/>
      <c r="I79" s="812"/>
      <c r="J79" s="945"/>
      <c r="K79" s="1092"/>
      <c r="L79" s="40"/>
      <c r="M79" s="40"/>
      <c r="N79" s="1020">
        <f t="array" ref="N79">IFNA(
    IF(OR(XLOOKUP(A79,'1000'!A:A,'1000'!M:M)=0, XLOOKUP(A79,'1000'!A:A,'1000'!M:M)=DATE(1900,1,1)), NA(), XLOOKUP(A79,'1000'!A:A,'1000'!M:M)),
    IFNA(
        IF(OR(XLOOKUP(A79,'2000'!O:O,'2000'!M:M)=0, XLOOKUP(A79,'2000'!O:O,'2000'!M:M)=DATE(1900,1,1)), NA(), XLOOKUP(A79,'2000'!O:O,'2000'!M:M)),
        IF(OR(XLOOKUP(A79,'3000'!A:A,'3000'!M:M)=0, XLOOKUP(A79,'3000'!A:A,'3000'!M:M)=DATE(1900,1,1)), NA(), XLOOKUP(A79,'3000'!A:A,'3000'!M:M))
    )
)</f>
        <v>45312</v>
      </c>
      <c r="O79" s="40"/>
      <c r="P79" s="1047" t="s">
        <v>5490</v>
      </c>
      <c r="Q79" s="1047" t="s">
        <v>5491</v>
      </c>
      <c r="R79" s="1047" t="s">
        <v>5492</v>
      </c>
      <c r="S79" s="1047" t="s">
        <v>5493</v>
      </c>
      <c r="T79" s="1047" t="s">
        <v>5521</v>
      </c>
      <c r="U79" s="1047" t="s">
        <v>5495</v>
      </c>
      <c r="V79" s="40"/>
      <c r="W79" s="40" t="s">
        <v>5516</v>
      </c>
      <c r="X79" s="40"/>
      <c r="Y79" s="945"/>
      <c r="Z79" s="101" t="s">
        <v>4516</v>
      </c>
      <c r="AA79" s="40"/>
      <c r="AB79" s="1044" t="s">
        <v>5525</v>
      </c>
      <c r="AC79" s="1038" t="s">
        <v>5526</v>
      </c>
      <c r="AD79" s="1038" t="s">
        <v>5541</v>
      </c>
      <c r="AE79" s="40"/>
      <c r="AF79" s="40" t="s">
        <v>5533</v>
      </c>
      <c r="AG79" s="1023"/>
      <c r="AH79" s="94"/>
      <c r="AI79" s="40"/>
      <c r="AJ79" s="40"/>
      <c r="AK79" s="40"/>
      <c r="AL79" s="40"/>
      <c r="AM79" s="40"/>
      <c r="AN79" s="40"/>
      <c r="AO79" s="40"/>
      <c r="AP79" s="40"/>
      <c r="AQ79" s="40"/>
      <c r="AR79" s="40"/>
      <c r="AS79" s="40"/>
      <c r="AT79" s="40"/>
      <c r="AU79" s="40"/>
      <c r="AV79" s="40"/>
      <c r="AW79" s="40"/>
      <c r="AX79" s="40"/>
      <c r="AY79" s="1044"/>
    </row>
    <row r="80" ht="15.75" customHeight="1">
      <c r="A80" s="1085">
        <v>474.0</v>
      </c>
      <c r="B80" s="94" t="str">
        <f t="array" ref="B80">IFNA(XLOOKUP(A80,'New Signups'!C:C,'New Signups'!D:D),"-")</f>
        <v>Maame</v>
      </c>
      <c r="C80" s="94" t="str">
        <f t="array" ref="C80">IFNA(XLOOKUP(A80,'New Signups'!C:C,'New Signups'!E:E),"-")</f>
        <v>Sarpong</v>
      </c>
      <c r="D80" s="1086">
        <v>3089.0</v>
      </c>
      <c r="E80" s="1087"/>
      <c r="F80" s="45">
        <f t="array" ref="F80">XLOOKUP(A80,'New Signups'!C:C,'New Signups'!I:I)</f>
        <v>0</v>
      </c>
      <c r="G80" s="53" t="str">
        <f t="array" ref="G80">XLOOKUP(A80,'New Signups'!C:C,'New Signups'!J:J)</f>
        <v>(240) 270-3106</v>
      </c>
      <c r="H80" s="53"/>
      <c r="I80" s="812"/>
      <c r="J80" s="945"/>
      <c r="K80" s="1088"/>
      <c r="L80" s="40"/>
      <c r="M80" s="40"/>
      <c r="N80" s="1020">
        <f t="array" ref="N80">IFNA(
    IF(OR(XLOOKUP(A80,'1000'!A:A,'1000'!M:M)=0, XLOOKUP(A80,'1000'!A:A,'1000'!M:M)=DATE(1900,1,1)), NA(), XLOOKUP(A80,'1000'!A:A,'1000'!M:M)),
    IFNA(
        IF(OR(XLOOKUP(A80,'2000'!O:O,'2000'!M:M)=0, XLOOKUP(A80,'2000'!O:O,'2000'!M:M)=DATE(1900,1,1)), NA(), XLOOKUP(A80,'2000'!O:O,'2000'!M:M)),
        IF(OR(XLOOKUP(A80,'3000'!A:A,'3000'!M:M)=0, XLOOKUP(A80,'3000'!A:A,'3000'!M:M)=DATE(1900,1,1)), NA(), XLOOKUP(A80,'3000'!A:A,'3000'!M:M))
    )
)</f>
        <v>45311</v>
      </c>
      <c r="O80" s="40"/>
      <c r="P80" s="1047" t="s">
        <v>5490</v>
      </c>
      <c r="Q80" s="1047" t="s">
        <v>5491</v>
      </c>
      <c r="R80" s="1047" t="s">
        <v>5492</v>
      </c>
      <c r="S80" s="1047" t="s">
        <v>5493</v>
      </c>
      <c r="T80" s="1047" t="s">
        <v>5521</v>
      </c>
      <c r="U80" s="1047" t="s">
        <v>5495</v>
      </c>
      <c r="V80" s="40"/>
      <c r="W80" s="40" t="s">
        <v>5516</v>
      </c>
      <c r="X80" s="40"/>
      <c r="Y80" s="945"/>
      <c r="Z80" s="101" t="s">
        <v>4516</v>
      </c>
      <c r="AA80" s="40"/>
      <c r="AB80" s="1044" t="s">
        <v>5525</v>
      </c>
      <c r="AC80" s="1038" t="s">
        <v>5526</v>
      </c>
      <c r="AD80" s="1038" t="s">
        <v>5541</v>
      </c>
      <c r="AE80" s="40"/>
      <c r="AF80" s="40" t="s">
        <v>5533</v>
      </c>
      <c r="AG80" s="1023"/>
      <c r="AH80" s="94"/>
      <c r="AI80" s="40"/>
      <c r="AJ80" s="40"/>
      <c r="AK80" s="40"/>
      <c r="AL80" s="40"/>
      <c r="AM80" s="40"/>
      <c r="AN80" s="40"/>
      <c r="AO80" s="40"/>
      <c r="AP80" s="40"/>
      <c r="AQ80" s="40"/>
      <c r="AR80" s="40"/>
      <c r="AS80" s="40"/>
      <c r="AT80" s="40"/>
      <c r="AU80" s="40"/>
      <c r="AV80" s="40"/>
      <c r="AW80" s="40"/>
      <c r="AX80" s="40"/>
      <c r="AY80" s="1044"/>
    </row>
    <row r="81" ht="15.75" customHeight="1">
      <c r="A81" s="1085">
        <v>497.0</v>
      </c>
      <c r="B81" s="94" t="str">
        <f t="array" ref="B81">IFNA(XLOOKUP(A81,'New Signups'!C:C,'New Signups'!D:D),"-")</f>
        <v>Rachel</v>
      </c>
      <c r="C81" s="94" t="str">
        <f t="array" ref="C81">IFNA(XLOOKUP(A81,'New Signups'!C:C,'New Signups'!E:E),"-")</f>
        <v>Brodsky</v>
      </c>
      <c r="D81" s="1086">
        <v>3090.0</v>
      </c>
      <c r="E81" s="1087"/>
      <c r="F81" s="45">
        <f t="array" ref="F81">XLOOKUP(A81,'New Signups'!C:C,'New Signups'!I:I)</f>
        <v>0</v>
      </c>
      <c r="G81" s="53" t="str">
        <f t="array" ref="G81">XLOOKUP(A81,'New Signups'!C:C,'New Signups'!J:J)</f>
        <v>(215) 882-4118</v>
      </c>
      <c r="H81" s="53"/>
      <c r="I81" s="812"/>
      <c r="J81" s="945"/>
      <c r="K81" s="1092"/>
      <c r="L81" s="40"/>
      <c r="M81" s="40"/>
      <c r="N81" s="1020">
        <f t="array" ref="N81">IFNA(
    IF(OR(XLOOKUP(A81,'1000'!A:A,'1000'!M:M)=0, XLOOKUP(A81,'1000'!A:A,'1000'!M:M)=DATE(1900,1,1)), NA(), XLOOKUP(A81,'1000'!A:A,'1000'!M:M)),
    IFNA(
        IF(OR(XLOOKUP(A81,'2000'!O:O,'2000'!M:M)=0, XLOOKUP(A81,'2000'!O:O,'2000'!M:M)=DATE(1900,1,1)), NA(), XLOOKUP(A81,'2000'!O:O,'2000'!M:M)),
        IF(OR(XLOOKUP(A81,'3000'!A:A,'3000'!M:M)=0, XLOOKUP(A81,'3000'!A:A,'3000'!M:M)=DATE(1900,1,1)), NA(), XLOOKUP(A81,'3000'!A:A,'3000'!M:M))
    )
)</f>
        <v>45312</v>
      </c>
      <c r="O81" s="40"/>
      <c r="P81" s="1047" t="s">
        <v>5490</v>
      </c>
      <c r="Q81" s="1047" t="s">
        <v>5491</v>
      </c>
      <c r="R81" s="1047" t="s">
        <v>5492</v>
      </c>
      <c r="S81" s="1047" t="s">
        <v>5493</v>
      </c>
      <c r="T81" s="1047" t="s">
        <v>5521</v>
      </c>
      <c r="U81" s="1047" t="s">
        <v>5495</v>
      </c>
      <c r="V81" s="40"/>
      <c r="W81" s="40" t="s">
        <v>5516</v>
      </c>
      <c r="X81" s="40"/>
      <c r="Y81" s="945"/>
      <c r="Z81" s="101" t="s">
        <v>4516</v>
      </c>
      <c r="AA81" s="40"/>
      <c r="AB81" s="1044" t="s">
        <v>5525</v>
      </c>
      <c r="AC81" s="1038" t="s">
        <v>5526</v>
      </c>
      <c r="AD81" s="1038" t="s">
        <v>5541</v>
      </c>
      <c r="AE81" s="40"/>
      <c r="AF81" s="40" t="s">
        <v>5533</v>
      </c>
      <c r="AG81" s="1023"/>
      <c r="AH81" s="94"/>
      <c r="AI81" s="40"/>
      <c r="AJ81" s="40"/>
      <c r="AK81" s="40"/>
      <c r="AL81" s="40"/>
      <c r="AM81" s="40"/>
      <c r="AN81" s="40"/>
      <c r="AO81" s="40"/>
      <c r="AP81" s="40"/>
      <c r="AQ81" s="40"/>
      <c r="AR81" s="40"/>
      <c r="AS81" s="40"/>
      <c r="AT81" s="40"/>
      <c r="AU81" s="40"/>
      <c r="AV81" s="40"/>
      <c r="AW81" s="40"/>
      <c r="AX81" s="40"/>
      <c r="AY81" s="1044"/>
    </row>
    <row r="82" ht="15.75" customHeight="1">
      <c r="A82" s="1085">
        <v>552.0</v>
      </c>
      <c r="B82" s="94" t="str">
        <f t="array" ref="B82">IFNA(XLOOKUP(A82,'New Signups'!C:C,'New Signups'!D:D),"-")</f>
        <v>Nathaniel </v>
      </c>
      <c r="C82" s="94" t="str">
        <f t="array" ref="C82">IFNA(XLOOKUP(A82,'New Signups'!C:C,'New Signups'!E:E),"-")</f>
        <v>Weinerg</v>
      </c>
      <c r="D82" s="1086">
        <v>3091.0</v>
      </c>
      <c r="E82" s="1087"/>
      <c r="F82" s="45">
        <f t="array" ref="F82">XLOOKUP(A82,'New Signups'!C:C,'New Signups'!I:I)</f>
        <v>0</v>
      </c>
      <c r="G82" s="53" t="str">
        <f t="array" ref="G82">XLOOKUP(A82,'New Signups'!C:C,'New Signups'!J:J)</f>
        <v>(215) 251-0354</v>
      </c>
      <c r="H82" s="53"/>
      <c r="I82" s="812"/>
      <c r="J82" s="945"/>
      <c r="K82" s="1092"/>
      <c r="L82" s="40"/>
      <c r="M82" s="40"/>
      <c r="N82" s="1020">
        <f t="array" ref="N82">IFNA(
    IF(OR(XLOOKUP(A82,'1000'!A:A,'1000'!M:M)=0, XLOOKUP(A82,'1000'!A:A,'1000'!M:M)=DATE(1900,1,1)), NA(), XLOOKUP(A82,'1000'!A:A,'1000'!M:M)),
    IFNA(
        IF(OR(XLOOKUP(A82,'2000'!O:O,'2000'!M:M)=0, XLOOKUP(A82,'2000'!O:O,'2000'!M:M)=DATE(1900,1,1)), NA(), XLOOKUP(A82,'2000'!O:O,'2000'!M:M)),
        IF(OR(XLOOKUP(A82,'3000'!A:A,'3000'!M:M)=0, XLOOKUP(A82,'3000'!A:A,'3000'!M:M)=DATE(1900,1,1)), NA(), XLOOKUP(A82,'3000'!A:A,'3000'!M:M))
    )
)</f>
        <v>45312</v>
      </c>
      <c r="O82" s="40"/>
      <c r="P82" s="1047" t="s">
        <v>5490</v>
      </c>
      <c r="Q82" s="1047" t="s">
        <v>5491</v>
      </c>
      <c r="R82" s="1047" t="s">
        <v>5492</v>
      </c>
      <c r="S82" s="1047" t="s">
        <v>5493</v>
      </c>
      <c r="T82" s="1047" t="s">
        <v>5521</v>
      </c>
      <c r="U82" s="1047" t="s">
        <v>5495</v>
      </c>
      <c r="V82" s="40"/>
      <c r="W82" s="40" t="s">
        <v>5516</v>
      </c>
      <c r="X82" s="40" t="s">
        <v>213</v>
      </c>
      <c r="Y82" s="945"/>
      <c r="Z82" s="101" t="s">
        <v>4516</v>
      </c>
      <c r="AA82" s="40"/>
      <c r="AB82" s="1044" t="s">
        <v>5525</v>
      </c>
      <c r="AC82" s="1038" t="s">
        <v>5526</v>
      </c>
      <c r="AD82" s="1038" t="s">
        <v>5541</v>
      </c>
      <c r="AE82" s="40"/>
      <c r="AF82" s="40" t="s">
        <v>5533</v>
      </c>
      <c r="AG82" s="1023"/>
      <c r="AH82" s="94"/>
      <c r="AI82" s="40"/>
      <c r="AJ82" s="40"/>
      <c r="AK82" s="40"/>
      <c r="AL82" s="40"/>
      <c r="AM82" s="40"/>
      <c r="AN82" s="40"/>
      <c r="AO82" s="40"/>
      <c r="AP82" s="40"/>
      <c r="AQ82" s="40"/>
      <c r="AR82" s="40"/>
      <c r="AS82" s="40"/>
      <c r="AT82" s="40"/>
      <c r="AU82" s="40"/>
      <c r="AV82" s="40"/>
      <c r="AW82" s="40"/>
      <c r="AX82" s="40"/>
      <c r="AY82" s="1044"/>
    </row>
    <row r="83" ht="15.75" customHeight="1">
      <c r="A83" s="1085">
        <v>534.0</v>
      </c>
      <c r="B83" s="94" t="str">
        <f t="array" ref="B83">IFNA(XLOOKUP(A83,'New Signups'!C:C,'New Signups'!D:D),"-")</f>
        <v>Elyana</v>
      </c>
      <c r="C83" s="94" t="str">
        <f t="array" ref="C83">IFNA(XLOOKUP(A83,'New Signups'!C:C,'New Signups'!E:E),"-")</f>
        <v>Smith </v>
      </c>
      <c r="D83" s="1086">
        <v>3092.0</v>
      </c>
      <c r="E83" s="1087"/>
      <c r="F83" s="45">
        <f t="array" ref="F83">XLOOKUP(A83,'New Signups'!C:C,'New Signups'!I:I)</f>
        <v>0</v>
      </c>
      <c r="G83" s="53" t="str">
        <f t="array" ref="G83">XLOOKUP(A83,'New Signups'!C:C,'New Signups'!J:J)</f>
        <v>(207) 318-8033</v>
      </c>
      <c r="H83" s="53"/>
      <c r="I83" s="812"/>
      <c r="J83" s="945"/>
      <c r="K83" s="1069"/>
      <c r="L83" s="40"/>
      <c r="M83" s="40"/>
      <c r="N83" s="1020">
        <f t="array" ref="N83">IFNA(
    IF(OR(XLOOKUP(A83,'1000'!A:A,'1000'!M:M)=0, XLOOKUP(A83,'1000'!A:A,'1000'!M:M)=DATE(1900,1,1)), NA(), XLOOKUP(A83,'1000'!A:A,'1000'!M:M)),
    IFNA(
        IF(OR(XLOOKUP(A83,'2000'!O:O,'2000'!M:M)=0, XLOOKUP(A83,'2000'!O:O,'2000'!M:M)=DATE(1900,1,1)), NA(), XLOOKUP(A83,'2000'!O:O,'2000'!M:M)),
        IF(OR(XLOOKUP(A83,'3000'!A:A,'3000'!M:M)=0, XLOOKUP(A83,'3000'!A:A,'3000'!M:M)=DATE(1900,1,1)), NA(), XLOOKUP(A83,'3000'!A:A,'3000'!M:M))
    )
)</f>
        <v>45309</v>
      </c>
      <c r="O83" s="40"/>
      <c r="P83" s="1047" t="s">
        <v>5490</v>
      </c>
      <c r="Q83" s="1047" t="s">
        <v>5491</v>
      </c>
      <c r="R83" s="1047" t="s">
        <v>5500</v>
      </c>
      <c r="S83" s="1047" t="s">
        <v>5493</v>
      </c>
      <c r="T83" s="1047" t="s">
        <v>5521</v>
      </c>
      <c r="U83" s="1047" t="s">
        <v>5495</v>
      </c>
      <c r="V83" s="40"/>
      <c r="W83" s="40" t="s">
        <v>5516</v>
      </c>
      <c r="X83" s="40"/>
      <c r="Y83" s="945"/>
      <c r="Z83" s="101" t="s">
        <v>4516</v>
      </c>
      <c r="AA83" s="40"/>
      <c r="AB83" s="1044" t="s">
        <v>5525</v>
      </c>
      <c r="AC83" s="1038" t="s">
        <v>5526</v>
      </c>
      <c r="AD83" s="1038" t="s">
        <v>5541</v>
      </c>
      <c r="AE83" s="40"/>
      <c r="AF83" s="40" t="s">
        <v>5533</v>
      </c>
      <c r="AG83" s="1023"/>
      <c r="AH83" s="94"/>
      <c r="AI83" s="40"/>
      <c r="AJ83" s="40"/>
      <c r="AK83" s="40"/>
      <c r="AL83" s="40"/>
      <c r="AM83" s="40"/>
      <c r="AN83" s="40"/>
      <c r="AO83" s="40"/>
      <c r="AP83" s="40"/>
      <c r="AQ83" s="40"/>
      <c r="AR83" s="40"/>
      <c r="AS83" s="40"/>
      <c r="AT83" s="40"/>
      <c r="AU83" s="40"/>
      <c r="AV83" s="40"/>
      <c r="AW83" s="40"/>
      <c r="AX83" s="40"/>
      <c r="AY83" s="1044"/>
    </row>
    <row r="84" ht="15.75" customHeight="1">
      <c r="A84" s="1085">
        <v>512.0</v>
      </c>
      <c r="B84" s="94" t="str">
        <f t="array" ref="B84">IFNA(XLOOKUP(A84,'New Signups'!C:C,'New Signups'!D:D),"-")</f>
        <v>Somto</v>
      </c>
      <c r="C84" s="94" t="str">
        <f t="array" ref="C84">IFNA(XLOOKUP(A84,'New Signups'!C:C,'New Signups'!E:E),"-")</f>
        <v>Amaefuma</v>
      </c>
      <c r="D84" s="1086">
        <v>3093.0</v>
      </c>
      <c r="E84" s="1087"/>
      <c r="F84" s="45">
        <f t="array" ref="F84">XLOOKUP(A84,'New Signups'!C:C,'New Signups'!I:I)</f>
        <v>0</v>
      </c>
      <c r="G84" s="53" t="str">
        <f t="array" ref="G84">XLOOKUP(A84,'New Signups'!C:C,'New Signups'!J:J)</f>
        <v>(215) 378-9489</v>
      </c>
      <c r="H84" s="53"/>
      <c r="I84" s="812"/>
      <c r="J84" s="945"/>
      <c r="K84" s="1092"/>
      <c r="L84" s="40"/>
      <c r="M84" s="40"/>
      <c r="N84" s="1020">
        <f t="array" ref="N84">IFNA(
    IF(OR(XLOOKUP(A84,'1000'!A:A,'1000'!M:M)=0, XLOOKUP(A84,'1000'!A:A,'1000'!M:M)=DATE(1900,1,1)), NA(), XLOOKUP(A84,'1000'!A:A,'1000'!M:M)),
    IFNA(
        IF(OR(XLOOKUP(A84,'2000'!O:O,'2000'!M:M)=0, XLOOKUP(A84,'2000'!O:O,'2000'!M:M)=DATE(1900,1,1)), NA(), XLOOKUP(A84,'2000'!O:O,'2000'!M:M)),
        IF(OR(XLOOKUP(A84,'3000'!A:A,'3000'!M:M)=0, XLOOKUP(A84,'3000'!A:A,'3000'!M:M)=DATE(1900,1,1)), NA(), XLOOKUP(A84,'3000'!A:A,'3000'!M:M))
    )
)</f>
        <v>45318</v>
      </c>
      <c r="O84" s="40"/>
      <c r="P84" s="1047" t="s">
        <v>5490</v>
      </c>
      <c r="Q84" s="1038" t="s">
        <v>5491</v>
      </c>
      <c r="R84" s="1047" t="s">
        <v>5492</v>
      </c>
      <c r="S84" s="1047" t="s">
        <v>5493</v>
      </c>
      <c r="T84" s="1047" t="s">
        <v>5521</v>
      </c>
      <c r="U84" s="1038" t="s">
        <v>5495</v>
      </c>
      <c r="V84" s="40"/>
      <c r="W84" s="40" t="s">
        <v>5516</v>
      </c>
      <c r="X84" s="40"/>
      <c r="Y84" s="945"/>
      <c r="Z84" s="101" t="s">
        <v>4516</v>
      </c>
      <c r="AA84" s="40"/>
      <c r="AB84" s="1044" t="s">
        <v>5525</v>
      </c>
      <c r="AC84" s="1038" t="s">
        <v>5526</v>
      </c>
      <c r="AD84" s="1038" t="s">
        <v>5541</v>
      </c>
      <c r="AE84" s="40"/>
      <c r="AF84" s="40" t="s">
        <v>5533</v>
      </c>
      <c r="AG84" s="1023"/>
      <c r="AH84" s="94"/>
      <c r="AI84" s="40"/>
      <c r="AJ84" s="40"/>
      <c r="AK84" s="40"/>
      <c r="AL84" s="40"/>
      <c r="AM84" s="40"/>
      <c r="AN84" s="40"/>
      <c r="AO84" s="40"/>
      <c r="AP84" s="40"/>
      <c r="AQ84" s="40"/>
      <c r="AR84" s="40"/>
      <c r="AS84" s="40"/>
      <c r="AT84" s="40"/>
      <c r="AU84" s="40"/>
      <c r="AV84" s="40"/>
      <c r="AW84" s="40"/>
      <c r="AX84" s="40"/>
      <c r="AY84" s="1044"/>
    </row>
    <row r="85" ht="15.75" customHeight="1">
      <c r="A85" s="1085">
        <v>551.0</v>
      </c>
      <c r="B85" s="94" t="str">
        <f t="array" ref="B85">IFNA(XLOOKUP(A85,'New Signups'!C:C,'New Signups'!D:D),"-")</f>
        <v>Emmett</v>
      </c>
      <c r="C85" s="94" t="str">
        <f t="array" ref="C85">IFNA(XLOOKUP(A85,'New Signups'!C:C,'New Signups'!E:E),"-")</f>
        <v>Garson</v>
      </c>
      <c r="D85" s="1086">
        <v>3094.0</v>
      </c>
      <c r="E85" s="1087"/>
      <c r="F85" s="45">
        <f t="array" ref="F85">XLOOKUP(A85,'New Signups'!C:C,'New Signups'!I:I)</f>
        <v>0</v>
      </c>
      <c r="G85" s="53" t="str">
        <f t="array" ref="G85">XLOOKUP(A85,'New Signups'!C:C,'New Signups'!J:J)</f>
        <v>(215) 687-4112</v>
      </c>
      <c r="H85" s="53"/>
      <c r="I85" s="812"/>
      <c r="J85" s="1091"/>
      <c r="K85" s="1069"/>
      <c r="L85" s="40"/>
      <c r="M85" s="40"/>
      <c r="N85" s="1020">
        <f t="array" ref="N85">IFNA(
    IF(OR(XLOOKUP(A85,'1000'!A:A,'1000'!M:M)=0, XLOOKUP(A85,'1000'!A:A,'1000'!M:M)=DATE(1900,1,1)), NA(), XLOOKUP(A85,'1000'!A:A,'1000'!M:M)),
    IFNA(
        IF(OR(XLOOKUP(A85,'2000'!O:O,'2000'!M:M)=0, XLOOKUP(A85,'2000'!O:O,'2000'!M:M)=DATE(1900,1,1)), NA(), XLOOKUP(A85,'2000'!O:O,'2000'!M:M)),
        IF(OR(XLOOKUP(A85,'3000'!A:A,'3000'!M:M)=0, XLOOKUP(A85,'3000'!A:A,'3000'!M:M)=DATE(1900,1,1)), NA(), XLOOKUP(A85,'3000'!A:A,'3000'!M:M))
    )
)</f>
        <v>45309</v>
      </c>
      <c r="O85" s="40"/>
      <c r="P85" s="1047" t="s">
        <v>5490</v>
      </c>
      <c r="Q85" s="1038" t="s">
        <v>5491</v>
      </c>
      <c r="R85" s="1047" t="s">
        <v>5500</v>
      </c>
      <c r="S85" s="1047" t="s">
        <v>5547</v>
      </c>
      <c r="T85" s="1047" t="s">
        <v>5521</v>
      </c>
      <c r="U85" s="1047" t="s">
        <v>5495</v>
      </c>
      <c r="V85" s="40"/>
      <c r="W85" s="40" t="s">
        <v>5516</v>
      </c>
      <c r="X85" s="40"/>
      <c r="Y85" s="945"/>
      <c r="Z85" s="101" t="s">
        <v>4516</v>
      </c>
      <c r="AA85" s="40"/>
      <c r="AB85" s="1044" t="s">
        <v>5525</v>
      </c>
      <c r="AC85" s="1038" t="s">
        <v>5526</v>
      </c>
      <c r="AD85" s="1038" t="s">
        <v>5541</v>
      </c>
      <c r="AE85" s="40"/>
      <c r="AF85" s="40" t="s">
        <v>5533</v>
      </c>
      <c r="AG85" s="1023"/>
      <c r="AH85" s="94"/>
      <c r="AI85" s="40"/>
      <c r="AJ85" s="40"/>
      <c r="AK85" s="40"/>
      <c r="AL85" s="40"/>
      <c r="AM85" s="40"/>
      <c r="AN85" s="40"/>
      <c r="AO85" s="40"/>
      <c r="AP85" s="40"/>
      <c r="AQ85" s="40"/>
      <c r="AR85" s="40"/>
      <c r="AS85" s="40"/>
      <c r="AT85" s="40"/>
      <c r="AU85" s="40"/>
      <c r="AV85" s="40"/>
      <c r="AW85" s="40"/>
      <c r="AX85" s="40"/>
      <c r="AY85" s="1044"/>
    </row>
    <row r="86" ht="15.75" customHeight="1">
      <c r="A86" s="1085">
        <v>442.0</v>
      </c>
      <c r="B86" s="94" t="str">
        <f t="array" ref="B86">IFNA(XLOOKUP(A86,'New Signups'!C:C,'New Signups'!D:D),"-")</f>
        <v>Piper</v>
      </c>
      <c r="C86" s="94" t="str">
        <f t="array" ref="C86">IFNA(XLOOKUP(A86,'New Signups'!C:C,'New Signups'!E:E),"-")</f>
        <v>Farbarik</v>
      </c>
      <c r="D86" s="1086">
        <v>3095.0</v>
      </c>
      <c r="E86" s="1087"/>
      <c r="F86" s="45">
        <f t="array" ref="F86">XLOOKUP(A86,'New Signups'!C:C,'New Signups'!I:I)</f>
        <v>0</v>
      </c>
      <c r="G86" s="53" t="str">
        <f t="array" ref="G86">XLOOKUP(A86,'New Signups'!C:C,'New Signups'!J:J)</f>
        <v>(206) 747-1567</v>
      </c>
      <c r="H86" s="53"/>
      <c r="I86" s="812"/>
      <c r="J86" s="945"/>
      <c r="K86" s="1069"/>
      <c r="L86" s="40"/>
      <c r="M86" s="40"/>
      <c r="N86" s="1020">
        <f t="array" ref="N86">IFNA(
    IF(OR(XLOOKUP(A86,'1000'!A:A,'1000'!M:M)=0, XLOOKUP(A86,'1000'!A:A,'1000'!M:M)=DATE(1900,1,1)), NA(), XLOOKUP(A86,'1000'!A:A,'1000'!M:M)),
    IFNA(
        IF(OR(XLOOKUP(A86,'2000'!O:O,'2000'!M:M)=0, XLOOKUP(A86,'2000'!O:O,'2000'!M:M)=DATE(1900,1,1)), NA(), XLOOKUP(A86,'2000'!O:O,'2000'!M:M)),
        IF(OR(XLOOKUP(A86,'3000'!A:A,'3000'!M:M)=0, XLOOKUP(A86,'3000'!A:A,'3000'!M:M)=DATE(1900,1,1)), NA(), XLOOKUP(A86,'3000'!A:A,'3000'!M:M))
    )
)</f>
        <v>45310</v>
      </c>
      <c r="O86" s="40"/>
      <c r="P86" s="1047" t="s">
        <v>5490</v>
      </c>
      <c r="Q86" s="1047" t="s">
        <v>5491</v>
      </c>
      <c r="R86" s="1047" t="s">
        <v>5492</v>
      </c>
      <c r="S86" s="1047" t="s">
        <v>5493</v>
      </c>
      <c r="T86" s="1047" t="s">
        <v>5521</v>
      </c>
      <c r="U86" s="1047" t="s">
        <v>5495</v>
      </c>
      <c r="V86" s="40"/>
      <c r="W86" s="40" t="s">
        <v>5516</v>
      </c>
      <c r="X86" s="40"/>
      <c r="Y86" s="945"/>
      <c r="Z86" s="101" t="s">
        <v>4516</v>
      </c>
      <c r="AA86" s="40"/>
      <c r="AB86" s="1044" t="s">
        <v>5525</v>
      </c>
      <c r="AC86" s="1038" t="s">
        <v>5526</v>
      </c>
      <c r="AD86" s="1038" t="s">
        <v>5541</v>
      </c>
      <c r="AE86" s="40"/>
      <c r="AF86" s="40" t="s">
        <v>5533</v>
      </c>
      <c r="AG86" s="1023"/>
      <c r="AH86" s="94"/>
      <c r="AI86" s="40"/>
      <c r="AJ86" s="40"/>
      <c r="AK86" s="40"/>
      <c r="AL86" s="40"/>
      <c r="AM86" s="40"/>
      <c r="AN86" s="40"/>
      <c r="AO86" s="40"/>
      <c r="AP86" s="40"/>
      <c r="AQ86" s="40"/>
      <c r="AR86" s="40"/>
      <c r="AS86" s="40"/>
      <c r="AT86" s="40"/>
      <c r="AU86" s="40"/>
      <c r="AV86" s="40"/>
      <c r="AW86" s="40"/>
      <c r="AX86" s="40"/>
      <c r="AY86" s="1044"/>
    </row>
    <row r="87" ht="15.75" customHeight="1">
      <c r="A87" s="1085">
        <v>502.0</v>
      </c>
      <c r="B87" s="94" t="str">
        <f t="array" ref="B87">IFNA(XLOOKUP(A87,'New Signups'!C:C,'New Signups'!D:D),"-")</f>
        <v>Sky</v>
      </c>
      <c r="C87" s="94" t="str">
        <f t="array" ref="C87">IFNA(XLOOKUP(A87,'New Signups'!C:C,'New Signups'!E:E),"-")</f>
        <v>Anastaisa</v>
      </c>
      <c r="D87" s="1086">
        <v>3096.0</v>
      </c>
      <c r="E87" s="1087"/>
      <c r="F87" s="45">
        <f t="array" ref="F87">XLOOKUP(A87,'New Signups'!C:C,'New Signups'!I:I)</f>
        <v>0</v>
      </c>
      <c r="G87" s="53" t="str">
        <f t="array" ref="G87">XLOOKUP(A87,'New Signups'!C:C,'New Signups'!J:J)</f>
        <v>(301) 613-7182</v>
      </c>
      <c r="H87" s="53"/>
      <c r="I87" s="812"/>
      <c r="J87" s="1091"/>
      <c r="K87" s="1069"/>
      <c r="L87" s="40"/>
      <c r="M87" s="40"/>
      <c r="N87" s="1020">
        <f t="array" ref="N87">IFNA(
    IF(OR(XLOOKUP(A87,'1000'!A:A,'1000'!M:M)=0, XLOOKUP(A87,'1000'!A:A,'1000'!M:M)=DATE(1900,1,1)), NA(), XLOOKUP(A87,'1000'!A:A,'1000'!M:M)),
    IFNA(
        IF(OR(XLOOKUP(A87,'2000'!O:O,'2000'!M:M)=0, XLOOKUP(A87,'2000'!O:O,'2000'!M:M)=DATE(1900,1,1)), NA(), XLOOKUP(A87,'2000'!O:O,'2000'!M:M)),
        IF(OR(XLOOKUP(A87,'3000'!A:A,'3000'!M:M)=0, XLOOKUP(A87,'3000'!A:A,'3000'!M:M)=DATE(1900,1,1)), NA(), XLOOKUP(A87,'3000'!A:A,'3000'!M:M))
    )
)</f>
        <v>45338</v>
      </c>
      <c r="O87" s="1034"/>
      <c r="P87" s="1084" t="s">
        <v>5499</v>
      </c>
      <c r="Q87" s="1047" t="s">
        <v>5492</v>
      </c>
      <c r="R87" s="1038" t="s">
        <v>5547</v>
      </c>
      <c r="S87" s="1038" t="s">
        <v>5527</v>
      </c>
      <c r="T87" s="1038" t="s">
        <v>5546</v>
      </c>
      <c r="U87" s="1047" t="s">
        <v>5529</v>
      </c>
      <c r="V87" s="40"/>
      <c r="W87" s="40" t="s">
        <v>5516</v>
      </c>
      <c r="X87" s="40"/>
      <c r="Y87" s="945"/>
      <c r="Z87" s="101" t="s">
        <v>4516</v>
      </c>
      <c r="AA87" s="40"/>
      <c r="AB87" s="1044" t="s">
        <v>5520</v>
      </c>
      <c r="AC87" s="1038" t="s">
        <v>5522</v>
      </c>
      <c r="AD87" s="1038" t="s">
        <v>5523</v>
      </c>
      <c r="AE87" s="40"/>
      <c r="AF87" s="40" t="s">
        <v>5533</v>
      </c>
      <c r="AG87" s="1023"/>
      <c r="AH87" s="94"/>
      <c r="AI87" s="40"/>
      <c r="AJ87" s="40"/>
      <c r="AK87" s="40"/>
      <c r="AL87" s="40"/>
      <c r="AM87" s="40"/>
      <c r="AN87" s="40"/>
      <c r="AO87" s="40"/>
      <c r="AP87" s="40"/>
      <c r="AQ87" s="40"/>
      <c r="AR87" s="40"/>
      <c r="AS87" s="40"/>
      <c r="AT87" s="40"/>
      <c r="AU87" s="40"/>
      <c r="AV87" s="40"/>
      <c r="AW87" s="40"/>
      <c r="AX87" s="40"/>
      <c r="AY87" s="1044"/>
    </row>
    <row r="88" ht="15.75" customHeight="1">
      <c r="A88" s="1004">
        <v>489.0</v>
      </c>
      <c r="B88" s="94" t="str">
        <f t="array" ref="B88">IFNA(XLOOKUP(A88,'New Signups'!C:C,'New Signups'!D:D),"-")</f>
        <v>Brynn</v>
      </c>
      <c r="C88" s="94" t="str">
        <f t="array" ref="C88">IFNA(XLOOKUP(A88,'New Signups'!C:C,'New Signups'!E:E),"-")</f>
        <v>Keyser</v>
      </c>
      <c r="D88" s="1067">
        <v>3097.0</v>
      </c>
      <c r="E88" s="1068"/>
      <c r="F88" s="45">
        <f t="array" ref="F88">XLOOKUP(A88,'New Signups'!C:C,'New Signups'!I:I)</f>
        <v>0</v>
      </c>
      <c r="G88" s="53" t="str">
        <f t="array" ref="G88">XLOOKUP(A88,'New Signups'!C:C,'New Signups'!J:J)</f>
        <v>(215) 913-8953</v>
      </c>
      <c r="H88" s="53"/>
      <c r="I88" s="812"/>
      <c r="J88" s="945"/>
      <c r="K88" s="1069"/>
      <c r="L88" s="40"/>
      <c r="M88" s="40"/>
      <c r="N88" s="1020">
        <f t="array" ref="N88">IFNA(
    IF(OR(XLOOKUP(A88,'1000'!A:A,'1000'!M:M)=0, XLOOKUP(A88,'1000'!A:A,'1000'!M:M)=DATE(1900,1,1)), NA(), XLOOKUP(A88,'1000'!A:A,'1000'!M:M)),
    IFNA(
        IF(OR(XLOOKUP(A88,'2000'!O:O,'2000'!M:M)=0, XLOOKUP(A88,'2000'!O:O,'2000'!M:M)=DATE(1900,1,1)), NA(), XLOOKUP(A88,'2000'!O:O,'2000'!M:M)),
        IF(OR(XLOOKUP(A88,'3000'!A:A,'3000'!M:M)=0, XLOOKUP(A88,'3000'!A:A,'3000'!M:M)=DATE(1900,1,1)), NA(), XLOOKUP(A88,'3000'!A:A,'3000'!M:M))
    )
)</f>
        <v>45315</v>
      </c>
      <c r="O88" s="40"/>
      <c r="P88" s="1047" t="s">
        <v>5490</v>
      </c>
      <c r="Q88" s="1047" t="s">
        <v>5491</v>
      </c>
      <c r="R88" s="1047" t="s">
        <v>5492</v>
      </c>
      <c r="S88" s="1047" t="s">
        <v>5493</v>
      </c>
      <c r="T88" s="1047" t="s">
        <v>5521</v>
      </c>
      <c r="U88" s="1047" t="s">
        <v>5495</v>
      </c>
      <c r="V88" s="40"/>
      <c r="W88" s="40" t="s">
        <v>5516</v>
      </c>
      <c r="X88" s="40"/>
      <c r="Y88" s="945"/>
      <c r="Z88" s="101" t="s">
        <v>4516</v>
      </c>
      <c r="AA88" s="40"/>
      <c r="AB88" s="1044" t="s">
        <v>5525</v>
      </c>
      <c r="AC88" s="1038" t="s">
        <v>5526</v>
      </c>
      <c r="AD88" s="1038" t="s">
        <v>5541</v>
      </c>
      <c r="AE88" s="40"/>
      <c r="AF88" s="40" t="s">
        <v>5533</v>
      </c>
      <c r="AG88" s="1023"/>
      <c r="AH88" s="94"/>
      <c r="AI88" s="40"/>
      <c r="AJ88" s="40"/>
      <c r="AK88" s="40"/>
      <c r="AL88" s="40"/>
      <c r="AM88" s="40"/>
      <c r="AN88" s="40"/>
      <c r="AO88" s="40"/>
      <c r="AP88" s="40"/>
      <c r="AQ88" s="40"/>
      <c r="AR88" s="40"/>
      <c r="AS88" s="40"/>
      <c r="AT88" s="40"/>
      <c r="AU88" s="40"/>
      <c r="AV88" s="40"/>
      <c r="AW88" s="40"/>
      <c r="AX88" s="40"/>
      <c r="AY88" s="1044"/>
    </row>
    <row r="89" ht="15.75" customHeight="1">
      <c r="A89" s="1004">
        <v>544.0</v>
      </c>
      <c r="B89" s="94" t="str">
        <f t="array" ref="B89">IFNA(XLOOKUP(A89,'New Signups'!C:C,'New Signups'!D:D),"-")</f>
        <v>Nora</v>
      </c>
      <c r="C89" s="94" t="str">
        <f t="array" ref="C89">IFNA(XLOOKUP(A89,'New Signups'!C:C,'New Signups'!E:E),"-")</f>
        <v>Melican</v>
      </c>
      <c r="D89" s="1067">
        <v>3098.0</v>
      </c>
      <c r="E89" s="1068"/>
      <c r="F89" s="45">
        <f t="array" ref="F89">XLOOKUP(A89,'New Signups'!C:C,'New Signups'!I:I)</f>
        <v>0</v>
      </c>
      <c r="G89" s="53" t="str">
        <f t="array" ref="G89">XLOOKUP(A89,'New Signups'!C:C,'New Signups'!J:J)</f>
        <v>(609) 647-2538</v>
      </c>
      <c r="H89" s="53"/>
      <c r="I89" s="812"/>
      <c r="J89" s="945"/>
      <c r="K89" s="1069"/>
      <c r="L89" s="40"/>
      <c r="M89" s="40"/>
      <c r="N89" s="1020">
        <f t="array" ref="N89">IFNA(
    IF(OR(XLOOKUP(A89,'1000'!A:A,'1000'!M:M)=0, XLOOKUP(A89,'1000'!A:A,'1000'!M:M)=DATE(1900,1,1)), NA(), XLOOKUP(A89,'1000'!A:A,'1000'!M:M)),
    IFNA(
        IF(OR(XLOOKUP(A89,'2000'!O:O,'2000'!M:M)=0, XLOOKUP(A89,'2000'!O:O,'2000'!M:M)=DATE(1900,1,1)), NA(), XLOOKUP(A89,'2000'!O:O,'2000'!M:M)),
        IF(OR(XLOOKUP(A89,'3000'!A:A,'3000'!M:M)=0, XLOOKUP(A89,'3000'!A:A,'3000'!M:M)=DATE(1900,1,1)), NA(), XLOOKUP(A89,'3000'!A:A,'3000'!M:M))
    )
)</f>
        <v>45316</v>
      </c>
      <c r="O89" s="40"/>
      <c r="P89" s="1047" t="s">
        <v>5490</v>
      </c>
      <c r="Q89" s="1047" t="s">
        <v>5491</v>
      </c>
      <c r="R89" s="1047" t="s">
        <v>5492</v>
      </c>
      <c r="S89" s="1047" t="s">
        <v>5493</v>
      </c>
      <c r="T89" s="1047" t="s">
        <v>5521</v>
      </c>
      <c r="U89" s="1047" t="s">
        <v>5495</v>
      </c>
      <c r="V89" s="40"/>
      <c r="W89" s="40" t="s">
        <v>5516</v>
      </c>
      <c r="X89" s="40"/>
      <c r="Y89" s="945"/>
      <c r="Z89" s="101" t="s">
        <v>4516</v>
      </c>
      <c r="AA89" s="40"/>
      <c r="AB89" s="1044" t="s">
        <v>5525</v>
      </c>
      <c r="AC89" s="1038" t="s">
        <v>5526</v>
      </c>
      <c r="AD89" s="1038" t="s">
        <v>5541</v>
      </c>
      <c r="AE89" s="40"/>
      <c r="AF89" s="40" t="s">
        <v>5533</v>
      </c>
      <c r="AG89" s="1023"/>
      <c r="AH89" s="94"/>
      <c r="AI89" s="40"/>
      <c r="AJ89" s="40"/>
      <c r="AK89" s="40"/>
      <c r="AL89" s="40"/>
      <c r="AM89" s="40"/>
      <c r="AN89" s="40"/>
      <c r="AO89" s="40"/>
      <c r="AP89" s="40"/>
      <c r="AQ89" s="40"/>
      <c r="AR89" s="40"/>
      <c r="AS89" s="40"/>
      <c r="AT89" s="40"/>
      <c r="AU89" s="40"/>
      <c r="AV89" s="40"/>
      <c r="AW89" s="40"/>
      <c r="AX89" s="40"/>
      <c r="AY89" s="1044"/>
    </row>
    <row r="90" ht="15.75" customHeight="1">
      <c r="A90" s="1004">
        <v>555.0</v>
      </c>
      <c r="B90" s="94" t="str">
        <f t="array" ref="B90">IFNA(XLOOKUP(A90,'New Signups'!C:C,'New Signups'!D:D),"-")</f>
        <v>Natanel</v>
      </c>
      <c r="C90" s="94" t="str">
        <f t="array" ref="C90">IFNA(XLOOKUP(A90,'New Signups'!C:C,'New Signups'!E:E),"-")</f>
        <v>Nisimi</v>
      </c>
      <c r="D90" s="1067">
        <v>3099.0</v>
      </c>
      <c r="E90" s="1068"/>
      <c r="F90" s="45">
        <f t="array" ref="F90">XLOOKUP(A90,'New Signups'!C:C,'New Signups'!I:I)</f>
        <v>0</v>
      </c>
      <c r="G90" s="53" t="str">
        <f t="array" ref="G90">XLOOKUP(A90,'New Signups'!C:C,'New Signups'!J:J)</f>
        <v>(215) 450-5185</v>
      </c>
      <c r="H90" s="53"/>
      <c r="I90" s="812"/>
      <c r="J90" s="1093"/>
      <c r="K90" s="1069"/>
      <c r="L90" s="40"/>
      <c r="M90" s="40"/>
      <c r="N90" s="1020">
        <f t="array" ref="N90">IFNA(
    IF(OR(XLOOKUP(A90,'1000'!A:A,'1000'!M:M)=0, XLOOKUP(A90,'1000'!A:A,'1000'!M:M)=DATE(1900,1,1)), NA(), XLOOKUP(A90,'1000'!A:A,'1000'!M:M)),
    IFNA(
        IF(OR(XLOOKUP(A90,'2000'!O:O,'2000'!M:M)=0, XLOOKUP(A90,'2000'!O:O,'2000'!M:M)=DATE(1900,1,1)), NA(), XLOOKUP(A90,'2000'!O:O,'2000'!M:M)),
        IF(OR(XLOOKUP(A90,'3000'!A:A,'3000'!M:M)=0, XLOOKUP(A90,'3000'!A:A,'3000'!M:M)=DATE(1900,1,1)), NA(), XLOOKUP(A90,'3000'!A:A,'3000'!M:M))
    )
)</f>
        <v>45321</v>
      </c>
      <c r="O90" s="40"/>
      <c r="P90" s="1047" t="s">
        <v>5490</v>
      </c>
      <c r="Q90" s="1047" t="s">
        <v>5491</v>
      </c>
      <c r="R90" s="1047" t="s">
        <v>5492</v>
      </c>
      <c r="S90" s="1047" t="s">
        <v>5493</v>
      </c>
      <c r="T90" s="1047" t="s">
        <v>5521</v>
      </c>
      <c r="U90" s="1047" t="s">
        <v>5495</v>
      </c>
      <c r="V90" s="40"/>
      <c r="W90" s="40" t="s">
        <v>5516</v>
      </c>
      <c r="X90" s="40"/>
      <c r="Y90" s="945"/>
      <c r="Z90" s="101" t="s">
        <v>4516</v>
      </c>
      <c r="AA90" s="40" t="s">
        <v>5542</v>
      </c>
      <c r="AB90" s="1044" t="s">
        <v>5525</v>
      </c>
      <c r="AC90" s="1038" t="s">
        <v>5526</v>
      </c>
      <c r="AD90" s="1038" t="s">
        <v>5541</v>
      </c>
      <c r="AE90" s="40"/>
      <c r="AF90" s="40" t="s">
        <v>5533</v>
      </c>
      <c r="AG90" s="1023"/>
      <c r="AH90" s="94"/>
      <c r="AI90" s="40"/>
      <c r="AJ90" s="40"/>
      <c r="AK90" s="40"/>
      <c r="AL90" s="40"/>
      <c r="AM90" s="40"/>
      <c r="AN90" s="40"/>
      <c r="AO90" s="40"/>
      <c r="AP90" s="40"/>
      <c r="AQ90" s="40"/>
      <c r="AR90" s="40"/>
      <c r="AS90" s="40"/>
      <c r="AT90" s="40"/>
      <c r="AU90" s="40"/>
      <c r="AV90" s="40"/>
      <c r="AW90" s="40"/>
      <c r="AX90" s="40"/>
      <c r="AY90" s="1044"/>
    </row>
    <row r="91" ht="15.75" customHeight="1">
      <c r="A91" s="1004">
        <v>562.0</v>
      </c>
      <c r="B91" s="94" t="str">
        <f t="array" ref="B91">IFNA(XLOOKUP(A91,'New Signups'!C:C,'New Signups'!D:D),"-")</f>
        <v>Marianthi </v>
      </c>
      <c r="C91" s="94" t="str">
        <f t="array" ref="C91">IFNA(XLOOKUP(A91,'New Signups'!C:C,'New Signups'!E:E),"-")</f>
        <v>Christoforidou </v>
      </c>
      <c r="D91" s="1067">
        <v>3100.0</v>
      </c>
      <c r="E91" s="1068"/>
      <c r="F91" s="45">
        <f t="array" ref="F91">XLOOKUP(A91,'New Signups'!C:C,'New Signups'!I:I)</f>
        <v>0</v>
      </c>
      <c r="G91" s="53" t="str">
        <f t="array" ref="G91">XLOOKUP(A91,'New Signups'!C:C,'New Signups'!J:J)</f>
        <v>(267) 975-6762</v>
      </c>
      <c r="H91" s="53"/>
      <c r="I91" s="812"/>
      <c r="J91" s="945"/>
      <c r="K91" s="1069"/>
      <c r="L91" s="40"/>
      <c r="M91" s="40"/>
      <c r="N91" s="1020">
        <f t="array" ref="N91">IFNA(
    IF(OR(XLOOKUP(A91,'1000'!A:A,'1000'!M:M)=0, XLOOKUP(A91,'1000'!A:A,'1000'!M:M)=DATE(1900,1,1)), NA(), XLOOKUP(A91,'1000'!A:A,'1000'!M:M)),
    IFNA(
        IF(OR(XLOOKUP(A91,'2000'!O:O,'2000'!M:M)=0, XLOOKUP(A91,'2000'!O:O,'2000'!M:M)=DATE(1900,1,1)), NA(), XLOOKUP(A91,'2000'!O:O,'2000'!M:M)),
        IF(OR(XLOOKUP(A91,'3000'!A:A,'3000'!M:M)=0, XLOOKUP(A91,'3000'!A:A,'3000'!M:M)=DATE(1900,1,1)), NA(), XLOOKUP(A91,'3000'!A:A,'3000'!M:M))
    )
)</f>
        <v>45314</v>
      </c>
      <c r="O91" s="40"/>
      <c r="P91" s="1047" t="s">
        <v>5490</v>
      </c>
      <c r="Q91" s="1047" t="s">
        <v>5491</v>
      </c>
      <c r="R91" s="1047" t="s">
        <v>5492</v>
      </c>
      <c r="S91" s="1047" t="s">
        <v>5493</v>
      </c>
      <c r="T91" s="1038" t="s">
        <v>5521</v>
      </c>
      <c r="U91" s="1047" t="s">
        <v>5495</v>
      </c>
      <c r="V91" s="40"/>
      <c r="W91" s="40" t="s">
        <v>5516</v>
      </c>
      <c r="X91" s="40"/>
      <c r="Y91" s="945"/>
      <c r="Z91" s="101" t="s">
        <v>4516</v>
      </c>
      <c r="AA91" s="40"/>
      <c r="AB91" s="1044" t="s">
        <v>5525</v>
      </c>
      <c r="AC91" s="1038" t="s">
        <v>5526</v>
      </c>
      <c r="AD91" s="1038" t="s">
        <v>5541</v>
      </c>
      <c r="AE91" s="40"/>
      <c r="AF91" s="40" t="s">
        <v>5533</v>
      </c>
      <c r="AG91" s="1023"/>
      <c r="AH91" s="94"/>
      <c r="AI91" s="40"/>
      <c r="AJ91" s="40"/>
      <c r="AK91" s="40"/>
      <c r="AL91" s="40"/>
      <c r="AM91" s="40"/>
      <c r="AN91" s="40"/>
      <c r="AO91" s="40"/>
      <c r="AP91" s="40"/>
      <c r="AQ91" s="40"/>
      <c r="AR91" s="40"/>
      <c r="AS91" s="40"/>
      <c r="AT91" s="40"/>
      <c r="AU91" s="40"/>
      <c r="AV91" s="40"/>
      <c r="AW91" s="40"/>
      <c r="AX91" s="40"/>
      <c r="AY91" s="1044"/>
    </row>
    <row r="92" ht="15.75" customHeight="1">
      <c r="A92" s="1004">
        <v>564.0</v>
      </c>
      <c r="B92" s="94" t="str">
        <f t="array" ref="B92">IFNA(XLOOKUP(A92,'New Signups'!C:C,'New Signups'!D:D),"-")</f>
        <v>Erez</v>
      </c>
      <c r="C92" s="94" t="str">
        <f t="array" ref="C92">IFNA(XLOOKUP(A92,'New Signups'!C:C,'New Signups'!E:E),"-")</f>
        <v>Yarden</v>
      </c>
      <c r="D92" s="1067">
        <v>3101.0</v>
      </c>
      <c r="E92" s="1068"/>
      <c r="F92" s="45">
        <f t="array" ref="F92">XLOOKUP(A92,'New Signups'!C:C,'New Signups'!I:I)</f>
        <v>0</v>
      </c>
      <c r="G92" s="53" t="str">
        <f t="array" ref="G92">XLOOKUP(A92,'New Signups'!C:C,'New Signups'!J:J)</f>
        <v>(301) 204-6909</v>
      </c>
      <c r="H92" s="53"/>
      <c r="I92" s="812"/>
      <c r="J92" s="945"/>
      <c r="K92" s="1069"/>
      <c r="L92" s="40"/>
      <c r="M92" s="40"/>
      <c r="N92" s="1020">
        <f t="array" ref="N92">IFNA(
    IF(OR(XLOOKUP(A92,'1000'!A:A,'1000'!M:M)=0, XLOOKUP(A92,'1000'!A:A,'1000'!M:M)=DATE(1900,1,1)), NA(), XLOOKUP(A92,'1000'!A:A,'1000'!M:M)),
    IFNA(
        IF(OR(XLOOKUP(A92,'2000'!O:O,'2000'!M:M)=0, XLOOKUP(A92,'2000'!O:O,'2000'!M:M)=DATE(1900,1,1)), NA(), XLOOKUP(A92,'2000'!O:O,'2000'!M:M)),
        IF(OR(XLOOKUP(A92,'3000'!A:A,'3000'!M:M)=0, XLOOKUP(A92,'3000'!A:A,'3000'!M:M)=DATE(1900,1,1)), NA(), XLOOKUP(A92,'3000'!A:A,'3000'!M:M))
    )
)</f>
        <v>45320</v>
      </c>
      <c r="O92" s="40"/>
      <c r="P92" s="1047" t="s">
        <v>5490</v>
      </c>
      <c r="Q92" s="1047" t="s">
        <v>5503</v>
      </c>
      <c r="R92" s="1047" t="s">
        <v>5504</v>
      </c>
      <c r="S92" s="1047" t="s">
        <v>5493</v>
      </c>
      <c r="T92" s="1047" t="s">
        <v>5521</v>
      </c>
      <c r="U92" s="1047" t="s">
        <v>5495</v>
      </c>
      <c r="V92" s="40"/>
      <c r="W92" s="40" t="s">
        <v>5516</v>
      </c>
      <c r="X92" s="40"/>
      <c r="Y92" s="945"/>
      <c r="Z92" s="101" t="s">
        <v>4516</v>
      </c>
      <c r="AA92" s="40"/>
      <c r="AB92" s="1044" t="s">
        <v>5525</v>
      </c>
      <c r="AC92" s="1038" t="s">
        <v>5526</v>
      </c>
      <c r="AD92" s="1038" t="s">
        <v>5541</v>
      </c>
      <c r="AE92" s="40"/>
      <c r="AF92" s="40" t="s">
        <v>5533</v>
      </c>
      <c r="AG92" s="1023"/>
      <c r="AH92" s="94"/>
      <c r="AI92" s="40"/>
      <c r="AJ92" s="40"/>
      <c r="AK92" s="40"/>
      <c r="AL92" s="40"/>
      <c r="AM92" s="40"/>
      <c r="AN92" s="40"/>
      <c r="AO92" s="40"/>
      <c r="AP92" s="40"/>
      <c r="AQ92" s="40"/>
      <c r="AR92" s="40"/>
      <c r="AS92" s="40"/>
      <c r="AT92" s="40"/>
      <c r="AU92" s="40"/>
      <c r="AV92" s="40"/>
      <c r="AW92" s="40"/>
      <c r="AX92" s="40"/>
      <c r="AY92" s="1044"/>
    </row>
    <row r="93" ht="15.75" customHeight="1">
      <c r="A93" s="1004">
        <v>516.0</v>
      </c>
      <c r="B93" s="94" t="str">
        <f t="array" ref="B93">IFNA(XLOOKUP(A93,'New Signups'!C:C,'New Signups'!D:D),"-")</f>
        <v>Matthew</v>
      </c>
      <c r="C93" s="94" t="str">
        <f t="array" ref="C93">IFNA(XLOOKUP(A93,'New Signups'!C:C,'New Signups'!E:E),"-")</f>
        <v>Dewhurst </v>
      </c>
      <c r="D93" s="1067">
        <v>3102.0</v>
      </c>
      <c r="E93" s="1068"/>
      <c r="F93" s="45">
        <f t="array" ref="F93">XLOOKUP(A93,'New Signups'!C:C,'New Signups'!I:I)</f>
        <v>0</v>
      </c>
      <c r="G93" s="53" t="str">
        <f t="array" ref="G93">XLOOKUP(A93,'New Signups'!C:C,'New Signups'!J:J)</f>
        <v>(202) 904-8567</v>
      </c>
      <c r="H93" s="53"/>
      <c r="I93" s="812"/>
      <c r="J93" s="945"/>
      <c r="K93" s="1069"/>
      <c r="L93" s="40"/>
      <c r="M93" s="40"/>
      <c r="N93" s="1020">
        <f t="array" ref="N93">IFNA(
    IF(OR(XLOOKUP(A93,'1000'!A:A,'1000'!M:M)=0, XLOOKUP(A93,'1000'!A:A,'1000'!M:M)=DATE(1900,1,1)), NA(), XLOOKUP(A93,'1000'!A:A,'1000'!M:M)),
    IFNA(
        IF(OR(XLOOKUP(A93,'2000'!O:O,'2000'!M:M)=0, XLOOKUP(A93,'2000'!O:O,'2000'!M:M)=DATE(1900,1,1)), NA(), XLOOKUP(A93,'2000'!O:O,'2000'!M:M)),
        IF(OR(XLOOKUP(A93,'3000'!A:A,'3000'!M:M)=0, XLOOKUP(A93,'3000'!A:A,'3000'!M:M)=DATE(1900,1,1)), NA(), XLOOKUP(A93,'3000'!A:A,'3000'!M:M))
    )
)</f>
        <v>45322</v>
      </c>
      <c r="O93" s="40"/>
      <c r="P93" s="1049" t="s">
        <v>5490</v>
      </c>
      <c r="Q93" s="1047" t="s">
        <v>5491</v>
      </c>
      <c r="R93" s="1047" t="s">
        <v>5504</v>
      </c>
      <c r="S93" s="1049" t="s">
        <v>5547</v>
      </c>
      <c r="T93" s="1047" t="s">
        <v>5548</v>
      </c>
      <c r="U93" s="1047" t="s">
        <v>5495</v>
      </c>
      <c r="V93" s="40"/>
      <c r="W93" s="40" t="s">
        <v>5516</v>
      </c>
      <c r="X93" s="40"/>
      <c r="Y93" s="945"/>
      <c r="Z93" s="101" t="s">
        <v>4516</v>
      </c>
      <c r="AA93" s="40"/>
      <c r="AB93" s="1044" t="s">
        <v>5525</v>
      </c>
      <c r="AC93" s="1038" t="s">
        <v>5526</v>
      </c>
      <c r="AD93" s="1038" t="s">
        <v>5541</v>
      </c>
      <c r="AE93" s="40"/>
      <c r="AF93" s="40" t="s">
        <v>5533</v>
      </c>
      <c r="AG93" s="1023"/>
      <c r="AH93" s="94"/>
      <c r="AI93" s="40"/>
      <c r="AJ93" s="40"/>
      <c r="AK93" s="40"/>
      <c r="AL93" s="40"/>
      <c r="AM93" s="40"/>
      <c r="AN93" s="40"/>
      <c r="AO93" s="40"/>
      <c r="AP93" s="40"/>
      <c r="AQ93" s="40"/>
      <c r="AR93" s="40"/>
      <c r="AS93" s="40"/>
      <c r="AT93" s="40"/>
      <c r="AU93" s="40"/>
      <c r="AV93" s="40"/>
      <c r="AW93" s="40"/>
      <c r="AX93" s="40"/>
      <c r="AY93" s="1044"/>
    </row>
    <row r="94" ht="15.75" customHeight="1">
      <c r="A94" s="1004">
        <v>515.0</v>
      </c>
      <c r="B94" s="94" t="str">
        <f t="array" ref="B94">IFNA(XLOOKUP(A94,'New Signups'!C:C,'New Signups'!D:D),"-")</f>
        <v>Jason</v>
      </c>
      <c r="C94" s="94" t="str">
        <f t="array" ref="C94">IFNA(XLOOKUP(A94,'New Signups'!C:C,'New Signups'!E:E),"-")</f>
        <v>Vargas</v>
      </c>
      <c r="D94" s="1067">
        <v>3103.0</v>
      </c>
      <c r="E94" s="1068"/>
      <c r="F94" s="45">
        <f t="array" ref="F94">XLOOKUP(A94,'New Signups'!C:C,'New Signups'!I:I)</f>
        <v>0</v>
      </c>
      <c r="G94" s="53" t="str">
        <f t="array" ref="G94">XLOOKUP(A94,'New Signups'!C:C,'New Signups'!J:J)</f>
        <v>(445) 221-9137</v>
      </c>
      <c r="H94" s="53"/>
      <c r="I94" s="812"/>
      <c r="J94" s="945"/>
      <c r="K94" s="1088"/>
      <c r="L94" s="40"/>
      <c r="M94" s="40"/>
      <c r="N94" s="1020">
        <f t="array" ref="N94">IFNA(
    IF(OR(XLOOKUP(A94,'1000'!A:A,'1000'!M:M)=0, XLOOKUP(A94,'1000'!A:A,'1000'!M:M)=DATE(1900,1,1)), NA(), XLOOKUP(A94,'1000'!A:A,'1000'!M:M)),
    IFNA(
        IF(OR(XLOOKUP(A94,'2000'!O:O,'2000'!M:M)=0, XLOOKUP(A94,'2000'!O:O,'2000'!M:M)=DATE(1900,1,1)), NA(), XLOOKUP(A94,'2000'!O:O,'2000'!M:M)),
        IF(OR(XLOOKUP(A94,'3000'!A:A,'3000'!M:M)=0, XLOOKUP(A94,'3000'!A:A,'3000'!M:M)=DATE(1900,1,1)), NA(), XLOOKUP(A94,'3000'!A:A,'3000'!M:M))
    )
)</f>
        <v>45318</v>
      </c>
      <c r="O94" s="40"/>
      <c r="P94" s="1047" t="s">
        <v>5490</v>
      </c>
      <c r="Q94" s="1047" t="s">
        <v>5491</v>
      </c>
      <c r="R94" s="1047" t="s">
        <v>5492</v>
      </c>
      <c r="S94" s="1047" t="s">
        <v>5493</v>
      </c>
      <c r="T94" s="1047" t="s">
        <v>5521</v>
      </c>
      <c r="U94" s="1047" t="s">
        <v>5495</v>
      </c>
      <c r="V94" s="40"/>
      <c r="W94" s="40" t="s">
        <v>5516</v>
      </c>
      <c r="X94" s="40"/>
      <c r="Y94" s="45"/>
      <c r="Z94" s="101" t="s">
        <v>4516</v>
      </c>
      <c r="AA94" s="40"/>
      <c r="AB94" s="1044" t="s">
        <v>5525</v>
      </c>
      <c r="AC94" s="1038" t="s">
        <v>5526</v>
      </c>
      <c r="AD94" s="1038" t="s">
        <v>5541</v>
      </c>
      <c r="AE94" s="40"/>
      <c r="AF94" s="40" t="s">
        <v>5533</v>
      </c>
      <c r="AG94" s="1023"/>
      <c r="AH94" s="94"/>
      <c r="AI94" s="40"/>
      <c r="AJ94" s="40"/>
      <c r="AK94" s="40"/>
      <c r="AL94" s="40"/>
      <c r="AM94" s="40"/>
      <c r="AN94" s="40"/>
      <c r="AO94" s="40"/>
      <c r="AP94" s="40"/>
      <c r="AQ94" s="40"/>
      <c r="AR94" s="40"/>
      <c r="AS94" s="40"/>
      <c r="AT94" s="40"/>
      <c r="AU94" s="40"/>
      <c r="AV94" s="40"/>
      <c r="AW94" s="40"/>
      <c r="AX94" s="40"/>
      <c r="AY94" s="1044"/>
    </row>
    <row r="95" ht="15.75" customHeight="1">
      <c r="A95" s="1004">
        <v>538.0</v>
      </c>
      <c r="B95" s="94" t="str">
        <f t="array" ref="B95">IFNA(XLOOKUP(A95,'New Signups'!C:C,'New Signups'!D:D),"-")</f>
        <v>John</v>
      </c>
      <c r="C95" s="94" t="str">
        <f t="array" ref="C95">IFNA(XLOOKUP(A95,'New Signups'!C:C,'New Signups'!E:E),"-")</f>
        <v>Phillips</v>
      </c>
      <c r="D95" s="1067">
        <v>3104.0</v>
      </c>
      <c r="E95" s="1068"/>
      <c r="F95" s="45">
        <f t="array" ref="F95">XLOOKUP(A95,'New Signups'!C:C,'New Signups'!I:I)</f>
        <v>0</v>
      </c>
      <c r="G95" s="53" t="str">
        <f t="array" ref="G95">XLOOKUP(A95,'New Signups'!C:C,'New Signups'!J:J)</f>
        <v>(484) 849-5444</v>
      </c>
      <c r="H95" s="53"/>
      <c r="I95" s="812"/>
      <c r="J95" s="945"/>
      <c r="K95" s="1088"/>
      <c r="L95" s="40"/>
      <c r="M95" s="40"/>
      <c r="N95" s="1020">
        <f t="array" ref="N95">IFNA(
    IF(OR(XLOOKUP(A95,'1000'!A:A,'1000'!M:M)=0, XLOOKUP(A95,'1000'!A:A,'1000'!M:M)=DATE(1900,1,1)), NA(), XLOOKUP(A95,'1000'!A:A,'1000'!M:M)),
    IFNA(
        IF(OR(XLOOKUP(A95,'2000'!O:O,'2000'!M:M)=0, XLOOKUP(A95,'2000'!O:O,'2000'!M:M)=DATE(1900,1,1)), NA(), XLOOKUP(A95,'2000'!O:O,'2000'!M:M)),
        IF(OR(XLOOKUP(A95,'3000'!A:A,'3000'!M:M)=0, XLOOKUP(A95,'3000'!A:A,'3000'!M:M)=DATE(1900,1,1)), NA(), XLOOKUP(A95,'3000'!A:A,'3000'!M:M))
    )
)</f>
        <v>45319</v>
      </c>
      <c r="O95" s="40"/>
      <c r="P95" s="1047" t="s">
        <v>5490</v>
      </c>
      <c r="Q95" s="1047" t="s">
        <v>5491</v>
      </c>
      <c r="R95" s="1047" t="s">
        <v>5492</v>
      </c>
      <c r="S95" s="1047" t="s">
        <v>5549</v>
      </c>
      <c r="T95" s="1047" t="s">
        <v>5527</v>
      </c>
      <c r="U95" s="1047" t="s">
        <v>5546</v>
      </c>
      <c r="V95" s="40"/>
      <c r="W95" s="40" t="s">
        <v>5516</v>
      </c>
      <c r="X95" s="40"/>
      <c r="Y95" s="45"/>
      <c r="Z95" s="101" t="s">
        <v>4516</v>
      </c>
      <c r="AA95" s="40"/>
      <c r="AB95" s="1044" t="s">
        <v>5525</v>
      </c>
      <c r="AC95" s="1038" t="s">
        <v>5526</v>
      </c>
      <c r="AD95" s="1038" t="s">
        <v>5541</v>
      </c>
      <c r="AE95" s="40"/>
      <c r="AF95" s="40" t="s">
        <v>5533</v>
      </c>
      <c r="AG95" s="1023"/>
      <c r="AH95" s="94"/>
      <c r="AI95" s="40"/>
      <c r="AJ95" s="40"/>
      <c r="AK95" s="40"/>
      <c r="AL95" s="40"/>
      <c r="AM95" s="40"/>
      <c r="AN95" s="40"/>
      <c r="AO95" s="40"/>
      <c r="AP95" s="40"/>
      <c r="AQ95" s="40"/>
      <c r="AR95" s="40"/>
      <c r="AS95" s="40"/>
      <c r="AT95" s="40"/>
      <c r="AU95" s="40"/>
      <c r="AV95" s="40"/>
      <c r="AW95" s="40"/>
      <c r="AX95" s="40"/>
      <c r="AY95" s="1044"/>
    </row>
    <row r="96" ht="15.75" customHeight="1">
      <c r="A96" s="1004">
        <v>569.0</v>
      </c>
      <c r="B96" s="94" t="str">
        <f t="array" ref="B96">IFNA(XLOOKUP(A96,'New Signups'!C:C,'New Signups'!D:D),"-")</f>
        <v>Risa</v>
      </c>
      <c r="C96" s="94" t="str">
        <f t="array" ref="C96">IFNA(XLOOKUP(A96,'New Signups'!C:C,'New Signups'!E:E),"-")</f>
        <v>Berson </v>
      </c>
      <c r="D96" s="1067">
        <v>3105.0</v>
      </c>
      <c r="E96" s="1068"/>
      <c r="F96" s="45">
        <f t="array" ref="F96">XLOOKUP(A96,'New Signups'!C:C,'New Signups'!I:I)</f>
        <v>0</v>
      </c>
      <c r="G96" s="53" t="str">
        <f t="array" ref="G96">XLOOKUP(A96,'New Signups'!C:C,'New Signups'!J:J)</f>
        <v>‪(267) 324-1711‬</v>
      </c>
      <c r="H96" s="53"/>
      <c r="I96" s="812"/>
      <c r="J96" s="1091"/>
      <c r="K96" s="1069"/>
      <c r="L96" s="40"/>
      <c r="M96" s="40"/>
      <c r="N96" s="1020">
        <f t="array" ref="N96">IFNA(
    IF(OR(XLOOKUP(A96,'1000'!A:A,'1000'!M:M)=0, XLOOKUP(A96,'1000'!A:A,'1000'!M:M)=DATE(1900,1,1)), NA(), XLOOKUP(A96,'1000'!A:A,'1000'!M:M)),
    IFNA(
        IF(OR(XLOOKUP(A96,'2000'!O:O,'2000'!M:M)=0, XLOOKUP(A96,'2000'!O:O,'2000'!M:M)=DATE(1900,1,1)), NA(), XLOOKUP(A96,'2000'!O:O,'2000'!M:M)),
        IF(OR(XLOOKUP(A96,'3000'!A:A,'3000'!M:M)=0, XLOOKUP(A96,'3000'!A:A,'3000'!M:M)=DATE(1900,1,1)), NA(), XLOOKUP(A96,'3000'!A:A,'3000'!M:M))
    )
)</f>
        <v>45324</v>
      </c>
      <c r="O96" s="1034"/>
      <c r="P96" s="1047" t="s">
        <v>5499</v>
      </c>
      <c r="Q96" s="1047" t="s">
        <v>5492</v>
      </c>
      <c r="R96" s="1047" t="s">
        <v>5550</v>
      </c>
      <c r="S96" s="1047" t="s">
        <v>5527</v>
      </c>
      <c r="T96" s="1094" t="s">
        <v>5546</v>
      </c>
      <c r="U96" s="1047" t="s">
        <v>5529</v>
      </c>
      <c r="V96" s="40"/>
      <c r="W96" s="40" t="s">
        <v>5516</v>
      </c>
      <c r="X96" s="40"/>
      <c r="Y96" s="45"/>
      <c r="Z96" s="101" t="s">
        <v>4516</v>
      </c>
      <c r="AA96" s="40"/>
      <c r="AB96" s="1044" t="s">
        <v>5520</v>
      </c>
      <c r="AC96" s="1038" t="s">
        <v>5522</v>
      </c>
      <c r="AD96" s="1038" t="s">
        <v>5523</v>
      </c>
      <c r="AE96" s="40"/>
      <c r="AF96" s="40" t="s">
        <v>5533</v>
      </c>
      <c r="AG96" s="1023"/>
      <c r="AH96" s="94"/>
      <c r="AI96" s="40"/>
      <c r="AJ96" s="40"/>
      <c r="AK96" s="40"/>
      <c r="AL96" s="40"/>
      <c r="AM96" s="40"/>
      <c r="AN96" s="40"/>
      <c r="AO96" s="40"/>
      <c r="AP96" s="40"/>
      <c r="AQ96" s="40"/>
      <c r="AR96" s="40"/>
      <c r="AS96" s="40"/>
      <c r="AT96" s="40"/>
      <c r="AU96" s="40"/>
      <c r="AV96" s="40"/>
      <c r="AW96" s="40"/>
      <c r="AX96" s="40"/>
      <c r="AY96" s="1044"/>
    </row>
    <row r="97" ht="15.75" customHeight="1">
      <c r="A97" s="1095">
        <v>541.0</v>
      </c>
      <c r="B97" s="1096" t="str">
        <f t="array" ref="B97">IFNA(XLOOKUP(A97,'New Signups'!C:C,'New Signups'!D:D),"-")</f>
        <v>Veda Raju</v>
      </c>
      <c r="C97" s="1096" t="str">
        <f t="array" ref="C97">IFNA(XLOOKUP(A97,'New Signups'!C:C,'New Signups'!E:E),"-")</f>
        <v>Prapurna</v>
      </c>
      <c r="D97" s="1097">
        <v>3106.0</v>
      </c>
      <c r="E97" s="1098"/>
      <c r="F97" s="1099">
        <f t="array" ref="F97">XLOOKUP(A97,'New Signups'!C:C,'New Signups'!I:I)</f>
        <v>0</v>
      </c>
      <c r="G97" s="1100" t="str">
        <f t="array" ref="G97">XLOOKUP(A97,'New Signups'!C:C,'New Signups'!J:J)</f>
        <v>(445) 800-3474</v>
      </c>
      <c r="H97" s="1100"/>
      <c r="I97" s="1101"/>
      <c r="J97" s="1102"/>
      <c r="K97" s="1103"/>
      <c r="L97" s="1104"/>
      <c r="M97" s="1104"/>
      <c r="N97" s="1020">
        <f t="array" ref="N97">IFNA(
    IF(OR(XLOOKUP(A97,'1000'!A:A,'1000'!M:M)=0, XLOOKUP(A97,'1000'!A:A,'1000'!M:M)=DATE(1900,1,1)), NA(), XLOOKUP(A97,'1000'!A:A,'1000'!M:M)),
    IFNA(
        IF(OR(XLOOKUP(A97,'2000'!O:O,'2000'!M:M)=0, XLOOKUP(A97,'2000'!O:O,'2000'!M:M)=DATE(1900,1,1)), NA(), XLOOKUP(A97,'2000'!O:O,'2000'!M:M)),
        IF(OR(XLOOKUP(A97,'3000'!A:A,'3000'!M:M)=0, XLOOKUP(A97,'3000'!A:A,'3000'!M:M)=DATE(1900,1,1)), NA(), XLOOKUP(A97,'3000'!A:A,'3000'!M:M))
    )
)</f>
        <v>45320</v>
      </c>
      <c r="O97" s="1104"/>
      <c r="P97" s="1047" t="s">
        <v>5506</v>
      </c>
      <c r="Q97" s="1047" t="s">
        <v>5491</v>
      </c>
      <c r="R97" s="1047" t="s">
        <v>5492</v>
      </c>
      <c r="S97" s="1047" t="s">
        <v>5493</v>
      </c>
      <c r="T97" s="1047" t="s">
        <v>5521</v>
      </c>
      <c r="U97" s="1047" t="s">
        <v>5495</v>
      </c>
      <c r="V97" s="1053"/>
      <c r="W97" s="40"/>
      <c r="X97" s="1053"/>
      <c r="Y97" s="45"/>
      <c r="Z97" s="101" t="s">
        <v>58</v>
      </c>
      <c r="AA97" s="1053"/>
      <c r="AB97" s="1048" t="s">
        <v>5525</v>
      </c>
      <c r="AC97" s="1047" t="s">
        <v>5526</v>
      </c>
      <c r="AD97" s="1047" t="s">
        <v>5541</v>
      </c>
      <c r="AE97" s="1053"/>
      <c r="AF97" s="1104" t="s">
        <v>5533</v>
      </c>
      <c r="AG97" s="1105"/>
      <c r="AH97" s="94"/>
      <c r="AI97" s="1104"/>
      <c r="AJ97" s="1104"/>
      <c r="AK97" s="1104"/>
      <c r="AL97" s="1104"/>
      <c r="AM97" s="1104"/>
      <c r="AN97" s="1104"/>
      <c r="AO97" s="1104"/>
      <c r="AP97" s="1104"/>
      <c r="AQ97" s="1104"/>
      <c r="AR97" s="1104"/>
      <c r="AS97" s="1104"/>
      <c r="AT97" s="1104"/>
      <c r="AU97" s="1104"/>
      <c r="AV97" s="1104"/>
      <c r="AW97" s="1104"/>
      <c r="AX97" s="1104"/>
      <c r="AY97" s="1106"/>
    </row>
    <row r="98" ht="15.75" customHeight="1">
      <c r="A98" s="1004">
        <v>540.0</v>
      </c>
      <c r="B98" s="94" t="str">
        <f t="array" ref="B98">IFNA(XLOOKUP(A98,'New Signups'!C:C,'New Signups'!D:D),"-")</f>
        <v>Lauren</v>
      </c>
      <c r="C98" s="94" t="str">
        <f t="array" ref="C98">IFNA(XLOOKUP(A98,'New Signups'!C:C,'New Signups'!E:E),"-")</f>
        <v>Collins</v>
      </c>
      <c r="D98" s="1067">
        <v>3107.0</v>
      </c>
      <c r="E98" s="1068"/>
      <c r="F98" s="45">
        <f t="array" ref="F98">XLOOKUP(A98,'New Signups'!C:C,'New Signups'!I:I)</f>
        <v>0</v>
      </c>
      <c r="G98" s="53" t="str">
        <f t="array" ref="G98">XLOOKUP(A98,'New Signups'!C:C,'New Signups'!J:J)</f>
        <v>(267) 300-1106</v>
      </c>
      <c r="H98" s="53"/>
      <c r="I98" s="812"/>
      <c r="J98" s="945"/>
      <c r="K98" s="1069"/>
      <c r="L98" s="40"/>
      <c r="M98" s="40"/>
      <c r="N98" s="1020">
        <f t="array" ref="N98">IFNA(
    IF(OR(XLOOKUP(A98,'1000'!A:A,'1000'!M:M)=0, XLOOKUP(A98,'1000'!A:A,'1000'!M:M)=DATE(1900,1,1)), NA(), XLOOKUP(A98,'1000'!A:A,'1000'!M:M)),
    IFNA(
        IF(OR(XLOOKUP(A98,'2000'!O:O,'2000'!M:M)=0, XLOOKUP(A98,'2000'!O:O,'2000'!M:M)=DATE(1900,1,1)), NA(), XLOOKUP(A98,'2000'!O:O,'2000'!M:M)),
        IF(OR(XLOOKUP(A98,'3000'!A:A,'3000'!M:M)=0, XLOOKUP(A98,'3000'!A:A,'3000'!M:M)=DATE(1900,1,1)), NA(), XLOOKUP(A98,'3000'!A:A,'3000'!M:M))
    )
)</f>
        <v>45320</v>
      </c>
      <c r="O98" s="40"/>
      <c r="P98" s="1047" t="s">
        <v>5490</v>
      </c>
      <c r="Q98" s="1047" t="s">
        <v>5491</v>
      </c>
      <c r="R98" s="1047" t="s">
        <v>5492</v>
      </c>
      <c r="S98" s="1047" t="s">
        <v>5493</v>
      </c>
      <c r="T98" s="1047" t="s">
        <v>5521</v>
      </c>
      <c r="U98" s="1047" t="s">
        <v>5495</v>
      </c>
      <c r="V98" s="40"/>
      <c r="W98" s="40" t="s">
        <v>5516</v>
      </c>
      <c r="X98" s="40"/>
      <c r="Y98" s="45"/>
      <c r="Z98" s="101" t="s">
        <v>4516</v>
      </c>
      <c r="AA98" s="40"/>
      <c r="AB98" s="1044" t="s">
        <v>5525</v>
      </c>
      <c r="AC98" s="1038" t="s">
        <v>5526</v>
      </c>
      <c r="AD98" s="1038" t="s">
        <v>5541</v>
      </c>
      <c r="AE98" s="40"/>
      <c r="AF98" s="40" t="s">
        <v>5533</v>
      </c>
      <c r="AG98" s="1023"/>
      <c r="AH98" s="94"/>
      <c r="AI98" s="40"/>
      <c r="AJ98" s="40"/>
      <c r="AK98" s="40"/>
      <c r="AL98" s="40"/>
      <c r="AM98" s="40"/>
      <c r="AN98" s="40"/>
      <c r="AO98" s="40"/>
      <c r="AP98" s="40"/>
      <c r="AQ98" s="40"/>
      <c r="AR98" s="40"/>
      <c r="AS98" s="40"/>
      <c r="AT98" s="40"/>
      <c r="AU98" s="40"/>
      <c r="AV98" s="40"/>
      <c r="AW98" s="40"/>
      <c r="AX98" s="40"/>
      <c r="AY98" s="1044"/>
    </row>
    <row r="99" ht="15.75" customHeight="1">
      <c r="A99" s="1004">
        <v>583.0</v>
      </c>
      <c r="B99" s="94" t="str">
        <f t="array" ref="B99">IFNA(XLOOKUP(A99,'New Signups'!C:C,'New Signups'!D:D),"-")</f>
        <v>Amanda</v>
      </c>
      <c r="C99" s="94" t="str">
        <f t="array" ref="C99">IFNA(XLOOKUP(A99,'New Signups'!C:C,'New Signups'!E:E),"-")</f>
        <v>Serjani</v>
      </c>
      <c r="D99" s="1067">
        <v>3108.0</v>
      </c>
      <c r="E99" s="1068"/>
      <c r="F99" s="45">
        <f t="array" ref="F99">XLOOKUP(A99,'New Signups'!C:C,'New Signups'!I:I)</f>
        <v>0</v>
      </c>
      <c r="G99" s="53" t="str">
        <f t="array" ref="G99">XLOOKUP(A99,'New Signups'!C:C,'New Signups'!J:J)</f>
        <v>(267) 288-7803</v>
      </c>
      <c r="H99" s="53"/>
      <c r="I99" s="812"/>
      <c r="J99" s="945"/>
      <c r="K99" s="1107"/>
      <c r="L99" s="40"/>
      <c r="M99" s="40"/>
      <c r="N99" s="1020">
        <f t="array" ref="N99">IFNA(
    IF(OR(XLOOKUP(A99,'1000'!A:A,'1000'!M:M)=0, XLOOKUP(A99,'1000'!A:A,'1000'!M:M)=DATE(1900,1,1)), NA(), XLOOKUP(A99,'1000'!A:A,'1000'!M:M)),
    IFNA(
        IF(OR(XLOOKUP(A99,'2000'!O:O,'2000'!M:M)=0, XLOOKUP(A99,'2000'!O:O,'2000'!M:M)=DATE(1900,1,1)), NA(), XLOOKUP(A99,'2000'!O:O,'2000'!M:M)),
        IF(OR(XLOOKUP(A99,'3000'!A:A,'3000'!M:M)=0, XLOOKUP(A99,'3000'!A:A,'3000'!M:M)=DATE(1900,1,1)), NA(), XLOOKUP(A99,'3000'!A:A,'3000'!M:M))
    )
)</f>
        <v>45327</v>
      </c>
      <c r="O99" s="1034"/>
      <c r="P99" s="1047" t="s">
        <v>5491</v>
      </c>
      <c r="Q99" s="1047" t="s">
        <v>5492</v>
      </c>
      <c r="R99" s="1047" t="s">
        <v>5493</v>
      </c>
      <c r="S99" s="1047" t="s">
        <v>5521</v>
      </c>
      <c r="T99" s="1047" t="s">
        <v>5495</v>
      </c>
      <c r="U99" s="1047" t="s">
        <v>5496</v>
      </c>
      <c r="V99" s="40"/>
      <c r="W99" s="40" t="s">
        <v>5516</v>
      </c>
      <c r="X99" s="40"/>
      <c r="Y99" s="45"/>
      <c r="Z99" s="101" t="s">
        <v>4516</v>
      </c>
      <c r="AA99" s="40"/>
      <c r="AB99" s="1044" t="s">
        <v>5526</v>
      </c>
      <c r="AC99" s="1038" t="s">
        <v>5541</v>
      </c>
      <c r="AD99" s="1038" t="s">
        <v>5543</v>
      </c>
      <c r="AE99" s="40"/>
      <c r="AF99" s="40" t="s">
        <v>5534</v>
      </c>
      <c r="AG99" s="1023"/>
      <c r="AH99" s="94"/>
      <c r="AI99" s="40"/>
      <c r="AJ99" s="40"/>
      <c r="AK99" s="40"/>
      <c r="AL99" s="40"/>
      <c r="AM99" s="40"/>
      <c r="AN99" s="40"/>
      <c r="AO99" s="40"/>
      <c r="AP99" s="40"/>
      <c r="AQ99" s="40"/>
      <c r="AR99" s="40"/>
      <c r="AS99" s="40"/>
      <c r="AT99" s="40"/>
      <c r="AU99" s="40"/>
      <c r="AV99" s="40"/>
      <c r="AW99" s="40"/>
      <c r="AX99" s="40"/>
      <c r="AY99" s="1044"/>
    </row>
    <row r="100" ht="15.75" customHeight="1">
      <c r="A100" s="1004">
        <v>580.0</v>
      </c>
      <c r="B100" s="94" t="str">
        <f t="array" ref="B100">IFNA(XLOOKUP(A100,'New Signups'!C:C,'New Signups'!D:D),"-")</f>
        <v>Gabe</v>
      </c>
      <c r="C100" s="94" t="str">
        <f t="array" ref="C100">IFNA(XLOOKUP(A100,'New Signups'!C:C,'New Signups'!E:E),"-")</f>
        <v>Gabasan</v>
      </c>
      <c r="D100" s="1067">
        <v>3109.0</v>
      </c>
      <c r="E100" s="1068"/>
      <c r="F100" s="45">
        <f t="array" ref="F100">XLOOKUP(A100,'New Signups'!C:C,'New Signups'!I:I)</f>
        <v>0</v>
      </c>
      <c r="G100" s="53" t="str">
        <f t="array" ref="G100">XLOOKUP(A100,'New Signups'!C:C,'New Signups'!J:J)</f>
        <v>(717) 609-6355</v>
      </c>
      <c r="H100" s="53"/>
      <c r="I100" s="812"/>
      <c r="J100" s="945"/>
      <c r="K100" s="1088"/>
      <c r="L100" s="40"/>
      <c r="M100" s="40"/>
      <c r="N100" s="1020">
        <f t="array" ref="N100">IFNA(
    IF(OR(XLOOKUP(A100,'1000'!A:A,'1000'!M:M)=0, XLOOKUP(A100,'1000'!A:A,'1000'!M:M)=DATE(1900,1,1)), NA(), XLOOKUP(A100,'1000'!A:A,'1000'!M:M)),
    IFNA(
        IF(OR(XLOOKUP(A100,'2000'!O:O,'2000'!M:M)=0, XLOOKUP(A100,'2000'!O:O,'2000'!M:M)=DATE(1900,1,1)), NA(), XLOOKUP(A100,'2000'!O:O,'2000'!M:M)),
        IF(OR(XLOOKUP(A100,'3000'!A:A,'3000'!M:M)=0, XLOOKUP(A100,'3000'!A:A,'3000'!M:M)=DATE(1900,1,1)), NA(), XLOOKUP(A100,'3000'!A:A,'3000'!M:M))
    )
)</f>
        <v>45323</v>
      </c>
      <c r="O100" s="1034"/>
      <c r="P100" s="1047" t="s">
        <v>5491</v>
      </c>
      <c r="Q100" s="1047" t="s">
        <v>5492</v>
      </c>
      <c r="R100" s="1047" t="s">
        <v>5493</v>
      </c>
      <c r="S100" s="1047" t="s">
        <v>5521</v>
      </c>
      <c r="T100" s="1047" t="s">
        <v>5495</v>
      </c>
      <c r="U100" s="1047" t="s">
        <v>5496</v>
      </c>
      <c r="V100" s="40"/>
      <c r="W100" s="40" t="s">
        <v>5516</v>
      </c>
      <c r="X100" s="40"/>
      <c r="Y100" s="45"/>
      <c r="Z100" s="101" t="s">
        <v>4516</v>
      </c>
      <c r="AA100" s="40"/>
      <c r="AB100" s="1044" t="s">
        <v>5526</v>
      </c>
      <c r="AC100" s="1038" t="s">
        <v>5541</v>
      </c>
      <c r="AD100" s="1038" t="s">
        <v>5543</v>
      </c>
      <c r="AE100" s="40"/>
      <c r="AF100" s="40" t="s">
        <v>5534</v>
      </c>
      <c r="AG100" s="1023"/>
      <c r="AH100" s="94"/>
      <c r="AI100" s="40"/>
      <c r="AJ100" s="40"/>
      <c r="AK100" s="40"/>
      <c r="AL100" s="40"/>
      <c r="AM100" s="40"/>
      <c r="AN100" s="40"/>
      <c r="AO100" s="40"/>
      <c r="AP100" s="40"/>
      <c r="AQ100" s="40"/>
      <c r="AR100" s="40"/>
      <c r="AS100" s="40"/>
      <c r="AT100" s="40"/>
      <c r="AU100" s="40"/>
      <c r="AV100" s="40"/>
      <c r="AW100" s="40"/>
      <c r="AX100" s="40"/>
      <c r="AY100" s="1044"/>
    </row>
    <row r="101" ht="15.75" customHeight="1">
      <c r="A101" s="1004">
        <v>503.0</v>
      </c>
      <c r="B101" s="94" t="str">
        <f t="array" ref="B101">IFNA(XLOOKUP(A101,'New Signups'!C:C,'New Signups'!D:D),"-")</f>
        <v>Ellie</v>
      </c>
      <c r="C101" s="94" t="str">
        <f t="array" ref="C101">IFNA(XLOOKUP(A101,'New Signups'!C:C,'New Signups'!E:E),"-")</f>
        <v>Nguyen</v>
      </c>
      <c r="D101" s="1067">
        <v>3110.0</v>
      </c>
      <c r="E101" s="1068"/>
      <c r="F101" s="45">
        <f t="array" ref="F101">XLOOKUP(A101,'New Signups'!C:C,'New Signups'!I:I)</f>
        <v>0</v>
      </c>
      <c r="G101" s="53" t="str">
        <f t="array" ref="G101">XLOOKUP(A101,'New Signups'!C:C,'New Signups'!J:J)</f>
        <v>(267) 226-8016</v>
      </c>
      <c r="H101" s="53"/>
      <c r="I101" s="812"/>
      <c r="J101" s="1091"/>
      <c r="K101" s="1069"/>
      <c r="L101" s="40"/>
      <c r="M101" s="40"/>
      <c r="N101" s="1020">
        <f t="array" ref="N101">IFNA(
    IF(OR(XLOOKUP(A101,'1000'!A:A,'1000'!M:M)=0, XLOOKUP(A101,'1000'!A:A,'1000'!M:M)=DATE(1900,1,1)), NA(), XLOOKUP(A101,'1000'!A:A,'1000'!M:M)),
    IFNA(
        IF(OR(XLOOKUP(A101,'2000'!O:O,'2000'!M:M)=0, XLOOKUP(A101,'2000'!O:O,'2000'!M:M)=DATE(1900,1,1)), NA(), XLOOKUP(A101,'2000'!O:O,'2000'!M:M)),
        IF(OR(XLOOKUP(A101,'3000'!A:A,'3000'!M:M)=0, XLOOKUP(A101,'3000'!A:A,'3000'!M:M)=DATE(1900,1,1)), NA(), XLOOKUP(A101,'3000'!A:A,'3000'!M:M))
    )
)</f>
        <v>45328</v>
      </c>
      <c r="O101" s="1034"/>
      <c r="P101" s="1047" t="s">
        <v>5491</v>
      </c>
      <c r="Q101" s="1047" t="s">
        <v>5492</v>
      </c>
      <c r="R101" s="1047" t="s">
        <v>5493</v>
      </c>
      <c r="S101" s="1047" t="s">
        <v>5521</v>
      </c>
      <c r="T101" s="1047" t="s">
        <v>5495</v>
      </c>
      <c r="U101" s="1047" t="s">
        <v>5496</v>
      </c>
      <c r="V101" s="40"/>
      <c r="W101" s="40" t="s">
        <v>5516</v>
      </c>
      <c r="X101" s="40"/>
      <c r="Y101" s="40"/>
      <c r="Z101" s="101" t="s">
        <v>4516</v>
      </c>
      <c r="AA101" s="40"/>
      <c r="AB101" s="1044" t="s">
        <v>5526</v>
      </c>
      <c r="AC101" s="1038" t="s">
        <v>5541</v>
      </c>
      <c r="AD101" s="1038" t="s">
        <v>5543</v>
      </c>
      <c r="AE101" s="40"/>
      <c r="AF101" s="40" t="s">
        <v>5534</v>
      </c>
      <c r="AG101" s="1023"/>
      <c r="AH101" s="94"/>
      <c r="AI101" s="40"/>
      <c r="AJ101" s="40"/>
      <c r="AK101" s="40"/>
      <c r="AL101" s="40"/>
      <c r="AM101" s="40"/>
      <c r="AN101" s="40"/>
      <c r="AO101" s="40"/>
      <c r="AP101" s="40"/>
      <c r="AQ101" s="40"/>
      <c r="AR101" s="40"/>
      <c r="AS101" s="40"/>
      <c r="AT101" s="40"/>
      <c r="AU101" s="40"/>
      <c r="AV101" s="40"/>
      <c r="AW101" s="40"/>
      <c r="AX101" s="40"/>
      <c r="AY101" s="1044"/>
    </row>
    <row r="102" ht="15.75" customHeight="1">
      <c r="A102" s="1004">
        <v>461.0</v>
      </c>
      <c r="B102" s="94" t="str">
        <f t="array" ref="B102">IFNA(XLOOKUP(A102,'New Signups'!C:C,'New Signups'!D:D),"-")</f>
        <v>Charles</v>
      </c>
      <c r="C102" s="94" t="str">
        <f t="array" ref="C102">IFNA(XLOOKUP(A102,'New Signups'!C:C,'New Signups'!E:E),"-")</f>
        <v>Darrington</v>
      </c>
      <c r="D102" s="1067">
        <v>3111.0</v>
      </c>
      <c r="E102" s="1068"/>
      <c r="F102" s="45">
        <f t="array" ref="F102">XLOOKUP(A102,'New Signups'!C:C,'New Signups'!I:I)</f>
        <v>0</v>
      </c>
      <c r="G102" s="53" t="str">
        <f t="array" ref="G102">XLOOKUP(A102,'New Signups'!C:C,'New Signups'!J:J)</f>
        <v>(215) 720-8072</v>
      </c>
      <c r="H102" s="53"/>
      <c r="I102" s="812"/>
      <c r="J102" s="945"/>
      <c r="K102" s="1088"/>
      <c r="L102" s="40"/>
      <c r="M102" s="40"/>
      <c r="N102" s="1020">
        <f t="array" ref="N102">IFNA(
    IF(OR(XLOOKUP(A102,'1000'!A:A,'1000'!M:M)=0, XLOOKUP(A102,'1000'!A:A,'1000'!M:M)=DATE(1900,1,1)), NA(), XLOOKUP(A102,'1000'!A:A,'1000'!M:M)),
    IFNA(
        IF(OR(XLOOKUP(A102,'2000'!O:O,'2000'!M:M)=0, XLOOKUP(A102,'2000'!O:O,'2000'!M:M)=DATE(1900,1,1)), NA(), XLOOKUP(A102,'2000'!O:O,'2000'!M:M)),
        IF(OR(XLOOKUP(A102,'3000'!A:A,'3000'!M:M)=0, XLOOKUP(A102,'3000'!A:A,'3000'!M:M)=DATE(1900,1,1)), NA(), XLOOKUP(A102,'3000'!A:A,'3000'!M:M))
    )
)</f>
        <v>45318</v>
      </c>
      <c r="O102" s="40"/>
      <c r="P102" s="1047" t="s">
        <v>5490</v>
      </c>
      <c r="Q102" s="1047" t="s">
        <v>5491</v>
      </c>
      <c r="R102" s="1047" t="s">
        <v>5492</v>
      </c>
      <c r="S102" s="1047" t="s">
        <v>5493</v>
      </c>
      <c r="T102" s="1047" t="s">
        <v>5521</v>
      </c>
      <c r="U102" s="1047" t="s">
        <v>5495</v>
      </c>
      <c r="V102" s="40"/>
      <c r="W102" s="40" t="s">
        <v>5516</v>
      </c>
      <c r="X102" s="40"/>
      <c r="Y102" s="40"/>
      <c r="Z102" s="101" t="s">
        <v>4516</v>
      </c>
      <c r="AA102" s="40"/>
      <c r="AB102" s="1044" t="s">
        <v>5525</v>
      </c>
      <c r="AC102" s="1038" t="s">
        <v>5526</v>
      </c>
      <c r="AD102" s="1038" t="s">
        <v>5541</v>
      </c>
      <c r="AE102" s="40"/>
      <c r="AF102" s="40" t="s">
        <v>5533</v>
      </c>
      <c r="AG102" s="1023"/>
      <c r="AH102" s="94"/>
      <c r="AI102" s="40"/>
      <c r="AJ102" s="40"/>
      <c r="AK102" s="40"/>
      <c r="AL102" s="40"/>
      <c r="AM102" s="40"/>
      <c r="AN102" s="40"/>
      <c r="AO102" s="40"/>
      <c r="AP102" s="40"/>
      <c r="AQ102" s="40"/>
      <c r="AR102" s="40"/>
      <c r="AS102" s="40"/>
      <c r="AT102" s="40"/>
      <c r="AU102" s="40"/>
      <c r="AV102" s="40"/>
      <c r="AW102" s="40"/>
      <c r="AX102" s="40"/>
      <c r="AY102" s="1044"/>
    </row>
    <row r="103" ht="15.75" customHeight="1">
      <c r="A103" s="1004">
        <v>582.0</v>
      </c>
      <c r="B103" s="94" t="str">
        <f t="array" ref="B103">IFNA(XLOOKUP(A103,'New Signups'!C:C,'New Signups'!D:D),"-")</f>
        <v>Jack</v>
      </c>
      <c r="C103" s="94" t="str">
        <f t="array" ref="C103">IFNA(XLOOKUP(A103,'New Signups'!C:C,'New Signups'!E:E),"-")</f>
        <v>Whoriskey</v>
      </c>
      <c r="D103" s="1067">
        <v>3112.0</v>
      </c>
      <c r="E103" s="1068"/>
      <c r="F103" s="45">
        <f t="array" ref="F103">XLOOKUP(A103,'New Signups'!C:C,'New Signups'!I:I)</f>
        <v>0</v>
      </c>
      <c r="G103" s="53" t="str">
        <f t="array" ref="G103">XLOOKUP(A103,'New Signups'!C:C,'New Signups'!J:J)</f>
        <v>(484) 844-4457</v>
      </c>
      <c r="H103" s="53"/>
      <c r="I103" s="812"/>
      <c r="J103" s="945"/>
      <c r="K103" s="1069"/>
      <c r="L103" s="40"/>
      <c r="M103" s="40"/>
      <c r="N103" s="1020">
        <f t="array" ref="N103">IFNA(
    IF(OR(XLOOKUP(A103,'1000'!A:A,'1000'!M:M)=0, XLOOKUP(A103,'1000'!A:A,'1000'!M:M)=DATE(1900,1,1)), NA(), XLOOKUP(A103,'1000'!A:A,'1000'!M:M)),
    IFNA(
        IF(OR(XLOOKUP(A103,'2000'!O:O,'2000'!M:M)=0, XLOOKUP(A103,'2000'!O:O,'2000'!M:M)=DATE(1900,1,1)), NA(), XLOOKUP(A103,'2000'!O:O,'2000'!M:M)),
        IF(OR(XLOOKUP(A103,'3000'!A:A,'3000'!M:M)=0, XLOOKUP(A103,'3000'!A:A,'3000'!M:M)=DATE(1900,1,1)), NA(), XLOOKUP(A103,'3000'!A:A,'3000'!M:M))
    )
)</f>
        <v>45334</v>
      </c>
      <c r="O103" s="1034"/>
      <c r="P103" s="1047" t="s">
        <v>5491</v>
      </c>
      <c r="Q103" s="1047" t="s">
        <v>5492</v>
      </c>
      <c r="R103" s="1047" t="s">
        <v>5493</v>
      </c>
      <c r="S103" s="1047" t="s">
        <v>5521</v>
      </c>
      <c r="T103" s="1047" t="s">
        <v>5495</v>
      </c>
      <c r="U103" s="1047" t="s">
        <v>5496</v>
      </c>
      <c r="V103" s="40"/>
      <c r="W103" s="40" t="s">
        <v>5516</v>
      </c>
      <c r="X103" s="40"/>
      <c r="Y103" s="40"/>
      <c r="Z103" s="101" t="s">
        <v>4516</v>
      </c>
      <c r="AA103" s="40"/>
      <c r="AB103" s="1044" t="s">
        <v>5526</v>
      </c>
      <c r="AC103" s="1038" t="s">
        <v>5541</v>
      </c>
      <c r="AD103" s="1038" t="s">
        <v>5543</v>
      </c>
      <c r="AE103" s="40"/>
      <c r="AF103" s="40" t="s">
        <v>5534</v>
      </c>
      <c r="AG103" s="1023"/>
      <c r="AH103" s="94"/>
      <c r="AI103" s="40"/>
      <c r="AJ103" s="40"/>
      <c r="AK103" s="40"/>
      <c r="AL103" s="40"/>
      <c r="AM103" s="40"/>
      <c r="AN103" s="40"/>
      <c r="AO103" s="40"/>
      <c r="AP103" s="40"/>
      <c r="AQ103" s="40"/>
      <c r="AR103" s="40"/>
      <c r="AS103" s="40"/>
      <c r="AT103" s="40"/>
      <c r="AU103" s="40"/>
      <c r="AV103" s="40"/>
      <c r="AW103" s="40"/>
      <c r="AX103" s="40"/>
      <c r="AY103" s="1044"/>
    </row>
    <row r="104" ht="15.75" customHeight="1">
      <c r="A104" s="1004">
        <v>578.0</v>
      </c>
      <c r="B104" s="94" t="str">
        <f t="array" ref="B104">IFNA(XLOOKUP(A104,'New Signups'!C:C,'New Signups'!D:D),"-")</f>
        <v>Cheyne</v>
      </c>
      <c r="C104" s="94" t="str">
        <f t="array" ref="C104">IFNA(XLOOKUP(A104,'New Signups'!C:C,'New Signups'!E:E),"-")</f>
        <v>Steinman</v>
      </c>
      <c r="D104" s="1067">
        <v>3113.0</v>
      </c>
      <c r="E104" s="1068"/>
      <c r="F104" s="45">
        <f t="array" ref="F104">XLOOKUP(A104,'New Signups'!C:C,'New Signups'!I:I)</f>
        <v>0</v>
      </c>
      <c r="G104" s="53" t="str">
        <f t="array" ref="G104">XLOOKUP(A104,'New Signups'!C:C,'New Signups'!J:J)</f>
        <v>(609) 437-3679</v>
      </c>
      <c r="H104" s="53"/>
      <c r="I104" s="812"/>
      <c r="J104" s="945"/>
      <c r="K104" s="1088"/>
      <c r="L104" s="40"/>
      <c r="M104" s="40"/>
      <c r="N104" s="1020">
        <f t="array" ref="N104">IFNA(
    IF(OR(XLOOKUP(A104,'1000'!A:A,'1000'!M:M)=0, XLOOKUP(A104,'1000'!A:A,'1000'!M:M)=DATE(1900,1,1)), NA(), XLOOKUP(A104,'1000'!A:A,'1000'!M:M)),
    IFNA(
        IF(OR(XLOOKUP(A104,'2000'!O:O,'2000'!M:M)=0, XLOOKUP(A104,'2000'!O:O,'2000'!M:M)=DATE(1900,1,1)), NA(), XLOOKUP(A104,'2000'!O:O,'2000'!M:M)),
        IF(OR(XLOOKUP(A104,'3000'!A:A,'3000'!M:M)=0, XLOOKUP(A104,'3000'!A:A,'3000'!M:M)=DATE(1900,1,1)), NA(), XLOOKUP(A104,'3000'!A:A,'3000'!M:M))
    )
)</f>
        <v>45324</v>
      </c>
      <c r="O104" s="1034"/>
      <c r="P104" s="1047" t="s">
        <v>5491</v>
      </c>
      <c r="Q104" s="1047" t="s">
        <v>5492</v>
      </c>
      <c r="R104" s="1047" t="s">
        <v>5493</v>
      </c>
      <c r="S104" s="1047" t="s">
        <v>5527</v>
      </c>
      <c r="T104" s="1047" t="s">
        <v>5495</v>
      </c>
      <c r="U104" s="1047" t="s">
        <v>5496</v>
      </c>
      <c r="V104" s="40"/>
      <c r="W104" s="40" t="s">
        <v>5516</v>
      </c>
      <c r="X104" s="40"/>
      <c r="Y104" s="40"/>
      <c r="Z104" s="101" t="s">
        <v>4516</v>
      </c>
      <c r="AA104" s="40"/>
      <c r="AB104" s="1044" t="s">
        <v>5526</v>
      </c>
      <c r="AC104" s="1038" t="s">
        <v>5541</v>
      </c>
      <c r="AD104" s="1038" t="s">
        <v>5543</v>
      </c>
      <c r="AE104" s="40"/>
      <c r="AF104" s="40" t="s">
        <v>5534</v>
      </c>
      <c r="AG104" s="1023"/>
      <c r="AH104" s="94"/>
      <c r="AI104" s="40"/>
      <c r="AJ104" s="40"/>
      <c r="AK104" s="40"/>
      <c r="AL104" s="40"/>
      <c r="AM104" s="40"/>
      <c r="AN104" s="40"/>
      <c r="AO104" s="40"/>
      <c r="AP104" s="40"/>
      <c r="AQ104" s="40"/>
      <c r="AR104" s="40"/>
      <c r="AS104" s="40"/>
      <c r="AT104" s="40"/>
      <c r="AU104" s="40"/>
      <c r="AV104" s="40"/>
      <c r="AW104" s="40"/>
      <c r="AX104" s="40"/>
      <c r="AY104" s="1044"/>
    </row>
    <row r="105" ht="15.75" customHeight="1">
      <c r="A105" s="1004">
        <v>505.0</v>
      </c>
      <c r="B105" s="94" t="str">
        <f t="array" ref="B105">IFNA(XLOOKUP(A105,'New Signups'!C:C,'New Signups'!D:D),"-")</f>
        <v>Claire</v>
      </c>
      <c r="C105" s="94" t="str">
        <f t="array" ref="C105">IFNA(XLOOKUP(A105,'New Signups'!C:C,'New Signups'!E:E),"-")</f>
        <v>Sharp</v>
      </c>
      <c r="D105" s="1067">
        <v>3115.0</v>
      </c>
      <c r="E105" s="1068"/>
      <c r="F105" s="45">
        <f t="array" ref="F105">XLOOKUP(A105,'New Signups'!C:C,'New Signups'!I:I)</f>
        <v>0</v>
      </c>
      <c r="G105" s="53" t="str">
        <f t="array" ref="G105">XLOOKUP(A105,'New Signups'!C:C,'New Signups'!J:J)</f>
        <v>(325) 386-7762</v>
      </c>
      <c r="H105" s="53"/>
      <c r="I105" s="812"/>
      <c r="J105" s="945"/>
      <c r="K105" s="1088"/>
      <c r="L105" s="40"/>
      <c r="M105" s="40"/>
      <c r="N105" s="1020">
        <f t="array" ref="N105">IFNA(
    IF(OR(XLOOKUP(A105,'1000'!A:A,'1000'!M:M)=0, XLOOKUP(A105,'1000'!A:A,'1000'!M:M)=DATE(1900,1,1)), NA(), XLOOKUP(A105,'1000'!A:A,'1000'!M:M)),
    IFNA(
        IF(OR(XLOOKUP(A105,'2000'!O:O,'2000'!M:M)=0, XLOOKUP(A105,'2000'!O:O,'2000'!M:M)=DATE(1900,1,1)), NA(), XLOOKUP(A105,'2000'!O:O,'2000'!M:M)),
        IF(OR(XLOOKUP(A105,'3000'!A:A,'3000'!M:M)=0, XLOOKUP(A105,'3000'!A:A,'3000'!M:M)=DATE(1900,1,1)), NA(), XLOOKUP(A105,'3000'!A:A,'3000'!M:M))
    )
)</f>
        <v>45324</v>
      </c>
      <c r="O105" s="1034"/>
      <c r="P105" s="1047" t="s">
        <v>5491</v>
      </c>
      <c r="Q105" s="1047" t="s">
        <v>5492</v>
      </c>
      <c r="R105" s="1047" t="s">
        <v>5493</v>
      </c>
      <c r="S105" s="1047" t="s">
        <v>5521</v>
      </c>
      <c r="T105" s="1047" t="s">
        <v>5495</v>
      </c>
      <c r="U105" s="1047" t="s">
        <v>5496</v>
      </c>
      <c r="V105" s="40"/>
      <c r="W105" s="40" t="s">
        <v>5516</v>
      </c>
      <c r="X105" s="40"/>
      <c r="Y105" s="40"/>
      <c r="Z105" s="101" t="s">
        <v>4516</v>
      </c>
      <c r="AA105" s="40"/>
      <c r="AB105" s="1044" t="s">
        <v>5526</v>
      </c>
      <c r="AC105" s="1038" t="s">
        <v>5541</v>
      </c>
      <c r="AD105" s="1038" t="s">
        <v>5543</v>
      </c>
      <c r="AE105" s="40"/>
      <c r="AF105" s="40" t="s">
        <v>5534</v>
      </c>
      <c r="AG105" s="1023"/>
      <c r="AH105" s="94"/>
      <c r="AI105" s="40"/>
      <c r="AJ105" s="40"/>
      <c r="AK105" s="40"/>
      <c r="AL105" s="40"/>
      <c r="AM105" s="40"/>
      <c r="AN105" s="40"/>
      <c r="AO105" s="40"/>
      <c r="AP105" s="40"/>
      <c r="AQ105" s="40"/>
      <c r="AR105" s="40"/>
      <c r="AS105" s="40"/>
      <c r="AT105" s="40"/>
      <c r="AU105" s="40"/>
      <c r="AV105" s="40"/>
      <c r="AW105" s="40"/>
      <c r="AX105" s="40"/>
      <c r="AY105" s="1044"/>
    </row>
    <row r="106" ht="15.75" customHeight="1">
      <c r="A106" s="1085">
        <v>605.0</v>
      </c>
      <c r="B106" s="94" t="str">
        <f t="array" ref="B106">IFNA(XLOOKUP(A106,'New Signups'!C:C,'New Signups'!D:D),"-")</f>
        <v>Emily</v>
      </c>
      <c r="C106" s="94" t="str">
        <f t="array" ref="C106">IFNA(XLOOKUP(A106,'New Signups'!C:C,'New Signups'!E:E),"-")</f>
        <v>Verespy</v>
      </c>
      <c r="D106" s="1086">
        <v>3116.0</v>
      </c>
      <c r="E106" s="1087"/>
      <c r="F106" s="45">
        <f t="array" ref="F106">XLOOKUP(A106,'New Signups'!C:C,'New Signups'!I:I)</f>
        <v>0</v>
      </c>
      <c r="G106" s="53" t="str">
        <f t="array" ref="G106">XLOOKUP(A106,'New Signups'!C:C,'New Signups'!J:J)</f>
        <v>(267) 966-8427</v>
      </c>
      <c r="H106" s="53"/>
      <c r="I106" s="812"/>
      <c r="J106" s="945"/>
      <c r="K106" s="1088"/>
      <c r="L106" s="40"/>
      <c r="M106" s="40"/>
      <c r="N106" s="1020">
        <f t="array" ref="N106">IFNA(
    IF(OR(XLOOKUP(A106,'1000'!A:A,'1000'!M:M)=0, XLOOKUP(A106,'1000'!A:A,'1000'!M:M)=DATE(1900,1,1)), NA(), XLOOKUP(A106,'1000'!A:A,'1000'!M:M)),
    IFNA(
        IF(OR(XLOOKUP(A106,'2000'!O:O,'2000'!M:M)=0, XLOOKUP(A106,'2000'!O:O,'2000'!M:M)=DATE(1900,1,1)), NA(), XLOOKUP(A106,'2000'!O:O,'2000'!M:M)),
        IF(OR(XLOOKUP(A106,'3000'!A:A,'3000'!M:M)=0, XLOOKUP(A106,'3000'!A:A,'3000'!M:M)=DATE(1900,1,1)), NA(), XLOOKUP(A106,'3000'!A:A,'3000'!M:M))
    )
)</f>
        <v>45319</v>
      </c>
      <c r="O106" s="40"/>
      <c r="P106" s="1047" t="s">
        <v>5490</v>
      </c>
      <c r="Q106" s="1047" t="s">
        <v>5491</v>
      </c>
      <c r="R106" s="1047" t="s">
        <v>5492</v>
      </c>
      <c r="S106" s="1047" t="s">
        <v>5493</v>
      </c>
      <c r="T106" s="1047" t="s">
        <v>5521</v>
      </c>
      <c r="U106" s="1047" t="s">
        <v>5495</v>
      </c>
      <c r="V106" s="40"/>
      <c r="W106" s="40" t="s">
        <v>5516</v>
      </c>
      <c r="X106" s="40"/>
      <c r="Y106" s="40"/>
      <c r="Z106" s="101" t="s">
        <v>4516</v>
      </c>
      <c r="AA106" s="40"/>
      <c r="AB106" s="1044" t="s">
        <v>5525</v>
      </c>
      <c r="AC106" s="1038" t="s">
        <v>5526</v>
      </c>
      <c r="AD106" s="1038" t="s">
        <v>5541</v>
      </c>
      <c r="AE106" s="40"/>
      <c r="AF106" s="40" t="s">
        <v>5533</v>
      </c>
      <c r="AG106" s="1023"/>
      <c r="AH106" s="94"/>
      <c r="AI106" s="40"/>
      <c r="AJ106" s="40"/>
      <c r="AK106" s="40"/>
      <c r="AL106" s="40"/>
      <c r="AM106" s="40"/>
      <c r="AN106" s="40"/>
      <c r="AO106" s="40"/>
      <c r="AP106" s="40"/>
      <c r="AQ106" s="40"/>
      <c r="AR106" s="40"/>
      <c r="AS106" s="40"/>
      <c r="AT106" s="40"/>
      <c r="AU106" s="40"/>
      <c r="AV106" s="40"/>
      <c r="AW106" s="40"/>
      <c r="AX106" s="40"/>
      <c r="AY106" s="1044"/>
    </row>
    <row r="107" ht="15.75" customHeight="1">
      <c r="A107" s="1085">
        <v>546.0</v>
      </c>
      <c r="B107" s="94" t="str">
        <f t="array" ref="B107">IFNA(XLOOKUP(A107,'New Signups'!C:C,'New Signups'!D:D),"-")</f>
        <v>Leilani</v>
      </c>
      <c r="C107" s="94" t="str">
        <f t="array" ref="C107">IFNA(XLOOKUP(A107,'New Signups'!C:C,'New Signups'!E:E),"-")</f>
        <v>Padilla</v>
      </c>
      <c r="D107" s="1086">
        <v>3117.0</v>
      </c>
      <c r="E107" s="1087"/>
      <c r="F107" s="45">
        <f t="array" ref="F107">XLOOKUP(A107,'New Signups'!C:C,'New Signups'!I:I)</f>
        <v>0</v>
      </c>
      <c r="G107" s="53" t="str">
        <f t="array" ref="G107">XLOOKUP(A107,'New Signups'!C:C,'New Signups'!J:J)</f>
        <v>(267) 945-3538</v>
      </c>
      <c r="H107" s="53"/>
      <c r="I107" s="812"/>
      <c r="J107" s="945"/>
      <c r="K107" s="1069"/>
      <c r="L107" s="40"/>
      <c r="M107" s="40"/>
      <c r="N107" s="1020">
        <f t="array" ref="N107">IFNA(
    IF(OR(XLOOKUP(A107,'1000'!A:A,'1000'!M:M)=0, XLOOKUP(A107,'1000'!A:A,'1000'!M:M)=DATE(1900,1,1)), NA(), XLOOKUP(A107,'1000'!A:A,'1000'!M:M)),
    IFNA(
        IF(OR(XLOOKUP(A107,'2000'!O:O,'2000'!M:M)=0, XLOOKUP(A107,'2000'!O:O,'2000'!M:M)=DATE(1900,1,1)), NA(), XLOOKUP(A107,'2000'!O:O,'2000'!M:M)),
        IF(OR(XLOOKUP(A107,'3000'!A:A,'3000'!M:M)=0, XLOOKUP(A107,'3000'!A:A,'3000'!M:M)=DATE(1900,1,1)), NA(), XLOOKUP(A107,'3000'!A:A,'3000'!M:M))
    )
)</f>
        <v>45335</v>
      </c>
      <c r="O107" s="1034"/>
      <c r="P107" s="1049" t="s">
        <v>5491</v>
      </c>
      <c r="Q107" s="1047" t="s">
        <v>5492</v>
      </c>
      <c r="R107" s="1047" t="s">
        <v>5493</v>
      </c>
      <c r="S107" s="1047" t="s">
        <v>5521</v>
      </c>
      <c r="T107" s="1047" t="s">
        <v>5495</v>
      </c>
      <c r="U107" s="1047" t="s">
        <v>5496</v>
      </c>
      <c r="V107" s="1108"/>
      <c r="W107" s="40" t="s">
        <v>5516</v>
      </c>
      <c r="X107" s="40"/>
      <c r="Y107" s="40"/>
      <c r="Z107" s="101" t="s">
        <v>4516</v>
      </c>
      <c r="AA107" s="40"/>
      <c r="AB107" s="1044" t="s">
        <v>5526</v>
      </c>
      <c r="AC107" s="1038" t="s">
        <v>5541</v>
      </c>
      <c r="AD107" s="1038" t="s">
        <v>5543</v>
      </c>
      <c r="AE107" s="40"/>
      <c r="AF107" s="40" t="s">
        <v>5534</v>
      </c>
      <c r="AG107" s="1023"/>
      <c r="AH107" s="94"/>
      <c r="AI107" s="40"/>
      <c r="AJ107" s="40"/>
      <c r="AK107" s="40"/>
      <c r="AL107" s="40"/>
      <c r="AM107" s="40"/>
      <c r="AN107" s="40"/>
      <c r="AO107" s="40"/>
      <c r="AP107" s="40"/>
      <c r="AQ107" s="40"/>
      <c r="AR107" s="40"/>
      <c r="AS107" s="40"/>
      <c r="AT107" s="40"/>
      <c r="AU107" s="40"/>
      <c r="AV107" s="40"/>
      <c r="AW107" s="40"/>
      <c r="AX107" s="40"/>
      <c r="AY107" s="1044"/>
    </row>
    <row r="108" ht="15.75" customHeight="1">
      <c r="A108" s="1085">
        <v>599.0</v>
      </c>
      <c r="B108" s="94" t="str">
        <f t="array" ref="B108">IFNA(XLOOKUP(A108,'New Signups'!C:C,'New Signups'!D:D),"-")</f>
        <v>Alison </v>
      </c>
      <c r="C108" s="94" t="str">
        <f t="array" ref="C108">IFNA(XLOOKUP(A108,'New Signups'!C:C,'New Signups'!E:E),"-")</f>
        <v>Hawk</v>
      </c>
      <c r="D108" s="1086">
        <v>3118.0</v>
      </c>
      <c r="E108" s="1087"/>
      <c r="F108" s="45">
        <f t="array" ref="F108">XLOOKUP(A108,'New Signups'!C:C,'New Signups'!I:I)</f>
        <v>0</v>
      </c>
      <c r="G108" s="53" t="str">
        <f t="array" ref="G108">XLOOKUP(A108,'New Signups'!C:C,'New Signups'!J:J)</f>
        <v>(610) 427-3226</v>
      </c>
      <c r="H108" s="53"/>
      <c r="I108" s="812"/>
      <c r="J108" s="945"/>
      <c r="K108" s="1088"/>
      <c r="L108" s="40"/>
      <c r="M108" s="40"/>
      <c r="N108" s="1020">
        <f t="array" ref="N108">IFNA(
    IF(OR(XLOOKUP(A108,'1000'!A:A,'1000'!M:M)=0, XLOOKUP(A108,'1000'!A:A,'1000'!M:M)=DATE(1900,1,1)), NA(), XLOOKUP(A108,'1000'!A:A,'1000'!M:M)),
    IFNA(
        IF(OR(XLOOKUP(A108,'2000'!O:O,'2000'!M:M)=0, XLOOKUP(A108,'2000'!O:O,'2000'!M:M)=DATE(1900,1,1)), NA(), XLOOKUP(A108,'2000'!O:O,'2000'!M:M)),
        IF(OR(XLOOKUP(A108,'3000'!A:A,'3000'!M:M)=0, XLOOKUP(A108,'3000'!A:A,'3000'!M:M)=DATE(1900,1,1)), NA(), XLOOKUP(A108,'3000'!A:A,'3000'!M:M))
    )
)</f>
        <v>45319</v>
      </c>
      <c r="O108" s="40"/>
      <c r="P108" s="1047" t="s">
        <v>5490</v>
      </c>
      <c r="Q108" s="1047" t="s">
        <v>5491</v>
      </c>
      <c r="R108" s="1047" t="s">
        <v>5492</v>
      </c>
      <c r="S108" s="1047" t="s">
        <v>5493</v>
      </c>
      <c r="T108" s="1047" t="s">
        <v>5521</v>
      </c>
      <c r="U108" s="1047" t="s">
        <v>5495</v>
      </c>
      <c r="V108" s="40"/>
      <c r="W108" s="40" t="s">
        <v>5516</v>
      </c>
      <c r="X108" s="40"/>
      <c r="Y108" s="40"/>
      <c r="Z108" s="101" t="s">
        <v>4516</v>
      </c>
      <c r="AA108" s="40"/>
      <c r="AB108" s="1044" t="s">
        <v>5525</v>
      </c>
      <c r="AC108" s="1038" t="s">
        <v>5526</v>
      </c>
      <c r="AD108" s="1038" t="s">
        <v>5541</v>
      </c>
      <c r="AE108" s="40"/>
      <c r="AF108" s="40" t="s">
        <v>5533</v>
      </c>
      <c r="AG108" s="1023"/>
      <c r="AH108" s="94"/>
      <c r="AI108" s="40"/>
      <c r="AJ108" s="40"/>
      <c r="AK108" s="40"/>
      <c r="AL108" s="40"/>
      <c r="AM108" s="40"/>
      <c r="AN108" s="40"/>
      <c r="AO108" s="40"/>
      <c r="AP108" s="40"/>
      <c r="AQ108" s="40"/>
      <c r="AR108" s="40"/>
      <c r="AS108" s="40"/>
      <c r="AT108" s="40"/>
      <c r="AU108" s="40"/>
      <c r="AV108" s="40"/>
      <c r="AW108" s="40"/>
      <c r="AX108" s="40"/>
      <c r="AY108" s="1044"/>
    </row>
    <row r="109" ht="15.75" customHeight="1">
      <c r="A109" s="1085">
        <v>547.0</v>
      </c>
      <c r="B109" s="94" t="str">
        <f t="array" ref="B109">IFNA(XLOOKUP(A109,'New Signups'!C:C,'New Signups'!D:D),"-")</f>
        <v>Maitri</v>
      </c>
      <c r="C109" s="94" t="str">
        <f t="array" ref="C109">IFNA(XLOOKUP(A109,'New Signups'!C:C,'New Signups'!E:E),"-")</f>
        <v>Patel</v>
      </c>
      <c r="D109" s="1086">
        <v>3119.0</v>
      </c>
      <c r="E109" s="1087"/>
      <c r="F109" s="45">
        <f t="array" ref="F109">XLOOKUP(A109,'New Signups'!C:C,'New Signups'!I:I)</f>
        <v>0</v>
      </c>
      <c r="G109" s="53" t="str">
        <f t="array" ref="G109">XLOOKUP(A109,'New Signups'!C:C,'New Signups'!J:J)</f>
        <v>(267) 266-1986</v>
      </c>
      <c r="H109" s="53"/>
      <c r="I109" s="812"/>
      <c r="J109" s="945"/>
      <c r="K109" s="1088"/>
      <c r="L109" s="40"/>
      <c r="M109" s="40"/>
      <c r="N109" s="1020">
        <f t="array" ref="N109">IFNA(
    IF(OR(XLOOKUP(A109,'1000'!A:A,'1000'!M:M)=0, XLOOKUP(A109,'1000'!A:A,'1000'!M:M)=DATE(1900,1,1)), NA(), XLOOKUP(A109,'1000'!A:A,'1000'!M:M)),
    IFNA(
        IF(OR(XLOOKUP(A109,'2000'!O:O,'2000'!M:M)=0, XLOOKUP(A109,'2000'!O:O,'2000'!M:M)=DATE(1900,1,1)), NA(), XLOOKUP(A109,'2000'!O:O,'2000'!M:M)),
        IF(OR(XLOOKUP(A109,'3000'!A:A,'3000'!M:M)=0, XLOOKUP(A109,'3000'!A:A,'3000'!M:M)=DATE(1900,1,1)), NA(), XLOOKUP(A109,'3000'!A:A,'3000'!M:M))
    )
)</f>
        <v>45363</v>
      </c>
      <c r="O109" s="1034"/>
      <c r="P109" s="1047" t="s">
        <v>5491</v>
      </c>
      <c r="Q109" s="1047" t="s">
        <v>5492</v>
      </c>
      <c r="R109" s="1038" t="s">
        <v>5493</v>
      </c>
      <c r="S109" s="1047" t="s">
        <v>5521</v>
      </c>
      <c r="T109" s="1038" t="s">
        <v>5495</v>
      </c>
      <c r="U109" s="1038" t="s">
        <v>5496</v>
      </c>
      <c r="V109" s="40"/>
      <c r="W109" s="40" t="s">
        <v>5516</v>
      </c>
      <c r="X109" s="40"/>
      <c r="Y109" s="40"/>
      <c r="Z109" s="101" t="s">
        <v>4516</v>
      </c>
      <c r="AA109" s="40"/>
      <c r="AB109" s="1044" t="s">
        <v>5526</v>
      </c>
      <c r="AC109" s="1038" t="s">
        <v>5541</v>
      </c>
      <c r="AD109" s="1038" t="s">
        <v>5543</v>
      </c>
      <c r="AE109" s="40"/>
      <c r="AF109" s="40" t="s">
        <v>5534</v>
      </c>
      <c r="AG109" s="1023"/>
      <c r="AH109" s="94"/>
      <c r="AI109" s="40"/>
      <c r="AJ109" s="40"/>
      <c r="AK109" s="40"/>
      <c r="AL109" s="40"/>
      <c r="AM109" s="40"/>
      <c r="AN109" s="40"/>
      <c r="AO109" s="40"/>
      <c r="AP109" s="40"/>
      <c r="AQ109" s="40"/>
      <c r="AR109" s="40"/>
      <c r="AS109" s="40"/>
      <c r="AT109" s="40"/>
      <c r="AU109" s="40"/>
      <c r="AV109" s="40"/>
      <c r="AW109" s="40"/>
      <c r="AX109" s="40"/>
      <c r="AY109" s="1044"/>
    </row>
    <row r="110" ht="15.75" customHeight="1">
      <c r="A110" s="1085">
        <v>616.0</v>
      </c>
      <c r="B110" s="94" t="str">
        <f t="array" ref="B110">IFNA(XLOOKUP(A110,'New Signups'!C:C,'New Signups'!D:D),"-")</f>
        <v>Kelsey</v>
      </c>
      <c r="C110" s="94" t="str">
        <f t="array" ref="C110">IFNA(XLOOKUP(A110,'New Signups'!C:C,'New Signups'!E:E),"-")</f>
        <v>Jardine</v>
      </c>
      <c r="D110" s="1086">
        <v>3120.0</v>
      </c>
      <c r="E110" s="1087"/>
      <c r="F110" s="45">
        <f t="array" ref="F110">XLOOKUP(A110,'New Signups'!C:C,'New Signups'!I:I)</f>
        <v>0</v>
      </c>
      <c r="G110" s="53" t="str">
        <f t="array" ref="G110">XLOOKUP(A110,'New Signups'!C:C,'New Signups'!J:J)</f>
        <v>(267) 317-0351</v>
      </c>
      <c r="H110" s="53"/>
      <c r="I110" s="812"/>
      <c r="J110" s="945"/>
      <c r="K110" s="1088"/>
      <c r="L110" s="40"/>
      <c r="M110" s="40"/>
      <c r="N110" s="1020">
        <f t="array" ref="N110">IFNA(
    IF(OR(XLOOKUP(A110,'1000'!A:A,'1000'!M:M)=0, XLOOKUP(A110,'1000'!A:A,'1000'!M:M)=DATE(1900,1,1)), NA(), XLOOKUP(A110,'1000'!A:A,'1000'!M:M)),
    IFNA(
        IF(OR(XLOOKUP(A110,'2000'!O:O,'2000'!M:M)=0, XLOOKUP(A110,'2000'!O:O,'2000'!M:M)=DATE(1900,1,1)), NA(), XLOOKUP(A110,'2000'!O:O,'2000'!M:M)),
        IF(OR(XLOOKUP(A110,'3000'!A:A,'3000'!M:M)=0, XLOOKUP(A110,'3000'!A:A,'3000'!M:M)=DATE(1900,1,1)), NA(), XLOOKUP(A110,'3000'!A:A,'3000'!M:M))
    )
)</f>
        <v>45343</v>
      </c>
      <c r="O110" s="1034"/>
      <c r="P110" s="1047" t="s">
        <v>5491</v>
      </c>
      <c r="Q110" s="1047" t="s">
        <v>5492</v>
      </c>
      <c r="R110" s="1047" t="s">
        <v>5493</v>
      </c>
      <c r="S110" s="1047" t="s">
        <v>5521</v>
      </c>
      <c r="T110" s="1047" t="s">
        <v>5495</v>
      </c>
      <c r="U110" s="1047" t="s">
        <v>5496</v>
      </c>
      <c r="V110" s="40"/>
      <c r="W110" s="40" t="s">
        <v>5516</v>
      </c>
      <c r="X110" s="40"/>
      <c r="Y110" s="40"/>
      <c r="Z110" s="101" t="s">
        <v>4516</v>
      </c>
      <c r="AA110" s="40"/>
      <c r="AB110" s="1044" t="s">
        <v>5526</v>
      </c>
      <c r="AC110" s="1038" t="s">
        <v>5541</v>
      </c>
      <c r="AD110" s="1038" t="s">
        <v>5543</v>
      </c>
      <c r="AE110" s="40"/>
      <c r="AF110" s="40" t="s">
        <v>5534</v>
      </c>
      <c r="AG110" s="1023"/>
      <c r="AH110" s="94"/>
      <c r="AI110" s="40"/>
      <c r="AJ110" s="40"/>
      <c r="AK110" s="40"/>
      <c r="AL110" s="40"/>
      <c r="AM110" s="40"/>
      <c r="AN110" s="40"/>
      <c r="AO110" s="40"/>
      <c r="AP110" s="40"/>
      <c r="AQ110" s="40"/>
      <c r="AR110" s="40"/>
      <c r="AS110" s="40"/>
      <c r="AT110" s="40"/>
      <c r="AU110" s="40"/>
      <c r="AV110" s="40"/>
      <c r="AW110" s="40"/>
      <c r="AX110" s="40"/>
      <c r="AY110" s="1044"/>
    </row>
    <row r="111" ht="15.75" customHeight="1">
      <c r="A111" s="1085">
        <v>588.0</v>
      </c>
      <c r="B111" s="94" t="str">
        <f t="array" ref="B111">IFNA(XLOOKUP(A111,'New Signups'!C:C,'New Signups'!D:D),"-")</f>
        <v>Abrar</v>
      </c>
      <c r="C111" s="94" t="str">
        <f t="array" ref="C111">IFNA(XLOOKUP(A111,'New Signups'!C:C,'New Signups'!E:E),"-")</f>
        <v>Islam</v>
      </c>
      <c r="D111" s="1086">
        <v>3121.0</v>
      </c>
      <c r="E111" s="1087"/>
      <c r="F111" s="45">
        <f t="array" ref="F111">XLOOKUP(A111,'New Signups'!C:C,'New Signups'!I:I)</f>
        <v>0</v>
      </c>
      <c r="G111" s="53" t="str">
        <f t="array" ref="G111">XLOOKUP(A111,'New Signups'!C:C,'New Signups'!J:J)</f>
        <v>(267) 975-7291</v>
      </c>
      <c r="H111" s="53"/>
      <c r="I111" s="812"/>
      <c r="J111" s="945"/>
      <c r="K111" s="1088"/>
      <c r="L111" s="40"/>
      <c r="M111" s="40"/>
      <c r="N111" s="1020">
        <f t="array" ref="N111">IFNA(
    IF(OR(XLOOKUP(A111,'1000'!A:A,'1000'!M:M)=0, XLOOKUP(A111,'1000'!A:A,'1000'!M:M)=DATE(1900,1,1)), NA(), XLOOKUP(A111,'1000'!A:A,'1000'!M:M)),
    IFNA(
        IF(OR(XLOOKUP(A111,'2000'!O:O,'2000'!M:M)=0, XLOOKUP(A111,'2000'!O:O,'2000'!M:M)=DATE(1900,1,1)), NA(), XLOOKUP(A111,'2000'!O:O,'2000'!M:M)),
        IF(OR(XLOOKUP(A111,'3000'!A:A,'3000'!M:M)=0, XLOOKUP(A111,'3000'!A:A,'3000'!M:M)=DATE(1900,1,1)), NA(), XLOOKUP(A111,'3000'!A:A,'3000'!M:M))
    )
)</f>
        <v>45336</v>
      </c>
      <c r="O111" s="1034"/>
      <c r="P111" s="1047" t="s">
        <v>5491</v>
      </c>
      <c r="Q111" s="1047" t="s">
        <v>5492</v>
      </c>
      <c r="R111" s="1047" t="s">
        <v>5493</v>
      </c>
      <c r="S111" s="1047" t="s">
        <v>5521</v>
      </c>
      <c r="T111" s="1047" t="s">
        <v>5495</v>
      </c>
      <c r="U111" s="1047" t="s">
        <v>5496</v>
      </c>
      <c r="V111" s="40"/>
      <c r="W111" s="1041">
        <v>45302.0</v>
      </c>
      <c r="X111" s="53" t="s">
        <v>5494</v>
      </c>
      <c r="Y111" s="45"/>
      <c r="Z111" s="101" t="s">
        <v>4516</v>
      </c>
      <c r="AA111" s="40" t="s">
        <v>4516</v>
      </c>
      <c r="AB111" s="1044" t="s">
        <v>5526</v>
      </c>
      <c r="AC111" s="1038" t="s">
        <v>5541</v>
      </c>
      <c r="AD111" s="1038" t="s">
        <v>5543</v>
      </c>
      <c r="AE111" s="40"/>
      <c r="AF111" s="40" t="s">
        <v>5534</v>
      </c>
      <c r="AG111" s="1023"/>
      <c r="AH111" s="94"/>
      <c r="AI111" s="40"/>
      <c r="AJ111" s="40"/>
      <c r="AK111" s="40"/>
      <c r="AL111" s="40"/>
      <c r="AM111" s="40"/>
      <c r="AN111" s="40"/>
      <c r="AO111" s="40"/>
      <c r="AP111" s="40"/>
      <c r="AQ111" s="40"/>
      <c r="AR111" s="40"/>
      <c r="AS111" s="40"/>
      <c r="AT111" s="40"/>
      <c r="AU111" s="40"/>
      <c r="AV111" s="40"/>
      <c r="AW111" s="40"/>
      <c r="AX111" s="40"/>
      <c r="AY111" s="1044"/>
    </row>
    <row r="112" ht="15.75" customHeight="1">
      <c r="A112" s="1085">
        <v>573.0</v>
      </c>
      <c r="B112" s="94" t="str">
        <f t="array" ref="B112">IFNA(XLOOKUP(A112,'New Signups'!C:C,'New Signups'!D:D),"-")</f>
        <v>Aidan</v>
      </c>
      <c r="C112" s="94" t="str">
        <f t="array" ref="C112">IFNA(XLOOKUP(A112,'New Signups'!C:C,'New Signups'!E:E),"-")</f>
        <v>Greene</v>
      </c>
      <c r="D112" s="1086">
        <v>3122.0</v>
      </c>
      <c r="E112" s="1087"/>
      <c r="F112" s="45">
        <f t="array" ref="F112">XLOOKUP(A112,'New Signups'!C:C,'New Signups'!I:I)</f>
        <v>0</v>
      </c>
      <c r="G112" s="53" t="str">
        <f t="array" ref="G112">XLOOKUP(A112,'New Signups'!C:C,'New Signups'!J:J)</f>
        <v>(215) 534-9091</v>
      </c>
      <c r="H112" s="53"/>
      <c r="I112" s="812"/>
      <c r="J112" s="945"/>
      <c r="K112" s="1088"/>
      <c r="L112" s="40"/>
      <c r="M112" s="40"/>
      <c r="N112" s="1020">
        <f t="array" ref="N112">IFNA(
    IF(OR(XLOOKUP(A112,'1000'!A:A,'1000'!M:M)=0, XLOOKUP(A112,'1000'!A:A,'1000'!M:M)=DATE(1900,1,1)), NA(), XLOOKUP(A112,'1000'!A:A,'1000'!M:M)),
    IFNA(
        IF(OR(XLOOKUP(A112,'2000'!O:O,'2000'!M:M)=0, XLOOKUP(A112,'2000'!O:O,'2000'!M:M)=DATE(1900,1,1)), NA(), XLOOKUP(A112,'2000'!O:O,'2000'!M:M)),
        IF(OR(XLOOKUP(A112,'3000'!A:A,'3000'!M:M)=0, XLOOKUP(A112,'3000'!A:A,'3000'!M:M)=DATE(1900,1,1)), NA(), XLOOKUP(A112,'3000'!A:A,'3000'!M:M))
    )
)</f>
        <v>45336</v>
      </c>
      <c r="O112" s="1034"/>
      <c r="P112" s="1047" t="s">
        <v>5491</v>
      </c>
      <c r="Q112" s="1047" t="s">
        <v>5492</v>
      </c>
      <c r="R112" s="1047" t="s">
        <v>5493</v>
      </c>
      <c r="S112" s="1047" t="s">
        <v>5521</v>
      </c>
      <c r="T112" s="1047" t="s">
        <v>5495</v>
      </c>
      <c r="U112" s="1047" t="s">
        <v>5496</v>
      </c>
      <c r="V112" s="40"/>
      <c r="W112" s="40" t="s">
        <v>5516</v>
      </c>
      <c r="X112" s="40"/>
      <c r="Y112" s="945"/>
      <c r="Z112" s="101" t="s">
        <v>4516</v>
      </c>
      <c r="AA112" s="40"/>
      <c r="AB112" s="1044" t="s">
        <v>5526</v>
      </c>
      <c r="AC112" s="1038" t="s">
        <v>5541</v>
      </c>
      <c r="AD112" s="1038" t="s">
        <v>5543</v>
      </c>
      <c r="AE112" s="40"/>
      <c r="AF112" s="40" t="s">
        <v>5534</v>
      </c>
      <c r="AG112" s="1023"/>
      <c r="AH112" s="94"/>
      <c r="AI112" s="40"/>
      <c r="AJ112" s="40"/>
      <c r="AK112" s="40"/>
      <c r="AL112" s="40"/>
      <c r="AM112" s="40"/>
      <c r="AN112" s="40"/>
      <c r="AO112" s="40"/>
      <c r="AP112" s="40"/>
      <c r="AQ112" s="40"/>
      <c r="AR112" s="40"/>
      <c r="AS112" s="40"/>
      <c r="AT112" s="40"/>
      <c r="AU112" s="40"/>
      <c r="AV112" s="40"/>
      <c r="AW112" s="40"/>
      <c r="AX112" s="40"/>
      <c r="AY112" s="1044"/>
    </row>
    <row r="113" ht="15.75" customHeight="1">
      <c r="A113" s="575">
        <v>589.0</v>
      </c>
      <c r="B113" s="94" t="s">
        <v>3357</v>
      </c>
      <c r="C113" s="94"/>
      <c r="D113" s="1086">
        <v>3123.0</v>
      </c>
      <c r="E113" s="1087"/>
      <c r="F113" s="45">
        <f t="array" ref="F113">XLOOKUP(A113,'New Signups'!C:C,'New Signups'!I:I)</f>
        <v>0</v>
      </c>
      <c r="G113" s="53" t="str">
        <f t="array" ref="G113">XLOOKUP(A113,'New Signups'!C:C,'New Signups'!J:J)</f>
        <v>(631) 372-0361</v>
      </c>
      <c r="H113" s="53"/>
      <c r="I113" s="812"/>
      <c r="J113" s="945"/>
      <c r="K113" s="1088"/>
      <c r="L113" s="40"/>
      <c r="M113" s="40"/>
      <c r="N113" s="1020">
        <f t="array" ref="N113">IFNA(
    IF(OR(XLOOKUP(A113,'1000'!A:A,'1000'!M:M)=0, XLOOKUP(A113,'1000'!A:A,'1000'!M:M)=DATE(1900,1,1)), NA(), XLOOKUP(A113,'1000'!A:A,'1000'!M:M)),
    IFNA(
        IF(OR(XLOOKUP(A113,'2000'!O:O,'2000'!M:M)=0, XLOOKUP(A113,'2000'!O:O,'2000'!M:M)=DATE(1900,1,1)), NA(), XLOOKUP(A113,'2000'!O:O,'2000'!M:M)),
        IF(OR(XLOOKUP(A113,'3000'!A:A,'3000'!M:M)=0, XLOOKUP(A113,'3000'!A:A,'3000'!M:M)=DATE(1900,1,1)), NA(), XLOOKUP(A113,'3000'!A:A,'3000'!M:M))
    )
)</f>
        <v>45343</v>
      </c>
      <c r="O113" s="1034"/>
      <c r="P113" s="1047" t="s">
        <v>5491</v>
      </c>
      <c r="Q113" s="1038" t="s">
        <v>5492</v>
      </c>
      <c r="R113" s="1047" t="s">
        <v>5493</v>
      </c>
      <c r="S113" s="1047" t="s">
        <v>5521</v>
      </c>
      <c r="T113" s="1038" t="s">
        <v>5495</v>
      </c>
      <c r="U113" s="1038" t="s">
        <v>5496</v>
      </c>
      <c r="V113" s="40"/>
      <c r="W113" s="40" t="s">
        <v>5516</v>
      </c>
      <c r="X113" s="40"/>
      <c r="Y113" s="45"/>
      <c r="Z113" s="101" t="s">
        <v>4516</v>
      </c>
      <c r="AA113" s="40"/>
      <c r="AB113" s="1044" t="s">
        <v>5526</v>
      </c>
      <c r="AC113" s="1038" t="s">
        <v>5541</v>
      </c>
      <c r="AD113" s="1038" t="s">
        <v>5543</v>
      </c>
      <c r="AE113" s="40"/>
      <c r="AF113" s="40" t="s">
        <v>5534</v>
      </c>
      <c r="AG113" s="1023"/>
      <c r="AH113" s="94"/>
      <c r="AI113" s="40"/>
      <c r="AJ113" s="40"/>
      <c r="AK113" s="40"/>
      <c r="AL113" s="40"/>
      <c r="AM113" s="40"/>
      <c r="AN113" s="40"/>
      <c r="AO113" s="40"/>
      <c r="AP113" s="40"/>
      <c r="AQ113" s="40"/>
      <c r="AR113" s="40"/>
      <c r="AS113" s="40"/>
      <c r="AT113" s="40"/>
      <c r="AU113" s="40"/>
      <c r="AV113" s="40"/>
      <c r="AW113" s="40"/>
      <c r="AX113" s="40"/>
      <c r="AY113" s="1044"/>
    </row>
    <row r="114" ht="15.75" customHeight="1">
      <c r="A114" s="575">
        <v>612.0</v>
      </c>
      <c r="B114" s="94" t="str">
        <f t="array" ref="B114">IFNA(XLOOKUP(A114,'New Signups'!C:C,'New Signups'!D:D),"-")</f>
        <v>Jack</v>
      </c>
      <c r="C114" s="94" t="str">
        <f t="array" ref="C114">IFNA(XLOOKUP(A114,'New Signups'!C:C,'New Signups'!E:E),"-")</f>
        <v>Brownfield</v>
      </c>
      <c r="D114" s="1086">
        <v>3124.0</v>
      </c>
      <c r="E114" s="1087"/>
      <c r="F114" s="45">
        <f t="array" ref="F114">XLOOKUP(A114,'New Signups'!C:C,'New Signups'!I:I)</f>
        <v>0</v>
      </c>
      <c r="G114" s="53" t="str">
        <f t="array" ref="G114">XLOOKUP(A114,'New Signups'!C:C,'New Signups'!J:J)</f>
        <v>(831) 566-7731</v>
      </c>
      <c r="H114" s="53"/>
      <c r="I114" s="812"/>
      <c r="J114" s="945"/>
      <c r="K114" s="1088"/>
      <c r="L114" s="40"/>
      <c r="M114" s="40"/>
      <c r="N114" s="1020">
        <f t="array" ref="N114">IFNA(
    IF(OR(XLOOKUP(A114,'1000'!A:A,'1000'!M:M)=0, XLOOKUP(A114,'1000'!A:A,'1000'!M:M)=DATE(1900,1,1)), NA(), XLOOKUP(A114,'1000'!A:A,'1000'!M:M)),
    IFNA(
        IF(OR(XLOOKUP(A114,'2000'!O:O,'2000'!M:M)=0, XLOOKUP(A114,'2000'!O:O,'2000'!M:M)=DATE(1900,1,1)), NA(), XLOOKUP(A114,'2000'!O:O,'2000'!M:M)),
        IF(OR(XLOOKUP(A114,'3000'!A:A,'3000'!M:M)=0, XLOOKUP(A114,'3000'!A:A,'3000'!M:M)=DATE(1900,1,1)), NA(), XLOOKUP(A114,'3000'!A:A,'3000'!M:M))
    )
)</f>
        <v>45342</v>
      </c>
      <c r="O114" s="1034"/>
      <c r="P114" s="1047" t="s">
        <v>5491</v>
      </c>
      <c r="Q114" s="1047" t="s">
        <v>5492</v>
      </c>
      <c r="R114" s="1047" t="s">
        <v>5493</v>
      </c>
      <c r="S114" s="1047" t="s">
        <v>5521</v>
      </c>
      <c r="T114" s="1047" t="s">
        <v>5495</v>
      </c>
      <c r="U114" s="1047" t="s">
        <v>5496</v>
      </c>
      <c r="V114" s="40"/>
      <c r="W114" s="40" t="s">
        <v>5516</v>
      </c>
      <c r="X114" s="40"/>
      <c r="Y114" s="945"/>
      <c r="Z114" s="101" t="s">
        <v>4516</v>
      </c>
      <c r="AA114" s="40"/>
      <c r="AB114" s="1044" t="s">
        <v>5526</v>
      </c>
      <c r="AC114" s="1038" t="s">
        <v>5541</v>
      </c>
      <c r="AD114" s="1038" t="s">
        <v>5543</v>
      </c>
      <c r="AE114" s="40"/>
      <c r="AF114" s="40" t="s">
        <v>5534</v>
      </c>
      <c r="AG114" s="1023"/>
      <c r="AH114" s="94"/>
      <c r="AI114" s="40"/>
      <c r="AJ114" s="40"/>
      <c r="AK114" s="40"/>
      <c r="AL114" s="40"/>
      <c r="AM114" s="40"/>
      <c r="AN114" s="40"/>
      <c r="AO114" s="40"/>
      <c r="AP114" s="40"/>
      <c r="AQ114" s="40"/>
      <c r="AR114" s="40"/>
      <c r="AS114" s="40"/>
      <c r="AT114" s="40"/>
      <c r="AU114" s="40"/>
      <c r="AV114" s="40"/>
      <c r="AW114" s="40"/>
      <c r="AX114" s="40"/>
      <c r="AY114" s="1044"/>
    </row>
    <row r="115" ht="15.75" customHeight="1">
      <c r="A115" s="1109">
        <v>591.0</v>
      </c>
      <c r="B115" s="1096" t="str">
        <f t="array" ref="B115">IFNA(XLOOKUP(A115,'New Signups'!C:C,'New Signups'!D:D),"-")</f>
        <v>Aidan</v>
      </c>
      <c r="C115" s="1096" t="str">
        <f t="array" ref="C115">IFNA(XLOOKUP(A115,'New Signups'!C:C,'New Signups'!E:E),"-")</f>
        <v>Thompson</v>
      </c>
      <c r="D115" s="1110">
        <v>3125.0</v>
      </c>
      <c r="E115" s="1111"/>
      <c r="F115" s="1099">
        <f t="array" ref="F115">XLOOKUP(A115,'New Signups'!C:C,'New Signups'!I:I)</f>
        <v>0</v>
      </c>
      <c r="G115" s="1100" t="str">
        <f t="array" ref="G115">XLOOKUP(A115,'New Signups'!C:C,'New Signups'!J:J)</f>
        <v>(475) 208-0961</v>
      </c>
      <c r="H115" s="1100"/>
      <c r="I115" s="1101"/>
      <c r="J115" s="1102"/>
      <c r="K115" s="1112"/>
      <c r="L115" s="1104"/>
      <c r="M115" s="1104"/>
      <c r="N115" s="1020">
        <f t="array" ref="N115">IFNA(
    IF(OR(XLOOKUP(A115,'1000'!A:A,'1000'!M:M)=0, XLOOKUP(A115,'1000'!A:A,'1000'!M:M)=DATE(1900,1,1)), NA(), XLOOKUP(A115,'1000'!A:A,'1000'!M:M)),
    IFNA(
        IF(OR(XLOOKUP(A115,'2000'!O:O,'2000'!M:M)=0, XLOOKUP(A115,'2000'!O:O,'2000'!M:M)=DATE(1900,1,1)), NA(), XLOOKUP(A115,'2000'!O:O,'2000'!M:M)),
        IF(OR(XLOOKUP(A115,'3000'!A:A,'3000'!M:M)=0, XLOOKUP(A115,'3000'!A:A,'3000'!M:M)=DATE(1900,1,1)), NA(), XLOOKUP(A115,'3000'!A:A,'3000'!M:M))
    )
)</f>
        <v>45345</v>
      </c>
      <c r="O115" s="1104"/>
      <c r="P115" s="1047" t="s">
        <v>5491</v>
      </c>
      <c r="Q115" s="1047" t="s">
        <v>5492</v>
      </c>
      <c r="R115" s="1047" t="s">
        <v>5493</v>
      </c>
      <c r="S115" s="1047" t="s">
        <v>5521</v>
      </c>
      <c r="T115" s="1047" t="s">
        <v>5495</v>
      </c>
      <c r="U115" s="1047" t="s">
        <v>5496</v>
      </c>
      <c r="V115" s="1053"/>
      <c r="W115" s="40"/>
      <c r="X115" s="1053"/>
      <c r="Y115" s="945"/>
      <c r="Z115" s="101" t="s">
        <v>58</v>
      </c>
      <c r="AA115" s="1053"/>
      <c r="AB115" s="1048" t="s">
        <v>5526</v>
      </c>
      <c r="AC115" s="1047" t="s">
        <v>5541</v>
      </c>
      <c r="AD115" s="1047" t="s">
        <v>5543</v>
      </c>
      <c r="AE115" s="1053"/>
      <c r="AF115" s="1104" t="s">
        <v>5534</v>
      </c>
      <c r="AG115" s="1105"/>
      <c r="AH115" s="94"/>
      <c r="AI115" s="1104"/>
      <c r="AJ115" s="1104"/>
      <c r="AK115" s="1104"/>
      <c r="AL115" s="1104"/>
      <c r="AM115" s="1104"/>
      <c r="AN115" s="1104"/>
      <c r="AO115" s="1104"/>
      <c r="AP115" s="1104"/>
      <c r="AQ115" s="1104"/>
      <c r="AR115" s="1104"/>
      <c r="AS115" s="1104"/>
      <c r="AT115" s="1104"/>
      <c r="AU115" s="1104"/>
      <c r="AV115" s="1104"/>
      <c r="AW115" s="1104"/>
      <c r="AX115" s="1104"/>
      <c r="AY115" s="1106"/>
    </row>
    <row r="116" ht="15.75" customHeight="1">
      <c r="A116" s="575">
        <v>619.0</v>
      </c>
      <c r="B116" s="94" t="str">
        <f t="array" ref="B116">IFNA(XLOOKUP(A116,'New Signups'!C:C,'New Signups'!D:D),"-")</f>
        <v>Michael</v>
      </c>
      <c r="C116" s="94" t="str">
        <f t="array" ref="C116">IFNA(XLOOKUP(A116,'New Signups'!C:C,'New Signups'!E:E),"-")</f>
        <v>Day</v>
      </c>
      <c r="D116" s="1086">
        <v>3126.0</v>
      </c>
      <c r="E116" s="1087"/>
      <c r="F116" s="45">
        <f t="array" ref="F116">XLOOKUP(A116,'New Signups'!C:C,'New Signups'!I:I)</f>
        <v>0</v>
      </c>
      <c r="G116" s="53" t="str">
        <f t="array" ref="G116">XLOOKUP(A116,'New Signups'!C:C,'New Signups'!J:J)</f>
        <v>(847) 987-8535</v>
      </c>
      <c r="H116" s="53"/>
      <c r="I116" s="812"/>
      <c r="J116" s="945"/>
      <c r="K116" s="1088"/>
      <c r="L116" s="40"/>
      <c r="M116" s="40"/>
      <c r="N116" s="1020">
        <f t="array" ref="N116">IFNA(
    IF(OR(XLOOKUP(A116,'1000'!A:A,'1000'!M:M)=0, XLOOKUP(A116,'1000'!A:A,'1000'!M:M)=DATE(1900,1,1)), NA(), XLOOKUP(A116,'1000'!A:A,'1000'!M:M)),
    IFNA(
        IF(OR(XLOOKUP(A116,'2000'!O:O,'2000'!M:M)=0, XLOOKUP(A116,'2000'!O:O,'2000'!M:M)=DATE(1900,1,1)), NA(), XLOOKUP(A116,'2000'!O:O,'2000'!M:M)),
        IF(OR(XLOOKUP(A116,'3000'!A:A,'3000'!M:M)=0, XLOOKUP(A116,'3000'!A:A,'3000'!M:M)=DATE(1900,1,1)), NA(), XLOOKUP(A116,'3000'!A:A,'3000'!M:M))
    )
)</f>
        <v>45348</v>
      </c>
      <c r="O116" s="1034"/>
      <c r="P116" s="1047" t="s">
        <v>5491</v>
      </c>
      <c r="Q116" s="1038" t="s">
        <v>5492</v>
      </c>
      <c r="R116" s="1047" t="s">
        <v>5493</v>
      </c>
      <c r="S116" s="1047" t="s">
        <v>5521</v>
      </c>
      <c r="T116" s="1047" t="s">
        <v>5495</v>
      </c>
      <c r="U116" s="1047" t="s">
        <v>5496</v>
      </c>
      <c r="V116" s="40"/>
      <c r="W116" s="40" t="s">
        <v>5516</v>
      </c>
      <c r="X116" s="40"/>
      <c r="Y116" s="945"/>
      <c r="Z116" s="101" t="s">
        <v>4516</v>
      </c>
      <c r="AA116" s="40"/>
      <c r="AB116" s="1044" t="s">
        <v>5526</v>
      </c>
      <c r="AC116" s="1038" t="s">
        <v>5541</v>
      </c>
      <c r="AD116" s="1038" t="s">
        <v>5543</v>
      </c>
      <c r="AE116" s="40"/>
      <c r="AF116" s="40" t="s">
        <v>5534</v>
      </c>
      <c r="AG116" s="1023"/>
      <c r="AH116" s="94"/>
      <c r="AI116" s="40"/>
      <c r="AJ116" s="40"/>
      <c r="AK116" s="40"/>
      <c r="AL116" s="40"/>
      <c r="AM116" s="40"/>
      <c r="AN116" s="40"/>
      <c r="AO116" s="40"/>
      <c r="AP116" s="40"/>
      <c r="AQ116" s="40"/>
      <c r="AR116" s="40"/>
      <c r="AS116" s="40"/>
      <c r="AT116" s="40"/>
      <c r="AU116" s="40"/>
      <c r="AV116" s="40"/>
      <c r="AW116" s="40"/>
      <c r="AX116" s="40"/>
      <c r="AY116" s="1044"/>
    </row>
    <row r="117" ht="15.75" customHeight="1">
      <c r="A117" s="575">
        <v>618.0</v>
      </c>
      <c r="B117" s="94" t="str">
        <f t="array" ref="B117">IFNA(XLOOKUP(A117,'New Signups'!C:C,'New Signups'!D:D),"-")</f>
        <v>Katherine </v>
      </c>
      <c r="C117" s="94" t="str">
        <f t="array" ref="C117">IFNA(XLOOKUP(A117,'New Signups'!C:C,'New Signups'!E:E),"-")</f>
        <v>Uribe-Toxtli</v>
      </c>
      <c r="D117" s="1086">
        <v>3127.0</v>
      </c>
      <c r="E117" s="1087"/>
      <c r="F117" s="45">
        <f t="array" ref="F117">XLOOKUP(A117,'New Signups'!C:C,'New Signups'!I:I)</f>
        <v>0</v>
      </c>
      <c r="G117" s="53" t="str">
        <f t="array" ref="G117">XLOOKUP(A117,'New Signups'!C:C,'New Signups'!J:J)</f>
        <v>(267) 584-9510</v>
      </c>
      <c r="H117" s="53"/>
      <c r="I117" s="812"/>
      <c r="J117" s="945"/>
      <c r="K117" s="1088"/>
      <c r="L117" s="40"/>
      <c r="M117" s="40"/>
      <c r="N117" s="1020">
        <f t="array" ref="N117">IFNA(
    IF(OR(XLOOKUP(A117,'1000'!A:A,'1000'!M:M)=0, XLOOKUP(A117,'1000'!A:A,'1000'!M:M)=DATE(1900,1,1)), NA(), XLOOKUP(A117,'1000'!A:A,'1000'!M:M)),
    IFNA(
        IF(OR(XLOOKUP(A117,'2000'!O:O,'2000'!M:M)=0, XLOOKUP(A117,'2000'!O:O,'2000'!M:M)=DATE(1900,1,1)), NA(), XLOOKUP(A117,'2000'!O:O,'2000'!M:M)),
        IF(OR(XLOOKUP(A117,'3000'!A:A,'3000'!M:M)=0, XLOOKUP(A117,'3000'!A:A,'3000'!M:M)=DATE(1900,1,1)), NA(), XLOOKUP(A117,'3000'!A:A,'3000'!M:M))
    )
)</f>
        <v>45345</v>
      </c>
      <c r="O117" s="1034"/>
      <c r="P117" s="1047" t="s">
        <v>5491</v>
      </c>
      <c r="Q117" s="1047" t="s">
        <v>5492</v>
      </c>
      <c r="R117" s="1047" t="s">
        <v>5493</v>
      </c>
      <c r="S117" s="1047" t="s">
        <v>5521</v>
      </c>
      <c r="T117" s="1047" t="s">
        <v>5495</v>
      </c>
      <c r="U117" s="1047" t="s">
        <v>5496</v>
      </c>
      <c r="V117" s="40"/>
      <c r="W117" s="40" t="s">
        <v>5516</v>
      </c>
      <c r="X117" s="40"/>
      <c r="Y117" s="945"/>
      <c r="Z117" s="101" t="s">
        <v>4516</v>
      </c>
      <c r="AA117" s="40"/>
      <c r="AB117" s="1044" t="s">
        <v>5526</v>
      </c>
      <c r="AC117" s="1038" t="s">
        <v>5541</v>
      </c>
      <c r="AD117" s="1038" t="s">
        <v>5543</v>
      </c>
      <c r="AE117" s="40"/>
      <c r="AF117" s="40" t="s">
        <v>5534</v>
      </c>
      <c r="AG117" s="1023"/>
      <c r="AH117" s="94"/>
      <c r="AI117" s="40"/>
      <c r="AJ117" s="40"/>
      <c r="AK117" s="40"/>
      <c r="AL117" s="40"/>
      <c r="AM117" s="40"/>
      <c r="AN117" s="40"/>
      <c r="AO117" s="40"/>
      <c r="AP117" s="40"/>
      <c r="AQ117" s="40"/>
      <c r="AR117" s="40"/>
      <c r="AS117" s="40"/>
      <c r="AT117" s="40"/>
      <c r="AU117" s="40"/>
      <c r="AV117" s="40"/>
      <c r="AW117" s="40"/>
      <c r="AX117" s="40"/>
      <c r="AY117" s="1044"/>
    </row>
    <row r="118" ht="15.75" customHeight="1">
      <c r="A118" s="575">
        <v>613.0</v>
      </c>
      <c r="B118" s="94" t="str">
        <f t="array" ref="B118">IFNA(XLOOKUP(A118,'New Signups'!C:C,'New Signups'!D:D),"-")</f>
        <v>Marco</v>
      </c>
      <c r="C118" s="94" t="str">
        <f t="array" ref="C118">IFNA(XLOOKUP(A118,'New Signups'!C:C,'New Signups'!E:E),"-")</f>
        <v>Given</v>
      </c>
      <c r="D118" s="1086">
        <v>3128.0</v>
      </c>
      <c r="E118" s="1087"/>
      <c r="F118" s="45">
        <f t="array" ref="F118">XLOOKUP(A118,'New Signups'!C:C,'New Signups'!I:I)</f>
        <v>0</v>
      </c>
      <c r="G118" s="53" t="str">
        <f t="array" ref="G118">XLOOKUP(A118,'New Signups'!C:C,'New Signups'!J:J)</f>
        <v>(908) 644-5801</v>
      </c>
      <c r="H118" s="53"/>
      <c r="I118" s="812"/>
      <c r="J118" s="945"/>
      <c r="K118" s="1088"/>
      <c r="L118" s="40"/>
      <c r="M118" s="40"/>
      <c r="N118" s="1020">
        <f t="array" ref="N118">IFNA(
    IF(OR(XLOOKUP(A118,'1000'!A:A,'1000'!M:M)=0, XLOOKUP(A118,'1000'!A:A,'1000'!M:M)=DATE(1900,1,1)), NA(), XLOOKUP(A118,'1000'!A:A,'1000'!M:M)),
    IFNA(
        IF(OR(XLOOKUP(A118,'2000'!O:O,'2000'!M:M)=0, XLOOKUP(A118,'2000'!O:O,'2000'!M:M)=DATE(1900,1,1)), NA(), XLOOKUP(A118,'2000'!O:O,'2000'!M:M)),
        IF(OR(XLOOKUP(A118,'3000'!A:A,'3000'!M:M)=0, XLOOKUP(A118,'3000'!A:A,'3000'!M:M)=DATE(1900,1,1)), NA(), XLOOKUP(A118,'3000'!A:A,'3000'!M:M))
    )
)</f>
        <v>45349</v>
      </c>
      <c r="O118" s="1034"/>
      <c r="P118" s="1047" t="s">
        <v>5491</v>
      </c>
      <c r="Q118" s="1047" t="s">
        <v>5492</v>
      </c>
      <c r="R118" s="1047" t="s">
        <v>5493</v>
      </c>
      <c r="S118" s="1047" t="s">
        <v>5521</v>
      </c>
      <c r="T118" s="1047" t="s">
        <v>5495</v>
      </c>
      <c r="U118" s="1047" t="s">
        <v>5496</v>
      </c>
      <c r="V118" s="40"/>
      <c r="W118" s="1041">
        <v>45649.0</v>
      </c>
      <c r="X118" s="40"/>
      <c r="Y118" s="45"/>
      <c r="Z118" s="101" t="s">
        <v>4516</v>
      </c>
      <c r="AA118" s="40"/>
      <c r="AB118" s="1044" t="s">
        <v>5526</v>
      </c>
      <c r="AC118" s="1038" t="s">
        <v>5541</v>
      </c>
      <c r="AD118" s="1038" t="s">
        <v>5543</v>
      </c>
      <c r="AE118" s="40"/>
      <c r="AF118" s="40" t="s">
        <v>5534</v>
      </c>
      <c r="AG118" s="1023"/>
      <c r="AH118" s="94"/>
      <c r="AI118" s="40"/>
      <c r="AJ118" s="40"/>
      <c r="AK118" s="40"/>
      <c r="AL118" s="40"/>
      <c r="AM118" s="40"/>
      <c r="AN118" s="40"/>
      <c r="AO118" s="40"/>
      <c r="AP118" s="40"/>
      <c r="AQ118" s="40"/>
      <c r="AR118" s="40"/>
      <c r="AS118" s="40"/>
      <c r="AT118" s="40"/>
      <c r="AU118" s="40"/>
      <c r="AV118" s="40"/>
      <c r="AW118" s="40"/>
      <c r="AX118" s="40"/>
      <c r="AY118" s="1044"/>
    </row>
    <row r="119" ht="15.75" customHeight="1">
      <c r="A119" s="575">
        <v>592.0</v>
      </c>
      <c r="B119" s="94" t="str">
        <f t="array" ref="B119">IFNA(XLOOKUP(A119,'New Signups'!C:C,'New Signups'!D:D),"-")</f>
        <v>Zandria</v>
      </c>
      <c r="C119" s="94" t="str">
        <f t="array" ref="C119">IFNA(XLOOKUP(A119,'New Signups'!C:C,'New Signups'!E:E),"-")</f>
        <v>Edghill-Dowdy</v>
      </c>
      <c r="D119" s="1086">
        <v>3129.0</v>
      </c>
      <c r="E119" s="1087"/>
      <c r="F119" s="45">
        <f t="array" ref="F119">XLOOKUP(A119,'New Signups'!C:C,'New Signups'!I:I)</f>
        <v>0</v>
      </c>
      <c r="G119" s="53" t="str">
        <f t="array" ref="G119">XLOOKUP(A119,'New Signups'!C:C,'New Signups'!J:J)</f>
        <v>(934) 500-2858</v>
      </c>
      <c r="H119" s="53"/>
      <c r="I119" s="812"/>
      <c r="J119" s="945"/>
      <c r="K119" s="1088"/>
      <c r="L119" s="40"/>
      <c r="M119" s="40"/>
      <c r="N119" s="1020">
        <f t="array" ref="N119">IFNA(
    IF(OR(XLOOKUP(A119,'1000'!A:A,'1000'!M:M)=0, XLOOKUP(A119,'1000'!A:A,'1000'!M:M)=DATE(1900,1,1)), NA(), XLOOKUP(A119,'1000'!A:A,'1000'!M:M)),
    IFNA(
        IF(OR(XLOOKUP(A119,'2000'!O:O,'2000'!M:M)=0, XLOOKUP(A119,'2000'!O:O,'2000'!M:M)=DATE(1900,1,1)), NA(), XLOOKUP(A119,'2000'!O:O,'2000'!M:M)),
        IF(OR(XLOOKUP(A119,'3000'!A:A,'3000'!M:M)=0, XLOOKUP(A119,'3000'!A:A,'3000'!M:M)=DATE(1900,1,1)), NA(), XLOOKUP(A119,'3000'!A:A,'3000'!M:M))
    )
)</f>
        <v>45365</v>
      </c>
      <c r="O119" s="1034"/>
      <c r="P119" s="1113" t="s">
        <v>5492</v>
      </c>
      <c r="Q119" s="1113" t="s">
        <v>5493</v>
      </c>
      <c r="R119" s="1113" t="s">
        <v>5521</v>
      </c>
      <c r="S119" s="1113" t="s">
        <v>5495</v>
      </c>
      <c r="T119" s="1113" t="s">
        <v>5496</v>
      </c>
      <c r="U119" s="1113" t="s">
        <v>5497</v>
      </c>
      <c r="V119" s="40"/>
      <c r="W119" s="40" t="s">
        <v>5516</v>
      </c>
      <c r="X119" s="40"/>
      <c r="Y119" s="945"/>
      <c r="Z119" s="101" t="s">
        <v>4516</v>
      </c>
      <c r="AA119" s="40"/>
      <c r="AB119" s="1044" t="s">
        <v>5522</v>
      </c>
      <c r="AC119" s="1038" t="s">
        <v>5523</v>
      </c>
      <c r="AD119" s="1038" t="s">
        <v>5533</v>
      </c>
      <c r="AE119" s="40"/>
      <c r="AF119" s="40" t="s">
        <v>5534</v>
      </c>
      <c r="AG119" s="1023"/>
      <c r="AH119" s="94"/>
      <c r="AI119" s="40"/>
      <c r="AJ119" s="40"/>
      <c r="AK119" s="40"/>
      <c r="AL119" s="40"/>
      <c r="AM119" s="40"/>
      <c r="AN119" s="40"/>
      <c r="AO119" s="40"/>
      <c r="AP119" s="40"/>
      <c r="AQ119" s="40"/>
      <c r="AR119" s="40"/>
      <c r="AS119" s="40"/>
      <c r="AT119" s="40"/>
      <c r="AU119" s="40"/>
      <c r="AV119" s="40"/>
      <c r="AW119" s="40"/>
      <c r="AX119" s="40"/>
      <c r="AY119" s="1044"/>
    </row>
    <row r="120" ht="15.75" customHeight="1">
      <c r="A120" s="575">
        <v>611.0</v>
      </c>
      <c r="B120" s="94" t="str">
        <f t="array" ref="B120">IFNA(XLOOKUP(A120,'New Signups'!C:C,'New Signups'!D:D),"-")</f>
        <v>Meghan</v>
      </c>
      <c r="C120" s="94" t="str">
        <f t="array" ref="C120">IFNA(XLOOKUP(A120,'New Signups'!C:C,'New Signups'!E:E),"-")</f>
        <v>McClain</v>
      </c>
      <c r="D120" s="1086">
        <v>3130.0</v>
      </c>
      <c r="E120" s="1087"/>
      <c r="F120" s="45">
        <f t="array" ref="F120">XLOOKUP(A120,'New Signups'!C:C,'New Signups'!I:I)</f>
        <v>0</v>
      </c>
      <c r="G120" s="53" t="str">
        <f t="array" ref="G120">XLOOKUP(A120,'New Signups'!C:C,'New Signups'!J:J)</f>
        <v>(267) 789-5326</v>
      </c>
      <c r="H120" s="53"/>
      <c r="I120" s="812"/>
      <c r="J120" s="945"/>
      <c r="K120" s="1088"/>
      <c r="L120" s="40"/>
      <c r="M120" s="40"/>
      <c r="N120" s="1020">
        <f t="array" ref="N120">IFNA(
    IF(OR(XLOOKUP(A120,'1000'!A:A,'1000'!M:M)=0, XLOOKUP(A120,'1000'!A:A,'1000'!M:M)=DATE(1900,1,1)), NA(), XLOOKUP(A120,'1000'!A:A,'1000'!M:M)),
    IFNA(
        IF(OR(XLOOKUP(A120,'2000'!O:O,'2000'!M:M)=0, XLOOKUP(A120,'2000'!O:O,'2000'!M:M)=DATE(1900,1,1)), NA(), XLOOKUP(A120,'2000'!O:O,'2000'!M:M)),
        IF(OR(XLOOKUP(A120,'3000'!A:A,'3000'!M:M)=0, XLOOKUP(A120,'3000'!A:A,'3000'!M:M)=DATE(1900,1,1)), NA(), XLOOKUP(A120,'3000'!A:A,'3000'!M:M))
    )
)</f>
        <v>45351</v>
      </c>
      <c r="O120" s="1034"/>
      <c r="P120" s="1047" t="s">
        <v>5491</v>
      </c>
      <c r="Q120" s="1047" t="s">
        <v>5492</v>
      </c>
      <c r="R120" s="1047" t="s">
        <v>5493</v>
      </c>
      <c r="S120" s="1047" t="s">
        <v>5521</v>
      </c>
      <c r="T120" s="1047" t="s">
        <v>5495</v>
      </c>
      <c r="U120" s="1047" t="s">
        <v>5496</v>
      </c>
      <c r="V120" s="40"/>
      <c r="W120" s="40" t="s">
        <v>5516</v>
      </c>
      <c r="X120" s="40"/>
      <c r="Y120" s="45"/>
      <c r="Z120" s="101" t="s">
        <v>4516</v>
      </c>
      <c r="AA120" s="40"/>
      <c r="AB120" s="1044" t="s">
        <v>5526</v>
      </c>
      <c r="AC120" s="1038" t="s">
        <v>5541</v>
      </c>
      <c r="AD120" s="1038" t="s">
        <v>5543</v>
      </c>
      <c r="AE120" s="40"/>
      <c r="AF120" s="40" t="s">
        <v>5534</v>
      </c>
      <c r="AG120" s="1023"/>
      <c r="AH120" s="94"/>
      <c r="AI120" s="40"/>
      <c r="AJ120" s="40"/>
      <c r="AK120" s="40"/>
      <c r="AL120" s="40"/>
      <c r="AM120" s="40"/>
      <c r="AN120" s="40"/>
      <c r="AO120" s="40"/>
      <c r="AP120" s="40"/>
      <c r="AQ120" s="40"/>
      <c r="AR120" s="40"/>
      <c r="AS120" s="40"/>
      <c r="AT120" s="40"/>
      <c r="AU120" s="40"/>
      <c r="AV120" s="40"/>
      <c r="AW120" s="40"/>
      <c r="AX120" s="40"/>
      <c r="AY120" s="1044"/>
    </row>
    <row r="121" ht="15.75" customHeight="1">
      <c r="A121" s="575">
        <v>606.0</v>
      </c>
      <c r="B121" s="94" t="str">
        <f t="array" ref="B121">IFNA(XLOOKUP(A121,'New Signups'!C:C,'New Signups'!D:D),"-")</f>
        <v>Kayla</v>
      </c>
      <c r="C121" s="94" t="str">
        <f t="array" ref="C121">IFNA(XLOOKUP(A121,'New Signups'!C:C,'New Signups'!E:E),"-")</f>
        <v>Curry</v>
      </c>
      <c r="D121" s="1086">
        <v>3131.0</v>
      </c>
      <c r="E121" s="1087"/>
      <c r="F121" s="45">
        <f t="array" ref="F121">XLOOKUP(A121,'New Signups'!C:C,'New Signups'!I:I)</f>
        <v>0</v>
      </c>
      <c r="G121" s="53" t="str">
        <f t="array" ref="G121">XLOOKUP(A121,'New Signups'!C:C,'New Signups'!J:J)</f>
        <v>(832) 239-2837</v>
      </c>
      <c r="H121" s="53"/>
      <c r="I121" s="1019"/>
      <c r="J121" s="945"/>
      <c r="K121" s="1088"/>
      <c r="L121" s="40"/>
      <c r="M121" s="40"/>
      <c r="N121" s="1020">
        <f t="array" ref="N121">IFNA(
    IF(OR(XLOOKUP(A121,'1000'!A:A,'1000'!M:M)=0, XLOOKUP(A121,'1000'!A:A,'1000'!M:M)=DATE(1900,1,1)), NA(), XLOOKUP(A121,'1000'!A:A,'1000'!M:M)),
    IFNA(
        IF(OR(XLOOKUP(A121,'2000'!O:O,'2000'!M:M)=0, XLOOKUP(A121,'2000'!O:O,'2000'!M:M)=DATE(1900,1,1)), NA(), XLOOKUP(A121,'2000'!O:O,'2000'!M:M)),
        IF(OR(XLOOKUP(A121,'3000'!A:A,'3000'!M:M)=0, XLOOKUP(A121,'3000'!A:A,'3000'!M:M)=DATE(1900,1,1)), NA(), XLOOKUP(A121,'3000'!A:A,'3000'!M:M))
    )
)</f>
        <v>45350</v>
      </c>
      <c r="O121" s="1034"/>
      <c r="P121" s="1047" t="s">
        <v>5491</v>
      </c>
      <c r="Q121" s="1047" t="s">
        <v>5492</v>
      </c>
      <c r="R121" s="1038" t="s">
        <v>5493</v>
      </c>
      <c r="S121" s="1038" t="s">
        <v>5521</v>
      </c>
      <c r="T121" s="1038" t="s">
        <v>5495</v>
      </c>
      <c r="U121" s="1047" t="s">
        <v>5496</v>
      </c>
      <c r="V121" s="1034"/>
      <c r="W121" s="40" t="s">
        <v>5516</v>
      </c>
      <c r="X121" s="40"/>
      <c r="Y121" s="945"/>
      <c r="Z121" s="101" t="s">
        <v>4516</v>
      </c>
      <c r="AA121" s="40"/>
      <c r="AB121" s="1044" t="s">
        <v>5526</v>
      </c>
      <c r="AC121" s="1038" t="s">
        <v>5541</v>
      </c>
      <c r="AD121" s="1038" t="s">
        <v>5543</v>
      </c>
      <c r="AE121" s="40"/>
      <c r="AF121" s="40" t="s">
        <v>5534</v>
      </c>
      <c r="AG121" s="1023"/>
      <c r="AH121" s="94"/>
      <c r="AI121" s="40"/>
      <c r="AJ121" s="40"/>
      <c r="AK121" s="40"/>
      <c r="AL121" s="40"/>
      <c r="AM121" s="40"/>
      <c r="AN121" s="40"/>
      <c r="AO121" s="40"/>
      <c r="AP121" s="40"/>
      <c r="AQ121" s="40"/>
      <c r="AR121" s="40"/>
      <c r="AS121" s="40"/>
      <c r="AT121" s="40"/>
      <c r="AU121" s="40"/>
      <c r="AV121" s="40"/>
      <c r="AW121" s="40"/>
      <c r="AX121" s="40"/>
      <c r="AY121" s="1044"/>
    </row>
    <row r="122" ht="15.75" customHeight="1">
      <c r="A122" s="575">
        <v>694.0</v>
      </c>
      <c r="B122" s="94" t="str">
        <f t="array" ref="B122">IFNA(XLOOKUP(A122,'New Signups'!C:C,'New Signups'!D:D),"-")</f>
        <v>Jae</v>
      </c>
      <c r="C122" s="94" t="str">
        <f t="array" ref="C122">IFNA(XLOOKUP(A122,'New Signups'!C:C,'New Signups'!E:E),"-")</f>
        <v>Ferns</v>
      </c>
      <c r="D122" s="1086">
        <v>3132.0</v>
      </c>
      <c r="E122" s="1087"/>
      <c r="F122" s="45">
        <f t="array" ref="F122">XLOOKUP(A122,'New Signups'!C:C,'New Signups'!I:I)</f>
        <v>0</v>
      </c>
      <c r="G122" s="53" t="str">
        <f t="array" ref="G122">XLOOKUP(A122,'New Signups'!C:C,'New Signups'!J:J)</f>
        <v>(703) 403-5630</v>
      </c>
      <c r="H122" s="53"/>
      <c r="I122" s="812"/>
      <c r="J122" s="945"/>
      <c r="K122" s="1088"/>
      <c r="L122" s="40"/>
      <c r="M122" s="40"/>
      <c r="N122" s="1020">
        <f t="array" ref="N122">IFNA(
    IF(OR(XLOOKUP(A122,'1000'!A:A,'1000'!M:M)=0, XLOOKUP(A122,'1000'!A:A,'1000'!M:M)=DATE(1900,1,1)), NA(), XLOOKUP(A122,'1000'!A:A,'1000'!M:M)),
    IFNA(
        IF(OR(XLOOKUP(A122,'2000'!O:O,'2000'!M:M)=0, XLOOKUP(A122,'2000'!O:O,'2000'!M:M)=DATE(1900,1,1)), NA(), XLOOKUP(A122,'2000'!O:O,'2000'!M:M)),
        IF(OR(XLOOKUP(A122,'3000'!A:A,'3000'!M:M)=0, XLOOKUP(A122,'3000'!A:A,'3000'!M:M)=DATE(1900,1,1)), NA(), XLOOKUP(A122,'3000'!A:A,'3000'!M:M))
    )
)</f>
        <v>45369</v>
      </c>
      <c r="O122" s="1034"/>
      <c r="P122" s="1113" t="s">
        <v>5492</v>
      </c>
      <c r="Q122" s="1113" t="s">
        <v>5549</v>
      </c>
      <c r="R122" s="1113" t="s">
        <v>5521</v>
      </c>
      <c r="S122" s="1113" t="s">
        <v>5495</v>
      </c>
      <c r="T122" s="1113" t="s">
        <v>5551</v>
      </c>
      <c r="U122" s="1113" t="s">
        <v>5530</v>
      </c>
      <c r="V122" s="40"/>
      <c r="W122" s="40" t="s">
        <v>5516</v>
      </c>
      <c r="X122" s="40"/>
      <c r="Y122" s="945"/>
      <c r="Z122" s="101" t="s">
        <v>4516</v>
      </c>
      <c r="AA122" s="40"/>
      <c r="AB122" s="1044" t="s">
        <v>5541</v>
      </c>
      <c r="AC122" s="1038" t="s">
        <v>5543</v>
      </c>
      <c r="AD122" s="1038" t="s">
        <v>5552</v>
      </c>
      <c r="AE122" s="40"/>
      <c r="AF122" s="40" t="s">
        <v>5535</v>
      </c>
      <c r="AG122" s="1023"/>
      <c r="AH122" s="94"/>
      <c r="AI122" s="40"/>
      <c r="AJ122" s="40"/>
      <c r="AK122" s="40"/>
      <c r="AL122" s="40"/>
      <c r="AM122" s="40"/>
      <c r="AN122" s="40"/>
      <c r="AO122" s="40"/>
      <c r="AP122" s="40"/>
      <c r="AQ122" s="40"/>
      <c r="AR122" s="40"/>
      <c r="AS122" s="40"/>
      <c r="AT122" s="40"/>
      <c r="AU122" s="40"/>
      <c r="AV122" s="40"/>
      <c r="AW122" s="40"/>
      <c r="AX122" s="40"/>
      <c r="AY122" s="1044"/>
    </row>
    <row r="123" ht="15.75" customHeight="1">
      <c r="A123" s="575">
        <v>614.0</v>
      </c>
      <c r="B123" s="94" t="str">
        <f t="array" ref="B123">IFNA(XLOOKUP(A123,'New Signups'!C:C,'New Signups'!D:D),"-")</f>
        <v>Bryn</v>
      </c>
      <c r="C123" s="94" t="str">
        <f t="array" ref="C123">IFNA(XLOOKUP(A123,'New Signups'!C:C,'New Signups'!E:E),"-")</f>
        <v>Davies</v>
      </c>
      <c r="D123" s="1086">
        <v>3133.0</v>
      </c>
      <c r="E123" s="1087"/>
      <c r="F123" s="45">
        <f t="array" ref="F123">XLOOKUP(A123,'New Signups'!C:C,'New Signups'!I:I)</f>
        <v>0</v>
      </c>
      <c r="G123" s="53" t="str">
        <f t="array" ref="G123">XLOOKUP(A123,'New Signups'!C:C,'New Signups'!J:J)</f>
        <v>(484) 888-4558</v>
      </c>
      <c r="H123" s="53"/>
      <c r="I123" s="812"/>
      <c r="J123" s="945"/>
      <c r="K123" s="1038"/>
      <c r="L123" s="40"/>
      <c r="M123" s="40"/>
      <c r="N123" s="1020">
        <f t="array" ref="N123">IFNA(
    IF(OR(XLOOKUP(A123,'1000'!A:A,'1000'!M:M)=0, XLOOKUP(A123,'1000'!A:A,'1000'!M:M)=DATE(1900,1,1)), NA(), XLOOKUP(A123,'1000'!A:A,'1000'!M:M)),
    IFNA(
        IF(OR(XLOOKUP(A123,'2000'!O:O,'2000'!M:M)=0, XLOOKUP(A123,'2000'!O:O,'2000'!M:M)=DATE(1900,1,1)), NA(), XLOOKUP(A123,'2000'!O:O,'2000'!M:M)),
        IF(OR(XLOOKUP(A123,'3000'!A:A,'3000'!M:M)=0, XLOOKUP(A123,'3000'!A:A,'3000'!M:M)=DATE(1900,1,1)), NA(), XLOOKUP(A123,'3000'!A:A,'3000'!M:M))
    )
)</f>
        <v>45352</v>
      </c>
      <c r="O123" s="1034"/>
      <c r="P123" s="1047" t="s">
        <v>5492</v>
      </c>
      <c r="Q123" s="1047" t="s">
        <v>5493</v>
      </c>
      <c r="R123" s="1047" t="s">
        <v>5521</v>
      </c>
      <c r="S123" s="1047" t="s">
        <v>5495</v>
      </c>
      <c r="T123" s="1047" t="s">
        <v>5496</v>
      </c>
      <c r="U123" s="1047" t="s">
        <v>5497</v>
      </c>
      <c r="V123" s="40"/>
      <c r="W123" s="40" t="s">
        <v>5516</v>
      </c>
      <c r="X123" s="40"/>
      <c r="Y123" s="945"/>
      <c r="Z123" s="101" t="s">
        <v>4516</v>
      </c>
      <c r="AA123" s="40"/>
      <c r="AB123" s="1044" t="s">
        <v>5541</v>
      </c>
      <c r="AC123" s="1038" t="s">
        <v>5543</v>
      </c>
      <c r="AD123" s="1038" t="s">
        <v>5534</v>
      </c>
      <c r="AE123" s="40"/>
      <c r="AF123" s="40" t="s">
        <v>5535</v>
      </c>
      <c r="AG123" s="1023"/>
      <c r="AH123" s="94"/>
      <c r="AI123" s="40"/>
      <c r="AJ123" s="40"/>
      <c r="AK123" s="40"/>
      <c r="AL123" s="40"/>
      <c r="AM123" s="40"/>
      <c r="AN123" s="40"/>
      <c r="AO123" s="40"/>
      <c r="AP123" s="40"/>
      <c r="AQ123" s="40"/>
      <c r="AR123" s="40"/>
      <c r="AS123" s="40"/>
      <c r="AT123" s="40"/>
      <c r="AU123" s="40"/>
      <c r="AV123" s="40"/>
      <c r="AW123" s="40"/>
      <c r="AX123" s="40"/>
      <c r="AY123" s="1044"/>
    </row>
    <row r="124" ht="15.75" customHeight="1">
      <c r="A124" s="1085">
        <v>601.0</v>
      </c>
      <c r="B124" s="94" t="str">
        <f t="array" ref="B124">IFNA(XLOOKUP(A124,'New Signups'!C:C,'New Signups'!D:D),"-")</f>
        <v>Alyssa</v>
      </c>
      <c r="C124" s="94" t="str">
        <f t="array" ref="C124">IFNA(XLOOKUP(A124,'New Signups'!C:C,'New Signups'!E:E),"-")</f>
        <v>Tsing</v>
      </c>
      <c r="D124" s="1086">
        <v>3134.0</v>
      </c>
      <c r="E124" s="1087"/>
      <c r="F124" s="45">
        <f t="array" ref="F124">XLOOKUP(A124,'New Signups'!C:C,'New Signups'!I:I)</f>
        <v>0</v>
      </c>
      <c r="G124" s="53" t="str">
        <f t="array" ref="G124">XLOOKUP(A124,'New Signups'!C:C,'New Signups'!J:J)</f>
        <v>(817) 808-4516</v>
      </c>
      <c r="H124" s="53"/>
      <c r="I124" s="812"/>
      <c r="J124" s="94"/>
      <c r="K124" s="1114"/>
      <c r="L124" s="40"/>
      <c r="M124" s="40"/>
      <c r="N124" s="1020">
        <f t="array" ref="N124">IFNA(
    IF(OR(XLOOKUP(A124,'1000'!A:A,'1000'!M:M)=0, XLOOKUP(A124,'1000'!A:A,'1000'!M:M)=DATE(1900,1,1)), NA(), XLOOKUP(A124,'1000'!A:A,'1000'!M:M)),
    IFNA(
        IF(OR(XLOOKUP(A124,'2000'!O:O,'2000'!M:M)=0, XLOOKUP(A124,'2000'!O:O,'2000'!M:M)=DATE(1900,1,1)), NA(), XLOOKUP(A124,'2000'!O:O,'2000'!M:M)),
        IF(OR(XLOOKUP(A124,'3000'!A:A,'3000'!M:M)=0, XLOOKUP(A124,'3000'!A:A,'3000'!M:M)=DATE(1900,1,1)), NA(), XLOOKUP(A124,'3000'!A:A,'3000'!M:M))
    )
)</f>
        <v>45384</v>
      </c>
      <c r="O124" s="40"/>
      <c r="P124" s="1047" t="s">
        <v>5493</v>
      </c>
      <c r="Q124" s="1047" t="s">
        <v>5521</v>
      </c>
      <c r="R124" s="1047" t="s">
        <v>5546</v>
      </c>
      <c r="S124" s="1047" t="s">
        <v>5496</v>
      </c>
      <c r="T124" s="1047" t="s">
        <v>5497</v>
      </c>
      <c r="U124" s="1047" t="s">
        <v>5512</v>
      </c>
      <c r="V124" s="40"/>
      <c r="W124" s="40" t="s">
        <v>5532</v>
      </c>
      <c r="X124" s="40"/>
      <c r="Y124" s="945"/>
      <c r="Z124" s="101" t="s">
        <v>4516</v>
      </c>
      <c r="AA124" s="40"/>
      <c r="AB124" s="1115" t="s">
        <v>5553</v>
      </c>
      <c r="AC124" s="1116" t="s">
        <v>5554</v>
      </c>
      <c r="AD124" s="1116" t="s">
        <v>5555</v>
      </c>
      <c r="AE124" s="40"/>
      <c r="AF124" s="1116" t="s">
        <v>5556</v>
      </c>
      <c r="AG124" s="1023"/>
      <c r="AH124" s="94"/>
      <c r="AI124" s="40"/>
      <c r="AJ124" s="40"/>
      <c r="AK124" s="40"/>
      <c r="AL124" s="40"/>
      <c r="AM124" s="40"/>
      <c r="AN124" s="40"/>
      <c r="AO124" s="40"/>
      <c r="AP124" s="40"/>
      <c r="AQ124" s="40"/>
      <c r="AR124" s="40"/>
      <c r="AS124" s="40"/>
      <c r="AT124" s="40"/>
      <c r="AU124" s="40"/>
      <c r="AV124" s="40"/>
      <c r="AW124" s="40"/>
      <c r="AX124" s="40"/>
      <c r="AY124" s="1023"/>
    </row>
    <row r="125" ht="15.75" customHeight="1">
      <c r="A125" s="1004">
        <v>712.0</v>
      </c>
      <c r="B125" s="94" t="str">
        <f t="array" ref="B125">IFNA(XLOOKUP(A125,'New Signups'!C:C,'New Signups'!D:D),"-")</f>
        <v>Will</v>
      </c>
      <c r="C125" s="94" t="str">
        <f t="array" ref="C125">IFNA(XLOOKUP(A125,'New Signups'!C:C,'New Signups'!E:E),"-")</f>
        <v>Haley</v>
      </c>
      <c r="D125" s="1067">
        <v>3135.0</v>
      </c>
      <c r="E125" s="1068"/>
      <c r="F125" s="45">
        <f t="array" ref="F125">XLOOKUP(A125,'New Signups'!C:C,'New Signups'!I:I)</f>
        <v>0</v>
      </c>
      <c r="G125" s="53" t="str">
        <f t="array" ref="G125">XLOOKUP(A125,'New Signups'!C:C,'New Signups'!J:J)</f>
        <v>(702) 738-2783</v>
      </c>
      <c r="H125" s="53"/>
      <c r="I125" s="812"/>
      <c r="J125" s="1068"/>
      <c r="K125" s="1069"/>
      <c r="L125" s="40"/>
      <c r="M125" s="40"/>
      <c r="N125" s="1020">
        <f t="array" ref="N125">IFNA(
    IF(OR(XLOOKUP(A125,'1000'!A:A,'1000'!M:M)=0, XLOOKUP(A125,'1000'!A:A,'1000'!M:M)=DATE(1900,1,1)), NA(), XLOOKUP(A125,'1000'!A:A,'1000'!M:M)),
    IFNA(
        IF(OR(XLOOKUP(A125,'2000'!O:O,'2000'!M:M)=0, XLOOKUP(A125,'2000'!O:O,'2000'!M:M)=DATE(1900,1,1)), NA(), XLOOKUP(A125,'2000'!O:O,'2000'!M:M)),
        IF(OR(XLOOKUP(A125,'3000'!A:A,'3000'!M:M)=0, XLOOKUP(A125,'3000'!A:A,'3000'!M:M)=DATE(1900,1,1)), NA(), XLOOKUP(A125,'3000'!A:A,'3000'!M:M))
    )
)</f>
        <v>45371</v>
      </c>
      <c r="O125" s="1034"/>
      <c r="P125" s="1113" t="s">
        <v>5492</v>
      </c>
      <c r="Q125" s="1113" t="s">
        <v>5493</v>
      </c>
      <c r="R125" s="1113" t="s">
        <v>5521</v>
      </c>
      <c r="S125" s="1117" t="s">
        <v>5495</v>
      </c>
      <c r="T125" s="1113" t="s">
        <v>5496</v>
      </c>
      <c r="U125" s="1113" t="s">
        <v>5497</v>
      </c>
      <c r="V125" s="40"/>
      <c r="W125" s="40" t="s">
        <v>5516</v>
      </c>
      <c r="X125" s="40"/>
      <c r="Y125" s="27"/>
      <c r="Z125" s="101" t="s">
        <v>4516</v>
      </c>
      <c r="AA125" s="40"/>
      <c r="AB125" s="1044" t="s">
        <v>5523</v>
      </c>
      <c r="AC125" s="1038" t="s">
        <v>5543</v>
      </c>
      <c r="AD125" s="1038" t="s">
        <v>5552</v>
      </c>
      <c r="AE125" s="40"/>
      <c r="AF125" s="40" t="s">
        <v>5535</v>
      </c>
      <c r="AG125" s="1023"/>
      <c r="AH125" s="94"/>
      <c r="AI125" s="40"/>
      <c r="AJ125" s="40"/>
      <c r="AK125" s="40"/>
      <c r="AL125" s="40"/>
      <c r="AM125" s="40"/>
      <c r="AN125" s="40"/>
      <c r="AO125" s="40"/>
      <c r="AP125" s="40"/>
      <c r="AQ125" s="40"/>
      <c r="AR125" s="40"/>
      <c r="AS125" s="40"/>
      <c r="AT125" s="40"/>
      <c r="AU125" s="40"/>
      <c r="AV125" s="40"/>
      <c r="AW125" s="40"/>
      <c r="AX125" s="40"/>
      <c r="AY125" s="1044"/>
    </row>
    <row r="126" ht="15.75" customHeight="1">
      <c r="A126" s="1085">
        <v>713.0</v>
      </c>
      <c r="B126" s="94" t="str">
        <f t="array" ref="B126">IFNA(XLOOKUP(A126,'New Signups'!C:C,'New Signups'!D:D),"-")</f>
        <v>Noah</v>
      </c>
      <c r="C126" s="94" t="str">
        <f t="array" ref="C126">IFNA(XLOOKUP(A126,'New Signups'!C:C,'New Signups'!E:E),"-")</f>
        <v>Sickman</v>
      </c>
      <c r="D126" s="1086">
        <v>3136.0</v>
      </c>
      <c r="E126" s="1087"/>
      <c r="F126" s="45">
        <f t="array" ref="F126">XLOOKUP(A126,'New Signups'!C:C,'New Signups'!I:I)</f>
        <v>0</v>
      </c>
      <c r="G126" s="53" t="str">
        <f t="array" ref="G126">XLOOKUP(A126,'New Signups'!C:C,'New Signups'!J:J)</f>
        <v>(316) 390-4994</v>
      </c>
      <c r="H126" s="53"/>
      <c r="I126" s="812"/>
      <c r="J126" s="1118"/>
      <c r="K126" s="1118"/>
      <c r="L126" s="40"/>
      <c r="M126" s="40"/>
      <c r="N126" s="1020">
        <f t="array" ref="N126">IFNA(
    IF(OR(XLOOKUP(A126,'1000'!A:A,'1000'!M:M)=0, XLOOKUP(A126,'1000'!A:A,'1000'!M:M)=DATE(1900,1,1)), NA(), XLOOKUP(A126,'1000'!A:A,'1000'!M:M)),
    IFNA(
        IF(OR(XLOOKUP(A126,'2000'!O:O,'2000'!M:M)=0, XLOOKUP(A126,'2000'!O:O,'2000'!M:M)=DATE(1900,1,1)), NA(), XLOOKUP(A126,'2000'!O:O,'2000'!M:M)),
        IF(OR(XLOOKUP(A126,'3000'!A:A,'3000'!M:M)=0, XLOOKUP(A126,'3000'!A:A,'3000'!M:M)=DATE(1900,1,1)), NA(), XLOOKUP(A126,'3000'!A:A,'3000'!M:M))
    )
)</f>
        <v>45370</v>
      </c>
      <c r="O126" s="1034"/>
      <c r="P126" s="1047" t="s">
        <v>5492</v>
      </c>
      <c r="Q126" s="1047" t="s">
        <v>5493</v>
      </c>
      <c r="R126" s="1047" t="s">
        <v>5521</v>
      </c>
      <c r="S126" s="1047" t="s">
        <v>5495</v>
      </c>
      <c r="T126" s="1047" t="s">
        <v>5496</v>
      </c>
      <c r="U126" s="1047" t="s">
        <v>5497</v>
      </c>
      <c r="V126" s="40"/>
      <c r="W126" s="40" t="s">
        <v>5516</v>
      </c>
      <c r="X126" s="40"/>
      <c r="Y126" s="945"/>
      <c r="Z126" s="101" t="s">
        <v>4516</v>
      </c>
      <c r="AA126" s="40"/>
      <c r="AB126" s="1044" t="s">
        <v>5541</v>
      </c>
      <c r="AC126" s="1038" t="s">
        <v>5543</v>
      </c>
      <c r="AD126" s="1038" t="s">
        <v>5552</v>
      </c>
      <c r="AE126" s="40"/>
      <c r="AF126" s="40" t="s">
        <v>5535</v>
      </c>
      <c r="AG126" s="1023"/>
      <c r="AH126" s="94"/>
      <c r="AI126" s="40"/>
      <c r="AJ126" s="40"/>
      <c r="AK126" s="40"/>
      <c r="AL126" s="40"/>
      <c r="AM126" s="40"/>
      <c r="AN126" s="40"/>
      <c r="AO126" s="40"/>
      <c r="AP126" s="40"/>
      <c r="AQ126" s="40"/>
      <c r="AR126" s="40"/>
      <c r="AS126" s="40"/>
      <c r="AT126" s="40"/>
      <c r="AU126" s="40"/>
      <c r="AV126" s="40"/>
      <c r="AW126" s="40"/>
      <c r="AX126" s="40"/>
      <c r="AY126" s="1044"/>
    </row>
    <row r="127" ht="15.75" customHeight="1">
      <c r="A127" s="1004">
        <v>811.0</v>
      </c>
      <c r="B127" s="94" t="str">
        <f t="array" ref="B127">IFNA(XLOOKUP(A127,'New Signups'!C:C,'New Signups'!D:D),"-")</f>
        <v>Alexander</v>
      </c>
      <c r="C127" s="94" t="str">
        <f t="array" ref="C127">IFNA(XLOOKUP(A127,'New Signups'!C:C,'New Signups'!E:E),"-")</f>
        <v>Lannak</v>
      </c>
      <c r="D127" s="1067">
        <v>3137.0</v>
      </c>
      <c r="E127" s="1068"/>
      <c r="F127" s="45">
        <f t="array" ref="F127">XLOOKUP(A127,'New Signups'!C:C,'New Signups'!I:I)</f>
        <v>0</v>
      </c>
      <c r="G127" s="53" t="str">
        <f t="array" ref="G127">XLOOKUP(A127,'New Signups'!C:C,'New Signups'!J:J)</f>
        <v>(215) 349-0872</v>
      </c>
      <c r="H127" s="53"/>
      <c r="I127" s="812"/>
      <c r="J127" s="1068"/>
      <c r="K127" s="1069"/>
      <c r="L127" s="40"/>
      <c r="M127" s="40"/>
      <c r="N127" s="1020">
        <f t="array" ref="N127">IFNA(
    IF(OR(XLOOKUP(A127,'1000'!A:A,'1000'!M:M)=0, XLOOKUP(A127,'1000'!A:A,'1000'!M:M)=DATE(1900,1,1)), NA(), XLOOKUP(A127,'1000'!A:A,'1000'!M:M)),
    IFNA(
        IF(OR(XLOOKUP(A127,'2000'!O:O,'2000'!M:M)=0, XLOOKUP(A127,'2000'!O:O,'2000'!M:M)=DATE(1900,1,1)), NA(), XLOOKUP(A127,'2000'!O:O,'2000'!M:M)),
        IF(OR(XLOOKUP(A127,'3000'!A:A,'3000'!M:M)=0, XLOOKUP(A127,'3000'!A:A,'3000'!M:M)=DATE(1900,1,1)), NA(), XLOOKUP(A127,'3000'!A:A,'3000'!M:M))
    )
)</f>
        <v>45401</v>
      </c>
      <c r="O127" s="40"/>
      <c r="P127" s="1047" t="s">
        <v>5493</v>
      </c>
      <c r="Q127" s="1047" t="s">
        <v>5521</v>
      </c>
      <c r="R127" s="1047" t="s">
        <v>5495</v>
      </c>
      <c r="S127" s="1047" t="s">
        <v>5496</v>
      </c>
      <c r="T127" s="1047" t="s">
        <v>5497</v>
      </c>
      <c r="U127" s="1047" t="s">
        <v>5512</v>
      </c>
      <c r="V127" s="40"/>
      <c r="W127" s="40" t="s">
        <v>5532</v>
      </c>
      <c r="X127" s="40"/>
      <c r="Y127" s="945"/>
      <c r="Z127" s="101" t="s">
        <v>4516</v>
      </c>
      <c r="AA127" s="40"/>
      <c r="AB127" s="1044" t="s">
        <v>5533</v>
      </c>
      <c r="AC127" s="1038" t="s">
        <v>5534</v>
      </c>
      <c r="AD127" s="1038" t="s">
        <v>5535</v>
      </c>
      <c r="AE127" s="40"/>
      <c r="AF127" s="40" t="s">
        <v>5536</v>
      </c>
      <c r="AG127" s="1023"/>
      <c r="AH127" s="94"/>
      <c r="AI127" s="40"/>
      <c r="AJ127" s="40"/>
      <c r="AK127" s="40"/>
      <c r="AL127" s="40"/>
      <c r="AM127" s="40"/>
      <c r="AN127" s="40"/>
      <c r="AO127" s="40"/>
      <c r="AP127" s="40"/>
      <c r="AQ127" s="40"/>
      <c r="AR127" s="40"/>
      <c r="AS127" s="40"/>
      <c r="AT127" s="40"/>
      <c r="AU127" s="40"/>
      <c r="AV127" s="40"/>
      <c r="AW127" s="40"/>
      <c r="AX127" s="40"/>
      <c r="AY127" s="1044"/>
    </row>
    <row r="128" ht="15.75" customHeight="1">
      <c r="A128" s="1004">
        <v>826.0</v>
      </c>
      <c r="B128" s="94" t="str">
        <f t="array" ref="B128">IFNA(XLOOKUP(A128,'New Signups'!C:C,'New Signups'!D:D),"-")</f>
        <v>Jayden</v>
      </c>
      <c r="C128" s="94" t="str">
        <f t="array" ref="C128">IFNA(XLOOKUP(A128,'New Signups'!C:C,'New Signups'!E:E),"-")</f>
        <v>Urban</v>
      </c>
      <c r="D128" s="1067">
        <v>3138.0</v>
      </c>
      <c r="E128" s="1068"/>
      <c r="F128" s="45">
        <f t="array" ref="F128">XLOOKUP(A128,'New Signups'!C:C,'New Signups'!I:I)</f>
        <v>0</v>
      </c>
      <c r="G128" s="53" t="str">
        <f t="array" ref="G128">XLOOKUP(A128,'New Signups'!C:C,'New Signups'!J:J)</f>
        <v>(610) 314-5955</v>
      </c>
      <c r="H128" s="53"/>
      <c r="I128" s="812"/>
      <c r="J128" s="1068"/>
      <c r="K128" s="1069"/>
      <c r="L128" s="40"/>
      <c r="M128" s="40"/>
      <c r="N128" s="1020">
        <f t="array" ref="N128">IFNA(
    IF(OR(XLOOKUP(A128,'1000'!A:A,'1000'!M:M)=0, XLOOKUP(A128,'1000'!A:A,'1000'!M:M)=DATE(1900,1,1)), NA(), XLOOKUP(A128,'1000'!A:A,'1000'!M:M)),
    IFNA(
        IF(OR(XLOOKUP(A128,'2000'!O:O,'2000'!M:M)=0, XLOOKUP(A128,'2000'!O:O,'2000'!M:M)=DATE(1900,1,1)), NA(), XLOOKUP(A128,'2000'!O:O,'2000'!M:M)),
        IF(OR(XLOOKUP(A128,'3000'!A:A,'3000'!M:M)=0, XLOOKUP(A128,'3000'!A:A,'3000'!M:M)=DATE(1900,1,1)), NA(), XLOOKUP(A128,'3000'!A:A,'3000'!M:M))
    )
)</f>
        <v>45407</v>
      </c>
      <c r="O128" s="40"/>
      <c r="P128" s="1047" t="s">
        <v>5493</v>
      </c>
      <c r="Q128" s="1047" t="s">
        <v>5521</v>
      </c>
      <c r="R128" s="1047" t="s">
        <v>5495</v>
      </c>
      <c r="S128" s="1047" t="s">
        <v>5496</v>
      </c>
      <c r="T128" s="1047" t="s">
        <v>5497</v>
      </c>
      <c r="U128" s="1047" t="s">
        <v>5512</v>
      </c>
      <c r="V128" s="40"/>
      <c r="W128" s="40" t="s">
        <v>5532</v>
      </c>
      <c r="X128" s="40"/>
      <c r="Y128" s="945"/>
      <c r="Z128" s="101" t="s">
        <v>4516</v>
      </c>
      <c r="AA128" s="40"/>
      <c r="AB128" s="1044" t="s">
        <v>5533</v>
      </c>
      <c r="AC128" s="1038" t="s">
        <v>5534</v>
      </c>
      <c r="AD128" s="1038" t="s">
        <v>5535</v>
      </c>
      <c r="AE128" s="40"/>
      <c r="AF128" s="40" t="s">
        <v>5536</v>
      </c>
      <c r="AG128" s="1023"/>
      <c r="AH128" s="94"/>
      <c r="AI128" s="40"/>
      <c r="AJ128" s="40"/>
      <c r="AK128" s="40"/>
      <c r="AL128" s="40"/>
      <c r="AM128" s="40"/>
      <c r="AN128" s="40"/>
      <c r="AO128" s="40"/>
      <c r="AP128" s="40"/>
      <c r="AQ128" s="40"/>
      <c r="AR128" s="40"/>
      <c r="AS128" s="40"/>
      <c r="AT128" s="40"/>
      <c r="AU128" s="40"/>
      <c r="AV128" s="40"/>
      <c r="AW128" s="40"/>
      <c r="AX128" s="40"/>
      <c r="AY128" s="1044"/>
    </row>
    <row r="129" ht="15.75" customHeight="1">
      <c r="A129" s="1004">
        <v>853.0</v>
      </c>
      <c r="B129" s="94" t="str">
        <f t="array" ref="B129">IFNA(XLOOKUP(A129,'New Signups'!C:C,'New Signups'!D:D),"-")</f>
        <v>Charles</v>
      </c>
      <c r="C129" s="94" t="str">
        <f t="array" ref="C129">IFNA(XLOOKUP(A129,'New Signups'!C:C,'New Signups'!E:E),"-")</f>
        <v>Carr</v>
      </c>
      <c r="D129" s="1067">
        <v>3140.0</v>
      </c>
      <c r="E129" s="1068"/>
      <c r="F129" s="45">
        <f t="array" ref="F129">XLOOKUP(A129,'New Signups'!C:C,'New Signups'!I:I)</f>
        <v>0</v>
      </c>
      <c r="G129" s="53" t="str">
        <f t="array" ref="G129">XLOOKUP(A129,'New Signups'!C:C,'New Signups'!J:J)</f>
        <v>(240) 316-8287</v>
      </c>
      <c r="H129" s="53"/>
      <c r="I129" s="812"/>
      <c r="J129" s="1068"/>
      <c r="K129" s="1069"/>
      <c r="L129" s="40"/>
      <c r="M129" s="40"/>
      <c r="N129" s="1020">
        <f t="array" ref="N129">IFNA(
    IF(OR(XLOOKUP(A129,'1000'!A:A,'1000'!M:M)=0, XLOOKUP(A129,'1000'!A:A,'1000'!M:M)=DATE(1900,1,1)), NA(), XLOOKUP(A129,'1000'!A:A,'1000'!M:M)),
    IFNA(
        IF(OR(XLOOKUP(A129,'2000'!O:O,'2000'!M:M)=0, XLOOKUP(A129,'2000'!O:O,'2000'!M:M)=DATE(1900,1,1)), NA(), XLOOKUP(A129,'2000'!O:O,'2000'!M:M)),
        IF(OR(XLOOKUP(A129,'3000'!A:A,'3000'!M:M)=0, XLOOKUP(A129,'3000'!A:A,'3000'!M:M)=DATE(1900,1,1)), NA(), XLOOKUP(A129,'3000'!A:A,'3000'!M:M))
    )
)</f>
        <v>45412</v>
      </c>
      <c r="O129" s="1034"/>
      <c r="P129" s="1038" t="s">
        <v>5493</v>
      </c>
      <c r="Q129" s="1047" t="s">
        <v>5521</v>
      </c>
      <c r="R129" s="1038" t="s">
        <v>5495</v>
      </c>
      <c r="S129" s="1047" t="s">
        <v>5496</v>
      </c>
      <c r="T129" s="1047" t="s">
        <v>5497</v>
      </c>
      <c r="U129" s="1047" t="s">
        <v>5512</v>
      </c>
      <c r="V129" s="40"/>
      <c r="W129" s="40" t="s">
        <v>5532</v>
      </c>
      <c r="X129" s="40"/>
      <c r="Y129" s="945"/>
      <c r="Z129" s="101" t="s">
        <v>4516</v>
      </c>
      <c r="AA129" s="1119"/>
      <c r="AB129" s="1044" t="s">
        <v>5533</v>
      </c>
      <c r="AC129" s="1038" t="s">
        <v>5534</v>
      </c>
      <c r="AD129" s="1038" t="s">
        <v>5535</v>
      </c>
      <c r="AE129" s="40"/>
      <c r="AF129" s="40" t="s">
        <v>5536</v>
      </c>
      <c r="AG129" s="1023"/>
      <c r="AH129" s="94"/>
      <c r="AI129" s="40"/>
      <c r="AJ129" s="40"/>
      <c r="AK129" s="40"/>
      <c r="AL129" s="40"/>
      <c r="AM129" s="40"/>
      <c r="AN129" s="40"/>
      <c r="AO129" s="40"/>
      <c r="AP129" s="40"/>
      <c r="AQ129" s="40"/>
      <c r="AR129" s="40"/>
      <c r="AS129" s="40"/>
      <c r="AT129" s="40"/>
      <c r="AU129" s="40"/>
      <c r="AV129" s="40"/>
      <c r="AW129" s="40"/>
      <c r="AX129" s="40"/>
      <c r="AY129" s="1044"/>
    </row>
    <row r="130" ht="15.75" customHeight="1">
      <c r="A130" s="1004">
        <v>835.0</v>
      </c>
      <c r="B130" s="94" t="str">
        <f t="array" ref="B130">IFNA(XLOOKUP(A130,'New Signups'!C:C,'New Signups'!D:D),"-")</f>
        <v>Chase</v>
      </c>
      <c r="C130" s="94" t="str">
        <f t="array" ref="C130">IFNA(XLOOKUP(A130,'New Signups'!C:C,'New Signups'!E:E),"-")</f>
        <v>Neponuceno</v>
      </c>
      <c r="D130" s="1067">
        <v>3141.0</v>
      </c>
      <c r="E130" s="1068"/>
      <c r="F130" s="45">
        <f t="array" ref="F130">XLOOKUP(A130,'New Signups'!C:C,'New Signups'!I:I)</f>
        <v>0</v>
      </c>
      <c r="G130" s="53" t="str">
        <f t="array" ref="G130">XLOOKUP(A130,'New Signups'!C:C,'New Signups'!J:J)</f>
        <v>(878) 256-1236</v>
      </c>
      <c r="H130" s="53"/>
      <c r="I130" s="812"/>
      <c r="J130" s="1068"/>
      <c r="K130" s="1120"/>
      <c r="L130" s="40"/>
      <c r="M130" s="40"/>
      <c r="N130" s="1020">
        <f t="array" ref="N130">IFNA(
    IF(OR(XLOOKUP(A130,'1000'!A:A,'1000'!M:M)=0, XLOOKUP(A130,'1000'!A:A,'1000'!M:M)=DATE(1900,1,1)), NA(), XLOOKUP(A130,'1000'!A:A,'1000'!M:M)),
    IFNA(
        IF(OR(XLOOKUP(A130,'2000'!O:O,'2000'!M:M)=0, XLOOKUP(A130,'2000'!O:O,'2000'!M:M)=DATE(1900,1,1)), NA(), XLOOKUP(A130,'2000'!O:O,'2000'!M:M)),
        IF(OR(XLOOKUP(A130,'3000'!A:A,'3000'!M:M)=0, XLOOKUP(A130,'3000'!A:A,'3000'!M:M)=DATE(1900,1,1)), NA(), XLOOKUP(A130,'3000'!A:A,'3000'!M:M))
    )
)</f>
        <v>45415</v>
      </c>
      <c r="O130" s="40"/>
      <c r="P130" s="1049" t="s">
        <v>5521</v>
      </c>
      <c r="Q130" s="1047" t="s">
        <v>5495</v>
      </c>
      <c r="R130" s="1049" t="s">
        <v>5496</v>
      </c>
      <c r="S130" s="1047" t="s">
        <v>5497</v>
      </c>
      <c r="T130" s="1049" t="s">
        <v>5512</v>
      </c>
      <c r="U130" s="1038" t="s">
        <v>5513</v>
      </c>
      <c r="V130" s="40"/>
      <c r="W130" s="40" t="s">
        <v>5557</v>
      </c>
      <c r="X130" s="40"/>
      <c r="Y130" s="945"/>
      <c r="Z130" s="101" t="s">
        <v>4516</v>
      </c>
      <c r="AA130" s="1119"/>
      <c r="AB130" s="1044" t="s">
        <v>5534</v>
      </c>
      <c r="AC130" s="1038" t="s">
        <v>5535</v>
      </c>
      <c r="AD130" s="1038" t="s">
        <v>5536</v>
      </c>
      <c r="AE130" s="40"/>
      <c r="AF130" s="40" t="s">
        <v>5558</v>
      </c>
      <c r="AG130" s="1023"/>
      <c r="AH130" s="94"/>
      <c r="AI130" s="40"/>
      <c r="AJ130" s="40"/>
      <c r="AK130" s="40"/>
      <c r="AL130" s="40"/>
      <c r="AM130" s="40"/>
      <c r="AN130" s="40"/>
      <c r="AO130" s="40"/>
      <c r="AP130" s="40"/>
      <c r="AQ130" s="40"/>
      <c r="AR130" s="40"/>
      <c r="AS130" s="40"/>
      <c r="AT130" s="40"/>
      <c r="AU130" s="40"/>
      <c r="AV130" s="40"/>
      <c r="AW130" s="40"/>
      <c r="AX130" s="40"/>
      <c r="AY130" s="1044"/>
    </row>
    <row r="131" ht="15.75" customHeight="1">
      <c r="A131" s="1085">
        <v>891.0</v>
      </c>
      <c r="B131" s="94" t="str">
        <f t="array" ref="B131">IFNA(XLOOKUP(A131,'New Signups'!C:C,'New Signups'!D:D),"-")</f>
        <v>Peter</v>
      </c>
      <c r="C131" s="94" t="str">
        <f t="array" ref="C131">IFNA(XLOOKUP(A131,'New Signups'!C:C,'New Signups'!E:E),"-")</f>
        <v>Grauke</v>
      </c>
      <c r="D131" s="1086">
        <v>3142.0</v>
      </c>
      <c r="E131" s="1087"/>
      <c r="F131" s="45">
        <f t="array" ref="F131">XLOOKUP(A131,'New Signups'!C:C,'New Signups'!I:I)</f>
        <v>0</v>
      </c>
      <c r="G131" s="53" t="str">
        <f t="array" ref="G131">XLOOKUP(A131,'New Signups'!C:C,'New Signups'!J:J)</f>
        <v>(267) 671-7003</v>
      </c>
      <c r="H131" s="53"/>
      <c r="I131" s="812"/>
      <c r="J131" s="1068"/>
      <c r="K131" s="1069"/>
      <c r="L131" s="40"/>
      <c r="M131" s="40"/>
      <c r="N131" s="1020">
        <f t="array" ref="N131">IFNA(
    IF(OR(XLOOKUP(A131,'1000'!A:A,'1000'!M:M)=0, XLOOKUP(A131,'1000'!A:A,'1000'!M:M)=DATE(1900,1,1)), NA(), XLOOKUP(A131,'1000'!A:A,'1000'!M:M)),
    IFNA(
        IF(OR(XLOOKUP(A131,'2000'!O:O,'2000'!M:M)=0, XLOOKUP(A131,'2000'!O:O,'2000'!M:M)=DATE(1900,1,1)), NA(), XLOOKUP(A131,'2000'!O:O,'2000'!M:M)),
        IF(OR(XLOOKUP(A131,'3000'!A:A,'3000'!M:M)=0, XLOOKUP(A131,'3000'!A:A,'3000'!M:M)=DATE(1900,1,1)), NA(), XLOOKUP(A131,'3000'!A:A,'3000'!M:M))
    )
)</f>
        <v>45437</v>
      </c>
      <c r="O131" s="40"/>
      <c r="P131" s="1049" t="s">
        <v>5521</v>
      </c>
      <c r="Q131" s="1047" t="s">
        <v>5495</v>
      </c>
      <c r="R131" s="1047" t="s">
        <v>5496</v>
      </c>
      <c r="S131" s="1047" t="s">
        <v>5497</v>
      </c>
      <c r="T131" s="1047" t="s">
        <v>5512</v>
      </c>
      <c r="U131" s="1038" t="s">
        <v>5513</v>
      </c>
      <c r="V131" s="40"/>
      <c r="W131" s="40" t="s">
        <v>5557</v>
      </c>
      <c r="X131" s="40"/>
      <c r="Y131" s="945"/>
      <c r="Z131" s="101" t="s">
        <v>4516</v>
      </c>
      <c r="AA131" s="40"/>
      <c r="AB131" s="1044" t="s">
        <v>5534</v>
      </c>
      <c r="AC131" s="1038" t="s">
        <v>5535</v>
      </c>
      <c r="AD131" s="1038" t="s">
        <v>5536</v>
      </c>
      <c r="AE131" s="40"/>
      <c r="AF131" s="40" t="s">
        <v>5558</v>
      </c>
      <c r="AG131" s="1023"/>
      <c r="AH131" s="94"/>
      <c r="AI131" s="40"/>
      <c r="AJ131" s="40"/>
      <c r="AK131" s="40"/>
      <c r="AL131" s="40"/>
      <c r="AM131" s="40"/>
      <c r="AN131" s="40"/>
      <c r="AO131" s="40"/>
      <c r="AP131" s="40"/>
      <c r="AQ131" s="40"/>
      <c r="AR131" s="40"/>
      <c r="AS131" s="40"/>
      <c r="AT131" s="40"/>
      <c r="AU131" s="40"/>
      <c r="AV131" s="40"/>
      <c r="AW131" s="40"/>
      <c r="AX131" s="40"/>
      <c r="AY131" s="1044"/>
    </row>
    <row r="132" ht="15.75" customHeight="1">
      <c r="A132" s="1004">
        <v>951.0</v>
      </c>
      <c r="B132" s="94" t="str">
        <f t="array" ref="B132">IFNA(XLOOKUP(A132,'New Signups'!C:C,'New Signups'!D:D),"-")</f>
        <v>Nate</v>
      </c>
      <c r="C132" s="94" t="str">
        <f t="array" ref="C132">IFNA(XLOOKUP(A132,'New Signups'!C:C,'New Signups'!E:E),"-")</f>
        <v>Ransom</v>
      </c>
      <c r="D132" s="1067">
        <v>3143.0</v>
      </c>
      <c r="E132" s="1068"/>
      <c r="F132" s="45">
        <f t="array" ref="F132">XLOOKUP(A132,'New Signups'!C:C,'New Signups'!I:I)</f>
        <v>0</v>
      </c>
      <c r="G132" s="53" t="str">
        <f t="array" ref="G132">XLOOKUP(A132,'New Signups'!C:C,'New Signups'!J:J)</f>
        <v>(484) 844-4447</v>
      </c>
      <c r="H132" s="53"/>
      <c r="I132" s="812"/>
      <c r="J132" s="1068"/>
      <c r="K132" s="1069"/>
      <c r="L132" s="40"/>
      <c r="M132" s="40"/>
      <c r="N132" s="1020">
        <f t="array" ref="N132">IFNA(
    IF(OR(XLOOKUP(A132,'1000'!A:A,'1000'!M:M)=0, XLOOKUP(A132,'1000'!A:A,'1000'!M:M)=DATE(1900,1,1)), NA(), XLOOKUP(A132,'1000'!A:A,'1000'!M:M)),
    IFNA(
        IF(OR(XLOOKUP(A132,'2000'!O:O,'2000'!M:M)=0, XLOOKUP(A132,'2000'!O:O,'2000'!M:M)=DATE(1900,1,1)), NA(), XLOOKUP(A132,'2000'!O:O,'2000'!M:M)),
        IF(OR(XLOOKUP(A132,'3000'!A:A,'3000'!M:M)=0, XLOOKUP(A132,'3000'!A:A,'3000'!M:M)=DATE(1900,1,1)), NA(), XLOOKUP(A132,'3000'!A:A,'3000'!M:M))
    )
)</f>
        <v>45447</v>
      </c>
      <c r="O132" s="40"/>
      <c r="P132" s="1047" t="s">
        <v>5495</v>
      </c>
      <c r="Q132" s="1047" t="s">
        <v>5496</v>
      </c>
      <c r="R132" s="1047" t="s">
        <v>5497</v>
      </c>
      <c r="S132" s="1047" t="s">
        <v>5512</v>
      </c>
      <c r="T132" s="1038" t="s">
        <v>5513</v>
      </c>
      <c r="U132" s="1038" t="s">
        <v>5498</v>
      </c>
      <c r="V132" s="40"/>
      <c r="W132" s="40" t="s">
        <v>5559</v>
      </c>
      <c r="X132" s="40"/>
      <c r="Y132" s="945"/>
      <c r="Z132" s="101" t="s">
        <v>4516</v>
      </c>
      <c r="AA132" s="40"/>
      <c r="AB132" s="1044" t="s">
        <v>5535</v>
      </c>
      <c r="AC132" s="1038" t="s">
        <v>5536</v>
      </c>
      <c r="AD132" s="1038" t="s">
        <v>5558</v>
      </c>
      <c r="AE132" s="40"/>
      <c r="AF132" s="40" t="s">
        <v>5560</v>
      </c>
      <c r="AG132" s="1023"/>
      <c r="AH132" s="94"/>
      <c r="AI132" s="40"/>
      <c r="AJ132" s="40"/>
      <c r="AK132" s="40"/>
      <c r="AL132" s="40"/>
      <c r="AM132" s="40"/>
      <c r="AN132" s="40"/>
      <c r="AO132" s="40"/>
      <c r="AP132" s="40"/>
      <c r="AQ132" s="40"/>
      <c r="AR132" s="40"/>
      <c r="AS132" s="40"/>
      <c r="AT132" s="40"/>
      <c r="AU132" s="40"/>
      <c r="AV132" s="40"/>
      <c r="AW132" s="40"/>
      <c r="AX132" s="40"/>
      <c r="AY132" s="1044"/>
    </row>
    <row r="133" ht="15.75" customHeight="1">
      <c r="A133" s="1085">
        <v>1006.0</v>
      </c>
      <c r="B133" s="94" t="str">
        <f t="array" ref="B133">IFNA(XLOOKUP(A133,'New Signups'!C:C,'New Signups'!D:D),"-")</f>
        <v>Declan</v>
      </c>
      <c r="C133" s="94" t="str">
        <f t="array" ref="C133">IFNA(XLOOKUP(A133,'New Signups'!C:C,'New Signups'!E:E),"-")</f>
        <v>Brophy</v>
      </c>
      <c r="D133" s="1086">
        <v>3144.0</v>
      </c>
      <c r="E133" s="1087"/>
      <c r="F133" s="45">
        <f t="array" ref="F133">XLOOKUP(A133,'New Signups'!C:C,'New Signups'!I:I)</f>
        <v>0</v>
      </c>
      <c r="G133" s="53" t="str">
        <f t="array" ref="G133">XLOOKUP(A133,'New Signups'!C:C,'New Signups'!J:J)</f>
        <v>(610) 761-5886</v>
      </c>
      <c r="H133" s="53"/>
      <c r="I133" s="812"/>
      <c r="J133" s="1068"/>
      <c r="K133" s="1069"/>
      <c r="L133" s="40"/>
      <c r="M133" s="40"/>
      <c r="N133" s="1020">
        <f t="array" ref="N133">IFNA(
    IF(OR(XLOOKUP(A133,'1000'!A:A,'1000'!M:M)=0, XLOOKUP(A133,'1000'!A:A,'1000'!M:M)=DATE(1900,1,1)), NA(), XLOOKUP(A133,'1000'!A:A,'1000'!M:M)),
    IFNA(
        IF(OR(XLOOKUP(A133,'2000'!O:O,'2000'!M:M)=0, XLOOKUP(A133,'2000'!O:O,'2000'!M:M)=DATE(1900,1,1)), NA(), XLOOKUP(A133,'2000'!O:O,'2000'!M:M)),
        IF(OR(XLOOKUP(A133,'3000'!A:A,'3000'!M:M)=0, XLOOKUP(A133,'3000'!A:A,'3000'!M:M)=DATE(1900,1,1)), NA(), XLOOKUP(A133,'3000'!A:A,'3000'!M:M))
    )
)</f>
        <v>45469</v>
      </c>
      <c r="O133" s="40"/>
      <c r="P133" s="1047" t="s">
        <v>5495</v>
      </c>
      <c r="Q133" s="1047" t="s">
        <v>5496</v>
      </c>
      <c r="R133" s="1047" t="s">
        <v>5497</v>
      </c>
      <c r="S133" s="1047" t="s">
        <v>5512</v>
      </c>
      <c r="T133" s="1038" t="s">
        <v>5513</v>
      </c>
      <c r="U133" s="1038" t="s">
        <v>5498</v>
      </c>
      <c r="V133" s="40"/>
      <c r="W133" s="40" t="s">
        <v>5559</v>
      </c>
      <c r="X133" s="40"/>
      <c r="Y133" s="945"/>
      <c r="Z133" s="101" t="s">
        <v>4516</v>
      </c>
      <c r="AA133" s="40"/>
      <c r="AB133" s="1044" t="s">
        <v>5535</v>
      </c>
      <c r="AC133" s="1038" t="s">
        <v>5536</v>
      </c>
      <c r="AD133" s="1038" t="s">
        <v>5558</v>
      </c>
      <c r="AE133" s="40"/>
      <c r="AF133" s="40" t="s">
        <v>5560</v>
      </c>
      <c r="AG133" s="1023"/>
      <c r="AH133" s="94"/>
      <c r="AI133" s="40"/>
      <c r="AJ133" s="40"/>
      <c r="AK133" s="40"/>
      <c r="AL133" s="40"/>
      <c r="AM133" s="40"/>
      <c r="AN133" s="40"/>
      <c r="AO133" s="40"/>
      <c r="AP133" s="40"/>
      <c r="AQ133" s="40"/>
      <c r="AR133" s="40"/>
      <c r="AS133" s="40"/>
      <c r="AT133" s="40"/>
      <c r="AU133" s="40"/>
      <c r="AV133" s="40"/>
      <c r="AW133" s="40"/>
      <c r="AX133" s="40"/>
      <c r="AY133" s="1044"/>
    </row>
    <row r="134" ht="15.75" customHeight="1">
      <c r="A134" s="1004">
        <v>1057.0</v>
      </c>
      <c r="B134" s="94" t="str">
        <f t="array" ref="B134">IFNA(XLOOKUP(A134,'New Signups'!C:C,'New Signups'!D:D),"-")</f>
        <v>Antony</v>
      </c>
      <c r="C134" s="94" t="str">
        <f t="array" ref="C134">IFNA(XLOOKUP(A134,'New Signups'!C:C,'New Signups'!E:E),"-")</f>
        <v>Pineda</v>
      </c>
      <c r="D134" s="1067">
        <v>3145.0</v>
      </c>
      <c r="E134" s="1068"/>
      <c r="F134" s="45">
        <f t="array" ref="F134">XLOOKUP(A134,'New Signups'!C:C,'New Signups'!I:I)</f>
        <v>0</v>
      </c>
      <c r="G134" s="53" t="str">
        <f t="array" ref="G134">XLOOKUP(A134,'New Signups'!C:C,'New Signups'!J:J)</f>
        <v>(267) 874-9367</v>
      </c>
      <c r="H134" s="53"/>
      <c r="I134" s="812"/>
      <c r="J134" s="1068"/>
      <c r="K134" s="1069"/>
      <c r="L134" s="40"/>
      <c r="M134" s="40"/>
      <c r="N134" s="1020">
        <f t="array" ref="N134">IFNA(
    IF(OR(XLOOKUP(A134,'1000'!A:A,'1000'!M:M)=0, XLOOKUP(A134,'1000'!A:A,'1000'!M:M)=DATE(1900,1,1)), NA(), XLOOKUP(A134,'1000'!A:A,'1000'!M:M)),
    IFNA(
        IF(OR(XLOOKUP(A134,'2000'!O:O,'2000'!M:M)=0, XLOOKUP(A134,'2000'!O:O,'2000'!M:M)=DATE(1900,1,1)), NA(), XLOOKUP(A134,'2000'!O:O,'2000'!M:M)),
        IF(OR(XLOOKUP(A134,'3000'!A:A,'3000'!M:M)=0, XLOOKUP(A134,'3000'!A:A,'3000'!M:M)=DATE(1900,1,1)), NA(), XLOOKUP(A134,'3000'!A:A,'3000'!M:M))
    )
)</f>
        <v>45464</v>
      </c>
      <c r="O134" s="40"/>
      <c r="P134" s="1038" t="s">
        <v>5495</v>
      </c>
      <c r="Q134" s="1047" t="s">
        <v>5496</v>
      </c>
      <c r="R134" s="1047" t="s">
        <v>5497</v>
      </c>
      <c r="S134" s="1038" t="s">
        <v>5512</v>
      </c>
      <c r="T134" s="1058">
        <v>45620.0</v>
      </c>
      <c r="U134" s="1038" t="s">
        <v>5498</v>
      </c>
      <c r="V134" s="40" t="s">
        <v>5561</v>
      </c>
      <c r="W134" s="40" t="s">
        <v>5559</v>
      </c>
      <c r="X134" s="40"/>
      <c r="Y134" s="40"/>
      <c r="Z134" s="101" t="s">
        <v>4516</v>
      </c>
      <c r="AA134" s="40"/>
      <c r="AB134" s="1044" t="s">
        <v>5535</v>
      </c>
      <c r="AC134" s="1038" t="s">
        <v>5536</v>
      </c>
      <c r="AD134" s="1038" t="s">
        <v>5558</v>
      </c>
      <c r="AE134" s="40"/>
      <c r="AF134" s="40" t="s">
        <v>5560</v>
      </c>
      <c r="AG134" s="1023"/>
      <c r="AH134" s="94"/>
      <c r="AI134" s="40"/>
      <c r="AJ134" s="40"/>
      <c r="AK134" s="40"/>
      <c r="AL134" s="40"/>
      <c r="AM134" s="40"/>
      <c r="AN134" s="40"/>
      <c r="AO134" s="40"/>
      <c r="AP134" s="40"/>
      <c r="AQ134" s="40"/>
      <c r="AR134" s="40"/>
      <c r="AS134" s="40"/>
      <c r="AT134" s="40"/>
      <c r="AU134" s="40"/>
      <c r="AV134" s="40"/>
      <c r="AW134" s="40"/>
      <c r="AX134" s="40"/>
      <c r="AY134" s="1023"/>
    </row>
    <row r="135" ht="15.75" customHeight="1">
      <c r="A135" s="1004">
        <v>1184.0</v>
      </c>
      <c r="B135" s="945" t="str">
        <f t="array" ref="B135">IFNA(XLOOKUP(A135,'New Signups'!C:C,'New Signups'!D:D),"-")</f>
        <v>john</v>
      </c>
      <c r="C135" s="945" t="s">
        <v>531</v>
      </c>
      <c r="D135" s="1067">
        <v>3146.0</v>
      </c>
      <c r="E135" s="1087"/>
      <c r="F135" s="45" t="str">
        <f t="array" ref="F135">XLOOKUP(A135,'New Signups'!C:C,'New Signups'!I:I)</f>
        <v/>
      </c>
      <c r="G135" s="1068" t="s">
        <v>2663</v>
      </c>
      <c r="H135" s="1069"/>
      <c r="I135" s="812"/>
      <c r="J135" s="1068"/>
      <c r="K135" s="1069"/>
      <c r="L135" s="40"/>
      <c r="M135" s="40"/>
      <c r="N135" s="1020">
        <f t="array" ref="N135">IFNA(
    IF(OR(XLOOKUP(A135,'1000'!A:A,'1000'!M:M)=0, XLOOKUP(A135,'1000'!A:A,'1000'!M:M)=DATE(1900,1,1)), NA(), XLOOKUP(A135,'1000'!A:A,'1000'!M:M)),
    IFNA(
        IF(OR(XLOOKUP(A135,'2000'!O:O,'2000'!M:M)=0, XLOOKUP(A135,'2000'!O:O,'2000'!M:M)=DATE(1900,1,1)), NA(), XLOOKUP(A135,'2000'!O:O,'2000'!M:M)),
        IF(OR(XLOOKUP(A135,'3000'!A:A,'3000'!M:M)=0, XLOOKUP(A135,'3000'!A:A,'3000'!M:M)=DATE(1900,1,1)), NA(), XLOOKUP(A135,'3000'!A:A,'3000'!M:M))
    )
)</f>
        <v>45495</v>
      </c>
      <c r="O135" s="1034"/>
      <c r="P135" s="1038" t="s">
        <v>5496</v>
      </c>
      <c r="Q135" s="1047" t="s">
        <v>5497</v>
      </c>
      <c r="R135" s="1038" t="s">
        <v>5512</v>
      </c>
      <c r="S135" s="1038" t="s">
        <v>5513</v>
      </c>
      <c r="T135" s="1038" t="s">
        <v>5498</v>
      </c>
      <c r="U135" s="1038" t="s">
        <v>5520</v>
      </c>
      <c r="V135" s="40"/>
      <c r="W135" s="40" t="s">
        <v>5562</v>
      </c>
      <c r="X135" s="40"/>
      <c r="Y135" s="945"/>
      <c r="Z135" s="101" t="s">
        <v>4516</v>
      </c>
      <c r="AA135" s="40"/>
      <c r="AB135" s="1044" t="s">
        <v>5536</v>
      </c>
      <c r="AC135" s="1038" t="s">
        <v>5558</v>
      </c>
      <c r="AD135" s="1038" t="s">
        <v>5560</v>
      </c>
      <c r="AE135" s="40"/>
      <c r="AF135" s="40" t="s">
        <v>5563</v>
      </c>
      <c r="AG135" s="1023"/>
      <c r="AH135" s="94"/>
      <c r="AI135" s="40"/>
      <c r="AJ135" s="40"/>
      <c r="AK135" s="40"/>
      <c r="AL135" s="40"/>
      <c r="AM135" s="40"/>
      <c r="AN135" s="40"/>
      <c r="AO135" s="40"/>
      <c r="AP135" s="40"/>
      <c r="AQ135" s="40"/>
      <c r="AR135" s="40"/>
      <c r="AS135" s="40"/>
      <c r="AT135" s="40"/>
      <c r="AU135" s="40"/>
      <c r="AV135" s="40"/>
      <c r="AW135" s="40"/>
      <c r="AX135" s="40"/>
      <c r="AY135" s="40"/>
    </row>
    <row r="136" ht="15.75" customHeight="1">
      <c r="A136" s="1004">
        <v>1139.0</v>
      </c>
      <c r="B136" s="945" t="s">
        <v>79</v>
      </c>
      <c r="C136" s="945" t="s">
        <v>2664</v>
      </c>
      <c r="D136" s="1067">
        <v>3147.0</v>
      </c>
      <c r="E136" s="1087"/>
      <c r="F136" s="45">
        <v>0.0</v>
      </c>
      <c r="G136" s="1068" t="s">
        <v>2665</v>
      </c>
      <c r="H136" s="1069"/>
      <c r="I136" s="40"/>
      <c r="J136" s="1068"/>
      <c r="K136" s="1069"/>
      <c r="L136" s="40"/>
      <c r="M136" s="40"/>
      <c r="N136" s="1020">
        <f t="array" ref="N136">IFNA(
    IF(OR(XLOOKUP(A136,'1000'!A:A,'1000'!M:M)=0, XLOOKUP(A136,'1000'!A:A,'1000'!M:M)=DATE(1900,1,1)), NA(), XLOOKUP(A136,'1000'!A:A,'1000'!M:M)),
    IFNA(
        IF(OR(XLOOKUP(A136,'2000'!O:O,'2000'!M:M)=0, XLOOKUP(A136,'2000'!O:O,'2000'!M:M)=DATE(1900,1,1)), NA(), XLOOKUP(A136,'2000'!O:O,'2000'!M:M)),
        IF(OR(XLOOKUP(A136,'3000'!A:A,'3000'!M:M)=0, XLOOKUP(A136,'3000'!A:A,'3000'!M:M)=DATE(1900,1,1)), NA(), XLOOKUP(A136,'3000'!A:A,'3000'!M:M))
    )
)</f>
        <v>45541</v>
      </c>
      <c r="O136" s="40"/>
      <c r="P136" s="1047" t="s">
        <v>5512</v>
      </c>
      <c r="Q136" s="1038" t="s">
        <v>5513</v>
      </c>
      <c r="R136" s="1038" t="s">
        <v>5498</v>
      </c>
      <c r="S136" s="1038" t="s">
        <v>5520</v>
      </c>
      <c r="T136" s="1038" t="s">
        <v>5522</v>
      </c>
      <c r="U136" s="1038" t="s">
        <v>5523</v>
      </c>
      <c r="V136" s="40"/>
      <c r="W136" s="40" t="s">
        <v>5564</v>
      </c>
      <c r="X136" s="40"/>
      <c r="Y136" s="140"/>
      <c r="Z136" s="101" t="s">
        <v>4516</v>
      </c>
      <c r="AA136" s="40"/>
      <c r="AB136" s="1044" t="s">
        <v>5560</v>
      </c>
      <c r="AC136" s="1038" t="s">
        <v>5563</v>
      </c>
      <c r="AD136" s="1038" t="s">
        <v>5565</v>
      </c>
      <c r="AE136" s="40"/>
      <c r="AF136" s="40" t="s">
        <v>5566</v>
      </c>
      <c r="AG136" s="1023"/>
      <c r="AH136" s="94"/>
      <c r="AI136" s="40"/>
      <c r="AJ136" s="40"/>
      <c r="AK136" s="40"/>
      <c r="AL136" s="40"/>
      <c r="AM136" s="40"/>
      <c r="AN136" s="40"/>
      <c r="AO136" s="40"/>
      <c r="AP136" s="40"/>
      <c r="AQ136" s="40"/>
      <c r="AR136" s="40"/>
      <c r="AS136" s="40"/>
      <c r="AT136" s="40"/>
      <c r="AU136" s="40"/>
      <c r="AV136" s="40"/>
      <c r="AW136" s="40"/>
      <c r="AX136" s="40"/>
      <c r="AY136" s="40"/>
    </row>
    <row r="137" ht="15.75" customHeight="1">
      <c r="A137" s="1004">
        <v>1355.0</v>
      </c>
      <c r="B137" s="945" t="str">
        <f t="array" ref="B137">IFNA(XLOOKUP(A137,'New Signups'!C:C,'New Signups'!D:D),"-")</f>
        <v>Henry</v>
      </c>
      <c r="C137" s="931" t="str">
        <f t="array" ref="C137">IFNA(XLOOKUP(A137,'New Signups'!C:C,'New Signups'!E:E),"-")</f>
        <v>Jiang</v>
      </c>
      <c r="D137" s="1067">
        <v>3148.0</v>
      </c>
      <c r="E137" s="1087"/>
      <c r="F137" s="45">
        <v>0.0</v>
      </c>
      <c r="G137" s="1068" t="s">
        <v>2464</v>
      </c>
      <c r="H137" s="1069"/>
      <c r="I137" s="40"/>
      <c r="J137" s="1068"/>
      <c r="K137" s="1069"/>
      <c r="L137" s="40"/>
      <c r="M137" s="40"/>
      <c r="N137" s="1020">
        <f t="array" ref="N137">IFNA(
    IF(OR(XLOOKUP(A137,'1000'!A:A,'1000'!M:M)=0, XLOOKUP(A137,'1000'!A:A,'1000'!M:M)=DATE(1900,1,1)), NA(), XLOOKUP(A137,'1000'!A:A,'1000'!M:M)),
    IFNA(
        IF(OR(XLOOKUP(A137,'2000'!O:O,'2000'!M:M)=0, XLOOKUP(A137,'2000'!O:O,'2000'!M:M)=DATE(1900,1,1)), NA(), XLOOKUP(A137,'2000'!O:O,'2000'!M:M)),
        IF(OR(XLOOKUP(A137,'3000'!A:A,'3000'!M:M)=0, XLOOKUP(A137,'3000'!A:A,'3000'!M:M)=DATE(1900,1,1)), NA(), XLOOKUP(A137,'3000'!A:A,'3000'!M:M))
    )
)</f>
        <v>45530</v>
      </c>
      <c r="O137" s="40"/>
      <c r="P137" s="1047" t="s">
        <v>5497</v>
      </c>
      <c r="Q137" s="1047" t="s">
        <v>5512</v>
      </c>
      <c r="R137" s="1038" t="s">
        <v>5513</v>
      </c>
      <c r="S137" s="1058">
        <v>45650.0</v>
      </c>
      <c r="T137" s="1038" t="s">
        <v>5520</v>
      </c>
      <c r="U137" s="1038" t="s">
        <v>5522</v>
      </c>
      <c r="V137" s="40"/>
      <c r="W137" s="40" t="s">
        <v>5567</v>
      </c>
      <c r="X137" s="40"/>
      <c r="Y137" s="40"/>
      <c r="Z137" s="101" t="s">
        <v>4516</v>
      </c>
      <c r="AA137" s="40"/>
      <c r="AB137" s="1044" t="s">
        <v>5558</v>
      </c>
      <c r="AC137" s="1038" t="s">
        <v>5560</v>
      </c>
      <c r="AD137" s="1038" t="s">
        <v>5563</v>
      </c>
      <c r="AE137" s="40"/>
      <c r="AF137" s="40" t="s">
        <v>5565</v>
      </c>
      <c r="AG137" s="1023"/>
      <c r="AH137" s="94"/>
      <c r="AI137" s="40"/>
      <c r="AJ137" s="40"/>
      <c r="AK137" s="40"/>
      <c r="AL137" s="40"/>
      <c r="AM137" s="40"/>
      <c r="AN137" s="40"/>
      <c r="AO137" s="40"/>
      <c r="AP137" s="40"/>
      <c r="AQ137" s="40"/>
      <c r="AR137" s="40"/>
      <c r="AS137" s="40"/>
      <c r="AT137" s="40"/>
      <c r="AU137" s="40"/>
      <c r="AV137" s="40"/>
      <c r="AW137" s="40"/>
      <c r="AX137" s="40"/>
      <c r="AY137" s="40"/>
    </row>
    <row r="138" ht="15.75" customHeight="1">
      <c r="A138" s="1121">
        <v>1292.0</v>
      </c>
      <c r="B138" s="945" t="s">
        <v>5462</v>
      </c>
      <c r="C138" s="931" t="s">
        <v>2466</v>
      </c>
      <c r="D138" s="1067">
        <v>3149.0</v>
      </c>
      <c r="E138" s="1087"/>
      <c r="F138" s="45">
        <v>0.0</v>
      </c>
      <c r="G138" s="1068" t="s">
        <v>2467</v>
      </c>
      <c r="H138" s="1069"/>
      <c r="I138" s="40"/>
      <c r="J138" s="1068"/>
      <c r="K138" s="1069"/>
      <c r="L138" s="40"/>
      <c r="M138" s="40"/>
      <c r="N138" s="1020">
        <f t="array" ref="N138">IFNA(
    IF(OR(XLOOKUP(A138,'1000'!A:A,'1000'!M:M)=0, XLOOKUP(A138,'1000'!A:A,'1000'!M:M)=DATE(1900,1,1)), NA(), XLOOKUP(A138,'1000'!A:A,'1000'!M:M)),
    IFNA(
        IF(OR(XLOOKUP(A138,'2000'!O:O,'2000'!M:M)=0, XLOOKUP(A138,'2000'!O:O,'2000'!M:M)=DATE(1900,1,1)), NA(), XLOOKUP(A138,'2000'!O:O,'2000'!M:M)),
        IF(OR(XLOOKUP(A138,'3000'!A:A,'3000'!M:M)=0, XLOOKUP(A138,'3000'!A:A,'3000'!M:M)=DATE(1900,1,1)), NA(), XLOOKUP(A138,'3000'!A:A,'3000'!M:M))
    )
)</f>
        <v>45518</v>
      </c>
      <c r="O138" s="40"/>
      <c r="P138" s="1047" t="s">
        <v>5497</v>
      </c>
      <c r="Q138" s="1049" t="s">
        <v>5512</v>
      </c>
      <c r="R138" s="1038" t="s">
        <v>5513</v>
      </c>
      <c r="S138" s="1038" t="s">
        <v>5498</v>
      </c>
      <c r="T138" s="1038" t="s">
        <v>5520</v>
      </c>
      <c r="U138" s="1038" t="s">
        <v>5522</v>
      </c>
      <c r="V138" s="40"/>
      <c r="W138" s="40" t="s">
        <v>5567</v>
      </c>
      <c r="X138" s="40"/>
      <c r="Y138" s="40"/>
      <c r="Z138" s="101" t="s">
        <v>4516</v>
      </c>
      <c r="AA138" s="40"/>
      <c r="AB138" s="1044" t="s">
        <v>5558</v>
      </c>
      <c r="AC138" s="1038" t="s">
        <v>5560</v>
      </c>
      <c r="AD138" s="1038" t="s">
        <v>5563</v>
      </c>
      <c r="AE138" s="40"/>
      <c r="AF138" s="40" t="s">
        <v>5565</v>
      </c>
      <c r="AG138" s="1023"/>
      <c r="AH138" s="94"/>
      <c r="AI138" s="40"/>
      <c r="AJ138" s="40"/>
      <c r="AK138" s="40"/>
      <c r="AL138" s="40"/>
      <c r="AM138" s="40"/>
      <c r="AN138" s="40"/>
      <c r="AO138" s="40"/>
      <c r="AP138" s="40"/>
      <c r="AQ138" s="40"/>
      <c r="AR138" s="40"/>
      <c r="AS138" s="40"/>
      <c r="AT138" s="40"/>
      <c r="AU138" s="40"/>
      <c r="AV138" s="40"/>
      <c r="AW138" s="40"/>
      <c r="AX138" s="40"/>
      <c r="AY138" s="40"/>
    </row>
    <row r="139" ht="15.75" customHeight="1">
      <c r="A139" s="1004">
        <v>1327.0</v>
      </c>
      <c r="B139" s="945" t="str">
        <f t="array" ref="B139">IFNA(XLOOKUP(A139,'New Signups'!C:C,'New Signups'!D:D),"-")</f>
        <v>Xavier </v>
      </c>
      <c r="C139" s="931" t="str">
        <f t="array" ref="C139">IFNA(XLOOKUP(A139,'New Signups'!C:C,'New Signups'!E:E),"-")</f>
        <v>Munoz</v>
      </c>
      <c r="D139" s="1067">
        <v>3150.0</v>
      </c>
      <c r="E139" s="1087"/>
      <c r="F139" s="45">
        <v>0.0</v>
      </c>
      <c r="G139" s="132" t="s">
        <v>5568</v>
      </c>
      <c r="H139" s="1069"/>
      <c r="I139" s="40"/>
      <c r="J139" s="1068"/>
      <c r="K139" s="1069"/>
      <c r="L139" s="40"/>
      <c r="M139" s="40"/>
      <c r="N139" s="1020">
        <f t="array" ref="N139">IFNA(
    IF(OR(XLOOKUP(A139,'1000'!A:A,'1000'!M:M)=0, XLOOKUP(A139,'1000'!A:A,'1000'!M:M)=DATE(1900,1,1)), NA(), XLOOKUP(A139,'1000'!A:A,'1000'!M:M)),
    IFNA(
        IF(OR(XLOOKUP(A139,'2000'!O:O,'2000'!M:M)=0, XLOOKUP(A139,'2000'!O:O,'2000'!M:M)=DATE(1900,1,1)), NA(), XLOOKUP(A139,'2000'!O:O,'2000'!M:M)),
        IF(OR(XLOOKUP(A139,'3000'!A:A,'3000'!M:M)=0, XLOOKUP(A139,'3000'!A:A,'3000'!M:M)=DATE(1900,1,1)), NA(), XLOOKUP(A139,'3000'!A:A,'3000'!M:M))
    )
)</f>
        <v>45527</v>
      </c>
      <c r="O139" s="40"/>
      <c r="P139" s="1047" t="s">
        <v>5497</v>
      </c>
      <c r="Q139" s="1038" t="s">
        <v>5512</v>
      </c>
      <c r="R139" s="1058">
        <v>45620.0</v>
      </c>
      <c r="S139" s="1038" t="s">
        <v>5498</v>
      </c>
      <c r="T139" s="1038" t="s">
        <v>5520</v>
      </c>
      <c r="U139" s="1038" t="s">
        <v>5522</v>
      </c>
      <c r="V139" s="40" t="s">
        <v>5561</v>
      </c>
      <c r="W139" s="40" t="s">
        <v>5567</v>
      </c>
      <c r="X139" s="40"/>
      <c r="Y139" s="40"/>
      <c r="Z139" s="101" t="s">
        <v>4516</v>
      </c>
      <c r="AA139" s="40"/>
      <c r="AB139" s="1044" t="s">
        <v>5558</v>
      </c>
      <c r="AC139" s="1038" t="s">
        <v>5560</v>
      </c>
      <c r="AD139" s="1038" t="s">
        <v>5563</v>
      </c>
      <c r="AE139" s="40"/>
      <c r="AF139" s="40" t="s">
        <v>5565</v>
      </c>
      <c r="AG139" s="1023"/>
      <c r="AH139" s="94"/>
      <c r="AI139" s="40"/>
      <c r="AJ139" s="40"/>
      <c r="AK139" s="40"/>
      <c r="AL139" s="40"/>
      <c r="AM139" s="40"/>
      <c r="AN139" s="40"/>
      <c r="AO139" s="40"/>
      <c r="AP139" s="40"/>
      <c r="AQ139" s="40"/>
      <c r="AR139" s="40"/>
      <c r="AS139" s="40"/>
      <c r="AT139" s="40"/>
      <c r="AU139" s="40"/>
      <c r="AV139" s="40"/>
      <c r="AW139" s="40"/>
      <c r="AX139" s="40"/>
      <c r="AY139" s="40"/>
    </row>
    <row r="140" ht="15.75" customHeight="1">
      <c r="A140" s="1004">
        <v>1362.0</v>
      </c>
      <c r="B140" s="945" t="str">
        <f t="array" ref="B140">IFNA(XLOOKUP(A140,'New Signups'!C:C,'New Signups'!D:D),"-")</f>
        <v>Isaac</v>
      </c>
      <c r="C140" s="931" t="str">
        <f t="array" ref="C140">IFNA(XLOOKUP(A140,'New Signups'!C:C,'New Signups'!E:E),"-")</f>
        <v>Dachs</v>
      </c>
      <c r="D140" s="1067">
        <v>3151.0</v>
      </c>
      <c r="E140" s="1087"/>
      <c r="F140" s="45">
        <v>0.0</v>
      </c>
      <c r="G140" s="3">
        <v>3.479053234E9</v>
      </c>
      <c r="H140" s="1068"/>
      <c r="I140" s="40"/>
      <c r="J140" s="1068"/>
      <c r="K140" s="1069"/>
      <c r="L140" s="40"/>
      <c r="M140" s="40"/>
      <c r="N140" s="1020" t="str">
        <f t="array" ref="N140">IFNA(
    IF(OR(XLOOKUP(A140,'1000'!A:A,'1000'!M:M)=0, XLOOKUP(A140,'1000'!A:A,'1000'!M:M)=DATE(1900,1,1)), NA(), XLOOKUP(A140,'1000'!A:A,'1000'!M:M)),
    IFNA(
        IF(OR(XLOOKUP(A140,'2000'!O:O,'2000'!M:M)=0, XLOOKUP(A140,'2000'!O:O,'2000'!M:M)=DATE(1900,1,1)), NA(), XLOOKUP(A140,'2000'!O:O,'2000'!M:M)),
        IF(OR(XLOOKUP(A140,'3000'!A:A,'3000'!M:M)=0, XLOOKUP(A140,'3000'!A:A,'3000'!M:M)=DATE(1900,1,1)), NA(), XLOOKUP(A140,'3000'!A:A,'3000'!M:M))
    )
)</f>
        <v> 8/21/2024</v>
      </c>
      <c r="O140" s="40"/>
      <c r="P140" s="1038" t="s">
        <v>5497</v>
      </c>
      <c r="Q140" s="1038" t="s">
        <v>5512</v>
      </c>
      <c r="R140" s="1038" t="s">
        <v>5513</v>
      </c>
      <c r="S140" s="1038" t="s">
        <v>5498</v>
      </c>
      <c r="T140" s="1038" t="s">
        <v>5520</v>
      </c>
      <c r="U140" s="1038" t="s">
        <v>5522</v>
      </c>
      <c r="V140" s="40"/>
      <c r="W140" s="40" t="s">
        <v>5567</v>
      </c>
      <c r="X140" s="40"/>
      <c r="Y140" s="40"/>
      <c r="Z140" s="101" t="s">
        <v>4516</v>
      </c>
      <c r="AA140" s="40"/>
      <c r="AB140" s="1044" t="s">
        <v>5558</v>
      </c>
      <c r="AC140" s="1038" t="s">
        <v>5560</v>
      </c>
      <c r="AD140" s="1038" t="s">
        <v>5563</v>
      </c>
      <c r="AE140" s="40"/>
      <c r="AF140" s="40" t="s">
        <v>5565</v>
      </c>
      <c r="AG140" s="1023"/>
      <c r="AH140" s="94"/>
      <c r="AI140" s="40"/>
      <c r="AJ140" s="40"/>
      <c r="AK140" s="40"/>
      <c r="AL140" s="40"/>
      <c r="AM140" s="40"/>
      <c r="AN140" s="40"/>
      <c r="AO140" s="40"/>
      <c r="AP140" s="40"/>
      <c r="AQ140" s="40"/>
      <c r="AR140" s="40"/>
      <c r="AS140" s="40"/>
      <c r="AT140" s="40"/>
      <c r="AU140" s="40"/>
      <c r="AV140" s="40"/>
      <c r="AW140" s="40"/>
      <c r="AX140" s="40"/>
      <c r="AY140" s="40"/>
    </row>
    <row r="141" ht="15.75" customHeight="1">
      <c r="A141" s="1004">
        <v>1354.0</v>
      </c>
      <c r="B141" s="945" t="str">
        <f t="array" ref="B141">IFNA(XLOOKUP(A141,'New Signups'!C:C,'New Signups'!D:D),"-")</f>
        <v>Joshua</v>
      </c>
      <c r="C141" s="945" t="str">
        <f t="array" ref="C141">IFNA(XLOOKUP(A141,'New Signups'!C:C,'New Signups'!E:E),"-")</f>
        <v>Cerny</v>
      </c>
      <c r="D141" s="1067">
        <v>3152.0</v>
      </c>
      <c r="E141" s="1087"/>
      <c r="F141" s="45">
        <v>0.0</v>
      </c>
      <c r="G141" s="1068" t="s">
        <v>2583</v>
      </c>
      <c r="H141" s="1069"/>
      <c r="I141" s="40"/>
      <c r="J141" s="1068"/>
      <c r="K141" s="1069"/>
      <c r="L141" s="40"/>
      <c r="M141" s="40"/>
      <c r="N141" s="1020">
        <f t="array" ref="N141">IFNA(
    IF(OR(XLOOKUP(A141,'1000'!A:A,'1000'!M:M)=0, XLOOKUP(A141,'1000'!A:A,'1000'!M:M)=DATE(1900,1,1)), NA(), XLOOKUP(A141,'1000'!A:A,'1000'!M:M)),
    IFNA(
        IF(OR(XLOOKUP(A141,'2000'!O:O,'2000'!M:M)=0, XLOOKUP(A141,'2000'!O:O,'2000'!M:M)=DATE(1900,1,1)), NA(), XLOOKUP(A141,'2000'!O:O,'2000'!M:M)),
        IF(OR(XLOOKUP(A141,'3000'!A:A,'3000'!M:M)=0, XLOOKUP(A141,'3000'!A:A,'3000'!M:M)=DATE(1900,1,1)), NA(), XLOOKUP(A141,'3000'!A:A,'3000'!M:M))
    )
)</f>
        <v>45525</v>
      </c>
      <c r="O141" s="40"/>
      <c r="P141" s="40" t="s">
        <v>5512</v>
      </c>
      <c r="Q141" s="40" t="s">
        <v>5513</v>
      </c>
      <c r="R141" s="40" t="s">
        <v>5498</v>
      </c>
      <c r="S141" s="40" t="s">
        <v>5520</v>
      </c>
      <c r="T141" s="40" t="s">
        <v>5522</v>
      </c>
      <c r="U141" s="1122" t="s">
        <v>5523</v>
      </c>
      <c r="V141" s="40"/>
      <c r="W141" s="40" t="s">
        <v>5564</v>
      </c>
      <c r="X141" s="40"/>
      <c r="Y141" s="40"/>
      <c r="Z141" s="101" t="s">
        <v>4516</v>
      </c>
      <c r="AA141" s="40"/>
      <c r="AB141" s="40" t="s">
        <v>5560</v>
      </c>
      <c r="AC141" s="40" t="s">
        <v>5563</v>
      </c>
      <c r="AD141" s="1116" t="s">
        <v>5569</v>
      </c>
      <c r="AE141" s="40"/>
      <c r="AF141" s="40" t="s">
        <v>5565</v>
      </c>
      <c r="AG141" s="1023"/>
      <c r="AH141" s="94"/>
      <c r="AI141" s="40"/>
      <c r="AJ141" s="40"/>
      <c r="AK141" s="40"/>
      <c r="AL141" s="40"/>
      <c r="AM141" s="40"/>
      <c r="AN141" s="40"/>
      <c r="AO141" s="40"/>
      <c r="AP141" s="40"/>
      <c r="AQ141" s="40"/>
      <c r="AR141" s="40"/>
      <c r="AS141" s="40"/>
      <c r="AT141" s="40"/>
      <c r="AU141" s="40"/>
      <c r="AV141" s="40"/>
      <c r="AW141" s="40"/>
      <c r="AX141" s="40"/>
      <c r="AY141" s="40"/>
    </row>
    <row r="142" ht="15.75" customHeight="1">
      <c r="A142" s="1004">
        <v>1278.0</v>
      </c>
      <c r="B142" s="945" t="str">
        <f t="array" ref="B142">IFNA(XLOOKUP(A142,'New Signups'!C:C,'New Signups'!D:D),"-")</f>
        <v>Valentina (Legal Oscar) </v>
      </c>
      <c r="C142" s="931" t="str">
        <f t="array" ref="C142">IFNA(XLOOKUP(A142,'New Signups'!C:C,'New Signups'!E:E),"-")</f>
        <v>Pedraza-Cruz</v>
      </c>
      <c r="D142" s="1067">
        <v>3153.0</v>
      </c>
      <c r="E142" s="1087"/>
      <c r="F142" s="45">
        <v>0.0</v>
      </c>
      <c r="G142" s="27" t="s">
        <v>2564</v>
      </c>
      <c r="H142" s="1068"/>
      <c r="I142" s="40"/>
      <c r="J142" s="1068"/>
      <c r="K142" s="1069"/>
      <c r="L142" s="40"/>
      <c r="M142" s="40"/>
      <c r="N142" s="1020">
        <f t="array" ref="N142">IFNA(
    IF(OR(XLOOKUP(A142,'1000'!A:A,'1000'!M:M)=0, XLOOKUP(A142,'1000'!A:A,'1000'!M:M)=DATE(1900,1,1)), NA(), XLOOKUP(A142,'1000'!A:A,'1000'!M:M)),
    IFNA(
        IF(OR(XLOOKUP(A142,'2000'!O:O,'2000'!M:M)=0, XLOOKUP(A142,'2000'!O:O,'2000'!M:M)=DATE(1900,1,1)), NA(), XLOOKUP(A142,'2000'!O:O,'2000'!M:M)),
        IF(OR(XLOOKUP(A142,'3000'!A:A,'3000'!M:M)=0, XLOOKUP(A142,'3000'!A:A,'3000'!M:M)=DATE(1900,1,1)), NA(), XLOOKUP(A142,'3000'!A:A,'3000'!M:M))
    )
)</f>
        <v>45519</v>
      </c>
      <c r="O142" s="40"/>
      <c r="P142" s="1047" t="s">
        <v>5497</v>
      </c>
      <c r="Q142" s="1049" t="s">
        <v>5512</v>
      </c>
      <c r="R142" s="1038" t="s">
        <v>5513</v>
      </c>
      <c r="S142" s="1038" t="s">
        <v>5498</v>
      </c>
      <c r="T142" s="1038" t="s">
        <v>5520</v>
      </c>
      <c r="U142" s="1038" t="s">
        <v>5522</v>
      </c>
      <c r="V142" s="40"/>
      <c r="W142" s="40" t="s">
        <v>5567</v>
      </c>
      <c r="X142" s="40"/>
      <c r="Y142" s="40"/>
      <c r="Z142" s="101" t="s">
        <v>4516</v>
      </c>
      <c r="AA142" s="40"/>
      <c r="AB142" s="1044" t="s">
        <v>5558</v>
      </c>
      <c r="AC142" s="1038" t="s">
        <v>5560</v>
      </c>
      <c r="AD142" s="1038" t="s">
        <v>5563</v>
      </c>
      <c r="AE142" s="40"/>
      <c r="AF142" s="40" t="s">
        <v>5565</v>
      </c>
      <c r="AG142" s="1023"/>
      <c r="AH142" s="94"/>
      <c r="AI142" s="40"/>
      <c r="AJ142" s="40"/>
      <c r="AK142" s="40"/>
      <c r="AL142" s="40"/>
      <c r="AM142" s="40"/>
      <c r="AN142" s="40"/>
      <c r="AO142" s="40"/>
      <c r="AP142" s="40"/>
      <c r="AQ142" s="40"/>
      <c r="AR142" s="40"/>
      <c r="AS142" s="40"/>
      <c r="AT142" s="40"/>
      <c r="AU142" s="40"/>
      <c r="AV142" s="40"/>
      <c r="AW142" s="40"/>
      <c r="AX142" s="40"/>
      <c r="AY142" s="40"/>
    </row>
    <row r="143" ht="15.75" customHeight="1">
      <c r="A143" s="1004">
        <v>1325.0</v>
      </c>
      <c r="B143" s="945" t="s">
        <v>5463</v>
      </c>
      <c r="C143" s="931" t="str">
        <f t="array" ref="C143">IFNA(XLOOKUP(A143,'New Signups'!C:C,'New Signups'!E:E),"-")</f>
        <v>Chester Jr</v>
      </c>
      <c r="D143" s="1067">
        <v>3154.0</v>
      </c>
      <c r="E143" s="1087"/>
      <c r="F143" s="45">
        <v>0.0</v>
      </c>
      <c r="G143" s="1068" t="s">
        <v>5570</v>
      </c>
      <c r="H143" s="1069"/>
      <c r="I143" s="40"/>
      <c r="J143" s="1068"/>
      <c r="K143" s="1069"/>
      <c r="L143" s="40"/>
      <c r="M143" s="40"/>
      <c r="N143" s="1020">
        <f t="array" ref="N143">IFNA(
    IF(OR(XLOOKUP(A143,'1000'!A:A,'1000'!M:M)=0, XLOOKUP(A143,'1000'!A:A,'1000'!M:M)=DATE(1900,1,1)), NA(), XLOOKUP(A143,'1000'!A:A,'1000'!M:M)),
    IFNA(
        IF(OR(XLOOKUP(A143,'2000'!O:O,'2000'!M:M)=0, XLOOKUP(A143,'2000'!O:O,'2000'!M:M)=DATE(1900,1,1)), NA(), XLOOKUP(A143,'2000'!O:O,'2000'!M:M)),
        IF(OR(XLOOKUP(A143,'3000'!A:A,'3000'!M:M)=0, XLOOKUP(A143,'3000'!A:A,'3000'!M:M)=DATE(1900,1,1)), NA(), XLOOKUP(A143,'3000'!A:A,'3000'!M:M))
    )
)</f>
        <v>45526</v>
      </c>
      <c r="O143" s="40"/>
      <c r="P143" s="1047" t="s">
        <v>5497</v>
      </c>
      <c r="Q143" s="1047" t="s">
        <v>5512</v>
      </c>
      <c r="R143" s="1038" t="s">
        <v>5513</v>
      </c>
      <c r="S143" s="1038" t="s">
        <v>5498</v>
      </c>
      <c r="T143" s="1038" t="s">
        <v>5520</v>
      </c>
      <c r="U143" s="1038" t="s">
        <v>5522</v>
      </c>
      <c r="V143" s="40"/>
      <c r="W143" s="1041">
        <v>45803.0</v>
      </c>
      <c r="X143" s="40"/>
      <c r="Y143" s="40"/>
      <c r="Z143" s="101" t="s">
        <v>4516</v>
      </c>
      <c r="AA143" s="40"/>
      <c r="AB143" s="1044" t="s">
        <v>5558</v>
      </c>
      <c r="AC143" s="1038" t="s">
        <v>5560</v>
      </c>
      <c r="AD143" s="1038" t="s">
        <v>5563</v>
      </c>
      <c r="AE143" s="40"/>
      <c r="AF143" s="40" t="s">
        <v>5565</v>
      </c>
      <c r="AG143" s="1023"/>
      <c r="AH143" s="94"/>
      <c r="AI143" s="40"/>
      <c r="AJ143" s="40"/>
      <c r="AK143" s="40"/>
      <c r="AL143" s="40"/>
      <c r="AM143" s="40"/>
      <c r="AN143" s="40"/>
      <c r="AO143" s="40"/>
      <c r="AP143" s="40"/>
      <c r="AQ143" s="40"/>
      <c r="AR143" s="40"/>
      <c r="AS143" s="40"/>
      <c r="AT143" s="40"/>
      <c r="AU143" s="40"/>
      <c r="AV143" s="40"/>
      <c r="AW143" s="40"/>
      <c r="AX143" s="40"/>
      <c r="AY143" s="40"/>
    </row>
    <row r="144" ht="15.75" customHeight="1">
      <c r="A144" s="1004">
        <v>1328.0</v>
      </c>
      <c r="B144" s="945" t="s">
        <v>122</v>
      </c>
      <c r="C144" s="931" t="s">
        <v>2473</v>
      </c>
      <c r="D144" s="1067">
        <v>3155.0</v>
      </c>
      <c r="E144" s="1087"/>
      <c r="F144" s="45">
        <v>0.0</v>
      </c>
      <c r="G144" s="1068">
        <v>6.096766376E9</v>
      </c>
      <c r="H144" s="1069"/>
      <c r="I144" s="40"/>
      <c r="J144" s="1068"/>
      <c r="K144" s="1069"/>
      <c r="L144" s="40"/>
      <c r="M144" s="40"/>
      <c r="N144" s="1020" t="str">
        <f t="array" ref="N144">IFNA(
    IF(OR(XLOOKUP(A144,'1000'!A:A,'1000'!M:M)=0, XLOOKUP(A144,'1000'!A:A,'1000'!M:M)=DATE(1900,1,1)), NA(), XLOOKUP(A144,'1000'!A:A,'1000'!M:M)),
    IFNA(
        IF(OR(XLOOKUP(A144,'2000'!O:O,'2000'!M:M)=0, XLOOKUP(A144,'2000'!O:O,'2000'!M:M)=DATE(1900,1,1)), NA(), XLOOKUP(A144,'2000'!O:O,'2000'!M:M)),
        IF(OR(XLOOKUP(A144,'3000'!A:A,'3000'!M:M)=0, XLOOKUP(A144,'3000'!A:A,'3000'!M:M)=DATE(1900,1,1)), NA(), XLOOKUP(A144,'3000'!A:A,'3000'!M:M))
    )
)</f>
        <v> 9/2/2024</v>
      </c>
      <c r="O144" s="40"/>
      <c r="P144" s="40" t="s">
        <v>5513</v>
      </c>
      <c r="Q144" s="40" t="s">
        <v>5498</v>
      </c>
      <c r="R144" s="40" t="s">
        <v>5520</v>
      </c>
      <c r="S144" s="40" t="s">
        <v>5522</v>
      </c>
      <c r="T144" s="40" t="s">
        <v>5523</v>
      </c>
      <c r="U144" s="1123" t="s">
        <v>5571</v>
      </c>
      <c r="V144" s="40"/>
      <c r="W144" s="40" t="s">
        <v>5572</v>
      </c>
      <c r="X144" s="40"/>
      <c r="Y144" s="40"/>
      <c r="Z144" s="101" t="s">
        <v>4516</v>
      </c>
      <c r="AA144" s="40"/>
      <c r="AB144" s="1027" t="s">
        <v>985</v>
      </c>
      <c r="AC144" s="101" t="s">
        <v>985</v>
      </c>
      <c r="AD144" s="101" t="s">
        <v>985</v>
      </c>
      <c r="AE144" s="40"/>
      <c r="AF144" s="40" t="s">
        <v>5566</v>
      </c>
      <c r="AG144" s="1023"/>
      <c r="AH144" s="94"/>
      <c r="AI144" s="40"/>
      <c r="AJ144" s="40"/>
      <c r="AK144" s="40"/>
      <c r="AL144" s="40"/>
      <c r="AM144" s="40"/>
      <c r="AN144" s="40"/>
      <c r="AO144" s="40"/>
      <c r="AP144" s="40"/>
      <c r="AQ144" s="40"/>
      <c r="AR144" s="40"/>
      <c r="AS144" s="40"/>
      <c r="AT144" s="40"/>
      <c r="AU144" s="40"/>
      <c r="AV144" s="40"/>
      <c r="AW144" s="40"/>
      <c r="AX144" s="40"/>
      <c r="AY144" s="40"/>
    </row>
    <row r="145" ht="15.75" customHeight="1">
      <c r="A145" s="1004">
        <v>1407.0</v>
      </c>
      <c r="B145" s="945" t="s">
        <v>2474</v>
      </c>
      <c r="C145" s="931" t="s">
        <v>185</v>
      </c>
      <c r="D145" s="1067">
        <v>3156.0</v>
      </c>
      <c r="E145" s="1087"/>
      <c r="F145" s="45">
        <v>0.0</v>
      </c>
      <c r="G145" s="1068" t="s">
        <v>5573</v>
      </c>
      <c r="H145" s="1069"/>
      <c r="I145" s="40"/>
      <c r="J145" s="1068"/>
      <c r="K145" s="1069"/>
      <c r="L145" s="40"/>
      <c r="M145" s="40"/>
      <c r="N145" s="1020">
        <f t="array" ref="N145">IFNA(
    IF(OR(XLOOKUP(A145,'1000'!A:A,'1000'!M:M)=0, XLOOKUP(A145,'1000'!A:A,'1000'!M:M)=DATE(1900,1,1)), NA(), XLOOKUP(A145,'1000'!A:A,'1000'!M:M)),
    IFNA(
        IF(OR(XLOOKUP(A145,'2000'!O:O,'2000'!M:M)=0, XLOOKUP(A145,'2000'!O:O,'2000'!M:M)=DATE(1900,1,1)), NA(), XLOOKUP(A145,'2000'!O:O,'2000'!M:M)),
        IF(OR(XLOOKUP(A145,'3000'!A:A,'3000'!M:M)=0, XLOOKUP(A145,'3000'!A:A,'3000'!M:M)=DATE(1900,1,1)), NA(), XLOOKUP(A145,'3000'!A:A,'3000'!M:M))
    )
)</f>
        <v>45532</v>
      </c>
      <c r="O145" s="40"/>
      <c r="P145" s="1038" t="s">
        <v>5497</v>
      </c>
      <c r="Q145" s="1047" t="s">
        <v>5512</v>
      </c>
      <c r="R145" s="1038" t="s">
        <v>5513</v>
      </c>
      <c r="S145" s="1038" t="s">
        <v>5498</v>
      </c>
      <c r="T145" s="1038" t="s">
        <v>5520</v>
      </c>
      <c r="U145" s="1038" t="s">
        <v>5522</v>
      </c>
      <c r="V145" s="40"/>
      <c r="W145" s="1041">
        <v>45803.0</v>
      </c>
      <c r="X145" s="40"/>
      <c r="Y145" s="40"/>
      <c r="Z145" s="101" t="s">
        <v>4516</v>
      </c>
      <c r="AA145" s="40"/>
      <c r="AB145" s="1044" t="s">
        <v>5558</v>
      </c>
      <c r="AC145" s="1038" t="s">
        <v>5560</v>
      </c>
      <c r="AD145" s="1038" t="s">
        <v>5563</v>
      </c>
      <c r="AE145" s="40"/>
      <c r="AF145" s="40" t="s">
        <v>5565</v>
      </c>
      <c r="AG145" s="1023"/>
      <c r="AH145" s="94"/>
      <c r="AI145" s="40"/>
      <c r="AJ145" s="40"/>
      <c r="AK145" s="40"/>
      <c r="AL145" s="40"/>
      <c r="AM145" s="40"/>
      <c r="AN145" s="40"/>
      <c r="AO145" s="40"/>
      <c r="AP145" s="40"/>
      <c r="AQ145" s="40"/>
      <c r="AR145" s="40"/>
      <c r="AS145" s="40"/>
      <c r="AT145" s="40"/>
      <c r="AU145" s="40"/>
      <c r="AV145" s="40"/>
      <c r="AW145" s="40"/>
      <c r="AX145" s="40"/>
      <c r="AY145" s="40"/>
    </row>
    <row r="146" ht="15.75" customHeight="1">
      <c r="A146" s="1004">
        <v>1409.0</v>
      </c>
      <c r="B146" s="945" t="s">
        <v>2475</v>
      </c>
      <c r="C146" s="931" t="s">
        <v>2476</v>
      </c>
      <c r="D146" s="1067">
        <v>3157.0</v>
      </c>
      <c r="E146" s="1087"/>
      <c r="F146" s="45">
        <v>0.0</v>
      </c>
      <c r="G146" s="1068" t="s">
        <v>5574</v>
      </c>
      <c r="H146" s="1069"/>
      <c r="I146" s="40"/>
      <c r="J146" s="1068"/>
      <c r="K146" s="1069"/>
      <c r="L146" s="40"/>
      <c r="M146" s="40"/>
      <c r="N146" s="1020">
        <f t="array" ref="N146">IFNA(
    IF(OR(XLOOKUP(A146,'1000'!A:A,'1000'!M:M)=0, XLOOKUP(A146,'1000'!A:A,'1000'!M:M)=DATE(1900,1,1)), NA(), XLOOKUP(A146,'1000'!A:A,'1000'!M:M)),
    IFNA(
        IF(OR(XLOOKUP(A146,'2000'!O:O,'2000'!M:M)=0, XLOOKUP(A146,'2000'!O:O,'2000'!M:M)=DATE(1900,1,1)), NA(), XLOOKUP(A146,'2000'!O:O,'2000'!M:M)),
        IF(OR(XLOOKUP(A146,'3000'!A:A,'3000'!M:M)=0, XLOOKUP(A146,'3000'!A:A,'3000'!M:M)=DATE(1900,1,1)), NA(), XLOOKUP(A146,'3000'!A:A,'3000'!M:M))
    )
)</f>
        <v>45539</v>
      </c>
      <c r="O146" s="40"/>
      <c r="P146" s="1049" t="s">
        <v>5512</v>
      </c>
      <c r="Q146" s="1116" t="s">
        <v>5575</v>
      </c>
      <c r="R146" s="40" t="s">
        <v>5576</v>
      </c>
      <c r="S146" s="1116" t="s">
        <v>5577</v>
      </c>
      <c r="T146" s="40" t="s">
        <v>5522</v>
      </c>
      <c r="U146" s="40" t="s">
        <v>5523</v>
      </c>
      <c r="V146" s="40"/>
      <c r="W146" s="40" t="s">
        <v>5564</v>
      </c>
      <c r="X146" s="40"/>
      <c r="Y146" s="40"/>
      <c r="Z146" s="101" t="s">
        <v>4516</v>
      </c>
      <c r="AA146" s="40"/>
      <c r="AB146" s="40" t="s">
        <v>5560</v>
      </c>
      <c r="AC146" s="40" t="s">
        <v>5563</v>
      </c>
      <c r="AD146" s="40" t="s">
        <v>5565</v>
      </c>
      <c r="AE146" s="40"/>
      <c r="AF146" s="40" t="s">
        <v>5566</v>
      </c>
      <c r="AG146" s="1023"/>
      <c r="AH146" s="94"/>
      <c r="AI146" s="40"/>
      <c r="AJ146" s="40"/>
      <c r="AK146" s="1020"/>
      <c r="AL146" s="40"/>
      <c r="AM146" s="40"/>
      <c r="AN146" s="40"/>
      <c r="AO146" s="40"/>
      <c r="AP146" s="40"/>
      <c r="AQ146" s="40"/>
      <c r="AR146" s="40"/>
      <c r="AS146" s="40"/>
      <c r="AT146" s="40"/>
      <c r="AU146" s="40"/>
      <c r="AV146" s="40"/>
      <c r="AW146" s="40"/>
      <c r="AX146" s="40"/>
      <c r="AY146" s="40"/>
    </row>
    <row r="147" ht="15.75" customHeight="1">
      <c r="A147" s="1004">
        <v>1282.0</v>
      </c>
      <c r="B147" s="945" t="s">
        <v>2477</v>
      </c>
      <c r="C147" s="931" t="s">
        <v>2478</v>
      </c>
      <c r="D147" s="1067">
        <v>3158.0</v>
      </c>
      <c r="E147" s="1087"/>
      <c r="F147" s="45">
        <v>0.0</v>
      </c>
      <c r="G147" s="1068" t="s">
        <v>2479</v>
      </c>
      <c r="H147" s="1069"/>
      <c r="I147" s="40"/>
      <c r="J147" s="1068"/>
      <c r="K147" s="1069"/>
      <c r="L147" s="40"/>
      <c r="M147" s="40"/>
      <c r="N147" s="1020">
        <f t="array" ref="N147">IFNA(
    IF(OR(XLOOKUP(A147,'1000'!A:A,'1000'!M:M)=0, XLOOKUP(A147,'1000'!A:A,'1000'!M:M)=DATE(1900,1,1)), NA(), XLOOKUP(A147,'1000'!A:A,'1000'!M:M)),
    IFNA(
        IF(OR(XLOOKUP(A147,'2000'!O:O,'2000'!M:M)=0, XLOOKUP(A147,'2000'!O:O,'2000'!M:M)=DATE(1900,1,1)), NA(), XLOOKUP(A147,'2000'!O:O,'2000'!M:M)),
        IF(OR(XLOOKUP(A147,'3000'!A:A,'3000'!M:M)=0, XLOOKUP(A147,'3000'!A:A,'3000'!M:M)=DATE(1900,1,1)), NA(), XLOOKUP(A147,'3000'!A:A,'3000'!M:M))
    )
)</f>
        <v>45539</v>
      </c>
      <c r="O147" s="40"/>
      <c r="P147" s="1049" t="s">
        <v>5512</v>
      </c>
      <c r="Q147" s="1124" t="s">
        <v>5575</v>
      </c>
      <c r="R147" s="1125" t="s">
        <v>5576</v>
      </c>
      <c r="S147" s="1126" t="s">
        <v>5577</v>
      </c>
      <c r="T147" s="1038" t="s">
        <v>5522</v>
      </c>
      <c r="U147" s="1038" t="s">
        <v>5523</v>
      </c>
      <c r="V147" s="40"/>
      <c r="W147" s="40" t="s">
        <v>5564</v>
      </c>
      <c r="X147" s="40"/>
      <c r="Y147" s="945"/>
      <c r="Z147" s="101" t="s">
        <v>4516</v>
      </c>
      <c r="AA147" s="40"/>
      <c r="AB147" s="1044" t="s">
        <v>5560</v>
      </c>
      <c r="AC147" s="1038" t="s">
        <v>5563</v>
      </c>
      <c r="AD147" s="1038" t="s">
        <v>5565</v>
      </c>
      <c r="AE147" s="40"/>
      <c r="AF147" s="40" t="s">
        <v>5566</v>
      </c>
      <c r="AG147" s="1023"/>
      <c r="AH147" s="94"/>
      <c r="AI147" s="40"/>
      <c r="AJ147" s="40"/>
      <c r="AK147" s="40"/>
      <c r="AL147" s="40"/>
      <c r="AM147" s="40"/>
      <c r="AN147" s="40"/>
      <c r="AO147" s="40"/>
      <c r="AP147" s="40"/>
      <c r="AQ147" s="40"/>
      <c r="AR147" s="40"/>
      <c r="AS147" s="40"/>
      <c r="AT147" s="40"/>
      <c r="AU147" s="40"/>
      <c r="AV147" s="40"/>
      <c r="AW147" s="40"/>
      <c r="AX147" s="40"/>
      <c r="AY147" s="40"/>
    </row>
    <row r="148" ht="15.75" customHeight="1">
      <c r="A148" s="1085"/>
      <c r="B148" s="1068"/>
      <c r="C148" s="1068"/>
      <c r="D148" s="1086"/>
      <c r="E148" s="1087"/>
      <c r="F148" s="811"/>
      <c r="G148" s="40"/>
      <c r="H148" s="40"/>
      <c r="I148" s="40"/>
      <c r="J148" s="1068"/>
      <c r="K148" s="1069"/>
      <c r="L148" s="40"/>
      <c r="M148" s="40"/>
      <c r="N148" s="1020"/>
      <c r="O148" s="40"/>
      <c r="P148" s="40"/>
      <c r="Q148" s="40"/>
      <c r="R148" s="40"/>
      <c r="S148" s="40"/>
      <c r="T148" s="40"/>
      <c r="U148" s="40"/>
      <c r="V148" s="40"/>
      <c r="W148" s="40"/>
      <c r="X148" s="40"/>
      <c r="Y148" s="417"/>
      <c r="Z148" s="40"/>
      <c r="AA148" s="40"/>
      <c r="AB148" s="1023"/>
      <c r="AC148" s="40"/>
      <c r="AD148" s="40"/>
      <c r="AE148" s="40"/>
      <c r="AF148" s="40"/>
      <c r="AG148" s="1023"/>
      <c r="AH148" s="94"/>
      <c r="AI148" s="40"/>
      <c r="AJ148" s="40"/>
      <c r="AK148" s="40"/>
      <c r="AL148" s="40"/>
      <c r="AM148" s="40"/>
      <c r="AN148" s="40"/>
      <c r="AO148" s="40"/>
      <c r="AP148" s="40"/>
      <c r="AQ148" s="40"/>
      <c r="AR148" s="40"/>
      <c r="AS148" s="40"/>
      <c r="AT148" s="40"/>
      <c r="AU148" s="40"/>
      <c r="AV148" s="40"/>
      <c r="AW148" s="40"/>
      <c r="AX148" s="40"/>
      <c r="AY148" s="40"/>
    </row>
    <row r="149" ht="15.75" customHeight="1">
      <c r="A149" s="1085"/>
      <c r="B149" s="1068"/>
      <c r="C149" s="1068"/>
      <c r="D149" s="1086"/>
      <c r="E149" s="1087"/>
      <c r="F149" s="811"/>
      <c r="G149" s="40"/>
      <c r="H149" s="40"/>
      <c r="I149" s="40"/>
      <c r="J149" s="1068"/>
      <c r="K149" s="1069"/>
      <c r="L149" s="40"/>
      <c r="M149" s="40"/>
      <c r="N149" s="1020"/>
      <c r="O149" s="40"/>
      <c r="P149" s="40"/>
      <c r="Q149" s="40"/>
      <c r="R149" s="40"/>
      <c r="S149" s="40"/>
      <c r="T149" s="40"/>
      <c r="U149" s="40"/>
      <c r="V149" s="40"/>
      <c r="W149" s="40"/>
      <c r="X149" s="40"/>
      <c r="Y149" s="417"/>
      <c r="Z149" s="40"/>
      <c r="AA149" s="40"/>
      <c r="AB149" s="1023"/>
      <c r="AC149" s="40"/>
      <c r="AD149" s="40"/>
      <c r="AE149" s="40"/>
      <c r="AF149" s="40"/>
      <c r="AG149" s="1023"/>
      <c r="AH149" s="94"/>
      <c r="AI149" s="40"/>
      <c r="AJ149" s="40"/>
      <c r="AK149" s="40"/>
      <c r="AL149" s="40"/>
      <c r="AM149" s="40"/>
      <c r="AN149" s="40"/>
      <c r="AO149" s="40"/>
      <c r="AP149" s="40"/>
      <c r="AQ149" s="40"/>
      <c r="AR149" s="40"/>
      <c r="AS149" s="40"/>
      <c r="AT149" s="40"/>
      <c r="AU149" s="40"/>
      <c r="AV149" s="40"/>
      <c r="AW149" s="40"/>
      <c r="AX149" s="40"/>
      <c r="AY149" s="40"/>
    </row>
    <row r="150" ht="15.75" customHeight="1">
      <c r="A150" s="1085"/>
      <c r="B150" s="1068"/>
      <c r="C150" s="1068"/>
      <c r="D150" s="1086"/>
      <c r="E150" s="1087"/>
      <c r="F150" s="811"/>
      <c r="G150" s="40"/>
      <c r="H150" s="40"/>
      <c r="I150" s="40"/>
      <c r="J150" s="1068"/>
      <c r="K150" s="1069"/>
      <c r="L150" s="40"/>
      <c r="M150" s="40"/>
      <c r="N150" s="1020"/>
      <c r="O150" s="40"/>
      <c r="P150" s="40"/>
      <c r="Q150" s="40"/>
      <c r="R150" s="40"/>
      <c r="S150" s="40"/>
      <c r="T150" s="40"/>
      <c r="U150" s="40"/>
      <c r="V150" s="40"/>
      <c r="W150" s="40"/>
      <c r="X150" s="40"/>
      <c r="Y150" s="417"/>
      <c r="Z150" s="40"/>
      <c r="AA150" s="40"/>
      <c r="AB150" s="1023"/>
      <c r="AC150" s="40"/>
      <c r="AD150" s="40"/>
      <c r="AE150" s="40"/>
      <c r="AF150" s="40"/>
      <c r="AG150" s="1023"/>
      <c r="AH150" s="94"/>
      <c r="AI150" s="40"/>
      <c r="AJ150" s="40"/>
      <c r="AK150" s="40"/>
      <c r="AL150" s="40"/>
      <c r="AM150" s="40"/>
      <c r="AN150" s="40"/>
      <c r="AO150" s="40"/>
      <c r="AP150" s="40"/>
      <c r="AQ150" s="40"/>
      <c r="AR150" s="40"/>
      <c r="AS150" s="40"/>
      <c r="AT150" s="40"/>
      <c r="AU150" s="40"/>
      <c r="AV150" s="40"/>
      <c r="AW150" s="40"/>
      <c r="AX150" s="40"/>
      <c r="AY150" s="40"/>
    </row>
    <row r="151" ht="15.75" customHeight="1">
      <c r="A151" s="1085"/>
      <c r="B151" s="1068"/>
      <c r="C151" s="1068"/>
      <c r="D151" s="1086"/>
      <c r="E151" s="1087"/>
      <c r="F151" s="811"/>
      <c r="G151" s="40"/>
      <c r="H151" s="40"/>
      <c r="I151" s="40"/>
      <c r="J151" s="811"/>
      <c r="K151" s="40"/>
      <c r="L151" s="40"/>
      <c r="M151" s="40"/>
      <c r="N151" s="1020"/>
      <c r="O151" s="40"/>
      <c r="P151" s="40"/>
      <c r="Q151" s="40"/>
      <c r="R151" s="40"/>
      <c r="S151" s="40"/>
      <c r="T151" s="40"/>
      <c r="U151" s="40"/>
      <c r="V151" s="40"/>
      <c r="W151" s="40"/>
      <c r="X151" s="40"/>
      <c r="Y151" s="40"/>
      <c r="Z151" s="40"/>
      <c r="AA151" s="40"/>
      <c r="AB151" s="1023"/>
      <c r="AC151" s="40"/>
      <c r="AD151" s="40"/>
      <c r="AE151" s="40"/>
      <c r="AF151" s="40"/>
      <c r="AG151" s="1023"/>
      <c r="AH151" s="94"/>
      <c r="AI151" s="40"/>
      <c r="AJ151" s="40"/>
      <c r="AK151" s="40"/>
      <c r="AL151" s="40"/>
      <c r="AM151" s="40"/>
      <c r="AN151" s="40"/>
      <c r="AO151" s="40"/>
      <c r="AP151" s="40"/>
      <c r="AQ151" s="40"/>
      <c r="AR151" s="40"/>
      <c r="AS151" s="40"/>
      <c r="AT151" s="40"/>
      <c r="AU151" s="40"/>
      <c r="AV151" s="40"/>
      <c r="AW151" s="40"/>
      <c r="AX151" s="40"/>
      <c r="AY151" s="40"/>
    </row>
    <row r="152" ht="15.0" customHeight="1">
      <c r="A152" s="1085"/>
      <c r="B152" s="1068"/>
      <c r="C152" s="1068"/>
      <c r="D152" s="1086"/>
      <c r="E152" s="1087"/>
      <c r="F152" s="1035" t="s">
        <v>5578</v>
      </c>
      <c r="G152" s="1022"/>
      <c r="H152" s="1022"/>
      <c r="I152" s="1022"/>
      <c r="J152" s="1022"/>
      <c r="K152" s="1022"/>
      <c r="L152" s="40"/>
      <c r="M152" s="40"/>
      <c r="N152" s="1020"/>
      <c r="O152" s="40"/>
      <c r="P152" s="1127" t="s">
        <v>5476</v>
      </c>
      <c r="Q152" s="1022"/>
      <c r="R152" s="1022"/>
      <c r="S152" s="1022"/>
      <c r="T152" s="1022"/>
      <c r="U152" s="1022"/>
      <c r="V152" s="40"/>
      <c r="W152" s="53"/>
      <c r="X152" s="53"/>
      <c r="Y152" s="417"/>
      <c r="Z152" s="40"/>
      <c r="AA152" s="40"/>
      <c r="AB152" s="1127" t="s">
        <v>5476</v>
      </c>
      <c r="AC152" s="1022"/>
      <c r="AD152" s="1022"/>
      <c r="AE152" s="40"/>
      <c r="AF152" s="40"/>
      <c r="AG152" s="1023"/>
      <c r="AH152" s="94"/>
      <c r="AI152" s="40"/>
      <c r="AJ152" s="40"/>
      <c r="AK152" s="40"/>
      <c r="AL152" s="40"/>
      <c r="AM152" s="40"/>
      <c r="AN152" s="40"/>
      <c r="AO152" s="40"/>
      <c r="AP152" s="40"/>
      <c r="AQ152" s="40"/>
      <c r="AR152" s="40"/>
      <c r="AS152" s="40"/>
      <c r="AT152" s="40"/>
      <c r="AU152" s="40"/>
      <c r="AV152" s="40"/>
      <c r="AW152" s="40"/>
      <c r="AX152" s="40"/>
      <c r="AY152" s="40"/>
    </row>
    <row r="153" ht="15.0" customHeight="1">
      <c r="A153" s="1085"/>
      <c r="B153" s="1068"/>
      <c r="C153" s="1068"/>
      <c r="D153" s="1086"/>
      <c r="E153" s="1087"/>
      <c r="F153" s="1025"/>
      <c r="L153" s="1019"/>
      <c r="M153" s="1019"/>
      <c r="N153" s="1020"/>
      <c r="O153" s="40"/>
      <c r="P153" s="1025"/>
      <c r="V153" s="40"/>
      <c r="W153" s="53"/>
      <c r="X153" s="53"/>
      <c r="Y153" s="417"/>
      <c r="Z153" s="40"/>
      <c r="AA153" s="40"/>
      <c r="AB153" s="1025"/>
      <c r="AE153" s="40"/>
      <c r="AF153" s="40"/>
      <c r="AG153" s="1023"/>
      <c r="AH153" s="94"/>
      <c r="AI153" s="40"/>
      <c r="AJ153" s="40"/>
      <c r="AK153" s="40"/>
      <c r="AL153" s="40"/>
      <c r="AM153" s="40"/>
      <c r="AN153" s="40"/>
      <c r="AO153" s="40"/>
      <c r="AP153" s="40"/>
      <c r="AQ153" s="40"/>
      <c r="AR153" s="40"/>
      <c r="AS153" s="40"/>
      <c r="AT153" s="40"/>
      <c r="AU153" s="40"/>
      <c r="AV153" s="40"/>
      <c r="AW153" s="40"/>
      <c r="AX153" s="40"/>
      <c r="AY153" s="40"/>
    </row>
    <row r="154" ht="15.75" customHeight="1">
      <c r="A154" s="1085"/>
      <c r="B154" s="1068"/>
      <c r="C154" s="1068"/>
      <c r="D154" s="1086"/>
      <c r="E154" s="1087"/>
      <c r="F154" s="1128" t="s">
        <v>5479</v>
      </c>
      <c r="G154" s="1034" t="s">
        <v>5579</v>
      </c>
      <c r="H154" s="1034"/>
      <c r="I154" s="1034" t="s">
        <v>9</v>
      </c>
      <c r="J154" s="1034" t="s">
        <v>5580</v>
      </c>
      <c r="K154" s="40"/>
      <c r="L154" s="40"/>
      <c r="M154" s="40"/>
      <c r="N154" s="1020"/>
      <c r="O154" s="40"/>
      <c r="P154" s="1032">
        <v>1.0</v>
      </c>
      <c r="Q154" s="1032">
        <v>2.0</v>
      </c>
      <c r="R154" s="1032">
        <v>3.0</v>
      </c>
      <c r="S154" s="1032">
        <v>4.0</v>
      </c>
      <c r="T154" s="1032">
        <v>5.0</v>
      </c>
      <c r="U154" s="1032" t="s">
        <v>5581</v>
      </c>
      <c r="V154" s="40"/>
      <c r="W154" s="1019"/>
      <c r="X154" s="1019"/>
      <c r="Y154" s="417"/>
      <c r="Z154" s="1024" t="s">
        <v>5485</v>
      </c>
      <c r="AA154" s="40"/>
      <c r="AB154" s="1033">
        <v>1.0</v>
      </c>
      <c r="AC154" s="1032">
        <v>2.0</v>
      </c>
      <c r="AD154" s="1032">
        <v>3.0</v>
      </c>
      <c r="AE154" s="40"/>
      <c r="AF154" s="40"/>
      <c r="AG154" s="1023"/>
      <c r="AH154" s="94"/>
      <c r="AI154" s="40"/>
      <c r="AJ154" s="40"/>
      <c r="AK154" s="40"/>
      <c r="AL154" s="40"/>
      <c r="AM154" s="40"/>
      <c r="AN154" s="40"/>
      <c r="AO154" s="40"/>
      <c r="AP154" s="40"/>
      <c r="AQ154" s="40"/>
      <c r="AR154" s="40"/>
      <c r="AS154" s="40"/>
      <c r="AT154" s="40"/>
      <c r="AU154" s="40"/>
      <c r="AV154" s="40"/>
      <c r="AW154" s="40"/>
      <c r="AX154" s="40"/>
      <c r="AY154" s="40"/>
    </row>
    <row r="155" ht="15.75" customHeight="1">
      <c r="A155" s="1004">
        <v>18.0</v>
      </c>
      <c r="B155" s="94" t="str">
        <f t="array" ref="B155">IFNA(XLOOKUP(A155,'New Signups'!C:C,'New Signups'!D:D),"-")</f>
        <v>Amaijah</v>
      </c>
      <c r="C155" s="94" t="str">
        <f t="array" ref="C155">IFNA(XLOOKUP(A155,'New Signups'!C:C,'New Signups'!E:E),"-")</f>
        <v>Coates**</v>
      </c>
      <c r="D155" s="381">
        <v>2001.0</v>
      </c>
      <c r="E155" s="417"/>
      <c r="F155" s="45" t="str">
        <f t="array" ref="F155">XLOOKUP(A155,'New Signups'!C:C,'New Signups'!I:I)</f>
        <v>(215) 888-9336</v>
      </c>
      <c r="G155" s="53" t="str">
        <f t="array" ref="G155">XLOOKUP(A155,'New Signups'!C:C,'New Signups'!J:J)</f>
        <v>(267) 321-9023</v>
      </c>
      <c r="H155" s="53" t="str">
        <f t="array" ref="H155">IFNA(XLOOKUP(A155,'New Signups'!C:C,'New Signups'!K:K),"-")</f>
        <v/>
      </c>
      <c r="I155" s="53" t="str">
        <f t="array" ref="I155">XLOOKUP(A155,'New Signups'!C:C,'New Signups'!H:H)</f>
        <v>Cheryl Coates </v>
      </c>
      <c r="J155" s="40" t="s">
        <v>5582</v>
      </c>
      <c r="K155" s="40"/>
      <c r="L155" s="1034"/>
      <c r="M155" s="1034"/>
      <c r="N155" s="1020">
        <f t="array" ref="N155">IFNA(
    IF(OR(XLOOKUP(A155,'1000'!A:A,'1000'!M:M)=0, XLOOKUP(A155,'1000'!A:A,'1000'!M:M)=DATE(1900,1,1)), NA(), XLOOKUP(A155,'1000'!A:A,'1000'!M:M)),
    IFNA(
        IF(OR(XLOOKUP(A155,'2000'!A:A,'2000'!M:M)=0, XLOOKUP(A155,'2000'!A:A,'2000'!M:M)=DATE(1900,1,1)), NA(), XLOOKUP(A155,'2000'!A:A,'2000'!M:M)),
        IF(OR(XLOOKUP(A155,'3000'!A:A,'3000'!M:M)=0, XLOOKUP(A155,'3000'!A:A,'3000'!M:M)=DATE(1900,1,1)), NA(), XLOOKUP(A155,'3000'!A:A,'3000'!M:M))
    )
)</f>
        <v>45019</v>
      </c>
      <c r="O155" s="811"/>
      <c r="P155" s="1129" t="s">
        <v>5488</v>
      </c>
      <c r="Q155" s="1130" t="s">
        <v>5489</v>
      </c>
      <c r="R155" s="1040" t="s">
        <v>5506</v>
      </c>
      <c r="S155" s="1040" t="s">
        <v>5491</v>
      </c>
      <c r="T155" s="1040" t="s">
        <v>5492</v>
      </c>
      <c r="U155" s="1043" t="s">
        <v>5493</v>
      </c>
      <c r="V155" s="40"/>
      <c r="W155" s="1041">
        <v>45302.0</v>
      </c>
      <c r="X155" s="1034"/>
      <c r="Y155" s="417"/>
      <c r="Z155" s="101" t="s">
        <v>121</v>
      </c>
      <c r="AA155" s="40" t="s">
        <v>4516</v>
      </c>
      <c r="AB155" s="1042" t="s">
        <v>5521</v>
      </c>
      <c r="AC155" s="1040" t="s">
        <v>5495</v>
      </c>
      <c r="AD155" s="1040" t="s">
        <v>5496</v>
      </c>
      <c r="AE155" s="40"/>
      <c r="AF155" s="40" t="s">
        <v>5512</v>
      </c>
      <c r="AG155" s="1023"/>
      <c r="AH155" s="94"/>
      <c r="AI155" s="40"/>
      <c r="AJ155" s="40"/>
      <c r="AK155" s="40"/>
      <c r="AL155" s="40"/>
      <c r="AM155" s="40"/>
      <c r="AN155" s="40"/>
      <c r="AO155" s="40"/>
      <c r="AP155" s="40"/>
      <c r="AQ155" s="40"/>
      <c r="AR155" s="40"/>
      <c r="AS155" s="40"/>
      <c r="AT155" s="40"/>
      <c r="AU155" s="40"/>
      <c r="AV155" s="40"/>
      <c r="AW155" s="40"/>
      <c r="AX155" s="40"/>
      <c r="AY155" s="40"/>
    </row>
    <row r="156" ht="15.75" customHeight="1">
      <c r="A156" s="1036">
        <v>10.0</v>
      </c>
      <c r="B156" s="94" t="str">
        <f t="array" ref="B156">IFNA(XLOOKUP(A156,'New Signups'!C:C,'New Signups'!D:D),"-")</f>
        <v>Jahvon</v>
      </c>
      <c r="C156" s="94" t="str">
        <f t="array" ref="C156">IFNA(XLOOKUP(A156,'New Signups'!C:C,'New Signups'!E:E),"-")</f>
        <v>Brown**</v>
      </c>
      <c r="D156" s="1055">
        <v>2002.0</v>
      </c>
      <c r="E156" s="140"/>
      <c r="F156" s="45"/>
      <c r="G156" s="53" t="str">
        <f t="array" ref="G156">XLOOKUP(A156,'New Signups'!C:C,'New Signups'!J:J)</f>
        <v>(267) 307-9173</v>
      </c>
      <c r="H156" s="1038" t="s">
        <v>5583</v>
      </c>
      <c r="I156" s="53"/>
      <c r="J156" s="40"/>
      <c r="K156" s="40"/>
      <c r="L156" s="1034"/>
      <c r="M156" s="1034"/>
      <c r="N156" s="1020">
        <f t="array" ref="N156">IFNA(
    IF(OR(XLOOKUP(A156,'1000'!A:A,'1000'!M:M)=0, XLOOKUP(A156,'1000'!A:A,'1000'!M:M)=DATE(1900,1,1)), NA(), XLOOKUP(A156,'1000'!A:A,'1000'!M:M)),
    IFNA(
        IF(OR(XLOOKUP(A156,'2000'!A:A,'2000'!M:M)=0, XLOOKUP(A156,'2000'!A:A,'2000'!M:M)=DATE(1900,1,1)), NA(), XLOOKUP(A156,'2000'!A:A,'2000'!M:M)),
        IF(OR(XLOOKUP(A156,'3000'!A:A,'3000'!M:M)=0, XLOOKUP(A156,'3000'!A:A,'3000'!M:M)=DATE(1900,1,1)), NA(), XLOOKUP(A156,'3000'!A:A,'3000'!M:M))
    )
)</f>
        <v>45021</v>
      </c>
      <c r="O156" s="1128"/>
      <c r="P156" s="1051" t="s">
        <v>5488</v>
      </c>
      <c r="Q156" s="1046" t="s">
        <v>5489</v>
      </c>
      <c r="R156" s="1049" t="s">
        <v>5490</v>
      </c>
      <c r="S156" s="1047" t="s">
        <v>5491</v>
      </c>
      <c r="T156" s="1047" t="s">
        <v>5492</v>
      </c>
      <c r="U156" s="1049" t="s">
        <v>5493</v>
      </c>
      <c r="V156" s="40"/>
      <c r="W156" s="1041">
        <v>45303.0</v>
      </c>
      <c r="X156" s="1034"/>
      <c r="Y156" s="417"/>
      <c r="Z156" s="101" t="s">
        <v>121</v>
      </c>
      <c r="AA156" s="40" t="s">
        <v>4516</v>
      </c>
      <c r="AB156" s="1048" t="s">
        <v>5521</v>
      </c>
      <c r="AC156" s="1047" t="s">
        <v>5495</v>
      </c>
      <c r="AD156" s="1047" t="s">
        <v>5496</v>
      </c>
      <c r="AE156" s="40"/>
      <c r="AF156" s="40" t="s">
        <v>5512</v>
      </c>
      <c r="AG156" s="1023"/>
      <c r="AH156" s="94"/>
      <c r="AI156" s="40"/>
      <c r="AJ156" s="40"/>
      <c r="AK156" s="40"/>
      <c r="AL156" s="40"/>
      <c r="AM156" s="40"/>
      <c r="AN156" s="40"/>
      <c r="AO156" s="40"/>
      <c r="AP156" s="40"/>
      <c r="AQ156" s="40"/>
      <c r="AR156" s="40"/>
      <c r="AS156" s="40"/>
      <c r="AT156" s="40"/>
      <c r="AU156" s="40"/>
      <c r="AV156" s="40"/>
      <c r="AW156" s="40"/>
      <c r="AX156" s="40"/>
      <c r="AY156" s="40"/>
    </row>
    <row r="157" ht="15.75" customHeight="1">
      <c r="A157" s="1036">
        <v>23.0</v>
      </c>
      <c r="B157" s="94" t="str">
        <f t="array" ref="B157">IFNA(XLOOKUP(A157,'New Signups'!C:C,'New Signups'!D:D),"-")</f>
        <v>Aidan</v>
      </c>
      <c r="C157" s="94" t="str">
        <f t="array" ref="C157">IFNA(XLOOKUP(A157,'New Signups'!C:C,'New Signups'!E:E),"-")</f>
        <v>Peterson</v>
      </c>
      <c r="D157" s="1055">
        <v>2003.0</v>
      </c>
      <c r="E157" s="140"/>
      <c r="F157" s="45" t="str">
        <f t="array" ref="F157">XLOOKUP(A157,'New Signups'!C:C,'New Signups'!I:I)</f>
        <v>(610) 613-4912</v>
      </c>
      <c r="G157" s="53" t="str">
        <f t="array" ref="G157">XLOOKUP(A157,'New Signups'!C:C,'New Signups'!J:J)</f>
        <v>(215) 388-6856</v>
      </c>
      <c r="H157" s="53" t="str">
        <f t="array" ref="H157">IFNA(XLOOKUP(A157,'New Signups'!C:C,'New Signups'!K:K),"-")</f>
        <v/>
      </c>
      <c r="I157" s="53" t="str">
        <f t="array" ref="I157">IFNA(XLOOKUP(A157,'New Signups'!C:C,'New Signups'!H:H),"-")</f>
        <v>Amy Shumoski</v>
      </c>
      <c r="J157" s="40" t="s">
        <v>5582</v>
      </c>
      <c r="K157" s="40"/>
      <c r="L157" s="1034"/>
      <c r="M157" s="1034"/>
      <c r="N157" s="1020">
        <f t="array" ref="N157">IFNA(
    IF(OR(XLOOKUP(A157,'1000'!A:A,'1000'!M:M)=0, XLOOKUP(A157,'1000'!A:A,'1000'!M:M)=DATE(1900,1,1)), NA(), XLOOKUP(A157,'1000'!A:A,'1000'!M:M)),
    IFNA(
        IF(OR(XLOOKUP(A157,'2000'!A:A,'2000'!M:M)=0, XLOOKUP(A157,'2000'!A:A,'2000'!M:M)=DATE(1900,1,1)), NA(), XLOOKUP(A157,'2000'!A:A,'2000'!M:M)),
        IF(OR(XLOOKUP(A157,'3000'!A:A,'3000'!M:M)=0, XLOOKUP(A157,'3000'!A:A,'3000'!M:M)=DATE(1900,1,1)), NA(), XLOOKUP(A157,'3000'!A:A,'3000'!M:M))
    )
)</f>
        <v>44995</v>
      </c>
      <c r="O157" s="1128"/>
      <c r="P157" s="1051" t="s">
        <v>5488</v>
      </c>
      <c r="Q157" s="1046" t="s">
        <v>5489</v>
      </c>
      <c r="R157" s="1047" t="s">
        <v>5506</v>
      </c>
      <c r="S157" s="1047" t="s">
        <v>5491</v>
      </c>
      <c r="T157" s="1047" t="s">
        <v>5492</v>
      </c>
      <c r="U157" s="1049" t="s">
        <v>5493</v>
      </c>
      <c r="V157" s="40"/>
      <c r="W157" s="1041">
        <v>45304.0</v>
      </c>
      <c r="X157" s="1034"/>
      <c r="Y157" s="417"/>
      <c r="Z157" s="101" t="s">
        <v>121</v>
      </c>
      <c r="AA157" s="40" t="s">
        <v>4516</v>
      </c>
      <c r="AB157" s="1048" t="s">
        <v>5521</v>
      </c>
      <c r="AC157" s="1047" t="s">
        <v>5495</v>
      </c>
      <c r="AD157" s="1047" t="s">
        <v>5496</v>
      </c>
      <c r="AE157" s="40"/>
      <c r="AF157" s="40" t="s">
        <v>5512</v>
      </c>
      <c r="AG157" s="1023"/>
      <c r="AH157" s="94"/>
      <c r="AI157" s="40"/>
      <c r="AJ157" s="40"/>
      <c r="AK157" s="40"/>
      <c r="AL157" s="40"/>
      <c r="AM157" s="40"/>
      <c r="AN157" s="40"/>
      <c r="AO157" s="40"/>
      <c r="AP157" s="40"/>
      <c r="AQ157" s="40"/>
      <c r="AR157" s="40"/>
      <c r="AS157" s="40"/>
      <c r="AT157" s="40"/>
      <c r="AU157" s="40"/>
      <c r="AV157" s="40"/>
      <c r="AW157" s="40"/>
      <c r="AX157" s="40"/>
      <c r="AY157" s="40"/>
    </row>
    <row r="158" ht="15.75" customHeight="1">
      <c r="A158" s="1036">
        <v>13.0</v>
      </c>
      <c r="B158" s="94" t="str">
        <f t="array" ref="B158">IFNA(XLOOKUP(A158,'New Signups'!C:C,'New Signups'!D:D),"-")</f>
        <v>Elliott</v>
      </c>
      <c r="C158" s="94" t="str">
        <f t="array" ref="C158">IFNA(XLOOKUP(A158,'New Signups'!C:C,'New Signups'!E:E),"-")</f>
        <v>Clair</v>
      </c>
      <c r="D158" s="1055">
        <v>2005.0</v>
      </c>
      <c r="E158" s="140"/>
      <c r="F158" s="45" t="str">
        <f t="array" ref="F158">XLOOKUP(A158,'New Signups'!C:C,'New Signups'!I:I)</f>
        <v>(267) 265-8456</v>
      </c>
      <c r="G158" s="53" t="str">
        <f t="array" ref="G158">XLOOKUP(A158,'New Signups'!C:C,'New Signups'!J:J)</f>
        <v>267-909-6200</v>
      </c>
      <c r="H158" s="53" t="str">
        <f t="array" ref="H158">IFNA(XLOOKUP(A158,'New Signups'!C:C,'New Signups'!K:K),"-")</f>
        <v/>
      </c>
      <c r="I158" s="53" t="str">
        <f t="array" ref="I158">IFNA(XLOOKUP(A158,'New Signups'!C:C,'New Signups'!H:H),"-")</f>
        <v>Orli Gal</v>
      </c>
      <c r="J158" s="1019" t="s">
        <v>985</v>
      </c>
      <c r="K158" s="40"/>
      <c r="L158" s="40"/>
      <c r="M158" s="40"/>
      <c r="N158" s="1020">
        <f t="array" ref="N158">IFNA(
    IF(OR(XLOOKUP(A158,'1000'!A:A,'1000'!M:M)=0, XLOOKUP(A158,'1000'!A:A,'1000'!M:M)=DATE(1900,1,1)), NA(), XLOOKUP(A158,'1000'!A:A,'1000'!M:M)),
    IFNA(
        IF(OR(XLOOKUP(A158,'2000'!A:A,'2000'!M:M)=0, XLOOKUP(A158,'2000'!A:A,'2000'!M:M)=DATE(1900,1,1)), NA(), XLOOKUP(A158,'2000'!A:A,'2000'!M:M)),
        IF(OR(XLOOKUP(A158,'3000'!A:A,'3000'!M:M)=0, XLOOKUP(A158,'3000'!A:A,'3000'!M:M)=DATE(1900,1,1)), NA(), XLOOKUP(A158,'3000'!A:A,'3000'!M:M))
    )
)</f>
        <v>45014</v>
      </c>
      <c r="O158" s="1128"/>
      <c r="P158" s="1051" t="s">
        <v>5488</v>
      </c>
      <c r="Q158" s="1046" t="s">
        <v>5489</v>
      </c>
      <c r="R158" s="1047" t="s">
        <v>5506</v>
      </c>
      <c r="S158" s="1047" t="s">
        <v>5491</v>
      </c>
      <c r="T158" s="1047" t="s">
        <v>5492</v>
      </c>
      <c r="U158" s="1049" t="s">
        <v>5493</v>
      </c>
      <c r="V158" s="40"/>
      <c r="W158" s="1041">
        <v>45305.0</v>
      </c>
      <c r="X158" s="1034"/>
      <c r="Y158" s="417"/>
      <c r="Z158" s="101" t="s">
        <v>121</v>
      </c>
      <c r="AA158" s="40" t="s">
        <v>4516</v>
      </c>
      <c r="AB158" s="1048" t="s">
        <v>5521</v>
      </c>
      <c r="AC158" s="1047" t="s">
        <v>5495</v>
      </c>
      <c r="AD158" s="1047" t="s">
        <v>5496</v>
      </c>
      <c r="AE158" s="40"/>
      <c r="AF158" s="40" t="s">
        <v>5512</v>
      </c>
      <c r="AG158" s="1023"/>
      <c r="AH158" s="94"/>
      <c r="AI158" s="40"/>
      <c r="AJ158" s="40"/>
      <c r="AK158" s="40"/>
      <c r="AL158" s="40"/>
      <c r="AM158" s="40"/>
      <c r="AN158" s="40"/>
      <c r="AO158" s="40"/>
      <c r="AP158" s="40"/>
      <c r="AQ158" s="40"/>
      <c r="AR158" s="40"/>
      <c r="AS158" s="40"/>
      <c r="AT158" s="40"/>
      <c r="AU158" s="40"/>
      <c r="AV158" s="40"/>
      <c r="AW158" s="40"/>
      <c r="AX158" s="40"/>
      <c r="AY158" s="40"/>
    </row>
    <row r="159" ht="15.75" customHeight="1">
      <c r="A159" s="1036">
        <v>48.0</v>
      </c>
      <c r="B159" s="94" t="str">
        <f t="array" ref="B159">IFNA(XLOOKUP(A159,'New Signups'!C:C,'New Signups'!D:D),"-")</f>
        <v>Vrishab</v>
      </c>
      <c r="C159" s="94" t="str">
        <f t="array" ref="C159">IFNA(XLOOKUP(A159,'New Signups'!C:C,'New Signups'!E:E),"-")</f>
        <v>Kaushik</v>
      </c>
      <c r="D159" s="1055">
        <v>2006.0</v>
      </c>
      <c r="E159" s="140"/>
      <c r="F159" s="1131" t="str">
        <f t="array" ref="F159">XLOOKUP(A159,'New Signups'!C:C,'New Signups'!I:I)</f>
        <v>dhivyac@gmail.com</v>
      </c>
      <c r="G159" s="53" t="str">
        <f t="array" ref="G159">XLOOKUP(A159,'New Signups'!C:C,'New Signups'!J:J)</f>
        <v>(919) 428-0818</v>
      </c>
      <c r="H159" s="53" t="str">
        <f t="array" ref="H159">IFNA(XLOOKUP(A159,'New Signups'!C:C,'New Signups'!K:K),"-")</f>
        <v/>
      </c>
      <c r="I159" s="53" t="str">
        <f t="array" ref="I159">IFNA(XLOOKUP(A159,'New Signups'!C:C,'New Signups'!H:H),"-")</f>
        <v>Dhivya Kaushik </v>
      </c>
      <c r="J159" s="40" t="s">
        <v>5582</v>
      </c>
      <c r="K159" s="1034" t="s">
        <v>5584</v>
      </c>
      <c r="L159" s="40"/>
      <c r="M159" s="40"/>
      <c r="N159" s="1020">
        <f t="array" ref="N159">IFNA(
    IF(OR(XLOOKUP(A159,'1000'!A:A,'1000'!M:M)=0, XLOOKUP(A159,'1000'!A:A,'1000'!M:M)=DATE(1900,1,1)), NA(), XLOOKUP(A159,'1000'!A:A,'1000'!M:M)),
    IFNA(
        IF(OR(XLOOKUP(A159,'2000'!A:A,'2000'!M:M)=0, XLOOKUP(A159,'2000'!A:A,'2000'!M:M)=DATE(1900,1,1)), NA(), XLOOKUP(A159,'2000'!A:A,'2000'!M:M)),
        IF(OR(XLOOKUP(A159,'3000'!A:A,'3000'!M:M)=0, XLOOKUP(A159,'3000'!A:A,'3000'!M:M)=DATE(1900,1,1)), NA(), XLOOKUP(A159,'3000'!A:A,'3000'!M:M))
    )
)</f>
        <v>45049</v>
      </c>
      <c r="O159" s="1128"/>
      <c r="P159" s="1053" t="s">
        <v>5514</v>
      </c>
      <c r="Q159" s="1046" t="s">
        <v>5488</v>
      </c>
      <c r="R159" s="1052" t="s">
        <v>5489</v>
      </c>
      <c r="S159" s="1047" t="s">
        <v>5490</v>
      </c>
      <c r="T159" s="1047" t="s">
        <v>5491</v>
      </c>
      <c r="U159" s="1047" t="s">
        <v>5492</v>
      </c>
      <c r="V159" s="40"/>
      <c r="W159" s="1041">
        <v>45306.0</v>
      </c>
      <c r="X159" s="1034"/>
      <c r="Y159" s="417"/>
      <c r="Z159" s="101" t="s">
        <v>121</v>
      </c>
      <c r="AA159" s="40" t="s">
        <v>4516</v>
      </c>
      <c r="AB159" s="1048" t="s">
        <v>5521</v>
      </c>
      <c r="AC159" s="1047" t="s">
        <v>5495</v>
      </c>
      <c r="AD159" s="1047" t="s">
        <v>5496</v>
      </c>
      <c r="AE159" s="40"/>
      <c r="AF159" s="40" t="s">
        <v>5512</v>
      </c>
      <c r="AG159" s="1023"/>
      <c r="AH159" s="94"/>
      <c r="AI159" s="40"/>
      <c r="AJ159" s="40"/>
      <c r="AK159" s="40"/>
      <c r="AL159" s="40"/>
      <c r="AM159" s="40"/>
      <c r="AN159" s="40"/>
      <c r="AO159" s="40"/>
      <c r="AP159" s="40"/>
      <c r="AQ159" s="40"/>
      <c r="AR159" s="40"/>
      <c r="AS159" s="40"/>
      <c r="AT159" s="40"/>
      <c r="AU159" s="40"/>
      <c r="AV159" s="40"/>
      <c r="AW159" s="40"/>
      <c r="AX159" s="40"/>
      <c r="AY159" s="40"/>
    </row>
    <row r="160" ht="15.75" customHeight="1">
      <c r="A160" s="1036">
        <v>117.0</v>
      </c>
      <c r="B160" s="94" t="str">
        <f t="array" ref="B160">IFNA(XLOOKUP(A160,'New Signups'!C:C,'New Signups'!D:D),"-")</f>
        <v>Hajr</v>
      </c>
      <c r="C160" s="94" t="str">
        <f t="array" ref="C160">IFNA(XLOOKUP(A160,'New Signups'!C:C,'New Signups'!E:E),"-")</f>
        <v>Davis*</v>
      </c>
      <c r="D160" s="1055">
        <v>2007.0</v>
      </c>
      <c r="E160" s="140"/>
      <c r="F160" s="45" t="str">
        <f t="array" ref="F160">XLOOKUP(A160,'New Signups'!C:C,'New Signups'!I:I)</f>
        <v>(610) 522-7456</v>
      </c>
      <c r="G160" s="53" t="str">
        <f t="array" ref="G160">XLOOKUP(A160,'New Signups'!C:C,'New Signups'!J:J)</f>
        <v>(267) 257-0603</v>
      </c>
      <c r="H160" s="53" t="str">
        <f t="array" ref="H160">IFNA(XLOOKUP(A160,'New Signups'!C:C,'New Signups'!K:K),"-")</f>
        <v/>
      </c>
      <c r="I160" s="53" t="str">
        <f t="array" ref="I160">IFNA(XLOOKUP(A160,'New Signups'!C:C,'New Signups'!H:H),"-")</f>
        <v>Shakira Marshall</v>
      </c>
      <c r="J160" s="40" t="s">
        <v>5582</v>
      </c>
      <c r="K160" s="40"/>
      <c r="L160" s="40"/>
      <c r="M160" s="40"/>
      <c r="N160" s="1020">
        <f t="array" ref="N160">IFNA(
    IF(OR(XLOOKUP(A160,'1000'!A:A,'1000'!M:M)=0, XLOOKUP(A160,'1000'!A:A,'1000'!M:M)=DATE(1900,1,1)), NA(), XLOOKUP(A160,'1000'!A:A,'1000'!M:M)),
    IFNA(
        IF(OR(XLOOKUP(A160,'2000'!A:A,'2000'!M:M)=0, XLOOKUP(A160,'2000'!A:A,'2000'!M:M)=DATE(1900,1,1)), NA(), XLOOKUP(A160,'2000'!A:A,'2000'!M:M)),
        IF(OR(XLOOKUP(A160,'3000'!A:A,'3000'!M:M)=0, XLOOKUP(A160,'3000'!A:A,'3000'!M:M)=DATE(1900,1,1)), NA(), XLOOKUP(A160,'3000'!A:A,'3000'!M:M))
    )
)</f>
        <v>45091</v>
      </c>
      <c r="O160" s="811"/>
      <c r="P160" s="1045" t="s">
        <v>5488</v>
      </c>
      <c r="Q160" s="1052" t="s">
        <v>5489</v>
      </c>
      <c r="R160" s="1047" t="s">
        <v>5490</v>
      </c>
      <c r="S160" s="1047" t="s">
        <v>5491</v>
      </c>
      <c r="T160" s="1047" t="s">
        <v>5492</v>
      </c>
      <c r="U160" s="1047" t="s">
        <v>5493</v>
      </c>
      <c r="V160" s="1019"/>
      <c r="W160" s="40" t="s">
        <v>5516</v>
      </c>
      <c r="X160" s="40"/>
      <c r="Y160" s="417"/>
      <c r="Z160" s="101" t="s">
        <v>121</v>
      </c>
      <c r="AA160" s="40"/>
      <c r="AB160" s="1044" t="s">
        <v>5498</v>
      </c>
      <c r="AC160" s="1038" t="s">
        <v>5520</v>
      </c>
      <c r="AD160" s="1038" t="s">
        <v>5522</v>
      </c>
      <c r="AE160" s="40"/>
      <c r="AF160" s="40" t="s">
        <v>5523</v>
      </c>
      <c r="AG160" s="1023"/>
      <c r="AH160" s="94"/>
      <c r="AI160" s="40"/>
      <c r="AJ160" s="40"/>
      <c r="AK160" s="40"/>
      <c r="AL160" s="40"/>
      <c r="AM160" s="40"/>
      <c r="AN160" s="40"/>
      <c r="AO160" s="40"/>
      <c r="AP160" s="40"/>
      <c r="AQ160" s="40"/>
      <c r="AR160" s="40"/>
      <c r="AS160" s="40"/>
      <c r="AT160" s="40"/>
      <c r="AU160" s="40"/>
      <c r="AV160" s="40"/>
      <c r="AW160" s="40"/>
      <c r="AX160" s="40"/>
      <c r="AY160" s="40"/>
    </row>
    <row r="161" ht="15.75" customHeight="1">
      <c r="A161" s="1036">
        <v>170.0</v>
      </c>
      <c r="B161" s="94" t="str">
        <f t="array" ref="B161">IFNA(XLOOKUP(A161,'New Signups'!C:C,'New Signups'!D:D),"-")</f>
        <v>Jude </v>
      </c>
      <c r="C161" s="94" t="str">
        <f t="array" ref="C161">IFNA(XLOOKUP(A161,'New Signups'!C:C,'New Signups'!E:E),"-")</f>
        <v>Becker</v>
      </c>
      <c r="D161" s="1055">
        <v>2009.0</v>
      </c>
      <c r="E161" s="140"/>
      <c r="F161" s="45">
        <f t="array" ref="F161">XLOOKUP(A161,'New Signups'!C:C,'New Signups'!I:I)</f>
        <v>0</v>
      </c>
      <c r="G161" s="53" t="str">
        <f t="array" ref="G161">XLOOKUP(A161,'New Signups'!C:C,'New Signups'!J:J)</f>
        <v>(215) 888-6714</v>
      </c>
      <c r="H161" s="53" t="str">
        <f t="array" ref="H161">IFNA(XLOOKUP(A161,'New Signups'!C:C,'New Signups'!K:K),"-")</f>
        <v/>
      </c>
      <c r="I161" s="53" t="str">
        <f t="array" ref="I161">IFNA(XLOOKUP(A161,'New Signups'!C:C,'New Signups'!H:H),"-")</f>
        <v>Justin Becker</v>
      </c>
      <c r="J161" s="40" t="s">
        <v>5582</v>
      </c>
      <c r="K161" s="40"/>
      <c r="L161" s="40"/>
      <c r="M161" s="40"/>
      <c r="N161" s="1020">
        <f t="array" ref="N161">IFNA(
    IF(OR(XLOOKUP(A161,'1000'!A:A,'1000'!M:M)=0, XLOOKUP(A161,'1000'!A:A,'1000'!M:M)=DATE(1900,1,1)), NA(), XLOOKUP(A161,'1000'!A:A,'1000'!M:M)),
    IFNA(
        IF(OR(XLOOKUP(A161,'2000'!A:A,'2000'!M:M)=0, XLOOKUP(A161,'2000'!A:A,'2000'!M:M)=DATE(1900,1,1)), NA(), XLOOKUP(A161,'2000'!A:A,'2000'!M:M)),
        IF(OR(XLOOKUP(A161,'3000'!A:A,'3000'!M:M)=0, XLOOKUP(A161,'3000'!A:A,'3000'!M:M)=DATE(1900,1,1)), NA(), XLOOKUP(A161,'3000'!A:A,'3000'!M:M))
    )
)</f>
        <v>45277</v>
      </c>
      <c r="O161" s="40"/>
      <c r="P161" s="1045" t="s">
        <v>5489</v>
      </c>
      <c r="Q161" s="1047" t="s">
        <v>5490</v>
      </c>
      <c r="R161" s="1047" t="s">
        <v>5491</v>
      </c>
      <c r="S161" s="1047" t="s">
        <v>5492</v>
      </c>
      <c r="T161" s="1047" t="s">
        <v>5493</v>
      </c>
      <c r="U161" s="1047" t="s">
        <v>5521</v>
      </c>
      <c r="V161" s="40"/>
      <c r="W161" s="40" t="s">
        <v>5516</v>
      </c>
      <c r="X161" s="40"/>
      <c r="Y161" s="417"/>
      <c r="Z161" s="101" t="s">
        <v>121</v>
      </c>
      <c r="AA161" s="40" t="s">
        <v>4516</v>
      </c>
      <c r="AB161" s="1044" t="s">
        <v>5520</v>
      </c>
      <c r="AC161" s="1084" t="s">
        <v>5522</v>
      </c>
      <c r="AD161" s="1038" t="s">
        <v>5523</v>
      </c>
      <c r="AE161" s="40"/>
      <c r="AF161" s="40" t="s">
        <v>5533</v>
      </c>
      <c r="AG161" s="1023"/>
      <c r="AH161" s="94"/>
      <c r="AI161" s="40"/>
      <c r="AJ161" s="40"/>
      <c r="AK161" s="40"/>
      <c r="AL161" s="40"/>
      <c r="AM161" s="40"/>
      <c r="AN161" s="40"/>
      <c r="AO161" s="40"/>
      <c r="AP161" s="40"/>
      <c r="AQ161" s="40"/>
      <c r="AR161" s="40"/>
      <c r="AS161" s="40"/>
      <c r="AT161" s="40"/>
      <c r="AU161" s="40"/>
      <c r="AV161" s="40"/>
      <c r="AW161" s="40"/>
      <c r="AX161" s="40"/>
      <c r="AY161" s="40"/>
    </row>
    <row r="162" ht="15.75" customHeight="1">
      <c r="A162" s="575">
        <v>432.0</v>
      </c>
      <c r="B162" s="94" t="str">
        <f t="array" ref="B162">IFNA(XLOOKUP(A162,'New Signups'!C:C,'New Signups'!D:D),"-")</f>
        <v>Athen </v>
      </c>
      <c r="C162" s="94" t="str">
        <f t="array" ref="C162">IFNA(XLOOKUP(A162,'New Signups'!C:C,'New Signups'!E:E),"-")</f>
        <v>Schaper</v>
      </c>
      <c r="D162" s="1034">
        <v>2010.0</v>
      </c>
      <c r="E162" s="40"/>
      <c r="F162" s="45" t="str">
        <f t="array" ref="F162">XLOOKUP(A162,'New Signups'!C:C,'New Signups'!I:I)</f>
        <v>(669) 224-4604</v>
      </c>
      <c r="G162" s="53" t="str">
        <f t="array" ref="G162">XLOOKUP(A162,'New Signups'!C:C,'New Signups'!J:J)</f>
        <v>(267) 398-9260</v>
      </c>
      <c r="H162" s="53" t="str">
        <f t="array" ref="H162">IFNA(XLOOKUP(A162,'New Signups'!C:C,'New Signups'!K:K),"-")</f>
        <v>Subject in project rise</v>
      </c>
      <c r="I162" s="53" t="str">
        <f t="array" ref="I162">IFNA(XLOOKUP(A162,'New Signups'!C:C,'New Signups'!H:H),"-")</f>
        <v>Catherine Bell</v>
      </c>
      <c r="J162" s="40" t="s">
        <v>5585</v>
      </c>
      <c r="K162" s="40"/>
      <c r="L162" s="40"/>
      <c r="M162" s="40"/>
      <c r="N162" s="1020">
        <f t="array" ref="N162">IFNA(
    IF(OR(XLOOKUP(A162,'1000'!A:A,'1000'!M:M)=0, XLOOKUP(A162,'1000'!A:A,'1000'!M:M)=DATE(1900,1,1)), NA(), XLOOKUP(A162,'1000'!A:A,'1000'!M:M)),
    IFNA(
        IF(OR(XLOOKUP(A162,'2000'!A:A,'2000'!M:M)=0, XLOOKUP(A162,'2000'!A:A,'2000'!M:M)=DATE(1900,1,1)), NA(), XLOOKUP(A162,'2000'!A:A,'2000'!M:M)),
        IF(OR(XLOOKUP(A162,'3000'!A:A,'3000'!M:M)=0, XLOOKUP(A162,'3000'!A:A,'3000'!M:M)=DATE(1900,1,1)), NA(), XLOOKUP(A162,'3000'!A:A,'3000'!M:M))
    )
)</f>
        <v>45304</v>
      </c>
      <c r="O162" s="40"/>
      <c r="P162" s="1047" t="s">
        <v>5490</v>
      </c>
      <c r="Q162" s="1047" t="s">
        <v>5491</v>
      </c>
      <c r="R162" s="1047" t="s">
        <v>5492</v>
      </c>
      <c r="S162" s="1047" t="s">
        <v>5493</v>
      </c>
      <c r="T162" s="1047" t="s">
        <v>5521</v>
      </c>
      <c r="U162" s="1047" t="s">
        <v>5495</v>
      </c>
      <c r="V162" s="40"/>
      <c r="W162" s="40" t="s">
        <v>5516</v>
      </c>
      <c r="X162" s="40"/>
      <c r="Y162" s="417"/>
      <c r="Z162" s="101" t="s">
        <v>4516</v>
      </c>
      <c r="AA162" s="40"/>
      <c r="AB162" s="1044" t="s">
        <v>5520</v>
      </c>
      <c r="AC162" s="1038" t="s">
        <v>5522</v>
      </c>
      <c r="AD162" s="1038" t="s">
        <v>5523</v>
      </c>
      <c r="AE162" s="40"/>
      <c r="AF162" s="40" t="s">
        <v>5533</v>
      </c>
      <c r="AG162" s="1023"/>
      <c r="AH162" s="94"/>
      <c r="AI162" s="40"/>
      <c r="AJ162" s="40"/>
      <c r="AK162" s="40"/>
      <c r="AL162" s="40"/>
      <c r="AM162" s="40"/>
      <c r="AN162" s="40"/>
      <c r="AO162" s="40"/>
      <c r="AP162" s="40"/>
      <c r="AQ162" s="40"/>
      <c r="AR162" s="40"/>
      <c r="AS162" s="40"/>
      <c r="AT162" s="40"/>
      <c r="AU162" s="40"/>
      <c r="AV162" s="40"/>
      <c r="AW162" s="40"/>
      <c r="AX162" s="40"/>
      <c r="AY162" s="40"/>
    </row>
    <row r="163" ht="15.75" customHeight="1">
      <c r="A163" s="575">
        <v>520.0</v>
      </c>
      <c r="B163" s="94" t="str">
        <f t="array" ref="B163">IFNA(XLOOKUP(A163,'New Signups'!C:C,'New Signups'!D:D),"-")</f>
        <v>Nayeli</v>
      </c>
      <c r="C163" s="94" t="str">
        <f t="array" ref="C163">IFNA(XLOOKUP(A163,'New Signups'!C:C,'New Signups'!E:E),"-")</f>
        <v>Padilla</v>
      </c>
      <c r="D163" s="1034">
        <v>2011.0</v>
      </c>
      <c r="E163" s="40"/>
      <c r="F163" s="45" t="str">
        <f t="array" ref="F163">XLOOKUP(A163,'New Signups'!C:C,'New Signups'!I:I)</f>
        <v>(267) 269-2081</v>
      </c>
      <c r="G163" s="53" t="str">
        <f t="array" ref="G163">XLOOKUP(A163,'New Signups'!C:C,'New Signups'!J:J)</f>
        <v>(215) 669-4765</v>
      </c>
      <c r="H163" s="53" t="str">
        <f t="array" ref="H163">IFNA(XLOOKUP(A163,'New Signups'!C:C,'New Signups'!K:K),"-")</f>
        <v>gaurdian sent it to me'</v>
      </c>
      <c r="I163" s="53" t="str">
        <f t="array" ref="I163">IFNA(XLOOKUP(A163,'New Signups'!C:C,'New Signups'!H:H),"-")</f>
        <v>Monica Hankins</v>
      </c>
      <c r="J163" s="40" t="s">
        <v>5585</v>
      </c>
      <c r="K163" s="40"/>
      <c r="L163" s="40"/>
      <c r="M163" s="40"/>
      <c r="N163" s="1020">
        <f t="array" ref="N163">IFNA(
    IF(OR(XLOOKUP(A163,'1000'!A:A,'1000'!M:M)=0, XLOOKUP(A163,'1000'!A:A,'1000'!M:M)=DATE(1900,1,1)), NA(), XLOOKUP(A163,'1000'!A:A,'1000'!M:M)),
    IFNA(
        IF(OR(XLOOKUP(A163,'2000'!A:A,'2000'!M:M)=0, XLOOKUP(A163,'2000'!A:A,'2000'!M:M)=DATE(1900,1,1)), NA(), XLOOKUP(A163,'2000'!A:A,'2000'!M:M)),
        IF(OR(XLOOKUP(A163,'3000'!A:A,'3000'!M:M)=0, XLOOKUP(A163,'3000'!A:A,'3000'!M:M)=DATE(1900,1,1)), NA(), XLOOKUP(A163,'3000'!A:A,'3000'!M:M))
    )
)</f>
        <v>45305</v>
      </c>
      <c r="O163" s="40"/>
      <c r="P163" s="1047" t="s">
        <v>5490</v>
      </c>
      <c r="Q163" s="1047" t="s">
        <v>5491</v>
      </c>
      <c r="R163" s="1047" t="s">
        <v>5492</v>
      </c>
      <c r="S163" s="1047" t="s">
        <v>5493</v>
      </c>
      <c r="T163" s="1047" t="s">
        <v>5521</v>
      </c>
      <c r="U163" s="1047" t="s">
        <v>5495</v>
      </c>
      <c r="V163" s="40"/>
      <c r="W163" s="40" t="s">
        <v>5516</v>
      </c>
      <c r="X163" s="40"/>
      <c r="Y163" s="417"/>
      <c r="Z163" s="101" t="s">
        <v>4516</v>
      </c>
      <c r="AA163" s="40"/>
      <c r="AB163" s="1044" t="s">
        <v>5522</v>
      </c>
      <c r="AC163" s="1038" t="s">
        <v>5523</v>
      </c>
      <c r="AD163" s="1038" t="s">
        <v>5533</v>
      </c>
      <c r="AE163" s="40"/>
      <c r="AF163" s="40" t="s">
        <v>5534</v>
      </c>
      <c r="AG163" s="1023"/>
      <c r="AH163" s="94"/>
      <c r="AI163" s="40"/>
      <c r="AJ163" s="40"/>
      <c r="AK163" s="40"/>
      <c r="AL163" s="40"/>
      <c r="AM163" s="40"/>
      <c r="AN163" s="40"/>
      <c r="AO163" s="40"/>
      <c r="AP163" s="40"/>
      <c r="AQ163" s="40"/>
      <c r="AR163" s="40"/>
      <c r="AS163" s="40"/>
      <c r="AT163" s="40"/>
      <c r="AU163" s="40"/>
      <c r="AV163" s="40"/>
      <c r="AW163" s="40"/>
      <c r="AX163" s="40"/>
      <c r="AY163" s="40"/>
    </row>
    <row r="164" ht="15.75" customHeight="1">
      <c r="A164" s="575">
        <v>527.0</v>
      </c>
      <c r="B164" s="94" t="str">
        <f t="array" ref="B164">IFNA(XLOOKUP(A164,'New Signups'!C:C,'New Signups'!D:D),"-")</f>
        <v>Rika</v>
      </c>
      <c r="C164" s="94" t="str">
        <f t="array" ref="C164">IFNA(XLOOKUP(A164,'New Signups'!C:C,'New Signups'!E:E),"-")</f>
        <v>Iijima</v>
      </c>
      <c r="D164" s="1034">
        <v>2012.0</v>
      </c>
      <c r="E164" s="40"/>
      <c r="F164" s="45" t="str">
        <f t="array" ref="F164">XLOOKUP(A164,'New Signups'!C:C,'New Signups'!I:I)</f>
        <v>(267) 595-2755</v>
      </c>
      <c r="G164" s="53" t="str">
        <f t="array" ref="G164">XLOOKUP(A164,'New Signups'!C:C,'New Signups'!J:J)</f>
        <v>(267) 992-0083</v>
      </c>
      <c r="H164" s="53" t="str">
        <f t="array" ref="H164">IFNA(XLOOKUP(A164,'New Signups'!C:C,'New Signups'!K:K),"-")</f>
        <v>Friend</v>
      </c>
      <c r="I164" s="53" t="str">
        <f t="array" ref="I164">IFNA(XLOOKUP(A164,'New Signups'!C:C,'New Signups'!H:H),"-")</f>
        <v>Nobuko Iijima</v>
      </c>
      <c r="J164" s="40" t="s">
        <v>5585</v>
      </c>
      <c r="K164" s="40"/>
      <c r="L164" s="40"/>
      <c r="M164" s="40"/>
      <c r="N164" s="1020">
        <f t="array" ref="N164">IFNA(
    IF(OR(XLOOKUP(A164,'1000'!A:A,'1000'!M:M)=0, XLOOKUP(A164,'1000'!A:A,'1000'!M:M)=DATE(1900,1,1)), NA(), XLOOKUP(A164,'1000'!A:A,'1000'!M:M)),
    IFNA(
        IF(OR(XLOOKUP(A164,'2000'!A:A,'2000'!M:M)=0, XLOOKUP(A164,'2000'!A:A,'2000'!M:M)=DATE(1900,1,1)), NA(), XLOOKUP(A164,'2000'!A:A,'2000'!M:M)),
        IF(OR(XLOOKUP(A164,'3000'!A:A,'3000'!M:M)=0, XLOOKUP(A164,'3000'!A:A,'3000'!M:M)=DATE(1900,1,1)), NA(), XLOOKUP(A164,'3000'!A:A,'3000'!M:M))
    )
)</f>
        <v>45332</v>
      </c>
      <c r="O164" s="1034"/>
      <c r="P164" s="1047" t="s">
        <v>5491</v>
      </c>
      <c r="Q164" s="1047" t="s">
        <v>5492</v>
      </c>
      <c r="R164" s="1047" t="s">
        <v>5493</v>
      </c>
      <c r="S164" s="1047" t="s">
        <v>5521</v>
      </c>
      <c r="T164" s="1047" t="s">
        <v>5495</v>
      </c>
      <c r="U164" s="1047" t="s">
        <v>5496</v>
      </c>
      <c r="V164" s="40"/>
      <c r="W164" s="40" t="s">
        <v>5516</v>
      </c>
      <c r="X164" s="40"/>
      <c r="Y164" s="417"/>
      <c r="Z164" s="101" t="s">
        <v>4516</v>
      </c>
      <c r="AA164" s="40"/>
      <c r="AB164" s="1044" t="s">
        <v>5522</v>
      </c>
      <c r="AC164" s="1084" t="s">
        <v>5523</v>
      </c>
      <c r="AD164" s="1038" t="s">
        <v>5533</v>
      </c>
      <c r="AE164" s="40"/>
      <c r="AF164" s="40" t="s">
        <v>5586</v>
      </c>
      <c r="AG164" s="1023"/>
      <c r="AH164" s="94"/>
      <c r="AI164" s="40"/>
      <c r="AJ164" s="40"/>
      <c r="AK164" s="40"/>
      <c r="AL164" s="40"/>
      <c r="AM164" s="40"/>
      <c r="AN164" s="40"/>
      <c r="AO164" s="40"/>
      <c r="AP164" s="40"/>
      <c r="AQ164" s="40"/>
      <c r="AR164" s="40"/>
      <c r="AS164" s="40"/>
      <c r="AT164" s="40"/>
      <c r="AU164" s="40"/>
      <c r="AV164" s="40"/>
      <c r="AW164" s="40"/>
      <c r="AX164" s="40"/>
      <c r="AY164" s="40"/>
    </row>
    <row r="165" ht="15.75" customHeight="1">
      <c r="A165" s="575">
        <v>529.0</v>
      </c>
      <c r="B165" s="94" t="str">
        <f t="array" ref="B165">IFNA(XLOOKUP(A165,'New Signups'!C:C,'New Signups'!D:D),"-")</f>
        <v>Tina</v>
      </c>
      <c r="C165" s="94" t="str">
        <f t="array" ref="C165">IFNA(XLOOKUP(A165,'New Signups'!C:C,'New Signups'!E:E),"-")</f>
        <v>Zheng</v>
      </c>
      <c r="D165" s="1034">
        <v>2013.0</v>
      </c>
      <c r="E165" s="40"/>
      <c r="F165" s="45" t="str">
        <f t="array" ref="F165">XLOOKUP(A165,'New Signups'!C:C,'New Signups'!I:I)</f>
        <v>267-331-1656</v>
      </c>
      <c r="G165" s="53" t="str">
        <f t="array" ref="G165">XLOOKUP(A165,'New Signups'!C:C,'New Signups'!J:J)</f>
        <v>(215) 500-4868</v>
      </c>
      <c r="H165" s="53" t="str">
        <f t="array" ref="H165">IFNA(XLOOKUP(A165,'New Signups'!C:C,'New Signups'!K:K),"-")</f>
        <v>Friend</v>
      </c>
      <c r="I165" s="53" t="str">
        <f t="array" ref="I165">IFNA(XLOOKUP(A165,'New Signups'!C:C,'New Signups'!H:H),"-")</f>
        <v>Xiu Yun Qiu</v>
      </c>
      <c r="J165" s="40" t="s">
        <v>5585</v>
      </c>
      <c r="K165" s="40"/>
      <c r="L165" s="40"/>
      <c r="M165" s="40"/>
      <c r="N165" s="1020">
        <f t="array" ref="N165">IFNA(
    IF(OR(XLOOKUP(A165,'1000'!A:A,'1000'!M:M)=0, XLOOKUP(A165,'1000'!A:A,'1000'!M:M)=DATE(1900,1,1)), NA(), XLOOKUP(A165,'1000'!A:A,'1000'!M:M)),
    IFNA(
        IF(OR(XLOOKUP(A165,'2000'!A:A,'2000'!M:M)=0, XLOOKUP(A165,'2000'!A:A,'2000'!M:M)=DATE(1900,1,1)), NA(), XLOOKUP(A165,'2000'!A:A,'2000'!M:M)),
        IF(OR(XLOOKUP(A165,'3000'!A:A,'3000'!M:M)=0, XLOOKUP(A165,'3000'!A:A,'3000'!M:M)=DATE(1900,1,1)), NA(), XLOOKUP(A165,'3000'!A:A,'3000'!M:M))
    )
)</f>
        <v>45333</v>
      </c>
      <c r="O165" s="40"/>
      <c r="P165" s="1047" t="s">
        <v>5491</v>
      </c>
      <c r="Q165" s="1047" t="s">
        <v>5500</v>
      </c>
      <c r="R165" s="1047" t="s">
        <v>5493</v>
      </c>
      <c r="S165" s="1047" t="s">
        <v>5521</v>
      </c>
      <c r="T165" s="1047" t="s">
        <v>5495</v>
      </c>
      <c r="U165" s="1047" t="s">
        <v>5496</v>
      </c>
      <c r="V165" s="40"/>
      <c r="W165" s="40" t="s">
        <v>5516</v>
      </c>
      <c r="X165" s="40"/>
      <c r="Y165" s="417"/>
      <c r="Z165" s="101" t="s">
        <v>4516</v>
      </c>
      <c r="AA165" s="40"/>
      <c r="AB165" s="1044" t="s">
        <v>5522</v>
      </c>
      <c r="AC165" s="1038" t="s">
        <v>5523</v>
      </c>
      <c r="AD165" s="1038" t="s">
        <v>5533</v>
      </c>
      <c r="AE165" s="40"/>
      <c r="AF165" s="40" t="s">
        <v>5586</v>
      </c>
      <c r="AG165" s="1023"/>
      <c r="AH165" s="94"/>
      <c r="AI165" s="40"/>
      <c r="AJ165" s="40"/>
      <c r="AK165" s="40"/>
      <c r="AL165" s="40"/>
      <c r="AM165" s="40"/>
      <c r="AN165" s="40"/>
      <c r="AO165" s="40"/>
      <c r="AP165" s="40"/>
      <c r="AQ165" s="40"/>
      <c r="AR165" s="40"/>
      <c r="AS165" s="40"/>
      <c r="AT165" s="40"/>
      <c r="AU165" s="40"/>
      <c r="AV165" s="40"/>
      <c r="AW165" s="40"/>
      <c r="AX165" s="40"/>
      <c r="AY165" s="40"/>
    </row>
    <row r="166" ht="15.75" customHeight="1">
      <c r="A166" s="575">
        <v>549.0</v>
      </c>
      <c r="B166" s="94" t="str">
        <f t="array" ref="B166">IFNA(XLOOKUP(A166,'New Signups'!C:C,'New Signups'!D:D),"-")</f>
        <v>Ronald  "Mackie"</v>
      </c>
      <c r="C166" s="94" t="str">
        <f t="array" ref="C166">IFNA(XLOOKUP(A166,'New Signups'!C:C,'New Signups'!E:E),"-")</f>
        <v>DenBroeder</v>
      </c>
      <c r="D166" s="1034">
        <v>2014.0</v>
      </c>
      <c r="E166" s="40"/>
      <c r="F166" s="45" t="str">
        <f t="array" ref="F166">XLOOKUP(A166,'New Signups'!C:C,'New Signups'!I:I)</f>
        <v>(610) 329-9113</v>
      </c>
      <c r="G166" s="53" t="str">
        <f t="array" ref="G166">XLOOKUP(A166,'New Signups'!C:C,'New Signups'!J:J)</f>
        <v>(610) 275-9430</v>
      </c>
      <c r="H166" s="53" t="str">
        <f t="array" ref="H166">IFNA(XLOOKUP(A166,'New Signups'!C:C,'New Signups'!K:K),"-")</f>
        <v>Temple study </v>
      </c>
      <c r="I166" s="53" t="str">
        <f t="array" ref="I166">IFNA(XLOOKUP(A166,'New Signups'!C:C,'New Signups'!H:H),"-")</f>
        <v>Jane Marie Downey</v>
      </c>
      <c r="J166" s="40" t="s">
        <v>5585</v>
      </c>
      <c r="K166" s="40"/>
      <c r="L166" s="40"/>
      <c r="M166" s="40"/>
      <c r="N166" s="1020">
        <f t="array" ref="N166">IFNA(
    IF(OR(XLOOKUP(A166,'1000'!A:A,'1000'!M:M)=0, XLOOKUP(A166,'1000'!A:A,'1000'!M:M)=DATE(1900,1,1)), NA(), XLOOKUP(A166,'1000'!A:A,'1000'!M:M)),
    IFNA(
        IF(OR(XLOOKUP(A166,'2000'!A:A,'2000'!M:M)=0, XLOOKUP(A166,'2000'!A:A,'2000'!M:M)=DATE(1900,1,1)), NA(), XLOOKUP(A166,'2000'!A:A,'2000'!M:M)),
        IF(OR(XLOOKUP(A166,'3000'!A:A,'3000'!M:M)=0, XLOOKUP(A166,'3000'!A:A,'3000'!M:M)=DATE(1900,1,1)), NA(), XLOOKUP(A166,'3000'!A:A,'3000'!M:M))
    )
)</f>
        <v>45346</v>
      </c>
      <c r="O166" s="1034"/>
      <c r="P166" s="1047" t="s">
        <v>5491</v>
      </c>
      <c r="Q166" s="1047" t="s">
        <v>5492</v>
      </c>
      <c r="R166" s="1047" t="s">
        <v>5493</v>
      </c>
      <c r="S166" s="1047" t="s">
        <v>5521</v>
      </c>
      <c r="T166" s="1047" t="s">
        <v>5495</v>
      </c>
      <c r="U166" s="1047" t="s">
        <v>5496</v>
      </c>
      <c r="V166" s="40"/>
      <c r="W166" s="40" t="s">
        <v>5516</v>
      </c>
      <c r="X166" s="40"/>
      <c r="Y166" s="417"/>
      <c r="Z166" s="101" t="s">
        <v>4516</v>
      </c>
      <c r="AA166" s="40"/>
      <c r="AB166" s="1044" t="s">
        <v>5523</v>
      </c>
      <c r="AC166" s="1084" t="s">
        <v>5533</v>
      </c>
      <c r="AD166" s="1038" t="s">
        <v>5534</v>
      </c>
      <c r="AE166" s="40"/>
      <c r="AF166" s="40" t="s">
        <v>5587</v>
      </c>
      <c r="AG166" s="1023"/>
      <c r="AH166" s="94"/>
      <c r="AI166" s="40"/>
      <c r="AJ166" s="40"/>
      <c r="AK166" s="40"/>
      <c r="AL166" s="40"/>
      <c r="AM166" s="40"/>
      <c r="AN166" s="40"/>
      <c r="AO166" s="40"/>
      <c r="AP166" s="40"/>
      <c r="AQ166" s="40"/>
      <c r="AR166" s="40"/>
      <c r="AS166" s="40"/>
      <c r="AT166" s="40"/>
      <c r="AU166" s="40"/>
      <c r="AV166" s="40"/>
      <c r="AW166" s="40"/>
      <c r="AX166" s="40"/>
      <c r="AY166" s="40"/>
    </row>
    <row r="167" ht="15.75" customHeight="1">
      <c r="A167" s="575">
        <v>632.0</v>
      </c>
      <c r="B167" s="94" t="str">
        <f t="array" ref="B167">IFNA(XLOOKUP(A167,'New Signups'!C:C,'New Signups'!D:D),"-")</f>
        <v>Demani</v>
      </c>
      <c r="C167" s="94" t="str">
        <f t="array" ref="C167">IFNA(XLOOKUP(A167,'New Signups'!C:C,'New Signups'!E:E),"-")</f>
        <v>Bowen</v>
      </c>
      <c r="D167" s="1034">
        <v>2015.0</v>
      </c>
      <c r="E167" s="40"/>
      <c r="F167" s="45" t="str">
        <f t="array" ref="F167">XLOOKUP(A167,'New Signups'!C:C,'New Signups'!I:I)</f>
        <v>(267) 591-4240</v>
      </c>
      <c r="G167" s="53" t="str">
        <f t="array" ref="G167">XLOOKUP(A167,'New Signups'!C:C,'New Signups'!J:J)</f>
        <v>(215) 301-8902</v>
      </c>
      <c r="H167" s="53" t="str">
        <f t="array" ref="H167">IFNA(XLOOKUP(A167,'New Signups'!C:C,'New Signups'!K:K),"-")</f>
        <v>School</v>
      </c>
      <c r="I167" s="53" t="str">
        <f t="array" ref="I167">IFNA(XLOOKUP(A167,'New Signups'!C:C,'New Signups'!H:H),"-")</f>
        <v>Samone Williams </v>
      </c>
      <c r="J167" s="40" t="s">
        <v>5585</v>
      </c>
      <c r="K167" s="40"/>
      <c r="L167" s="40"/>
      <c r="M167" s="40"/>
      <c r="N167" s="1020">
        <f t="array" ref="N167">IFNA(
    IF(OR(XLOOKUP(A167,'1000'!A:A,'1000'!M:M)=0, XLOOKUP(A167,'1000'!A:A,'1000'!M:M)=DATE(1900,1,1)), NA(), XLOOKUP(A167,'1000'!A:A,'1000'!M:M)),
    IFNA(
        IF(OR(XLOOKUP(A167,'2000'!A:A,'2000'!M:M)=0, XLOOKUP(A167,'2000'!A:A,'2000'!M:M)=DATE(1900,1,1)), NA(), XLOOKUP(A167,'2000'!A:A,'2000'!M:M)),
        IF(OR(XLOOKUP(A167,'3000'!A:A,'3000'!M:M)=0, XLOOKUP(A167,'3000'!A:A,'3000'!M:M)=DATE(1900,1,1)), NA(), XLOOKUP(A167,'3000'!A:A,'3000'!M:M))
    )
)</f>
        <v>45369</v>
      </c>
      <c r="O167" s="40"/>
      <c r="P167" s="1047" t="s">
        <v>5492</v>
      </c>
      <c r="Q167" s="1047" t="s">
        <v>5493</v>
      </c>
      <c r="R167" s="1047" t="s">
        <v>5521</v>
      </c>
      <c r="S167" s="1047" t="s">
        <v>5495</v>
      </c>
      <c r="T167" s="1047" t="s">
        <v>5496</v>
      </c>
      <c r="U167" s="1047" t="s">
        <v>5497</v>
      </c>
      <c r="V167" s="40"/>
      <c r="W167" s="40" t="s">
        <v>5516</v>
      </c>
      <c r="X167" s="1034"/>
      <c r="Y167" s="417"/>
      <c r="Z167" s="101" t="s">
        <v>4516</v>
      </c>
      <c r="AA167" s="40"/>
      <c r="AB167" s="1044" t="s">
        <v>5523</v>
      </c>
      <c r="AC167" s="1038" t="s">
        <v>5533</v>
      </c>
      <c r="AD167" s="1038" t="s">
        <v>5534</v>
      </c>
      <c r="AE167" s="40"/>
      <c r="AF167" s="40" t="s">
        <v>5535</v>
      </c>
      <c r="AG167" s="1023"/>
      <c r="AH167" s="94"/>
      <c r="AI167" s="40"/>
      <c r="AJ167" s="40"/>
      <c r="AK167" s="40"/>
      <c r="AL167" s="40"/>
      <c r="AM167" s="40"/>
      <c r="AN167" s="40"/>
      <c r="AO167" s="40"/>
      <c r="AP167" s="40"/>
      <c r="AQ167" s="40"/>
      <c r="AR167" s="40"/>
      <c r="AS167" s="40"/>
      <c r="AT167" s="40"/>
      <c r="AU167" s="40"/>
      <c r="AV167" s="40"/>
      <c r="AW167" s="40"/>
      <c r="AX167" s="40"/>
      <c r="AY167" s="40"/>
    </row>
    <row r="168" ht="15.75" customHeight="1">
      <c r="A168" s="575">
        <v>679.0</v>
      </c>
      <c r="B168" s="94" t="str">
        <f t="array" ref="B168">IFNA(XLOOKUP(A168,'New Signups'!C:C,'New Signups'!D:D),"-")</f>
        <v>Chelsea</v>
      </c>
      <c r="C168" s="94" t="str">
        <f t="array" ref="C168">IFNA(XLOOKUP(A168,'New Signups'!C:C,'New Signups'!E:E),"-")</f>
        <v>Painter</v>
      </c>
      <c r="D168" s="1034">
        <v>2016.0</v>
      </c>
      <c r="E168" s="40"/>
      <c r="F168" s="45" t="str">
        <f t="array" ref="F168">XLOOKUP(A168,'New Signups'!C:C,'New Signups'!I:I)</f>
        <v>(215) 350-2809</v>
      </c>
      <c r="G168" s="53" t="str">
        <f t="array" ref="G168">XLOOKUP(A168,'New Signups'!C:C,'New Signups'!J:J)</f>
        <v>(215) 470-1212</v>
      </c>
      <c r="H168" s="53" t="str">
        <f t="array" ref="H168">IFNA(XLOOKUP(A168,'New Signups'!C:C,'New Signups'!K:K),"-")</f>
        <v>Referred to by a family member</v>
      </c>
      <c r="I168" s="53" t="str">
        <f t="array" ref="I168">IFNA(XLOOKUP(A168,'New Signups'!C:C,'New Signups'!H:H),"-")</f>
        <v>Arthur Painter</v>
      </c>
      <c r="J168" s="40" t="s">
        <v>5585</v>
      </c>
      <c r="K168" s="40"/>
      <c r="L168" s="40"/>
      <c r="M168" s="40"/>
      <c r="N168" s="1020">
        <f t="array" ref="N168">IFNA(
    IF(OR(XLOOKUP(A168,'1000'!A:A,'1000'!M:M)=0, XLOOKUP(A168,'1000'!A:A,'1000'!M:M)=DATE(1900,1,1)), NA(), XLOOKUP(A168,'1000'!A:A,'1000'!M:M)),
    IFNA(
        IF(OR(XLOOKUP(A168,'2000'!A:A,'2000'!M:M)=0, XLOOKUP(A168,'2000'!A:A,'2000'!M:M)=DATE(1900,1,1)), NA(), XLOOKUP(A168,'2000'!A:A,'2000'!M:M)),
        IF(OR(XLOOKUP(A168,'3000'!A:A,'3000'!M:M)=0, XLOOKUP(A168,'3000'!A:A,'3000'!M:M)=DATE(1900,1,1)), NA(), XLOOKUP(A168,'3000'!A:A,'3000'!M:M))
    )
)</f>
        <v>45375</v>
      </c>
      <c r="O168" s="1034"/>
      <c r="P168" s="1047" t="s">
        <v>5492</v>
      </c>
      <c r="Q168" s="1047" t="s">
        <v>5493</v>
      </c>
      <c r="R168" s="1047" t="s">
        <v>5521</v>
      </c>
      <c r="S168" s="1047" t="s">
        <v>5495</v>
      </c>
      <c r="T168" s="1047" t="s">
        <v>5496</v>
      </c>
      <c r="U168" s="1047" t="s">
        <v>5497</v>
      </c>
      <c r="V168" s="40"/>
      <c r="W168" s="40" t="s">
        <v>5516</v>
      </c>
      <c r="X168" s="40"/>
      <c r="Y168" s="40"/>
      <c r="Z168" s="101" t="s">
        <v>4516</v>
      </c>
      <c r="AA168" s="40"/>
      <c r="AB168" s="1044" t="s">
        <v>5523</v>
      </c>
      <c r="AC168" s="1038" t="s">
        <v>5533</v>
      </c>
      <c r="AD168" s="1038" t="s">
        <v>5534</v>
      </c>
      <c r="AE168" s="40"/>
      <c r="AF168" s="40" t="s">
        <v>5535</v>
      </c>
      <c r="AG168" s="1023"/>
      <c r="AH168" s="94"/>
      <c r="AI168" s="40"/>
      <c r="AJ168" s="40"/>
      <c r="AK168" s="40"/>
      <c r="AL168" s="40"/>
      <c r="AM168" s="40"/>
      <c r="AN168" s="40"/>
      <c r="AO168" s="40"/>
      <c r="AP168" s="40"/>
      <c r="AQ168" s="40"/>
      <c r="AR168" s="40"/>
      <c r="AS168" s="40"/>
      <c r="AT168" s="40"/>
      <c r="AU168" s="40"/>
      <c r="AV168" s="40"/>
      <c r="AW168" s="40"/>
      <c r="AX168" s="40"/>
      <c r="AY168" s="40"/>
    </row>
    <row r="169" ht="15.75" customHeight="1">
      <c r="A169" s="575">
        <v>626.0</v>
      </c>
      <c r="B169" s="94" t="str">
        <f t="array" ref="B169">IFNA(XLOOKUP(A169,'New Signups'!C:C,'New Signups'!D:D),"-")</f>
        <v>Eden</v>
      </c>
      <c r="C169" s="94" t="str">
        <f t="array" ref="C169">IFNA(XLOOKUP(A169,'New Signups'!C:C,'New Signups'!E:E),"-")</f>
        <v>Jones</v>
      </c>
      <c r="D169" s="1034">
        <v>2017.0</v>
      </c>
      <c r="E169" s="40"/>
      <c r="F169" s="45" t="str">
        <f t="array" ref="F169">XLOOKUP(A169,'New Signups'!C:C,'New Signups'!I:I)</f>
        <v>(267) 597-9136</v>
      </c>
      <c r="G169" s="53" t="str">
        <f t="array" ref="G169">XLOOKUP(A169,'New Signups'!C:C,'New Signups'!J:J)</f>
        <v>(267) 597-9136</v>
      </c>
      <c r="H169" s="53" t="str">
        <f t="array" ref="H169">IFNA(XLOOKUP(A169,'New Signups'!C:C,'New Signups'!K:K),"-")</f>
        <v>Lighthouse</v>
      </c>
      <c r="I169" s="53" t="str">
        <f t="array" ref="I169">IFNA(XLOOKUP(A169,'New Signups'!C:C,'New Signups'!H:H),"-")</f>
        <v>Sharron, Ronnie</v>
      </c>
      <c r="J169" s="40" t="s">
        <v>5585</v>
      </c>
      <c r="K169" s="40"/>
      <c r="L169" s="40"/>
      <c r="M169" s="40"/>
      <c r="N169" s="1020">
        <f t="array" ref="N169">IFNA(
    IF(OR(XLOOKUP(A169,'1000'!A:A,'1000'!M:M)=0, XLOOKUP(A169,'1000'!A:A,'1000'!M:M)=DATE(1900,1,1)), NA(), XLOOKUP(A169,'1000'!A:A,'1000'!M:M)),
    IFNA(
        IF(OR(XLOOKUP(A169,'2000'!A:A,'2000'!M:M)=0, XLOOKUP(A169,'2000'!A:A,'2000'!M:M)=DATE(1900,1,1)), NA(), XLOOKUP(A169,'2000'!A:A,'2000'!M:M)),
        IF(OR(XLOOKUP(A169,'3000'!A:A,'3000'!M:M)=0, XLOOKUP(A169,'3000'!A:A,'3000'!M:M)=DATE(1900,1,1)), NA(), XLOOKUP(A169,'3000'!A:A,'3000'!M:M))
    )
)</f>
        <v>45357</v>
      </c>
      <c r="O169" s="1034"/>
      <c r="P169" s="1047" t="s">
        <v>5492</v>
      </c>
      <c r="Q169" s="1047" t="s">
        <v>5493</v>
      </c>
      <c r="R169" s="1047" t="s">
        <v>5521</v>
      </c>
      <c r="S169" s="1047" t="s">
        <v>5495</v>
      </c>
      <c r="T169" s="1047" t="s">
        <v>5496</v>
      </c>
      <c r="U169" s="1047" t="s">
        <v>5497</v>
      </c>
      <c r="V169" s="40"/>
      <c r="W169" s="40" t="s">
        <v>5516</v>
      </c>
      <c r="X169" s="40"/>
      <c r="Y169" s="40"/>
      <c r="Z169" s="101" t="s">
        <v>4516</v>
      </c>
      <c r="AA169" s="40" t="s">
        <v>5588</v>
      </c>
      <c r="AB169" s="1044" t="s">
        <v>5523</v>
      </c>
      <c r="AC169" s="1038" t="s">
        <v>5533</v>
      </c>
      <c r="AD169" s="1038" t="s">
        <v>5534</v>
      </c>
      <c r="AE169" s="40"/>
      <c r="AF169" s="40" t="s">
        <v>5535</v>
      </c>
      <c r="AG169" s="1023"/>
      <c r="AH169" s="94"/>
      <c r="AI169" s="40"/>
      <c r="AJ169" s="40"/>
      <c r="AK169" s="40"/>
      <c r="AL169" s="40"/>
      <c r="AM169" s="40"/>
      <c r="AN169" s="40"/>
      <c r="AO169" s="40"/>
      <c r="AP169" s="40"/>
      <c r="AQ169" s="40"/>
      <c r="AR169" s="40"/>
      <c r="AS169" s="40"/>
      <c r="AT169" s="40"/>
      <c r="AU169" s="40"/>
      <c r="AV169" s="40"/>
      <c r="AW169" s="40"/>
      <c r="AX169" s="40"/>
      <c r="AY169" s="40"/>
    </row>
    <row r="170" ht="15.75" customHeight="1">
      <c r="A170" s="575">
        <v>701.0</v>
      </c>
      <c r="B170" s="94" t="str">
        <f t="array" ref="B170">IFNA(XLOOKUP(A170,'New Signups'!C:C,'New Signups'!D:D),"-")</f>
        <v>Karma</v>
      </c>
      <c r="C170" s="94" t="str">
        <f t="array" ref="C170">IFNA(XLOOKUP(A170,'New Signups'!C:C,'New Signups'!E:E),"-")</f>
        <v>Davis</v>
      </c>
      <c r="D170" s="1034">
        <v>2018.0</v>
      </c>
      <c r="E170" s="40"/>
      <c r="F170" s="45" t="str">
        <f t="array" ref="F170">XLOOKUP(A170,'New Signups'!C:C,'New Signups'!I:I)</f>
        <v>(267) 290-0188</v>
      </c>
      <c r="G170" s="53" t="str">
        <f t="array" ref="G170">XLOOKUP(A170,'New Signups'!C:C,'New Signups'!J:J)</f>
        <v>(267) 582-2499</v>
      </c>
      <c r="H170" s="53" t="str">
        <f t="array" ref="H170">IFNA(XLOOKUP(A170,'New Signups'!C:C,'New Signups'!K:K),"-")</f>
        <v>Philly Free School</v>
      </c>
      <c r="I170" s="53" t="str">
        <f t="array" ref="I170">IFNA(XLOOKUP(A170,'New Signups'!C:C,'New Signups'!H:H),"-")</f>
        <v>Kendria Davis</v>
      </c>
      <c r="J170" s="40" t="s">
        <v>5585</v>
      </c>
      <c r="K170" s="40"/>
      <c r="L170" s="40"/>
      <c r="M170" s="40"/>
      <c r="N170" s="1020">
        <f t="array" ref="N170">IFNA(
    IF(OR(XLOOKUP(A170,'1000'!A:A,'1000'!M:M)=0, XLOOKUP(A170,'1000'!A:A,'1000'!M:M)=DATE(1900,1,1)), NA(), XLOOKUP(A170,'1000'!A:A,'1000'!M:M)),
    IFNA(
        IF(OR(XLOOKUP(A170,'2000'!A:A,'2000'!M:M)=0, XLOOKUP(A170,'2000'!A:A,'2000'!M:M)=DATE(1900,1,1)), NA(), XLOOKUP(A170,'2000'!A:A,'2000'!M:M)),
        IF(OR(XLOOKUP(A170,'3000'!A:A,'3000'!M:M)=0, XLOOKUP(A170,'3000'!A:A,'3000'!M:M)=DATE(1900,1,1)), NA(), XLOOKUP(A170,'3000'!A:A,'3000'!M:M))
    )
)</f>
        <v>45375</v>
      </c>
      <c r="O170" s="40"/>
      <c r="P170" s="1047" t="s">
        <v>5492</v>
      </c>
      <c r="Q170" s="1047" t="s">
        <v>5493</v>
      </c>
      <c r="R170" s="1047" t="s">
        <v>5521</v>
      </c>
      <c r="S170" s="1047" t="s">
        <v>5495</v>
      </c>
      <c r="T170" s="1047" t="s">
        <v>5496</v>
      </c>
      <c r="U170" s="1047" t="s">
        <v>5497</v>
      </c>
      <c r="V170" s="40"/>
      <c r="W170" s="40" t="s">
        <v>5516</v>
      </c>
      <c r="X170" s="40"/>
      <c r="Y170" s="140"/>
      <c r="Z170" s="101" t="s">
        <v>4516</v>
      </c>
      <c r="AA170" s="40"/>
      <c r="AB170" s="1044" t="s">
        <v>5523</v>
      </c>
      <c r="AC170" s="1038" t="s">
        <v>5533</v>
      </c>
      <c r="AD170" s="1084" t="s">
        <v>5534</v>
      </c>
      <c r="AE170" s="40"/>
      <c r="AF170" s="40" t="s">
        <v>5535</v>
      </c>
      <c r="AG170" s="1023"/>
      <c r="AH170" s="94"/>
      <c r="AI170" s="40"/>
      <c r="AJ170" s="40"/>
      <c r="AK170" s="40"/>
      <c r="AL170" s="40"/>
      <c r="AM170" s="40"/>
      <c r="AN170" s="40"/>
      <c r="AO170" s="40"/>
      <c r="AP170" s="40"/>
      <c r="AQ170" s="40"/>
      <c r="AR170" s="40"/>
      <c r="AS170" s="40"/>
      <c r="AT170" s="40"/>
      <c r="AU170" s="40"/>
      <c r="AV170" s="40"/>
      <c r="AW170" s="40"/>
      <c r="AX170" s="40"/>
      <c r="AY170" s="40"/>
    </row>
    <row r="171" ht="15.75" customHeight="1">
      <c r="A171" s="575">
        <v>685.0</v>
      </c>
      <c r="B171" s="94" t="str">
        <f t="array" ref="B171">IFNA(XLOOKUP(A171,'New Signups'!C:C,'New Signups'!D:D),"-")</f>
        <v>Catherine</v>
      </c>
      <c r="C171" s="94" t="str">
        <f t="array" ref="C171">IFNA(XLOOKUP(A171,'New Signups'!C:C,'New Signups'!E:E),"-")</f>
        <v>McKevitt</v>
      </c>
      <c r="D171" s="1034">
        <v>2019.0</v>
      </c>
      <c r="E171" s="40"/>
      <c r="F171" s="45" t="str">
        <f t="array" ref="F171">XLOOKUP(A171,'New Signups'!C:C,'New Signups'!I:I)</f>
        <v>(215) 385-6179</v>
      </c>
      <c r="G171" s="53" t="str">
        <f t="array" ref="G171">XLOOKUP(A171,'New Signups'!C:C,'New Signups'!J:J)</f>
        <v>(215) 206-2503</v>
      </c>
      <c r="H171" s="53" t="str">
        <f t="array" ref="H171">IFNA(XLOOKUP(A171,'New Signups'!C:C,'New Signups'!K:K),"-")</f>
        <v>A friend</v>
      </c>
      <c r="I171" s="53" t="str">
        <f t="array" ref="I171">IFNA(XLOOKUP(A171,'New Signups'!C:C,'New Signups'!H:H),"-")</f>
        <v>Micheal McKevitt</v>
      </c>
      <c r="J171" s="40" t="s">
        <v>5585</v>
      </c>
      <c r="K171" s="40"/>
      <c r="L171" s="40"/>
      <c r="M171" s="40"/>
      <c r="N171" s="1020">
        <f t="array" ref="N171">IFNA(
    IF(OR(XLOOKUP(A171,'1000'!A:A,'1000'!M:M)=0, XLOOKUP(A171,'1000'!A:A,'1000'!M:M)=DATE(1900,1,1)), NA(), XLOOKUP(A171,'1000'!A:A,'1000'!M:M)),
    IFNA(
        IF(OR(XLOOKUP(A171,'2000'!A:A,'2000'!M:M)=0, XLOOKUP(A171,'2000'!A:A,'2000'!M:M)=DATE(1900,1,1)), NA(), XLOOKUP(A171,'2000'!A:A,'2000'!M:M)),
        IF(OR(XLOOKUP(A171,'3000'!A:A,'3000'!M:M)=0, XLOOKUP(A171,'3000'!A:A,'3000'!M:M)=DATE(1900,1,1)), NA(), XLOOKUP(A171,'3000'!A:A,'3000'!M:M))
    )
)</f>
        <v>45375</v>
      </c>
      <c r="O171" s="1034"/>
      <c r="P171" s="1047" t="s">
        <v>5492</v>
      </c>
      <c r="Q171" s="1047" t="s">
        <v>5493</v>
      </c>
      <c r="R171" s="1047" t="s">
        <v>5521</v>
      </c>
      <c r="S171" s="1047" t="s">
        <v>5495</v>
      </c>
      <c r="T171" s="1047" t="s">
        <v>5496</v>
      </c>
      <c r="U171" s="1047" t="s">
        <v>5497</v>
      </c>
      <c r="V171" s="40"/>
      <c r="W171" s="40" t="s">
        <v>5516</v>
      </c>
      <c r="X171" s="40"/>
      <c r="Y171" s="140"/>
      <c r="Z171" s="101" t="s">
        <v>4516</v>
      </c>
      <c r="AA171" s="40"/>
      <c r="AB171" s="1044" t="s">
        <v>5533</v>
      </c>
      <c r="AC171" s="1038" t="s">
        <v>5534</v>
      </c>
      <c r="AD171" s="1038" t="s">
        <v>5535</v>
      </c>
      <c r="AE171" s="40"/>
      <c r="AF171" s="40" t="s">
        <v>5536</v>
      </c>
      <c r="AG171" s="1023"/>
      <c r="AH171" s="94"/>
      <c r="AI171" s="40"/>
      <c r="AJ171" s="40"/>
      <c r="AK171" s="40"/>
      <c r="AL171" s="40"/>
      <c r="AM171" s="40"/>
      <c r="AN171" s="40"/>
      <c r="AO171" s="40"/>
      <c r="AP171" s="40"/>
      <c r="AQ171" s="40"/>
      <c r="AR171" s="40"/>
      <c r="AS171" s="40"/>
      <c r="AT171" s="40"/>
      <c r="AU171" s="40"/>
      <c r="AV171" s="40"/>
      <c r="AW171" s="40"/>
      <c r="AX171" s="40"/>
      <c r="AY171" s="40"/>
    </row>
    <row r="172" ht="15.75" customHeight="1">
      <c r="A172" s="1004">
        <v>738.0</v>
      </c>
      <c r="B172" s="94" t="str">
        <f t="array" ref="B172">IFNA(XLOOKUP(A172,'New Signups'!C:C,'New Signups'!D:D),"-")</f>
        <v>Myesha</v>
      </c>
      <c r="C172" s="94" t="str">
        <f t="array" ref="C172">IFNA(XLOOKUP(A172,'New Signups'!C:C,'New Signups'!E:E),"-")</f>
        <v>Gardner</v>
      </c>
      <c r="D172" s="1067">
        <v>2020.0</v>
      </c>
      <c r="E172" s="1068"/>
      <c r="F172" s="45" t="str">
        <f t="array" ref="F172">XLOOKUP(A172,'New Signups'!C:C,'New Signups'!I:I)</f>
        <v>(267) 402-8110</v>
      </c>
      <c r="G172" s="53">
        <f t="array" ref="G172">XLOOKUP(A172,'New Signups'!C:C,'New Signups'!J:J)</f>
        <v>8562713698</v>
      </c>
      <c r="H172" s="53" t="str">
        <f t="array" ref="H172">IFNA(XLOOKUP(A172,'New Signups'!C:C,'New Signups'!K:K),"-")</f>
        <v>CLINICONTACT</v>
      </c>
      <c r="I172" s="53" t="str">
        <f t="array" ref="I172">IFNA(XLOOKUP(A172,'New Signups'!C:C,'New Signups'!H:H),"-")</f>
        <v>Dakettia Cook</v>
      </c>
      <c r="J172" s="40" t="s">
        <v>5585</v>
      </c>
      <c r="K172" s="40"/>
      <c r="L172" s="40"/>
      <c r="M172" s="40"/>
      <c r="N172" s="1020">
        <f t="array" ref="N172">IFNA(
    IF(OR(XLOOKUP(A172,'1000'!A:A,'1000'!M:M)=0, XLOOKUP(A172,'1000'!A:A,'1000'!M:M)=DATE(1900,1,1)), NA(), XLOOKUP(A172,'1000'!A:A,'1000'!M:M)),
    IFNA(
        IF(OR(XLOOKUP(A172,'2000'!A:A,'2000'!M:M)=0, XLOOKUP(A172,'2000'!A:A,'2000'!M:M)=DATE(1900,1,1)), NA(), XLOOKUP(A172,'2000'!A:A,'2000'!M:M)),
        IF(OR(XLOOKUP(A172,'3000'!A:A,'3000'!M:M)=0, XLOOKUP(A172,'3000'!A:A,'3000'!M:M)=DATE(1900,1,1)), NA(), XLOOKUP(A172,'3000'!A:A,'3000'!M:M))
    )
)</f>
        <v>45385</v>
      </c>
      <c r="O172" s="40"/>
      <c r="P172" s="1047" t="s">
        <v>5493</v>
      </c>
      <c r="Q172" s="1047" t="s">
        <v>5521</v>
      </c>
      <c r="R172" s="1047" t="s">
        <v>5495</v>
      </c>
      <c r="S172" s="1047" t="s">
        <v>5496</v>
      </c>
      <c r="T172" s="1047" t="s">
        <v>5497</v>
      </c>
      <c r="U172" s="1047" t="s">
        <v>5512</v>
      </c>
      <c r="V172" s="40"/>
      <c r="W172" s="40" t="s">
        <v>5532</v>
      </c>
      <c r="X172" s="40"/>
      <c r="Y172" s="140"/>
      <c r="Z172" s="101" t="s">
        <v>4516</v>
      </c>
      <c r="AA172" s="40"/>
      <c r="AB172" s="1044" t="s">
        <v>5523</v>
      </c>
      <c r="AC172" s="1038" t="s">
        <v>5533</v>
      </c>
      <c r="AD172" s="1038" t="s">
        <v>5535</v>
      </c>
      <c r="AE172" s="40"/>
      <c r="AF172" s="40" t="s">
        <v>5536</v>
      </c>
      <c r="AG172" s="1023"/>
      <c r="AH172" s="94"/>
      <c r="AI172" s="40"/>
      <c r="AJ172" s="40"/>
      <c r="AK172" s="40"/>
      <c r="AL172" s="40"/>
      <c r="AM172" s="40"/>
      <c r="AN172" s="40"/>
      <c r="AO172" s="40"/>
      <c r="AP172" s="40"/>
      <c r="AQ172" s="40"/>
      <c r="AR172" s="40"/>
      <c r="AS172" s="40"/>
      <c r="AT172" s="40"/>
      <c r="AU172" s="40"/>
      <c r="AV172" s="40"/>
      <c r="AW172" s="40"/>
      <c r="AX172" s="40"/>
      <c r="AY172" s="40"/>
    </row>
    <row r="173" ht="15.75" customHeight="1">
      <c r="A173" s="1004">
        <v>737.0</v>
      </c>
      <c r="B173" s="94" t="str">
        <f t="array" ref="B173">IFNA(XLOOKUP(A173,'New Signups'!C:C,'New Signups'!D:D),"-")</f>
        <v>Quadir</v>
      </c>
      <c r="C173" s="94" t="str">
        <f t="array" ref="C173">IFNA(XLOOKUP(A173,'New Signups'!C:C,'New Signups'!E:E),"-")</f>
        <v>Gardner</v>
      </c>
      <c r="D173" s="429">
        <v>2021.0</v>
      </c>
      <c r="E173" s="524"/>
      <c r="F173" s="45" t="str">
        <f t="array" ref="F173">XLOOKUP(A173,'New Signups'!C:C,'New Signups'!I:I)</f>
        <v>(267) 606-7628</v>
      </c>
      <c r="G173" s="53" t="str">
        <f t="array" ref="G173">XLOOKUP(A173,'New Signups'!C:C,'New Signups'!J:J)</f>
        <v>(267) 606-7628</v>
      </c>
      <c r="H173" s="53" t="str">
        <f t="array" ref="H173">IFNA(XLOOKUP(A173,'New Signups'!C:C,'New Signups'!K:K),"-")</f>
        <v>CLINICONTACT</v>
      </c>
      <c r="I173" s="53" t="str">
        <f t="array" ref="I173">IFNA(XLOOKUP(A173,'New Signups'!C:C,'New Signups'!H:H),"-")</f>
        <v>Dakettia Cook</v>
      </c>
      <c r="J173" s="40" t="s">
        <v>5585</v>
      </c>
      <c r="K173" s="40"/>
      <c r="L173" s="40"/>
      <c r="M173" s="40"/>
      <c r="N173" s="1020">
        <f t="array" ref="N173">IFNA(
    IF(OR(XLOOKUP(A173,'1000'!A:A,'1000'!M:M)=0, XLOOKUP(A173,'1000'!A:A,'1000'!M:M)=DATE(1900,1,1)), NA(), XLOOKUP(A173,'1000'!A:A,'1000'!M:M)),
    IFNA(
        IF(OR(XLOOKUP(A173,'2000'!A:A,'2000'!M:M)=0, XLOOKUP(A173,'2000'!A:A,'2000'!M:M)=DATE(1900,1,1)), NA(), XLOOKUP(A173,'2000'!A:A,'2000'!M:M)),
        IF(OR(XLOOKUP(A173,'3000'!A:A,'3000'!M:M)=0, XLOOKUP(A173,'3000'!A:A,'3000'!M:M)=DATE(1900,1,1)), NA(), XLOOKUP(A173,'3000'!A:A,'3000'!M:M))
    )
)</f>
        <v>45385</v>
      </c>
      <c r="O173" s="40"/>
      <c r="P173" s="1047" t="s">
        <v>5493</v>
      </c>
      <c r="Q173" s="1047" t="s">
        <v>5521</v>
      </c>
      <c r="R173" s="1047" t="s">
        <v>5495</v>
      </c>
      <c r="S173" s="1047" t="s">
        <v>5496</v>
      </c>
      <c r="T173" s="1047" t="s">
        <v>5497</v>
      </c>
      <c r="U173" s="1047" t="s">
        <v>5512</v>
      </c>
      <c r="V173" s="40"/>
      <c r="W173" s="40" t="s">
        <v>5532</v>
      </c>
      <c r="X173" s="40"/>
      <c r="Y173" s="140"/>
      <c r="Z173" s="101" t="s">
        <v>4516</v>
      </c>
      <c r="AA173" s="40"/>
      <c r="AB173" s="1044" t="s">
        <v>5523</v>
      </c>
      <c r="AC173" s="1038" t="s">
        <v>5533</v>
      </c>
      <c r="AD173" s="1038" t="s">
        <v>5535</v>
      </c>
      <c r="AE173" s="40"/>
      <c r="AF173" s="40" t="s">
        <v>5536</v>
      </c>
      <c r="AG173" s="1023"/>
      <c r="AH173" s="94"/>
      <c r="AI173" s="40"/>
      <c r="AJ173" s="40"/>
      <c r="AK173" s="40"/>
      <c r="AL173" s="40"/>
      <c r="AM173" s="40"/>
      <c r="AN173" s="40"/>
      <c r="AO173" s="40"/>
      <c r="AP173" s="40"/>
      <c r="AQ173" s="40"/>
      <c r="AR173" s="40"/>
      <c r="AS173" s="40"/>
      <c r="AT173" s="40"/>
      <c r="AU173" s="40"/>
      <c r="AV173" s="40"/>
      <c r="AW173" s="40"/>
      <c r="AX173" s="40"/>
      <c r="AY173" s="40"/>
    </row>
    <row r="174" ht="15.75" customHeight="1">
      <c r="A174" s="1004">
        <v>658.0</v>
      </c>
      <c r="B174" s="94" t="str">
        <f t="array" ref="B174">IFNA(XLOOKUP(A174,'New Signups'!C:C,'New Signups'!D:D),"-")</f>
        <v>Thomas</v>
      </c>
      <c r="C174" s="94" t="str">
        <f t="array" ref="C174">IFNA(XLOOKUP(A174,'New Signups'!C:C,'New Signups'!E:E),"-")</f>
        <v>Hylan</v>
      </c>
      <c r="D174" s="429">
        <v>2022.0</v>
      </c>
      <c r="E174" s="524"/>
      <c r="F174" s="45" t="str">
        <f t="array" ref="F174">XLOOKUP(A174,'New Signups'!C:C,'New Signups'!I:I)</f>
        <v>(215) 617-7111</v>
      </c>
      <c r="G174" s="53" t="str">
        <f t="array" ref="G174">XLOOKUP(A174,'New Signups'!C:C,'New Signups'!J:J)</f>
        <v>(215) 888-1243</v>
      </c>
      <c r="H174" s="53" t="str">
        <f t="array" ref="H174">IFNA(XLOOKUP(A174,'New Signups'!C:C,'New Signups'!K:K),"-")</f>
        <v>PennHD</v>
      </c>
      <c r="I174" s="53" t="str">
        <f t="array" ref="I174">IFNA(XLOOKUP(A174,'New Signups'!C:C,'New Signups'!H:H),"-")</f>
        <v>Mia Hylan</v>
      </c>
      <c r="J174" s="40" t="s">
        <v>5585</v>
      </c>
      <c r="K174" s="40"/>
      <c r="L174" s="40"/>
      <c r="M174" s="40"/>
      <c r="N174" s="1020">
        <f t="array" ref="N174">IFNA(
    IF(OR(XLOOKUP(A174,'1000'!A:A,'1000'!M:M)=0, XLOOKUP(A174,'1000'!A:A,'1000'!M:M)=DATE(1900,1,1)), NA(), XLOOKUP(A174,'1000'!A:A,'1000'!M:M)),
    IFNA(
        IF(OR(XLOOKUP(A174,'2000'!A:A,'2000'!M:M)=0, XLOOKUP(A174,'2000'!A:A,'2000'!M:M)=DATE(1900,1,1)), NA(), XLOOKUP(A174,'2000'!A:A,'2000'!M:M)),
        IF(OR(XLOOKUP(A174,'3000'!A:A,'3000'!M:M)=0, XLOOKUP(A174,'3000'!A:A,'3000'!M:M)=DATE(1900,1,1)), NA(), XLOOKUP(A174,'3000'!A:A,'3000'!M:M))
    )
)</f>
        <v>45385</v>
      </c>
      <c r="O174" s="40"/>
      <c r="P174" s="1047" t="s">
        <v>5493</v>
      </c>
      <c r="Q174" s="1047" t="s">
        <v>5521</v>
      </c>
      <c r="R174" s="1047" t="s">
        <v>5495</v>
      </c>
      <c r="S174" s="1047" t="s">
        <v>5496</v>
      </c>
      <c r="T174" s="1047" t="s">
        <v>5497</v>
      </c>
      <c r="U174" s="1047" t="s">
        <v>5512</v>
      </c>
      <c r="V174" s="40"/>
      <c r="W174" s="40" t="s">
        <v>5532</v>
      </c>
      <c r="X174" s="40"/>
      <c r="Y174" s="140"/>
      <c r="Z174" s="101" t="s">
        <v>4516</v>
      </c>
      <c r="AA174" s="40"/>
      <c r="AB174" s="1044" t="s">
        <v>5523</v>
      </c>
      <c r="AC174" s="1038" t="s">
        <v>5533</v>
      </c>
      <c r="AD174" s="1038" t="s">
        <v>5535</v>
      </c>
      <c r="AE174" s="40"/>
      <c r="AF174" s="40" t="s">
        <v>5536</v>
      </c>
      <c r="AG174" s="1023"/>
      <c r="AH174" s="94"/>
      <c r="AI174" s="40"/>
      <c r="AJ174" s="40"/>
      <c r="AK174" s="40"/>
      <c r="AL174" s="40"/>
      <c r="AM174" s="40"/>
      <c r="AN174" s="40"/>
      <c r="AO174" s="40"/>
      <c r="AP174" s="40"/>
      <c r="AQ174" s="40"/>
      <c r="AR174" s="40"/>
      <c r="AS174" s="40"/>
      <c r="AT174" s="40"/>
      <c r="AU174" s="40"/>
      <c r="AV174" s="40"/>
      <c r="AW174" s="40"/>
      <c r="AX174" s="40"/>
      <c r="AY174" s="40"/>
    </row>
    <row r="175" ht="15.75" customHeight="1">
      <c r="A175" s="1004">
        <v>759.0</v>
      </c>
      <c r="B175" s="94" t="str">
        <f t="array" ref="B175">IFNA(XLOOKUP(A175,'New Signups'!C:C,'New Signups'!D:D),"-")</f>
        <v>Jaidah </v>
      </c>
      <c r="C175" s="94" t="str">
        <f t="array" ref="C175">IFNA(XLOOKUP(A175,'New Signups'!C:C,'New Signups'!E:E),"-")</f>
        <v>Minnick</v>
      </c>
      <c r="D175" s="429">
        <v>2023.0</v>
      </c>
      <c r="E175" s="524"/>
      <c r="F175" s="1132" t="s">
        <v>5589</v>
      </c>
      <c r="G175" s="53" t="s">
        <v>3082</v>
      </c>
      <c r="H175" s="53" t="str">
        <f t="array" ref="H175">IFNA(XLOOKUP(A175,'New Signups'!C:C,'New Signups'!K:K),"-")</f>
        <v>CLINICONTACT</v>
      </c>
      <c r="I175" s="53" t="str">
        <f t="array" ref="I175">IFNA(XLOOKUP(A175,'New Signups'!C:C,'New Signups'!H:H),"-")</f>
        <v>T. Minnick</v>
      </c>
      <c r="J175" s="40" t="s">
        <v>5585</v>
      </c>
      <c r="K175" s="40"/>
      <c r="L175" s="40"/>
      <c r="M175" s="40"/>
      <c r="N175" s="1020">
        <f t="array" ref="N175">IFNA(
    IF(OR(XLOOKUP(A175,'1000'!A:A,'1000'!M:M)=0, XLOOKUP(A175,'1000'!A:A,'1000'!M:M)=DATE(1900,1,1)), NA(), XLOOKUP(A175,'1000'!A:A,'1000'!M:M)),
    IFNA(
        IF(OR(XLOOKUP(A175,'2000'!A:A,'2000'!M:M)=0, XLOOKUP(A175,'2000'!A:A,'2000'!M:M)=DATE(1900,1,1)), NA(), XLOOKUP(A175,'2000'!A:A,'2000'!M:M)),
        IF(OR(XLOOKUP(A175,'3000'!A:A,'3000'!M:M)=0, XLOOKUP(A175,'3000'!A:A,'3000'!M:M)=DATE(1900,1,1)), NA(), XLOOKUP(A175,'3000'!A:A,'3000'!M:M))
    )
)</f>
        <v>45384</v>
      </c>
      <c r="O175" s="40"/>
      <c r="P175" s="1047" t="s">
        <v>5493</v>
      </c>
      <c r="Q175" s="1047" t="s">
        <v>5521</v>
      </c>
      <c r="R175" s="1047" t="s">
        <v>5495</v>
      </c>
      <c r="S175" s="1047" t="s">
        <v>5496</v>
      </c>
      <c r="T175" s="1047" t="s">
        <v>5497</v>
      </c>
      <c r="U175" s="1047" t="s">
        <v>5512</v>
      </c>
      <c r="V175" s="40"/>
      <c r="W175" s="40" t="s">
        <v>5532</v>
      </c>
      <c r="X175" s="40"/>
      <c r="Y175" s="140"/>
      <c r="Z175" s="101" t="s">
        <v>4516</v>
      </c>
      <c r="AA175" s="40"/>
      <c r="AB175" s="1044" t="s">
        <v>5523</v>
      </c>
      <c r="AC175" s="1038" t="s">
        <v>5533</v>
      </c>
      <c r="AD175" s="1038" t="s">
        <v>5535</v>
      </c>
      <c r="AE175" s="40"/>
      <c r="AF175" s="40" t="s">
        <v>5536</v>
      </c>
      <c r="AG175" s="1023"/>
      <c r="AH175" s="94"/>
      <c r="AI175" s="40"/>
      <c r="AJ175" s="40"/>
      <c r="AK175" s="40"/>
      <c r="AL175" s="40"/>
      <c r="AM175" s="40"/>
      <c r="AN175" s="40"/>
      <c r="AO175" s="40"/>
      <c r="AP175" s="40"/>
      <c r="AQ175" s="40"/>
      <c r="AR175" s="40"/>
      <c r="AS175" s="40"/>
      <c r="AT175" s="40"/>
      <c r="AU175" s="40"/>
      <c r="AV175" s="40"/>
      <c r="AW175" s="40"/>
      <c r="AX175" s="40"/>
      <c r="AY175" s="40"/>
    </row>
    <row r="176" ht="15.75" customHeight="1">
      <c r="A176" s="575">
        <v>779.0</v>
      </c>
      <c r="B176" s="94" t="str">
        <f t="array" ref="B176">IFNA(XLOOKUP(A176,'New Signups'!C:C,'New Signups'!D:D),"-")</f>
        <v>Emira</v>
      </c>
      <c r="C176" s="94" t="str">
        <f t="array" ref="C176">IFNA(XLOOKUP(A176,'New Signups'!C:C,'New Signups'!E:E),"-")</f>
        <v>Cheeks</v>
      </c>
      <c r="D176" s="1034">
        <v>2024.0</v>
      </c>
      <c r="E176" s="40"/>
      <c r="F176" s="45" t="str">
        <f t="array" ref="F176">XLOOKUP(A176,'New Signups'!C:C,'New Signups'!I:I)</f>
        <v>(835) 226-7473</v>
      </c>
      <c r="G176" s="53" t="str">
        <f t="array" ref="G176">XLOOKUP(A176,'New Signups'!C:C,'New Signups'!J:J)</f>
        <v>(302) 685-7891</v>
      </c>
      <c r="H176" s="53" t="str">
        <f t="array" ref="H176">IFNA(XLOOKUP(A176,'New Signups'!C:C,'New Signups'!K:K),"-")</f>
        <v>CLINICONTACT</v>
      </c>
      <c r="I176" s="53" t="str">
        <f t="array" ref="I176">IFNA(XLOOKUP(A176,'New Signups'!C:C,'New Signups'!H:H),"-")</f>
        <v>Laylah Wilson</v>
      </c>
      <c r="J176" s="40" t="s">
        <v>5585</v>
      </c>
      <c r="K176" s="40"/>
      <c r="L176" s="40"/>
      <c r="M176" s="40"/>
      <c r="N176" s="1020">
        <f t="array" ref="N176">IFNA(
    IF(OR(XLOOKUP(A176,'1000'!A:A,'1000'!M:M)=0, XLOOKUP(A176,'1000'!A:A,'1000'!M:M)=DATE(1900,1,1)), NA(), XLOOKUP(A176,'1000'!A:A,'1000'!M:M)),
    IFNA(
        IF(OR(XLOOKUP(A176,'2000'!A:A,'2000'!M:M)=0, XLOOKUP(A176,'2000'!A:A,'2000'!M:M)=DATE(1900,1,1)), NA(), XLOOKUP(A176,'2000'!A:A,'2000'!M:M)),
        IF(OR(XLOOKUP(A176,'3000'!A:A,'3000'!M:M)=0, XLOOKUP(A176,'3000'!A:A,'3000'!M:M)=DATE(1900,1,1)), NA(), XLOOKUP(A176,'3000'!A:A,'3000'!M:M))
    )
)</f>
        <v>45395</v>
      </c>
      <c r="O176" s="40"/>
      <c r="P176" s="1047" t="s">
        <v>5493</v>
      </c>
      <c r="Q176" s="1047" t="s">
        <v>5521</v>
      </c>
      <c r="R176" s="1047" t="s">
        <v>5495</v>
      </c>
      <c r="S176" s="1047" t="s">
        <v>5496</v>
      </c>
      <c r="T176" s="1047" t="s">
        <v>5497</v>
      </c>
      <c r="U176" s="1047" t="s">
        <v>5512</v>
      </c>
      <c r="V176" s="40"/>
      <c r="W176" s="40" t="s">
        <v>5532</v>
      </c>
      <c r="X176" s="40"/>
      <c r="Y176" s="140"/>
      <c r="Z176" s="101" t="s">
        <v>4516</v>
      </c>
      <c r="AA176" s="40"/>
      <c r="AB176" s="1044" t="s">
        <v>5523</v>
      </c>
      <c r="AC176" s="1038" t="s">
        <v>5533</v>
      </c>
      <c r="AD176" s="1038" t="s">
        <v>5535</v>
      </c>
      <c r="AE176" s="40"/>
      <c r="AF176" s="40" t="s">
        <v>5536</v>
      </c>
      <c r="AG176" s="1023"/>
      <c r="AH176" s="94"/>
      <c r="AI176" s="40"/>
      <c r="AJ176" s="40"/>
      <c r="AK176" s="40"/>
      <c r="AL176" s="40"/>
      <c r="AM176" s="40"/>
      <c r="AN176" s="40"/>
      <c r="AO176" s="40"/>
      <c r="AP176" s="40"/>
      <c r="AQ176" s="40"/>
      <c r="AR176" s="40"/>
      <c r="AS176" s="40"/>
      <c r="AT176" s="40"/>
      <c r="AU176" s="40"/>
      <c r="AV176" s="40"/>
      <c r="AW176" s="40"/>
      <c r="AX176" s="40"/>
      <c r="AY176" s="40"/>
    </row>
    <row r="177" ht="15.75" customHeight="1">
      <c r="A177" s="1004">
        <v>807.0</v>
      </c>
      <c r="B177" s="94" t="str">
        <f t="array" ref="B177">IFNA(XLOOKUP(A177,'New Signups'!C:C,'New Signups'!D:D),"-")</f>
        <v>Sayir</v>
      </c>
      <c r="C177" s="94" t="str">
        <f t="array" ref="C177">IFNA(XLOOKUP(A177,'New Signups'!C:C,'New Signups'!E:E),"-")</f>
        <v>Taylor</v>
      </c>
      <c r="D177" s="1034">
        <v>2026.0</v>
      </c>
      <c r="E177" s="40"/>
      <c r="F177" s="45" t="str">
        <f t="array" ref="F177">XLOOKUP(A177,'New Signups'!C:C,'New Signups'!I:I)</f>
        <v>(267) 679-9194</v>
      </c>
      <c r="G177" s="53" t="str">
        <f t="array" ref="G177">XLOOKUP(A177,'New Signups'!C:C,'New Signups'!J:J)</f>
        <v>(267) 610-9388</v>
      </c>
      <c r="H177" s="53" t="str">
        <f t="array" ref="H177">IFNA(XLOOKUP(A177,'New Signups'!C:C,'New Signups'!K:K),"-")</f>
        <v>CLINICONTACT</v>
      </c>
      <c r="I177" s="53" t="str">
        <f t="array" ref="I177">IFNA(XLOOKUP(A177,'New Signups'!C:C,'New Signups'!H:H),"-")</f>
        <v>Crystal Brown </v>
      </c>
      <c r="J177" s="524" t="s">
        <v>5585</v>
      </c>
      <c r="K177" s="40"/>
      <c r="L177" s="40"/>
      <c r="M177" s="40"/>
      <c r="N177" s="1020" t="str">
        <f t="array" ref="N177">IFNA(
    IF(OR(XLOOKUP(A177,'1000'!A:A,'1000'!M:M)=0, XLOOKUP(A177,'1000'!A:A,'1000'!M:M)=DATE(1900,1,1)), NA(), XLOOKUP(A177,'1000'!A:A,'1000'!M:M)),
    IFNA(
        IF(OR(XLOOKUP(A177,'2000'!A:A,'2000'!M:M)=0, XLOOKUP(A177,'2000'!A:A,'2000'!M:M)=DATE(1900,1,1)), NA(), XLOOKUP(A177,'2000'!A:A,'2000'!M:M)),
        IF(OR(XLOOKUP(A177,'3000'!A:A,'3000'!M:M)=0, XLOOKUP(A177,'3000'!A:A,'3000'!M:M)=DATE(1900,1,1)), NA(), XLOOKUP(A177,'3000'!A:A,'3000'!M:M))
    )
)</f>
        <v> 4/15/2024</v>
      </c>
      <c r="O177" s="40"/>
      <c r="P177" s="1047" t="s">
        <v>5493</v>
      </c>
      <c r="Q177" s="1047" t="s">
        <v>5521</v>
      </c>
      <c r="R177" s="1047" t="s">
        <v>5495</v>
      </c>
      <c r="S177" s="1047" t="s">
        <v>5496</v>
      </c>
      <c r="T177" s="1049" t="s">
        <v>5497</v>
      </c>
      <c r="U177" s="1047" t="s">
        <v>5590</v>
      </c>
      <c r="V177" s="40"/>
      <c r="W177" s="40" t="s">
        <v>5532</v>
      </c>
      <c r="X177" s="40"/>
      <c r="Y177" s="140"/>
      <c r="Z177" s="101" t="s">
        <v>4516</v>
      </c>
      <c r="AA177" s="40"/>
      <c r="AB177" s="1044" t="s">
        <v>5543</v>
      </c>
      <c r="AC177" s="1038" t="s">
        <v>5534</v>
      </c>
      <c r="AD177" s="1038" t="s">
        <v>5535</v>
      </c>
      <c r="AE177" s="40"/>
      <c r="AF177" s="40" t="s">
        <v>5536</v>
      </c>
      <c r="AG177" s="1023"/>
      <c r="AH177" s="94"/>
      <c r="AI177" s="40"/>
      <c r="AJ177" s="40"/>
      <c r="AK177" s="40"/>
      <c r="AL177" s="40"/>
      <c r="AM177" s="40"/>
      <c r="AN177" s="40"/>
      <c r="AO177" s="40"/>
      <c r="AP177" s="40"/>
      <c r="AQ177" s="40"/>
      <c r="AR177" s="40"/>
      <c r="AS177" s="40"/>
      <c r="AT177" s="40"/>
      <c r="AU177" s="40"/>
      <c r="AV177" s="40"/>
      <c r="AW177" s="40"/>
      <c r="AX177" s="40"/>
      <c r="AY177" s="40"/>
    </row>
    <row r="178" ht="15.75" customHeight="1">
      <c r="A178" s="1004">
        <v>793.0</v>
      </c>
      <c r="B178" s="94" t="str">
        <f t="array" ref="B178">IFNA(XLOOKUP(A178,'New Signups'!C:C,'New Signups'!D:D),"-")</f>
        <v>Zahmyah </v>
      </c>
      <c r="C178" s="94" t="str">
        <f t="array" ref="C178">IFNA(XLOOKUP(A178,'New Signups'!C:C,'New Signups'!E:E),"-")</f>
        <v>Gresham</v>
      </c>
      <c r="D178" s="429">
        <v>2027.0</v>
      </c>
      <c r="E178" s="524"/>
      <c r="F178" s="45" t="str">
        <f t="array" ref="F178">XLOOKUP(A178,'New Signups'!C:C,'New Signups'!I:I)</f>
        <v>(267) 261-6570</v>
      </c>
      <c r="G178" s="53" t="str">
        <f t="array" ref="G178">XLOOKUP(A178,'New Signups'!C:C,'New Signups'!J:J)</f>
        <v>???</v>
      </c>
      <c r="H178" s="53" t="str">
        <f t="array" ref="H178">IFNA(XLOOKUP(A178,'New Signups'!C:C,'New Signups'!K:K),"-")</f>
        <v>CLINICONTACT</v>
      </c>
      <c r="I178" s="53" t="str">
        <f t="array" ref="I178">IFNA(XLOOKUP(A178,'New Signups'!C:C,'New Signups'!H:H),"-")</f>
        <v>Danielle Gresham</v>
      </c>
      <c r="J178" s="524" t="s">
        <v>5585</v>
      </c>
      <c r="K178" s="40"/>
      <c r="L178" s="40"/>
      <c r="M178" s="40"/>
      <c r="N178" s="1020">
        <f t="array" ref="N178">IFNA(
    IF(OR(XLOOKUP(A178,'1000'!A:A,'1000'!M:M)=0, XLOOKUP(A178,'1000'!A:A,'1000'!M:M)=DATE(1900,1,1)), NA(), XLOOKUP(A178,'1000'!A:A,'1000'!M:M)),
    IFNA(
        IF(OR(XLOOKUP(A178,'2000'!A:A,'2000'!M:M)=0, XLOOKUP(A178,'2000'!A:A,'2000'!M:M)=DATE(1900,1,1)), NA(), XLOOKUP(A178,'2000'!A:A,'2000'!M:M)),
        IF(OR(XLOOKUP(A178,'3000'!A:A,'3000'!M:M)=0, XLOOKUP(A178,'3000'!A:A,'3000'!M:M)=DATE(1900,1,1)), NA(), XLOOKUP(A178,'3000'!A:A,'3000'!M:M))
    )
)</f>
        <v>45403</v>
      </c>
      <c r="O178" s="1034"/>
      <c r="P178" s="1047" t="s">
        <v>5493</v>
      </c>
      <c r="Q178" s="1047" t="s">
        <v>5521</v>
      </c>
      <c r="R178" s="1047" t="s">
        <v>5495</v>
      </c>
      <c r="S178" s="1047" t="s">
        <v>5496</v>
      </c>
      <c r="T178" s="1049" t="s">
        <v>5497</v>
      </c>
      <c r="U178" s="1047" t="s">
        <v>5590</v>
      </c>
      <c r="V178" s="40"/>
      <c r="W178" s="40" t="s">
        <v>5532</v>
      </c>
      <c r="X178" s="40"/>
      <c r="Y178" s="140"/>
      <c r="Z178" s="101" t="s">
        <v>4516</v>
      </c>
      <c r="AA178" s="1122" t="s">
        <v>5591</v>
      </c>
      <c r="AB178" s="1044" t="s">
        <v>5543</v>
      </c>
      <c r="AC178" s="1038" t="s">
        <v>5534</v>
      </c>
      <c r="AD178" s="1038" t="s">
        <v>5535</v>
      </c>
      <c r="AE178" s="40"/>
      <c r="AF178" s="40" t="s">
        <v>5536</v>
      </c>
      <c r="AG178" s="1023"/>
      <c r="AH178" s="94"/>
      <c r="AI178" s="40"/>
      <c r="AJ178" s="40"/>
      <c r="AK178" s="40"/>
      <c r="AL178" s="40"/>
      <c r="AM178" s="40"/>
      <c r="AN178" s="40"/>
      <c r="AO178" s="40"/>
      <c r="AP178" s="40"/>
      <c r="AQ178" s="40"/>
      <c r="AR178" s="40"/>
      <c r="AS178" s="40"/>
      <c r="AT178" s="40"/>
      <c r="AU178" s="40"/>
      <c r="AV178" s="40"/>
      <c r="AW178" s="40"/>
      <c r="AX178" s="40"/>
      <c r="AY178" s="40"/>
    </row>
    <row r="179" ht="15.75" customHeight="1">
      <c r="A179" s="1004">
        <v>795.0</v>
      </c>
      <c r="B179" s="94" t="str">
        <f t="array" ref="B179">IFNA(XLOOKUP(A179,'New Signups'!C:C,'New Signups'!D:D),"-")</f>
        <v>Zayden </v>
      </c>
      <c r="C179" s="94" t="str">
        <f t="array" ref="C179">IFNA(XLOOKUP(A179,'New Signups'!C:C,'New Signups'!E:E),"-")</f>
        <v>Gresham </v>
      </c>
      <c r="D179" s="429">
        <v>2028.0</v>
      </c>
      <c r="E179" s="524"/>
      <c r="F179" s="45" t="str">
        <f t="array" ref="F179">XLOOKUP(A179,'New Signups'!C:C,'New Signups'!I:I)</f>
        <v>(267) 261-6570</v>
      </c>
      <c r="G179" s="53" t="str">
        <f t="array" ref="G179">XLOOKUP(A179,'New Signups'!C:C,'New Signups'!J:J)</f>
        <v>???</v>
      </c>
      <c r="H179" s="53" t="str">
        <f t="array" ref="H179">IFNA(XLOOKUP(A179,'New Signups'!C:C,'New Signups'!K:K),"-")</f>
        <v>CLINICONTACT</v>
      </c>
      <c r="I179" s="53" t="str">
        <f t="array" ref="I179">IFNA(XLOOKUP(A179,'New Signups'!C:C,'New Signups'!H:H),"-")</f>
        <v>Danielle Gresham </v>
      </c>
      <c r="J179" s="524" t="s">
        <v>5585</v>
      </c>
      <c r="K179" s="40"/>
      <c r="L179" s="40"/>
      <c r="M179" s="40"/>
      <c r="N179" s="1020">
        <f t="array" ref="N179">IFNA(
    IF(OR(XLOOKUP(A179,'1000'!A:A,'1000'!M:M)=0, XLOOKUP(A179,'1000'!A:A,'1000'!M:M)=DATE(1900,1,1)), NA(), XLOOKUP(A179,'1000'!A:A,'1000'!M:M)),
    IFNA(
        IF(OR(XLOOKUP(A179,'2000'!A:A,'2000'!M:M)=0, XLOOKUP(A179,'2000'!A:A,'2000'!M:M)=DATE(1900,1,1)), NA(), XLOOKUP(A179,'2000'!A:A,'2000'!M:M)),
        IF(OR(XLOOKUP(A179,'3000'!A:A,'3000'!M:M)=0, XLOOKUP(A179,'3000'!A:A,'3000'!M:M)=DATE(1900,1,1)), NA(), XLOOKUP(A179,'3000'!A:A,'3000'!M:M))
    )
)</f>
        <v>45401</v>
      </c>
      <c r="O179" s="1034"/>
      <c r="P179" s="1047" t="s">
        <v>5493</v>
      </c>
      <c r="Q179" s="1047" t="s">
        <v>5521</v>
      </c>
      <c r="R179" s="1047" t="s">
        <v>5495</v>
      </c>
      <c r="S179" s="1047" t="s">
        <v>5496</v>
      </c>
      <c r="T179" s="1049" t="s">
        <v>5497</v>
      </c>
      <c r="U179" s="1047" t="s">
        <v>5590</v>
      </c>
      <c r="V179" s="40"/>
      <c r="W179" s="40" t="s">
        <v>5532</v>
      </c>
      <c r="X179" s="40"/>
      <c r="Y179" s="1133"/>
      <c r="Z179" s="101" t="s">
        <v>4516</v>
      </c>
      <c r="AA179" s="40" t="s">
        <v>5592</v>
      </c>
      <c r="AB179" s="1044" t="s">
        <v>5543</v>
      </c>
      <c r="AC179" s="1038" t="s">
        <v>5534</v>
      </c>
      <c r="AD179" s="1038" t="s">
        <v>5535</v>
      </c>
      <c r="AE179" s="40"/>
      <c r="AF179" s="40" t="s">
        <v>5536</v>
      </c>
      <c r="AG179" s="1023"/>
      <c r="AH179" s="94"/>
      <c r="AI179" s="40"/>
      <c r="AJ179" s="40"/>
      <c r="AK179" s="40"/>
      <c r="AL179" s="40"/>
      <c r="AM179" s="40"/>
      <c r="AN179" s="40"/>
      <c r="AO179" s="40"/>
      <c r="AP179" s="40"/>
      <c r="AQ179" s="40"/>
      <c r="AR179" s="40"/>
      <c r="AS179" s="40"/>
      <c r="AT179" s="40"/>
      <c r="AU179" s="40"/>
      <c r="AV179" s="40"/>
      <c r="AW179" s="40"/>
      <c r="AX179" s="40"/>
      <c r="AY179" s="40"/>
    </row>
    <row r="180" ht="15.75" customHeight="1">
      <c r="A180" s="1004">
        <v>819.0</v>
      </c>
      <c r="B180" s="94" t="str">
        <f t="array" ref="B180">IFNA(XLOOKUP(A180,'New Signups'!C:C,'New Signups'!D:D),"-")</f>
        <v>Ishmael</v>
      </c>
      <c r="C180" s="94" t="str">
        <f t="array" ref="C180">IFNA(XLOOKUP(A180,'New Signups'!C:C,'New Signups'!E:E),"-")</f>
        <v>Savadogo</v>
      </c>
      <c r="D180" s="429">
        <v>2029.0</v>
      </c>
      <c r="E180" s="524"/>
      <c r="F180" s="45" t="str">
        <f t="array" ref="F180">XLOOKUP(A180,'New Signups'!C:C,'New Signups'!I:I)</f>
        <v>(267) 210-1987</v>
      </c>
      <c r="G180" s="53" t="str">
        <f t="array" ref="G180">XLOOKUP(A180,'New Signups'!C:C,'New Signups'!J:J)</f>
        <v>(267) 210-1987</v>
      </c>
      <c r="H180" s="53" t="str">
        <f t="array" ref="H180">IFNA(XLOOKUP(A180,'New Signups'!C:C,'New Signups'!K:K),"-")</f>
        <v>Drexel Dornsife Center</v>
      </c>
      <c r="I180" s="53" t="str">
        <f t="array" ref="I180">IFNA(XLOOKUP(A180,'New Signups'!C:C,'New Signups'!H:H),"-")</f>
        <v>Nzinga Jackson</v>
      </c>
      <c r="J180" s="524" t="s">
        <v>5585</v>
      </c>
      <c r="K180" s="40"/>
      <c r="L180" s="40"/>
      <c r="M180" s="40"/>
      <c r="N180" s="1020">
        <f t="array" ref="N180">IFNA(
    IF(OR(XLOOKUP(A180,'1000'!A:A,'1000'!M:M)=0, XLOOKUP(A180,'1000'!A:A,'1000'!M:M)=DATE(1900,1,1)), NA(), XLOOKUP(A180,'1000'!A:A,'1000'!M:M)),
    IFNA(
        IF(OR(XLOOKUP(A180,'2000'!A:A,'2000'!M:M)=0, XLOOKUP(A180,'2000'!A:A,'2000'!M:M)=DATE(1900,1,1)), NA(), XLOOKUP(A180,'2000'!A:A,'2000'!M:M)),
        IF(OR(XLOOKUP(A180,'3000'!A:A,'3000'!M:M)=0, XLOOKUP(A180,'3000'!A:A,'3000'!M:M)=DATE(1900,1,1)), NA(), XLOOKUP(A180,'3000'!A:A,'3000'!M:M))
    )
)</f>
        <v>45403</v>
      </c>
      <c r="O180" s="1034"/>
      <c r="P180" s="1053" t="s">
        <v>5493</v>
      </c>
      <c r="Q180" s="1047" t="s">
        <v>5521</v>
      </c>
      <c r="R180" s="1047" t="s">
        <v>5495</v>
      </c>
      <c r="S180" s="1047" t="s">
        <v>5496</v>
      </c>
      <c r="T180" s="1047" t="s">
        <v>5497</v>
      </c>
      <c r="U180" s="1047" t="s">
        <v>5512</v>
      </c>
      <c r="V180" s="40"/>
      <c r="W180" s="40" t="s">
        <v>5532</v>
      </c>
      <c r="X180" s="40"/>
      <c r="Y180" s="1133"/>
      <c r="Z180" s="101" t="s">
        <v>4516</v>
      </c>
      <c r="AA180" s="40"/>
      <c r="AB180" s="1044" t="s">
        <v>5543</v>
      </c>
      <c r="AC180" s="1038" t="s">
        <v>5534</v>
      </c>
      <c r="AD180" s="1038" t="s">
        <v>5535</v>
      </c>
      <c r="AE180" s="40"/>
      <c r="AF180" s="40" t="s">
        <v>5536</v>
      </c>
      <c r="AG180" s="1023"/>
      <c r="AH180" s="94"/>
      <c r="AI180" s="40"/>
      <c r="AJ180" s="40"/>
      <c r="AK180" s="40"/>
      <c r="AL180" s="40"/>
      <c r="AM180" s="40"/>
      <c r="AN180" s="40"/>
      <c r="AO180" s="40"/>
      <c r="AP180" s="40"/>
      <c r="AQ180" s="40"/>
      <c r="AR180" s="40"/>
      <c r="AS180" s="40"/>
      <c r="AT180" s="40"/>
      <c r="AU180" s="40"/>
      <c r="AV180" s="40"/>
      <c r="AW180" s="40"/>
      <c r="AX180" s="40"/>
      <c r="AY180" s="40"/>
    </row>
    <row r="181" ht="15.75" customHeight="1">
      <c r="A181" s="1004">
        <v>821.0</v>
      </c>
      <c r="B181" s="94" t="str">
        <f t="array" ref="B181">IFNA(XLOOKUP(A181,'New Signups'!C:C,'New Signups'!D:D),"-")</f>
        <v>Nakayla</v>
      </c>
      <c r="C181" s="94" t="str">
        <f t="array" ref="C181">IFNA(XLOOKUP(A181,'New Signups'!C:C,'New Signups'!E:E),"-")</f>
        <v>Perry</v>
      </c>
      <c r="D181" s="429">
        <v>2030.0</v>
      </c>
      <c r="E181" s="524"/>
      <c r="F181" s="45" t="str">
        <f t="array" ref="F181">XLOOKUP(A181,'New Signups'!C:C,'New Signups'!I:I)</f>
        <v>(215) 869-2122</v>
      </c>
      <c r="G181" s="53" t="str">
        <f t="array" ref="G181">XLOOKUP(A181,'New Signups'!C:C,'New Signups'!J:J)</f>
        <v>(215) 869-1133</v>
      </c>
      <c r="H181" s="53" t="str">
        <f t="array" ref="H181">IFNA(XLOOKUP(A181,'New Signups'!C:C,'New Signups'!K:K),"-")</f>
        <v>CLINICONTACT</v>
      </c>
      <c r="I181" s="53" t="str">
        <f t="array" ref="I181">IFNA(XLOOKUP(A181,'New Signups'!C:C,'New Signups'!H:H),"-")</f>
        <v>Aisha </v>
      </c>
      <c r="J181" s="524" t="s">
        <v>5585</v>
      </c>
      <c r="K181" s="40"/>
      <c r="L181" s="40"/>
      <c r="M181" s="40"/>
      <c r="N181" s="1020">
        <f t="array" ref="N181">IFNA(
    IF(OR(XLOOKUP(A181,'1000'!A:A,'1000'!M:M)=0, XLOOKUP(A181,'1000'!A:A,'1000'!M:M)=DATE(1900,1,1)), NA(), XLOOKUP(A181,'1000'!A:A,'1000'!M:M)),
    IFNA(
        IF(OR(XLOOKUP(A181,'2000'!A:A,'2000'!M:M)=0, XLOOKUP(A181,'2000'!A:A,'2000'!M:M)=DATE(1900,1,1)), NA(), XLOOKUP(A181,'2000'!A:A,'2000'!M:M)),
        IF(OR(XLOOKUP(A181,'3000'!A:A,'3000'!M:M)=0, XLOOKUP(A181,'3000'!A:A,'3000'!M:M)=DATE(1900,1,1)), NA(), XLOOKUP(A181,'3000'!A:A,'3000'!M:M))
    )
)</f>
        <v>45410</v>
      </c>
      <c r="O181" s="40"/>
      <c r="P181" s="1053" t="s">
        <v>5493</v>
      </c>
      <c r="Q181" s="1047" t="s">
        <v>5521</v>
      </c>
      <c r="R181" s="1047" t="s">
        <v>5495</v>
      </c>
      <c r="S181" s="1047" t="s">
        <v>5496</v>
      </c>
      <c r="T181" s="1047" t="s">
        <v>5497</v>
      </c>
      <c r="U181" s="1047" t="s">
        <v>5512</v>
      </c>
      <c r="V181" s="40"/>
      <c r="W181" s="40" t="s">
        <v>5532</v>
      </c>
      <c r="X181" s="40"/>
      <c r="Y181" s="1133"/>
      <c r="Z181" s="101" t="s">
        <v>4516</v>
      </c>
      <c r="AA181" s="40"/>
      <c r="AB181" s="1044" t="s">
        <v>5543</v>
      </c>
      <c r="AC181" s="1038" t="s">
        <v>5534</v>
      </c>
      <c r="AD181" s="1038" t="s">
        <v>5535</v>
      </c>
      <c r="AE181" s="40"/>
      <c r="AF181" s="40" t="s">
        <v>5536</v>
      </c>
      <c r="AG181" s="1023"/>
      <c r="AH181" s="94"/>
      <c r="AI181" s="40"/>
      <c r="AJ181" s="40"/>
      <c r="AK181" s="40"/>
      <c r="AL181" s="40"/>
      <c r="AM181" s="40"/>
      <c r="AN181" s="40"/>
      <c r="AO181" s="40"/>
      <c r="AP181" s="40"/>
      <c r="AQ181" s="40"/>
      <c r="AR181" s="40"/>
      <c r="AS181" s="40"/>
      <c r="AT181" s="40"/>
      <c r="AU181" s="40"/>
      <c r="AV181" s="40"/>
      <c r="AW181" s="40"/>
      <c r="AX181" s="40"/>
      <c r="AY181" s="40"/>
    </row>
    <row r="182" ht="15.75" customHeight="1">
      <c r="A182" s="1004">
        <v>843.0</v>
      </c>
      <c r="B182" s="94" t="str">
        <f t="array" ref="B182">IFNA(XLOOKUP(A182,'New Signups'!C:C,'New Signups'!D:D),"-")</f>
        <v>Thomas</v>
      </c>
      <c r="C182" s="94" t="str">
        <f t="array" ref="C182">IFNA(XLOOKUP(A182,'New Signups'!C:C,'New Signups'!E:E),"-")</f>
        <v>Cirino</v>
      </c>
      <c r="D182" s="429">
        <v>2031.0</v>
      </c>
      <c r="E182" s="524"/>
      <c r="F182" s="45" t="str">
        <f t="array" ref="F182">XLOOKUP(A182,'New Signups'!C:C,'New Signups'!I:I)</f>
        <v>(215) 738-4743</v>
      </c>
      <c r="G182" s="53" t="str">
        <f t="array" ref="G182">XLOOKUP(A182,'New Signups'!C:C,'New Signups'!J:J)</f>
        <v>(267) 640-4470</v>
      </c>
      <c r="H182" s="53" t="str">
        <f t="array" ref="H182">IFNA(XLOOKUP(A182,'New Signups'!C:C,'New Signups'!K:K),"-")</f>
        <v>Brookes Brother</v>
      </c>
      <c r="I182" s="53" t="str">
        <f t="array" ref="I182">IFNA(XLOOKUP(A182,'New Signups'!C:C,'New Signups'!H:H),"-")</f>
        <v>Vincent Cirino</v>
      </c>
      <c r="J182" s="524" t="s">
        <v>5585</v>
      </c>
      <c r="K182" s="40"/>
      <c r="L182" s="40"/>
      <c r="M182" s="40"/>
      <c r="N182" s="1020">
        <f t="array" ref="N182">IFNA(
    IF(OR(XLOOKUP(A182,'1000'!A:A,'1000'!M:M)=0, XLOOKUP(A182,'1000'!A:A,'1000'!M:M)=DATE(1900,1,1)), NA(), XLOOKUP(A182,'1000'!A:A,'1000'!M:M)),
    IFNA(
        IF(OR(XLOOKUP(A182,'2000'!A:A,'2000'!M:M)=0, XLOOKUP(A182,'2000'!A:A,'2000'!M:M)=DATE(1900,1,1)), NA(), XLOOKUP(A182,'2000'!A:A,'2000'!M:M)),
        IF(OR(XLOOKUP(A182,'3000'!A:A,'3000'!M:M)=0, XLOOKUP(A182,'3000'!A:A,'3000'!M:M)=DATE(1900,1,1)), NA(), XLOOKUP(A182,'3000'!A:A,'3000'!M:M))
    )
)</f>
        <v>45485</v>
      </c>
      <c r="O182" s="40"/>
      <c r="P182" s="1134" t="s">
        <v>5593</v>
      </c>
      <c r="Q182" s="1126" t="s">
        <v>5575</v>
      </c>
      <c r="R182" s="1038" t="s">
        <v>5498</v>
      </c>
      <c r="S182" s="1126" t="s">
        <v>5577</v>
      </c>
      <c r="T182" s="1126" t="s">
        <v>5594</v>
      </c>
      <c r="U182" s="1126" t="s">
        <v>5595</v>
      </c>
      <c r="V182" s="40"/>
      <c r="W182" s="40" t="s">
        <v>5567</v>
      </c>
      <c r="X182" s="40"/>
      <c r="Y182" s="1133"/>
      <c r="Z182" s="101" t="s">
        <v>4516</v>
      </c>
      <c r="AA182" s="40"/>
      <c r="AB182" s="1044" t="s">
        <v>5536</v>
      </c>
      <c r="AC182" s="1038" t="s">
        <v>5558</v>
      </c>
      <c r="AD182" s="1038" t="s">
        <v>5560</v>
      </c>
      <c r="AE182" s="40"/>
      <c r="AF182" s="40" t="s">
        <v>5563</v>
      </c>
      <c r="AG182" s="1023"/>
      <c r="AH182" s="94"/>
      <c r="AI182" s="40"/>
      <c r="AJ182" s="40"/>
      <c r="AK182" s="40"/>
      <c r="AL182" s="40"/>
      <c r="AM182" s="40"/>
      <c r="AN182" s="40"/>
      <c r="AO182" s="40"/>
      <c r="AP182" s="40"/>
      <c r="AQ182" s="40"/>
      <c r="AR182" s="40"/>
      <c r="AS182" s="40"/>
      <c r="AT182" s="40"/>
      <c r="AU182" s="40"/>
      <c r="AV182" s="40"/>
      <c r="AW182" s="40"/>
      <c r="AX182" s="40"/>
      <c r="AY182" s="40"/>
    </row>
    <row r="183" ht="15.75" customHeight="1">
      <c r="A183" s="1004">
        <v>884.0</v>
      </c>
      <c r="B183" s="94" t="str">
        <f t="array" ref="B183">IFNA(XLOOKUP(A183,'New Signups'!C:C,'New Signups'!D:D),"-")</f>
        <v>Micah</v>
      </c>
      <c r="C183" s="94" t="str">
        <f t="array" ref="C183">IFNA(XLOOKUP(A183,'New Signups'!C:C,'New Signups'!E:E),"-")</f>
        <v>Hollaway</v>
      </c>
      <c r="D183" s="429">
        <v>2032.0</v>
      </c>
      <c r="E183" s="524"/>
      <c r="F183" s="45" t="str">
        <f t="array" ref="F183">XLOOKUP(A183,'New Signups'!C:C,'New Signups'!I:I)</f>
        <v>(445) 226-3286</v>
      </c>
      <c r="G183" s="53" t="str">
        <f t="array" ref="G183">XLOOKUP(A183,'New Signups'!C:C,'New Signups'!J:J)</f>
        <v>(215) 954-5340</v>
      </c>
      <c r="H183" s="53" t="str">
        <f t="array" ref="H183">IFNA(XLOOKUP(A183,'New Signups'!C:C,'New Signups'!K:K),"-")</f>
        <v>CLINICONTACT</v>
      </c>
      <c r="I183" s="53" t="str">
        <f t="array" ref="I183">IFNA(XLOOKUP(A183,'New Signups'!C:C,'New Signups'!H:H),"-")</f>
        <v>Brandi Hollaway</v>
      </c>
      <c r="J183" s="524" t="s">
        <v>5585</v>
      </c>
      <c r="K183" s="40"/>
      <c r="L183" s="40"/>
      <c r="M183" s="40"/>
      <c r="N183" s="1020">
        <f t="array" ref="N183">IFNA(
    IF(OR(XLOOKUP(A183,'1000'!A:A,'1000'!M:M)=0, XLOOKUP(A183,'1000'!A:A,'1000'!M:M)=DATE(1900,1,1)), NA(), XLOOKUP(A183,'1000'!A:A,'1000'!M:M)),
    IFNA(
        IF(OR(XLOOKUP(A183,'2000'!A:A,'2000'!M:M)=0, XLOOKUP(A183,'2000'!A:A,'2000'!M:M)=DATE(1900,1,1)), NA(), XLOOKUP(A183,'2000'!A:A,'2000'!M:M)),
        IF(OR(XLOOKUP(A183,'3000'!A:A,'3000'!M:M)=0, XLOOKUP(A183,'3000'!A:A,'3000'!M:M)=DATE(1900,1,1)), NA(), XLOOKUP(A183,'3000'!A:A,'3000'!M:M))
    )
)</f>
        <v>45427</v>
      </c>
      <c r="O183" s="40"/>
      <c r="P183" s="1047" t="s">
        <v>5521</v>
      </c>
      <c r="Q183" s="1047" t="s">
        <v>5495</v>
      </c>
      <c r="R183" s="1047" t="s">
        <v>5496</v>
      </c>
      <c r="S183" s="1047" t="s">
        <v>5497</v>
      </c>
      <c r="T183" s="1047" t="s">
        <v>5512</v>
      </c>
      <c r="U183" s="1038" t="s">
        <v>5513</v>
      </c>
      <c r="V183" s="40"/>
      <c r="W183" s="40" t="s">
        <v>5557</v>
      </c>
      <c r="X183" s="40"/>
      <c r="Y183" s="1133"/>
      <c r="Z183" s="101" t="s">
        <v>4516</v>
      </c>
      <c r="AA183" s="40"/>
      <c r="AB183" s="1044" t="s">
        <v>5534</v>
      </c>
      <c r="AC183" s="1038" t="s">
        <v>5535</v>
      </c>
      <c r="AD183" s="1038" t="s">
        <v>5536</v>
      </c>
      <c r="AE183" s="40"/>
      <c r="AF183" s="40" t="s">
        <v>5558</v>
      </c>
      <c r="AG183" s="1023"/>
      <c r="AH183" s="94"/>
      <c r="AI183" s="40"/>
      <c r="AJ183" s="40"/>
      <c r="AK183" s="40"/>
      <c r="AL183" s="40"/>
      <c r="AM183" s="40"/>
      <c r="AN183" s="40"/>
      <c r="AO183" s="40"/>
      <c r="AP183" s="40"/>
      <c r="AQ183" s="40"/>
      <c r="AR183" s="40"/>
      <c r="AS183" s="40"/>
      <c r="AT183" s="40"/>
      <c r="AU183" s="40"/>
      <c r="AV183" s="40"/>
      <c r="AW183" s="40"/>
      <c r="AX183" s="40"/>
      <c r="AY183" s="40"/>
    </row>
    <row r="184" ht="15.75" customHeight="1">
      <c r="A184" s="1004">
        <v>867.0</v>
      </c>
      <c r="B184" s="94" t="str">
        <f t="array" ref="B184">IFNA(XLOOKUP(A184,'New Signups'!C:C,'New Signups'!D:D),"-")</f>
        <v>Wren</v>
      </c>
      <c r="C184" s="94" t="str">
        <f t="array" ref="C184">IFNA(XLOOKUP(A184,'New Signups'!C:C,'New Signups'!E:E),"-")</f>
        <v>RuiFang Palombaro Lanza</v>
      </c>
      <c r="D184" s="429">
        <v>2033.0</v>
      </c>
      <c r="E184" s="524"/>
      <c r="F184" s="45" t="str">
        <f t="array" ref="F184">XLOOKUP(A184,'New Signups'!C:C,'New Signups'!I:I)</f>
        <v>(215) 813-3008</v>
      </c>
      <c r="G184" s="53" t="str">
        <f t="array" ref="G184">XLOOKUP(A184,'New Signups'!C:C,'New Signups'!J:J)</f>
        <v>(215) 817-6430</v>
      </c>
      <c r="H184" s="53" t="str">
        <f t="array" ref="H184">IFNA(XLOOKUP(A184,'New Signups'!C:C,'New Signups'!K:K),"-")</f>
        <v>CLINICONTACT</v>
      </c>
      <c r="I184" s="53" t="str">
        <f t="array" ref="I184">IFNA(XLOOKUP(A184,'New Signups'!C:C,'New Signups'!H:H),"-")</f>
        <v>Kerstin Palombaro</v>
      </c>
      <c r="J184" s="524" t="s">
        <v>5585</v>
      </c>
      <c r="K184" s="40"/>
      <c r="L184" s="40"/>
      <c r="M184" s="40"/>
      <c r="N184" s="1020">
        <f t="array" ref="N184">IFNA(
    IF(OR(XLOOKUP(A184,'1000'!A:A,'1000'!M:M)=0, XLOOKUP(A184,'1000'!A:A,'1000'!M:M)=DATE(1900,1,1)), NA(), XLOOKUP(A184,'1000'!A:A,'1000'!M:M)),
    IFNA(
        IF(OR(XLOOKUP(A184,'2000'!A:A,'2000'!M:M)=0, XLOOKUP(A184,'2000'!A:A,'2000'!M:M)=DATE(1900,1,1)), NA(), XLOOKUP(A184,'2000'!A:A,'2000'!M:M)),
        IF(OR(XLOOKUP(A184,'3000'!A:A,'3000'!M:M)=0, XLOOKUP(A184,'3000'!A:A,'3000'!M:M)=DATE(1900,1,1)), NA(), XLOOKUP(A184,'3000'!A:A,'3000'!M:M))
    )
)</f>
        <v>45432</v>
      </c>
      <c r="O184" s="40"/>
      <c r="P184" s="1047" t="s">
        <v>5521</v>
      </c>
      <c r="Q184" s="1047" t="s">
        <v>5495</v>
      </c>
      <c r="R184" s="1047" t="s">
        <v>5496</v>
      </c>
      <c r="S184" s="1047" t="s">
        <v>5497</v>
      </c>
      <c r="T184" s="1047" t="s">
        <v>5512</v>
      </c>
      <c r="U184" s="1038" t="s">
        <v>5513</v>
      </c>
      <c r="V184" s="40"/>
      <c r="W184" s="40" t="s">
        <v>5557</v>
      </c>
      <c r="X184" s="40"/>
      <c r="Y184" s="1133"/>
      <c r="Z184" s="101" t="s">
        <v>4516</v>
      </c>
      <c r="AA184" s="40"/>
      <c r="AB184" s="1044" t="s">
        <v>5534</v>
      </c>
      <c r="AC184" s="1038" t="s">
        <v>5535</v>
      </c>
      <c r="AD184" s="1038" t="s">
        <v>5536</v>
      </c>
      <c r="AE184" s="40"/>
      <c r="AF184" s="40" t="s">
        <v>5558</v>
      </c>
      <c r="AG184" s="1023"/>
      <c r="AH184" s="94"/>
      <c r="AI184" s="40"/>
      <c r="AJ184" s="40"/>
      <c r="AK184" s="40"/>
      <c r="AL184" s="40"/>
      <c r="AM184" s="40"/>
      <c r="AN184" s="40"/>
      <c r="AO184" s="40"/>
      <c r="AP184" s="40"/>
      <c r="AQ184" s="40"/>
      <c r="AR184" s="40"/>
      <c r="AS184" s="40"/>
      <c r="AT184" s="40"/>
      <c r="AU184" s="40"/>
      <c r="AV184" s="40"/>
      <c r="AW184" s="40"/>
      <c r="AX184" s="40"/>
      <c r="AY184" s="40"/>
    </row>
    <row r="185" ht="15.75" customHeight="1">
      <c r="A185" s="1004">
        <v>816.0</v>
      </c>
      <c r="B185" s="94" t="str">
        <f t="array" ref="B185">IFNA(XLOOKUP(A185,'New Signups'!C:C,'New Signups'!D:D),"-")</f>
        <v>Najee</v>
      </c>
      <c r="C185" s="94" t="str">
        <f t="array" ref="C185">IFNA(XLOOKUP(A185,'New Signups'!C:C,'New Signups'!E:E),"-")</f>
        <v>Israel</v>
      </c>
      <c r="D185" s="429">
        <v>2034.0</v>
      </c>
      <c r="E185" s="524"/>
      <c r="F185" s="45" t="str">
        <f t="array" ref="F185">XLOOKUP(A185,'New Signups'!C:C,'New Signups'!I:I)</f>
        <v>(609) 233-9422</v>
      </c>
      <c r="G185" s="53" t="str">
        <f t="array" ref="G185">XLOOKUP(A185,'New Signups'!C:C,'New Signups'!J:J)</f>
        <v>(215) 776-4739</v>
      </c>
      <c r="H185" s="53" t="str">
        <f t="array" ref="H185">IFNA(XLOOKUP(A185,'New Signups'!C:C,'New Signups'!K:K),"-")</f>
        <v>Providence center referral </v>
      </c>
      <c r="I185" s="53" t="str">
        <f t="array" ref="I185">IFNA(XLOOKUP(A185,'New Signups'!C:C,'New Signups'!H:H),"-")</f>
        <v>Siria Rivera </v>
      </c>
      <c r="J185" s="524" t="s">
        <v>5585</v>
      </c>
      <c r="K185" s="40"/>
      <c r="L185" s="40"/>
      <c r="M185" s="40"/>
      <c r="N185" s="1020">
        <f t="array" ref="N185">IFNA(
    IF(OR(XLOOKUP(A185,'1000'!A:A,'1000'!M:M)=0, XLOOKUP(A185,'1000'!A:A,'1000'!M:M)=DATE(1900,1,1)), NA(), XLOOKUP(A185,'1000'!A:A,'1000'!M:M)),
    IFNA(
        IF(OR(XLOOKUP(A185,'2000'!A:A,'2000'!M:M)=0, XLOOKUP(A185,'2000'!A:A,'2000'!M:M)=DATE(1900,1,1)), NA(), XLOOKUP(A185,'2000'!A:A,'2000'!M:M)),
        IF(OR(XLOOKUP(A185,'3000'!A:A,'3000'!M:M)=0, XLOOKUP(A185,'3000'!A:A,'3000'!M:M)=DATE(1900,1,1)), NA(), XLOOKUP(A185,'3000'!A:A,'3000'!M:M))
    )
)</f>
        <v>45435</v>
      </c>
      <c r="O185" s="40"/>
      <c r="P185" s="1047" t="s">
        <v>5521</v>
      </c>
      <c r="Q185" s="1047" t="s">
        <v>5495</v>
      </c>
      <c r="R185" s="1047" t="s">
        <v>5496</v>
      </c>
      <c r="S185" s="1047" t="s">
        <v>5497</v>
      </c>
      <c r="T185" s="1047" t="s">
        <v>5512</v>
      </c>
      <c r="U185" s="1038" t="s">
        <v>5513</v>
      </c>
      <c r="V185" s="40"/>
      <c r="W185" s="40" t="s">
        <v>5557</v>
      </c>
      <c r="X185" s="40"/>
      <c r="Y185" s="140"/>
      <c r="Z185" s="101" t="s">
        <v>4516</v>
      </c>
      <c r="AA185" s="40"/>
      <c r="AB185" s="1044" t="s">
        <v>5534</v>
      </c>
      <c r="AC185" s="1038" t="s">
        <v>5535</v>
      </c>
      <c r="AD185" s="1038" t="s">
        <v>5536</v>
      </c>
      <c r="AE185" s="40"/>
      <c r="AF185" s="40" t="s">
        <v>5558</v>
      </c>
      <c r="AG185" s="1023"/>
      <c r="AH185" s="94"/>
      <c r="AI185" s="40"/>
      <c r="AJ185" s="40"/>
      <c r="AK185" s="40"/>
      <c r="AL185" s="40"/>
      <c r="AM185" s="40"/>
      <c r="AN185" s="40"/>
      <c r="AO185" s="40"/>
      <c r="AP185" s="40"/>
      <c r="AQ185" s="40"/>
      <c r="AR185" s="40"/>
      <c r="AS185" s="40"/>
      <c r="AT185" s="40"/>
      <c r="AU185" s="40"/>
      <c r="AV185" s="40"/>
      <c r="AW185" s="40"/>
      <c r="AX185" s="40"/>
      <c r="AY185" s="40"/>
    </row>
    <row r="186" ht="15.75" customHeight="1">
      <c r="A186" s="1004">
        <v>869.0</v>
      </c>
      <c r="B186" s="94" t="str">
        <f t="array" ref="B186">IFNA(XLOOKUP(A186,'New Signups'!C:C,'New Signups'!D:D),"-")</f>
        <v>Sherie</v>
      </c>
      <c r="C186" s="94" t="str">
        <f t="array" ref="C186">IFNA(XLOOKUP(A186,'New Signups'!C:C,'New Signups'!E:E),"-")</f>
        <v>Clark</v>
      </c>
      <c r="D186" s="429">
        <v>2035.0</v>
      </c>
      <c r="E186" s="524"/>
      <c r="F186" s="45" t="str">
        <f t="array" ref="F186">XLOOKUP(A186,'New Signups'!C:C,'New Signups'!I:I)</f>
        <v>(215) 307-9363</v>
      </c>
      <c r="G186" s="53" t="s">
        <v>484</v>
      </c>
      <c r="H186" s="53" t="str">
        <f t="array" ref="H186">IFNA(XLOOKUP(A186,'New Signups'!C:C,'New Signups'!K:K),"-")</f>
        <v>CLINICONTACT</v>
      </c>
      <c r="I186" s="53" t="str">
        <f t="array" ref="I186">IFNA(XLOOKUP(A186,'New Signups'!C:C,'New Signups'!H:H),"-")</f>
        <v>Dawn Keith</v>
      </c>
      <c r="J186" s="524" t="s">
        <v>5585</v>
      </c>
      <c r="K186" s="40"/>
      <c r="L186" s="40"/>
      <c r="M186" s="40"/>
      <c r="N186" s="1020">
        <f t="array" ref="N186">IFNA(
    IF(OR(XLOOKUP(A186,'1000'!A:A,'1000'!M:M)=0, XLOOKUP(A186,'1000'!A:A,'1000'!M:M)=DATE(1900,1,1)), NA(), XLOOKUP(A186,'1000'!A:A,'1000'!M:M)),
    IFNA(
        IF(OR(XLOOKUP(A186,'2000'!A:A,'2000'!M:M)=0, XLOOKUP(A186,'2000'!A:A,'2000'!M:M)=DATE(1900,1,1)), NA(), XLOOKUP(A186,'2000'!A:A,'2000'!M:M)),
        IF(OR(XLOOKUP(A186,'3000'!A:A,'3000'!M:M)=0, XLOOKUP(A186,'3000'!A:A,'3000'!M:M)=DATE(1900,1,1)), NA(), XLOOKUP(A186,'3000'!A:A,'3000'!M:M))
    )
)</f>
        <v>45439</v>
      </c>
      <c r="O186" s="40"/>
      <c r="P186" s="1047" t="s">
        <v>5521</v>
      </c>
      <c r="Q186" s="1047" t="s">
        <v>5495</v>
      </c>
      <c r="R186" s="1047" t="s">
        <v>5496</v>
      </c>
      <c r="S186" s="1047" t="s">
        <v>5497</v>
      </c>
      <c r="T186" s="1047" t="s">
        <v>5512</v>
      </c>
      <c r="U186" s="1038" t="s">
        <v>5513</v>
      </c>
      <c r="V186" s="40"/>
      <c r="W186" s="40" t="s">
        <v>5557</v>
      </c>
      <c r="X186" s="40"/>
      <c r="Y186" s="140"/>
      <c r="Z186" s="101" t="s">
        <v>4516</v>
      </c>
      <c r="AA186" s="40"/>
      <c r="AB186" s="1044" t="s">
        <v>5534</v>
      </c>
      <c r="AC186" s="1038" t="s">
        <v>5535</v>
      </c>
      <c r="AD186" s="1038" t="s">
        <v>5536</v>
      </c>
      <c r="AE186" s="40"/>
      <c r="AF186" s="40" t="s">
        <v>5558</v>
      </c>
      <c r="AG186" s="1023"/>
      <c r="AH186" s="94"/>
      <c r="AI186" s="40"/>
      <c r="AJ186" s="40"/>
      <c r="AK186" s="40"/>
      <c r="AL186" s="40"/>
      <c r="AM186" s="40"/>
      <c r="AN186" s="40"/>
      <c r="AO186" s="40"/>
      <c r="AP186" s="40"/>
      <c r="AQ186" s="40"/>
      <c r="AR186" s="40"/>
      <c r="AS186" s="40"/>
      <c r="AT186" s="40"/>
      <c r="AU186" s="40"/>
      <c r="AV186" s="40"/>
      <c r="AW186" s="40"/>
      <c r="AX186" s="40"/>
      <c r="AY186" s="40"/>
    </row>
    <row r="187" ht="15.75" customHeight="1">
      <c r="A187" s="1071">
        <v>924.0</v>
      </c>
      <c r="B187" s="1072" t="str">
        <f t="array" ref="B187">IFNA(XLOOKUP(A187,'New Signups'!C:C,'New Signups'!D:D),"-")</f>
        <v>Yismeily</v>
      </c>
      <c r="C187" s="1072" t="str">
        <f t="array" ref="C187">IFNA(XLOOKUP(A187,'New Signups'!C:C,'New Signups'!E:E),"-")</f>
        <v>Mezquita</v>
      </c>
      <c r="D187" s="1135">
        <v>2036.0</v>
      </c>
      <c r="E187" s="1136"/>
      <c r="F187" s="1075" t="str">
        <f t="array" ref="F187">XLOOKUP(A187,'New Signups'!C:C,'New Signups'!I:I)</f>
        <v>(267) 881-5684</v>
      </c>
      <c r="G187" s="1076" t="str">
        <f t="array" ref="G187">XLOOKUP(A187,'New Signups'!C:C,'New Signups'!J:J)</f>
        <v>???</v>
      </c>
      <c r="H187" s="1076" t="str">
        <f t="array" ref="H187">IFNA(XLOOKUP(A187,'New Signups'!C:C,'New Signups'!K:K),"-")</f>
        <v>CLINICONTACT</v>
      </c>
      <c r="I187" s="1076" t="str">
        <f t="array" ref="I187">IFNA(XLOOKUP(A187,'New Signups'!C:C,'New Signups'!H:H),"-")</f>
        <v>Yismeily Mezquita</v>
      </c>
      <c r="J187" s="1136"/>
      <c r="K187" s="1079"/>
      <c r="L187" s="1079"/>
      <c r="M187" s="1079"/>
      <c r="N187" s="1020">
        <f t="array" ref="N187">IFNA(
    IF(OR(XLOOKUP(A187,'1000'!A:A,'1000'!M:M)=0, XLOOKUP(A187,'1000'!A:A,'1000'!M:M)=DATE(1900,1,1)), NA(), XLOOKUP(A187,'1000'!A:A,'1000'!M:M)),
    IFNA(
        IF(OR(XLOOKUP(A187,'2000'!A:A,'2000'!M:M)=0, XLOOKUP(A187,'2000'!A:A,'2000'!M:M)=DATE(1900,1,1)), NA(), XLOOKUP(A187,'2000'!A:A,'2000'!M:M)),
        IF(OR(XLOOKUP(A187,'3000'!A:A,'3000'!M:M)=0, XLOOKUP(A187,'3000'!A:A,'3000'!M:M)=DATE(1900,1,1)), NA(), XLOOKUP(A187,'3000'!A:A,'3000'!M:M))
    )
)</f>
        <v>45436</v>
      </c>
      <c r="O187" s="1137"/>
      <c r="P187" s="1138" t="s">
        <v>985</v>
      </c>
      <c r="Q187" s="1138" t="s">
        <v>985</v>
      </c>
      <c r="R187" s="1138" t="s">
        <v>985</v>
      </c>
      <c r="S187" s="1138" t="s">
        <v>985</v>
      </c>
      <c r="T187" s="1138" t="s">
        <v>985</v>
      </c>
      <c r="U187" s="1138" t="s">
        <v>985</v>
      </c>
      <c r="V187" s="1053"/>
      <c r="W187" s="40"/>
      <c r="X187" s="1053"/>
      <c r="Y187" s="140"/>
      <c r="Z187" s="101" t="s">
        <v>58</v>
      </c>
      <c r="AA187" s="1053"/>
      <c r="AB187" s="1048" t="s">
        <v>5534</v>
      </c>
      <c r="AC187" s="1047" t="s">
        <v>5535</v>
      </c>
      <c r="AD187" s="1047" t="s">
        <v>5536</v>
      </c>
      <c r="AE187" s="1053"/>
      <c r="AF187" s="1079" t="s">
        <v>5558</v>
      </c>
      <c r="AG187" s="1082"/>
      <c r="AH187" s="94"/>
      <c r="AI187" s="1079"/>
      <c r="AJ187" s="1079"/>
      <c r="AK187" s="1079"/>
      <c r="AL187" s="1079"/>
      <c r="AM187" s="1079"/>
      <c r="AN187" s="1079"/>
      <c r="AO187" s="1079"/>
      <c r="AP187" s="1079"/>
      <c r="AQ187" s="1079"/>
      <c r="AR187" s="1079"/>
      <c r="AS187" s="1079"/>
      <c r="AT187" s="1079"/>
      <c r="AU187" s="1079"/>
      <c r="AV187" s="1079"/>
      <c r="AW187" s="1079"/>
      <c r="AX187" s="1079"/>
      <c r="AY187" s="1079"/>
    </row>
    <row r="188" ht="15.75" customHeight="1">
      <c r="A188" s="1071">
        <v>912.0</v>
      </c>
      <c r="B188" s="1072" t="str">
        <f t="array" ref="B188">IFNA(XLOOKUP(A188,'New Signups'!C:C,'New Signups'!D:D),"-")</f>
        <v>Saige</v>
      </c>
      <c r="C188" s="1072" t="str">
        <f t="array" ref="C188">IFNA(XLOOKUP(A188,'New Signups'!C:C,'New Signups'!E:E),"-")</f>
        <v>Williams</v>
      </c>
      <c r="D188" s="1135">
        <v>2037.0</v>
      </c>
      <c r="E188" s="1136"/>
      <c r="F188" s="1075" t="str">
        <f t="array" ref="F188">XLOOKUP(A188,'New Signups'!C:C,'New Signups'!I:I)</f>
        <v>(215) 495-3201</v>
      </c>
      <c r="G188" s="1076" t="str">
        <f t="array" ref="G188">XLOOKUP(A188,'New Signups'!C:C,'New Signups'!J:J)</f>
        <v>(215) 495-3201</v>
      </c>
      <c r="H188" s="1076" t="str">
        <f t="array" ref="H188">IFNA(XLOOKUP(A188,'New Signups'!C:C,'New Signups'!K:K),"-")</f>
        <v>CLINICONTACT</v>
      </c>
      <c r="I188" s="1076" t="str">
        <f t="array" ref="I188">IFNA(XLOOKUP(A188,'New Signups'!C:C,'New Signups'!H:H),"-")</f>
        <v>Beverly Cobb</v>
      </c>
      <c r="J188" s="1136" t="s">
        <v>5585</v>
      </c>
      <c r="K188" s="1079"/>
      <c r="L188" s="1079"/>
      <c r="M188" s="1079"/>
      <c r="N188" s="1020" t="str">
        <f t="array" ref="N188">IFNA(
    IF(OR(XLOOKUP(A188,'1000'!A:A,'1000'!M:M)=0, XLOOKUP(A188,'1000'!A:A,'1000'!M:M)=DATE(1900,1,1)), NA(), XLOOKUP(A188,'1000'!A:A,'1000'!M:M)),
    IFNA(
        IF(OR(XLOOKUP(A188,'2000'!A:A,'2000'!M:M)=0, XLOOKUP(A188,'2000'!A:A,'2000'!M:M)=DATE(1900,1,1)), NA(), XLOOKUP(A188,'2000'!A:A,'2000'!M:M)),
        IF(OR(XLOOKUP(A188,'3000'!A:A,'3000'!M:M)=0, XLOOKUP(A188,'3000'!A:A,'3000'!M:M)=DATE(1900,1,1)), NA(), XLOOKUP(A188,'3000'!A:A,'3000'!M:M))
    )
)</f>
        <v>#N/A</v>
      </c>
      <c r="O188" s="1079"/>
      <c r="P188" s="1053"/>
      <c r="Q188" s="1053"/>
      <c r="R188" s="1053"/>
      <c r="S188" s="1053"/>
      <c r="T188" s="1053"/>
      <c r="U188" s="1053"/>
      <c r="V188" s="1053"/>
      <c r="W188" s="40"/>
      <c r="X188" s="1053"/>
      <c r="Y188" s="140"/>
      <c r="Z188" s="101" t="s">
        <v>58</v>
      </c>
      <c r="AA188" s="1053"/>
      <c r="AB188" s="1139"/>
      <c r="AC188" s="1053"/>
      <c r="AD188" s="1053"/>
      <c r="AE188" s="1053"/>
      <c r="AF188" s="1079"/>
      <c r="AG188" s="1082"/>
      <c r="AH188" s="94"/>
      <c r="AI188" s="1079"/>
      <c r="AJ188" s="1079"/>
      <c r="AK188" s="1079"/>
      <c r="AL188" s="1079"/>
      <c r="AM188" s="1079"/>
      <c r="AN188" s="1079"/>
      <c r="AO188" s="1079"/>
      <c r="AP188" s="1079"/>
      <c r="AQ188" s="1079"/>
      <c r="AR188" s="1079"/>
      <c r="AS188" s="1079"/>
      <c r="AT188" s="1079"/>
      <c r="AU188" s="1079"/>
      <c r="AV188" s="1079"/>
      <c r="AW188" s="1079"/>
      <c r="AX188" s="1079"/>
      <c r="AY188" s="1079"/>
    </row>
    <row r="189" ht="15.75" customHeight="1">
      <c r="A189" s="1004">
        <v>761.0</v>
      </c>
      <c r="B189" s="94" t="str">
        <f t="array" ref="B189">IFNA(XLOOKUP(A189,'New Signups'!C:C,'New Signups'!D:D),"-")</f>
        <v>Aniyah</v>
      </c>
      <c r="C189" s="94" t="str">
        <f t="array" ref="C189">IFNA(XLOOKUP(A189,'New Signups'!C:C,'New Signups'!E:E),"-")</f>
        <v>Reese</v>
      </c>
      <c r="D189" s="429">
        <v>2038.0</v>
      </c>
      <c r="E189" s="524"/>
      <c r="F189" s="45" t="str">
        <f t="array" ref="F189">XLOOKUP(A189,'New Signups'!C:C,'New Signups'!I:I)</f>
        <v>(267) 761-8054</v>
      </c>
      <c r="G189" s="53" t="str">
        <f t="array" ref="G189">XLOOKUP(A189,'New Signups'!C:C,'New Signups'!J:J)</f>
        <v/>
      </c>
      <c r="H189" s="53" t="str">
        <f t="array" ref="H189">IFNA(XLOOKUP(A189,'New Signups'!C:C,'New Signups'!K:K),"-")</f>
        <v>CLINICONTACT</v>
      </c>
      <c r="I189" s="53" t="str">
        <f t="array" ref="I189">IFNA(XLOOKUP(A189,'New Signups'!C:C,'New Signups'!H:H),"-")</f>
        <v>Rebecca Roebuck</v>
      </c>
      <c r="J189" s="524" t="s">
        <v>5585</v>
      </c>
      <c r="K189" s="40"/>
      <c r="L189" s="40"/>
      <c r="M189" s="40"/>
      <c r="N189" s="1020">
        <f t="array" ref="N189">IFNA(
    IF(OR(XLOOKUP(A189,'1000'!A:A,'1000'!M:M)=0, XLOOKUP(A189,'1000'!A:A,'1000'!M:M)=DATE(1900,1,1)), NA(), XLOOKUP(A189,'1000'!A:A,'1000'!M:M)),
    IFNA(
        IF(OR(XLOOKUP(A189,'2000'!A:A,'2000'!M:M)=0, XLOOKUP(A189,'2000'!A:A,'2000'!M:M)=DATE(1900,1,1)), NA(), XLOOKUP(A189,'2000'!A:A,'2000'!M:M)),
        IF(OR(XLOOKUP(A189,'3000'!A:A,'3000'!M:M)=0, XLOOKUP(A189,'3000'!A:A,'3000'!M:M)=DATE(1900,1,1)), NA(), XLOOKUP(A189,'3000'!A:A,'3000'!M:M))
    )
)</f>
        <v>45453</v>
      </c>
      <c r="O189" s="40"/>
      <c r="P189" s="1047" t="s">
        <v>5495</v>
      </c>
      <c r="Q189" s="1047" t="s">
        <v>5496</v>
      </c>
      <c r="R189" s="1047" t="s">
        <v>5497</v>
      </c>
      <c r="S189" s="1047" t="s">
        <v>5512</v>
      </c>
      <c r="T189" s="1038" t="s">
        <v>5513</v>
      </c>
      <c r="U189" s="1038" t="s">
        <v>5498</v>
      </c>
      <c r="V189" s="40"/>
      <c r="W189" s="40" t="s">
        <v>5559</v>
      </c>
      <c r="X189" s="40"/>
      <c r="Y189" s="140"/>
      <c r="Z189" s="101" t="s">
        <v>4516</v>
      </c>
      <c r="AA189" s="40"/>
      <c r="AB189" s="1044" t="s">
        <v>5535</v>
      </c>
      <c r="AC189" s="1038" t="s">
        <v>5536</v>
      </c>
      <c r="AD189" s="1038" t="s">
        <v>5558</v>
      </c>
      <c r="AE189" s="40"/>
      <c r="AF189" s="40" t="s">
        <v>5560</v>
      </c>
      <c r="AG189" s="1023"/>
      <c r="AH189" s="94"/>
      <c r="AI189" s="40"/>
      <c r="AJ189" s="40"/>
      <c r="AK189" s="40"/>
      <c r="AL189" s="40"/>
      <c r="AM189" s="40"/>
      <c r="AN189" s="40"/>
      <c r="AO189" s="40"/>
      <c r="AP189" s="40"/>
      <c r="AQ189" s="40"/>
      <c r="AR189" s="40"/>
      <c r="AS189" s="40"/>
      <c r="AT189" s="40"/>
      <c r="AU189" s="40"/>
      <c r="AV189" s="40"/>
      <c r="AW189" s="40"/>
      <c r="AX189" s="40"/>
      <c r="AY189" s="40"/>
    </row>
    <row r="190" ht="15.75" customHeight="1">
      <c r="A190" s="1004">
        <v>963.0</v>
      </c>
      <c r="B190" s="94" t="str">
        <f t="array" ref="B190">IFNA(XLOOKUP(A190,'New Signups'!C:C,'New Signups'!D:D),"-")</f>
        <v>Enrique</v>
      </c>
      <c r="C190" s="94" t="str">
        <f t="array" ref="C190">IFNA(XLOOKUP(A190,'New Signups'!C:C,'New Signups'!E:E),"-")</f>
        <v>Hernandez</v>
      </c>
      <c r="D190" s="429">
        <v>2039.0</v>
      </c>
      <c r="E190" s="524"/>
      <c r="F190" s="45" t="str">
        <f t="array" ref="F190">XLOOKUP(A190,'New Signups'!C:C,'New Signups'!I:I)</f>
        <v>(267) 283-8787</v>
      </c>
      <c r="G190" s="53" t="str">
        <f t="array" ref="G190">XLOOKUP(A190,'New Signups'!C:C,'New Signups'!J:J)</f>
        <v>(267) 987-4689</v>
      </c>
      <c r="H190" s="53" t="str">
        <f t="array" ref="H190">IFNA(XLOOKUP(A190,'New Signups'!C:C,'New Signups'!K:K),"-")</f>
        <v>CLINICONTACT</v>
      </c>
      <c r="I190" s="53" t="str">
        <f t="array" ref="I190">IFNA(XLOOKUP(A190,'New Signups'!C:C,'New Signups'!H:H),"-")</f>
        <v>Robin Hernandez-Mekonnen</v>
      </c>
      <c r="J190" s="524" t="s">
        <v>5585</v>
      </c>
      <c r="K190" s="40"/>
      <c r="L190" s="40"/>
      <c r="M190" s="40"/>
      <c r="N190" s="1020">
        <f t="array" ref="N190">IFNA(
    IF(OR(XLOOKUP(A190,'1000'!A:A,'1000'!M:M)=0, XLOOKUP(A190,'1000'!A:A,'1000'!M:M)=DATE(1900,1,1)), NA(), XLOOKUP(A190,'1000'!A:A,'1000'!M:M)),
    IFNA(
        IF(OR(XLOOKUP(A190,'2000'!A:A,'2000'!M:M)=0, XLOOKUP(A190,'2000'!A:A,'2000'!M:M)=DATE(1900,1,1)), NA(), XLOOKUP(A190,'2000'!A:A,'2000'!M:M)),
        IF(OR(XLOOKUP(A190,'3000'!A:A,'3000'!M:M)=0, XLOOKUP(A190,'3000'!A:A,'3000'!M:M)=DATE(1900,1,1)), NA(), XLOOKUP(A190,'3000'!A:A,'3000'!M:M))
    )
)</f>
        <v>45460</v>
      </c>
      <c r="O190" s="40"/>
      <c r="P190" s="1047" t="s">
        <v>5495</v>
      </c>
      <c r="Q190" s="1047" t="s">
        <v>5496</v>
      </c>
      <c r="R190" s="1047" t="s">
        <v>5497</v>
      </c>
      <c r="S190" s="1047" t="s">
        <v>5512</v>
      </c>
      <c r="T190" s="1038" t="s">
        <v>5513</v>
      </c>
      <c r="U190" s="1038" t="s">
        <v>5498</v>
      </c>
      <c r="V190" s="40"/>
      <c r="W190" s="40" t="s">
        <v>5559</v>
      </c>
      <c r="X190" s="40"/>
      <c r="Y190" s="40"/>
      <c r="Z190" s="101" t="s">
        <v>4516</v>
      </c>
      <c r="AA190" s="40"/>
      <c r="AB190" s="1044" t="s">
        <v>5535</v>
      </c>
      <c r="AC190" s="1038" t="s">
        <v>5536</v>
      </c>
      <c r="AD190" s="1038" t="s">
        <v>5558</v>
      </c>
      <c r="AE190" s="40"/>
      <c r="AF190" s="40" t="s">
        <v>5560</v>
      </c>
      <c r="AG190" s="1023"/>
      <c r="AH190" s="94"/>
      <c r="AI190" s="40"/>
      <c r="AJ190" s="40"/>
      <c r="AK190" s="40"/>
      <c r="AL190" s="40"/>
      <c r="AM190" s="40"/>
      <c r="AN190" s="40"/>
      <c r="AO190" s="40"/>
      <c r="AP190" s="40"/>
      <c r="AQ190" s="40"/>
      <c r="AR190" s="40"/>
      <c r="AS190" s="40"/>
      <c r="AT190" s="40"/>
      <c r="AU190" s="40"/>
      <c r="AV190" s="40"/>
      <c r="AW190" s="40"/>
      <c r="AX190" s="40"/>
      <c r="AY190" s="40"/>
    </row>
    <row r="191" ht="15.75" customHeight="1">
      <c r="A191" s="1004">
        <v>981.0</v>
      </c>
      <c r="B191" s="94" t="str">
        <f t="array" ref="B191">IFNA(XLOOKUP(A191,'New Signups'!C:C,'New Signups'!D:D),"-")</f>
        <v>Eliza</v>
      </c>
      <c r="C191" s="94" t="str">
        <f t="array" ref="C191">IFNA(XLOOKUP(A191,'New Signups'!C:C,'New Signups'!E:E),"-")</f>
        <v>Scott</v>
      </c>
      <c r="D191" s="429">
        <v>2040.0</v>
      </c>
      <c r="E191" s="524"/>
      <c r="F191" s="45" t="str">
        <f t="array" ref="F191">XLOOKUP(A191,'New Signups'!C:C,'New Signups'!I:I)</f>
        <v>(610) 621-9974</v>
      </c>
      <c r="G191" s="53" t="str">
        <f t="array" ref="G191">XLOOKUP(A191,'New Signups'!C:C,'New Signups'!J:J)</f>
        <v>(610) 781-1828</v>
      </c>
      <c r="H191" s="53" t="str">
        <f t="array" ref="H191">IFNA(XLOOKUP(A191,'New Signups'!C:C,'New Signups'!K:K),"-")</f>
        <v>CLINICONTACT</v>
      </c>
      <c r="I191" s="53" t="str">
        <f t="array" ref="I191">IFNA(XLOOKUP(A191,'New Signups'!C:C,'New Signups'!H:H),"-")</f>
        <v>Jennifer Scott</v>
      </c>
      <c r="J191" s="524"/>
      <c r="K191" s="40"/>
      <c r="L191" s="40"/>
      <c r="M191" s="40"/>
      <c r="N191" s="1020">
        <f t="array" ref="N191">IFNA(
    IF(OR(XLOOKUP(A191,'1000'!A:A,'1000'!M:M)=0, XLOOKUP(A191,'1000'!A:A,'1000'!M:M)=DATE(1900,1,1)), NA(), XLOOKUP(A191,'1000'!A:A,'1000'!M:M)),
    IFNA(
        IF(OR(XLOOKUP(A191,'2000'!A:A,'2000'!M:M)=0, XLOOKUP(A191,'2000'!A:A,'2000'!M:M)=DATE(1900,1,1)), NA(), XLOOKUP(A191,'2000'!A:A,'2000'!M:M)),
        IF(OR(XLOOKUP(A191,'3000'!A:A,'3000'!M:M)=0, XLOOKUP(A191,'3000'!A:A,'3000'!M:M)=DATE(1900,1,1)), NA(), XLOOKUP(A191,'3000'!A:A,'3000'!M:M))
    )
)</f>
        <v>45457</v>
      </c>
      <c r="O191" s="40"/>
      <c r="P191" s="1047" t="s">
        <v>5495</v>
      </c>
      <c r="Q191" s="1047" t="s">
        <v>5496</v>
      </c>
      <c r="R191" s="1047" t="s">
        <v>5497</v>
      </c>
      <c r="S191" s="1047" t="s">
        <v>5512</v>
      </c>
      <c r="T191" s="1038" t="s">
        <v>5513</v>
      </c>
      <c r="U191" s="1038" t="s">
        <v>5498</v>
      </c>
      <c r="V191" s="40"/>
      <c r="W191" s="40" t="s">
        <v>5559</v>
      </c>
      <c r="X191" s="40"/>
      <c r="Y191" s="40"/>
      <c r="Z191" s="101" t="s">
        <v>4516</v>
      </c>
      <c r="AA191" s="40"/>
      <c r="AB191" s="1044" t="s">
        <v>5535</v>
      </c>
      <c r="AC191" s="1038" t="s">
        <v>5536</v>
      </c>
      <c r="AD191" s="1038" t="s">
        <v>5558</v>
      </c>
      <c r="AE191" s="40"/>
      <c r="AF191" s="40" t="s">
        <v>5560</v>
      </c>
      <c r="AG191" s="1023"/>
      <c r="AH191" s="94"/>
      <c r="AI191" s="40"/>
      <c r="AJ191" s="40"/>
      <c r="AK191" s="40"/>
      <c r="AL191" s="40"/>
      <c r="AM191" s="40"/>
      <c r="AN191" s="40"/>
      <c r="AO191" s="40"/>
      <c r="AP191" s="40"/>
      <c r="AQ191" s="40"/>
      <c r="AR191" s="40"/>
      <c r="AS191" s="40"/>
      <c r="AT191" s="40"/>
      <c r="AU191" s="40"/>
      <c r="AV191" s="40"/>
      <c r="AW191" s="40"/>
      <c r="AX191" s="40"/>
      <c r="AY191" s="40"/>
    </row>
    <row r="192" ht="15.75" customHeight="1">
      <c r="A192" s="1004">
        <v>983.0</v>
      </c>
      <c r="B192" s="94" t="str">
        <f t="array" ref="B192">IFNA(XLOOKUP(A192,'New Signups'!C:C,'New Signups'!D:D),"-")</f>
        <v>Jordan</v>
      </c>
      <c r="C192" s="94" t="str">
        <f t="array" ref="C192">IFNA(XLOOKUP(A192,'New Signups'!C:C,'New Signups'!E:E),"-")</f>
        <v>Coates Ahzai</v>
      </c>
      <c r="D192" s="429">
        <v>2041.0</v>
      </c>
      <c r="E192" s="524"/>
      <c r="F192" s="45" t="str">
        <f t="array" ref="F192">XLOOKUP(A192,'New Signups'!C:C,'New Signups'!I:I)</f>
        <v>(267) 237-7241</v>
      </c>
      <c r="G192" s="53">
        <f t="array" ref="G192">XLOOKUP(A192,'New Signups'!C:C,'New Signups'!J:J)</f>
        <v>4846198459</v>
      </c>
      <c r="H192" s="53" t="str">
        <f t="array" ref="H192">IFNA(XLOOKUP(A192,'New Signups'!C:C,'New Signups'!K:K),"-")</f>
        <v>CLINICONTACT</v>
      </c>
      <c r="I192" s="53" t="str">
        <f t="array" ref="I192">IFNA(XLOOKUP(A192,'New Signups'!C:C,'New Signups'!H:H),"-")</f>
        <v>Inja Coates</v>
      </c>
      <c r="J192" s="524" t="s">
        <v>5585</v>
      </c>
      <c r="K192" s="40"/>
      <c r="L192" s="40"/>
      <c r="M192" s="40"/>
      <c r="N192" s="1020">
        <f t="array" ref="N192">IFNA(
    IF(OR(XLOOKUP(A192,'1000'!A:A,'1000'!M:M)=0, XLOOKUP(A192,'1000'!A:A,'1000'!M:M)=DATE(1900,1,1)), NA(), XLOOKUP(A192,'1000'!A:A,'1000'!M:M)),
    IFNA(
        IF(OR(XLOOKUP(A192,'2000'!A:A,'2000'!M:M)=0, XLOOKUP(A192,'2000'!A:A,'2000'!M:M)=DATE(1900,1,1)), NA(), XLOOKUP(A192,'2000'!A:A,'2000'!M:M)),
        IF(OR(XLOOKUP(A192,'3000'!A:A,'3000'!M:M)=0, XLOOKUP(A192,'3000'!A:A,'3000'!M:M)=DATE(1900,1,1)), NA(), XLOOKUP(A192,'3000'!A:A,'3000'!M:M))
    )
)</f>
        <v>45460</v>
      </c>
      <c r="O192" s="40"/>
      <c r="P192" s="1047" t="s">
        <v>5495</v>
      </c>
      <c r="Q192" s="1047" t="s">
        <v>5496</v>
      </c>
      <c r="R192" s="1047" t="s">
        <v>5497</v>
      </c>
      <c r="S192" s="1047" t="s">
        <v>5512</v>
      </c>
      <c r="T192" s="1038" t="s">
        <v>5513</v>
      </c>
      <c r="U192" s="1038" t="s">
        <v>5498</v>
      </c>
      <c r="V192" s="40"/>
      <c r="W192" s="40" t="s">
        <v>5559</v>
      </c>
      <c r="X192" s="40"/>
      <c r="Y192" s="40"/>
      <c r="Z192" s="101" t="s">
        <v>4516</v>
      </c>
      <c r="AA192" s="40"/>
      <c r="AB192" s="1044" t="s">
        <v>5535</v>
      </c>
      <c r="AC192" s="1038" t="s">
        <v>5536</v>
      </c>
      <c r="AD192" s="1038" t="s">
        <v>5558</v>
      </c>
      <c r="AE192" s="40"/>
      <c r="AF192" s="40" t="s">
        <v>5560</v>
      </c>
      <c r="AG192" s="1023"/>
      <c r="AH192" s="94"/>
      <c r="AI192" s="40"/>
      <c r="AJ192" s="40"/>
      <c r="AK192" s="40"/>
      <c r="AL192" s="40"/>
      <c r="AM192" s="40"/>
      <c r="AN192" s="40"/>
      <c r="AO192" s="40"/>
      <c r="AP192" s="40"/>
      <c r="AQ192" s="40"/>
      <c r="AR192" s="40"/>
      <c r="AS192" s="40"/>
      <c r="AT192" s="40"/>
      <c r="AU192" s="40"/>
      <c r="AV192" s="40"/>
      <c r="AW192" s="40"/>
      <c r="AX192" s="40"/>
      <c r="AY192" s="40"/>
    </row>
    <row r="193" ht="15.75" customHeight="1">
      <c r="A193" s="1004">
        <v>1056.0</v>
      </c>
      <c r="B193" s="94" t="str">
        <f t="array" ref="B193">IFNA(XLOOKUP(A193,'New Signups'!C:C,'New Signups'!D:D),"-")</f>
        <v>Julian</v>
      </c>
      <c r="C193" s="94" t="str">
        <f t="array" ref="C193">IFNA(XLOOKUP(A193,'New Signups'!C:C,'New Signups'!E:E),"-")</f>
        <v>Hoffman</v>
      </c>
      <c r="D193" s="429">
        <v>2042.0</v>
      </c>
      <c r="E193" s="524"/>
      <c r="F193" s="45" t="str">
        <f t="array" ref="F193">XLOOKUP(A193,'New Signups'!C:C,'New Signups'!I:I)</f>
        <v>P:(302) 588-6682</v>
      </c>
      <c r="G193" s="53" t="str">
        <f t="array" ref="G193">XLOOKUP(A193,'New Signups'!C:C,'New Signups'!J:J)</f>
        <v>???</v>
      </c>
      <c r="H193" s="53" t="str">
        <f t="array" ref="H193">IFNA(XLOOKUP(A193,'New Signups'!C:C,'New Signups'!K:K),"-")</f>
        <v>CLINICONTACT</v>
      </c>
      <c r="I193" s="53" t="str">
        <f t="array" ref="I193">IFNA(XLOOKUP(A193,'New Signups'!C:C,'New Signups'!H:H),"-")</f>
        <v>Amy McDowell</v>
      </c>
      <c r="J193" s="524" t="s">
        <v>5585</v>
      </c>
      <c r="K193" s="40"/>
      <c r="L193" s="40"/>
      <c r="M193" s="40"/>
      <c r="N193" s="1020">
        <f t="array" ref="N193">IFNA(
    IF(OR(XLOOKUP(A193,'1000'!A:A,'1000'!M:M)=0, XLOOKUP(A193,'1000'!A:A,'1000'!M:M)=DATE(1900,1,1)), NA(), XLOOKUP(A193,'1000'!A:A,'1000'!M:M)),
    IFNA(
        IF(OR(XLOOKUP(A193,'2000'!A:A,'2000'!M:M)=0, XLOOKUP(A193,'2000'!A:A,'2000'!M:M)=DATE(1900,1,1)), NA(), XLOOKUP(A193,'2000'!A:A,'2000'!M:M)),
        IF(OR(XLOOKUP(A193,'3000'!A:A,'3000'!M:M)=0, XLOOKUP(A193,'3000'!A:A,'3000'!M:M)=DATE(1900,1,1)), NA(), XLOOKUP(A193,'3000'!A:A,'3000'!M:M))
    )
)</f>
        <v>45468</v>
      </c>
      <c r="O193" s="40"/>
      <c r="P193" s="1047" t="s">
        <v>5495</v>
      </c>
      <c r="Q193" s="1047" t="s">
        <v>5496</v>
      </c>
      <c r="R193" s="1047" t="s">
        <v>5497</v>
      </c>
      <c r="S193" s="1047" t="s">
        <v>5512</v>
      </c>
      <c r="T193" s="1038" t="s">
        <v>5513</v>
      </c>
      <c r="U193" s="1038" t="s">
        <v>5498</v>
      </c>
      <c r="V193" s="40"/>
      <c r="W193" s="40" t="s">
        <v>5559</v>
      </c>
      <c r="X193" s="40"/>
      <c r="Y193" s="40"/>
      <c r="Z193" s="101" t="s">
        <v>4516</v>
      </c>
      <c r="AA193" s="40"/>
      <c r="AB193" s="1044" t="s">
        <v>5535</v>
      </c>
      <c r="AC193" s="1038" t="s">
        <v>5536</v>
      </c>
      <c r="AD193" s="1038" t="s">
        <v>5558</v>
      </c>
      <c r="AE193" s="40"/>
      <c r="AF193" s="40" t="s">
        <v>5560</v>
      </c>
      <c r="AG193" s="1023"/>
      <c r="AH193" s="94"/>
      <c r="AI193" s="40"/>
      <c r="AJ193" s="40"/>
      <c r="AK193" s="40"/>
      <c r="AL193" s="40"/>
      <c r="AM193" s="40"/>
      <c r="AN193" s="40"/>
      <c r="AO193" s="40"/>
      <c r="AP193" s="40"/>
      <c r="AQ193" s="40"/>
      <c r="AR193" s="40"/>
      <c r="AS193" s="40"/>
      <c r="AT193" s="40"/>
      <c r="AU193" s="40"/>
      <c r="AV193" s="40"/>
      <c r="AW193" s="40"/>
      <c r="AX193" s="40"/>
      <c r="AY193" s="40"/>
    </row>
    <row r="194" ht="15.75" customHeight="1">
      <c r="A194" s="1140">
        <v>1053.0</v>
      </c>
      <c r="B194" s="103" t="s">
        <v>2127</v>
      </c>
      <c r="C194" s="103" t="s">
        <v>5596</v>
      </c>
      <c r="D194" s="1141">
        <v>2043.0</v>
      </c>
      <c r="E194" s="3"/>
      <c r="F194" s="524" t="str">
        <f t="array" ref="F194">IFERROR(XLOOKUP(A194, 'New Signups'!C:C, 'New Signups'!I:I), "")</f>
        <v>(267) 530-8898</v>
      </c>
      <c r="G194" s="40" t="str">
        <f t="array" ref="G194">IFERROR(XLOOKUP(A194, 'New Signups'!C:C, 'New Signups'!J:J), "")</f>
        <v>(215) 252-0595</v>
      </c>
      <c r="H194" s="40"/>
      <c r="I194" s="524" t="str">
        <f t="array" ref="I194">IFNA(XLOOKUP(A194,'New Signups'!C:C,'New Signups'!H:H),"")</f>
        <v>Kamilah Jones King</v>
      </c>
      <c r="J194" s="524" t="s">
        <v>5585</v>
      </c>
      <c r="K194" s="40"/>
      <c r="L194" s="40"/>
      <c r="M194" s="40"/>
      <c r="N194" s="1020">
        <f t="array" ref="N194">IF(A194="", "",
    IFNA(
        IF(OR(XLOOKUP(A194,'1000'!A:A,'1000'!M:M)=0, XLOOKUP(A194,'1000'!A:A,'1000'!M:M)=DATE(1900,1,1)), "", XLOOKUP(A194,'1000'!A:A,'1000'!M:M)),
        IFNA(
            IF(OR(XLOOKUP(A194,'2000'!A:A,'2000'!M:M)=0, XLOOKUP(A194,'2000'!A:A,'2000'!M:M)=DATE(1900,1,1)), "", XLOOKUP(A194,'2000'!A:A,'2000'!M:M)),
            IF(OR(XLOOKUP(A194,'3000'!A:A,'3000'!M:M)=0, XLOOKUP(A194,'3000'!A:A,'3000'!M:M)=DATE(1900,1,1)), "", XLOOKUP(A194,'3000'!A:A,'3000'!M:M))
        )
    )
)</f>
        <v>45478</v>
      </c>
      <c r="O194" s="40"/>
      <c r="P194" s="101" t="s">
        <v>985</v>
      </c>
      <c r="Q194" s="101" t="s">
        <v>985</v>
      </c>
      <c r="R194" s="101" t="s">
        <v>985</v>
      </c>
      <c r="S194" s="101" t="s">
        <v>985</v>
      </c>
      <c r="T194" s="101" t="s">
        <v>985</v>
      </c>
      <c r="U194" s="101" t="s">
        <v>985</v>
      </c>
      <c r="V194" s="40"/>
      <c r="W194" s="40" t="str">
        <f>IF(AND(N194&lt;&gt;"", ISNUMBER(DATEVALUE(TEXT(N194,"mm/dd/yyyy")))), TEXT(DATE(YEAR(N194), MONTH(N194) + 10, 1) + (8 - WEEKDAY(DATE(YEAR(N194), MONTH(N194) + 10, 1), 2)), "yyyy-mm-dd") &amp; " 00:00", "")</f>
        <v>2025-05-05 00:00</v>
      </c>
      <c r="X194" s="40"/>
      <c r="Y194" s="40"/>
      <c r="Z194" s="101"/>
      <c r="AA194" s="40"/>
      <c r="AB194" s="1142">
        <v>45772.0</v>
      </c>
      <c r="AC194" s="1066">
        <v>45802.0</v>
      </c>
      <c r="AD194" s="1066">
        <v>45833.0</v>
      </c>
      <c r="AE194" s="40"/>
      <c r="AF194" s="1066">
        <v>45894.0</v>
      </c>
      <c r="AG194" s="1023"/>
      <c r="AH194" s="94"/>
      <c r="AI194" s="40"/>
      <c r="AJ194" s="40"/>
      <c r="AK194" s="40"/>
      <c r="AL194" s="40"/>
      <c r="AM194" s="40"/>
      <c r="AN194" s="40"/>
      <c r="AO194" s="40"/>
      <c r="AP194" s="40"/>
      <c r="AQ194" s="40"/>
      <c r="AR194" s="40"/>
      <c r="AS194" s="40"/>
      <c r="AT194" s="40"/>
      <c r="AU194" s="40"/>
      <c r="AV194" s="40"/>
      <c r="AW194" s="40"/>
      <c r="AX194" s="40"/>
      <c r="AY194" s="40"/>
    </row>
    <row r="195" ht="15.75" customHeight="1">
      <c r="A195" s="1004">
        <v>1072.0</v>
      </c>
      <c r="B195" s="94" t="str">
        <f t="array" ref="B195">IFNA(XLOOKUP(A195,'New Signups'!C:C,'New Signups'!D:D),"-")</f>
        <v>Manny</v>
      </c>
      <c r="C195" s="94" t="str">
        <f t="array" ref="C195">IFNA(XLOOKUP(A195,'New Signups'!C:C,'New Signups'!E:E),"-")</f>
        <v>Dachs</v>
      </c>
      <c r="D195" s="1143">
        <v>2044.0</v>
      </c>
      <c r="E195" s="3"/>
      <c r="F195" s="45">
        <f t="array" ref="F195">XLOOKUP(A195,'New Signups'!C:C,'New Signups'!I:I)</f>
        <v>0</v>
      </c>
      <c r="G195" s="53" t="str">
        <f t="array" ref="G195">XLOOKUP(A195,'New Signups'!C:C,'New Signups'!J:J)</f>
        <v>(267) 850-6554</v>
      </c>
      <c r="H195" s="53" t="str">
        <f t="array" ref="H195">IFNA(XLOOKUP(A195,'New Signups'!C:C,'New Signups'!K:K),"-")</f>
        <v>Avi</v>
      </c>
      <c r="I195" s="53" t="str">
        <f t="array" ref="I195">IFNA(XLOOKUP(A195,'New Signups'!C:C,'New Signups'!H:H),"-")</f>
        <v>Avi Dachs</v>
      </c>
      <c r="J195" s="524" t="s">
        <v>4202</v>
      </c>
      <c r="K195" s="40"/>
      <c r="L195" s="40"/>
      <c r="M195" s="40"/>
      <c r="N195" s="1020">
        <f t="array" ref="N195">IFNA(
    IF(OR(XLOOKUP(A195,'1000'!A:A,'1000'!M:M)=0, XLOOKUP(A195,'1000'!A:A,'1000'!M:M)=DATE(1900,1,1)), NA(), XLOOKUP(A195,'1000'!A:A,'1000'!M:M)),
    IFNA(
        IF(OR(XLOOKUP(A195,'2000'!A:A,'2000'!M:M)=0, XLOOKUP(A195,'2000'!A:A,'2000'!M:M)=DATE(1900,1,1)), NA(), XLOOKUP(A195,'2000'!A:A,'2000'!M:M)),
        IF(OR(XLOOKUP(A195,'3000'!A:A,'3000'!M:M)=0, XLOOKUP(A195,'3000'!A:A,'3000'!M:M)=DATE(1900,1,1)), NA(), XLOOKUP(A195,'3000'!A:A,'3000'!M:M))
    )
)</f>
        <v>45471</v>
      </c>
      <c r="O195" s="40"/>
      <c r="P195" s="1049" t="s">
        <v>5495</v>
      </c>
      <c r="Q195" s="1047" t="s">
        <v>5496</v>
      </c>
      <c r="R195" s="1047" t="s">
        <v>5497</v>
      </c>
      <c r="S195" s="1047" t="s">
        <v>5512</v>
      </c>
      <c r="T195" s="1038" t="s">
        <v>5513</v>
      </c>
      <c r="U195" s="1038" t="s">
        <v>5498</v>
      </c>
      <c r="V195" s="40"/>
      <c r="W195" s="40" t="s">
        <v>5559</v>
      </c>
      <c r="X195" s="40"/>
      <c r="Y195" s="40"/>
      <c r="Z195" s="101" t="s">
        <v>4516</v>
      </c>
      <c r="AA195" s="40"/>
      <c r="AB195" s="1044" t="s">
        <v>5535</v>
      </c>
      <c r="AC195" s="1038" t="s">
        <v>5536</v>
      </c>
      <c r="AD195" s="1038" t="s">
        <v>5558</v>
      </c>
      <c r="AE195" s="40"/>
      <c r="AF195" s="40" t="s">
        <v>5560</v>
      </c>
      <c r="AG195" s="1023"/>
      <c r="AH195" s="94"/>
      <c r="AI195" s="40"/>
      <c r="AJ195" s="40"/>
      <c r="AK195" s="40"/>
      <c r="AL195" s="40"/>
      <c r="AM195" s="40"/>
      <c r="AN195" s="40"/>
      <c r="AO195" s="40"/>
      <c r="AP195" s="40"/>
      <c r="AQ195" s="40"/>
      <c r="AR195" s="40"/>
      <c r="AS195" s="40"/>
      <c r="AT195" s="40"/>
      <c r="AU195" s="40"/>
      <c r="AV195" s="40"/>
      <c r="AW195" s="40"/>
      <c r="AX195" s="40"/>
      <c r="AY195" s="40"/>
    </row>
    <row r="196" ht="15.75" customHeight="1">
      <c r="A196" s="575">
        <v>1093.0</v>
      </c>
      <c r="B196" s="417" t="s">
        <v>588</v>
      </c>
      <c r="C196" s="417" t="s">
        <v>589</v>
      </c>
      <c r="D196" s="429">
        <v>2045.0</v>
      </c>
      <c r="E196" s="524"/>
      <c r="F196" s="811" t="s">
        <v>592</v>
      </c>
      <c r="G196" s="53" t="s">
        <v>591</v>
      </c>
      <c r="H196" s="1069" t="s">
        <v>5597</v>
      </c>
      <c r="I196" s="524" t="s">
        <v>590</v>
      </c>
      <c r="J196" s="524" t="s">
        <v>5585</v>
      </c>
      <c r="K196" s="524"/>
      <c r="L196" s="40"/>
      <c r="M196" s="40"/>
      <c r="N196" s="1020">
        <f t="array" ref="N196">IFNA(
    IF(OR(XLOOKUP(A196,'1000'!A:A,'1000'!M:M)=0, XLOOKUP(A196,'1000'!A:A,'1000'!M:M)=DATE(1900,1,1)), NA(), XLOOKUP(A196,'1000'!A:A,'1000'!M:M)),
    IFNA(
        IF(OR(XLOOKUP(A196,'2000'!A:A,'2000'!M:M)=0, XLOOKUP(A196,'2000'!A:A,'2000'!M:M)=DATE(1900,1,1)), NA(), XLOOKUP(A196,'2000'!A:A,'2000'!M:M)),
        IF(OR(XLOOKUP(A196,'3000'!A:A,'3000'!M:M)=0, XLOOKUP(A196,'3000'!A:A,'3000'!M:M)=DATE(1900,1,1)), NA(), XLOOKUP(A196,'3000'!A:A,'3000'!M:M))
    )
)</f>
        <v>45482</v>
      </c>
      <c r="O196" s="40"/>
      <c r="P196" s="1047" t="s">
        <v>5496</v>
      </c>
      <c r="Q196" s="1047" t="s">
        <v>5497</v>
      </c>
      <c r="R196" s="1047" t="s">
        <v>5512</v>
      </c>
      <c r="S196" s="1038" t="s">
        <v>5513</v>
      </c>
      <c r="T196" s="1038" t="s">
        <v>5498</v>
      </c>
      <c r="U196" s="1038" t="s">
        <v>5520</v>
      </c>
      <c r="V196" s="40"/>
      <c r="W196" s="40" t="s">
        <v>5562</v>
      </c>
      <c r="X196" s="40"/>
      <c r="Y196" s="40"/>
      <c r="Z196" s="101" t="s">
        <v>4516</v>
      </c>
      <c r="AA196" s="40"/>
      <c r="AB196" s="1044" t="s">
        <v>5536</v>
      </c>
      <c r="AC196" s="1038" t="s">
        <v>5558</v>
      </c>
      <c r="AD196" s="1038" t="s">
        <v>5560</v>
      </c>
      <c r="AE196" s="40"/>
      <c r="AF196" s="40" t="s">
        <v>5563</v>
      </c>
      <c r="AG196" s="1023"/>
      <c r="AH196" s="94"/>
      <c r="AI196" s="40"/>
      <c r="AJ196" s="40"/>
      <c r="AK196" s="40"/>
      <c r="AL196" s="40"/>
      <c r="AM196" s="40"/>
      <c r="AN196" s="40"/>
      <c r="AO196" s="40"/>
      <c r="AP196" s="40"/>
      <c r="AQ196" s="40"/>
      <c r="AR196" s="40"/>
      <c r="AS196" s="40"/>
      <c r="AT196" s="40"/>
      <c r="AU196" s="40"/>
      <c r="AV196" s="40"/>
      <c r="AW196" s="40"/>
      <c r="AX196" s="40"/>
      <c r="AY196" s="40"/>
    </row>
    <row r="197" ht="15.75" customHeight="1">
      <c r="A197" s="575">
        <v>1078.0</v>
      </c>
      <c r="B197" s="417" t="str">
        <f t="array" ref="B197">IFNA(XLOOKUP(A197,'New Signups'!C:C,'New Signups'!D:D),"-")</f>
        <v>Dominic </v>
      </c>
      <c r="C197" s="417" t="str">
        <f t="array" ref="C197">IFNA(XLOOKUP(A197,'New Signups'!C:C,'New Signups'!E:E),"-")</f>
        <v>Fuhs</v>
      </c>
      <c r="D197" s="429">
        <v>2046.0</v>
      </c>
      <c r="E197" s="524"/>
      <c r="F197" s="811" t="s">
        <v>5598</v>
      </c>
      <c r="G197" s="53" t="s">
        <v>5598</v>
      </c>
      <c r="H197" s="1069" t="s">
        <v>5599</v>
      </c>
      <c r="I197" s="524" t="s">
        <v>414</v>
      </c>
      <c r="J197" s="524" t="s">
        <v>5585</v>
      </c>
      <c r="K197" s="524"/>
      <c r="L197" s="40"/>
      <c r="M197" s="40"/>
      <c r="N197" s="1020">
        <f t="array" ref="N197">IFNA(
    IF(OR(XLOOKUP(A197,'1000'!A:A,'1000'!M:M)=0, XLOOKUP(A197,'1000'!A:A,'1000'!M:M)=DATE(1900,1,1)), NA(), XLOOKUP(A197,'1000'!A:A,'1000'!M:M)),
    IFNA(
        IF(OR(XLOOKUP(A197,'2000'!A:A,'2000'!M:M)=0, XLOOKUP(A197,'2000'!A:A,'2000'!M:M)=DATE(1900,1,1)), NA(), XLOOKUP(A197,'2000'!A:A,'2000'!M:M)),
        IF(OR(XLOOKUP(A197,'3000'!A:A,'3000'!M:M)=0, XLOOKUP(A197,'3000'!A:A,'3000'!M:M)=DATE(1900,1,1)), NA(), XLOOKUP(A197,'3000'!A:A,'3000'!M:M))
    )
)</f>
        <v>45478</v>
      </c>
      <c r="O197" s="1034"/>
      <c r="P197" s="1047" t="s">
        <v>5496</v>
      </c>
      <c r="Q197" s="1047" t="s">
        <v>5497</v>
      </c>
      <c r="R197" s="1047" t="s">
        <v>5512</v>
      </c>
      <c r="S197" s="1038" t="s">
        <v>5513</v>
      </c>
      <c r="T197" s="1038" t="s">
        <v>5498</v>
      </c>
      <c r="U197" s="1038" t="s">
        <v>5520</v>
      </c>
      <c r="V197" s="40"/>
      <c r="W197" s="40" t="s">
        <v>5562</v>
      </c>
      <c r="X197" s="40"/>
      <c r="Y197" s="40"/>
      <c r="Z197" s="101" t="s">
        <v>4516</v>
      </c>
      <c r="AA197" s="40"/>
      <c r="AB197" s="1044" t="s">
        <v>5536</v>
      </c>
      <c r="AC197" s="1038" t="s">
        <v>5558</v>
      </c>
      <c r="AD197" s="1038" t="s">
        <v>5560</v>
      </c>
      <c r="AE197" s="40"/>
      <c r="AF197" s="40" t="s">
        <v>5563</v>
      </c>
      <c r="AG197" s="1023"/>
      <c r="AH197" s="94"/>
      <c r="AI197" s="40"/>
      <c r="AJ197" s="40"/>
      <c r="AK197" s="40"/>
      <c r="AL197" s="40"/>
      <c r="AM197" s="40"/>
      <c r="AN197" s="40"/>
      <c r="AO197" s="40"/>
      <c r="AP197" s="40"/>
      <c r="AQ197" s="40"/>
      <c r="AR197" s="40"/>
      <c r="AS197" s="40"/>
      <c r="AT197" s="40"/>
      <c r="AU197" s="40"/>
      <c r="AV197" s="40"/>
      <c r="AW197" s="40"/>
      <c r="AX197" s="40"/>
      <c r="AY197" s="40"/>
    </row>
    <row r="198" ht="15.75" customHeight="1">
      <c r="A198" s="1036">
        <v>1109.0</v>
      </c>
      <c r="B198" s="417" t="str">
        <f t="array" ref="B198">IFNA(XLOOKUP(A198,'New Signups'!C:C,'New Signups'!D:D),"-")</f>
        <v>Jahbril</v>
      </c>
      <c r="C198" s="417" t="str">
        <f t="array" ref="C198">IFNA(XLOOKUP(A198,'New Signups'!C:C,'New Signups'!E:E),"-")</f>
        <v>Jenkins</v>
      </c>
      <c r="D198" s="429">
        <v>2047.0</v>
      </c>
      <c r="E198" s="524"/>
      <c r="F198" s="811" t="s">
        <v>574</v>
      </c>
      <c r="G198" s="53" t="s">
        <v>484</v>
      </c>
      <c r="H198" s="1069" t="s">
        <v>5600</v>
      </c>
      <c r="I198" s="524" t="s">
        <v>573</v>
      </c>
      <c r="J198" s="524" t="s">
        <v>5585</v>
      </c>
      <c r="K198" s="524"/>
      <c r="L198" s="40"/>
      <c r="M198" s="40"/>
      <c r="N198" s="1020">
        <f t="array" ref="N198">IFNA(
    IF(OR(XLOOKUP(A198,'1000'!A:A,'1000'!M:M)=0, XLOOKUP(A198,'1000'!A:A,'1000'!M:M)=DATE(1900,1,1)), NA(), XLOOKUP(A198,'1000'!A:A,'1000'!M:M)),
    IFNA(
        IF(OR(XLOOKUP(A198,'2000'!A:A,'2000'!M:M)=0, XLOOKUP(A198,'2000'!A:A,'2000'!M:M)=DATE(1900,1,1)), NA(), XLOOKUP(A198,'2000'!A:A,'2000'!M:M)),
        IF(OR(XLOOKUP(A198,'3000'!A:A,'3000'!M:M)=0, XLOOKUP(A198,'3000'!A:A,'3000'!M:M)=DATE(1900,1,1)), NA(), XLOOKUP(A198,'3000'!A:A,'3000'!M:M))
    )
)</f>
        <v>45500</v>
      </c>
      <c r="O198" s="40"/>
      <c r="P198" s="1047" t="s">
        <v>5496</v>
      </c>
      <c r="Q198" s="1047" t="s">
        <v>5497</v>
      </c>
      <c r="R198" s="1047" t="s">
        <v>5512</v>
      </c>
      <c r="S198" s="1038" t="s">
        <v>5513</v>
      </c>
      <c r="T198" s="1038" t="s">
        <v>5498</v>
      </c>
      <c r="U198" s="1038" t="s">
        <v>5520</v>
      </c>
      <c r="V198" s="40"/>
      <c r="W198" s="40" t="s">
        <v>5562</v>
      </c>
      <c r="X198" s="40"/>
      <c r="Y198" s="40"/>
      <c r="Z198" s="101" t="s">
        <v>4516</v>
      </c>
      <c r="AA198" s="40"/>
      <c r="AB198" s="1044" t="s">
        <v>5536</v>
      </c>
      <c r="AC198" s="1038" t="s">
        <v>5558</v>
      </c>
      <c r="AD198" s="1038" t="s">
        <v>5560</v>
      </c>
      <c r="AE198" s="40"/>
      <c r="AF198" s="40" t="s">
        <v>5563</v>
      </c>
      <c r="AG198" s="1023"/>
      <c r="AH198" s="94"/>
      <c r="AI198" s="40"/>
      <c r="AJ198" s="40"/>
      <c r="AK198" s="40"/>
      <c r="AL198" s="40"/>
      <c r="AM198" s="40"/>
      <c r="AN198" s="40"/>
      <c r="AO198" s="40"/>
      <c r="AP198" s="40"/>
      <c r="AQ198" s="40"/>
      <c r="AR198" s="40"/>
      <c r="AS198" s="40"/>
      <c r="AT198" s="40"/>
      <c r="AU198" s="40"/>
      <c r="AV198" s="40"/>
      <c r="AW198" s="40"/>
      <c r="AX198" s="40"/>
      <c r="AY198" s="40"/>
    </row>
    <row r="199" ht="15.75" customHeight="1">
      <c r="A199" s="1036">
        <v>1110.0</v>
      </c>
      <c r="B199" s="417" t="str">
        <f t="array" ref="B199">IFNA(XLOOKUP(A199,'New Signups'!C:C,'New Signups'!D:D),"-")</f>
        <v>Arman Jonathan (AJ)</v>
      </c>
      <c r="C199" s="417" t="str">
        <f t="array" ref="C199">IFNA(XLOOKUP(A199,'New Signups'!C:C,'New Signups'!E:E),"-")</f>
        <v>Froggatt</v>
      </c>
      <c r="D199" s="429">
        <v>2048.0</v>
      </c>
      <c r="E199" s="524"/>
      <c r="F199" s="811" t="s">
        <v>536</v>
      </c>
      <c r="G199" s="53" t="s">
        <v>5601</v>
      </c>
      <c r="H199" s="1069" t="s">
        <v>5602</v>
      </c>
      <c r="I199" s="524" t="s">
        <v>534</v>
      </c>
      <c r="J199" s="524" t="s">
        <v>5585</v>
      </c>
      <c r="K199" s="524"/>
      <c r="L199" s="40"/>
      <c r="M199" s="40"/>
      <c r="N199" s="1020">
        <f t="array" ref="N199">IFNA(
    IF(OR(XLOOKUP(A199,'1000'!A:A,'1000'!M:M)=0, XLOOKUP(A199,'1000'!A:A,'1000'!M:M)=DATE(1900,1,1)), NA(), XLOOKUP(A199,'1000'!A:A,'1000'!M:M)),
    IFNA(
        IF(OR(XLOOKUP(A199,'2000'!A:A,'2000'!M:M)=0, XLOOKUP(A199,'2000'!A:A,'2000'!M:M)=DATE(1900,1,1)), NA(), XLOOKUP(A199,'2000'!A:A,'2000'!M:M)),
        IF(OR(XLOOKUP(A199,'3000'!A:A,'3000'!M:M)=0, XLOOKUP(A199,'3000'!A:A,'3000'!M:M)=DATE(1900,1,1)), NA(), XLOOKUP(A199,'3000'!A:A,'3000'!M:M))
    )
)</f>
        <v>45483</v>
      </c>
      <c r="O199" s="40"/>
      <c r="P199" s="1047" t="s">
        <v>5496</v>
      </c>
      <c r="Q199" s="1047" t="s">
        <v>5497</v>
      </c>
      <c r="R199" s="1047" t="s">
        <v>5512</v>
      </c>
      <c r="S199" s="1038" t="s">
        <v>5513</v>
      </c>
      <c r="T199" s="1038" t="s">
        <v>5498</v>
      </c>
      <c r="U199" s="1038" t="s">
        <v>5520</v>
      </c>
      <c r="V199" s="40"/>
      <c r="W199" s="40" t="s">
        <v>5562</v>
      </c>
      <c r="X199" s="40"/>
      <c r="Y199" s="40"/>
      <c r="Z199" s="101" t="s">
        <v>4516</v>
      </c>
      <c r="AA199" s="40"/>
      <c r="AB199" s="1044" t="s">
        <v>5536</v>
      </c>
      <c r="AC199" s="1038" t="s">
        <v>5558</v>
      </c>
      <c r="AD199" s="1038" t="s">
        <v>5560</v>
      </c>
      <c r="AE199" s="40"/>
      <c r="AF199" s="40" t="s">
        <v>5563</v>
      </c>
      <c r="AG199" s="1023"/>
      <c r="AH199" s="94"/>
      <c r="AI199" s="40"/>
      <c r="AJ199" s="40"/>
      <c r="AK199" s="40"/>
      <c r="AL199" s="40"/>
      <c r="AM199" s="40"/>
      <c r="AN199" s="40"/>
      <c r="AO199" s="40"/>
      <c r="AP199" s="40"/>
      <c r="AQ199" s="40"/>
      <c r="AR199" s="40"/>
      <c r="AS199" s="40"/>
      <c r="AT199" s="40"/>
      <c r="AU199" s="40"/>
      <c r="AV199" s="40"/>
      <c r="AW199" s="40"/>
      <c r="AX199" s="40"/>
      <c r="AY199" s="40"/>
    </row>
    <row r="200" ht="15.75" customHeight="1">
      <c r="A200" s="1036">
        <v>1165.0</v>
      </c>
      <c r="B200" s="417" t="str">
        <f t="array" ref="B200">IFNA(XLOOKUP(A200,'New Signups'!C:C,'New Signups'!D:D),"-")</f>
        <v>Juhlai</v>
      </c>
      <c r="C200" s="417" t="str">
        <f t="array" ref="C200">IFNA(XLOOKUP(A200,'New Signups'!C:C,'New Signups'!E:E),"-")</f>
        <v>Dixon</v>
      </c>
      <c r="D200" s="429">
        <v>2049.0</v>
      </c>
      <c r="E200" s="524"/>
      <c r="F200" s="811" t="s">
        <v>5603</v>
      </c>
      <c r="G200" s="1092" t="s">
        <v>568</v>
      </c>
      <c r="H200" s="1069" t="s">
        <v>5604</v>
      </c>
      <c r="I200" s="524" t="s">
        <v>566</v>
      </c>
      <c r="J200" s="524" t="s">
        <v>5585</v>
      </c>
      <c r="K200" s="524"/>
      <c r="L200" s="40"/>
      <c r="M200" s="40"/>
      <c r="N200" s="1020">
        <f t="array" ref="N200">IFNA(
    IF(OR(XLOOKUP(A200,'1000'!A:A,'1000'!M:M)=0, XLOOKUP(A200,'1000'!A:A,'1000'!M:M)=DATE(1900,1,1)), NA(), XLOOKUP(A200,'1000'!A:A,'1000'!M:M)),
    IFNA(
        IF(OR(XLOOKUP(A200,'2000'!A:A,'2000'!M:M)=0, XLOOKUP(A200,'2000'!A:A,'2000'!M:M)=DATE(1900,1,1)), NA(), XLOOKUP(A200,'2000'!A:A,'2000'!M:M)),
        IF(OR(XLOOKUP(A200,'3000'!A:A,'3000'!M:M)=0, XLOOKUP(A200,'3000'!A:A,'3000'!M:M)=DATE(1900,1,1)), NA(), XLOOKUP(A200,'3000'!A:A,'3000'!M:M))
    )
)</f>
        <v>45490</v>
      </c>
      <c r="O200" s="40"/>
      <c r="P200" s="1047" t="s">
        <v>5496</v>
      </c>
      <c r="Q200" s="1047" t="s">
        <v>5497</v>
      </c>
      <c r="R200" s="1047" t="s">
        <v>5512</v>
      </c>
      <c r="S200" s="1038" t="s">
        <v>5513</v>
      </c>
      <c r="T200" s="1038" t="s">
        <v>5498</v>
      </c>
      <c r="U200" s="1038" t="s">
        <v>5520</v>
      </c>
      <c r="V200" s="40"/>
      <c r="W200" s="40" t="s">
        <v>5562</v>
      </c>
      <c r="X200" s="40"/>
      <c r="Y200" s="40"/>
      <c r="Z200" s="101" t="s">
        <v>4516</v>
      </c>
      <c r="AA200" s="40"/>
      <c r="AB200" s="1044" t="s">
        <v>5536</v>
      </c>
      <c r="AC200" s="1038" t="s">
        <v>5558</v>
      </c>
      <c r="AD200" s="1038" t="s">
        <v>5560</v>
      </c>
      <c r="AE200" s="40"/>
      <c r="AF200" s="40" t="s">
        <v>5563</v>
      </c>
      <c r="AG200" s="1023"/>
      <c r="AH200" s="94"/>
      <c r="AI200" s="40"/>
      <c r="AJ200" s="40"/>
      <c r="AK200" s="40"/>
      <c r="AL200" s="40"/>
      <c r="AM200" s="40"/>
      <c r="AN200" s="40"/>
      <c r="AO200" s="40"/>
      <c r="AP200" s="40"/>
      <c r="AQ200" s="40"/>
      <c r="AR200" s="40"/>
      <c r="AS200" s="40"/>
      <c r="AT200" s="40"/>
      <c r="AU200" s="40"/>
      <c r="AV200" s="40"/>
      <c r="AW200" s="40"/>
      <c r="AX200" s="40"/>
      <c r="AY200" s="40"/>
    </row>
    <row r="201" ht="15.75" customHeight="1">
      <c r="A201" s="1036">
        <v>1194.0</v>
      </c>
      <c r="B201" s="417" t="str">
        <f t="array" ref="B201">IFNA(XLOOKUP(A201,'New Signups'!C:C,'New Signups'!D:D),"-")</f>
        <v>Noah</v>
      </c>
      <c r="C201" s="417" t="str">
        <f t="array" ref="C201">IFNA(XLOOKUP(A201,'New Signups'!C:C,'New Signups'!E:E),"-")</f>
        <v>Watts</v>
      </c>
      <c r="D201" s="429">
        <v>2050.0</v>
      </c>
      <c r="E201" s="524"/>
      <c r="F201" s="811" t="s">
        <v>132</v>
      </c>
      <c r="G201" s="53"/>
      <c r="H201" s="1069" t="s">
        <v>5605</v>
      </c>
      <c r="I201" s="524" t="s">
        <v>5606</v>
      </c>
      <c r="J201" s="524" t="s">
        <v>5585</v>
      </c>
      <c r="K201" s="524"/>
      <c r="L201" s="40"/>
      <c r="M201" s="40"/>
      <c r="N201" s="1020">
        <f t="array" ref="N201">IFNA(
    IF(OR(XLOOKUP(A201,'1000'!A:A,'1000'!M:M)=0, XLOOKUP(A201,'1000'!A:A,'1000'!M:M)=DATE(1900,1,1)), NA(), XLOOKUP(A201,'1000'!A:A,'1000'!M:M)),
    IFNA(
        IF(OR(XLOOKUP(A201,'2000'!A:A,'2000'!M:M)=0, XLOOKUP(A201,'2000'!A:A,'2000'!M:M)=DATE(1900,1,1)), NA(), XLOOKUP(A201,'2000'!A:A,'2000'!M:M)),
        IF(OR(XLOOKUP(A201,'3000'!A:A,'3000'!M:M)=0, XLOOKUP(A201,'3000'!A:A,'3000'!M:M)=DATE(1900,1,1)), NA(), XLOOKUP(A201,'3000'!A:A,'3000'!M:M))
    )
)</f>
        <v>45494</v>
      </c>
      <c r="O201" s="40"/>
      <c r="P201" s="1047" t="s">
        <v>5496</v>
      </c>
      <c r="Q201" s="1047" t="s">
        <v>5497</v>
      </c>
      <c r="R201" s="1047" t="s">
        <v>5512</v>
      </c>
      <c r="S201" s="1038" t="s">
        <v>5513</v>
      </c>
      <c r="T201" s="1038" t="s">
        <v>5498</v>
      </c>
      <c r="U201" s="1038" t="s">
        <v>5520</v>
      </c>
      <c r="V201" s="40"/>
      <c r="W201" s="40" t="s">
        <v>5562</v>
      </c>
      <c r="X201" s="40"/>
      <c r="Y201" s="40"/>
      <c r="Z201" s="101" t="s">
        <v>4516</v>
      </c>
      <c r="AA201" s="40"/>
      <c r="AB201" s="1044" t="s">
        <v>5536</v>
      </c>
      <c r="AC201" s="1038" t="s">
        <v>5558</v>
      </c>
      <c r="AD201" s="1038" t="s">
        <v>5560</v>
      </c>
      <c r="AE201" s="40"/>
      <c r="AF201" s="40" t="s">
        <v>5563</v>
      </c>
      <c r="AG201" s="1023"/>
      <c r="AH201" s="94"/>
      <c r="AI201" s="40"/>
      <c r="AJ201" s="40"/>
      <c r="AK201" s="40"/>
      <c r="AL201" s="40"/>
      <c r="AM201" s="40"/>
      <c r="AN201" s="40"/>
      <c r="AO201" s="40"/>
      <c r="AP201" s="40"/>
      <c r="AQ201" s="40"/>
      <c r="AR201" s="40"/>
      <c r="AS201" s="40"/>
      <c r="AT201" s="40"/>
      <c r="AU201" s="40"/>
      <c r="AV201" s="40"/>
      <c r="AW201" s="40"/>
      <c r="AX201" s="40"/>
      <c r="AY201" s="40"/>
    </row>
    <row r="202" ht="15.75" customHeight="1">
      <c r="A202" s="1036">
        <v>1076.0</v>
      </c>
      <c r="B202" s="417" t="str">
        <f t="array" ref="B202">IFNA(XLOOKUP(A202,'New Signups'!C:C,'New Signups'!D:D),"-")</f>
        <v>Judah </v>
      </c>
      <c r="C202" s="417" t="str">
        <f t="array" ref="C202">IFNA(XLOOKUP(A202,'New Signups'!C:C,'New Signups'!E:E),"-")</f>
        <v>Watts</v>
      </c>
      <c r="D202" s="429">
        <v>2051.0</v>
      </c>
      <c r="E202" s="524"/>
      <c r="F202" s="811" t="s">
        <v>132</v>
      </c>
      <c r="G202" s="53"/>
      <c r="H202" s="1069" t="s">
        <v>5605</v>
      </c>
      <c r="I202" s="524" t="s">
        <v>5606</v>
      </c>
      <c r="J202" s="524" t="s">
        <v>5585</v>
      </c>
      <c r="K202" s="524"/>
      <c r="L202" s="40"/>
      <c r="M202" s="40"/>
      <c r="N202" s="1020">
        <f t="array" ref="N202">IFNA(
    IF(OR(XLOOKUP(A202,'1000'!A:A,'1000'!M:M)=0, XLOOKUP(A202,'1000'!A:A,'1000'!M:M)=DATE(1900,1,1)), NA(), XLOOKUP(A202,'1000'!A:A,'1000'!M:M)),
    IFNA(
        IF(OR(XLOOKUP(A202,'2000'!A:A,'2000'!M:M)=0, XLOOKUP(A202,'2000'!A:A,'2000'!M:M)=DATE(1900,1,1)), NA(), XLOOKUP(A202,'2000'!A:A,'2000'!M:M)),
        IF(OR(XLOOKUP(A202,'3000'!A:A,'3000'!M:M)=0, XLOOKUP(A202,'3000'!A:A,'3000'!M:M)=DATE(1900,1,1)), NA(), XLOOKUP(A202,'3000'!A:A,'3000'!M:M))
    )
)</f>
        <v>45494</v>
      </c>
      <c r="O202" s="40"/>
      <c r="P202" s="1047" t="s">
        <v>5496</v>
      </c>
      <c r="Q202" s="1047" t="s">
        <v>5497</v>
      </c>
      <c r="R202" s="1047" t="s">
        <v>5512</v>
      </c>
      <c r="S202" s="1038" t="s">
        <v>5513</v>
      </c>
      <c r="T202" s="1038" t="s">
        <v>5498</v>
      </c>
      <c r="U202" s="1038" t="s">
        <v>5520</v>
      </c>
      <c r="V202" s="40"/>
      <c r="W202" s="40" t="s">
        <v>5562</v>
      </c>
      <c r="X202" s="40"/>
      <c r="Y202" s="40"/>
      <c r="Z202" s="101" t="s">
        <v>4516</v>
      </c>
      <c r="AA202" s="40"/>
      <c r="AB202" s="1044" t="s">
        <v>5536</v>
      </c>
      <c r="AC202" s="1038" t="s">
        <v>5558</v>
      </c>
      <c r="AD202" s="1038" t="s">
        <v>5560</v>
      </c>
      <c r="AE202" s="40"/>
      <c r="AF202" s="40" t="s">
        <v>5563</v>
      </c>
      <c r="AG202" s="1023"/>
      <c r="AH202" s="94"/>
      <c r="AI202" s="40"/>
      <c r="AJ202" s="40"/>
      <c r="AK202" s="40"/>
      <c r="AL202" s="40"/>
      <c r="AM202" s="40"/>
      <c r="AN202" s="40"/>
      <c r="AO202" s="40"/>
      <c r="AP202" s="40"/>
      <c r="AQ202" s="40"/>
      <c r="AR202" s="40"/>
      <c r="AS202" s="40"/>
      <c r="AT202" s="40"/>
      <c r="AU202" s="40"/>
      <c r="AV202" s="40"/>
      <c r="AW202" s="40"/>
      <c r="AX202" s="40"/>
      <c r="AY202" s="40"/>
    </row>
    <row r="203" ht="15.75" customHeight="1">
      <c r="A203" s="1036">
        <v>1211.0</v>
      </c>
      <c r="B203" s="417" t="s">
        <v>577</v>
      </c>
      <c r="C203" s="417" t="s">
        <v>5021</v>
      </c>
      <c r="D203" s="429">
        <v>2052.0</v>
      </c>
      <c r="E203" s="524"/>
      <c r="F203" s="524" t="s">
        <v>5607</v>
      </c>
      <c r="G203" s="53"/>
      <c r="H203" s="1069" t="s">
        <v>5608</v>
      </c>
      <c r="I203" s="524" t="s">
        <v>579</v>
      </c>
      <c r="J203" s="524" t="s">
        <v>5585</v>
      </c>
      <c r="K203" s="524"/>
      <c r="L203" s="40"/>
      <c r="M203" s="40"/>
      <c r="N203" s="1020">
        <f t="array" ref="N203">IFNA(
    IF(OR(XLOOKUP(A203,'1000'!A:A,'1000'!M:M)=0, XLOOKUP(A203,'1000'!A:A,'1000'!M:M)=DATE(1900,1,1)), NA(), XLOOKUP(A203,'1000'!A:A,'1000'!M:M)),
    IFNA(
        IF(OR(XLOOKUP(A203,'2000'!A:A,'2000'!M:M)=0, XLOOKUP(A203,'2000'!A:A,'2000'!M:M)=DATE(1900,1,1)), NA(), XLOOKUP(A203,'2000'!A:A,'2000'!M:M)),
        IF(OR(XLOOKUP(A203,'3000'!A:A,'3000'!M:M)=0, XLOOKUP(A203,'3000'!A:A,'3000'!M:M)=DATE(1900,1,1)), NA(), XLOOKUP(A203,'3000'!A:A,'3000'!M:M))
    )
)</f>
        <v>45492</v>
      </c>
      <c r="O203" s="40"/>
      <c r="P203" s="1047" t="s">
        <v>5496</v>
      </c>
      <c r="Q203" s="1047" t="s">
        <v>5497</v>
      </c>
      <c r="R203" s="1047" t="s">
        <v>5512</v>
      </c>
      <c r="S203" s="1038" t="s">
        <v>5513</v>
      </c>
      <c r="T203" s="1038" t="s">
        <v>5498</v>
      </c>
      <c r="U203" s="1038" t="s">
        <v>5520</v>
      </c>
      <c r="V203" s="40"/>
      <c r="W203" s="40" t="s">
        <v>5562</v>
      </c>
      <c r="X203" s="40"/>
      <c r="Y203" s="40"/>
      <c r="Z203" s="101" t="s">
        <v>4516</v>
      </c>
      <c r="AA203" s="40"/>
      <c r="AB203" s="1044" t="s">
        <v>5536</v>
      </c>
      <c r="AC203" s="1038" t="s">
        <v>5558</v>
      </c>
      <c r="AD203" s="1038" t="s">
        <v>5560</v>
      </c>
      <c r="AE203" s="40"/>
      <c r="AF203" s="40" t="s">
        <v>5563</v>
      </c>
      <c r="AG203" s="1023"/>
      <c r="AH203" s="94"/>
      <c r="AI203" s="40"/>
      <c r="AJ203" s="40"/>
      <c r="AK203" s="40"/>
      <c r="AL203" s="40"/>
      <c r="AM203" s="40"/>
      <c r="AN203" s="40"/>
      <c r="AO203" s="40"/>
      <c r="AP203" s="40"/>
      <c r="AQ203" s="40"/>
      <c r="AR203" s="40"/>
      <c r="AS203" s="40"/>
      <c r="AT203" s="40"/>
      <c r="AU203" s="40"/>
      <c r="AV203" s="40"/>
      <c r="AW203" s="40"/>
      <c r="AX203" s="40"/>
      <c r="AY203" s="40"/>
    </row>
    <row r="204" ht="15.75" customHeight="1">
      <c r="A204" s="1036">
        <v>1203.0</v>
      </c>
      <c r="B204" s="417" t="s">
        <v>1557</v>
      </c>
      <c r="C204" s="417" t="str">
        <f t="array" ref="C204">IFNA(XLOOKUP(A204,'New Signups'!C:C,'New Signups'!E:E),"-")</f>
        <v>Jones</v>
      </c>
      <c r="D204" s="429">
        <v>2053.0</v>
      </c>
      <c r="E204" s="524"/>
      <c r="F204" s="524" t="s">
        <v>1559</v>
      </c>
      <c r="G204" s="53"/>
      <c r="H204" s="1069" t="s">
        <v>5609</v>
      </c>
      <c r="I204" s="524" t="s">
        <v>5610</v>
      </c>
      <c r="J204" s="524" t="s">
        <v>5585</v>
      </c>
      <c r="K204" s="524"/>
      <c r="L204" s="40"/>
      <c r="M204" s="40"/>
      <c r="N204" s="1020">
        <f t="array" ref="N204">IFNA(
    IF(OR(XLOOKUP(A204,'1000'!A:A,'1000'!M:M)=0, XLOOKUP(A204,'1000'!A:A,'1000'!M:M)=DATE(1900,1,1)), NA(), XLOOKUP(A204,'1000'!A:A,'1000'!M:M)),
    IFNA(
        IF(OR(XLOOKUP(A204,'2000'!A:A,'2000'!M:M)=0, XLOOKUP(A204,'2000'!A:A,'2000'!M:M)=DATE(1900,1,1)), NA(), XLOOKUP(A204,'2000'!A:A,'2000'!M:M)),
        IF(OR(XLOOKUP(A204,'3000'!A:A,'3000'!M:M)=0, XLOOKUP(A204,'3000'!A:A,'3000'!M:M)=DATE(1900,1,1)), NA(), XLOOKUP(A204,'3000'!A:A,'3000'!M:M))
    )
)</f>
        <v>45506</v>
      </c>
      <c r="O204" s="40"/>
      <c r="P204" s="1047" t="s">
        <v>5497</v>
      </c>
      <c r="Q204" s="1047" t="s">
        <v>5512</v>
      </c>
      <c r="R204" s="1038" t="s">
        <v>5513</v>
      </c>
      <c r="S204" s="1038" t="s">
        <v>5498</v>
      </c>
      <c r="T204" s="1038" t="s">
        <v>5520</v>
      </c>
      <c r="U204" s="1038" t="s">
        <v>5522</v>
      </c>
      <c r="V204" s="40"/>
      <c r="W204" s="40" t="s">
        <v>5567</v>
      </c>
      <c r="X204" s="40"/>
      <c r="Y204" s="40"/>
      <c r="Z204" s="101" t="s">
        <v>4516</v>
      </c>
      <c r="AA204" s="40"/>
      <c r="AB204" s="1044" t="s">
        <v>5558</v>
      </c>
      <c r="AC204" s="1038" t="s">
        <v>5560</v>
      </c>
      <c r="AD204" s="1038" t="s">
        <v>5563</v>
      </c>
      <c r="AE204" s="40"/>
      <c r="AF204" s="40" t="s">
        <v>5565</v>
      </c>
      <c r="AG204" s="1023"/>
      <c r="AH204" s="94"/>
      <c r="AI204" s="40"/>
      <c r="AJ204" s="40"/>
      <c r="AK204" s="40"/>
      <c r="AL204" s="40"/>
      <c r="AM204" s="40"/>
      <c r="AN204" s="40"/>
      <c r="AO204" s="40"/>
      <c r="AP204" s="40"/>
      <c r="AQ204" s="40"/>
      <c r="AR204" s="40"/>
      <c r="AS204" s="40"/>
      <c r="AT204" s="40"/>
      <c r="AU204" s="40"/>
      <c r="AV204" s="40"/>
      <c r="AW204" s="40"/>
      <c r="AX204" s="40"/>
      <c r="AY204" s="40"/>
    </row>
    <row r="205" ht="15.75" customHeight="1">
      <c r="A205" s="1036">
        <v>1205.0</v>
      </c>
      <c r="B205" s="524" t="s">
        <v>5611</v>
      </c>
      <c r="C205" s="140" t="s">
        <v>5030</v>
      </c>
      <c r="D205" s="429">
        <v>2054.0</v>
      </c>
      <c r="E205" s="524"/>
      <c r="F205" s="1092" t="s">
        <v>1858</v>
      </c>
      <c r="G205" s="524" t="s">
        <v>5612</v>
      </c>
      <c r="H205" s="1069" t="s">
        <v>5613</v>
      </c>
      <c r="I205" s="140" t="s">
        <v>1857</v>
      </c>
      <c r="J205" s="524" t="s">
        <v>5585</v>
      </c>
      <c r="K205" s="524"/>
      <c r="L205" s="40"/>
      <c r="M205" s="40"/>
      <c r="N205" s="1020">
        <f t="array" ref="N205">IFNA(
    IF(OR(XLOOKUP(A205,'1000'!A:A,'1000'!M:M)=0, XLOOKUP(A205,'1000'!A:A,'1000'!M:M)=DATE(1900,1,1)), NA(), XLOOKUP(A205,'1000'!A:A,'1000'!M:M)),
    IFNA(
        IF(OR(XLOOKUP(A205,'2000'!A:A,'2000'!M:M)=0, XLOOKUP(A205,'2000'!A:A,'2000'!M:M)=DATE(1900,1,1)), NA(), XLOOKUP(A205,'2000'!A:A,'2000'!M:M)),
        IF(OR(XLOOKUP(A205,'3000'!A:A,'3000'!M:M)=0, XLOOKUP(A205,'3000'!A:A,'3000'!M:M)=DATE(1900,1,1)), NA(), XLOOKUP(A205,'3000'!A:A,'3000'!M:M))
    )
)</f>
        <v>45507</v>
      </c>
      <c r="O205" s="40"/>
      <c r="P205" s="1047" t="s">
        <v>5497</v>
      </c>
      <c r="Q205" s="1047" t="s">
        <v>5512</v>
      </c>
      <c r="R205" s="1038" t="s">
        <v>5513</v>
      </c>
      <c r="S205" s="1038" t="s">
        <v>5498</v>
      </c>
      <c r="T205" s="1038" t="s">
        <v>5520</v>
      </c>
      <c r="U205" s="1038" t="s">
        <v>5522</v>
      </c>
      <c r="V205" s="40"/>
      <c r="W205" s="40" t="s">
        <v>5567</v>
      </c>
      <c r="X205" s="40"/>
      <c r="Y205" s="40"/>
      <c r="Z205" s="101" t="s">
        <v>4516</v>
      </c>
      <c r="AA205" s="40"/>
      <c r="AB205" s="1044" t="s">
        <v>5558</v>
      </c>
      <c r="AC205" s="1038" t="s">
        <v>5560</v>
      </c>
      <c r="AD205" s="1038" t="s">
        <v>5563</v>
      </c>
      <c r="AE205" s="40"/>
      <c r="AF205" s="40" t="s">
        <v>5565</v>
      </c>
      <c r="AG205" s="1023"/>
      <c r="AH205" s="94"/>
      <c r="AI205" s="40"/>
      <c r="AJ205" s="40"/>
      <c r="AK205" s="40"/>
      <c r="AL205" s="40"/>
      <c r="AM205" s="40"/>
      <c r="AN205" s="40"/>
      <c r="AO205" s="40"/>
      <c r="AP205" s="40"/>
      <c r="AQ205" s="40"/>
      <c r="AR205" s="40"/>
      <c r="AS205" s="40"/>
      <c r="AT205" s="40"/>
      <c r="AU205" s="40"/>
      <c r="AV205" s="40"/>
      <c r="AW205" s="40"/>
      <c r="AX205" s="40"/>
      <c r="AY205" s="40"/>
    </row>
    <row r="206" ht="15.75" customHeight="1">
      <c r="A206" s="1036">
        <v>1088.0</v>
      </c>
      <c r="B206" s="524" t="s">
        <v>152</v>
      </c>
      <c r="C206" s="524" t="s">
        <v>5032</v>
      </c>
      <c r="D206" s="429">
        <v>2055.0</v>
      </c>
      <c r="E206" s="524"/>
      <c r="F206" s="1092" t="s">
        <v>157</v>
      </c>
      <c r="G206" s="1092" t="s">
        <v>156</v>
      </c>
      <c r="H206" s="1069" t="s">
        <v>5614</v>
      </c>
      <c r="I206" s="524" t="s">
        <v>155</v>
      </c>
      <c r="J206" s="524" t="s">
        <v>5585</v>
      </c>
      <c r="K206" s="524"/>
      <c r="L206" s="40"/>
      <c r="M206" s="40"/>
      <c r="N206" s="1020">
        <f t="array" ref="N206">IFNA(
    IF(OR(XLOOKUP(A206,'1000'!A:A,'1000'!M:M)=0, XLOOKUP(A206,'1000'!A:A,'1000'!M:M)=DATE(1900,1,1)), NA(), XLOOKUP(A206,'1000'!A:A,'1000'!M:M)),
    IFNA(
        IF(OR(XLOOKUP(A206,'2000'!A:A,'2000'!M:M)=0, XLOOKUP(A206,'2000'!A:A,'2000'!M:M)=DATE(1900,1,1)), NA(), XLOOKUP(A206,'2000'!A:A,'2000'!M:M)),
        IF(OR(XLOOKUP(A206,'3000'!A:A,'3000'!M:M)=0, XLOOKUP(A206,'3000'!A:A,'3000'!M:M)=DATE(1900,1,1)), NA(), XLOOKUP(A206,'3000'!A:A,'3000'!M:M))
    )
)</f>
        <v>45611</v>
      </c>
      <c r="O206" s="40"/>
      <c r="P206" s="1038" t="str">
        <f>IF(ISNUMBER(N206), TEXT(DATE(YEAR(N206), MONTH(N206) + 1, 1), "mm/yy"), "")</f>
        <v>12/24</v>
      </c>
      <c r="Q206" s="1038" t="str">
        <f>TEXT(DATE(YEAR(N206), MONTH(N206) + 2, 1), "mm/yy")</f>
        <v>01/25</v>
      </c>
      <c r="R206" s="1038" t="str">
        <f>TEXT(DATE(YEAR(N206), MONTH(N206) + 3, 1), "mm/yy")</f>
        <v>02/25</v>
      </c>
      <c r="S206" s="1038" t="str">
        <f>TEXT(DATE(YEAR(N206), MONTH(N206) + 4, 1), "mm/yy")</f>
        <v>03/25</v>
      </c>
      <c r="T206" s="1038" t="str">
        <f>TEXT(DATE(YEAR(N206), MONTH(N206) + 5, 1), "mm/yy")</f>
        <v>04/25</v>
      </c>
      <c r="U206" s="1038" t="str">
        <f>TEXT(DATE(YEAR(N206), MONTH(N206) + 6, 1), "mm/yy")</f>
        <v>05/25</v>
      </c>
      <c r="V206" s="40"/>
      <c r="W206" s="40" t="s">
        <v>5615</v>
      </c>
      <c r="X206" s="40"/>
      <c r="Y206" s="40"/>
      <c r="Z206" s="101" t="s">
        <v>4516</v>
      </c>
      <c r="AA206" s="40"/>
      <c r="AB206" s="1144" t="str">
        <f t="shared" ref="AB206:AB232" si="1">TEXT(DATE(YEAR(N206), MONTH(N206) + 12, 1), "mm/yy")</f>
        <v>11/25</v>
      </c>
      <c r="AC206" s="1144" t="str">
        <f t="shared" ref="AC206:AC232" si="2">TEXT(DATE(YEAR(N206), MONTH(N206) + 13, 1), "mm/yy")</f>
        <v>12/25</v>
      </c>
      <c r="AD206" s="1038" t="str">
        <f t="shared" ref="AD206:AD232" si="3">TEXT(DATE(YEAR(N206), MONTH(N206) + 14, 1), "mm/yy")</f>
        <v>01/26</v>
      </c>
      <c r="AE206" s="40"/>
      <c r="AF206" s="40" t="str">
        <f t="shared" ref="AF206:AF232" si="4">TEXT(DATE(YEAR(N206), MONTH(N206) + 15, 1), "mm/yy")</f>
        <v>02/26</v>
      </c>
      <c r="AG206" s="1023"/>
      <c r="AH206" s="94"/>
      <c r="AI206" s="40"/>
      <c r="AJ206" s="40"/>
      <c r="AK206" s="40"/>
      <c r="AL206" s="40"/>
      <c r="AM206" s="40"/>
      <c r="AN206" s="40"/>
      <c r="AO206" s="40"/>
      <c r="AP206" s="40"/>
      <c r="AQ206" s="40"/>
      <c r="AR206" s="40"/>
      <c r="AS206" s="40"/>
      <c r="AT206" s="40"/>
      <c r="AU206" s="40"/>
      <c r="AV206" s="40"/>
      <c r="AW206" s="40"/>
      <c r="AX206" s="40"/>
      <c r="AY206" s="40"/>
    </row>
    <row r="207" ht="15.75" customHeight="1">
      <c r="A207" s="1145">
        <v>1224.0</v>
      </c>
      <c r="B207" s="1133" t="s">
        <v>2032</v>
      </c>
      <c r="C207" s="1133" t="s">
        <v>2033</v>
      </c>
      <c r="D207" s="429">
        <v>2056.0</v>
      </c>
      <c r="E207" s="524"/>
      <c r="F207" s="524"/>
      <c r="G207" s="53" t="s">
        <v>2035</v>
      </c>
      <c r="H207" s="1069" t="s">
        <v>5616</v>
      </c>
      <c r="I207" s="524"/>
      <c r="J207" s="524"/>
      <c r="K207" s="524"/>
      <c r="L207" s="40"/>
      <c r="M207" s="40"/>
      <c r="N207" s="1020">
        <f t="array" ref="N207">IFNA(
    IF(OR(XLOOKUP(A207,'1000'!A:A,'1000'!M:M)=0, XLOOKUP(A207,'1000'!A:A,'1000'!M:M)=DATE(1900,1,1)), NA(), XLOOKUP(A207,'1000'!A:A,'1000'!M:M)),
    IFNA(
        IF(OR(XLOOKUP(A207,'2000'!A:A,'2000'!M:M)=0, XLOOKUP(A207,'2000'!A:A,'2000'!M:M)=DATE(1900,1,1)), NA(), XLOOKUP(A207,'2000'!A:A,'2000'!M:M)),
        IF(OR(XLOOKUP(A207,'3000'!A:A,'3000'!M:M)=0, XLOOKUP(A207,'3000'!A:A,'3000'!M:M)=DATE(1900,1,1)), NA(), XLOOKUP(A207,'3000'!A:A,'3000'!M:M))
    )
)</f>
        <v>45519</v>
      </c>
      <c r="O207" s="40"/>
      <c r="P207" s="1047" t="s">
        <v>5497</v>
      </c>
      <c r="Q207" s="1047" t="s">
        <v>5512</v>
      </c>
      <c r="R207" s="1038" t="s">
        <v>5513</v>
      </c>
      <c r="S207" s="1038" t="s">
        <v>5498</v>
      </c>
      <c r="T207" s="1038" t="s">
        <v>5520</v>
      </c>
      <c r="U207" s="1038" t="s">
        <v>5522</v>
      </c>
      <c r="V207" s="40"/>
      <c r="W207" s="40" t="s">
        <v>5567</v>
      </c>
      <c r="X207" s="40"/>
      <c r="Y207" s="40"/>
      <c r="Z207" s="101" t="s">
        <v>4516</v>
      </c>
      <c r="AA207" s="40"/>
      <c r="AB207" s="1144" t="str">
        <f t="shared" si="1"/>
        <v>08/25</v>
      </c>
      <c r="AC207" s="1144" t="str">
        <f t="shared" si="2"/>
        <v>09/25</v>
      </c>
      <c r="AD207" s="1038" t="str">
        <f t="shared" si="3"/>
        <v>10/25</v>
      </c>
      <c r="AE207" s="40" t="s">
        <v>213</v>
      </c>
      <c r="AF207" s="40" t="str">
        <f t="shared" si="4"/>
        <v>11/25</v>
      </c>
      <c r="AG207" s="1023"/>
      <c r="AH207" s="94"/>
      <c r="AI207" s="40"/>
      <c r="AJ207" s="40"/>
      <c r="AK207" s="40"/>
      <c r="AL207" s="40"/>
      <c r="AM207" s="40"/>
      <c r="AN207" s="40"/>
      <c r="AO207" s="40"/>
      <c r="AP207" s="40"/>
      <c r="AQ207" s="40"/>
      <c r="AR207" s="40"/>
      <c r="AS207" s="40"/>
      <c r="AT207" s="40"/>
      <c r="AU207" s="40"/>
      <c r="AV207" s="40"/>
      <c r="AW207" s="40"/>
      <c r="AX207" s="40"/>
      <c r="AY207" s="40"/>
    </row>
    <row r="208" ht="15.75" customHeight="1">
      <c r="A208" s="1145">
        <v>1201.0</v>
      </c>
      <c r="B208" s="607" t="s">
        <v>764</v>
      </c>
      <c r="C208" s="607" t="s">
        <v>1562</v>
      </c>
      <c r="D208" s="429">
        <v>2057.0</v>
      </c>
      <c r="E208" s="524"/>
      <c r="F208" s="1092" t="s">
        <v>1564</v>
      </c>
      <c r="G208" s="1092" t="s">
        <v>1565</v>
      </c>
      <c r="H208" s="1146" t="s">
        <v>5617</v>
      </c>
      <c r="I208" s="1146" t="s">
        <v>1563</v>
      </c>
      <c r="J208" s="524" t="s">
        <v>5585</v>
      </c>
      <c r="K208" s="524"/>
      <c r="L208" s="40"/>
      <c r="M208" s="40"/>
      <c r="N208" s="1020" t="str">
        <f t="array" ref="N208">IFNA(
    IF(OR(XLOOKUP(A208,'1000'!A:A,'1000'!M:M)=0, XLOOKUP(A208,'1000'!A:A,'1000'!M:M)=DATE(1900,1,1)), NA(), XLOOKUP(A208,'1000'!A:A,'1000'!M:M)),
    IFNA(
        IF(OR(XLOOKUP(A208,'2000'!A:A,'2000'!M:M)=0, XLOOKUP(A208,'2000'!A:A,'2000'!M:M)=DATE(1900,1,1)), NA(), XLOOKUP(A208,'2000'!A:A,'2000'!M:M)),
        IF(OR(XLOOKUP(A208,'3000'!A:A,'3000'!M:M)=0, XLOOKUP(A208,'3000'!A:A,'3000'!M:M)=DATE(1900,1,1)), NA(), XLOOKUP(A208,'3000'!A:A,'3000'!M:M))
    )
)</f>
        <v>8/23/2024</v>
      </c>
      <c r="O208" s="40"/>
      <c r="P208" s="1047" t="s">
        <v>5497</v>
      </c>
      <c r="Q208" s="1047" t="s">
        <v>5512</v>
      </c>
      <c r="R208" s="1038" t="s">
        <v>5513</v>
      </c>
      <c r="S208" s="1038" t="s">
        <v>5498</v>
      </c>
      <c r="T208" s="1038" t="s">
        <v>5520</v>
      </c>
      <c r="U208" s="1038" t="s">
        <v>5522</v>
      </c>
      <c r="V208" s="40"/>
      <c r="W208" s="40" t="s">
        <v>5567</v>
      </c>
      <c r="X208" s="40"/>
      <c r="Y208" s="40"/>
      <c r="Z208" s="101" t="s">
        <v>4516</v>
      </c>
      <c r="AA208" s="40"/>
      <c r="AB208" s="1144" t="str">
        <f t="shared" si="1"/>
        <v>08/25</v>
      </c>
      <c r="AC208" s="1144" t="str">
        <f t="shared" si="2"/>
        <v>09/25</v>
      </c>
      <c r="AD208" s="1038" t="str">
        <f t="shared" si="3"/>
        <v>10/25</v>
      </c>
      <c r="AE208" s="40"/>
      <c r="AF208" s="40" t="str">
        <f t="shared" si="4"/>
        <v>11/25</v>
      </c>
      <c r="AG208" s="1023"/>
      <c r="AH208" s="94"/>
      <c r="AI208" s="40"/>
      <c r="AJ208" s="40"/>
      <c r="AK208" s="40"/>
      <c r="AL208" s="40"/>
      <c r="AM208" s="40"/>
      <c r="AN208" s="40"/>
      <c r="AO208" s="40"/>
      <c r="AP208" s="40"/>
      <c r="AQ208" s="40"/>
      <c r="AR208" s="40"/>
      <c r="AS208" s="40"/>
      <c r="AT208" s="40"/>
      <c r="AU208" s="40"/>
      <c r="AV208" s="40"/>
      <c r="AW208" s="40"/>
      <c r="AX208" s="40"/>
      <c r="AY208" s="40"/>
    </row>
    <row r="209" ht="15.75" customHeight="1">
      <c r="A209" s="1145">
        <v>1261.0</v>
      </c>
      <c r="B209" s="607" t="s">
        <v>1861</v>
      </c>
      <c r="C209" s="607" t="s">
        <v>1862</v>
      </c>
      <c r="D209" s="429">
        <v>2058.0</v>
      </c>
      <c r="E209" s="524"/>
      <c r="F209" s="524" t="s">
        <v>1864</v>
      </c>
      <c r="G209" s="53" t="s">
        <v>1865</v>
      </c>
      <c r="H209" s="1069" t="s">
        <v>5618</v>
      </c>
      <c r="I209" s="524" t="s">
        <v>1863</v>
      </c>
      <c r="J209" s="524" t="s">
        <v>5585</v>
      </c>
      <c r="K209" s="524"/>
      <c r="L209" s="40"/>
      <c r="M209" s="40"/>
      <c r="N209" s="1020">
        <f t="array" ref="N209">IFNA(
    IF(OR(XLOOKUP(A209,'1000'!A:A,'1000'!M:M)=0, XLOOKUP(A209,'1000'!A:A,'1000'!M:M)=DATE(1900,1,1)), NA(), XLOOKUP(A209,'1000'!A:A,'1000'!M:M)),
    IFNA(
        IF(OR(XLOOKUP(A209,'2000'!A:A,'2000'!M:M)=0, XLOOKUP(A209,'2000'!A:A,'2000'!M:M)=DATE(1900,1,1)), NA(), XLOOKUP(A209,'2000'!A:A,'2000'!M:M)),
        IF(OR(XLOOKUP(A209,'3000'!A:A,'3000'!M:M)=0, XLOOKUP(A209,'3000'!A:A,'3000'!M:M)=DATE(1900,1,1)), NA(), XLOOKUP(A209,'3000'!A:A,'3000'!M:M))
    )
)</f>
        <v>45511</v>
      </c>
      <c r="O209" s="40"/>
      <c r="P209" s="1047" t="s">
        <v>5497</v>
      </c>
      <c r="Q209" s="1047" t="s">
        <v>5512</v>
      </c>
      <c r="R209" s="1038" t="s">
        <v>5513</v>
      </c>
      <c r="S209" s="1038" t="s">
        <v>5498</v>
      </c>
      <c r="T209" s="1038" t="s">
        <v>5520</v>
      </c>
      <c r="U209" s="1038" t="s">
        <v>5522</v>
      </c>
      <c r="V209" s="40"/>
      <c r="W209" s="40" t="s">
        <v>5567</v>
      </c>
      <c r="X209" s="40"/>
      <c r="Y209" s="40"/>
      <c r="Z209" s="101" t="s">
        <v>4516</v>
      </c>
      <c r="AA209" s="40"/>
      <c r="AB209" s="1144" t="str">
        <f t="shared" si="1"/>
        <v>08/25</v>
      </c>
      <c r="AC209" s="1144" t="str">
        <f t="shared" si="2"/>
        <v>09/25</v>
      </c>
      <c r="AD209" s="1038" t="str">
        <f t="shared" si="3"/>
        <v>10/25</v>
      </c>
      <c r="AE209" s="40"/>
      <c r="AF209" s="40" t="str">
        <f t="shared" si="4"/>
        <v>11/25</v>
      </c>
      <c r="AG209" s="1023"/>
      <c r="AH209" s="94"/>
      <c r="AI209" s="40"/>
      <c r="AJ209" s="40"/>
      <c r="AK209" s="40"/>
      <c r="AL209" s="40"/>
      <c r="AM209" s="40"/>
      <c r="AN209" s="40"/>
      <c r="AO209" s="40"/>
      <c r="AP209" s="40"/>
      <c r="AQ209" s="40"/>
      <c r="AR209" s="40"/>
      <c r="AS209" s="40"/>
      <c r="AT209" s="40"/>
      <c r="AU209" s="40"/>
      <c r="AV209" s="40"/>
      <c r="AW209" s="40"/>
      <c r="AX209" s="40"/>
      <c r="AY209" s="40"/>
    </row>
    <row r="210" ht="15.75" customHeight="1">
      <c r="A210" s="1145">
        <v>1141.0</v>
      </c>
      <c r="B210" s="1147" t="s">
        <v>678</v>
      </c>
      <c r="C210" s="607" t="s">
        <v>679</v>
      </c>
      <c r="D210" s="429">
        <v>2059.0</v>
      </c>
      <c r="E210" s="524"/>
      <c r="F210" s="1092" t="s">
        <v>681</v>
      </c>
      <c r="G210" s="53"/>
      <c r="H210" s="1069" t="s">
        <v>5619</v>
      </c>
      <c r="I210" s="524" t="s">
        <v>680</v>
      </c>
      <c r="J210" s="524" t="s">
        <v>5585</v>
      </c>
      <c r="K210" s="524"/>
      <c r="L210" s="40"/>
      <c r="M210" s="40"/>
      <c r="N210" s="1020">
        <f t="array" ref="N210">IFNA(
    IF(OR(XLOOKUP(A210,'1000'!A:A,'1000'!M:M)=0, XLOOKUP(A210,'1000'!A:A,'1000'!M:M)=DATE(1900,1,1)), NA(), XLOOKUP(A210,'1000'!A:A,'1000'!M:M)),
    IFNA(
        IF(OR(XLOOKUP(A210,'2000'!A:A,'2000'!M:M)=0, XLOOKUP(A210,'2000'!A:A,'2000'!M:M)=DATE(1900,1,1)), NA(), XLOOKUP(A210,'2000'!A:A,'2000'!M:M)),
        IF(OR(XLOOKUP(A210,'3000'!A:A,'3000'!M:M)=0, XLOOKUP(A210,'3000'!A:A,'3000'!M:M)=DATE(1900,1,1)), NA(), XLOOKUP(A210,'3000'!A:A,'3000'!M:M))
    )
)</f>
        <v>45523</v>
      </c>
      <c r="O210" s="40"/>
      <c r="P210" s="1047" t="s">
        <v>5497</v>
      </c>
      <c r="Q210" s="1047" t="s">
        <v>5512</v>
      </c>
      <c r="R210" s="1038" t="s">
        <v>5513</v>
      </c>
      <c r="S210" s="1038" t="s">
        <v>5498</v>
      </c>
      <c r="T210" s="1038" t="s">
        <v>5520</v>
      </c>
      <c r="U210" s="1038" t="s">
        <v>5522</v>
      </c>
      <c r="V210" s="40"/>
      <c r="W210" s="40" t="s">
        <v>5567</v>
      </c>
      <c r="X210" s="40"/>
      <c r="Y210" s="40"/>
      <c r="Z210" s="101" t="s">
        <v>4516</v>
      </c>
      <c r="AA210" s="40"/>
      <c r="AB210" s="1144" t="str">
        <f t="shared" si="1"/>
        <v>08/25</v>
      </c>
      <c r="AC210" s="1144" t="str">
        <f t="shared" si="2"/>
        <v>09/25</v>
      </c>
      <c r="AD210" s="1038" t="str">
        <f t="shared" si="3"/>
        <v>10/25</v>
      </c>
      <c r="AE210" s="40"/>
      <c r="AF210" s="40" t="str">
        <f t="shared" si="4"/>
        <v>11/25</v>
      </c>
      <c r="AG210" s="1023"/>
      <c r="AH210" s="94"/>
      <c r="AI210" s="40"/>
      <c r="AJ210" s="40"/>
      <c r="AK210" s="40"/>
      <c r="AL210" s="40"/>
      <c r="AM210" s="40"/>
      <c r="AN210" s="40"/>
      <c r="AO210" s="40"/>
      <c r="AP210" s="40"/>
      <c r="AQ210" s="40"/>
      <c r="AR210" s="40"/>
      <c r="AS210" s="40"/>
      <c r="AT210" s="40"/>
      <c r="AU210" s="40"/>
      <c r="AV210" s="40"/>
      <c r="AW210" s="40"/>
      <c r="AX210" s="40"/>
      <c r="AY210" s="40"/>
    </row>
    <row r="211" ht="15.75" customHeight="1">
      <c r="A211" s="1145">
        <v>1171.0</v>
      </c>
      <c r="B211" s="607" t="s">
        <v>730</v>
      </c>
      <c r="C211" s="607" t="s">
        <v>100</v>
      </c>
      <c r="D211" s="429">
        <v>2060.0</v>
      </c>
      <c r="E211" s="524"/>
      <c r="F211" s="1092" t="s">
        <v>102</v>
      </c>
      <c r="G211" s="1146"/>
      <c r="H211" s="1069" t="s">
        <v>5620</v>
      </c>
      <c r="I211" s="524" t="s">
        <v>731</v>
      </c>
      <c r="J211" s="524" t="s">
        <v>5585</v>
      </c>
      <c r="K211" s="524"/>
      <c r="L211" s="40"/>
      <c r="M211" s="40"/>
      <c r="N211" s="1020">
        <f t="array" ref="N211">IFNA(
    IF(OR(XLOOKUP(A211,'1000'!A:A,'1000'!M:M)=0, XLOOKUP(A211,'1000'!A:A,'1000'!M:M)=DATE(1900,1,1)), NA(), XLOOKUP(A211,'1000'!A:A,'1000'!M:M)),
    IFNA(
        IF(OR(XLOOKUP(A211,'2000'!A:A,'2000'!M:M)=0, XLOOKUP(A211,'2000'!A:A,'2000'!M:M)=DATE(1900,1,1)), NA(), XLOOKUP(A211,'2000'!A:A,'2000'!M:M)),
        IF(OR(XLOOKUP(A211,'3000'!A:A,'3000'!M:M)=0, XLOOKUP(A211,'3000'!A:A,'3000'!M:M)=DATE(1900,1,1)), NA(), XLOOKUP(A211,'3000'!A:A,'3000'!M:M))
    )
)</f>
        <v>45531</v>
      </c>
      <c r="O211" s="40"/>
      <c r="P211" s="1047" t="s">
        <v>5497</v>
      </c>
      <c r="Q211" s="1047" t="s">
        <v>5512</v>
      </c>
      <c r="R211" s="1038" t="s">
        <v>5513</v>
      </c>
      <c r="S211" s="1038" t="s">
        <v>5498</v>
      </c>
      <c r="T211" s="1038" t="s">
        <v>5520</v>
      </c>
      <c r="U211" s="1038" t="s">
        <v>5522</v>
      </c>
      <c r="V211" s="40"/>
      <c r="W211" s="40" t="s">
        <v>5567</v>
      </c>
      <c r="X211" s="40"/>
      <c r="Y211" s="40"/>
      <c r="Z211" s="101" t="s">
        <v>4516</v>
      </c>
      <c r="AA211" s="40"/>
      <c r="AB211" s="1144" t="str">
        <f t="shared" si="1"/>
        <v>08/25</v>
      </c>
      <c r="AC211" s="1144" t="str">
        <f t="shared" si="2"/>
        <v>09/25</v>
      </c>
      <c r="AD211" s="1038" t="str">
        <f t="shared" si="3"/>
        <v>10/25</v>
      </c>
      <c r="AE211" s="40" t="s">
        <v>213</v>
      </c>
      <c r="AF211" s="40" t="str">
        <f t="shared" si="4"/>
        <v>11/25</v>
      </c>
      <c r="AG211" s="1023"/>
      <c r="AH211" s="94"/>
      <c r="AI211" s="40"/>
      <c r="AJ211" s="40"/>
      <c r="AK211" s="40"/>
      <c r="AL211" s="40"/>
      <c r="AM211" s="40"/>
      <c r="AN211" s="40"/>
      <c r="AO211" s="40"/>
      <c r="AP211" s="40"/>
      <c r="AQ211" s="40"/>
      <c r="AR211" s="40"/>
      <c r="AS211" s="40"/>
      <c r="AT211" s="40"/>
      <c r="AU211" s="40"/>
      <c r="AV211" s="40"/>
      <c r="AW211" s="40"/>
      <c r="AX211" s="40"/>
      <c r="AY211" s="40"/>
    </row>
    <row r="212" ht="15.75" customHeight="1">
      <c r="A212" s="1145">
        <v>1172.0</v>
      </c>
      <c r="B212" s="607" t="s">
        <v>727</v>
      </c>
      <c r="C212" s="607" t="s">
        <v>100</v>
      </c>
      <c r="D212" s="429">
        <v>2061.0</v>
      </c>
      <c r="E212" s="524"/>
      <c r="F212" s="1092" t="s">
        <v>102</v>
      </c>
      <c r="G212" s="1092" t="s">
        <v>732</v>
      </c>
      <c r="H212" s="1069" t="s">
        <v>5620</v>
      </c>
      <c r="I212" s="524" t="s">
        <v>731</v>
      </c>
      <c r="J212" s="524" t="s">
        <v>5585</v>
      </c>
      <c r="K212" s="524"/>
      <c r="L212" s="40"/>
      <c r="M212" s="40"/>
      <c r="N212" s="1020">
        <f t="array" ref="N212">IFNA(
    IF(OR(XLOOKUP(A212,'1000'!A:A,'1000'!M:M)=0, XLOOKUP(A212,'1000'!A:A,'1000'!M:M)=DATE(1900,1,1)), NA(), XLOOKUP(A212,'1000'!A:A,'1000'!M:M)),
    IFNA(
        IF(OR(XLOOKUP(A212,'2000'!A:A,'2000'!M:M)=0, XLOOKUP(A212,'2000'!A:A,'2000'!M:M)=DATE(1900,1,1)), NA(), XLOOKUP(A212,'2000'!A:A,'2000'!M:M)),
        IF(OR(XLOOKUP(A212,'3000'!A:A,'3000'!M:M)=0, XLOOKUP(A212,'3000'!A:A,'3000'!M:M)=DATE(1900,1,1)), NA(), XLOOKUP(A212,'3000'!A:A,'3000'!M:M))
    )
)</f>
        <v>45531</v>
      </c>
      <c r="O212" s="40"/>
      <c r="P212" s="1047" t="s">
        <v>5497</v>
      </c>
      <c r="Q212" s="1047" t="s">
        <v>5512</v>
      </c>
      <c r="R212" s="1038" t="s">
        <v>5513</v>
      </c>
      <c r="S212" s="1038" t="s">
        <v>5498</v>
      </c>
      <c r="T212" s="1038" t="s">
        <v>5520</v>
      </c>
      <c r="U212" s="1038" t="s">
        <v>5522</v>
      </c>
      <c r="V212" s="40"/>
      <c r="W212" s="40" t="s">
        <v>5567</v>
      </c>
      <c r="X212" s="40"/>
      <c r="Y212" s="40"/>
      <c r="Z212" s="101" t="s">
        <v>4516</v>
      </c>
      <c r="AA212" s="40"/>
      <c r="AB212" s="1144" t="str">
        <f t="shared" si="1"/>
        <v>08/25</v>
      </c>
      <c r="AC212" s="1144" t="str">
        <f t="shared" si="2"/>
        <v>09/25</v>
      </c>
      <c r="AD212" s="1038" t="str">
        <f t="shared" si="3"/>
        <v>10/25</v>
      </c>
      <c r="AE212" s="40"/>
      <c r="AF212" s="40" t="str">
        <f t="shared" si="4"/>
        <v>11/25</v>
      </c>
      <c r="AG212" s="1023"/>
      <c r="AH212" s="94"/>
      <c r="AI212" s="40"/>
      <c r="AJ212" s="40"/>
      <c r="AK212" s="40"/>
      <c r="AL212" s="40"/>
      <c r="AM212" s="40"/>
      <c r="AN212" s="40"/>
      <c r="AO212" s="40"/>
      <c r="AP212" s="40"/>
      <c r="AQ212" s="40"/>
      <c r="AR212" s="40"/>
      <c r="AS212" s="40"/>
      <c r="AT212" s="40"/>
      <c r="AU212" s="40"/>
      <c r="AV212" s="40"/>
      <c r="AW212" s="40"/>
      <c r="AX212" s="40"/>
      <c r="AY212" s="40"/>
    </row>
    <row r="213" ht="15.75" customHeight="1">
      <c r="A213" s="1036">
        <v>1280.0</v>
      </c>
      <c r="B213" s="1148" t="str">
        <f t="array" ref="B213">IFNA(XLOOKUP(A213,'New Signups'!C:C,'New Signups'!D:D),"-")</f>
        <v>Owen</v>
      </c>
      <c r="C213" s="524" t="s">
        <v>5047</v>
      </c>
      <c r="D213" s="429">
        <v>2062.0</v>
      </c>
      <c r="E213" s="524"/>
      <c r="F213" s="524" t="s">
        <v>604</v>
      </c>
      <c r="G213" s="1146"/>
      <c r="H213" s="1149" t="s">
        <v>5621</v>
      </c>
      <c r="I213" s="524" t="s">
        <v>603</v>
      </c>
      <c r="J213" s="524" t="s">
        <v>5585</v>
      </c>
      <c r="K213" s="524"/>
      <c r="L213" s="40"/>
      <c r="M213" s="40"/>
      <c r="N213" s="1020">
        <f t="array" ref="N213">IFNA(
    IF(OR(XLOOKUP(A213,'1000'!A:A,'1000'!M:M)=0, XLOOKUP(A213,'1000'!A:A,'1000'!M:M)=DATE(1900,1,1)), NA(), XLOOKUP(A213,'1000'!A:A,'1000'!M:M)),
    IFNA(
        IF(OR(XLOOKUP(A213,'2000'!A:A,'2000'!M:M)=0, XLOOKUP(A213,'2000'!A:A,'2000'!M:M)=DATE(1900,1,1)), NA(), XLOOKUP(A213,'2000'!A:A,'2000'!M:M)),
        IF(OR(XLOOKUP(A213,'3000'!A:A,'3000'!M:M)=0, XLOOKUP(A213,'3000'!A:A,'3000'!M:M)=DATE(1900,1,1)), NA(), XLOOKUP(A213,'3000'!A:A,'3000'!M:M))
    )
)</f>
        <v>45524</v>
      </c>
      <c r="O213" s="40"/>
      <c r="P213" s="1047" t="s">
        <v>5497</v>
      </c>
      <c r="Q213" s="1047" t="s">
        <v>5512</v>
      </c>
      <c r="R213" s="1038" t="s">
        <v>5565</v>
      </c>
      <c r="S213" s="1038" t="s">
        <v>5498</v>
      </c>
      <c r="T213" s="1038" t="s">
        <v>5520</v>
      </c>
      <c r="U213" s="1038" t="s">
        <v>5522</v>
      </c>
      <c r="V213" s="40"/>
      <c r="W213" s="40" t="s">
        <v>5567</v>
      </c>
      <c r="X213" s="40"/>
      <c r="Y213" s="40"/>
      <c r="Z213" s="101" t="s">
        <v>4516</v>
      </c>
      <c r="AA213" s="40"/>
      <c r="AB213" s="1144" t="str">
        <f t="shared" si="1"/>
        <v>08/25</v>
      </c>
      <c r="AC213" s="1144" t="str">
        <f t="shared" si="2"/>
        <v>09/25</v>
      </c>
      <c r="AD213" s="1038" t="str">
        <f t="shared" si="3"/>
        <v>10/25</v>
      </c>
      <c r="AE213" s="40"/>
      <c r="AF213" s="40" t="str">
        <f t="shared" si="4"/>
        <v>11/25</v>
      </c>
      <c r="AG213" s="1023"/>
      <c r="AH213" s="94"/>
      <c r="AI213" s="40"/>
      <c r="AJ213" s="40"/>
      <c r="AK213" s="40"/>
      <c r="AL213" s="40"/>
      <c r="AM213" s="40"/>
      <c r="AN213" s="40"/>
      <c r="AO213" s="40"/>
      <c r="AP213" s="40"/>
      <c r="AQ213" s="40"/>
      <c r="AR213" s="40"/>
      <c r="AS213" s="40"/>
      <c r="AT213" s="40"/>
      <c r="AU213" s="40"/>
      <c r="AV213" s="40"/>
      <c r="AW213" s="40"/>
      <c r="AX213" s="40"/>
      <c r="AY213" s="40"/>
    </row>
    <row r="214" ht="15.75" customHeight="1">
      <c r="A214" s="1036">
        <v>1256.0</v>
      </c>
      <c r="B214" s="1148" t="str">
        <f t="array" ref="B214">IFNA(XLOOKUP(A214,'New Signups'!C:C,'New Signups'!D:D),"-")</f>
        <v>Emily</v>
      </c>
      <c r="C214" s="524" t="s">
        <v>2193</v>
      </c>
      <c r="D214" s="429">
        <v>2064.0</v>
      </c>
      <c r="E214" s="524"/>
      <c r="F214" s="524" t="s">
        <v>2196</v>
      </c>
      <c r="G214" s="1146"/>
      <c r="H214" s="1069" t="s">
        <v>5622</v>
      </c>
      <c r="I214" s="524" t="s">
        <v>5623</v>
      </c>
      <c r="J214" s="524" t="s">
        <v>5585</v>
      </c>
      <c r="K214" s="524"/>
      <c r="L214" s="40"/>
      <c r="M214" s="40"/>
      <c r="N214" s="1020">
        <f t="array" ref="N214">IFNA(
    IF(OR(XLOOKUP(A214,'1000'!A:A,'1000'!M:M)=0, XLOOKUP(A214,'1000'!A:A,'1000'!M:M)=DATE(1900,1,1)), NA(), XLOOKUP(A214,'1000'!A:A,'1000'!M:M)),
    IFNA(
        IF(OR(XLOOKUP(A214,'2000'!A:A,'2000'!M:M)=0, XLOOKUP(A214,'2000'!A:A,'2000'!M:M)=DATE(1900,1,1)), NA(), XLOOKUP(A214,'2000'!A:A,'2000'!M:M)),
        IF(OR(XLOOKUP(A214,'3000'!A:A,'3000'!M:M)=0, XLOOKUP(A214,'3000'!A:A,'3000'!M:M)=DATE(1900,1,1)), NA(), XLOOKUP(A214,'3000'!A:A,'3000'!M:M))
    )
)</f>
        <v>45519</v>
      </c>
      <c r="O214" s="40"/>
      <c r="P214" s="1047" t="s">
        <v>5497</v>
      </c>
      <c r="Q214" s="1047" t="s">
        <v>5512</v>
      </c>
      <c r="R214" s="1038" t="s">
        <v>5513</v>
      </c>
      <c r="S214" s="1038" t="s">
        <v>5498</v>
      </c>
      <c r="T214" s="1038" t="s">
        <v>5520</v>
      </c>
      <c r="U214" s="1038" t="s">
        <v>5522</v>
      </c>
      <c r="V214" s="40"/>
      <c r="W214" s="40" t="s">
        <v>5567</v>
      </c>
      <c r="X214" s="40"/>
      <c r="Y214" s="40"/>
      <c r="Z214" s="101" t="s">
        <v>4516</v>
      </c>
      <c r="AA214" s="40"/>
      <c r="AB214" s="1144" t="str">
        <f t="shared" si="1"/>
        <v>08/25</v>
      </c>
      <c r="AC214" s="1144" t="str">
        <f t="shared" si="2"/>
        <v>09/25</v>
      </c>
      <c r="AD214" s="1038" t="str">
        <f t="shared" si="3"/>
        <v>10/25</v>
      </c>
      <c r="AE214" s="40"/>
      <c r="AF214" s="40" t="str">
        <f t="shared" si="4"/>
        <v>11/25</v>
      </c>
      <c r="AG214" s="1023"/>
      <c r="AH214" s="94"/>
      <c r="AI214" s="40"/>
      <c r="AJ214" s="40"/>
      <c r="AK214" s="40"/>
      <c r="AL214" s="40"/>
      <c r="AM214" s="40"/>
      <c r="AN214" s="40"/>
      <c r="AO214" s="40"/>
      <c r="AP214" s="40"/>
      <c r="AQ214" s="40"/>
      <c r="AR214" s="40"/>
      <c r="AS214" s="40"/>
      <c r="AT214" s="40"/>
      <c r="AU214" s="40"/>
      <c r="AV214" s="40"/>
      <c r="AW214" s="40"/>
      <c r="AX214" s="40"/>
      <c r="AY214" s="40"/>
    </row>
    <row r="215" ht="15.75" customHeight="1">
      <c r="A215" s="1036">
        <v>1346.0</v>
      </c>
      <c r="B215" s="1148" t="s">
        <v>2216</v>
      </c>
      <c r="C215" s="3" t="s">
        <v>2217</v>
      </c>
      <c r="D215" s="429">
        <v>2065.0</v>
      </c>
      <c r="E215" s="524"/>
      <c r="F215" s="524" t="s">
        <v>5624</v>
      </c>
      <c r="G215" s="1146"/>
      <c r="H215" s="1069" t="s">
        <v>5625</v>
      </c>
      <c r="I215" s="524" t="s">
        <v>5626</v>
      </c>
      <c r="J215" s="524" t="s">
        <v>5585</v>
      </c>
      <c r="K215" s="524"/>
      <c r="L215" s="40"/>
      <c r="M215" s="40"/>
      <c r="N215" s="1020">
        <f t="array" ref="N215">IFNA(
    IF(OR(XLOOKUP(A215,'1000'!A:A,'1000'!M:M)=0, XLOOKUP(A215,'1000'!A:A,'1000'!M:M)=DATE(1900,1,1)), NA(), XLOOKUP(A215,'1000'!A:A,'1000'!M:M)),
    IFNA(
        IF(OR(XLOOKUP(A215,'2000'!A:A,'2000'!M:M)=0, XLOOKUP(A215,'2000'!A:A,'2000'!M:M)=DATE(1900,1,1)), NA(), XLOOKUP(A215,'2000'!A:A,'2000'!M:M)),
        IF(OR(XLOOKUP(A215,'3000'!A:A,'3000'!M:M)=0, XLOOKUP(A215,'3000'!A:A,'3000'!M:M)=DATE(1900,1,1)), NA(), XLOOKUP(A215,'3000'!A:A,'3000'!M:M))
    )
)</f>
        <v>45519</v>
      </c>
      <c r="O215" s="40"/>
      <c r="P215" s="1047" t="s">
        <v>5497</v>
      </c>
      <c r="Q215" s="1045" t="s">
        <v>5512</v>
      </c>
      <c r="R215" s="1038" t="s">
        <v>5513</v>
      </c>
      <c r="S215" s="1038" t="s">
        <v>5498</v>
      </c>
      <c r="T215" s="1038" t="s">
        <v>5520</v>
      </c>
      <c r="U215" s="1038" t="s">
        <v>5522</v>
      </c>
      <c r="V215" s="40"/>
      <c r="W215" s="40" t="s">
        <v>5567</v>
      </c>
      <c r="X215" s="40"/>
      <c r="Y215" s="40"/>
      <c r="Z215" s="101" t="s">
        <v>4516</v>
      </c>
      <c r="AA215" s="40"/>
      <c r="AB215" s="1144" t="str">
        <f t="shared" si="1"/>
        <v>08/25</v>
      </c>
      <c r="AC215" s="1144" t="str">
        <f t="shared" si="2"/>
        <v>09/25</v>
      </c>
      <c r="AD215" s="1038" t="str">
        <f t="shared" si="3"/>
        <v>10/25</v>
      </c>
      <c r="AE215" s="40"/>
      <c r="AF215" s="40" t="str">
        <f t="shared" si="4"/>
        <v>11/25</v>
      </c>
      <c r="AG215" s="1023"/>
      <c r="AH215" s="94"/>
      <c r="AI215" s="40"/>
      <c r="AJ215" s="40"/>
      <c r="AK215" s="40"/>
      <c r="AL215" s="40"/>
      <c r="AM215" s="40"/>
      <c r="AN215" s="40"/>
      <c r="AO215" s="40"/>
      <c r="AP215" s="40"/>
      <c r="AQ215" s="40"/>
      <c r="AR215" s="40"/>
      <c r="AS215" s="40"/>
      <c r="AT215" s="40"/>
      <c r="AU215" s="40"/>
      <c r="AV215" s="40"/>
      <c r="AW215" s="40"/>
      <c r="AX215" s="40"/>
      <c r="AY215" s="40"/>
    </row>
    <row r="216" ht="15.75" customHeight="1">
      <c r="A216" s="1036">
        <v>1247.0</v>
      </c>
      <c r="B216" s="524" t="s">
        <v>635</v>
      </c>
      <c r="C216" s="27" t="s">
        <v>1844</v>
      </c>
      <c r="D216" s="429">
        <v>2066.0</v>
      </c>
      <c r="E216" s="524"/>
      <c r="F216" s="524" t="s">
        <v>2196</v>
      </c>
      <c r="G216" s="53"/>
      <c r="H216" s="1069" t="s">
        <v>5622</v>
      </c>
      <c r="I216" s="524" t="s">
        <v>5623</v>
      </c>
      <c r="J216" s="524" t="s">
        <v>5585</v>
      </c>
      <c r="K216" s="524"/>
      <c r="L216" s="40"/>
      <c r="M216" s="40"/>
      <c r="N216" s="1020">
        <f t="array" ref="N216">IFNA(
    IF(OR(XLOOKUP(A216,'1000'!A:A,'1000'!M:M)=0, XLOOKUP(A216,'1000'!A:A,'1000'!M:M)=DATE(1900,1,1)), NA(), XLOOKUP(A216,'1000'!A:A,'1000'!M:M)),
    IFNA(
        IF(OR(XLOOKUP(A216,'2000'!A:A,'2000'!M:M)=0, XLOOKUP(A216,'2000'!A:A,'2000'!M:M)=DATE(1900,1,1)), NA(), XLOOKUP(A216,'2000'!A:A,'2000'!M:M)),
        IF(OR(XLOOKUP(A216,'3000'!A:A,'3000'!M:M)=0, XLOOKUP(A216,'3000'!A:A,'3000'!M:M)=DATE(1900,1,1)), NA(), XLOOKUP(A216,'3000'!A:A,'3000'!M:M))
    )
)</f>
        <v>45540</v>
      </c>
      <c r="O216" s="40"/>
      <c r="P216" s="1047" t="s">
        <v>5512</v>
      </c>
      <c r="Q216" s="1038" t="s">
        <v>5513</v>
      </c>
      <c r="R216" s="1038" t="s">
        <v>5498</v>
      </c>
      <c r="S216" s="1038" t="s">
        <v>5520</v>
      </c>
      <c r="T216" s="1038" t="s">
        <v>5522</v>
      </c>
      <c r="U216" s="1038" t="s">
        <v>5523</v>
      </c>
      <c r="V216" s="40"/>
      <c r="W216" s="40" t="s">
        <v>5564</v>
      </c>
      <c r="X216" s="40"/>
      <c r="Y216" s="40"/>
      <c r="Z216" s="101"/>
      <c r="AA216" s="40"/>
      <c r="AB216" s="1144" t="str">
        <f t="shared" si="1"/>
        <v>09/25</v>
      </c>
      <c r="AC216" s="1144" t="str">
        <f t="shared" si="2"/>
        <v>10/25</v>
      </c>
      <c r="AD216" s="1038" t="str">
        <f t="shared" si="3"/>
        <v>11/25</v>
      </c>
      <c r="AE216" s="40"/>
      <c r="AF216" s="40" t="str">
        <f t="shared" si="4"/>
        <v>12/25</v>
      </c>
      <c r="AG216" s="1023"/>
      <c r="AH216" s="94"/>
      <c r="AI216" s="40"/>
      <c r="AJ216" s="40"/>
      <c r="AK216" s="40"/>
      <c r="AL216" s="40"/>
      <c r="AM216" s="40"/>
      <c r="AN216" s="40"/>
      <c r="AO216" s="40"/>
      <c r="AP216" s="40"/>
      <c r="AQ216" s="40"/>
      <c r="AR216" s="40"/>
      <c r="AS216" s="40"/>
      <c r="AT216" s="40"/>
      <c r="AU216" s="40"/>
      <c r="AV216" s="40"/>
      <c r="AW216" s="40"/>
      <c r="AX216" s="40"/>
      <c r="AY216" s="40"/>
    </row>
    <row r="217" ht="15.75" customHeight="1">
      <c r="A217" s="1036">
        <v>1122.0</v>
      </c>
      <c r="B217" s="524" t="s">
        <v>2188</v>
      </c>
      <c r="C217" s="524" t="s">
        <v>5053</v>
      </c>
      <c r="D217" s="429">
        <v>2067.0</v>
      </c>
      <c r="E217" s="524"/>
      <c r="F217" s="1092"/>
      <c r="G217" s="1092" t="s">
        <v>2190</v>
      </c>
      <c r="H217" s="1069" t="s">
        <v>5627</v>
      </c>
      <c r="I217" s="524"/>
      <c r="J217" s="524" t="s">
        <v>5585</v>
      </c>
      <c r="K217" s="524"/>
      <c r="L217" s="40"/>
      <c r="M217" s="40"/>
      <c r="N217" s="1020">
        <f t="array" ref="N217">IFNA(
    IF(OR(XLOOKUP(A217,'1000'!A:A,'1000'!M:M)=0, XLOOKUP(A217,'1000'!A:A,'1000'!M:M)=DATE(1900,1,1)), NA(), XLOOKUP(A217,'1000'!A:A,'1000'!M:M)),
    IFNA(
        IF(OR(XLOOKUP(A217,'2000'!A:A,'2000'!M:M)=0, XLOOKUP(A217,'2000'!A:A,'2000'!M:M)=DATE(1900,1,1)), NA(), XLOOKUP(A217,'2000'!A:A,'2000'!M:M)),
        IF(OR(XLOOKUP(A217,'3000'!A:A,'3000'!M:M)=0, XLOOKUP(A217,'3000'!A:A,'3000'!M:M)=DATE(1900,1,1)), NA(), XLOOKUP(A217,'3000'!A:A,'3000'!M:M))
    )
)</f>
        <v>45521</v>
      </c>
      <c r="O217" s="40"/>
      <c r="P217" s="1047" t="s">
        <v>5497</v>
      </c>
      <c r="Q217" s="1047" t="s">
        <v>5512</v>
      </c>
      <c r="R217" s="1038" t="s">
        <v>5513</v>
      </c>
      <c r="S217" s="1038" t="s">
        <v>5498</v>
      </c>
      <c r="T217" s="1038" t="s">
        <v>5520</v>
      </c>
      <c r="U217" s="1038" t="s">
        <v>5522</v>
      </c>
      <c r="V217" s="40"/>
      <c r="W217" s="40" t="s">
        <v>5567</v>
      </c>
      <c r="X217" s="40"/>
      <c r="Y217" s="40"/>
      <c r="Z217" s="101"/>
      <c r="AA217" s="40"/>
      <c r="AB217" s="1144" t="str">
        <f t="shared" si="1"/>
        <v>08/25</v>
      </c>
      <c r="AC217" s="1144" t="str">
        <f t="shared" si="2"/>
        <v>09/25</v>
      </c>
      <c r="AD217" s="1038" t="str">
        <f t="shared" si="3"/>
        <v>10/25</v>
      </c>
      <c r="AE217" s="40"/>
      <c r="AF217" s="40" t="str">
        <f t="shared" si="4"/>
        <v>11/25</v>
      </c>
      <c r="AG217" s="1023"/>
      <c r="AH217" s="94"/>
      <c r="AI217" s="40"/>
      <c r="AJ217" s="40"/>
      <c r="AK217" s="40"/>
      <c r="AL217" s="40"/>
      <c r="AM217" s="40"/>
      <c r="AN217" s="40"/>
      <c r="AO217" s="40"/>
      <c r="AP217" s="40"/>
      <c r="AQ217" s="40"/>
      <c r="AR217" s="40"/>
      <c r="AS217" s="40"/>
      <c r="AT217" s="40"/>
      <c r="AU217" s="40"/>
      <c r="AV217" s="40"/>
      <c r="AW217" s="40"/>
      <c r="AX217" s="40"/>
      <c r="AY217" s="40"/>
    </row>
    <row r="218" ht="15.75" customHeight="1">
      <c r="A218" s="1150">
        <v>1345.0</v>
      </c>
      <c r="B218" s="1151" t="s">
        <v>2037</v>
      </c>
      <c r="C218" s="1151" t="s">
        <v>1684</v>
      </c>
      <c r="D218" s="1152">
        <v>2068.0</v>
      </c>
      <c r="E218" s="1151"/>
      <c r="F218" s="1103" t="s">
        <v>5628</v>
      </c>
      <c r="G218" s="1103" t="s">
        <v>2040</v>
      </c>
      <c r="H218" s="1153" t="s">
        <v>5629</v>
      </c>
      <c r="I218" s="1151" t="s">
        <v>2038</v>
      </c>
      <c r="J218" s="524" t="s">
        <v>5585</v>
      </c>
      <c r="K218" s="1151"/>
      <c r="L218" s="1104"/>
      <c r="M218" s="1104"/>
      <c r="N218" s="1020" t="str">
        <f t="array" ref="N218">IFNA(
    IF(OR(XLOOKUP(A218,'1000'!A:A,'1000'!M:M)=0, XLOOKUP(A218,'1000'!A:A,'1000'!M:M)=DATE(1900,1,1)), NA(), XLOOKUP(A218,'1000'!A:A,'1000'!M:M)),
    IFNA(
        IF(OR(XLOOKUP(A218,'2000'!A:A,'2000'!M:M)=0, XLOOKUP(A218,'2000'!A:A,'2000'!M:M)=DATE(1900,1,1)), NA(), XLOOKUP(A218,'2000'!A:A,'2000'!M:M)),
        IF(OR(XLOOKUP(A218,'3000'!A:A,'3000'!M:M)=0, XLOOKUP(A218,'3000'!A:A,'3000'!M:M)=DATE(1900,1,1)), NA(), XLOOKUP(A218,'3000'!A:A,'3000'!M:M))
    )
)</f>
        <v>8/21/2024</v>
      </c>
      <c r="O218" s="1104"/>
      <c r="P218" s="1047" t="s">
        <v>5497</v>
      </c>
      <c r="Q218" s="1047" t="s">
        <v>5512</v>
      </c>
      <c r="R218" s="1047" t="s">
        <v>5513</v>
      </c>
      <c r="S218" s="1047" t="s">
        <v>5566</v>
      </c>
      <c r="T218" s="1047" t="s">
        <v>5520</v>
      </c>
      <c r="U218" s="1047" t="s">
        <v>5522</v>
      </c>
      <c r="V218" s="1053"/>
      <c r="W218" s="295" t="s">
        <v>985</v>
      </c>
      <c r="X218" s="1053"/>
      <c r="Y218" s="27"/>
      <c r="Z218" s="101" t="s">
        <v>58</v>
      </c>
      <c r="AA218" s="1053"/>
      <c r="AB218" s="1144" t="str">
        <f t="shared" si="1"/>
        <v>08/25</v>
      </c>
      <c r="AC218" s="1144" t="str">
        <f t="shared" si="2"/>
        <v>09/25</v>
      </c>
      <c r="AD218" s="1038" t="str">
        <f t="shared" si="3"/>
        <v>10/25</v>
      </c>
      <c r="AE218" s="1053"/>
      <c r="AF218" s="40" t="str">
        <f t="shared" si="4"/>
        <v>11/25</v>
      </c>
      <c r="AG218" s="1105"/>
      <c r="AH218" s="94"/>
      <c r="AI218" s="1104"/>
      <c r="AJ218" s="1104"/>
      <c r="AK218" s="1104"/>
      <c r="AL218" s="1104"/>
      <c r="AM218" s="1104"/>
      <c r="AN218" s="1104"/>
      <c r="AO218" s="1104"/>
      <c r="AP218" s="1104"/>
      <c r="AQ218" s="1104"/>
      <c r="AR218" s="1104"/>
      <c r="AS218" s="1104"/>
      <c r="AT218" s="1104"/>
      <c r="AU218" s="1104"/>
      <c r="AV218" s="1104"/>
      <c r="AW218" s="1104"/>
      <c r="AX218" s="1104"/>
      <c r="AY218" s="1104"/>
    </row>
    <row r="219" ht="15.75" customHeight="1">
      <c r="A219" s="575">
        <v>1376.0</v>
      </c>
      <c r="B219" s="591" t="s">
        <v>1280</v>
      </c>
      <c r="C219" s="591" t="s">
        <v>5058</v>
      </c>
      <c r="D219" s="808">
        <v>2069.0</v>
      </c>
      <c r="E219" s="524"/>
      <c r="F219" s="591" t="s">
        <v>5630</v>
      </c>
      <c r="G219" s="1146" t="s">
        <v>620</v>
      </c>
      <c r="H219" s="1069" t="s">
        <v>5631</v>
      </c>
      <c r="I219" s="591" t="s">
        <v>5632</v>
      </c>
      <c r="J219" s="524" t="s">
        <v>5585</v>
      </c>
      <c r="K219" s="524"/>
      <c r="L219" s="40"/>
      <c r="M219" s="40"/>
      <c r="N219" s="1020">
        <f t="array" ref="N219">IFNA(
    IF(OR(XLOOKUP(A219,'1000'!A:A,'1000'!M:M)=0, XLOOKUP(A219,'1000'!A:A,'1000'!M:M)=DATE(1900,1,1)), NA(), XLOOKUP(A219,'1000'!A:A,'1000'!M:M)),
    IFNA(
        IF(OR(XLOOKUP(A219,'2000'!A:A,'2000'!M:M)=0, XLOOKUP(A219,'2000'!A:A,'2000'!M:M)=DATE(1900,1,1)), NA(), XLOOKUP(A219,'2000'!A:A,'2000'!M:M)),
        IF(OR(XLOOKUP(A219,'3000'!A:A,'3000'!M:M)=0, XLOOKUP(A219,'3000'!A:A,'3000'!M:M)=DATE(1900,1,1)), NA(), XLOOKUP(A219,'3000'!A:A,'3000'!M:M))
    )
)</f>
        <v>45543</v>
      </c>
      <c r="O219" s="40"/>
      <c r="P219" s="1047" t="s">
        <v>5512</v>
      </c>
      <c r="Q219" s="1038" t="s">
        <v>5513</v>
      </c>
      <c r="R219" s="1038" t="s">
        <v>5498</v>
      </c>
      <c r="S219" s="1038" t="s">
        <v>5520</v>
      </c>
      <c r="T219" s="1038" t="s">
        <v>5522</v>
      </c>
      <c r="U219" s="1038" t="s">
        <v>5523</v>
      </c>
      <c r="V219" s="40"/>
      <c r="W219" s="1041">
        <v>45831.0</v>
      </c>
      <c r="X219" s="40"/>
      <c r="Y219" s="40"/>
      <c r="Z219" s="101"/>
      <c r="AA219" s="40"/>
      <c r="AB219" s="1144" t="str">
        <f t="shared" si="1"/>
        <v>09/25</v>
      </c>
      <c r="AC219" s="1144" t="str">
        <f t="shared" si="2"/>
        <v>10/25</v>
      </c>
      <c r="AD219" s="1038" t="str">
        <f t="shared" si="3"/>
        <v>11/25</v>
      </c>
      <c r="AE219" s="40"/>
      <c r="AF219" s="40" t="str">
        <f t="shared" si="4"/>
        <v>12/25</v>
      </c>
      <c r="AG219" s="1023"/>
      <c r="AH219" s="94"/>
      <c r="AI219" s="40"/>
      <c r="AJ219" s="40"/>
      <c r="AK219" s="40"/>
      <c r="AL219" s="40"/>
      <c r="AM219" s="40"/>
      <c r="AN219" s="40"/>
      <c r="AO219" s="40"/>
      <c r="AP219" s="40"/>
      <c r="AQ219" s="40"/>
      <c r="AR219" s="40"/>
      <c r="AS219" s="40"/>
      <c r="AT219" s="40"/>
      <c r="AU219" s="40"/>
      <c r="AV219" s="40"/>
      <c r="AW219" s="40"/>
      <c r="AX219" s="40"/>
      <c r="AY219" s="40"/>
    </row>
    <row r="220" ht="15.75" customHeight="1">
      <c r="A220" s="575">
        <v>1398.0</v>
      </c>
      <c r="B220" s="591" t="s">
        <v>1867</v>
      </c>
      <c r="C220" s="591" t="s">
        <v>1868</v>
      </c>
      <c r="D220" s="808">
        <v>2070.0</v>
      </c>
      <c r="E220" s="524"/>
      <c r="F220" s="53" t="s">
        <v>1869</v>
      </c>
      <c r="G220" s="1092"/>
      <c r="H220" s="1069" t="s">
        <v>5633</v>
      </c>
      <c r="I220" s="591" t="s">
        <v>543</v>
      </c>
      <c r="J220" s="524" t="s">
        <v>5585</v>
      </c>
      <c r="K220" s="524"/>
      <c r="L220" s="40"/>
      <c r="M220" s="40"/>
      <c r="N220" s="1020">
        <f t="array" ref="N220">IFNA(
    IF(OR(XLOOKUP(A220,'1000'!A:A,'1000'!M:M)=0, XLOOKUP(A220,'1000'!A:A,'1000'!M:M)=DATE(1900,1,1)), NA(), XLOOKUP(A220,'1000'!A:A,'1000'!M:M)),
    IFNA(
        IF(OR(XLOOKUP(A220,'2000'!A:A,'2000'!M:M)=0, XLOOKUP(A220,'2000'!A:A,'2000'!M:M)=DATE(1900,1,1)), NA(), XLOOKUP(A220,'2000'!A:A,'2000'!M:M)),
        IF(OR(XLOOKUP(A220,'3000'!A:A,'3000'!M:M)=0, XLOOKUP(A220,'3000'!A:A,'3000'!M:M)=DATE(1900,1,1)), NA(), XLOOKUP(A220,'3000'!A:A,'3000'!M:M))
    )
)</f>
        <v>45540</v>
      </c>
      <c r="O220" s="40"/>
      <c r="P220" s="1047" t="s">
        <v>5512</v>
      </c>
      <c r="Q220" s="1038" t="s">
        <v>5513</v>
      </c>
      <c r="R220" s="1058">
        <v>45650.0</v>
      </c>
      <c r="S220" s="1038" t="s">
        <v>5520</v>
      </c>
      <c r="T220" s="1038" t="s">
        <v>5522</v>
      </c>
      <c r="U220" s="1038" t="s">
        <v>5523</v>
      </c>
      <c r="V220" s="40"/>
      <c r="W220" s="40" t="s">
        <v>5564</v>
      </c>
      <c r="X220" s="40"/>
      <c r="Y220" s="40"/>
      <c r="Z220" s="101"/>
      <c r="AA220" s="40"/>
      <c r="AB220" s="1144" t="str">
        <f t="shared" si="1"/>
        <v>09/25</v>
      </c>
      <c r="AC220" s="1144" t="str">
        <f t="shared" si="2"/>
        <v>10/25</v>
      </c>
      <c r="AD220" s="1038" t="str">
        <f t="shared" si="3"/>
        <v>11/25</v>
      </c>
      <c r="AE220" s="40"/>
      <c r="AF220" s="40" t="str">
        <f t="shared" si="4"/>
        <v>12/25</v>
      </c>
      <c r="AG220" s="1023"/>
      <c r="AH220" s="94"/>
      <c r="AI220" s="40"/>
      <c r="AJ220" s="40"/>
      <c r="AK220" s="40"/>
      <c r="AL220" s="40"/>
      <c r="AM220" s="40"/>
      <c r="AN220" s="40"/>
      <c r="AO220" s="40"/>
      <c r="AP220" s="40"/>
      <c r="AQ220" s="40"/>
      <c r="AR220" s="40"/>
      <c r="AS220" s="40"/>
      <c r="AT220" s="40"/>
      <c r="AU220" s="40"/>
      <c r="AV220" s="40"/>
      <c r="AW220" s="40"/>
      <c r="AX220" s="40"/>
      <c r="AY220" s="40"/>
    </row>
    <row r="221" ht="15.75" customHeight="1">
      <c r="A221" s="575">
        <v>1394.0</v>
      </c>
      <c r="B221" s="591" t="s">
        <v>1710</v>
      </c>
      <c r="C221" s="591" t="s">
        <v>1711</v>
      </c>
      <c r="D221" s="808">
        <v>2071.0</v>
      </c>
      <c r="E221" s="524"/>
      <c r="F221" s="1154">
        <v>2.155969459E9</v>
      </c>
      <c r="G221" s="1092"/>
      <c r="H221" s="1069" t="s">
        <v>5634</v>
      </c>
      <c r="I221" s="1118" t="s">
        <v>1222</v>
      </c>
      <c r="J221" s="524" t="s">
        <v>5585</v>
      </c>
      <c r="K221" s="524"/>
      <c r="L221" s="40"/>
      <c r="M221" s="40"/>
      <c r="N221" s="1020">
        <f t="array" ref="N221">IFNA(
    IF(OR(XLOOKUP(A221,'1000'!A:A,'1000'!M:M)=0, XLOOKUP(A221,'1000'!A:A,'1000'!M:M)=DATE(1900,1,1)), NA(), XLOOKUP(A221,'1000'!A:A,'1000'!M:M)),
    IFNA(
        IF(OR(XLOOKUP(A221,'2000'!A:A,'2000'!M:M)=0, XLOOKUP(A221,'2000'!A:A,'2000'!M:M)=DATE(1900,1,1)), NA(), XLOOKUP(A221,'2000'!A:A,'2000'!M:M)),
        IF(OR(XLOOKUP(A221,'3000'!A:A,'3000'!M:M)=0, XLOOKUP(A221,'3000'!A:A,'3000'!M:M)=DATE(1900,1,1)), NA(), XLOOKUP(A221,'3000'!A:A,'3000'!M:M))
    )
)</f>
        <v>45538</v>
      </c>
      <c r="O221" s="40"/>
      <c r="P221" s="1047" t="s">
        <v>5512</v>
      </c>
      <c r="Q221" s="1038" t="s">
        <v>5513</v>
      </c>
      <c r="R221" s="1038" t="s">
        <v>5498</v>
      </c>
      <c r="S221" s="1038" t="s">
        <v>5520</v>
      </c>
      <c r="T221" s="1038" t="s">
        <v>5522</v>
      </c>
      <c r="U221" s="1038" t="s">
        <v>5523</v>
      </c>
      <c r="V221" s="40"/>
      <c r="W221" s="40" t="s">
        <v>5564</v>
      </c>
      <c r="X221" s="40"/>
      <c r="Y221" s="40"/>
      <c r="Z221" s="101"/>
      <c r="AA221" s="40"/>
      <c r="AB221" s="1144" t="str">
        <f t="shared" si="1"/>
        <v>09/25</v>
      </c>
      <c r="AC221" s="1144" t="str">
        <f t="shared" si="2"/>
        <v>10/25</v>
      </c>
      <c r="AD221" s="1038" t="str">
        <f t="shared" si="3"/>
        <v>11/25</v>
      </c>
      <c r="AE221" s="40"/>
      <c r="AF221" s="40" t="str">
        <f t="shared" si="4"/>
        <v>12/25</v>
      </c>
      <c r="AG221" s="1023"/>
      <c r="AH221" s="94"/>
      <c r="AI221" s="40"/>
      <c r="AJ221" s="40"/>
      <c r="AK221" s="40"/>
      <c r="AL221" s="40"/>
      <c r="AM221" s="40"/>
      <c r="AN221" s="40"/>
      <c r="AO221" s="40"/>
      <c r="AP221" s="40"/>
      <c r="AQ221" s="40"/>
      <c r="AR221" s="40"/>
      <c r="AS221" s="40"/>
      <c r="AT221" s="40"/>
      <c r="AU221" s="40"/>
      <c r="AV221" s="40"/>
      <c r="AW221" s="40"/>
      <c r="AX221" s="40"/>
      <c r="AY221" s="40"/>
    </row>
    <row r="222" ht="15.75" customHeight="1">
      <c r="A222" s="575">
        <v>1395.0</v>
      </c>
      <c r="B222" s="591" t="s">
        <v>2042</v>
      </c>
      <c r="C222" s="591" t="s">
        <v>1711</v>
      </c>
      <c r="D222" s="808">
        <v>2072.0</v>
      </c>
      <c r="E222" s="524"/>
      <c r="F222" s="1154">
        <v>2.155969459E9</v>
      </c>
      <c r="G222" s="1092"/>
      <c r="H222" s="1069" t="s">
        <v>5634</v>
      </c>
      <c r="I222" s="1118" t="s">
        <v>1222</v>
      </c>
      <c r="J222" s="524" t="s">
        <v>5585</v>
      </c>
      <c r="K222" s="524"/>
      <c r="L222" s="40"/>
      <c r="M222" s="40"/>
      <c r="N222" s="1020">
        <f t="array" ref="N222">IFNA(
    IF(OR(XLOOKUP(A222,'1000'!A:A,'1000'!M:M)=0, XLOOKUP(A222,'1000'!A:A,'1000'!M:M)=DATE(1900,1,1)), NA(), XLOOKUP(A222,'1000'!A:A,'1000'!M:M)),
    IFNA(
        IF(OR(XLOOKUP(A222,'2000'!A:A,'2000'!M:M)=0, XLOOKUP(A222,'2000'!A:A,'2000'!M:M)=DATE(1900,1,1)), NA(), XLOOKUP(A222,'2000'!A:A,'2000'!M:M)),
        IF(OR(XLOOKUP(A222,'3000'!A:A,'3000'!M:M)=0, XLOOKUP(A222,'3000'!A:A,'3000'!M:M)=DATE(1900,1,1)), NA(), XLOOKUP(A222,'3000'!A:A,'3000'!M:M))
    )
)</f>
        <v>45566</v>
      </c>
      <c r="O222" s="40"/>
      <c r="P222" s="1084" t="s">
        <v>5513</v>
      </c>
      <c r="Q222" s="1155" t="s">
        <v>5635</v>
      </c>
      <c r="R222" s="1126" t="s">
        <v>5577</v>
      </c>
      <c r="S222" s="1126" t="s">
        <v>5594</v>
      </c>
      <c r="T222" s="1126" t="s">
        <v>5595</v>
      </c>
      <c r="U222" s="1126" t="s">
        <v>5571</v>
      </c>
      <c r="V222" s="40"/>
      <c r="W222" s="40" t="s">
        <v>5572</v>
      </c>
      <c r="X222" s="40"/>
      <c r="Y222" s="40"/>
      <c r="Z222" s="101"/>
      <c r="AA222" s="40"/>
      <c r="AB222" s="1144" t="str">
        <f t="shared" si="1"/>
        <v>10/25</v>
      </c>
      <c r="AC222" s="1144" t="str">
        <f t="shared" si="2"/>
        <v>11/25</v>
      </c>
      <c r="AD222" s="1038" t="str">
        <f t="shared" si="3"/>
        <v>12/25</v>
      </c>
      <c r="AE222" s="40"/>
      <c r="AF222" s="40" t="str">
        <f t="shared" si="4"/>
        <v>01/26</v>
      </c>
      <c r="AG222" s="1023"/>
      <c r="AH222" s="94"/>
      <c r="AI222" s="40"/>
      <c r="AJ222" s="40"/>
      <c r="AK222" s="40"/>
      <c r="AL222" s="40"/>
      <c r="AM222" s="40"/>
      <c r="AN222" s="40"/>
      <c r="AO222" s="40"/>
      <c r="AP222" s="40"/>
      <c r="AQ222" s="40"/>
      <c r="AR222" s="40"/>
      <c r="AS222" s="40"/>
      <c r="AT222" s="40"/>
      <c r="AU222" s="40"/>
      <c r="AV222" s="40"/>
      <c r="AW222" s="40"/>
      <c r="AX222" s="40"/>
      <c r="AY222" s="40"/>
    </row>
    <row r="223" ht="15.75" customHeight="1">
      <c r="A223" s="575">
        <v>1388.0</v>
      </c>
      <c r="B223" s="591" t="s">
        <v>5065</v>
      </c>
      <c r="C223" s="134" t="s">
        <v>2223</v>
      </c>
      <c r="D223" s="808">
        <v>2073.0</v>
      </c>
      <c r="E223" s="524"/>
      <c r="F223" s="591">
        <v>6.094373001E9</v>
      </c>
      <c r="G223" s="1092">
        <v>6.092260672E9</v>
      </c>
      <c r="H223" s="1069" t="s">
        <v>5636</v>
      </c>
      <c r="I223" s="134" t="s">
        <v>2224</v>
      </c>
      <c r="J223" s="524" t="s">
        <v>5585</v>
      </c>
      <c r="K223" s="524"/>
      <c r="L223" s="40"/>
      <c r="M223" s="40"/>
      <c r="N223" s="1020">
        <f t="array" ref="N223">IFNA(
    IF(OR(XLOOKUP(A223,'1000'!A:A,'1000'!M:M)=0, XLOOKUP(A223,'1000'!A:A,'1000'!M:M)=DATE(1900,1,1)), NA(), XLOOKUP(A223,'1000'!A:A,'1000'!M:M)),
    IFNA(
        IF(OR(XLOOKUP(A223,'2000'!A:A,'2000'!M:M)=0, XLOOKUP(A223,'2000'!A:A,'2000'!M:M)=DATE(1900,1,1)), NA(), XLOOKUP(A223,'2000'!A:A,'2000'!M:M)),
        IF(OR(XLOOKUP(A223,'3000'!A:A,'3000'!M:M)=0, XLOOKUP(A223,'3000'!A:A,'3000'!M:M)=DATE(1900,1,1)), NA(), XLOOKUP(A223,'3000'!A:A,'3000'!M:M))
    )
)</f>
        <v>45544</v>
      </c>
      <c r="O223" s="40"/>
      <c r="P223" s="1049" t="s">
        <v>5512</v>
      </c>
      <c r="Q223" s="1038" t="s">
        <v>5513</v>
      </c>
      <c r="R223" s="1038" t="s">
        <v>5498</v>
      </c>
      <c r="S223" s="1038" t="s">
        <v>5520</v>
      </c>
      <c r="T223" s="1038" t="s">
        <v>5522</v>
      </c>
      <c r="U223" s="1038" t="s">
        <v>5523</v>
      </c>
      <c r="V223" s="40"/>
      <c r="W223" s="40" t="s">
        <v>5564</v>
      </c>
      <c r="X223" s="40"/>
      <c r="Y223" s="40"/>
      <c r="Z223" s="101"/>
      <c r="AA223" s="40"/>
      <c r="AB223" s="1144" t="str">
        <f t="shared" si="1"/>
        <v>09/25</v>
      </c>
      <c r="AC223" s="1144" t="str">
        <f t="shared" si="2"/>
        <v>10/25</v>
      </c>
      <c r="AD223" s="1038" t="str">
        <f t="shared" si="3"/>
        <v>11/25</v>
      </c>
      <c r="AE223" s="40"/>
      <c r="AF223" s="40" t="str">
        <f t="shared" si="4"/>
        <v>12/25</v>
      </c>
      <c r="AG223" s="1023"/>
      <c r="AH223" s="94"/>
      <c r="AI223" s="40"/>
      <c r="AJ223" s="40"/>
      <c r="AK223" s="40"/>
      <c r="AL223" s="40"/>
      <c r="AM223" s="40"/>
      <c r="AN223" s="40"/>
      <c r="AO223" s="40"/>
      <c r="AP223" s="40"/>
      <c r="AQ223" s="40"/>
      <c r="AR223" s="40"/>
      <c r="AS223" s="40"/>
      <c r="AT223" s="40"/>
      <c r="AU223" s="40"/>
      <c r="AV223" s="40"/>
      <c r="AW223" s="40"/>
      <c r="AX223" s="40"/>
      <c r="AY223" s="40"/>
    </row>
    <row r="224" ht="15.75" customHeight="1">
      <c r="A224" s="575">
        <v>1383.0</v>
      </c>
      <c r="B224" s="591" t="s">
        <v>5067</v>
      </c>
      <c r="C224" s="591" t="s">
        <v>741</v>
      </c>
      <c r="D224" s="808">
        <v>2074.0</v>
      </c>
      <c r="E224" s="524"/>
      <c r="F224" s="591" t="s">
        <v>5637</v>
      </c>
      <c r="G224" s="1092" t="s">
        <v>5638</v>
      </c>
      <c r="H224" s="1114" t="s">
        <v>5639</v>
      </c>
      <c r="I224" s="591" t="str">
        <f t="array" ref="I224">IFNA(XLOOKUP(A224,'New Signups'!C:C,'New Signups'!H:H),"-")</f>
        <v/>
      </c>
      <c r="J224" s="524" t="s">
        <v>5585</v>
      </c>
      <c r="K224" s="524"/>
      <c r="L224" s="40"/>
      <c r="M224" s="40"/>
      <c r="N224" s="1020">
        <f t="array" ref="N224">IFNA(
    IF(OR(XLOOKUP(A224,'1000'!A:A,'1000'!M:M)=0, XLOOKUP(A224,'1000'!A:A,'1000'!M:M)=DATE(1900,1,1)), NA(), XLOOKUP(A224,'1000'!A:A,'1000'!M:M)),
    IFNA(
        IF(OR(XLOOKUP(A224,'2000'!A:A,'2000'!M:M)=0, XLOOKUP(A224,'2000'!A:A,'2000'!M:M)=DATE(1900,1,1)), NA(), XLOOKUP(A224,'2000'!A:A,'2000'!M:M)),
        IF(OR(XLOOKUP(A224,'3000'!A:A,'3000'!M:M)=0, XLOOKUP(A224,'3000'!A:A,'3000'!M:M)=DATE(1900,1,1)), NA(), XLOOKUP(A224,'3000'!A:A,'3000'!M:M))
    )
)</f>
        <v>45547</v>
      </c>
      <c r="O224" s="40"/>
      <c r="P224" s="1049" t="s">
        <v>5512</v>
      </c>
      <c r="Q224" s="1038" t="s">
        <v>5513</v>
      </c>
      <c r="R224" s="1038" t="s">
        <v>5498</v>
      </c>
      <c r="S224" s="1038" t="s">
        <v>5520</v>
      </c>
      <c r="T224" s="1038" t="s">
        <v>5522</v>
      </c>
      <c r="U224" s="1038" t="s">
        <v>5523</v>
      </c>
      <c r="V224" s="40"/>
      <c r="W224" s="40" t="s">
        <v>5564</v>
      </c>
      <c r="X224" s="40"/>
      <c r="Y224" s="40"/>
      <c r="Z224" s="101"/>
      <c r="AA224" s="40"/>
      <c r="AB224" s="1144" t="str">
        <f t="shared" si="1"/>
        <v>09/25</v>
      </c>
      <c r="AC224" s="1144" t="str">
        <f t="shared" si="2"/>
        <v>10/25</v>
      </c>
      <c r="AD224" s="1038" t="str">
        <f t="shared" si="3"/>
        <v>11/25</v>
      </c>
      <c r="AE224" s="40"/>
      <c r="AF224" s="40" t="str">
        <f t="shared" si="4"/>
        <v>12/25</v>
      </c>
      <c r="AG224" s="1023"/>
      <c r="AH224" s="94"/>
      <c r="AI224" s="40"/>
      <c r="AJ224" s="40"/>
      <c r="AK224" s="40"/>
      <c r="AL224" s="40"/>
      <c r="AM224" s="40"/>
      <c r="AN224" s="40"/>
      <c r="AO224" s="40"/>
      <c r="AP224" s="40"/>
      <c r="AQ224" s="40"/>
      <c r="AR224" s="40"/>
      <c r="AS224" s="40"/>
      <c r="AT224" s="40"/>
      <c r="AU224" s="40"/>
      <c r="AV224" s="40"/>
      <c r="AW224" s="40"/>
      <c r="AX224" s="40"/>
      <c r="AY224" s="40"/>
    </row>
    <row r="225" ht="15.75" customHeight="1">
      <c r="A225" s="575">
        <v>1428.0</v>
      </c>
      <c r="B225" s="591" t="s">
        <v>606</v>
      </c>
      <c r="C225" s="591" t="s">
        <v>607</v>
      </c>
      <c r="D225" s="808">
        <v>2075.0</v>
      </c>
      <c r="E225" s="524"/>
      <c r="F225" s="591"/>
      <c r="G225" s="1092"/>
      <c r="H225" s="1069"/>
      <c r="I225" s="591" t="str">
        <f t="array" ref="I225">IFNA(XLOOKUP(A225,'New Signups'!C:C,'New Signups'!H:H),"-")</f>
        <v>Kali Norcott</v>
      </c>
      <c r="J225" s="524" t="s">
        <v>5585</v>
      </c>
      <c r="K225" s="524"/>
      <c r="L225" s="40"/>
      <c r="M225" s="40"/>
      <c r="N225" s="1020">
        <f t="array" ref="N225">IFNA(
    IF(OR(XLOOKUP(A225,'1000'!A:A,'1000'!M:M)=0, XLOOKUP(A225,'1000'!A:A,'1000'!M:M)=DATE(1900,1,1)), NA(), XLOOKUP(A225,'1000'!A:A,'1000'!M:M)),
    IFNA(
        IF(OR(XLOOKUP(A225,'2000'!A:A,'2000'!M:M)=0, XLOOKUP(A225,'2000'!A:A,'2000'!M:M)=DATE(1900,1,1)), NA(), XLOOKUP(A225,'2000'!A:A,'2000'!M:M)),
        IF(OR(XLOOKUP(A225,'3000'!A:A,'3000'!M:M)=0, XLOOKUP(A225,'3000'!A:A,'3000'!M:M)=DATE(1900,1,1)), NA(), XLOOKUP(A225,'3000'!A:A,'3000'!M:M))
    )
)</f>
        <v>45551</v>
      </c>
      <c r="O225" s="40"/>
      <c r="P225" s="1053" t="s">
        <v>5512</v>
      </c>
      <c r="Q225" s="40" t="s">
        <v>5513</v>
      </c>
      <c r="R225" s="40" t="s">
        <v>5498</v>
      </c>
      <c r="S225" s="40" t="s">
        <v>5520</v>
      </c>
      <c r="T225" s="40" t="s">
        <v>5522</v>
      </c>
      <c r="U225" s="40" t="s">
        <v>5523</v>
      </c>
      <c r="V225" s="40"/>
      <c r="W225" s="40" t="s">
        <v>5564</v>
      </c>
      <c r="X225" s="40"/>
      <c r="Y225" s="40"/>
      <c r="Z225" s="101"/>
      <c r="AA225" s="40"/>
      <c r="AB225" s="1144" t="str">
        <f t="shared" si="1"/>
        <v>09/25</v>
      </c>
      <c r="AC225" s="1144" t="str">
        <f t="shared" si="2"/>
        <v>10/25</v>
      </c>
      <c r="AD225" s="1038" t="str">
        <f t="shared" si="3"/>
        <v>11/25</v>
      </c>
      <c r="AE225" s="40"/>
      <c r="AF225" s="40" t="str">
        <f t="shared" si="4"/>
        <v>12/25</v>
      </c>
      <c r="AG225" s="1023"/>
      <c r="AH225" s="94"/>
      <c r="AI225" s="40"/>
      <c r="AJ225" s="40"/>
      <c r="AK225" s="40"/>
      <c r="AL225" s="40"/>
      <c r="AM225" s="40"/>
      <c r="AN225" s="40"/>
      <c r="AO225" s="40"/>
      <c r="AP225" s="40"/>
      <c r="AQ225" s="40"/>
      <c r="AR225" s="40"/>
      <c r="AS225" s="40"/>
      <c r="AT225" s="40"/>
      <c r="AU225" s="40"/>
      <c r="AV225" s="40"/>
      <c r="AW225" s="40"/>
      <c r="AX225" s="40"/>
      <c r="AY225" s="40"/>
    </row>
    <row r="226" ht="15.75" customHeight="1">
      <c r="A226" s="575">
        <v>1390.0</v>
      </c>
      <c r="B226" s="134" t="s">
        <v>1567</v>
      </c>
      <c r="C226" s="134" t="s">
        <v>1568</v>
      </c>
      <c r="D226" s="808">
        <v>2076.0</v>
      </c>
      <c r="E226" s="524"/>
      <c r="F226" s="591" t="s">
        <v>5640</v>
      </c>
      <c r="G226" s="1156" t="s">
        <v>5641</v>
      </c>
      <c r="H226" s="1069" t="s">
        <v>5642</v>
      </c>
      <c r="I226" s="591" t="str">
        <f t="array" ref="I226">IFNA(XLOOKUP(A226,'New Signups'!C:C,'New Signups'!H:H),"-")</f>
        <v>Erica</v>
      </c>
      <c r="J226" s="524" t="s">
        <v>5585</v>
      </c>
      <c r="K226" s="524"/>
      <c r="L226" s="40"/>
      <c r="M226" s="40"/>
      <c r="N226" s="1020">
        <f t="array" ref="N226">IFNA(
    IF(OR(XLOOKUP(A226,'1000'!A:A,'1000'!M:M)=0, XLOOKUP(A226,'1000'!A:A,'1000'!M:M)=DATE(1900,1,1)), NA(), XLOOKUP(A226,'1000'!A:A,'1000'!M:M)),
    IFNA(
        IF(OR(XLOOKUP(A226,'2000'!A:A,'2000'!M:M)=0, XLOOKUP(A226,'2000'!A:A,'2000'!M:M)=DATE(1900,1,1)), NA(), XLOOKUP(A226,'2000'!A:A,'2000'!M:M)),
        IF(OR(XLOOKUP(A226,'3000'!A:A,'3000'!M:M)=0, XLOOKUP(A226,'3000'!A:A,'3000'!M:M)=DATE(1900,1,1)), NA(), XLOOKUP(A226,'3000'!A:A,'3000'!M:M))
    )
)</f>
        <v>45550</v>
      </c>
      <c r="O226" s="40"/>
      <c r="P226" s="1049" t="s">
        <v>5512</v>
      </c>
      <c r="Q226" s="1038" t="s">
        <v>5513</v>
      </c>
      <c r="R226" s="1038" t="s">
        <v>5498</v>
      </c>
      <c r="S226" s="1038" t="s">
        <v>5520</v>
      </c>
      <c r="T226" s="1038" t="s">
        <v>5522</v>
      </c>
      <c r="U226" s="1038" t="s">
        <v>5523</v>
      </c>
      <c r="V226" s="40"/>
      <c r="W226" s="40" t="s">
        <v>5564</v>
      </c>
      <c r="X226" s="40"/>
      <c r="Y226" s="40"/>
      <c r="Z226" s="101"/>
      <c r="AA226" s="40"/>
      <c r="AB226" s="1144" t="str">
        <f t="shared" si="1"/>
        <v>09/25</v>
      </c>
      <c r="AC226" s="1144" t="str">
        <f t="shared" si="2"/>
        <v>10/25</v>
      </c>
      <c r="AD226" s="1038" t="str">
        <f t="shared" si="3"/>
        <v>11/25</v>
      </c>
      <c r="AE226" s="40"/>
      <c r="AF226" s="40" t="str">
        <f t="shared" si="4"/>
        <v>12/25</v>
      </c>
      <c r="AG226" s="1023"/>
      <c r="AH226" s="94"/>
      <c r="AI226" s="40"/>
      <c r="AJ226" s="40"/>
      <c r="AK226" s="40"/>
      <c r="AL226" s="40"/>
      <c r="AM226" s="40"/>
      <c r="AN226" s="40"/>
      <c r="AO226" s="40"/>
      <c r="AP226" s="40"/>
      <c r="AQ226" s="40"/>
      <c r="AR226" s="40"/>
      <c r="AS226" s="40"/>
      <c r="AT226" s="40"/>
      <c r="AU226" s="40"/>
      <c r="AV226" s="40"/>
      <c r="AW226" s="40"/>
      <c r="AX226" s="40"/>
      <c r="AY226" s="40"/>
    </row>
    <row r="227" ht="15.75" customHeight="1">
      <c r="A227" s="575">
        <v>1403.0</v>
      </c>
      <c r="B227" s="591" t="s">
        <v>5079</v>
      </c>
      <c r="C227" s="591" t="s">
        <v>718</v>
      </c>
      <c r="D227" s="808">
        <v>2077.0</v>
      </c>
      <c r="E227" s="524"/>
      <c r="F227" s="591" t="s">
        <v>5643</v>
      </c>
      <c r="G227" s="1156" t="s">
        <v>5644</v>
      </c>
      <c r="H227" s="1069" t="s">
        <v>5645</v>
      </c>
      <c r="I227" s="591" t="str">
        <f t="array" ref="I227">IFNA(XLOOKUP(A227,'New Signups'!C:C,'New Signups'!H:H),"-")</f>
        <v>Irie Hawkins</v>
      </c>
      <c r="J227" s="524" t="s">
        <v>5585</v>
      </c>
      <c r="K227" s="524"/>
      <c r="L227" s="40"/>
      <c r="M227" s="40"/>
      <c r="N227" s="1020">
        <f t="array" ref="N227">IFNA(
    IF(OR(XLOOKUP(A227,'1000'!A:A,'1000'!M:M)=0, XLOOKUP(A227,'1000'!A:A,'1000'!M:M)=DATE(1900,1,1)), NA(), XLOOKUP(A227,'1000'!A:A,'1000'!M:M)),
    IFNA(
        IF(OR(XLOOKUP(A227,'2000'!A:A,'2000'!M:M)=0, XLOOKUP(A227,'2000'!A:A,'2000'!M:M)=DATE(1900,1,1)), NA(), XLOOKUP(A227,'2000'!A:A,'2000'!M:M)),
        IF(OR(XLOOKUP(A227,'3000'!A:A,'3000'!M:M)=0, XLOOKUP(A227,'3000'!A:A,'3000'!M:M)=DATE(1900,1,1)), NA(), XLOOKUP(A227,'3000'!A:A,'3000'!M:M))
    )
)</f>
        <v>45552</v>
      </c>
      <c r="O227" s="40"/>
      <c r="P227" s="1053" t="s">
        <v>5512</v>
      </c>
      <c r="Q227" s="40" t="s">
        <v>5513</v>
      </c>
      <c r="R227" s="40" t="s">
        <v>5498</v>
      </c>
      <c r="S227" s="40" t="s">
        <v>5520</v>
      </c>
      <c r="T227" s="40" t="s">
        <v>5522</v>
      </c>
      <c r="U227" s="40" t="s">
        <v>5523</v>
      </c>
      <c r="V227" s="40"/>
      <c r="W227" s="40" t="s">
        <v>5564</v>
      </c>
      <c r="X227" s="40"/>
      <c r="Y227" s="40"/>
      <c r="Z227" s="101"/>
      <c r="AA227" s="40"/>
      <c r="AB227" s="1144" t="str">
        <f t="shared" si="1"/>
        <v>09/25</v>
      </c>
      <c r="AC227" s="1144" t="str">
        <f t="shared" si="2"/>
        <v>10/25</v>
      </c>
      <c r="AD227" s="1038" t="str">
        <f t="shared" si="3"/>
        <v>11/25</v>
      </c>
      <c r="AE227" s="40"/>
      <c r="AF227" s="40" t="str">
        <f t="shared" si="4"/>
        <v>12/25</v>
      </c>
      <c r="AG227" s="1023"/>
      <c r="AH227" s="94"/>
      <c r="AI227" s="40"/>
      <c r="AJ227" s="40"/>
      <c r="AK227" s="40"/>
      <c r="AL227" s="40"/>
      <c r="AM227" s="40"/>
      <c r="AN227" s="40"/>
      <c r="AO227" s="40"/>
      <c r="AP227" s="40"/>
      <c r="AQ227" s="40"/>
      <c r="AR227" s="40"/>
      <c r="AS227" s="40"/>
      <c r="AT227" s="40"/>
      <c r="AU227" s="40"/>
      <c r="AV227" s="40"/>
      <c r="AW227" s="40"/>
      <c r="AX227" s="40"/>
      <c r="AY227" s="40"/>
    </row>
    <row r="228" ht="15.75" customHeight="1">
      <c r="A228" s="575">
        <v>1366.0</v>
      </c>
      <c r="B228" s="811" t="str">
        <f t="array" ref="B228">IFNA(XLOOKUP(A228,'New Signups'!C:C,'New Signups'!D:D),"-")</f>
        <v>Sarain</v>
      </c>
      <c r="C228" s="811" t="str">
        <f t="array" ref="C228">IFNA(XLOOKUP(B228,'New Signups'!D:D,'New Signups'!E:E),"-")</f>
        <v>Ceesay</v>
      </c>
      <c r="D228" s="808">
        <v>2078.0</v>
      </c>
      <c r="E228" s="524"/>
      <c r="F228" s="591" t="s">
        <v>5646</v>
      </c>
      <c r="G228" s="1156" t="s">
        <v>5647</v>
      </c>
      <c r="H228" s="1069" t="s">
        <v>5648</v>
      </c>
      <c r="I228" s="591" t="str">
        <f t="array" ref="I228">IFNA(XLOOKUP(A228,'New Signups'!C:C,'New Signups'!H:H),"-")</f>
        <v>?</v>
      </c>
      <c r="J228" s="524" t="s">
        <v>5585</v>
      </c>
      <c r="K228" s="524"/>
      <c r="L228" s="40"/>
      <c r="M228" s="40"/>
      <c r="N228" s="1020">
        <f t="array" ref="N228">IFNA(
    IF(OR(XLOOKUP(A228,'1000'!A:A,'1000'!M:M)=0, XLOOKUP(A228,'1000'!A:A,'1000'!M:M)=DATE(1900,1,1)), NA(), XLOOKUP(A228,'1000'!A:A,'1000'!M:M)),
    IFNA(
        IF(OR(XLOOKUP(A228,'2000'!A:A,'2000'!M:M)=0, XLOOKUP(A228,'2000'!A:A,'2000'!M:M)=DATE(1900,1,1)), NA(), XLOOKUP(A228,'2000'!A:A,'2000'!M:M)),
        IF(OR(XLOOKUP(A228,'3000'!A:A,'3000'!M:M)=0, XLOOKUP(A228,'3000'!A:A,'3000'!M:M)=DATE(1900,1,1)), NA(), XLOOKUP(A228,'3000'!A:A,'3000'!M:M))
    )
)</f>
        <v>45550</v>
      </c>
      <c r="O228" s="40"/>
      <c r="P228" s="1049" t="s">
        <v>5512</v>
      </c>
      <c r="Q228" s="1038" t="s">
        <v>5513</v>
      </c>
      <c r="R228" s="1038" t="s">
        <v>5498</v>
      </c>
      <c r="S228" s="1038" t="s">
        <v>5520</v>
      </c>
      <c r="T228" s="1038" t="s">
        <v>5522</v>
      </c>
      <c r="U228" s="1038" t="s">
        <v>5523</v>
      </c>
      <c r="V228" s="40"/>
      <c r="W228" s="40" t="s">
        <v>5564</v>
      </c>
      <c r="X228" s="40"/>
      <c r="Y228" s="40"/>
      <c r="Z228" s="101"/>
      <c r="AA228" s="40"/>
      <c r="AB228" s="1144" t="str">
        <f t="shared" si="1"/>
        <v>09/25</v>
      </c>
      <c r="AC228" s="1144" t="str">
        <f t="shared" si="2"/>
        <v>10/25</v>
      </c>
      <c r="AD228" s="1038" t="str">
        <f t="shared" si="3"/>
        <v>11/25</v>
      </c>
      <c r="AE228" s="40"/>
      <c r="AF228" s="40" t="str">
        <f t="shared" si="4"/>
        <v>12/25</v>
      </c>
      <c r="AG228" s="1023"/>
      <c r="AH228" s="94"/>
      <c r="AI228" s="40"/>
      <c r="AJ228" s="40"/>
      <c r="AK228" s="40"/>
      <c r="AL228" s="40"/>
      <c r="AM228" s="40"/>
      <c r="AN228" s="40"/>
      <c r="AO228" s="40"/>
      <c r="AP228" s="40"/>
      <c r="AQ228" s="40"/>
      <c r="AR228" s="40"/>
      <c r="AS228" s="40"/>
      <c r="AT228" s="40"/>
      <c r="AU228" s="40"/>
      <c r="AV228" s="40"/>
      <c r="AW228" s="40"/>
      <c r="AX228" s="40"/>
      <c r="AY228" s="40"/>
    </row>
    <row r="229" ht="15.75" customHeight="1">
      <c r="A229" s="575">
        <v>1369.0</v>
      </c>
      <c r="B229" s="591" t="s">
        <v>5084</v>
      </c>
      <c r="C229" s="591" t="s">
        <v>2209</v>
      </c>
      <c r="D229" s="808">
        <v>2079.0</v>
      </c>
      <c r="E229" s="524"/>
      <c r="F229" s="140" t="str">
        <f t="array" ref="F229">XLOOKUP(A229,'New Signups'!C:C,'New Signups'!I:I)</f>
        <v/>
      </c>
      <c r="G229" s="140" t="s">
        <v>5649</v>
      </c>
      <c r="H229" s="1069" t="s">
        <v>5650</v>
      </c>
      <c r="I229" s="591" t="str">
        <f t="array" ref="I229">IFNA(XLOOKUP(A229,'New Signups'!C:C,'New Signups'!H:H),"-")</f>
        <v>?</v>
      </c>
      <c r="J229" s="524" t="s">
        <v>5585</v>
      </c>
      <c r="K229" s="524"/>
      <c r="L229" s="40"/>
      <c r="M229" s="40"/>
      <c r="N229" s="1020">
        <f t="array" ref="N229">IFNA(
    IF(OR(XLOOKUP(A229,'1000'!A:A,'1000'!M:M)=0, XLOOKUP(A229,'1000'!A:A,'1000'!M:M)=DATE(1900,1,1)), NA(), XLOOKUP(A229,'1000'!A:A,'1000'!M:M)),
    IFNA(
        IF(OR(XLOOKUP(A229,'2000'!A:A,'2000'!M:M)=0, XLOOKUP(A229,'2000'!A:A,'2000'!M:M)=DATE(1900,1,1)), NA(), XLOOKUP(A229,'2000'!A:A,'2000'!M:M)),
        IF(OR(XLOOKUP(A229,'3000'!A:A,'3000'!M:M)=0, XLOOKUP(A229,'3000'!A:A,'3000'!M:M)=DATE(1900,1,1)), NA(), XLOOKUP(A229,'3000'!A:A,'3000'!M:M))
    )
)</f>
        <v>45585</v>
      </c>
      <c r="O229" s="40"/>
      <c r="P229" s="1084" t="s">
        <v>5513</v>
      </c>
      <c r="Q229" s="1155" t="s">
        <v>5635</v>
      </c>
      <c r="R229" s="1126" t="s">
        <v>5577</v>
      </c>
      <c r="S229" s="1126" t="s">
        <v>5594</v>
      </c>
      <c r="T229" s="1126" t="s">
        <v>5595</v>
      </c>
      <c r="U229" s="1126" t="s">
        <v>5571</v>
      </c>
      <c r="V229" s="40"/>
      <c r="W229" s="40" t="s">
        <v>5572</v>
      </c>
      <c r="X229" s="40"/>
      <c r="Y229" s="40"/>
      <c r="Z229" s="101"/>
      <c r="AA229" s="40"/>
      <c r="AB229" s="1144" t="str">
        <f t="shared" si="1"/>
        <v>10/25</v>
      </c>
      <c r="AC229" s="1144" t="str">
        <f t="shared" si="2"/>
        <v>11/25</v>
      </c>
      <c r="AD229" s="1038" t="str">
        <f t="shared" si="3"/>
        <v>12/25</v>
      </c>
      <c r="AE229" s="40"/>
      <c r="AF229" s="40" t="str">
        <f t="shared" si="4"/>
        <v>01/26</v>
      </c>
      <c r="AG229" s="1023"/>
      <c r="AH229" s="94"/>
      <c r="AI229" s="40"/>
      <c r="AJ229" s="40"/>
      <c r="AK229" s="40"/>
      <c r="AL229" s="40"/>
      <c r="AM229" s="40"/>
      <c r="AN229" s="40"/>
      <c r="AO229" s="40"/>
      <c r="AP229" s="40"/>
      <c r="AQ229" s="40"/>
      <c r="AR229" s="40"/>
      <c r="AS229" s="40"/>
      <c r="AT229" s="40"/>
      <c r="AU229" s="40"/>
      <c r="AV229" s="40"/>
      <c r="AW229" s="40"/>
      <c r="AX229" s="40"/>
      <c r="AY229" s="40"/>
    </row>
    <row r="230" ht="15.75" customHeight="1">
      <c r="A230" s="575">
        <v>1528.0</v>
      </c>
      <c r="B230" s="591" t="s">
        <v>5086</v>
      </c>
      <c r="C230" s="591" t="s">
        <v>2199</v>
      </c>
      <c r="D230" s="808">
        <v>2080.0</v>
      </c>
      <c r="E230" s="40"/>
      <c r="F230" s="140" t="str">
        <f t="array" ref="F230">XLOOKUP(A230,'New Signups'!C:C,'New Signups'!I:I)</f>
        <v>(267) 248-8967</v>
      </c>
      <c r="G230" s="40" t="str">
        <f t="array" ref="G230">XLOOKUP(A230,'New Signups'!C:C,'New Signups'!J:J)</f>
        <v>(267) 742-5195</v>
      </c>
      <c r="H230" s="40" t="str">
        <f t="array" ref="H230">IFNA(XLOOKUP(A230,'New Signups'!C:C,'New Signups'!K:K),"-")</f>
        <v>clinicontact</v>
      </c>
      <c r="I230" s="591" t="str">
        <f t="array" ref="I230">IFNA(XLOOKUP(A230,'New Signups'!C:C,'New Signups'!H:H),"-")</f>
        <v>Sabrina Santamaria</v>
      </c>
      <c r="J230" s="524" t="s">
        <v>5585</v>
      </c>
      <c r="K230" s="40"/>
      <c r="L230" s="40"/>
      <c r="M230" s="40"/>
      <c r="N230" s="1020">
        <f t="array" ref="N230">IFNA(
    IF(OR(XLOOKUP(A230,'1000'!A:A,'1000'!M:M)=0, XLOOKUP(A230,'1000'!A:A,'1000'!M:M)=DATE(1900,1,1)), NA(), XLOOKUP(A230,'1000'!A:A,'1000'!M:M)),
    IFNA(
        IF(OR(XLOOKUP(A230,'2000'!A:A,'2000'!M:M)=0, XLOOKUP(A230,'2000'!A:A,'2000'!M:M)=DATE(1900,1,1)), NA(), XLOOKUP(A230,'2000'!A:A,'2000'!M:M)),
        IF(OR(XLOOKUP(A230,'3000'!A:A,'3000'!M:M)=0, XLOOKUP(A230,'3000'!A:A,'3000'!M:M)=DATE(1900,1,1)), NA(), XLOOKUP(A230,'3000'!A:A,'3000'!M:M))
    )
)</f>
        <v>45597</v>
      </c>
      <c r="O230" s="40"/>
      <c r="P230" s="1157" t="str">
        <f>TEXT(DATE(YEAR(N230), MONTH(N230) + 1, 1), "mm/yy")</f>
        <v>12/24</v>
      </c>
      <c r="Q230" s="1157" t="str">
        <f>TEXT(DATE(YEAR(N230), MONTH(N230) + 2, 1), "mm/yy")</f>
        <v>01/25</v>
      </c>
      <c r="R230" s="1157" t="str">
        <f>TEXT(DATE(YEAR(N230), MONTH(N230) + 3, 1), "mm/yy")</f>
        <v>02/25</v>
      </c>
      <c r="S230" s="1157" t="str">
        <f>TEXT(DATE(YEAR(N230), MONTH(N230) + 4, 1), "mm/yy")</f>
        <v>03/25</v>
      </c>
      <c r="T230" s="1157" t="str">
        <f>TEXT(DATE(YEAR(N230), MONTH(N230) + 5, 1), "mm/yy")</f>
        <v>04/25</v>
      </c>
      <c r="U230" s="1157" t="str">
        <f>TEXT(DATE(YEAR(N230), MONTH(N230) + 6, 1), "mm/yy")</f>
        <v>05/25</v>
      </c>
      <c r="V230" s="40"/>
      <c r="W230" s="40" t="str">
        <f t="shared" ref="W230:W257" si="5">IF(AND(N230&lt;&gt;"", ISNUMBER(DATEVALUE(TEXT(N230,"mm/dd/yyyy")))), TEXT(DATE(YEAR(N230), MONTH(N230) + 10, 1) + (8 - WEEKDAY(DATE(YEAR(N230), MONTH(N230) + 10, 1), 2)), "yyyy-mm-dd") &amp; " 00:00", "")</f>
        <v>2025-09-08 00:00</v>
      </c>
      <c r="X230" s="40"/>
      <c r="Y230" s="40"/>
      <c r="Z230" s="101"/>
      <c r="AA230" s="40"/>
      <c r="AB230" s="1144" t="str">
        <f t="shared" si="1"/>
        <v>11/25</v>
      </c>
      <c r="AC230" s="1144" t="str">
        <f t="shared" si="2"/>
        <v>12/25</v>
      </c>
      <c r="AD230" s="1038" t="str">
        <f t="shared" si="3"/>
        <v>01/26</v>
      </c>
      <c r="AE230" s="40"/>
      <c r="AF230" s="40" t="str">
        <f t="shared" si="4"/>
        <v>02/26</v>
      </c>
      <c r="AG230" s="1023"/>
      <c r="AH230" s="94"/>
      <c r="AI230" s="40"/>
      <c r="AJ230" s="40"/>
      <c r="AK230" s="40"/>
      <c r="AL230" s="40"/>
      <c r="AM230" s="40"/>
      <c r="AN230" s="40"/>
      <c r="AO230" s="40"/>
      <c r="AP230" s="40"/>
      <c r="AQ230" s="40"/>
      <c r="AR230" s="40"/>
      <c r="AS230" s="40"/>
      <c r="AT230" s="40"/>
      <c r="AU230" s="40"/>
      <c r="AV230" s="40"/>
      <c r="AW230" s="40"/>
      <c r="AX230" s="40"/>
      <c r="AY230" s="40"/>
    </row>
    <row r="231" ht="15.75" customHeight="1">
      <c r="A231" s="575">
        <v>1453.0</v>
      </c>
      <c r="B231" s="591" t="s">
        <v>5090</v>
      </c>
      <c r="C231" s="591" t="s">
        <v>646</v>
      </c>
      <c r="D231" s="808">
        <v>2081.0</v>
      </c>
      <c r="E231" s="40"/>
      <c r="F231" s="140" t="str">
        <f t="array" ref="F231">XLOOKUP(A231,'New Signups'!C:C,'New Signups'!I:I)</f>
        <v>(484) 378-6478</v>
      </c>
      <c r="G231" s="40" t="str">
        <f t="array" ref="G231">XLOOKUP(A231,'New Signups'!C:C,'New Signups'!J:J)</f>
        <v>(215) 908-8681</v>
      </c>
      <c r="H231" s="40" t="str">
        <f t="array" ref="H231">IFNA(XLOOKUP(A231,'New Signups'!C:C,'New Signups'!K:K),"-")</f>
        <v>I found out through a friend</v>
      </c>
      <c r="I231" s="591" t="str">
        <f t="array" ref="I231">IFNA(XLOOKUP(A231,'New Signups'!C:C,'New Signups'!H:H),"-")</f>
        <v>Jessica Le</v>
      </c>
      <c r="J231" s="524" t="s">
        <v>5585</v>
      </c>
      <c r="K231" s="40"/>
      <c r="L231" s="40"/>
      <c r="M231" s="40"/>
      <c r="N231" s="1020">
        <f t="array" ref="N231">IFNA(
    IF(OR(XLOOKUP(A231,'1000'!A:A,'1000'!M:M)=0, XLOOKUP(A231,'1000'!A:A,'1000'!M:M)=DATE(1900,1,1)), NA(), XLOOKUP(A231,'1000'!A:A,'1000'!M:M)),
    IFNA(
        IF(OR(XLOOKUP(A231,'2000'!A:A,'2000'!M:M)=0, XLOOKUP(A231,'2000'!A:A,'2000'!M:M)=DATE(1900,1,1)), NA(), XLOOKUP(A231,'2000'!A:A,'2000'!M:M)),
        IF(OR(XLOOKUP(A231,'3000'!A:A,'3000'!M:M)=0, XLOOKUP(A231,'3000'!A:A,'3000'!M:M)=DATE(1900,1,1)), NA(), XLOOKUP(A231,'3000'!A:A,'3000'!M:M))
    )
)</f>
        <v>45580</v>
      </c>
      <c r="O231" s="40"/>
      <c r="P231" s="1084" t="s">
        <v>5513</v>
      </c>
      <c r="Q231" s="1155" t="s">
        <v>5635</v>
      </c>
      <c r="R231" s="1126" t="s">
        <v>5577</v>
      </c>
      <c r="S231" s="1126" t="s">
        <v>5594</v>
      </c>
      <c r="T231" s="1126" t="s">
        <v>5595</v>
      </c>
      <c r="U231" s="1126" t="s">
        <v>5571</v>
      </c>
      <c r="V231" s="40"/>
      <c r="W231" s="40" t="str">
        <f t="shared" si="5"/>
        <v>2025-08-04 00:00</v>
      </c>
      <c r="X231" s="40"/>
      <c r="Y231" s="40"/>
      <c r="Z231" s="101"/>
      <c r="AA231" s="40"/>
      <c r="AB231" s="1144" t="str">
        <f t="shared" si="1"/>
        <v>10/25</v>
      </c>
      <c r="AC231" s="1144" t="str">
        <f t="shared" si="2"/>
        <v>11/25</v>
      </c>
      <c r="AD231" s="1038" t="str">
        <f t="shared" si="3"/>
        <v>12/25</v>
      </c>
      <c r="AE231" s="40"/>
      <c r="AF231" s="40" t="str">
        <f t="shared" si="4"/>
        <v>01/26</v>
      </c>
      <c r="AG231" s="1023"/>
      <c r="AH231" s="94"/>
      <c r="AI231" s="40"/>
      <c r="AJ231" s="40"/>
      <c r="AK231" s="40"/>
      <c r="AL231" s="40"/>
      <c r="AM231" s="40"/>
      <c r="AN231" s="40"/>
      <c r="AO231" s="40"/>
      <c r="AP231" s="40"/>
      <c r="AQ231" s="40"/>
      <c r="AR231" s="40"/>
      <c r="AS231" s="40"/>
      <c r="AT231" s="40"/>
      <c r="AU231" s="40"/>
      <c r="AV231" s="40"/>
      <c r="AW231" s="40"/>
      <c r="AX231" s="40"/>
      <c r="AY231" s="40"/>
    </row>
    <row r="232" ht="15.75" customHeight="1">
      <c r="A232" s="575">
        <v>1549.0</v>
      </c>
      <c r="B232" s="811" t="str">
        <f t="array" ref="B232">IFNA(XLOOKUP(A232,'New Signups'!C:C,'New Signups'!D:D),"-")</f>
        <v>Marshall</v>
      </c>
      <c r="C232" s="811" t="str">
        <f t="array" ref="C232">IFNA(XLOOKUP(B232,'New Signups'!D:D,'New Signups'!E:E),"-")</f>
        <v>Toomey</v>
      </c>
      <c r="D232" s="808">
        <v>2082.0</v>
      </c>
      <c r="E232" s="40"/>
      <c r="F232" s="140" t="str">
        <f t="array" ref="F232">XLOOKUP(A232,'New Signups'!C:C,'New Signups'!I:I)</f>
        <v>(267) 644-6623</v>
      </c>
      <c r="G232" s="40" t="str">
        <f t="array" ref="G232">XLOOKUP(A232,'New Signups'!C:C,'New Signups'!J:J)</f>
        <v>(267) 664-9476</v>
      </c>
      <c r="H232" s="40" t="str">
        <f t="array" ref="H232">IFNA(XLOOKUP(A232,'New Signups'!C:C,'New Signups'!K:K),"-")</f>
        <v>my mother explained it to me</v>
      </c>
      <c r="I232" s="591" t="str">
        <f t="array" ref="I232">IFNA(XLOOKUP(A232,'New Signups'!C:C,'New Signups'!H:H),"-")</f>
        <v>Jennifer Toomey</v>
      </c>
      <c r="J232" s="524" t="s">
        <v>5585</v>
      </c>
      <c r="K232" s="40"/>
      <c r="L232" s="40"/>
      <c r="M232" s="40"/>
      <c r="N232" s="1020">
        <f t="array" ref="N232">IFNA(
    IF(OR(XLOOKUP(A232,'1000'!A:A,'1000'!M:M)=0, XLOOKUP(A232,'1000'!A:A,'1000'!M:M)=DATE(1900,1,1)), "", XLOOKUP(A232,'1000'!A:A,'1000'!M:M)),
    IFNA(
        IF(OR(XLOOKUP(A232,'2000'!A:A,'2000'!M:M)=0, XLOOKUP(A232,'2000'!A:A,'2000'!M:M)=DATE(1900,1,1)), "", XLOOKUP(A232,'2000'!A:A,'2000'!M:M)),
        IF(OR(XLOOKUP(A232,'3000'!A:A,'3000'!M:M)=0, XLOOKUP(A232,'3000'!A:A,'3000'!M:M)=DATE(1900,1,1)), "", XLOOKUP(A232,'3000'!A:A,'3000'!M:M))
    )
)</f>
        <v>45559</v>
      </c>
      <c r="O232" s="40"/>
      <c r="P232" s="1053" t="s">
        <v>5512</v>
      </c>
      <c r="Q232" s="40" t="s">
        <v>5513</v>
      </c>
      <c r="R232" s="40" t="s">
        <v>5498</v>
      </c>
      <c r="S232" s="40" t="s">
        <v>5520</v>
      </c>
      <c r="T232" s="40" t="s">
        <v>5522</v>
      </c>
      <c r="U232" s="40" t="s">
        <v>5523</v>
      </c>
      <c r="V232" s="40"/>
      <c r="W232" s="40" t="str">
        <f t="shared" si="5"/>
        <v>2025-07-07 00:00</v>
      </c>
      <c r="X232" s="40"/>
      <c r="Y232" s="40"/>
      <c r="Z232" s="101"/>
      <c r="AA232" s="40"/>
      <c r="AB232" s="1144" t="str">
        <f t="shared" si="1"/>
        <v>09/25</v>
      </c>
      <c r="AC232" s="1144" t="str">
        <f t="shared" si="2"/>
        <v>10/25</v>
      </c>
      <c r="AD232" s="1038" t="str">
        <f t="shared" si="3"/>
        <v>11/25</v>
      </c>
      <c r="AE232" s="40"/>
      <c r="AF232" s="40" t="str">
        <f t="shared" si="4"/>
        <v>12/25</v>
      </c>
      <c r="AG232" s="1023"/>
      <c r="AH232" s="94"/>
      <c r="AI232" s="40"/>
      <c r="AJ232" s="40"/>
      <c r="AK232" s="40"/>
      <c r="AL232" s="40"/>
      <c r="AM232" s="40"/>
      <c r="AN232" s="40"/>
      <c r="AO232" s="40"/>
      <c r="AP232" s="40"/>
      <c r="AQ232" s="40"/>
      <c r="AR232" s="40"/>
      <c r="AS232" s="40"/>
      <c r="AT232" s="40"/>
      <c r="AU232" s="40"/>
      <c r="AV232" s="40"/>
      <c r="AW232" s="40"/>
      <c r="AX232" s="40"/>
      <c r="AY232" s="40"/>
    </row>
    <row r="233" ht="15.75" customHeight="1">
      <c r="A233" s="575">
        <v>1444.0</v>
      </c>
      <c r="B233" s="591" t="s">
        <v>5095</v>
      </c>
      <c r="C233" s="591" t="s">
        <v>1040</v>
      </c>
      <c r="D233" s="808">
        <v>2083.0</v>
      </c>
      <c r="E233" s="40"/>
      <c r="F233" s="140" t="str">
        <f t="array" ref="F233">XLOOKUP(A233,'New Signups'!C:C,'New Signups'!I:I)</f>
        <v>(267) 581-0791</v>
      </c>
      <c r="G233" s="40" t="str">
        <f t="array" ref="G233">XLOOKUP(A233,'New Signups'!C:C,'New Signups'!J:J)</f>
        <v>(267) 257-5449</v>
      </c>
      <c r="H233" s="40" t="str">
        <f t="array" ref="H233">IFNA(XLOOKUP(A233,'New Signups'!C:C,'New Signups'!K:K),"-")</f>
        <v>Clinicontact participant's sister</v>
      </c>
      <c r="I233" s="591" t="str">
        <f t="array" ref="I233">IFNA(XLOOKUP(A233,'New Signups'!C:C,'New Signups'!H:H),"-")</f>
        <v>Jessica Hudson</v>
      </c>
      <c r="J233" s="524" t="s">
        <v>5585</v>
      </c>
      <c r="K233" s="40"/>
      <c r="L233" s="40"/>
      <c r="M233" s="40"/>
      <c r="N233" s="1020">
        <f t="array" ref="N233">IFNA(
    IF(OR(XLOOKUP(A233,'1000'!A:A,'1000'!M:M)=0, XLOOKUP(A233,'1000'!A:A,'1000'!M:M)=DATE(1900,1,1)), "", XLOOKUP(A233,'1000'!A:A,'1000'!M:M)),
    IFNA(
        IF(OR(XLOOKUP(A233,'2000'!A:A,'2000'!M:M)=0, XLOOKUP(A233,'2000'!A:A,'2000'!M:M)=DATE(1900,1,1)), "", XLOOKUP(A233,'2000'!A:A,'2000'!M:M)),
        IF(OR(XLOOKUP(A233,'3000'!A:A,'3000'!M:M)=0, XLOOKUP(A233,'3000'!A:A,'3000'!M:M)=DATE(1900,1,1)), "", XLOOKUP(A233,'3000'!A:A,'3000'!M:M))
    )
)</f>
        <v>45632</v>
      </c>
      <c r="O233" s="40"/>
      <c r="P233" s="40" t="str">
        <f t="shared" ref="P233:P311" si="6">IF(ISNUMBER(N233), TEXT(DATE(YEAR(N233), MONTH(N233) + 1, 1), "mm/yy"), "")</f>
        <v>01/25</v>
      </c>
      <c r="Q233" s="40" t="str">
        <f t="shared" ref="Q233:Q311" si="7">IF(ISNUMBER(N233), TEXT(DATE(YEAR(N233), MONTH(N233) + 2, 1), "mm/yy"), "")</f>
        <v>02/25</v>
      </c>
      <c r="R233" s="40" t="str">
        <f t="shared" ref="R233:R312" si="8">IF(ISNUMBER(N233), TEXT(DATE(YEAR(N233), MONTH(N233) + 3, 1), "mm/yy"), "")</f>
        <v>03/25</v>
      </c>
      <c r="S233" s="40" t="str">
        <f t="shared" ref="S233:S312" si="9">IF(ISNUMBER(N233), TEXT(DATE(YEAR(N233), MONTH(N233) + 4, 1), "mm/yy"), "")</f>
        <v>04/25</v>
      </c>
      <c r="T233" s="40" t="str">
        <f t="shared" ref="T233:T312" si="10">IF(ISNUMBER(N233), TEXT(DATE(YEAR(N233), MONTH(N233) + 5, 1), "mm/yy"), "")</f>
        <v>05/25</v>
      </c>
      <c r="U233" s="40" t="str">
        <f t="shared" ref="U233:U311" si="11">IF(ISNUMBER(N233), TEXT(DATE(YEAR(N233), MONTH(N233) + 6, 1), "mm/yy"), "")</f>
        <v>06/25</v>
      </c>
      <c r="V233" s="40"/>
      <c r="W233" s="40" t="str">
        <f t="shared" si="5"/>
        <v>2025-10-06 00:00</v>
      </c>
      <c r="X233" s="40"/>
      <c r="Y233" s="40"/>
      <c r="Z233" s="101"/>
      <c r="AA233" s="40"/>
      <c r="AB233" s="1144" t="str">
        <f t="shared" ref="AB233:AB311" si="12">IF(ISNUMBER(N233), TEXT(DATE(YEAR(N233), MONTH(N233) + 12, 1), "mm/yy"), "")</f>
        <v>12/25</v>
      </c>
      <c r="AC233" s="40" t="str">
        <f t="shared" ref="AC233:AC312" si="13">IF(ISNUMBER(N233), TEXT(DATE(YEAR(N233), MONTH(N233) + 13, 1), "mm/yy"), "")</f>
        <v>01/26</v>
      </c>
      <c r="AD233" s="40" t="str">
        <f t="shared" ref="AD233:AD312" si="14">IF(ISNUMBER(N233), TEXT(DATE(YEAR(N233), MONTH(N233) + 14, 1), "mm/yy"), "")</f>
        <v>02/26</v>
      </c>
      <c r="AE233" s="40"/>
      <c r="AF233" s="40" t="str">
        <f t="shared" ref="AF233:AF311" si="15">IF(ISNUMBER(N233), TEXT(DATE(YEAR(N233), MONTH(N233) + 15, 1), "mm/yy"), "")</f>
        <v>03/26</v>
      </c>
      <c r="AG233" s="1023"/>
      <c r="AH233" s="94"/>
      <c r="AI233" s="40"/>
      <c r="AJ233" s="40"/>
      <c r="AK233" s="40"/>
      <c r="AL233" s="40"/>
      <c r="AM233" s="40"/>
      <c r="AN233" s="40"/>
      <c r="AO233" s="40"/>
      <c r="AP233" s="40"/>
      <c r="AQ233" s="40"/>
      <c r="AR233" s="40"/>
      <c r="AS233" s="40"/>
      <c r="AT233" s="40"/>
      <c r="AU233" s="40"/>
      <c r="AV233" s="40"/>
      <c r="AW233" s="40"/>
      <c r="AX233" s="40"/>
      <c r="AY233" s="40"/>
    </row>
    <row r="234" ht="15.75" customHeight="1">
      <c r="A234" s="575">
        <v>1448.0</v>
      </c>
      <c r="B234" s="591" t="s">
        <v>673</v>
      </c>
      <c r="C234" s="591" t="s">
        <v>1324</v>
      </c>
      <c r="D234" s="808">
        <v>2084.0</v>
      </c>
      <c r="E234" s="40"/>
      <c r="F234" s="140" t="str">
        <f t="array" ref="F234">XLOOKUP(A234,'New Signups'!C:C,'New Signups'!I:I)</f>
        <v>#N/A</v>
      </c>
      <c r="G234" s="40" t="str">
        <f t="array" ref="G234">XLOOKUP(A234,'New Signups'!C:C,'New Signups'!J:J)</f>
        <v>#N/A</v>
      </c>
      <c r="H234" s="40" t="str">
        <f t="array" ref="H234">IFNA(XLOOKUP(A234,'New Signups'!C:C,'New Signups'!K:K),"-")</f>
        <v>-</v>
      </c>
      <c r="I234" s="591" t="str">
        <f t="array" ref="I234">IFNA(XLOOKUP(A234,'New Signups'!C:C,'New Signups'!H:H),"-")</f>
        <v>-</v>
      </c>
      <c r="J234" s="524" t="s">
        <v>5585</v>
      </c>
      <c r="K234" s="40"/>
      <c r="L234" s="40"/>
      <c r="M234" s="40"/>
      <c r="N234" s="1020">
        <f t="array" ref="N234">IFNA(
    IF(OR(XLOOKUP(A234,'1000'!A:A,'1000'!M:M)=0, XLOOKUP(A234,'1000'!A:A,'1000'!M:M)=DATE(1900,1,1)), "", XLOOKUP(A234,'1000'!A:A,'1000'!M:M)),
    IFNA(
        IF(OR(XLOOKUP(A234,'2000'!A:A,'2000'!M:M)=0, XLOOKUP(A234,'2000'!A:A,'2000'!M:M)=DATE(1900,1,1)), "", XLOOKUP(A234,'2000'!A:A,'2000'!M:M)),
        IF(OR(XLOOKUP(A234,'3000'!A:A,'3000'!M:M)=0, XLOOKUP(A234,'3000'!A:A,'3000'!M:M)=DATE(1900,1,1)), "", XLOOKUP(A234,'3000'!A:A,'3000'!M:M))
    )
)</f>
        <v>45619</v>
      </c>
      <c r="O234" s="40"/>
      <c r="P234" s="40" t="str">
        <f t="shared" si="6"/>
        <v>12/24</v>
      </c>
      <c r="Q234" s="40" t="str">
        <f t="shared" si="7"/>
        <v>01/25</v>
      </c>
      <c r="R234" s="40" t="str">
        <f t="shared" si="8"/>
        <v>02/25</v>
      </c>
      <c r="S234" s="40" t="str">
        <f t="shared" si="9"/>
        <v>03/25</v>
      </c>
      <c r="T234" s="40" t="str">
        <f t="shared" si="10"/>
        <v>04/25</v>
      </c>
      <c r="U234" s="40" t="str">
        <f t="shared" si="11"/>
        <v>05/25</v>
      </c>
      <c r="V234" s="40"/>
      <c r="W234" s="40" t="str">
        <f t="shared" si="5"/>
        <v>2025-09-08 00:00</v>
      </c>
      <c r="X234" s="40"/>
      <c r="Y234" s="40"/>
      <c r="Z234" s="101"/>
      <c r="AA234" s="40"/>
      <c r="AB234" s="1144" t="str">
        <f t="shared" si="12"/>
        <v>11/25</v>
      </c>
      <c r="AC234" s="40" t="str">
        <f t="shared" si="13"/>
        <v>12/25</v>
      </c>
      <c r="AD234" s="40" t="str">
        <f t="shared" si="14"/>
        <v>01/26</v>
      </c>
      <c r="AE234" s="40"/>
      <c r="AF234" s="40" t="str">
        <f t="shared" si="15"/>
        <v>02/26</v>
      </c>
      <c r="AG234" s="1023"/>
      <c r="AH234" s="94"/>
      <c r="AI234" s="40"/>
      <c r="AJ234" s="40"/>
      <c r="AK234" s="40"/>
      <c r="AL234" s="40"/>
      <c r="AM234" s="40"/>
      <c r="AN234" s="40"/>
      <c r="AO234" s="40"/>
      <c r="AP234" s="40"/>
      <c r="AQ234" s="40"/>
      <c r="AR234" s="40"/>
      <c r="AS234" s="40"/>
      <c r="AT234" s="40"/>
      <c r="AU234" s="40"/>
      <c r="AV234" s="40"/>
      <c r="AW234" s="40"/>
      <c r="AX234" s="40"/>
      <c r="AY234" s="40"/>
    </row>
    <row r="235" ht="15.75" customHeight="1">
      <c r="A235" s="575">
        <v>1539.0</v>
      </c>
      <c r="B235" s="811" t="str">
        <f t="array" ref="B235">IFNA(XLOOKUP(A235,'New Signups'!C:C,'New Signups'!D:D),"-")</f>
        <v>lexie</v>
      </c>
      <c r="C235" s="811" t="str">
        <f t="array" ref="C235">IFNA(XLOOKUP(B235,'New Signups'!D:D,'New Signups'!E:E),"-")</f>
        <v>rubincan</v>
      </c>
      <c r="D235" s="808">
        <v>2085.0</v>
      </c>
      <c r="E235" s="40"/>
      <c r="F235" s="140" t="str">
        <f t="array" ref="F235">XLOOKUP(A235,'New Signups'!C:C,'New Signups'!I:I)</f>
        <v>(302) 521-4438</v>
      </c>
      <c r="G235" s="40" t="str">
        <f t="array" ref="G235">XLOOKUP(A235,'New Signups'!C:C,'New Signups'!J:J)</f>
        <v>(302) 521-2795</v>
      </c>
      <c r="H235" s="40" t="str">
        <f t="array" ref="H235">IFNA(XLOOKUP(A235,'New Signups'!C:C,'New Signups'!K:K),"-")</f>
        <v>family</v>
      </c>
      <c r="I235" s="591" t="str">
        <f t="array" ref="I235">IFNA(XLOOKUP(A235,'New Signups'!C:C,'New Signups'!H:H),"-")</f>
        <v>lauren rubincan </v>
      </c>
      <c r="J235" s="524" t="s">
        <v>5585</v>
      </c>
      <c r="K235" s="40"/>
      <c r="L235" s="40"/>
      <c r="M235" s="40"/>
      <c r="N235" s="1020">
        <f t="array" ref="N235">IFNA(
    IF(OR(XLOOKUP(A235,'1000'!A:A,'1000'!M:M)=0, XLOOKUP(A235,'1000'!A:A,'1000'!M:M)=DATE(1900,1,1)), "", XLOOKUP(A235,'1000'!A:A,'1000'!M:M)),
    IFNA(
        IF(OR(XLOOKUP(A235,'2000'!A:A,'2000'!M:M)=0, XLOOKUP(A235,'2000'!A:A,'2000'!M:M)=DATE(1900,1,1)), "", XLOOKUP(A235,'2000'!A:A,'2000'!M:M)),
        IF(OR(XLOOKUP(A235,'3000'!A:A,'3000'!M:M)=0, XLOOKUP(A235,'3000'!A:A,'3000'!M:M)=DATE(1900,1,1)), "", XLOOKUP(A235,'3000'!A:A,'3000'!M:M))
    )
)</f>
        <v>45609</v>
      </c>
      <c r="O235" s="40"/>
      <c r="P235" s="40" t="str">
        <f t="shared" si="6"/>
        <v>12/24</v>
      </c>
      <c r="Q235" s="40" t="str">
        <f t="shared" si="7"/>
        <v>01/25</v>
      </c>
      <c r="R235" s="40" t="str">
        <f t="shared" si="8"/>
        <v>02/25</v>
      </c>
      <c r="S235" s="40" t="str">
        <f t="shared" si="9"/>
        <v>03/25</v>
      </c>
      <c r="T235" s="40" t="str">
        <f t="shared" si="10"/>
        <v>04/25</v>
      </c>
      <c r="U235" s="40" t="str">
        <f t="shared" si="11"/>
        <v>05/25</v>
      </c>
      <c r="V235" s="40"/>
      <c r="W235" s="40" t="str">
        <f t="shared" si="5"/>
        <v>2025-09-08 00:00</v>
      </c>
      <c r="X235" s="40"/>
      <c r="Y235" s="40"/>
      <c r="Z235" s="101"/>
      <c r="AA235" s="40"/>
      <c r="AB235" s="1144" t="str">
        <f t="shared" si="12"/>
        <v>11/25</v>
      </c>
      <c r="AC235" s="40" t="str">
        <f t="shared" si="13"/>
        <v>12/25</v>
      </c>
      <c r="AD235" s="40" t="str">
        <f t="shared" si="14"/>
        <v>01/26</v>
      </c>
      <c r="AE235" s="40"/>
      <c r="AF235" s="40" t="str">
        <f t="shared" si="15"/>
        <v>02/26</v>
      </c>
      <c r="AG235" s="1023"/>
      <c r="AH235" s="94"/>
      <c r="AI235" s="40"/>
      <c r="AJ235" s="40"/>
      <c r="AK235" s="40"/>
      <c r="AL235" s="40"/>
      <c r="AM235" s="40"/>
      <c r="AN235" s="40"/>
      <c r="AO235" s="40"/>
      <c r="AP235" s="40"/>
      <c r="AQ235" s="40"/>
      <c r="AR235" s="40"/>
      <c r="AS235" s="40"/>
      <c r="AT235" s="40"/>
      <c r="AU235" s="40"/>
      <c r="AV235" s="40"/>
      <c r="AW235" s="40"/>
      <c r="AX235" s="40"/>
      <c r="AY235" s="40"/>
    </row>
    <row r="236" ht="15.75" customHeight="1">
      <c r="A236" s="575">
        <v>1537.0</v>
      </c>
      <c r="B236" s="591" t="s">
        <v>199</v>
      </c>
      <c r="C236" s="591" t="s">
        <v>192</v>
      </c>
      <c r="D236" s="808">
        <v>2086.0</v>
      </c>
      <c r="E236" s="40"/>
      <c r="F236" s="140" t="str">
        <f t="array" ref="F236">XLOOKUP(A236,'New Signups'!C:C,'New Signups'!I:I)</f>
        <v>(917) 698-9694</v>
      </c>
      <c r="G236" s="40" t="str">
        <f t="array" ref="G236">XLOOKUP(A236,'New Signups'!C:C,'New Signups'!J:J)</f>
        <v>(856) 631-4323</v>
      </c>
      <c r="H236" s="40" t="str">
        <f t="array" ref="H236">IFNA(XLOOKUP(A236,'New Signups'!C:C,'New Signups'!K:K),"-")</f>
        <v>email</v>
      </c>
      <c r="I236" s="591" t="str">
        <f t="array" ref="I236">IFNA(XLOOKUP(A236,'New Signups'!C:C,'New Signups'!H:H),"-")</f>
        <v>Emily Mason</v>
      </c>
      <c r="J236" s="524" t="s">
        <v>5585</v>
      </c>
      <c r="K236" s="40"/>
      <c r="L236" s="40"/>
      <c r="M236" s="40"/>
      <c r="N236" s="1020">
        <f t="array" ref="N236">IFNA(
    IF(OR(XLOOKUP(A236,'1000'!A:A,'1000'!M:M)=0, XLOOKUP(A236,'1000'!A:A,'1000'!M:M)=DATE(1900,1,1)), "", XLOOKUP(A236,'1000'!A:A,'1000'!M:M)),
    IFNA(
        IF(OR(XLOOKUP(A236,'2000'!A:A,'2000'!M:M)=0, XLOOKUP(A236,'2000'!A:A,'2000'!M:M)=DATE(1900,1,1)), "", XLOOKUP(A236,'2000'!A:A,'2000'!M:M)),
        IF(OR(XLOOKUP(A236,'3000'!A:A,'3000'!M:M)=0, XLOOKUP(A236,'3000'!A:A,'3000'!M:M)=DATE(1900,1,1)), "", XLOOKUP(A236,'3000'!A:A,'3000'!M:M))
    )
)</f>
        <v>45668</v>
      </c>
      <c r="O236" s="40"/>
      <c r="P236" s="40" t="str">
        <f t="shared" si="6"/>
        <v>02/25</v>
      </c>
      <c r="Q236" s="40" t="str">
        <f t="shared" si="7"/>
        <v>03/25</v>
      </c>
      <c r="R236" s="40" t="str">
        <f t="shared" si="8"/>
        <v>04/25</v>
      </c>
      <c r="S236" s="40" t="str">
        <f t="shared" si="9"/>
        <v>05/25</v>
      </c>
      <c r="T236" s="40" t="str">
        <f t="shared" si="10"/>
        <v>06/25</v>
      </c>
      <c r="U236" s="40" t="str">
        <f t="shared" si="11"/>
        <v>07/25</v>
      </c>
      <c r="V236" s="40"/>
      <c r="W236" s="40" t="str">
        <f t="shared" si="5"/>
        <v>2025-11-03 00:00</v>
      </c>
      <c r="X236" s="40"/>
      <c r="Y236" s="40"/>
      <c r="Z236" s="101"/>
      <c r="AA236" s="40"/>
      <c r="AB236" s="1144" t="str">
        <f t="shared" si="12"/>
        <v>01/26</v>
      </c>
      <c r="AC236" s="40" t="str">
        <f t="shared" si="13"/>
        <v>02/26</v>
      </c>
      <c r="AD236" s="40" t="str">
        <f t="shared" si="14"/>
        <v>03/26</v>
      </c>
      <c r="AE236" s="40"/>
      <c r="AF236" s="40" t="str">
        <f t="shared" si="15"/>
        <v>04/26</v>
      </c>
      <c r="AG236" s="1023"/>
      <c r="AH236" s="94"/>
      <c r="AI236" s="40"/>
      <c r="AJ236" s="40"/>
      <c r="AK236" s="40"/>
      <c r="AL236" s="40"/>
      <c r="AM236" s="40"/>
      <c r="AN236" s="40"/>
      <c r="AO236" s="40"/>
      <c r="AP236" s="40"/>
      <c r="AQ236" s="40"/>
      <c r="AR236" s="40"/>
      <c r="AS236" s="40"/>
      <c r="AT236" s="40"/>
      <c r="AU236" s="40"/>
      <c r="AV236" s="40"/>
      <c r="AW236" s="40"/>
      <c r="AX236" s="40"/>
      <c r="AY236" s="40"/>
    </row>
    <row r="237" ht="15.75" customHeight="1">
      <c r="A237" s="575">
        <v>1531.0</v>
      </c>
      <c r="B237" s="591" t="s">
        <v>5100</v>
      </c>
      <c r="C237" s="591" t="s">
        <v>172</v>
      </c>
      <c r="D237" s="808">
        <v>2087.0</v>
      </c>
      <c r="E237" s="40"/>
      <c r="F237" s="140" t="str">
        <f t="array" ref="F237">XLOOKUP(A237,'New Signups'!C:C,'New Signups'!I:I)</f>
        <v>(215) 201-8965</v>
      </c>
      <c r="G237" s="40" t="str">
        <f t="array" ref="G237">XLOOKUP(A237,'New Signups'!C:C,'New Signups'!J:J)</f>
        <v/>
      </c>
      <c r="H237" s="40" t="str">
        <f t="array" ref="H237">IFNA(XLOOKUP(A237,'New Signups'!C:C,'New Signups'!K:K),"-")</f>
        <v>parent</v>
      </c>
      <c r="I237" s="591" t="str">
        <f t="array" ref="I237">IFNA(XLOOKUP(A237,'New Signups'!C:C,'New Signups'!H:H),"-")</f>
        <v>Sheliah Yuille</v>
      </c>
      <c r="J237" s="524" t="s">
        <v>5585</v>
      </c>
      <c r="K237" s="40"/>
      <c r="L237" s="40"/>
      <c r="M237" s="40"/>
      <c r="N237" s="1020">
        <f t="array" ref="N237">IFNA(
    IF(OR(XLOOKUP(A237,'1000'!A:A,'1000'!M:M)=0, XLOOKUP(A237,'1000'!A:A,'1000'!M:M)=DATE(1900,1,1)), "", XLOOKUP(A237,'1000'!A:A,'1000'!M:M)),
    IFNA(
        IF(OR(XLOOKUP(A237,'2000'!A:A,'2000'!M:M)=0, XLOOKUP(A237,'2000'!A:A,'2000'!M:M)=DATE(1900,1,1)), "", XLOOKUP(A237,'2000'!A:A,'2000'!M:M)),
        IF(OR(XLOOKUP(A237,'3000'!A:A,'3000'!M:M)=0, XLOOKUP(A237,'3000'!A:A,'3000'!M:M)=DATE(1900,1,1)), "", XLOOKUP(A237,'3000'!A:A,'3000'!M:M))
    )
)</f>
        <v>45703</v>
      </c>
      <c r="O237" s="40"/>
      <c r="P237" s="40" t="str">
        <f t="shared" si="6"/>
        <v>03/25</v>
      </c>
      <c r="Q237" s="40" t="str">
        <f t="shared" si="7"/>
        <v>04/25</v>
      </c>
      <c r="R237" s="40" t="str">
        <f t="shared" si="8"/>
        <v>05/25</v>
      </c>
      <c r="S237" s="40" t="str">
        <f t="shared" si="9"/>
        <v>06/25</v>
      </c>
      <c r="T237" s="40" t="str">
        <f t="shared" si="10"/>
        <v>07/25</v>
      </c>
      <c r="U237" s="40" t="str">
        <f t="shared" si="11"/>
        <v>08/25</v>
      </c>
      <c r="V237" s="40"/>
      <c r="W237" s="40" t="str">
        <f t="shared" si="5"/>
        <v>2025-12-08 00:00</v>
      </c>
      <c r="X237" s="40"/>
      <c r="Y237" s="40"/>
      <c r="Z237" s="101"/>
      <c r="AA237" s="40"/>
      <c r="AB237" s="1144" t="str">
        <f t="shared" si="12"/>
        <v>02/26</v>
      </c>
      <c r="AC237" s="40" t="str">
        <f t="shared" si="13"/>
        <v>03/26</v>
      </c>
      <c r="AD237" s="40" t="str">
        <f t="shared" si="14"/>
        <v>04/26</v>
      </c>
      <c r="AE237" s="40"/>
      <c r="AF237" s="40" t="str">
        <f t="shared" si="15"/>
        <v>05/26</v>
      </c>
      <c r="AG237" s="1023"/>
      <c r="AH237" s="94"/>
      <c r="AI237" s="40"/>
      <c r="AJ237" s="40"/>
      <c r="AK237" s="40"/>
      <c r="AL237" s="40"/>
      <c r="AM237" s="40"/>
      <c r="AN237" s="40"/>
      <c r="AO237" s="40"/>
      <c r="AP237" s="40"/>
      <c r="AQ237" s="40"/>
      <c r="AR237" s="40"/>
      <c r="AS237" s="40"/>
      <c r="AT237" s="40"/>
      <c r="AU237" s="40"/>
      <c r="AV237" s="40"/>
      <c r="AW237" s="40"/>
      <c r="AX237" s="40"/>
      <c r="AY237" s="40"/>
    </row>
    <row r="238" ht="15.75" customHeight="1">
      <c r="A238" s="1158">
        <v>1850.0</v>
      </c>
      <c r="B238" s="1159" t="s">
        <v>2175</v>
      </c>
      <c r="C238" s="1159" t="s">
        <v>2176</v>
      </c>
      <c r="D238" s="849">
        <v>2088.0</v>
      </c>
      <c r="E238" s="591" t="str">
        <f t="array" ref="E238">IFNA(XLOOKUP(A238,'New Signups'!C:C,'New Signups'!H:H),"-")</f>
        <v>Libraryfreek Geeks</v>
      </c>
      <c r="F238" s="140" t="str">
        <f t="array" ref="F238">XLOOKUP(A238,'New Signups'!C:C,'New Signups'!I:I)</f>
        <v>(267) 719-5761</v>
      </c>
      <c r="G238" s="40" t="str">
        <f t="array" ref="G238">XLOOKUP(A238,'New Signups'!C:C,'New Signups'!J:J)</f>
        <v>(267) 719-5761</v>
      </c>
      <c r="H238" s="40" t="str">
        <f t="array" ref="H238">IFNA(XLOOKUP(A238,'New Signups'!C:C,'New Signups'!K:K),"-")</f>
        <v>libraryfreekgeek213@gmail.com</v>
      </c>
      <c r="J238" s="524" t="s">
        <v>5585</v>
      </c>
      <c r="K238" s="40"/>
      <c r="L238" s="40"/>
      <c r="M238" s="40"/>
      <c r="N238" s="1020">
        <f t="array" ref="N238">IFNA(
    IF(OR(XLOOKUP(A238,'1000'!A:A,'1000'!M:M)=0, XLOOKUP(A238,'1000'!A:A,'1000'!M:M)=DATE(1900,1,1)), "", XLOOKUP(A238,'1000'!A:A,'1000'!M:M)),
    IFNA(
        IF(OR(XLOOKUP(A238,'2000'!A:A,'2000'!M:M)=0, XLOOKUP(A238,'2000'!A:A,'2000'!M:M)=DATE(1900,1,1)), "", XLOOKUP(A238,'2000'!A:A,'2000'!M:M)),
        IF(OR(XLOOKUP(A238,'3000'!A:A,'3000'!M:M)=0, XLOOKUP(A238,'3000'!A:A,'3000'!M:M)=DATE(1900,1,1)), "", XLOOKUP(A238,'3000'!A:A,'3000'!M:M))
    )
)</f>
        <v>45708</v>
      </c>
      <c r="O238" s="40"/>
      <c r="P238" s="40" t="str">
        <f t="shared" si="6"/>
        <v>03/25</v>
      </c>
      <c r="Q238" s="40" t="str">
        <f t="shared" si="7"/>
        <v>04/25</v>
      </c>
      <c r="R238" s="40" t="str">
        <f t="shared" si="8"/>
        <v>05/25</v>
      </c>
      <c r="S238" s="40" t="str">
        <f t="shared" si="9"/>
        <v>06/25</v>
      </c>
      <c r="T238" s="40" t="str">
        <f t="shared" si="10"/>
        <v>07/25</v>
      </c>
      <c r="U238" s="40" t="str">
        <f t="shared" si="11"/>
        <v>08/25</v>
      </c>
      <c r="V238" s="40"/>
      <c r="W238" s="40" t="str">
        <f t="shared" si="5"/>
        <v>2025-12-08 00:00</v>
      </c>
      <c r="X238" s="40"/>
      <c r="Y238" s="40"/>
      <c r="Z238" s="101" t="s">
        <v>58</v>
      </c>
      <c r="AA238" s="40"/>
      <c r="AB238" s="1144" t="str">
        <f t="shared" si="12"/>
        <v>02/26</v>
      </c>
      <c r="AC238" s="40" t="str">
        <f t="shared" si="13"/>
        <v>03/26</v>
      </c>
      <c r="AD238" s="40" t="str">
        <f t="shared" si="14"/>
        <v>04/26</v>
      </c>
      <c r="AE238" s="40"/>
      <c r="AF238" s="40" t="str">
        <f t="shared" si="15"/>
        <v>05/26</v>
      </c>
      <c r="AG238" s="1023"/>
      <c r="AH238" s="94"/>
      <c r="AI238" s="40"/>
      <c r="AJ238" s="40"/>
      <c r="AK238" s="40"/>
      <c r="AL238" s="40"/>
      <c r="AM238" s="40"/>
      <c r="AN238" s="40"/>
      <c r="AO238" s="40"/>
      <c r="AP238" s="40"/>
      <c r="AQ238" s="40"/>
      <c r="AR238" s="40"/>
      <c r="AS238" s="40"/>
      <c r="AT238" s="40"/>
      <c r="AU238" s="40"/>
      <c r="AV238" s="40"/>
      <c r="AW238" s="40"/>
      <c r="AX238" s="40"/>
      <c r="AY238" s="40"/>
    </row>
    <row r="239" ht="15.75" customHeight="1">
      <c r="A239" s="575">
        <v>1495.0</v>
      </c>
      <c r="B239" s="811" t="str">
        <f t="array" ref="B239">IFNA(XLOOKUP(A239,'New Signups'!C:C,'New Signups'!D:D),"-")</f>
        <v>Jamel</v>
      </c>
      <c r="C239" s="811" t="str">
        <f t="array" ref="C239">IFNA(XLOOKUP(B239,'New Signups'!D:D,'New Signups'!E:E),"-")</f>
        <v>Maldonado</v>
      </c>
      <c r="D239" s="808">
        <v>2089.0</v>
      </c>
      <c r="E239" s="40"/>
      <c r="F239" s="140" t="str">
        <f t="array" ref="F239">XLOOKUP(A239,'New Signups'!C:C,'New Signups'!I:I)</f>
        <v>(445) 232-7345</v>
      </c>
      <c r="G239" s="40" t="str">
        <f t="array" ref="G239">XLOOKUP(A239,'New Signups'!C:C,'New Signups'!J:J)</f>
        <v/>
      </c>
      <c r="H239" s="40" t="str">
        <f t="array" ref="H239">IFNA(XLOOKUP(A239,'New Signups'!C:C,'New Signups'!K:K),"-")</f>
        <v>Email</v>
      </c>
      <c r="I239" s="591" t="str">
        <f t="array" ref="I239">IFNA(XLOOKUP(A239,'New Signups'!C:C,'New Signups'!H:H),"-")</f>
        <v>Chonte Ortiz</v>
      </c>
      <c r="J239" s="524" t="s">
        <v>5585</v>
      </c>
      <c r="K239" s="40"/>
      <c r="L239" s="40"/>
      <c r="M239" s="40"/>
      <c r="N239" s="1020">
        <f t="array" ref="N239">IF(A239="", "",
    IFNA(
        IF(OR(XLOOKUP(A239,'1000'!A:A,'1000'!M:M)=0, XLOOKUP(A239,'1000'!A:A,'1000'!M:M)=DATE(1900,1,1)), "", XLOOKUP(A239,'1000'!A:A,'1000'!M:M)),
        IFNA(
            IF(OR(XLOOKUP(A239,'2000'!A:A,'2000'!M:M)=0, XLOOKUP(A239,'2000'!A:A,'2000'!M:M)=DATE(1900,1,1)), "", XLOOKUP(A239,'2000'!A:A,'2000'!M:M)),
            IF(OR(XLOOKUP(A239,'3000'!A:A,'3000'!M:M)=0, XLOOKUP(A239,'3000'!A:A,'3000'!M:M)=DATE(1900,1,1)), "", XLOOKUP(A239,'3000'!A:A,'3000'!M:M))
        )
    )
)</f>
        <v>45592</v>
      </c>
      <c r="O239" s="40"/>
      <c r="P239" s="40" t="str">
        <f t="shared" si="6"/>
        <v>11/24</v>
      </c>
      <c r="Q239" s="40" t="str">
        <f t="shared" si="7"/>
        <v>12/24</v>
      </c>
      <c r="R239" s="40" t="str">
        <f t="shared" si="8"/>
        <v>01/25</v>
      </c>
      <c r="S239" s="40" t="str">
        <f t="shared" si="9"/>
        <v>02/25</v>
      </c>
      <c r="T239" s="40" t="str">
        <f t="shared" si="10"/>
        <v>03/25</v>
      </c>
      <c r="U239" s="40" t="str">
        <f t="shared" si="11"/>
        <v>04/25</v>
      </c>
      <c r="V239" s="40"/>
      <c r="W239" s="40" t="str">
        <f t="shared" si="5"/>
        <v>2025-08-04 00:00</v>
      </c>
      <c r="X239" s="40"/>
      <c r="Y239" s="40"/>
      <c r="Z239" s="101"/>
      <c r="AA239" s="40"/>
      <c r="AB239" s="1144" t="str">
        <f t="shared" si="12"/>
        <v>10/25</v>
      </c>
      <c r="AC239" s="40" t="str">
        <f t="shared" si="13"/>
        <v>11/25</v>
      </c>
      <c r="AD239" s="40" t="str">
        <f t="shared" si="14"/>
        <v>12/25</v>
      </c>
      <c r="AE239" s="40"/>
      <c r="AF239" s="40" t="str">
        <f t="shared" si="15"/>
        <v>01/26</v>
      </c>
      <c r="AG239" s="1023"/>
      <c r="AH239" s="94"/>
      <c r="AI239" s="40"/>
      <c r="AJ239" s="40"/>
      <c r="AK239" s="40"/>
      <c r="AL239" s="40"/>
      <c r="AM239" s="40"/>
      <c r="AN239" s="40"/>
      <c r="AO239" s="40"/>
      <c r="AP239" s="40"/>
      <c r="AQ239" s="40"/>
      <c r="AR239" s="40"/>
      <c r="AS239" s="40"/>
      <c r="AT239" s="40"/>
      <c r="AU239" s="40"/>
      <c r="AV239" s="40"/>
      <c r="AW239" s="40"/>
      <c r="AX239" s="40"/>
      <c r="AY239" s="40"/>
    </row>
    <row r="240" ht="15.75" customHeight="1">
      <c r="A240" s="575">
        <v>1546.0</v>
      </c>
      <c r="B240" s="591" t="s">
        <v>661</v>
      </c>
      <c r="C240" s="591" t="s">
        <v>662</v>
      </c>
      <c r="D240" s="808">
        <v>2090.0</v>
      </c>
      <c r="E240" s="40"/>
      <c r="F240" s="140" t="str">
        <f t="array" ref="F240">XLOOKUP(A240,'New Signups'!C:C,'New Signups'!I:I)</f>
        <v>(215) 805-4395</v>
      </c>
      <c r="G240" s="40" t="str">
        <f t="array" ref="G240">XLOOKUP(A240,'New Signups'!C:C,'New Signups'!J:J)</f>
        <v>(267) 908-1704</v>
      </c>
      <c r="H240" s="40" t="str">
        <f t="array" ref="H240">IFNA(XLOOKUP(A240,'New Signups'!C:C,'New Signups'!K:K),"-")</f>
        <v>mom got email </v>
      </c>
      <c r="I240" s="591" t="str">
        <f t="array" ref="I240">IFNA(XLOOKUP(A240,'New Signups'!C:C,'New Signups'!H:H),"-")</f>
        <v>Nicole Mumma</v>
      </c>
      <c r="J240" s="524" t="s">
        <v>5585</v>
      </c>
      <c r="K240" s="40"/>
      <c r="L240" s="40"/>
      <c r="M240" s="40"/>
      <c r="N240" s="1020">
        <f t="array" ref="N240">IF(A240="", "",
    IFNA(
        IF(OR(XLOOKUP(A240,'1000'!A:A,'1000'!M:M)=0, XLOOKUP(A240,'1000'!A:A,'1000'!M:M)=DATE(1900,1,1)), "", XLOOKUP(A240,'1000'!A:A,'1000'!M:M)),
        IFNA(
            IF(OR(XLOOKUP(A240,'2000'!A:A,'2000'!M:M)=0, XLOOKUP(A240,'2000'!A:A,'2000'!M:M)=DATE(1900,1,1)), "", XLOOKUP(A240,'2000'!A:A,'2000'!M:M)),
            IF(OR(XLOOKUP(A240,'3000'!A:A,'3000'!M:M)=0, XLOOKUP(A240,'3000'!A:A,'3000'!M:M)=DATE(1900,1,1)), "", XLOOKUP(A240,'3000'!A:A,'3000'!M:M))
        )
    )
)</f>
        <v>45615</v>
      </c>
      <c r="O240" s="40"/>
      <c r="P240" s="40" t="str">
        <f t="shared" si="6"/>
        <v>12/24</v>
      </c>
      <c r="Q240" s="40" t="str">
        <f t="shared" si="7"/>
        <v>01/25</v>
      </c>
      <c r="R240" s="40" t="str">
        <f t="shared" si="8"/>
        <v>02/25</v>
      </c>
      <c r="S240" s="40" t="str">
        <f t="shared" si="9"/>
        <v>03/25</v>
      </c>
      <c r="T240" s="40" t="str">
        <f t="shared" si="10"/>
        <v>04/25</v>
      </c>
      <c r="U240" s="40" t="str">
        <f t="shared" si="11"/>
        <v>05/25</v>
      </c>
      <c r="V240" s="40"/>
      <c r="W240" s="40" t="str">
        <f t="shared" si="5"/>
        <v>2025-09-08 00:00</v>
      </c>
      <c r="X240" s="40"/>
      <c r="Y240" s="40"/>
      <c r="Z240" s="101"/>
      <c r="AA240" s="40"/>
      <c r="AB240" s="1144" t="str">
        <f t="shared" si="12"/>
        <v>11/25</v>
      </c>
      <c r="AC240" s="40" t="str">
        <f t="shared" si="13"/>
        <v>12/25</v>
      </c>
      <c r="AD240" s="40" t="str">
        <f t="shared" si="14"/>
        <v>01/26</v>
      </c>
      <c r="AE240" s="40"/>
      <c r="AF240" s="40" t="str">
        <f t="shared" si="15"/>
        <v>02/26</v>
      </c>
      <c r="AG240" s="1023"/>
      <c r="AH240" s="94"/>
      <c r="AI240" s="40"/>
      <c r="AJ240" s="40"/>
      <c r="AK240" s="40"/>
      <c r="AL240" s="40"/>
      <c r="AM240" s="40"/>
      <c r="AN240" s="40"/>
      <c r="AO240" s="40"/>
      <c r="AP240" s="40"/>
      <c r="AQ240" s="40"/>
      <c r="AR240" s="40"/>
      <c r="AS240" s="40"/>
      <c r="AT240" s="40"/>
      <c r="AU240" s="40"/>
      <c r="AV240" s="40"/>
      <c r="AW240" s="40"/>
      <c r="AX240" s="40"/>
      <c r="AY240" s="40"/>
    </row>
    <row r="241" ht="15.75" customHeight="1">
      <c r="A241" s="575">
        <v>1545.0</v>
      </c>
      <c r="B241" s="591" t="s">
        <v>669</v>
      </c>
      <c r="C241" s="591" t="s">
        <v>662</v>
      </c>
      <c r="D241" s="808">
        <v>2091.0</v>
      </c>
      <c r="E241" s="40"/>
      <c r="F241" s="140" t="str">
        <f t="array" ref="F241">XLOOKUP(A241,'New Signups'!C:C,'New Signups'!I:I)</f>
        <v>(215) 805-4395</v>
      </c>
      <c r="G241" s="40" t="str">
        <f t="array" ref="G241">XLOOKUP(A241,'New Signups'!C:C,'New Signups'!J:J)</f>
        <v>(215) 936-5648</v>
      </c>
      <c r="H241" s="40" t="str">
        <f t="array" ref="H241">IFNA(XLOOKUP(A241,'New Signups'!C:C,'New Signups'!K:K),"-")</f>
        <v>mom got email </v>
      </c>
      <c r="I241" s="591" t="str">
        <f t="array" ref="I241">IFNA(XLOOKUP(A241,'New Signups'!C:C,'New Signups'!H:H),"-")</f>
        <v>Nicole Mumma </v>
      </c>
      <c r="J241" s="524" t="s">
        <v>5585</v>
      </c>
      <c r="K241" s="40"/>
      <c r="L241" s="40"/>
      <c r="M241" s="40"/>
      <c r="N241" s="1020">
        <f t="array" ref="N241">IF(A241="", "",
    IFNA(
        IF(OR(XLOOKUP(A241,'1000'!A:A,'1000'!M:M)=0, XLOOKUP(A241,'1000'!A:A,'1000'!M:M)=DATE(1900,1,1)), "", XLOOKUP(A241,'1000'!A:A,'1000'!M:M)),
        IFNA(
            IF(OR(XLOOKUP(A241,'2000'!A:A,'2000'!M:M)=0, XLOOKUP(A241,'2000'!A:A,'2000'!M:M)=DATE(1900,1,1)), "", XLOOKUP(A241,'2000'!A:A,'2000'!M:M)),
            IF(OR(XLOOKUP(A241,'3000'!A:A,'3000'!M:M)=0, XLOOKUP(A241,'3000'!A:A,'3000'!M:M)=DATE(1900,1,1)), "", XLOOKUP(A241,'3000'!A:A,'3000'!M:M))
        )
    )
)</f>
        <v>45615</v>
      </c>
      <c r="O241" s="40"/>
      <c r="P241" s="40" t="str">
        <f t="shared" si="6"/>
        <v>12/24</v>
      </c>
      <c r="Q241" s="40" t="str">
        <f t="shared" si="7"/>
        <v>01/25</v>
      </c>
      <c r="R241" s="40" t="str">
        <f t="shared" si="8"/>
        <v>02/25</v>
      </c>
      <c r="S241" s="40" t="str">
        <f t="shared" si="9"/>
        <v>03/25</v>
      </c>
      <c r="T241" s="40" t="str">
        <f t="shared" si="10"/>
        <v>04/25</v>
      </c>
      <c r="U241" s="40" t="str">
        <f t="shared" si="11"/>
        <v>05/25</v>
      </c>
      <c r="V241" s="40"/>
      <c r="W241" s="40" t="str">
        <f t="shared" si="5"/>
        <v>2025-09-08 00:00</v>
      </c>
      <c r="X241" s="40"/>
      <c r="Y241" s="40"/>
      <c r="Z241" s="101"/>
      <c r="AA241" s="40"/>
      <c r="AB241" s="1144" t="str">
        <f t="shared" si="12"/>
        <v>11/25</v>
      </c>
      <c r="AC241" s="40" t="str">
        <f t="shared" si="13"/>
        <v>12/25</v>
      </c>
      <c r="AD241" s="40" t="str">
        <f t="shared" si="14"/>
        <v>01/26</v>
      </c>
      <c r="AE241" s="40"/>
      <c r="AF241" s="40" t="str">
        <f t="shared" si="15"/>
        <v>02/26</v>
      </c>
      <c r="AG241" s="1023"/>
      <c r="AH241" s="94"/>
      <c r="AI241" s="40"/>
      <c r="AJ241" s="40"/>
      <c r="AK241" s="40"/>
      <c r="AL241" s="40"/>
      <c r="AM241" s="40"/>
      <c r="AN241" s="40"/>
      <c r="AO241" s="40"/>
      <c r="AP241" s="40"/>
      <c r="AQ241" s="40"/>
      <c r="AR241" s="40"/>
      <c r="AS241" s="40"/>
      <c r="AT241" s="40"/>
      <c r="AU241" s="40"/>
      <c r="AV241" s="40"/>
      <c r="AW241" s="40"/>
      <c r="AX241" s="40"/>
      <c r="AY241" s="40"/>
    </row>
    <row r="242" ht="15.75" customHeight="1">
      <c r="A242" s="575">
        <v>1558.0</v>
      </c>
      <c r="B242" s="591" t="s">
        <v>885</v>
      </c>
      <c r="C242" s="591" t="s">
        <v>886</v>
      </c>
      <c r="D242" s="808">
        <v>2092.0</v>
      </c>
      <c r="E242" s="40"/>
      <c r="F242" s="140" t="str">
        <f t="array" ref="F242">XLOOKUP(A242,'New Signups'!C:C,'New Signups'!I:I)</f>
        <v>(267) 441-8606</v>
      </c>
      <c r="G242" s="40" t="str">
        <f t="array" ref="G242">XLOOKUP(A242,'New Signups'!C:C,'New Signups'!J:J)</f>
        <v>(267) 334-5489</v>
      </c>
      <c r="H242" s="40" t="str">
        <f t="array" ref="H242">IFNA(XLOOKUP(A242,'New Signups'!C:C,'New Signups'!K:K),"-")</f>
        <v>clinicontact</v>
      </c>
      <c r="I242" s="591" t="str">
        <f t="array" ref="I242">IFNA(XLOOKUP(A242,'New Signups'!C:C,'New Signups'!H:H),"-")</f>
        <v>Fatima Williams</v>
      </c>
      <c r="J242" s="524" t="s">
        <v>5585</v>
      </c>
      <c r="K242" s="40"/>
      <c r="L242" s="40"/>
      <c r="M242" s="40"/>
      <c r="N242" s="1020">
        <f t="array" ref="N242">IF(A242="", "",
    IFNA(
        IF(OR(XLOOKUP(A242,'1000'!A:A,'1000'!M:M)=0, XLOOKUP(A242,'1000'!A:A,'1000'!M:M)=DATE(1900,1,1)), "", XLOOKUP(A242,'1000'!A:A,'1000'!M:M)),
        IFNA(
            IF(OR(XLOOKUP(A242,'2000'!A:A,'2000'!M:M)=0, XLOOKUP(A242,'2000'!A:A,'2000'!M:M)=DATE(1900,1,1)), "", XLOOKUP(A242,'2000'!A:A,'2000'!M:M)),
            IF(OR(XLOOKUP(A242,'3000'!A:A,'3000'!M:M)=0, XLOOKUP(A242,'3000'!A:A,'3000'!M:M)=DATE(1900,1,1)), "", XLOOKUP(A242,'3000'!A:A,'3000'!M:M))
        )
    )
)</f>
        <v>45660</v>
      </c>
      <c r="O242" s="40"/>
      <c r="P242" s="40" t="str">
        <f t="shared" si="6"/>
        <v>02/25</v>
      </c>
      <c r="Q242" s="40" t="str">
        <f t="shared" si="7"/>
        <v>03/25</v>
      </c>
      <c r="R242" s="40" t="str">
        <f t="shared" si="8"/>
        <v>04/25</v>
      </c>
      <c r="S242" s="40" t="str">
        <f t="shared" si="9"/>
        <v>05/25</v>
      </c>
      <c r="T242" s="40" t="str">
        <f t="shared" si="10"/>
        <v>06/25</v>
      </c>
      <c r="U242" s="40" t="str">
        <f t="shared" si="11"/>
        <v>07/25</v>
      </c>
      <c r="V242" s="40"/>
      <c r="W242" s="40" t="str">
        <f t="shared" si="5"/>
        <v>2025-11-03 00:00</v>
      </c>
      <c r="X242" s="40"/>
      <c r="Y242" s="40"/>
      <c r="Z242" s="101"/>
      <c r="AA242" s="40"/>
      <c r="AB242" s="1144" t="str">
        <f t="shared" si="12"/>
        <v>01/26</v>
      </c>
      <c r="AC242" s="40" t="str">
        <f t="shared" si="13"/>
        <v>02/26</v>
      </c>
      <c r="AD242" s="40" t="str">
        <f t="shared" si="14"/>
        <v>03/26</v>
      </c>
      <c r="AE242" s="40"/>
      <c r="AF242" s="40" t="str">
        <f t="shared" si="15"/>
        <v>04/26</v>
      </c>
      <c r="AG242" s="1023"/>
      <c r="AH242" s="94"/>
      <c r="AI242" s="40"/>
      <c r="AJ242" s="40"/>
      <c r="AK242" s="40"/>
      <c r="AL242" s="40"/>
      <c r="AM242" s="40"/>
      <c r="AN242" s="40"/>
      <c r="AO242" s="40"/>
      <c r="AP242" s="40"/>
      <c r="AQ242" s="40"/>
      <c r="AR242" s="40"/>
      <c r="AS242" s="40"/>
      <c r="AT242" s="40"/>
      <c r="AU242" s="40"/>
      <c r="AV242" s="40"/>
      <c r="AW242" s="40"/>
      <c r="AX242" s="40"/>
      <c r="AY242" s="40"/>
    </row>
    <row r="243" ht="15.75" customHeight="1">
      <c r="A243" s="575">
        <v>1494.0</v>
      </c>
      <c r="B243" s="591" t="s">
        <v>5113</v>
      </c>
      <c r="C243" s="591" t="s">
        <v>5114</v>
      </c>
      <c r="D243" s="808">
        <v>2093.0</v>
      </c>
      <c r="E243" s="40"/>
      <c r="F243" s="140" t="str">
        <f t="array" ref="F243">XLOOKUP(A243,'New Signups'!C:C,'New Signups'!I:I)</f>
        <v>(215) 571-5132</v>
      </c>
      <c r="G243" s="40" t="str">
        <f t="array" ref="G243">XLOOKUP(A243,'New Signups'!C:C,'New Signups'!J:J)</f>
        <v>(856) 271-6181</v>
      </c>
      <c r="H243" s="40" t="str">
        <f t="array" ref="H243">IFNA(XLOOKUP(A243,'New Signups'!C:C,'New Signups'!K:K),"-")</f>
        <v>Email</v>
      </c>
      <c r="I243" s="591" t="str">
        <f t="array" ref="I243">IFNA(XLOOKUP(A243,'New Signups'!C:C,'New Signups'!H:H),"-")</f>
        <v>amirah hassanin </v>
      </c>
      <c r="J243" s="524" t="s">
        <v>5585</v>
      </c>
      <c r="K243" s="40"/>
      <c r="L243" s="40"/>
      <c r="M243" s="40"/>
      <c r="N243" s="1020">
        <f t="array" ref="N243">IF(A243="", "",
    IFNA(
        IF(OR(XLOOKUP(A243,'1000'!A:A,'1000'!M:M)=0, XLOOKUP(A243,'1000'!A:A,'1000'!M:M)=DATE(1900,1,1)), "", XLOOKUP(A243,'1000'!A:A,'1000'!M:M)),
        IFNA(
            IF(OR(XLOOKUP(A243,'2000'!A:A,'2000'!M:M)=0, XLOOKUP(A243,'2000'!A:A,'2000'!M:M)=DATE(1900,1,1)), "", XLOOKUP(A243,'2000'!A:A,'2000'!M:M)),
            IF(OR(XLOOKUP(A243,'3000'!A:A,'3000'!M:M)=0, XLOOKUP(A243,'3000'!A:A,'3000'!M:M)=DATE(1900,1,1)), "", XLOOKUP(A243,'3000'!A:A,'3000'!M:M))
        )
    )
)</f>
        <v>45600</v>
      </c>
      <c r="O243" s="40"/>
      <c r="P243" s="40" t="str">
        <f t="shared" si="6"/>
        <v>12/24</v>
      </c>
      <c r="Q243" s="40" t="str">
        <f t="shared" si="7"/>
        <v>01/25</v>
      </c>
      <c r="R243" s="40" t="str">
        <f t="shared" si="8"/>
        <v>02/25</v>
      </c>
      <c r="S243" s="40" t="str">
        <f t="shared" si="9"/>
        <v>03/25</v>
      </c>
      <c r="T243" s="40" t="str">
        <f t="shared" si="10"/>
        <v>04/25</v>
      </c>
      <c r="U243" s="40" t="str">
        <f t="shared" si="11"/>
        <v>05/25</v>
      </c>
      <c r="V243" s="40"/>
      <c r="W243" s="40" t="str">
        <f t="shared" si="5"/>
        <v>2025-09-08 00:00</v>
      </c>
      <c r="X243" s="40"/>
      <c r="Y243" s="40"/>
      <c r="Z243" s="101"/>
      <c r="AA243" s="40"/>
      <c r="AB243" s="1144" t="str">
        <f t="shared" si="12"/>
        <v>11/25</v>
      </c>
      <c r="AC243" s="40" t="str">
        <f t="shared" si="13"/>
        <v>12/25</v>
      </c>
      <c r="AD243" s="40" t="str">
        <f t="shared" si="14"/>
        <v>01/26</v>
      </c>
      <c r="AE243" s="40"/>
      <c r="AF243" s="40" t="str">
        <f t="shared" si="15"/>
        <v>02/26</v>
      </c>
      <c r="AG243" s="1023"/>
      <c r="AH243" s="94"/>
      <c r="AI243" s="40"/>
      <c r="AJ243" s="40"/>
      <c r="AK243" s="40"/>
      <c r="AL243" s="40"/>
      <c r="AM243" s="40"/>
      <c r="AN243" s="40"/>
      <c r="AO243" s="40"/>
      <c r="AP243" s="40"/>
      <c r="AQ243" s="40"/>
      <c r="AR243" s="40"/>
      <c r="AS243" s="40"/>
      <c r="AT243" s="40"/>
      <c r="AU243" s="40"/>
      <c r="AV243" s="40"/>
      <c r="AW243" s="40"/>
      <c r="AX243" s="40"/>
      <c r="AY243" s="40"/>
    </row>
    <row r="244" ht="15.75" customHeight="1">
      <c r="A244" s="575">
        <v>1478.0</v>
      </c>
      <c r="B244" s="591" t="s">
        <v>1871</v>
      </c>
      <c r="C244" s="607" t="s">
        <v>1348</v>
      </c>
      <c r="D244" s="808">
        <v>2094.0</v>
      </c>
      <c r="E244" s="40"/>
      <c r="F244" s="140" t="str">
        <f t="array" ref="F244">XLOOKUP(A244,'New Signups'!C:C,'New Signups'!I:I)</f>
        <v>(267) 902-1320</v>
      </c>
      <c r="G244" s="40" t="str">
        <f t="array" ref="G244">XLOOKUP(A244,'New Signups'!C:C,'New Signups'!J:J)</f>
        <v>(267) 902-0345</v>
      </c>
      <c r="H244" s="40" t="str">
        <f t="array" ref="H244">IFNA(XLOOKUP(A244,'New Signups'!C:C,'New Signups'!K:K),"-")</f>
        <v>email from temple</v>
      </c>
      <c r="I244" s="591" t="str">
        <f t="array" ref="I244">IFNA(XLOOKUP(A244,'New Signups'!C:C,'New Signups'!H:H),"-")</f>
        <v>Vera Yakupova</v>
      </c>
      <c r="J244" s="524" t="s">
        <v>5585</v>
      </c>
      <c r="K244" s="40"/>
      <c r="L244" s="40"/>
      <c r="M244" s="40"/>
      <c r="N244" s="1020">
        <f t="array" ref="N244">IF(A244="", "",
    IFNA(
        IF(OR(XLOOKUP(A244,'1000'!A:A,'1000'!M:M)=0, XLOOKUP(A244,'1000'!A:A,'1000'!M:M)=DATE(1900,1,1)), "", XLOOKUP(A244,'1000'!A:A,'1000'!M:M)),
        IFNA(
            IF(OR(XLOOKUP(A244,'2000'!A:A,'2000'!M:M)=0, XLOOKUP(A244,'2000'!A:A,'2000'!M:M)=DATE(1900,1,1)), "", XLOOKUP(A244,'2000'!A:A,'2000'!M:M)),
            IF(OR(XLOOKUP(A244,'3000'!A:A,'3000'!M:M)=0, XLOOKUP(A244,'3000'!A:A,'3000'!M:M)=DATE(1900,1,1)), "", XLOOKUP(A244,'3000'!A:A,'3000'!M:M))
        )
    )
)</f>
        <v>45598</v>
      </c>
      <c r="O244" s="40"/>
      <c r="P244" s="40" t="str">
        <f t="shared" si="6"/>
        <v>12/24</v>
      </c>
      <c r="Q244" s="40" t="str">
        <f t="shared" si="7"/>
        <v>01/25</v>
      </c>
      <c r="R244" s="40" t="str">
        <f t="shared" si="8"/>
        <v>02/25</v>
      </c>
      <c r="S244" s="40" t="str">
        <f t="shared" si="9"/>
        <v>03/25</v>
      </c>
      <c r="T244" s="40" t="str">
        <f t="shared" si="10"/>
        <v>04/25</v>
      </c>
      <c r="U244" s="40" t="str">
        <f t="shared" si="11"/>
        <v>05/25</v>
      </c>
      <c r="V244" s="40"/>
      <c r="W244" s="40" t="str">
        <f t="shared" si="5"/>
        <v>2025-09-08 00:00</v>
      </c>
      <c r="X244" s="40"/>
      <c r="Y244" s="40"/>
      <c r="Z244" s="101"/>
      <c r="AA244" s="40"/>
      <c r="AB244" s="1144" t="str">
        <f t="shared" si="12"/>
        <v>11/25</v>
      </c>
      <c r="AC244" s="40" t="str">
        <f t="shared" si="13"/>
        <v>12/25</v>
      </c>
      <c r="AD244" s="40" t="str">
        <f t="shared" si="14"/>
        <v>01/26</v>
      </c>
      <c r="AE244" s="40"/>
      <c r="AF244" s="40" t="str">
        <f t="shared" si="15"/>
        <v>02/26</v>
      </c>
      <c r="AG244" s="1023"/>
      <c r="AH244" s="94"/>
      <c r="AI244" s="40"/>
      <c r="AJ244" s="40"/>
      <c r="AK244" s="40"/>
      <c r="AL244" s="40"/>
      <c r="AM244" s="40"/>
      <c r="AN244" s="40"/>
      <c r="AO244" s="40"/>
      <c r="AP244" s="40"/>
      <c r="AQ244" s="40"/>
      <c r="AR244" s="40"/>
      <c r="AS244" s="40"/>
      <c r="AT244" s="40"/>
      <c r="AU244" s="40"/>
      <c r="AV244" s="40"/>
      <c r="AW244" s="40"/>
      <c r="AX244" s="40"/>
      <c r="AY244" s="40"/>
    </row>
    <row r="245" ht="15.75" customHeight="1">
      <c r="A245" s="575">
        <v>1571.0</v>
      </c>
      <c r="B245" s="811" t="str">
        <f t="array" ref="B245">IFNA(XLOOKUP(A245,'New Signups'!C:C,'New Signups'!D:D),"-")</f>
        <v>Tristan</v>
      </c>
      <c r="C245" s="811" t="str">
        <f t="array" ref="C245">IFNA(XLOOKUP(B245,'New Signups'!D:D,'New Signups'!E:E),"-")</f>
        <v>Labor</v>
      </c>
      <c r="D245" s="808">
        <v>2095.0</v>
      </c>
      <c r="E245" s="40"/>
      <c r="F245" s="140" t="str">
        <f t="array" ref="F245">XLOOKUP(A245,'New Signups'!C:C,'New Signups'!I:I)</f>
        <v>(267) 303-2936</v>
      </c>
      <c r="G245" s="40" t="str">
        <f t="array" ref="G245">XLOOKUP(A245,'New Signups'!C:C,'New Signups'!J:J)</f>
        <v>(215) 582-6846</v>
      </c>
      <c r="H245" s="40" t="str">
        <f t="array" ref="H245">IFNA(XLOOKUP(A245,'New Signups'!C:C,'New Signups'!K:K),"-")</f>
        <v>Poster</v>
      </c>
      <c r="I245" s="591" t="str">
        <f t="array" ref="I245">IFNA(XLOOKUP(A245,'New Signups'!C:C,'New Signups'!H:H),"-")</f>
        <v>James Labor </v>
      </c>
      <c r="J245" s="524" t="s">
        <v>5585</v>
      </c>
      <c r="K245" s="40"/>
      <c r="L245" s="40"/>
      <c r="M245" s="40"/>
      <c r="N245" s="1020">
        <f t="array" ref="N245">IF(A245="", "",
    IFNA(
        IF(OR(XLOOKUP(A245,'1000'!A:A,'1000'!M:M)=0, XLOOKUP(A245,'1000'!A:A,'1000'!M:M)=DATE(1900,1,1)), "", XLOOKUP(A245,'1000'!A:A,'1000'!M:M)),
        IFNA(
            IF(OR(XLOOKUP(A245,'2000'!A:A,'2000'!M:M)=0, XLOOKUP(A245,'2000'!A:A,'2000'!M:M)=DATE(1900,1,1)), "", XLOOKUP(A245,'2000'!A:A,'2000'!M:M)),
            IF(OR(XLOOKUP(A245,'3000'!A:A,'3000'!M:M)=0, XLOOKUP(A245,'3000'!A:A,'3000'!M:M)=DATE(1900,1,1)), "", XLOOKUP(A245,'3000'!A:A,'3000'!M:M))
        )
    )
)</f>
        <v>45617</v>
      </c>
      <c r="O245" s="40"/>
      <c r="P245" s="40" t="str">
        <f t="shared" si="6"/>
        <v>12/24</v>
      </c>
      <c r="Q245" s="40" t="str">
        <f t="shared" si="7"/>
        <v>01/25</v>
      </c>
      <c r="R245" s="40" t="str">
        <f t="shared" si="8"/>
        <v>02/25</v>
      </c>
      <c r="S245" s="40" t="str">
        <f t="shared" si="9"/>
        <v>03/25</v>
      </c>
      <c r="T245" s="40" t="str">
        <f t="shared" si="10"/>
        <v>04/25</v>
      </c>
      <c r="U245" s="40" t="str">
        <f t="shared" si="11"/>
        <v>05/25</v>
      </c>
      <c r="V245" s="40"/>
      <c r="W245" s="40" t="str">
        <f t="shared" si="5"/>
        <v>2025-09-08 00:00</v>
      </c>
      <c r="X245" s="40"/>
      <c r="Y245" s="40"/>
      <c r="Z245" s="101"/>
      <c r="AA245" s="40"/>
      <c r="AB245" s="1144" t="str">
        <f t="shared" si="12"/>
        <v>11/25</v>
      </c>
      <c r="AC245" s="40" t="str">
        <f t="shared" si="13"/>
        <v>12/25</v>
      </c>
      <c r="AD245" s="40" t="str">
        <f t="shared" si="14"/>
        <v>01/26</v>
      </c>
      <c r="AE245" s="40"/>
      <c r="AF245" s="40" t="str">
        <f t="shared" si="15"/>
        <v>02/26</v>
      </c>
      <c r="AG245" s="1023"/>
      <c r="AH245" s="94"/>
      <c r="AI245" s="40"/>
      <c r="AJ245" s="40"/>
      <c r="AK245" s="40"/>
      <c r="AL245" s="40"/>
      <c r="AM245" s="40"/>
      <c r="AN245" s="40"/>
      <c r="AO245" s="40"/>
      <c r="AP245" s="40"/>
      <c r="AQ245" s="40"/>
      <c r="AR245" s="40"/>
      <c r="AS245" s="40"/>
      <c r="AT245" s="40"/>
      <c r="AU245" s="40"/>
      <c r="AV245" s="40"/>
      <c r="AW245" s="40"/>
      <c r="AX245" s="40"/>
      <c r="AY245" s="40"/>
    </row>
    <row r="246" ht="15.75" customHeight="1">
      <c r="A246" s="1121">
        <v>1584.0</v>
      </c>
      <c r="B246" s="27" t="s">
        <v>1168</v>
      </c>
      <c r="C246" s="27" t="s">
        <v>2027</v>
      </c>
      <c r="D246" s="808">
        <v>2096.0</v>
      </c>
      <c r="E246" s="40"/>
      <c r="F246" s="140" t="str">
        <f t="array" ref="F246">XLOOKUP(A246,'New Signups'!C:C,'New Signups'!I:I)</f>
        <v>(215) 287-5665</v>
      </c>
      <c r="G246" s="40" t="str">
        <f t="array" ref="G246">XLOOKUP(A246,'New Signups'!C:C,'New Signups'!J:J)</f>
        <v>(267) 670-1096</v>
      </c>
      <c r="H246" s="40" t="str">
        <f t="array" ref="H246">IFNA(XLOOKUP(A246,'New Signups'!C:C,'New Signups'!K:K),"-")</f>
        <v>Friend</v>
      </c>
      <c r="I246" s="591" t="str">
        <f t="array" ref="I246">IFNA(XLOOKUP(A246,'New Signups'!C:C,'New Signups'!H:H),"-")</f>
        <v>Catherine VanVlack</v>
      </c>
      <c r="J246" s="524" t="s">
        <v>5585</v>
      </c>
      <c r="K246" s="40"/>
      <c r="L246" s="40"/>
      <c r="M246" s="40"/>
      <c r="N246" s="1020">
        <f t="array" ref="N246">IF(A246="", "",
    IFNA(
        IF(OR(XLOOKUP(A246,'1000'!A:A,'1000'!M:M)=0, XLOOKUP(A246,'1000'!A:A,'1000'!M:M)=DATE(1900,1,1)), "", XLOOKUP(A246,'1000'!A:A,'1000'!M:M)),
        IFNA(
            IF(OR(XLOOKUP(A246,'2000'!A:A,'2000'!M:M)=0, XLOOKUP(A246,'2000'!A:A,'2000'!M:M)=DATE(1900,1,1)), "", XLOOKUP(A246,'2000'!A:A,'2000'!M:M)),
            IF(OR(XLOOKUP(A246,'3000'!A:A,'3000'!M:M)=0, XLOOKUP(A246,'3000'!A:A,'3000'!M:M)=DATE(1900,1,1)), "", XLOOKUP(A246,'3000'!A:A,'3000'!M:M))
        )
    )
)</f>
        <v>45612</v>
      </c>
      <c r="O246" s="40"/>
      <c r="P246" s="40" t="str">
        <f t="shared" si="6"/>
        <v>12/24</v>
      </c>
      <c r="Q246" s="40" t="str">
        <f t="shared" si="7"/>
        <v>01/25</v>
      </c>
      <c r="R246" s="40" t="str">
        <f t="shared" si="8"/>
        <v>02/25</v>
      </c>
      <c r="S246" s="40" t="str">
        <f t="shared" si="9"/>
        <v>03/25</v>
      </c>
      <c r="T246" s="40" t="str">
        <f t="shared" si="10"/>
        <v>04/25</v>
      </c>
      <c r="U246" s="40" t="str">
        <f t="shared" si="11"/>
        <v>05/25</v>
      </c>
      <c r="V246" s="40"/>
      <c r="W246" s="40" t="str">
        <f t="shared" si="5"/>
        <v>2025-09-08 00:00</v>
      </c>
      <c r="X246" s="40"/>
      <c r="Y246" s="27"/>
      <c r="Z246" s="101"/>
      <c r="AA246" s="40"/>
      <c r="AB246" s="1144" t="str">
        <f t="shared" si="12"/>
        <v>11/25</v>
      </c>
      <c r="AC246" s="40" t="str">
        <f t="shared" si="13"/>
        <v>12/25</v>
      </c>
      <c r="AD246" s="40" t="str">
        <f t="shared" si="14"/>
        <v>01/26</v>
      </c>
      <c r="AE246" s="40"/>
      <c r="AF246" s="40" t="str">
        <f t="shared" si="15"/>
        <v>02/26</v>
      </c>
      <c r="AG246" s="1023"/>
      <c r="AH246" s="94"/>
      <c r="AI246" s="40"/>
      <c r="AJ246" s="40"/>
      <c r="AK246" s="40"/>
      <c r="AL246" s="40"/>
      <c r="AM246" s="40"/>
      <c r="AN246" s="40"/>
      <c r="AO246" s="40"/>
      <c r="AP246" s="40"/>
      <c r="AQ246" s="40"/>
      <c r="AR246" s="40"/>
      <c r="AS246" s="40"/>
      <c r="AT246" s="40"/>
      <c r="AU246" s="40"/>
      <c r="AV246" s="40"/>
      <c r="AW246" s="40"/>
      <c r="AX246" s="40"/>
      <c r="AY246" s="40"/>
    </row>
    <row r="247" ht="15.75" customHeight="1">
      <c r="A247" s="575">
        <v>1596.0</v>
      </c>
      <c r="B247" s="591" t="s">
        <v>2022</v>
      </c>
      <c r="C247" s="591" t="s">
        <v>5120</v>
      </c>
      <c r="D247" s="808">
        <v>2097.0</v>
      </c>
      <c r="E247" s="40"/>
      <c r="F247" s="140" t="str">
        <f t="array" ref="F247">XLOOKUP(A247,'New Signups'!C:C,'New Signups'!I:I)</f>
        <v>(215) 272-0549</v>
      </c>
      <c r="G247" s="40" t="str">
        <f t="array" ref="G247">XLOOKUP(A247,'New Signups'!C:C,'New Signups'!J:J)</f>
        <v>(215) 510-2239</v>
      </c>
      <c r="H247" s="40" t="str">
        <f t="array" ref="H247">IFNA(XLOOKUP(A247,'New Signups'!C:C,'New Signups'!K:K),"-")</f>
        <v>friend</v>
      </c>
      <c r="I247" s="591" t="str">
        <f t="array" ref="I247">IFNA(XLOOKUP(A247,'New Signups'!C:C,'New Signups'!H:H),"-")</f>
        <v>Gwen Rinaldi</v>
      </c>
      <c r="J247" s="524" t="s">
        <v>5585</v>
      </c>
      <c r="K247" s="40"/>
      <c r="L247" s="40"/>
      <c r="M247" s="40"/>
      <c r="N247" s="1020">
        <f t="array" ref="N247">IF(A247="", "",
    IFNA(
        IF(OR(XLOOKUP(A247,'1000'!A:A,'1000'!M:M)=0, XLOOKUP(A247,'1000'!A:A,'1000'!M:M)=DATE(1900,1,1)), "", XLOOKUP(A247,'1000'!A:A,'1000'!M:M)),
        IFNA(
            IF(OR(XLOOKUP(A247,'2000'!A:A,'2000'!M:M)=0, XLOOKUP(A247,'2000'!A:A,'2000'!M:M)=DATE(1900,1,1)), "", XLOOKUP(A247,'2000'!A:A,'2000'!M:M)),
            IF(OR(XLOOKUP(A247,'3000'!A:A,'3000'!M:M)=0, XLOOKUP(A247,'3000'!A:A,'3000'!M:M)=DATE(1900,1,1)), "", XLOOKUP(A247,'3000'!A:A,'3000'!M:M))
        )
    )
)</f>
        <v>45601</v>
      </c>
      <c r="O247" s="40"/>
      <c r="P247" s="40" t="str">
        <f t="shared" si="6"/>
        <v>12/24</v>
      </c>
      <c r="Q247" s="40" t="str">
        <f t="shared" si="7"/>
        <v>01/25</v>
      </c>
      <c r="R247" s="40" t="str">
        <f t="shared" si="8"/>
        <v>02/25</v>
      </c>
      <c r="S247" s="40" t="str">
        <f t="shared" si="9"/>
        <v>03/25</v>
      </c>
      <c r="T247" s="40" t="str">
        <f t="shared" si="10"/>
        <v>04/25</v>
      </c>
      <c r="U247" s="40" t="str">
        <f t="shared" si="11"/>
        <v>05/25</v>
      </c>
      <c r="V247" s="40"/>
      <c r="W247" s="40" t="str">
        <f t="shared" si="5"/>
        <v>2025-09-08 00:00</v>
      </c>
      <c r="X247" s="40"/>
      <c r="Y247" s="40"/>
      <c r="Z247" s="101"/>
      <c r="AA247" s="40"/>
      <c r="AB247" s="1144" t="str">
        <f t="shared" si="12"/>
        <v>11/25</v>
      </c>
      <c r="AC247" s="40" t="str">
        <f t="shared" si="13"/>
        <v>12/25</v>
      </c>
      <c r="AD247" s="40" t="str">
        <f t="shared" si="14"/>
        <v>01/26</v>
      </c>
      <c r="AE247" s="40"/>
      <c r="AF247" s="40" t="str">
        <f t="shared" si="15"/>
        <v>02/26</v>
      </c>
      <c r="AG247" s="1023"/>
      <c r="AH247" s="94"/>
      <c r="AI247" s="40"/>
      <c r="AJ247" s="40"/>
      <c r="AK247" s="40"/>
      <c r="AL247" s="40"/>
      <c r="AM247" s="40"/>
      <c r="AN247" s="40"/>
      <c r="AO247" s="40"/>
      <c r="AP247" s="40"/>
      <c r="AQ247" s="40"/>
      <c r="AR247" s="40"/>
      <c r="AS247" s="40"/>
      <c r="AT247" s="40"/>
      <c r="AU247" s="40"/>
      <c r="AV247" s="40"/>
      <c r="AW247" s="40"/>
      <c r="AX247" s="40"/>
      <c r="AY247" s="40"/>
    </row>
    <row r="248" ht="15.75" customHeight="1">
      <c r="A248" s="1160">
        <v>1859.0</v>
      </c>
      <c r="B248" s="46" t="s">
        <v>60</v>
      </c>
      <c r="C248" s="46" t="s">
        <v>5651</v>
      </c>
      <c r="D248" s="310">
        <v>2098.0</v>
      </c>
      <c r="E248" s="40"/>
      <c r="F248" s="140" t="str">
        <f t="array" ref="F248">XLOOKUP(A248,'New Signups'!C:C,'New Signups'!I:I)</f>
        <v>(260)702-5469</v>
      </c>
      <c r="G248" s="40" t="str">
        <f t="array" ref="G248">XLOOKUP(A248,'New Signups'!C:C,'New Signups'!J:J)</f>
        <v>(215) 433-2036</v>
      </c>
      <c r="H248" s="40" t="str">
        <f t="array" ref="H248">IFNA(XLOOKUP(A248,'New Signups'!C:C,'New Signups'!K:K),"-")</f>
        <v>niang.mang210@gmail.com</v>
      </c>
      <c r="I248" s="591" t="str">
        <f t="array" ref="I248">IFNA(XLOOKUP(A248,'New Signups'!C:C,'New Signups'!H:H),"-")</f>
        <v>manu</v>
      </c>
      <c r="J248" s="524" t="s">
        <v>5585</v>
      </c>
      <c r="K248" s="40"/>
      <c r="L248" s="40"/>
      <c r="M248" s="40"/>
      <c r="N248" s="1020">
        <f t="array" ref="N248">IF(A248="", "",
    IFNA(
        IF(OR(XLOOKUP(A248,'1000'!A:A,'1000'!M:M)=0, XLOOKUP(A248,'1000'!A:A,'1000'!M:M)=DATE(1900,1,1)), "", XLOOKUP(A248,'1000'!A:A,'1000'!M:M)),
        IFNA(
            IF(OR(XLOOKUP(A248,'2000'!A:A,'2000'!M:M)=0, XLOOKUP(A248,'2000'!A:A,'2000'!M:M)=DATE(1900,1,1)), "", XLOOKUP(A248,'2000'!A:A,'2000'!M:M)),
            IF(OR(XLOOKUP(A248,'3000'!A:A,'3000'!M:M)=0, XLOOKUP(A248,'3000'!A:A,'3000'!M:M)=DATE(1900,1,1)), "", XLOOKUP(A248,'3000'!A:A,'3000'!M:M))
        )
    )
)</f>
        <v>45716</v>
      </c>
      <c r="O248" s="40"/>
      <c r="P248" s="40" t="str">
        <f t="shared" si="6"/>
        <v>03/25</v>
      </c>
      <c r="Q248" s="40" t="str">
        <f t="shared" si="7"/>
        <v>04/25</v>
      </c>
      <c r="R248" s="40" t="str">
        <f t="shared" si="8"/>
        <v>05/25</v>
      </c>
      <c r="S248" s="40" t="str">
        <f t="shared" si="9"/>
        <v>06/25</v>
      </c>
      <c r="T248" s="40" t="str">
        <f t="shared" si="10"/>
        <v>07/25</v>
      </c>
      <c r="U248" s="40" t="str">
        <f t="shared" si="11"/>
        <v>08/25</v>
      </c>
      <c r="V248" s="40"/>
      <c r="W248" s="40" t="str">
        <f t="shared" si="5"/>
        <v>2025-12-08 00:00</v>
      </c>
      <c r="X248" s="40"/>
      <c r="Y248" s="40"/>
      <c r="Z248" s="101"/>
      <c r="AA248" s="40"/>
      <c r="AB248" s="1144" t="str">
        <f t="shared" si="12"/>
        <v>02/26</v>
      </c>
      <c r="AC248" s="40" t="str">
        <f t="shared" si="13"/>
        <v>03/26</v>
      </c>
      <c r="AD248" s="40" t="str">
        <f t="shared" si="14"/>
        <v>04/26</v>
      </c>
      <c r="AE248" s="40"/>
      <c r="AF248" s="40" t="str">
        <f t="shared" si="15"/>
        <v>05/26</v>
      </c>
      <c r="AG248" s="1023"/>
      <c r="AH248" s="94"/>
      <c r="AI248" s="40"/>
      <c r="AJ248" s="40"/>
      <c r="AK248" s="40"/>
      <c r="AL248" s="40"/>
      <c r="AM248" s="40"/>
      <c r="AN248" s="40"/>
      <c r="AO248" s="40"/>
      <c r="AP248" s="40"/>
      <c r="AQ248" s="40"/>
      <c r="AR248" s="40"/>
      <c r="AS248" s="40"/>
      <c r="AT248" s="40"/>
      <c r="AU248" s="40"/>
      <c r="AV248" s="40"/>
      <c r="AW248" s="40"/>
      <c r="AX248" s="40"/>
      <c r="AY248" s="40"/>
    </row>
    <row r="249" ht="15.75" customHeight="1">
      <c r="A249" s="575">
        <v>1488.0</v>
      </c>
      <c r="B249" s="591" t="s">
        <v>2203</v>
      </c>
      <c r="C249" s="591" t="s">
        <v>5126</v>
      </c>
      <c r="D249" s="808">
        <v>2099.0</v>
      </c>
      <c r="E249" s="40"/>
      <c r="F249" s="140" t="str">
        <f t="array" ref="F249">XLOOKUP(A249,'New Signups'!C:C,'New Signups'!I:I)</f>
        <v>(215) 266-7368</v>
      </c>
      <c r="G249" s="40" t="str">
        <f t="array" ref="G249">XLOOKUP(A249,'New Signups'!C:C,'New Signups'!J:J)</f>
        <v>215-444-3890</v>
      </c>
      <c r="H249" s="40" t="str">
        <f t="array" ref="H249">IFNA(XLOOKUP(A249,'New Signups'!C:C,'New Signups'!K:K),"-")</f>
        <v>Email</v>
      </c>
      <c r="I249" s="591" t="str">
        <f t="array" ref="I249">IFNA(XLOOKUP(A249,'New Signups'!C:C,'New Signups'!H:H),"-")</f>
        <v>Lynette DeShields</v>
      </c>
      <c r="J249" s="524" t="s">
        <v>5585</v>
      </c>
      <c r="K249" s="40"/>
      <c r="L249" s="40"/>
      <c r="M249" s="40"/>
      <c r="N249" s="1020">
        <f t="array" ref="N249">IF(A249="", "",
    IFNA(
        IF(OR(XLOOKUP(A249,'1000'!A:A,'1000'!M:M)=0, XLOOKUP(A249,'1000'!A:A,'1000'!M:M)=DATE(1900,1,1)), "", XLOOKUP(A249,'1000'!A:A,'1000'!M:M)),
        IFNA(
            IF(OR(XLOOKUP(A249,'2000'!A:A,'2000'!M:M)=0, XLOOKUP(A249,'2000'!A:A,'2000'!M:M)=DATE(1900,1,1)), "", XLOOKUP(A249,'2000'!A:A,'2000'!M:M)),
            IF(OR(XLOOKUP(A249,'3000'!A:A,'3000'!M:M)=0, XLOOKUP(A249,'3000'!A:A,'3000'!M:M)=DATE(1900,1,1)), "", XLOOKUP(A249,'3000'!A:A,'3000'!M:M))
        )
    )
)</f>
        <v>45599</v>
      </c>
      <c r="O249" s="40"/>
      <c r="P249" s="40" t="str">
        <f t="shared" si="6"/>
        <v>12/24</v>
      </c>
      <c r="Q249" s="40" t="str">
        <f t="shared" si="7"/>
        <v>01/25</v>
      </c>
      <c r="R249" s="40" t="str">
        <f t="shared" si="8"/>
        <v>02/25</v>
      </c>
      <c r="S249" s="40" t="str">
        <f t="shared" si="9"/>
        <v>03/25</v>
      </c>
      <c r="T249" s="40" t="str">
        <f t="shared" si="10"/>
        <v>04/25</v>
      </c>
      <c r="U249" s="40" t="str">
        <f t="shared" si="11"/>
        <v>05/25</v>
      </c>
      <c r="V249" s="40"/>
      <c r="W249" s="40" t="str">
        <f t="shared" si="5"/>
        <v>2025-09-08 00:00</v>
      </c>
      <c r="X249" s="40"/>
      <c r="Y249" s="40"/>
      <c r="Z249" s="101"/>
      <c r="AA249" s="40"/>
      <c r="AB249" s="1144" t="str">
        <f t="shared" si="12"/>
        <v>11/25</v>
      </c>
      <c r="AC249" s="40" t="str">
        <f t="shared" si="13"/>
        <v>12/25</v>
      </c>
      <c r="AD249" s="40" t="str">
        <f t="shared" si="14"/>
        <v>01/26</v>
      </c>
      <c r="AE249" s="40"/>
      <c r="AF249" s="40" t="str">
        <f t="shared" si="15"/>
        <v>02/26</v>
      </c>
      <c r="AG249" s="1023"/>
      <c r="AH249" s="94"/>
      <c r="AI249" s="40"/>
      <c r="AJ249" s="40"/>
      <c r="AK249" s="40"/>
      <c r="AL249" s="40"/>
      <c r="AM249" s="40"/>
      <c r="AN249" s="40"/>
      <c r="AO249" s="40"/>
      <c r="AP249" s="40"/>
      <c r="AQ249" s="40"/>
      <c r="AR249" s="40"/>
      <c r="AS249" s="40"/>
      <c r="AT249" s="40"/>
      <c r="AU249" s="40"/>
      <c r="AV249" s="40"/>
      <c r="AW249" s="40"/>
      <c r="AX249" s="40"/>
      <c r="AY249" s="40"/>
    </row>
    <row r="250" ht="15.75" customHeight="1">
      <c r="A250" s="575">
        <f t="array" ref="A250">IF(INDIRECT("'2000'!A" &amp; 106 + ROW() - ROW($A$250)) = "", "", INDIRECT("'2000'!A" &amp; 106 + ROW() - ROW($A$250)))</f>
        <v>1630</v>
      </c>
      <c r="B250" s="417" t="str">
        <f t="array" ref="B250">IFNA(XLOOKUP(A250,'New Signups'!C:C,'New Signups'!D:D),"-")</f>
        <v>Tomia</v>
      </c>
      <c r="C250" s="417" t="str">
        <f t="array" ref="C250">IFNA(XLOOKUP(A250,'New Signups'!C:C,'New Signups'!E:E),"")</f>
        <v>Heaven</v>
      </c>
      <c r="D250" s="381">
        <f t="array" ref="D250">IFNA(XLOOKUP(A250,'2000'!A:A,'2000'!D:D),"-")</f>
        <v>2101</v>
      </c>
      <c r="E250" s="40"/>
      <c r="F250" s="524" t="str">
        <f t="array" ref="F250">IFERROR(XLOOKUP(A250, 'New Signups'!C:C, 'New Signups'!I:I), "")</f>
        <v>(267) 970-2132</v>
      </c>
      <c r="G250" s="40" t="str">
        <f t="array" ref="G250">IFERROR(XLOOKUP(A250, 'New Signups'!C:C, 'New Signups'!J:J), "")</f>
        <v>(267) 628-7456</v>
      </c>
      <c r="H250" s="40"/>
      <c r="I250" s="524" t="str">
        <f t="array" ref="I250">IFNA(XLOOKUP(A250,'New Signups'!C:C,'New Signups'!H:H),"")</f>
        <v>Shantay Hyicent Heaven</v>
      </c>
      <c r="J250" s="524" t="s">
        <v>5585</v>
      </c>
      <c r="K250" s="40"/>
      <c r="L250" s="40"/>
      <c r="M250" s="40"/>
      <c r="N250" s="1020">
        <f t="array" ref="N250">IF(A250="", "",
    IFNA(
        IF(OR(XLOOKUP(A250,'1000'!A:A,'1000'!M:M)=0, XLOOKUP(A250,'1000'!A:A,'1000'!M:M)=DATE(1900,1,1)), "", XLOOKUP(A250,'1000'!A:A,'1000'!M:M)),
        IFNA(
            IF(OR(XLOOKUP(A250,'2000'!A:A,'2000'!M:M)=0, XLOOKUP(A250,'2000'!A:A,'2000'!M:M)=DATE(1900,1,1)), "", XLOOKUP(A250,'2000'!A:A,'2000'!M:M)),
            IF(OR(XLOOKUP(A250,'3000'!A:A,'3000'!M:M)=0, XLOOKUP(A250,'3000'!A:A,'3000'!M:M)=DATE(1900,1,1)), "", XLOOKUP(A250,'3000'!A:A,'3000'!M:M))
        )
    )
)</f>
        <v>45621</v>
      </c>
      <c r="O250" s="40"/>
      <c r="P250" s="40" t="str">
        <f t="shared" si="6"/>
        <v>12/24</v>
      </c>
      <c r="Q250" s="40" t="str">
        <f t="shared" si="7"/>
        <v>01/25</v>
      </c>
      <c r="R250" s="40" t="str">
        <f t="shared" si="8"/>
        <v>02/25</v>
      </c>
      <c r="S250" s="40" t="str">
        <f t="shared" si="9"/>
        <v>03/25</v>
      </c>
      <c r="T250" s="40" t="str">
        <f t="shared" si="10"/>
        <v>04/25</v>
      </c>
      <c r="U250" s="40" t="str">
        <f t="shared" si="11"/>
        <v>05/25</v>
      </c>
      <c r="V250" s="40"/>
      <c r="W250" s="40" t="str">
        <f t="shared" si="5"/>
        <v>2025-09-08 00:00</v>
      </c>
      <c r="X250" s="40"/>
      <c r="Y250" s="40"/>
      <c r="Z250" s="101"/>
      <c r="AA250" s="40"/>
      <c r="AB250" s="1144" t="str">
        <f t="shared" si="12"/>
        <v>11/25</v>
      </c>
      <c r="AC250" s="40" t="str">
        <f t="shared" si="13"/>
        <v>12/25</v>
      </c>
      <c r="AD250" s="40" t="str">
        <f t="shared" si="14"/>
        <v>01/26</v>
      </c>
      <c r="AE250" s="40"/>
      <c r="AF250" s="40" t="str">
        <f t="shared" si="15"/>
        <v>02/26</v>
      </c>
      <c r="AG250" s="1023"/>
      <c r="AH250" s="94"/>
      <c r="AI250" s="40"/>
      <c r="AJ250" s="40"/>
      <c r="AK250" s="40"/>
      <c r="AL250" s="40"/>
      <c r="AM250" s="40"/>
      <c r="AN250" s="40"/>
      <c r="AO250" s="40"/>
      <c r="AP250" s="40"/>
      <c r="AQ250" s="40"/>
      <c r="AR250" s="40"/>
      <c r="AS250" s="40"/>
      <c r="AT250" s="40"/>
      <c r="AU250" s="40"/>
      <c r="AV250" s="40"/>
      <c r="AW250" s="40"/>
      <c r="AX250" s="40"/>
      <c r="AY250" s="40"/>
    </row>
    <row r="251" ht="15.75" customHeight="1">
      <c r="A251" s="575">
        <f t="array" ref="A251">IF(INDIRECT("'2000'!A" &amp; 106 + ROW() - ROW($A$250)) = "", "", INDIRECT("'2000'!A" &amp; 106 + ROW() - ROW($A$250)))</f>
        <v>1622</v>
      </c>
      <c r="B251" s="417" t="str">
        <f t="array" ref="B251">IFNA(XLOOKUP(A251,'New Signups'!C:C,'New Signups'!D:D),"-")</f>
        <v>Sofia</v>
      </c>
      <c r="C251" s="417" t="str">
        <f t="array" ref="C251">IFNA(XLOOKUP(A251,'New Signups'!C:C,'New Signups'!E:E),"")</f>
        <v>Bardhi</v>
      </c>
      <c r="D251" s="381">
        <f t="array" ref="D251">IFNA(XLOOKUP(A251,'2000'!A:A,'2000'!D:D),"-")</f>
        <v>2102</v>
      </c>
      <c r="E251" s="40"/>
      <c r="F251" s="524" t="str">
        <f t="array" ref="F251">IFERROR(XLOOKUP(A251, 'New Signups'!C:C, 'New Signups'!I:I), "")</f>
        <v>(267) 977-5354</v>
      </c>
      <c r="G251" s="40" t="str">
        <f t="array" ref="G251">IFERROR(XLOOKUP(A251, 'New Signups'!C:C, 'New Signups'!J:J), "")</f>
        <v/>
      </c>
      <c r="H251" s="40"/>
      <c r="I251" s="524" t="str">
        <f t="array" ref="I251">IFNA(XLOOKUP(A251,'New Signups'!C:C,'New Signups'!H:H),"")</f>
        <v>Irena Lala</v>
      </c>
      <c r="J251" s="524" t="s">
        <v>5585</v>
      </c>
      <c r="K251" s="40"/>
      <c r="L251" s="40"/>
      <c r="M251" s="40"/>
      <c r="N251" s="1020">
        <f t="array" ref="N251">IF(A251="", "",
    IFNA(
        IF(OR(XLOOKUP(A251,'1000'!A:A,'1000'!M:M)=0, XLOOKUP(A251,'1000'!A:A,'1000'!M:M)=DATE(1900,1,1)), "", XLOOKUP(A251,'1000'!A:A,'1000'!M:M)),
        IFNA(
            IF(OR(XLOOKUP(A251,'2000'!A:A,'2000'!M:M)=0, XLOOKUP(A251,'2000'!A:A,'2000'!M:M)=DATE(1900,1,1)), "", XLOOKUP(A251,'2000'!A:A,'2000'!M:M)),
            IF(OR(XLOOKUP(A251,'3000'!A:A,'3000'!M:M)=0, XLOOKUP(A251,'3000'!A:A,'3000'!M:M)=DATE(1900,1,1)), "", XLOOKUP(A251,'3000'!A:A,'3000'!M:M))
        )
    )
)</f>
        <v>45613</v>
      </c>
      <c r="O251" s="40"/>
      <c r="P251" s="40" t="str">
        <f t="shared" si="6"/>
        <v>12/24</v>
      </c>
      <c r="Q251" s="40" t="str">
        <f t="shared" si="7"/>
        <v>01/25</v>
      </c>
      <c r="R251" s="40" t="str">
        <f t="shared" si="8"/>
        <v>02/25</v>
      </c>
      <c r="S251" s="40" t="str">
        <f t="shared" si="9"/>
        <v>03/25</v>
      </c>
      <c r="T251" s="40" t="str">
        <f t="shared" si="10"/>
        <v>04/25</v>
      </c>
      <c r="U251" s="40" t="str">
        <f t="shared" si="11"/>
        <v>05/25</v>
      </c>
      <c r="V251" s="40"/>
      <c r="W251" s="40" t="str">
        <f t="shared" si="5"/>
        <v>2025-09-08 00:00</v>
      </c>
      <c r="X251" s="40"/>
      <c r="Y251" s="40"/>
      <c r="Z251" s="101"/>
      <c r="AA251" s="40"/>
      <c r="AB251" s="1144" t="str">
        <f t="shared" si="12"/>
        <v>11/25</v>
      </c>
      <c r="AC251" s="40" t="str">
        <f t="shared" si="13"/>
        <v>12/25</v>
      </c>
      <c r="AD251" s="40" t="str">
        <f t="shared" si="14"/>
        <v>01/26</v>
      </c>
      <c r="AE251" s="40"/>
      <c r="AF251" s="40" t="str">
        <f t="shared" si="15"/>
        <v>02/26</v>
      </c>
      <c r="AG251" s="1023"/>
      <c r="AH251" s="94"/>
      <c r="AI251" s="40"/>
      <c r="AJ251" s="40"/>
      <c r="AK251" s="40"/>
      <c r="AL251" s="40"/>
      <c r="AM251" s="40"/>
      <c r="AN251" s="40"/>
      <c r="AO251" s="40"/>
      <c r="AP251" s="40"/>
      <c r="AQ251" s="40"/>
      <c r="AR251" s="40"/>
      <c r="AS251" s="40"/>
      <c r="AT251" s="40"/>
      <c r="AU251" s="40"/>
      <c r="AV251" s="40"/>
      <c r="AW251" s="40"/>
      <c r="AX251" s="40"/>
      <c r="AY251" s="40"/>
    </row>
    <row r="252" ht="15.75" customHeight="1">
      <c r="A252" s="575">
        <f t="array" ref="A252">IF(INDIRECT("'2000'!A" &amp; 106 + ROW() - ROW($A$250)) = "", "", INDIRECT("'2000'!A" &amp; 106 + ROW() - ROW($A$250)))</f>
        <v>1613</v>
      </c>
      <c r="B252" s="417" t="str">
        <f t="array" ref="B252">IFNA(XLOOKUP(A252,'New Signups'!C:C,'New Signups'!D:D),"-")</f>
        <v>Mikayla</v>
      </c>
      <c r="C252" s="417" t="str">
        <f t="array" ref="C252">IFNA(XLOOKUP(A252,'New Signups'!C:C,'New Signups'!E:E),"")</f>
        <v>Howard</v>
      </c>
      <c r="D252" s="381">
        <f t="array" ref="D252">IFNA(XLOOKUP(A252,'2000'!A:A,'2000'!D:D),"-")</f>
        <v>2103</v>
      </c>
      <c r="E252" s="40"/>
      <c r="F252" s="524" t="str">
        <f t="array" ref="F252">IFERROR(XLOOKUP(A252, 'New Signups'!C:C, 'New Signups'!I:I), "")</f>
        <v>(267) 979-5361 (old #)</v>
      </c>
      <c r="G252" s="40" t="str">
        <f t="array" ref="G252">IFERROR(XLOOKUP(A252, 'New Signups'!C:C, 'New Signups'!J:J), "")</f>
        <v> +12154459021 (new #)</v>
      </c>
      <c r="H252" s="40"/>
      <c r="I252" s="524" t="str">
        <f t="array" ref="I252">IFNA(XLOOKUP(A252,'New Signups'!C:C,'New Signups'!H:H),"")</f>
        <v>Ebony Howard</v>
      </c>
      <c r="J252" s="524" t="s">
        <v>5585</v>
      </c>
      <c r="K252" s="40"/>
      <c r="L252" s="40"/>
      <c r="M252" s="40"/>
      <c r="N252" s="1020">
        <f t="array" ref="N252">IF(A252="", "",
    IFNA(
        IF(OR(XLOOKUP(A252,'1000'!A:A,'1000'!M:M)=0, XLOOKUP(A252,'1000'!A:A,'1000'!M:M)=DATE(1900,1,1)), "", XLOOKUP(A252,'1000'!A:A,'1000'!M:M)),
        IFNA(
            IF(OR(XLOOKUP(A252,'2000'!A:A,'2000'!M:M)=0, XLOOKUP(A252,'2000'!A:A,'2000'!M:M)=DATE(1900,1,1)), "", XLOOKUP(A252,'2000'!A:A,'2000'!M:M)),
            IF(OR(XLOOKUP(A252,'3000'!A:A,'3000'!M:M)=0, XLOOKUP(A252,'3000'!A:A,'3000'!M:M)=DATE(1900,1,1)), "", XLOOKUP(A252,'3000'!A:A,'3000'!M:M))
        )
    )
)</f>
        <v>45622</v>
      </c>
      <c r="O252" s="40"/>
      <c r="P252" s="40" t="str">
        <f t="shared" si="6"/>
        <v>12/24</v>
      </c>
      <c r="Q252" s="40" t="str">
        <f t="shared" si="7"/>
        <v>01/25</v>
      </c>
      <c r="R252" s="40" t="str">
        <f t="shared" si="8"/>
        <v>02/25</v>
      </c>
      <c r="S252" s="40" t="str">
        <f t="shared" si="9"/>
        <v>03/25</v>
      </c>
      <c r="T252" s="40" t="str">
        <f t="shared" si="10"/>
        <v>04/25</v>
      </c>
      <c r="U252" s="40" t="str">
        <f t="shared" si="11"/>
        <v>05/25</v>
      </c>
      <c r="V252" s="40"/>
      <c r="W252" s="40" t="str">
        <f t="shared" si="5"/>
        <v>2025-09-08 00:00</v>
      </c>
      <c r="X252" s="40"/>
      <c r="Y252" s="40"/>
      <c r="Z252" s="101"/>
      <c r="AA252" s="40"/>
      <c r="AB252" s="1144" t="str">
        <f t="shared" si="12"/>
        <v>11/25</v>
      </c>
      <c r="AC252" s="40" t="str">
        <f t="shared" si="13"/>
        <v>12/25</v>
      </c>
      <c r="AD252" s="40" t="str">
        <f t="shared" si="14"/>
        <v>01/26</v>
      </c>
      <c r="AE252" s="40"/>
      <c r="AF252" s="40" t="str">
        <f t="shared" si="15"/>
        <v>02/26</v>
      </c>
      <c r="AG252" s="1023"/>
      <c r="AH252" s="94"/>
      <c r="AI252" s="40"/>
      <c r="AJ252" s="40"/>
      <c r="AK252" s="40"/>
      <c r="AL252" s="40"/>
      <c r="AM252" s="40"/>
      <c r="AN252" s="40"/>
      <c r="AO252" s="40"/>
      <c r="AP252" s="40"/>
      <c r="AQ252" s="40"/>
      <c r="AR252" s="40"/>
      <c r="AS252" s="40"/>
      <c r="AT252" s="40"/>
      <c r="AU252" s="40"/>
      <c r="AV252" s="40"/>
      <c r="AW252" s="40"/>
      <c r="AX252" s="40"/>
      <c r="AY252" s="40"/>
    </row>
    <row r="253" ht="15.75" customHeight="1">
      <c r="A253" s="575">
        <f t="array" ref="A253">IF(INDIRECT("'2000'!A" &amp; 106 + ROW() - ROW($A$250)) = "", "", INDIRECT("'2000'!A" &amp; 106 + ROW() - ROW($A$250)))</f>
        <v>1666</v>
      </c>
      <c r="B253" s="417" t="str">
        <f t="array" ref="B253">IFNA(XLOOKUP(A253,'New Signups'!C:C,'New Signups'!D:D),"-")</f>
        <v>Makayla</v>
      </c>
      <c r="C253" s="417" t="str">
        <f t="array" ref="C253">IFNA(XLOOKUP(A253,'New Signups'!C:C,'New Signups'!E:E),"")</f>
        <v>Garrison-Smith</v>
      </c>
      <c r="D253" s="381">
        <f t="array" ref="D253">IFNA(XLOOKUP(A253,'2000'!A:A,'2000'!D:D),"-")</f>
        <v>2104</v>
      </c>
      <c r="E253" s="40"/>
      <c r="F253" s="524" t="str">
        <f t="array" ref="F253">IFERROR(XLOOKUP(A253, 'New Signups'!C:C, 'New Signups'!I:I), "")</f>
        <v>(267) 582-9742</v>
      </c>
      <c r="G253" s="40" t="str">
        <f t="array" ref="G253">IFERROR(XLOOKUP(A253, 'New Signups'!C:C, 'New Signups'!J:J), "")</f>
        <v>(215) 200-9861</v>
      </c>
      <c r="H253" s="40"/>
      <c r="I253" s="524" t="str">
        <f t="array" ref="I253">IFNA(XLOOKUP(A253,'New Signups'!C:C,'New Signups'!H:H),"")</f>
        <v>Shaniqua Garrison</v>
      </c>
      <c r="J253" s="524" t="s">
        <v>5585</v>
      </c>
      <c r="K253" s="40"/>
      <c r="L253" s="40"/>
      <c r="M253" s="40"/>
      <c r="N253" s="1020">
        <f t="array" ref="N253">IF(A253="", "",
    IFNA(
        IF(OR(XLOOKUP(A253,'1000'!A:A,'1000'!M:M)=0, XLOOKUP(A253,'1000'!A:A,'1000'!M:M)=DATE(1900,1,1)), "", XLOOKUP(A253,'1000'!A:A,'1000'!M:M)),
        IFNA(
            IF(OR(XLOOKUP(A253,'2000'!A:A,'2000'!M:M)=0, XLOOKUP(A253,'2000'!A:A,'2000'!M:M)=DATE(1900,1,1)), "", XLOOKUP(A253,'2000'!A:A,'2000'!M:M)),
            IF(OR(XLOOKUP(A253,'3000'!A:A,'3000'!M:M)=0, XLOOKUP(A253,'3000'!A:A,'3000'!M:M)=DATE(1900,1,1)), "", XLOOKUP(A253,'3000'!A:A,'3000'!M:M))
        )
    )
)</f>
        <v>45693</v>
      </c>
      <c r="O253" s="40"/>
      <c r="P253" s="40" t="str">
        <f t="shared" si="6"/>
        <v>03/25</v>
      </c>
      <c r="Q253" s="40" t="str">
        <f t="shared" si="7"/>
        <v>04/25</v>
      </c>
      <c r="R253" s="40" t="str">
        <f t="shared" si="8"/>
        <v>05/25</v>
      </c>
      <c r="S253" s="40" t="str">
        <f t="shared" si="9"/>
        <v>06/25</v>
      </c>
      <c r="T253" s="40" t="str">
        <f t="shared" si="10"/>
        <v>07/25</v>
      </c>
      <c r="U253" s="40" t="str">
        <f t="shared" si="11"/>
        <v>08/25</v>
      </c>
      <c r="V253" s="40"/>
      <c r="W253" s="40" t="str">
        <f t="shared" si="5"/>
        <v>2025-12-08 00:00</v>
      </c>
      <c r="X253" s="40"/>
      <c r="Y253" s="40"/>
      <c r="Z253" s="101"/>
      <c r="AA253" s="40"/>
      <c r="AB253" s="1144" t="str">
        <f t="shared" si="12"/>
        <v>02/26</v>
      </c>
      <c r="AC253" s="40" t="str">
        <f t="shared" si="13"/>
        <v>03/26</v>
      </c>
      <c r="AD253" s="40" t="str">
        <f t="shared" si="14"/>
        <v>04/26</v>
      </c>
      <c r="AE253" s="40"/>
      <c r="AF253" s="40" t="str">
        <f t="shared" si="15"/>
        <v>05/26</v>
      </c>
      <c r="AG253" s="1023"/>
      <c r="AH253" s="94"/>
      <c r="AI253" s="40"/>
      <c r="AJ253" s="40"/>
      <c r="AK253" s="40"/>
      <c r="AL253" s="40"/>
      <c r="AM253" s="40"/>
      <c r="AN253" s="40"/>
      <c r="AO253" s="40"/>
      <c r="AP253" s="40"/>
      <c r="AQ253" s="40"/>
      <c r="AR253" s="40"/>
      <c r="AS253" s="40"/>
      <c r="AT253" s="40"/>
      <c r="AU253" s="40"/>
      <c r="AV253" s="40"/>
      <c r="AW253" s="40"/>
      <c r="AX253" s="40"/>
      <c r="AY253" s="40"/>
    </row>
    <row r="254" ht="15.75" customHeight="1">
      <c r="A254" s="575">
        <f t="array" ref="A254">IF(INDIRECT("'2000'!A" &amp; 106 + ROW() - ROW($A$250)) = "", "", INDIRECT("'2000'!A" &amp; 106 + ROW() - ROW($A$250)))</f>
        <v>1624</v>
      </c>
      <c r="B254" s="417" t="str">
        <f t="array" ref="B254">IFNA(XLOOKUP(A254,'New Signups'!C:C,'New Signups'!D:D),"-")</f>
        <v>Blake</v>
      </c>
      <c r="C254" s="417" t="str">
        <f t="array" ref="C254">IFNA(XLOOKUP(A254,'New Signups'!C:C,'New Signups'!E:E),"")</f>
        <v>Jenkins</v>
      </c>
      <c r="D254" s="381">
        <f t="array" ref="D254">IFNA(XLOOKUP(A254,'2000'!A:A,'2000'!D:D),"-")</f>
        <v>2105</v>
      </c>
      <c r="E254" s="40"/>
      <c r="F254" s="524" t="str">
        <f t="array" ref="F254">IFERROR(XLOOKUP(A254, 'New Signups'!C:C, 'New Signups'!I:I), "")</f>
        <v>(484) 535-1044</v>
      </c>
      <c r="G254" s="40" t="str">
        <f t="array" ref="G254">IFERROR(XLOOKUP(A254, 'New Signups'!C:C, 'New Signups'!J:J), "")</f>
        <v/>
      </c>
      <c r="H254" s="40"/>
      <c r="I254" s="524" t="str">
        <f t="array" ref="I254">IFNA(XLOOKUP(A254,'New Signups'!C:C,'New Signups'!H:H),"")</f>
        <v>Daphne Jenkins</v>
      </c>
      <c r="J254" s="524" t="s">
        <v>5585</v>
      </c>
      <c r="K254" s="40"/>
      <c r="L254" s="40"/>
      <c r="M254" s="40"/>
      <c r="N254" s="1020">
        <f t="array" ref="N254">IF(A254="", "",
    IFNA(
        IF(OR(XLOOKUP(A254,'1000'!A:A,'1000'!M:M)=0, XLOOKUP(A254,'1000'!A:A,'1000'!M:M)=DATE(1900,1,1)), "", XLOOKUP(A254,'1000'!A:A,'1000'!M:M)),
        IFNA(
            IF(OR(XLOOKUP(A254,'2000'!A:A,'2000'!M:M)=0, XLOOKUP(A254,'2000'!A:A,'2000'!M:M)=DATE(1900,1,1)), "", XLOOKUP(A254,'2000'!A:A,'2000'!M:M)),
            IF(OR(XLOOKUP(A254,'3000'!A:A,'3000'!M:M)=0, XLOOKUP(A254,'3000'!A:A,'3000'!M:M)=DATE(1900,1,1)), "", XLOOKUP(A254,'3000'!A:A,'3000'!M:M))
        )
    )
)</f>
        <v>45632</v>
      </c>
      <c r="O254" s="40"/>
      <c r="P254" s="40" t="str">
        <f t="shared" si="6"/>
        <v>01/25</v>
      </c>
      <c r="Q254" s="40" t="str">
        <f t="shared" si="7"/>
        <v>02/25</v>
      </c>
      <c r="R254" s="40" t="str">
        <f t="shared" si="8"/>
        <v>03/25</v>
      </c>
      <c r="S254" s="40" t="str">
        <f t="shared" si="9"/>
        <v>04/25</v>
      </c>
      <c r="T254" s="40" t="str">
        <f t="shared" si="10"/>
        <v>05/25</v>
      </c>
      <c r="U254" s="40" t="str">
        <f t="shared" si="11"/>
        <v>06/25</v>
      </c>
      <c r="V254" s="40"/>
      <c r="W254" s="40" t="str">
        <f t="shared" si="5"/>
        <v>2025-10-06 00:00</v>
      </c>
      <c r="X254" s="40"/>
      <c r="Y254" s="40"/>
      <c r="Z254" s="101"/>
      <c r="AA254" s="40"/>
      <c r="AB254" s="1144" t="str">
        <f t="shared" si="12"/>
        <v>12/25</v>
      </c>
      <c r="AC254" s="40" t="str">
        <f t="shared" si="13"/>
        <v>01/26</v>
      </c>
      <c r="AD254" s="40" t="str">
        <f t="shared" si="14"/>
        <v>02/26</v>
      </c>
      <c r="AE254" s="40"/>
      <c r="AF254" s="40" t="str">
        <f t="shared" si="15"/>
        <v>03/26</v>
      </c>
      <c r="AG254" s="1023"/>
      <c r="AH254" s="94"/>
      <c r="AI254" s="40"/>
      <c r="AJ254" s="40"/>
      <c r="AK254" s="40"/>
      <c r="AL254" s="40"/>
      <c r="AM254" s="40"/>
      <c r="AN254" s="40"/>
      <c r="AO254" s="40"/>
      <c r="AP254" s="40"/>
      <c r="AQ254" s="40"/>
      <c r="AR254" s="40"/>
      <c r="AS254" s="40"/>
      <c r="AT254" s="40"/>
      <c r="AU254" s="40"/>
      <c r="AV254" s="40"/>
      <c r="AW254" s="40"/>
      <c r="AX254" s="40"/>
      <c r="AY254" s="40"/>
    </row>
    <row r="255" ht="15.75" customHeight="1">
      <c r="A255" s="575">
        <f t="array" ref="A255">IF(INDIRECT("'2000'!A" &amp; 106 + ROW() - ROW($A$250)) = "", "", INDIRECT("'2000'!A" &amp; 106 + ROW() - ROW($A$250)))</f>
        <v>1647</v>
      </c>
      <c r="B255" s="417" t="str">
        <f t="array" ref="B255">IFNA(XLOOKUP(A255,'New Signups'!C:C,'New Signups'!D:D),"-")</f>
        <v>Ian</v>
      </c>
      <c r="C255" s="417" t="str">
        <f t="array" ref="C255">IFNA(XLOOKUP(A255,'New Signups'!C:C,'New Signups'!E:E),"")</f>
        <v>Navarro</v>
      </c>
      <c r="D255" s="381">
        <f t="array" ref="D255">IFNA(XLOOKUP(A255,'2000'!A:A,'2000'!D:D),"-")</f>
        <v>2106</v>
      </c>
      <c r="E255" s="40"/>
      <c r="F255" s="524" t="str">
        <f t="array" ref="F255">IFERROR(XLOOKUP(A255, 'New Signups'!C:C, 'New Signups'!I:I), "")</f>
        <v>(267) 319-4267</v>
      </c>
      <c r="G255" s="40" t="str">
        <f t="array" ref="G255">IFERROR(XLOOKUP(A255, 'New Signups'!C:C, 'New Signups'!J:J), "")</f>
        <v>(267) 581-2238</v>
      </c>
      <c r="H255" s="40"/>
      <c r="I255" s="524" t="str">
        <f t="array" ref="I255">IFNA(XLOOKUP(A255,'New Signups'!C:C,'New Signups'!H:H),"")</f>
        <v>Yalitza Perez</v>
      </c>
      <c r="J255" s="524" t="s">
        <v>5585</v>
      </c>
      <c r="K255" s="40"/>
      <c r="L255" s="40"/>
      <c r="M255" s="40"/>
      <c r="N255" s="1020">
        <f t="array" ref="N255">IF(A255="", "",
    IFNA(
        IF(OR(XLOOKUP(A255,'1000'!A:A,'1000'!M:M)=0, XLOOKUP(A255,'1000'!A:A,'1000'!M:M)=DATE(1900,1,1)), "", XLOOKUP(A255,'1000'!A:A,'1000'!M:M)),
        IFNA(
            IF(OR(XLOOKUP(A255,'2000'!A:A,'2000'!M:M)=0, XLOOKUP(A255,'2000'!A:A,'2000'!M:M)=DATE(1900,1,1)), "", XLOOKUP(A255,'2000'!A:A,'2000'!M:M)),
            IF(OR(XLOOKUP(A255,'3000'!A:A,'3000'!M:M)=0, XLOOKUP(A255,'3000'!A:A,'3000'!M:M)=DATE(1900,1,1)), "", XLOOKUP(A255,'3000'!A:A,'3000'!M:M))
        )
    )
)</f>
        <v>45709</v>
      </c>
      <c r="O255" s="40"/>
      <c r="P255" s="40" t="str">
        <f t="shared" si="6"/>
        <v>03/25</v>
      </c>
      <c r="Q255" s="40" t="str">
        <f t="shared" si="7"/>
        <v>04/25</v>
      </c>
      <c r="R255" s="40" t="str">
        <f t="shared" si="8"/>
        <v>05/25</v>
      </c>
      <c r="S255" s="40" t="str">
        <f t="shared" si="9"/>
        <v>06/25</v>
      </c>
      <c r="T255" s="40" t="str">
        <f t="shared" si="10"/>
        <v>07/25</v>
      </c>
      <c r="U255" s="40" t="str">
        <f t="shared" si="11"/>
        <v>08/25</v>
      </c>
      <c r="V255" s="40"/>
      <c r="W255" s="40" t="str">
        <f t="shared" si="5"/>
        <v>2025-12-08 00:00</v>
      </c>
      <c r="X255" s="40"/>
      <c r="Y255" s="40"/>
      <c r="Z255" s="101"/>
      <c r="AA255" s="40"/>
      <c r="AB255" s="1144" t="str">
        <f t="shared" si="12"/>
        <v>02/26</v>
      </c>
      <c r="AC255" s="40" t="str">
        <f t="shared" si="13"/>
        <v>03/26</v>
      </c>
      <c r="AD255" s="40" t="str">
        <f t="shared" si="14"/>
        <v>04/26</v>
      </c>
      <c r="AE255" s="40"/>
      <c r="AF255" s="40" t="str">
        <f t="shared" si="15"/>
        <v>05/26</v>
      </c>
      <c r="AG255" s="1023"/>
      <c r="AH255" s="94"/>
      <c r="AI255" s="40"/>
      <c r="AJ255" s="40"/>
      <c r="AK255" s="40"/>
      <c r="AL255" s="40"/>
      <c r="AM255" s="40"/>
      <c r="AN255" s="40"/>
      <c r="AO255" s="40"/>
      <c r="AP255" s="40"/>
      <c r="AQ255" s="40"/>
      <c r="AR255" s="40"/>
      <c r="AS255" s="40"/>
      <c r="AT255" s="40"/>
      <c r="AU255" s="40"/>
      <c r="AV255" s="40"/>
      <c r="AW255" s="40"/>
      <c r="AX255" s="40"/>
      <c r="AY255" s="40"/>
    </row>
    <row r="256" ht="15.75" customHeight="1">
      <c r="A256" s="1161">
        <f t="array" ref="A256">IF(INDIRECT("'2000'!A" &amp; 106 + ROW() - ROW($A$250)) = "", "", INDIRECT("'2000'!A" &amp; 106 + ROW() - ROW($A$250)))</f>
        <v>1626</v>
      </c>
      <c r="B256" s="1162" t="str">
        <f t="array" ref="B256">IFNA(XLOOKUP(A256,'New Signups'!C:C,'New Signups'!D:D),"-")</f>
        <v>hassan</v>
      </c>
      <c r="C256" s="1162" t="str">
        <f t="array" ref="C256">IFNA(XLOOKUP(A256,'New Signups'!C:C,'New Signups'!E:E),"")</f>
        <v>Heaven</v>
      </c>
      <c r="D256" s="451">
        <f t="array" ref="D256">IFNA(XLOOKUP(A256,'2000'!A:A,'2000'!D:D),"-")</f>
        <v>2107</v>
      </c>
      <c r="E256" s="224"/>
      <c r="F256" s="1163" t="str">
        <f t="array" ref="F256">IFERROR(XLOOKUP(A256, 'New Signups'!C:C, 'New Signups'!I:I), "")</f>
        <v>(267) 970-2132</v>
      </c>
      <c r="G256" s="224" t="str">
        <f t="array" ref="G256">IFERROR(XLOOKUP(A256, 'New Signups'!C:C, 'New Signups'!J:J), "")</f>
        <v>(267) 628-7456</v>
      </c>
      <c r="H256" s="224"/>
      <c r="I256" s="1163" t="str">
        <f t="array" ref="I256">IFNA(XLOOKUP(A256,'New Signups'!C:C,'New Signups'!H:H),"")</f>
        <v>Shantay Hyicent Heaven</v>
      </c>
      <c r="J256" s="1163" t="s">
        <v>5585</v>
      </c>
      <c r="K256" s="224"/>
      <c r="L256" s="224"/>
      <c r="M256" s="224"/>
      <c r="N256" s="1164" t="str">
        <f t="array" ref="N256">IF(A256="", "",
    IFNA(
        IF(OR(XLOOKUP(A256,'1000'!A:A,'1000'!M:M)=0, XLOOKUP(A256,'1000'!A:A,'1000'!M:M)=DATE(1900,1,1)), "", XLOOKUP(A256,'1000'!A:A,'1000'!M:M)),
        IFNA(
            IF(OR(XLOOKUP(A256,'2000'!A:A,'2000'!M:M)=0, XLOOKUP(A256,'2000'!A:A,'2000'!M:M)=DATE(1900,1,1)), "", XLOOKUP(A256,'2000'!A:A,'2000'!M:M)),
            IF(OR(XLOOKUP(A256,'3000'!A:A,'3000'!M:M)=0, XLOOKUP(A256,'3000'!A:A,'3000'!M:M)=DATE(1900,1,1)), "", XLOOKUP(A256,'3000'!A:A,'3000'!M:M))
        )
    )
)</f>
        <v/>
      </c>
      <c r="O256" s="224"/>
      <c r="P256" s="224" t="str">
        <f t="shared" si="6"/>
        <v/>
      </c>
      <c r="Q256" s="224" t="str">
        <f t="shared" si="7"/>
        <v/>
      </c>
      <c r="R256" s="224" t="str">
        <f t="shared" si="8"/>
        <v/>
      </c>
      <c r="S256" s="224" t="str">
        <f t="shared" si="9"/>
        <v/>
      </c>
      <c r="T256" s="224" t="str">
        <f t="shared" si="10"/>
        <v/>
      </c>
      <c r="U256" s="224" t="str">
        <f t="shared" si="11"/>
        <v/>
      </c>
      <c r="V256" s="224"/>
      <c r="W256" s="224" t="str">
        <f t="shared" si="5"/>
        <v/>
      </c>
      <c r="X256" s="224"/>
      <c r="Y256" s="224"/>
      <c r="Z256" s="1165"/>
      <c r="AA256" s="224"/>
      <c r="AB256" s="1166" t="str">
        <f t="shared" si="12"/>
        <v/>
      </c>
      <c r="AC256" s="224" t="str">
        <f t="shared" si="13"/>
        <v/>
      </c>
      <c r="AD256" s="224" t="str">
        <f t="shared" si="14"/>
        <v/>
      </c>
      <c r="AE256" s="224"/>
      <c r="AF256" s="224" t="str">
        <f t="shared" si="15"/>
        <v/>
      </c>
      <c r="AG256" s="1167"/>
      <c r="AH256" s="1168"/>
      <c r="AI256" s="224"/>
      <c r="AJ256" s="224"/>
      <c r="AK256" s="224"/>
      <c r="AL256" s="224"/>
      <c r="AM256" s="224"/>
      <c r="AN256" s="224"/>
      <c r="AO256" s="224"/>
      <c r="AP256" s="224"/>
      <c r="AQ256" s="224"/>
      <c r="AR256" s="224"/>
      <c r="AS256" s="224"/>
      <c r="AT256" s="224"/>
      <c r="AU256" s="224"/>
      <c r="AV256" s="224"/>
      <c r="AW256" s="224"/>
      <c r="AX256" s="224"/>
      <c r="AY256" s="224"/>
    </row>
    <row r="257" ht="15.75" customHeight="1">
      <c r="A257" s="1169">
        <f t="array" ref="A257">IF(INDIRECT("'2000'!A" &amp; 106 + ROW() - ROW($A$250)) = "", "", INDIRECT("'2000'!A" &amp; 106 + ROW() - ROW($A$250)))</f>
        <v>804</v>
      </c>
      <c r="B257" s="1170" t="str">
        <f t="array" ref="B257">IFNA(XLOOKUP(A257,'New Signups'!C:C,'New Signups'!D:D),"-")</f>
        <v>Mya</v>
      </c>
      <c r="C257" s="1170" t="str">
        <f t="array" ref="C257">IFNA(XLOOKUP(A257,'New Signups'!C:C,'New Signups'!E:E),"")</f>
        <v>Gonzalez</v>
      </c>
      <c r="D257" s="1171">
        <f t="array" ref="D257">IFNA(XLOOKUP(A257,'2000'!A:A,'2000'!D:D),"-")</f>
        <v>2108</v>
      </c>
      <c r="E257" s="1172"/>
      <c r="F257" s="1173">
        <f t="array" ref="F257">IFERROR(XLOOKUP(A257, 'New Signups'!C:C, 'New Signups'!I:I), "")</f>
        <v>0</v>
      </c>
      <c r="G257" s="1172" t="str">
        <f t="array" ref="G257">IFERROR(XLOOKUP(A257, 'New Signups'!C:C, 'New Signups'!J:J), "")</f>
        <v>(267) 496-4241</v>
      </c>
      <c r="H257" s="1172"/>
      <c r="I257" s="1173" t="str">
        <f t="array" ref="I257">IFNA(XLOOKUP(A257,'New Signups'!C:C,'New Signups'!H:H),"")</f>
        <v>Ebony howard</v>
      </c>
      <c r="J257" s="1173" t="s">
        <v>5585</v>
      </c>
      <c r="K257" s="1172"/>
      <c r="L257" s="1172"/>
      <c r="M257" s="1172"/>
      <c r="N257" s="1174">
        <f t="array" ref="N257">IF(A257="", "",
    IFNA(
        IF(OR(XLOOKUP(A257,'1000'!A:A,'1000'!M:M)=0, XLOOKUP(A257,'1000'!A:A,'1000'!M:M)=DATE(1900,1,1)), "", XLOOKUP(A257,'1000'!A:A,'1000'!M:M)),
        IFNA(
            IF(OR(XLOOKUP(A257,'2000'!A:A,'2000'!M:M)=0, XLOOKUP(A257,'2000'!A:A,'2000'!M:M)=DATE(1900,1,1)), "", XLOOKUP(A257,'2000'!A:A,'2000'!M:M)),
            IF(OR(XLOOKUP(A257,'3000'!A:A,'3000'!M:M)=0, XLOOKUP(A257,'3000'!A:A,'3000'!M:M)=DATE(1900,1,1)), "", XLOOKUP(A257,'3000'!A:A,'3000'!M:M))
        )
    )
)</f>
        <v>45670</v>
      </c>
      <c r="O257" s="1172"/>
      <c r="P257" s="1172" t="str">
        <f t="shared" si="6"/>
        <v>02/25</v>
      </c>
      <c r="Q257" s="1172" t="str">
        <f t="shared" si="7"/>
        <v>03/25</v>
      </c>
      <c r="R257" s="1172" t="str">
        <f t="shared" si="8"/>
        <v>04/25</v>
      </c>
      <c r="S257" s="1172" t="str">
        <f t="shared" si="9"/>
        <v>05/25</v>
      </c>
      <c r="T257" s="1172" t="str">
        <f t="shared" si="10"/>
        <v>06/25</v>
      </c>
      <c r="U257" s="1172" t="str">
        <f t="shared" si="11"/>
        <v>07/25</v>
      </c>
      <c r="V257" s="1172"/>
      <c r="W257" s="1172" t="str">
        <f t="shared" si="5"/>
        <v>2025-11-03 00:00</v>
      </c>
      <c r="X257" s="1172"/>
      <c r="Y257" s="1172"/>
      <c r="Z257" s="1175"/>
      <c r="AA257" s="1172"/>
      <c r="AB257" s="1176" t="str">
        <f t="shared" si="12"/>
        <v>01/26</v>
      </c>
      <c r="AC257" s="1172" t="str">
        <f t="shared" si="13"/>
        <v>02/26</v>
      </c>
      <c r="AD257" s="1172" t="str">
        <f t="shared" si="14"/>
        <v>03/26</v>
      </c>
      <c r="AE257" s="1172"/>
      <c r="AF257" s="1172" t="str">
        <f t="shared" si="15"/>
        <v>04/26</v>
      </c>
      <c r="AG257" s="1177"/>
      <c r="AH257" s="1178"/>
      <c r="AI257" s="1172"/>
      <c r="AJ257" s="1172"/>
      <c r="AK257" s="1172"/>
      <c r="AL257" s="1172"/>
      <c r="AM257" s="1172"/>
      <c r="AN257" s="1172"/>
      <c r="AO257" s="1172"/>
      <c r="AP257" s="1172"/>
      <c r="AQ257" s="1172"/>
      <c r="AR257" s="1172"/>
      <c r="AS257" s="1172"/>
      <c r="AT257" s="1172"/>
      <c r="AU257" s="1172"/>
      <c r="AV257" s="1172"/>
      <c r="AW257" s="1172"/>
      <c r="AX257" s="1172"/>
      <c r="AY257" s="1172"/>
    </row>
    <row r="258" ht="15.75" customHeight="1">
      <c r="A258" s="575">
        <f t="array" ref="A258">IF(INDIRECT("'2000'!A" &amp; 106 + ROW() - ROW($A$250)) = "", "", INDIRECT("'2000'!A" &amp; 106 + ROW() - ROW($A$250)))</f>
        <v>805</v>
      </c>
      <c r="B258" s="417" t="str">
        <f t="array" ref="B258">IFNA(XLOOKUP(A258,'New Signups'!C:C,'New Signups'!D:D),"-")</f>
        <v>Sergio </v>
      </c>
      <c r="C258" s="417" t="str">
        <f t="array" ref="C258">IFNA(XLOOKUP(A258,'New Signups'!C:C,'New Signups'!E:E),"")</f>
        <v>Gonzalez</v>
      </c>
      <c r="D258" s="381">
        <f t="array" ref="D258">IFNA(XLOOKUP(A258,'2000'!A:A,'2000'!D:D),"")</f>
        <v>2109</v>
      </c>
      <c r="E258" s="40"/>
      <c r="F258" s="524">
        <f t="array" ref="F258">IFERROR(XLOOKUP(A258, 'New Signups'!C:C, 'New Signups'!I:I), "")</f>
        <v>0</v>
      </c>
      <c r="G258" s="40" t="str">
        <f t="array" ref="G258">IFERROR(XLOOKUP(A258, 'New Signups'!C:C, 'New Signups'!J:J), "")</f>
        <v>(267) 496-4241</v>
      </c>
      <c r="H258" s="40"/>
      <c r="I258" s="524" t="str">
        <f t="array" ref="I258">IFNA(XLOOKUP(A258,'New Signups'!C:C,'New Signups'!H:H),"")</f>
        <v>Ebony howard</v>
      </c>
      <c r="J258" s="524" t="s">
        <v>5585</v>
      </c>
      <c r="K258" s="40"/>
      <c r="L258" s="40"/>
      <c r="M258" s="40"/>
      <c r="N258" s="1020">
        <f t="array" ref="N258">IF(A258="", "",
    IFNA(
        IF(OR(XLOOKUP(A258,'1000'!A:A,'1000'!M:M)=0, XLOOKUP(A258,'1000'!A:A,'1000'!M:M)=DATE(1900,1,1)), "", XLOOKUP(A258,'1000'!A:A,'1000'!M:M)),
        IFNA(
            IF(OR(XLOOKUP(A258,'2000'!A:A,'2000'!M:M)=0, XLOOKUP(A258,'2000'!A:A,'2000'!M:M)=DATE(1900,1,1)), "", XLOOKUP(A258,'2000'!A:A,'2000'!M:M)),
            IF(OR(XLOOKUP(A258,'3000'!A:A,'3000'!M:M)=0, XLOOKUP(A258,'3000'!A:A,'3000'!M:M)=DATE(1900,1,1)), "", XLOOKUP(A258,'3000'!A:A,'3000'!M:M))
        )
    )
)</f>
        <v>45670</v>
      </c>
      <c r="O258" s="40"/>
      <c r="P258" s="40" t="str">
        <f t="shared" si="6"/>
        <v>02/25</v>
      </c>
      <c r="Q258" s="40" t="str">
        <f t="shared" si="7"/>
        <v>03/25</v>
      </c>
      <c r="R258" s="40" t="str">
        <f t="shared" si="8"/>
        <v>04/25</v>
      </c>
      <c r="S258" s="40" t="str">
        <f t="shared" si="9"/>
        <v>05/25</v>
      </c>
      <c r="T258" s="40" t="str">
        <f t="shared" si="10"/>
        <v>06/25</v>
      </c>
      <c r="U258" s="40" t="str">
        <f t="shared" si="11"/>
        <v>07/25</v>
      </c>
      <c r="V258" s="40"/>
      <c r="W258" s="101" t="s">
        <v>5652</v>
      </c>
      <c r="X258" s="40"/>
      <c r="Y258" s="40"/>
      <c r="Z258" s="101" t="s">
        <v>4516</v>
      </c>
      <c r="AA258" s="40"/>
      <c r="AB258" s="1144" t="str">
        <f t="shared" si="12"/>
        <v>01/26</v>
      </c>
      <c r="AC258" s="40" t="str">
        <f t="shared" si="13"/>
        <v>02/26</v>
      </c>
      <c r="AD258" s="40" t="str">
        <f t="shared" si="14"/>
        <v>03/26</v>
      </c>
      <c r="AE258" s="40"/>
      <c r="AF258" s="40" t="str">
        <f t="shared" si="15"/>
        <v>04/26</v>
      </c>
      <c r="AG258" s="1023"/>
      <c r="AH258" s="94"/>
      <c r="AI258" s="40"/>
      <c r="AJ258" s="40"/>
      <c r="AK258" s="40"/>
      <c r="AL258" s="40"/>
      <c r="AM258" s="40"/>
      <c r="AN258" s="40"/>
      <c r="AO258" s="40"/>
      <c r="AP258" s="40"/>
      <c r="AQ258" s="40"/>
      <c r="AR258" s="40"/>
      <c r="AS258" s="40"/>
      <c r="AT258" s="40"/>
      <c r="AU258" s="40"/>
      <c r="AV258" s="40"/>
      <c r="AW258" s="40"/>
      <c r="AX258" s="40"/>
      <c r="AY258" s="40"/>
    </row>
    <row r="259" ht="15.75" customHeight="1">
      <c r="A259" s="575">
        <f t="array" ref="A259">IF(INDIRECT("'2000'!A" &amp; 106 + ROW() - ROW($A$250)) = "", "", INDIRECT("'2000'!A" &amp; 106 + ROW() - ROW($A$250)))</f>
        <v>1708</v>
      </c>
      <c r="B259" s="417" t="str">
        <f t="array" ref="B259">IFNA(XLOOKUP(A259,'New Signups'!C:C,'New Signups'!D:D),"")</f>
        <v>Ahniyah</v>
      </c>
      <c r="C259" s="417" t="str">
        <f t="array" ref="C259">IFNA(XLOOKUP(A259,'New Signups'!C:C,'New Signups'!E:E),"")</f>
        <v>Walton</v>
      </c>
      <c r="D259" s="381">
        <f t="array" ref="D259">IFNA(XLOOKUP(A259,'2000'!A:A,'2000'!D:D),"")</f>
        <v>2110</v>
      </c>
      <c r="E259" s="40"/>
      <c r="F259" s="524" t="str">
        <f t="array" ref="F259">IFERROR(XLOOKUP(A259, 'New Signups'!C:C, 'New Signups'!I:I), "")</f>
        <v>(215) 237-0989</v>
      </c>
      <c r="G259" s="40" t="str">
        <f t="array" ref="G259">IFERROR(XLOOKUP(A259, 'New Signups'!C:C, 'New Signups'!J:J), "")</f>
        <v>(215) 237-0989</v>
      </c>
      <c r="H259" s="40"/>
      <c r="I259" s="524" t="str">
        <f t="array" ref="I259">IFNA(XLOOKUP(A259,'New Signups'!C:C,'New Signups'!H:H),"")</f>
        <v>Sierrah</v>
      </c>
      <c r="J259" s="524" t="s">
        <v>5585</v>
      </c>
      <c r="K259" s="40"/>
      <c r="L259" s="40"/>
      <c r="M259" s="40"/>
      <c r="N259" s="1020" t="str">
        <f t="array" ref="N259">IF(A259="", "",
    IFNA(
        IF(OR(XLOOKUP(A259,'1000'!A:A,'1000'!M:M)=0, XLOOKUP(A259,'1000'!A:A,'1000'!M:M)=DATE(1900,1,1)), "", XLOOKUP(A259,'1000'!A:A,'1000'!M:M)),
        IFNA(
            IF(OR(XLOOKUP(A259,'2000'!A:A,'2000'!M:M)=0, XLOOKUP(A259,'2000'!A:A,'2000'!M:M)=DATE(1900,1,1)), "", XLOOKUP(A259,'2000'!A:A,'2000'!M:M)),
            IF(OR(XLOOKUP(A259,'3000'!A:A,'3000'!M:M)=0, XLOOKUP(A259,'3000'!A:A,'3000'!M:M)=DATE(1900,1,1)), "", XLOOKUP(A259,'3000'!A:A,'3000'!M:M))
        )
    )
)</f>
        <v/>
      </c>
      <c r="O259" s="40"/>
      <c r="P259" s="40" t="str">
        <f t="shared" si="6"/>
        <v/>
      </c>
      <c r="Q259" s="40" t="str">
        <f t="shared" si="7"/>
        <v/>
      </c>
      <c r="R259" s="40" t="str">
        <f t="shared" si="8"/>
        <v/>
      </c>
      <c r="S259" s="40" t="str">
        <f t="shared" si="9"/>
        <v/>
      </c>
      <c r="T259" s="40" t="str">
        <f t="shared" si="10"/>
        <v/>
      </c>
      <c r="U259" s="40" t="str">
        <f t="shared" si="11"/>
        <v/>
      </c>
      <c r="V259" s="40"/>
      <c r="W259" s="101" t="s">
        <v>5652</v>
      </c>
      <c r="X259" s="40"/>
      <c r="Y259" s="40"/>
      <c r="Z259" s="101" t="s">
        <v>4516</v>
      </c>
      <c r="AA259" s="40"/>
      <c r="AB259" s="1144" t="str">
        <f t="shared" si="12"/>
        <v/>
      </c>
      <c r="AC259" s="40" t="str">
        <f t="shared" si="13"/>
        <v/>
      </c>
      <c r="AD259" s="40" t="str">
        <f t="shared" si="14"/>
        <v/>
      </c>
      <c r="AE259" s="40"/>
      <c r="AF259" s="40" t="str">
        <f t="shared" si="15"/>
        <v/>
      </c>
      <c r="AG259" s="1023"/>
      <c r="AH259" s="94"/>
      <c r="AI259" s="40"/>
      <c r="AJ259" s="40"/>
      <c r="AK259" s="40"/>
      <c r="AL259" s="40"/>
      <c r="AM259" s="40"/>
      <c r="AN259" s="40"/>
      <c r="AO259" s="40"/>
      <c r="AP259" s="40"/>
      <c r="AQ259" s="40"/>
      <c r="AR259" s="40"/>
      <c r="AS259" s="40"/>
      <c r="AT259" s="40"/>
      <c r="AU259" s="40"/>
      <c r="AV259" s="40"/>
      <c r="AW259" s="40"/>
      <c r="AX259" s="40"/>
      <c r="AY259" s="40"/>
    </row>
    <row r="260" ht="15.75" customHeight="1">
      <c r="A260" s="1169">
        <f t="array" ref="A260">IF(INDIRECT("'2000'!A" &amp; 106 + ROW() - ROW($A$250)) = "", "", INDIRECT("'2000'!A" &amp; 106 + ROW() - ROW($A$250)))</f>
        <v>1765</v>
      </c>
      <c r="B260" s="1170" t="str">
        <f t="array" ref="B260">IFNA(XLOOKUP(A260,'New Signups'!C:C,'New Signups'!D:D),"")</f>
        <v>Emani</v>
      </c>
      <c r="C260" s="1170" t="str">
        <f t="array" ref="C260">IFNA(XLOOKUP(A260,'New Signups'!C:C,'New Signups'!E:E),"")</f>
        <v>wooden</v>
      </c>
      <c r="D260" s="1171">
        <f t="array" ref="D260">IFNA(XLOOKUP(A260,'2000'!A:A,'2000'!D:D),"")</f>
        <v>2111</v>
      </c>
      <c r="E260" s="1172"/>
      <c r="F260" s="1173" t="str">
        <f t="array" ref="F260">IFERROR(XLOOKUP(A260, 'New Signups'!C:C, 'New Signups'!I:I), "")</f>
        <v>(267) 699-1405</v>
      </c>
      <c r="G260" s="1172" t="str">
        <f t="array" ref="G260">IFERROR(XLOOKUP(A260, 'New Signups'!C:C, 'New Signups'!J:J), "")</f>
        <v>(267) 560-6952</v>
      </c>
      <c r="H260" s="1172"/>
      <c r="I260" s="1173" t="str">
        <f t="array" ref="I260">IFNA(XLOOKUP(A260,'New Signups'!C:C,'New Signups'!H:H),"")</f>
        <v/>
      </c>
      <c r="J260" s="1173" t="s">
        <v>5585</v>
      </c>
      <c r="K260" s="1172"/>
      <c r="L260" s="1172"/>
      <c r="M260" s="1172"/>
      <c r="N260" s="1174">
        <f t="array" ref="N260">IF(A260="", "",
    IFNA(
        IF(OR(XLOOKUP(A260,'1000'!A:A,'1000'!M:M)=0, XLOOKUP(A260,'1000'!A:A,'1000'!M:M)=DATE(1900,1,1)), "", XLOOKUP(A260,'1000'!A:A,'1000'!M:M)),
        IFNA(
            IF(OR(XLOOKUP(A260,'2000'!A:A,'2000'!M:M)=0, XLOOKUP(A260,'2000'!A:A,'2000'!M:M)=DATE(1900,1,1)), "", XLOOKUP(A260,'2000'!A:A,'2000'!M:M)),
            IF(OR(XLOOKUP(A260,'3000'!A:A,'3000'!M:M)=0, XLOOKUP(A260,'3000'!A:A,'3000'!M:M)=DATE(1900,1,1)), "", XLOOKUP(A260,'3000'!A:A,'3000'!M:M))
        )
    )
)</f>
        <v>45687</v>
      </c>
      <c r="O260" s="1172"/>
      <c r="P260" s="1172" t="str">
        <f t="shared" si="6"/>
        <v>02/25</v>
      </c>
      <c r="Q260" s="1172" t="str">
        <f t="shared" si="7"/>
        <v>03/25</v>
      </c>
      <c r="R260" s="1172" t="str">
        <f t="shared" si="8"/>
        <v>04/25</v>
      </c>
      <c r="S260" s="1172" t="str">
        <f t="shared" si="9"/>
        <v>05/25</v>
      </c>
      <c r="T260" s="1172" t="str">
        <f t="shared" si="10"/>
        <v>06/25</v>
      </c>
      <c r="U260" s="1172" t="str">
        <f t="shared" si="11"/>
        <v>07/25</v>
      </c>
      <c r="V260" s="1172"/>
      <c r="W260" s="1172" t="str">
        <f t="shared" ref="W260:W281" si="16">IF(AND(N260&lt;&gt;"", ISNUMBER(DATEVALUE(TEXT(N260,"mm/dd/yyyy")))), TEXT(DATE(YEAR(N260), MONTH(N260) + 10, 1) + (8 - WEEKDAY(DATE(YEAR(N260), MONTH(N260) + 10, 1), 2)), "yyyy-mm-dd") &amp; " 00:00", "")</f>
        <v>2025-11-03 00:00</v>
      </c>
      <c r="X260" s="1172"/>
      <c r="Y260" s="1172"/>
      <c r="Z260" s="1175"/>
      <c r="AA260" s="1172"/>
      <c r="AB260" s="1176" t="str">
        <f t="shared" si="12"/>
        <v>01/26</v>
      </c>
      <c r="AC260" s="1172" t="str">
        <f t="shared" si="13"/>
        <v>02/26</v>
      </c>
      <c r="AD260" s="1172" t="str">
        <f t="shared" si="14"/>
        <v>03/26</v>
      </c>
      <c r="AE260" s="1172"/>
      <c r="AF260" s="1172" t="str">
        <f t="shared" si="15"/>
        <v>04/26</v>
      </c>
      <c r="AG260" s="1177"/>
      <c r="AH260" s="1178"/>
      <c r="AI260" s="1172"/>
      <c r="AJ260" s="1172"/>
      <c r="AK260" s="1172"/>
      <c r="AL260" s="1172"/>
      <c r="AM260" s="1172"/>
      <c r="AN260" s="1172"/>
      <c r="AO260" s="1172"/>
      <c r="AP260" s="1172"/>
      <c r="AQ260" s="1172"/>
      <c r="AR260" s="1172"/>
      <c r="AS260" s="1172"/>
      <c r="AT260" s="1172"/>
      <c r="AU260" s="1172"/>
      <c r="AV260" s="1172"/>
      <c r="AW260" s="1172"/>
      <c r="AX260" s="1172"/>
      <c r="AY260" s="1172"/>
    </row>
    <row r="261" ht="15.75" customHeight="1">
      <c r="A261" s="575">
        <f t="array" ref="A261">IF(INDIRECT("'2000'!A" &amp; 106 + ROW() - ROW($A$250)) = "", "", INDIRECT("'2000'!A" &amp; 106 + ROW() - ROW($A$250)))</f>
        <v>1830</v>
      </c>
      <c r="B261" s="417" t="str">
        <f t="array" ref="B261">IFNA(XLOOKUP(A261,'New Signups'!C:C,'New Signups'!D:D),"")</f>
        <v>Kristian</v>
      </c>
      <c r="C261" s="417" t="str">
        <f t="array" ref="C261">IFNA(XLOOKUP(A261,'New Signups'!C:C,'New Signups'!E:E),"")</f>
        <v>Kilgore</v>
      </c>
      <c r="D261" s="381">
        <f t="array" ref="D261">IFNA(XLOOKUP(A261,'2000'!A:A,'2000'!D:D),"")</f>
        <v>2112</v>
      </c>
      <c r="E261" s="40"/>
      <c r="F261" s="524" t="str">
        <f t="array" ref="F261">IFERROR(XLOOKUP(A261, 'New Signups'!C:C, 'New Signups'!I:I), "")</f>
        <v>(267) 776-3612</v>
      </c>
      <c r="G261" s="40" t="str">
        <f t="array" ref="G261">IFERROR(XLOOKUP(A261, 'New Signups'!C:C, 'New Signups'!J:J), "")</f>
        <v>(267) 579-8298</v>
      </c>
      <c r="H261" s="40"/>
      <c r="I261" s="524" t="str">
        <f t="array" ref="I261">IFNA(XLOOKUP(A261,'New Signups'!C:C,'New Signups'!H:H),"")</f>
        <v>Dinah Jiles </v>
      </c>
      <c r="J261" s="524" t="s">
        <v>5585</v>
      </c>
      <c r="K261" s="40"/>
      <c r="L261" s="40"/>
      <c r="M261" s="40"/>
      <c r="N261" s="1020">
        <f t="array" ref="N261">IF(A261="", "",
    IFNA(
        IF(OR(XLOOKUP(A261,'1000'!A:A,'1000'!M:M)=0, XLOOKUP(A261,'1000'!A:A,'1000'!M:M)=DATE(1900,1,1)), "", XLOOKUP(A261,'1000'!A:A,'1000'!M:M)),
        IFNA(
            IF(OR(XLOOKUP(A261,'2000'!A:A,'2000'!M:M)=0, XLOOKUP(A261,'2000'!A:A,'2000'!M:M)=DATE(1900,1,1)), "", XLOOKUP(A261,'2000'!A:A,'2000'!M:M)),
            IF(OR(XLOOKUP(A261,'3000'!A:A,'3000'!M:M)=0, XLOOKUP(A261,'3000'!A:A,'3000'!M:M)=DATE(1900,1,1)), "", XLOOKUP(A261,'3000'!A:A,'3000'!M:M))
        )
    )
)</f>
        <v>45688</v>
      </c>
      <c r="O261" s="40"/>
      <c r="P261" s="40" t="str">
        <f t="shared" si="6"/>
        <v>02/25</v>
      </c>
      <c r="Q261" s="40" t="str">
        <f t="shared" si="7"/>
        <v>03/25</v>
      </c>
      <c r="R261" s="40" t="str">
        <f t="shared" si="8"/>
        <v>04/25</v>
      </c>
      <c r="S261" s="40" t="str">
        <f t="shared" si="9"/>
        <v>05/25</v>
      </c>
      <c r="T261" s="40" t="str">
        <f t="shared" si="10"/>
        <v>06/25</v>
      </c>
      <c r="U261" s="40" t="str">
        <f t="shared" si="11"/>
        <v>07/25</v>
      </c>
      <c r="V261" s="40"/>
      <c r="W261" s="40" t="str">
        <f t="shared" si="16"/>
        <v>2025-11-03 00:00</v>
      </c>
      <c r="X261" s="40"/>
      <c r="Y261" s="40"/>
      <c r="Z261" s="101"/>
      <c r="AA261" s="40"/>
      <c r="AB261" s="1144" t="str">
        <f t="shared" si="12"/>
        <v>01/26</v>
      </c>
      <c r="AC261" s="40" t="str">
        <f t="shared" si="13"/>
        <v>02/26</v>
      </c>
      <c r="AD261" s="40" t="str">
        <f t="shared" si="14"/>
        <v>03/26</v>
      </c>
      <c r="AE261" s="40"/>
      <c r="AF261" s="40" t="str">
        <f t="shared" si="15"/>
        <v>04/26</v>
      </c>
      <c r="AG261" s="1023"/>
      <c r="AH261" s="94"/>
      <c r="AI261" s="40"/>
      <c r="AJ261" s="40"/>
      <c r="AK261" s="40"/>
      <c r="AL261" s="40"/>
      <c r="AM261" s="40"/>
      <c r="AN261" s="40"/>
      <c r="AO261" s="40"/>
      <c r="AP261" s="40"/>
      <c r="AQ261" s="40"/>
      <c r="AR261" s="40"/>
      <c r="AS261" s="40"/>
      <c r="AT261" s="40"/>
      <c r="AU261" s="40"/>
      <c r="AV261" s="40"/>
      <c r="AW261" s="40"/>
      <c r="AX261" s="40"/>
      <c r="AY261" s="40"/>
    </row>
    <row r="262" ht="15.75" customHeight="1">
      <c r="A262" s="575">
        <f t="array" ref="A262">IF(INDIRECT("'2000'!A" &amp; 106 + ROW() - ROW($A$250)) = "", "", INDIRECT("'2000'!A" &amp; 106 + ROW() - ROW($A$250)))</f>
        <v>1810</v>
      </c>
      <c r="B262" s="417" t="str">
        <f t="array" ref="B262">IFNA(XLOOKUP(A262,'New Signups'!C:C,'New Signups'!D:D),"")</f>
        <v>Chelsea</v>
      </c>
      <c r="C262" s="417" t="str">
        <f t="array" ref="C262">IFNA(XLOOKUP(A262,'New Signups'!C:C,'New Signups'!E:E),"")</f>
        <v>George</v>
      </c>
      <c r="D262" s="381">
        <f t="array" ref="D262">IFNA(XLOOKUP(A262,'2000'!A:A,'2000'!D:D),"")</f>
        <v>2113</v>
      </c>
      <c r="E262" s="40"/>
      <c r="F262" s="524" t="str">
        <f t="array" ref="F262">IFERROR(XLOOKUP(A262, 'New Signups'!C:C, 'New Signups'!I:I), "")</f>
        <v>(267) 366-7176</v>
      </c>
      <c r="G262" s="40" t="str">
        <f t="array" ref="G262">IFERROR(XLOOKUP(A262, 'New Signups'!C:C, 'New Signups'!J:J), "")</f>
        <v>(610) 803-6519</v>
      </c>
      <c r="H262" s="40"/>
      <c r="I262" s="524" t="str">
        <f t="array" ref="I262">IFNA(XLOOKUP(A262,'New Signups'!C:C,'New Signups'!H:H),"")</f>
        <v>Chelsea G</v>
      </c>
      <c r="J262" s="524" t="s">
        <v>5585</v>
      </c>
      <c r="K262" s="40"/>
      <c r="L262" s="40"/>
      <c r="M262" s="40"/>
      <c r="N262" s="1020">
        <f t="array" ref="N262">IF(A262="", "",
    IFNA(
        IF(OR(XLOOKUP(A262,'1000'!A:A,'1000'!M:M)=0, XLOOKUP(A262,'1000'!A:A,'1000'!M:M)=DATE(1900,1,1)), "", XLOOKUP(A262,'1000'!A:A,'1000'!M:M)),
        IFNA(
            IF(OR(XLOOKUP(A262,'2000'!A:A,'2000'!M:M)=0, XLOOKUP(A262,'2000'!A:A,'2000'!M:M)=DATE(1900,1,1)), "", XLOOKUP(A262,'2000'!A:A,'2000'!M:M)),
            IF(OR(XLOOKUP(A262,'3000'!A:A,'3000'!M:M)=0, XLOOKUP(A262,'3000'!A:A,'3000'!M:M)=DATE(1900,1,1)), "", XLOOKUP(A262,'3000'!A:A,'3000'!M:M))
        )
    )
)</f>
        <v>45694</v>
      </c>
      <c r="O262" s="40"/>
      <c r="P262" s="40" t="str">
        <f t="shared" si="6"/>
        <v>03/25</v>
      </c>
      <c r="Q262" s="40" t="str">
        <f t="shared" si="7"/>
        <v>04/25</v>
      </c>
      <c r="R262" s="40" t="str">
        <f t="shared" si="8"/>
        <v>05/25</v>
      </c>
      <c r="S262" s="40" t="str">
        <f t="shared" si="9"/>
        <v>06/25</v>
      </c>
      <c r="T262" s="40" t="str">
        <f t="shared" si="10"/>
        <v>07/25</v>
      </c>
      <c r="U262" s="40" t="str">
        <f t="shared" si="11"/>
        <v>08/25</v>
      </c>
      <c r="V262" s="40"/>
      <c r="W262" s="40" t="str">
        <f t="shared" si="16"/>
        <v>2025-12-08 00:00</v>
      </c>
      <c r="X262" s="40"/>
      <c r="Y262" s="40"/>
      <c r="Z262" s="101"/>
      <c r="AA262" s="40"/>
      <c r="AB262" s="1144" t="str">
        <f t="shared" si="12"/>
        <v>02/26</v>
      </c>
      <c r="AC262" s="40" t="str">
        <f t="shared" si="13"/>
        <v>03/26</v>
      </c>
      <c r="AD262" s="40" t="str">
        <f t="shared" si="14"/>
        <v>04/26</v>
      </c>
      <c r="AE262" s="40"/>
      <c r="AF262" s="40" t="str">
        <f t="shared" si="15"/>
        <v>05/26</v>
      </c>
      <c r="AG262" s="1023"/>
      <c r="AH262" s="94"/>
      <c r="AI262" s="40"/>
      <c r="AJ262" s="40"/>
      <c r="AK262" s="40"/>
      <c r="AL262" s="40"/>
      <c r="AM262" s="40"/>
      <c r="AN262" s="40"/>
      <c r="AO262" s="40"/>
      <c r="AP262" s="40"/>
      <c r="AQ262" s="40"/>
      <c r="AR262" s="40"/>
      <c r="AS262" s="40"/>
      <c r="AT262" s="40"/>
      <c r="AU262" s="40"/>
      <c r="AV262" s="40"/>
      <c r="AW262" s="40"/>
      <c r="AX262" s="40"/>
      <c r="AY262" s="40"/>
    </row>
    <row r="263" ht="15.75" customHeight="1">
      <c r="A263" s="575">
        <f t="array" ref="A263">IF(INDIRECT("'2000'!A" &amp; 106 + ROW() - ROW($A$250)) = "", "", INDIRECT("'2000'!A" &amp; 106 + ROW() - ROW($A$250)))</f>
        <v>1782</v>
      </c>
      <c r="B263" s="417" t="str">
        <f t="array" ref="B263">IFNA(XLOOKUP(A263,'New Signups'!C:C,'New Signups'!D:D),"")</f>
        <v>Olivia</v>
      </c>
      <c r="C263" s="417" t="str">
        <f t="array" ref="C263">IFNA(XLOOKUP(A263,'New Signups'!C:C,'New Signups'!E:E),"")</f>
        <v>Garrett</v>
      </c>
      <c r="D263" s="381">
        <f t="array" ref="D263">IFNA(XLOOKUP(A263,'2000'!A:A,'2000'!D:D),"")</f>
        <v>2114</v>
      </c>
      <c r="E263" s="40"/>
      <c r="F263" s="524" t="str">
        <f t="array" ref="F263">IFERROR(XLOOKUP(A263, 'New Signups'!C:C, 'New Signups'!I:I), "")</f>
        <v>267-442-8673</v>
      </c>
      <c r="G263" s="40" t="str">
        <f t="array" ref="G263">IFERROR(XLOOKUP(A263, 'New Signups'!C:C, 'New Signups'!J:J), "")</f>
        <v>(215) 778-2672</v>
      </c>
      <c r="H263" s="40"/>
      <c r="I263" s="524" t="str">
        <f t="array" ref="I263">IFNA(XLOOKUP(A263,'New Signups'!C:C,'New Signups'!H:H),"")</f>
        <v>Samantha</v>
      </c>
      <c r="J263" s="524" t="s">
        <v>5585</v>
      </c>
      <c r="K263" s="40"/>
      <c r="L263" s="40"/>
      <c r="M263" s="40"/>
      <c r="N263" s="1020">
        <f t="array" ref="N263">IF(A263="", "",
    IFNA(
        IF(OR(XLOOKUP(A263,'1000'!A:A,'1000'!M:M)=0, XLOOKUP(A263,'1000'!A:A,'1000'!M:M)=DATE(1900,1,1)), "", XLOOKUP(A263,'1000'!A:A,'1000'!M:M)),
        IFNA(
            IF(OR(XLOOKUP(A263,'2000'!A:A,'2000'!M:M)=0, XLOOKUP(A263,'2000'!A:A,'2000'!M:M)=DATE(1900,1,1)), "", XLOOKUP(A263,'2000'!A:A,'2000'!M:M)),
            IF(OR(XLOOKUP(A263,'3000'!A:A,'3000'!M:M)=0, XLOOKUP(A263,'3000'!A:A,'3000'!M:M)=DATE(1900,1,1)), "", XLOOKUP(A263,'3000'!A:A,'3000'!M:M))
        )
    )
)</f>
        <v>45764</v>
      </c>
      <c r="O263" s="40"/>
      <c r="P263" s="40" t="str">
        <f t="shared" si="6"/>
        <v>05/25</v>
      </c>
      <c r="Q263" s="40" t="str">
        <f t="shared" si="7"/>
        <v>06/25</v>
      </c>
      <c r="R263" s="40" t="str">
        <f t="shared" si="8"/>
        <v>07/25</v>
      </c>
      <c r="S263" s="40" t="str">
        <f t="shared" si="9"/>
        <v>08/25</v>
      </c>
      <c r="T263" s="40" t="str">
        <f t="shared" si="10"/>
        <v>09/25</v>
      </c>
      <c r="U263" s="40" t="str">
        <f t="shared" si="11"/>
        <v>10/25</v>
      </c>
      <c r="V263" s="40"/>
      <c r="W263" s="40" t="str">
        <f t="shared" si="16"/>
        <v>2026-02-02 00:00</v>
      </c>
      <c r="X263" s="40"/>
      <c r="Y263" s="40"/>
      <c r="Z263" s="101"/>
      <c r="AA263" s="40"/>
      <c r="AB263" s="1144" t="str">
        <f t="shared" si="12"/>
        <v>04/26</v>
      </c>
      <c r="AC263" s="40" t="str">
        <f t="shared" si="13"/>
        <v>05/26</v>
      </c>
      <c r="AD263" s="40" t="str">
        <f t="shared" si="14"/>
        <v>06/26</v>
      </c>
      <c r="AE263" s="40"/>
      <c r="AF263" s="40" t="str">
        <f t="shared" si="15"/>
        <v>07/26</v>
      </c>
      <c r="AG263" s="1023"/>
      <c r="AH263" s="94"/>
      <c r="AI263" s="40"/>
      <c r="AJ263" s="40"/>
      <c r="AK263" s="40"/>
      <c r="AL263" s="40"/>
      <c r="AM263" s="40"/>
      <c r="AN263" s="40"/>
      <c r="AO263" s="40"/>
      <c r="AP263" s="40"/>
      <c r="AQ263" s="40"/>
      <c r="AR263" s="40"/>
      <c r="AS263" s="40"/>
      <c r="AT263" s="40"/>
      <c r="AU263" s="40"/>
      <c r="AV263" s="40"/>
      <c r="AW263" s="40"/>
      <c r="AX263" s="40"/>
      <c r="AY263" s="40"/>
    </row>
    <row r="264" ht="15.75" customHeight="1">
      <c r="A264" s="575">
        <f t="array" ref="A264">IF(INDIRECT("'2000'!A" &amp; 106 + ROW() - ROW($A$250)) = "", "", INDIRECT("'2000'!A" &amp; 106 + ROW() - ROW($A$250)))</f>
        <v>1837</v>
      </c>
      <c r="B264" s="417" t="str">
        <f t="array" ref="B264">IFNA(XLOOKUP(A264,'New Signups'!C:C,'New Signups'!D:D),"")</f>
        <v>Pressler</v>
      </c>
      <c r="C264" s="417" t="str">
        <f t="array" ref="C264">IFNA(XLOOKUP(A264,'New Signups'!C:C,'New Signups'!E:E),"")</f>
        <v>Soeffing-Hammerle</v>
      </c>
      <c r="D264" s="381">
        <f t="array" ref="D264">IFNA(XLOOKUP(A264,'2000'!A:A,'2000'!D:D),"")</f>
        <v>2115</v>
      </c>
      <c r="E264" s="40"/>
      <c r="F264" s="524" t="str">
        <f t="array" ref="F264">IFERROR(XLOOKUP(A264, 'New Signups'!C:C, 'New Signups'!I:I), "")</f>
        <v>(215) 341-8745</v>
      </c>
      <c r="G264" s="40" t="str">
        <f t="array" ref="G264">IFERROR(XLOOKUP(A264, 'New Signups'!C:C, 'New Signups'!J:J), "")</f>
        <v>(215) 341-4846</v>
      </c>
      <c r="H264" s="40"/>
      <c r="I264" s="524" t="str">
        <f t="array" ref="I264">IFNA(XLOOKUP(A264,'New Signups'!C:C,'New Signups'!H:H),"")</f>
        <v>Stuart Hammerle</v>
      </c>
      <c r="J264" s="524" t="s">
        <v>5585</v>
      </c>
      <c r="K264" s="40"/>
      <c r="L264" s="40"/>
      <c r="M264" s="40"/>
      <c r="N264" s="1020">
        <f t="array" ref="N264">IF(A264="", "",
    IFNA(
        IF(OR(XLOOKUP(A264,'1000'!A:A,'1000'!M:M)=0, XLOOKUP(A264,'1000'!A:A,'1000'!M:M)=DATE(1900,1,1)), "", XLOOKUP(A264,'1000'!A:A,'1000'!M:M)),
        IFNA(
            IF(OR(XLOOKUP(A264,'2000'!A:A,'2000'!M:M)=0, XLOOKUP(A264,'2000'!A:A,'2000'!M:M)=DATE(1900,1,1)), "", XLOOKUP(A264,'2000'!A:A,'2000'!M:M)),
            IF(OR(XLOOKUP(A264,'3000'!A:A,'3000'!M:M)=0, XLOOKUP(A264,'3000'!A:A,'3000'!M:M)=DATE(1900,1,1)), "", XLOOKUP(A264,'3000'!A:A,'3000'!M:M))
        )
    )
)</f>
        <v>45699</v>
      </c>
      <c r="O264" s="40"/>
      <c r="P264" s="40" t="str">
        <f t="shared" si="6"/>
        <v>03/25</v>
      </c>
      <c r="Q264" s="40" t="str">
        <f t="shared" si="7"/>
        <v>04/25</v>
      </c>
      <c r="R264" s="40" t="str">
        <f t="shared" si="8"/>
        <v>05/25</v>
      </c>
      <c r="S264" s="40" t="str">
        <f t="shared" si="9"/>
        <v>06/25</v>
      </c>
      <c r="T264" s="40" t="str">
        <f t="shared" si="10"/>
        <v>07/25</v>
      </c>
      <c r="U264" s="40" t="str">
        <f t="shared" si="11"/>
        <v>08/25</v>
      </c>
      <c r="V264" s="40"/>
      <c r="W264" s="40" t="str">
        <f t="shared" si="16"/>
        <v>2025-12-08 00:00</v>
      </c>
      <c r="X264" s="40"/>
      <c r="Y264" s="40"/>
      <c r="Z264" s="101"/>
      <c r="AA264" s="40"/>
      <c r="AB264" s="1144" t="str">
        <f t="shared" si="12"/>
        <v>02/26</v>
      </c>
      <c r="AC264" s="40" t="str">
        <f t="shared" si="13"/>
        <v>03/26</v>
      </c>
      <c r="AD264" s="40" t="str">
        <f t="shared" si="14"/>
        <v>04/26</v>
      </c>
      <c r="AE264" s="40"/>
      <c r="AF264" s="40" t="str">
        <f t="shared" si="15"/>
        <v>05/26</v>
      </c>
      <c r="AG264" s="1023"/>
      <c r="AH264" s="94"/>
      <c r="AI264" s="40"/>
      <c r="AJ264" s="40"/>
      <c r="AK264" s="40"/>
      <c r="AL264" s="40"/>
      <c r="AM264" s="40"/>
      <c r="AN264" s="40"/>
      <c r="AO264" s="40"/>
      <c r="AP264" s="40"/>
      <c r="AQ264" s="40"/>
      <c r="AR264" s="40"/>
      <c r="AS264" s="40"/>
      <c r="AT264" s="40"/>
      <c r="AU264" s="40"/>
      <c r="AV264" s="40"/>
      <c r="AW264" s="40"/>
      <c r="AX264" s="40"/>
      <c r="AY264" s="40"/>
    </row>
    <row r="265" ht="15.75" customHeight="1">
      <c r="A265" s="575">
        <f t="array" ref="A265">IF(INDIRECT("'2000'!A" &amp; 106 + ROW() - ROW($A$250)) = "", "", INDIRECT("'2000'!A" &amp; 106 + ROW() - ROW($A$250)))</f>
        <v>1839</v>
      </c>
      <c r="B265" s="417" t="str">
        <f t="array" ref="B265">IFNA(XLOOKUP(A265,'New Signups'!C:C,'New Signups'!D:D),"")</f>
        <v>Nyidira</v>
      </c>
      <c r="C265" s="417" t="str">
        <f t="array" ref="C265">IFNA(XLOOKUP(A265,'New Signups'!C:C,'New Signups'!E:E),"")</f>
        <v>lane</v>
      </c>
      <c r="D265" s="381">
        <f t="array" ref="D265">IFNA(XLOOKUP(A265,'2000'!A:A,'2000'!D:D),"")</f>
        <v>2116</v>
      </c>
      <c r="E265" s="40"/>
      <c r="F265" s="524" t="str">
        <f t="array" ref="F265">IFERROR(XLOOKUP(A265, 'New Signups'!C:C, 'New Signups'!I:I), "")</f>
        <v>(267) 507-8902</v>
      </c>
      <c r="G265" s="40" t="str">
        <f t="array" ref="G265">IFERROR(XLOOKUP(A265, 'New Signups'!C:C, 'New Signups'!J:J), "")</f>
        <v>(267) 916-8272</v>
      </c>
      <c r="H265" s="40"/>
      <c r="I265" s="524" t="str">
        <f t="array" ref="I265">IFNA(XLOOKUP(A265,'New Signups'!C:C,'New Signups'!H:H),"")</f>
        <v>Donna Regaolo</v>
      </c>
      <c r="J265" s="524" t="s">
        <v>5585</v>
      </c>
      <c r="K265" s="40"/>
      <c r="L265" s="40"/>
      <c r="M265" s="40"/>
      <c r="N265" s="1020">
        <f t="array" ref="N265">IF(A265="", "",
    IFNA(
        IF(OR(XLOOKUP(A265,'1000'!A:A,'1000'!M:M)=0, XLOOKUP(A265,'1000'!A:A,'1000'!M:M)=DATE(1900,1,1)), "", XLOOKUP(A265,'1000'!A:A,'1000'!M:M)),
        IFNA(
            IF(OR(XLOOKUP(A265,'2000'!A:A,'2000'!M:M)=0, XLOOKUP(A265,'2000'!A:A,'2000'!M:M)=DATE(1900,1,1)), "", XLOOKUP(A265,'2000'!A:A,'2000'!M:M)),
            IF(OR(XLOOKUP(A265,'3000'!A:A,'3000'!M:M)=0, XLOOKUP(A265,'3000'!A:A,'3000'!M:M)=DATE(1900,1,1)), "", XLOOKUP(A265,'3000'!A:A,'3000'!M:M))
        )
    )
)</f>
        <v>45707</v>
      </c>
      <c r="O265" s="40"/>
      <c r="P265" s="40" t="str">
        <f t="shared" si="6"/>
        <v>03/25</v>
      </c>
      <c r="Q265" s="40" t="str">
        <f t="shared" si="7"/>
        <v>04/25</v>
      </c>
      <c r="R265" s="40" t="str">
        <f t="shared" si="8"/>
        <v>05/25</v>
      </c>
      <c r="S265" s="40" t="str">
        <f t="shared" si="9"/>
        <v>06/25</v>
      </c>
      <c r="T265" s="40" t="str">
        <f t="shared" si="10"/>
        <v>07/25</v>
      </c>
      <c r="U265" s="40" t="str">
        <f t="shared" si="11"/>
        <v>08/25</v>
      </c>
      <c r="V265" s="40"/>
      <c r="W265" s="40" t="str">
        <f t="shared" si="16"/>
        <v>2025-12-08 00:00</v>
      </c>
      <c r="X265" s="40"/>
      <c r="Y265" s="40"/>
      <c r="Z265" s="101"/>
      <c r="AA265" s="40"/>
      <c r="AB265" s="1144" t="str">
        <f t="shared" si="12"/>
        <v>02/26</v>
      </c>
      <c r="AC265" s="40" t="str">
        <f t="shared" si="13"/>
        <v>03/26</v>
      </c>
      <c r="AD265" s="40" t="str">
        <f t="shared" si="14"/>
        <v>04/26</v>
      </c>
      <c r="AE265" s="40"/>
      <c r="AF265" s="40" t="str">
        <f t="shared" si="15"/>
        <v>05/26</v>
      </c>
      <c r="AG265" s="1023"/>
      <c r="AH265" s="94"/>
      <c r="AI265" s="40"/>
      <c r="AJ265" s="40"/>
      <c r="AK265" s="40"/>
      <c r="AL265" s="40"/>
      <c r="AM265" s="40"/>
      <c r="AN265" s="40"/>
      <c r="AO265" s="40"/>
      <c r="AP265" s="40"/>
      <c r="AQ265" s="40"/>
      <c r="AR265" s="40"/>
      <c r="AS265" s="40"/>
      <c r="AT265" s="40"/>
      <c r="AU265" s="40"/>
      <c r="AV265" s="40"/>
      <c r="AW265" s="40"/>
      <c r="AX265" s="40"/>
      <c r="AY265" s="40"/>
    </row>
    <row r="266" ht="15.75" customHeight="1">
      <c r="A266" s="575">
        <f t="array" ref="A266">IF(INDIRECT("'2000'!A" &amp; 106 + ROW() - ROW($A$250)) = "", "", INDIRECT("'2000'!A" &amp; 106 + ROW() - ROW($A$250)))</f>
        <v>1855</v>
      </c>
      <c r="B266" s="417" t="str">
        <f t="array" ref="B266">IFNA(XLOOKUP(A266,'New Signups'!C:C,'New Signups'!D:D),"")</f>
        <v>Beniris</v>
      </c>
      <c r="C266" s="417" t="str">
        <f t="array" ref="C266">IFNA(XLOOKUP(A266,'New Signups'!C:C,'New Signups'!E:E),"")</f>
        <v>Cumbe-Gonzalez</v>
      </c>
      <c r="D266" s="381">
        <f t="array" ref="D266">IFNA(XLOOKUP(A266,'2000'!A:A,'2000'!D:D),"")</f>
        <v>2117</v>
      </c>
      <c r="E266" s="40"/>
      <c r="F266" s="524" t="str">
        <f t="array" ref="F266">IFERROR(XLOOKUP(A266, 'New Signups'!C:C, 'New Signups'!I:I), "")</f>
        <v>787-549-0402</v>
      </c>
      <c r="G266" s="40" t="str">
        <f t="array" ref="G266">IFERROR(XLOOKUP(A266, 'New Signups'!C:C, 'New Signups'!J:J), "")</f>
        <v>(215) 209-9982</v>
      </c>
      <c r="H266" s="40"/>
      <c r="I266" s="524" t="str">
        <f t="array" ref="I266">IFNA(XLOOKUP(A266,'New Signups'!C:C,'New Signups'!H:H),"")</f>
        <v>Beniris C-G</v>
      </c>
      <c r="J266" s="524" t="s">
        <v>5585</v>
      </c>
      <c r="K266" s="40"/>
      <c r="L266" s="40"/>
      <c r="M266" s="40"/>
      <c r="N266" s="1020">
        <f t="array" ref="N266">IF(A266="", "",
    IFNA(
        IF(OR(XLOOKUP(A266,'1000'!A:A,'1000'!M:M)=0, XLOOKUP(A266,'1000'!A:A,'1000'!M:M)=DATE(1900,1,1)), "", XLOOKUP(A266,'1000'!A:A,'1000'!M:M)),
        IFNA(
            IF(OR(XLOOKUP(A266,'2000'!A:A,'2000'!M:M)=0, XLOOKUP(A266,'2000'!A:A,'2000'!M:M)=DATE(1900,1,1)), "", XLOOKUP(A266,'2000'!A:A,'2000'!M:M)),
            IF(OR(XLOOKUP(A266,'3000'!A:A,'3000'!M:M)=0, XLOOKUP(A266,'3000'!A:A,'3000'!M:M)=DATE(1900,1,1)), "", XLOOKUP(A266,'3000'!A:A,'3000'!M:M))
        )
    )
)</f>
        <v>45757</v>
      </c>
      <c r="O266" s="40"/>
      <c r="P266" s="40" t="str">
        <f t="shared" si="6"/>
        <v>05/25</v>
      </c>
      <c r="Q266" s="40" t="str">
        <f t="shared" si="7"/>
        <v>06/25</v>
      </c>
      <c r="R266" s="40" t="str">
        <f t="shared" si="8"/>
        <v>07/25</v>
      </c>
      <c r="S266" s="40" t="str">
        <f t="shared" si="9"/>
        <v>08/25</v>
      </c>
      <c r="T266" s="40" t="str">
        <f t="shared" si="10"/>
        <v>09/25</v>
      </c>
      <c r="U266" s="40" t="str">
        <f t="shared" si="11"/>
        <v>10/25</v>
      </c>
      <c r="V266" s="40"/>
      <c r="W266" s="40" t="str">
        <f t="shared" si="16"/>
        <v>2026-02-02 00:00</v>
      </c>
      <c r="X266" s="40"/>
      <c r="Y266" s="40"/>
      <c r="Z266" s="101"/>
      <c r="AA266" s="40"/>
      <c r="AB266" s="1144" t="str">
        <f t="shared" si="12"/>
        <v>04/26</v>
      </c>
      <c r="AC266" s="40" t="str">
        <f t="shared" si="13"/>
        <v>05/26</v>
      </c>
      <c r="AD266" s="40" t="str">
        <f t="shared" si="14"/>
        <v>06/26</v>
      </c>
      <c r="AE266" s="40"/>
      <c r="AF266" s="40" t="str">
        <f t="shared" si="15"/>
        <v>07/26</v>
      </c>
      <c r="AG266" s="1023"/>
      <c r="AH266" s="94"/>
      <c r="AI266" s="40"/>
      <c r="AJ266" s="40"/>
      <c r="AK266" s="40"/>
      <c r="AL266" s="40"/>
      <c r="AM266" s="40"/>
      <c r="AN266" s="40"/>
      <c r="AO266" s="40"/>
      <c r="AP266" s="40"/>
      <c r="AQ266" s="40"/>
      <c r="AR266" s="40"/>
      <c r="AS266" s="40"/>
      <c r="AT266" s="40"/>
      <c r="AU266" s="40"/>
      <c r="AV266" s="40"/>
      <c r="AW266" s="40"/>
      <c r="AX266" s="40"/>
      <c r="AY266" s="40"/>
    </row>
    <row r="267" ht="15.75" customHeight="1">
      <c r="A267" s="575">
        <f t="array" ref="A267">IF(INDIRECT("'2000'!A" &amp; 106 + ROW() - ROW($A$250)) = "", "", INDIRECT("'2000'!A" &amp; 106 + ROW() - ROW($A$250)))</f>
        <v>1821</v>
      </c>
      <c r="B267" s="417" t="str">
        <f t="array" ref="B267">IFNA(XLOOKUP(A267,'New Signups'!C:C,'New Signups'!D:D),"")</f>
        <v>Jason</v>
      </c>
      <c r="C267" s="417" t="str">
        <f t="array" ref="C267">IFNA(XLOOKUP(A267,'New Signups'!C:C,'New Signups'!E:E),"")</f>
        <v>Serrano</v>
      </c>
      <c r="D267" s="381">
        <f t="array" ref="D267">IFNA(XLOOKUP(A267,'2000'!A:A,'2000'!D:D),"")</f>
        <v>2118</v>
      </c>
      <c r="E267" s="40"/>
      <c r="F267" s="524" t="str">
        <f t="array" ref="F267">IFERROR(XLOOKUP(A267, 'New Signups'!C:C, 'New Signups'!I:I), "")</f>
        <v>(215) 768-1389</v>
      </c>
      <c r="G267" s="40" t="str">
        <f t="array" ref="G267">IFERROR(XLOOKUP(A267, 'New Signups'!C:C, 'New Signups'!J:J), "")</f>
        <v>(215) 768-1389</v>
      </c>
      <c r="H267" s="40"/>
      <c r="I267" s="524" t="str">
        <f t="array" ref="I267">IFNA(XLOOKUP(A267,'New Signups'!C:C,'New Signups'!H:H),"")</f>
        <v>Lisa Borrelli-Serrano</v>
      </c>
      <c r="J267" s="524" t="s">
        <v>5585</v>
      </c>
      <c r="K267" s="40"/>
      <c r="L267" s="40"/>
      <c r="M267" s="40"/>
      <c r="N267" s="1020">
        <f t="array" ref="N267">IF(A267="", "",
    IFNA(
        IF(OR(XLOOKUP(A267,'1000'!A:A,'1000'!M:M)=0, XLOOKUP(A267,'1000'!A:A,'1000'!M:M)=DATE(1900,1,1)), "", XLOOKUP(A267,'1000'!A:A,'1000'!M:M)),
        IFNA(
            IF(OR(XLOOKUP(A267,'2000'!A:A,'2000'!M:M)=0, XLOOKUP(A267,'2000'!A:A,'2000'!M:M)=DATE(1900,1,1)), "", XLOOKUP(A267,'2000'!A:A,'2000'!M:M)),
            IF(OR(XLOOKUP(A267,'3000'!A:A,'3000'!M:M)=0, XLOOKUP(A267,'3000'!A:A,'3000'!M:M)=DATE(1900,1,1)), "", XLOOKUP(A267,'3000'!A:A,'3000'!M:M))
        )
    )
)</f>
        <v>45813</v>
      </c>
      <c r="O267" s="40"/>
      <c r="P267" s="40" t="str">
        <f t="shared" si="6"/>
        <v>07/25</v>
      </c>
      <c r="Q267" s="40" t="str">
        <f t="shared" si="7"/>
        <v>08/25</v>
      </c>
      <c r="R267" s="40" t="str">
        <f t="shared" si="8"/>
        <v>09/25</v>
      </c>
      <c r="S267" s="40" t="str">
        <f t="shared" si="9"/>
        <v>10/25</v>
      </c>
      <c r="T267" s="40" t="str">
        <f t="shared" si="10"/>
        <v>11/25</v>
      </c>
      <c r="U267" s="40" t="str">
        <f t="shared" si="11"/>
        <v>12/25</v>
      </c>
      <c r="V267" s="101">
        <v>1.0</v>
      </c>
      <c r="W267" s="40" t="str">
        <f t="shared" si="16"/>
        <v>2026-04-06 00:00</v>
      </c>
      <c r="X267" s="40"/>
      <c r="Y267" s="40"/>
      <c r="Z267" s="101"/>
      <c r="AA267" s="40"/>
      <c r="AB267" s="1144" t="str">
        <f t="shared" si="12"/>
        <v>06/26</v>
      </c>
      <c r="AC267" s="40" t="str">
        <f t="shared" si="13"/>
        <v>07/26</v>
      </c>
      <c r="AD267" s="40" t="str">
        <f t="shared" si="14"/>
        <v>08/26</v>
      </c>
      <c r="AE267" s="40"/>
      <c r="AF267" s="40" t="str">
        <f t="shared" si="15"/>
        <v>09/26</v>
      </c>
      <c r="AG267" s="1023"/>
      <c r="AH267" s="94"/>
      <c r="AI267" s="40"/>
      <c r="AJ267" s="40"/>
      <c r="AK267" s="40"/>
      <c r="AL267" s="40"/>
      <c r="AM267" s="40"/>
      <c r="AN267" s="40"/>
      <c r="AO267" s="40"/>
      <c r="AP267" s="40"/>
      <c r="AQ267" s="40"/>
      <c r="AR267" s="40"/>
      <c r="AS267" s="40"/>
      <c r="AT267" s="40"/>
      <c r="AU267" s="40"/>
      <c r="AV267" s="40"/>
      <c r="AW267" s="40"/>
      <c r="AX267" s="40"/>
      <c r="AY267" s="40"/>
    </row>
    <row r="268" ht="15.75" customHeight="1">
      <c r="A268" s="575">
        <f t="array" ref="A268">IF(INDIRECT("'2000'!A" &amp; 106 + ROW() - ROW($A$250)) = "", "", INDIRECT("'2000'!A" &amp; 106 + ROW() - ROW($A$250)))</f>
        <v>1867</v>
      </c>
      <c r="B268" s="417" t="str">
        <f t="array" ref="B268">IFNA(XLOOKUP(A268,'New Signups'!C:C,'New Signups'!D:D),"")</f>
        <v>Maia</v>
      </c>
      <c r="C268" s="417" t="str">
        <f t="array" ref="C268">IFNA(XLOOKUP(A268,'New Signups'!C:C,'New Signups'!E:E),"")</f>
        <v>LaMonte</v>
      </c>
      <c r="D268" s="381">
        <f t="array" ref="D268">IFNA(XLOOKUP(A268,'2000'!A:A,'2000'!D:D),"")</f>
        <v>2119</v>
      </c>
      <c r="E268" s="40"/>
      <c r="F268" s="524" t="str">
        <f t="array" ref="F268">IFERROR(XLOOKUP(A268, 'New Signups'!C:C, 'New Signups'!I:I), "")</f>
        <v>(484) 888-6718</v>
      </c>
      <c r="G268" s="40" t="str">
        <f t="array" ref="G268">IFERROR(XLOOKUP(A268, 'New Signups'!C:C, 'New Signups'!J:J), "")</f>
        <v>(484) 888-6718</v>
      </c>
      <c r="H268" s="40"/>
      <c r="I268" s="524" t="str">
        <f t="array" ref="I268">IFNA(XLOOKUP(A268,'New Signups'!C:C,'New Signups'!H:H),"")</f>
        <v>April LaMonte</v>
      </c>
      <c r="J268" s="524" t="s">
        <v>5585</v>
      </c>
      <c r="K268" s="40"/>
      <c r="L268" s="40"/>
      <c r="M268" s="40"/>
      <c r="N268" s="1020">
        <f t="array" ref="N268">IF(A268="", "",
    IFNA(
        IF(OR(XLOOKUP(A268,'1000'!A:A,'1000'!M:M)=0, XLOOKUP(A268,'1000'!A:A,'1000'!M:M)=DATE(1900,1,1)), "", XLOOKUP(A268,'1000'!A:A,'1000'!M:M)),
        IFNA(
            IF(OR(XLOOKUP(A268,'2000'!A:A,'2000'!M:M)=0, XLOOKUP(A268,'2000'!A:A,'2000'!M:M)=DATE(1900,1,1)), "", XLOOKUP(A268,'2000'!A:A,'2000'!M:M)),
            IF(OR(XLOOKUP(A268,'3000'!A:A,'3000'!M:M)=0, XLOOKUP(A268,'3000'!A:A,'3000'!M:M)=DATE(1900,1,1)), "", XLOOKUP(A268,'3000'!A:A,'3000'!M:M))
        )
    )
)</f>
        <v>45771</v>
      </c>
      <c r="O268" s="40"/>
      <c r="P268" s="40" t="str">
        <f t="shared" si="6"/>
        <v>05/25</v>
      </c>
      <c r="Q268" s="40" t="str">
        <f t="shared" si="7"/>
        <v>06/25</v>
      </c>
      <c r="R268" s="40" t="str">
        <f t="shared" si="8"/>
        <v>07/25</v>
      </c>
      <c r="S268" s="40" t="str">
        <f t="shared" si="9"/>
        <v>08/25</v>
      </c>
      <c r="T268" s="40" t="str">
        <f t="shared" si="10"/>
        <v>09/25</v>
      </c>
      <c r="U268" s="40" t="str">
        <f t="shared" si="11"/>
        <v>10/25</v>
      </c>
      <c r="V268" s="40"/>
      <c r="W268" s="40" t="str">
        <f t="shared" si="16"/>
        <v>2026-02-02 00:00</v>
      </c>
      <c r="X268" s="40"/>
      <c r="Y268" s="40"/>
      <c r="Z268" s="101"/>
      <c r="AA268" s="40"/>
      <c r="AB268" s="1144" t="str">
        <f t="shared" si="12"/>
        <v>04/26</v>
      </c>
      <c r="AC268" s="40" t="str">
        <f t="shared" si="13"/>
        <v>05/26</v>
      </c>
      <c r="AD268" s="40" t="str">
        <f t="shared" si="14"/>
        <v>06/26</v>
      </c>
      <c r="AE268" s="40"/>
      <c r="AF268" s="40" t="str">
        <f t="shared" si="15"/>
        <v>07/26</v>
      </c>
      <c r="AG268" s="1023"/>
      <c r="AH268" s="94"/>
      <c r="AI268" s="40"/>
      <c r="AJ268" s="40"/>
      <c r="AK268" s="40"/>
      <c r="AL268" s="40"/>
      <c r="AM268" s="40"/>
      <c r="AN268" s="40"/>
      <c r="AO268" s="40"/>
      <c r="AP268" s="40"/>
      <c r="AQ268" s="40"/>
      <c r="AR268" s="40"/>
      <c r="AS268" s="40"/>
      <c r="AT268" s="40"/>
      <c r="AU268" s="40"/>
      <c r="AV268" s="40"/>
      <c r="AW268" s="40"/>
      <c r="AX268" s="40"/>
      <c r="AY268" s="40"/>
    </row>
    <row r="269" ht="15.75" customHeight="1">
      <c r="A269" s="575">
        <f t="array" ref="A269">IF(INDIRECT("'2000'!A" &amp; 106 + ROW() - ROW($A$250)) = "", "", INDIRECT("'2000'!A" &amp; 106 + ROW() - ROW($A$250)))</f>
        <v>1853</v>
      </c>
      <c r="B269" s="417" t="str">
        <f t="array" ref="B269">IFNA(XLOOKUP(A269,'New Signups'!C:C,'New Signups'!D:D),"")</f>
        <v>Laila�Isabella</v>
      </c>
      <c r="C269" s="417" t="str">
        <f t="array" ref="C269">IFNA(XLOOKUP(A269,'New Signups'!C:C,'New Signups'!E:E),"")</f>
        <v>Nelson</v>
      </c>
      <c r="D269" s="381">
        <f t="array" ref="D269">IFNA(XLOOKUP(A269,'2000'!A:A,'2000'!D:D),"")</f>
        <v>2120</v>
      </c>
      <c r="E269" s="40"/>
      <c r="F269" s="524" t="str">
        <f t="array" ref="F269">IFERROR(XLOOKUP(A269, 'New Signups'!C:C, 'New Signups'!I:I), "")</f>
        <v>(215) 445-9942</v>
      </c>
      <c r="G269" s="40" t="str">
        <f t="array" ref="G269">IFERROR(XLOOKUP(A269, 'New Signups'!C:C, 'New Signups'!J:J), "")</f>
        <v>(215) 445-9942</v>
      </c>
      <c r="H269" s="40"/>
      <c r="I269" s="524" t="str">
        <f t="array" ref="I269">IFNA(XLOOKUP(A269,'New Signups'!C:C,'New Signups'!H:H),"")</f>
        <v>Nasirrah Pratt</v>
      </c>
      <c r="J269" s="524" t="s">
        <v>5585</v>
      </c>
      <c r="K269" s="40"/>
      <c r="L269" s="40"/>
      <c r="M269" s="40"/>
      <c r="N269" s="1020">
        <f t="array" ref="N269">IF(A269="", "",
    IFNA(
        IF(OR(XLOOKUP(A269,'1000'!A:A,'1000'!M:M)=0, XLOOKUP(A269,'1000'!A:A,'1000'!M:M)=DATE(1900,1,1)), "", XLOOKUP(A269,'1000'!A:A,'1000'!M:M)),
        IFNA(
            IF(OR(XLOOKUP(A269,'2000'!A:A,'2000'!M:M)=0, XLOOKUP(A269,'2000'!A:A,'2000'!M:M)=DATE(1900,1,1)), "", XLOOKUP(A269,'2000'!A:A,'2000'!M:M)),
            IF(OR(XLOOKUP(A269,'3000'!A:A,'3000'!M:M)=0, XLOOKUP(A269,'3000'!A:A,'3000'!M:M)=DATE(1900,1,1)), "", XLOOKUP(A269,'3000'!A:A,'3000'!M:M))
        )
    )
)</f>
        <v>45778</v>
      </c>
      <c r="O269" s="40"/>
      <c r="P269" s="40" t="str">
        <f t="shared" si="6"/>
        <v>06/25</v>
      </c>
      <c r="Q269" s="40" t="str">
        <f t="shared" si="7"/>
        <v>07/25</v>
      </c>
      <c r="R269" s="40" t="str">
        <f t="shared" si="8"/>
        <v>08/25</v>
      </c>
      <c r="S269" s="40" t="str">
        <f t="shared" si="9"/>
        <v>09/25</v>
      </c>
      <c r="T269" s="40" t="str">
        <f t="shared" si="10"/>
        <v>10/25</v>
      </c>
      <c r="U269" s="40" t="str">
        <f t="shared" si="11"/>
        <v>11/25</v>
      </c>
      <c r="V269" s="101">
        <v>1.0</v>
      </c>
      <c r="W269" s="40" t="str">
        <f t="shared" si="16"/>
        <v>2026-03-02 00:00</v>
      </c>
      <c r="X269" s="40"/>
      <c r="Y269" s="40"/>
      <c r="Z269" s="101"/>
      <c r="AA269" s="40"/>
      <c r="AB269" s="1144" t="str">
        <f t="shared" si="12"/>
        <v>05/26</v>
      </c>
      <c r="AC269" s="40" t="str">
        <f t="shared" si="13"/>
        <v>06/26</v>
      </c>
      <c r="AD269" s="40" t="str">
        <f t="shared" si="14"/>
        <v>07/26</v>
      </c>
      <c r="AE269" s="40"/>
      <c r="AF269" s="40" t="str">
        <f t="shared" si="15"/>
        <v>08/26</v>
      </c>
      <c r="AG269" s="1023"/>
      <c r="AH269" s="94"/>
      <c r="AI269" s="40"/>
      <c r="AJ269" s="40"/>
      <c r="AK269" s="40"/>
      <c r="AL269" s="40"/>
      <c r="AM269" s="40"/>
      <c r="AN269" s="40"/>
      <c r="AO269" s="40"/>
      <c r="AP269" s="40"/>
      <c r="AQ269" s="40"/>
      <c r="AR269" s="40"/>
      <c r="AS269" s="40"/>
      <c r="AT269" s="40"/>
      <c r="AU269" s="40"/>
      <c r="AV269" s="40"/>
      <c r="AW269" s="40"/>
      <c r="AX269" s="40"/>
      <c r="AY269" s="40"/>
    </row>
    <row r="270" ht="15.75" customHeight="1">
      <c r="A270" s="575">
        <f t="array" ref="A270">IF(INDIRECT("'2000'!A" &amp; 106 + ROW() - ROW($A$250)) = "", "", INDIRECT("'2000'!A" &amp; 106 + ROW() - ROW($A$250)))</f>
        <v>1870</v>
      </c>
      <c r="B270" s="417" t="str">
        <f t="array" ref="B270">IFNA(XLOOKUP(A270,'New Signups'!C:C,'New Signups'!D:D),"")</f>
        <v>Eric</v>
      </c>
      <c r="C270" s="417" t="str">
        <f t="array" ref="C270">IFNA(XLOOKUP(A270,'New Signups'!C:C,'New Signups'!E:E),"")</f>
        <v>Wu</v>
      </c>
      <c r="D270" s="381">
        <f t="array" ref="D270">IFNA(XLOOKUP(A270,'2000'!A:A,'2000'!D:D),"")</f>
        <v>2121</v>
      </c>
      <c r="E270" s="40"/>
      <c r="F270" s="524" t="str">
        <f t="array" ref="F270">IFERROR(XLOOKUP(A270, 'New Signups'!C:C, 'New Signups'!I:I), "")</f>
        <v>(267) 506-9460</v>
      </c>
      <c r="G270" s="40" t="str">
        <f t="array" ref="G270">IFERROR(XLOOKUP(A270, 'New Signups'!C:C, 'New Signups'!J:J), "")</f>
        <v>267 239 6088</v>
      </c>
      <c r="H270" s="40"/>
      <c r="I270" s="524" t="str">
        <f t="array" ref="I270">IFNA(XLOOKUP(A270,'New Signups'!C:C,'New Signups'!H:H),"")</f>
        <v>Eric Wu</v>
      </c>
      <c r="J270" s="524" t="s">
        <v>5585</v>
      </c>
      <c r="K270" s="40"/>
      <c r="L270" s="40"/>
      <c r="M270" s="40"/>
      <c r="N270" s="1020">
        <f t="array" ref="N270">IF(A270="", "",
    IFNA(
        IF(OR(XLOOKUP(A270,'1000'!A:A,'1000'!M:M)=0, XLOOKUP(A270,'1000'!A:A,'1000'!M:M)=DATE(1900,1,1)), "", XLOOKUP(A270,'1000'!A:A,'1000'!M:M)),
        IFNA(
            IF(OR(XLOOKUP(A270,'2000'!A:A,'2000'!M:M)=0, XLOOKUP(A270,'2000'!A:A,'2000'!M:M)=DATE(1900,1,1)), "", XLOOKUP(A270,'2000'!A:A,'2000'!M:M)),
            IF(OR(XLOOKUP(A270,'3000'!A:A,'3000'!M:M)=0, XLOOKUP(A270,'3000'!A:A,'3000'!M:M)=DATE(1900,1,1)), "", XLOOKUP(A270,'3000'!A:A,'3000'!M:M))
        )
    )
)</f>
        <v>45754</v>
      </c>
      <c r="O270" s="40"/>
      <c r="P270" s="40" t="str">
        <f t="shared" si="6"/>
        <v>05/25</v>
      </c>
      <c r="Q270" s="40" t="str">
        <f t="shared" si="7"/>
        <v>06/25</v>
      </c>
      <c r="R270" s="40" t="str">
        <f t="shared" si="8"/>
        <v>07/25</v>
      </c>
      <c r="S270" s="40" t="str">
        <f t="shared" si="9"/>
        <v>08/25</v>
      </c>
      <c r="T270" s="40" t="str">
        <f t="shared" si="10"/>
        <v>09/25</v>
      </c>
      <c r="U270" s="40" t="str">
        <f t="shared" si="11"/>
        <v>10/25</v>
      </c>
      <c r="V270" s="40"/>
      <c r="W270" s="40" t="str">
        <f t="shared" si="16"/>
        <v>2026-02-02 00:00</v>
      </c>
      <c r="X270" s="40"/>
      <c r="Y270" s="40"/>
      <c r="Z270" s="101"/>
      <c r="AA270" s="40"/>
      <c r="AB270" s="1144" t="str">
        <f t="shared" si="12"/>
        <v>04/26</v>
      </c>
      <c r="AC270" s="40" t="str">
        <f t="shared" si="13"/>
        <v>05/26</v>
      </c>
      <c r="AD270" s="40" t="str">
        <f t="shared" si="14"/>
        <v>06/26</v>
      </c>
      <c r="AE270" s="40"/>
      <c r="AF270" s="40" t="str">
        <f t="shared" si="15"/>
        <v>07/26</v>
      </c>
      <c r="AG270" s="1023"/>
      <c r="AH270" s="94"/>
      <c r="AI270" s="40"/>
      <c r="AJ270" s="40"/>
      <c r="AK270" s="40"/>
      <c r="AL270" s="40"/>
      <c r="AM270" s="40"/>
      <c r="AN270" s="40"/>
      <c r="AO270" s="40"/>
      <c r="AP270" s="40"/>
      <c r="AQ270" s="40"/>
      <c r="AR270" s="40"/>
      <c r="AS270" s="40"/>
      <c r="AT270" s="40"/>
      <c r="AU270" s="40"/>
      <c r="AV270" s="40"/>
      <c r="AW270" s="40"/>
      <c r="AX270" s="40"/>
      <c r="AY270" s="40"/>
    </row>
    <row r="271" ht="15.75" customHeight="1">
      <c r="A271" s="575">
        <f t="array" ref="A271">IF(INDIRECT("'2000'!A" &amp; 106 + ROW() - ROW($A$250)) = "", "", INDIRECT("'2000'!A" &amp; 106 + ROW() - ROW($A$250)))</f>
        <v>1764</v>
      </c>
      <c r="B271" s="417" t="str">
        <f t="array" ref="B271">IFNA(XLOOKUP(A271,'New Signups'!C:C,'New Signups'!D:D),"")</f>
        <v>Noemi</v>
      </c>
      <c r="C271" s="417" t="str">
        <f t="array" ref="C271">IFNA(XLOOKUP(A271,'New Signups'!C:C,'New Signups'!E:E),"")</f>
        <v>Wanaselja</v>
      </c>
      <c r="D271" s="381">
        <f t="array" ref="D271">IFNA(XLOOKUP(A271,'2000'!A:A,'2000'!D:D),"")</f>
        <v>2122</v>
      </c>
      <c r="E271" s="40"/>
      <c r="F271" s="524" t="str">
        <f t="array" ref="F271">IFERROR(XLOOKUP(A271, 'New Signups'!C:C, 'New Signups'!I:I), "")</f>
        <v>(215) 704-2253</v>
      </c>
      <c r="G271" s="40" t="str">
        <f t="array" ref="G271">IFERROR(XLOOKUP(A271, 'New Signups'!C:C, 'New Signups'!J:J), "")</f>
        <v>(267) 568-9169</v>
      </c>
      <c r="H271" s="40"/>
      <c r="I271" s="524" t="str">
        <f t="array" ref="I271">IFNA(XLOOKUP(A271,'New Signups'!C:C,'New Signups'!H:H),"")</f>
        <v>Allison Van Wyk Wanaselja</v>
      </c>
      <c r="J271" s="524" t="s">
        <v>5585</v>
      </c>
      <c r="K271" s="40"/>
      <c r="L271" s="40"/>
      <c r="M271" s="40"/>
      <c r="N271" s="1020">
        <f t="array" ref="N271">IF(A271="", "",
    IFNA(
        IF(OR(XLOOKUP(A271,'1000'!A:A,'1000'!M:M)=0, XLOOKUP(A271,'1000'!A:A,'1000'!M:M)=DATE(1900,1,1)), "", XLOOKUP(A271,'1000'!A:A,'1000'!M:M)),
        IFNA(
            IF(OR(XLOOKUP(A271,'2000'!A:A,'2000'!M:M)=0, XLOOKUP(A271,'2000'!A:A,'2000'!M:M)=DATE(1900,1,1)), "", XLOOKUP(A271,'2000'!A:A,'2000'!M:M)),
            IF(OR(XLOOKUP(A271,'3000'!A:A,'3000'!M:M)=0, XLOOKUP(A271,'3000'!A:A,'3000'!M:M)=DATE(1900,1,1)), "", XLOOKUP(A271,'3000'!A:A,'3000'!M:M))
        )
    )
)</f>
        <v>45751</v>
      </c>
      <c r="O271" s="40"/>
      <c r="P271" s="40" t="str">
        <f t="shared" si="6"/>
        <v>05/25</v>
      </c>
      <c r="Q271" s="40" t="str">
        <f t="shared" si="7"/>
        <v>06/25</v>
      </c>
      <c r="R271" s="40" t="str">
        <f t="shared" si="8"/>
        <v>07/25</v>
      </c>
      <c r="S271" s="40" t="str">
        <f t="shared" si="9"/>
        <v>08/25</v>
      </c>
      <c r="T271" s="40" t="str">
        <f t="shared" si="10"/>
        <v>09/25</v>
      </c>
      <c r="U271" s="40" t="str">
        <f t="shared" si="11"/>
        <v>10/25</v>
      </c>
      <c r="V271" s="40"/>
      <c r="W271" s="40" t="str">
        <f t="shared" si="16"/>
        <v>2026-02-02 00:00</v>
      </c>
      <c r="X271" s="40"/>
      <c r="Y271" s="40"/>
      <c r="Z271" s="101"/>
      <c r="AA271" s="40"/>
      <c r="AB271" s="1144" t="str">
        <f t="shared" si="12"/>
        <v>04/26</v>
      </c>
      <c r="AC271" s="40" t="str">
        <f t="shared" si="13"/>
        <v>05/26</v>
      </c>
      <c r="AD271" s="40" t="str">
        <f t="shared" si="14"/>
        <v>06/26</v>
      </c>
      <c r="AE271" s="40"/>
      <c r="AF271" s="40" t="str">
        <f t="shared" si="15"/>
        <v>07/26</v>
      </c>
      <c r="AG271" s="1023"/>
      <c r="AH271" s="94"/>
      <c r="AI271" s="40"/>
      <c r="AJ271" s="40"/>
      <c r="AK271" s="40"/>
      <c r="AL271" s="40"/>
      <c r="AM271" s="40"/>
      <c r="AN271" s="40"/>
      <c r="AO271" s="40"/>
      <c r="AP271" s="40"/>
      <c r="AQ271" s="40"/>
      <c r="AR271" s="40"/>
      <c r="AS271" s="40"/>
      <c r="AT271" s="40"/>
      <c r="AU271" s="40"/>
      <c r="AV271" s="40"/>
      <c r="AW271" s="40"/>
      <c r="AX271" s="40"/>
      <c r="AY271" s="40"/>
    </row>
    <row r="272" ht="15.75" customHeight="1">
      <c r="A272" s="575">
        <f t="array" ref="A272">IF(INDIRECT("'2000'!A" &amp; 106 + ROW() - ROW($A$250)) = "", "", INDIRECT("'2000'!A" &amp; 106 + ROW() - ROW($A$250)))</f>
        <v>1780</v>
      </c>
      <c r="B272" s="417" t="str">
        <f t="array" ref="B272">IFNA(XLOOKUP(A272,'New Signups'!C:C,'New Signups'!D:D),"")</f>
        <v>Aryn</v>
      </c>
      <c r="C272" s="417" t="str">
        <f t="array" ref="C272">IFNA(XLOOKUP(A272,'New Signups'!C:C,'New Signups'!E:E),"")</f>
        <v>Clark</v>
      </c>
      <c r="D272" s="381">
        <f t="array" ref="D272">IFNA(XLOOKUP(A272,'2000'!A:A,'2000'!D:D),"")</f>
        <v>2123</v>
      </c>
      <c r="E272" s="40"/>
      <c r="F272" s="524" t="str">
        <f t="array" ref="F272">IFERROR(XLOOKUP(A272, 'New Signups'!C:C, 'New Signups'!I:I), "")</f>
        <v>(267) 353-7829</v>
      </c>
      <c r="G272" s="40" t="str">
        <f t="array" ref="G272">IFERROR(XLOOKUP(A272, 'New Signups'!C:C, 'New Signups'!J:J), "")</f>
        <v>(267) 466-7255</v>
      </c>
      <c r="H272" s="40"/>
      <c r="I272" s="524" t="str">
        <f t="array" ref="I272">IFNA(XLOOKUP(A272,'New Signups'!C:C,'New Signups'!H:H),"")</f>
        <v>Nuh Tah Shuh Lloyd</v>
      </c>
      <c r="J272" s="524" t="s">
        <v>5585</v>
      </c>
      <c r="K272" s="40"/>
      <c r="L272" s="40"/>
      <c r="M272" s="40"/>
      <c r="N272" s="1020">
        <f t="array" ref="N272">IF(A272="", "",
    IFNA(
        IF(OR(XLOOKUP(A272,'1000'!A:A,'1000'!M:M)=0, XLOOKUP(A272,'1000'!A:A,'1000'!M:M)=DATE(1900,1,1)), "", XLOOKUP(A272,'1000'!A:A,'1000'!M:M)),
        IFNA(
            IF(OR(XLOOKUP(A272,'2000'!A:A,'2000'!M:M)=0, XLOOKUP(A272,'2000'!A:A,'2000'!M:M)=DATE(1900,1,1)), "", XLOOKUP(A272,'2000'!A:A,'2000'!M:M)),
            IF(OR(XLOOKUP(A272,'3000'!A:A,'3000'!M:M)=0, XLOOKUP(A272,'3000'!A:A,'3000'!M:M)=DATE(1900,1,1)), "", XLOOKUP(A272,'3000'!A:A,'3000'!M:M))
        )
    )
)</f>
        <v>45816</v>
      </c>
      <c r="O272" s="40"/>
      <c r="P272" s="40" t="str">
        <f t="shared" si="6"/>
        <v>07/25</v>
      </c>
      <c r="Q272" s="40" t="str">
        <f t="shared" si="7"/>
        <v>08/25</v>
      </c>
      <c r="R272" s="40" t="str">
        <f t="shared" si="8"/>
        <v>09/25</v>
      </c>
      <c r="S272" s="40" t="str">
        <f t="shared" si="9"/>
        <v>10/25</v>
      </c>
      <c r="T272" s="40" t="str">
        <f t="shared" si="10"/>
        <v>11/25</v>
      </c>
      <c r="U272" s="40" t="str">
        <f t="shared" si="11"/>
        <v>12/25</v>
      </c>
      <c r="V272" s="101">
        <v>1.0</v>
      </c>
      <c r="W272" s="40" t="str">
        <f t="shared" si="16"/>
        <v>2026-04-06 00:00</v>
      </c>
      <c r="X272" s="40"/>
      <c r="Y272" s="40"/>
      <c r="Z272" s="101"/>
      <c r="AA272" s="40"/>
      <c r="AB272" s="1144" t="str">
        <f t="shared" si="12"/>
        <v>06/26</v>
      </c>
      <c r="AC272" s="40" t="str">
        <f t="shared" si="13"/>
        <v>07/26</v>
      </c>
      <c r="AD272" s="40" t="str">
        <f t="shared" si="14"/>
        <v>08/26</v>
      </c>
      <c r="AE272" s="40"/>
      <c r="AF272" s="40" t="str">
        <f t="shared" si="15"/>
        <v>09/26</v>
      </c>
      <c r="AG272" s="1023"/>
      <c r="AH272" s="94"/>
      <c r="AI272" s="40"/>
      <c r="AJ272" s="40"/>
      <c r="AK272" s="40"/>
      <c r="AL272" s="40"/>
      <c r="AM272" s="40"/>
      <c r="AN272" s="40"/>
      <c r="AO272" s="40"/>
      <c r="AP272" s="40"/>
      <c r="AQ272" s="40"/>
      <c r="AR272" s="40"/>
      <c r="AS272" s="40"/>
      <c r="AT272" s="40"/>
      <c r="AU272" s="40"/>
      <c r="AV272" s="40"/>
      <c r="AW272" s="40"/>
      <c r="AX272" s="40"/>
      <c r="AY272" s="40"/>
    </row>
    <row r="273" ht="15.75" customHeight="1">
      <c r="A273" s="575">
        <f t="array" ref="A273">IF(INDIRECT("'2000'!A" &amp; 106 + ROW() - ROW($A$250)) = "", "", INDIRECT("'2000'!A" &amp; 106 + ROW() - ROW($A$250)))</f>
        <v>1845</v>
      </c>
      <c r="B273" s="417" t="str">
        <f t="array" ref="B273">IFNA(XLOOKUP(A273,'New Signups'!C:C,'New Signups'!D:D),"")</f>
        <v>Alexandria</v>
      </c>
      <c r="C273" s="417" t="str">
        <f t="array" ref="C273">IFNA(XLOOKUP(A273,'New Signups'!C:C,'New Signups'!E:E),"")</f>
        <v>Awong</v>
      </c>
      <c r="D273" s="381">
        <f t="array" ref="D273">IFNA(XLOOKUP(A273,'2000'!A:A,'2000'!D:D),"")</f>
        <v>2124</v>
      </c>
      <c r="E273" s="40"/>
      <c r="F273" s="524" t="str">
        <f t="array" ref="F273">IFERROR(XLOOKUP(A273, 'New Signups'!C:C, 'New Signups'!I:I), "")</f>
        <v>267-872-9148</v>
      </c>
      <c r="G273" s="40" t="str">
        <f t="array" ref="G273">IFERROR(XLOOKUP(A273, 'New Signups'!C:C, 'New Signups'!J:J), "")</f>
        <v>(610) 564-0597</v>
      </c>
      <c r="H273" s="40"/>
      <c r="I273" s="524" t="str">
        <f t="array" ref="I273">IFNA(XLOOKUP(A273,'New Signups'!C:C,'New Signups'!H:H),"")</f>
        <v>Michael Wong</v>
      </c>
      <c r="J273" s="524" t="s">
        <v>5585</v>
      </c>
      <c r="K273" s="40"/>
      <c r="L273" s="40"/>
      <c r="M273" s="40"/>
      <c r="N273" s="1020">
        <f t="array" ref="N273">IF(A273="", "",
    IFNA(
        IF(OR(XLOOKUP(A273,'1000'!A:A,'1000'!M:M)=0, XLOOKUP(A273,'1000'!A:A,'1000'!M:M)=DATE(1900,1,1)), "", XLOOKUP(A273,'1000'!A:A,'1000'!M:M)),
        IFNA(
            IF(OR(XLOOKUP(A273,'2000'!A:A,'2000'!M:M)=0, XLOOKUP(A273,'2000'!A:A,'2000'!M:M)=DATE(1900,1,1)), "", XLOOKUP(A273,'2000'!A:A,'2000'!M:M)),
            IF(OR(XLOOKUP(A273,'3000'!A:A,'3000'!M:M)=0, XLOOKUP(A273,'3000'!A:A,'3000'!M:M)=DATE(1900,1,1)), "", XLOOKUP(A273,'3000'!A:A,'3000'!M:M))
        )
    )
)</f>
        <v>45799</v>
      </c>
      <c r="O273" s="40"/>
      <c r="P273" s="40" t="str">
        <f t="shared" si="6"/>
        <v>06/25</v>
      </c>
      <c r="Q273" s="40" t="str">
        <f t="shared" si="7"/>
        <v>07/25</v>
      </c>
      <c r="R273" s="40" t="str">
        <f t="shared" si="8"/>
        <v>08/25</v>
      </c>
      <c r="S273" s="40" t="str">
        <f t="shared" si="9"/>
        <v>09/25</v>
      </c>
      <c r="T273" s="40" t="str">
        <f t="shared" si="10"/>
        <v>10/25</v>
      </c>
      <c r="U273" s="40" t="str">
        <f t="shared" si="11"/>
        <v>11/25</v>
      </c>
      <c r="V273" s="101">
        <v>1.0</v>
      </c>
      <c r="W273" s="40" t="str">
        <f t="shared" si="16"/>
        <v>2026-03-02 00:00</v>
      </c>
      <c r="X273" s="40"/>
      <c r="Y273" s="40"/>
      <c r="Z273" s="101"/>
      <c r="AA273" s="40"/>
      <c r="AB273" s="1144" t="str">
        <f t="shared" si="12"/>
        <v>05/26</v>
      </c>
      <c r="AC273" s="40" t="str">
        <f t="shared" si="13"/>
        <v>06/26</v>
      </c>
      <c r="AD273" s="40" t="str">
        <f t="shared" si="14"/>
        <v>07/26</v>
      </c>
      <c r="AE273" s="40"/>
      <c r="AF273" s="40" t="str">
        <f t="shared" si="15"/>
        <v>08/26</v>
      </c>
      <c r="AG273" s="1023"/>
      <c r="AH273" s="94"/>
      <c r="AI273" s="40"/>
      <c r="AJ273" s="40"/>
      <c r="AK273" s="40"/>
      <c r="AL273" s="40"/>
      <c r="AM273" s="40"/>
      <c r="AN273" s="40"/>
      <c r="AO273" s="40"/>
      <c r="AP273" s="40"/>
      <c r="AQ273" s="40"/>
      <c r="AR273" s="40"/>
      <c r="AS273" s="40"/>
      <c r="AT273" s="40"/>
      <c r="AU273" s="40"/>
      <c r="AV273" s="40"/>
      <c r="AW273" s="40"/>
      <c r="AX273" s="40"/>
      <c r="AY273" s="40"/>
    </row>
    <row r="274" ht="15.75" customHeight="1">
      <c r="A274" s="575">
        <f t="array" ref="A274">IF(INDIRECT("'2000'!A" &amp; 106 + ROW() - ROW($A$250)) = "", "", INDIRECT("'2000'!A" &amp; 106 + ROW() - ROW($A$250)))</f>
        <v>1884</v>
      </c>
      <c r="B274" s="417" t="str">
        <f t="array" ref="B274">IFNA(XLOOKUP(A274,'New Signups'!C:C,'New Signups'!D:D),"")</f>
        <v>Kyrah</v>
      </c>
      <c r="C274" s="417" t="str">
        <f t="array" ref="C274">IFNA(XLOOKUP(A274,'New Signups'!C:C,'New Signups'!E:E),"")</f>
        <v>Ferguson</v>
      </c>
      <c r="D274" s="381">
        <f t="array" ref="D274">IFNA(XLOOKUP(A274,'2000'!A:A,'2000'!D:D),"")</f>
        <v>2125</v>
      </c>
      <c r="E274" s="40"/>
      <c r="F274" s="524" t="str">
        <f t="array" ref="F274">IFERROR(XLOOKUP(A274, 'New Signups'!C:C, 'New Signups'!I:I), "")</f>
        <v>(267) 648-6297</v>
      </c>
      <c r="G274" s="40">
        <f t="array" ref="G274">IFERROR(XLOOKUP(A274, 'New Signups'!C:C, 'New Signups'!J:J), "")</f>
        <v>2159173433</v>
      </c>
      <c r="H274" s="40"/>
      <c r="I274" s="524" t="str">
        <f t="array" ref="I274">IFNA(XLOOKUP(A274,'New Signups'!C:C,'New Signups'!H:H),"")</f>
        <v>Safiyyah Carter Pack</v>
      </c>
      <c r="J274" s="524" t="s">
        <v>5585</v>
      </c>
      <c r="K274" s="40"/>
      <c r="L274" s="40"/>
      <c r="M274" s="40"/>
      <c r="N274" s="1020">
        <f t="array" ref="N274">IF(A274="", "",
    IFNA(
        IF(OR(XLOOKUP(A274,'1000'!A:A,'1000'!M:M)=0, XLOOKUP(A274,'1000'!A:A,'1000'!M:M)=DATE(1900,1,1)), "", XLOOKUP(A274,'1000'!A:A,'1000'!M:M)),
        IFNA(
            IF(OR(XLOOKUP(A274,'2000'!A:A,'2000'!M:M)=0, XLOOKUP(A274,'2000'!A:A,'2000'!M:M)=DATE(1900,1,1)), "", XLOOKUP(A274,'2000'!A:A,'2000'!M:M)),
            IF(OR(XLOOKUP(A274,'3000'!A:A,'3000'!M:M)=0, XLOOKUP(A274,'3000'!A:A,'3000'!M:M)=DATE(1900,1,1)), "", XLOOKUP(A274,'3000'!A:A,'3000'!M:M))
        )
    )
)</f>
        <v>45755</v>
      </c>
      <c r="O274" s="40"/>
      <c r="P274" s="40" t="str">
        <f t="shared" si="6"/>
        <v>05/25</v>
      </c>
      <c r="Q274" s="40" t="str">
        <f t="shared" si="7"/>
        <v>06/25</v>
      </c>
      <c r="R274" s="40" t="str">
        <f t="shared" si="8"/>
        <v>07/25</v>
      </c>
      <c r="S274" s="40" t="str">
        <f t="shared" si="9"/>
        <v>08/25</v>
      </c>
      <c r="T274" s="40" t="str">
        <f t="shared" si="10"/>
        <v>09/25</v>
      </c>
      <c r="U274" s="40" t="str">
        <f t="shared" si="11"/>
        <v>10/25</v>
      </c>
      <c r="V274" s="40"/>
      <c r="W274" s="40" t="str">
        <f t="shared" si="16"/>
        <v>2026-02-02 00:00</v>
      </c>
      <c r="X274" s="40"/>
      <c r="Y274" s="40"/>
      <c r="Z274" s="101"/>
      <c r="AA274" s="40"/>
      <c r="AB274" s="1144" t="str">
        <f t="shared" si="12"/>
        <v>04/26</v>
      </c>
      <c r="AC274" s="40" t="str">
        <f t="shared" si="13"/>
        <v>05/26</v>
      </c>
      <c r="AD274" s="40" t="str">
        <f t="shared" si="14"/>
        <v>06/26</v>
      </c>
      <c r="AE274" s="40"/>
      <c r="AF274" s="40" t="str">
        <f t="shared" si="15"/>
        <v>07/26</v>
      </c>
      <c r="AG274" s="1023"/>
      <c r="AH274" s="94"/>
      <c r="AI274" s="40"/>
      <c r="AJ274" s="40"/>
      <c r="AK274" s="40"/>
      <c r="AL274" s="40"/>
      <c r="AM274" s="40"/>
      <c r="AN274" s="40"/>
      <c r="AO274" s="40"/>
      <c r="AP274" s="40"/>
      <c r="AQ274" s="40"/>
      <c r="AR274" s="40"/>
      <c r="AS274" s="40"/>
      <c r="AT274" s="40"/>
      <c r="AU274" s="40"/>
      <c r="AV274" s="40"/>
      <c r="AW274" s="40"/>
      <c r="AX274" s="40"/>
      <c r="AY274" s="40"/>
    </row>
    <row r="275" ht="15.75" customHeight="1">
      <c r="A275" s="575">
        <f t="array" ref="A275">IF(INDIRECT("'2000'!A" &amp; 106 + ROW() - ROW($A$250)) = "", "", INDIRECT("'2000'!A" &amp; 106 + ROW() - ROW($A$250)))</f>
        <v>1883</v>
      </c>
      <c r="B275" s="417" t="str">
        <f t="array" ref="B275">IFNA(XLOOKUP(A275,'New Signups'!C:C,'New Signups'!D:D),"")</f>
        <v>Makynzi</v>
      </c>
      <c r="C275" s="417" t="str">
        <f t="array" ref="C275">IFNA(XLOOKUP(A275,'New Signups'!C:C,'New Signups'!E:E),"")</f>
        <v>jones</v>
      </c>
      <c r="D275" s="381">
        <f t="array" ref="D275">IFNA(XLOOKUP(A275,'2000'!A:A,'2000'!D:D),"")</f>
        <v>2126</v>
      </c>
      <c r="E275" s="40"/>
      <c r="F275" s="524">
        <f t="array" ref="F275">IFERROR(XLOOKUP(A275, 'New Signups'!C:C, 'New Signups'!I:I), "")</f>
        <v>2154105186</v>
      </c>
      <c r="G275" s="40">
        <f t="array" ref="G275">IFERROR(XLOOKUP(A275, 'New Signups'!C:C, 'New Signups'!J:J), "")</f>
        <v>2677098301</v>
      </c>
      <c r="H275" s="40"/>
      <c r="I275" s="524" t="str">
        <f t="array" ref="I275">IFNA(XLOOKUP(A275,'New Signups'!C:C,'New Signups'!H:H),"")</f>
        <v>Brittani Jones</v>
      </c>
      <c r="J275" s="524" t="s">
        <v>5585</v>
      </c>
      <c r="K275" s="40"/>
      <c r="L275" s="40"/>
      <c r="M275" s="40"/>
      <c r="N275" s="1020">
        <f t="array" ref="N275">IF(A275="", "",
    IFNA(
        IF(OR(XLOOKUP(A275,'1000'!A:A,'1000'!M:M)=0, XLOOKUP(A275,'1000'!A:A,'1000'!M:M)=DATE(1900,1,1)), "", XLOOKUP(A275,'1000'!A:A,'1000'!M:M)),
        IFNA(
            IF(OR(XLOOKUP(A275,'2000'!A:A,'2000'!M:M)=0, XLOOKUP(A275,'2000'!A:A,'2000'!M:M)=DATE(1900,1,1)), "", XLOOKUP(A275,'2000'!A:A,'2000'!M:M)),
            IF(OR(XLOOKUP(A275,'3000'!A:A,'3000'!M:M)=0, XLOOKUP(A275,'3000'!A:A,'3000'!M:M)=DATE(1900,1,1)), "", XLOOKUP(A275,'3000'!A:A,'3000'!M:M))
        )
    )
)</f>
        <v>45764</v>
      </c>
      <c r="O275" s="40"/>
      <c r="P275" s="40" t="str">
        <f t="shared" si="6"/>
        <v>05/25</v>
      </c>
      <c r="Q275" s="40" t="str">
        <f t="shared" si="7"/>
        <v>06/25</v>
      </c>
      <c r="R275" s="40" t="str">
        <f t="shared" si="8"/>
        <v>07/25</v>
      </c>
      <c r="S275" s="40" t="str">
        <f t="shared" si="9"/>
        <v>08/25</v>
      </c>
      <c r="T275" s="40" t="str">
        <f t="shared" si="10"/>
        <v>09/25</v>
      </c>
      <c r="U275" s="40" t="str">
        <f t="shared" si="11"/>
        <v>10/25</v>
      </c>
      <c r="V275" s="40"/>
      <c r="W275" s="40" t="str">
        <f t="shared" si="16"/>
        <v>2026-02-02 00:00</v>
      </c>
      <c r="X275" s="40"/>
      <c r="Y275" s="40"/>
      <c r="Z275" s="101"/>
      <c r="AA275" s="40"/>
      <c r="AB275" s="1144" t="str">
        <f t="shared" si="12"/>
        <v>04/26</v>
      </c>
      <c r="AC275" s="40" t="str">
        <f t="shared" si="13"/>
        <v>05/26</v>
      </c>
      <c r="AD275" s="40" t="str">
        <f t="shared" si="14"/>
        <v>06/26</v>
      </c>
      <c r="AE275" s="40"/>
      <c r="AF275" s="40" t="str">
        <f t="shared" si="15"/>
        <v>07/26</v>
      </c>
      <c r="AG275" s="1023"/>
      <c r="AH275" s="94"/>
      <c r="AI275" s="40"/>
      <c r="AJ275" s="40"/>
      <c r="AK275" s="40"/>
      <c r="AL275" s="40"/>
      <c r="AM275" s="40"/>
      <c r="AN275" s="40"/>
      <c r="AO275" s="40"/>
      <c r="AP275" s="40"/>
      <c r="AQ275" s="40"/>
      <c r="AR275" s="40"/>
      <c r="AS275" s="40"/>
      <c r="AT275" s="40"/>
      <c r="AU275" s="40"/>
      <c r="AV275" s="40"/>
      <c r="AW275" s="40"/>
      <c r="AX275" s="40"/>
      <c r="AY275" s="40"/>
    </row>
    <row r="276" ht="15.75" customHeight="1">
      <c r="A276" s="575">
        <f t="array" ref="A276">IF(INDIRECT("'2000'!A" &amp; 106 + ROW() - ROW($A$250)) = "", "", INDIRECT("'2000'!A" &amp; 106 + ROW() - ROW($A$250)))</f>
        <v>1862</v>
      </c>
      <c r="B276" s="417" t="str">
        <f t="array" ref="B276">IFNA(XLOOKUP(A276,'New Signups'!C:C,'New Signups'!D:D),"")</f>
        <v>Isaiah</v>
      </c>
      <c r="C276" s="417" t="str">
        <f t="array" ref="C276">IFNA(XLOOKUP(A276,'New Signups'!C:C,'New Signups'!E:E),"")</f>
        <v>Scott</v>
      </c>
      <c r="D276" s="381">
        <f t="array" ref="D276">IFNA(XLOOKUP(A276,'2000'!A:A,'2000'!D:D),"")</f>
        <v>2127</v>
      </c>
      <c r="E276" s="40"/>
      <c r="F276" s="524" t="str">
        <f t="array" ref="F276">IFERROR(XLOOKUP(A276, 'New Signups'!C:C, 'New Signups'!I:I), "")</f>
        <v>(267) 738-1138</v>
      </c>
      <c r="G276" s="40" t="str">
        <f t="array" ref="G276">IFERROR(XLOOKUP(A276, 'New Signups'!C:C, 'New Signups'!J:J), "")</f>
        <v>(267) 586-7726</v>
      </c>
      <c r="H276" s="40"/>
      <c r="I276" s="524" t="str">
        <f t="array" ref="I276">IFNA(XLOOKUP(A276,'New Signups'!C:C,'New Signups'!H:H),"")</f>
        <v>Felicia Wrice-Scott</v>
      </c>
      <c r="J276" s="524" t="s">
        <v>5585</v>
      </c>
      <c r="K276" s="40"/>
      <c r="L276" s="40"/>
      <c r="M276" s="40"/>
      <c r="N276" s="1020">
        <f t="array" ref="N276">IF(A276="", "",
    IFNA(
        IF(OR(XLOOKUP(A276,'1000'!A:A,'1000'!M:M)=0, XLOOKUP(A276,'1000'!A:A,'1000'!M:M)=DATE(1900,1,1)), "", XLOOKUP(A276,'1000'!A:A,'1000'!M:M)),
        IFNA(
            IF(OR(XLOOKUP(A276,'2000'!A:A,'2000'!M:M)=0, XLOOKUP(A276,'2000'!A:A,'2000'!M:M)=DATE(1900,1,1)), "", XLOOKUP(A276,'2000'!A:A,'2000'!M:M)),
            IF(OR(XLOOKUP(A276,'3000'!A:A,'3000'!M:M)=0, XLOOKUP(A276,'3000'!A:A,'3000'!M:M)=DATE(1900,1,1)), "", XLOOKUP(A276,'3000'!A:A,'3000'!M:M))
        )
    )
)</f>
        <v>45762</v>
      </c>
      <c r="O276" s="40"/>
      <c r="P276" s="40" t="str">
        <f t="shared" si="6"/>
        <v>05/25</v>
      </c>
      <c r="Q276" s="40" t="str">
        <f t="shared" si="7"/>
        <v>06/25</v>
      </c>
      <c r="R276" s="40" t="str">
        <f t="shared" si="8"/>
        <v>07/25</v>
      </c>
      <c r="S276" s="40" t="str">
        <f t="shared" si="9"/>
        <v>08/25</v>
      </c>
      <c r="T276" s="40" t="str">
        <f t="shared" si="10"/>
        <v>09/25</v>
      </c>
      <c r="U276" s="40" t="str">
        <f t="shared" si="11"/>
        <v>10/25</v>
      </c>
      <c r="V276" s="40"/>
      <c r="W276" s="40" t="str">
        <f t="shared" si="16"/>
        <v>2026-02-02 00:00</v>
      </c>
      <c r="X276" s="40"/>
      <c r="Y276" s="40"/>
      <c r="Z276" s="101"/>
      <c r="AA276" s="40"/>
      <c r="AB276" s="1144" t="str">
        <f t="shared" si="12"/>
        <v>04/26</v>
      </c>
      <c r="AC276" s="40" t="str">
        <f t="shared" si="13"/>
        <v>05/26</v>
      </c>
      <c r="AD276" s="40" t="str">
        <f t="shared" si="14"/>
        <v>06/26</v>
      </c>
      <c r="AE276" s="40"/>
      <c r="AF276" s="40" t="str">
        <f t="shared" si="15"/>
        <v>07/26</v>
      </c>
      <c r="AG276" s="1023"/>
      <c r="AH276" s="94"/>
      <c r="AI276" s="40"/>
      <c r="AJ276" s="40"/>
      <c r="AK276" s="40"/>
      <c r="AL276" s="40"/>
      <c r="AM276" s="40"/>
      <c r="AN276" s="40"/>
      <c r="AO276" s="40"/>
      <c r="AP276" s="40"/>
      <c r="AQ276" s="40"/>
      <c r="AR276" s="40"/>
      <c r="AS276" s="40"/>
      <c r="AT276" s="40"/>
      <c r="AU276" s="40"/>
      <c r="AV276" s="40"/>
      <c r="AW276" s="40"/>
      <c r="AX276" s="40"/>
      <c r="AY276" s="40"/>
    </row>
    <row r="277" ht="15.75" customHeight="1">
      <c r="A277" s="575">
        <f t="array" ref="A277">IF(INDIRECT("'2000'!A" &amp; 106 + ROW() - ROW($A$250)) = "", "", INDIRECT("'2000'!A" &amp; 106 + ROW() - ROW($A$250)))</f>
        <v>1908</v>
      </c>
      <c r="B277" s="417" t="str">
        <f t="array" ref="B277">IFNA(XLOOKUP(A277,'New Signups'!C:C,'New Signups'!D:D),"")</f>
        <v>Kaleah</v>
      </c>
      <c r="C277" s="417" t="str">
        <f t="array" ref="C277">IFNA(XLOOKUP(A277,'New Signups'!C:C,'New Signups'!E:E),"")</f>
        <v>Y Calloway</v>
      </c>
      <c r="D277" s="381">
        <f t="array" ref="D277">IFNA(XLOOKUP(A277,'2000'!A:A,'2000'!D:D),"")</f>
        <v>2128</v>
      </c>
      <c r="E277" s="40"/>
      <c r="F277" s="524">
        <f t="array" ref="F277">IFERROR(XLOOKUP(A277, 'New Signups'!C:C, 'New Signups'!I:I), "")</f>
        <v>8479603911</v>
      </c>
      <c r="G277" s="40">
        <f t="array" ref="G277">IFERROR(XLOOKUP(A277, 'New Signups'!C:C, 'New Signups'!J:J), "")</f>
        <v>3523568378</v>
      </c>
      <c r="H277" s="40"/>
      <c r="I277" s="524" t="str">
        <f t="array" ref="I277">IFNA(XLOOKUP(A277,'New Signups'!C:C,'New Signups'!H:H),"")</f>
        <v>K.b</v>
      </c>
      <c r="J277" s="524" t="s">
        <v>5585</v>
      </c>
      <c r="K277" s="40"/>
      <c r="L277" s="40"/>
      <c r="M277" s="40"/>
      <c r="N277" s="1020">
        <f t="array" ref="N277">IF(A277="", "",
    IFNA(
        IF(OR(XLOOKUP(A277,'1000'!A:A,'1000'!M:M)=0, XLOOKUP(A277,'1000'!A:A,'1000'!M:M)=DATE(1900,1,1)), "", XLOOKUP(A277,'1000'!A:A,'1000'!M:M)),
        IFNA(
            IF(OR(XLOOKUP(A277,'2000'!A:A,'2000'!M:M)=0, XLOOKUP(A277,'2000'!A:A,'2000'!M:M)=DATE(1900,1,1)), "", XLOOKUP(A277,'2000'!A:A,'2000'!M:M)),
            IF(OR(XLOOKUP(A277,'3000'!A:A,'3000'!M:M)=0, XLOOKUP(A277,'3000'!A:A,'3000'!M:M)=DATE(1900,1,1)), "", XLOOKUP(A277,'3000'!A:A,'3000'!M:M))
        )
    )
)</f>
        <v>45779</v>
      </c>
      <c r="O277" s="40"/>
      <c r="P277" s="40" t="str">
        <f t="shared" si="6"/>
        <v>06/25</v>
      </c>
      <c r="Q277" s="40" t="str">
        <f t="shared" si="7"/>
        <v>07/25</v>
      </c>
      <c r="R277" s="40" t="str">
        <f t="shared" si="8"/>
        <v>08/25</v>
      </c>
      <c r="S277" s="40" t="str">
        <f t="shared" si="9"/>
        <v>09/25</v>
      </c>
      <c r="T277" s="40" t="str">
        <f t="shared" si="10"/>
        <v>10/25</v>
      </c>
      <c r="U277" s="40" t="str">
        <f t="shared" si="11"/>
        <v>11/25</v>
      </c>
      <c r="V277" s="101">
        <v>1.0</v>
      </c>
      <c r="W277" s="40" t="str">
        <f t="shared" si="16"/>
        <v>2026-03-02 00:00</v>
      </c>
      <c r="X277" s="40"/>
      <c r="Y277" s="40"/>
      <c r="Z277" s="101"/>
      <c r="AA277" s="40"/>
      <c r="AB277" s="1144" t="str">
        <f t="shared" si="12"/>
        <v>05/26</v>
      </c>
      <c r="AC277" s="40" t="str">
        <f t="shared" si="13"/>
        <v>06/26</v>
      </c>
      <c r="AD277" s="40" t="str">
        <f t="shared" si="14"/>
        <v>07/26</v>
      </c>
      <c r="AE277" s="40"/>
      <c r="AF277" s="40" t="str">
        <f t="shared" si="15"/>
        <v>08/26</v>
      </c>
      <c r="AG277" s="1023"/>
      <c r="AH277" s="94"/>
      <c r="AI277" s="40"/>
      <c r="AJ277" s="40"/>
      <c r="AK277" s="40"/>
      <c r="AL277" s="40"/>
      <c r="AM277" s="40"/>
      <c r="AN277" s="40"/>
      <c r="AO277" s="40"/>
      <c r="AP277" s="40"/>
      <c r="AQ277" s="40"/>
      <c r="AR277" s="40"/>
      <c r="AS277" s="40"/>
      <c r="AT277" s="40"/>
      <c r="AU277" s="40"/>
      <c r="AV277" s="40"/>
      <c r="AW277" s="40"/>
      <c r="AX277" s="40"/>
      <c r="AY277" s="40"/>
    </row>
    <row r="278" ht="15.75" customHeight="1">
      <c r="A278" s="575">
        <f t="array" ref="A278">IF(INDIRECT("'2000'!A" &amp; 106 + ROW() - ROW($A$250)) = "", "", INDIRECT("'2000'!A" &amp; 106 + ROW() - ROW($A$250)))</f>
        <v>1851</v>
      </c>
      <c r="B278" s="417" t="str">
        <f t="array" ref="B278">IFNA(XLOOKUP(A278,'New Signups'!C:C,'New Signups'!D:D),"")</f>
        <v>Katelynn</v>
      </c>
      <c r="C278" s="417" t="str">
        <f t="array" ref="C278">IFNA(XLOOKUP(A278,'New Signups'!C:C,'New Signups'!E:E),"")</f>
        <v>kirtz</v>
      </c>
      <c r="D278" s="381">
        <f t="array" ref="D278">IFNA(XLOOKUP(A278,'2000'!A:A,'2000'!D:D),"")</f>
        <v>2129</v>
      </c>
      <c r="E278" s="40"/>
      <c r="F278" s="524" t="str">
        <f t="array" ref="F278">IFERROR(XLOOKUP(A278, 'New Signups'!C:C, 'New Signups'!I:I), "")</f>
        <v>(267) 276-5451</v>
      </c>
      <c r="G278" s="40" t="str">
        <f t="array" ref="G278">IFERROR(XLOOKUP(A278, 'New Signups'!C:C, 'New Signups'!J:J), "")</f>
        <v>(267) 276-5451</v>
      </c>
      <c r="H278" s="40"/>
      <c r="I278" s="524" t="str">
        <f t="array" ref="I278">IFNA(XLOOKUP(A278,'New Signups'!C:C,'New Signups'!H:H),"")</f>
        <v>Brieanna Hall</v>
      </c>
      <c r="J278" s="524" t="s">
        <v>5585</v>
      </c>
      <c r="K278" s="40"/>
      <c r="L278" s="40"/>
      <c r="M278" s="40"/>
      <c r="N278" s="1020">
        <f t="array" ref="N278">IF(A278="", "",
    IFNA(
        IF(OR(XLOOKUP(A278,'1000'!A:A,'1000'!M:M)=0, XLOOKUP(A278,'1000'!A:A,'1000'!M:M)=DATE(1900,1,1)), "", XLOOKUP(A278,'1000'!A:A,'1000'!M:M)),
        IFNA(
            IF(OR(XLOOKUP(A278,'2000'!A:A,'2000'!M:M)=0, XLOOKUP(A278,'2000'!A:A,'2000'!M:M)=DATE(1900,1,1)), "", XLOOKUP(A278,'2000'!A:A,'2000'!M:M)),
            IF(OR(XLOOKUP(A278,'3000'!A:A,'3000'!M:M)=0, XLOOKUP(A278,'3000'!A:A,'3000'!M:M)=DATE(1900,1,1)), "", XLOOKUP(A278,'3000'!A:A,'3000'!M:M))
        )
    )
)</f>
        <v>45751</v>
      </c>
      <c r="O278" s="40"/>
      <c r="P278" s="40" t="str">
        <f t="shared" si="6"/>
        <v>05/25</v>
      </c>
      <c r="Q278" s="40" t="str">
        <f t="shared" si="7"/>
        <v>06/25</v>
      </c>
      <c r="R278" s="40" t="str">
        <f t="shared" si="8"/>
        <v>07/25</v>
      </c>
      <c r="S278" s="40" t="str">
        <f t="shared" si="9"/>
        <v>08/25</v>
      </c>
      <c r="T278" s="40" t="str">
        <f t="shared" si="10"/>
        <v>09/25</v>
      </c>
      <c r="U278" s="40" t="str">
        <f t="shared" si="11"/>
        <v>10/25</v>
      </c>
      <c r="V278" s="40"/>
      <c r="W278" s="40" t="str">
        <f t="shared" si="16"/>
        <v>2026-02-02 00:00</v>
      </c>
      <c r="X278" s="40"/>
      <c r="Y278" s="40"/>
      <c r="Z278" s="101"/>
      <c r="AA278" s="40"/>
      <c r="AB278" s="1144" t="str">
        <f t="shared" si="12"/>
        <v>04/26</v>
      </c>
      <c r="AC278" s="40" t="str">
        <f t="shared" si="13"/>
        <v>05/26</v>
      </c>
      <c r="AD278" s="40" t="str">
        <f t="shared" si="14"/>
        <v>06/26</v>
      </c>
      <c r="AE278" s="40"/>
      <c r="AF278" s="40" t="str">
        <f t="shared" si="15"/>
        <v>07/26</v>
      </c>
      <c r="AG278" s="1023"/>
      <c r="AH278" s="94"/>
      <c r="AI278" s="40"/>
      <c r="AJ278" s="40"/>
      <c r="AK278" s="40"/>
      <c r="AL278" s="40"/>
      <c r="AM278" s="40"/>
      <c r="AN278" s="40"/>
      <c r="AO278" s="40"/>
      <c r="AP278" s="40"/>
      <c r="AQ278" s="40"/>
      <c r="AR278" s="40"/>
      <c r="AS278" s="40"/>
      <c r="AT278" s="40"/>
      <c r="AU278" s="40"/>
      <c r="AV278" s="40"/>
      <c r="AW278" s="40"/>
      <c r="AX278" s="40"/>
      <c r="AY278" s="40"/>
    </row>
    <row r="279" ht="15.75" customHeight="1">
      <c r="A279" s="575">
        <f t="array" ref="A279">IF(INDIRECT("'2000'!A" &amp; 106 + ROW() - ROW($A$250)) = "", "", INDIRECT("'2000'!A" &amp; 106 + ROW() - ROW($A$250)))</f>
        <v>1835</v>
      </c>
      <c r="B279" s="417" t="str">
        <f t="array" ref="B279">IFNA(XLOOKUP(A279,'New Signups'!C:C,'New Signups'!D:D),"")</f>
        <v>Zariyah</v>
      </c>
      <c r="C279" s="417" t="str">
        <f t="array" ref="C279">IFNA(XLOOKUP(A279,'New Signups'!C:C,'New Signups'!E:E),"")</f>
        <v>Covington</v>
      </c>
      <c r="D279" s="381">
        <f t="array" ref="D279">IFNA(XLOOKUP(A279,'2000'!A:A,'2000'!D:D),"")</f>
        <v>2130</v>
      </c>
      <c r="E279" s="40"/>
      <c r="F279" s="524" t="str">
        <f t="array" ref="F279">IFERROR(XLOOKUP(A279, 'New Signups'!C:C, 'New Signups'!I:I), "")</f>
        <v>(215) 397-7672</v>
      </c>
      <c r="G279" s="40" t="str">
        <f t="array" ref="G279">IFERROR(XLOOKUP(A279, 'New Signups'!C:C, 'New Signups'!J:J), "")</f>
        <v/>
      </c>
      <c r="H279" s="40"/>
      <c r="I279" s="524" t="str">
        <f t="array" ref="I279">IFNA(XLOOKUP(A279,'New Signups'!C:C,'New Signups'!H:H),"")</f>
        <v>Erica Covington</v>
      </c>
      <c r="J279" s="524" t="s">
        <v>5585</v>
      </c>
      <c r="K279" s="40"/>
      <c r="L279" s="40"/>
      <c r="M279" s="40"/>
      <c r="N279" s="1020">
        <f t="array" ref="N279">IF(A279="", "",
    IFNA(
        IF(OR(XLOOKUP(A279,'1000'!A:A,'1000'!M:M)=0, XLOOKUP(A279,'1000'!A:A,'1000'!M:M)=DATE(1900,1,1)), "", XLOOKUP(A279,'1000'!A:A,'1000'!M:M)),
        IFNA(
            IF(OR(XLOOKUP(A279,'2000'!A:A,'2000'!M:M)=0, XLOOKUP(A279,'2000'!A:A,'2000'!M:M)=DATE(1900,1,1)), "", XLOOKUP(A279,'2000'!A:A,'2000'!M:M)),
            IF(OR(XLOOKUP(A279,'3000'!A:A,'3000'!M:M)=0, XLOOKUP(A279,'3000'!A:A,'3000'!M:M)=DATE(1900,1,1)), "", XLOOKUP(A279,'3000'!A:A,'3000'!M:M))
        )
    )
)</f>
        <v>45764</v>
      </c>
      <c r="O279" s="40"/>
      <c r="P279" s="40" t="str">
        <f t="shared" si="6"/>
        <v>05/25</v>
      </c>
      <c r="Q279" s="40" t="str">
        <f t="shared" si="7"/>
        <v>06/25</v>
      </c>
      <c r="R279" s="40" t="str">
        <f t="shared" si="8"/>
        <v>07/25</v>
      </c>
      <c r="S279" s="40" t="str">
        <f t="shared" si="9"/>
        <v>08/25</v>
      </c>
      <c r="T279" s="40" t="str">
        <f t="shared" si="10"/>
        <v>09/25</v>
      </c>
      <c r="U279" s="40" t="str">
        <f t="shared" si="11"/>
        <v>10/25</v>
      </c>
      <c r="V279" s="40"/>
      <c r="W279" s="40" t="str">
        <f t="shared" si="16"/>
        <v>2026-02-02 00:00</v>
      </c>
      <c r="X279" s="40"/>
      <c r="Y279" s="40"/>
      <c r="Z279" s="101"/>
      <c r="AA279" s="40"/>
      <c r="AB279" s="1144" t="str">
        <f t="shared" si="12"/>
        <v>04/26</v>
      </c>
      <c r="AC279" s="40" t="str">
        <f t="shared" si="13"/>
        <v>05/26</v>
      </c>
      <c r="AD279" s="40" t="str">
        <f t="shared" si="14"/>
        <v>06/26</v>
      </c>
      <c r="AE279" s="40"/>
      <c r="AF279" s="40" t="str">
        <f t="shared" si="15"/>
        <v>07/26</v>
      </c>
      <c r="AG279" s="1023"/>
      <c r="AH279" s="94"/>
      <c r="AI279" s="40"/>
      <c r="AJ279" s="40"/>
      <c r="AK279" s="40"/>
      <c r="AL279" s="40"/>
      <c r="AM279" s="40"/>
      <c r="AN279" s="40"/>
      <c r="AO279" s="40"/>
      <c r="AP279" s="40"/>
      <c r="AQ279" s="40"/>
      <c r="AR279" s="40"/>
      <c r="AS279" s="40"/>
      <c r="AT279" s="40"/>
      <c r="AU279" s="40"/>
      <c r="AV279" s="40"/>
      <c r="AW279" s="40"/>
      <c r="AX279" s="40"/>
      <c r="AY279" s="40"/>
    </row>
    <row r="280" ht="15.75" customHeight="1">
      <c r="A280" s="575">
        <f t="array" ref="A280">IF(INDIRECT("'2000'!A" &amp; 106 + ROW() - ROW($A$250)) = "", "", INDIRECT("'2000'!A" &amp; 106 + ROW() - ROW($A$250)))</f>
        <v>737</v>
      </c>
      <c r="B280" s="417" t="str">
        <f t="array" ref="B280">IFNA(XLOOKUP(A280,'New Signups'!C:C,'New Signups'!D:D),"")</f>
        <v>Quadir</v>
      </c>
      <c r="C280" s="417" t="str">
        <f t="array" ref="C280">IFNA(XLOOKUP(A280,'New Signups'!C:C,'New Signups'!E:E),"")</f>
        <v>Gardner</v>
      </c>
      <c r="D280" s="381">
        <f t="array" ref="D280">IFNA(XLOOKUP(A280,'2000'!A:A,'2000'!D:D),"")</f>
        <v>2131</v>
      </c>
      <c r="E280" s="40"/>
      <c r="F280" s="524" t="str">
        <f t="array" ref="F280">IFERROR(XLOOKUP(A280, 'New Signups'!C:C, 'New Signups'!I:I), "")</f>
        <v>(267) 606-7628</v>
      </c>
      <c r="G280" s="40" t="str">
        <f t="array" ref="G280">IFERROR(XLOOKUP(A280, 'New Signups'!C:C, 'New Signups'!J:J), "")</f>
        <v>(267) 606-7628</v>
      </c>
      <c r="H280" s="40"/>
      <c r="I280" s="524" t="str">
        <f t="array" ref="I280">IFNA(XLOOKUP(A280,'New Signups'!C:C,'New Signups'!H:H),"")</f>
        <v>Dakettia Cook</v>
      </c>
      <c r="J280" s="524" t="s">
        <v>5585</v>
      </c>
      <c r="K280" s="40"/>
      <c r="L280" s="40"/>
      <c r="M280" s="40"/>
      <c r="N280" s="1020">
        <f t="array" ref="N280">IF(A280="", "",
    IFNA(
        IF(OR(XLOOKUP(A280,'1000'!A:A,'1000'!M:M)=0, XLOOKUP(A280,'1000'!A:A,'1000'!M:M)=DATE(1900,1,1)), "", XLOOKUP(A280,'1000'!A:A,'1000'!M:M)),
        IFNA(
            IF(OR(XLOOKUP(A280,'2000'!A:A,'2000'!M:M)=0, XLOOKUP(A280,'2000'!A:A,'2000'!M:M)=DATE(1900,1,1)), "", XLOOKUP(A280,'2000'!A:A,'2000'!M:M)),
            IF(OR(XLOOKUP(A280,'3000'!A:A,'3000'!M:M)=0, XLOOKUP(A280,'3000'!A:A,'3000'!M:M)=DATE(1900,1,1)), "", XLOOKUP(A280,'3000'!A:A,'3000'!M:M))
        )
    )
)</f>
        <v>45385</v>
      </c>
      <c r="O280" s="40"/>
      <c r="P280" s="40" t="str">
        <f t="shared" si="6"/>
        <v>05/24</v>
      </c>
      <c r="Q280" s="40" t="str">
        <f t="shared" si="7"/>
        <v>06/24</v>
      </c>
      <c r="R280" s="40" t="str">
        <f t="shared" si="8"/>
        <v>07/24</v>
      </c>
      <c r="S280" s="40" t="str">
        <f t="shared" si="9"/>
        <v>08/24</v>
      </c>
      <c r="T280" s="40" t="str">
        <f t="shared" si="10"/>
        <v>09/24</v>
      </c>
      <c r="U280" s="40" t="str">
        <f t="shared" si="11"/>
        <v>10/24</v>
      </c>
      <c r="V280" s="40"/>
      <c r="W280" s="40" t="str">
        <f t="shared" si="16"/>
        <v>2025-02-03 00:00</v>
      </c>
      <c r="X280" s="40"/>
      <c r="Y280" s="40"/>
      <c r="Z280" s="101"/>
      <c r="AA280" s="40"/>
      <c r="AB280" s="1144" t="str">
        <f t="shared" si="12"/>
        <v>04/25</v>
      </c>
      <c r="AC280" s="40" t="str">
        <f t="shared" si="13"/>
        <v>05/25</v>
      </c>
      <c r="AD280" s="40" t="str">
        <f t="shared" si="14"/>
        <v>06/25</v>
      </c>
      <c r="AE280" s="40"/>
      <c r="AF280" s="40" t="str">
        <f t="shared" si="15"/>
        <v>07/25</v>
      </c>
      <c r="AG280" s="1023"/>
      <c r="AH280" s="94"/>
      <c r="AI280" s="40"/>
      <c r="AJ280" s="40"/>
      <c r="AK280" s="40"/>
      <c r="AL280" s="40"/>
      <c r="AM280" s="40"/>
      <c r="AN280" s="40"/>
      <c r="AO280" s="40"/>
      <c r="AP280" s="40"/>
      <c r="AQ280" s="40"/>
      <c r="AR280" s="40"/>
      <c r="AS280" s="40"/>
      <c r="AT280" s="40"/>
      <c r="AU280" s="40"/>
      <c r="AV280" s="40"/>
      <c r="AW280" s="40"/>
      <c r="AX280" s="40"/>
      <c r="AY280" s="40"/>
    </row>
    <row r="281" ht="15.75" customHeight="1">
      <c r="A281" s="575" t="str">
        <f t="array" ref="A281">IF(INDIRECT("'2000'!A" &amp; 106 + ROW() - ROW($A$250)) = "", "", INDIRECT("'2000'!A" &amp; 106 + ROW() - ROW($A$250)))</f>
        <v/>
      </c>
      <c r="B281" s="417" t="str">
        <f t="array" ref="B281">IFNA(XLOOKUP(A281,'New Signups'!C:C,'New Signups'!D:D),"")</f>
        <v/>
      </c>
      <c r="C281" s="417" t="str">
        <f t="array" ref="C281">IFNA(XLOOKUP(A281,'New Signups'!C:C,'New Signups'!E:E),"")</f>
        <v/>
      </c>
      <c r="D281" s="381" t="str">
        <f t="array" ref="D281">IFNA(XLOOKUP(A281,'2000'!A:A,'2000'!D:D),"")</f>
        <v/>
      </c>
      <c r="E281" s="40"/>
      <c r="F281" s="524" t="str">
        <f t="array" ref="F281">IFERROR(XLOOKUP(A281, 'New Signups'!C:C, 'New Signups'!I:I), "")</f>
        <v/>
      </c>
      <c r="G281" s="40" t="str">
        <f t="array" ref="G281">IFERROR(XLOOKUP(A281, 'New Signups'!C:C, 'New Signups'!J:J), "")</f>
        <v/>
      </c>
      <c r="H281" s="40"/>
      <c r="I281" s="524" t="str">
        <f t="array" ref="I281">IFNA(XLOOKUP(A281,'New Signups'!C:C,'New Signups'!H:H),"")</f>
        <v/>
      </c>
      <c r="J281" s="524" t="s">
        <v>5585</v>
      </c>
      <c r="K281" s="40"/>
      <c r="L281" s="40"/>
      <c r="M281" s="40"/>
      <c r="N281" s="1020" t="str">
        <f t="array" ref="N281">IF(A281="", "",
    IFNA(
        IF(OR(XLOOKUP(A281,'1000'!A:A,'1000'!M:M)=0, XLOOKUP(A281,'1000'!A:A,'1000'!M:M)=DATE(1900,1,1)), "", XLOOKUP(A281,'1000'!A:A,'1000'!M:M)),
        IFNA(
            IF(OR(XLOOKUP(A281,'2000'!A:A,'2000'!M:M)=0, XLOOKUP(A281,'2000'!A:A,'2000'!M:M)=DATE(1900,1,1)), "", XLOOKUP(A281,'2000'!A:A,'2000'!M:M)),
            IF(OR(XLOOKUP(A281,'3000'!A:A,'3000'!M:M)=0, XLOOKUP(A281,'3000'!A:A,'3000'!M:M)=DATE(1900,1,1)), "", XLOOKUP(A281,'3000'!A:A,'3000'!M:M))
        )
    )
)</f>
        <v/>
      </c>
      <c r="O281" s="40"/>
      <c r="P281" s="40" t="str">
        <f t="shared" si="6"/>
        <v/>
      </c>
      <c r="Q281" s="40" t="str">
        <f t="shared" si="7"/>
        <v/>
      </c>
      <c r="R281" s="40" t="str">
        <f t="shared" si="8"/>
        <v/>
      </c>
      <c r="S281" s="40" t="str">
        <f t="shared" si="9"/>
        <v/>
      </c>
      <c r="T281" s="40" t="str">
        <f t="shared" si="10"/>
        <v/>
      </c>
      <c r="U281" s="40" t="str">
        <f t="shared" si="11"/>
        <v/>
      </c>
      <c r="V281" s="40"/>
      <c r="W281" s="40" t="str">
        <f t="shared" si="16"/>
        <v/>
      </c>
      <c r="X281" s="40"/>
      <c r="Y281" s="40"/>
      <c r="Z281" s="40"/>
      <c r="AA281" s="40"/>
      <c r="AB281" s="1144" t="str">
        <f t="shared" si="12"/>
        <v/>
      </c>
      <c r="AC281" s="40" t="str">
        <f t="shared" si="13"/>
        <v/>
      </c>
      <c r="AD281" s="40" t="str">
        <f t="shared" si="14"/>
        <v/>
      </c>
      <c r="AE281" s="40"/>
      <c r="AF281" s="40" t="str">
        <f t="shared" si="15"/>
        <v/>
      </c>
      <c r="AG281" s="1023"/>
      <c r="AH281" s="94"/>
      <c r="AI281" s="40"/>
      <c r="AJ281" s="40"/>
      <c r="AK281" s="40"/>
      <c r="AL281" s="40"/>
      <c r="AM281" s="40"/>
      <c r="AN281" s="40"/>
      <c r="AO281" s="40"/>
      <c r="AP281" s="40"/>
      <c r="AQ281" s="40"/>
      <c r="AR281" s="40"/>
      <c r="AS281" s="40"/>
      <c r="AT281" s="40"/>
      <c r="AU281" s="40"/>
      <c r="AV281" s="40"/>
      <c r="AW281" s="40"/>
      <c r="AX281" s="40"/>
      <c r="AY281" s="40"/>
    </row>
    <row r="282" ht="15.75" customHeight="1">
      <c r="A282" s="575">
        <f t="array" ref="A282">IF(INDIRECT("'2000'!A" &amp; 106 + ROW() - ROW($A$250)) = "", "", INDIRECT("'2000'!A" &amp; 106 + ROW() - ROW($A$250)))</f>
        <v>2084</v>
      </c>
      <c r="B282" s="417" t="str">
        <f t="array" ref="B282">IFNA(XLOOKUP(A282,'New Signups'!C:C,'New Signups'!D:D),"")</f>
        <v/>
      </c>
      <c r="C282" s="417" t="str">
        <f t="array" ref="C282">IFNA(XLOOKUP(A282,'New Signups'!C:C,'New Signups'!E:E),"")</f>
        <v/>
      </c>
      <c r="D282" s="381" t="str">
        <f t="array" ref="D282">IFNA(XLOOKUP(A282,'2000'!A:A,'2000'!D:D),"")</f>
        <v/>
      </c>
      <c r="E282" s="40"/>
      <c r="F282" s="524" t="str">
        <f t="array" ref="F282">IFERROR(XLOOKUP(A282, 'New Signups'!C:C, 'New Signups'!I:I), "")</f>
        <v/>
      </c>
      <c r="G282" s="40" t="str">
        <f t="array" ref="G282">IFERROR(XLOOKUP(A282, 'New Signups'!C:C, 'New Signups'!J:J), "")</f>
        <v/>
      </c>
      <c r="H282" s="40"/>
      <c r="I282" s="524" t="str">
        <f t="array" ref="I282">IFNA(XLOOKUP(A282,'New Signups'!C:C,'New Signups'!H:H),"")</f>
        <v/>
      </c>
      <c r="J282" s="524" t="s">
        <v>5585</v>
      </c>
      <c r="K282" s="40"/>
      <c r="L282" s="40"/>
      <c r="M282" s="40"/>
      <c r="N282" s="1020" t="str">
        <f t="array" ref="N282">IF(A282="", "",
    IFNA(
        IF(OR(XLOOKUP(A282,'1000'!A:A,'1000'!M:M)=0, XLOOKUP(A282,'1000'!A:A,'1000'!M:M)=DATE(1900,1,1)), "", XLOOKUP(A282,'1000'!A:A,'1000'!M:M)),
        IFNA(
            IF(OR(XLOOKUP(A282,'2000'!A:A,'2000'!M:M)=0, XLOOKUP(A282,'2000'!A:A,'2000'!M:M)=DATE(1900,1,1)), "", XLOOKUP(A282,'2000'!A:A,'2000'!M:M)),
            IF(OR(XLOOKUP(A282,'3000'!A:A,'3000'!M:M)=0, XLOOKUP(A282,'3000'!A:A,'3000'!M:M)=DATE(1900,1,1)), "", XLOOKUP(A282,'3000'!A:A,'3000'!M:M))
        )
    )
)</f>
        <v/>
      </c>
      <c r="O282" s="40"/>
      <c r="P282" s="40" t="str">
        <f t="shared" si="6"/>
        <v/>
      </c>
      <c r="Q282" s="40" t="str">
        <f t="shared" si="7"/>
        <v/>
      </c>
      <c r="R282" s="40" t="str">
        <f t="shared" si="8"/>
        <v/>
      </c>
      <c r="S282" s="40" t="str">
        <f t="shared" si="9"/>
        <v/>
      </c>
      <c r="T282" s="40" t="str">
        <f t="shared" si="10"/>
        <v/>
      </c>
      <c r="U282" s="40" t="str">
        <f t="shared" si="11"/>
        <v/>
      </c>
      <c r="V282" s="40"/>
      <c r="W282" s="1179">
        <v>45832.0</v>
      </c>
      <c r="X282" s="40"/>
      <c r="Y282" s="40"/>
      <c r="Z282" s="40"/>
      <c r="AA282" s="40"/>
      <c r="AB282" s="1144" t="str">
        <f t="shared" si="12"/>
        <v/>
      </c>
      <c r="AC282" s="40" t="str">
        <f t="shared" si="13"/>
        <v/>
      </c>
      <c r="AD282" s="40" t="str">
        <f t="shared" si="14"/>
        <v/>
      </c>
      <c r="AE282" s="40"/>
      <c r="AF282" s="40" t="str">
        <f t="shared" si="15"/>
        <v/>
      </c>
      <c r="AG282" s="1023"/>
      <c r="AH282" s="94"/>
      <c r="AI282" s="40"/>
      <c r="AJ282" s="40"/>
      <c r="AK282" s="40"/>
      <c r="AL282" s="40"/>
      <c r="AM282" s="40"/>
      <c r="AN282" s="40"/>
      <c r="AO282" s="40"/>
      <c r="AP282" s="40"/>
      <c r="AQ282" s="40"/>
      <c r="AR282" s="40"/>
      <c r="AS282" s="40"/>
      <c r="AT282" s="40"/>
      <c r="AU282" s="40"/>
      <c r="AV282" s="40"/>
      <c r="AW282" s="40"/>
      <c r="AX282" s="40"/>
      <c r="AY282" s="40"/>
    </row>
    <row r="283" ht="15.75" customHeight="1">
      <c r="A283" s="575" t="str">
        <f t="array" ref="A283">IF(INDIRECT("'2000'!A" &amp; 106 + ROW() - ROW($A$250)) = "", "", INDIRECT("'2000'!A" &amp; 106 + ROW() - ROW($A$250)))</f>
        <v/>
      </c>
      <c r="B283" s="417" t="str">
        <f t="array" ref="B283">IFNA(XLOOKUP(A283,'New Signups'!C:C,'New Signups'!D:D),"")</f>
        <v/>
      </c>
      <c r="C283" s="417" t="str">
        <f t="array" ref="C283">IFNA(XLOOKUP(A283,'New Signups'!C:C,'New Signups'!E:E),"")</f>
        <v/>
      </c>
      <c r="D283" s="381" t="str">
        <f t="array" ref="D283">IFNA(XLOOKUP(A283,'2000'!A:A,'2000'!D:D),"")</f>
        <v/>
      </c>
      <c r="E283" s="40"/>
      <c r="F283" s="524" t="str">
        <f t="array" ref="F283">IFERROR(XLOOKUP(A283, 'New Signups'!C:C, 'New Signups'!I:I), "")</f>
        <v/>
      </c>
      <c r="G283" s="40" t="str">
        <f t="array" ref="G283">IFERROR(XLOOKUP(A283, 'New Signups'!C:C, 'New Signups'!J:J), "")</f>
        <v/>
      </c>
      <c r="H283" s="40"/>
      <c r="I283" s="524" t="str">
        <f t="array" ref="I283">IFNA(XLOOKUP(A283,'New Signups'!C:C,'New Signups'!H:H),"")</f>
        <v/>
      </c>
      <c r="J283" s="524" t="s">
        <v>5585</v>
      </c>
      <c r="K283" s="40"/>
      <c r="L283" s="40"/>
      <c r="M283" s="40"/>
      <c r="N283" s="1020" t="str">
        <f t="array" ref="N283">IF(A283="", "",
    IFNA(
        IF(OR(XLOOKUP(A283,'1000'!A:A,'1000'!M:M)=0, XLOOKUP(A283,'1000'!A:A,'1000'!M:M)=DATE(1900,1,1)), "", XLOOKUP(A283,'1000'!A:A,'1000'!M:M)),
        IFNA(
            IF(OR(XLOOKUP(A283,'2000'!A:A,'2000'!M:M)=0, XLOOKUP(A283,'2000'!A:A,'2000'!M:M)=DATE(1900,1,1)), "", XLOOKUP(A283,'2000'!A:A,'2000'!M:M)),
            IF(OR(XLOOKUP(A283,'3000'!A:A,'3000'!M:M)=0, XLOOKUP(A283,'3000'!A:A,'3000'!M:M)=DATE(1900,1,1)), "", XLOOKUP(A283,'3000'!A:A,'3000'!M:M))
        )
    )
)</f>
        <v/>
      </c>
      <c r="O283" s="40"/>
      <c r="P283" s="40" t="str">
        <f t="shared" si="6"/>
        <v/>
      </c>
      <c r="Q283" s="40" t="str">
        <f t="shared" si="7"/>
        <v/>
      </c>
      <c r="R283" s="40" t="str">
        <f t="shared" si="8"/>
        <v/>
      </c>
      <c r="S283" s="40" t="str">
        <f t="shared" si="9"/>
        <v/>
      </c>
      <c r="T283" s="40" t="str">
        <f t="shared" si="10"/>
        <v/>
      </c>
      <c r="U283" s="40" t="str">
        <f t="shared" si="11"/>
        <v/>
      </c>
      <c r="V283" s="40"/>
      <c r="W283" s="40" t="str">
        <f t="shared" ref="W283:W311" si="17">IF(AND(N283&lt;&gt;"", ISNUMBER(DATEVALUE(TEXT(N283,"mm/dd/yyyy")))), TEXT(DATE(YEAR(N283), MONTH(N283) + 10, 1) + (8 - WEEKDAY(DATE(YEAR(N283), MONTH(N283) + 10, 1), 2)), "yyyy-mm-dd") &amp; " 00:00", "")</f>
        <v/>
      </c>
      <c r="X283" s="40"/>
      <c r="Y283" s="40"/>
      <c r="Z283" s="40"/>
      <c r="AA283" s="40"/>
      <c r="AB283" s="1144" t="str">
        <f t="shared" si="12"/>
        <v/>
      </c>
      <c r="AC283" s="40" t="str">
        <f t="shared" si="13"/>
        <v/>
      </c>
      <c r="AD283" s="40" t="str">
        <f t="shared" si="14"/>
        <v/>
      </c>
      <c r="AE283" s="40"/>
      <c r="AF283" s="40" t="str">
        <f t="shared" si="15"/>
        <v/>
      </c>
      <c r="AG283" s="1023"/>
      <c r="AH283" s="94"/>
      <c r="AI283" s="40"/>
      <c r="AJ283" s="40"/>
      <c r="AK283" s="40"/>
      <c r="AL283" s="40"/>
      <c r="AM283" s="40"/>
      <c r="AN283" s="40"/>
      <c r="AO283" s="40"/>
      <c r="AP283" s="40"/>
      <c r="AQ283" s="40"/>
      <c r="AR283" s="40"/>
      <c r="AS283" s="40"/>
      <c r="AT283" s="40"/>
      <c r="AU283" s="40"/>
      <c r="AV283" s="40"/>
      <c r="AW283" s="40"/>
      <c r="AX283" s="40"/>
      <c r="AY283" s="40"/>
    </row>
    <row r="284" ht="15.75" customHeight="1">
      <c r="A284" s="575" t="str">
        <f t="array" ref="A284">IF(INDIRECT("'2000'!A" &amp; 106 + ROW() - ROW($A$250)) = "", "", INDIRECT("'2000'!A" &amp; 106 + ROW() - ROW($A$250)))</f>
        <v/>
      </c>
      <c r="B284" s="417" t="str">
        <f t="array" ref="B284">IFNA(XLOOKUP(A284,'New Signups'!C:C,'New Signups'!D:D),"")</f>
        <v/>
      </c>
      <c r="C284" s="417" t="str">
        <f t="array" ref="C284">IFNA(XLOOKUP(A284,'New Signups'!C:C,'New Signups'!E:E),"")</f>
        <v/>
      </c>
      <c r="D284" s="381" t="str">
        <f t="array" ref="D284">IFNA(XLOOKUP(A284,'2000'!A:A,'2000'!D:D),"")</f>
        <v/>
      </c>
      <c r="E284" s="40"/>
      <c r="F284" s="524" t="str">
        <f t="array" ref="F284">IFERROR(XLOOKUP(A284, 'New Signups'!C:C, 'New Signups'!I:I), "")</f>
        <v/>
      </c>
      <c r="G284" s="40" t="str">
        <f t="array" ref="G284">IFERROR(XLOOKUP(A284, 'New Signups'!C:C, 'New Signups'!J:J), "")</f>
        <v/>
      </c>
      <c r="H284" s="40"/>
      <c r="I284" s="524" t="str">
        <f t="array" ref="I284">IFNA(XLOOKUP(A284,'New Signups'!C:C,'New Signups'!H:H),"")</f>
        <v/>
      </c>
      <c r="J284" s="524" t="s">
        <v>5585</v>
      </c>
      <c r="K284" s="40"/>
      <c r="L284" s="40"/>
      <c r="M284" s="40"/>
      <c r="N284" s="1020" t="str">
        <f t="array" ref="N284">IF(A284="", "",
    IFNA(
        IF(OR(XLOOKUP(A284,'1000'!A:A,'1000'!M:M)=0, XLOOKUP(A284,'1000'!A:A,'1000'!M:M)=DATE(1900,1,1)), "", XLOOKUP(A284,'1000'!A:A,'1000'!M:M)),
        IFNA(
            IF(OR(XLOOKUP(A284,'2000'!A:A,'2000'!M:M)=0, XLOOKUP(A284,'2000'!A:A,'2000'!M:M)=DATE(1900,1,1)), "", XLOOKUP(A284,'2000'!A:A,'2000'!M:M)),
            IF(OR(XLOOKUP(A284,'3000'!A:A,'3000'!M:M)=0, XLOOKUP(A284,'3000'!A:A,'3000'!M:M)=DATE(1900,1,1)), "", XLOOKUP(A284,'3000'!A:A,'3000'!M:M))
        )
    )
)</f>
        <v/>
      </c>
      <c r="O284" s="40"/>
      <c r="P284" s="40" t="str">
        <f t="shared" si="6"/>
        <v/>
      </c>
      <c r="Q284" s="40" t="str">
        <f t="shared" si="7"/>
        <v/>
      </c>
      <c r="R284" s="40" t="str">
        <f t="shared" si="8"/>
        <v/>
      </c>
      <c r="S284" s="40" t="str">
        <f t="shared" si="9"/>
        <v/>
      </c>
      <c r="T284" s="40" t="str">
        <f t="shared" si="10"/>
        <v/>
      </c>
      <c r="U284" s="40" t="str">
        <f t="shared" si="11"/>
        <v/>
      </c>
      <c r="V284" s="40"/>
      <c r="W284" s="40" t="str">
        <f t="shared" si="17"/>
        <v/>
      </c>
      <c r="X284" s="40"/>
      <c r="Y284" s="40"/>
      <c r="Z284" s="40"/>
      <c r="AA284" s="40"/>
      <c r="AB284" s="1144" t="str">
        <f t="shared" si="12"/>
        <v/>
      </c>
      <c r="AC284" s="40" t="str">
        <f t="shared" si="13"/>
        <v/>
      </c>
      <c r="AD284" s="40" t="str">
        <f t="shared" si="14"/>
        <v/>
      </c>
      <c r="AE284" s="40"/>
      <c r="AF284" s="40" t="str">
        <f t="shared" si="15"/>
        <v/>
      </c>
      <c r="AG284" s="1023"/>
      <c r="AH284" s="94"/>
      <c r="AI284" s="40"/>
      <c r="AJ284" s="40"/>
      <c r="AK284" s="40"/>
      <c r="AL284" s="40"/>
      <c r="AM284" s="40"/>
      <c r="AN284" s="40"/>
      <c r="AO284" s="40"/>
      <c r="AP284" s="40"/>
      <c r="AQ284" s="40"/>
      <c r="AR284" s="40"/>
      <c r="AS284" s="40"/>
      <c r="AT284" s="40"/>
      <c r="AU284" s="40"/>
      <c r="AV284" s="40"/>
      <c r="AW284" s="40"/>
      <c r="AX284" s="40"/>
      <c r="AY284" s="40"/>
    </row>
    <row r="285" ht="15.75" customHeight="1">
      <c r="A285" s="575" t="str">
        <f t="array" ref="A285">IF(INDIRECT("'2000'!A" &amp; 106 + ROW() - ROW($A$250)) = "", "", INDIRECT("'2000'!A" &amp; 106 + ROW() - ROW($A$250)))</f>
        <v/>
      </c>
      <c r="B285" s="417" t="str">
        <f t="array" ref="B285">IFNA(XLOOKUP(A285,'New Signups'!C:C,'New Signups'!D:D),"")</f>
        <v/>
      </c>
      <c r="C285" s="417" t="str">
        <f t="array" ref="C285">IFNA(XLOOKUP(A285,'New Signups'!C:C,'New Signups'!E:E),"")</f>
        <v/>
      </c>
      <c r="D285" s="381" t="str">
        <f t="array" ref="D285">IFNA(XLOOKUP(A285,'2000'!A:A,'2000'!D:D),"")</f>
        <v/>
      </c>
      <c r="E285" s="40"/>
      <c r="F285" s="524" t="str">
        <f t="array" ref="F285">IFERROR(XLOOKUP(A285, 'New Signups'!C:C, 'New Signups'!I:I), "")</f>
        <v/>
      </c>
      <c r="G285" s="40" t="str">
        <f t="array" ref="G285">IFERROR(XLOOKUP(A285, 'New Signups'!C:C, 'New Signups'!J:J), "")</f>
        <v/>
      </c>
      <c r="H285" s="40"/>
      <c r="I285" s="524" t="str">
        <f t="array" ref="I285">IFNA(XLOOKUP(A285,'New Signups'!C:C,'New Signups'!H:H),"")</f>
        <v/>
      </c>
      <c r="J285" s="524" t="s">
        <v>5585</v>
      </c>
      <c r="K285" s="40"/>
      <c r="L285" s="40"/>
      <c r="M285" s="40"/>
      <c r="N285" s="1020" t="str">
        <f t="array" ref="N285">IF(A285="", "",
    IFNA(
        IF(OR(XLOOKUP(A285,'1000'!A:A,'1000'!M:M)=0, XLOOKUP(A285,'1000'!A:A,'1000'!M:M)=DATE(1900,1,1)), "", XLOOKUP(A285,'1000'!A:A,'1000'!M:M)),
        IFNA(
            IF(OR(XLOOKUP(A285,'2000'!A:A,'2000'!M:M)=0, XLOOKUP(A285,'2000'!A:A,'2000'!M:M)=DATE(1900,1,1)), "", XLOOKUP(A285,'2000'!A:A,'2000'!M:M)),
            IF(OR(XLOOKUP(A285,'3000'!A:A,'3000'!M:M)=0, XLOOKUP(A285,'3000'!A:A,'3000'!M:M)=DATE(1900,1,1)), "", XLOOKUP(A285,'3000'!A:A,'3000'!M:M))
        )
    )
)</f>
        <v/>
      </c>
      <c r="O285" s="40"/>
      <c r="P285" s="40" t="str">
        <f t="shared" si="6"/>
        <v/>
      </c>
      <c r="Q285" s="40" t="str">
        <f t="shared" si="7"/>
        <v/>
      </c>
      <c r="R285" s="40" t="str">
        <f t="shared" si="8"/>
        <v/>
      </c>
      <c r="S285" s="40" t="str">
        <f t="shared" si="9"/>
        <v/>
      </c>
      <c r="T285" s="40" t="str">
        <f t="shared" si="10"/>
        <v/>
      </c>
      <c r="U285" s="40" t="str">
        <f t="shared" si="11"/>
        <v/>
      </c>
      <c r="V285" s="40"/>
      <c r="W285" s="40" t="str">
        <f t="shared" si="17"/>
        <v/>
      </c>
      <c r="X285" s="40"/>
      <c r="Y285" s="40"/>
      <c r="Z285" s="40"/>
      <c r="AA285" s="40"/>
      <c r="AB285" s="1144" t="str">
        <f t="shared" si="12"/>
        <v/>
      </c>
      <c r="AC285" s="40" t="str">
        <f t="shared" si="13"/>
        <v/>
      </c>
      <c r="AD285" s="40" t="str">
        <f t="shared" si="14"/>
        <v/>
      </c>
      <c r="AE285" s="40"/>
      <c r="AF285" s="40" t="str">
        <f t="shared" si="15"/>
        <v/>
      </c>
      <c r="AG285" s="1023"/>
      <c r="AH285" s="94"/>
      <c r="AI285" s="40"/>
      <c r="AJ285" s="40"/>
      <c r="AK285" s="40"/>
      <c r="AL285" s="40"/>
      <c r="AM285" s="40"/>
      <c r="AN285" s="40"/>
      <c r="AO285" s="40"/>
      <c r="AP285" s="40"/>
      <c r="AQ285" s="40"/>
      <c r="AR285" s="40"/>
      <c r="AS285" s="40"/>
      <c r="AT285" s="40"/>
      <c r="AU285" s="40"/>
      <c r="AV285" s="40"/>
      <c r="AW285" s="40"/>
      <c r="AX285" s="40"/>
      <c r="AY285" s="40"/>
    </row>
    <row r="286" ht="15.75" customHeight="1">
      <c r="A286" s="575" t="str">
        <f t="array" ref="A286">IF(INDIRECT("'2000'!A" &amp; 106 + ROW() - ROW($A$250)) = "", "", INDIRECT("'2000'!A" &amp; 106 + ROW() - ROW($A$250)))</f>
        <v/>
      </c>
      <c r="B286" s="417" t="str">
        <f t="array" ref="B286">IFNA(XLOOKUP(A286,'New Signups'!C:C,'New Signups'!D:D),"")</f>
        <v/>
      </c>
      <c r="C286" s="417" t="str">
        <f t="array" ref="C286">IFNA(XLOOKUP(A286,'New Signups'!C:C,'New Signups'!E:E),"")</f>
        <v/>
      </c>
      <c r="D286" s="381" t="str">
        <f t="array" ref="D286">IFNA(XLOOKUP(A286,'2000'!A:A,'2000'!D:D),"")</f>
        <v/>
      </c>
      <c r="E286" s="40"/>
      <c r="F286" s="524" t="str">
        <f t="array" ref="F286">IFERROR(XLOOKUP(A286, 'New Signups'!C:C, 'New Signups'!I:I), "")</f>
        <v/>
      </c>
      <c r="G286" s="40" t="str">
        <f t="array" ref="G286">IFERROR(XLOOKUP(A286, 'New Signups'!C:C, 'New Signups'!J:J), "")</f>
        <v/>
      </c>
      <c r="H286" s="40"/>
      <c r="I286" s="524" t="str">
        <f t="array" ref="I286">IFNA(XLOOKUP(A286,'New Signups'!C:C,'New Signups'!H:H),"")</f>
        <v/>
      </c>
      <c r="J286" s="524" t="s">
        <v>5585</v>
      </c>
      <c r="K286" s="40"/>
      <c r="L286" s="40"/>
      <c r="M286" s="40"/>
      <c r="N286" s="1020" t="str">
        <f t="array" ref="N286">IF(A286="", "",
    IFNA(
        IF(OR(XLOOKUP(A286,'1000'!A:A,'1000'!M:M)=0, XLOOKUP(A286,'1000'!A:A,'1000'!M:M)=DATE(1900,1,1)), "", XLOOKUP(A286,'1000'!A:A,'1000'!M:M)),
        IFNA(
            IF(OR(XLOOKUP(A286,'2000'!A:A,'2000'!M:M)=0, XLOOKUP(A286,'2000'!A:A,'2000'!M:M)=DATE(1900,1,1)), "", XLOOKUP(A286,'2000'!A:A,'2000'!M:M)),
            IF(OR(XLOOKUP(A286,'3000'!A:A,'3000'!M:M)=0, XLOOKUP(A286,'3000'!A:A,'3000'!M:M)=DATE(1900,1,1)), "", XLOOKUP(A286,'3000'!A:A,'3000'!M:M))
        )
    )
)</f>
        <v/>
      </c>
      <c r="O286" s="40"/>
      <c r="P286" s="40" t="str">
        <f t="shared" si="6"/>
        <v/>
      </c>
      <c r="Q286" s="40" t="str">
        <f t="shared" si="7"/>
        <v/>
      </c>
      <c r="R286" s="40" t="str">
        <f t="shared" si="8"/>
        <v/>
      </c>
      <c r="S286" s="40" t="str">
        <f t="shared" si="9"/>
        <v/>
      </c>
      <c r="T286" s="40" t="str">
        <f t="shared" si="10"/>
        <v/>
      </c>
      <c r="U286" s="40" t="str">
        <f t="shared" si="11"/>
        <v/>
      </c>
      <c r="V286" s="40"/>
      <c r="W286" s="40" t="str">
        <f t="shared" si="17"/>
        <v/>
      </c>
      <c r="X286" s="40"/>
      <c r="Y286" s="40"/>
      <c r="Z286" s="40"/>
      <c r="AA286" s="40"/>
      <c r="AB286" s="1144" t="str">
        <f t="shared" si="12"/>
        <v/>
      </c>
      <c r="AC286" s="40" t="str">
        <f t="shared" si="13"/>
        <v/>
      </c>
      <c r="AD286" s="40" t="str">
        <f t="shared" si="14"/>
        <v/>
      </c>
      <c r="AE286" s="40"/>
      <c r="AF286" s="40" t="str">
        <f t="shared" si="15"/>
        <v/>
      </c>
      <c r="AG286" s="1023"/>
      <c r="AH286" s="94"/>
      <c r="AI286" s="40"/>
      <c r="AJ286" s="40"/>
      <c r="AK286" s="40"/>
      <c r="AL286" s="40"/>
      <c r="AM286" s="40"/>
      <c r="AN286" s="40"/>
      <c r="AO286" s="40"/>
      <c r="AP286" s="40"/>
      <c r="AQ286" s="40"/>
      <c r="AR286" s="40"/>
      <c r="AS286" s="40"/>
      <c r="AT286" s="40"/>
      <c r="AU286" s="40"/>
      <c r="AV286" s="40"/>
      <c r="AW286" s="40"/>
      <c r="AX286" s="40"/>
      <c r="AY286" s="40"/>
    </row>
    <row r="287" ht="15.75" customHeight="1">
      <c r="A287" s="575" t="str">
        <f t="array" ref="A287">IF(INDIRECT("'2000'!A" &amp; 106 + ROW() - ROW($A$250)) = "", "", INDIRECT("'2000'!A" &amp; 106 + ROW() - ROW($A$250)))</f>
        <v/>
      </c>
      <c r="B287" s="417" t="str">
        <f t="array" ref="B287">IFNA(XLOOKUP(A287,'New Signups'!C:C,'New Signups'!D:D),"")</f>
        <v/>
      </c>
      <c r="C287" s="417" t="str">
        <f t="array" ref="C287">IFNA(XLOOKUP(A287,'New Signups'!C:C,'New Signups'!E:E),"")</f>
        <v/>
      </c>
      <c r="D287" s="381" t="str">
        <f t="array" ref="D287">IFNA(XLOOKUP(A287,'2000'!A:A,'2000'!D:D),"")</f>
        <v/>
      </c>
      <c r="E287" s="40"/>
      <c r="F287" s="524" t="str">
        <f t="array" ref="F287">IFERROR(XLOOKUP(A287, 'New Signups'!C:C, 'New Signups'!I:I), "")</f>
        <v/>
      </c>
      <c r="G287" s="40" t="str">
        <f t="array" ref="G287">IFERROR(XLOOKUP(A287, 'New Signups'!C:C, 'New Signups'!J:J), "")</f>
        <v/>
      </c>
      <c r="H287" s="40"/>
      <c r="I287" s="524" t="str">
        <f t="array" ref="I287">IFNA(XLOOKUP(A287,'New Signups'!C:C,'New Signups'!H:H),"")</f>
        <v/>
      </c>
      <c r="J287" s="524" t="s">
        <v>5585</v>
      </c>
      <c r="K287" s="40"/>
      <c r="L287" s="40"/>
      <c r="M287" s="40"/>
      <c r="N287" s="1020" t="str">
        <f t="array" ref="N287">IF(A287="", "",
    IFNA(
        IF(OR(XLOOKUP(A287,'1000'!A:A,'1000'!M:M)=0, XLOOKUP(A287,'1000'!A:A,'1000'!M:M)=DATE(1900,1,1)), "", XLOOKUP(A287,'1000'!A:A,'1000'!M:M)),
        IFNA(
            IF(OR(XLOOKUP(A287,'2000'!A:A,'2000'!M:M)=0, XLOOKUP(A287,'2000'!A:A,'2000'!M:M)=DATE(1900,1,1)), "", XLOOKUP(A287,'2000'!A:A,'2000'!M:M)),
            IF(OR(XLOOKUP(A287,'3000'!A:A,'3000'!M:M)=0, XLOOKUP(A287,'3000'!A:A,'3000'!M:M)=DATE(1900,1,1)), "", XLOOKUP(A287,'3000'!A:A,'3000'!M:M))
        )
    )
)</f>
        <v/>
      </c>
      <c r="O287" s="40"/>
      <c r="P287" s="40" t="str">
        <f t="shared" si="6"/>
        <v/>
      </c>
      <c r="Q287" s="40" t="str">
        <f t="shared" si="7"/>
        <v/>
      </c>
      <c r="R287" s="40" t="str">
        <f t="shared" si="8"/>
        <v/>
      </c>
      <c r="S287" s="40" t="str">
        <f t="shared" si="9"/>
        <v/>
      </c>
      <c r="T287" s="40" t="str">
        <f t="shared" si="10"/>
        <v/>
      </c>
      <c r="U287" s="40" t="str">
        <f t="shared" si="11"/>
        <v/>
      </c>
      <c r="V287" s="40"/>
      <c r="W287" s="40" t="str">
        <f t="shared" si="17"/>
        <v/>
      </c>
      <c r="X287" s="40"/>
      <c r="Y287" s="40"/>
      <c r="Z287" s="40"/>
      <c r="AA287" s="40"/>
      <c r="AB287" s="1144" t="str">
        <f t="shared" si="12"/>
        <v/>
      </c>
      <c r="AC287" s="40" t="str">
        <f t="shared" si="13"/>
        <v/>
      </c>
      <c r="AD287" s="40" t="str">
        <f t="shared" si="14"/>
        <v/>
      </c>
      <c r="AE287" s="40"/>
      <c r="AF287" s="40" t="str">
        <f t="shared" si="15"/>
        <v/>
      </c>
      <c r="AG287" s="1023"/>
      <c r="AH287" s="94"/>
      <c r="AI287" s="40"/>
      <c r="AJ287" s="40"/>
      <c r="AK287" s="40"/>
      <c r="AL287" s="40"/>
      <c r="AM287" s="40"/>
      <c r="AN287" s="40"/>
      <c r="AO287" s="40"/>
      <c r="AP287" s="40"/>
      <c r="AQ287" s="40"/>
      <c r="AR287" s="40"/>
      <c r="AS287" s="40"/>
      <c r="AT287" s="40"/>
      <c r="AU287" s="40"/>
      <c r="AV287" s="40"/>
      <c r="AW287" s="40"/>
      <c r="AX287" s="40"/>
      <c r="AY287" s="40"/>
    </row>
    <row r="288" ht="15.75" customHeight="1">
      <c r="A288" s="575" t="str">
        <f t="array" ref="A288">IF(INDIRECT("'2000'!A" &amp; 106 + ROW() - ROW($A$250)) = "", "", INDIRECT("'2000'!A" &amp; 106 + ROW() - ROW($A$250)))</f>
        <v/>
      </c>
      <c r="B288" s="417" t="str">
        <f t="array" ref="B288">IFNA(XLOOKUP(A288,'New Signups'!C:C,'New Signups'!D:D),"")</f>
        <v/>
      </c>
      <c r="C288" s="417" t="str">
        <f t="array" ref="C288">IFNA(XLOOKUP(A288,'New Signups'!C:C,'New Signups'!E:E),"")</f>
        <v/>
      </c>
      <c r="D288" s="381" t="str">
        <f t="array" ref="D288">IFNA(XLOOKUP(A288,'2000'!A:A,'2000'!D:D),"")</f>
        <v/>
      </c>
      <c r="E288" s="40"/>
      <c r="F288" s="524" t="str">
        <f t="array" ref="F288">IFERROR(XLOOKUP(A288, 'New Signups'!C:C, 'New Signups'!I:I), "")</f>
        <v/>
      </c>
      <c r="G288" s="40" t="str">
        <f t="array" ref="G288">IFERROR(XLOOKUP(A288, 'New Signups'!C:C, 'New Signups'!J:J), "")</f>
        <v/>
      </c>
      <c r="H288" s="40"/>
      <c r="I288" s="524" t="str">
        <f t="array" ref="I288">IFNA(XLOOKUP(A288,'New Signups'!C:C,'New Signups'!H:H),"")</f>
        <v/>
      </c>
      <c r="J288" s="524" t="s">
        <v>5585</v>
      </c>
      <c r="K288" s="40"/>
      <c r="L288" s="40"/>
      <c r="M288" s="40"/>
      <c r="N288" s="1020" t="str">
        <f t="array" ref="N288">IF(A288="", "",
    IFNA(
        IF(OR(XLOOKUP(A288,'1000'!A:A,'1000'!M:M)=0, XLOOKUP(A288,'1000'!A:A,'1000'!M:M)=DATE(1900,1,1)), "", XLOOKUP(A288,'1000'!A:A,'1000'!M:M)),
        IFNA(
            IF(OR(XLOOKUP(A288,'2000'!A:A,'2000'!M:M)=0, XLOOKUP(A288,'2000'!A:A,'2000'!M:M)=DATE(1900,1,1)), "", XLOOKUP(A288,'2000'!A:A,'2000'!M:M)),
            IF(OR(XLOOKUP(A288,'3000'!A:A,'3000'!M:M)=0, XLOOKUP(A288,'3000'!A:A,'3000'!M:M)=DATE(1900,1,1)), "", XLOOKUP(A288,'3000'!A:A,'3000'!M:M))
        )
    )
)</f>
        <v/>
      </c>
      <c r="O288" s="40"/>
      <c r="P288" s="40" t="str">
        <f t="shared" si="6"/>
        <v/>
      </c>
      <c r="Q288" s="40" t="str">
        <f t="shared" si="7"/>
        <v/>
      </c>
      <c r="R288" s="40" t="str">
        <f t="shared" si="8"/>
        <v/>
      </c>
      <c r="S288" s="40" t="str">
        <f t="shared" si="9"/>
        <v/>
      </c>
      <c r="T288" s="40" t="str">
        <f t="shared" si="10"/>
        <v/>
      </c>
      <c r="U288" s="40" t="str">
        <f t="shared" si="11"/>
        <v/>
      </c>
      <c r="V288" s="40"/>
      <c r="W288" s="40" t="str">
        <f t="shared" si="17"/>
        <v/>
      </c>
      <c r="X288" s="40"/>
      <c r="Y288" s="40"/>
      <c r="Z288" s="40"/>
      <c r="AA288" s="40"/>
      <c r="AB288" s="1144" t="str">
        <f t="shared" si="12"/>
        <v/>
      </c>
      <c r="AC288" s="40" t="str">
        <f t="shared" si="13"/>
        <v/>
      </c>
      <c r="AD288" s="40" t="str">
        <f t="shared" si="14"/>
        <v/>
      </c>
      <c r="AE288" s="40"/>
      <c r="AF288" s="40" t="str">
        <f t="shared" si="15"/>
        <v/>
      </c>
      <c r="AG288" s="1023"/>
      <c r="AH288" s="94"/>
      <c r="AI288" s="40"/>
      <c r="AJ288" s="40"/>
      <c r="AK288" s="40"/>
      <c r="AL288" s="40"/>
      <c r="AM288" s="40"/>
      <c r="AN288" s="40"/>
      <c r="AO288" s="40"/>
      <c r="AP288" s="40"/>
      <c r="AQ288" s="40"/>
      <c r="AR288" s="40"/>
      <c r="AS288" s="40"/>
      <c r="AT288" s="40"/>
      <c r="AU288" s="40"/>
      <c r="AV288" s="40"/>
      <c r="AW288" s="40"/>
      <c r="AX288" s="40"/>
      <c r="AY288" s="40"/>
    </row>
    <row r="289" ht="15.75" customHeight="1">
      <c r="A289" s="575" t="str">
        <f t="array" ref="A289">IF(INDIRECT("'2000'!A" &amp; 106 + ROW() - ROW($A$250)) = "", "", INDIRECT("'2000'!A" &amp; 106 + ROW() - ROW($A$250)))</f>
        <v/>
      </c>
      <c r="B289" s="417" t="str">
        <f t="array" ref="B289">IFNA(XLOOKUP(A289,'New Signups'!C:C,'New Signups'!D:D),"")</f>
        <v/>
      </c>
      <c r="C289" s="417" t="str">
        <f t="array" ref="C289">IFNA(XLOOKUP(A289,'New Signups'!C:C,'New Signups'!E:E),"")</f>
        <v/>
      </c>
      <c r="D289" s="381" t="str">
        <f t="array" ref="D289">IFNA(XLOOKUP(A289,'2000'!A:A,'2000'!D:D),"")</f>
        <v/>
      </c>
      <c r="E289" s="40"/>
      <c r="F289" s="524" t="str">
        <f t="array" ref="F289">IFERROR(XLOOKUP(A289, 'New Signups'!C:C, 'New Signups'!I:I), "")</f>
        <v/>
      </c>
      <c r="G289" s="40" t="str">
        <f t="array" ref="G289">IFERROR(XLOOKUP(A289, 'New Signups'!C:C, 'New Signups'!J:J), "")</f>
        <v/>
      </c>
      <c r="H289" s="40"/>
      <c r="I289" s="524" t="str">
        <f t="array" ref="I289">IFNA(XLOOKUP(A289,'New Signups'!C:C,'New Signups'!H:H),"")</f>
        <v/>
      </c>
      <c r="J289" s="524" t="s">
        <v>5585</v>
      </c>
      <c r="K289" s="40"/>
      <c r="L289" s="40"/>
      <c r="M289" s="40"/>
      <c r="N289" s="1020" t="str">
        <f t="array" ref="N289">IF(A289="", "",
    IFNA(
        IF(OR(XLOOKUP(A289,'1000'!A:A,'1000'!M:M)=0, XLOOKUP(A289,'1000'!A:A,'1000'!M:M)=DATE(1900,1,1)), "", XLOOKUP(A289,'1000'!A:A,'1000'!M:M)),
        IFNA(
            IF(OR(XLOOKUP(A289,'2000'!A:A,'2000'!M:M)=0, XLOOKUP(A289,'2000'!A:A,'2000'!M:M)=DATE(1900,1,1)), "", XLOOKUP(A289,'2000'!A:A,'2000'!M:M)),
            IF(OR(XLOOKUP(A289,'3000'!A:A,'3000'!M:M)=0, XLOOKUP(A289,'3000'!A:A,'3000'!M:M)=DATE(1900,1,1)), "", XLOOKUP(A289,'3000'!A:A,'3000'!M:M))
        )
    )
)</f>
        <v/>
      </c>
      <c r="O289" s="40"/>
      <c r="P289" s="40" t="str">
        <f t="shared" si="6"/>
        <v/>
      </c>
      <c r="Q289" s="40" t="str">
        <f t="shared" si="7"/>
        <v/>
      </c>
      <c r="R289" s="40" t="str">
        <f t="shared" si="8"/>
        <v/>
      </c>
      <c r="S289" s="40" t="str">
        <f t="shared" si="9"/>
        <v/>
      </c>
      <c r="T289" s="40" t="str">
        <f t="shared" si="10"/>
        <v/>
      </c>
      <c r="U289" s="40" t="str">
        <f t="shared" si="11"/>
        <v/>
      </c>
      <c r="V289" s="40"/>
      <c r="W289" s="40" t="str">
        <f t="shared" si="17"/>
        <v/>
      </c>
      <c r="X289" s="40"/>
      <c r="Y289" s="40"/>
      <c r="Z289" s="40"/>
      <c r="AA289" s="40"/>
      <c r="AB289" s="1144" t="str">
        <f t="shared" si="12"/>
        <v/>
      </c>
      <c r="AC289" s="40" t="str">
        <f t="shared" si="13"/>
        <v/>
      </c>
      <c r="AD289" s="40" t="str">
        <f t="shared" si="14"/>
        <v/>
      </c>
      <c r="AE289" s="40"/>
      <c r="AF289" s="40" t="str">
        <f t="shared" si="15"/>
        <v/>
      </c>
      <c r="AG289" s="1023"/>
      <c r="AH289" s="94"/>
      <c r="AI289" s="40"/>
      <c r="AJ289" s="40"/>
      <c r="AK289" s="40"/>
      <c r="AL289" s="40"/>
      <c r="AM289" s="40"/>
      <c r="AN289" s="40"/>
      <c r="AO289" s="40"/>
      <c r="AP289" s="40"/>
      <c r="AQ289" s="40"/>
      <c r="AR289" s="40"/>
      <c r="AS289" s="40"/>
      <c r="AT289" s="40"/>
      <c r="AU289" s="40"/>
      <c r="AV289" s="40"/>
      <c r="AW289" s="40"/>
      <c r="AX289" s="40"/>
      <c r="AY289" s="40"/>
    </row>
    <row r="290" ht="15.75" customHeight="1">
      <c r="A290" s="575" t="str">
        <f t="array" ref="A290">IF(INDIRECT("'2000'!A" &amp; 106 + ROW() - ROW($A$250)) = "", "", INDIRECT("'2000'!A" &amp; 106 + ROW() - ROW($A$250)))</f>
        <v/>
      </c>
      <c r="B290" s="417" t="str">
        <f t="array" ref="B290">IFNA(XLOOKUP(A290,'New Signups'!C:C,'New Signups'!D:D),"")</f>
        <v/>
      </c>
      <c r="C290" s="417" t="str">
        <f t="array" ref="C290">IFNA(XLOOKUP(A290,'New Signups'!C:C,'New Signups'!E:E),"")</f>
        <v/>
      </c>
      <c r="D290" s="381" t="str">
        <f t="array" ref="D290">IFNA(XLOOKUP(A290,'2000'!A:A,'2000'!D:D),"")</f>
        <v/>
      </c>
      <c r="E290" s="40"/>
      <c r="F290" s="524" t="str">
        <f t="array" ref="F290">IFERROR(XLOOKUP(A290, 'New Signups'!C:C, 'New Signups'!I:I), "")</f>
        <v/>
      </c>
      <c r="G290" s="40" t="str">
        <f t="array" ref="G290">IFERROR(XLOOKUP(A290, 'New Signups'!C:C, 'New Signups'!J:J), "")</f>
        <v/>
      </c>
      <c r="H290" s="40"/>
      <c r="I290" s="524" t="str">
        <f t="array" ref="I290">IFNA(XLOOKUP(A290,'New Signups'!C:C,'New Signups'!H:H),"")</f>
        <v/>
      </c>
      <c r="J290" s="524" t="s">
        <v>5585</v>
      </c>
      <c r="K290" s="40"/>
      <c r="L290" s="40"/>
      <c r="M290" s="40"/>
      <c r="N290" s="1020" t="str">
        <f t="array" ref="N290">IF(A290="", "",
    IFNA(
        IF(OR(XLOOKUP(A290,'1000'!A:A,'1000'!M:M)=0, XLOOKUP(A290,'1000'!A:A,'1000'!M:M)=DATE(1900,1,1)), "", XLOOKUP(A290,'1000'!A:A,'1000'!M:M)),
        IFNA(
            IF(OR(XLOOKUP(A290,'2000'!A:A,'2000'!M:M)=0, XLOOKUP(A290,'2000'!A:A,'2000'!M:M)=DATE(1900,1,1)), "", XLOOKUP(A290,'2000'!A:A,'2000'!M:M)),
            IF(OR(XLOOKUP(A290,'3000'!A:A,'3000'!M:M)=0, XLOOKUP(A290,'3000'!A:A,'3000'!M:M)=DATE(1900,1,1)), "", XLOOKUP(A290,'3000'!A:A,'3000'!M:M))
        )
    )
)</f>
        <v/>
      </c>
      <c r="O290" s="40"/>
      <c r="P290" s="40" t="str">
        <f t="shared" si="6"/>
        <v/>
      </c>
      <c r="Q290" s="40" t="str">
        <f t="shared" si="7"/>
        <v/>
      </c>
      <c r="R290" s="40" t="str">
        <f t="shared" si="8"/>
        <v/>
      </c>
      <c r="S290" s="40" t="str">
        <f t="shared" si="9"/>
        <v/>
      </c>
      <c r="T290" s="40" t="str">
        <f t="shared" si="10"/>
        <v/>
      </c>
      <c r="U290" s="40" t="str">
        <f t="shared" si="11"/>
        <v/>
      </c>
      <c r="V290" s="40"/>
      <c r="W290" s="40" t="str">
        <f t="shared" si="17"/>
        <v/>
      </c>
      <c r="X290" s="40"/>
      <c r="Y290" s="40"/>
      <c r="Z290" s="40"/>
      <c r="AA290" s="40"/>
      <c r="AB290" s="1144" t="str">
        <f t="shared" si="12"/>
        <v/>
      </c>
      <c r="AC290" s="40" t="str">
        <f t="shared" si="13"/>
        <v/>
      </c>
      <c r="AD290" s="40" t="str">
        <f t="shared" si="14"/>
        <v/>
      </c>
      <c r="AE290" s="40"/>
      <c r="AF290" s="40" t="str">
        <f t="shared" si="15"/>
        <v/>
      </c>
      <c r="AG290" s="1023"/>
      <c r="AH290" s="94"/>
      <c r="AI290" s="40"/>
      <c r="AJ290" s="40"/>
      <c r="AK290" s="40"/>
      <c r="AL290" s="40"/>
      <c r="AM290" s="40"/>
      <c r="AN290" s="40"/>
      <c r="AO290" s="40"/>
      <c r="AP290" s="40"/>
      <c r="AQ290" s="40"/>
      <c r="AR290" s="40"/>
      <c r="AS290" s="40"/>
      <c r="AT290" s="40"/>
      <c r="AU290" s="40"/>
      <c r="AV290" s="40"/>
      <c r="AW290" s="40"/>
      <c r="AX290" s="40"/>
      <c r="AY290" s="40"/>
    </row>
    <row r="291" ht="15.75" customHeight="1">
      <c r="A291" s="575" t="str">
        <f t="array" ref="A291">IF(INDIRECT("'2000'!A" &amp; 106 + ROW() - ROW($A$250)) = "", "", INDIRECT("'2000'!A" &amp; 106 + ROW() - ROW($A$250)))</f>
        <v/>
      </c>
      <c r="B291" s="417" t="str">
        <f t="array" ref="B291">IFNA(XLOOKUP(A291,'New Signups'!C:C,'New Signups'!D:D),"")</f>
        <v/>
      </c>
      <c r="C291" s="417" t="str">
        <f t="array" ref="C291">IFNA(XLOOKUP(A291,'New Signups'!C:C,'New Signups'!E:E),"")</f>
        <v/>
      </c>
      <c r="D291" s="381" t="str">
        <f t="array" ref="D291">IFNA(XLOOKUP(A291,'2000'!A:A,'2000'!D:D),"")</f>
        <v/>
      </c>
      <c r="E291" s="40"/>
      <c r="F291" s="524" t="str">
        <f t="array" ref="F291">IFERROR(XLOOKUP(A291, 'New Signups'!C:C, 'New Signups'!I:I), "")</f>
        <v/>
      </c>
      <c r="G291" s="40" t="str">
        <f t="array" ref="G291">IFERROR(XLOOKUP(A291, 'New Signups'!C:C, 'New Signups'!J:J), "")</f>
        <v/>
      </c>
      <c r="H291" s="40"/>
      <c r="I291" s="524" t="str">
        <f t="array" ref="I291">IFNA(XLOOKUP(A291,'New Signups'!C:C,'New Signups'!H:H),"")</f>
        <v/>
      </c>
      <c r="J291" s="524" t="s">
        <v>5585</v>
      </c>
      <c r="K291" s="40"/>
      <c r="L291" s="40"/>
      <c r="M291" s="40"/>
      <c r="N291" s="1020" t="str">
        <f t="array" ref="N291">IF(A291="", "",
    IFNA(
        IF(OR(XLOOKUP(A291,'1000'!A:A,'1000'!M:M)=0, XLOOKUP(A291,'1000'!A:A,'1000'!M:M)=DATE(1900,1,1)), "", XLOOKUP(A291,'1000'!A:A,'1000'!M:M)),
        IFNA(
            IF(OR(XLOOKUP(A291,'2000'!A:A,'2000'!M:M)=0, XLOOKUP(A291,'2000'!A:A,'2000'!M:M)=DATE(1900,1,1)), "", XLOOKUP(A291,'2000'!A:A,'2000'!M:M)),
            IF(OR(XLOOKUP(A291,'3000'!A:A,'3000'!M:M)=0, XLOOKUP(A291,'3000'!A:A,'3000'!M:M)=DATE(1900,1,1)), "", XLOOKUP(A291,'3000'!A:A,'3000'!M:M))
        )
    )
)</f>
        <v/>
      </c>
      <c r="O291" s="40"/>
      <c r="P291" s="40" t="str">
        <f t="shared" si="6"/>
        <v/>
      </c>
      <c r="Q291" s="40" t="str">
        <f t="shared" si="7"/>
        <v/>
      </c>
      <c r="R291" s="40" t="str">
        <f t="shared" si="8"/>
        <v/>
      </c>
      <c r="S291" s="40" t="str">
        <f t="shared" si="9"/>
        <v/>
      </c>
      <c r="T291" s="40" t="str">
        <f t="shared" si="10"/>
        <v/>
      </c>
      <c r="U291" s="40" t="str">
        <f t="shared" si="11"/>
        <v/>
      </c>
      <c r="V291" s="40"/>
      <c r="W291" s="40" t="str">
        <f t="shared" si="17"/>
        <v/>
      </c>
      <c r="X291" s="40"/>
      <c r="Y291" s="40"/>
      <c r="Z291" s="40"/>
      <c r="AA291" s="40"/>
      <c r="AB291" s="1144" t="str">
        <f t="shared" si="12"/>
        <v/>
      </c>
      <c r="AC291" s="40" t="str">
        <f t="shared" si="13"/>
        <v/>
      </c>
      <c r="AD291" s="40" t="str">
        <f t="shared" si="14"/>
        <v/>
      </c>
      <c r="AE291" s="40"/>
      <c r="AF291" s="40" t="str">
        <f t="shared" si="15"/>
        <v/>
      </c>
      <c r="AG291" s="1023"/>
      <c r="AH291" s="94"/>
      <c r="AI291" s="40"/>
      <c r="AJ291" s="40"/>
      <c r="AK291" s="40"/>
      <c r="AL291" s="40"/>
      <c r="AM291" s="40"/>
      <c r="AN291" s="40"/>
      <c r="AO291" s="40"/>
      <c r="AP291" s="40"/>
      <c r="AQ291" s="40"/>
      <c r="AR291" s="40"/>
      <c r="AS291" s="40"/>
      <c r="AT291" s="40"/>
      <c r="AU291" s="40"/>
      <c r="AV291" s="40"/>
      <c r="AW291" s="40"/>
      <c r="AX291" s="40"/>
      <c r="AY291" s="40"/>
    </row>
    <row r="292" ht="15.75" customHeight="1">
      <c r="A292" s="575" t="str">
        <f t="array" ref="A292">IF(INDIRECT("'2000'!A" &amp; 106 + ROW() - ROW($A$250)) = "", "", INDIRECT("'2000'!A" &amp; 106 + ROW() - ROW($A$250)))</f>
        <v/>
      </c>
      <c r="B292" s="417" t="str">
        <f t="array" ref="B292">IFNA(XLOOKUP(A292,'New Signups'!C:C,'New Signups'!D:D),"")</f>
        <v/>
      </c>
      <c r="C292" s="417" t="str">
        <f t="array" ref="C292">IFNA(XLOOKUP(A292,'New Signups'!C:C,'New Signups'!E:E),"")</f>
        <v/>
      </c>
      <c r="D292" s="381" t="str">
        <f t="array" ref="D292">IFNA(XLOOKUP(A292,'2000'!A:A,'2000'!D:D),"")</f>
        <v/>
      </c>
      <c r="E292" s="40"/>
      <c r="F292" s="524" t="str">
        <f t="array" ref="F292">IFERROR(XLOOKUP(A292, 'New Signups'!C:C, 'New Signups'!I:I), "")</f>
        <v/>
      </c>
      <c r="G292" s="40" t="str">
        <f t="array" ref="G292">IFERROR(XLOOKUP(A292, 'New Signups'!C:C, 'New Signups'!J:J), "")</f>
        <v/>
      </c>
      <c r="H292" s="40"/>
      <c r="I292" s="524" t="str">
        <f t="array" ref="I292">IFNA(XLOOKUP(A292,'New Signups'!C:C,'New Signups'!H:H),"")</f>
        <v/>
      </c>
      <c r="J292" s="524" t="s">
        <v>5585</v>
      </c>
      <c r="K292" s="40"/>
      <c r="L292" s="40"/>
      <c r="M292" s="40"/>
      <c r="N292" s="1020" t="str">
        <f t="array" ref="N292">IF(A292="", "",
    IFNA(
        IF(OR(XLOOKUP(A292,'1000'!A:A,'1000'!M:M)=0, XLOOKUP(A292,'1000'!A:A,'1000'!M:M)=DATE(1900,1,1)), "", XLOOKUP(A292,'1000'!A:A,'1000'!M:M)),
        IFNA(
            IF(OR(XLOOKUP(A292,'2000'!A:A,'2000'!M:M)=0, XLOOKUP(A292,'2000'!A:A,'2000'!M:M)=DATE(1900,1,1)), "", XLOOKUP(A292,'2000'!A:A,'2000'!M:M)),
            IF(OR(XLOOKUP(A292,'3000'!A:A,'3000'!M:M)=0, XLOOKUP(A292,'3000'!A:A,'3000'!M:M)=DATE(1900,1,1)), "", XLOOKUP(A292,'3000'!A:A,'3000'!M:M))
        )
    )
)</f>
        <v/>
      </c>
      <c r="O292" s="40"/>
      <c r="P292" s="40" t="str">
        <f t="shared" si="6"/>
        <v/>
      </c>
      <c r="Q292" s="40" t="str">
        <f t="shared" si="7"/>
        <v/>
      </c>
      <c r="R292" s="40" t="str">
        <f t="shared" si="8"/>
        <v/>
      </c>
      <c r="S292" s="40" t="str">
        <f t="shared" si="9"/>
        <v/>
      </c>
      <c r="T292" s="40" t="str">
        <f t="shared" si="10"/>
        <v/>
      </c>
      <c r="U292" s="40" t="str">
        <f t="shared" si="11"/>
        <v/>
      </c>
      <c r="V292" s="40"/>
      <c r="W292" s="40" t="str">
        <f t="shared" si="17"/>
        <v/>
      </c>
      <c r="X292" s="40"/>
      <c r="Y292" s="40"/>
      <c r="Z292" s="40"/>
      <c r="AA292" s="40"/>
      <c r="AB292" s="1144" t="str">
        <f t="shared" si="12"/>
        <v/>
      </c>
      <c r="AC292" s="40" t="str">
        <f t="shared" si="13"/>
        <v/>
      </c>
      <c r="AD292" s="40" t="str">
        <f t="shared" si="14"/>
        <v/>
      </c>
      <c r="AE292" s="40"/>
      <c r="AF292" s="40" t="str">
        <f t="shared" si="15"/>
        <v/>
      </c>
      <c r="AG292" s="1023"/>
      <c r="AH292" s="94"/>
      <c r="AI292" s="40"/>
      <c r="AJ292" s="40"/>
      <c r="AK292" s="40"/>
      <c r="AL292" s="40"/>
      <c r="AM292" s="40"/>
      <c r="AN292" s="40"/>
      <c r="AO292" s="40"/>
      <c r="AP292" s="40"/>
      <c r="AQ292" s="40"/>
      <c r="AR292" s="40"/>
      <c r="AS292" s="40"/>
      <c r="AT292" s="40"/>
      <c r="AU292" s="40"/>
      <c r="AV292" s="40"/>
      <c r="AW292" s="40"/>
      <c r="AX292" s="40"/>
      <c r="AY292" s="40"/>
    </row>
    <row r="293" ht="15.75" customHeight="1">
      <c r="A293" s="575" t="str">
        <f t="array" ref="A293">IF(INDIRECT("'2000'!A" &amp; 106 + ROW() - ROW($A$250)) = "", "", INDIRECT("'2000'!A" &amp; 106 + ROW() - ROW($A$250)))</f>
        <v/>
      </c>
      <c r="B293" s="417" t="str">
        <f t="array" ref="B293">IFNA(XLOOKUP(A293,'New Signups'!C:C,'New Signups'!D:D),"")</f>
        <v/>
      </c>
      <c r="C293" s="417" t="str">
        <f t="array" ref="C293">IFNA(XLOOKUP(A293,'New Signups'!C:C,'New Signups'!E:E),"")</f>
        <v/>
      </c>
      <c r="D293" s="381" t="str">
        <f t="array" ref="D293">IFNA(XLOOKUP(A293,'2000'!A:A,'2000'!D:D),"")</f>
        <v/>
      </c>
      <c r="E293" s="40"/>
      <c r="F293" s="524" t="str">
        <f t="array" ref="F293">IFERROR(XLOOKUP(A293, 'New Signups'!C:C, 'New Signups'!I:I), "")</f>
        <v/>
      </c>
      <c r="G293" s="40" t="str">
        <f t="array" ref="G293">IFERROR(XLOOKUP(A293, 'New Signups'!C:C, 'New Signups'!J:J), "")</f>
        <v/>
      </c>
      <c r="H293" s="40"/>
      <c r="I293" s="524" t="str">
        <f t="array" ref="I293">IFNA(XLOOKUP(A293,'New Signups'!C:C,'New Signups'!H:H),"")</f>
        <v/>
      </c>
      <c r="J293" s="524" t="s">
        <v>5585</v>
      </c>
      <c r="K293" s="40"/>
      <c r="L293" s="40"/>
      <c r="M293" s="40"/>
      <c r="N293" s="1020" t="str">
        <f t="array" ref="N293">IF(A293="", "",
    IFNA(
        IF(OR(XLOOKUP(A293,'1000'!A:A,'1000'!M:M)=0, XLOOKUP(A293,'1000'!A:A,'1000'!M:M)=DATE(1900,1,1)), "", XLOOKUP(A293,'1000'!A:A,'1000'!M:M)),
        IFNA(
            IF(OR(XLOOKUP(A293,'2000'!A:A,'2000'!M:M)=0, XLOOKUP(A293,'2000'!A:A,'2000'!M:M)=DATE(1900,1,1)), "", XLOOKUP(A293,'2000'!A:A,'2000'!M:M)),
            IF(OR(XLOOKUP(A293,'3000'!A:A,'3000'!M:M)=0, XLOOKUP(A293,'3000'!A:A,'3000'!M:M)=DATE(1900,1,1)), "", XLOOKUP(A293,'3000'!A:A,'3000'!M:M))
        )
    )
)</f>
        <v/>
      </c>
      <c r="O293" s="40"/>
      <c r="P293" s="40" t="str">
        <f t="shared" si="6"/>
        <v/>
      </c>
      <c r="Q293" s="40" t="str">
        <f t="shared" si="7"/>
        <v/>
      </c>
      <c r="R293" s="40" t="str">
        <f t="shared" si="8"/>
        <v/>
      </c>
      <c r="S293" s="40" t="str">
        <f t="shared" si="9"/>
        <v/>
      </c>
      <c r="T293" s="40" t="str">
        <f t="shared" si="10"/>
        <v/>
      </c>
      <c r="U293" s="40" t="str">
        <f t="shared" si="11"/>
        <v/>
      </c>
      <c r="V293" s="40"/>
      <c r="W293" s="40" t="str">
        <f t="shared" si="17"/>
        <v/>
      </c>
      <c r="X293" s="40"/>
      <c r="Y293" s="40"/>
      <c r="Z293" s="40"/>
      <c r="AA293" s="40"/>
      <c r="AB293" s="1144" t="str">
        <f t="shared" si="12"/>
        <v/>
      </c>
      <c r="AC293" s="40" t="str">
        <f t="shared" si="13"/>
        <v/>
      </c>
      <c r="AD293" s="40" t="str">
        <f t="shared" si="14"/>
        <v/>
      </c>
      <c r="AE293" s="40"/>
      <c r="AF293" s="40" t="str">
        <f t="shared" si="15"/>
        <v/>
      </c>
      <c r="AG293" s="1023"/>
      <c r="AH293" s="94"/>
      <c r="AI293" s="40"/>
      <c r="AJ293" s="40"/>
      <c r="AK293" s="40"/>
      <c r="AL293" s="40"/>
      <c r="AM293" s="40"/>
      <c r="AN293" s="40"/>
      <c r="AO293" s="40"/>
      <c r="AP293" s="40"/>
      <c r="AQ293" s="40"/>
      <c r="AR293" s="40"/>
      <c r="AS293" s="40"/>
      <c r="AT293" s="40"/>
      <c r="AU293" s="40"/>
      <c r="AV293" s="40"/>
      <c r="AW293" s="40"/>
      <c r="AX293" s="40"/>
      <c r="AY293" s="40"/>
    </row>
    <row r="294" ht="15.75" customHeight="1">
      <c r="A294" s="575" t="str">
        <f t="array" ref="A294">IF(INDIRECT("'2000'!A" &amp; 106 + ROW() - ROW($A$250)) = "", "", INDIRECT("'2000'!A" &amp; 106 + ROW() - ROW($A$250)))</f>
        <v/>
      </c>
      <c r="B294" s="417" t="str">
        <f t="array" ref="B294">IFNA(XLOOKUP(A294,'New Signups'!C:C,'New Signups'!D:D),"")</f>
        <v/>
      </c>
      <c r="C294" s="417" t="str">
        <f t="array" ref="C294">IFNA(XLOOKUP(A294,'New Signups'!C:C,'New Signups'!E:E),"")</f>
        <v/>
      </c>
      <c r="D294" s="381" t="str">
        <f t="array" ref="D294">IFNA(XLOOKUP(A294,'2000'!A:A,'2000'!D:D),"")</f>
        <v/>
      </c>
      <c r="E294" s="40"/>
      <c r="F294" s="524" t="str">
        <f t="array" ref="F294">IFERROR(XLOOKUP(A294, 'New Signups'!C:C, 'New Signups'!I:I), "")</f>
        <v/>
      </c>
      <c r="G294" s="40" t="str">
        <f t="array" ref="G294">IFERROR(XLOOKUP(A294, 'New Signups'!C:C, 'New Signups'!J:J), "")</f>
        <v/>
      </c>
      <c r="H294" s="40"/>
      <c r="I294" s="524" t="str">
        <f t="array" ref="I294">IFNA(XLOOKUP(A294,'New Signups'!C:C,'New Signups'!H:H),"")</f>
        <v/>
      </c>
      <c r="J294" s="524" t="s">
        <v>5585</v>
      </c>
      <c r="K294" s="40"/>
      <c r="L294" s="40"/>
      <c r="M294" s="40"/>
      <c r="N294" s="1020" t="str">
        <f t="array" ref="N294">IF(A294="", "",
    IFNA(
        IF(OR(XLOOKUP(A294,'1000'!A:A,'1000'!M:M)=0, XLOOKUP(A294,'1000'!A:A,'1000'!M:M)=DATE(1900,1,1)), "", XLOOKUP(A294,'1000'!A:A,'1000'!M:M)),
        IFNA(
            IF(OR(XLOOKUP(A294,'2000'!A:A,'2000'!M:M)=0, XLOOKUP(A294,'2000'!A:A,'2000'!M:M)=DATE(1900,1,1)), "", XLOOKUP(A294,'2000'!A:A,'2000'!M:M)),
            IF(OR(XLOOKUP(A294,'3000'!A:A,'3000'!M:M)=0, XLOOKUP(A294,'3000'!A:A,'3000'!M:M)=DATE(1900,1,1)), "", XLOOKUP(A294,'3000'!A:A,'3000'!M:M))
        )
    )
)</f>
        <v/>
      </c>
      <c r="O294" s="40"/>
      <c r="P294" s="40" t="str">
        <f t="shared" si="6"/>
        <v/>
      </c>
      <c r="Q294" s="40" t="str">
        <f t="shared" si="7"/>
        <v/>
      </c>
      <c r="R294" s="40" t="str">
        <f t="shared" si="8"/>
        <v/>
      </c>
      <c r="S294" s="40" t="str">
        <f t="shared" si="9"/>
        <v/>
      </c>
      <c r="T294" s="40" t="str">
        <f t="shared" si="10"/>
        <v/>
      </c>
      <c r="U294" s="40" t="str">
        <f t="shared" si="11"/>
        <v/>
      </c>
      <c r="V294" s="40"/>
      <c r="W294" s="40" t="str">
        <f t="shared" si="17"/>
        <v/>
      </c>
      <c r="X294" s="40"/>
      <c r="Y294" s="40"/>
      <c r="Z294" s="40"/>
      <c r="AA294" s="40"/>
      <c r="AB294" s="1144" t="str">
        <f t="shared" si="12"/>
        <v/>
      </c>
      <c r="AC294" s="40" t="str">
        <f t="shared" si="13"/>
        <v/>
      </c>
      <c r="AD294" s="40" t="str">
        <f t="shared" si="14"/>
        <v/>
      </c>
      <c r="AE294" s="40"/>
      <c r="AF294" s="40" t="str">
        <f t="shared" si="15"/>
        <v/>
      </c>
      <c r="AG294" s="1023"/>
      <c r="AH294" s="94"/>
      <c r="AI294" s="40"/>
      <c r="AJ294" s="40"/>
      <c r="AK294" s="40"/>
      <c r="AL294" s="40"/>
      <c r="AM294" s="40"/>
      <c r="AN294" s="40"/>
      <c r="AO294" s="40"/>
      <c r="AP294" s="40"/>
      <c r="AQ294" s="40"/>
      <c r="AR294" s="40"/>
      <c r="AS294" s="40"/>
      <c r="AT294" s="40"/>
      <c r="AU294" s="40"/>
      <c r="AV294" s="40"/>
      <c r="AW294" s="40"/>
      <c r="AX294" s="40"/>
      <c r="AY294" s="40"/>
    </row>
    <row r="295" ht="15.75" customHeight="1">
      <c r="A295" s="575" t="str">
        <f t="array" ref="A295">IF(INDIRECT("'2000'!A" &amp; 106 + ROW() - ROW($A$250)) = "", "", INDIRECT("'2000'!A" &amp; 106 + ROW() - ROW($A$250)))</f>
        <v/>
      </c>
      <c r="B295" s="417" t="str">
        <f t="array" ref="B295">IFNA(XLOOKUP(A295,'New Signups'!C:C,'New Signups'!D:D),"")</f>
        <v/>
      </c>
      <c r="C295" s="417" t="str">
        <f t="array" ref="C295">IFNA(XLOOKUP(A295,'New Signups'!C:C,'New Signups'!E:E),"")</f>
        <v/>
      </c>
      <c r="D295" s="381" t="str">
        <f t="array" ref="D295">IFNA(XLOOKUP(A295,'2000'!A:A,'2000'!D:D),"")</f>
        <v/>
      </c>
      <c r="E295" s="40"/>
      <c r="F295" s="524" t="str">
        <f t="array" ref="F295">IFERROR(XLOOKUP(A295, 'New Signups'!C:C, 'New Signups'!I:I), "")</f>
        <v/>
      </c>
      <c r="G295" s="40" t="str">
        <f t="array" ref="G295">IFERROR(XLOOKUP(A295, 'New Signups'!C:C, 'New Signups'!J:J), "")</f>
        <v/>
      </c>
      <c r="H295" s="40"/>
      <c r="I295" s="524" t="str">
        <f t="array" ref="I295">IFNA(XLOOKUP(A295,'New Signups'!C:C,'New Signups'!H:H),"")</f>
        <v/>
      </c>
      <c r="J295" s="524" t="s">
        <v>5585</v>
      </c>
      <c r="K295" s="40"/>
      <c r="L295" s="40"/>
      <c r="M295" s="40"/>
      <c r="N295" s="1020" t="str">
        <f t="array" ref="N295">IF(A295="", "",
    IFNA(
        IF(OR(XLOOKUP(A295,'1000'!A:A,'1000'!M:M)=0, XLOOKUP(A295,'1000'!A:A,'1000'!M:M)=DATE(1900,1,1)), "", XLOOKUP(A295,'1000'!A:A,'1000'!M:M)),
        IFNA(
            IF(OR(XLOOKUP(A295,'2000'!A:A,'2000'!M:M)=0, XLOOKUP(A295,'2000'!A:A,'2000'!M:M)=DATE(1900,1,1)), "", XLOOKUP(A295,'2000'!A:A,'2000'!M:M)),
            IF(OR(XLOOKUP(A295,'3000'!A:A,'3000'!M:M)=0, XLOOKUP(A295,'3000'!A:A,'3000'!M:M)=DATE(1900,1,1)), "", XLOOKUP(A295,'3000'!A:A,'3000'!M:M))
        )
    )
)</f>
        <v/>
      </c>
      <c r="O295" s="40"/>
      <c r="P295" s="40" t="str">
        <f t="shared" si="6"/>
        <v/>
      </c>
      <c r="Q295" s="40" t="str">
        <f t="shared" si="7"/>
        <v/>
      </c>
      <c r="R295" s="40" t="str">
        <f t="shared" si="8"/>
        <v/>
      </c>
      <c r="S295" s="40" t="str">
        <f t="shared" si="9"/>
        <v/>
      </c>
      <c r="T295" s="40" t="str">
        <f t="shared" si="10"/>
        <v/>
      </c>
      <c r="U295" s="40" t="str">
        <f t="shared" si="11"/>
        <v/>
      </c>
      <c r="V295" s="40"/>
      <c r="W295" s="40" t="str">
        <f t="shared" si="17"/>
        <v/>
      </c>
      <c r="X295" s="40"/>
      <c r="Y295" s="40"/>
      <c r="Z295" s="40"/>
      <c r="AA295" s="40"/>
      <c r="AB295" s="1144" t="str">
        <f t="shared" si="12"/>
        <v/>
      </c>
      <c r="AC295" s="40" t="str">
        <f t="shared" si="13"/>
        <v/>
      </c>
      <c r="AD295" s="40" t="str">
        <f t="shared" si="14"/>
        <v/>
      </c>
      <c r="AE295" s="40"/>
      <c r="AF295" s="40" t="str">
        <f t="shared" si="15"/>
        <v/>
      </c>
      <c r="AG295" s="1023"/>
      <c r="AH295" s="94"/>
      <c r="AI295" s="40"/>
      <c r="AJ295" s="40"/>
      <c r="AK295" s="40"/>
      <c r="AL295" s="40"/>
      <c r="AM295" s="40"/>
      <c r="AN295" s="40"/>
      <c r="AO295" s="40"/>
      <c r="AP295" s="40"/>
      <c r="AQ295" s="40"/>
      <c r="AR295" s="40"/>
      <c r="AS295" s="40"/>
      <c r="AT295" s="40"/>
      <c r="AU295" s="40"/>
      <c r="AV295" s="40"/>
      <c r="AW295" s="40"/>
      <c r="AX295" s="40"/>
      <c r="AY295" s="40"/>
    </row>
    <row r="296" ht="15.75" customHeight="1">
      <c r="A296" s="575" t="str">
        <f t="array" ref="A296">IF(INDIRECT("'2000'!A" &amp; 106 + ROW() - ROW($A$250)) = "", "", INDIRECT("'2000'!A" &amp; 106 + ROW() - ROW($A$250)))</f>
        <v/>
      </c>
      <c r="B296" s="417" t="str">
        <f t="array" ref="B296">IFNA(XLOOKUP(A296,'New Signups'!C:C,'New Signups'!D:D),"")</f>
        <v/>
      </c>
      <c r="C296" s="417" t="str">
        <f t="array" ref="C296">IFNA(XLOOKUP(A296,'New Signups'!C:C,'New Signups'!E:E),"")</f>
        <v/>
      </c>
      <c r="D296" s="381" t="str">
        <f t="array" ref="D296">IFNA(XLOOKUP(A296,'2000'!A:A,'2000'!D:D),"")</f>
        <v/>
      </c>
      <c r="E296" s="40"/>
      <c r="F296" s="524" t="str">
        <f t="array" ref="F296">IFERROR(XLOOKUP(A296, 'New Signups'!C:C, 'New Signups'!I:I), "")</f>
        <v/>
      </c>
      <c r="G296" s="40" t="str">
        <f t="array" ref="G296">IFERROR(XLOOKUP(A296, 'New Signups'!C:C, 'New Signups'!J:J), "")</f>
        <v/>
      </c>
      <c r="H296" s="40"/>
      <c r="I296" s="524" t="str">
        <f t="array" ref="I296">IFNA(XLOOKUP(A296,'New Signups'!C:C,'New Signups'!H:H),"")</f>
        <v/>
      </c>
      <c r="J296" s="524" t="s">
        <v>5585</v>
      </c>
      <c r="K296" s="40"/>
      <c r="L296" s="40"/>
      <c r="M296" s="40"/>
      <c r="N296" s="1020" t="str">
        <f t="array" ref="N296">IF(A296="", "",
    IFNA(
        IF(OR(XLOOKUP(A296,'1000'!A:A,'1000'!M:M)=0, XLOOKUP(A296,'1000'!A:A,'1000'!M:M)=DATE(1900,1,1)), "", XLOOKUP(A296,'1000'!A:A,'1000'!M:M)),
        IFNA(
            IF(OR(XLOOKUP(A296,'2000'!A:A,'2000'!M:M)=0, XLOOKUP(A296,'2000'!A:A,'2000'!M:M)=DATE(1900,1,1)), "", XLOOKUP(A296,'2000'!A:A,'2000'!M:M)),
            IF(OR(XLOOKUP(A296,'3000'!A:A,'3000'!M:M)=0, XLOOKUP(A296,'3000'!A:A,'3000'!M:M)=DATE(1900,1,1)), "", XLOOKUP(A296,'3000'!A:A,'3000'!M:M))
        )
    )
)</f>
        <v/>
      </c>
      <c r="O296" s="40"/>
      <c r="P296" s="40" t="str">
        <f t="shared" si="6"/>
        <v/>
      </c>
      <c r="Q296" s="40" t="str">
        <f t="shared" si="7"/>
        <v/>
      </c>
      <c r="R296" s="40" t="str">
        <f t="shared" si="8"/>
        <v/>
      </c>
      <c r="S296" s="40" t="str">
        <f t="shared" si="9"/>
        <v/>
      </c>
      <c r="T296" s="40" t="str">
        <f t="shared" si="10"/>
        <v/>
      </c>
      <c r="U296" s="40" t="str">
        <f t="shared" si="11"/>
        <v/>
      </c>
      <c r="V296" s="40"/>
      <c r="W296" s="40" t="str">
        <f t="shared" si="17"/>
        <v/>
      </c>
      <c r="X296" s="40"/>
      <c r="Y296" s="40"/>
      <c r="Z296" s="40"/>
      <c r="AA296" s="40"/>
      <c r="AB296" s="1144" t="str">
        <f t="shared" si="12"/>
        <v/>
      </c>
      <c r="AC296" s="40" t="str">
        <f t="shared" si="13"/>
        <v/>
      </c>
      <c r="AD296" s="40" t="str">
        <f t="shared" si="14"/>
        <v/>
      </c>
      <c r="AE296" s="40"/>
      <c r="AF296" s="40" t="str">
        <f t="shared" si="15"/>
        <v/>
      </c>
      <c r="AG296" s="1023"/>
      <c r="AH296" s="94"/>
      <c r="AI296" s="40"/>
      <c r="AJ296" s="40"/>
      <c r="AK296" s="40"/>
      <c r="AL296" s="40"/>
      <c r="AM296" s="40"/>
      <c r="AN296" s="40"/>
      <c r="AO296" s="40"/>
      <c r="AP296" s="40"/>
      <c r="AQ296" s="40"/>
      <c r="AR296" s="40"/>
      <c r="AS296" s="40"/>
      <c r="AT296" s="40"/>
      <c r="AU296" s="40"/>
      <c r="AV296" s="40"/>
      <c r="AW296" s="40"/>
      <c r="AX296" s="40"/>
      <c r="AY296" s="40"/>
    </row>
    <row r="297" ht="15.75" customHeight="1">
      <c r="A297" s="575" t="str">
        <f t="array" ref="A297">IF(INDIRECT("'2000'!A" &amp; 106 + ROW() - ROW($A$250)) = "", "", INDIRECT("'2000'!A" &amp; 106 + ROW() - ROW($A$250)))</f>
        <v/>
      </c>
      <c r="B297" s="417" t="str">
        <f t="array" ref="B297">IFNA(XLOOKUP(A297,'New Signups'!C:C,'New Signups'!D:D),"")</f>
        <v/>
      </c>
      <c r="C297" s="417" t="str">
        <f t="array" ref="C297">IFNA(XLOOKUP(A297,'New Signups'!C:C,'New Signups'!E:E),"")</f>
        <v/>
      </c>
      <c r="D297" s="381" t="str">
        <f t="array" ref="D297">IFNA(XLOOKUP(A297,'2000'!A:A,'2000'!D:D),"")</f>
        <v/>
      </c>
      <c r="E297" s="40"/>
      <c r="F297" s="524" t="str">
        <f t="array" ref="F297">IFERROR(XLOOKUP(A297, 'New Signups'!C:C, 'New Signups'!I:I), "")</f>
        <v/>
      </c>
      <c r="G297" s="40" t="str">
        <f t="array" ref="G297">IFERROR(XLOOKUP(A297, 'New Signups'!C:C, 'New Signups'!J:J), "")</f>
        <v/>
      </c>
      <c r="H297" s="40"/>
      <c r="I297" s="524" t="str">
        <f t="array" ref="I297">IFNA(XLOOKUP(A297,'New Signups'!C:C,'New Signups'!H:H),"")</f>
        <v/>
      </c>
      <c r="J297" s="524" t="s">
        <v>5585</v>
      </c>
      <c r="K297" s="40"/>
      <c r="L297" s="40"/>
      <c r="M297" s="40"/>
      <c r="N297" s="1020" t="str">
        <f t="array" ref="N297">IF(A297="", "",
    IFNA(
        IF(OR(XLOOKUP(A297,'1000'!A:A,'1000'!M:M)=0, XLOOKUP(A297,'1000'!A:A,'1000'!M:M)=DATE(1900,1,1)), "", XLOOKUP(A297,'1000'!A:A,'1000'!M:M)),
        IFNA(
            IF(OR(XLOOKUP(A297,'2000'!A:A,'2000'!M:M)=0, XLOOKUP(A297,'2000'!A:A,'2000'!M:M)=DATE(1900,1,1)), "", XLOOKUP(A297,'2000'!A:A,'2000'!M:M)),
            IF(OR(XLOOKUP(A297,'3000'!A:A,'3000'!M:M)=0, XLOOKUP(A297,'3000'!A:A,'3000'!M:M)=DATE(1900,1,1)), "", XLOOKUP(A297,'3000'!A:A,'3000'!M:M))
        )
    )
)</f>
        <v/>
      </c>
      <c r="O297" s="40"/>
      <c r="P297" s="40" t="str">
        <f t="shared" si="6"/>
        <v/>
      </c>
      <c r="Q297" s="40" t="str">
        <f t="shared" si="7"/>
        <v/>
      </c>
      <c r="R297" s="40" t="str">
        <f t="shared" si="8"/>
        <v/>
      </c>
      <c r="S297" s="40" t="str">
        <f t="shared" si="9"/>
        <v/>
      </c>
      <c r="T297" s="40" t="str">
        <f t="shared" si="10"/>
        <v/>
      </c>
      <c r="U297" s="40" t="str">
        <f t="shared" si="11"/>
        <v/>
      </c>
      <c r="V297" s="40"/>
      <c r="W297" s="40" t="str">
        <f t="shared" si="17"/>
        <v/>
      </c>
      <c r="X297" s="40"/>
      <c r="Y297" s="40"/>
      <c r="Z297" s="40"/>
      <c r="AA297" s="40"/>
      <c r="AB297" s="1144" t="str">
        <f t="shared" si="12"/>
        <v/>
      </c>
      <c r="AC297" s="40" t="str">
        <f t="shared" si="13"/>
        <v/>
      </c>
      <c r="AD297" s="40" t="str">
        <f t="shared" si="14"/>
        <v/>
      </c>
      <c r="AE297" s="40"/>
      <c r="AF297" s="40" t="str">
        <f t="shared" si="15"/>
        <v/>
      </c>
      <c r="AG297" s="1023"/>
      <c r="AH297" s="94"/>
      <c r="AI297" s="40"/>
      <c r="AJ297" s="40"/>
      <c r="AK297" s="40"/>
      <c r="AL297" s="40"/>
      <c r="AM297" s="40"/>
      <c r="AN297" s="40"/>
      <c r="AO297" s="40"/>
      <c r="AP297" s="40"/>
      <c r="AQ297" s="40"/>
      <c r="AR297" s="40"/>
      <c r="AS297" s="40"/>
      <c r="AT297" s="40"/>
      <c r="AU297" s="40"/>
      <c r="AV297" s="40"/>
      <c r="AW297" s="40"/>
      <c r="AX297" s="40"/>
      <c r="AY297" s="40"/>
    </row>
    <row r="298" ht="15.75" customHeight="1">
      <c r="A298" s="575" t="str">
        <f t="array" ref="A298">IF(INDIRECT("'2000'!A" &amp; 106 + ROW() - ROW($A$250)) = "", "", INDIRECT("'2000'!A" &amp; 106 + ROW() - ROW($A$250)))</f>
        <v/>
      </c>
      <c r="B298" s="417" t="str">
        <f t="array" ref="B298">IFNA(XLOOKUP(A298,'New Signups'!C:C,'New Signups'!D:D),"")</f>
        <v/>
      </c>
      <c r="C298" s="417" t="str">
        <f t="array" ref="C298">IFNA(XLOOKUP(A298,'New Signups'!C:C,'New Signups'!E:E),"")</f>
        <v/>
      </c>
      <c r="D298" s="381" t="str">
        <f t="array" ref="D298">IFNA(XLOOKUP(A298,'2000'!A:A,'2000'!D:D),"")</f>
        <v/>
      </c>
      <c r="E298" s="40"/>
      <c r="F298" s="524" t="str">
        <f t="array" ref="F298">IFERROR(XLOOKUP(A298, 'New Signups'!C:C, 'New Signups'!I:I), "")</f>
        <v/>
      </c>
      <c r="G298" s="40" t="str">
        <f t="array" ref="G298">IFERROR(XLOOKUP(A298, 'New Signups'!C:C, 'New Signups'!J:J), "")</f>
        <v/>
      </c>
      <c r="H298" s="40"/>
      <c r="I298" s="524" t="str">
        <f t="array" ref="I298">IFNA(XLOOKUP(A298,'New Signups'!C:C,'New Signups'!H:H),"")</f>
        <v/>
      </c>
      <c r="J298" s="524" t="s">
        <v>5585</v>
      </c>
      <c r="K298" s="40"/>
      <c r="L298" s="40"/>
      <c r="M298" s="40"/>
      <c r="N298" s="1020" t="str">
        <f t="array" ref="N298">IF(A298="", "",
    IFNA(
        IF(OR(XLOOKUP(A298,'1000'!A:A,'1000'!M:M)=0, XLOOKUP(A298,'1000'!A:A,'1000'!M:M)=DATE(1900,1,1)), "", XLOOKUP(A298,'1000'!A:A,'1000'!M:M)),
        IFNA(
            IF(OR(XLOOKUP(A298,'2000'!A:A,'2000'!M:M)=0, XLOOKUP(A298,'2000'!A:A,'2000'!M:M)=DATE(1900,1,1)), "", XLOOKUP(A298,'2000'!A:A,'2000'!M:M)),
            IF(OR(XLOOKUP(A298,'3000'!A:A,'3000'!M:M)=0, XLOOKUP(A298,'3000'!A:A,'3000'!M:M)=DATE(1900,1,1)), "", XLOOKUP(A298,'3000'!A:A,'3000'!M:M))
        )
    )
)</f>
        <v/>
      </c>
      <c r="O298" s="40"/>
      <c r="P298" s="40" t="str">
        <f t="shared" si="6"/>
        <v/>
      </c>
      <c r="Q298" s="40" t="str">
        <f t="shared" si="7"/>
        <v/>
      </c>
      <c r="R298" s="40" t="str">
        <f t="shared" si="8"/>
        <v/>
      </c>
      <c r="S298" s="40" t="str">
        <f t="shared" si="9"/>
        <v/>
      </c>
      <c r="T298" s="40" t="str">
        <f t="shared" si="10"/>
        <v/>
      </c>
      <c r="U298" s="40" t="str">
        <f t="shared" si="11"/>
        <v/>
      </c>
      <c r="V298" s="40"/>
      <c r="W298" s="40" t="str">
        <f t="shared" si="17"/>
        <v/>
      </c>
      <c r="X298" s="40"/>
      <c r="Y298" s="40"/>
      <c r="Z298" s="40"/>
      <c r="AA298" s="40"/>
      <c r="AB298" s="1144" t="str">
        <f t="shared" si="12"/>
        <v/>
      </c>
      <c r="AC298" s="40" t="str">
        <f t="shared" si="13"/>
        <v/>
      </c>
      <c r="AD298" s="40" t="str">
        <f t="shared" si="14"/>
        <v/>
      </c>
      <c r="AE298" s="40"/>
      <c r="AF298" s="40" t="str">
        <f t="shared" si="15"/>
        <v/>
      </c>
      <c r="AG298" s="1023"/>
      <c r="AH298" s="94"/>
      <c r="AI298" s="40"/>
      <c r="AJ298" s="40"/>
      <c r="AK298" s="40"/>
      <c r="AL298" s="40"/>
      <c r="AM298" s="40"/>
      <c r="AN298" s="40"/>
      <c r="AO298" s="40"/>
      <c r="AP298" s="40"/>
      <c r="AQ298" s="40"/>
      <c r="AR298" s="40"/>
      <c r="AS298" s="40"/>
      <c r="AT298" s="40"/>
      <c r="AU298" s="40"/>
      <c r="AV298" s="40"/>
      <c r="AW298" s="40"/>
      <c r="AX298" s="40"/>
      <c r="AY298" s="40"/>
    </row>
    <row r="299" ht="15.75" customHeight="1">
      <c r="A299" s="575" t="str">
        <f t="array" ref="A299">IF(INDIRECT("'2000'!A" &amp; 106 + ROW() - ROW($A$250)) = "", "", INDIRECT("'2000'!A" &amp; 106 + ROW() - ROW($A$250)))</f>
        <v/>
      </c>
      <c r="B299" s="417" t="str">
        <f t="array" ref="B299">IFNA(XLOOKUP(A299,'New Signups'!C:C,'New Signups'!D:D),"")</f>
        <v/>
      </c>
      <c r="C299" s="417" t="str">
        <f t="array" ref="C299">IFNA(XLOOKUP(A299,'New Signups'!C:C,'New Signups'!E:E),"")</f>
        <v/>
      </c>
      <c r="D299" s="381" t="str">
        <f t="array" ref="D299">IFNA(XLOOKUP(A299,'2000'!A:A,'2000'!D:D),"")</f>
        <v/>
      </c>
      <c r="E299" s="40"/>
      <c r="F299" s="524" t="str">
        <f t="array" ref="F299">IFERROR(XLOOKUP(A299, 'New Signups'!C:C, 'New Signups'!I:I), "")</f>
        <v/>
      </c>
      <c r="G299" s="40" t="str">
        <f t="array" ref="G299">IFERROR(XLOOKUP(A299, 'New Signups'!C:C, 'New Signups'!J:J), "")</f>
        <v/>
      </c>
      <c r="H299" s="40"/>
      <c r="I299" s="524" t="str">
        <f t="array" ref="I299">IFNA(XLOOKUP(A299,'New Signups'!C:C,'New Signups'!H:H),"")</f>
        <v/>
      </c>
      <c r="J299" s="524" t="s">
        <v>5585</v>
      </c>
      <c r="K299" s="40"/>
      <c r="L299" s="40"/>
      <c r="M299" s="40"/>
      <c r="N299" s="1020" t="str">
        <f t="array" ref="N299">IF(A299="", "",
    IFNA(
        IF(OR(XLOOKUP(A299,'1000'!A:A,'1000'!M:M)=0, XLOOKUP(A299,'1000'!A:A,'1000'!M:M)=DATE(1900,1,1)), "", XLOOKUP(A299,'1000'!A:A,'1000'!M:M)),
        IFNA(
            IF(OR(XLOOKUP(A299,'2000'!A:A,'2000'!M:M)=0, XLOOKUP(A299,'2000'!A:A,'2000'!M:M)=DATE(1900,1,1)), "", XLOOKUP(A299,'2000'!A:A,'2000'!M:M)),
            IF(OR(XLOOKUP(A299,'3000'!A:A,'3000'!M:M)=0, XLOOKUP(A299,'3000'!A:A,'3000'!M:M)=DATE(1900,1,1)), "", XLOOKUP(A299,'3000'!A:A,'3000'!M:M))
        )
    )
)</f>
        <v/>
      </c>
      <c r="O299" s="40"/>
      <c r="P299" s="40" t="str">
        <f t="shared" si="6"/>
        <v/>
      </c>
      <c r="Q299" s="40" t="str">
        <f t="shared" si="7"/>
        <v/>
      </c>
      <c r="R299" s="40" t="str">
        <f t="shared" si="8"/>
        <v/>
      </c>
      <c r="S299" s="40" t="str">
        <f t="shared" si="9"/>
        <v/>
      </c>
      <c r="T299" s="40" t="str">
        <f t="shared" si="10"/>
        <v/>
      </c>
      <c r="U299" s="40" t="str">
        <f t="shared" si="11"/>
        <v/>
      </c>
      <c r="V299" s="40"/>
      <c r="W299" s="40" t="str">
        <f t="shared" si="17"/>
        <v/>
      </c>
      <c r="X299" s="40"/>
      <c r="Y299" s="40"/>
      <c r="Z299" s="40"/>
      <c r="AA299" s="40"/>
      <c r="AB299" s="1144" t="str">
        <f t="shared" si="12"/>
        <v/>
      </c>
      <c r="AC299" s="40" t="str">
        <f t="shared" si="13"/>
        <v/>
      </c>
      <c r="AD299" s="40" t="str">
        <f t="shared" si="14"/>
        <v/>
      </c>
      <c r="AE299" s="40"/>
      <c r="AF299" s="40" t="str">
        <f t="shared" si="15"/>
        <v/>
      </c>
      <c r="AG299" s="1023"/>
      <c r="AH299" s="94"/>
      <c r="AI299" s="40"/>
      <c r="AJ299" s="40"/>
      <c r="AK299" s="40"/>
      <c r="AL299" s="40"/>
      <c r="AM299" s="40"/>
      <c r="AN299" s="40"/>
      <c r="AO299" s="40"/>
      <c r="AP299" s="40"/>
      <c r="AQ299" s="40"/>
      <c r="AR299" s="40"/>
      <c r="AS299" s="40"/>
      <c r="AT299" s="40"/>
      <c r="AU299" s="40"/>
      <c r="AV299" s="40"/>
      <c r="AW299" s="40"/>
      <c r="AX299" s="40"/>
      <c r="AY299" s="40"/>
    </row>
    <row r="300" ht="15.75" customHeight="1">
      <c r="A300" s="575" t="str">
        <f t="array" ref="A300">IF(INDIRECT("'2000'!A" &amp; 106 + ROW() - ROW($A$250)) = "", "", INDIRECT("'2000'!A" &amp; 106 + ROW() - ROW($A$250)))</f>
        <v/>
      </c>
      <c r="B300" s="417" t="str">
        <f t="array" ref="B300">IFNA(XLOOKUP(A300,'New Signups'!C:C,'New Signups'!D:D),"")</f>
        <v/>
      </c>
      <c r="C300" s="417" t="str">
        <f t="array" ref="C300">IFNA(XLOOKUP(A300,'New Signups'!C:C,'New Signups'!E:E),"")</f>
        <v/>
      </c>
      <c r="D300" s="381" t="str">
        <f t="array" ref="D300">IFNA(XLOOKUP(A300,'2000'!A:A,'2000'!D:D),"")</f>
        <v/>
      </c>
      <c r="E300" s="40"/>
      <c r="F300" s="524" t="str">
        <f t="array" ref="F300">IFERROR(XLOOKUP(A300, 'New Signups'!C:C, 'New Signups'!I:I), "")</f>
        <v/>
      </c>
      <c r="G300" s="40" t="str">
        <f t="array" ref="G300">IFERROR(XLOOKUP(A300, 'New Signups'!C:C, 'New Signups'!J:J), "")</f>
        <v/>
      </c>
      <c r="H300" s="40"/>
      <c r="I300" s="524" t="str">
        <f t="array" ref="I300">IFNA(XLOOKUP(A300,'New Signups'!C:C,'New Signups'!H:H),"")</f>
        <v/>
      </c>
      <c r="J300" s="524" t="s">
        <v>5585</v>
      </c>
      <c r="K300" s="40"/>
      <c r="L300" s="40"/>
      <c r="M300" s="40"/>
      <c r="N300" s="1020" t="str">
        <f t="array" ref="N300">IF(A300="", "",
    IFNA(
        IF(OR(XLOOKUP(A300,'1000'!A:A,'1000'!M:M)=0, XLOOKUP(A300,'1000'!A:A,'1000'!M:M)=DATE(1900,1,1)), "", XLOOKUP(A300,'1000'!A:A,'1000'!M:M)),
        IFNA(
            IF(OR(XLOOKUP(A300,'2000'!A:A,'2000'!M:M)=0, XLOOKUP(A300,'2000'!A:A,'2000'!M:M)=DATE(1900,1,1)), "", XLOOKUP(A300,'2000'!A:A,'2000'!M:M)),
            IF(OR(XLOOKUP(A300,'3000'!A:A,'3000'!M:M)=0, XLOOKUP(A300,'3000'!A:A,'3000'!M:M)=DATE(1900,1,1)), "", XLOOKUP(A300,'3000'!A:A,'3000'!M:M))
        )
    )
)</f>
        <v/>
      </c>
      <c r="O300" s="40"/>
      <c r="P300" s="40" t="str">
        <f t="shared" si="6"/>
        <v/>
      </c>
      <c r="Q300" s="40" t="str">
        <f t="shared" si="7"/>
        <v/>
      </c>
      <c r="R300" s="40" t="str">
        <f t="shared" si="8"/>
        <v/>
      </c>
      <c r="S300" s="40" t="str">
        <f t="shared" si="9"/>
        <v/>
      </c>
      <c r="T300" s="40" t="str">
        <f t="shared" si="10"/>
        <v/>
      </c>
      <c r="U300" s="40" t="str">
        <f t="shared" si="11"/>
        <v/>
      </c>
      <c r="V300" s="40"/>
      <c r="W300" s="40" t="str">
        <f t="shared" si="17"/>
        <v/>
      </c>
      <c r="X300" s="40"/>
      <c r="Y300" s="40"/>
      <c r="Z300" s="40"/>
      <c r="AA300" s="40"/>
      <c r="AB300" s="1144" t="str">
        <f t="shared" si="12"/>
        <v/>
      </c>
      <c r="AC300" s="40" t="str">
        <f t="shared" si="13"/>
        <v/>
      </c>
      <c r="AD300" s="40" t="str">
        <f t="shared" si="14"/>
        <v/>
      </c>
      <c r="AE300" s="40"/>
      <c r="AF300" s="40" t="str">
        <f t="shared" si="15"/>
        <v/>
      </c>
      <c r="AG300" s="1023"/>
      <c r="AH300" s="94"/>
      <c r="AI300" s="40"/>
      <c r="AJ300" s="40"/>
      <c r="AK300" s="40"/>
      <c r="AL300" s="40"/>
      <c r="AM300" s="40"/>
      <c r="AN300" s="40"/>
      <c r="AO300" s="40"/>
      <c r="AP300" s="40"/>
      <c r="AQ300" s="40"/>
      <c r="AR300" s="40"/>
      <c r="AS300" s="40"/>
      <c r="AT300" s="40"/>
      <c r="AU300" s="40"/>
      <c r="AV300" s="40"/>
      <c r="AW300" s="40"/>
      <c r="AX300" s="40"/>
      <c r="AY300" s="40"/>
    </row>
    <row r="301" ht="15.75" customHeight="1">
      <c r="A301" s="575" t="str">
        <f t="array" ref="A301">IF(INDIRECT("'2000'!A" &amp; 106 + ROW() - ROW($A$250)) = "", "", INDIRECT("'2000'!A" &amp; 106 + ROW() - ROW($A$250)))</f>
        <v/>
      </c>
      <c r="B301" s="417" t="str">
        <f t="array" ref="B301">IFNA(XLOOKUP(A301,'New Signups'!C:C,'New Signups'!D:D),"")</f>
        <v/>
      </c>
      <c r="C301" s="417" t="str">
        <f t="array" ref="C301">IFNA(XLOOKUP(A301,'New Signups'!C:C,'New Signups'!E:E),"")</f>
        <v/>
      </c>
      <c r="D301" s="381" t="str">
        <f t="array" ref="D301">IFNA(XLOOKUP(A301,'2000'!A:A,'2000'!D:D),"")</f>
        <v/>
      </c>
      <c r="E301" s="40"/>
      <c r="F301" s="524" t="str">
        <f t="array" ref="F301">IFERROR(XLOOKUP(A301, 'New Signups'!C:C, 'New Signups'!I:I), "")</f>
        <v/>
      </c>
      <c r="G301" s="40" t="str">
        <f t="array" ref="G301">IFERROR(XLOOKUP(A301, 'New Signups'!C:C, 'New Signups'!J:J), "")</f>
        <v/>
      </c>
      <c r="H301" s="40"/>
      <c r="I301" s="524" t="str">
        <f t="array" ref="I301">IFNA(XLOOKUP(A301,'New Signups'!C:C,'New Signups'!H:H),"")</f>
        <v/>
      </c>
      <c r="J301" s="524" t="s">
        <v>5585</v>
      </c>
      <c r="K301" s="40"/>
      <c r="L301" s="40"/>
      <c r="M301" s="40"/>
      <c r="N301" s="1020" t="str">
        <f t="array" ref="N301">IF(A301="", "",
    IFNA(
        IF(OR(XLOOKUP(A301,'1000'!A:A,'1000'!M:M)=0, XLOOKUP(A301,'1000'!A:A,'1000'!M:M)=DATE(1900,1,1)), "", XLOOKUP(A301,'1000'!A:A,'1000'!M:M)),
        IFNA(
            IF(OR(XLOOKUP(A301,'2000'!A:A,'2000'!M:M)=0, XLOOKUP(A301,'2000'!A:A,'2000'!M:M)=DATE(1900,1,1)), "", XLOOKUP(A301,'2000'!A:A,'2000'!M:M)),
            IF(OR(XLOOKUP(A301,'3000'!A:A,'3000'!M:M)=0, XLOOKUP(A301,'3000'!A:A,'3000'!M:M)=DATE(1900,1,1)), "", XLOOKUP(A301,'3000'!A:A,'3000'!M:M))
        )
    )
)</f>
        <v/>
      </c>
      <c r="O301" s="40"/>
      <c r="P301" s="40" t="str">
        <f t="shared" si="6"/>
        <v/>
      </c>
      <c r="Q301" s="40" t="str">
        <f t="shared" si="7"/>
        <v/>
      </c>
      <c r="R301" s="40" t="str">
        <f t="shared" si="8"/>
        <v/>
      </c>
      <c r="S301" s="40" t="str">
        <f t="shared" si="9"/>
        <v/>
      </c>
      <c r="T301" s="40" t="str">
        <f t="shared" si="10"/>
        <v/>
      </c>
      <c r="U301" s="40" t="str">
        <f t="shared" si="11"/>
        <v/>
      </c>
      <c r="V301" s="40"/>
      <c r="W301" s="40" t="str">
        <f t="shared" si="17"/>
        <v/>
      </c>
      <c r="X301" s="40"/>
      <c r="Y301" s="40"/>
      <c r="Z301" s="40"/>
      <c r="AA301" s="40"/>
      <c r="AB301" s="1144" t="str">
        <f t="shared" si="12"/>
        <v/>
      </c>
      <c r="AC301" s="40" t="str">
        <f t="shared" si="13"/>
        <v/>
      </c>
      <c r="AD301" s="40" t="str">
        <f t="shared" si="14"/>
        <v/>
      </c>
      <c r="AE301" s="40"/>
      <c r="AF301" s="40" t="str">
        <f t="shared" si="15"/>
        <v/>
      </c>
      <c r="AG301" s="1023"/>
      <c r="AH301" s="94"/>
      <c r="AI301" s="40"/>
      <c r="AJ301" s="40"/>
      <c r="AK301" s="40"/>
      <c r="AL301" s="40"/>
      <c r="AM301" s="40"/>
      <c r="AN301" s="40"/>
      <c r="AO301" s="40"/>
      <c r="AP301" s="40"/>
      <c r="AQ301" s="40"/>
      <c r="AR301" s="40"/>
      <c r="AS301" s="40"/>
      <c r="AT301" s="40"/>
      <c r="AU301" s="40"/>
      <c r="AV301" s="40"/>
      <c r="AW301" s="40"/>
      <c r="AX301" s="40"/>
      <c r="AY301" s="40"/>
    </row>
    <row r="302" ht="15.75" customHeight="1">
      <c r="A302" s="575" t="str">
        <f t="array" ref="A302">IF(INDIRECT("'2000'!A" &amp; 106 + ROW() - ROW($A$250)) = "", "", INDIRECT("'2000'!A" &amp; 106 + ROW() - ROW($A$250)))</f>
        <v/>
      </c>
      <c r="B302" s="417" t="str">
        <f t="array" ref="B302">IFNA(XLOOKUP(A302,'New Signups'!C:C,'New Signups'!D:D),"")</f>
        <v/>
      </c>
      <c r="C302" s="417" t="str">
        <f t="array" ref="C302">IFNA(XLOOKUP(A302,'New Signups'!C:C,'New Signups'!E:E),"")</f>
        <v/>
      </c>
      <c r="D302" s="381" t="str">
        <f t="array" ref="D302">IFNA(XLOOKUP(A302,'2000'!A:A,'2000'!D:D),"")</f>
        <v/>
      </c>
      <c r="E302" s="40"/>
      <c r="F302" s="524" t="str">
        <f t="array" ref="F302">IFERROR(XLOOKUP(A302, 'New Signups'!C:C, 'New Signups'!I:I), "")</f>
        <v/>
      </c>
      <c r="G302" s="40" t="str">
        <f t="array" ref="G302">IFERROR(XLOOKUP(A302, 'New Signups'!C:C, 'New Signups'!J:J), "")</f>
        <v/>
      </c>
      <c r="H302" s="40"/>
      <c r="I302" s="524" t="str">
        <f t="array" ref="I302">IFNA(XLOOKUP(A302,'New Signups'!C:C,'New Signups'!H:H),"")</f>
        <v/>
      </c>
      <c r="J302" s="524" t="s">
        <v>5585</v>
      </c>
      <c r="K302" s="40"/>
      <c r="L302" s="40"/>
      <c r="M302" s="40"/>
      <c r="N302" s="1020" t="str">
        <f t="array" ref="N302">IF(A302="", "",
    IFNA(
        IF(OR(XLOOKUP(A302,'1000'!A:A,'1000'!M:M)=0, XLOOKUP(A302,'1000'!A:A,'1000'!M:M)=DATE(1900,1,1)), "", XLOOKUP(A302,'1000'!A:A,'1000'!M:M)),
        IFNA(
            IF(OR(XLOOKUP(A302,'2000'!A:A,'2000'!M:M)=0, XLOOKUP(A302,'2000'!A:A,'2000'!M:M)=DATE(1900,1,1)), "", XLOOKUP(A302,'2000'!A:A,'2000'!M:M)),
            IF(OR(XLOOKUP(A302,'3000'!A:A,'3000'!M:M)=0, XLOOKUP(A302,'3000'!A:A,'3000'!M:M)=DATE(1900,1,1)), "", XLOOKUP(A302,'3000'!A:A,'3000'!M:M))
        )
    )
)</f>
        <v/>
      </c>
      <c r="O302" s="40"/>
      <c r="P302" s="40" t="str">
        <f t="shared" si="6"/>
        <v/>
      </c>
      <c r="Q302" s="40" t="str">
        <f t="shared" si="7"/>
        <v/>
      </c>
      <c r="R302" s="40" t="str">
        <f t="shared" si="8"/>
        <v/>
      </c>
      <c r="S302" s="40" t="str">
        <f t="shared" si="9"/>
        <v/>
      </c>
      <c r="T302" s="40" t="str">
        <f t="shared" si="10"/>
        <v/>
      </c>
      <c r="U302" s="40" t="str">
        <f t="shared" si="11"/>
        <v/>
      </c>
      <c r="V302" s="40"/>
      <c r="W302" s="40" t="str">
        <f t="shared" si="17"/>
        <v/>
      </c>
      <c r="X302" s="40"/>
      <c r="Y302" s="40"/>
      <c r="Z302" s="40"/>
      <c r="AA302" s="40"/>
      <c r="AB302" s="1144" t="str">
        <f t="shared" si="12"/>
        <v/>
      </c>
      <c r="AC302" s="40" t="str">
        <f t="shared" si="13"/>
        <v/>
      </c>
      <c r="AD302" s="40" t="str">
        <f t="shared" si="14"/>
        <v/>
      </c>
      <c r="AE302" s="40"/>
      <c r="AF302" s="40" t="str">
        <f t="shared" si="15"/>
        <v/>
      </c>
      <c r="AG302" s="1023"/>
      <c r="AH302" s="94"/>
      <c r="AI302" s="40"/>
      <c r="AJ302" s="40"/>
      <c r="AK302" s="40"/>
      <c r="AL302" s="40"/>
      <c r="AM302" s="40"/>
      <c r="AN302" s="40"/>
      <c r="AO302" s="40"/>
      <c r="AP302" s="40"/>
      <c r="AQ302" s="40"/>
      <c r="AR302" s="40"/>
      <c r="AS302" s="40"/>
      <c r="AT302" s="40"/>
      <c r="AU302" s="40"/>
      <c r="AV302" s="40"/>
      <c r="AW302" s="40"/>
      <c r="AX302" s="40"/>
      <c r="AY302" s="40"/>
    </row>
    <row r="303" ht="15.75" customHeight="1">
      <c r="A303" s="575" t="str">
        <f t="array" ref="A303">IF(INDIRECT("'2000'!A" &amp; 106 + ROW() - ROW($A$250)) = "", "", INDIRECT("'2000'!A" &amp; 106 + ROW() - ROW($A$250)))</f>
        <v/>
      </c>
      <c r="B303" s="417" t="str">
        <f t="array" ref="B303">IFNA(XLOOKUP(A303,'New Signups'!C:C,'New Signups'!D:D),"")</f>
        <v/>
      </c>
      <c r="C303" s="417" t="str">
        <f t="array" ref="C303">IFNA(XLOOKUP(A303,'New Signups'!C:C,'New Signups'!E:E),"")</f>
        <v/>
      </c>
      <c r="D303" s="381" t="str">
        <f t="array" ref="D303">IFNA(XLOOKUP(A303,'2000'!A:A,'2000'!D:D),"")</f>
        <v/>
      </c>
      <c r="E303" s="40"/>
      <c r="F303" s="524" t="str">
        <f t="array" ref="F303">IFERROR(XLOOKUP(A303, 'New Signups'!C:C, 'New Signups'!I:I), "")</f>
        <v/>
      </c>
      <c r="G303" s="40" t="str">
        <f t="array" ref="G303">IFERROR(XLOOKUP(A303, 'New Signups'!C:C, 'New Signups'!J:J), "")</f>
        <v/>
      </c>
      <c r="H303" s="40"/>
      <c r="I303" s="524" t="str">
        <f t="array" ref="I303">IFNA(XLOOKUP(A303,'New Signups'!C:C,'New Signups'!H:H),"")</f>
        <v/>
      </c>
      <c r="J303" s="524" t="s">
        <v>5585</v>
      </c>
      <c r="K303" s="40"/>
      <c r="L303" s="40"/>
      <c r="M303" s="40"/>
      <c r="N303" s="1020" t="str">
        <f t="array" ref="N303">IF(A303="", "",
    IFNA(
        IF(OR(XLOOKUP(A303,'1000'!A:A,'1000'!M:M)=0, XLOOKUP(A303,'1000'!A:A,'1000'!M:M)=DATE(1900,1,1)), "", XLOOKUP(A303,'1000'!A:A,'1000'!M:M)),
        IFNA(
            IF(OR(XLOOKUP(A303,'2000'!A:A,'2000'!M:M)=0, XLOOKUP(A303,'2000'!A:A,'2000'!M:M)=DATE(1900,1,1)), "", XLOOKUP(A303,'2000'!A:A,'2000'!M:M)),
            IF(OR(XLOOKUP(A303,'3000'!A:A,'3000'!M:M)=0, XLOOKUP(A303,'3000'!A:A,'3000'!M:M)=DATE(1900,1,1)), "", XLOOKUP(A303,'3000'!A:A,'3000'!M:M))
        )
    )
)</f>
        <v/>
      </c>
      <c r="O303" s="40"/>
      <c r="P303" s="40" t="str">
        <f t="shared" si="6"/>
        <v/>
      </c>
      <c r="Q303" s="40" t="str">
        <f t="shared" si="7"/>
        <v/>
      </c>
      <c r="R303" s="40" t="str">
        <f t="shared" si="8"/>
        <v/>
      </c>
      <c r="S303" s="40" t="str">
        <f t="shared" si="9"/>
        <v/>
      </c>
      <c r="T303" s="40" t="str">
        <f t="shared" si="10"/>
        <v/>
      </c>
      <c r="U303" s="40" t="str">
        <f t="shared" si="11"/>
        <v/>
      </c>
      <c r="V303" s="40"/>
      <c r="W303" s="40" t="str">
        <f t="shared" si="17"/>
        <v/>
      </c>
      <c r="X303" s="40"/>
      <c r="Y303" s="40"/>
      <c r="Z303" s="40"/>
      <c r="AA303" s="40"/>
      <c r="AB303" s="1144" t="str">
        <f t="shared" si="12"/>
        <v/>
      </c>
      <c r="AC303" s="40" t="str">
        <f t="shared" si="13"/>
        <v/>
      </c>
      <c r="AD303" s="40" t="str">
        <f t="shared" si="14"/>
        <v/>
      </c>
      <c r="AE303" s="40"/>
      <c r="AF303" s="40" t="str">
        <f t="shared" si="15"/>
        <v/>
      </c>
      <c r="AG303" s="1023"/>
      <c r="AH303" s="94"/>
      <c r="AI303" s="40"/>
      <c r="AJ303" s="40"/>
      <c r="AK303" s="40"/>
      <c r="AL303" s="40"/>
      <c r="AM303" s="40"/>
      <c r="AN303" s="40"/>
      <c r="AO303" s="40"/>
      <c r="AP303" s="40"/>
      <c r="AQ303" s="40"/>
      <c r="AR303" s="40"/>
      <c r="AS303" s="40"/>
      <c r="AT303" s="40"/>
      <c r="AU303" s="40"/>
      <c r="AV303" s="40"/>
      <c r="AW303" s="40"/>
      <c r="AX303" s="40"/>
      <c r="AY303" s="40"/>
    </row>
    <row r="304" ht="15.75" customHeight="1">
      <c r="A304" s="575" t="str">
        <f t="array" ref="A304">IF(INDIRECT("'2000'!A" &amp; 106 + ROW() - ROW($A$250)) = "", "", INDIRECT("'2000'!A" &amp; 106 + ROW() - ROW($A$250)))</f>
        <v/>
      </c>
      <c r="B304" s="417" t="str">
        <f t="array" ref="B304">IFNA(XLOOKUP(A304,'New Signups'!C:C,'New Signups'!D:D),"")</f>
        <v/>
      </c>
      <c r="C304" s="417" t="str">
        <f t="array" ref="C304">IFNA(XLOOKUP(A304,'New Signups'!C:C,'New Signups'!E:E),"")</f>
        <v/>
      </c>
      <c r="D304" s="381" t="str">
        <f t="array" ref="D304">IFNA(XLOOKUP(A304,'2000'!A:A,'2000'!D:D),"")</f>
        <v/>
      </c>
      <c r="E304" s="40"/>
      <c r="F304" s="524" t="str">
        <f t="array" ref="F304">IFERROR(XLOOKUP(A304, 'New Signups'!C:C, 'New Signups'!I:I), "")</f>
        <v/>
      </c>
      <c r="G304" s="40" t="str">
        <f t="array" ref="G304">IFERROR(XLOOKUP(A304, 'New Signups'!C:C, 'New Signups'!J:J), "")</f>
        <v/>
      </c>
      <c r="H304" s="40"/>
      <c r="I304" s="524" t="str">
        <f t="array" ref="I304">IFNA(XLOOKUP(A304,'New Signups'!C:C,'New Signups'!H:H),"")</f>
        <v/>
      </c>
      <c r="J304" s="524" t="s">
        <v>5585</v>
      </c>
      <c r="K304" s="40"/>
      <c r="L304" s="40"/>
      <c r="M304" s="40"/>
      <c r="N304" s="1020" t="str">
        <f t="array" ref="N304">IF(A304="", "",
    IFNA(
        IF(OR(XLOOKUP(A304,'1000'!A:A,'1000'!M:M)=0, XLOOKUP(A304,'1000'!A:A,'1000'!M:M)=DATE(1900,1,1)), "", XLOOKUP(A304,'1000'!A:A,'1000'!M:M)),
        IFNA(
            IF(OR(XLOOKUP(A304,'2000'!A:A,'2000'!M:M)=0, XLOOKUP(A304,'2000'!A:A,'2000'!M:M)=DATE(1900,1,1)), "", XLOOKUP(A304,'2000'!A:A,'2000'!M:M)),
            IF(OR(XLOOKUP(A304,'3000'!A:A,'3000'!M:M)=0, XLOOKUP(A304,'3000'!A:A,'3000'!M:M)=DATE(1900,1,1)), "", XLOOKUP(A304,'3000'!A:A,'3000'!M:M))
        )
    )
)</f>
        <v/>
      </c>
      <c r="O304" s="40"/>
      <c r="P304" s="40" t="str">
        <f t="shared" si="6"/>
        <v/>
      </c>
      <c r="Q304" s="40" t="str">
        <f t="shared" si="7"/>
        <v/>
      </c>
      <c r="R304" s="40" t="str">
        <f t="shared" si="8"/>
        <v/>
      </c>
      <c r="S304" s="40" t="str">
        <f t="shared" si="9"/>
        <v/>
      </c>
      <c r="T304" s="40" t="str">
        <f t="shared" si="10"/>
        <v/>
      </c>
      <c r="U304" s="40" t="str">
        <f t="shared" si="11"/>
        <v/>
      </c>
      <c r="V304" s="40"/>
      <c r="W304" s="40" t="str">
        <f t="shared" si="17"/>
        <v/>
      </c>
      <c r="X304" s="40"/>
      <c r="Y304" s="40"/>
      <c r="Z304" s="40"/>
      <c r="AA304" s="40"/>
      <c r="AB304" s="1144" t="str">
        <f t="shared" si="12"/>
        <v/>
      </c>
      <c r="AC304" s="40" t="str">
        <f t="shared" si="13"/>
        <v/>
      </c>
      <c r="AD304" s="40" t="str">
        <f t="shared" si="14"/>
        <v/>
      </c>
      <c r="AE304" s="40"/>
      <c r="AF304" s="40" t="str">
        <f t="shared" si="15"/>
        <v/>
      </c>
      <c r="AG304" s="1023"/>
      <c r="AH304" s="94"/>
      <c r="AI304" s="40"/>
      <c r="AJ304" s="40"/>
      <c r="AK304" s="40"/>
      <c r="AL304" s="40"/>
      <c r="AM304" s="40"/>
      <c r="AN304" s="40"/>
      <c r="AO304" s="40"/>
      <c r="AP304" s="40"/>
      <c r="AQ304" s="40"/>
      <c r="AR304" s="40"/>
      <c r="AS304" s="40"/>
      <c r="AT304" s="40"/>
      <c r="AU304" s="40"/>
      <c r="AV304" s="40"/>
      <c r="AW304" s="40"/>
      <c r="AX304" s="40"/>
      <c r="AY304" s="40"/>
    </row>
    <row r="305" ht="15.75" customHeight="1">
      <c r="A305" s="575" t="str">
        <f t="array" ref="A305">IF(INDIRECT("'2000'!A" &amp; 106 + ROW() - ROW($A$250)) = "", "", INDIRECT("'2000'!A" &amp; 106 + ROW() - ROW($A$250)))</f>
        <v/>
      </c>
      <c r="B305" s="417" t="str">
        <f t="array" ref="B305">IFNA(XLOOKUP(A305,'New Signups'!C:C,'New Signups'!D:D),"")</f>
        <v/>
      </c>
      <c r="C305" s="417" t="str">
        <f t="array" ref="C305">IFNA(XLOOKUP(A305,'New Signups'!C:C,'New Signups'!E:E),"")</f>
        <v/>
      </c>
      <c r="D305" s="381" t="str">
        <f t="array" ref="D305">IFNA(XLOOKUP(A305,'2000'!A:A,'2000'!D:D),"")</f>
        <v/>
      </c>
      <c r="E305" s="40"/>
      <c r="F305" s="524" t="str">
        <f t="array" ref="F305">IFERROR(XLOOKUP(A305, 'New Signups'!C:C, 'New Signups'!I:I), "")</f>
        <v/>
      </c>
      <c r="G305" s="40" t="str">
        <f t="array" ref="G305">IFERROR(XLOOKUP(A305, 'New Signups'!C:C, 'New Signups'!J:J), "")</f>
        <v/>
      </c>
      <c r="H305" s="40"/>
      <c r="I305" s="524" t="str">
        <f t="array" ref="I305">IFNA(XLOOKUP(A305,'New Signups'!C:C,'New Signups'!H:H),"")</f>
        <v/>
      </c>
      <c r="J305" s="524" t="s">
        <v>5585</v>
      </c>
      <c r="K305" s="40"/>
      <c r="L305" s="40"/>
      <c r="M305" s="40"/>
      <c r="N305" s="1020" t="str">
        <f t="array" ref="N305">IF(A305="", "",
    IFNA(
        IF(OR(XLOOKUP(A305,'1000'!A:A,'1000'!M:M)=0, XLOOKUP(A305,'1000'!A:A,'1000'!M:M)=DATE(1900,1,1)), "", XLOOKUP(A305,'1000'!A:A,'1000'!M:M)),
        IFNA(
            IF(OR(XLOOKUP(A305,'2000'!A:A,'2000'!M:M)=0, XLOOKUP(A305,'2000'!A:A,'2000'!M:M)=DATE(1900,1,1)), "", XLOOKUP(A305,'2000'!A:A,'2000'!M:M)),
            IF(OR(XLOOKUP(A305,'3000'!A:A,'3000'!M:M)=0, XLOOKUP(A305,'3000'!A:A,'3000'!M:M)=DATE(1900,1,1)), "", XLOOKUP(A305,'3000'!A:A,'3000'!M:M))
        )
    )
)</f>
        <v/>
      </c>
      <c r="O305" s="40"/>
      <c r="P305" s="40" t="str">
        <f t="shared" si="6"/>
        <v/>
      </c>
      <c r="Q305" s="40" t="str">
        <f t="shared" si="7"/>
        <v/>
      </c>
      <c r="R305" s="40" t="str">
        <f t="shared" si="8"/>
        <v/>
      </c>
      <c r="S305" s="40" t="str">
        <f t="shared" si="9"/>
        <v/>
      </c>
      <c r="T305" s="40" t="str">
        <f t="shared" si="10"/>
        <v/>
      </c>
      <c r="U305" s="40" t="str">
        <f t="shared" si="11"/>
        <v/>
      </c>
      <c r="V305" s="40"/>
      <c r="W305" s="40" t="str">
        <f t="shared" si="17"/>
        <v/>
      </c>
      <c r="X305" s="40"/>
      <c r="Y305" s="40"/>
      <c r="Z305" s="40"/>
      <c r="AA305" s="40"/>
      <c r="AB305" s="1144" t="str">
        <f t="shared" si="12"/>
        <v/>
      </c>
      <c r="AC305" s="40" t="str">
        <f t="shared" si="13"/>
        <v/>
      </c>
      <c r="AD305" s="40" t="str">
        <f t="shared" si="14"/>
        <v/>
      </c>
      <c r="AE305" s="40"/>
      <c r="AF305" s="40" t="str">
        <f t="shared" si="15"/>
        <v/>
      </c>
      <c r="AG305" s="1023"/>
      <c r="AH305" s="94"/>
      <c r="AI305" s="40"/>
      <c r="AJ305" s="40"/>
      <c r="AK305" s="40"/>
      <c r="AL305" s="40"/>
      <c r="AM305" s="40"/>
      <c r="AN305" s="40"/>
      <c r="AO305" s="40"/>
      <c r="AP305" s="40"/>
      <c r="AQ305" s="40"/>
      <c r="AR305" s="40"/>
      <c r="AS305" s="40"/>
      <c r="AT305" s="40"/>
      <c r="AU305" s="40"/>
      <c r="AV305" s="40"/>
      <c r="AW305" s="40"/>
      <c r="AX305" s="40"/>
      <c r="AY305" s="40"/>
    </row>
    <row r="306" ht="15.75" customHeight="1">
      <c r="A306" s="575" t="str">
        <f t="array" ref="A306">IF(INDIRECT("'2000'!A" &amp; 106 + ROW() - ROW($A$250)) = "", "", INDIRECT("'2000'!A" &amp; 106 + ROW() - ROW($A$250)))</f>
        <v/>
      </c>
      <c r="B306" s="417" t="str">
        <f t="array" ref="B306">IFNA(XLOOKUP(A306,'New Signups'!C:C,'New Signups'!D:D),"")</f>
        <v/>
      </c>
      <c r="C306" s="417" t="str">
        <f t="array" ref="C306">IFNA(XLOOKUP(A306,'New Signups'!C:C,'New Signups'!E:E),"")</f>
        <v/>
      </c>
      <c r="D306" s="381" t="str">
        <f t="array" ref="D306">IFNA(XLOOKUP(A306,'2000'!A:A,'2000'!D:D),"")</f>
        <v/>
      </c>
      <c r="E306" s="40"/>
      <c r="F306" s="524" t="str">
        <f t="array" ref="F306">IFERROR(XLOOKUP(A306, 'New Signups'!C:C, 'New Signups'!I:I), "")</f>
        <v/>
      </c>
      <c r="G306" s="40" t="str">
        <f t="array" ref="G306">IFERROR(XLOOKUP(A306, 'New Signups'!C:C, 'New Signups'!J:J), "")</f>
        <v/>
      </c>
      <c r="H306" s="40"/>
      <c r="I306" s="524" t="str">
        <f t="array" ref="I306">IFNA(XLOOKUP(A306,'New Signups'!C:C,'New Signups'!H:H),"")</f>
        <v/>
      </c>
      <c r="J306" s="524" t="s">
        <v>5585</v>
      </c>
      <c r="K306" s="40"/>
      <c r="L306" s="40"/>
      <c r="M306" s="40"/>
      <c r="N306" s="1020" t="str">
        <f t="array" ref="N306">IF(A306="", "",
    IFNA(
        IF(OR(XLOOKUP(A306,'1000'!A:A,'1000'!M:M)=0, XLOOKUP(A306,'1000'!A:A,'1000'!M:M)=DATE(1900,1,1)), "", XLOOKUP(A306,'1000'!A:A,'1000'!M:M)),
        IFNA(
            IF(OR(XLOOKUP(A306,'2000'!A:A,'2000'!M:M)=0, XLOOKUP(A306,'2000'!A:A,'2000'!M:M)=DATE(1900,1,1)), "", XLOOKUP(A306,'2000'!A:A,'2000'!M:M)),
            IF(OR(XLOOKUP(A306,'3000'!A:A,'3000'!M:M)=0, XLOOKUP(A306,'3000'!A:A,'3000'!M:M)=DATE(1900,1,1)), "", XLOOKUP(A306,'3000'!A:A,'3000'!M:M))
        )
    )
)</f>
        <v/>
      </c>
      <c r="O306" s="40"/>
      <c r="P306" s="40" t="str">
        <f t="shared" si="6"/>
        <v/>
      </c>
      <c r="Q306" s="40" t="str">
        <f t="shared" si="7"/>
        <v/>
      </c>
      <c r="R306" s="40" t="str">
        <f t="shared" si="8"/>
        <v/>
      </c>
      <c r="S306" s="40" t="str">
        <f t="shared" si="9"/>
        <v/>
      </c>
      <c r="T306" s="40" t="str">
        <f t="shared" si="10"/>
        <v/>
      </c>
      <c r="U306" s="40" t="str">
        <f t="shared" si="11"/>
        <v/>
      </c>
      <c r="V306" s="40"/>
      <c r="W306" s="40" t="str">
        <f t="shared" si="17"/>
        <v/>
      </c>
      <c r="X306" s="40"/>
      <c r="Y306" s="40"/>
      <c r="Z306" s="40"/>
      <c r="AA306" s="40"/>
      <c r="AB306" s="1144" t="str">
        <f t="shared" si="12"/>
        <v/>
      </c>
      <c r="AC306" s="40" t="str">
        <f t="shared" si="13"/>
        <v/>
      </c>
      <c r="AD306" s="40" t="str">
        <f t="shared" si="14"/>
        <v/>
      </c>
      <c r="AE306" s="40"/>
      <c r="AF306" s="40" t="str">
        <f t="shared" si="15"/>
        <v/>
      </c>
      <c r="AG306" s="1023"/>
      <c r="AH306" s="94"/>
      <c r="AI306" s="40"/>
      <c r="AJ306" s="40"/>
      <c r="AK306" s="40"/>
      <c r="AL306" s="40"/>
      <c r="AM306" s="40"/>
      <c r="AN306" s="40"/>
      <c r="AO306" s="40"/>
      <c r="AP306" s="40"/>
      <c r="AQ306" s="40"/>
      <c r="AR306" s="40"/>
      <c r="AS306" s="40"/>
      <c r="AT306" s="40"/>
      <c r="AU306" s="40"/>
      <c r="AV306" s="40"/>
      <c r="AW306" s="40"/>
      <c r="AX306" s="40"/>
      <c r="AY306" s="40"/>
    </row>
    <row r="307" ht="15.75" customHeight="1">
      <c r="A307" s="575" t="str">
        <f t="array" ref="A307">IF(INDIRECT("'2000'!A" &amp; 106 + ROW() - ROW($A$250)) = "", "", INDIRECT("'2000'!A" &amp; 106 + ROW() - ROW($A$250)))</f>
        <v/>
      </c>
      <c r="B307" s="417" t="str">
        <f t="array" ref="B307">IFNA(XLOOKUP(A307,'New Signups'!C:C,'New Signups'!D:D),"")</f>
        <v/>
      </c>
      <c r="C307" s="417" t="str">
        <f t="array" ref="C307">IFNA(XLOOKUP(A307,'New Signups'!C:C,'New Signups'!E:E),"")</f>
        <v/>
      </c>
      <c r="D307" s="381" t="str">
        <f t="array" ref="D307">IFNA(XLOOKUP(A307,'2000'!A:A,'2000'!D:D),"")</f>
        <v/>
      </c>
      <c r="E307" s="40"/>
      <c r="F307" s="524" t="str">
        <f t="array" ref="F307">IFERROR(XLOOKUP(A307, 'New Signups'!C:C, 'New Signups'!I:I), "")</f>
        <v/>
      </c>
      <c r="G307" s="40" t="str">
        <f t="array" ref="G307">IFERROR(XLOOKUP(A307, 'New Signups'!C:C, 'New Signups'!J:J), "")</f>
        <v/>
      </c>
      <c r="H307" s="40"/>
      <c r="I307" s="524" t="str">
        <f t="array" ref="I307">IFNA(XLOOKUP(A307,'New Signups'!C:C,'New Signups'!H:H),"")</f>
        <v/>
      </c>
      <c r="J307" s="524" t="s">
        <v>5585</v>
      </c>
      <c r="K307" s="40"/>
      <c r="L307" s="40"/>
      <c r="M307" s="40"/>
      <c r="N307" s="1020" t="str">
        <f t="array" ref="N307">IF(A307="", "",
    IFNA(
        IF(OR(XLOOKUP(A307,'1000'!A:A,'1000'!M:M)=0, XLOOKUP(A307,'1000'!A:A,'1000'!M:M)=DATE(1900,1,1)), "", XLOOKUP(A307,'1000'!A:A,'1000'!M:M)),
        IFNA(
            IF(OR(XLOOKUP(A307,'2000'!A:A,'2000'!M:M)=0, XLOOKUP(A307,'2000'!A:A,'2000'!M:M)=DATE(1900,1,1)), "", XLOOKUP(A307,'2000'!A:A,'2000'!M:M)),
            IF(OR(XLOOKUP(A307,'3000'!A:A,'3000'!M:M)=0, XLOOKUP(A307,'3000'!A:A,'3000'!M:M)=DATE(1900,1,1)), "", XLOOKUP(A307,'3000'!A:A,'3000'!M:M))
        )
    )
)</f>
        <v/>
      </c>
      <c r="O307" s="40"/>
      <c r="P307" s="40" t="str">
        <f t="shared" si="6"/>
        <v/>
      </c>
      <c r="Q307" s="40" t="str">
        <f t="shared" si="7"/>
        <v/>
      </c>
      <c r="R307" s="40" t="str">
        <f t="shared" si="8"/>
        <v/>
      </c>
      <c r="S307" s="40" t="str">
        <f t="shared" si="9"/>
        <v/>
      </c>
      <c r="T307" s="40" t="str">
        <f t="shared" si="10"/>
        <v/>
      </c>
      <c r="U307" s="40" t="str">
        <f t="shared" si="11"/>
        <v/>
      </c>
      <c r="V307" s="40"/>
      <c r="W307" s="40" t="str">
        <f t="shared" si="17"/>
        <v/>
      </c>
      <c r="X307" s="40"/>
      <c r="Y307" s="40"/>
      <c r="Z307" s="40"/>
      <c r="AA307" s="40"/>
      <c r="AB307" s="1144" t="str">
        <f t="shared" si="12"/>
        <v/>
      </c>
      <c r="AC307" s="40" t="str">
        <f t="shared" si="13"/>
        <v/>
      </c>
      <c r="AD307" s="40" t="str">
        <f t="shared" si="14"/>
        <v/>
      </c>
      <c r="AE307" s="40"/>
      <c r="AF307" s="40" t="str">
        <f t="shared" si="15"/>
        <v/>
      </c>
      <c r="AG307" s="1023"/>
      <c r="AH307" s="94"/>
      <c r="AI307" s="40"/>
      <c r="AJ307" s="40"/>
      <c r="AK307" s="40"/>
      <c r="AL307" s="40"/>
      <c r="AM307" s="40"/>
      <c r="AN307" s="40"/>
      <c r="AO307" s="40"/>
      <c r="AP307" s="40"/>
      <c r="AQ307" s="40"/>
      <c r="AR307" s="40"/>
      <c r="AS307" s="40"/>
      <c r="AT307" s="40"/>
      <c r="AU307" s="40"/>
      <c r="AV307" s="40"/>
      <c r="AW307" s="40"/>
      <c r="AX307" s="40"/>
      <c r="AY307" s="40"/>
    </row>
    <row r="308" ht="15.75" customHeight="1">
      <c r="A308" s="575" t="str">
        <f t="array" ref="A308">IF(INDIRECT("'2000'!A" &amp; 106 + ROW() - ROW($A$250)) = "", "", INDIRECT("'2000'!A" &amp; 106 + ROW() - ROW($A$250)))</f>
        <v/>
      </c>
      <c r="B308" s="417" t="str">
        <f t="array" ref="B308">IFNA(XLOOKUP(A308,'New Signups'!C:C,'New Signups'!D:D),"")</f>
        <v/>
      </c>
      <c r="C308" s="417" t="str">
        <f t="array" ref="C308">IFNA(XLOOKUP(A308,'New Signups'!C:C,'New Signups'!E:E),"")</f>
        <v/>
      </c>
      <c r="D308" s="381" t="str">
        <f t="array" ref="D308">IFNA(XLOOKUP(A308,'2000'!A:A,'2000'!D:D),"")</f>
        <v/>
      </c>
      <c r="E308" s="40"/>
      <c r="F308" s="524" t="str">
        <f t="array" ref="F308">IFERROR(XLOOKUP(A308, 'New Signups'!C:C, 'New Signups'!I:I), "")</f>
        <v/>
      </c>
      <c r="G308" s="40" t="str">
        <f t="array" ref="G308">IFERROR(XLOOKUP(A308, 'New Signups'!C:C, 'New Signups'!J:J), "")</f>
        <v/>
      </c>
      <c r="H308" s="40"/>
      <c r="I308" s="524" t="str">
        <f t="array" ref="I308">IFNA(XLOOKUP(A308,'New Signups'!C:C,'New Signups'!H:H),"")</f>
        <v/>
      </c>
      <c r="J308" s="524" t="s">
        <v>5585</v>
      </c>
      <c r="K308" s="40"/>
      <c r="L308" s="40"/>
      <c r="M308" s="40"/>
      <c r="N308" s="1020" t="str">
        <f t="array" ref="N308">IF(A308="", "",
    IFNA(
        IF(OR(XLOOKUP(A308,'1000'!A:A,'1000'!M:M)=0, XLOOKUP(A308,'1000'!A:A,'1000'!M:M)=DATE(1900,1,1)), "", XLOOKUP(A308,'1000'!A:A,'1000'!M:M)),
        IFNA(
            IF(OR(XLOOKUP(A308,'2000'!A:A,'2000'!M:M)=0, XLOOKUP(A308,'2000'!A:A,'2000'!M:M)=DATE(1900,1,1)), "", XLOOKUP(A308,'2000'!A:A,'2000'!M:M)),
            IF(OR(XLOOKUP(A308,'3000'!A:A,'3000'!M:M)=0, XLOOKUP(A308,'3000'!A:A,'3000'!M:M)=DATE(1900,1,1)), "", XLOOKUP(A308,'3000'!A:A,'3000'!M:M))
        )
    )
)</f>
        <v/>
      </c>
      <c r="O308" s="40"/>
      <c r="P308" s="40" t="str">
        <f t="shared" si="6"/>
        <v/>
      </c>
      <c r="Q308" s="40" t="str">
        <f t="shared" si="7"/>
        <v/>
      </c>
      <c r="R308" s="40" t="str">
        <f t="shared" si="8"/>
        <v/>
      </c>
      <c r="S308" s="40" t="str">
        <f t="shared" si="9"/>
        <v/>
      </c>
      <c r="T308" s="40" t="str">
        <f t="shared" si="10"/>
        <v/>
      </c>
      <c r="U308" s="40" t="str">
        <f t="shared" si="11"/>
        <v/>
      </c>
      <c r="V308" s="40"/>
      <c r="W308" s="40" t="str">
        <f t="shared" si="17"/>
        <v/>
      </c>
      <c r="X308" s="40"/>
      <c r="Y308" s="40"/>
      <c r="Z308" s="40"/>
      <c r="AA308" s="40"/>
      <c r="AB308" s="1144" t="str">
        <f t="shared" si="12"/>
        <v/>
      </c>
      <c r="AC308" s="40" t="str">
        <f t="shared" si="13"/>
        <v/>
      </c>
      <c r="AD308" s="40" t="str">
        <f t="shared" si="14"/>
        <v/>
      </c>
      <c r="AE308" s="40"/>
      <c r="AF308" s="40" t="str">
        <f t="shared" si="15"/>
        <v/>
      </c>
      <c r="AG308" s="1023"/>
      <c r="AH308" s="94"/>
      <c r="AI308" s="40"/>
      <c r="AJ308" s="40"/>
      <c r="AK308" s="40"/>
      <c r="AL308" s="40"/>
      <c r="AM308" s="40"/>
      <c r="AN308" s="40"/>
      <c r="AO308" s="40"/>
      <c r="AP308" s="40"/>
      <c r="AQ308" s="40"/>
      <c r="AR308" s="40"/>
      <c r="AS308" s="40"/>
      <c r="AT308" s="40"/>
      <c r="AU308" s="40"/>
      <c r="AV308" s="40"/>
      <c r="AW308" s="40"/>
      <c r="AX308" s="40"/>
      <c r="AY308" s="40"/>
    </row>
    <row r="309" ht="15.75" customHeight="1">
      <c r="A309" s="575" t="str">
        <f t="array" ref="A309">IF(INDIRECT("'2000'!A" &amp; 106 + ROW() - ROW($A$250)) = "", "", INDIRECT("'2000'!A" &amp; 106 + ROW() - ROW($A$250)))</f>
        <v/>
      </c>
      <c r="B309" s="417" t="str">
        <f t="array" ref="B309">IFNA(XLOOKUP(A309,'New Signups'!C:C,'New Signups'!D:D),"")</f>
        <v/>
      </c>
      <c r="C309" s="417" t="str">
        <f t="array" ref="C309">IFNA(XLOOKUP(A309,'New Signups'!C:C,'New Signups'!E:E),"")</f>
        <v/>
      </c>
      <c r="D309" s="381" t="str">
        <f t="array" ref="D309">IFNA(XLOOKUP(A309,'2000'!A:A,'2000'!D:D),"")</f>
        <v/>
      </c>
      <c r="E309" s="40"/>
      <c r="F309" s="524" t="str">
        <f t="array" ref="F309">IFERROR(XLOOKUP(A309, 'New Signups'!C:C, 'New Signups'!I:I), "")</f>
        <v/>
      </c>
      <c r="G309" s="40" t="str">
        <f t="array" ref="G309">IFERROR(XLOOKUP(A309, 'New Signups'!C:C, 'New Signups'!J:J), "")</f>
        <v/>
      </c>
      <c r="H309" s="40"/>
      <c r="I309" s="524" t="str">
        <f t="array" ref="I309">IFNA(XLOOKUP(A309,'New Signups'!C:C,'New Signups'!H:H),"")</f>
        <v/>
      </c>
      <c r="J309" s="524" t="s">
        <v>5585</v>
      </c>
      <c r="K309" s="40"/>
      <c r="L309" s="40"/>
      <c r="M309" s="40"/>
      <c r="N309" s="1020" t="str">
        <f t="array" ref="N309">IF(A309="", "",
    IFNA(
        IF(OR(XLOOKUP(A309,'1000'!A:A,'1000'!M:M)=0, XLOOKUP(A309,'1000'!A:A,'1000'!M:M)=DATE(1900,1,1)), "", XLOOKUP(A309,'1000'!A:A,'1000'!M:M)),
        IFNA(
            IF(OR(XLOOKUP(A309,'2000'!A:A,'2000'!M:M)=0, XLOOKUP(A309,'2000'!A:A,'2000'!M:M)=DATE(1900,1,1)), "", XLOOKUP(A309,'2000'!A:A,'2000'!M:M)),
            IF(OR(XLOOKUP(A309,'3000'!A:A,'3000'!M:M)=0, XLOOKUP(A309,'3000'!A:A,'3000'!M:M)=DATE(1900,1,1)), "", XLOOKUP(A309,'3000'!A:A,'3000'!M:M))
        )
    )
)</f>
        <v/>
      </c>
      <c r="O309" s="40"/>
      <c r="P309" s="40" t="str">
        <f t="shared" si="6"/>
        <v/>
      </c>
      <c r="Q309" s="40" t="str">
        <f t="shared" si="7"/>
        <v/>
      </c>
      <c r="R309" s="40" t="str">
        <f t="shared" si="8"/>
        <v/>
      </c>
      <c r="S309" s="40" t="str">
        <f t="shared" si="9"/>
        <v/>
      </c>
      <c r="T309" s="40" t="str">
        <f t="shared" si="10"/>
        <v/>
      </c>
      <c r="U309" s="40" t="str">
        <f t="shared" si="11"/>
        <v/>
      </c>
      <c r="V309" s="40"/>
      <c r="W309" s="40" t="str">
        <f t="shared" si="17"/>
        <v/>
      </c>
      <c r="X309" s="40"/>
      <c r="Y309" s="40"/>
      <c r="Z309" s="40"/>
      <c r="AA309" s="40"/>
      <c r="AB309" s="1144" t="str">
        <f t="shared" si="12"/>
        <v/>
      </c>
      <c r="AC309" s="40" t="str">
        <f t="shared" si="13"/>
        <v/>
      </c>
      <c r="AD309" s="40" t="str">
        <f t="shared" si="14"/>
        <v/>
      </c>
      <c r="AE309" s="40"/>
      <c r="AF309" s="40" t="str">
        <f t="shared" si="15"/>
        <v/>
      </c>
      <c r="AG309" s="1023"/>
      <c r="AH309" s="94"/>
      <c r="AI309" s="40"/>
      <c r="AJ309" s="40"/>
      <c r="AK309" s="40"/>
      <c r="AL309" s="40"/>
      <c r="AM309" s="40"/>
      <c r="AN309" s="40"/>
      <c r="AO309" s="40"/>
      <c r="AP309" s="40"/>
      <c r="AQ309" s="40"/>
      <c r="AR309" s="40"/>
      <c r="AS309" s="40"/>
      <c r="AT309" s="40"/>
      <c r="AU309" s="40"/>
      <c r="AV309" s="40"/>
      <c r="AW309" s="40"/>
      <c r="AX309" s="40"/>
      <c r="AY309" s="40"/>
    </row>
    <row r="310" ht="15.75" customHeight="1">
      <c r="A310" s="575" t="str">
        <f t="array" ref="A310">IF(INDIRECT("'2000'!A" &amp; 106 + ROW() - ROW($A$250)) = "", "", INDIRECT("'2000'!A" &amp; 106 + ROW() - ROW($A$250)))</f>
        <v/>
      </c>
      <c r="B310" s="417" t="str">
        <f t="array" ref="B310">IFNA(XLOOKUP(A310,'New Signups'!C:C,'New Signups'!D:D),"")</f>
        <v/>
      </c>
      <c r="C310" s="417" t="str">
        <f t="array" ref="C310">IFNA(XLOOKUP(A310,'New Signups'!C:C,'New Signups'!E:E),"")</f>
        <v/>
      </c>
      <c r="D310" s="381" t="str">
        <f t="array" ref="D310">IFNA(XLOOKUP(A310,'2000'!A:A,'2000'!D:D),"")</f>
        <v/>
      </c>
      <c r="E310" s="40"/>
      <c r="F310" s="524" t="str">
        <f t="array" ref="F310">IFERROR(XLOOKUP(A310, 'New Signups'!C:C, 'New Signups'!I:I), "")</f>
        <v/>
      </c>
      <c r="G310" s="40" t="str">
        <f t="array" ref="G310">IFERROR(XLOOKUP(A310, 'New Signups'!C:C, 'New Signups'!J:J), "")</f>
        <v/>
      </c>
      <c r="H310" s="40"/>
      <c r="I310" s="524" t="str">
        <f t="array" ref="I310">IFNA(XLOOKUP(A310,'New Signups'!C:C,'New Signups'!H:H),"")</f>
        <v/>
      </c>
      <c r="J310" s="524" t="s">
        <v>5585</v>
      </c>
      <c r="K310" s="40"/>
      <c r="L310" s="40"/>
      <c r="M310" s="40"/>
      <c r="N310" s="1020" t="str">
        <f t="array" ref="N310">IF(A310="", "",
    IFNA(
        IF(OR(XLOOKUP(A310,'1000'!A:A,'1000'!M:M)=0, XLOOKUP(A310,'1000'!A:A,'1000'!M:M)=DATE(1900,1,1)), "", XLOOKUP(A310,'1000'!A:A,'1000'!M:M)),
        IFNA(
            IF(OR(XLOOKUP(A310,'2000'!A:A,'2000'!M:M)=0, XLOOKUP(A310,'2000'!A:A,'2000'!M:M)=DATE(1900,1,1)), "", XLOOKUP(A310,'2000'!A:A,'2000'!M:M)),
            IF(OR(XLOOKUP(A310,'3000'!A:A,'3000'!M:M)=0, XLOOKUP(A310,'3000'!A:A,'3000'!M:M)=DATE(1900,1,1)), "", XLOOKUP(A310,'3000'!A:A,'3000'!M:M))
        )
    )
)</f>
        <v/>
      </c>
      <c r="O310" s="40"/>
      <c r="P310" s="40" t="str">
        <f t="shared" si="6"/>
        <v/>
      </c>
      <c r="Q310" s="40" t="str">
        <f t="shared" si="7"/>
        <v/>
      </c>
      <c r="R310" s="40" t="str">
        <f t="shared" si="8"/>
        <v/>
      </c>
      <c r="S310" s="40" t="str">
        <f t="shared" si="9"/>
        <v/>
      </c>
      <c r="T310" s="40" t="str">
        <f t="shared" si="10"/>
        <v/>
      </c>
      <c r="U310" s="40" t="str">
        <f t="shared" si="11"/>
        <v/>
      </c>
      <c r="V310" s="40"/>
      <c r="W310" s="40" t="str">
        <f t="shared" si="17"/>
        <v/>
      </c>
      <c r="X310" s="40"/>
      <c r="Y310" s="40"/>
      <c r="Z310" s="40"/>
      <c r="AA310" s="40"/>
      <c r="AB310" s="1144" t="str">
        <f t="shared" si="12"/>
        <v/>
      </c>
      <c r="AC310" s="40" t="str">
        <f t="shared" si="13"/>
        <v/>
      </c>
      <c r="AD310" s="40" t="str">
        <f t="shared" si="14"/>
        <v/>
      </c>
      <c r="AE310" s="40"/>
      <c r="AF310" s="40" t="str">
        <f t="shared" si="15"/>
        <v/>
      </c>
      <c r="AG310" s="1023"/>
      <c r="AH310" s="94"/>
      <c r="AI310" s="40"/>
      <c r="AJ310" s="40"/>
      <c r="AK310" s="40"/>
      <c r="AL310" s="40"/>
      <c r="AM310" s="40"/>
      <c r="AN310" s="40"/>
      <c r="AO310" s="40"/>
      <c r="AP310" s="40"/>
      <c r="AQ310" s="40"/>
      <c r="AR310" s="40"/>
      <c r="AS310" s="40"/>
      <c r="AT310" s="40"/>
      <c r="AU310" s="40"/>
      <c r="AV310" s="40"/>
      <c r="AW310" s="40"/>
      <c r="AX310" s="40"/>
      <c r="AY310" s="40"/>
    </row>
    <row r="311" ht="15.75" customHeight="1">
      <c r="A311" s="575" t="str">
        <f t="array" ref="A311">IF(INDIRECT("'2000'!A" &amp; 106 + ROW() - ROW($A$250)) = "", "", INDIRECT("'2000'!A" &amp; 106 + ROW() - ROW($A$250)))</f>
        <v/>
      </c>
      <c r="B311" s="417" t="str">
        <f t="array" ref="B311">IFNA(XLOOKUP(A311,'New Signups'!C:C,'New Signups'!D:D),"")</f>
        <v/>
      </c>
      <c r="C311" s="417" t="str">
        <f t="array" ref="C311">IFNA(XLOOKUP(A311,'New Signups'!C:C,'New Signups'!E:E),"")</f>
        <v/>
      </c>
      <c r="D311" s="381" t="str">
        <f t="array" ref="D311">IFNA(XLOOKUP(A311,'2000'!A:A,'2000'!D:D),"")</f>
        <v/>
      </c>
      <c r="E311" s="40"/>
      <c r="F311" s="524" t="str">
        <f t="array" ref="F311">IFERROR(XLOOKUP(A311, 'New Signups'!C:C, 'New Signups'!I:I), "")</f>
        <v/>
      </c>
      <c r="G311" s="40" t="str">
        <f t="array" ref="G311">IFERROR(XLOOKUP(A311, 'New Signups'!C:C, 'New Signups'!J:J), "")</f>
        <v/>
      </c>
      <c r="H311" s="40"/>
      <c r="I311" s="524" t="str">
        <f t="array" ref="I311">IFNA(XLOOKUP(A311,'New Signups'!C:C,'New Signups'!H:H),"")</f>
        <v/>
      </c>
      <c r="J311" s="524" t="s">
        <v>5585</v>
      </c>
      <c r="K311" s="40"/>
      <c r="L311" s="40"/>
      <c r="M311" s="40"/>
      <c r="N311" s="1020" t="str">
        <f t="array" ref="N311">IF(A311="", "",
    IFNA(
        IF(OR(XLOOKUP(A311,'1000'!A:A,'1000'!M:M)=0, XLOOKUP(A311,'1000'!A:A,'1000'!M:M)=DATE(1900,1,1)), "", XLOOKUP(A311,'1000'!A:A,'1000'!M:M)),
        IFNA(
            IF(OR(XLOOKUP(A311,'2000'!A:A,'2000'!M:M)=0, XLOOKUP(A311,'2000'!A:A,'2000'!M:M)=DATE(1900,1,1)), "", XLOOKUP(A311,'2000'!A:A,'2000'!M:M)),
            IF(OR(XLOOKUP(A311,'3000'!A:A,'3000'!M:M)=0, XLOOKUP(A311,'3000'!A:A,'3000'!M:M)=DATE(1900,1,1)), "", XLOOKUP(A311,'3000'!A:A,'3000'!M:M))
        )
    )
)</f>
        <v/>
      </c>
      <c r="O311" s="40"/>
      <c r="P311" s="40" t="str">
        <f t="shared" si="6"/>
        <v/>
      </c>
      <c r="Q311" s="40" t="str">
        <f t="shared" si="7"/>
        <v/>
      </c>
      <c r="R311" s="40" t="str">
        <f t="shared" si="8"/>
        <v/>
      </c>
      <c r="S311" s="40" t="str">
        <f t="shared" si="9"/>
        <v/>
      </c>
      <c r="T311" s="40" t="str">
        <f t="shared" si="10"/>
        <v/>
      </c>
      <c r="U311" s="40" t="str">
        <f t="shared" si="11"/>
        <v/>
      </c>
      <c r="V311" s="40"/>
      <c r="W311" s="40" t="str">
        <f t="shared" si="17"/>
        <v/>
      </c>
      <c r="X311" s="40"/>
      <c r="Y311" s="40"/>
      <c r="Z311" s="40"/>
      <c r="AA311" s="40"/>
      <c r="AB311" s="1144" t="str">
        <f t="shared" si="12"/>
        <v/>
      </c>
      <c r="AC311" s="40" t="str">
        <f t="shared" si="13"/>
        <v/>
      </c>
      <c r="AD311" s="40" t="str">
        <f t="shared" si="14"/>
        <v/>
      </c>
      <c r="AE311" s="40"/>
      <c r="AF311" s="40" t="str">
        <f t="shared" si="15"/>
        <v/>
      </c>
      <c r="AG311" s="1023"/>
      <c r="AH311" s="94"/>
      <c r="AI311" s="40"/>
      <c r="AJ311" s="40"/>
      <c r="AK311" s="40"/>
      <c r="AL311" s="40"/>
      <c r="AM311" s="40"/>
      <c r="AN311" s="40"/>
      <c r="AO311" s="40"/>
      <c r="AP311" s="40"/>
      <c r="AQ311" s="40"/>
      <c r="AR311" s="40"/>
      <c r="AS311" s="40"/>
      <c r="AT311" s="40"/>
      <c r="AU311" s="40"/>
      <c r="AV311" s="40"/>
      <c r="AW311" s="40"/>
      <c r="AX311" s="40"/>
      <c r="AY311" s="40"/>
    </row>
    <row r="312" ht="15.75" customHeight="1">
      <c r="A312" s="575"/>
      <c r="B312" s="94"/>
      <c r="C312" s="94"/>
      <c r="D312" s="1034"/>
      <c r="E312" s="40"/>
      <c r="F312" s="811"/>
      <c r="G312" s="40"/>
      <c r="H312" s="40"/>
      <c r="I312" s="40"/>
      <c r="J312" s="811"/>
      <c r="K312" s="40"/>
      <c r="L312" s="40"/>
      <c r="M312" s="40"/>
      <c r="N312" s="1020"/>
      <c r="O312" s="40"/>
      <c r="P312" s="40"/>
      <c r="Q312" s="40"/>
      <c r="R312" s="40" t="str">
        <f t="shared" si="8"/>
        <v/>
      </c>
      <c r="S312" s="40" t="str">
        <f t="shared" si="9"/>
        <v/>
      </c>
      <c r="T312" s="40" t="str">
        <f t="shared" si="10"/>
        <v/>
      </c>
      <c r="U312" s="40"/>
      <c r="V312" s="40"/>
      <c r="W312" s="40"/>
      <c r="X312" s="40"/>
      <c r="Y312" s="40"/>
      <c r="Z312" s="40"/>
      <c r="AA312" s="40"/>
      <c r="AB312" s="1023"/>
      <c r="AC312" s="40" t="str">
        <f t="shared" si="13"/>
        <v/>
      </c>
      <c r="AD312" s="40" t="str">
        <f t="shared" si="14"/>
        <v/>
      </c>
      <c r="AE312" s="40"/>
      <c r="AF312" s="40"/>
      <c r="AG312" s="1023"/>
      <c r="AH312" s="94"/>
      <c r="AI312" s="40"/>
      <c r="AJ312" s="40"/>
      <c r="AK312" s="40"/>
      <c r="AL312" s="40"/>
      <c r="AM312" s="40"/>
      <c r="AN312" s="40"/>
      <c r="AO312" s="40"/>
      <c r="AP312" s="40"/>
      <c r="AQ312" s="40"/>
      <c r="AR312" s="40"/>
      <c r="AS312" s="40"/>
      <c r="AT312" s="40"/>
      <c r="AU312" s="40"/>
      <c r="AV312" s="40"/>
      <c r="AW312" s="40"/>
      <c r="AX312" s="40"/>
      <c r="AY312" s="40"/>
    </row>
    <row r="313" ht="15.75" customHeight="1">
      <c r="A313" s="575"/>
      <c r="B313" s="94"/>
      <c r="C313" s="94"/>
      <c r="D313" s="1034"/>
      <c r="E313" s="40"/>
      <c r="F313" s="811"/>
      <c r="G313" s="40"/>
      <c r="H313" s="40"/>
      <c r="I313" s="40"/>
      <c r="J313" s="811"/>
      <c r="K313" s="40"/>
      <c r="L313" s="40"/>
      <c r="M313" s="40"/>
      <c r="N313" s="1020"/>
      <c r="O313" s="40"/>
      <c r="P313" s="40"/>
      <c r="Q313" s="40"/>
      <c r="R313" s="40"/>
      <c r="S313" s="40"/>
      <c r="T313" s="40"/>
      <c r="U313" s="40"/>
      <c r="V313" s="40"/>
      <c r="W313" s="40"/>
      <c r="X313" s="40"/>
      <c r="Y313" s="40"/>
      <c r="Z313" s="40"/>
      <c r="AA313" s="40"/>
      <c r="AB313" s="1023"/>
      <c r="AC313" s="40"/>
      <c r="AD313" s="40"/>
      <c r="AE313" s="40"/>
      <c r="AF313" s="40"/>
      <c r="AG313" s="1023"/>
      <c r="AH313" s="94"/>
      <c r="AI313" s="40"/>
      <c r="AJ313" s="40"/>
      <c r="AK313" s="40"/>
      <c r="AL313" s="40"/>
      <c r="AM313" s="40"/>
      <c r="AN313" s="40"/>
      <c r="AO313" s="40"/>
      <c r="AP313" s="40"/>
      <c r="AQ313" s="40"/>
      <c r="AR313" s="40"/>
      <c r="AS313" s="40"/>
      <c r="AT313" s="40"/>
      <c r="AU313" s="40"/>
      <c r="AV313" s="40"/>
      <c r="AW313" s="40"/>
      <c r="AX313" s="40"/>
      <c r="AY313" s="40"/>
    </row>
    <row r="314" ht="15.75" customHeight="1">
      <c r="A314" s="575"/>
      <c r="B314" s="94"/>
      <c r="C314" s="94"/>
      <c r="D314" s="1034"/>
      <c r="E314" s="40"/>
      <c r="F314" s="1035" t="s">
        <v>5653</v>
      </c>
      <c r="G314" s="1022"/>
      <c r="H314" s="1022"/>
      <c r="I314" s="1022"/>
      <c r="J314" s="1022"/>
      <c r="K314" s="1022"/>
      <c r="L314" s="40"/>
      <c r="M314" s="40"/>
      <c r="N314" s="1020"/>
      <c r="O314" s="40"/>
      <c r="P314" s="1127" t="s">
        <v>5476</v>
      </c>
      <c r="Q314" s="1022"/>
      <c r="R314" s="1022"/>
      <c r="S314" s="1022"/>
      <c r="T314" s="1022"/>
      <c r="U314" s="1022"/>
      <c r="V314" s="40"/>
      <c r="W314" s="53"/>
      <c r="X314" s="53"/>
      <c r="Y314" s="40"/>
      <c r="Z314" s="40"/>
      <c r="AA314" s="40"/>
      <c r="AB314" s="1127" t="s">
        <v>5476</v>
      </c>
      <c r="AC314" s="1022"/>
      <c r="AD314" s="1022"/>
      <c r="AE314" s="40"/>
      <c r="AF314" s="40"/>
      <c r="AG314" s="1023"/>
      <c r="AH314" s="94"/>
      <c r="AI314" s="40"/>
      <c r="AJ314" s="40"/>
      <c r="AK314" s="40"/>
      <c r="AL314" s="40"/>
      <c r="AM314" s="40"/>
      <c r="AN314" s="40"/>
      <c r="AO314" s="40"/>
      <c r="AP314" s="40"/>
      <c r="AQ314" s="40"/>
      <c r="AR314" s="40"/>
      <c r="AS314" s="40"/>
      <c r="AT314" s="40"/>
      <c r="AU314" s="40"/>
      <c r="AV314" s="40"/>
      <c r="AW314" s="40"/>
      <c r="AX314" s="40"/>
      <c r="AY314" s="40"/>
    </row>
    <row r="315" ht="15.75" customHeight="1">
      <c r="A315" s="575"/>
      <c r="B315" s="94"/>
      <c r="C315" s="94"/>
      <c r="D315" s="1034"/>
      <c r="E315" s="40"/>
      <c r="F315" s="1025"/>
      <c r="L315" s="1019"/>
      <c r="M315" s="1019"/>
      <c r="N315" s="1020"/>
      <c r="O315" s="40"/>
      <c r="P315" s="1025"/>
      <c r="V315" s="40"/>
      <c r="W315" s="53"/>
      <c r="X315" s="53"/>
      <c r="Y315" s="40"/>
      <c r="Z315" s="40"/>
      <c r="AA315" s="40"/>
      <c r="AB315" s="1025"/>
      <c r="AE315" s="40"/>
      <c r="AF315" s="40"/>
      <c r="AG315" s="1023"/>
      <c r="AH315" s="94"/>
      <c r="AI315" s="40"/>
      <c r="AJ315" s="40"/>
      <c r="AK315" s="40"/>
      <c r="AL315" s="40"/>
      <c r="AM315" s="40"/>
      <c r="AN315" s="40"/>
      <c r="AO315" s="40"/>
      <c r="AP315" s="40"/>
      <c r="AQ315" s="40"/>
      <c r="AR315" s="40"/>
      <c r="AS315" s="40"/>
      <c r="AT315" s="40"/>
      <c r="AU315" s="40"/>
      <c r="AV315" s="40"/>
      <c r="AW315" s="40"/>
      <c r="AX315" s="40"/>
      <c r="AY315" s="40"/>
    </row>
    <row r="316" ht="15.75" customHeight="1">
      <c r="A316" s="1028" t="s">
        <v>4</v>
      </c>
      <c r="B316" s="1029"/>
      <c r="C316" s="1029"/>
      <c r="D316" s="1034" t="s">
        <v>3</v>
      </c>
      <c r="E316" s="1034"/>
      <c r="F316" s="1030" t="s">
        <v>5479</v>
      </c>
      <c r="G316" s="1019" t="s">
        <v>11</v>
      </c>
      <c r="H316" s="1019"/>
      <c r="I316" s="1019"/>
      <c r="J316" s="1034" t="s">
        <v>5580</v>
      </c>
      <c r="K316" s="1019" t="s">
        <v>5654</v>
      </c>
      <c r="L316" s="40"/>
      <c r="M316" s="40"/>
      <c r="N316" s="1020" t="str">
        <f t="array" ref="N316">IFNA(XLOOKUP(A316,'1000'!A:A,'1000'!M:M),IFNA(XLOOKUP(A316,'2000'!A:A,'2000'!M:M),XLOOKUP(A316,'3000'!A:A,'3000'!M:M)))</f>
        <v>Date</v>
      </c>
      <c r="O316" s="1034" t="s">
        <v>5655</v>
      </c>
      <c r="P316" s="1032">
        <v>1.0</v>
      </c>
      <c r="Q316" s="1032">
        <v>2.0</v>
      </c>
      <c r="R316" s="1032">
        <v>3.0</v>
      </c>
      <c r="S316" s="1032">
        <v>4.0</v>
      </c>
      <c r="T316" s="1032">
        <v>5.0</v>
      </c>
      <c r="U316" s="1032" t="s">
        <v>5581</v>
      </c>
      <c r="V316" s="40"/>
      <c r="W316" s="1019"/>
      <c r="X316" s="1019"/>
      <c r="Y316" s="40"/>
      <c r="Z316" s="1024" t="s">
        <v>5485</v>
      </c>
      <c r="AA316" s="40"/>
      <c r="AB316" s="1033">
        <v>1.0</v>
      </c>
      <c r="AC316" s="1032">
        <v>2.0</v>
      </c>
      <c r="AD316" s="1032">
        <v>3.0</v>
      </c>
      <c r="AE316" s="40"/>
      <c r="AF316" s="40"/>
      <c r="AG316" s="1023"/>
      <c r="AH316" s="94"/>
      <c r="AI316" s="40"/>
      <c r="AJ316" s="40"/>
      <c r="AK316" s="40"/>
      <c r="AL316" s="40"/>
      <c r="AM316" s="40"/>
      <c r="AN316" s="40"/>
      <c r="AO316" s="40"/>
      <c r="AP316" s="40"/>
      <c r="AQ316" s="40"/>
      <c r="AR316" s="40"/>
      <c r="AS316" s="40"/>
      <c r="AT316" s="40"/>
      <c r="AU316" s="40"/>
      <c r="AV316" s="40"/>
      <c r="AW316" s="40"/>
      <c r="AX316" s="40"/>
      <c r="AY316" s="40"/>
    </row>
    <row r="317" ht="15.75" customHeight="1">
      <c r="A317" s="575">
        <v>47.0</v>
      </c>
      <c r="B317" s="94" t="str">
        <f t="array" ref="B317">IFNA(XLOOKUP(A317,'New Signups'!C:C,'New Signups'!D:D),"-")</f>
        <v>Vihaan</v>
      </c>
      <c r="C317" s="94" t="str">
        <f t="array" ref="C317">IFNA(XLOOKUP(A317,'New Signups'!C:C,'New Signups'!E:E),"-")</f>
        <v>Kaushik</v>
      </c>
      <c r="D317" s="1034">
        <v>1002.0</v>
      </c>
      <c r="E317" s="40"/>
      <c r="F317" s="45" t="str">
        <f t="array" ref="F317">XLOOKUP(A317,'New Signups'!C:C,'New Signups'!I:I)</f>
        <v>(919) 428-0818</v>
      </c>
      <c r="G317" s="53" t="str">
        <f t="array" ref="G317">XLOOKUP(A317,'New Signups'!C:C,'New Signups'!J:J)</f>
        <v>(919) 428-0818</v>
      </c>
      <c r="H317" s="53" t="str">
        <f t="array" ref="H317">IFNA(XLOOKUP(A317,'New Signups'!C:C,'New Signups'!K:K),"-")</f>
        <v/>
      </c>
      <c r="I317" s="53" t="str">
        <f t="array" ref="I317">IFNA(XLOOKUP(A317,'New Signups'!C:C,'New Signups'!H:H),"-")</f>
        <v/>
      </c>
      <c r="J317" s="40" t="s">
        <v>5582</v>
      </c>
      <c r="K317" s="1034" t="s">
        <v>5584</v>
      </c>
      <c r="L317" s="40"/>
      <c r="M317" s="40"/>
      <c r="N317" s="1020">
        <f t="array" ref="N317">IFNA(XLOOKUP(A317,'1000'!A:A,'1000'!M:M),IFNA(XLOOKUP(A317,'2000'!A:A,'2000'!M:M),XLOOKUP(A317,'3000'!A:A,'3000'!M:M)))</f>
        <v>45065</v>
      </c>
      <c r="O317" s="40" t="s">
        <v>4700</v>
      </c>
      <c r="P317" s="1180" t="s">
        <v>5514</v>
      </c>
      <c r="Q317" s="1039" t="s">
        <v>5488</v>
      </c>
      <c r="R317" s="1181" t="s">
        <v>5489</v>
      </c>
      <c r="S317" s="1040" t="s">
        <v>5490</v>
      </c>
      <c r="T317" s="1040" t="s">
        <v>5491</v>
      </c>
      <c r="U317" s="1040" t="s">
        <v>5492</v>
      </c>
      <c r="V317" s="40"/>
      <c r="W317" s="1019"/>
      <c r="X317" s="1019"/>
      <c r="Y317" s="40"/>
      <c r="Z317" s="1182" t="s">
        <v>985</v>
      </c>
      <c r="AA317" s="40" t="s">
        <v>4516</v>
      </c>
      <c r="AB317" s="1042" t="s">
        <v>5521</v>
      </c>
      <c r="AC317" s="1040" t="s">
        <v>5495</v>
      </c>
      <c r="AD317" s="1040" t="s">
        <v>5496</v>
      </c>
      <c r="AE317" s="40"/>
      <c r="AF317" s="40" t="s">
        <v>5512</v>
      </c>
      <c r="AG317" s="1023"/>
      <c r="AH317" s="94"/>
      <c r="AI317" s="40"/>
      <c r="AJ317" s="40"/>
      <c r="AK317" s="40"/>
      <c r="AL317" s="40"/>
      <c r="AM317" s="40"/>
      <c r="AN317" s="40"/>
      <c r="AO317" s="40"/>
      <c r="AP317" s="40"/>
      <c r="AQ317" s="40"/>
      <c r="AR317" s="40"/>
      <c r="AS317" s="40"/>
      <c r="AT317" s="40"/>
      <c r="AU317" s="40"/>
      <c r="AV317" s="40"/>
      <c r="AW317" s="40"/>
      <c r="AX317" s="40"/>
      <c r="AY317" s="40"/>
    </row>
    <row r="318" ht="15.75" customHeight="1">
      <c r="A318" s="575">
        <v>116.0</v>
      </c>
      <c r="B318" s="94" t="str">
        <f t="array" ref="B318">IFNA(XLOOKUP(A318,'New Signups'!C:C,'New Signups'!D:D),"-")</f>
        <v>Idris</v>
      </c>
      <c r="C318" s="94" t="str">
        <f t="array" ref="C318">IFNA(XLOOKUP(A318,'New Signups'!C:C,'New Signups'!E:E),"-")</f>
        <v>Marshall*</v>
      </c>
      <c r="D318" s="1183">
        <v>1016.0</v>
      </c>
      <c r="E318" s="40"/>
      <c r="F318" s="45" t="str">
        <f t="array" ref="F318">XLOOKUP(A318,'New Signups'!C:C,'New Signups'!I:I)</f>
        <v>(267) 201-4085</v>
      </c>
      <c r="G318" s="53" t="str">
        <f t="array" ref="G318">XLOOKUP(A318,'New Signups'!C:C,'New Signups'!J:J)</f>
        <v>(267) 201-4085</v>
      </c>
      <c r="H318" s="53" t="str">
        <f t="array" ref="H318">IFNA(XLOOKUP(A318,'New Signups'!C:C,'New Signups'!K:K),"-")</f>
        <v/>
      </c>
      <c r="I318" s="53" t="str">
        <f t="array" ref="I318">IFNA(XLOOKUP(A318,'New Signups'!C:C,'New Signups'!H:H),"-")</f>
        <v/>
      </c>
      <c r="J318" s="40" t="s">
        <v>5582</v>
      </c>
      <c r="K318" s="40"/>
      <c r="L318" s="40"/>
      <c r="M318" s="40"/>
      <c r="N318" s="1020">
        <f t="array" ref="N318">IFNA(XLOOKUP(A318,'1000'!A:A,'1000'!M:M),IFNA(XLOOKUP(A318,'2000'!A:A,'2000'!M:M),XLOOKUP(A318,'3000'!A:A,'3000'!M:M)))</f>
        <v>45090</v>
      </c>
      <c r="O318" s="40" t="s">
        <v>4516</v>
      </c>
      <c r="P318" s="1050" t="s">
        <v>5514</v>
      </c>
      <c r="Q318" s="1045" t="s">
        <v>5488</v>
      </c>
      <c r="R318" s="1052" t="s">
        <v>5489</v>
      </c>
      <c r="S318" s="1047" t="s">
        <v>5490</v>
      </c>
      <c r="T318" s="1047" t="s">
        <v>5491</v>
      </c>
      <c r="U318" s="1047" t="s">
        <v>5492</v>
      </c>
      <c r="V318" s="40"/>
      <c r="W318" s="40"/>
      <c r="X318" s="40"/>
      <c r="Y318" s="40"/>
      <c r="Z318" s="1182" t="s">
        <v>985</v>
      </c>
      <c r="AA318" s="40" t="s">
        <v>4516</v>
      </c>
      <c r="AB318" s="1048" t="s">
        <v>5495</v>
      </c>
      <c r="AC318" s="1047" t="s">
        <v>5496</v>
      </c>
      <c r="AD318" s="1047" t="s">
        <v>5497</v>
      </c>
      <c r="AE318" s="40"/>
      <c r="AF318" s="40" t="s">
        <v>5512</v>
      </c>
      <c r="AG318" s="1023"/>
      <c r="AH318" s="94"/>
      <c r="AI318" s="40"/>
      <c r="AJ318" s="40"/>
      <c r="AK318" s="40"/>
      <c r="AL318" s="40"/>
      <c r="AM318" s="40"/>
      <c r="AN318" s="40"/>
      <c r="AO318" s="40"/>
      <c r="AP318" s="40"/>
      <c r="AQ318" s="40"/>
      <c r="AR318" s="40"/>
      <c r="AS318" s="40"/>
      <c r="AT318" s="40"/>
      <c r="AU318" s="40"/>
      <c r="AV318" s="40"/>
      <c r="AW318" s="40"/>
      <c r="AX318" s="40"/>
      <c r="AY318" s="40"/>
    </row>
    <row r="319" ht="15.75" customHeight="1">
      <c r="A319" s="575">
        <v>127.0</v>
      </c>
      <c r="B319" s="94" t="str">
        <f t="array" ref="B319">IFNA(XLOOKUP(A319,'New Signups'!C:C,'New Signups'!D:D),"-")</f>
        <v>Morgan</v>
      </c>
      <c r="C319" s="94" t="str">
        <f t="array" ref="C319">IFNA(XLOOKUP(A319,'New Signups'!C:C,'New Signups'!E:E),"-")</f>
        <v>Weaver</v>
      </c>
      <c r="D319" s="1034">
        <v>1007.0</v>
      </c>
      <c r="E319" s="40"/>
      <c r="F319" s="45" t="str">
        <f t="array" ref="F319">XLOOKUP(A319,'New Signups'!C:C,'New Signups'!I:I)</f>
        <v>(267) 928-7334</v>
      </c>
      <c r="G319" s="53" t="str">
        <f t="array" ref="G319">XLOOKUP(A319,'New Signups'!C:C,'New Signups'!J:J)</f>
        <v/>
      </c>
      <c r="H319" s="53" t="str">
        <f t="array" ref="H319">IFNA(XLOOKUP(A319,'New Signups'!C:C,'New Signups'!K:K),"-")</f>
        <v/>
      </c>
      <c r="I319" s="53" t="str">
        <f t="array" ref="I319">IFNA(XLOOKUP(A319,'New Signups'!C:C,'New Signups'!H:H),"-")</f>
        <v>Jessica Weaver</v>
      </c>
      <c r="J319" s="40" t="s">
        <v>5582</v>
      </c>
      <c r="K319" s="40"/>
      <c r="L319" s="40"/>
      <c r="M319" s="40"/>
      <c r="N319" s="1020">
        <f t="array" ref="N319">IFNA(XLOOKUP(A319,'1000'!A:A,'1000'!M:M),IFNA(XLOOKUP(A319,'2000'!A:A,'2000'!M:M),XLOOKUP(A319,'3000'!A:A,'3000'!M:M)))</f>
        <v>45108</v>
      </c>
      <c r="O319" s="40" t="s">
        <v>4700</v>
      </c>
      <c r="P319" s="1053" t="s">
        <v>985</v>
      </c>
      <c r="Q319" s="1053" t="s">
        <v>985</v>
      </c>
      <c r="R319" s="1053" t="s">
        <v>985</v>
      </c>
      <c r="S319" s="1045" t="s">
        <v>5488</v>
      </c>
      <c r="T319" s="1045" t="s">
        <v>5489</v>
      </c>
      <c r="U319" s="1047" t="s">
        <v>5490</v>
      </c>
      <c r="V319" s="40"/>
      <c r="W319" s="1019"/>
      <c r="X319" s="1019"/>
      <c r="Y319" s="40"/>
      <c r="Z319" s="1182" t="s">
        <v>985</v>
      </c>
      <c r="AA319" s="40" t="s">
        <v>4516</v>
      </c>
      <c r="AB319" s="1048" t="s">
        <v>5521</v>
      </c>
      <c r="AC319" s="1047" t="s">
        <v>5495</v>
      </c>
      <c r="AD319" s="1047" t="s">
        <v>5496</v>
      </c>
      <c r="AE319" s="40"/>
      <c r="AF319" s="40" t="s">
        <v>5512</v>
      </c>
      <c r="AG319" s="1023"/>
      <c r="AH319" s="94"/>
      <c r="AI319" s="40"/>
      <c r="AJ319" s="40"/>
      <c r="AK319" s="40"/>
      <c r="AL319" s="40"/>
      <c r="AM319" s="40"/>
      <c r="AN319" s="40"/>
      <c r="AO319" s="40"/>
      <c r="AP319" s="40"/>
      <c r="AQ319" s="40"/>
      <c r="AR319" s="40"/>
      <c r="AS319" s="40"/>
      <c r="AT319" s="40"/>
      <c r="AU319" s="40"/>
      <c r="AV319" s="40"/>
      <c r="AW319" s="40"/>
      <c r="AX319" s="40"/>
      <c r="AY319" s="40"/>
    </row>
    <row r="320" ht="15.75" customHeight="1">
      <c r="A320" s="575">
        <v>133.0</v>
      </c>
      <c r="B320" s="94" t="str">
        <f t="array" ref="B320">IFNA(XLOOKUP(A320,'New Signups'!C:C,'New Signups'!D:D),"-")</f>
        <v>JJ (Jensen)</v>
      </c>
      <c r="C320" s="94" t="str">
        <f t="array" ref="C320">IFNA(XLOOKUP(A320,'New Signups'!C:C,'New Signups'!E:E),"-")</f>
        <v>Cressman</v>
      </c>
      <c r="D320" s="1034">
        <v>1008.0</v>
      </c>
      <c r="E320" s="40"/>
      <c r="F320" s="45" t="str">
        <f t="array" ref="F320">XLOOKUP(A320,'New Signups'!C:C,'New Signups'!I:I)</f>
        <v/>
      </c>
      <c r="G320" s="53" t="str">
        <f t="array" ref="G320">XLOOKUP(A320,'New Signups'!C:C,'New Signups'!J:J)</f>
        <v/>
      </c>
      <c r="H320" s="53" t="str">
        <f t="array" ref="H320">IFNA(XLOOKUP(A320,'New Signups'!C:C,'New Signups'!K:K),"-")</f>
        <v/>
      </c>
      <c r="I320" s="53" t="str">
        <f t="array" ref="I320">IFNA(XLOOKUP(A320,'New Signups'!C:C,'New Signups'!H:H),"-")</f>
        <v/>
      </c>
      <c r="J320" s="40" t="s">
        <v>5582</v>
      </c>
      <c r="K320" s="40"/>
      <c r="L320" s="40"/>
      <c r="M320" s="40"/>
      <c r="N320" s="1020">
        <f t="array" ref="N320">IFNA(XLOOKUP(A320,'1000'!A:A,'1000'!M:M),IFNA(XLOOKUP(A320,'2000'!A:A,'2000'!M:M),XLOOKUP(A320,'3000'!A:A,'3000'!M:M)))</f>
        <v>45100</v>
      </c>
      <c r="O320" s="40" t="s">
        <v>4700</v>
      </c>
      <c r="P320" s="1053" t="s">
        <v>985</v>
      </c>
      <c r="Q320" s="1053" t="s">
        <v>985</v>
      </c>
      <c r="R320" s="1053" t="s">
        <v>985</v>
      </c>
      <c r="S320" s="1053" t="s">
        <v>985</v>
      </c>
      <c r="T320" s="1053" t="s">
        <v>985</v>
      </c>
      <c r="U320" s="1052" t="s">
        <v>5488</v>
      </c>
      <c r="V320" s="40"/>
      <c r="W320" s="1019"/>
      <c r="X320" s="1019"/>
      <c r="Y320" s="40"/>
      <c r="Z320" s="1182" t="s">
        <v>985</v>
      </c>
      <c r="AA320" s="40" t="s">
        <v>4516</v>
      </c>
      <c r="AB320" s="1048" t="s">
        <v>5495</v>
      </c>
      <c r="AC320" s="1047" t="s">
        <v>5496</v>
      </c>
      <c r="AD320" s="1047" t="s">
        <v>5497</v>
      </c>
      <c r="AE320" s="40"/>
      <c r="AF320" s="40" t="s">
        <v>5512</v>
      </c>
      <c r="AG320" s="1023"/>
      <c r="AH320" s="94"/>
      <c r="AI320" s="40"/>
      <c r="AJ320" s="40"/>
      <c r="AK320" s="40"/>
      <c r="AL320" s="40"/>
      <c r="AM320" s="40"/>
      <c r="AN320" s="40"/>
      <c r="AO320" s="40"/>
      <c r="AP320" s="40"/>
      <c r="AQ320" s="40"/>
      <c r="AR320" s="40"/>
      <c r="AS320" s="40"/>
      <c r="AT320" s="40"/>
      <c r="AU320" s="40"/>
      <c r="AV320" s="40"/>
      <c r="AW320" s="40"/>
      <c r="AX320" s="40"/>
      <c r="AY320" s="40"/>
    </row>
    <row r="321" ht="15.75" customHeight="1">
      <c r="A321" s="575">
        <v>96.0</v>
      </c>
      <c r="B321" s="94" t="str">
        <f t="array" ref="B321">IFNA(XLOOKUP(A321,'New Signups'!C:C,'New Signups'!D:D),"-")</f>
        <v>Ari</v>
      </c>
      <c r="C321" s="94" t="str">
        <f t="array" ref="C321">IFNA(XLOOKUP(A321,'New Signups'!C:C,'New Signups'!E:E),"-")</f>
        <v>Woodward</v>
      </c>
      <c r="D321" s="1034">
        <v>1009.0</v>
      </c>
      <c r="E321" s="40"/>
      <c r="F321" s="57" t="s">
        <v>4389</v>
      </c>
      <c r="G321" s="53" t="str">
        <f t="array" ref="G321">XLOOKUP(A321,'New Signups'!C:C,'New Signups'!J:J)</f>
        <v>(267) 407-8499</v>
      </c>
      <c r="H321" s="53" t="str">
        <f t="array" ref="H321">IFNA(XLOOKUP(A321,'New Signups'!C:C,'New Signups'!K:K),"-")</f>
        <v/>
      </c>
      <c r="I321" s="53" t="str">
        <f t="array" ref="I321">IFNA(XLOOKUP(A321,'New Signups'!C:C,'New Signups'!H:H),"-")</f>
        <v/>
      </c>
      <c r="J321" s="40" t="s">
        <v>5582</v>
      </c>
      <c r="K321" s="40"/>
      <c r="L321" s="40"/>
      <c r="M321" s="40"/>
      <c r="N321" s="1020">
        <f t="array" ref="N321">IFNA(XLOOKUP(A321,'1000'!A:A,'1000'!M:M),IFNA(XLOOKUP(A321,'2000'!A:A,'2000'!M:M),XLOOKUP(A321,'3000'!A:A,'3000'!M:M)))</f>
        <v>45127</v>
      </c>
      <c r="O321" s="40" t="s">
        <v>4700</v>
      </c>
      <c r="P321" s="1053" t="s">
        <v>985</v>
      </c>
      <c r="Q321" s="1053" t="s">
        <v>985</v>
      </c>
      <c r="R321" s="1053" t="s">
        <v>985</v>
      </c>
      <c r="S321" s="1053" t="s">
        <v>985</v>
      </c>
      <c r="T321" s="1045" t="s">
        <v>5488</v>
      </c>
      <c r="U321" s="1047" t="s">
        <v>5489</v>
      </c>
      <c r="V321" s="40"/>
      <c r="W321" s="1019"/>
      <c r="X321" s="1019"/>
      <c r="Y321" s="40"/>
      <c r="Z321" s="1182" t="s">
        <v>985</v>
      </c>
      <c r="AA321" s="40" t="s">
        <v>4516</v>
      </c>
      <c r="AB321" s="1048" t="s">
        <v>5495</v>
      </c>
      <c r="AC321" s="1047" t="s">
        <v>5496</v>
      </c>
      <c r="AD321" s="1047" t="s">
        <v>5497</v>
      </c>
      <c r="AE321" s="40"/>
      <c r="AF321" s="40" t="s">
        <v>5512</v>
      </c>
      <c r="AG321" s="1023"/>
      <c r="AH321" s="94"/>
      <c r="AI321" s="40"/>
      <c r="AJ321" s="40"/>
      <c r="AK321" s="40"/>
      <c r="AL321" s="40"/>
      <c r="AM321" s="40"/>
      <c r="AN321" s="40"/>
      <c r="AO321" s="40"/>
      <c r="AP321" s="40"/>
      <c r="AQ321" s="40"/>
      <c r="AR321" s="40"/>
      <c r="AS321" s="40"/>
      <c r="AT321" s="40"/>
      <c r="AU321" s="40"/>
      <c r="AV321" s="40"/>
      <c r="AW321" s="40"/>
      <c r="AX321" s="40"/>
      <c r="AY321" s="40"/>
    </row>
    <row r="322" ht="15.75" customHeight="1">
      <c r="A322" s="575">
        <v>76.0</v>
      </c>
      <c r="B322" s="94" t="str">
        <f t="array" ref="B322">IFNA(XLOOKUP(A322,'New Signups'!C:C,'New Signups'!D:D),"-")</f>
        <v>Caleb</v>
      </c>
      <c r="C322" s="94" t="str">
        <f t="array" ref="C322">IFNA(XLOOKUP(A322,'New Signups'!C:C,'New Signups'!E:E),"-")</f>
        <v>Davis</v>
      </c>
      <c r="D322" s="1034">
        <v>1011.0</v>
      </c>
      <c r="E322" s="40"/>
      <c r="F322" s="45" t="str">
        <f t="array" ref="F322">XLOOKUP(A322,'New Signups'!C:C,'New Signups'!I:I)</f>
        <v>(215) 498-6017</v>
      </c>
      <c r="G322" s="53" t="s">
        <v>5656</v>
      </c>
      <c r="H322" s="53" t="str">
        <f t="array" ref="H322">IFNA(XLOOKUP(A322,'New Signups'!C:C,'New Signups'!K:K),"-")</f>
        <v/>
      </c>
      <c r="I322" s="53" t="str">
        <f t="array" ref="I322">IFNA(XLOOKUP(A322,'New Signups'!C:C,'New Signups'!H:H),"-")</f>
        <v>Rebecca davis</v>
      </c>
      <c r="J322" s="40" t="s">
        <v>5582</v>
      </c>
      <c r="K322" s="40" t="s">
        <v>5657</v>
      </c>
      <c r="L322" s="40"/>
      <c r="M322" s="40"/>
      <c r="N322" s="1020">
        <f t="array" ref="N322">IFNA(XLOOKUP(A322,'1000'!A:A,'1000'!M:M),IFNA(XLOOKUP(A322,'2000'!A:A,'2000'!M:M),XLOOKUP(A322,'3000'!A:A,'3000'!M:M)))</f>
        <v>45118</v>
      </c>
      <c r="O322" s="40" t="s">
        <v>4700</v>
      </c>
      <c r="P322" s="1053" t="s">
        <v>985</v>
      </c>
      <c r="Q322" s="1053" t="s">
        <v>985</v>
      </c>
      <c r="R322" s="1053" t="s">
        <v>985</v>
      </c>
      <c r="S322" s="1053" t="s">
        <v>985</v>
      </c>
      <c r="T322" s="1045" t="s">
        <v>5488</v>
      </c>
      <c r="U322" s="1049" t="s">
        <v>5489</v>
      </c>
      <c r="V322" s="40"/>
      <c r="W322" s="1019"/>
      <c r="X322" s="1019"/>
      <c r="Y322" s="40"/>
      <c r="Z322" s="1182" t="s">
        <v>985</v>
      </c>
      <c r="AA322" s="53" t="s">
        <v>4516</v>
      </c>
      <c r="AB322" s="1048" t="s">
        <v>5495</v>
      </c>
      <c r="AC322" s="1047" t="s">
        <v>5496</v>
      </c>
      <c r="AD322" s="1047" t="s">
        <v>5497</v>
      </c>
      <c r="AE322" s="40"/>
      <c r="AF322" s="40" t="s">
        <v>5512</v>
      </c>
      <c r="AG322" s="1023"/>
      <c r="AH322" s="94"/>
      <c r="AI322" s="40"/>
      <c r="AJ322" s="40"/>
      <c r="AK322" s="40"/>
      <c r="AL322" s="40"/>
      <c r="AM322" s="40"/>
      <c r="AN322" s="40"/>
      <c r="AO322" s="40"/>
      <c r="AP322" s="40"/>
      <c r="AQ322" s="40"/>
      <c r="AR322" s="40"/>
      <c r="AS322" s="40"/>
      <c r="AT322" s="40"/>
      <c r="AU322" s="40"/>
      <c r="AV322" s="40"/>
      <c r="AW322" s="40"/>
      <c r="AX322" s="40"/>
      <c r="AY322" s="40"/>
    </row>
    <row r="323" ht="15.75" customHeight="1">
      <c r="A323" s="575">
        <v>153.0</v>
      </c>
      <c r="B323" s="94" t="str">
        <f t="array" ref="B323">IFNA(XLOOKUP(A323,'New Signups'!C:C,'New Signups'!D:D),"-")</f>
        <v>Idris</v>
      </c>
      <c r="C323" s="94" t="str">
        <f t="array" ref="C323">IFNA(XLOOKUP(A323,'New Signups'!C:C,'New Signups'!E:E),"-")</f>
        <v>Taylor</v>
      </c>
      <c r="D323" s="1034">
        <v>1004.0</v>
      </c>
      <c r="E323" s="40"/>
      <c r="F323" s="45" t="str">
        <f t="array" ref="F323">XLOOKUP(A323,'New Signups'!C:C,'New Signups'!I:I)</f>
        <v/>
      </c>
      <c r="G323" s="53" t="str">
        <f t="array" ref="G323">XLOOKUP(A323,'New Signups'!C:C,'New Signups'!J:J)</f>
        <v/>
      </c>
      <c r="H323" s="53" t="str">
        <f t="array" ref="H323">IFNA(XLOOKUP(A323,'New Signups'!C:C,'New Signups'!K:K),"-")</f>
        <v/>
      </c>
      <c r="I323" s="53" t="str">
        <f t="array" ref="I323">IFNA(XLOOKUP(A323,'New Signups'!C:C,'New Signups'!H:H),"-")</f>
        <v>ladora smith</v>
      </c>
      <c r="J323" s="40" t="s">
        <v>5585</v>
      </c>
      <c r="K323" s="53"/>
      <c r="L323" s="40"/>
      <c r="M323" s="40"/>
      <c r="N323" s="1020">
        <f t="array" ref="N323">IFNA(XLOOKUP(A323,'1000'!A:A,'1000'!M:M),IFNA(XLOOKUP(A323,'2000'!A:A,'2000'!M:M),XLOOKUP(A323,'3000'!A:A,'3000'!M:M)))</f>
        <v>45121</v>
      </c>
      <c r="O323" s="40" t="s">
        <v>4516</v>
      </c>
      <c r="P323" s="1045" t="s">
        <v>5488</v>
      </c>
      <c r="Q323" s="1184" t="s">
        <v>5489</v>
      </c>
      <c r="R323" s="1047" t="s">
        <v>5490</v>
      </c>
      <c r="S323" s="1047" t="s">
        <v>5503</v>
      </c>
      <c r="T323" s="1047" t="s">
        <v>5492</v>
      </c>
      <c r="U323" s="1047" t="s">
        <v>5493</v>
      </c>
      <c r="V323" s="40"/>
      <c r="W323" s="40"/>
      <c r="X323" s="40"/>
      <c r="Y323" s="40"/>
      <c r="Z323" s="1182" t="s">
        <v>985</v>
      </c>
      <c r="AA323" s="40" t="s">
        <v>4516</v>
      </c>
      <c r="AB323" s="1048" t="s">
        <v>5496</v>
      </c>
      <c r="AC323" s="1047" t="s">
        <v>5497</v>
      </c>
      <c r="AD323" s="1049" t="s">
        <v>5512</v>
      </c>
      <c r="AE323" s="40"/>
      <c r="AF323" s="40" t="s">
        <v>5513</v>
      </c>
      <c r="AG323" s="1023"/>
      <c r="AH323" s="94"/>
      <c r="AI323" s="40"/>
      <c r="AJ323" s="40"/>
      <c r="AK323" s="40"/>
      <c r="AL323" s="40"/>
      <c r="AM323" s="40"/>
      <c r="AN323" s="40"/>
      <c r="AO323" s="40"/>
      <c r="AP323" s="40"/>
      <c r="AQ323" s="40"/>
      <c r="AR323" s="40"/>
      <c r="AS323" s="40"/>
      <c r="AT323" s="40"/>
      <c r="AU323" s="40"/>
      <c r="AV323" s="40"/>
      <c r="AW323" s="40"/>
      <c r="AX323" s="40"/>
      <c r="AY323" s="40"/>
    </row>
    <row r="324" ht="15.75" customHeight="1">
      <c r="A324" s="575">
        <v>57.0</v>
      </c>
      <c r="B324" s="94" t="str">
        <f t="array" ref="B324">IFNA(XLOOKUP(A324,'New Signups'!C:C,'New Signups'!D:D),"-")</f>
        <v>Laughlin she/her</v>
      </c>
      <c r="C324" s="94" t="str">
        <f t="array" ref="C324">IFNA(XLOOKUP(A324,'New Signups'!C:C,'New Signups'!E:E),"-")</f>
        <v>Monahan</v>
      </c>
      <c r="D324" s="1034">
        <v>1005.0</v>
      </c>
      <c r="E324" s="40"/>
      <c r="F324" s="45" t="str">
        <f t="array" ref="F324">XLOOKUP(A324,'New Signups'!C:C,'New Signups'!I:I)</f>
        <v>(530) 263-7370</v>
      </c>
      <c r="G324" s="53" t="str">
        <f t="array" ref="G324">XLOOKUP(A324,'New Signups'!C:C,'New Signups'!J:J)</f>
        <v>(530) 263-7370</v>
      </c>
      <c r="H324" s="53" t="str">
        <f t="array" ref="H324">IFNA(XLOOKUP(A324,'New Signups'!C:C,'New Signups'!K:K),"-")</f>
        <v/>
      </c>
      <c r="I324" s="53" t="str">
        <f t="array" ref="I324">IFNA(XLOOKUP(A324,'New Signups'!C:C,'New Signups'!H:H),"-")</f>
        <v>Megan Monahan</v>
      </c>
      <c r="J324" s="40" t="s">
        <v>5585</v>
      </c>
      <c r="K324" s="40"/>
      <c r="L324" s="40"/>
      <c r="M324" s="40"/>
      <c r="N324" s="1020">
        <f t="array" ref="N324">IFNA(XLOOKUP(A324,'1000'!A:A,'1000'!M:M),IFNA(XLOOKUP(A324,'2000'!A:A,'2000'!M:M),XLOOKUP(A324,'3000'!A:A,'3000'!M:M)))</f>
        <v>45126</v>
      </c>
      <c r="O324" s="40" t="s">
        <v>4700</v>
      </c>
      <c r="P324" s="1053" t="s">
        <v>985</v>
      </c>
      <c r="Q324" s="1053" t="s">
        <v>985</v>
      </c>
      <c r="R324" s="1053" t="s">
        <v>985</v>
      </c>
      <c r="S324" s="1053" t="s">
        <v>985</v>
      </c>
      <c r="T324" s="1045" t="s">
        <v>5488</v>
      </c>
      <c r="U324" s="1049" t="s">
        <v>5489</v>
      </c>
      <c r="V324" s="40"/>
      <c r="W324" s="1019"/>
      <c r="X324" s="1019"/>
      <c r="Y324" s="40"/>
      <c r="Z324" s="1182" t="s">
        <v>985</v>
      </c>
      <c r="AA324" s="40" t="s">
        <v>4516</v>
      </c>
      <c r="AB324" s="1048" t="s">
        <v>5496</v>
      </c>
      <c r="AC324" s="1047" t="s">
        <v>5658</v>
      </c>
      <c r="AD324" s="1049" t="s">
        <v>5512</v>
      </c>
      <c r="AE324" s="40"/>
      <c r="AF324" s="1122" t="s">
        <v>5512</v>
      </c>
      <c r="AG324" s="1023"/>
      <c r="AH324" s="94"/>
      <c r="AI324" s="40"/>
      <c r="AJ324" s="40"/>
      <c r="AK324" s="40"/>
      <c r="AL324" s="40"/>
      <c r="AM324" s="40"/>
      <c r="AN324" s="40"/>
      <c r="AO324" s="40"/>
      <c r="AP324" s="40"/>
      <c r="AQ324" s="40"/>
      <c r="AR324" s="40"/>
      <c r="AS324" s="40"/>
      <c r="AT324" s="40"/>
      <c r="AU324" s="40"/>
      <c r="AV324" s="40"/>
      <c r="AW324" s="40"/>
      <c r="AX324" s="40"/>
      <c r="AY324" s="40"/>
    </row>
    <row r="325" ht="15.75" customHeight="1">
      <c r="A325" s="575">
        <v>63.0</v>
      </c>
      <c r="B325" s="94" t="str">
        <f t="array" ref="B325">IFNA(XLOOKUP(A325,'New Signups'!C:C,'New Signups'!D:D),"-")</f>
        <v>Elizabeth </v>
      </c>
      <c r="C325" s="94" t="str">
        <f t="array" ref="C325">IFNA(XLOOKUP(A325,'New Signups'!C:C,'New Signups'!E:E),"-")</f>
        <v>Lem</v>
      </c>
      <c r="D325" s="1034">
        <v>1006.0</v>
      </c>
      <c r="E325" s="40"/>
      <c r="F325" s="45" t="str">
        <f t="array" ref="F325">XLOOKUP(A325,'New Signups'!C:C,'New Signups'!I:I)</f>
        <v>(973) 986-9181</v>
      </c>
      <c r="G325" s="53" t="str">
        <f t="array" ref="G325">XLOOKUP(A325,'New Signups'!C:C,'New Signups'!J:J)</f>
        <v>(973) 986-9181</v>
      </c>
      <c r="H325" s="53" t="str">
        <f t="array" ref="H325">IFNA(XLOOKUP(A325,'New Signups'!C:C,'New Signups'!K:K),"-")</f>
        <v/>
      </c>
      <c r="I325" s="53" t="str">
        <f t="array" ref="I325">IFNA(XLOOKUP(A325,'New Signups'!C:C,'New Signups'!H:H),"-")</f>
        <v/>
      </c>
      <c r="J325" s="40" t="s">
        <v>5585</v>
      </c>
      <c r="K325" s="40"/>
      <c r="L325" s="40"/>
      <c r="M325" s="40"/>
      <c r="N325" s="1020">
        <f t="array" ref="N325">IFNA(XLOOKUP(A325,'1000'!A:A,'1000'!M:M),IFNA(XLOOKUP(A325,'2000'!A:A,'2000'!M:M),XLOOKUP(A325,'3000'!A:A,'3000'!M:M)))</f>
        <v>45126</v>
      </c>
      <c r="O325" s="40" t="s">
        <v>4700</v>
      </c>
      <c r="P325" s="1053" t="s">
        <v>985</v>
      </c>
      <c r="Q325" s="1053" t="s">
        <v>985</v>
      </c>
      <c r="R325" s="1053" t="s">
        <v>985</v>
      </c>
      <c r="S325" s="1053" t="s">
        <v>985</v>
      </c>
      <c r="T325" s="1045" t="s">
        <v>5488</v>
      </c>
      <c r="U325" s="1047" t="s">
        <v>5489</v>
      </c>
      <c r="V325" s="40"/>
      <c r="W325" s="1019"/>
      <c r="X325" s="1019"/>
      <c r="Y325" s="40"/>
      <c r="Z325" s="1182" t="s">
        <v>985</v>
      </c>
      <c r="AA325" s="40" t="s">
        <v>4516</v>
      </c>
      <c r="AB325" s="1048" t="s">
        <v>5496</v>
      </c>
      <c r="AC325" s="1047" t="s">
        <v>5497</v>
      </c>
      <c r="AD325" s="1047" t="s">
        <v>5512</v>
      </c>
      <c r="AE325" s="40"/>
      <c r="AF325" s="40" t="s">
        <v>5513</v>
      </c>
      <c r="AG325" s="1023"/>
      <c r="AH325" s="94"/>
      <c r="AI325" s="40"/>
      <c r="AJ325" s="40"/>
      <c r="AK325" s="40"/>
      <c r="AL325" s="40"/>
      <c r="AM325" s="40"/>
      <c r="AN325" s="40"/>
      <c r="AO325" s="40"/>
      <c r="AP325" s="40"/>
      <c r="AQ325" s="40"/>
      <c r="AR325" s="40"/>
      <c r="AS325" s="40"/>
      <c r="AT325" s="40"/>
      <c r="AU325" s="40"/>
      <c r="AV325" s="40"/>
      <c r="AW325" s="40"/>
      <c r="AX325" s="40"/>
      <c r="AY325" s="40"/>
    </row>
    <row r="326" ht="15.75" customHeight="1">
      <c r="A326" s="575">
        <v>132.0</v>
      </c>
      <c r="B326" s="94" t="str">
        <f t="array" ref="B326">IFNA(XLOOKUP(A326,'New Signups'!C:C,'New Signups'!D:D),"-")</f>
        <v>Joshua</v>
      </c>
      <c r="C326" s="94" t="str">
        <f t="array" ref="C326">IFNA(XLOOKUP(A326,'New Signups'!C:C,'New Signups'!E:E),"-")</f>
        <v>Gerecht</v>
      </c>
      <c r="D326" s="1034">
        <v>1014.0</v>
      </c>
      <c r="E326" s="40"/>
      <c r="F326" s="45">
        <f t="array" ref="F326">XLOOKUP(A326,'New Signups'!C:C,'New Signups'!I:I)</f>
        <v>0</v>
      </c>
      <c r="G326" s="53" t="str">
        <f t="array" ref="G326">XLOOKUP(A326,'New Signups'!C:C,'New Signups'!J:J)</f>
        <v>(215) 316-2915</v>
      </c>
      <c r="H326" s="53" t="str">
        <f t="array" ref="H326">IFNA(XLOOKUP(A326,'New Signups'!C:C,'New Signups'!K:K),"-")</f>
        <v/>
      </c>
      <c r="I326" s="53" t="str">
        <f t="array" ref="I326">IFNA(XLOOKUP(A326,'New Signups'!C:C,'New Signups'!H:H),"-")</f>
        <v>Miyuki Hashimoto</v>
      </c>
      <c r="J326" s="40" t="s">
        <v>5585</v>
      </c>
      <c r="K326" s="40"/>
      <c r="L326" s="40"/>
      <c r="M326" s="40"/>
      <c r="N326" s="1020">
        <f t="array" ref="N326">IFNA(XLOOKUP(A326,'1000'!A:A,'1000'!M:M),IFNA(XLOOKUP(A326,'2000'!A:A,'2000'!M:M),XLOOKUP(A326,'3000'!A:A,'3000'!M:M)))</f>
        <v>45145</v>
      </c>
      <c r="O326" s="40" t="s">
        <v>4700</v>
      </c>
      <c r="P326" s="1053" t="s">
        <v>985</v>
      </c>
      <c r="Q326" s="1053" t="s">
        <v>985</v>
      </c>
      <c r="R326" s="1053" t="s">
        <v>985</v>
      </c>
      <c r="S326" s="1051" t="s">
        <v>5488</v>
      </c>
      <c r="T326" s="1047" t="s">
        <v>5489</v>
      </c>
      <c r="U326" s="1047" t="s">
        <v>5490</v>
      </c>
      <c r="V326" s="40"/>
      <c r="W326" s="1019"/>
      <c r="X326" s="1019"/>
      <c r="Y326" s="40"/>
      <c r="Z326" s="1182" t="s">
        <v>985</v>
      </c>
      <c r="AA326" s="1034" t="s">
        <v>4516</v>
      </c>
      <c r="AB326" s="1048" t="s">
        <v>5497</v>
      </c>
      <c r="AC326" s="1047" t="s">
        <v>5531</v>
      </c>
      <c r="AD326" s="1038" t="s">
        <v>5513</v>
      </c>
      <c r="AE326" s="40"/>
      <c r="AF326" s="40" t="s">
        <v>5498</v>
      </c>
      <c r="AG326" s="1023"/>
      <c r="AH326" s="94"/>
      <c r="AI326" s="40"/>
      <c r="AJ326" s="40"/>
      <c r="AK326" s="40"/>
      <c r="AL326" s="40"/>
      <c r="AM326" s="40"/>
      <c r="AN326" s="40"/>
      <c r="AO326" s="40"/>
      <c r="AP326" s="40"/>
      <c r="AQ326" s="40"/>
      <c r="AR326" s="40"/>
      <c r="AS326" s="40"/>
      <c r="AT326" s="40"/>
      <c r="AU326" s="40"/>
      <c r="AV326" s="40"/>
      <c r="AW326" s="40"/>
      <c r="AX326" s="40"/>
      <c r="AY326" s="40"/>
    </row>
    <row r="327" ht="15.75" customHeight="1">
      <c r="A327" s="575">
        <v>155.0</v>
      </c>
      <c r="B327" s="94" t="str">
        <f t="array" ref="B327">IFNA(XLOOKUP(A327,'New Signups'!C:C,'New Signups'!D:D),"-")</f>
        <v>Jacob</v>
      </c>
      <c r="C327" s="94" t="str">
        <f t="array" ref="C327">IFNA(XLOOKUP(A327,'New Signups'!C:C,'New Signups'!E:E),"-")</f>
        <v>Gibbons</v>
      </c>
      <c r="D327" s="1034">
        <v>1015.0</v>
      </c>
      <c r="E327" s="40"/>
      <c r="F327" s="811" t="s">
        <v>376</v>
      </c>
      <c r="G327" s="53" t="str">
        <f t="array" ref="G327">XLOOKUP(A327,'New Signups'!C:C,'New Signups'!J:J)</f>
        <v/>
      </c>
      <c r="H327" s="53" t="str">
        <f t="array" ref="H327">IFNA(XLOOKUP(A327,'New Signups'!C:C,'New Signups'!K:K),"-")</f>
        <v/>
      </c>
      <c r="I327" s="53" t="str">
        <f t="array" ref="I327">IFNA(XLOOKUP(A327,'New Signups'!C:C,'New Signups'!H:H),"-")</f>
        <v>Courtney Gibbons</v>
      </c>
      <c r="J327" s="40" t="s">
        <v>5585</v>
      </c>
      <c r="K327" s="40"/>
      <c r="L327" s="40"/>
      <c r="M327" s="40"/>
      <c r="N327" s="1020">
        <f t="array" ref="N327">IFNA(XLOOKUP(A327,'1000'!A:A,'1000'!M:M),IFNA(XLOOKUP(A327,'2000'!A:A,'2000'!M:M),XLOOKUP(A327,'3000'!A:A,'3000'!M:M)))</f>
        <v>45194</v>
      </c>
      <c r="O327" s="40" t="s">
        <v>4516</v>
      </c>
      <c r="P327" s="1051" t="s">
        <v>5488</v>
      </c>
      <c r="Q327" s="1052" t="s">
        <v>5489</v>
      </c>
      <c r="R327" s="1047" t="s">
        <v>5490</v>
      </c>
      <c r="S327" s="1047" t="s">
        <v>5491</v>
      </c>
      <c r="T327" s="1047" t="s">
        <v>5492</v>
      </c>
      <c r="U327" s="1047" t="s">
        <v>5493</v>
      </c>
      <c r="V327" s="40"/>
      <c r="W327" s="40"/>
      <c r="X327" s="40"/>
      <c r="Y327" s="40"/>
      <c r="Z327" s="1183" t="s">
        <v>4516</v>
      </c>
      <c r="AA327" s="1034" t="s">
        <v>5659</v>
      </c>
      <c r="AB327" s="1048" t="s">
        <v>5495</v>
      </c>
      <c r="AC327" s="1047" t="s">
        <v>5497</v>
      </c>
      <c r="AD327" s="1047" t="s">
        <v>5512</v>
      </c>
      <c r="AE327" s="40"/>
      <c r="AF327" s="40" t="s">
        <v>5513</v>
      </c>
      <c r="AG327" s="1023"/>
      <c r="AH327" s="94"/>
      <c r="AI327" s="40"/>
      <c r="AJ327" s="40"/>
      <c r="AK327" s="40"/>
      <c r="AL327" s="40"/>
      <c r="AM327" s="40"/>
      <c r="AN327" s="40"/>
      <c r="AO327" s="40"/>
      <c r="AP327" s="40"/>
      <c r="AQ327" s="40"/>
      <c r="AR327" s="40"/>
      <c r="AS327" s="40"/>
      <c r="AT327" s="40"/>
      <c r="AU327" s="40"/>
      <c r="AV327" s="40"/>
      <c r="AW327" s="40"/>
      <c r="AX327" s="40"/>
      <c r="AY327" s="40"/>
    </row>
    <row r="328" ht="15.75" customHeight="1">
      <c r="A328" s="575">
        <v>169.0</v>
      </c>
      <c r="B328" s="94" t="str">
        <f t="array" ref="B328">IFNA(XLOOKUP(A328,'New Signups'!C:C,'New Signups'!D:D),"-")</f>
        <v>Magnolia (Maggie) </v>
      </c>
      <c r="C328" s="94" t="str">
        <f t="array" ref="C328">IFNA(XLOOKUP(A328,'New Signups'!C:C,'New Signups'!E:E),"-")</f>
        <v>Becker</v>
      </c>
      <c r="D328" s="1034">
        <v>1012.0</v>
      </c>
      <c r="E328" s="40"/>
      <c r="F328" s="811" t="s">
        <v>396</v>
      </c>
      <c r="G328" s="53" t="str">
        <f t="array" ref="G328">XLOOKUP(A328,'New Signups'!C:C,'New Signups'!J:J)</f>
        <v/>
      </c>
      <c r="H328" s="53" t="str">
        <f t="array" ref="H328">IFNA(XLOOKUP(A328,'New Signups'!C:C,'New Signups'!K:K),"-")</f>
        <v/>
      </c>
      <c r="I328" s="53" t="str">
        <f t="array" ref="I328">IFNA(XLOOKUP(A328,'New Signups'!C:C,'New Signups'!H:H),"-")</f>
        <v>Justin Becker (dad) Sarah becker (mom)</v>
      </c>
      <c r="J328" s="40" t="s">
        <v>5582</v>
      </c>
      <c r="K328" s="40"/>
      <c r="L328" s="40"/>
      <c r="M328" s="40"/>
      <c r="N328" s="1020">
        <f t="array" ref="N328">IFNA(XLOOKUP(A328,'1000'!A:A,'1000'!M:M),IFNA(XLOOKUP(A328,'2000'!A:A,'2000'!M:M),XLOOKUP(A328,'3000'!A:A,'3000'!M:M)))</f>
        <v>45163</v>
      </c>
      <c r="O328" s="40" t="s">
        <v>4516</v>
      </c>
      <c r="P328" s="1056" t="s">
        <v>5514</v>
      </c>
      <c r="Q328" s="1052" t="s">
        <v>5488</v>
      </c>
      <c r="R328" s="1052" t="s">
        <v>5489</v>
      </c>
      <c r="S328" s="1047" t="s">
        <v>5490</v>
      </c>
      <c r="T328" s="1047" t="s">
        <v>5491</v>
      </c>
      <c r="U328" s="1047" t="s">
        <v>5492</v>
      </c>
      <c r="V328" s="40"/>
      <c r="W328" s="40"/>
      <c r="X328" s="40"/>
      <c r="Y328" s="40"/>
      <c r="Z328" s="1182" t="s">
        <v>985</v>
      </c>
      <c r="AA328" s="1034" t="s">
        <v>4516</v>
      </c>
      <c r="AB328" s="1048" t="s">
        <v>5521</v>
      </c>
      <c r="AC328" s="1047" t="s">
        <v>5495</v>
      </c>
      <c r="AD328" s="1047" t="s">
        <v>5496</v>
      </c>
      <c r="AE328" s="40"/>
      <c r="AF328" s="40" t="s">
        <v>5512</v>
      </c>
      <c r="AG328" s="1023"/>
      <c r="AH328" s="94"/>
      <c r="AI328" s="40"/>
      <c r="AJ328" s="40"/>
      <c r="AK328" s="40"/>
      <c r="AL328" s="40"/>
      <c r="AM328" s="40"/>
      <c r="AN328" s="40"/>
      <c r="AO328" s="40"/>
      <c r="AP328" s="40"/>
      <c r="AQ328" s="40"/>
      <c r="AR328" s="40"/>
      <c r="AS328" s="40"/>
      <c r="AT328" s="40"/>
      <c r="AU328" s="40"/>
      <c r="AV328" s="40"/>
      <c r="AW328" s="40"/>
      <c r="AX328" s="40"/>
      <c r="AY328" s="40"/>
    </row>
    <row r="329" ht="15.75" customHeight="1">
      <c r="A329" s="575">
        <v>180.0</v>
      </c>
      <c r="B329" s="94" t="str">
        <f t="array" ref="B329">IFNA(XLOOKUP(A329,'New Signups'!C:C,'New Signups'!D:D),"-")</f>
        <v> Connor </v>
      </c>
      <c r="C329" s="94" t="str">
        <f t="array" ref="C329">IFNA(XLOOKUP(A329,'New Signups'!C:C,'New Signups'!E:E),"-")</f>
        <v>Fitzpatrick</v>
      </c>
      <c r="D329" s="1034">
        <v>1016.0</v>
      </c>
      <c r="E329" s="40"/>
      <c r="F329" s="45" t="str">
        <f t="array" ref="F329">XLOOKUP(A329,'New Signups'!C:C,'New Signups'!I:I)</f>
        <v/>
      </c>
      <c r="G329" s="53" t="str">
        <f t="array" ref="G329">XLOOKUP(A329,'New Signups'!C:C,'New Signups'!J:J)</f>
        <v/>
      </c>
      <c r="H329" s="53" t="str">
        <f t="array" ref="H329">IFNA(XLOOKUP(A329,'New Signups'!C:C,'New Signups'!K:K),"-")</f>
        <v/>
      </c>
      <c r="I329" s="53" t="str">
        <f t="array" ref="I329">IFNA(XLOOKUP(A329,'New Signups'!C:C,'New Signups'!H:H),"-")</f>
        <v/>
      </c>
      <c r="J329" s="40" t="s">
        <v>5585</v>
      </c>
      <c r="K329" s="40"/>
      <c r="L329" s="40"/>
      <c r="M329" s="40"/>
      <c r="N329" s="1020" t="str">
        <f t="array" ref="N329">IFNA(XLOOKUP(A329,'1000'!A:A,'1000'!M:M),IFNA(XLOOKUP(A329,'2000'!A:A,'2000'!M:M),XLOOKUP(A329,'3000'!A:A,'3000'!M:M)))</f>
        <v> 10/1/2023</v>
      </c>
      <c r="O329" s="40" t="s">
        <v>4700</v>
      </c>
      <c r="P329" s="1051" t="s">
        <v>5488</v>
      </c>
      <c r="Q329" s="1052" t="s">
        <v>5489</v>
      </c>
      <c r="R329" s="1049" t="s">
        <v>5490</v>
      </c>
      <c r="S329" s="1047" t="s">
        <v>5491</v>
      </c>
      <c r="T329" s="1047" t="s">
        <v>5492</v>
      </c>
      <c r="U329" s="1047" t="s">
        <v>5493</v>
      </c>
      <c r="V329" s="40"/>
      <c r="W329" s="1019"/>
      <c r="X329" s="1019"/>
      <c r="Y329" s="40"/>
      <c r="Z329" s="1182" t="s">
        <v>985</v>
      </c>
      <c r="AA329" s="1034" t="s">
        <v>4516</v>
      </c>
      <c r="AB329" s="1048" t="s">
        <v>5495</v>
      </c>
      <c r="AC329" s="1047" t="s">
        <v>5498</v>
      </c>
      <c r="AD329" s="1047" t="s">
        <v>5520</v>
      </c>
      <c r="AE329" s="40"/>
      <c r="AF329" s="1122" t="s">
        <v>5522</v>
      </c>
      <c r="AG329" s="1023"/>
      <c r="AH329" s="94"/>
      <c r="AI329" s="40"/>
      <c r="AJ329" s="40"/>
      <c r="AK329" s="40"/>
      <c r="AL329" s="40"/>
      <c r="AM329" s="40"/>
      <c r="AN329" s="40"/>
      <c r="AO329" s="40"/>
      <c r="AP329" s="40"/>
      <c r="AQ329" s="40"/>
      <c r="AR329" s="40"/>
      <c r="AS329" s="40"/>
      <c r="AT329" s="40"/>
      <c r="AU329" s="40"/>
      <c r="AV329" s="40"/>
      <c r="AW329" s="40"/>
      <c r="AX329" s="40"/>
      <c r="AY329" s="40"/>
    </row>
    <row r="330" ht="15.75" customHeight="1">
      <c r="A330" s="575">
        <v>115.0</v>
      </c>
      <c r="B330" s="94" t="str">
        <f t="array" ref="B330">IFNA(XLOOKUP(A330,'New Signups'!C:C,'New Signups'!D:D),"-")</f>
        <v>Iyannah </v>
      </c>
      <c r="C330" s="94" t="str">
        <f t="array" ref="C330">IFNA(XLOOKUP(A330,'New Signups'!C:C,'New Signups'!E:E),"-")</f>
        <v>Marshall*</v>
      </c>
      <c r="D330" s="1034">
        <v>1017.0</v>
      </c>
      <c r="E330" s="40"/>
      <c r="F330" s="45" t="str">
        <f t="array" ref="F330">XLOOKUP(A330,'New Signups'!C:C,'New Signups'!I:I)</f>
        <v>(609) 929-2222</v>
      </c>
      <c r="G330" s="53" t="str">
        <f t="array" ref="G330">XLOOKUP(A330,'New Signups'!C:C,'New Signups'!J:J)</f>
        <v>(609) 929-2222</v>
      </c>
      <c r="H330" s="53" t="str">
        <f t="array" ref="H330">IFNA(XLOOKUP(A330,'New Signups'!C:C,'New Signups'!K:K),"-")</f>
        <v/>
      </c>
      <c r="I330" s="53" t="str">
        <f t="array" ref="I330">IFNA(XLOOKUP(A330,'New Signups'!C:C,'New Signups'!H:H),"-")</f>
        <v/>
      </c>
      <c r="J330" s="40" t="s">
        <v>5585</v>
      </c>
      <c r="K330" s="40"/>
      <c r="L330" s="40"/>
      <c r="M330" s="40"/>
      <c r="N330" s="1020">
        <f t="array" ref="N330">IFNA(XLOOKUP(A330,'1000'!A:A,'1000'!M:M),IFNA(XLOOKUP(A330,'2000'!A:A,'2000'!M:M),XLOOKUP(A330,'3000'!A:A,'3000'!M:M)))</f>
        <v>45236</v>
      </c>
      <c r="O330" s="40" t="s">
        <v>4700</v>
      </c>
      <c r="P330" s="1051" t="s">
        <v>5488</v>
      </c>
      <c r="Q330" s="1052" t="s">
        <v>5489</v>
      </c>
      <c r="R330" s="1047" t="s">
        <v>5490</v>
      </c>
      <c r="S330" s="1047" t="s">
        <v>5491</v>
      </c>
      <c r="T330" s="1047" t="s">
        <v>5492</v>
      </c>
      <c r="U330" s="1047" t="s">
        <v>5493</v>
      </c>
      <c r="V330" s="40"/>
      <c r="W330" s="1019"/>
      <c r="X330" s="1019"/>
      <c r="Y330" s="40"/>
      <c r="Z330" s="1182" t="s">
        <v>985</v>
      </c>
      <c r="AA330" s="1034" t="s">
        <v>4516</v>
      </c>
      <c r="AB330" s="1048" t="s">
        <v>5495</v>
      </c>
      <c r="AC330" s="1047" t="s">
        <v>5498</v>
      </c>
      <c r="AD330" s="1047" t="s">
        <v>5520</v>
      </c>
      <c r="AE330" s="40"/>
      <c r="AF330" s="1122" t="s">
        <v>5522</v>
      </c>
      <c r="AG330" s="1023"/>
      <c r="AH330" s="94"/>
      <c r="AI330" s="40"/>
      <c r="AJ330" s="40"/>
      <c r="AK330" s="40"/>
      <c r="AL330" s="40"/>
      <c r="AM330" s="40"/>
      <c r="AN330" s="40"/>
      <c r="AO330" s="40"/>
      <c r="AP330" s="40"/>
      <c r="AQ330" s="40"/>
      <c r="AR330" s="40"/>
      <c r="AS330" s="40"/>
      <c r="AT330" s="40"/>
      <c r="AU330" s="40"/>
      <c r="AV330" s="40"/>
      <c r="AW330" s="40"/>
      <c r="AX330" s="40"/>
      <c r="AY330" s="40"/>
    </row>
    <row r="331" ht="15.75" customHeight="1">
      <c r="A331" s="575">
        <v>75.0</v>
      </c>
      <c r="B331" s="94" t="str">
        <f t="array" ref="B331">IFNA(XLOOKUP(A331,'New Signups'!C:C,'New Signups'!D:D),"-")</f>
        <v>Sadie </v>
      </c>
      <c r="C331" s="94" t="str">
        <f t="array" ref="C331">IFNA(XLOOKUP(A331,'New Signups'!C:C,'New Signups'!E:E),"-")</f>
        <v>Davis</v>
      </c>
      <c r="D331" s="1034">
        <v>1018.0</v>
      </c>
      <c r="E331" s="40"/>
      <c r="F331" s="45" t="str">
        <f t="array" ref="F331">XLOOKUP(A331,'New Signups'!C:C,'New Signups'!I:I)</f>
        <v>(215) 498-6017</v>
      </c>
      <c r="G331" s="53" t="str">
        <f t="array" ref="G331">XLOOKUP(A331,'New Signups'!C:C,'New Signups'!J:J)</f>
        <v/>
      </c>
      <c r="H331" s="53" t="str">
        <f t="array" ref="H331">IFNA(XLOOKUP(A331,'New Signups'!C:C,'New Signups'!K:K),"-")</f>
        <v/>
      </c>
      <c r="I331" s="53" t="str">
        <f t="array" ref="I331">IFNA(XLOOKUP(A331,'New Signups'!C:C,'New Signups'!H:H),"-")</f>
        <v>rebecca davis</v>
      </c>
      <c r="J331" s="40" t="s">
        <v>5582</v>
      </c>
      <c r="K331" s="40"/>
      <c r="L331" s="40"/>
      <c r="M331" s="40"/>
      <c r="N331" s="1020">
        <f t="array" ref="N331">IFNA(XLOOKUP(A331,'1000'!A:A,'1000'!M:M),IFNA(XLOOKUP(A331,'2000'!A:A,'2000'!M:M),XLOOKUP(A331,'3000'!A:A,'3000'!M:M)))</f>
        <v>45233</v>
      </c>
      <c r="O331" s="40" t="s">
        <v>4700</v>
      </c>
      <c r="P331" s="1052" t="s">
        <v>5488</v>
      </c>
      <c r="Q331" s="1052" t="s">
        <v>5489</v>
      </c>
      <c r="R331" s="1047" t="s">
        <v>5490</v>
      </c>
      <c r="S331" s="1047" t="s">
        <v>5491</v>
      </c>
      <c r="T331" s="1047" t="s">
        <v>5492</v>
      </c>
      <c r="U331" s="1047" t="s">
        <v>5493</v>
      </c>
      <c r="V331" s="40"/>
      <c r="W331" s="1019"/>
      <c r="X331" s="1019"/>
      <c r="Y331" s="40"/>
      <c r="Z331" s="1182" t="s">
        <v>985</v>
      </c>
      <c r="AA331" s="1034" t="s">
        <v>4516</v>
      </c>
      <c r="AB331" s="1048" t="s">
        <v>5495</v>
      </c>
      <c r="AC331" s="1047" t="s">
        <v>5522</v>
      </c>
      <c r="AD331" s="1047" t="s">
        <v>5523</v>
      </c>
      <c r="AE331" s="40"/>
      <c r="AF331" s="1122" t="s">
        <v>5533</v>
      </c>
      <c r="AG331" s="1023"/>
      <c r="AH331" s="94"/>
      <c r="AI331" s="40"/>
      <c r="AJ331" s="40"/>
      <c r="AK331" s="40"/>
      <c r="AL331" s="40"/>
      <c r="AM331" s="40"/>
      <c r="AN331" s="40"/>
      <c r="AO331" s="40"/>
      <c r="AP331" s="40"/>
      <c r="AQ331" s="40"/>
      <c r="AR331" s="40"/>
      <c r="AS331" s="40"/>
      <c r="AT331" s="40"/>
      <c r="AU331" s="40"/>
      <c r="AV331" s="40"/>
      <c r="AW331" s="40"/>
      <c r="AX331" s="40"/>
      <c r="AY331" s="40"/>
    </row>
    <row r="332" ht="15.75" customHeight="1">
      <c r="A332" s="575">
        <v>393.0</v>
      </c>
      <c r="B332" s="94" t="str">
        <f t="array" ref="B332">IFNA(XLOOKUP(A332,'New Signups'!C:C,'New Signups'!D:D),"-")</f>
        <v>Hai-Dinh</v>
      </c>
      <c r="C332" s="94" t="str">
        <f t="array" ref="C332">IFNA(XLOOKUP(A332,'New Signups'!C:C,'New Signups'!E:E),"-")</f>
        <v>Ballock</v>
      </c>
      <c r="D332" s="1034">
        <v>1019.0</v>
      </c>
      <c r="E332" s="40"/>
      <c r="F332" s="45" t="str">
        <f t="array" ref="F332">XLOOKUP(A332,'New Signups'!C:C,'New Signups'!I:I)</f>
        <v/>
      </c>
      <c r="G332" s="53" t="str">
        <f t="array" ref="G332">XLOOKUP(A332,'New Signups'!C:C,'New Signups'!J:J)</f>
        <v/>
      </c>
      <c r="H332" s="53" t="str">
        <f t="array" ref="H332">IFNA(XLOOKUP(A332,'New Signups'!C:C,'New Signups'!K:K),"-")</f>
        <v/>
      </c>
      <c r="I332" s="53" t="str">
        <f t="array" ref="I332">IFNA(XLOOKUP(A332,'New Signups'!C:C,'New Signups'!H:H),"-")</f>
        <v/>
      </c>
      <c r="J332" s="40" t="s">
        <v>5585</v>
      </c>
      <c r="K332" s="40"/>
      <c r="L332" s="40"/>
      <c r="M332" s="40"/>
      <c r="N332" s="1020">
        <f t="array" ref="N332">IFNA(XLOOKUP(A332,'1000'!A:A,'1000'!M:M),IFNA(XLOOKUP(A332,'2000'!A:A,'2000'!M:M),XLOOKUP(A332,'3000'!A:A,'3000'!M:M)))</f>
        <v>45304</v>
      </c>
      <c r="O332" s="40" t="s">
        <v>4700</v>
      </c>
      <c r="P332" s="1047" t="s">
        <v>5490</v>
      </c>
      <c r="Q332" s="1047" t="s">
        <v>5491</v>
      </c>
      <c r="R332" s="1047" t="s">
        <v>5492</v>
      </c>
      <c r="S332" s="1047" t="s">
        <v>5493</v>
      </c>
      <c r="T332" s="1047" t="s">
        <v>5521</v>
      </c>
      <c r="U332" s="1047" t="s">
        <v>5495</v>
      </c>
      <c r="V332" s="40"/>
      <c r="W332" s="1019"/>
      <c r="X332" s="1019"/>
      <c r="Y332" s="40"/>
      <c r="Z332" s="1183" t="s">
        <v>4516</v>
      </c>
      <c r="AA332" s="1034" t="s">
        <v>4516</v>
      </c>
      <c r="AB332" s="1048" t="s">
        <v>5495</v>
      </c>
      <c r="AC332" s="1047" t="s">
        <v>5520</v>
      </c>
      <c r="AD332" s="1047" t="s">
        <v>5522</v>
      </c>
      <c r="AE332" s="40"/>
      <c r="AF332" s="1123" t="s">
        <v>5595</v>
      </c>
      <c r="AG332" s="1023"/>
      <c r="AH332" s="94"/>
      <c r="AI332" s="40"/>
      <c r="AJ332" s="40"/>
      <c r="AK332" s="40"/>
      <c r="AL332" s="40"/>
      <c r="AM332" s="40"/>
      <c r="AN332" s="40"/>
      <c r="AO332" s="40"/>
      <c r="AP332" s="40"/>
      <c r="AQ332" s="40"/>
      <c r="AR332" s="40"/>
      <c r="AS332" s="40"/>
      <c r="AT332" s="40"/>
      <c r="AU332" s="40"/>
      <c r="AV332" s="40"/>
      <c r="AW332" s="40"/>
      <c r="AX332" s="40"/>
      <c r="AY332" s="40"/>
    </row>
    <row r="333" ht="15.75" customHeight="1">
      <c r="A333" s="575">
        <v>395.0</v>
      </c>
      <c r="B333" s="94" t="str">
        <f t="array" ref="B333">IFNA(XLOOKUP(A333,'New Signups'!C:C,'New Signups'!D:D),"-")</f>
        <v>Amaya</v>
      </c>
      <c r="C333" s="94" t="str">
        <f t="array" ref="C333">IFNA(XLOOKUP(A333,'New Signups'!C:C,'New Signups'!E:E),"-")</f>
        <v>Mestre</v>
      </c>
      <c r="D333" s="1034">
        <v>1020.0</v>
      </c>
      <c r="E333" s="40"/>
      <c r="F333" s="45">
        <f t="array" ref="F333">XLOOKUP(A333,'New Signups'!C:C,'New Signups'!I:I)</f>
        <v>0</v>
      </c>
      <c r="G333" s="53" t="str">
        <f t="array" ref="G333">XLOOKUP(A333,'New Signups'!C:C,'New Signups'!J:J)</f>
        <v>(215) 909-1236</v>
      </c>
      <c r="H333" s="53" t="str">
        <f t="array" ref="H333">IFNA(XLOOKUP(A333,'New Signups'!C:C,'New Signups'!K:K),"-")</f>
        <v/>
      </c>
      <c r="I333" s="53" t="str">
        <f t="array" ref="I333">IFNA(XLOOKUP(A333,'New Signups'!C:C,'New Signups'!H:H),"-")</f>
        <v>Diana Corro</v>
      </c>
      <c r="J333" s="40" t="s">
        <v>5585</v>
      </c>
      <c r="K333" s="40"/>
      <c r="L333" s="40"/>
      <c r="M333" s="40"/>
      <c r="N333" s="1020">
        <f t="array" ref="N333">IFNA(XLOOKUP(A333,'1000'!A:A,'1000'!M:M),IFNA(XLOOKUP(A333,'2000'!A:A,'2000'!M:M),XLOOKUP(A333,'3000'!A:A,'3000'!M:M)))</f>
        <v>45272</v>
      </c>
      <c r="O333" s="40" t="s">
        <v>4700</v>
      </c>
      <c r="P333" s="1051" t="s">
        <v>5488</v>
      </c>
      <c r="Q333" s="1052" t="s">
        <v>5489</v>
      </c>
      <c r="R333" s="1047" t="s">
        <v>5490</v>
      </c>
      <c r="S333" s="1047" t="s">
        <v>5491</v>
      </c>
      <c r="T333" s="1047" t="s">
        <v>5492</v>
      </c>
      <c r="U333" s="1047" t="s">
        <v>5493</v>
      </c>
      <c r="V333" s="40"/>
      <c r="W333" s="1019"/>
      <c r="X333" s="1019"/>
      <c r="Y333" s="40"/>
      <c r="Z333" s="1183" t="s">
        <v>4516</v>
      </c>
      <c r="AA333" s="1034" t="s">
        <v>4516</v>
      </c>
      <c r="AB333" s="1048" t="s">
        <v>5495</v>
      </c>
      <c r="AC333" s="1047" t="s">
        <v>5520</v>
      </c>
      <c r="AD333" s="1047" t="s">
        <v>5522</v>
      </c>
      <c r="AE333" s="40"/>
      <c r="AF333" s="1123" t="s">
        <v>5595</v>
      </c>
      <c r="AG333" s="1023"/>
      <c r="AH333" s="94"/>
      <c r="AI333" s="40"/>
      <c r="AJ333" s="40"/>
      <c r="AK333" s="40"/>
      <c r="AL333" s="40"/>
      <c r="AM333" s="40"/>
      <c r="AN333" s="40"/>
      <c r="AO333" s="40"/>
      <c r="AP333" s="40"/>
      <c r="AQ333" s="40"/>
      <c r="AR333" s="40"/>
      <c r="AS333" s="40"/>
      <c r="AT333" s="40"/>
      <c r="AU333" s="40"/>
      <c r="AV333" s="40"/>
      <c r="AW333" s="40"/>
      <c r="AX333" s="40"/>
      <c r="AY333" s="40"/>
    </row>
    <row r="334" ht="15.75" customHeight="1">
      <c r="A334" s="575">
        <v>339.0</v>
      </c>
      <c r="B334" s="94" t="str">
        <f t="array" ref="B334">IFNA(XLOOKUP(A334,'New Signups'!C:C,'New Signups'!D:D),"-")</f>
        <v>Colton</v>
      </c>
      <c r="C334" s="94" t="str">
        <f t="array" ref="C334">IFNA(XLOOKUP(A334,'New Signups'!C:C,'New Signups'!E:E),"-")</f>
        <v>Tekimang</v>
      </c>
      <c r="D334" s="1034">
        <v>1021.0</v>
      </c>
      <c r="E334" s="40"/>
      <c r="F334" s="45" t="str">
        <f t="array" ref="F334">XLOOKUP(A334,'New Signups'!C:C,'New Signups'!I:I)</f>
        <v>(626) 283-3793</v>
      </c>
      <c r="G334" s="53" t="str">
        <f t="array" ref="G334">XLOOKUP(A334,'New Signups'!C:C,'New Signups'!J:J)</f>
        <v>(626) 283-3793</v>
      </c>
      <c r="H334" s="53" t="str">
        <f t="array" ref="H334">IFNA(XLOOKUP(A334,'New Signups'!C:C,'New Signups'!K:K),"-")</f>
        <v/>
      </c>
      <c r="I334" s="53" t="str">
        <f t="array" ref="I334">IFNA(XLOOKUP(A334,'New Signups'!C:C,'New Signups'!H:H),"-")</f>
        <v>Fenny Veronica</v>
      </c>
      <c r="J334" s="40" t="s">
        <v>5585</v>
      </c>
      <c r="K334" s="40"/>
      <c r="L334" s="40"/>
      <c r="M334" s="40"/>
      <c r="N334" s="1020">
        <f t="array" ref="N334">IFNA(XLOOKUP(A334,'1000'!A:A,'1000'!M:M),IFNA(XLOOKUP(A334,'2000'!A:A,'2000'!M:M),XLOOKUP(A334,'3000'!A:A,'3000'!M:M)))</f>
        <v>45270</v>
      </c>
      <c r="O334" s="40" t="s">
        <v>4516</v>
      </c>
      <c r="P334" s="1045" t="s">
        <v>5488</v>
      </c>
      <c r="Q334" s="1052" t="s">
        <v>5508</v>
      </c>
      <c r="R334" s="1047" t="s">
        <v>5490</v>
      </c>
      <c r="S334" s="1047" t="s">
        <v>5491</v>
      </c>
      <c r="T334" s="1047" t="s">
        <v>5492</v>
      </c>
      <c r="U334" s="1047" t="s">
        <v>5493</v>
      </c>
      <c r="V334" s="40"/>
      <c r="W334" s="40"/>
      <c r="X334" s="40"/>
      <c r="Y334" s="40"/>
      <c r="Z334" s="1183" t="s">
        <v>4516</v>
      </c>
      <c r="AA334" s="1034" t="s">
        <v>4516</v>
      </c>
      <c r="AB334" s="1048" t="s">
        <v>5495</v>
      </c>
      <c r="AC334" s="1047" t="s">
        <v>5496</v>
      </c>
      <c r="AD334" s="1047" t="s">
        <v>5520</v>
      </c>
      <c r="AE334" s="40"/>
      <c r="AF334" s="1122" t="s">
        <v>5522</v>
      </c>
      <c r="AG334" s="1023"/>
      <c r="AH334" s="94"/>
      <c r="AI334" s="40"/>
      <c r="AJ334" s="40"/>
      <c r="AK334" s="40"/>
      <c r="AL334" s="40"/>
      <c r="AM334" s="40"/>
      <c r="AN334" s="40"/>
      <c r="AO334" s="40"/>
      <c r="AP334" s="40"/>
      <c r="AQ334" s="40"/>
      <c r="AR334" s="40"/>
      <c r="AS334" s="40"/>
      <c r="AT334" s="40"/>
      <c r="AU334" s="40"/>
      <c r="AV334" s="40"/>
      <c r="AW334" s="40"/>
      <c r="AX334" s="40"/>
      <c r="AY334" s="40"/>
    </row>
    <row r="335" ht="15.75" customHeight="1">
      <c r="A335" s="575">
        <v>507.0</v>
      </c>
      <c r="B335" s="94" t="str">
        <f t="array" ref="B335">IFNA(XLOOKUP(A335,'New Signups'!C:C,'New Signups'!D:D),"-")</f>
        <v>Nashali</v>
      </c>
      <c r="C335" s="94" t="str">
        <f t="array" ref="C335">IFNA(XLOOKUP(A335,'New Signups'!C:C,'New Signups'!E:E),"-")</f>
        <v>Ortiz-Rivera </v>
      </c>
      <c r="D335" s="1034">
        <v>1022.0</v>
      </c>
      <c r="E335" s="40"/>
      <c r="F335" s="45" t="str">
        <f t="array" ref="F335">XLOOKUP(A335,'New Signups'!C:C,'New Signups'!I:I)</f>
        <v>(267) 997-4412</v>
      </c>
      <c r="G335" s="53" t="str">
        <f t="array" ref="G335">XLOOKUP(A335,'New Signups'!C:C,'New Signups'!J:J)</f>
        <v>(267) 997-4412</v>
      </c>
      <c r="H335" s="53" t="str">
        <f t="array" ref="H335">IFNA(XLOOKUP(A335,'New Signups'!C:C,'New Signups'!K:K),"-")</f>
        <v>Temple</v>
      </c>
      <c r="I335" s="53" t="str">
        <f t="array" ref="I335">IFNA(XLOOKUP(A335,'New Signups'!C:C,'New Signups'!H:H),"-")</f>
        <v>Samiha Ortiz-Rivera</v>
      </c>
      <c r="J335" s="40" t="s">
        <v>5585</v>
      </c>
      <c r="K335" s="40"/>
      <c r="L335" s="40"/>
      <c r="M335" s="40"/>
      <c r="N335" s="1020">
        <f t="array" ref="N335">IFNA(XLOOKUP(A335,'1000'!A:A,'1000'!M:M),IFNA(XLOOKUP(A335,'2000'!A:A,'2000'!M:M),XLOOKUP(A335,'3000'!A:A,'3000'!M:M)))</f>
        <v>45092</v>
      </c>
      <c r="O335" s="40" t="s">
        <v>4516</v>
      </c>
      <c r="P335" s="1049" t="s">
        <v>5495</v>
      </c>
      <c r="Q335" s="1047" t="s">
        <v>5496</v>
      </c>
      <c r="R335" s="1047" t="s">
        <v>5497</v>
      </c>
      <c r="S335" s="1047" t="s">
        <v>5590</v>
      </c>
      <c r="T335" s="1084" t="s">
        <v>5537</v>
      </c>
      <c r="U335" s="1038" t="s">
        <v>5498</v>
      </c>
      <c r="V335" s="40"/>
      <c r="W335" s="40"/>
      <c r="X335" s="40"/>
      <c r="Y335" s="40"/>
      <c r="Z335" s="1183" t="s">
        <v>4516</v>
      </c>
      <c r="AA335" s="1183" t="s">
        <v>4516</v>
      </c>
      <c r="AB335" s="1044" t="s">
        <v>5555</v>
      </c>
      <c r="AC335" s="1084" t="s">
        <v>5536</v>
      </c>
      <c r="AD335" s="1038" t="s">
        <v>5558</v>
      </c>
      <c r="AE335" s="40"/>
      <c r="AF335" s="40" t="s">
        <v>5560</v>
      </c>
      <c r="AG335" s="1023"/>
      <c r="AH335" s="94"/>
      <c r="AI335" s="40"/>
      <c r="AJ335" s="40"/>
      <c r="AK335" s="40"/>
      <c r="AL335" s="40"/>
      <c r="AM335" s="40"/>
      <c r="AN335" s="40"/>
      <c r="AO335" s="40"/>
      <c r="AP335" s="40"/>
      <c r="AQ335" s="40"/>
      <c r="AR335" s="40"/>
      <c r="AS335" s="40"/>
      <c r="AT335" s="40"/>
      <c r="AU335" s="40"/>
      <c r="AV335" s="40"/>
      <c r="AW335" s="40"/>
      <c r="AX335" s="40"/>
      <c r="AY335" s="40"/>
    </row>
    <row r="336" ht="15.75" customHeight="1">
      <c r="A336" s="575">
        <v>508.0</v>
      </c>
      <c r="B336" s="94" t="str">
        <f t="array" ref="B336">IFNA(XLOOKUP(A336,'New Signups'!C:C,'New Signups'!D:D),"-")</f>
        <v>Anthony</v>
      </c>
      <c r="C336" s="94" t="str">
        <f t="array" ref="C336">IFNA(XLOOKUP(A336,'New Signups'!C:C,'New Signups'!E:E),"-")</f>
        <v>Ortiz-Rivera Jr</v>
      </c>
      <c r="D336" s="1034">
        <v>1023.0</v>
      </c>
      <c r="E336" s="40"/>
      <c r="F336" s="45" t="str">
        <f t="array" ref="F336">XLOOKUP(A336,'New Signups'!C:C,'New Signups'!I:I)</f>
        <v>(267) 997-4412</v>
      </c>
      <c r="G336" s="53" t="str">
        <f t="array" ref="G336">XLOOKUP(A336,'New Signups'!C:C,'New Signups'!J:J)</f>
        <v>(267) 997-4412</v>
      </c>
      <c r="H336" s="53" t="str">
        <f t="array" ref="H336">IFNA(XLOOKUP(A336,'New Signups'!C:C,'New Signups'!K:K),"-")</f>
        <v>Temple</v>
      </c>
      <c r="I336" s="53" t="str">
        <f t="array" ref="I336">IFNA(XLOOKUP(A336,'New Signups'!C:C,'New Signups'!H:H),"-")</f>
        <v>Samiha Ortiz-Rivera</v>
      </c>
      <c r="J336" s="40" t="s">
        <v>5585</v>
      </c>
      <c r="K336" s="40"/>
      <c r="L336" s="40"/>
      <c r="M336" s="40"/>
      <c r="N336" s="1020">
        <f t="array" ref="N336">IFNA(XLOOKUP(A336,'1000'!A:A,'1000'!M:M),IFNA(XLOOKUP(A336,'2000'!A:A,'2000'!M:M),XLOOKUP(A336,'3000'!A:A,'3000'!M:M)))</f>
        <v>45319</v>
      </c>
      <c r="O336" s="40" t="s">
        <v>5660</v>
      </c>
      <c r="P336" s="1047" t="s">
        <v>5490</v>
      </c>
      <c r="Q336" s="1047" t="s">
        <v>5491</v>
      </c>
      <c r="R336" s="1047" t="s">
        <v>5492</v>
      </c>
      <c r="S336" s="1047" t="s">
        <v>5493</v>
      </c>
      <c r="T336" s="1047" t="s">
        <v>5521</v>
      </c>
      <c r="U336" s="1047" t="s">
        <v>5495</v>
      </c>
      <c r="V336" s="40"/>
      <c r="W336" s="1019"/>
      <c r="X336" s="1019"/>
      <c r="Y336" s="40"/>
      <c r="Z336" s="1182" t="s">
        <v>985</v>
      </c>
      <c r="AA336" s="40" t="s">
        <v>4516</v>
      </c>
      <c r="AB336" s="1044" t="s">
        <v>5522</v>
      </c>
      <c r="AC336" s="1038" t="s">
        <v>5523</v>
      </c>
      <c r="AD336" s="1038" t="s">
        <v>5533</v>
      </c>
      <c r="AE336" s="40"/>
      <c r="AF336" s="40" t="s">
        <v>5534</v>
      </c>
      <c r="AG336" s="1023"/>
      <c r="AH336" s="94"/>
      <c r="AI336" s="40"/>
      <c r="AJ336" s="40"/>
      <c r="AK336" s="40"/>
      <c r="AL336" s="40"/>
      <c r="AM336" s="40"/>
      <c r="AN336" s="40"/>
      <c r="AO336" s="40"/>
      <c r="AP336" s="40"/>
      <c r="AQ336" s="40"/>
      <c r="AR336" s="40"/>
      <c r="AS336" s="40"/>
      <c r="AT336" s="40"/>
      <c r="AU336" s="40"/>
      <c r="AV336" s="40"/>
      <c r="AW336" s="40"/>
      <c r="AX336" s="40"/>
      <c r="AY336" s="40"/>
    </row>
    <row r="337" ht="15.75" customHeight="1">
      <c r="A337" s="575">
        <v>509.0</v>
      </c>
      <c r="B337" s="94" t="str">
        <f t="array" ref="B337">IFNA(XLOOKUP(A337,'New Signups'!C:C,'New Signups'!D:D),"-")</f>
        <v>Noemi</v>
      </c>
      <c r="C337" s="94" t="str">
        <f t="array" ref="C337">IFNA(XLOOKUP(A337,'New Signups'!C:C,'New Signups'!E:E),"-")</f>
        <v>Ortiz-Rivera </v>
      </c>
      <c r="D337" s="1034">
        <v>1024.0</v>
      </c>
      <c r="E337" s="40"/>
      <c r="F337" s="45" t="str">
        <f t="array" ref="F337">XLOOKUP(A337,'New Signups'!C:C,'New Signups'!I:I)</f>
        <v>(267) 997-4412</v>
      </c>
      <c r="G337" s="53" t="str">
        <f t="array" ref="G337">XLOOKUP(A337,'New Signups'!C:C,'New Signups'!J:J)</f>
        <v>(267) 997-4412</v>
      </c>
      <c r="H337" s="53" t="str">
        <f t="array" ref="H337">IFNA(XLOOKUP(A337,'New Signups'!C:C,'New Signups'!K:K),"-")</f>
        <v>Temple</v>
      </c>
      <c r="I337" s="53" t="str">
        <f t="array" ref="I337">IFNA(XLOOKUP(A337,'New Signups'!C:C,'New Signups'!H:H),"-")</f>
        <v>Samiha Ortiz-Rivera</v>
      </c>
      <c r="J337" s="40" t="s">
        <v>5585</v>
      </c>
      <c r="K337" s="40"/>
      <c r="L337" s="40"/>
      <c r="M337" s="40"/>
      <c r="N337" s="1020">
        <f t="array" ref="N337">IFNA(XLOOKUP(A337,'1000'!A:A,'1000'!M:M),IFNA(XLOOKUP(A337,'2000'!A:A,'2000'!M:M),XLOOKUP(A337,'3000'!A:A,'3000'!M:M)))</f>
        <v>45338</v>
      </c>
      <c r="O337" s="40" t="s">
        <v>4516</v>
      </c>
      <c r="P337" s="1047" t="s">
        <v>5491</v>
      </c>
      <c r="Q337" s="1047" t="s">
        <v>5492</v>
      </c>
      <c r="R337" s="1047" t="s">
        <v>5493</v>
      </c>
      <c r="S337" s="1047" t="s">
        <v>5521</v>
      </c>
      <c r="T337" s="1047" t="s">
        <v>5495</v>
      </c>
      <c r="U337" s="1047" t="s">
        <v>5496</v>
      </c>
      <c r="V337" s="40"/>
      <c r="W337" s="40"/>
      <c r="X337" s="40"/>
      <c r="Y337" s="40"/>
      <c r="Z337" s="1182" t="s">
        <v>985</v>
      </c>
      <c r="AA337" s="40" t="s">
        <v>4516</v>
      </c>
      <c r="AB337" s="1044" t="s">
        <v>5522</v>
      </c>
      <c r="AC337" s="1038" t="s">
        <v>5523</v>
      </c>
      <c r="AD337" s="1038" t="s">
        <v>5533</v>
      </c>
      <c r="AE337" s="40"/>
      <c r="AF337" s="40" t="s">
        <v>5534</v>
      </c>
      <c r="AG337" s="1023"/>
      <c r="AH337" s="94"/>
      <c r="AI337" s="40"/>
      <c r="AJ337" s="40"/>
      <c r="AK337" s="40"/>
      <c r="AL337" s="40"/>
      <c r="AM337" s="40"/>
      <c r="AN337" s="40"/>
      <c r="AO337" s="40"/>
      <c r="AP337" s="40"/>
      <c r="AQ337" s="40"/>
      <c r="AR337" s="40"/>
      <c r="AS337" s="40"/>
      <c r="AT337" s="40"/>
      <c r="AU337" s="40"/>
      <c r="AV337" s="40"/>
      <c r="AW337" s="40"/>
      <c r="AX337" s="40"/>
      <c r="AY337" s="40"/>
    </row>
    <row r="338" ht="15.75" customHeight="1">
      <c r="A338" s="575">
        <v>510.0</v>
      </c>
      <c r="B338" s="94" t="str">
        <f t="array" ref="B338">IFNA(XLOOKUP(A338,'New Signups'!C:C,'New Signups'!D:D),"-")</f>
        <v>Amina</v>
      </c>
      <c r="C338" s="94" t="str">
        <f t="array" ref="C338">IFNA(XLOOKUP(A338,'New Signups'!C:C,'New Signups'!E:E),"-")</f>
        <v>Ortiz-Rivera </v>
      </c>
      <c r="D338" s="1034">
        <v>1025.0</v>
      </c>
      <c r="E338" s="40"/>
      <c r="F338" s="45" t="str">
        <f t="array" ref="F338">XLOOKUP(A338,'New Signups'!C:C,'New Signups'!I:I)</f>
        <v>(267) 997-4412</v>
      </c>
      <c r="G338" s="53" t="str">
        <f t="array" ref="G338">XLOOKUP(A338,'New Signups'!C:C,'New Signups'!J:J)</f>
        <v>(267) 997-4412</v>
      </c>
      <c r="H338" s="53" t="str">
        <f t="array" ref="H338">IFNA(XLOOKUP(A338,'New Signups'!C:C,'New Signups'!K:K),"-")</f>
        <v>Temple</v>
      </c>
      <c r="I338" s="53" t="str">
        <f t="array" ref="I338">IFNA(XLOOKUP(A338,'New Signups'!C:C,'New Signups'!H:H),"-")</f>
        <v>Samiha Ortiz-Rivera</v>
      </c>
      <c r="J338" s="40" t="s">
        <v>5585</v>
      </c>
      <c r="K338" s="40"/>
      <c r="L338" s="40"/>
      <c r="M338" s="40"/>
      <c r="N338" s="1020">
        <f t="array" ref="N338">IFNA(XLOOKUP(A338,'1000'!A:A,'1000'!M:M),IFNA(XLOOKUP(A338,'2000'!A:A,'2000'!M:M),XLOOKUP(A338,'3000'!A:A,'3000'!M:M)))</f>
        <v>45338</v>
      </c>
      <c r="O338" s="40" t="s">
        <v>5660</v>
      </c>
      <c r="P338" s="1047" t="s">
        <v>5491</v>
      </c>
      <c r="Q338" s="1047" t="s">
        <v>5492</v>
      </c>
      <c r="R338" s="1047" t="s">
        <v>5493</v>
      </c>
      <c r="S338" s="1047" t="s">
        <v>5521</v>
      </c>
      <c r="T338" s="1047" t="s">
        <v>5495</v>
      </c>
      <c r="U338" s="1047" t="s">
        <v>5496</v>
      </c>
      <c r="V338" s="40"/>
      <c r="W338" s="1019"/>
      <c r="X338" s="1019"/>
      <c r="Y338" s="40"/>
      <c r="Z338" s="1182" t="s">
        <v>985</v>
      </c>
      <c r="AA338" s="40" t="s">
        <v>4516</v>
      </c>
      <c r="AB338" s="1044" t="s">
        <v>5520</v>
      </c>
      <c r="AC338" s="1038" t="s">
        <v>5522</v>
      </c>
      <c r="AD338" s="1038" t="s">
        <v>5523</v>
      </c>
      <c r="AE338" s="40"/>
      <c r="AF338" s="40" t="s">
        <v>5533</v>
      </c>
      <c r="AG338" s="1023"/>
      <c r="AH338" s="94"/>
      <c r="AI338" s="40"/>
      <c r="AJ338" s="40"/>
      <c r="AK338" s="40"/>
      <c r="AL338" s="40"/>
      <c r="AM338" s="40"/>
      <c r="AN338" s="40"/>
      <c r="AO338" s="40"/>
      <c r="AP338" s="40"/>
      <c r="AQ338" s="40"/>
      <c r="AR338" s="40"/>
      <c r="AS338" s="40"/>
      <c r="AT338" s="40"/>
      <c r="AU338" s="40"/>
      <c r="AV338" s="40"/>
      <c r="AW338" s="40"/>
      <c r="AX338" s="40"/>
      <c r="AY338" s="40"/>
    </row>
    <row r="339" ht="15.75" customHeight="1">
      <c r="A339" s="575">
        <v>511.0</v>
      </c>
      <c r="B339" s="94" t="str">
        <f t="array" ref="B339">IFNA(XLOOKUP(A339,'New Signups'!C:C,'New Signups'!D:D),"-")</f>
        <v>Keniel</v>
      </c>
      <c r="C339" s="94" t="str">
        <f t="array" ref="C339">IFNA(XLOOKUP(A339,'New Signups'!C:C,'New Signups'!E:E),"-")</f>
        <v>Ortiz-Rivera </v>
      </c>
      <c r="D339" s="1034">
        <v>1026.0</v>
      </c>
      <c r="E339" s="40"/>
      <c r="F339" s="45" t="str">
        <f t="array" ref="F339">XLOOKUP(A339,'New Signups'!C:C,'New Signups'!I:I)</f>
        <v>(267) 997-4412</v>
      </c>
      <c r="G339" s="53" t="str">
        <f t="array" ref="G339">XLOOKUP(A339,'New Signups'!C:C,'New Signups'!J:J)</f>
        <v>(267) 997-4412</v>
      </c>
      <c r="H339" s="53" t="str">
        <f t="array" ref="H339">IFNA(XLOOKUP(A339,'New Signups'!C:C,'New Signups'!K:K),"-")</f>
        <v>Temple</v>
      </c>
      <c r="I339" s="53" t="str">
        <f t="array" ref="I339">IFNA(XLOOKUP(A339,'New Signups'!C:C,'New Signups'!H:H),"-")</f>
        <v>Samiha Ortiz-Rivera</v>
      </c>
      <c r="J339" s="40" t="s">
        <v>5585</v>
      </c>
      <c r="K339" s="40"/>
      <c r="L339" s="40"/>
      <c r="M339" s="40"/>
      <c r="N339" s="1020">
        <f t="array" ref="N339">IFNA(XLOOKUP(A339,'1000'!A:A,'1000'!M:M),IFNA(XLOOKUP(A339,'2000'!A:A,'2000'!M:M),XLOOKUP(A339,'3000'!A:A,'3000'!M:M)))</f>
        <v>45319</v>
      </c>
      <c r="O339" s="40" t="s">
        <v>5660</v>
      </c>
      <c r="P339" s="1047" t="s">
        <v>5490</v>
      </c>
      <c r="Q339" s="1047" t="s">
        <v>5491</v>
      </c>
      <c r="R339" s="1047" t="s">
        <v>5492</v>
      </c>
      <c r="S339" s="1047" t="s">
        <v>5493</v>
      </c>
      <c r="T339" s="1047" t="s">
        <v>5521</v>
      </c>
      <c r="U339" s="1047" t="s">
        <v>5495</v>
      </c>
      <c r="V339" s="40"/>
      <c r="W339" s="1019"/>
      <c r="X339" s="1019"/>
      <c r="Y339" s="40"/>
      <c r="Z339" s="1182" t="s">
        <v>985</v>
      </c>
      <c r="AA339" s="40" t="s">
        <v>4516</v>
      </c>
      <c r="AB339" s="1044" t="s">
        <v>5520</v>
      </c>
      <c r="AC339" s="1038" t="s">
        <v>5522</v>
      </c>
      <c r="AD339" s="1038" t="s">
        <v>5523</v>
      </c>
      <c r="AE339" s="40"/>
      <c r="AF339" s="40" t="s">
        <v>5533</v>
      </c>
      <c r="AG339" s="1023"/>
      <c r="AH339" s="94"/>
      <c r="AI339" s="40"/>
      <c r="AJ339" s="40"/>
      <c r="AK339" s="40"/>
      <c r="AL339" s="40"/>
      <c r="AM339" s="40"/>
      <c r="AN339" s="40"/>
      <c r="AO339" s="40"/>
      <c r="AP339" s="40"/>
      <c r="AQ339" s="40"/>
      <c r="AR339" s="40"/>
      <c r="AS339" s="40"/>
      <c r="AT339" s="40"/>
      <c r="AU339" s="40"/>
      <c r="AV339" s="40"/>
      <c r="AW339" s="40"/>
      <c r="AX339" s="40"/>
      <c r="AY339" s="40"/>
    </row>
    <row r="340" ht="15.75" customHeight="1">
      <c r="A340" s="1185">
        <v>704.0</v>
      </c>
      <c r="B340" s="1072" t="str">
        <f t="array" ref="B340">IFNA(XLOOKUP(A340,'New Signups'!C:C,'New Signups'!D:D),"-")</f>
        <v>Coyote</v>
      </c>
      <c r="C340" s="1072" t="str">
        <f t="array" ref="C340">IFNA(XLOOKUP(A340,'New Signups'!C:C,'New Signups'!E:E),"-")</f>
        <v>Chatel</v>
      </c>
      <c r="D340" s="1137">
        <v>1027.0</v>
      </c>
      <c r="E340" s="1079"/>
      <c r="F340" s="1075" t="str">
        <f t="array" ref="F340">XLOOKUP(A340,'New Signups'!C:C,'New Signups'!I:I)</f>
        <v>(610) 220-7620</v>
      </c>
      <c r="G340" s="1076" t="str">
        <f t="array" ref="G340">XLOOKUP(A340,'New Signups'!C:C,'New Signups'!J:J)</f>
        <v>(510) 506-9058</v>
      </c>
      <c r="H340" s="1076" t="str">
        <f t="array" ref="H340">IFNA(XLOOKUP(A340,'New Signups'!C:C,'New Signups'!K:K),"-")</f>
        <v>Philly Free School </v>
      </c>
      <c r="I340" s="1076" t="str">
        <f t="array" ref="I340">IFNA(XLOOKUP(A340,'New Signups'!C:C,'New Signups'!H:H),"-")</f>
        <v>Katy Chatel</v>
      </c>
      <c r="J340" s="1079" t="s">
        <v>5585</v>
      </c>
      <c r="K340" s="1079"/>
      <c r="L340" s="1079"/>
      <c r="M340" s="1079"/>
      <c r="N340" s="1080" t="str">
        <f t="array" ref="N340">IFNA(XLOOKUP(A340,'1000'!A:A,'1000'!M:M),IFNA(XLOOKUP(A340,'2000'!A:A,'2000'!M:M),XLOOKUP(A340,'3000'!A:A,'3000'!M:M)))</f>
        <v/>
      </c>
      <c r="O340" s="1079" t="s">
        <v>4516</v>
      </c>
      <c r="P340" s="1047" t="s">
        <v>5661</v>
      </c>
      <c r="Q340" s="1047" t="s">
        <v>5661</v>
      </c>
      <c r="R340" s="1047" t="s">
        <v>5661</v>
      </c>
      <c r="S340" s="1047" t="s">
        <v>5661</v>
      </c>
      <c r="T340" s="1047" t="s">
        <v>5661</v>
      </c>
      <c r="U340" s="1047" t="s">
        <v>5661</v>
      </c>
      <c r="V340" s="1053"/>
      <c r="W340" s="1053"/>
      <c r="X340" s="1053"/>
      <c r="Y340" s="1053"/>
      <c r="Z340" s="295" t="s">
        <v>654</v>
      </c>
      <c r="AA340" s="1053"/>
      <c r="AB340" s="1186"/>
      <c r="AC340" s="1053"/>
      <c r="AD340" s="1053"/>
      <c r="AE340" s="1053"/>
      <c r="AF340" s="1079"/>
      <c r="AG340" s="1082"/>
      <c r="AH340" s="1072"/>
      <c r="AI340" s="1079"/>
      <c r="AJ340" s="1079"/>
      <c r="AK340" s="1079"/>
      <c r="AL340" s="1079"/>
      <c r="AM340" s="1079"/>
      <c r="AN340" s="1079"/>
      <c r="AO340" s="1079"/>
      <c r="AP340" s="1079"/>
      <c r="AQ340" s="1079"/>
      <c r="AR340" s="1079"/>
      <c r="AS340" s="1079"/>
      <c r="AT340" s="1079"/>
      <c r="AU340" s="1079"/>
      <c r="AV340" s="1079"/>
      <c r="AW340" s="1079"/>
      <c r="AX340" s="1079"/>
      <c r="AY340" s="1079"/>
    </row>
    <row r="341" ht="15.75" customHeight="1">
      <c r="A341" s="575">
        <v>629.0</v>
      </c>
      <c r="B341" s="94" t="str">
        <f t="array" ref="B341">IFNA(XLOOKUP(A341,'New Signups'!C:C,'New Signups'!D:D),"-")</f>
        <v>Alanzo</v>
      </c>
      <c r="C341" s="94" t="str">
        <f t="array" ref="C341">IFNA(XLOOKUP(A341,'New Signups'!C:C,'New Signups'!E:E),"-")</f>
        <v>Jones</v>
      </c>
      <c r="D341" s="1034">
        <v>1028.0</v>
      </c>
      <c r="E341" s="40"/>
      <c r="F341" s="45">
        <f t="array" ref="F341">XLOOKUP(A341,'New Signups'!C:C,'New Signups'!I:I)</f>
        <v>0</v>
      </c>
      <c r="G341" s="53" t="str">
        <f t="array" ref="G341">XLOOKUP(A341,'New Signups'!C:C,'New Signups'!J:J)</f>
        <v>(267) 597-9136</v>
      </c>
      <c r="H341" s="53" t="str">
        <f t="array" ref="H341">IFNA(XLOOKUP(A341,'New Signups'!C:C,'New Signups'!K:K),"-")</f>
        <v>Lighthouse</v>
      </c>
      <c r="I341" s="53" t="str">
        <f t="array" ref="I341">IFNA(XLOOKUP(A341,'New Signups'!C:C,'New Signups'!H:H),"-")</f>
        <v>Sharron, Ronnie</v>
      </c>
      <c r="J341" s="40" t="s">
        <v>5585</v>
      </c>
      <c r="K341" s="40"/>
      <c r="L341" s="40"/>
      <c r="M341" s="40"/>
      <c r="N341" s="1187">
        <v>45374.0</v>
      </c>
      <c r="O341" s="40" t="s">
        <v>4516</v>
      </c>
      <c r="P341" s="1047" t="s">
        <v>5492</v>
      </c>
      <c r="Q341" s="1047" t="s">
        <v>5493</v>
      </c>
      <c r="R341" s="1047" t="s">
        <v>5521</v>
      </c>
      <c r="S341" s="1047" t="s">
        <v>5495</v>
      </c>
      <c r="T341" s="1047" t="s">
        <v>5529</v>
      </c>
      <c r="U341" s="1047" t="s">
        <v>5658</v>
      </c>
      <c r="V341" s="40"/>
      <c r="W341" s="40"/>
      <c r="X341" s="40"/>
      <c r="Y341" s="40"/>
      <c r="Z341" s="1182" t="s">
        <v>985</v>
      </c>
      <c r="AA341" s="40" t="s">
        <v>4516</v>
      </c>
      <c r="AB341" s="1044" t="s">
        <v>5523</v>
      </c>
      <c r="AC341" s="1038" t="s">
        <v>5492</v>
      </c>
      <c r="AD341" s="1038" t="s">
        <v>5534</v>
      </c>
      <c r="AE341" s="40"/>
      <c r="AF341" s="40" t="s">
        <v>5535</v>
      </c>
      <c r="AG341" s="1023"/>
      <c r="AH341" s="94"/>
      <c r="AI341" s="40"/>
      <c r="AJ341" s="40"/>
      <c r="AK341" s="40"/>
      <c r="AL341" s="40"/>
      <c r="AM341" s="40"/>
      <c r="AN341" s="40"/>
      <c r="AO341" s="40"/>
      <c r="AP341" s="40"/>
      <c r="AQ341" s="40"/>
      <c r="AR341" s="40"/>
      <c r="AS341" s="40"/>
      <c r="AT341" s="40"/>
      <c r="AU341" s="40"/>
      <c r="AV341" s="40"/>
      <c r="AW341" s="40"/>
      <c r="AX341" s="40"/>
      <c r="AY341" s="40"/>
    </row>
    <row r="342" ht="15.75" customHeight="1">
      <c r="A342" s="575">
        <v>688.0</v>
      </c>
      <c r="B342" s="94" t="str">
        <f t="array" ref="B342">IFNA(XLOOKUP(A342,'New Signups'!C:C,'New Signups'!D:D),"-")</f>
        <v>Ingrid</v>
      </c>
      <c r="C342" s="94" t="str">
        <f t="array" ref="C342">IFNA(XLOOKUP(A342,'New Signups'!C:C,'New Signups'!E:E),"-")</f>
        <v>yip</v>
      </c>
      <c r="D342" s="1034">
        <v>1029.0</v>
      </c>
      <c r="E342" s="40"/>
      <c r="F342" s="45" t="str">
        <f t="array" ref="F342">XLOOKUP(A342,'New Signups'!C:C,'New Signups'!I:I)</f>
        <v>(540) 921-7569</v>
      </c>
      <c r="G342" s="53" t="str">
        <f t="array" ref="G342">XLOOKUP(A342,'New Signups'!C:C,'New Signups'!J:J)</f>
        <v>(540) 921-7569</v>
      </c>
      <c r="H342" s="53" t="str">
        <f t="array" ref="H342">IFNA(XLOOKUP(A342,'New Signups'!C:C,'New Signups'!K:K),"-")</f>
        <v>Email</v>
      </c>
      <c r="I342" s="53" t="str">
        <f t="array" ref="I342">IFNA(XLOOKUP(A342,'New Signups'!C:C,'New Signups'!H:H),"-")</f>
        <v>Josephine Yip</v>
      </c>
      <c r="J342" s="40" t="s">
        <v>5585</v>
      </c>
      <c r="K342" s="40"/>
      <c r="L342" s="40"/>
      <c r="M342" s="40"/>
      <c r="N342" s="1020">
        <f t="array" ref="N342">IFNA(XLOOKUP(A342,'1000'!A:A,'1000'!M:M),IFNA(XLOOKUP(A342,'2000'!A:A,'2000'!M:M),XLOOKUP(A342,'3000'!A:A,'3000'!M:M)))</f>
        <v>45374</v>
      </c>
      <c r="O342" s="40" t="s">
        <v>5660</v>
      </c>
      <c r="P342" s="1047" t="s">
        <v>5492</v>
      </c>
      <c r="Q342" s="1047" t="s">
        <v>5493</v>
      </c>
      <c r="R342" s="1047" t="s">
        <v>5521</v>
      </c>
      <c r="S342" s="1047" t="s">
        <v>5495</v>
      </c>
      <c r="T342" s="1047" t="s">
        <v>5496</v>
      </c>
      <c r="U342" s="1047" t="s">
        <v>5497</v>
      </c>
      <c r="V342" s="40"/>
      <c r="W342" s="1019"/>
      <c r="X342" s="1019"/>
      <c r="Y342" s="40"/>
      <c r="Z342" s="1024" t="s">
        <v>4516</v>
      </c>
      <c r="AA342" s="1019" t="s">
        <v>5659</v>
      </c>
      <c r="AB342" s="1044" t="s">
        <v>5523</v>
      </c>
      <c r="AC342" s="1038" t="s">
        <v>5533</v>
      </c>
      <c r="AD342" s="1038" t="s">
        <v>5534</v>
      </c>
      <c r="AE342" s="40"/>
      <c r="AF342" s="40" t="s">
        <v>5535</v>
      </c>
      <c r="AG342" s="1023"/>
      <c r="AH342" s="94"/>
      <c r="AI342" s="40"/>
      <c r="AJ342" s="40"/>
      <c r="AK342" s="40"/>
      <c r="AL342" s="40"/>
      <c r="AM342" s="40"/>
      <c r="AN342" s="40"/>
      <c r="AO342" s="40"/>
      <c r="AP342" s="40"/>
      <c r="AQ342" s="40"/>
      <c r="AR342" s="40"/>
      <c r="AS342" s="40"/>
      <c r="AT342" s="40"/>
      <c r="AU342" s="40"/>
      <c r="AV342" s="40"/>
      <c r="AW342" s="40"/>
      <c r="AX342" s="40"/>
      <c r="AY342" s="40"/>
    </row>
    <row r="343" ht="15.75" customHeight="1">
      <c r="A343" s="575">
        <v>689.0</v>
      </c>
      <c r="B343" s="94" t="str">
        <f t="array" ref="B343">IFNA(XLOOKUP(A343,'New Signups'!C:C,'New Signups'!D:D),"-")</f>
        <v>Ingvar</v>
      </c>
      <c r="C343" s="94" t="str">
        <f t="array" ref="C343">IFNA(XLOOKUP(A343,'New Signups'!C:C,'New Signups'!E:E),"-")</f>
        <v>Yip</v>
      </c>
      <c r="D343" s="1034">
        <v>1030.0</v>
      </c>
      <c r="E343" s="40"/>
      <c r="F343" s="45" t="str">
        <f t="array" ref="F343">XLOOKUP(A343,'New Signups'!C:C,'New Signups'!I:I)</f>
        <v>(540) 921-7569</v>
      </c>
      <c r="G343" s="53" t="str">
        <f t="array" ref="G343">XLOOKUP(A343,'New Signups'!C:C,'New Signups'!J:J)</f>
        <v>(540) 921-7569</v>
      </c>
      <c r="H343" s="53" t="str">
        <f t="array" ref="H343">IFNA(XLOOKUP(A343,'New Signups'!C:C,'New Signups'!K:K),"-")</f>
        <v>Email</v>
      </c>
      <c r="I343" s="53" t="str">
        <f t="array" ref="I343">IFNA(XLOOKUP(A343,'New Signups'!C:C,'New Signups'!H:H),"-")</f>
        <v>Josephine Yip</v>
      </c>
      <c r="J343" s="40" t="s">
        <v>5585</v>
      </c>
      <c r="K343" s="40"/>
      <c r="L343" s="40"/>
      <c r="M343" s="40"/>
      <c r="N343" s="1020">
        <f t="array" ref="N343">IFNA(XLOOKUP(A343,'1000'!A:A,'1000'!M:M),IFNA(XLOOKUP(A343,'2000'!A:A,'2000'!M:M),XLOOKUP(A343,'3000'!A:A,'3000'!M:M)))</f>
        <v>45374</v>
      </c>
      <c r="O343" s="40" t="s">
        <v>5660</v>
      </c>
      <c r="P343" s="1047" t="s">
        <v>5492</v>
      </c>
      <c r="Q343" s="1047" t="s">
        <v>5493</v>
      </c>
      <c r="R343" s="1047" t="s">
        <v>5521</v>
      </c>
      <c r="S343" s="1047" t="s">
        <v>5495</v>
      </c>
      <c r="T343" s="1047" t="s">
        <v>5496</v>
      </c>
      <c r="U343" s="1047" t="s">
        <v>5497</v>
      </c>
      <c r="V343" s="40"/>
      <c r="W343" s="1019"/>
      <c r="X343" s="1019"/>
      <c r="Y343" s="40"/>
      <c r="Z343" s="1024" t="s">
        <v>4516</v>
      </c>
      <c r="AA343" s="1019" t="s">
        <v>5659</v>
      </c>
      <c r="AB343" s="1044" t="s">
        <v>5533</v>
      </c>
      <c r="AC343" s="1038" t="s">
        <v>5534</v>
      </c>
      <c r="AD343" s="1038" t="s">
        <v>5535</v>
      </c>
      <c r="AE343" s="40"/>
      <c r="AF343" s="40" t="s">
        <v>5536</v>
      </c>
      <c r="AG343" s="1023"/>
      <c r="AH343" s="94"/>
      <c r="AI343" s="40"/>
      <c r="AJ343" s="40"/>
      <c r="AK343" s="40"/>
      <c r="AL343" s="40"/>
      <c r="AM343" s="40"/>
      <c r="AN343" s="40"/>
      <c r="AO343" s="40"/>
      <c r="AP343" s="40"/>
      <c r="AQ343" s="40"/>
      <c r="AR343" s="40"/>
      <c r="AS343" s="40"/>
      <c r="AT343" s="40"/>
      <c r="AU343" s="40"/>
      <c r="AV343" s="40"/>
      <c r="AW343" s="40"/>
      <c r="AX343" s="40"/>
      <c r="AY343" s="40"/>
    </row>
    <row r="344" ht="15.75" customHeight="1">
      <c r="A344" s="575">
        <v>758.0</v>
      </c>
      <c r="B344" s="94" t="str">
        <f t="array" ref="B344">IFNA(XLOOKUP(A344,'New Signups'!C:C,'New Signups'!D:D),"-")</f>
        <v>Tiana</v>
      </c>
      <c r="C344" s="94" t="str">
        <f t="array" ref="C344">IFNA(XLOOKUP(A344,'New Signups'!C:C,'New Signups'!E:E),"-")</f>
        <v>Davis</v>
      </c>
      <c r="D344" s="1034">
        <v>1031.0</v>
      </c>
      <c r="E344" s="40"/>
      <c r="F344" s="1188" t="s">
        <v>5662</v>
      </c>
      <c r="G344" s="53"/>
      <c r="H344" s="53" t="str">
        <f t="array" ref="H344">IFNA(XLOOKUP(A344,'New Signups'!C:C,'New Signups'!K:K),"-")</f>
        <v>CLINICONTACT</v>
      </c>
      <c r="I344" s="53" t="str">
        <f t="array" ref="I344">IFNA(XLOOKUP(A344,'New Signups'!C:C,'New Signups'!H:H),"-")</f>
        <v>T. Minnick </v>
      </c>
      <c r="J344" s="40" t="s">
        <v>5585</v>
      </c>
      <c r="K344" s="40"/>
      <c r="L344" s="40"/>
      <c r="M344" s="40"/>
      <c r="N344" s="1020">
        <f t="array" ref="N344">IFNA(XLOOKUP(A344,'1000'!A:A,'1000'!M:M),IFNA(XLOOKUP(A344,'2000'!A:A,'2000'!M:M),XLOOKUP(A344,'3000'!A:A,'3000'!M:M)))</f>
        <v>45384</v>
      </c>
      <c r="O344" s="40" t="s">
        <v>5660</v>
      </c>
      <c r="P344" s="1047" t="s">
        <v>5493</v>
      </c>
      <c r="Q344" s="1047" t="s">
        <v>5521</v>
      </c>
      <c r="R344" s="1047" t="s">
        <v>5495</v>
      </c>
      <c r="S344" s="1049" t="s">
        <v>5496</v>
      </c>
      <c r="T344" s="1047" t="s">
        <v>5497</v>
      </c>
      <c r="U344" s="1047" t="s">
        <v>5512</v>
      </c>
      <c r="V344" s="40"/>
      <c r="W344" s="1019"/>
      <c r="X344" s="1019"/>
      <c r="Y344" s="40"/>
      <c r="Z344" s="1024" t="s">
        <v>4516</v>
      </c>
      <c r="AA344" s="1024" t="s">
        <v>4516</v>
      </c>
      <c r="AB344" s="1044" t="s">
        <v>5533</v>
      </c>
      <c r="AC344" s="1038" t="s">
        <v>5534</v>
      </c>
      <c r="AD344" s="1038" t="s">
        <v>5535</v>
      </c>
      <c r="AE344" s="40"/>
      <c r="AF344" s="40" t="s">
        <v>5663</v>
      </c>
      <c r="AG344" s="1023"/>
      <c r="AH344" s="94"/>
      <c r="AI344" s="40"/>
      <c r="AJ344" s="40"/>
      <c r="AK344" s="40"/>
      <c r="AL344" s="40"/>
      <c r="AM344" s="40"/>
      <c r="AN344" s="40"/>
      <c r="AO344" s="40"/>
      <c r="AP344" s="40"/>
      <c r="AQ344" s="40"/>
      <c r="AR344" s="40"/>
      <c r="AS344" s="40"/>
      <c r="AT344" s="40"/>
      <c r="AU344" s="40"/>
      <c r="AV344" s="40"/>
      <c r="AW344" s="40"/>
      <c r="AX344" s="40"/>
      <c r="AY344" s="40"/>
    </row>
    <row r="345" ht="15.75" customHeight="1">
      <c r="A345" s="575">
        <v>774.0</v>
      </c>
      <c r="B345" s="94" t="str">
        <f t="array" ref="B345">IFNA(XLOOKUP(A345,'New Signups'!C:C,'New Signups'!D:D),"-")</f>
        <v>Khyjair </v>
      </c>
      <c r="C345" s="94" t="str">
        <f t="array" ref="C345">IFNA(XLOOKUP(A345,'New Signups'!C:C,'New Signups'!E:E),"-")</f>
        <v>Tripline Reed</v>
      </c>
      <c r="D345" s="1034">
        <v>1032.0</v>
      </c>
      <c r="E345" s="40"/>
      <c r="F345" s="45">
        <f t="array" ref="F345">XLOOKUP(A345,'New Signups'!C:C,'New Signups'!I:I)</f>
        <v>0</v>
      </c>
      <c r="G345" s="53" t="str">
        <f t="array" ref="G345">XLOOKUP(A345,'New Signups'!C:C,'New Signups'!J:J)</f>
        <v>(267) 928-0049</v>
      </c>
      <c r="H345" s="53" t="str">
        <f t="array" ref="H345">IFNA(XLOOKUP(A345,'New Signups'!C:C,'New Signups'!K:K),"-")</f>
        <v>CLINICONTACT</v>
      </c>
      <c r="I345" s="53" t="str">
        <f t="array" ref="I345">IFNA(XLOOKUP(A345,'New Signups'!C:C,'New Signups'!H:H),"-")</f>
        <v>Kamilah Reed</v>
      </c>
      <c r="J345" s="40" t="s">
        <v>5585</v>
      </c>
      <c r="K345" s="40"/>
      <c r="L345" s="40"/>
      <c r="M345" s="40"/>
      <c r="N345" s="1020">
        <f t="array" ref="N345">IFNA(XLOOKUP(A345,'1000'!A:A,'1000'!M:M),IFNA(XLOOKUP(A345,'2000'!A:A,'2000'!M:M),XLOOKUP(A345,'3000'!A:A,'3000'!M:M)))</f>
        <v>45388</v>
      </c>
      <c r="O345" s="40" t="s">
        <v>4516</v>
      </c>
      <c r="P345" s="1047" t="s">
        <v>5493</v>
      </c>
      <c r="Q345" s="1047" t="s">
        <v>5521</v>
      </c>
      <c r="R345" s="1047" t="s">
        <v>5495</v>
      </c>
      <c r="S345" s="1047" t="s">
        <v>5496</v>
      </c>
      <c r="T345" s="1047" t="s">
        <v>5497</v>
      </c>
      <c r="U345" s="1047" t="s">
        <v>5512</v>
      </c>
      <c r="V345" s="40"/>
      <c r="W345" s="1019"/>
      <c r="X345" s="1024"/>
      <c r="Y345" s="40"/>
      <c r="Z345" s="1024" t="s">
        <v>4516</v>
      </c>
      <c r="AA345" s="1024" t="s">
        <v>4516</v>
      </c>
      <c r="AB345" s="1044" t="s">
        <v>5533</v>
      </c>
      <c r="AC345" s="1038" t="s">
        <v>5534</v>
      </c>
      <c r="AD345" s="1038" t="s">
        <v>5535</v>
      </c>
      <c r="AE345" s="40"/>
      <c r="AF345" s="40" t="s">
        <v>5663</v>
      </c>
      <c r="AG345" s="1023"/>
      <c r="AH345" s="94"/>
      <c r="AI345" s="40"/>
      <c r="AJ345" s="40"/>
      <c r="AK345" s="40"/>
      <c r="AL345" s="40"/>
      <c r="AM345" s="40"/>
      <c r="AN345" s="40"/>
      <c r="AO345" s="40"/>
      <c r="AP345" s="40"/>
      <c r="AQ345" s="40"/>
      <c r="AR345" s="40"/>
      <c r="AS345" s="40"/>
      <c r="AT345" s="40"/>
      <c r="AU345" s="40"/>
      <c r="AV345" s="40"/>
      <c r="AW345" s="40"/>
      <c r="AX345" s="40"/>
      <c r="AY345" s="40"/>
    </row>
    <row r="346" ht="15.75" customHeight="1">
      <c r="A346" s="1004">
        <v>772.0</v>
      </c>
      <c r="B346" s="94" t="str">
        <f t="array" ref="B346">IFNA(XLOOKUP(A346,'New Signups'!C:C,'New Signups'!D:D),"-")</f>
        <v>Kennedy </v>
      </c>
      <c r="C346" s="94" t="str">
        <f t="array" ref="C346">IFNA(XLOOKUP(A346,'New Signups'!C:C,'New Signups'!E:E),"-")</f>
        <v>Player</v>
      </c>
      <c r="D346" s="429">
        <v>1035.0</v>
      </c>
      <c r="E346" s="524"/>
      <c r="F346" s="45">
        <f t="array" ref="F346">XLOOKUP(A346,'New Signups'!C:C,'New Signups'!I:I)</f>
        <v>0</v>
      </c>
      <c r="G346" s="53" t="str">
        <f t="array" ref="G346">XLOOKUP(A346,'New Signups'!C:C,'New Signups'!J:J)</f>
        <v>(267) 624-5836</v>
      </c>
      <c r="H346" s="53" t="str">
        <f t="array" ref="H346">IFNA(XLOOKUP(A346,'New Signups'!C:C,'New Signups'!K:K),"-")</f>
        <v>CLINICONTACT</v>
      </c>
      <c r="I346" s="53" t="str">
        <f t="array" ref="I346">IFNA(XLOOKUP(A346,'New Signups'!C:C,'New Signups'!H:H),"-")</f>
        <v>Johnetta Gay</v>
      </c>
      <c r="J346" s="524" t="s">
        <v>5585</v>
      </c>
      <c r="K346" s="40"/>
      <c r="L346" s="40"/>
      <c r="M346" s="40"/>
      <c r="N346" s="1020">
        <f t="array" ref="N346">IFNA(XLOOKUP(A346,'1000'!A:A,'1000'!M:M),IFNA(XLOOKUP(A346,'2000'!A:A,'2000'!M:M),XLOOKUP(A346,'3000'!A:A,'3000'!M:M)))</f>
        <v>45398</v>
      </c>
      <c r="O346" s="40"/>
      <c r="P346" s="1053" t="s">
        <v>5493</v>
      </c>
      <c r="Q346" s="1047" t="s">
        <v>5521</v>
      </c>
      <c r="R346" s="1047" t="s">
        <v>5495</v>
      </c>
      <c r="S346" s="1047" t="s">
        <v>5496</v>
      </c>
      <c r="T346" s="1047" t="s">
        <v>5497</v>
      </c>
      <c r="U346" s="1047" t="s">
        <v>5512</v>
      </c>
      <c r="V346" s="40"/>
      <c r="W346" s="40"/>
      <c r="X346" s="40"/>
      <c r="Y346" s="40"/>
      <c r="Z346" s="1024" t="s">
        <v>4516</v>
      </c>
      <c r="AA346" s="1024" t="s">
        <v>4516</v>
      </c>
      <c r="AB346" s="1044" t="s">
        <v>5533</v>
      </c>
      <c r="AC346" s="1038" t="s">
        <v>5534</v>
      </c>
      <c r="AD346" s="1038" t="s">
        <v>5535</v>
      </c>
      <c r="AE346" s="40"/>
      <c r="AF346" s="40" t="s">
        <v>5663</v>
      </c>
      <c r="AG346" s="1023"/>
      <c r="AH346" s="94"/>
      <c r="AI346" s="40"/>
      <c r="AJ346" s="40"/>
      <c r="AK346" s="40"/>
      <c r="AL346" s="40"/>
      <c r="AM346" s="40"/>
      <c r="AN346" s="40"/>
      <c r="AO346" s="40"/>
      <c r="AP346" s="40"/>
      <c r="AQ346" s="40"/>
      <c r="AR346" s="40"/>
      <c r="AS346" s="40"/>
      <c r="AT346" s="40"/>
      <c r="AU346" s="40"/>
      <c r="AV346" s="40"/>
      <c r="AW346" s="40"/>
      <c r="AX346" s="40"/>
      <c r="AY346" s="40"/>
    </row>
    <row r="347" ht="15.75" customHeight="1">
      <c r="A347" s="1004">
        <v>773.0</v>
      </c>
      <c r="B347" s="94" t="str">
        <f t="array" ref="B347">IFNA(XLOOKUP(A347,'New Signups'!C:C,'New Signups'!D:D),"-")</f>
        <v>Suhaylah</v>
      </c>
      <c r="C347" s="94" t="str">
        <f t="array" ref="C347">IFNA(XLOOKUP(A347,'New Signups'!C:C,'New Signups'!E:E),"-")</f>
        <v>Andino</v>
      </c>
      <c r="D347" s="429">
        <v>1036.0</v>
      </c>
      <c r="E347" s="524"/>
      <c r="F347" s="45">
        <f t="array" ref="F347">XLOOKUP(A347,'New Signups'!C:C,'New Signups'!I:I)</f>
        <v>0</v>
      </c>
      <c r="G347" s="53" t="str">
        <f t="array" ref="G347">XLOOKUP(A347,'New Signups'!C:C,'New Signups'!J:J)</f>
        <v>(215) 954-3526</v>
      </c>
      <c r="H347" s="53" t="str">
        <f t="array" ref="H347">IFNA(XLOOKUP(A347,'New Signups'!C:C,'New Signups'!K:K),"-")</f>
        <v>CLINICONTACT</v>
      </c>
      <c r="I347" s="53" t="str">
        <f t="array" ref="I347">IFNA(XLOOKUP(A347,'New Signups'!C:C,'New Signups'!H:H),"-")</f>
        <v>Sharde Walker</v>
      </c>
      <c r="J347" s="524" t="s">
        <v>5585</v>
      </c>
      <c r="K347" s="40"/>
      <c r="L347" s="40"/>
      <c r="M347" s="40"/>
      <c r="N347" s="1020">
        <f t="array" ref="N347">IFNA(XLOOKUP(A347,'1000'!A:A,'1000'!M:M),IFNA(XLOOKUP(A347,'2000'!A:A,'2000'!M:M),XLOOKUP(A347,'3000'!A:A,'3000'!M:M)))</f>
        <v>45411</v>
      </c>
      <c r="O347" s="40"/>
      <c r="P347" s="1053" t="s">
        <v>5493</v>
      </c>
      <c r="Q347" s="1047" t="s">
        <v>5521</v>
      </c>
      <c r="R347" s="1047" t="s">
        <v>5495</v>
      </c>
      <c r="S347" s="1047" t="s">
        <v>5496</v>
      </c>
      <c r="T347" s="1047" t="s">
        <v>5497</v>
      </c>
      <c r="U347" s="1047" t="s">
        <v>5512</v>
      </c>
      <c r="V347" s="40"/>
      <c r="W347" s="40"/>
      <c r="X347" s="40"/>
      <c r="Y347" s="40"/>
      <c r="Z347" s="1024" t="s">
        <v>4516</v>
      </c>
      <c r="AA347" s="1024" t="s">
        <v>4516</v>
      </c>
      <c r="AB347" s="1044" t="s">
        <v>5533</v>
      </c>
      <c r="AC347" s="1038" t="s">
        <v>5534</v>
      </c>
      <c r="AD347" s="1038" t="s">
        <v>5535</v>
      </c>
      <c r="AE347" s="40"/>
      <c r="AF347" s="40" t="s">
        <v>5663</v>
      </c>
      <c r="AG347" s="1023"/>
      <c r="AH347" s="94"/>
      <c r="AI347" s="40"/>
      <c r="AJ347" s="40"/>
      <c r="AK347" s="40"/>
      <c r="AL347" s="40"/>
      <c r="AM347" s="40"/>
      <c r="AN347" s="40"/>
      <c r="AO347" s="40"/>
      <c r="AP347" s="40"/>
      <c r="AQ347" s="40"/>
      <c r="AR347" s="40"/>
      <c r="AS347" s="40"/>
      <c r="AT347" s="40"/>
      <c r="AU347" s="40"/>
      <c r="AV347" s="40"/>
      <c r="AW347" s="40"/>
      <c r="AX347" s="40"/>
      <c r="AY347" s="40"/>
    </row>
    <row r="348" ht="15.75" customHeight="1">
      <c r="A348" s="1004">
        <v>851.0</v>
      </c>
      <c r="B348" s="94" t="str">
        <f t="array" ref="B348">IFNA(XLOOKUP(A348,'New Signups'!C:C,'New Signups'!D:D),"-")</f>
        <v>Kiley</v>
      </c>
      <c r="C348" s="94" t="str">
        <f t="array" ref="C348">IFNA(XLOOKUP(A348,'New Signups'!C:C,'New Signups'!E:E),"-")</f>
        <v>Strauss</v>
      </c>
      <c r="D348" s="429">
        <v>1037.0</v>
      </c>
      <c r="E348" s="524"/>
      <c r="F348" s="45" t="str">
        <f t="array" ref="F348">XLOOKUP(A348,'New Signups'!C:C,'New Signups'!I:I)</f>
        <v>(267) 213-6658</v>
      </c>
      <c r="G348" s="53" t="str">
        <f t="array" ref="G348">XLOOKUP(A348,'New Signups'!C:C,'New Signups'!J:J)</f>
        <v>???</v>
      </c>
      <c r="H348" s="53" t="str">
        <f t="array" ref="H348">IFNA(XLOOKUP(A348,'New Signups'!C:C,'New Signups'!K:K),"-")</f>
        <v>CLINICONTACT </v>
      </c>
      <c r="I348" s="53" t="str">
        <f t="array" ref="I348">IFNA(XLOOKUP(A348,'New Signups'!C:C,'New Signups'!H:H),"-")</f>
        <v>Melissa A Strauss</v>
      </c>
      <c r="J348" s="524" t="s">
        <v>5585</v>
      </c>
      <c r="K348" s="40"/>
      <c r="L348" s="40"/>
      <c r="M348" s="40"/>
      <c r="N348" s="1020">
        <f t="array" ref="N348">IFNA(XLOOKUP(A348,'1000'!A:A,'1000'!M:M),IFNA(XLOOKUP(A348,'2000'!A:A,'2000'!M:M),XLOOKUP(A348,'3000'!A:A,'3000'!M:M)))</f>
        <v>45422</v>
      </c>
      <c r="O348" s="40"/>
      <c r="P348" s="1047" t="s">
        <v>5521</v>
      </c>
      <c r="Q348" s="1047" t="s">
        <v>5495</v>
      </c>
      <c r="R348" s="1047" t="s">
        <v>5496</v>
      </c>
      <c r="S348" s="1047" t="s">
        <v>5497</v>
      </c>
      <c r="T348" s="1047" t="s">
        <v>5512</v>
      </c>
      <c r="U348" s="1084" t="s">
        <v>5513</v>
      </c>
      <c r="V348" s="40"/>
      <c r="W348" s="40"/>
      <c r="X348" s="40"/>
      <c r="Y348" s="40"/>
      <c r="Z348" s="1024" t="s">
        <v>4516</v>
      </c>
      <c r="AA348" s="1024" t="s">
        <v>4516</v>
      </c>
      <c r="AB348" s="1044" t="s">
        <v>5534</v>
      </c>
      <c r="AC348" s="1038" t="s">
        <v>5535</v>
      </c>
      <c r="AD348" s="1038" t="s">
        <v>5536</v>
      </c>
      <c r="AE348" s="40"/>
      <c r="AF348" s="40" t="s">
        <v>5558</v>
      </c>
      <c r="AG348" s="1023"/>
      <c r="AH348" s="94"/>
      <c r="AI348" s="40"/>
      <c r="AJ348" s="40"/>
      <c r="AK348" s="40"/>
      <c r="AL348" s="40"/>
      <c r="AM348" s="40"/>
      <c r="AN348" s="40"/>
      <c r="AO348" s="40"/>
      <c r="AP348" s="40"/>
      <c r="AQ348" s="40"/>
      <c r="AR348" s="40"/>
      <c r="AS348" s="40"/>
      <c r="AT348" s="40"/>
      <c r="AU348" s="40"/>
      <c r="AV348" s="40"/>
      <c r="AW348" s="40"/>
      <c r="AX348" s="40"/>
      <c r="AY348" s="40"/>
    </row>
    <row r="349" ht="15.75" customHeight="1">
      <c r="A349" s="1004">
        <v>888.0</v>
      </c>
      <c r="B349" s="94" t="str">
        <f t="array" ref="B349">IFNA(XLOOKUP(A349,'New Signups'!C:C,'New Signups'!D:D),"-")</f>
        <v>Kendall</v>
      </c>
      <c r="C349" s="94" t="str">
        <f t="array" ref="C349">IFNA(XLOOKUP(A349,'New Signups'!C:C,'New Signups'!E:E),"-")</f>
        <v>Hollaway</v>
      </c>
      <c r="D349" s="429">
        <v>1039.0</v>
      </c>
      <c r="E349" s="524"/>
      <c r="F349" s="45" t="str">
        <f t="array" ref="F349">XLOOKUP(A349,'New Signups'!C:C,'New Signups'!I:I)</f>
        <v>(215) 954-5340</v>
      </c>
      <c r="G349" s="53" t="str">
        <f t="array" ref="G349">XLOOKUP(A349,'New Signups'!C:C,'New Signups'!J:J)</f>
        <v>???</v>
      </c>
      <c r="H349" s="53" t="str">
        <f t="array" ref="H349">IFNA(XLOOKUP(A349,'New Signups'!C:C,'New Signups'!K:K),"-")</f>
        <v>CLINICONTACT</v>
      </c>
      <c r="I349" s="53" t="str">
        <f t="array" ref="I349">IFNA(XLOOKUP(A349,'New Signups'!C:C,'New Signups'!H:H),"-")</f>
        <v>Brandi Hollaway </v>
      </c>
      <c r="J349" s="524" t="s">
        <v>5585</v>
      </c>
      <c r="K349" s="40"/>
      <c r="L349" s="40"/>
      <c r="M349" s="40"/>
      <c r="N349" s="1020">
        <f t="array" ref="N349">IFNA(XLOOKUP(A349,'1000'!A:A,'1000'!M:M),IFNA(XLOOKUP(A349,'2000'!A:A,'2000'!M:M),XLOOKUP(A349,'3000'!A:A,'3000'!M:M)))</f>
        <v>45426</v>
      </c>
      <c r="O349" s="40"/>
      <c r="P349" s="1047" t="s">
        <v>5521</v>
      </c>
      <c r="Q349" s="1038" t="s">
        <v>5546</v>
      </c>
      <c r="R349" s="1038" t="s">
        <v>5496</v>
      </c>
      <c r="S349" s="1047" t="s">
        <v>5497</v>
      </c>
      <c r="T349" s="1047" t="s">
        <v>5512</v>
      </c>
      <c r="U349" s="1084" t="s">
        <v>5513</v>
      </c>
      <c r="V349" s="40"/>
      <c r="W349" s="40"/>
      <c r="X349" s="40"/>
      <c r="Y349" s="40"/>
      <c r="Z349" s="1024" t="s">
        <v>4516</v>
      </c>
      <c r="AA349" s="1024" t="s">
        <v>4516</v>
      </c>
      <c r="AB349" s="1044" t="s">
        <v>5534</v>
      </c>
      <c r="AC349" s="1038" t="s">
        <v>5535</v>
      </c>
      <c r="AD349" s="1038" t="s">
        <v>5536</v>
      </c>
      <c r="AE349" s="40"/>
      <c r="AF349" s="40" t="s">
        <v>5558</v>
      </c>
      <c r="AG349" s="1023"/>
      <c r="AH349" s="94"/>
      <c r="AI349" s="40"/>
      <c r="AJ349" s="40"/>
      <c r="AK349" s="40"/>
      <c r="AL349" s="40"/>
      <c r="AM349" s="40"/>
      <c r="AN349" s="40"/>
      <c r="AO349" s="40"/>
      <c r="AP349" s="40"/>
      <c r="AQ349" s="40"/>
      <c r="AR349" s="40"/>
      <c r="AS349" s="40"/>
      <c r="AT349" s="40"/>
      <c r="AU349" s="40"/>
      <c r="AV349" s="40"/>
      <c r="AW349" s="40"/>
      <c r="AX349" s="40"/>
      <c r="AY349" s="40"/>
    </row>
    <row r="350" ht="15.75" customHeight="1">
      <c r="A350" s="1189">
        <v>887.0</v>
      </c>
      <c r="B350" s="1190" t="str">
        <f t="array" ref="B350">IFNA(XLOOKUP(A350,'New Signups'!C:C,'New Signups'!D:D),"-")</f>
        <v>Sydney</v>
      </c>
      <c r="C350" s="1190" t="str">
        <f t="array" ref="C350">IFNA(XLOOKUP(A350,'New Signups'!C:C,'New Signups'!E:E),"-")</f>
        <v>Hollaway</v>
      </c>
      <c r="D350" s="435">
        <v>1038.0</v>
      </c>
      <c r="E350" s="1191"/>
      <c r="F350" s="1192" t="str">
        <f t="array" ref="F350">XLOOKUP(A350,'New Signups'!C:C,'New Signups'!I:I)</f>
        <v>(215) 954-5340</v>
      </c>
      <c r="G350" s="1193" t="str">
        <f t="array" ref="G350">XLOOKUP(A350,'New Signups'!C:C,'New Signups'!J:J)</f>
        <v>???</v>
      </c>
      <c r="H350" s="1193" t="str">
        <f t="array" ref="H350">IFNA(XLOOKUP(A350,'New Signups'!C:C,'New Signups'!K:K),"-")</f>
        <v>CLINICONTACT</v>
      </c>
      <c r="I350" s="1193" t="str">
        <f t="array" ref="I350">IFNA(XLOOKUP(A350,'New Signups'!C:C,'New Signups'!H:H),"-")</f>
        <v>Brandi Hollaway </v>
      </c>
      <c r="J350" s="1191" t="s">
        <v>5585</v>
      </c>
      <c r="K350" s="1053"/>
      <c r="L350" s="1053"/>
      <c r="M350" s="1053"/>
      <c r="N350" s="1194">
        <f t="array" ref="N350">IFNA(XLOOKUP(A350,'1000'!A:A,'1000'!M:M),IFNA(XLOOKUP(A350,'2000'!A:A,'2000'!M:M),XLOOKUP(A350,'3000'!A:A,'3000'!M:M)))</f>
        <v>45426</v>
      </c>
      <c r="O350" s="1053"/>
      <c r="P350" s="1047" t="s">
        <v>5521</v>
      </c>
      <c r="Q350" s="1047" t="s">
        <v>5495</v>
      </c>
      <c r="R350" s="1047" t="s">
        <v>5496</v>
      </c>
      <c r="S350" s="1047" t="s">
        <v>5497</v>
      </c>
      <c r="T350" s="1047" t="s">
        <v>5512</v>
      </c>
      <c r="U350" s="1049" t="s">
        <v>5513</v>
      </c>
      <c r="V350" s="1053"/>
      <c r="W350" s="1053"/>
      <c r="X350" s="1053"/>
      <c r="Y350" s="1053"/>
      <c r="Z350" s="295" t="s">
        <v>5661</v>
      </c>
      <c r="AA350" s="1195" t="s">
        <v>5661</v>
      </c>
      <c r="AB350" s="1048" t="s">
        <v>5534</v>
      </c>
      <c r="AC350" s="1047" t="s">
        <v>5535</v>
      </c>
      <c r="AD350" s="1047" t="s">
        <v>5536</v>
      </c>
      <c r="AE350" s="1053"/>
      <c r="AF350" s="1053" t="s">
        <v>5558</v>
      </c>
      <c r="AG350" s="1139"/>
      <c r="AH350" s="94"/>
      <c r="AI350" s="1053"/>
      <c r="AJ350" s="1053"/>
      <c r="AK350" s="1053"/>
      <c r="AL350" s="1053"/>
      <c r="AM350" s="1053"/>
      <c r="AN350" s="1053"/>
      <c r="AO350" s="1053"/>
      <c r="AP350" s="1053"/>
      <c r="AQ350" s="1053"/>
      <c r="AR350" s="1053"/>
      <c r="AS350" s="1053"/>
      <c r="AT350" s="1053"/>
      <c r="AU350" s="1053"/>
      <c r="AV350" s="1053"/>
      <c r="AW350" s="1053"/>
      <c r="AX350" s="1053"/>
      <c r="AY350" s="1053"/>
    </row>
    <row r="351" ht="15.75" customHeight="1">
      <c r="A351" s="1196">
        <v>902.0</v>
      </c>
      <c r="B351" s="1072" t="str">
        <f t="array" ref="B351">IFNA(XLOOKUP(A351,'New Signups'!C:C,'New Signups'!D:D),"-")</f>
        <v>Kiara</v>
      </c>
      <c r="C351" s="1072" t="str">
        <f t="array" ref="C351">IFNA(XLOOKUP(A351,'New Signups'!C:C,'New Signups'!E:E),"-")</f>
        <v>Rideout</v>
      </c>
      <c r="D351" s="1197">
        <v>1040.0</v>
      </c>
      <c r="E351" s="1136"/>
      <c r="F351" s="1075" t="str">
        <f t="array" ref="F351">XLOOKUP(A351,'New Signups'!C:C,'New Signups'!I:I)</f>
        <v>(215) 980-3789</v>
      </c>
      <c r="G351" s="1076" t="str">
        <f t="array" ref="G351">XLOOKUP(A351,'New Signups'!C:C,'New Signups'!J:J)</f>
        <v>(267) 441-8380</v>
      </c>
      <c r="H351" s="1076" t="str">
        <f t="array" ref="H351">IFNA(XLOOKUP(A351,'New Signups'!C:C,'New Signups'!K:K),"-")</f>
        <v>CLINICONTACT</v>
      </c>
      <c r="I351" s="1076" t="str">
        <f t="array" ref="I351">IFNA(XLOOKUP(A351,'New Signups'!C:C,'New Signups'!H:H),"-")</f>
        <v>Abby Hatchett</v>
      </c>
      <c r="J351" s="1136" t="s">
        <v>5585</v>
      </c>
      <c r="K351" s="1079"/>
      <c r="L351" s="1079"/>
      <c r="M351" s="1079"/>
      <c r="N351" s="1080" t="str">
        <f t="array" ref="N351">IFNA(XLOOKUP(A351,'1000'!A:A,'1000'!M:M),IFNA(XLOOKUP(A351,'2000'!A:A,'2000'!M:M),XLOOKUP(A351,'3000'!A:A,'3000'!M:M)))</f>
        <v/>
      </c>
      <c r="O351" s="1079"/>
      <c r="P351" s="1047" t="s">
        <v>5521</v>
      </c>
      <c r="Q351" s="1047" t="s">
        <v>5495</v>
      </c>
      <c r="R351" s="1047" t="s">
        <v>5496</v>
      </c>
      <c r="S351" s="1047" t="s">
        <v>5497</v>
      </c>
      <c r="T351" s="1047" t="s">
        <v>5512</v>
      </c>
      <c r="U351" s="1049" t="s">
        <v>5513</v>
      </c>
      <c r="V351" s="1053"/>
      <c r="W351" s="1053"/>
      <c r="X351" s="1053"/>
      <c r="Y351" s="1053"/>
      <c r="Z351" s="295" t="s">
        <v>654</v>
      </c>
      <c r="AA351" s="1024" t="s">
        <v>4516</v>
      </c>
      <c r="AB351" s="1048" t="s">
        <v>5534</v>
      </c>
      <c r="AC351" s="1047" t="s">
        <v>5535</v>
      </c>
      <c r="AD351" s="1047" t="s">
        <v>5536</v>
      </c>
      <c r="AE351" s="1053"/>
      <c r="AF351" s="1079" t="s">
        <v>5558</v>
      </c>
      <c r="AG351" s="1082"/>
      <c r="AH351" s="94"/>
      <c r="AI351" s="1079"/>
      <c r="AJ351" s="1079"/>
      <c r="AK351" s="1079"/>
      <c r="AL351" s="1079"/>
      <c r="AM351" s="1079"/>
      <c r="AN351" s="1079"/>
      <c r="AO351" s="1079"/>
      <c r="AP351" s="1079"/>
      <c r="AQ351" s="1079"/>
      <c r="AR351" s="1079"/>
      <c r="AS351" s="1079"/>
      <c r="AT351" s="1079"/>
      <c r="AU351" s="1079"/>
      <c r="AV351" s="1079"/>
      <c r="AW351" s="1079"/>
      <c r="AX351" s="1079"/>
      <c r="AY351" s="1079"/>
    </row>
    <row r="352" ht="15.75" customHeight="1">
      <c r="A352" s="1071">
        <v>863.0</v>
      </c>
      <c r="B352" s="1072" t="str">
        <f t="array" ref="B352">IFNA(XLOOKUP(A352,'New Signups'!C:C,'New Signups'!D:D),"-")</f>
        <v>Liam</v>
      </c>
      <c r="C352" s="1072" t="str">
        <f t="array" ref="C352">IFNA(XLOOKUP(A352,'New Signups'!C:C,'New Signups'!E:E),"-")</f>
        <v>Williams</v>
      </c>
      <c r="D352" s="1135">
        <v>1041.0</v>
      </c>
      <c r="E352" s="1136"/>
      <c r="F352" s="1075" t="str">
        <f t="array" ref="F352">XLOOKUP(A352,'New Signups'!C:C,'New Signups'!I:I)</f>
        <v>(215) 495-3201</v>
      </c>
      <c r="G352" s="1076" t="str">
        <f t="array" ref="G352">XLOOKUP(A352,'New Signups'!C:C,'New Signups'!J:J)</f>
        <v>???</v>
      </c>
      <c r="H352" s="1076" t="str">
        <f t="array" ref="H352">IFNA(XLOOKUP(A352,'New Signups'!C:C,'New Signups'!K:K),"-")</f>
        <v>N/A (probably CHOP)</v>
      </c>
      <c r="I352" s="1076" t="str">
        <f t="array" ref="I352">IFNA(XLOOKUP(A352,'New Signups'!C:C,'New Signups'!H:H),"-")</f>
        <v>Beverly Cobb</v>
      </c>
      <c r="J352" s="1136" t="s">
        <v>5585</v>
      </c>
      <c r="K352" s="1079"/>
      <c r="L352" s="1079"/>
      <c r="M352" s="1079"/>
      <c r="N352" s="1080">
        <f t="array" ref="N352">IFNA(XLOOKUP(A352,'1000'!A:A,'1000'!M:M),IFNA(XLOOKUP(A352,'2000'!A:A,'2000'!M:M),XLOOKUP(A352,'3000'!A:A,'3000'!M:M)))</f>
        <v>45449</v>
      </c>
      <c r="O352" s="1079"/>
      <c r="P352" s="1047" t="s">
        <v>5521</v>
      </c>
      <c r="Q352" s="1047" t="s">
        <v>5495</v>
      </c>
      <c r="R352" s="1047" t="s">
        <v>5496</v>
      </c>
      <c r="S352" s="1047" t="s">
        <v>5497</v>
      </c>
      <c r="T352" s="1047" t="s">
        <v>5512</v>
      </c>
      <c r="U352" s="1049" t="s">
        <v>5513</v>
      </c>
      <c r="V352" s="1053"/>
      <c r="W352" s="1053"/>
      <c r="X352" s="1053"/>
      <c r="Y352" s="1053"/>
      <c r="Z352" s="295" t="s">
        <v>654</v>
      </c>
      <c r="AA352" s="1024" t="s">
        <v>4516</v>
      </c>
      <c r="AB352" s="1048" t="s">
        <v>5534</v>
      </c>
      <c r="AC352" s="1047" t="s">
        <v>5535</v>
      </c>
      <c r="AD352" s="1047" t="s">
        <v>5536</v>
      </c>
      <c r="AE352" s="1053"/>
      <c r="AF352" s="1079" t="s">
        <v>5558</v>
      </c>
      <c r="AG352" s="1082"/>
      <c r="AH352" s="94"/>
      <c r="AI352" s="1079"/>
      <c r="AJ352" s="1079"/>
      <c r="AK352" s="1079"/>
      <c r="AL352" s="1079"/>
      <c r="AM352" s="1079"/>
      <c r="AN352" s="1079"/>
      <c r="AO352" s="1079"/>
      <c r="AP352" s="1079"/>
      <c r="AQ352" s="1079"/>
      <c r="AR352" s="1079"/>
      <c r="AS352" s="1079"/>
      <c r="AT352" s="1079"/>
      <c r="AU352" s="1079"/>
      <c r="AV352" s="1079"/>
      <c r="AW352" s="1079"/>
      <c r="AX352" s="1079"/>
      <c r="AY352" s="1079"/>
    </row>
    <row r="353" ht="15.75" customHeight="1">
      <c r="A353" s="416">
        <v>940.0</v>
      </c>
      <c r="B353" s="94" t="str">
        <f t="array" ref="B353">IFNA(XLOOKUP(A353,'New Signups'!C:C,'New Signups'!D:D),"-")</f>
        <v>sydney</v>
      </c>
      <c r="C353" s="94" t="str">
        <f t="array" ref="C353">IFNA(XLOOKUP(A353,'New Signups'!C:C,'New Signups'!E:E),"-")</f>
        <v>Houston</v>
      </c>
      <c r="D353" s="429">
        <v>1042.0</v>
      </c>
      <c r="E353" s="524"/>
      <c r="F353" s="45" t="str">
        <f t="array" ref="F353">XLOOKUP(A353,'New Signups'!C:C,'New Signups'!I:I)</f>
        <v>(215) 313-8045</v>
      </c>
      <c r="G353" s="53" t="str">
        <f t="array" ref="G353">XLOOKUP(A353,'New Signups'!C:C,'New Signups'!J:J)</f>
        <v>(215) 313-8045</v>
      </c>
      <c r="H353" s="53" t="str">
        <f t="array" ref="H353">IFNA(XLOOKUP(A353,'New Signups'!C:C,'New Signups'!K:K),"-")</f>
        <v>Flyer (community center)</v>
      </c>
      <c r="I353" s="53" t="str">
        <f t="array" ref="I353">IFNA(XLOOKUP(A353,'New Signups'!C:C,'New Signups'!H:H),"-")</f>
        <v>Chastityfogel </v>
      </c>
      <c r="J353" s="524" t="s">
        <v>5585</v>
      </c>
      <c r="K353" s="40"/>
      <c r="L353" s="40"/>
      <c r="M353" s="40"/>
      <c r="N353" s="1020">
        <f t="array" ref="N353">IFNA(XLOOKUP(A353,'1000'!A:A,'1000'!M:M),IFNA(XLOOKUP(A353,'2000'!A:A,'2000'!M:M),XLOOKUP(A353,'3000'!A:A,'3000'!M:M)))</f>
        <v>45447</v>
      </c>
      <c r="O353" s="40"/>
      <c r="P353" s="1047" t="s">
        <v>5495</v>
      </c>
      <c r="Q353" s="1047" t="s">
        <v>5496</v>
      </c>
      <c r="R353" s="1038" t="s">
        <v>5497</v>
      </c>
      <c r="S353" s="1047" t="s">
        <v>5512</v>
      </c>
      <c r="T353" s="1038" t="s">
        <v>5513</v>
      </c>
      <c r="U353" s="1038" t="s">
        <v>5498</v>
      </c>
      <c r="V353" s="40"/>
      <c r="W353" s="40"/>
      <c r="X353" s="40"/>
      <c r="Y353" s="40"/>
      <c r="Z353" s="1024" t="s">
        <v>4516</v>
      </c>
      <c r="AA353" s="1024" t="s">
        <v>4516</v>
      </c>
      <c r="AB353" s="1044" t="s">
        <v>5535</v>
      </c>
      <c r="AC353" s="1038" t="s">
        <v>5536</v>
      </c>
      <c r="AD353" s="1038" t="s">
        <v>5558</v>
      </c>
      <c r="AE353" s="40"/>
      <c r="AF353" s="40" t="s">
        <v>5560</v>
      </c>
      <c r="AG353" s="1023"/>
      <c r="AH353" s="94"/>
      <c r="AI353" s="40"/>
      <c r="AJ353" s="40"/>
      <c r="AK353" s="40"/>
      <c r="AL353" s="40"/>
      <c r="AM353" s="40"/>
      <c r="AN353" s="40"/>
      <c r="AO353" s="40"/>
      <c r="AP353" s="40"/>
      <c r="AQ353" s="40"/>
      <c r="AR353" s="40"/>
      <c r="AS353" s="40"/>
      <c r="AT353" s="40"/>
      <c r="AU353" s="40"/>
      <c r="AV353" s="40"/>
      <c r="AW353" s="40"/>
      <c r="AX353" s="40"/>
      <c r="AY353" s="40"/>
    </row>
    <row r="354" ht="15.75" customHeight="1">
      <c r="A354" s="416">
        <v>952.0</v>
      </c>
      <c r="B354" s="94" t="str">
        <f t="array" ref="B354">IFNA(XLOOKUP(A354,'New Signups'!C:C,'New Signups'!D:D),"-")</f>
        <v>Avery</v>
      </c>
      <c r="C354" s="94" t="str">
        <f t="array" ref="C354">IFNA(XLOOKUP(A354,'New Signups'!C:C,'New Signups'!E:E),"-")</f>
        <v>Ostroff</v>
      </c>
      <c r="D354" s="429">
        <v>1043.0</v>
      </c>
      <c r="E354" s="524"/>
      <c r="F354" s="45" t="str">
        <f t="array" ref="F354">XLOOKUP(A354,'New Signups'!C:C,'New Signups'!I:I)</f>
        <v>(202) 365-1149</v>
      </c>
      <c r="G354" s="53" t="str">
        <f t="array" ref="G354">XLOOKUP(A354,'New Signups'!C:C,'New Signups'!J:J)</f>
        <v>???</v>
      </c>
      <c r="H354" s="53" t="str">
        <f t="array" ref="H354">IFNA(XLOOKUP(A354,'New Signups'!C:C,'New Signups'!K:K),"-")</f>
        <v>CLINICONTACT</v>
      </c>
      <c r="I354" s="53" t="str">
        <f t="array" ref="I354">IFNA(XLOOKUP(A354,'New Signups'!C:C,'New Signups'!H:H),"-")</f>
        <v>Jordana Linhardt Ostroff</v>
      </c>
      <c r="J354" s="524" t="s">
        <v>5585</v>
      </c>
      <c r="K354" s="40"/>
      <c r="L354" s="40"/>
      <c r="M354" s="40"/>
      <c r="N354" s="1020">
        <f t="array" ref="N354">IFNA(XLOOKUP(A354,'1000'!A:A,'1000'!M:M),IFNA(XLOOKUP(A354,'2000'!A:A,'2000'!M:M),XLOOKUP(A354,'3000'!A:A,'3000'!M:M)))</f>
        <v>45450</v>
      </c>
      <c r="O354" s="40"/>
      <c r="P354" s="1047" t="s">
        <v>5495</v>
      </c>
      <c r="Q354" s="1047" t="s">
        <v>5496</v>
      </c>
      <c r="R354" s="1047" t="s">
        <v>5497</v>
      </c>
      <c r="S354" s="1047" t="s">
        <v>5512</v>
      </c>
      <c r="T354" s="1038" t="s">
        <v>5513</v>
      </c>
      <c r="U354" s="1038" t="s">
        <v>5498</v>
      </c>
      <c r="V354" s="40"/>
      <c r="W354" s="40"/>
      <c r="X354" s="40"/>
      <c r="Y354" s="40"/>
      <c r="Z354" s="1024" t="s">
        <v>4516</v>
      </c>
      <c r="AA354" s="1024" t="s">
        <v>4516</v>
      </c>
      <c r="AB354" s="1044" t="s">
        <v>5535</v>
      </c>
      <c r="AC354" s="1038" t="s">
        <v>5536</v>
      </c>
      <c r="AD354" s="1038" t="s">
        <v>5558</v>
      </c>
      <c r="AE354" s="40"/>
      <c r="AF354" s="40" t="s">
        <v>5560</v>
      </c>
      <c r="AG354" s="1023"/>
      <c r="AH354" s="94"/>
      <c r="AI354" s="40"/>
      <c r="AJ354" s="40"/>
      <c r="AK354" s="40"/>
      <c r="AL354" s="40"/>
      <c r="AM354" s="40"/>
      <c r="AN354" s="40"/>
      <c r="AO354" s="40"/>
      <c r="AP354" s="40"/>
      <c r="AQ354" s="40"/>
      <c r="AR354" s="40"/>
      <c r="AS354" s="40"/>
      <c r="AT354" s="40"/>
      <c r="AU354" s="40"/>
      <c r="AV354" s="40"/>
      <c r="AW354" s="40"/>
      <c r="AX354" s="40"/>
      <c r="AY354" s="40"/>
    </row>
    <row r="355" ht="15.75" customHeight="1">
      <c r="A355" s="416">
        <v>935.0</v>
      </c>
      <c r="B355" s="94" t="str">
        <f t="array" ref="B355">IFNA(XLOOKUP(A355,'New Signups'!C:C,'New Signups'!D:D),"-")</f>
        <v>Christian</v>
      </c>
      <c r="C355" s="94" t="str">
        <f t="array" ref="C355">IFNA(XLOOKUP(A355,'New Signups'!C:C,'New Signups'!E:E),"-")</f>
        <v> Sims</v>
      </c>
      <c r="D355" s="429">
        <v>1044.0</v>
      </c>
      <c r="E355" s="524"/>
      <c r="F355" s="45" t="str">
        <f t="array" ref="F355">XLOOKUP(A355,'New Signups'!C:C,'New Signups'!I:I)</f>
        <v>(215) 941-3270</v>
      </c>
      <c r="G355" s="53" t="str">
        <f t="array" ref="G355">XLOOKUP(A355,'New Signups'!C:C,'New Signups'!J:J)</f>
        <v>???</v>
      </c>
      <c r="H355" s="53" t="str">
        <f t="array" ref="H355">IFNA(XLOOKUP(A355,'New Signups'!C:C,'New Signups'!K:K),"-")</f>
        <v>Flyer (summer camp)</v>
      </c>
      <c r="I355" s="53" t="str">
        <f t="array" ref="I355">IFNA(XLOOKUP(A355,'New Signups'!C:C,'New Signups'!H:H),"-")</f>
        <v>Christal Davenport </v>
      </c>
      <c r="J355" s="524" t="s">
        <v>5585</v>
      </c>
      <c r="K355" s="40"/>
      <c r="L355" s="40"/>
      <c r="M355" s="40"/>
      <c r="N355" s="1020">
        <f t="array" ref="N355">IFNA(XLOOKUP(A355,'1000'!A:A,'1000'!M:M),IFNA(XLOOKUP(A355,'2000'!A:A,'2000'!M:M),XLOOKUP(A355,'3000'!A:A,'3000'!M:M)))</f>
        <v>45445</v>
      </c>
      <c r="O355" s="40"/>
      <c r="P355" s="1045" t="s">
        <v>5495</v>
      </c>
      <c r="Q355" s="1047" t="s">
        <v>5496</v>
      </c>
      <c r="R355" s="1047" t="s">
        <v>5497</v>
      </c>
      <c r="S355" s="1047" t="s">
        <v>5512</v>
      </c>
      <c r="T355" s="1038" t="s">
        <v>5513</v>
      </c>
      <c r="U355" s="1038" t="s">
        <v>5498</v>
      </c>
      <c r="V355" s="40"/>
      <c r="W355" s="40"/>
      <c r="X355" s="40"/>
      <c r="Y355" s="40"/>
      <c r="Z355" s="1024" t="s">
        <v>4516</v>
      </c>
      <c r="AA355" s="1024" t="s">
        <v>4516</v>
      </c>
      <c r="AB355" s="1044" t="s">
        <v>5535</v>
      </c>
      <c r="AC355" s="1038" t="s">
        <v>5536</v>
      </c>
      <c r="AD355" s="1038" t="s">
        <v>5558</v>
      </c>
      <c r="AE355" s="40"/>
      <c r="AF355" s="40" t="s">
        <v>5560</v>
      </c>
      <c r="AG355" s="1023"/>
      <c r="AH355" s="94"/>
      <c r="AI355" s="40"/>
      <c r="AJ355" s="40"/>
      <c r="AK355" s="40"/>
      <c r="AL355" s="40"/>
      <c r="AM355" s="40"/>
      <c r="AN355" s="40"/>
      <c r="AO355" s="40"/>
      <c r="AP355" s="40"/>
      <c r="AQ355" s="40"/>
      <c r="AR355" s="40"/>
      <c r="AS355" s="40"/>
      <c r="AT355" s="40"/>
      <c r="AU355" s="40"/>
      <c r="AV355" s="40"/>
      <c r="AW355" s="40"/>
      <c r="AX355" s="40"/>
      <c r="AY355" s="40"/>
    </row>
    <row r="356" ht="15.75" customHeight="1">
      <c r="A356" s="416">
        <v>950.0</v>
      </c>
      <c r="B356" s="94" t="str">
        <f t="array" ref="B356">IFNA(XLOOKUP(A356,'New Signups'!C:C,'New Signups'!D:D),"-")</f>
        <v>Zuri</v>
      </c>
      <c r="C356" s="94" t="str">
        <f t="array" ref="C356">IFNA(XLOOKUP(A356,'New Signups'!C:C,'New Signups'!E:E),"-")</f>
        <v>Carroll-Johnson</v>
      </c>
      <c r="D356" s="429">
        <v>1045.0</v>
      </c>
      <c r="E356" s="524"/>
      <c r="F356" s="45" t="str">
        <f t="array" ref="F356">XLOOKUP(A356,'New Signups'!C:C,'New Signups'!I:I)</f>
        <v>(215) 990-1978</v>
      </c>
      <c r="G356" s="53" t="str">
        <f t="array" ref="G356">XLOOKUP(A356,'New Signups'!C:C,'New Signups'!J:J)</f>
        <v>???</v>
      </c>
      <c r="H356" s="53" t="str">
        <f t="array" ref="H356">IFNA(XLOOKUP(A356,'New Signups'!C:C,'New Signups'!K:K),"-")</f>
        <v>CLINICONTACT</v>
      </c>
      <c r="I356" s="53">
        <f t="array" ref="I356">IFNA(XLOOKUP(A356,'New Signups'!C:C,'New Signups'!H:H),"-")</f>
        <v>17</v>
      </c>
      <c r="J356" s="524" t="s">
        <v>5585</v>
      </c>
      <c r="K356" s="40"/>
      <c r="L356" s="40"/>
      <c r="M356" s="40"/>
      <c r="N356" s="1020">
        <f t="array" ref="N356">IFNA(XLOOKUP(A356,'1000'!A:A,'1000'!M:M),IFNA(XLOOKUP(A356,'2000'!A:A,'2000'!M:M),XLOOKUP(A356,'3000'!A:A,'3000'!M:M)))</f>
        <v>45462</v>
      </c>
      <c r="O356" s="40"/>
      <c r="P356" s="1047" t="s">
        <v>5495</v>
      </c>
      <c r="Q356" s="1047" t="s">
        <v>5496</v>
      </c>
      <c r="R356" s="1047" t="s">
        <v>5497</v>
      </c>
      <c r="S356" s="1047" t="s">
        <v>5512</v>
      </c>
      <c r="T356" s="1038" t="s">
        <v>5513</v>
      </c>
      <c r="U356" s="1038" t="s">
        <v>5498</v>
      </c>
      <c r="V356" s="40"/>
      <c r="W356" s="40"/>
      <c r="X356" s="40"/>
      <c r="Y356" s="40"/>
      <c r="Z356" s="1024" t="s">
        <v>4516</v>
      </c>
      <c r="AA356" s="1024" t="s">
        <v>4516</v>
      </c>
      <c r="AB356" s="1044" t="s">
        <v>5535</v>
      </c>
      <c r="AC356" s="1038" t="s">
        <v>5536</v>
      </c>
      <c r="AD356" s="1038" t="s">
        <v>5558</v>
      </c>
      <c r="AE356" s="40"/>
      <c r="AF356" s="40" t="s">
        <v>5560</v>
      </c>
      <c r="AG356" s="1023"/>
      <c r="AH356" s="94"/>
      <c r="AI356" s="40"/>
      <c r="AJ356" s="40"/>
      <c r="AK356" s="40"/>
      <c r="AL356" s="40"/>
      <c r="AM356" s="40"/>
      <c r="AN356" s="40"/>
      <c r="AO356" s="40"/>
      <c r="AP356" s="40"/>
      <c r="AQ356" s="40"/>
      <c r="AR356" s="40"/>
      <c r="AS356" s="40"/>
      <c r="AT356" s="40"/>
      <c r="AU356" s="40"/>
      <c r="AV356" s="40"/>
      <c r="AW356" s="40"/>
      <c r="AX356" s="40"/>
      <c r="AY356" s="40"/>
    </row>
    <row r="357" ht="15.75" customHeight="1">
      <c r="A357" s="416">
        <v>905.0</v>
      </c>
      <c r="B357" s="94" t="str">
        <f t="array" ref="B357">IFNA(XLOOKUP(A357,'New Signups'!C:C,'New Signups'!D:D),"-")</f>
        <v>Camryn</v>
      </c>
      <c r="C357" s="94" t="str">
        <f t="array" ref="C357">IFNA(XLOOKUP(A357,'New Signups'!C:C,'New Signups'!E:E),"-")</f>
        <v>Grant</v>
      </c>
      <c r="D357" s="429">
        <v>1046.0</v>
      </c>
      <c r="E357" s="524"/>
      <c r="F357" s="45">
        <f t="array" ref="F357">XLOOKUP(A357,'New Signups'!C:C,'New Signups'!I:I)</f>
        <v>0</v>
      </c>
      <c r="G357" s="53" t="str">
        <f t="array" ref="G357">XLOOKUP(A357,'New Signups'!C:C,'New Signups'!J:J)</f>
        <v>(267) 588-0816</v>
      </c>
      <c r="H357" s="53" t="str">
        <f t="array" ref="H357">IFNA(XLOOKUP(A357,'New Signups'!C:C,'New Signups'!K:K),"-")</f>
        <v>CLINICONTACT</v>
      </c>
      <c r="I357" s="53" t="str">
        <f t="array" ref="I357">IFNA(XLOOKUP(A357,'New Signups'!C:C,'New Signups'!H:H),"-")</f>
        <v>Angela Grant</v>
      </c>
      <c r="J357" s="524" t="s">
        <v>5585</v>
      </c>
      <c r="K357" s="40"/>
      <c r="L357" s="40"/>
      <c r="M357" s="40"/>
      <c r="N357" s="1020">
        <f t="array" ref="N357">IFNA(XLOOKUP(A357,'1000'!A:A,'1000'!M:M),IFNA(XLOOKUP(A357,'2000'!A:A,'2000'!M:M),XLOOKUP(A357,'3000'!A:A,'3000'!M:M)))</f>
        <v>45443</v>
      </c>
      <c r="O357" s="40"/>
      <c r="P357" s="1047" t="s">
        <v>5521</v>
      </c>
      <c r="Q357" s="1047" t="s">
        <v>5495</v>
      </c>
      <c r="R357" s="1047" t="s">
        <v>5496</v>
      </c>
      <c r="S357" s="1047" t="s">
        <v>5497</v>
      </c>
      <c r="T357" s="1047" t="s">
        <v>5512</v>
      </c>
      <c r="U357" s="1038" t="s">
        <v>5513</v>
      </c>
      <c r="V357" s="40"/>
      <c r="W357" s="40"/>
      <c r="X357" s="40"/>
      <c r="Y357" s="40"/>
      <c r="Z357" s="1024" t="s">
        <v>4516</v>
      </c>
      <c r="AA357" s="1024" t="s">
        <v>4516</v>
      </c>
      <c r="AB357" s="1044" t="s">
        <v>5534</v>
      </c>
      <c r="AC357" s="1038" t="s">
        <v>5535</v>
      </c>
      <c r="AD357" s="1038" t="s">
        <v>5536</v>
      </c>
      <c r="AE357" s="40"/>
      <c r="AF357" s="40" t="s">
        <v>5558</v>
      </c>
      <c r="AG357" s="1023"/>
      <c r="AH357" s="94"/>
      <c r="AI357" s="40"/>
      <c r="AJ357" s="40"/>
      <c r="AK357" s="40"/>
      <c r="AL357" s="40"/>
      <c r="AM357" s="40"/>
      <c r="AN357" s="40"/>
      <c r="AO357" s="40"/>
      <c r="AP357" s="40"/>
      <c r="AQ357" s="40"/>
      <c r="AR357" s="40"/>
      <c r="AS357" s="40"/>
      <c r="AT357" s="40"/>
      <c r="AU357" s="40"/>
      <c r="AV357" s="40"/>
      <c r="AW357" s="40"/>
      <c r="AX357" s="40"/>
      <c r="AY357" s="40"/>
    </row>
    <row r="358" ht="15.75" customHeight="1">
      <c r="A358" s="416">
        <v>968.0</v>
      </c>
      <c r="B358" s="94" t="str">
        <f t="array" ref="B358">IFNA(XLOOKUP(A358,'New Signups'!C:C,'New Signups'!D:D),"-")</f>
        <v>Ailea</v>
      </c>
      <c r="C358" s="94" t="str">
        <f t="array" ref="C358">IFNA(XLOOKUP(A358,'New Signups'!C:C,'New Signups'!E:E),"-")</f>
        <v>Jackson</v>
      </c>
      <c r="D358" s="429">
        <v>1047.0</v>
      </c>
      <c r="E358" s="524"/>
      <c r="F358" s="45">
        <f t="array" ref="F358">XLOOKUP(A358,'New Signups'!C:C,'New Signups'!I:I)</f>
        <v>0</v>
      </c>
      <c r="G358" s="53" t="str">
        <f t="array" ref="G358">XLOOKUP(A358,'New Signups'!C:C,'New Signups'!J:J)</f>
        <v>(267) 964-0913</v>
      </c>
      <c r="H358" s="53" t="str">
        <f t="array" ref="H358">IFNA(XLOOKUP(A358,'New Signups'!C:C,'New Signups'!K:K),"-")</f>
        <v>CLINICONTACT</v>
      </c>
      <c r="I358" s="53" t="str">
        <f t="array" ref="I358">IFNA(XLOOKUP(A358,'New Signups'!C:C,'New Signups'!H:H),"-")</f>
        <v>Aisha Samuel</v>
      </c>
      <c r="J358" s="524" t="s">
        <v>5585</v>
      </c>
      <c r="K358" s="40"/>
      <c r="L358" s="40"/>
      <c r="M358" s="40"/>
      <c r="N358" s="1020">
        <f t="array" ref="N358">IFNA(XLOOKUP(A358,'1000'!A:A,'1000'!M:M),IFNA(XLOOKUP(A358,'2000'!A:A,'2000'!M:M),XLOOKUP(A358,'3000'!A:A,'3000'!M:M)))</f>
        <v>45453</v>
      </c>
      <c r="O358" s="40"/>
      <c r="P358" s="1047" t="s">
        <v>5495</v>
      </c>
      <c r="Q358" s="1047" t="s">
        <v>5496</v>
      </c>
      <c r="R358" s="1047" t="s">
        <v>5497</v>
      </c>
      <c r="S358" s="1047" t="s">
        <v>5512</v>
      </c>
      <c r="T358" s="1038" t="s">
        <v>5513</v>
      </c>
      <c r="U358" s="1038" t="s">
        <v>5498</v>
      </c>
      <c r="V358" s="40"/>
      <c r="W358" s="40"/>
      <c r="X358" s="40"/>
      <c r="Y358" s="40"/>
      <c r="Z358" s="1024" t="s">
        <v>4516</v>
      </c>
      <c r="AA358" s="1024" t="s">
        <v>4516</v>
      </c>
      <c r="AB358" s="1044" t="s">
        <v>5535</v>
      </c>
      <c r="AC358" s="1038" t="s">
        <v>5536</v>
      </c>
      <c r="AD358" s="1038" t="s">
        <v>5558</v>
      </c>
      <c r="AE358" s="40"/>
      <c r="AF358" s="40" t="s">
        <v>5560</v>
      </c>
      <c r="AG358" s="1023"/>
      <c r="AH358" s="94"/>
      <c r="AI358" s="40"/>
      <c r="AJ358" s="40"/>
      <c r="AK358" s="40"/>
      <c r="AL358" s="40"/>
      <c r="AM358" s="40"/>
      <c r="AN358" s="40"/>
      <c r="AO358" s="40"/>
      <c r="AP358" s="40"/>
      <c r="AQ358" s="40"/>
      <c r="AR358" s="40"/>
      <c r="AS358" s="40"/>
      <c r="AT358" s="40"/>
      <c r="AU358" s="40"/>
      <c r="AV358" s="40"/>
      <c r="AW358" s="40"/>
      <c r="AX358" s="40"/>
      <c r="AY358" s="40"/>
    </row>
    <row r="359" ht="15.75" customHeight="1">
      <c r="A359" s="416">
        <v>923.0</v>
      </c>
      <c r="B359" s="94" t="str">
        <f t="array" ref="B359">IFNA(XLOOKUP(A359,'New Signups'!C:C,'New Signups'!D:D),"-")</f>
        <v>Mia</v>
      </c>
      <c r="C359" s="94" t="str">
        <f t="array" ref="C359">IFNA(XLOOKUP(A359,'New Signups'!C:C,'New Signups'!E:E),"-")</f>
        <v>Day Hilton</v>
      </c>
      <c r="D359" s="429">
        <v>1048.0</v>
      </c>
      <c r="E359" s="524"/>
      <c r="F359" s="45">
        <f t="array" ref="F359">XLOOKUP(A359,'New Signups'!C:C,'New Signups'!I:I)</f>
        <v>0</v>
      </c>
      <c r="G359" s="53" t="str">
        <f t="array" ref="G359">XLOOKUP(A359,'New Signups'!C:C,'New Signups'!J:J)</f>
        <v>(267) 353-3232</v>
      </c>
      <c r="H359" s="53" t="str">
        <f t="array" ref="H359">IFNA(XLOOKUP(A359,'New Signups'!C:C,'New Signups'!K:K),"-")</f>
        <v>CLINICONTACT</v>
      </c>
      <c r="I359" s="53" t="str">
        <f t="array" ref="I359">IFNA(XLOOKUP(A359,'New Signups'!C:C,'New Signups'!H:H),"-")</f>
        <v>Tasha Julius</v>
      </c>
      <c r="J359" s="524" t="s">
        <v>5585</v>
      </c>
      <c r="K359" s="40"/>
      <c r="L359" s="40"/>
      <c r="M359" s="40"/>
      <c r="N359" s="1020">
        <f t="array" ref="N359">IFNA(XLOOKUP(A359,'1000'!A:A,'1000'!M:M),IFNA(XLOOKUP(A359,'2000'!A:A,'2000'!M:M),XLOOKUP(A359,'3000'!A:A,'3000'!M:M)))</f>
        <v>45458</v>
      </c>
      <c r="O359" s="40"/>
      <c r="P359" s="1047" t="s">
        <v>5495</v>
      </c>
      <c r="Q359" s="1047" t="s">
        <v>5496</v>
      </c>
      <c r="R359" s="1047" t="s">
        <v>5497</v>
      </c>
      <c r="S359" s="1047" t="s">
        <v>5512</v>
      </c>
      <c r="T359" s="1038" t="s">
        <v>5513</v>
      </c>
      <c r="U359" s="1038" t="s">
        <v>5498</v>
      </c>
      <c r="V359" s="40"/>
      <c r="W359" s="40"/>
      <c r="X359" s="40"/>
      <c r="Y359" s="40"/>
      <c r="Z359" s="1024" t="s">
        <v>4516</v>
      </c>
      <c r="AA359" s="1024" t="s">
        <v>4516</v>
      </c>
      <c r="AB359" s="1044" t="s">
        <v>5535</v>
      </c>
      <c r="AC359" s="1038" t="s">
        <v>5536</v>
      </c>
      <c r="AD359" s="1038" t="s">
        <v>5558</v>
      </c>
      <c r="AE359" s="40"/>
      <c r="AF359" s="40" t="s">
        <v>5560</v>
      </c>
      <c r="AG359" s="1023"/>
      <c r="AH359" s="94"/>
      <c r="AI359" s="40"/>
      <c r="AJ359" s="40"/>
      <c r="AK359" s="40"/>
      <c r="AL359" s="40"/>
      <c r="AM359" s="40"/>
      <c r="AN359" s="40"/>
      <c r="AO359" s="40"/>
      <c r="AP359" s="40"/>
      <c r="AQ359" s="40"/>
      <c r="AR359" s="40"/>
      <c r="AS359" s="40"/>
      <c r="AT359" s="40"/>
      <c r="AU359" s="40"/>
      <c r="AV359" s="40"/>
      <c r="AW359" s="40"/>
      <c r="AX359" s="40"/>
      <c r="AY359" s="40"/>
    </row>
    <row r="360" ht="15.75" customHeight="1">
      <c r="A360" s="416">
        <v>977.0</v>
      </c>
      <c r="B360" s="94" t="str">
        <f t="array" ref="B360">IFNA(XLOOKUP(A360,'New Signups'!C:C,'New Signups'!D:D),"-")</f>
        <v>Si'Yor</v>
      </c>
      <c r="C360" s="94" t="str">
        <f t="array" ref="C360">IFNA(XLOOKUP(A360,'New Signups'!C:C,'New Signups'!E:E),"-")</f>
        <v>Rokins</v>
      </c>
      <c r="D360" s="429">
        <v>1049.0</v>
      </c>
      <c r="E360" s="524"/>
      <c r="F360" s="45">
        <f t="array" ref="F360">XLOOKUP(A360,'New Signups'!C:C,'New Signups'!I:I)</f>
        <v>0</v>
      </c>
      <c r="G360" s="53" t="str">
        <f t="array" ref="G360">XLOOKUP(A360,'New Signups'!C:C,'New Signups'!J:J)</f>
        <v>(267) 575-9689</v>
      </c>
      <c r="H360" s="53" t="str">
        <f t="array" ref="H360">IFNA(XLOOKUP(A360,'New Signups'!C:C,'New Signups'!K:K),"-")</f>
        <v>CLINICONTACT</v>
      </c>
      <c r="I360" s="53" t="str">
        <f t="array" ref="I360">IFNA(XLOOKUP(A360,'New Signups'!C:C,'New Signups'!H:H),"-")</f>
        <v>Dr.Thomas Regina</v>
      </c>
      <c r="J360" s="524" t="s">
        <v>5585</v>
      </c>
      <c r="K360" s="40"/>
      <c r="L360" s="40"/>
      <c r="M360" s="40"/>
      <c r="N360" s="1020">
        <f t="array" ref="N360">IFNA(XLOOKUP(A360,'1000'!A:A,'1000'!M:M),IFNA(XLOOKUP(A360,'2000'!A:A,'2000'!M:M),XLOOKUP(A360,'3000'!A:A,'3000'!M:M)))</f>
        <v>45467</v>
      </c>
      <c r="O360" s="40"/>
      <c r="P360" s="1047" t="s">
        <v>5495</v>
      </c>
      <c r="Q360" s="1047" t="s">
        <v>5496</v>
      </c>
      <c r="R360" s="1047" t="s">
        <v>5497</v>
      </c>
      <c r="S360" s="1047" t="s">
        <v>5512</v>
      </c>
      <c r="T360" s="1038" t="s">
        <v>5513</v>
      </c>
      <c r="U360" s="1038" t="s">
        <v>5498</v>
      </c>
      <c r="V360" s="40"/>
      <c r="W360" s="40"/>
      <c r="X360" s="40"/>
      <c r="Y360" s="40"/>
      <c r="Z360" s="1024" t="s">
        <v>4516</v>
      </c>
      <c r="AA360" s="1024" t="s">
        <v>4516</v>
      </c>
      <c r="AB360" s="1044" t="s">
        <v>5535</v>
      </c>
      <c r="AC360" s="1038" t="s">
        <v>5536</v>
      </c>
      <c r="AD360" s="1038" t="s">
        <v>5558</v>
      </c>
      <c r="AE360" s="40"/>
      <c r="AF360" s="40" t="s">
        <v>5560</v>
      </c>
      <c r="AG360" s="1023"/>
      <c r="AH360" s="94"/>
      <c r="AI360" s="40"/>
      <c r="AJ360" s="40"/>
      <c r="AK360" s="40"/>
      <c r="AL360" s="40"/>
      <c r="AM360" s="40"/>
      <c r="AN360" s="40"/>
      <c r="AO360" s="40"/>
      <c r="AP360" s="40"/>
      <c r="AQ360" s="40"/>
      <c r="AR360" s="40"/>
      <c r="AS360" s="40"/>
      <c r="AT360" s="40"/>
      <c r="AU360" s="40"/>
      <c r="AV360" s="40"/>
      <c r="AW360" s="40"/>
      <c r="AX360" s="40"/>
      <c r="AY360" s="40"/>
    </row>
    <row r="361" ht="15.75" customHeight="1">
      <c r="A361" s="575">
        <v>975.0</v>
      </c>
      <c r="B361" s="94" t="str">
        <f t="array" ref="B361">IFNA(XLOOKUP(A361,'New Signups'!C:C,'New Signups'!D:D),"-")</f>
        <v>Caitlyn </v>
      </c>
      <c r="C361" s="94" t="str">
        <f t="array" ref="C361">IFNA(XLOOKUP(A361,'New Signups'!C:C,'New Signups'!E:E),"-")</f>
        <v>Moran</v>
      </c>
      <c r="D361" s="1034">
        <v>1050.0</v>
      </c>
      <c r="E361" s="40"/>
      <c r="F361" s="45">
        <f t="array" ref="F361">XLOOKUP(A361,'New Signups'!C:C,'New Signups'!I:I)</f>
        <v>0</v>
      </c>
      <c r="G361" s="53" t="str">
        <f t="array" ref="G361">XLOOKUP(A361,'New Signups'!C:C,'New Signups'!J:J)</f>
        <v>(410) 830-0036</v>
      </c>
      <c r="H361" s="1198" t="str">
        <f t="array" ref="H361">IFNA(XLOOKUP(A361,'New Signups'!C:C,'New Signups'!K:K),"-")</f>
        <v>CLINICONTACT</v>
      </c>
      <c r="I361" s="53" t="str">
        <f t="array" ref="I361">IFNA(XLOOKUP(A361,'New Signups'!C:C,'New Signups'!H:H),"-")</f>
        <v>Annie Moran</v>
      </c>
      <c r="J361" s="524" t="s">
        <v>5585</v>
      </c>
      <c r="K361" s="40"/>
      <c r="L361" s="40"/>
      <c r="M361" s="40"/>
      <c r="N361" s="1020">
        <f t="array" ref="N361">IFNA(XLOOKUP(A361,'1000'!A:A,'1000'!M:M),IFNA(XLOOKUP(A361,'2000'!A:A,'2000'!M:M),XLOOKUP(A361,'3000'!A:A,'3000'!M:M)))</f>
        <v>45463</v>
      </c>
      <c r="O361" s="40"/>
      <c r="P361" s="1047" t="s">
        <v>5495</v>
      </c>
      <c r="Q361" s="1047" t="s">
        <v>5496</v>
      </c>
      <c r="R361" s="1047" t="s">
        <v>5497</v>
      </c>
      <c r="S361" s="1047" t="s">
        <v>5512</v>
      </c>
      <c r="T361" s="1038" t="s">
        <v>5513</v>
      </c>
      <c r="U361" s="1199" t="s">
        <v>5498</v>
      </c>
      <c r="V361" s="1038"/>
      <c r="W361" s="40"/>
      <c r="X361" s="40"/>
      <c r="Y361" s="40"/>
      <c r="Z361" s="1024" t="s">
        <v>4516</v>
      </c>
      <c r="AA361" s="1024" t="s">
        <v>4516</v>
      </c>
      <c r="AB361" s="1044" t="s">
        <v>5535</v>
      </c>
      <c r="AC361" s="1038" t="s">
        <v>5536</v>
      </c>
      <c r="AD361" s="1038" t="s">
        <v>5558</v>
      </c>
      <c r="AE361" s="40"/>
      <c r="AF361" s="40" t="s">
        <v>5560</v>
      </c>
      <c r="AG361" s="1023"/>
      <c r="AH361" s="94"/>
      <c r="AI361" s="40"/>
      <c r="AJ361" s="40"/>
      <c r="AK361" s="40"/>
      <c r="AL361" s="40"/>
      <c r="AM361" s="40"/>
      <c r="AN361" s="40"/>
      <c r="AO361" s="40"/>
      <c r="AP361" s="40"/>
      <c r="AQ361" s="40"/>
      <c r="AR361" s="40"/>
      <c r="AS361" s="40"/>
      <c r="AT361" s="40"/>
      <c r="AU361" s="40"/>
      <c r="AV361" s="40"/>
      <c r="AW361" s="40"/>
      <c r="AX361" s="40"/>
      <c r="AY361" s="40"/>
    </row>
    <row r="362" ht="15.75" customHeight="1">
      <c r="A362" s="416">
        <v>876.0</v>
      </c>
      <c r="B362" s="94" t="str">
        <f t="array" ref="B362">IFNA(XLOOKUP(A362,'New Signups'!C:C,'New Signups'!D:D),"-")</f>
        <v>Anabel</v>
      </c>
      <c r="C362" s="94" t="str">
        <f t="array" ref="C362">IFNA(XLOOKUP(A362,'New Signups'!C:C,'New Signups'!E:E),"-")</f>
        <v>Robinson-Posey</v>
      </c>
      <c r="D362" s="429">
        <v>1051.0</v>
      </c>
      <c r="E362" s="524"/>
      <c r="F362" s="45" t="str">
        <f t="array" ref="F362">XLOOKUP(A362,'New Signups'!C:C,'New Signups'!I:I)</f>
        <v>(570) 396-0338</v>
      </c>
      <c r="G362" s="53" t="str">
        <f t="array" ref="G362">XLOOKUP(A362,'New Signups'!C:C,'New Signups'!J:J)</f>
        <v>(570) 396-0338</v>
      </c>
      <c r="H362" s="53" t="str">
        <f t="array" ref="H362">IFNA(XLOOKUP(A362,'New Signups'!C:C,'New Signups'!K:K),"-")</f>
        <v>CLINICONTACT</v>
      </c>
      <c r="I362" s="53" t="str">
        <f t="array" ref="I362">IFNA(XLOOKUP(A362,'New Signups'!C:C,'New Signups'!H:H),"-")</f>
        <v>Sierra Robinson</v>
      </c>
      <c r="J362" s="811"/>
      <c r="K362" s="40"/>
      <c r="L362" s="40"/>
      <c r="M362" s="40"/>
      <c r="N362" s="1020">
        <f t="array" ref="N362">IFNA(XLOOKUP(A362,'1000'!A:A,'1000'!M:M),IFNA(XLOOKUP(A362,'2000'!A:A,'2000'!M:M),XLOOKUP(A362,'3000'!A:A,'3000'!M:M)))</f>
        <v>45470</v>
      </c>
      <c r="O362" s="40"/>
      <c r="P362" s="1047" t="s">
        <v>5495</v>
      </c>
      <c r="Q362" s="1047" t="s">
        <v>5496</v>
      </c>
      <c r="R362" s="1047" t="s">
        <v>5497</v>
      </c>
      <c r="S362" s="1047" t="s">
        <v>5512</v>
      </c>
      <c r="T362" s="1038" t="s">
        <v>5513</v>
      </c>
      <c r="U362" s="1038" t="s">
        <v>5498</v>
      </c>
      <c r="V362" s="40"/>
      <c r="W362" s="40"/>
      <c r="X362" s="40"/>
      <c r="Y362" s="40"/>
      <c r="Z362" s="1024" t="s">
        <v>4516</v>
      </c>
      <c r="AA362" s="1024" t="s">
        <v>4516</v>
      </c>
      <c r="AB362" s="1044" t="s">
        <v>5535</v>
      </c>
      <c r="AC362" s="1038" t="s">
        <v>5536</v>
      </c>
      <c r="AD362" s="1038" t="s">
        <v>5558</v>
      </c>
      <c r="AE362" s="40"/>
      <c r="AF362" s="40" t="s">
        <v>5560</v>
      </c>
      <c r="AG362" s="1023"/>
      <c r="AH362" s="94"/>
      <c r="AI362" s="40"/>
      <c r="AJ362" s="40"/>
      <c r="AK362" s="40"/>
      <c r="AL362" s="40"/>
      <c r="AM362" s="40"/>
      <c r="AN362" s="40"/>
      <c r="AO362" s="40"/>
      <c r="AP362" s="40"/>
      <c r="AQ362" s="40"/>
      <c r="AR362" s="40"/>
      <c r="AS362" s="40"/>
      <c r="AT362" s="40"/>
      <c r="AU362" s="40"/>
      <c r="AV362" s="40"/>
      <c r="AW362" s="40"/>
      <c r="AX362" s="40"/>
      <c r="AY362" s="40"/>
    </row>
    <row r="363" ht="15.75" customHeight="1">
      <c r="A363" s="1121">
        <v>1089.0</v>
      </c>
      <c r="B363" s="417" t="str">
        <f t="array" ref="B363">IFNA(XLOOKUP(A363,'New Signups'!C:C,'New Signups'!D:D),"-")</f>
        <v>Christian</v>
      </c>
      <c r="C363" s="417" t="str">
        <f t="array" ref="C363">IFNA(XLOOKUP(A363,'New Signups'!C:C,'New Signups'!E:E),"-")</f>
        <v>Taylor</v>
      </c>
      <c r="D363" s="429">
        <v>1052.0</v>
      </c>
      <c r="E363" s="40"/>
      <c r="F363" s="811" t="s">
        <v>498</v>
      </c>
      <c r="G363" s="40" t="str">
        <f t="array" ref="G363">XLOOKUP(A363,'New Signups'!C:C,'New Signups'!J:J)</f>
        <v>484 439 2776</v>
      </c>
      <c r="H363" s="1069" t="s">
        <v>5664</v>
      </c>
      <c r="I363" s="524" t="s">
        <v>873</v>
      </c>
      <c r="J363" s="811" t="s">
        <v>5665</v>
      </c>
      <c r="K363" s="40"/>
      <c r="L363" s="40"/>
      <c r="M363" s="40"/>
      <c r="N363" s="1020">
        <f t="array" ref="N363">IFNA(XLOOKUP(A363,'1000'!A:A,'1000'!M:M),IFNA(XLOOKUP(A363,'2000'!A:A,'2000'!M:M),XLOOKUP(A363,'3000'!A:A,'3000'!M:M)))</f>
        <v>45476</v>
      </c>
      <c r="O363" s="40"/>
      <c r="P363" s="1047" t="s">
        <v>5496</v>
      </c>
      <c r="Q363" s="1047" t="s">
        <v>5497</v>
      </c>
      <c r="R363" s="1047" t="s">
        <v>5512</v>
      </c>
      <c r="S363" s="1038" t="s">
        <v>5513</v>
      </c>
      <c r="T363" s="1038" t="s">
        <v>5498</v>
      </c>
      <c r="U363" s="1038" t="s">
        <v>5520</v>
      </c>
      <c r="V363" s="40"/>
      <c r="W363" s="40"/>
      <c r="X363" s="40"/>
      <c r="Y363" s="40"/>
      <c r="Z363" s="1024" t="s">
        <v>4516</v>
      </c>
      <c r="AA363" s="1024" t="s">
        <v>4516</v>
      </c>
      <c r="AB363" s="1044" t="s">
        <v>5536</v>
      </c>
      <c r="AC363" s="1038" t="s">
        <v>5558</v>
      </c>
      <c r="AD363" s="1038" t="s">
        <v>5560</v>
      </c>
      <c r="AE363" s="40"/>
      <c r="AF363" s="40" t="s">
        <v>5563</v>
      </c>
      <c r="AG363" s="1023"/>
      <c r="AH363" s="94"/>
      <c r="AI363" s="40"/>
      <c r="AJ363" s="40"/>
      <c r="AK363" s="40"/>
      <c r="AL363" s="40"/>
      <c r="AM363" s="40"/>
      <c r="AN363" s="40"/>
      <c r="AO363" s="40"/>
      <c r="AP363" s="40"/>
      <c r="AQ363" s="40"/>
      <c r="AR363" s="40"/>
      <c r="AS363" s="40"/>
      <c r="AT363" s="40"/>
      <c r="AU363" s="40"/>
      <c r="AV363" s="40"/>
      <c r="AW363" s="40"/>
      <c r="AX363" s="40"/>
      <c r="AY363" s="40"/>
    </row>
    <row r="364" ht="15.75" customHeight="1">
      <c r="A364" s="1121">
        <v>1116.0</v>
      </c>
      <c r="B364" s="417" t="str">
        <f t="array" ref="B364">IFNA(XLOOKUP(A364,'New Signups'!C:C,'New Signups'!D:D),"-")</f>
        <v>Zahon</v>
      </c>
      <c r="C364" s="417" t="str">
        <f t="array" ref="C364">IFNA(XLOOKUP(A364,'New Signups'!C:C,'New Signups'!E:E),"-")</f>
        <v>McDonald</v>
      </c>
      <c r="D364" s="429">
        <v>1053.0</v>
      </c>
      <c r="E364" s="40"/>
      <c r="F364" s="811" t="s">
        <v>553</v>
      </c>
      <c r="G364" s="40" t="str">
        <f t="array" ref="G364">XLOOKUP(A364,'New Signups'!C:C,'New Signups'!J:J)</f>
        <v>(215) 410-8259</v>
      </c>
      <c r="H364" s="1069" t="s">
        <v>5666</v>
      </c>
      <c r="I364" s="524" t="s">
        <v>552</v>
      </c>
      <c r="J364" s="811" t="s">
        <v>5585</v>
      </c>
      <c r="K364" s="40"/>
      <c r="L364" s="40"/>
      <c r="M364" s="40"/>
      <c r="N364" s="1020">
        <f t="array" ref="N364">IFNA(XLOOKUP(A364,'1000'!A:A,'1000'!M:M),IFNA(XLOOKUP(A364,'2000'!A:A,'2000'!M:M),XLOOKUP(A364,'3000'!A:A,'3000'!M:M)))</f>
        <v>45491</v>
      </c>
      <c r="O364" s="40"/>
      <c r="P364" s="1038" t="s">
        <v>5496</v>
      </c>
      <c r="Q364" s="1038" t="s">
        <v>5497</v>
      </c>
      <c r="R364" s="1038" t="s">
        <v>5512</v>
      </c>
      <c r="S364" s="1038" t="s">
        <v>5513</v>
      </c>
      <c r="T364" s="1038" t="s">
        <v>5498</v>
      </c>
      <c r="U364" s="1038" t="s">
        <v>5520</v>
      </c>
      <c r="V364" s="40"/>
      <c r="W364" s="40"/>
      <c r="X364" s="40"/>
      <c r="Y364" s="40"/>
      <c r="Z364" s="1024" t="s">
        <v>4516</v>
      </c>
      <c r="AA364" s="1024" t="s">
        <v>4516</v>
      </c>
      <c r="AB364" s="1044" t="s">
        <v>5536</v>
      </c>
      <c r="AC364" s="1038" t="s">
        <v>5558</v>
      </c>
      <c r="AD364" s="1038" t="s">
        <v>5560</v>
      </c>
      <c r="AE364" s="40"/>
      <c r="AF364" s="40" t="s">
        <v>5563</v>
      </c>
      <c r="AG364" s="1023"/>
      <c r="AH364" s="94"/>
      <c r="AI364" s="40"/>
      <c r="AJ364" s="40"/>
      <c r="AK364" s="40"/>
      <c r="AL364" s="40"/>
      <c r="AM364" s="40"/>
      <c r="AN364" s="40"/>
      <c r="AO364" s="40"/>
      <c r="AP364" s="40"/>
      <c r="AQ364" s="40"/>
      <c r="AR364" s="40"/>
      <c r="AS364" s="40"/>
      <c r="AT364" s="40"/>
      <c r="AU364" s="40"/>
      <c r="AV364" s="40"/>
      <c r="AW364" s="40"/>
      <c r="AX364" s="40"/>
      <c r="AY364" s="40"/>
    </row>
    <row r="365" ht="15.75" customHeight="1">
      <c r="A365" s="416">
        <v>1117.0</v>
      </c>
      <c r="B365" s="417" t="str">
        <f t="array" ref="B365">IFNA(XLOOKUP(A365,'New Signups'!C:C,'New Signups'!D:D),"-")</f>
        <v>Zaaka</v>
      </c>
      <c r="C365" s="417" t="str">
        <f t="array" ref="C365">IFNA(XLOOKUP(A365,'New Signups'!C:C,'New Signups'!E:E),"-")</f>
        <v>McDonald</v>
      </c>
      <c r="D365" s="429">
        <v>1054.0</v>
      </c>
      <c r="E365" s="40"/>
      <c r="F365" s="811" t="s">
        <v>553</v>
      </c>
      <c r="G365" s="40" t="str">
        <f t="array" ref="G365">XLOOKUP(A365,'New Signups'!C:C,'New Signups'!J:J)</f>
        <v>(215) 410-8259</v>
      </c>
      <c r="H365" s="1069" t="s">
        <v>5666</v>
      </c>
      <c r="I365" s="524" t="s">
        <v>552</v>
      </c>
      <c r="J365" s="811" t="s">
        <v>5585</v>
      </c>
      <c r="K365" s="40"/>
      <c r="L365" s="40"/>
      <c r="M365" s="40"/>
      <c r="N365" s="1020">
        <f t="array" ref="N365">IFNA(XLOOKUP(A365,'1000'!A:A,'1000'!M:M),IFNA(XLOOKUP(A365,'2000'!A:A,'2000'!M:M),XLOOKUP(A365,'3000'!A:A,'3000'!M:M)))</f>
        <v>45491</v>
      </c>
      <c r="O365" s="40"/>
      <c r="P365" s="1038" t="s">
        <v>5496</v>
      </c>
      <c r="Q365" s="1038" t="s">
        <v>5497</v>
      </c>
      <c r="R365" s="1047" t="s">
        <v>5512</v>
      </c>
      <c r="S365" s="1038" t="s">
        <v>5513</v>
      </c>
      <c r="T365" s="1038" t="s">
        <v>5498</v>
      </c>
      <c r="U365" s="1038" t="s">
        <v>5520</v>
      </c>
      <c r="V365" s="40"/>
      <c r="W365" s="40"/>
      <c r="X365" s="40"/>
      <c r="Y365" s="40"/>
      <c r="Z365" s="1024" t="s">
        <v>4516</v>
      </c>
      <c r="AA365" s="1024" t="s">
        <v>4516</v>
      </c>
      <c r="AB365" s="1044" t="s">
        <v>5536</v>
      </c>
      <c r="AC365" s="1038" t="s">
        <v>5558</v>
      </c>
      <c r="AD365" s="1038" t="s">
        <v>5560</v>
      </c>
      <c r="AE365" s="40"/>
      <c r="AF365" s="40" t="s">
        <v>5563</v>
      </c>
      <c r="AG365" s="1023"/>
      <c r="AH365" s="94"/>
      <c r="AI365" s="40"/>
      <c r="AJ365" s="40"/>
      <c r="AK365" s="40"/>
      <c r="AL365" s="40"/>
      <c r="AM365" s="40"/>
      <c r="AN365" s="40"/>
      <c r="AO365" s="40"/>
      <c r="AP365" s="40"/>
      <c r="AQ365" s="40"/>
      <c r="AR365" s="40"/>
      <c r="AS365" s="40"/>
      <c r="AT365" s="40"/>
      <c r="AU365" s="40"/>
      <c r="AV365" s="40"/>
      <c r="AW365" s="40"/>
      <c r="AX365" s="40"/>
      <c r="AY365" s="40"/>
    </row>
    <row r="366" ht="15.75" customHeight="1">
      <c r="A366" s="416">
        <v>1083.0</v>
      </c>
      <c r="B366" s="417" t="s">
        <v>4709</v>
      </c>
      <c r="C366" s="417" t="s">
        <v>496</v>
      </c>
      <c r="D366" s="429">
        <v>1055.0</v>
      </c>
      <c r="E366" s="40"/>
      <c r="F366" s="811" t="s">
        <v>498</v>
      </c>
      <c r="G366" s="40" t="str">
        <f t="array" ref="G366">XLOOKUP(A366,'New Signups'!C:C,'New Signups'!J:J)</f>
        <v>(267) 271-8158</v>
      </c>
      <c r="H366" s="1069" t="s">
        <v>5664</v>
      </c>
      <c r="I366" s="524" t="s">
        <v>873</v>
      </c>
      <c r="J366" s="811" t="s">
        <v>5665</v>
      </c>
      <c r="K366" s="40"/>
      <c r="L366" s="40"/>
      <c r="M366" s="40"/>
      <c r="N366" s="1020">
        <f t="array" ref="N366">IFNA(XLOOKUP(A366,'1000'!A:A,'1000'!M:M),IFNA(XLOOKUP(A366,'2000'!A:A,'2000'!M:M),XLOOKUP(A366,'3000'!A:A,'3000'!M:M)))</f>
        <v>45483</v>
      </c>
      <c r="O366" s="40"/>
      <c r="P366" s="1047" t="s">
        <v>5496</v>
      </c>
      <c r="Q366" s="1047" t="s">
        <v>5497</v>
      </c>
      <c r="R366" s="1047" t="s">
        <v>5512</v>
      </c>
      <c r="S366" s="1038" t="s">
        <v>5513</v>
      </c>
      <c r="T366" s="1038" t="s">
        <v>5498</v>
      </c>
      <c r="U366" s="1038" t="s">
        <v>5520</v>
      </c>
      <c r="V366" s="40"/>
      <c r="W366" s="40"/>
      <c r="X366" s="40"/>
      <c r="Y366" s="40"/>
      <c r="Z366" s="1024" t="s">
        <v>4516</v>
      </c>
      <c r="AA366" s="1024" t="s">
        <v>4516</v>
      </c>
      <c r="AB366" s="1044" t="s">
        <v>5536</v>
      </c>
      <c r="AC366" s="1038" t="s">
        <v>5558</v>
      </c>
      <c r="AD366" s="1038" t="s">
        <v>5560</v>
      </c>
      <c r="AE366" s="40"/>
      <c r="AF366" s="40" t="s">
        <v>5563</v>
      </c>
      <c r="AG366" s="1023"/>
      <c r="AH366" s="94"/>
      <c r="AI366" s="40"/>
      <c r="AJ366" s="40"/>
      <c r="AK366" s="40"/>
      <c r="AL366" s="40"/>
      <c r="AM366" s="40"/>
      <c r="AN366" s="40"/>
      <c r="AO366" s="40"/>
      <c r="AP366" s="40"/>
      <c r="AQ366" s="40"/>
      <c r="AR366" s="40"/>
      <c r="AS366" s="40"/>
      <c r="AT366" s="40"/>
      <c r="AU366" s="40"/>
      <c r="AV366" s="40"/>
      <c r="AW366" s="40"/>
      <c r="AX366" s="40"/>
      <c r="AY366" s="40"/>
    </row>
    <row r="367" ht="15.75" customHeight="1">
      <c r="A367" s="416">
        <v>1107.0</v>
      </c>
      <c r="B367" s="417" t="str">
        <f t="array" ref="B367">IFNA(XLOOKUP(A367,'New Signups'!C:C,'New Signups'!D:D),"-")</f>
        <v>Jeremiah</v>
      </c>
      <c r="C367" s="417" t="str">
        <f t="array" ref="C367">IFNA(XLOOKUP(A367,'New Signups'!C:C,'New Signups'!E:E),"-")</f>
        <v>Conner</v>
      </c>
      <c r="D367" s="429">
        <v>1056.0</v>
      </c>
      <c r="E367" s="40"/>
      <c r="F367" s="811" t="s">
        <v>574</v>
      </c>
      <c r="G367" s="40" t="str">
        <f t="array" ref="G367">XLOOKUP(A367,'New Signups'!C:C,'New Signups'!J:J)</f>
        <v/>
      </c>
      <c r="H367" s="1069" t="s">
        <v>5600</v>
      </c>
      <c r="I367" s="524" t="s">
        <v>573</v>
      </c>
      <c r="J367" s="811" t="s">
        <v>5585</v>
      </c>
      <c r="K367" s="40"/>
      <c r="L367" s="40"/>
      <c r="M367" s="40"/>
      <c r="N367" s="1020">
        <f t="array" ref="N367">IFNA(XLOOKUP(A367,'1000'!A:A,'1000'!M:M),IFNA(XLOOKUP(A367,'2000'!A:A,'2000'!M:M),XLOOKUP(A367,'3000'!A:A,'3000'!M:M)))</f>
        <v>45500</v>
      </c>
      <c r="O367" s="1034"/>
      <c r="P367" s="1047" t="s">
        <v>5496</v>
      </c>
      <c r="Q367" s="1047" t="s">
        <v>5497</v>
      </c>
      <c r="R367" s="1038" t="s">
        <v>5512</v>
      </c>
      <c r="S367" s="1038" t="s">
        <v>5513</v>
      </c>
      <c r="T367" s="1038" t="s">
        <v>5498</v>
      </c>
      <c r="U367" s="1038" t="s">
        <v>5520</v>
      </c>
      <c r="V367" s="40"/>
      <c r="W367" s="40"/>
      <c r="X367" s="40"/>
      <c r="Y367" s="40"/>
      <c r="Z367" s="1024" t="s">
        <v>4516</v>
      </c>
      <c r="AA367" s="1024" t="s">
        <v>4516</v>
      </c>
      <c r="AB367" s="1044" t="s">
        <v>5536</v>
      </c>
      <c r="AC367" s="1038" t="s">
        <v>5558</v>
      </c>
      <c r="AD367" s="1038" t="s">
        <v>5560</v>
      </c>
      <c r="AE367" s="40"/>
      <c r="AF367" s="40" t="s">
        <v>5563</v>
      </c>
      <c r="AG367" s="1023"/>
      <c r="AH367" s="94"/>
      <c r="AI367" s="40"/>
      <c r="AJ367" s="40"/>
      <c r="AK367" s="40"/>
      <c r="AL367" s="40"/>
      <c r="AM367" s="40"/>
      <c r="AN367" s="40"/>
      <c r="AO367" s="40"/>
      <c r="AP367" s="40"/>
      <c r="AQ367" s="40"/>
      <c r="AR367" s="40"/>
      <c r="AS367" s="40"/>
      <c r="AT367" s="40"/>
      <c r="AU367" s="40"/>
      <c r="AV367" s="40"/>
      <c r="AW367" s="40"/>
      <c r="AX367" s="40"/>
      <c r="AY367" s="40"/>
    </row>
    <row r="368" ht="15.75" customHeight="1">
      <c r="A368" s="416">
        <v>1147.0</v>
      </c>
      <c r="B368" s="417" t="str">
        <f t="array" ref="B368">IFNA(XLOOKUP(A368,'New Signups'!C:C,'New Signups'!D:D),"-")</f>
        <v>Aashir</v>
      </c>
      <c r="C368" s="417" t="str">
        <f t="array" ref="C368">IFNA(XLOOKUP(A368,'New Signups'!C:C,'New Signups'!E:E),"-")</f>
        <v>Nelson</v>
      </c>
      <c r="D368" s="429">
        <v>1057.0</v>
      </c>
      <c r="E368" s="40"/>
      <c r="F368" s="6"/>
      <c r="G368" s="40" t="str">
        <f t="array" ref="G368">XLOOKUP(A368,'New Signups'!C:C,'New Signups'!J:J)</f>
        <v/>
      </c>
      <c r="H368" s="1200"/>
      <c r="I368" s="3"/>
      <c r="J368" s="811"/>
      <c r="K368" s="40"/>
      <c r="L368" s="40"/>
      <c r="M368" s="40"/>
      <c r="N368" s="1020">
        <f t="array" ref="N368">IFNA(XLOOKUP(A368,'1000'!A:A,'1000'!M:M),IFNA(XLOOKUP(A368,'2000'!A:A,'2000'!M:M),XLOOKUP(A368,'3000'!A:A,'3000'!M:M)))</f>
        <v>45484</v>
      </c>
      <c r="O368" s="40"/>
      <c r="P368" s="1047" t="s">
        <v>5496</v>
      </c>
      <c r="Q368" s="1047" t="s">
        <v>5497</v>
      </c>
      <c r="R368" s="1047" t="s">
        <v>5512</v>
      </c>
      <c r="S368" s="1038" t="s">
        <v>5513</v>
      </c>
      <c r="T368" s="1038" t="s">
        <v>5498</v>
      </c>
      <c r="U368" s="1038" t="s">
        <v>5520</v>
      </c>
      <c r="V368" s="40"/>
      <c r="W368" s="40"/>
      <c r="X368" s="40"/>
      <c r="Y368" s="40"/>
      <c r="Z368" s="1024" t="s">
        <v>4516</v>
      </c>
      <c r="AA368" s="1024" t="s">
        <v>4516</v>
      </c>
      <c r="AB368" s="1044" t="s">
        <v>5536</v>
      </c>
      <c r="AC368" s="1038" t="s">
        <v>5558</v>
      </c>
      <c r="AD368" s="1038" t="s">
        <v>5560</v>
      </c>
      <c r="AE368" s="40"/>
      <c r="AF368" s="40" t="s">
        <v>5563</v>
      </c>
      <c r="AG368" s="1023"/>
      <c r="AH368" s="94"/>
      <c r="AI368" s="40"/>
      <c r="AJ368" s="40"/>
      <c r="AK368" s="40"/>
      <c r="AL368" s="40"/>
      <c r="AM368" s="40"/>
      <c r="AN368" s="40"/>
      <c r="AO368" s="40"/>
      <c r="AP368" s="40"/>
      <c r="AQ368" s="40"/>
      <c r="AR368" s="40"/>
      <c r="AS368" s="40"/>
      <c r="AT368" s="40"/>
      <c r="AU368" s="40"/>
      <c r="AV368" s="40"/>
      <c r="AW368" s="40"/>
      <c r="AX368" s="40"/>
      <c r="AY368" s="40"/>
    </row>
    <row r="369" ht="15.75" customHeight="1">
      <c r="A369" s="416">
        <v>1129.0</v>
      </c>
      <c r="B369" s="417" t="str">
        <f t="array" ref="B369">IFNA(XLOOKUP(A369,'New Signups'!C:C,'New Signups'!D:D),"-")</f>
        <v>Hendrix</v>
      </c>
      <c r="C369" s="417" t="str">
        <f t="array" ref="C369">IFNA(XLOOKUP(A369,'New Signups'!C:C,'New Signups'!E:E),"-")</f>
        <v>Carpenter </v>
      </c>
      <c r="D369" s="429">
        <v>1058.0</v>
      </c>
      <c r="E369" s="40"/>
      <c r="F369" s="811" t="s">
        <v>5667</v>
      </c>
      <c r="G369" s="40" t="str">
        <f t="array" ref="G369">XLOOKUP(A369,'New Signups'!C:C,'New Signups'!J:J)</f>
        <v/>
      </c>
      <c r="H369" s="1200" t="s">
        <v>5668</v>
      </c>
      <c r="I369" s="3" t="s">
        <v>110</v>
      </c>
      <c r="J369" s="811" t="s">
        <v>5585</v>
      </c>
      <c r="K369" s="40"/>
      <c r="L369" s="40"/>
      <c r="M369" s="40"/>
      <c r="N369" s="1020">
        <f t="array" ref="N369">IFNA(XLOOKUP(A369,'1000'!A:A,'1000'!M:M),IFNA(XLOOKUP(A369,'2000'!A:A,'2000'!M:M),XLOOKUP(A369,'3000'!A:A,'3000'!M:M)))</f>
        <v>45496</v>
      </c>
      <c r="O369" s="40"/>
      <c r="P369" s="1047" t="s">
        <v>5496</v>
      </c>
      <c r="Q369" s="1047" t="s">
        <v>5497</v>
      </c>
      <c r="R369" s="1047" t="s">
        <v>5512</v>
      </c>
      <c r="S369" s="1038" t="s">
        <v>5513</v>
      </c>
      <c r="T369" s="1038" t="s">
        <v>5498</v>
      </c>
      <c r="U369" s="1038" t="s">
        <v>5520</v>
      </c>
      <c r="V369" s="40"/>
      <c r="W369" s="40"/>
      <c r="X369" s="40"/>
      <c r="Y369" s="40"/>
      <c r="Z369" s="1024" t="s">
        <v>4516</v>
      </c>
      <c r="AA369" s="1024" t="s">
        <v>4516</v>
      </c>
      <c r="AB369" s="1038" t="s">
        <v>5536</v>
      </c>
      <c r="AC369" s="1038" t="s">
        <v>5558</v>
      </c>
      <c r="AD369" s="1038" t="s">
        <v>5560</v>
      </c>
      <c r="AE369" s="40"/>
      <c r="AF369" s="40" t="s">
        <v>5563</v>
      </c>
      <c r="AG369" s="1023"/>
      <c r="AH369" s="94"/>
      <c r="AI369" s="40"/>
      <c r="AJ369" s="40"/>
      <c r="AK369" s="40"/>
      <c r="AL369" s="40"/>
      <c r="AM369" s="40"/>
      <c r="AN369" s="40"/>
      <c r="AO369" s="40"/>
      <c r="AP369" s="40"/>
      <c r="AQ369" s="40"/>
      <c r="AR369" s="40"/>
      <c r="AS369" s="40"/>
      <c r="AT369" s="40"/>
      <c r="AU369" s="40"/>
      <c r="AV369" s="40"/>
      <c r="AW369" s="40"/>
      <c r="AX369" s="40"/>
      <c r="AY369" s="40"/>
    </row>
    <row r="370" ht="15.75" customHeight="1">
      <c r="A370" s="416">
        <v>1135.0</v>
      </c>
      <c r="B370" s="417" t="str">
        <f t="array" ref="B370">IFNA(XLOOKUP(A370,'New Signups'!C:C,'New Signups'!D:D),"-")</f>
        <v>Justus</v>
      </c>
      <c r="C370" s="417" t="str">
        <f t="array" ref="C370">IFNA(XLOOKUP(A370,'New Signups'!C:C,'New Signups'!E:E),"-")</f>
        <v>Dixon</v>
      </c>
      <c r="D370" s="429">
        <v>1059.0</v>
      </c>
      <c r="E370" s="40"/>
      <c r="F370" s="811"/>
      <c r="G370" s="40" t="str">
        <f t="array" ref="G370">XLOOKUP(A370,'New Signups'!C:C,'New Signups'!J:J)</f>
        <v>(267) 303-7437</v>
      </c>
      <c r="H370" s="524"/>
      <c r="I370" s="524"/>
      <c r="J370" s="811"/>
      <c r="K370" s="40"/>
      <c r="L370" s="40"/>
      <c r="M370" s="40"/>
      <c r="N370" s="1020">
        <f t="array" ref="N370">IFNA(XLOOKUP(A370,'1000'!A:A,'1000'!M:M),IFNA(XLOOKUP(A370,'2000'!A:A,'2000'!M:M),XLOOKUP(A370,'3000'!A:A,'3000'!M:M)))</f>
        <v>45487</v>
      </c>
      <c r="O370" s="1034"/>
      <c r="P370" s="1047" t="s">
        <v>5496</v>
      </c>
      <c r="Q370" s="1047" t="s">
        <v>5497</v>
      </c>
      <c r="R370" s="1047" t="s">
        <v>5512</v>
      </c>
      <c r="S370" s="1038" t="s">
        <v>5513</v>
      </c>
      <c r="T370" s="1038" t="s">
        <v>5498</v>
      </c>
      <c r="U370" s="1038" t="s">
        <v>5520</v>
      </c>
      <c r="V370" s="40"/>
      <c r="W370" s="40"/>
      <c r="X370" s="40"/>
      <c r="Y370" s="40"/>
      <c r="Z370" s="1024" t="s">
        <v>4516</v>
      </c>
      <c r="AA370" s="1024" t="s">
        <v>4516</v>
      </c>
      <c r="AB370" s="1044" t="s">
        <v>5536</v>
      </c>
      <c r="AC370" s="1038" t="s">
        <v>5558</v>
      </c>
      <c r="AD370" s="1038" t="s">
        <v>5560</v>
      </c>
      <c r="AE370" s="40"/>
      <c r="AF370" s="40" t="s">
        <v>5563</v>
      </c>
      <c r="AG370" s="1023"/>
      <c r="AH370" s="94"/>
      <c r="AI370" s="40"/>
      <c r="AJ370" s="40"/>
      <c r="AK370" s="40"/>
      <c r="AL370" s="40"/>
      <c r="AM370" s="40"/>
      <c r="AN370" s="40"/>
      <c r="AO370" s="40"/>
      <c r="AP370" s="40"/>
      <c r="AQ370" s="40"/>
      <c r="AR370" s="40"/>
      <c r="AS370" s="40"/>
      <c r="AT370" s="40"/>
      <c r="AU370" s="40"/>
      <c r="AV370" s="40"/>
      <c r="AW370" s="40"/>
      <c r="AX370" s="40"/>
      <c r="AY370" s="40"/>
    </row>
    <row r="371" ht="15.75" customHeight="1">
      <c r="A371" s="416">
        <v>1121.0</v>
      </c>
      <c r="B371" s="417" t="str">
        <f t="array" ref="B371">IFNA(XLOOKUP(A371,'New Signups'!C:C,'New Signups'!D:D),"-")</f>
        <v>faith</v>
      </c>
      <c r="C371" s="417" t="str">
        <f t="array" ref="C371">IFNA(XLOOKUP(A371,'New Signups'!C:C,'New Signups'!E:E),"-")</f>
        <v>Muhammad</v>
      </c>
      <c r="D371" s="429">
        <v>1060.0</v>
      </c>
      <c r="E371" s="40"/>
      <c r="F371" s="811" t="s">
        <v>831</v>
      </c>
      <c r="G371" s="40" t="str">
        <f t="array" ref="G371">XLOOKUP(A371,'New Signups'!C:C,'New Signups'!J:J)</f>
        <v/>
      </c>
      <c r="H371" s="1069" t="s">
        <v>5669</v>
      </c>
      <c r="I371" s="524" t="s">
        <v>830</v>
      </c>
      <c r="J371" s="811" t="s">
        <v>5585</v>
      </c>
      <c r="K371" s="40"/>
      <c r="L371" s="40"/>
      <c r="M371" s="40"/>
      <c r="N371" s="1020">
        <f t="array" ref="N371">IFNA(XLOOKUP(A371,'1000'!A:A,'1000'!M:M),IFNA(XLOOKUP(A371,'2000'!A:A,'2000'!M:M),XLOOKUP(A371,'3000'!A:A,'3000'!M:M)))</f>
        <v>45490</v>
      </c>
      <c r="O371" s="40"/>
      <c r="P371" s="1047" t="s">
        <v>5496</v>
      </c>
      <c r="Q371" s="1047" t="s">
        <v>5497</v>
      </c>
      <c r="R371" s="1047" t="s">
        <v>5512</v>
      </c>
      <c r="S371" s="1038" t="s">
        <v>5513</v>
      </c>
      <c r="T371" s="1038" t="s">
        <v>5498</v>
      </c>
      <c r="U371" s="1038" t="s">
        <v>5520</v>
      </c>
      <c r="V371" s="40"/>
      <c r="W371" s="40"/>
      <c r="X371" s="40"/>
      <c r="Y371" s="40"/>
      <c r="Z371" s="1024" t="s">
        <v>4516</v>
      </c>
      <c r="AA371" s="1024" t="s">
        <v>4516</v>
      </c>
      <c r="AB371" s="1044" t="s">
        <v>5536</v>
      </c>
      <c r="AC371" s="1038" t="s">
        <v>5558</v>
      </c>
      <c r="AD371" s="1038" t="s">
        <v>5560</v>
      </c>
      <c r="AE371" s="40"/>
      <c r="AF371" s="40" t="s">
        <v>5563</v>
      </c>
      <c r="AG371" s="1023"/>
      <c r="AH371" s="94"/>
      <c r="AI371" s="40"/>
      <c r="AJ371" s="40"/>
      <c r="AK371" s="40"/>
      <c r="AL371" s="40"/>
      <c r="AM371" s="40"/>
      <c r="AN371" s="40"/>
      <c r="AO371" s="40"/>
      <c r="AP371" s="40"/>
      <c r="AQ371" s="40"/>
      <c r="AR371" s="40"/>
      <c r="AS371" s="40"/>
      <c r="AT371" s="40"/>
      <c r="AU371" s="40"/>
      <c r="AV371" s="40"/>
      <c r="AW371" s="40"/>
      <c r="AX371" s="40"/>
      <c r="AY371" s="40"/>
    </row>
    <row r="372" ht="15.75" customHeight="1">
      <c r="A372" s="416">
        <v>1126.0</v>
      </c>
      <c r="B372" s="417" t="str">
        <f t="array" ref="B372">IFNA(XLOOKUP(A372,'New Signups'!C:C,'New Signups'!D:D),"-")</f>
        <v>Cynthia</v>
      </c>
      <c r="C372" s="417" t="str">
        <f t="array" ref="C372">IFNA(XLOOKUP(A372,'New Signups'!C:C,'New Signups'!E:E),"-")</f>
        <v>Sanchez</v>
      </c>
      <c r="D372" s="429">
        <v>1061.0</v>
      </c>
      <c r="E372" s="40"/>
      <c r="F372" s="1201" t="s">
        <v>1218</v>
      </c>
      <c r="G372" s="40" t="str">
        <f t="array" ref="G372">XLOOKUP(A372,'New Signups'!C:C,'New Signups'!J:J)</f>
        <v>(445) 776-3818</v>
      </c>
      <c r="H372" s="1069" t="s">
        <v>5670</v>
      </c>
      <c r="I372" s="1202" t="s">
        <v>1217</v>
      </c>
      <c r="J372" s="811" t="s">
        <v>5585</v>
      </c>
      <c r="K372" s="40"/>
      <c r="L372" s="40"/>
      <c r="M372" s="40"/>
      <c r="N372" s="1020">
        <f t="array" ref="N372">IFNA(XLOOKUP(A372,'1000'!A:A,'1000'!M:M),IFNA(XLOOKUP(A372,'2000'!A:A,'2000'!M:M),XLOOKUP(A372,'3000'!A:A,'3000'!M:M)))</f>
        <v>45490</v>
      </c>
      <c r="O372" s="40"/>
      <c r="P372" s="1047" t="s">
        <v>5496</v>
      </c>
      <c r="Q372" s="1047" t="s">
        <v>5497</v>
      </c>
      <c r="R372" s="1047" t="s">
        <v>5512</v>
      </c>
      <c r="S372" s="1038" t="s">
        <v>5513</v>
      </c>
      <c r="T372" s="1038" t="s">
        <v>5498</v>
      </c>
      <c r="U372" s="1038" t="s">
        <v>5520</v>
      </c>
      <c r="V372" s="40"/>
      <c r="W372" s="40"/>
      <c r="X372" s="40"/>
      <c r="Y372" s="40"/>
      <c r="Z372" s="1024" t="s">
        <v>4516</v>
      </c>
      <c r="AA372" s="1024" t="s">
        <v>4516</v>
      </c>
      <c r="AB372" s="1044" t="s">
        <v>5536</v>
      </c>
      <c r="AC372" s="1038" t="s">
        <v>5558</v>
      </c>
      <c r="AD372" s="1038" t="s">
        <v>5560</v>
      </c>
      <c r="AE372" s="40"/>
      <c r="AF372" s="40" t="s">
        <v>5563</v>
      </c>
      <c r="AG372" s="1023"/>
      <c r="AH372" s="94"/>
      <c r="AI372" s="40"/>
      <c r="AJ372" s="40"/>
      <c r="AK372" s="40"/>
      <c r="AL372" s="40"/>
      <c r="AM372" s="40"/>
      <c r="AN372" s="40"/>
      <c r="AO372" s="40"/>
      <c r="AP372" s="40"/>
      <c r="AQ372" s="40"/>
      <c r="AR372" s="40"/>
      <c r="AS372" s="40"/>
      <c r="AT372" s="40"/>
      <c r="AU372" s="40"/>
      <c r="AV372" s="40"/>
      <c r="AW372" s="40"/>
      <c r="AX372" s="40"/>
      <c r="AY372" s="40"/>
    </row>
    <row r="373" ht="15.75" customHeight="1">
      <c r="A373" s="416">
        <v>1146.0</v>
      </c>
      <c r="B373" s="417" t="str">
        <f t="array" ref="B373">IFNA(XLOOKUP(A373,'New Signups'!C:C,'New Signups'!D:D),"-")</f>
        <v>Juniper</v>
      </c>
      <c r="C373" s="417" t="s">
        <v>5671</v>
      </c>
      <c r="D373" s="429">
        <v>1062.0</v>
      </c>
      <c r="E373" s="40"/>
      <c r="F373" s="811" t="s">
        <v>836</v>
      </c>
      <c r="G373" s="40">
        <f t="array" ref="G373">XLOOKUP(A373,'New Signups'!C:C,'New Signups'!J:J)</f>
        <v>0</v>
      </c>
      <c r="H373" s="1069" t="s">
        <v>5672</v>
      </c>
      <c r="I373" s="524" t="s">
        <v>835</v>
      </c>
      <c r="J373" s="811" t="s">
        <v>5585</v>
      </c>
      <c r="K373" s="40"/>
      <c r="L373" s="40"/>
      <c r="M373" s="40"/>
      <c r="N373" s="1020">
        <f t="array" ref="N373">IFNA(XLOOKUP(A373,'1000'!A:A,'1000'!M:M),IFNA(XLOOKUP(A373,'2000'!A:A,'2000'!M:M),XLOOKUP(A373,'3000'!A:A,'3000'!M:M)))</f>
        <v>45497</v>
      </c>
      <c r="O373" s="40"/>
      <c r="P373" s="1047" t="s">
        <v>5496</v>
      </c>
      <c r="Q373" s="1047" t="s">
        <v>5497</v>
      </c>
      <c r="R373" s="1047" t="s">
        <v>5512</v>
      </c>
      <c r="S373" s="1038" t="s">
        <v>5513</v>
      </c>
      <c r="T373" s="1038" t="s">
        <v>5498</v>
      </c>
      <c r="U373" s="1038" t="s">
        <v>5520</v>
      </c>
      <c r="V373" s="40"/>
      <c r="W373" s="40"/>
      <c r="X373" s="40"/>
      <c r="Y373" s="40"/>
      <c r="Z373" s="1024" t="s">
        <v>4516</v>
      </c>
      <c r="AA373" s="1024" t="s">
        <v>4516</v>
      </c>
      <c r="AB373" s="1044" t="s">
        <v>5536</v>
      </c>
      <c r="AC373" s="1038" t="s">
        <v>5558</v>
      </c>
      <c r="AD373" s="1038" t="s">
        <v>5560</v>
      </c>
      <c r="AE373" s="40"/>
      <c r="AF373" s="40" t="s">
        <v>5563</v>
      </c>
      <c r="AG373" s="1023"/>
      <c r="AH373" s="94"/>
      <c r="AI373" s="40"/>
      <c r="AJ373" s="40"/>
      <c r="AK373" s="40"/>
      <c r="AL373" s="40"/>
      <c r="AM373" s="40"/>
      <c r="AN373" s="40"/>
      <c r="AO373" s="40"/>
      <c r="AP373" s="40"/>
      <c r="AQ373" s="40"/>
      <c r="AR373" s="40"/>
      <c r="AS373" s="40"/>
      <c r="AT373" s="40"/>
      <c r="AU373" s="40"/>
      <c r="AV373" s="40"/>
      <c r="AW373" s="40"/>
      <c r="AX373" s="40"/>
      <c r="AY373" s="40"/>
    </row>
    <row r="374" ht="15.75" customHeight="1">
      <c r="A374" s="416">
        <v>1207.0</v>
      </c>
      <c r="B374" s="417" t="str">
        <f t="array" ref="B374">IFNA(XLOOKUP(A374,'New Signups'!C:C,'New Signups'!D:D),"-")</f>
        <v>Shiloh</v>
      </c>
      <c r="C374" s="417" t="str">
        <f t="array" ref="C374">IFNA(XLOOKUP(A374,'New Signups'!C:C,'New Signups'!E:E),"-")</f>
        <v>Watts</v>
      </c>
      <c r="D374" s="429">
        <v>1063.0</v>
      </c>
      <c r="E374" s="40"/>
      <c r="F374" s="524" t="s">
        <v>126</v>
      </c>
      <c r="G374" s="40" t="str">
        <f t="array" ref="G374">XLOOKUP(A374,'New Signups'!C:C,'New Signups'!J:J)</f>
        <v/>
      </c>
      <c r="H374" s="1069" t="s">
        <v>5673</v>
      </c>
      <c r="I374" s="94" t="s">
        <v>125</v>
      </c>
      <c r="J374" s="811" t="s">
        <v>5585</v>
      </c>
      <c r="K374" s="40"/>
      <c r="L374" s="40"/>
      <c r="M374" s="40"/>
      <c r="N374" s="1020">
        <f t="array" ref="N374">IFNA(
    IF(OR(XLOOKUP(A374,'1000'!A:A,'1000'!M:M)=0, XLOOKUP(A374,'1000'!A:A,'1000'!M:M)=DATE(1900,1,1)), "", XLOOKUP(A374,'1000'!A:A,'1000'!M:M)),
    IFNA(
        IF(OR(XLOOKUP(A374,'2000'!A:A,'2000'!M:M)=0, XLOOKUP(A374,'2000'!A:A,'2000'!M:M)=DATE(1900,1,1)), "", XLOOKUP(A374,'2000'!A:A,'2000'!M:M)),
        IF(OR(XLOOKUP(A374,'3000'!A:A,'3000'!M:M)=0, XLOOKUP(A374,'3000'!A:A,'3000'!M:M)=DATE(1900,1,1)), "", XLOOKUP(A374,'3000'!A:A,'3000'!M:M))
    )
)</f>
        <v>45672</v>
      </c>
      <c r="O374" s="40"/>
      <c r="P374" s="101" t="s">
        <v>985</v>
      </c>
      <c r="Q374" s="101" t="s">
        <v>985</v>
      </c>
      <c r="R374" s="101" t="s">
        <v>985</v>
      </c>
      <c r="S374" s="101" t="s">
        <v>985</v>
      </c>
      <c r="T374" s="101" t="s">
        <v>985</v>
      </c>
      <c r="U374" s="101" t="s">
        <v>985</v>
      </c>
      <c r="V374" s="40"/>
      <c r="W374" s="40"/>
      <c r="X374" s="40"/>
      <c r="Y374" s="40"/>
      <c r="Z374" s="1024" t="s">
        <v>58</v>
      </c>
      <c r="AA374" s="1024" t="s">
        <v>58</v>
      </c>
      <c r="AB374" s="1203" t="s">
        <v>985</v>
      </c>
      <c r="AC374" s="1203" t="s">
        <v>985</v>
      </c>
      <c r="AD374" s="1203" t="s">
        <v>985</v>
      </c>
      <c r="AE374" s="40"/>
      <c r="AF374" s="40" t="str">
        <f t="shared" ref="AF374:AF375" si="18">IF(ISNUMBER(N374), TEXT(DATE(YEAR(N374), MONTH(N374) + 15, 1), "mm/yy"), "")</f>
        <v>04/26</v>
      </c>
      <c r="AG374" s="1023"/>
      <c r="AH374" s="94"/>
      <c r="AI374" s="40"/>
      <c r="AJ374" s="40"/>
      <c r="AK374" s="40"/>
      <c r="AL374" s="40"/>
      <c r="AM374" s="40"/>
      <c r="AN374" s="40"/>
      <c r="AO374" s="40"/>
      <c r="AP374" s="40"/>
      <c r="AQ374" s="40"/>
      <c r="AR374" s="40"/>
      <c r="AS374" s="40"/>
      <c r="AT374" s="40"/>
      <c r="AU374" s="40"/>
      <c r="AV374" s="40"/>
      <c r="AW374" s="40"/>
      <c r="AX374" s="40"/>
      <c r="AY374" s="40"/>
    </row>
    <row r="375" ht="15.75" customHeight="1">
      <c r="A375" s="416">
        <v>1208.0</v>
      </c>
      <c r="B375" s="417" t="str">
        <f t="array" ref="B375">IFNA(XLOOKUP(A375,'New Signups'!C:C,'New Signups'!D:D),"-")</f>
        <v>Isaiah </v>
      </c>
      <c r="C375" s="417" t="s">
        <v>123</v>
      </c>
      <c r="D375" s="429">
        <v>1064.0</v>
      </c>
      <c r="E375" s="40"/>
      <c r="F375" s="524" t="s">
        <v>126</v>
      </c>
      <c r="G375" s="40" t="str">
        <f t="array" ref="G375">XLOOKUP(A375,'New Signups'!C:C,'New Signups'!J:J)</f>
        <v/>
      </c>
      <c r="H375" s="1069" t="s">
        <v>5673</v>
      </c>
      <c r="I375" s="94" t="s">
        <v>125</v>
      </c>
      <c r="J375" s="811" t="s">
        <v>5585</v>
      </c>
      <c r="K375" s="40"/>
      <c r="L375" s="40"/>
      <c r="M375" s="40"/>
      <c r="N375" s="1020">
        <f t="array" ref="N375">IFNA(
    IF(OR(XLOOKUP(A375,'1000'!A:A,'1000'!M:M)=0, XLOOKUP(A375,'1000'!A:A,'1000'!M:M)=DATE(1900,1,1)), "", XLOOKUP(A375,'1000'!A:A,'1000'!M:M)),
    IFNA(
        IF(OR(XLOOKUP(A375,'2000'!A:A,'2000'!M:M)=0, XLOOKUP(A375,'2000'!A:A,'2000'!M:M)=DATE(1900,1,1)), "", XLOOKUP(A375,'2000'!A:A,'2000'!M:M)),
        IF(OR(XLOOKUP(A375,'3000'!A:A,'3000'!M:M)=0, XLOOKUP(A375,'3000'!A:A,'3000'!M:M)=DATE(1900,1,1)), "", XLOOKUP(A375,'3000'!A:A,'3000'!M:M))
    )
)</f>
        <v>45672</v>
      </c>
      <c r="O375" s="40"/>
      <c r="P375" s="101" t="s">
        <v>985</v>
      </c>
      <c r="Q375" s="101" t="s">
        <v>985</v>
      </c>
      <c r="R375" s="101" t="s">
        <v>985</v>
      </c>
      <c r="S375" s="101" t="s">
        <v>985</v>
      </c>
      <c r="T375" s="101" t="s">
        <v>985</v>
      </c>
      <c r="U375" s="101" t="s">
        <v>985</v>
      </c>
      <c r="V375" s="101"/>
      <c r="W375" s="40"/>
      <c r="X375" s="40"/>
      <c r="Y375" s="40"/>
      <c r="Z375" s="1024" t="s">
        <v>58</v>
      </c>
      <c r="AA375" s="1024" t="s">
        <v>58</v>
      </c>
      <c r="AB375" s="1203" t="s">
        <v>985</v>
      </c>
      <c r="AC375" s="1203" t="s">
        <v>985</v>
      </c>
      <c r="AD375" s="1203" t="s">
        <v>985</v>
      </c>
      <c r="AE375" s="40"/>
      <c r="AF375" s="40" t="str">
        <f t="shared" si="18"/>
        <v>04/26</v>
      </c>
      <c r="AG375" s="1023"/>
      <c r="AH375" s="94"/>
      <c r="AI375" s="40"/>
      <c r="AJ375" s="40"/>
      <c r="AK375" s="40"/>
      <c r="AL375" s="40"/>
      <c r="AM375" s="40"/>
      <c r="AN375" s="40"/>
      <c r="AO375" s="40"/>
      <c r="AP375" s="40"/>
      <c r="AQ375" s="40"/>
      <c r="AR375" s="40"/>
      <c r="AS375" s="40"/>
      <c r="AT375" s="40"/>
      <c r="AU375" s="40"/>
      <c r="AV375" s="40"/>
      <c r="AW375" s="40"/>
      <c r="AX375" s="40"/>
      <c r="AY375" s="40"/>
    </row>
    <row r="376" ht="15.75" customHeight="1">
      <c r="A376" s="416">
        <v>1210.0</v>
      </c>
      <c r="B376" s="417" t="str">
        <f t="array" ref="B376">IFNA(XLOOKUP(A376,'New Signups'!C:C,'New Signups'!D:D),"-")</f>
        <v>Ciana</v>
      </c>
      <c r="C376" s="417" t="str">
        <f t="array" ref="C376">IFNA(XLOOKUP(A376,'New Signups'!C:C,'New Signups'!E:E),"-")</f>
        <v>White </v>
      </c>
      <c r="D376" s="429">
        <v>1065.0</v>
      </c>
      <c r="E376" s="40"/>
      <c r="F376" s="524" t="s">
        <v>5674</v>
      </c>
      <c r="G376" s="40" t="str">
        <f t="array" ref="G376">XLOOKUP(A376,'New Signups'!C:C,'New Signups'!J:J)</f>
        <v>(267) 321-0242</v>
      </c>
      <c r="H376" s="1069" t="s">
        <v>5675</v>
      </c>
      <c r="I376" s="524" t="s">
        <v>561</v>
      </c>
      <c r="J376" s="811" t="s">
        <v>5585</v>
      </c>
      <c r="K376" s="40"/>
      <c r="L376" s="40"/>
      <c r="M376" s="40"/>
      <c r="N376" s="1020">
        <f t="array" ref="N376">IFNA(
    IF(OR(XLOOKUP(A376,'1000'!A:A,'1000'!M:M)=0, XLOOKUP(A376,'1000'!A:A,'1000'!M:M)=DATE(1900,1,1)), "", XLOOKUP(A376,'1000'!A:A,'1000'!M:M)),
    IFNA(
        IF(OR(XLOOKUP(A376,'2000'!A:A,'2000'!M:M)=0, XLOOKUP(A376,'2000'!A:A,'2000'!M:M)=DATE(1900,1,1)), "", XLOOKUP(A376,'2000'!A:A,'2000'!M:M)),
        IF(OR(XLOOKUP(A376,'3000'!A:A,'3000'!M:M)=0, XLOOKUP(A376,'3000'!A:A,'3000'!M:M)=DATE(1900,1,1)), "", XLOOKUP(A376,'3000'!A:A,'3000'!M:M))
    )
)</f>
        <v>45502</v>
      </c>
      <c r="O376" s="1034"/>
      <c r="P376" s="1047" t="s">
        <v>5496</v>
      </c>
      <c r="Q376" s="1047" t="s">
        <v>5497</v>
      </c>
      <c r="R376" s="1038" t="s">
        <v>5512</v>
      </c>
      <c r="S376" s="1038" t="s">
        <v>5513</v>
      </c>
      <c r="T376" s="1038" t="s">
        <v>5498</v>
      </c>
      <c r="U376" s="1038" t="s">
        <v>5520</v>
      </c>
      <c r="V376" s="40"/>
      <c r="W376" s="40"/>
      <c r="X376" s="40"/>
      <c r="Y376" s="40"/>
      <c r="Z376" s="1024" t="s">
        <v>4516</v>
      </c>
      <c r="AA376" s="1024" t="s">
        <v>4516</v>
      </c>
      <c r="AB376" s="1044" t="s">
        <v>5536</v>
      </c>
      <c r="AC376" s="1038" t="s">
        <v>5558</v>
      </c>
      <c r="AD376" s="1038" t="s">
        <v>5560</v>
      </c>
      <c r="AE376" s="40"/>
      <c r="AF376" s="40" t="s">
        <v>5563</v>
      </c>
      <c r="AG376" s="1023"/>
      <c r="AH376" s="94"/>
      <c r="AI376" s="40"/>
      <c r="AJ376" s="40"/>
      <c r="AK376" s="40"/>
      <c r="AL376" s="40"/>
      <c r="AM376" s="40"/>
      <c r="AN376" s="40"/>
      <c r="AO376" s="40"/>
      <c r="AP376" s="40"/>
      <c r="AQ376" s="40"/>
      <c r="AR376" s="40"/>
      <c r="AS376" s="40"/>
      <c r="AT376" s="40"/>
      <c r="AU376" s="40"/>
      <c r="AV376" s="40"/>
      <c r="AW376" s="40"/>
      <c r="AX376" s="40"/>
      <c r="AY376" s="40"/>
    </row>
    <row r="377" ht="15.75" customHeight="1">
      <c r="A377" s="416">
        <v>1065.0</v>
      </c>
      <c r="B377" s="417" t="str">
        <f t="array" ref="B377">IFNA(XLOOKUP(A377,'New Signups'!C:C,'New Signups'!D:D),"-")</f>
        <v>Dominic</v>
      </c>
      <c r="C377" s="417" t="str">
        <f t="array" ref="C377">IFNA(XLOOKUP(A377,'New Signups'!C:C,'New Signups'!E:E),"-")</f>
        <v>Pugh</v>
      </c>
      <c r="D377" s="429">
        <v>1066.0</v>
      </c>
      <c r="E377" s="40"/>
      <c r="F377" s="524" t="s">
        <v>5676</v>
      </c>
      <c r="G377" s="40" t="str">
        <f t="array" ref="G377">XLOOKUP(A377,'New Signups'!C:C,'New Signups'!J:J)</f>
        <v>???</v>
      </c>
      <c r="H377" s="1069" t="s">
        <v>5677</v>
      </c>
      <c r="I377" s="524" t="s">
        <v>3794</v>
      </c>
      <c r="J377" s="811" t="s">
        <v>5585</v>
      </c>
      <c r="K377" s="40"/>
      <c r="L377" s="40"/>
      <c r="M377" s="40"/>
      <c r="N377" s="1020">
        <f t="array" ref="N377">IFNA(
    IF(OR(XLOOKUP(A377,'1000'!A:A,'1000'!M:M)=0, XLOOKUP(A377,'1000'!A:A,'1000'!M:M)=DATE(1900,1,1)), "", XLOOKUP(A377,'1000'!A:A,'1000'!M:M)),
    IFNA(
        IF(OR(XLOOKUP(A377,'2000'!A:A,'2000'!M:M)=0, XLOOKUP(A377,'2000'!A:A,'2000'!M:M)=DATE(1900,1,1)), "", XLOOKUP(A377,'2000'!A:A,'2000'!M:M)),
        IF(OR(XLOOKUP(A377,'3000'!A:A,'3000'!M:M)=0, XLOOKUP(A377,'3000'!A:A,'3000'!M:M)=DATE(1900,1,1)), "", XLOOKUP(A377,'3000'!A:A,'3000'!M:M))
    )
)</f>
        <v>45495</v>
      </c>
      <c r="O377" s="1034"/>
      <c r="P377" s="1047" t="s">
        <v>5496</v>
      </c>
      <c r="Q377" s="1084" t="s">
        <v>5658</v>
      </c>
      <c r="R377" s="1038" t="s">
        <v>5512</v>
      </c>
      <c r="S377" s="1038" t="s">
        <v>5513</v>
      </c>
      <c r="T377" s="1038" t="s">
        <v>5498</v>
      </c>
      <c r="U377" s="1038" t="s">
        <v>5520</v>
      </c>
      <c r="V377" s="40"/>
      <c r="W377" s="40"/>
      <c r="X377" s="40"/>
      <c r="Y377" s="40"/>
      <c r="Z377" s="1024" t="s">
        <v>4516</v>
      </c>
      <c r="AA377" s="1024" t="s">
        <v>4516</v>
      </c>
      <c r="AB377" s="1044" t="s">
        <v>5536</v>
      </c>
      <c r="AC377" s="1038" t="s">
        <v>5558</v>
      </c>
      <c r="AD377" s="1038" t="s">
        <v>5560</v>
      </c>
      <c r="AE377" s="40"/>
      <c r="AF377" s="40" t="s">
        <v>5563</v>
      </c>
      <c r="AG377" s="1023"/>
      <c r="AH377" s="94"/>
      <c r="AI377" s="40"/>
      <c r="AJ377" s="40"/>
      <c r="AK377" s="40"/>
      <c r="AL377" s="40"/>
      <c r="AM377" s="40"/>
      <c r="AN377" s="40"/>
      <c r="AO377" s="40"/>
      <c r="AP377" s="40"/>
      <c r="AQ377" s="40"/>
      <c r="AR377" s="40"/>
      <c r="AS377" s="40"/>
      <c r="AT377" s="40"/>
      <c r="AU377" s="40"/>
      <c r="AV377" s="40"/>
      <c r="AW377" s="40"/>
      <c r="AX377" s="40"/>
      <c r="AY377" s="40"/>
    </row>
    <row r="378" ht="15.75" customHeight="1">
      <c r="A378" s="416">
        <v>1199.0</v>
      </c>
      <c r="B378" s="417" t="str">
        <f t="array" ref="B378">IFNA(XLOOKUP(A378,'New Signups'!C:C,'New Signups'!D:D),"-")</f>
        <v>Valentina</v>
      </c>
      <c r="C378" s="417" t="str">
        <f t="array" ref="C378">IFNA(XLOOKUP(A378,'New Signups'!C:C,'New Signups'!E:E),"-")</f>
        <v>johnson</v>
      </c>
      <c r="D378" s="429">
        <v>1067.0</v>
      </c>
      <c r="E378" s="40"/>
      <c r="F378" s="811" t="s">
        <v>638</v>
      </c>
      <c r="G378" s="40" t="str">
        <f t="array" ref="G378">XLOOKUP(A378,'New Signups'!C:C,'New Signups'!J:J)</f>
        <v>(856) 701-7840</v>
      </c>
      <c r="H378" s="1038" t="s">
        <v>5678</v>
      </c>
      <c r="I378" s="40" t="s">
        <v>637</v>
      </c>
      <c r="J378" s="811" t="s">
        <v>5585</v>
      </c>
      <c r="K378" s="40"/>
      <c r="L378" s="40"/>
      <c r="M378" s="40"/>
      <c r="N378" s="1020">
        <f t="array" ref="N378">IFNA(
    IF(OR(XLOOKUP(A378,'1000'!A:A,'1000'!M:M)=0, XLOOKUP(A378,'1000'!A:A,'1000'!M:M)=DATE(1900,1,1)), "", XLOOKUP(A378,'1000'!A:A,'1000'!M:M)),
    IFNA(
        IF(OR(XLOOKUP(A378,'2000'!A:A,'2000'!M:M)=0, XLOOKUP(A378,'2000'!A:A,'2000'!M:M)=DATE(1900,1,1)), "", XLOOKUP(A378,'2000'!A:A,'2000'!M:M)),
        IF(OR(XLOOKUP(A378,'3000'!A:A,'3000'!M:M)=0, XLOOKUP(A378,'3000'!A:A,'3000'!M:M)=DATE(1900,1,1)), "", XLOOKUP(A378,'3000'!A:A,'3000'!M:M))
    )
)</f>
        <v>45520</v>
      </c>
      <c r="O378" s="40"/>
      <c r="P378" s="1047" t="s">
        <v>5497</v>
      </c>
      <c r="Q378" s="1047" t="s">
        <v>5512</v>
      </c>
      <c r="R378" s="1038" t="s">
        <v>5513</v>
      </c>
      <c r="S378" s="1038" t="s">
        <v>5498</v>
      </c>
      <c r="T378" s="1038" t="s">
        <v>5520</v>
      </c>
      <c r="U378" s="1038" t="s">
        <v>5522</v>
      </c>
      <c r="V378" s="40"/>
      <c r="W378" s="40"/>
      <c r="X378" s="40"/>
      <c r="Y378" s="40"/>
      <c r="Z378" s="1024" t="s">
        <v>4516</v>
      </c>
      <c r="AA378" s="1024" t="s">
        <v>4516</v>
      </c>
      <c r="AB378" s="1044" t="s">
        <v>5558</v>
      </c>
      <c r="AC378" s="1038" t="s">
        <v>5560</v>
      </c>
      <c r="AD378" s="1038" t="s">
        <v>5563</v>
      </c>
      <c r="AE378" s="40"/>
      <c r="AF378" s="40" t="s">
        <v>5565</v>
      </c>
      <c r="AG378" s="1023"/>
      <c r="AH378" s="94"/>
      <c r="AI378" s="40"/>
      <c r="AJ378" s="40"/>
      <c r="AK378" s="40"/>
      <c r="AL378" s="40"/>
      <c r="AM378" s="40"/>
      <c r="AN378" s="40"/>
      <c r="AO378" s="40"/>
      <c r="AP378" s="40"/>
      <c r="AQ378" s="40"/>
      <c r="AR378" s="40"/>
      <c r="AS378" s="40"/>
      <c r="AT378" s="40"/>
      <c r="AU378" s="40"/>
      <c r="AV378" s="40"/>
      <c r="AW378" s="40"/>
      <c r="AX378" s="40"/>
      <c r="AY378" s="40"/>
    </row>
    <row r="379" ht="15.75" customHeight="1">
      <c r="A379" s="416">
        <v>1180.0</v>
      </c>
      <c r="B379" s="417" t="str">
        <f t="array" ref="B379">IFNA(XLOOKUP(A379,'New Signups'!C:C,'New Signups'!D:D),"-")</f>
        <v>Samuel</v>
      </c>
      <c r="C379" s="417" t="s">
        <v>985</v>
      </c>
      <c r="D379" s="429">
        <v>1068.0</v>
      </c>
      <c r="E379" s="40"/>
      <c r="F379" s="53" t="s">
        <v>861</v>
      </c>
      <c r="G379" s="40" t="str">
        <f t="array" ref="G379">XLOOKUP(A379,'New Signups'!C:C,'New Signups'!J:J)</f>
        <v/>
      </c>
      <c r="H379" s="524"/>
      <c r="I379" s="524" t="s">
        <v>860</v>
      </c>
      <c r="J379" s="524" t="s">
        <v>5585</v>
      </c>
      <c r="K379" s="40"/>
      <c r="L379" s="40"/>
      <c r="M379" s="40"/>
      <c r="N379" s="1020">
        <f t="array" ref="N379">IFNA(
    IF(OR(XLOOKUP(A379,'1000'!A:A,'1000'!M:M)=0, XLOOKUP(A379,'1000'!A:A,'1000'!M:M)=DATE(1900,1,1)), "", XLOOKUP(A379,'1000'!A:A,'1000'!M:M)),
    IFNA(
        IF(OR(XLOOKUP(A379,'2000'!A:A,'2000'!M:M)=0, XLOOKUP(A379,'2000'!A:A,'2000'!M:M)=DATE(1900,1,1)), "", XLOOKUP(A379,'2000'!A:A,'2000'!M:M)),
        IF(OR(XLOOKUP(A379,'3000'!A:A,'3000'!M:M)=0, XLOOKUP(A379,'3000'!A:A,'3000'!M:M)=DATE(1900,1,1)), "", XLOOKUP(A379,'3000'!A:A,'3000'!M:M))
    )
)</f>
        <v>45512</v>
      </c>
      <c r="O379" s="40"/>
      <c r="P379" s="1047" t="s">
        <v>5497</v>
      </c>
      <c r="Q379" s="1047" t="s">
        <v>5512</v>
      </c>
      <c r="R379" s="1038" t="s">
        <v>5513</v>
      </c>
      <c r="S379" s="1038" t="s">
        <v>5498</v>
      </c>
      <c r="T379" s="1038" t="s">
        <v>5520</v>
      </c>
      <c r="U379" s="1038" t="s">
        <v>5522</v>
      </c>
      <c r="V379" s="40"/>
      <c r="W379" s="40"/>
      <c r="X379" s="40"/>
      <c r="Y379" s="40"/>
      <c r="Z379" s="1024" t="s">
        <v>4516</v>
      </c>
      <c r="AA379" s="1024" t="s">
        <v>4516</v>
      </c>
      <c r="AB379" s="1044" t="s">
        <v>5558</v>
      </c>
      <c r="AC379" s="1038" t="s">
        <v>5560</v>
      </c>
      <c r="AD379" s="1038" t="s">
        <v>5563</v>
      </c>
      <c r="AE379" s="40"/>
      <c r="AF379" s="40" t="s">
        <v>5565</v>
      </c>
      <c r="AG379" s="1023"/>
      <c r="AH379" s="94"/>
      <c r="AI379" s="40"/>
      <c r="AJ379" s="40"/>
      <c r="AK379" s="40"/>
      <c r="AL379" s="40"/>
      <c r="AM379" s="40"/>
      <c r="AN379" s="40"/>
      <c r="AO379" s="40"/>
      <c r="AP379" s="40"/>
      <c r="AQ379" s="40"/>
      <c r="AR379" s="40"/>
      <c r="AS379" s="40"/>
      <c r="AT379" s="40"/>
      <c r="AU379" s="40"/>
      <c r="AV379" s="40"/>
      <c r="AW379" s="40"/>
      <c r="AX379" s="40"/>
      <c r="AY379" s="40"/>
    </row>
    <row r="380" ht="15.75" customHeight="1">
      <c r="A380" s="416">
        <v>1377.0</v>
      </c>
      <c r="B380" s="524" t="s">
        <v>4766</v>
      </c>
      <c r="C380" s="417" t="s">
        <v>612</v>
      </c>
      <c r="D380" s="429">
        <v>1069.0</v>
      </c>
      <c r="E380" s="40"/>
      <c r="F380" s="591" t="s">
        <v>5679</v>
      </c>
      <c r="G380" s="40" t="str">
        <f t="array" ref="G380">XLOOKUP(A380,'New Signups'!C:C,'New Signups'!J:J)</f>
        <v>(609) 481-9447</v>
      </c>
      <c r="H380" s="1069" t="s">
        <v>5631</v>
      </c>
      <c r="I380" s="524" t="s">
        <v>613</v>
      </c>
      <c r="J380" s="524" t="s">
        <v>5585</v>
      </c>
      <c r="K380" s="40"/>
      <c r="L380" s="40"/>
      <c r="M380" s="40"/>
      <c r="N380" s="1020">
        <f t="array" ref="N380">IFNA(
    IF(OR(XLOOKUP(A380,'1000'!A:A,'1000'!M:M)=0, XLOOKUP(A380,'1000'!A:A,'1000'!M:M)=DATE(1900,1,1)), "", XLOOKUP(A380,'1000'!A:A,'1000'!M:M)),
    IFNA(
        IF(OR(XLOOKUP(A380,'2000'!A:A,'2000'!M:M)=0, XLOOKUP(A380,'2000'!A:A,'2000'!M:M)=DATE(1900,1,1)), "", XLOOKUP(A380,'2000'!A:A,'2000'!M:M)),
        IF(OR(XLOOKUP(A380,'3000'!A:A,'3000'!M:M)=0, XLOOKUP(A380,'3000'!A:A,'3000'!M:M)=DATE(1900,1,1)), "", XLOOKUP(A380,'3000'!A:A,'3000'!M:M))
    )
)</f>
        <v>45543</v>
      </c>
      <c r="O380" s="40"/>
      <c r="P380" s="1049" t="s">
        <v>5512</v>
      </c>
      <c r="Q380" s="1038" t="s">
        <v>5513</v>
      </c>
      <c r="R380" s="1038" t="s">
        <v>5498</v>
      </c>
      <c r="S380" s="1038" t="s">
        <v>5520</v>
      </c>
      <c r="T380" s="1038" t="s">
        <v>5522</v>
      </c>
      <c r="U380" s="1038" t="s">
        <v>5523</v>
      </c>
      <c r="V380" s="40"/>
      <c r="W380" s="40"/>
      <c r="X380" s="40"/>
      <c r="Y380" s="40"/>
      <c r="Z380" s="1024" t="s">
        <v>4516</v>
      </c>
      <c r="AA380" s="1024" t="s">
        <v>4516</v>
      </c>
      <c r="AB380" s="1044" t="s">
        <v>5560</v>
      </c>
      <c r="AC380" s="1038" t="s">
        <v>5563</v>
      </c>
      <c r="AD380" s="1038" t="s">
        <v>5565</v>
      </c>
      <c r="AE380" s="40"/>
      <c r="AF380" s="1066">
        <v>46016.0</v>
      </c>
      <c r="AG380" s="1023"/>
      <c r="AH380" s="94"/>
      <c r="AI380" s="40"/>
      <c r="AJ380" s="40"/>
      <c r="AK380" s="40"/>
      <c r="AL380" s="40"/>
      <c r="AM380" s="40"/>
      <c r="AN380" s="40"/>
      <c r="AO380" s="40"/>
      <c r="AP380" s="40"/>
      <c r="AQ380" s="40"/>
      <c r="AR380" s="40"/>
      <c r="AS380" s="40"/>
      <c r="AT380" s="40"/>
      <c r="AU380" s="40"/>
      <c r="AV380" s="40"/>
      <c r="AW380" s="40"/>
      <c r="AX380" s="40"/>
      <c r="AY380" s="40"/>
    </row>
    <row r="381" ht="15.75" customHeight="1">
      <c r="A381" s="416">
        <v>1356.0</v>
      </c>
      <c r="B381" s="524" t="s">
        <v>99</v>
      </c>
      <c r="C381" s="524" t="s">
        <v>100</v>
      </c>
      <c r="D381" s="429">
        <v>1070.0</v>
      </c>
      <c r="E381" s="40"/>
      <c r="F381" s="591" t="s">
        <v>543</v>
      </c>
      <c r="G381" s="40" t="str">
        <f t="array" ref="G381">XLOOKUP(A381,'New Signups'!C:C,'New Signups'!J:J)</f>
        <v/>
      </c>
      <c r="H381" s="1069" t="s">
        <v>5620</v>
      </c>
      <c r="I381" s="524" t="s">
        <v>101</v>
      </c>
      <c r="J381" s="524" t="s">
        <v>5585</v>
      </c>
      <c r="K381" s="40"/>
      <c r="L381" s="40"/>
      <c r="M381" s="40"/>
      <c r="N381" s="1020">
        <f t="array" ref="N381">IFNA(
    IF(OR(XLOOKUP(A381,'1000'!A:A,'1000'!M:M)=0, XLOOKUP(A381,'1000'!A:A,'1000'!M:M)=DATE(1900,1,1)), "", XLOOKUP(A381,'1000'!A:A,'1000'!M:M)),
    IFNA(
        IF(OR(XLOOKUP(A381,'2000'!A:A,'2000'!M:M)=0, XLOOKUP(A381,'2000'!A:A,'2000'!M:M)=DATE(1900,1,1)), "", XLOOKUP(A381,'2000'!A:A,'2000'!M:M)),
        IF(OR(XLOOKUP(A381,'3000'!A:A,'3000'!M:M)=0, XLOOKUP(A381,'3000'!A:A,'3000'!M:M)=DATE(1900,1,1)), "", XLOOKUP(A381,'3000'!A:A,'3000'!M:M))
    )
)</f>
        <v>45551</v>
      </c>
      <c r="O381" s="40"/>
      <c r="P381" s="1053" t="s">
        <v>5512</v>
      </c>
      <c r="Q381" s="40" t="s">
        <v>5513</v>
      </c>
      <c r="R381" s="40" t="s">
        <v>5498</v>
      </c>
      <c r="S381" s="40" t="s">
        <v>5520</v>
      </c>
      <c r="T381" s="40" t="s">
        <v>5522</v>
      </c>
      <c r="U381" s="40" t="s">
        <v>5523</v>
      </c>
      <c r="V381" s="40"/>
      <c r="W381" s="40"/>
      <c r="X381" s="40"/>
      <c r="Y381" s="40"/>
      <c r="Z381" s="1024" t="s">
        <v>4516</v>
      </c>
      <c r="AA381" s="1024" t="s">
        <v>4516</v>
      </c>
      <c r="AB381" s="1204" t="s">
        <v>5560</v>
      </c>
      <c r="AC381" s="1205" t="s">
        <v>5563</v>
      </c>
      <c r="AD381" s="1205" t="s">
        <v>5565</v>
      </c>
      <c r="AE381" s="40"/>
      <c r="AF381" s="40" t="s">
        <v>5566</v>
      </c>
      <c r="AG381" s="1023"/>
      <c r="AH381" s="94"/>
      <c r="AI381" s="40"/>
      <c r="AJ381" s="40"/>
      <c r="AK381" s="40"/>
      <c r="AL381" s="40"/>
      <c r="AM381" s="40"/>
      <c r="AN381" s="40"/>
      <c r="AO381" s="40"/>
      <c r="AP381" s="40"/>
      <c r="AQ381" s="40"/>
      <c r="AR381" s="40"/>
      <c r="AS381" s="40"/>
      <c r="AT381" s="40"/>
      <c r="AU381" s="40"/>
      <c r="AV381" s="40"/>
      <c r="AW381" s="40"/>
      <c r="AX381" s="40"/>
      <c r="AY381" s="40"/>
    </row>
    <row r="382" ht="15.75" customHeight="1">
      <c r="A382" s="416">
        <v>1393.0</v>
      </c>
      <c r="B382" s="524" t="s">
        <v>1220</v>
      </c>
      <c r="C382" s="524" t="s">
        <v>1221</v>
      </c>
      <c r="D382" s="429">
        <v>1071.0</v>
      </c>
      <c r="E382" s="40"/>
      <c r="F382" s="1154">
        <v>2.155969459E9</v>
      </c>
      <c r="G382" s="40" t="str">
        <f t="array" ref="G382">XLOOKUP(A382,'New Signups'!C:C,'New Signups'!J:J)</f>
        <v/>
      </c>
      <c r="H382" s="1069" t="s">
        <v>5634</v>
      </c>
      <c r="I382" s="226" t="s">
        <v>1222</v>
      </c>
      <c r="J382" s="524" t="s">
        <v>5585</v>
      </c>
      <c r="K382" s="40"/>
      <c r="L382" s="40"/>
      <c r="M382" s="40"/>
      <c r="N382" s="1020">
        <f t="array" ref="N382">IFNA(
    IF(OR(XLOOKUP(A382,'1000'!A:A,'1000'!M:M)=0, XLOOKUP(A382,'1000'!A:A,'1000'!M:M)=DATE(1900,1,1)), "", XLOOKUP(A382,'1000'!A:A,'1000'!M:M)),
    IFNA(
        IF(OR(XLOOKUP(A382,'2000'!A:A,'2000'!M:M)=0, XLOOKUP(A382,'2000'!A:A,'2000'!M:M)=DATE(1900,1,1)), "", XLOOKUP(A382,'2000'!A:A,'2000'!M:M)),
        IF(OR(XLOOKUP(A382,'3000'!A:A,'3000'!M:M)=0, XLOOKUP(A382,'3000'!A:A,'3000'!M:M)=DATE(1900,1,1)), "", XLOOKUP(A382,'3000'!A:A,'3000'!M:M))
    )
)</f>
        <v>45538</v>
      </c>
      <c r="O382" s="40"/>
      <c r="P382" s="1047" t="s">
        <v>5512</v>
      </c>
      <c r="Q382" s="1038" t="s">
        <v>5513</v>
      </c>
      <c r="R382" s="1038" t="s">
        <v>5498</v>
      </c>
      <c r="S382" s="1038" t="s">
        <v>5520</v>
      </c>
      <c r="T382" s="1038" t="s">
        <v>5522</v>
      </c>
      <c r="U382" s="1038" t="s">
        <v>5523</v>
      </c>
      <c r="V382" s="40"/>
      <c r="W382" s="40"/>
      <c r="X382" s="40"/>
      <c r="Y382" s="40"/>
      <c r="Z382" s="1024" t="s">
        <v>4516</v>
      </c>
      <c r="AA382" s="1024" t="s">
        <v>4516</v>
      </c>
      <c r="AB382" s="1044" t="s">
        <v>5560</v>
      </c>
      <c r="AC382" s="1038" t="s">
        <v>5563</v>
      </c>
      <c r="AD382" s="1038" t="s">
        <v>5565</v>
      </c>
      <c r="AE382" s="40"/>
      <c r="AF382" s="40" t="s">
        <v>5566</v>
      </c>
      <c r="AG382" s="1023"/>
      <c r="AH382" s="94"/>
      <c r="AI382" s="40"/>
      <c r="AJ382" s="40"/>
      <c r="AK382" s="40"/>
      <c r="AL382" s="40"/>
      <c r="AM382" s="40"/>
      <c r="AN382" s="40"/>
      <c r="AO382" s="40"/>
      <c r="AP382" s="40"/>
      <c r="AQ382" s="40"/>
      <c r="AR382" s="40"/>
      <c r="AS382" s="40"/>
      <c r="AT382" s="40"/>
      <c r="AU382" s="40"/>
      <c r="AV382" s="40"/>
      <c r="AW382" s="40"/>
      <c r="AX382" s="40"/>
      <c r="AY382" s="40"/>
    </row>
    <row r="383" ht="15.75" customHeight="1">
      <c r="A383" s="416">
        <v>1253.0</v>
      </c>
      <c r="B383" s="524" t="s">
        <v>1054</v>
      </c>
      <c r="C383" s="524" t="s">
        <v>1055</v>
      </c>
      <c r="D383" s="429">
        <v>1072.0</v>
      </c>
      <c r="E383" s="40"/>
      <c r="F383" s="1154">
        <v>2.155969459E9</v>
      </c>
      <c r="G383" s="40" t="str">
        <f t="array" ref="G383">XLOOKUP(A383,'New Signups'!C:C,'New Signups'!J:J)</f>
        <v/>
      </c>
      <c r="H383" s="1069" t="s">
        <v>5680</v>
      </c>
      <c r="I383" s="1146" t="s">
        <v>1056</v>
      </c>
      <c r="J383" s="524" t="s">
        <v>5585</v>
      </c>
      <c r="K383" s="40"/>
      <c r="L383" s="40"/>
      <c r="M383" s="40"/>
      <c r="N383" s="1020">
        <f t="array" ref="N383">IFNA(
    IF(OR(XLOOKUP(A383,'1000'!A:A,'1000'!M:M)=0, XLOOKUP(A383,'1000'!A:A,'1000'!M:M)=DATE(1900,1,1)), "", XLOOKUP(A383,'1000'!A:A,'1000'!M:M)),
    IFNA(
        IF(OR(XLOOKUP(A383,'2000'!A:A,'2000'!M:M)=0, XLOOKUP(A383,'2000'!A:A,'2000'!M:M)=DATE(1900,1,1)), "", XLOOKUP(A383,'2000'!A:A,'2000'!M:M)),
        IF(OR(XLOOKUP(A383,'3000'!A:A,'3000'!M:M)=0, XLOOKUP(A383,'3000'!A:A,'3000'!M:M)=DATE(1900,1,1)), "", XLOOKUP(A383,'3000'!A:A,'3000'!M:M))
    )
)</f>
        <v>45633</v>
      </c>
      <c r="O383" s="40"/>
      <c r="P383" s="40" t="str">
        <f t="shared" ref="P383:P385" si="19">IF(ISNUMBER(N383), TEXT(DATE(YEAR(N383), MONTH(N383) + 1, 1), "mm/yy"), "")</f>
        <v>01/25</v>
      </c>
      <c r="Q383" s="40" t="str">
        <f t="shared" ref="Q383:Q385" si="20">IF(ISNUMBER(N383), TEXT(DATE(YEAR(N383), MONTH(N383) + 2, 1), "mm/yy"), "")</f>
        <v>02/25</v>
      </c>
      <c r="R383" s="40" t="str">
        <f t="shared" ref="R383:R385" si="21">IF(ISNUMBER(N383), TEXT(DATE(YEAR(N383), MONTH(N383) + 3, 1), "mm/yy"), "")</f>
        <v>03/25</v>
      </c>
      <c r="S383" s="40" t="str">
        <f t="shared" ref="S383:S385" si="22">IF(ISNUMBER(N383), TEXT(DATE(YEAR(N383), MONTH(N383) + 4, 1), "mm/yy"), "")</f>
        <v>04/25</v>
      </c>
      <c r="T383" s="40" t="str">
        <f t="shared" ref="T383:T385" si="23">IF(ISNUMBER(N383), TEXT(DATE(YEAR(N383), MONTH(N383) + 5, 1), "mm/yy"), "")</f>
        <v>05/25</v>
      </c>
      <c r="U383" s="40" t="str">
        <f t="shared" ref="U383:U385" si="24">IF(ISNUMBER(N383), TEXT(DATE(YEAR(N383), MONTH(N383) + 6, 1), "mm/yy"), "")</f>
        <v>06/25</v>
      </c>
      <c r="V383" s="40"/>
      <c r="W383" s="40" t="str">
        <f t="shared" ref="W383:W385" si="25">IF(AND(N383&lt;&gt;"", ISNUMBER(DATEVALUE(TEXT(N383,"mm/dd/yyyy")))), TEXT(DATE(YEAR(N383), MONTH(N383) + 10, 1) + (8 - WEEKDAY(DATE(YEAR(N383), MONTH(N383) + 10, 1), 2)), "yyyy-mm-dd") &amp; " 00:00", "")</f>
        <v>2025-10-06 00:00</v>
      </c>
      <c r="X383" s="40"/>
      <c r="Y383" s="40"/>
      <c r="Z383" s="1024" t="s">
        <v>4516</v>
      </c>
      <c r="AA383" s="1024" t="s">
        <v>4516</v>
      </c>
      <c r="AB383" s="1144" t="str">
        <f t="shared" ref="AB383:AB385" si="26">IF(ISNUMBER(N383), TEXT(DATE(YEAR(N383), MONTH(N383) + 12, 1), "mm/yy"), "")</f>
        <v>12/25</v>
      </c>
      <c r="AC383" s="40" t="str">
        <f t="shared" ref="AC383:AC385" si="27">IF(ISNUMBER(N383), TEXT(DATE(YEAR(N383), MONTH(N383) + 13, 1), "mm/yy"), "")</f>
        <v>01/26</v>
      </c>
      <c r="AD383" s="40" t="str">
        <f t="shared" ref="AD383:AD385" si="28">IF(ISNUMBER(N383), TEXT(DATE(YEAR(N383), MONTH(N383) + 14, 1), "mm/yy"), "")</f>
        <v>02/26</v>
      </c>
      <c r="AE383" s="40"/>
      <c r="AF383" s="40" t="str">
        <f t="shared" ref="AF383:AF385" si="29">IF(ISNUMBER(N383), TEXT(DATE(YEAR(N383), MONTH(N383) + 15, 1), "mm/yy"), "")</f>
        <v>03/26</v>
      </c>
      <c r="AG383" s="1023"/>
      <c r="AH383" s="94"/>
      <c r="AI383" s="40"/>
      <c r="AJ383" s="40"/>
      <c r="AK383" s="40"/>
      <c r="AL383" s="40"/>
      <c r="AM383" s="40"/>
      <c r="AN383" s="40"/>
      <c r="AO383" s="40"/>
      <c r="AP383" s="40"/>
      <c r="AQ383" s="40"/>
      <c r="AR383" s="40"/>
      <c r="AS383" s="40"/>
      <c r="AT383" s="40"/>
      <c r="AU383" s="40"/>
      <c r="AV383" s="40"/>
      <c r="AW383" s="40"/>
      <c r="AX383" s="40"/>
      <c r="AY383" s="40"/>
    </row>
    <row r="384" ht="15.75" customHeight="1">
      <c r="A384" s="416">
        <v>1264.0</v>
      </c>
      <c r="B384" s="524" t="s">
        <v>1210</v>
      </c>
      <c r="C384" s="524" t="s">
        <v>1055</v>
      </c>
      <c r="D384" s="429">
        <v>1073.0</v>
      </c>
      <c r="E384" s="40"/>
      <c r="F384" s="591">
        <v>6.094373001E9</v>
      </c>
      <c r="G384" s="40" t="str">
        <f t="array" ref="G384">XLOOKUP(A384,'New Signups'!C:C,'New Signups'!J:J)</f>
        <v/>
      </c>
      <c r="H384" s="1069" t="s">
        <v>5680</v>
      </c>
      <c r="I384" s="1146" t="s">
        <v>1056</v>
      </c>
      <c r="J384" s="524" t="s">
        <v>5585</v>
      </c>
      <c r="K384" s="40"/>
      <c r="L384" s="40"/>
      <c r="M384" s="40"/>
      <c r="N384" s="1020">
        <f t="array" ref="N384">IFNA(
    IF(OR(XLOOKUP(A384,'1000'!A:A,'1000'!M:M)=0, XLOOKUP(A384,'1000'!A:A,'1000'!M:M)=DATE(1900,1,1)), "", XLOOKUP(A384,'1000'!A:A,'1000'!M:M)),
    IFNA(
        IF(OR(XLOOKUP(A384,'2000'!A:A,'2000'!M:M)=0, XLOOKUP(A384,'2000'!A:A,'2000'!M:M)=DATE(1900,1,1)), "", XLOOKUP(A384,'2000'!A:A,'2000'!M:M)),
        IF(OR(XLOOKUP(A384,'3000'!A:A,'3000'!M:M)=0, XLOOKUP(A384,'3000'!A:A,'3000'!M:M)=DATE(1900,1,1)), "", XLOOKUP(A384,'3000'!A:A,'3000'!M:M))
    )
)</f>
        <v>45633</v>
      </c>
      <c r="O384" s="40"/>
      <c r="P384" s="40" t="str">
        <f t="shared" si="19"/>
        <v>01/25</v>
      </c>
      <c r="Q384" s="40" t="str">
        <f t="shared" si="20"/>
        <v>02/25</v>
      </c>
      <c r="R384" s="40" t="str">
        <f t="shared" si="21"/>
        <v>03/25</v>
      </c>
      <c r="S384" s="40" t="str">
        <f t="shared" si="22"/>
        <v>04/25</v>
      </c>
      <c r="T384" s="40" t="str">
        <f t="shared" si="23"/>
        <v>05/25</v>
      </c>
      <c r="U384" s="40" t="str">
        <f t="shared" si="24"/>
        <v>06/25</v>
      </c>
      <c r="V384" s="40"/>
      <c r="W384" s="40" t="str">
        <f t="shared" si="25"/>
        <v>2025-10-06 00:00</v>
      </c>
      <c r="X384" s="40"/>
      <c r="Y384" s="40"/>
      <c r="Z384" s="1024" t="s">
        <v>4516</v>
      </c>
      <c r="AA384" s="1024" t="s">
        <v>4516</v>
      </c>
      <c r="AB384" s="1144" t="str">
        <f t="shared" si="26"/>
        <v>12/25</v>
      </c>
      <c r="AC384" s="40" t="str">
        <f t="shared" si="27"/>
        <v>01/26</v>
      </c>
      <c r="AD384" s="40" t="str">
        <f t="shared" si="28"/>
        <v>02/26</v>
      </c>
      <c r="AE384" s="40"/>
      <c r="AF384" s="40" t="str">
        <f t="shared" si="29"/>
        <v>03/26</v>
      </c>
      <c r="AG384" s="1023"/>
      <c r="AH384" s="94"/>
      <c r="AI384" s="40"/>
      <c r="AJ384" s="40"/>
      <c r="AK384" s="40"/>
      <c r="AL384" s="40"/>
      <c r="AM384" s="40"/>
      <c r="AN384" s="40"/>
      <c r="AO384" s="40"/>
      <c r="AP384" s="40"/>
      <c r="AQ384" s="40"/>
      <c r="AR384" s="40"/>
      <c r="AS384" s="40"/>
      <c r="AT384" s="40"/>
      <c r="AU384" s="40"/>
      <c r="AV384" s="40"/>
      <c r="AW384" s="40"/>
      <c r="AX384" s="40"/>
      <c r="AY384" s="40"/>
    </row>
    <row r="385" ht="15.75" customHeight="1">
      <c r="A385" s="416">
        <v>915.0</v>
      </c>
      <c r="B385" s="524" t="s">
        <v>4675</v>
      </c>
      <c r="C385" s="524" t="s">
        <v>5681</v>
      </c>
      <c r="D385" s="429">
        <v>1074.0</v>
      </c>
      <c r="E385" s="40"/>
      <c r="F385" s="524" t="s">
        <v>634</v>
      </c>
      <c r="G385" s="40" t="str">
        <f t="array" ref="G385">XLOOKUP(A385,'New Signups'!C:C,'New Signups'!J:J)</f>
        <v>(215) 317-5221</v>
      </c>
      <c r="H385" s="1069" t="s">
        <v>5682</v>
      </c>
      <c r="I385" s="524" t="s">
        <v>632</v>
      </c>
      <c r="J385" s="524" t="s">
        <v>5585</v>
      </c>
      <c r="K385" s="40"/>
      <c r="L385" s="40"/>
      <c r="M385" s="40"/>
      <c r="N385" s="1020">
        <f t="array" ref="N385">IFNA(
    IF(OR(XLOOKUP(A385,'1000'!A:A,'1000'!M:M)=0, XLOOKUP(A385,'1000'!A:A,'1000'!M:M)=DATE(1900,1,1)), "", XLOOKUP(A385,'1000'!A:A,'1000'!M:M)),
    IFNA(
        IF(OR(XLOOKUP(A385,'2000'!A:A,'2000'!M:M)=0, XLOOKUP(A385,'2000'!A:A,'2000'!M:M)=DATE(1900,1,1)), "", XLOOKUP(A385,'2000'!A:A,'2000'!M:M)),
        IF(OR(XLOOKUP(A385,'3000'!A:A,'3000'!M:M)=0, XLOOKUP(A385,'3000'!A:A,'3000'!M:M)=DATE(1900,1,1)), "", XLOOKUP(A385,'3000'!A:A,'3000'!M:M))
    )
)</f>
        <v>45640</v>
      </c>
      <c r="O385" s="40"/>
      <c r="P385" s="40" t="str">
        <f t="shared" si="19"/>
        <v>01/25</v>
      </c>
      <c r="Q385" s="40" t="str">
        <f t="shared" si="20"/>
        <v>02/25</v>
      </c>
      <c r="R385" s="40" t="str">
        <f t="shared" si="21"/>
        <v>03/25</v>
      </c>
      <c r="S385" s="40" t="str">
        <f t="shared" si="22"/>
        <v>04/25</v>
      </c>
      <c r="T385" s="40" t="str">
        <f t="shared" si="23"/>
        <v>05/25</v>
      </c>
      <c r="U385" s="40" t="str">
        <f t="shared" si="24"/>
        <v>06/25</v>
      </c>
      <c r="V385" s="40"/>
      <c r="W385" s="40" t="str">
        <f t="shared" si="25"/>
        <v>2025-10-06 00:00</v>
      </c>
      <c r="X385" s="40"/>
      <c r="Y385" s="40"/>
      <c r="Z385" s="1024" t="s">
        <v>4516</v>
      </c>
      <c r="AA385" s="1024" t="s">
        <v>4516</v>
      </c>
      <c r="AB385" s="1144" t="str">
        <f t="shared" si="26"/>
        <v>12/25</v>
      </c>
      <c r="AC385" s="40" t="str">
        <f t="shared" si="27"/>
        <v>01/26</v>
      </c>
      <c r="AD385" s="40" t="str">
        <f t="shared" si="28"/>
        <v>02/26</v>
      </c>
      <c r="AE385" s="40"/>
      <c r="AF385" s="40" t="str">
        <f t="shared" si="29"/>
        <v>03/26</v>
      </c>
      <c r="AG385" s="1023"/>
      <c r="AH385" s="94"/>
      <c r="AI385" s="40"/>
      <c r="AJ385" s="40"/>
      <c r="AK385" s="40"/>
      <c r="AL385" s="40"/>
      <c r="AM385" s="40"/>
      <c r="AN385" s="40"/>
      <c r="AO385" s="40"/>
      <c r="AP385" s="40"/>
      <c r="AQ385" s="40"/>
      <c r="AR385" s="40"/>
      <c r="AS385" s="40"/>
      <c r="AT385" s="40"/>
      <c r="AU385" s="40"/>
      <c r="AV385" s="40"/>
      <c r="AW385" s="40"/>
      <c r="AX385" s="40"/>
      <c r="AY385" s="40"/>
    </row>
    <row r="386" ht="15.75" customHeight="1">
      <c r="A386" s="416">
        <v>1434.0</v>
      </c>
      <c r="B386" s="524" t="s">
        <v>1213</v>
      </c>
      <c r="C386" s="524" t="s">
        <v>185</v>
      </c>
      <c r="D386" s="429">
        <v>1075.0</v>
      </c>
      <c r="E386" s="40"/>
      <c r="F386" s="524" t="s">
        <v>5683</v>
      </c>
      <c r="G386" s="40" t="str">
        <f t="array" ref="G386">XLOOKUP(A386,'New Signups'!C:C,'New Signups'!J:J)</f>
        <v>(267) 581-0791</v>
      </c>
      <c r="H386" s="1069" t="s">
        <v>5684</v>
      </c>
      <c r="I386" s="524" t="s">
        <v>926</v>
      </c>
      <c r="J386" s="524" t="s">
        <v>5585</v>
      </c>
      <c r="K386" s="40"/>
      <c r="L386" s="40"/>
      <c r="M386" s="40"/>
      <c r="N386" s="1020">
        <f t="array" ref="N386">IFNA(
    IF(OR(XLOOKUP(A386,'1000'!A:A,'1000'!M:M)=0, XLOOKUP(A386,'1000'!A:A,'1000'!M:M)=DATE(1900,1,1)), "", XLOOKUP(A386,'1000'!A:A,'1000'!M:M)),
    IFNA(
        IF(OR(XLOOKUP(A386,'2000'!A:A,'2000'!M:M)=0, XLOOKUP(A386,'2000'!A:A,'2000'!M:M)=DATE(1900,1,1)), "", XLOOKUP(A386,'2000'!A:A,'2000'!M:M)),
        IF(OR(XLOOKUP(A386,'3000'!A:A,'3000'!M:M)=0, XLOOKUP(A386,'3000'!A:A,'3000'!M:M)=DATE(1900,1,1)), "", XLOOKUP(A386,'3000'!A:A,'3000'!M:M))
    )
)</f>
        <v>45558</v>
      </c>
      <c r="O386" s="40"/>
      <c r="P386" s="1053" t="s">
        <v>5512</v>
      </c>
      <c r="Q386" s="40" t="s">
        <v>5513</v>
      </c>
      <c r="R386" s="40" t="s">
        <v>5498</v>
      </c>
      <c r="S386" s="40" t="s">
        <v>5520</v>
      </c>
      <c r="T386" s="40" t="s">
        <v>5522</v>
      </c>
      <c r="U386" s="40" t="s">
        <v>5523</v>
      </c>
      <c r="V386" s="40"/>
      <c r="W386" s="40"/>
      <c r="X386" s="40"/>
      <c r="Y386" s="40"/>
      <c r="Z386" s="1024" t="s">
        <v>4516</v>
      </c>
      <c r="AA386" s="1024" t="s">
        <v>4516</v>
      </c>
      <c r="AB386" s="1023" t="s">
        <v>5560</v>
      </c>
      <c r="AC386" s="40" t="s">
        <v>5563</v>
      </c>
      <c r="AD386" s="40" t="s">
        <v>5565</v>
      </c>
      <c r="AE386" s="40"/>
      <c r="AF386" s="40" t="s">
        <v>5566</v>
      </c>
      <c r="AG386" s="1023"/>
      <c r="AH386" s="94"/>
      <c r="AI386" s="40"/>
      <c r="AJ386" s="40"/>
      <c r="AK386" s="40"/>
      <c r="AL386" s="40"/>
      <c r="AM386" s="40"/>
      <c r="AN386" s="40"/>
      <c r="AO386" s="40"/>
      <c r="AP386" s="40"/>
      <c r="AQ386" s="40"/>
      <c r="AR386" s="40"/>
      <c r="AS386" s="40"/>
      <c r="AT386" s="40"/>
      <c r="AU386" s="40"/>
      <c r="AV386" s="40"/>
      <c r="AW386" s="40"/>
      <c r="AX386" s="40"/>
      <c r="AY386" s="40"/>
    </row>
    <row r="387" ht="15.75" customHeight="1">
      <c r="A387" s="416">
        <v>1443.0</v>
      </c>
      <c r="B387" s="524" t="s">
        <v>925</v>
      </c>
      <c r="C387" s="524" t="s">
        <v>185</v>
      </c>
      <c r="D387" s="429">
        <v>1076.0</v>
      </c>
      <c r="E387" s="40"/>
      <c r="F387" s="524" t="s">
        <v>5683</v>
      </c>
      <c r="G387" s="40" t="str">
        <f t="array" ref="G387">XLOOKUP(A387,'New Signups'!C:C,'New Signups'!J:J)</f>
        <v>(267) 215-0968</v>
      </c>
      <c r="H387" s="1069" t="s">
        <v>5684</v>
      </c>
      <c r="I387" s="524" t="s">
        <v>926</v>
      </c>
      <c r="J387" s="524" t="s">
        <v>5585</v>
      </c>
      <c r="K387" s="40"/>
      <c r="L387" s="40"/>
      <c r="M387" s="40"/>
      <c r="N387" s="1020" t="str">
        <f t="array" ref="N387">IFNA(
    IF(OR(XLOOKUP(A387,'1000'!A:A,'1000'!M:M)=0, XLOOKUP(A387,'1000'!A:A,'1000'!M:M)=DATE(1900,1,1)), "", XLOOKUP(A387,'1000'!A:A,'1000'!M:M)),
    IFNA(
        IF(OR(XLOOKUP(A387,'2000'!A:A,'2000'!M:M)=0, XLOOKUP(A387,'2000'!A:A,'2000'!M:M)=DATE(1900,1,1)), "", XLOOKUP(A387,'2000'!A:A,'2000'!M:M)),
        IF(OR(XLOOKUP(A387,'3000'!A:A,'3000'!M:M)=0, XLOOKUP(A387,'3000'!A:A,'3000'!M:M)=DATE(1900,1,1)), "", XLOOKUP(A387,'3000'!A:A,'3000'!M:M))
    )
)</f>
        <v>#N/A</v>
      </c>
      <c r="O387" s="40"/>
      <c r="P387" s="40" t="s">
        <v>5512</v>
      </c>
      <c r="Q387" s="40" t="s">
        <v>5513</v>
      </c>
      <c r="R387" s="40" t="s">
        <v>5498</v>
      </c>
      <c r="S387" s="40" t="s">
        <v>5520</v>
      </c>
      <c r="T387" s="40" t="s">
        <v>5522</v>
      </c>
      <c r="U387" s="40" t="s">
        <v>5523</v>
      </c>
      <c r="V387" s="40"/>
      <c r="W387" s="40"/>
      <c r="X387" s="40"/>
      <c r="Y387" s="40"/>
      <c r="Z387" s="1024" t="s">
        <v>4516</v>
      </c>
      <c r="AA387" s="1024" t="s">
        <v>4516</v>
      </c>
      <c r="AB387" s="1023" t="s">
        <v>5560</v>
      </c>
      <c r="AC387" s="40" t="s">
        <v>5563</v>
      </c>
      <c r="AD387" s="40" t="s">
        <v>5565</v>
      </c>
      <c r="AE387" s="40"/>
      <c r="AF387" s="40" t="s">
        <v>5566</v>
      </c>
      <c r="AG387" s="1023"/>
      <c r="AH387" s="94"/>
      <c r="AI387" s="40"/>
      <c r="AJ387" s="40"/>
      <c r="AK387" s="40"/>
      <c r="AL387" s="40"/>
      <c r="AM387" s="40"/>
      <c r="AN387" s="40"/>
      <c r="AO387" s="40"/>
      <c r="AP387" s="40"/>
      <c r="AQ387" s="40"/>
      <c r="AR387" s="40"/>
      <c r="AS387" s="40"/>
      <c r="AT387" s="40"/>
      <c r="AU387" s="40"/>
      <c r="AV387" s="40"/>
      <c r="AW387" s="40"/>
      <c r="AX387" s="40"/>
      <c r="AY387" s="40"/>
    </row>
    <row r="388" ht="15.75" customHeight="1">
      <c r="A388" s="416">
        <v>1442.0</v>
      </c>
      <c r="B388" s="524" t="s">
        <v>4780</v>
      </c>
      <c r="C388" s="524" t="s">
        <v>595</v>
      </c>
      <c r="D388" s="429">
        <v>1077.0</v>
      </c>
      <c r="E388" s="40"/>
      <c r="F388" s="524" t="s">
        <v>597</v>
      </c>
      <c r="G388" s="40" t="str">
        <f t="array" ref="G388">XLOOKUP(A388,'New Signups'!C:C,'New Signups'!J:J)</f>
        <v>267 444 1242</v>
      </c>
      <c r="H388" s="1069" t="s">
        <v>5685</v>
      </c>
      <c r="I388" s="524" t="s">
        <v>596</v>
      </c>
      <c r="J388" s="524" t="s">
        <v>5585</v>
      </c>
      <c r="K388" s="40"/>
      <c r="L388" s="40"/>
      <c r="M388" s="40"/>
      <c r="N388" s="1020">
        <f t="array" ref="N388">IFNA(
    IF(OR(XLOOKUP(A388,'1000'!A:A,'1000'!M:M)=0, XLOOKUP(A388,'1000'!A:A,'1000'!M:M)=DATE(1900,1,1)), "", XLOOKUP(A388,'1000'!A:A,'1000'!M:M)),
    IFNA(
        IF(OR(XLOOKUP(A388,'2000'!A:A,'2000'!M:M)=0, XLOOKUP(A388,'2000'!A:A,'2000'!M:M)=DATE(1900,1,1)), "", XLOOKUP(A388,'2000'!A:A,'2000'!M:M)),
        IF(OR(XLOOKUP(A388,'3000'!A:A,'3000'!M:M)=0, XLOOKUP(A388,'3000'!A:A,'3000'!M:M)=DATE(1900,1,1)), "", XLOOKUP(A388,'3000'!A:A,'3000'!M:M))
    )
)</f>
        <v>45563</v>
      </c>
      <c r="O388" s="40"/>
      <c r="P388" s="1053" t="s">
        <v>5512</v>
      </c>
      <c r="Q388" s="40" t="s">
        <v>5513</v>
      </c>
      <c r="R388" s="40" t="s">
        <v>5498</v>
      </c>
      <c r="S388" s="40" t="s">
        <v>5520</v>
      </c>
      <c r="T388" s="40" t="s">
        <v>5522</v>
      </c>
      <c r="U388" s="40" t="s">
        <v>5523</v>
      </c>
      <c r="V388" s="40"/>
      <c r="W388" s="40"/>
      <c r="X388" s="40"/>
      <c r="Y388" s="40"/>
      <c r="Z388" s="1024" t="s">
        <v>4516</v>
      </c>
      <c r="AA388" s="1024" t="s">
        <v>4516</v>
      </c>
      <c r="AB388" s="1023" t="s">
        <v>5560</v>
      </c>
      <c r="AC388" s="40" t="s">
        <v>5563</v>
      </c>
      <c r="AD388" s="40" t="s">
        <v>5565</v>
      </c>
      <c r="AE388" s="40"/>
      <c r="AF388" s="40" t="s">
        <v>5566</v>
      </c>
      <c r="AG388" s="1023"/>
      <c r="AH388" s="94"/>
      <c r="AI388" s="40"/>
      <c r="AJ388" s="40"/>
      <c r="AK388" s="40"/>
      <c r="AL388" s="40"/>
      <c r="AM388" s="40"/>
      <c r="AN388" s="40"/>
      <c r="AO388" s="40"/>
      <c r="AP388" s="40"/>
      <c r="AQ388" s="40"/>
      <c r="AR388" s="40"/>
      <c r="AS388" s="40"/>
      <c r="AT388" s="40"/>
      <c r="AU388" s="40"/>
      <c r="AV388" s="40"/>
      <c r="AW388" s="40"/>
      <c r="AX388" s="40"/>
      <c r="AY388" s="40"/>
    </row>
    <row r="389" ht="15.75" customHeight="1">
      <c r="A389" s="416">
        <v>1386.0</v>
      </c>
      <c r="B389" s="524" t="s">
        <v>373</v>
      </c>
      <c r="C389" s="524" t="s">
        <v>849</v>
      </c>
      <c r="D389" s="429">
        <v>1078.0</v>
      </c>
      <c r="E389" s="40"/>
      <c r="F389" s="524" t="s">
        <v>5686</v>
      </c>
      <c r="G389" s="40" t="str">
        <f t="array" ref="G389">XLOOKUP(A389,'New Signups'!C:C,'New Signups'!J:J)</f>
        <v/>
      </c>
      <c r="H389" s="1069" t="s">
        <v>5687</v>
      </c>
      <c r="I389" s="524" t="s">
        <v>850</v>
      </c>
      <c r="J389" s="524" t="s">
        <v>5585</v>
      </c>
      <c r="K389" s="40"/>
      <c r="L389" s="40"/>
      <c r="M389" s="40"/>
      <c r="N389" s="1020">
        <f t="array" ref="N389">IFNA(
    IF(OR(XLOOKUP(A389,'1000'!A:A,'1000'!M:M)=0, XLOOKUP(A389,'1000'!A:A,'1000'!M:M)=DATE(1900,1,1)), "", XLOOKUP(A389,'1000'!A:A,'1000'!M:M)),
    IFNA(
        IF(OR(XLOOKUP(A389,'2000'!A:A,'2000'!M:M)=0, XLOOKUP(A389,'2000'!A:A,'2000'!M:M)=DATE(1900,1,1)), "", XLOOKUP(A389,'2000'!A:A,'2000'!M:M)),
        IF(OR(XLOOKUP(A389,'3000'!A:A,'3000'!M:M)=0, XLOOKUP(A389,'3000'!A:A,'3000'!M:M)=DATE(1900,1,1)), "", XLOOKUP(A389,'3000'!A:A,'3000'!M:M))
    )
)</f>
        <v>45563</v>
      </c>
      <c r="O389" s="40"/>
      <c r="P389" s="1053" t="s">
        <v>5512</v>
      </c>
      <c r="Q389" s="40" t="s">
        <v>5513</v>
      </c>
      <c r="R389" s="40" t="s">
        <v>5498</v>
      </c>
      <c r="S389" s="40" t="s">
        <v>5520</v>
      </c>
      <c r="T389" s="40" t="s">
        <v>5522</v>
      </c>
      <c r="U389" s="40" t="s">
        <v>5523</v>
      </c>
      <c r="V389" s="40"/>
      <c r="W389" s="40"/>
      <c r="X389" s="40"/>
      <c r="Y389" s="40"/>
      <c r="Z389" s="1024" t="s">
        <v>4516</v>
      </c>
      <c r="AA389" s="1024" t="s">
        <v>4516</v>
      </c>
      <c r="AB389" s="1023" t="s">
        <v>5560</v>
      </c>
      <c r="AC389" s="40" t="s">
        <v>5563</v>
      </c>
      <c r="AD389" s="40" t="s">
        <v>5565</v>
      </c>
      <c r="AE389" s="40"/>
      <c r="AF389" s="40" t="s">
        <v>5566</v>
      </c>
      <c r="AG389" s="1023"/>
      <c r="AH389" s="94"/>
      <c r="AI389" s="40"/>
      <c r="AJ389" s="40"/>
      <c r="AK389" s="40"/>
      <c r="AL389" s="40"/>
      <c r="AM389" s="40"/>
      <c r="AN389" s="40"/>
      <c r="AO389" s="40"/>
      <c r="AP389" s="40"/>
      <c r="AQ389" s="40"/>
      <c r="AR389" s="40"/>
      <c r="AS389" s="40"/>
      <c r="AT389" s="40"/>
      <c r="AU389" s="40"/>
      <c r="AV389" s="40"/>
      <c r="AW389" s="40"/>
      <c r="AX389" s="40"/>
      <c r="AY389" s="40"/>
    </row>
    <row r="390" ht="15.75" customHeight="1">
      <c r="A390" s="416">
        <v>1440.0</v>
      </c>
      <c r="B390" s="524" t="s">
        <v>769</v>
      </c>
      <c r="C390" s="524" t="s">
        <v>595</v>
      </c>
      <c r="D390" s="429">
        <v>1079.0</v>
      </c>
      <c r="E390" s="40"/>
      <c r="F390" s="524" t="s">
        <v>597</v>
      </c>
      <c r="G390" s="40" t="str">
        <f t="array" ref="G390">XLOOKUP(A390,'New Signups'!C:C,'New Signups'!J:J)</f>
        <v>267 444 8493</v>
      </c>
      <c r="H390" s="1069" t="s">
        <v>5687</v>
      </c>
      <c r="I390" s="524" t="s">
        <v>596</v>
      </c>
      <c r="J390" s="524" t="s">
        <v>5585</v>
      </c>
      <c r="K390" s="40"/>
      <c r="L390" s="40"/>
      <c r="M390" s="40"/>
      <c r="N390" s="1020">
        <f t="array" ref="N390">IFNA(
    IF(OR(XLOOKUP(A390,'1000'!A:A,'1000'!M:M)=0, XLOOKUP(A390,'1000'!A:A,'1000'!M:M)=DATE(1900,1,1)), "", XLOOKUP(A390,'1000'!A:A,'1000'!M:M)),
    IFNA(
        IF(OR(XLOOKUP(A390,'2000'!A:A,'2000'!M:M)=0, XLOOKUP(A390,'2000'!A:A,'2000'!M:M)=DATE(1900,1,1)), "", XLOOKUP(A390,'2000'!A:A,'2000'!M:M)),
        IF(OR(XLOOKUP(A390,'3000'!A:A,'3000'!M:M)=0, XLOOKUP(A390,'3000'!A:A,'3000'!M:M)=DATE(1900,1,1)), "", XLOOKUP(A390,'3000'!A:A,'3000'!M:M))
    )
)</f>
        <v>45563</v>
      </c>
      <c r="O390" s="40"/>
      <c r="P390" s="1053" t="s">
        <v>5512</v>
      </c>
      <c r="Q390" s="40" t="s">
        <v>5513</v>
      </c>
      <c r="R390" s="40" t="s">
        <v>5498</v>
      </c>
      <c r="S390" s="40" t="s">
        <v>5520</v>
      </c>
      <c r="T390" s="40" t="s">
        <v>5522</v>
      </c>
      <c r="U390" s="40" t="s">
        <v>5523</v>
      </c>
      <c r="V390" s="40"/>
      <c r="W390" s="40"/>
      <c r="X390" s="40"/>
      <c r="Y390" s="40"/>
      <c r="Z390" s="1024" t="s">
        <v>4516</v>
      </c>
      <c r="AA390" s="1024" t="s">
        <v>4516</v>
      </c>
      <c r="AB390" s="1023" t="s">
        <v>5560</v>
      </c>
      <c r="AC390" s="40" t="s">
        <v>5563</v>
      </c>
      <c r="AD390" s="40" t="s">
        <v>5565</v>
      </c>
      <c r="AE390" s="40"/>
      <c r="AF390" s="40" t="s">
        <v>5566</v>
      </c>
      <c r="AG390" s="1023"/>
      <c r="AH390" s="94"/>
      <c r="AI390" s="40"/>
      <c r="AJ390" s="40"/>
      <c r="AK390" s="40"/>
      <c r="AL390" s="40"/>
      <c r="AM390" s="40"/>
      <c r="AN390" s="40"/>
      <c r="AO390" s="40"/>
      <c r="AP390" s="40"/>
      <c r="AQ390" s="40"/>
      <c r="AR390" s="40"/>
      <c r="AS390" s="40"/>
      <c r="AT390" s="40"/>
      <c r="AU390" s="40"/>
      <c r="AV390" s="40"/>
      <c r="AW390" s="40"/>
      <c r="AX390" s="40"/>
      <c r="AY390" s="40"/>
    </row>
    <row r="391" ht="15.75" customHeight="1">
      <c r="A391" s="416">
        <v>1457.0</v>
      </c>
      <c r="B391" s="417" t="str">
        <f t="array" ref="B391">IFNA(XLOOKUP(A391,'New Signups'!C:C,'New Signups'!D:D),"-")</f>
        <v>Oliver</v>
      </c>
      <c r="C391" s="417" t="str">
        <f t="array" ref="C391">IFNA(XLOOKUP(B391,'New Signups'!D:D,'New Signups'!E:E),"-")</f>
        <v>Mason</v>
      </c>
      <c r="D391" s="429">
        <v>1080.0</v>
      </c>
      <c r="E391" s="40"/>
      <c r="F391" s="524" t="s">
        <v>5688</v>
      </c>
      <c r="G391" s="40" t="str">
        <f t="array" ref="G391">XLOOKUP(A391,'New Signups'!C:C,'New Signups'!J:J)</f>
        <v>(610) 425-7152</v>
      </c>
      <c r="H391" s="1069" t="s">
        <v>5689</v>
      </c>
      <c r="I391" s="524" t="s">
        <v>539</v>
      </c>
      <c r="J391" s="524" t="s">
        <v>5585</v>
      </c>
      <c r="K391" s="40"/>
      <c r="L391" s="40"/>
      <c r="M391" s="40"/>
      <c r="N391" s="1020">
        <f t="array" ref="N391">IFNA(
    IF(OR(XLOOKUP(A391,'1000'!A:A,'1000'!M:M)=0, XLOOKUP(A391,'1000'!A:A,'1000'!M:M)=DATE(1900,1,1)), "", XLOOKUP(A391,'1000'!A:A,'1000'!M:M)),
    IFNA(
        IF(OR(XLOOKUP(A391,'2000'!A:A,'2000'!M:M)=0, XLOOKUP(A391,'2000'!A:A,'2000'!M:M)=DATE(1900,1,1)), "", XLOOKUP(A391,'2000'!A:A,'2000'!M:M)),
        IF(OR(XLOOKUP(A391,'3000'!A:A,'3000'!M:M)=0, XLOOKUP(A391,'3000'!A:A,'3000'!M:M)=DATE(1900,1,1)), "", XLOOKUP(A391,'3000'!A:A,'3000'!M:M))
    )
)</f>
        <v>45563</v>
      </c>
      <c r="O391" s="40"/>
      <c r="P391" s="1053" t="s">
        <v>5512</v>
      </c>
      <c r="Q391" s="40" t="s">
        <v>5513</v>
      </c>
      <c r="R391" s="40" t="s">
        <v>5498</v>
      </c>
      <c r="S391" s="40" t="s">
        <v>5520</v>
      </c>
      <c r="T391" s="40" t="s">
        <v>5522</v>
      </c>
      <c r="U391" s="40" t="s">
        <v>5523</v>
      </c>
      <c r="V391" s="40"/>
      <c r="W391" s="40"/>
      <c r="X391" s="40"/>
      <c r="Y391" s="40"/>
      <c r="Z391" s="1024" t="s">
        <v>4516</v>
      </c>
      <c r="AA391" s="1024" t="s">
        <v>4516</v>
      </c>
      <c r="AB391" s="1023" t="s">
        <v>5560</v>
      </c>
      <c r="AC391" s="40" t="s">
        <v>5563</v>
      </c>
      <c r="AD391" s="40" t="s">
        <v>5565</v>
      </c>
      <c r="AE391" s="40"/>
      <c r="AF391" s="40" t="s">
        <v>5566</v>
      </c>
      <c r="AG391" s="1023"/>
      <c r="AH391" s="94"/>
      <c r="AI391" s="40"/>
      <c r="AJ391" s="40"/>
      <c r="AK391" s="40"/>
      <c r="AL391" s="40"/>
      <c r="AM391" s="40"/>
      <c r="AN391" s="40"/>
      <c r="AO391" s="40"/>
      <c r="AP391" s="40"/>
      <c r="AQ391" s="40"/>
      <c r="AR391" s="40"/>
      <c r="AS391" s="40"/>
      <c r="AT391" s="40"/>
      <c r="AU391" s="40"/>
      <c r="AV391" s="40"/>
      <c r="AW391" s="40"/>
      <c r="AX391" s="40"/>
      <c r="AY391" s="40"/>
    </row>
    <row r="392" ht="15.75" customHeight="1">
      <c r="A392" s="522">
        <v>1498.0</v>
      </c>
      <c r="B392" s="417" t="str">
        <f t="array" ref="B392">IFNA(XLOOKUP(A392,'New Signups'!C:C,'New Signups'!D:D),"-")</f>
        <v>Kai</v>
      </c>
      <c r="C392" s="417" t="str">
        <f t="array" ref="C392">IFNA(XLOOKUP(A392,'New Signups'!C:C,'New Signups'!E:E),"-")</f>
        <v>Tran</v>
      </c>
      <c r="D392" s="525">
        <v>1081.0</v>
      </c>
      <c r="E392" s="40"/>
      <c r="F392" s="524" t="str">
        <f t="array" ref="F392">XLOOKUP(A392,'New Signups'!C:C,'New Signups'!I:I)</f>
        <v>(215) 237-8966</v>
      </c>
      <c r="G392" s="40" t="str">
        <f t="array" ref="G392">XLOOKUP(A392,'New Signups'!C:C,'New Signups'!J:J)</f>
        <v/>
      </c>
      <c r="H392" s="1206" t="str">
        <f t="array" ref="H392">IFNA(XLOOKUP(A2396,'New Signups'!C:C,'New Signups'!K:K),"-")</f>
        <v>-</v>
      </c>
      <c r="I392" s="524" t="str">
        <f t="array" ref="I392">IFNA(XLOOKUP(A392,'New Signups'!C:C,'New Signups'!H:H),"-")</f>
        <v>Delaina Tran</v>
      </c>
      <c r="J392" s="524" t="s">
        <v>5585</v>
      </c>
      <c r="K392" s="40"/>
      <c r="L392" s="40"/>
      <c r="M392" s="40"/>
      <c r="N392" s="1020">
        <f t="array" ref="N392">IFNA(
    IF(OR(XLOOKUP(A392,'1000'!A:A,'1000'!M:M)=0, XLOOKUP(A392,'1000'!A:A,'1000'!M:M)=DATE(1900,1,1)), "", XLOOKUP(A392,'1000'!A:A,'1000'!M:M)),
    IFNA(
        IF(OR(XLOOKUP(A392,'2000'!A:A,'2000'!M:M)=0, XLOOKUP(A392,'2000'!A:A,'2000'!M:M)=DATE(1900,1,1)), "", XLOOKUP(A392,'2000'!A:A,'2000'!M:M)),
        IF(OR(XLOOKUP(A392,'3000'!A:A,'3000'!M:M)=0, XLOOKUP(A392,'3000'!A:A,'3000'!M:M)=DATE(1900,1,1)), "", XLOOKUP(A392,'3000'!A:A,'3000'!M:M))
    )
)</f>
        <v>45622</v>
      </c>
      <c r="O392" s="40"/>
      <c r="P392" s="40" t="str">
        <f>IF(ISNUMBER(N392), TEXT(DATE(YEAR(N392), MONTH(N392) + 1, 1), "mm/yy"), "")</f>
        <v>12/24</v>
      </c>
      <c r="Q392" s="40" t="str">
        <f>IF(ISNUMBER(N392), TEXT(DATE(YEAR(N392), MONTH(N392) + 2, 1), "mm/yy"), "")</f>
        <v>01/25</v>
      </c>
      <c r="R392" s="40" t="str">
        <f>IF(ISNUMBER(N392), TEXT(DATE(YEAR(N392), MONTH(N392) + 3, 1), "mm/yy"), "")</f>
        <v>02/25</v>
      </c>
      <c r="S392" s="40" t="str">
        <f>IF(ISNUMBER(N392), TEXT(DATE(YEAR(N392), MONTH(N392) + 4, 1), "mm/yy"), "")</f>
        <v>03/25</v>
      </c>
      <c r="T392" s="40" t="str">
        <f>IF(ISNUMBER(N392), TEXT(DATE(YEAR(N392), MONTH(N392) + 5, 1), "mm/yy"), "")</f>
        <v>04/25</v>
      </c>
      <c r="U392" s="40" t="str">
        <f>IF(ISNUMBER(N392), TEXT(DATE(YEAR(N392), MONTH(N392) + 6, 1), "mm/yy"), "")</f>
        <v>05/25</v>
      </c>
      <c r="V392" s="40"/>
      <c r="W392" s="40" t="str">
        <f>IF(AND(N392&lt;&gt;"", ISNUMBER(DATEVALUE(TEXT(N392,"mm/dd/yyyy")))), TEXT(DATE(YEAR(N392), MONTH(N392) + 10, 1) + (8 - WEEKDAY(DATE(YEAR(N392), MONTH(N392) + 10, 1), 2)), "yyyy-mm-dd") &amp; " 00:00", "")</f>
        <v>2025-09-08 00:00</v>
      </c>
      <c r="X392" s="40"/>
      <c r="Y392" s="40"/>
      <c r="Z392" s="1024" t="s">
        <v>4516</v>
      </c>
      <c r="AA392" s="1024" t="s">
        <v>4516</v>
      </c>
      <c r="AB392" s="1144" t="str">
        <f>IF(ISNUMBER(N392), TEXT(DATE(YEAR(N392), MONTH(N392) + 12, 1), "mm/yy"), "")</f>
        <v>11/25</v>
      </c>
      <c r="AC392" s="40" t="str">
        <f>IF(ISNUMBER(N392), TEXT(DATE(YEAR(N392), MONTH(N392) + 13, 1), "mm/yy"), "")</f>
        <v>12/25</v>
      </c>
      <c r="AD392" s="40" t="str">
        <f>IF(ISNUMBER(N392), TEXT(DATE(YEAR(N392), MONTH(N392) + 14, 1), "mm/yy"), "")</f>
        <v>01/26</v>
      </c>
      <c r="AE392" s="40"/>
      <c r="AF392" s="40" t="str">
        <f>IF(ISNUMBER(N392), TEXT(DATE(YEAR(N392), MONTH(N392) + 15, 1), "mm/yy"), "")</f>
        <v>02/26</v>
      </c>
      <c r="AG392" s="1023"/>
      <c r="AH392" s="94"/>
      <c r="AI392" s="40"/>
      <c r="AJ392" s="40"/>
      <c r="AK392" s="40"/>
      <c r="AL392" s="40"/>
      <c r="AM392" s="40"/>
      <c r="AN392" s="40"/>
      <c r="AO392" s="40"/>
      <c r="AP392" s="40"/>
      <c r="AQ392" s="40"/>
      <c r="AR392" s="40"/>
      <c r="AS392" s="40"/>
      <c r="AT392" s="40"/>
      <c r="AU392" s="40"/>
      <c r="AV392" s="40"/>
      <c r="AW392" s="40"/>
      <c r="AX392" s="40"/>
      <c r="AY392" s="40"/>
    </row>
    <row r="393" ht="15.75" customHeight="1">
      <c r="A393" s="522">
        <v>1567.0</v>
      </c>
      <c r="B393" s="543" t="s">
        <v>991</v>
      </c>
      <c r="C393" s="417" t="str">
        <f t="array" ref="C393">IFNA(XLOOKUP(A393,'New Signups'!C:C,'New Signups'!E:E),"-")</f>
        <v>Scheer</v>
      </c>
      <c r="D393" s="525">
        <v>1082.0</v>
      </c>
      <c r="E393" s="40"/>
      <c r="F393" s="524" t="str">
        <f t="array" ref="F393">XLOOKUP(A393,'New Signups'!C:C,'New Signups'!I:I)</f>
        <v>(484) 213-3408</v>
      </c>
      <c r="G393" s="40" t="str">
        <f t="array" ref="G393">XLOOKUP(A393,'New Signups'!C:C,'New Signups'!J:J)</f>
        <v/>
      </c>
      <c r="H393" s="1206" t="str">
        <f t="array" ref="H393">IFNA(XLOOKUP(A2397,'New Signups'!C:C,'New Signups'!K:K),"-")</f>
        <v>-</v>
      </c>
      <c r="I393" s="524" t="str">
        <f t="array" ref="I393">IFNA(XLOOKUP(A393,'New Signups'!C:C,'New Signups'!H:H),"-")</f>
        <v>Melissa Scheer</v>
      </c>
      <c r="J393" s="524" t="s">
        <v>5585</v>
      </c>
      <c r="K393" s="40"/>
      <c r="L393" s="40"/>
      <c r="M393" s="40"/>
      <c r="N393" s="1020">
        <f t="array" ref="N393">IFNA(
    IF(OR(XLOOKUP(A393,'1000'!A:A,'1000'!M:M)=0, XLOOKUP(A393,'1000'!A:A,'1000'!M:M)=DATE(1900,1,1)), "", XLOOKUP(A393,'1000'!A:A,'1000'!M:M)),
    IFNA(
        IF(OR(XLOOKUP(A393,'2000'!A:A,'2000'!M:M)=0, XLOOKUP(A393,'2000'!A:A,'2000'!M:M)=DATE(1900,1,1)), "", XLOOKUP(A393,'2000'!A:A,'2000'!M:M)),
        IF(OR(XLOOKUP(A393,'3000'!A:A,'3000'!M:M)=0, XLOOKUP(A393,'3000'!A:A,'3000'!M:M)=DATE(1900,1,1)), "", XLOOKUP(A393,'3000'!A:A,'3000'!M:M))
    )
)</f>
        <v>45557</v>
      </c>
      <c r="O393" s="40"/>
      <c r="P393" s="1053" t="s">
        <v>5512</v>
      </c>
      <c r="Q393" s="40" t="s">
        <v>5513</v>
      </c>
      <c r="R393" s="40" t="s">
        <v>5498</v>
      </c>
      <c r="S393" s="40" t="s">
        <v>5520</v>
      </c>
      <c r="T393" s="40" t="s">
        <v>5522</v>
      </c>
      <c r="U393" s="40" t="s">
        <v>5523</v>
      </c>
      <c r="V393" s="40"/>
      <c r="W393" s="40"/>
      <c r="X393" s="40"/>
      <c r="Y393" s="40"/>
      <c r="Z393" s="1024" t="s">
        <v>4516</v>
      </c>
      <c r="AA393" s="1024" t="s">
        <v>4516</v>
      </c>
      <c r="AB393" s="1023" t="s">
        <v>5560</v>
      </c>
      <c r="AC393" s="40" t="s">
        <v>5563</v>
      </c>
      <c r="AD393" s="40" t="s">
        <v>5565</v>
      </c>
      <c r="AE393" s="40"/>
      <c r="AF393" s="40" t="s">
        <v>5566</v>
      </c>
      <c r="AG393" s="1023"/>
      <c r="AH393" s="94"/>
      <c r="AI393" s="40"/>
      <c r="AJ393" s="40"/>
      <c r="AK393" s="40"/>
      <c r="AL393" s="40"/>
      <c r="AM393" s="40"/>
      <c r="AN393" s="40"/>
      <c r="AO393" s="40"/>
      <c r="AP393" s="40"/>
      <c r="AQ393" s="40"/>
      <c r="AR393" s="40"/>
      <c r="AS393" s="40"/>
      <c r="AT393" s="40"/>
      <c r="AU393" s="40"/>
      <c r="AV393" s="40"/>
      <c r="AW393" s="40"/>
      <c r="AX393" s="40"/>
      <c r="AY393" s="40"/>
    </row>
    <row r="394" ht="15.75" customHeight="1">
      <c r="A394" s="522">
        <v>1473.0</v>
      </c>
      <c r="B394" s="543" t="s">
        <v>4792</v>
      </c>
      <c r="C394" s="417" t="str">
        <f t="array" ref="C394">IFNA(XLOOKUP(A394,'New Signups'!C:C,'New Signups'!E:E),"-")</f>
        <v>Castelo</v>
      </c>
      <c r="D394" s="525">
        <v>1083.0</v>
      </c>
      <c r="E394" s="40"/>
      <c r="F394" s="524" t="str">
        <f t="array" ref="F394">XLOOKUP(A394,'New Signups'!C:C,'New Signups'!I:I)</f>
        <v>(267) 648-4688</v>
      </c>
      <c r="G394" s="40" t="str">
        <f t="array" ref="G394">XLOOKUP(A394,'New Signups'!C:C,'New Signups'!J:J)</f>
        <v/>
      </c>
      <c r="H394" s="1206" t="str">
        <f t="array" ref="H394">IFNA(XLOOKUP(A2398,'New Signups'!C:C,'New Signups'!K:K),"-")</f>
        <v>-</v>
      </c>
      <c r="I394" s="524" t="str">
        <f t="array" ref="I394">IFNA(XLOOKUP(A394,'New Signups'!C:C,'New Signups'!H:H),"-")</f>
        <v>Katie Castelo</v>
      </c>
      <c r="J394" s="524" t="s">
        <v>5585</v>
      </c>
      <c r="K394" s="40"/>
      <c r="L394" s="40"/>
      <c r="M394" s="40"/>
      <c r="N394" s="1020">
        <f t="array" ref="N394">IFNA(
    IF(OR(XLOOKUP(A394,'1000'!A:A,'1000'!M:M)=0, XLOOKUP(A394,'1000'!A:A,'1000'!M:M)=DATE(1900,1,1)), "", XLOOKUP(A394,'1000'!A:A,'1000'!M:M)),
    IFNA(
        IF(OR(XLOOKUP(A394,'2000'!A:A,'2000'!M:M)=0, XLOOKUP(A394,'2000'!A:A,'2000'!M:M)=DATE(1900,1,1)), "", XLOOKUP(A394,'2000'!A:A,'2000'!M:M)),
        IF(OR(XLOOKUP(A394,'3000'!A:A,'3000'!M:M)=0, XLOOKUP(A394,'3000'!A:A,'3000'!M:M)=DATE(1900,1,1)), "", XLOOKUP(A394,'3000'!A:A,'3000'!M:M))
    )
)</f>
        <v>45601</v>
      </c>
      <c r="O394" s="40"/>
      <c r="P394" s="40" t="str">
        <f t="shared" ref="P394:P395" si="30">IF(ISNUMBER(N394), TEXT(DATE(YEAR(N394), MONTH(N394) + 1, 1), "mm/yy"), "")</f>
        <v>12/24</v>
      </c>
      <c r="Q394" s="40" t="str">
        <f t="shared" ref="Q394:Q395" si="31">IF(ISNUMBER(N394), TEXT(DATE(YEAR(N394), MONTH(N394) + 2, 1), "mm/yy"), "")</f>
        <v>01/25</v>
      </c>
      <c r="R394" s="40" t="str">
        <f t="shared" ref="R394:R395" si="32">IF(ISNUMBER(N394), TEXT(DATE(YEAR(N394), MONTH(N394) + 3, 1), "mm/yy"), "")</f>
        <v>02/25</v>
      </c>
      <c r="S394" s="40" t="str">
        <f t="shared" ref="S394:S395" si="33">IF(ISNUMBER(N394), TEXT(DATE(YEAR(N394), MONTH(N394) + 4, 1), "mm/yy"), "")</f>
        <v>03/25</v>
      </c>
      <c r="T394" s="40" t="str">
        <f t="shared" ref="T394:T395" si="34">IF(ISNUMBER(N394), TEXT(DATE(YEAR(N394), MONTH(N394) + 5, 1), "mm/yy"), "")</f>
        <v>04/25</v>
      </c>
      <c r="U394" s="40" t="str">
        <f t="shared" ref="U394:U395" si="35">IF(ISNUMBER(N394), TEXT(DATE(YEAR(N394), MONTH(N394) + 6, 1), "mm/yy"), "")</f>
        <v>05/25</v>
      </c>
      <c r="V394" s="40"/>
      <c r="W394" s="40" t="str">
        <f t="shared" ref="W394:W432" si="36">IF(AND(N394&lt;&gt;"", ISNUMBER(DATEVALUE(TEXT(N394,"mm/dd/yyyy")))), TEXT(DATE(YEAR(N394), MONTH(N394) + 10, 1) + (8 - WEEKDAY(DATE(YEAR(N394), MONTH(N394) + 10, 1), 2)), "yyyy-mm-dd") &amp; " 00:00", "")</f>
        <v>2025-09-08 00:00</v>
      </c>
      <c r="X394" s="40"/>
      <c r="Y394" s="40"/>
      <c r="Z394" s="1024" t="s">
        <v>4516</v>
      </c>
      <c r="AA394" s="1024" t="s">
        <v>4516</v>
      </c>
      <c r="AB394" s="1144" t="str">
        <f t="shared" ref="AB394:AB395" si="37">IF(ISNUMBER(N394), TEXT(DATE(YEAR(N394), MONTH(N394) + 12, 1), "mm/yy"), "")</f>
        <v>11/25</v>
      </c>
      <c r="AC394" s="40" t="str">
        <f t="shared" ref="AC394:AC395" si="38">IF(ISNUMBER(N394), TEXT(DATE(YEAR(N394), MONTH(N394) + 13, 1), "mm/yy"), "")</f>
        <v>12/25</v>
      </c>
      <c r="AD394" s="40" t="str">
        <f t="shared" ref="AD394:AD395" si="39">IF(ISNUMBER(N394), TEXT(DATE(YEAR(N394), MONTH(N394) + 14, 1), "mm/yy"), "")</f>
        <v>01/26</v>
      </c>
      <c r="AE394" s="40"/>
      <c r="AF394" s="40" t="str">
        <f t="shared" ref="AF394:AF395" si="40">IF(ISNUMBER(N394), TEXT(DATE(YEAR(N394), MONTH(N394) + 15, 1), "mm/yy"), "")</f>
        <v>02/26</v>
      </c>
      <c r="AG394" s="1023"/>
      <c r="AH394" s="94"/>
      <c r="AI394" s="40"/>
      <c r="AJ394" s="40"/>
      <c r="AK394" s="40"/>
      <c r="AL394" s="40"/>
      <c r="AM394" s="40"/>
      <c r="AN394" s="40"/>
      <c r="AO394" s="40"/>
      <c r="AP394" s="40"/>
      <c r="AQ394" s="40"/>
      <c r="AR394" s="40"/>
      <c r="AS394" s="40"/>
      <c r="AT394" s="40"/>
      <c r="AU394" s="40"/>
      <c r="AV394" s="40"/>
      <c r="AW394" s="40"/>
      <c r="AX394" s="40"/>
      <c r="AY394" s="40"/>
    </row>
    <row r="395" ht="15.75" customHeight="1">
      <c r="A395" s="522">
        <v>1474.0</v>
      </c>
      <c r="B395" s="543" t="s">
        <v>857</v>
      </c>
      <c r="C395" s="417" t="str">
        <f t="array" ref="C395">IFNA(XLOOKUP(A395,'New Signups'!C:C,'New Signups'!E:E),"-")</f>
        <v>Castelo</v>
      </c>
      <c r="D395" s="525">
        <v>1084.0</v>
      </c>
      <c r="E395" s="40"/>
      <c r="F395" s="524" t="str">
        <f t="array" ref="F395">XLOOKUP(A395,'New Signups'!C:C,'New Signups'!I:I)</f>
        <v>(267) 648-4688</v>
      </c>
      <c r="G395" s="40" t="str">
        <f t="array" ref="G395">XLOOKUP(A395,'New Signups'!C:C,'New Signups'!J:J)</f>
        <v/>
      </c>
      <c r="H395" s="1206" t="str">
        <f t="array" ref="H395">IFNA(XLOOKUP(A2399,'New Signups'!C:C,'New Signups'!K:K),"-")</f>
        <v>-</v>
      </c>
      <c r="I395" s="524" t="str">
        <f t="array" ref="I395">IFNA(XLOOKUP(A395,'New Signups'!C:C,'New Signups'!H:H),"-")</f>
        <v>Katie Castelo</v>
      </c>
      <c r="J395" s="524" t="s">
        <v>5585</v>
      </c>
      <c r="K395" s="40"/>
      <c r="L395" s="40"/>
      <c r="M395" s="40"/>
      <c r="N395" s="1020">
        <f t="array" ref="N395">IFNA(
    IF(OR(XLOOKUP(A395,'1000'!A:A,'1000'!M:M)=0, XLOOKUP(A395,'1000'!A:A,'1000'!M:M)=DATE(1900,1,1)), "", XLOOKUP(A395,'1000'!A:A,'1000'!M:M)),
    IFNA(
        IF(OR(XLOOKUP(A395,'2000'!A:A,'2000'!M:M)=0, XLOOKUP(A395,'2000'!A:A,'2000'!M:M)=DATE(1900,1,1)), "", XLOOKUP(A395,'2000'!A:A,'2000'!M:M)),
        IF(OR(XLOOKUP(A395,'3000'!A:A,'3000'!M:M)=0, XLOOKUP(A395,'3000'!A:A,'3000'!M:M)=DATE(1900,1,1)), "", XLOOKUP(A395,'3000'!A:A,'3000'!M:M))
    )
)</f>
        <v>45601</v>
      </c>
      <c r="O395" s="40"/>
      <c r="P395" s="40" t="str">
        <f t="shared" si="30"/>
        <v>12/24</v>
      </c>
      <c r="Q395" s="40" t="str">
        <f t="shared" si="31"/>
        <v>01/25</v>
      </c>
      <c r="R395" s="40" t="str">
        <f t="shared" si="32"/>
        <v>02/25</v>
      </c>
      <c r="S395" s="40" t="str">
        <f t="shared" si="33"/>
        <v>03/25</v>
      </c>
      <c r="T395" s="40" t="str">
        <f t="shared" si="34"/>
        <v>04/25</v>
      </c>
      <c r="U395" s="40" t="str">
        <f t="shared" si="35"/>
        <v>05/25</v>
      </c>
      <c r="V395" s="40"/>
      <c r="W395" s="40" t="str">
        <f t="shared" si="36"/>
        <v>2025-09-08 00:00</v>
      </c>
      <c r="X395" s="40"/>
      <c r="Y395" s="40"/>
      <c r="Z395" s="1024" t="s">
        <v>4516</v>
      </c>
      <c r="AA395" s="1024" t="s">
        <v>4516</v>
      </c>
      <c r="AB395" s="1144" t="str">
        <f t="shared" si="37"/>
        <v>11/25</v>
      </c>
      <c r="AC395" s="40" t="str">
        <f t="shared" si="38"/>
        <v>12/25</v>
      </c>
      <c r="AD395" s="40" t="str">
        <f t="shared" si="39"/>
        <v>01/26</v>
      </c>
      <c r="AE395" s="40"/>
      <c r="AF395" s="40" t="str">
        <f t="shared" si="40"/>
        <v>02/26</v>
      </c>
      <c r="AG395" s="1023"/>
      <c r="AH395" s="94"/>
      <c r="AI395" s="40"/>
      <c r="AJ395" s="40"/>
      <c r="AK395" s="40"/>
      <c r="AL395" s="40"/>
      <c r="AM395" s="40"/>
      <c r="AN395" s="40"/>
      <c r="AO395" s="40"/>
      <c r="AP395" s="40"/>
      <c r="AQ395" s="40"/>
      <c r="AR395" s="40"/>
      <c r="AS395" s="40"/>
      <c r="AT395" s="40"/>
      <c r="AU395" s="40"/>
      <c r="AV395" s="40"/>
      <c r="AW395" s="40"/>
      <c r="AX395" s="40"/>
      <c r="AY395" s="40"/>
    </row>
    <row r="396" ht="15.75" customHeight="1">
      <c r="A396" s="522">
        <v>1489.0</v>
      </c>
      <c r="B396" s="417" t="str">
        <f t="array" ref="B396">IFNA(XLOOKUP(A396,'New Signups'!C:C,'New Signups'!D:D),"-")</f>
        <v>Joshua</v>
      </c>
      <c r="C396" s="417" t="str">
        <f t="array" ref="C396">IFNA(XLOOKUP(A396,'New Signups'!C:C,'New Signups'!E:E),"-")</f>
        <v>Rubincan</v>
      </c>
      <c r="D396" s="525">
        <v>1085.0</v>
      </c>
      <c r="E396" s="40"/>
      <c r="F396" s="524" t="str">
        <f t="array" ref="F396">XLOOKUP(A396,'New Signups'!C:C,'New Signups'!I:I)</f>
        <v>(302) 521-4438</v>
      </c>
      <c r="G396" s="40" t="str">
        <f t="array" ref="G396">XLOOKUP(A396,'New Signups'!C:C,'New Signups'!J:J)</f>
        <v/>
      </c>
      <c r="H396" s="1206" t="str">
        <f t="array" ref="H396">IFNA(XLOOKUP(A2400,'New Signups'!C:C,'New Signups'!K:K),"-")</f>
        <v>-</v>
      </c>
      <c r="I396" s="524" t="str">
        <f t="array" ref="I396">IFNA(XLOOKUP(A396,'New Signups'!C:C,'New Signups'!H:H),"-")</f>
        <v>Lauren Rubincan</v>
      </c>
      <c r="J396" s="524" t="s">
        <v>5585</v>
      </c>
      <c r="K396" s="40"/>
      <c r="L396" s="40"/>
      <c r="M396" s="40"/>
      <c r="N396" s="1020">
        <f t="array" ref="N396">IFNA(
    IF(OR(XLOOKUP(A396,'1000'!A:A,'1000'!M:M)=0, XLOOKUP(A396,'1000'!A:A,'1000'!M:M)=DATE(1900,1,1)), "", XLOOKUP(A396,'1000'!A:A,'1000'!M:M)),
    IFNA(
        IF(OR(XLOOKUP(A396,'2000'!A:A,'2000'!M:M)=0, XLOOKUP(A396,'2000'!A:A,'2000'!M:M)=DATE(1900,1,1)), "", XLOOKUP(A396,'2000'!A:A,'2000'!M:M)),
        IF(OR(XLOOKUP(A396,'3000'!A:A,'3000'!M:M)=0, XLOOKUP(A396,'3000'!A:A,'3000'!M:M)=DATE(1900,1,1)), "", XLOOKUP(A396,'3000'!A:A,'3000'!M:M))
    )
)</f>
        <v>45558</v>
      </c>
      <c r="O396" s="40"/>
      <c r="P396" s="1084" t="s">
        <v>5513</v>
      </c>
      <c r="Q396" s="1155" t="s">
        <v>5635</v>
      </c>
      <c r="R396" s="1126" t="s">
        <v>5577</v>
      </c>
      <c r="S396" s="1126" t="s">
        <v>5594</v>
      </c>
      <c r="T396" s="1126" t="s">
        <v>5595</v>
      </c>
      <c r="U396" s="1126" t="s">
        <v>5571</v>
      </c>
      <c r="V396" s="40"/>
      <c r="W396" s="40" t="str">
        <f t="shared" si="36"/>
        <v>2025-07-07 00:00</v>
      </c>
      <c r="X396" s="40"/>
      <c r="Y396" s="40"/>
      <c r="Z396" s="1024" t="s">
        <v>4516</v>
      </c>
      <c r="AA396" s="1024" t="s">
        <v>4516</v>
      </c>
      <c r="AB396" s="1207" t="s">
        <v>5690</v>
      </c>
      <c r="AC396" s="1126" t="s">
        <v>5569</v>
      </c>
      <c r="AD396" s="1126" t="s">
        <v>5691</v>
      </c>
      <c r="AE396" s="40"/>
      <c r="AF396" s="1123" t="s">
        <v>5692</v>
      </c>
      <c r="AG396" s="1023"/>
      <c r="AH396" s="94"/>
      <c r="AI396" s="40"/>
      <c r="AJ396" s="40"/>
      <c r="AK396" s="40"/>
      <c r="AL396" s="40"/>
      <c r="AM396" s="40"/>
      <c r="AN396" s="40"/>
      <c r="AO396" s="40"/>
      <c r="AP396" s="40"/>
      <c r="AQ396" s="40"/>
      <c r="AR396" s="40"/>
      <c r="AS396" s="40"/>
      <c r="AT396" s="40"/>
      <c r="AU396" s="40"/>
      <c r="AV396" s="40"/>
      <c r="AW396" s="40"/>
      <c r="AX396" s="40"/>
      <c r="AY396" s="40"/>
    </row>
    <row r="397" ht="15.75" customHeight="1">
      <c r="A397" s="522">
        <v>1485.0</v>
      </c>
      <c r="B397" s="3" t="s">
        <v>1048</v>
      </c>
      <c r="C397" s="417" t="str">
        <f t="array" ref="C397">IFNA(XLOOKUP(A397,'New Signups'!C:C,'New Signups'!E:E),"-")</f>
        <v>Moultrie</v>
      </c>
      <c r="D397" s="525">
        <v>1086.0</v>
      </c>
      <c r="E397" s="40"/>
      <c r="F397" s="524" t="str">
        <f t="array" ref="F397">XLOOKUP(A397,'New Signups'!C:C,'New Signups'!I:I)</f>
        <v>(267) 257-8378</v>
      </c>
      <c r="G397" s="40" t="str">
        <f t="array" ref="G397">XLOOKUP(A397,'New Signups'!C:C,'New Signups'!J:J)</f>
        <v/>
      </c>
      <c r="H397" s="1206" t="str">
        <f t="array" ref="H397">IFNA(XLOOKUP(A2401,'New Signups'!C:C,'New Signups'!K:K),"-")</f>
        <v>-</v>
      </c>
      <c r="I397" s="524" t="str">
        <f t="array" ref="I397">IFNA(XLOOKUP(A397,'New Signups'!C:C,'New Signups'!H:H),"-")</f>
        <v>Raquel Richardson </v>
      </c>
      <c r="J397" s="524" t="s">
        <v>5585</v>
      </c>
      <c r="K397" s="40"/>
      <c r="L397" s="40"/>
      <c r="M397" s="40"/>
      <c r="N397" s="1020">
        <f t="array" ref="N397">IFNA(
    IF(OR(XLOOKUP(A397,'1000'!A:A,'1000'!M:M)=0, XLOOKUP(A397,'1000'!A:A,'1000'!M:M)=DATE(1900,1,1)), "", XLOOKUP(A397,'1000'!A:A,'1000'!M:M)),
    IFNA(
        IF(OR(XLOOKUP(A397,'2000'!A:A,'2000'!M:M)=0, XLOOKUP(A397,'2000'!A:A,'2000'!M:M)=DATE(1900,1,1)), "", XLOOKUP(A397,'2000'!A:A,'2000'!M:M)),
        IF(OR(XLOOKUP(A397,'3000'!A:A,'3000'!M:M)=0, XLOOKUP(A397,'3000'!A:A,'3000'!M:M)=DATE(1900,1,1)), "", XLOOKUP(A397,'3000'!A:A,'3000'!M:M))
    )
)</f>
        <v>45617</v>
      </c>
      <c r="O397" s="40"/>
      <c r="P397" s="40" t="str">
        <f t="shared" ref="P397:P398" si="41">IF(ISNUMBER(N397), TEXT(DATE(YEAR(N397), MONTH(N397) + 1, 1), "mm/yy"), "")</f>
        <v>12/24</v>
      </c>
      <c r="Q397" s="40" t="str">
        <f t="shared" ref="Q397:Q398" si="42">IF(ISNUMBER(N397), TEXT(DATE(YEAR(N397), MONTH(N397) + 2, 1), "mm/yy"), "")</f>
        <v>01/25</v>
      </c>
      <c r="R397" s="40" t="str">
        <f t="shared" ref="R397:R398" si="43">IF(ISNUMBER(N397), TEXT(DATE(YEAR(N397), MONTH(N397) + 3, 1), "mm/yy"), "")</f>
        <v>02/25</v>
      </c>
      <c r="S397" s="40" t="str">
        <f t="shared" ref="S397:S398" si="44">IF(ISNUMBER(N397), TEXT(DATE(YEAR(N397), MONTH(N397) + 4, 1), "mm/yy"), "")</f>
        <v>03/25</v>
      </c>
      <c r="T397" s="40" t="str">
        <f t="shared" ref="T397:T398" si="45">IF(ISNUMBER(N397), TEXT(DATE(YEAR(N397), MONTH(N397) + 5, 1), "mm/yy"), "")</f>
        <v>04/25</v>
      </c>
      <c r="U397" s="40" t="str">
        <f t="shared" ref="U397:U398" si="46">IF(ISNUMBER(N397), TEXT(DATE(YEAR(N397), MONTH(N397) + 6, 1), "mm/yy"), "")</f>
        <v>05/25</v>
      </c>
      <c r="V397" s="40"/>
      <c r="W397" s="40" t="str">
        <f t="shared" si="36"/>
        <v>2025-09-08 00:00</v>
      </c>
      <c r="X397" s="40"/>
      <c r="Y397" s="40"/>
      <c r="Z397" s="1024" t="s">
        <v>4516</v>
      </c>
      <c r="AA397" s="1024" t="s">
        <v>4516</v>
      </c>
      <c r="AB397" s="1144" t="str">
        <f t="shared" ref="AB397:AB398" si="47">IF(ISNUMBER(N397), TEXT(DATE(YEAR(N397), MONTH(N397) + 12, 1), "mm/yy"), "")</f>
        <v>11/25</v>
      </c>
      <c r="AC397" s="40" t="str">
        <f t="shared" ref="AC397:AC398" si="48">IF(ISNUMBER(N397), TEXT(DATE(YEAR(N397), MONTH(N397) + 13, 1), "mm/yy"), "")</f>
        <v>12/25</v>
      </c>
      <c r="AD397" s="40" t="str">
        <f t="shared" ref="AD397:AD398" si="49">IF(ISNUMBER(N397), TEXT(DATE(YEAR(N397), MONTH(N397) + 14, 1), "mm/yy"), "")</f>
        <v>01/26</v>
      </c>
      <c r="AE397" s="40"/>
      <c r="AF397" s="40" t="str">
        <f t="shared" ref="AF397:AF398" si="50">IF(ISNUMBER(N397), TEXT(DATE(YEAR(N397), MONTH(N397) + 15, 1), "mm/yy"), "")</f>
        <v>02/26</v>
      </c>
      <c r="AG397" s="1023"/>
      <c r="AH397" s="94"/>
      <c r="AI397" s="40"/>
      <c r="AJ397" s="40"/>
      <c r="AK397" s="40"/>
      <c r="AL397" s="40"/>
      <c r="AM397" s="40"/>
      <c r="AN397" s="40"/>
      <c r="AO397" s="40"/>
      <c r="AP397" s="40"/>
      <c r="AQ397" s="40"/>
      <c r="AR397" s="40"/>
      <c r="AS397" s="40"/>
      <c r="AT397" s="40"/>
      <c r="AU397" s="40"/>
      <c r="AV397" s="40"/>
      <c r="AW397" s="40"/>
      <c r="AX397" s="40"/>
      <c r="AY397" s="40"/>
    </row>
    <row r="398" ht="15.75" customHeight="1">
      <c r="A398" s="575">
        <v>1518.0</v>
      </c>
      <c r="B398" s="543" t="s">
        <v>1017</v>
      </c>
      <c r="C398" s="417" t="str">
        <f t="array" ref="C398">IFNA(XLOOKUP(A398,'New Signups'!C:C,'New Signups'!E:E),"-")</f>
        <v>Dotson</v>
      </c>
      <c r="D398" s="525">
        <v>1087.0</v>
      </c>
      <c r="E398" s="40"/>
      <c r="F398" s="524" t="str">
        <f t="array" ref="F398">XLOOKUP(A398,'New Signups'!C:C,'New Signups'!I:I)</f>
        <v>267-262-0848</v>
      </c>
      <c r="G398" s="40" t="str">
        <f t="array" ref="G398">XLOOKUP(A398,'New Signups'!C:C,'New Signups'!J:J)</f>
        <v/>
      </c>
      <c r="H398" s="1206" t="str">
        <f t="array" ref="H398">IFNA(XLOOKUP(A2402,'New Signups'!C:C,'New Signups'!K:K),"-")</f>
        <v>-</v>
      </c>
      <c r="I398" s="524" t="str">
        <f t="array" ref="I398">IFNA(XLOOKUP(A398,'New Signups'!C:C,'New Signups'!H:H),"-")</f>
        <v>Angela Turner</v>
      </c>
      <c r="J398" s="524" t="s">
        <v>5585</v>
      </c>
      <c r="K398" s="40"/>
      <c r="L398" s="40"/>
      <c r="M398" s="40"/>
      <c r="N398" s="1020">
        <f t="array" ref="N398">IFNA(
    IF(OR(XLOOKUP(A398,'1000'!A:A,'1000'!M:M)=0, XLOOKUP(A398,'1000'!A:A,'1000'!M:M)=DATE(1900,1,1)), "", XLOOKUP(A398,'1000'!A:A,'1000'!M:M)),
    IFNA(
        IF(OR(XLOOKUP(A398,'2000'!A:A,'2000'!M:M)=0, XLOOKUP(A398,'2000'!A:A,'2000'!M:M)=DATE(1900,1,1)), "", XLOOKUP(A398,'2000'!A:A,'2000'!M:M)),
        IF(OR(XLOOKUP(A398,'3000'!A:A,'3000'!M:M)=0, XLOOKUP(A398,'3000'!A:A,'3000'!M:M)=DATE(1900,1,1)), "", XLOOKUP(A398,'3000'!A:A,'3000'!M:M))
    )
)</f>
        <v>45583</v>
      </c>
      <c r="O398" s="40"/>
      <c r="P398" s="40" t="str">
        <f t="shared" si="41"/>
        <v>11/24</v>
      </c>
      <c r="Q398" s="40" t="str">
        <f t="shared" si="42"/>
        <v>12/24</v>
      </c>
      <c r="R398" s="40" t="str">
        <f t="shared" si="43"/>
        <v>01/25</v>
      </c>
      <c r="S398" s="40" t="str">
        <f t="shared" si="44"/>
        <v>02/25</v>
      </c>
      <c r="T398" s="40" t="str">
        <f t="shared" si="45"/>
        <v>03/25</v>
      </c>
      <c r="U398" s="40" t="str">
        <f t="shared" si="46"/>
        <v>04/25</v>
      </c>
      <c r="V398" s="40"/>
      <c r="W398" s="40" t="str">
        <f t="shared" si="36"/>
        <v>2025-08-04 00:00</v>
      </c>
      <c r="X398" s="40"/>
      <c r="Y398" s="40"/>
      <c r="Z398" s="1024" t="s">
        <v>4516</v>
      </c>
      <c r="AA398" s="1024" t="s">
        <v>4516</v>
      </c>
      <c r="AB398" s="1144" t="str">
        <f t="shared" si="47"/>
        <v>10/25</v>
      </c>
      <c r="AC398" s="40" t="str">
        <f t="shared" si="48"/>
        <v>11/25</v>
      </c>
      <c r="AD398" s="40" t="str">
        <f t="shared" si="49"/>
        <v>12/25</v>
      </c>
      <c r="AE398" s="40"/>
      <c r="AF398" s="40" t="str">
        <f t="shared" si="50"/>
        <v>01/26</v>
      </c>
      <c r="AG398" s="1023"/>
      <c r="AH398" s="94"/>
      <c r="AI398" s="40"/>
      <c r="AJ398" s="40"/>
      <c r="AK398" s="40"/>
      <c r="AL398" s="40"/>
      <c r="AM398" s="40"/>
      <c r="AN398" s="40"/>
      <c r="AO398" s="40"/>
      <c r="AP398" s="40"/>
      <c r="AQ398" s="40"/>
      <c r="AR398" s="40"/>
      <c r="AS398" s="40"/>
      <c r="AT398" s="40"/>
      <c r="AU398" s="40"/>
      <c r="AV398" s="40"/>
      <c r="AW398" s="40"/>
      <c r="AX398" s="40"/>
      <c r="AY398" s="40"/>
    </row>
    <row r="399" ht="15.75" customHeight="1">
      <c r="A399" s="522">
        <v>1491.0</v>
      </c>
      <c r="B399" s="417" t="str">
        <f t="array" ref="B399">IFNA(XLOOKUP(A399,'New Signups'!C:C,'New Signups'!D:D),"-")</f>
        <v>Levia</v>
      </c>
      <c r="C399" s="417" t="str">
        <f t="array" ref="C399">IFNA(XLOOKUP(A399,'New Signups'!C:C,'New Signups'!E:E),"-")</f>
        <v>Davis</v>
      </c>
      <c r="D399" s="525">
        <v>1088.0</v>
      </c>
      <c r="E399" s="40"/>
      <c r="F399" s="524" t="str">
        <f t="array" ref="F399">XLOOKUP(A399,'New Signups'!C:C,'New Signups'!I:I)</f>
        <v>(267) 301-7602</v>
      </c>
      <c r="G399" s="40" t="str">
        <f t="array" ref="G399">XLOOKUP(A399,'New Signups'!C:C,'New Signups'!J:J)</f>
        <v/>
      </c>
      <c r="H399" s="1206" t="str">
        <f t="array" ref="H399">IFNA(XLOOKUP(A2403,'New Signups'!C:C,'New Signups'!K:K),"-")</f>
        <v>-</v>
      </c>
      <c r="I399" s="524" t="str">
        <f t="array" ref="I399">IFNA(XLOOKUP(A399,'New Signups'!C:C,'New Signups'!H:H),"-")</f>
        <v>RaNeasha Crews</v>
      </c>
      <c r="J399" s="524" t="s">
        <v>5585</v>
      </c>
      <c r="K399" s="40"/>
      <c r="L399" s="40"/>
      <c r="M399" s="40"/>
      <c r="N399" s="1020">
        <f t="array" ref="N399">IFNA(
    IF(OR(XLOOKUP(A399,'1000'!A:A,'1000'!M:M)=0, XLOOKUP(A399,'1000'!A:A,'1000'!M:M)=DATE(1900,1,1)), "", XLOOKUP(A399,'1000'!A:A,'1000'!M:M)),
    IFNA(
        IF(OR(XLOOKUP(A399,'2000'!A:A,'2000'!M:M)=0, XLOOKUP(A399,'2000'!A:A,'2000'!M:M)=DATE(1900,1,1)), "", XLOOKUP(A399,'2000'!A:A,'2000'!M:M)),
        IF(OR(XLOOKUP(A399,'3000'!A:A,'3000'!M:M)=0, XLOOKUP(A399,'3000'!A:A,'3000'!M:M)=DATE(1900,1,1)), "", XLOOKUP(A399,'3000'!A:A,'3000'!M:M))
    )
)</f>
        <v>45582</v>
      </c>
      <c r="O399" s="40"/>
      <c r="P399" s="1084" t="s">
        <v>5513</v>
      </c>
      <c r="Q399" s="1155" t="s">
        <v>5635</v>
      </c>
      <c r="R399" s="1126" t="s">
        <v>5577</v>
      </c>
      <c r="S399" s="1126" t="s">
        <v>5594</v>
      </c>
      <c r="T399" s="1126" t="s">
        <v>5595</v>
      </c>
      <c r="U399" s="1126" t="s">
        <v>5571</v>
      </c>
      <c r="V399" s="40"/>
      <c r="W399" s="40" t="str">
        <f t="shared" si="36"/>
        <v>2025-08-04 00:00</v>
      </c>
      <c r="X399" s="40"/>
      <c r="Y399" s="40"/>
      <c r="Z399" s="1024" t="s">
        <v>4516</v>
      </c>
      <c r="AA399" s="1024" t="s">
        <v>4516</v>
      </c>
      <c r="AB399" s="1207" t="s">
        <v>5690</v>
      </c>
      <c r="AC399" s="1126" t="s">
        <v>5569</v>
      </c>
      <c r="AD399" s="1126" t="s">
        <v>5691</v>
      </c>
      <c r="AE399" s="40"/>
      <c r="AF399" s="1123" t="s">
        <v>5692</v>
      </c>
      <c r="AG399" s="1023"/>
      <c r="AH399" s="94"/>
      <c r="AI399" s="40"/>
      <c r="AJ399" s="40"/>
      <c r="AK399" s="40"/>
      <c r="AL399" s="40"/>
      <c r="AM399" s="40"/>
      <c r="AN399" s="40"/>
      <c r="AO399" s="40"/>
      <c r="AP399" s="40"/>
      <c r="AQ399" s="40"/>
      <c r="AR399" s="40"/>
      <c r="AS399" s="40"/>
      <c r="AT399" s="40"/>
      <c r="AU399" s="40"/>
      <c r="AV399" s="40"/>
      <c r="AW399" s="40"/>
      <c r="AX399" s="40"/>
      <c r="AY399" s="40"/>
    </row>
    <row r="400" ht="15.75" customHeight="1">
      <c r="A400" s="522">
        <v>1538.0</v>
      </c>
      <c r="B400" s="27" t="s">
        <v>191</v>
      </c>
      <c r="C400" s="1208" t="s">
        <v>192</v>
      </c>
      <c r="D400" s="561">
        <v>1089.0</v>
      </c>
      <c r="E400" s="40"/>
      <c r="F400" s="524" t="str">
        <f t="array" ref="F400">XLOOKUP(A400,'New Signups'!C:C,'New Signups'!I:I)</f>
        <v>(917) 698-9694</v>
      </c>
      <c r="G400" s="40" t="str">
        <f t="array" ref="G400">XLOOKUP(A400,'New Signups'!C:C,'New Signups'!J:J)</f>
        <v/>
      </c>
      <c r="H400" s="1206" t="str">
        <f t="array" ref="H400">IFNA(XLOOKUP(A2404,'New Signups'!C:C,'New Signups'!K:K),"-")</f>
        <v>-</v>
      </c>
      <c r="I400" s="524" t="str">
        <f t="array" ref="I400">IFNA(XLOOKUP(A400,'New Signups'!C:C,'New Signups'!H:H),"-")</f>
        <v>Emily Mason</v>
      </c>
      <c r="J400" s="524" t="s">
        <v>5585</v>
      </c>
      <c r="K400" s="40"/>
      <c r="L400" s="40"/>
      <c r="M400" s="40"/>
      <c r="N400" s="1020">
        <f t="array" ref="N400">IFNA(
    IF(OR(XLOOKUP(A400,'1000'!A:A,'1000'!M:M)=0, XLOOKUP(A400,'1000'!A:A,'1000'!M:M)=DATE(1900,1,1)), "", XLOOKUP(A400,'1000'!A:A,'1000'!M:M)),
    IFNA(
        IF(OR(XLOOKUP(A400,'2000'!A:A,'2000'!M:M)=0, XLOOKUP(A400,'2000'!A:A,'2000'!M:M)=DATE(1900,1,1)), "", XLOOKUP(A400,'2000'!A:A,'2000'!M:M)),
        IF(OR(XLOOKUP(A400,'3000'!A:A,'3000'!M:M)=0, XLOOKUP(A400,'3000'!A:A,'3000'!M:M)=DATE(1900,1,1)), "", XLOOKUP(A400,'3000'!A:A,'3000'!M:M))
    )
)</f>
        <v>45668</v>
      </c>
      <c r="O400" s="40"/>
      <c r="P400" s="40" t="str">
        <f t="shared" ref="P400:P405" si="51">IF(ISNUMBER(N400), TEXT(DATE(YEAR(N400), MONTH(N400) + 1, 1), "mm/yy"), "")</f>
        <v>02/25</v>
      </c>
      <c r="Q400" s="40" t="str">
        <f t="shared" ref="Q400:Q411" si="52">IF(ISNUMBER(N400), TEXT(DATE(YEAR(N400), MONTH(N400) + 2, 1), "mm/yy"), "")</f>
        <v>03/25</v>
      </c>
      <c r="R400" s="40" t="str">
        <f t="shared" ref="R400:R411" si="53">IF(ISNUMBER(N400), TEXT(DATE(YEAR(N400), MONTH(N400) + 3, 1), "mm/yy"), "")</f>
        <v>04/25</v>
      </c>
      <c r="S400" s="40" t="str">
        <f t="shared" ref="S400:S411" si="54">IF(ISNUMBER(N400), TEXT(DATE(YEAR(N400), MONTH(N400) + 4, 1), "mm/yy"), "")</f>
        <v>05/25</v>
      </c>
      <c r="T400" s="40" t="str">
        <f t="shared" ref="T400:T411" si="55">IF(ISNUMBER(N400), TEXT(DATE(YEAR(N400), MONTH(N400) + 5, 1), "mm/yy"), "")</f>
        <v>06/25</v>
      </c>
      <c r="U400" s="40" t="str">
        <f t="shared" ref="U400:U411" si="56">IF(ISNUMBER(N400), TEXT(DATE(YEAR(N400), MONTH(N400) + 6, 1), "mm/yy"), "")</f>
        <v>07/25</v>
      </c>
      <c r="V400" s="40"/>
      <c r="W400" s="40" t="str">
        <f t="shared" si="36"/>
        <v>2025-11-03 00:00</v>
      </c>
      <c r="X400" s="40"/>
      <c r="Y400" s="40"/>
      <c r="Z400" s="1024" t="s">
        <v>4516</v>
      </c>
      <c r="AA400" s="1024" t="s">
        <v>4516</v>
      </c>
      <c r="AB400" s="1144" t="str">
        <f t="shared" ref="AB400:AB515" si="57">IF(ISNUMBER(N400), TEXT(DATE(YEAR(N400), MONTH(N400) + 12, 1), "mm/yy"), "")</f>
        <v>01/26</v>
      </c>
      <c r="AC400" s="40" t="str">
        <f t="shared" ref="AC400:AC515" si="58">IF(ISNUMBER(N400), TEXT(DATE(YEAR(N400), MONTH(N400) + 13, 1), "mm/yy"), "")</f>
        <v>02/26</v>
      </c>
      <c r="AD400" s="40" t="str">
        <f t="shared" ref="AD400:AD515" si="59">IF(ISNUMBER(N400), TEXT(DATE(YEAR(N400), MONTH(N400) + 14, 1), "mm/yy"), "")</f>
        <v>03/26</v>
      </c>
      <c r="AE400" s="40"/>
      <c r="AF400" s="40" t="str">
        <f t="shared" ref="AF400:AF515" si="60">IF(ISNUMBER(N400), TEXT(DATE(YEAR(N400), MONTH(N400) + 15, 1), "mm/yy"), "")</f>
        <v>04/26</v>
      </c>
      <c r="AG400" s="1023"/>
      <c r="AH400" s="94"/>
      <c r="AI400" s="40"/>
      <c r="AJ400" s="40"/>
      <c r="AK400" s="40"/>
      <c r="AL400" s="40"/>
      <c r="AM400" s="40"/>
      <c r="AN400" s="40"/>
      <c r="AO400" s="40"/>
      <c r="AP400" s="40"/>
      <c r="AQ400" s="40"/>
      <c r="AR400" s="40"/>
      <c r="AS400" s="40"/>
      <c r="AT400" s="40"/>
      <c r="AU400" s="40"/>
      <c r="AV400" s="40"/>
      <c r="AW400" s="40"/>
      <c r="AX400" s="40"/>
      <c r="AY400" s="40"/>
    </row>
    <row r="401" ht="15.75" customHeight="1">
      <c r="A401" s="522">
        <v>1496.0</v>
      </c>
      <c r="B401" s="537" t="s">
        <v>764</v>
      </c>
      <c r="C401" s="537" t="s">
        <v>1345</v>
      </c>
      <c r="D401" s="561">
        <v>1091.0</v>
      </c>
      <c r="E401" s="40"/>
      <c r="F401" s="524" t="str">
        <f t="array" ref="F401">XLOOKUP(A401,'New Signups'!C:C,'New Signups'!I:I)</f>
        <v>(445) 232-7345</v>
      </c>
      <c r="G401" s="40" t="str">
        <f t="array" ref="G401">XLOOKUP(A401,'New Signups'!C:C,'New Signups'!J:J)</f>
        <v/>
      </c>
      <c r="H401" s="1206" t="str">
        <f t="array" ref="H401">IFNA(XLOOKUP(A2405,'New Signups'!C:C,'New Signups'!K:K),"-")</f>
        <v>-</v>
      </c>
      <c r="I401" s="524" t="str">
        <f t="array" ref="I401">IFNA(XLOOKUP(A401,'New Signups'!C:C,'New Signups'!H:H),"-")</f>
        <v>Chonte Ortiz</v>
      </c>
      <c r="J401" s="524" t="s">
        <v>5585</v>
      </c>
      <c r="K401" s="40"/>
      <c r="L401" s="40"/>
      <c r="M401" s="40"/>
      <c r="N401" s="1020">
        <f t="array" ref="N401">IFNA(
    IF(OR(XLOOKUP(A401,'1000'!A:A,'1000'!M:M)=0, XLOOKUP(A401,'1000'!A:A,'1000'!M:M)=DATE(1900,1,1)), "", XLOOKUP(A401,'1000'!A:A,'1000'!M:M)),
    IFNA(
        IF(OR(XLOOKUP(A401,'2000'!A:A,'2000'!M:M)=0, XLOOKUP(A401,'2000'!A:A,'2000'!M:M)=DATE(1900,1,1)), "", XLOOKUP(A401,'2000'!A:A,'2000'!M:M)),
        IF(OR(XLOOKUP(A401,'3000'!A:A,'3000'!M:M)=0, XLOOKUP(A401,'3000'!A:A,'3000'!M:M)=DATE(1900,1,1)), "", XLOOKUP(A401,'3000'!A:A,'3000'!M:M))
    )
)</f>
        <v>45598</v>
      </c>
      <c r="O401" s="40"/>
      <c r="P401" s="40" t="str">
        <f t="shared" si="51"/>
        <v>12/24</v>
      </c>
      <c r="Q401" s="40" t="str">
        <f t="shared" si="52"/>
        <v>01/25</v>
      </c>
      <c r="R401" s="40" t="str">
        <f t="shared" si="53"/>
        <v>02/25</v>
      </c>
      <c r="S401" s="40" t="str">
        <f t="shared" si="54"/>
        <v>03/25</v>
      </c>
      <c r="T401" s="40" t="str">
        <f t="shared" si="55"/>
        <v>04/25</v>
      </c>
      <c r="U401" s="40" t="str">
        <f t="shared" si="56"/>
        <v>05/25</v>
      </c>
      <c r="V401" s="40"/>
      <c r="W401" s="40" t="str">
        <f t="shared" si="36"/>
        <v>2025-09-08 00:00</v>
      </c>
      <c r="X401" s="40"/>
      <c r="Y401" s="40"/>
      <c r="Z401" s="1024" t="s">
        <v>4516</v>
      </c>
      <c r="AA401" s="1024" t="s">
        <v>4516</v>
      </c>
      <c r="AB401" s="1144" t="str">
        <f t="shared" si="57"/>
        <v>11/25</v>
      </c>
      <c r="AC401" s="40" t="str">
        <f t="shared" si="58"/>
        <v>12/25</v>
      </c>
      <c r="AD401" s="40" t="str">
        <f t="shared" si="59"/>
        <v>01/26</v>
      </c>
      <c r="AE401" s="40"/>
      <c r="AF401" s="40" t="str">
        <f t="shared" si="60"/>
        <v>02/26</v>
      </c>
      <c r="AG401" s="1023"/>
      <c r="AH401" s="94"/>
      <c r="AI401" s="40"/>
      <c r="AJ401" s="40"/>
      <c r="AK401" s="40"/>
      <c r="AL401" s="40"/>
      <c r="AM401" s="40"/>
      <c r="AN401" s="40"/>
      <c r="AO401" s="40"/>
      <c r="AP401" s="40"/>
      <c r="AQ401" s="40"/>
      <c r="AR401" s="40"/>
      <c r="AS401" s="40"/>
      <c r="AT401" s="40"/>
      <c r="AU401" s="40"/>
      <c r="AV401" s="40"/>
      <c r="AW401" s="40"/>
      <c r="AX401" s="40"/>
      <c r="AY401" s="40"/>
    </row>
    <row r="402" ht="15.75" customHeight="1">
      <c r="A402" s="522">
        <v>1525.0</v>
      </c>
      <c r="B402" s="537" t="s">
        <v>1126</v>
      </c>
      <c r="C402" s="537" t="s">
        <v>1127</v>
      </c>
      <c r="D402" s="561">
        <v>1092.0</v>
      </c>
      <c r="E402" s="40"/>
      <c r="F402" s="524" t="str">
        <f t="array" ref="F402">XLOOKUP(A402,'New Signups'!C:C,'New Signups'!I:I)</f>
        <v>(267) 301-5808</v>
      </c>
      <c r="G402" s="40" t="str">
        <f t="array" ref="G402">XLOOKUP(A402,'New Signups'!C:C,'New Signups'!J:J)</f>
        <v>(267)334-8439</v>
      </c>
      <c r="H402" s="1206" t="str">
        <f t="array" ref="H402">IFNA(XLOOKUP(A2406,'New Signups'!C:C,'New Signups'!K:K),"-")</f>
        <v>-</v>
      </c>
      <c r="I402" s="524" t="str">
        <f t="array" ref="I402">IFNA(XLOOKUP(A402,'New Signups'!C:C,'New Signups'!H:H),"-")</f>
        <v>Steffanie Giles</v>
      </c>
      <c r="J402" s="524" t="s">
        <v>5585</v>
      </c>
      <c r="K402" s="40"/>
      <c r="L402" s="40"/>
      <c r="M402" s="40"/>
      <c r="N402" s="1020">
        <f t="array" ref="N402">IFNA(
    IF(OR(XLOOKUP(A402,'1000'!A:A,'1000'!M:M)=0, XLOOKUP(A402,'1000'!A:A,'1000'!M:M)=DATE(1900,1,1)), "", XLOOKUP(A402,'1000'!A:A,'1000'!M:M)),
    IFNA(
        IF(OR(XLOOKUP(A402,'2000'!A:A,'2000'!M:M)=0, XLOOKUP(A402,'2000'!A:A,'2000'!M:M)=DATE(1900,1,1)), "", XLOOKUP(A402,'2000'!A:A,'2000'!M:M)),
        IF(OR(XLOOKUP(A402,'3000'!A:A,'3000'!M:M)=0, XLOOKUP(A402,'3000'!A:A,'3000'!M:M)=DATE(1900,1,1)), "", XLOOKUP(A402,'3000'!A:A,'3000'!M:M))
    )
)</f>
        <v>45611</v>
      </c>
      <c r="O402" s="40"/>
      <c r="P402" s="40" t="str">
        <f t="shared" si="51"/>
        <v>12/24</v>
      </c>
      <c r="Q402" s="40" t="str">
        <f t="shared" si="52"/>
        <v>01/25</v>
      </c>
      <c r="R402" s="40" t="str">
        <f t="shared" si="53"/>
        <v>02/25</v>
      </c>
      <c r="S402" s="40" t="str">
        <f t="shared" si="54"/>
        <v>03/25</v>
      </c>
      <c r="T402" s="40" t="str">
        <f t="shared" si="55"/>
        <v>04/25</v>
      </c>
      <c r="U402" s="40" t="str">
        <f t="shared" si="56"/>
        <v>05/25</v>
      </c>
      <c r="V402" s="40"/>
      <c r="W402" s="40" t="str">
        <f t="shared" si="36"/>
        <v>2025-09-08 00:00</v>
      </c>
      <c r="X402" s="40"/>
      <c r="Y402" s="40"/>
      <c r="Z402" s="1024" t="s">
        <v>4516</v>
      </c>
      <c r="AA402" s="1024" t="s">
        <v>4516</v>
      </c>
      <c r="AB402" s="1144" t="str">
        <f t="shared" si="57"/>
        <v>11/25</v>
      </c>
      <c r="AC402" s="40" t="str">
        <f t="shared" si="58"/>
        <v>12/25</v>
      </c>
      <c r="AD402" s="40" t="str">
        <f t="shared" si="59"/>
        <v>01/26</v>
      </c>
      <c r="AE402" s="40"/>
      <c r="AF402" s="40" t="str">
        <f t="shared" si="60"/>
        <v>02/26</v>
      </c>
      <c r="AG402" s="1023"/>
      <c r="AH402" s="94"/>
      <c r="AI402" s="40"/>
      <c r="AJ402" s="40"/>
      <c r="AK402" s="40"/>
      <c r="AL402" s="40"/>
      <c r="AM402" s="40"/>
      <c r="AN402" s="40"/>
      <c r="AO402" s="40"/>
      <c r="AP402" s="40"/>
      <c r="AQ402" s="40"/>
      <c r="AR402" s="40"/>
      <c r="AS402" s="40"/>
      <c r="AT402" s="40"/>
      <c r="AU402" s="40"/>
      <c r="AV402" s="40"/>
      <c r="AW402" s="40"/>
      <c r="AX402" s="40"/>
      <c r="AY402" s="40"/>
    </row>
    <row r="403" ht="15.75" customHeight="1">
      <c r="A403" s="522">
        <v>1572.0</v>
      </c>
      <c r="B403" s="417" t="str">
        <f t="array" ref="B403">IFNA(XLOOKUP(A403,'New Signups'!C:C,'New Signups'!D:D),"-")</f>
        <v>Makenzie</v>
      </c>
      <c r="C403" s="417" t="str">
        <f t="array" ref="C403">IFNA(XLOOKUP(A403,'New Signups'!C:C,'New Signups'!E:E),"-")</f>
        <v>Reinhart</v>
      </c>
      <c r="D403" s="561">
        <v>1093.0</v>
      </c>
      <c r="E403" s="40"/>
      <c r="F403" s="524" t="str">
        <f t="array" ref="F403">XLOOKUP(A403,'New Signups'!C:C,'New Signups'!I:I)</f>
        <v>(610) 308-1129</v>
      </c>
      <c r="G403" s="40" t="str">
        <f t="array" ref="G403">XLOOKUP(A403,'New Signups'!C:C,'New Signups'!J:J)</f>
        <v/>
      </c>
      <c r="H403" s="1206" t="str">
        <f t="array" ref="H403">IFNA(XLOOKUP(A2407,'New Signups'!C:C,'New Signups'!K:K),"-")</f>
        <v>-</v>
      </c>
      <c r="I403" s="524" t="str">
        <f t="array" ref="I403">IFNA(XLOOKUP(A403,'New Signups'!C:C,'New Signups'!H:H),"-")</f>
        <v>Rebecca Reinhart</v>
      </c>
      <c r="J403" s="524" t="s">
        <v>5585</v>
      </c>
      <c r="K403" s="40"/>
      <c r="L403" s="40"/>
      <c r="M403" s="40"/>
      <c r="N403" s="1020">
        <f t="array" ref="N403">IFNA(
    IF(OR(XLOOKUP(A403,'1000'!A:A,'1000'!M:M)=0, XLOOKUP(A403,'1000'!A:A,'1000'!M:M)=DATE(1900,1,1)), "", XLOOKUP(A403,'1000'!A:A,'1000'!M:M)),
    IFNA(
        IF(OR(XLOOKUP(A403,'2000'!A:A,'2000'!M:M)=0, XLOOKUP(A403,'2000'!A:A,'2000'!M:M)=DATE(1900,1,1)), "", XLOOKUP(A403,'2000'!A:A,'2000'!M:M)),
        IF(OR(XLOOKUP(A403,'3000'!A:A,'3000'!M:M)=0, XLOOKUP(A403,'3000'!A:A,'3000'!M:M)=DATE(1900,1,1)), "", XLOOKUP(A403,'3000'!A:A,'3000'!M:M))
    )
)</f>
        <v>45601</v>
      </c>
      <c r="O403" s="40"/>
      <c r="P403" s="40" t="str">
        <f t="shared" si="51"/>
        <v>12/24</v>
      </c>
      <c r="Q403" s="40" t="str">
        <f t="shared" si="52"/>
        <v>01/25</v>
      </c>
      <c r="R403" s="40" t="str">
        <f t="shared" si="53"/>
        <v>02/25</v>
      </c>
      <c r="S403" s="40" t="str">
        <f t="shared" si="54"/>
        <v>03/25</v>
      </c>
      <c r="T403" s="40" t="str">
        <f t="shared" si="55"/>
        <v>04/25</v>
      </c>
      <c r="U403" s="40" t="str">
        <f t="shared" si="56"/>
        <v>05/25</v>
      </c>
      <c r="V403" s="40"/>
      <c r="W403" s="40" t="str">
        <f t="shared" si="36"/>
        <v>2025-09-08 00:00</v>
      </c>
      <c r="X403" s="40"/>
      <c r="Y403" s="40"/>
      <c r="Z403" s="1024" t="s">
        <v>4516</v>
      </c>
      <c r="AA403" s="1024" t="s">
        <v>4516</v>
      </c>
      <c r="AB403" s="1144" t="str">
        <f t="shared" si="57"/>
        <v>11/25</v>
      </c>
      <c r="AC403" s="40" t="str">
        <f t="shared" si="58"/>
        <v>12/25</v>
      </c>
      <c r="AD403" s="40" t="str">
        <f t="shared" si="59"/>
        <v>01/26</v>
      </c>
      <c r="AE403" s="40"/>
      <c r="AF403" s="40" t="str">
        <f t="shared" si="60"/>
        <v>02/26</v>
      </c>
      <c r="AG403" s="1023"/>
      <c r="AH403" s="94"/>
      <c r="AI403" s="40"/>
      <c r="AJ403" s="40"/>
      <c r="AK403" s="40"/>
      <c r="AL403" s="40"/>
      <c r="AM403" s="40"/>
      <c r="AN403" s="40"/>
      <c r="AO403" s="40"/>
      <c r="AP403" s="40"/>
      <c r="AQ403" s="40"/>
      <c r="AR403" s="40"/>
      <c r="AS403" s="40"/>
      <c r="AT403" s="40"/>
      <c r="AU403" s="40"/>
      <c r="AV403" s="40"/>
      <c r="AW403" s="40"/>
      <c r="AX403" s="40"/>
      <c r="AY403" s="40"/>
    </row>
    <row r="404" ht="15.75" customHeight="1">
      <c r="A404" s="522">
        <v>1565.0</v>
      </c>
      <c r="B404" s="417" t="str">
        <f t="array" ref="B404">IFNA(XLOOKUP(A404,'New Signups'!C:C,'New Signups'!D:D),"-")</f>
        <v>Marina</v>
      </c>
      <c r="C404" s="417" t="str">
        <f t="array" ref="C404">IFNA(XLOOKUP(A404,'New Signups'!C:C,'New Signups'!E:E),"-")</f>
        <v>Dukat</v>
      </c>
      <c r="D404" s="561">
        <v>1094.0</v>
      </c>
      <c r="E404" s="40"/>
      <c r="F404" s="524" t="str">
        <f t="array" ref="F404">XLOOKUP(A404,'New Signups'!C:C,'New Signups'!I:I)</f>
        <v>(267) 885-6757</v>
      </c>
      <c r="G404" s="40" t="str">
        <f t="array" ref="G404">XLOOKUP(A404,'New Signups'!C:C,'New Signups'!J:J)</f>
        <v>(215) 303-5935</v>
      </c>
      <c r="H404" s="1206" t="str">
        <f t="array" ref="H404">IFNA(XLOOKUP(A2408,'New Signups'!C:C,'New Signups'!K:K),"-")</f>
        <v>-</v>
      </c>
      <c r="I404" s="524" t="str">
        <f t="array" ref="I404">IFNA(XLOOKUP(A404,'New Signups'!C:C,'New Signups'!H:H),"-")</f>
        <v>Renata Dukat</v>
      </c>
      <c r="J404" s="524" t="s">
        <v>5585</v>
      </c>
      <c r="K404" s="40"/>
      <c r="L404" s="40"/>
      <c r="M404" s="40"/>
      <c r="N404" s="1020">
        <f t="array" ref="N404">IFNA(
    IF(OR(XLOOKUP(A404,'1000'!A:A,'1000'!M:M)=0, XLOOKUP(A404,'1000'!A:A,'1000'!M:M)=DATE(1900,1,1)), "", XLOOKUP(A404,'1000'!A:A,'1000'!M:M)),
    IFNA(
        IF(OR(XLOOKUP(A404,'2000'!A:A,'2000'!M:M)=0, XLOOKUP(A404,'2000'!A:A,'2000'!M:M)=DATE(1900,1,1)), "", XLOOKUP(A404,'2000'!A:A,'2000'!M:M)),
        IF(OR(XLOOKUP(A404,'3000'!A:A,'3000'!M:M)=0, XLOOKUP(A404,'3000'!A:A,'3000'!M:M)=DATE(1900,1,1)), "", XLOOKUP(A404,'3000'!A:A,'3000'!M:M))
    )
)</f>
        <v>45569</v>
      </c>
      <c r="O404" s="40"/>
      <c r="P404" s="40" t="str">
        <f t="shared" si="51"/>
        <v>11/24</v>
      </c>
      <c r="Q404" s="40" t="str">
        <f t="shared" si="52"/>
        <v>12/24</v>
      </c>
      <c r="R404" s="40" t="str">
        <f t="shared" si="53"/>
        <v>01/25</v>
      </c>
      <c r="S404" s="40" t="str">
        <f t="shared" si="54"/>
        <v>02/25</v>
      </c>
      <c r="T404" s="40" t="str">
        <f t="shared" si="55"/>
        <v>03/25</v>
      </c>
      <c r="U404" s="40" t="str">
        <f t="shared" si="56"/>
        <v>04/25</v>
      </c>
      <c r="V404" s="40"/>
      <c r="W404" s="40" t="str">
        <f t="shared" si="36"/>
        <v>2025-08-04 00:00</v>
      </c>
      <c r="X404" s="40"/>
      <c r="Y404" s="40"/>
      <c r="Z404" s="1024" t="s">
        <v>4516</v>
      </c>
      <c r="AA404" s="1024" t="s">
        <v>4516</v>
      </c>
      <c r="AB404" s="1144" t="str">
        <f t="shared" si="57"/>
        <v>10/25</v>
      </c>
      <c r="AC404" s="40" t="str">
        <f t="shared" si="58"/>
        <v>11/25</v>
      </c>
      <c r="AD404" s="40" t="str">
        <f t="shared" si="59"/>
        <v>12/25</v>
      </c>
      <c r="AE404" s="40"/>
      <c r="AF404" s="40" t="str">
        <f t="shared" si="60"/>
        <v>01/26</v>
      </c>
      <c r="AG404" s="1023"/>
      <c r="AH404" s="94"/>
      <c r="AI404" s="40"/>
      <c r="AJ404" s="40"/>
      <c r="AK404" s="40"/>
      <c r="AL404" s="40"/>
      <c r="AM404" s="40"/>
      <c r="AN404" s="40"/>
      <c r="AO404" s="40"/>
      <c r="AP404" s="40"/>
      <c r="AQ404" s="40"/>
      <c r="AR404" s="40"/>
      <c r="AS404" s="40"/>
      <c r="AT404" s="40"/>
      <c r="AU404" s="40"/>
      <c r="AV404" s="40"/>
      <c r="AW404" s="40"/>
      <c r="AX404" s="40"/>
      <c r="AY404" s="40"/>
    </row>
    <row r="405" ht="15.75" customHeight="1">
      <c r="A405" s="522">
        <v>1477.0</v>
      </c>
      <c r="B405" s="537" t="s">
        <v>1347</v>
      </c>
      <c r="C405" s="537" t="s">
        <v>1348</v>
      </c>
      <c r="D405" s="561">
        <v>1095.0</v>
      </c>
      <c r="E405" s="40"/>
      <c r="F405" s="524" t="str">
        <f t="array" ref="F405">XLOOKUP(A405,'New Signups'!C:C,'New Signups'!I:I)</f>
        <v>(267) 902-1320</v>
      </c>
      <c r="G405" s="40" t="str">
        <f t="array" ref="G405">XLOOKUP(A405,'New Signups'!C:C,'New Signups'!J:J)</f>
        <v>(267) 902-0345</v>
      </c>
      <c r="H405" s="1206" t="str">
        <f t="array" ref="H405">IFNA(XLOOKUP(A2409,'New Signups'!C:C,'New Signups'!K:K),"-")</f>
        <v>-</v>
      </c>
      <c r="I405" s="524" t="str">
        <f t="array" ref="I405">IFNA(XLOOKUP(A405,'New Signups'!C:C,'New Signups'!H:H),"-")</f>
        <v>Vera Yakupova</v>
      </c>
      <c r="J405" s="524" t="s">
        <v>5585</v>
      </c>
      <c r="K405" s="40"/>
      <c r="L405" s="40"/>
      <c r="M405" s="40"/>
      <c r="N405" s="1020">
        <f t="array" ref="N405">IFNA(
    IF(OR(XLOOKUP(A405,'1000'!A:A,'1000'!M:M)=0, XLOOKUP(A405,'1000'!A:A,'1000'!M:M)=DATE(1900,1,1)), "", XLOOKUP(A405,'1000'!A:A,'1000'!M:M)),
    IFNA(
        IF(OR(XLOOKUP(A405,'2000'!A:A,'2000'!M:M)=0, XLOOKUP(A405,'2000'!A:A,'2000'!M:M)=DATE(1900,1,1)), "", XLOOKUP(A405,'2000'!A:A,'2000'!M:M)),
        IF(OR(XLOOKUP(A405,'3000'!A:A,'3000'!M:M)=0, XLOOKUP(A405,'3000'!A:A,'3000'!M:M)=DATE(1900,1,1)), "", XLOOKUP(A405,'3000'!A:A,'3000'!M:M))
    )
)</f>
        <v>45598</v>
      </c>
      <c r="O405" s="40"/>
      <c r="P405" s="40" t="str">
        <f t="shared" si="51"/>
        <v>12/24</v>
      </c>
      <c r="Q405" s="40" t="str">
        <f t="shared" si="52"/>
        <v>01/25</v>
      </c>
      <c r="R405" s="40" t="str">
        <f t="shared" si="53"/>
        <v>02/25</v>
      </c>
      <c r="S405" s="40" t="str">
        <f t="shared" si="54"/>
        <v>03/25</v>
      </c>
      <c r="T405" s="40" t="str">
        <f t="shared" si="55"/>
        <v>04/25</v>
      </c>
      <c r="U405" s="40" t="str">
        <f t="shared" si="56"/>
        <v>05/25</v>
      </c>
      <c r="V405" s="40"/>
      <c r="W405" s="40" t="str">
        <f t="shared" si="36"/>
        <v>2025-09-08 00:00</v>
      </c>
      <c r="X405" s="40"/>
      <c r="Y405" s="40"/>
      <c r="Z405" s="1024" t="s">
        <v>4516</v>
      </c>
      <c r="AA405" s="1024" t="s">
        <v>4516</v>
      </c>
      <c r="AB405" s="1144" t="str">
        <f t="shared" si="57"/>
        <v>11/25</v>
      </c>
      <c r="AC405" s="40" t="str">
        <f t="shared" si="58"/>
        <v>12/25</v>
      </c>
      <c r="AD405" s="40" t="str">
        <f t="shared" si="59"/>
        <v>01/26</v>
      </c>
      <c r="AE405" s="40"/>
      <c r="AF405" s="40" t="str">
        <f t="shared" si="60"/>
        <v>02/26</v>
      </c>
      <c r="AG405" s="1023"/>
      <c r="AH405" s="94"/>
      <c r="AI405" s="40"/>
      <c r="AJ405" s="40"/>
      <c r="AK405" s="40"/>
      <c r="AL405" s="40"/>
      <c r="AM405" s="40"/>
      <c r="AN405" s="40"/>
      <c r="AO405" s="40"/>
      <c r="AP405" s="40"/>
      <c r="AQ405" s="40"/>
      <c r="AR405" s="40"/>
      <c r="AS405" s="40"/>
      <c r="AT405" s="40"/>
      <c r="AU405" s="40"/>
      <c r="AV405" s="40"/>
      <c r="AW405" s="40"/>
      <c r="AX405" s="40"/>
      <c r="AY405" s="40"/>
    </row>
    <row r="406" ht="15.75" customHeight="1">
      <c r="A406" s="522">
        <v>1554.0</v>
      </c>
      <c r="B406" s="537" t="s">
        <v>865</v>
      </c>
      <c r="C406" s="537" t="s">
        <v>4828</v>
      </c>
      <c r="D406" s="561">
        <v>1096.0</v>
      </c>
      <c r="E406" s="40"/>
      <c r="F406" s="524" t="str">
        <f t="array" ref="F406">XLOOKUP(A406,'New Signups'!C:C,'New Signups'!I:I)</f>
        <v>(267) 456-1249</v>
      </c>
      <c r="G406" s="40" t="str">
        <f t="array" ref="G406">XLOOKUP(A406,'New Signups'!C:C,'New Signups'!J:J)</f>
        <v>(267) 596-9797</v>
      </c>
      <c r="H406" s="1206" t="str">
        <f t="array" ref="H406">IFNA(XLOOKUP(A2410,'New Signups'!C:C,'New Signups'!K:K),"-")</f>
        <v>-</v>
      </c>
      <c r="I406" s="524" t="str">
        <f t="array" ref="I406">IFNA(XLOOKUP(A406,'New Signups'!C:C,'New Signups'!H:H),"-")</f>
        <v>Celeata A Bailey</v>
      </c>
      <c r="J406" s="524" t="s">
        <v>5585</v>
      </c>
      <c r="K406" s="40"/>
      <c r="L406" s="40"/>
      <c r="M406" s="40"/>
      <c r="N406" s="1020">
        <f t="array" ref="N406">IFNA(
    IF(OR(XLOOKUP(A406,'1000'!A:A,'1000'!M:M)=0, XLOOKUP(A406,'1000'!A:A,'1000'!M:M)=DATE(1900,1,1)), "", XLOOKUP(A406,'1000'!A:A,'1000'!M:M)),
    IFNA(
        IF(OR(XLOOKUP(A406,'2000'!A:A,'2000'!M:M)=0, XLOOKUP(A406,'2000'!A:A,'2000'!M:M)=DATE(1900,1,1)), "", XLOOKUP(A406,'2000'!A:A,'2000'!M:M)),
        IF(OR(XLOOKUP(A406,'3000'!A:A,'3000'!M:M)=0, XLOOKUP(A406,'3000'!A:A,'3000'!M:M)=DATE(1900,1,1)), "", XLOOKUP(A406,'3000'!A:A,'3000'!M:M))
    )
)</f>
        <v>45588</v>
      </c>
      <c r="O406" s="40"/>
      <c r="P406" s="40" t="s">
        <v>5513</v>
      </c>
      <c r="Q406" s="40" t="str">
        <f t="shared" si="52"/>
        <v>12/24</v>
      </c>
      <c r="R406" s="40" t="str">
        <f t="shared" si="53"/>
        <v>01/25</v>
      </c>
      <c r="S406" s="40" t="str">
        <f t="shared" si="54"/>
        <v>02/25</v>
      </c>
      <c r="T406" s="40" t="str">
        <f t="shared" si="55"/>
        <v>03/25</v>
      </c>
      <c r="U406" s="40" t="str">
        <f t="shared" si="56"/>
        <v>04/25</v>
      </c>
      <c r="V406" s="40"/>
      <c r="W406" s="40" t="str">
        <f t="shared" si="36"/>
        <v>2025-08-04 00:00</v>
      </c>
      <c r="X406" s="40"/>
      <c r="Y406" s="40"/>
      <c r="Z406" s="1024" t="s">
        <v>4516</v>
      </c>
      <c r="AA406" s="1024" t="s">
        <v>4516</v>
      </c>
      <c r="AB406" s="1144" t="str">
        <f t="shared" si="57"/>
        <v>10/25</v>
      </c>
      <c r="AC406" s="40" t="str">
        <f t="shared" si="58"/>
        <v>11/25</v>
      </c>
      <c r="AD406" s="40" t="str">
        <f t="shared" si="59"/>
        <v>12/25</v>
      </c>
      <c r="AE406" s="40"/>
      <c r="AF406" s="40" t="str">
        <f t="shared" si="60"/>
        <v>01/26</v>
      </c>
      <c r="AG406" s="1023"/>
      <c r="AH406" s="94"/>
      <c r="AI406" s="40"/>
      <c r="AJ406" s="40"/>
      <c r="AK406" s="40"/>
      <c r="AL406" s="40"/>
      <c r="AM406" s="40"/>
      <c r="AN406" s="40"/>
      <c r="AO406" s="40"/>
      <c r="AP406" s="40"/>
      <c r="AQ406" s="40"/>
      <c r="AR406" s="40"/>
      <c r="AS406" s="40"/>
      <c r="AT406" s="40"/>
      <c r="AU406" s="40"/>
      <c r="AV406" s="40"/>
      <c r="AW406" s="40"/>
      <c r="AX406" s="40"/>
      <c r="AY406" s="40"/>
    </row>
    <row r="407" ht="15.75" customHeight="1">
      <c r="A407" s="522">
        <v>1569.0</v>
      </c>
      <c r="B407" s="417" t="str">
        <f t="array" ref="B407">IFNA(XLOOKUP(A407,'New Signups'!C:C,'New Signups'!D:D),"-")</f>
        <v>Adrian</v>
      </c>
      <c r="C407" s="417" t="str">
        <f t="array" ref="C407">IFNA(XLOOKUP(A407,'New Signups'!C:C,'New Signups'!E:E),"-")</f>
        <v>Labor</v>
      </c>
      <c r="D407" s="561">
        <v>1097.0</v>
      </c>
      <c r="E407" s="40"/>
      <c r="F407" s="524" t="str">
        <f t="array" ref="F407">XLOOKUP(A407,'New Signups'!C:C,'New Signups'!I:I)</f>
        <v>(267) 303-2936</v>
      </c>
      <c r="G407" s="40" t="str">
        <f t="array" ref="G407">XLOOKUP(A407,'New Signups'!C:C,'New Signups'!J:J)</f>
        <v>(215) 582-6846</v>
      </c>
      <c r="H407" s="1206" t="str">
        <f t="array" ref="H407">IFNA(XLOOKUP(A2411,'New Signups'!C:C,'New Signups'!K:K),"-")</f>
        <v>-</v>
      </c>
      <c r="I407" s="524" t="str">
        <f t="array" ref="I407">IFNA(XLOOKUP(A407,'New Signups'!C:C,'New Signups'!H:H),"-")</f>
        <v>James Labor</v>
      </c>
      <c r="J407" s="524" t="s">
        <v>5585</v>
      </c>
      <c r="K407" s="40"/>
      <c r="L407" s="40"/>
      <c r="M407" s="40"/>
      <c r="N407" s="1020">
        <f t="array" ref="N407">IFNA(
    IF(OR(XLOOKUP(A407,'1000'!A:A,'1000'!M:M)=0, XLOOKUP(A407,'1000'!A:A,'1000'!M:M)=DATE(1900,1,1)), "", XLOOKUP(A407,'1000'!A:A,'1000'!M:M)),
    IFNA(
        IF(OR(XLOOKUP(A407,'2000'!A:A,'2000'!M:M)=0, XLOOKUP(A407,'2000'!A:A,'2000'!M:M)=DATE(1900,1,1)), "", XLOOKUP(A407,'2000'!A:A,'2000'!M:M)),
        IF(OR(XLOOKUP(A407,'3000'!A:A,'3000'!M:M)=0, XLOOKUP(A407,'3000'!A:A,'3000'!M:M)=DATE(1900,1,1)), "", XLOOKUP(A407,'3000'!A:A,'3000'!M:M))
    )
)</f>
        <v>45617</v>
      </c>
      <c r="O407" s="40"/>
      <c r="P407" s="40" t="s">
        <v>5565</v>
      </c>
      <c r="Q407" s="40" t="str">
        <f t="shared" si="52"/>
        <v>01/25</v>
      </c>
      <c r="R407" s="40" t="str">
        <f t="shared" si="53"/>
        <v>02/25</v>
      </c>
      <c r="S407" s="40" t="str">
        <f t="shared" si="54"/>
        <v>03/25</v>
      </c>
      <c r="T407" s="40" t="str">
        <f t="shared" si="55"/>
        <v>04/25</v>
      </c>
      <c r="U407" s="40" t="str">
        <f t="shared" si="56"/>
        <v>05/25</v>
      </c>
      <c r="V407" s="40"/>
      <c r="W407" s="40" t="str">
        <f t="shared" si="36"/>
        <v>2025-09-08 00:00</v>
      </c>
      <c r="X407" s="40"/>
      <c r="Y407" s="40"/>
      <c r="Z407" s="1024" t="s">
        <v>4516</v>
      </c>
      <c r="AA407" s="1024" t="s">
        <v>4516</v>
      </c>
      <c r="AB407" s="1144" t="str">
        <f t="shared" si="57"/>
        <v>11/25</v>
      </c>
      <c r="AC407" s="40" t="str">
        <f t="shared" si="58"/>
        <v>12/25</v>
      </c>
      <c r="AD407" s="40" t="str">
        <f t="shared" si="59"/>
        <v>01/26</v>
      </c>
      <c r="AE407" s="40"/>
      <c r="AF407" s="40" t="str">
        <f t="shared" si="60"/>
        <v>02/26</v>
      </c>
      <c r="AG407" s="1023"/>
      <c r="AH407" s="94"/>
      <c r="AI407" s="40"/>
      <c r="AJ407" s="40"/>
      <c r="AK407" s="40"/>
      <c r="AL407" s="40"/>
      <c r="AM407" s="40"/>
      <c r="AN407" s="40"/>
      <c r="AO407" s="40"/>
      <c r="AP407" s="40"/>
      <c r="AQ407" s="40"/>
      <c r="AR407" s="40"/>
      <c r="AS407" s="40"/>
      <c r="AT407" s="40"/>
      <c r="AU407" s="40"/>
      <c r="AV407" s="40"/>
      <c r="AW407" s="40"/>
      <c r="AX407" s="40"/>
      <c r="AY407" s="40"/>
    </row>
    <row r="408" ht="15.75" customHeight="1">
      <c r="A408" s="522">
        <v>1456.0</v>
      </c>
      <c r="B408" s="537" t="s">
        <v>1328</v>
      </c>
      <c r="C408" s="537" t="s">
        <v>1329</v>
      </c>
      <c r="D408" s="561">
        <v>1098.0</v>
      </c>
      <c r="E408" s="40"/>
      <c r="F408" s="524" t="str">
        <f t="array" ref="F408">XLOOKUP(A408,'New Signups'!C:C,'New Signups'!I:I)</f>
        <v>(215) 510-3121</v>
      </c>
      <c r="G408" s="40" t="str">
        <f t="array" ref="G408">XLOOKUP(A408,'New Signups'!C:C,'New Signups'!J:J)</f>
        <v/>
      </c>
      <c r="H408" s="1206" t="str">
        <f t="array" ref="H408">IFNA(XLOOKUP(A2412,'New Signups'!C:C,'New Signups'!K:K),"-")</f>
        <v>-</v>
      </c>
      <c r="I408" s="524" t="str">
        <f t="array" ref="I408">IFNA(XLOOKUP(A408,'New Signups'!C:C,'New Signups'!H:H),"-")</f>
        <v>Samantha Shuster</v>
      </c>
      <c r="J408" s="524" t="s">
        <v>5585</v>
      </c>
      <c r="K408" s="40"/>
      <c r="L408" s="40"/>
      <c r="M408" s="40"/>
      <c r="N408" s="1020">
        <f t="array" ref="N408">IFNA(
    IF(OR(XLOOKUP(A408,'1000'!A:A,'1000'!M:M)=0, XLOOKUP(A408,'1000'!A:A,'1000'!M:M)=DATE(1900,1,1)), "", XLOOKUP(A408,'1000'!A:A,'1000'!M:M)),
    IFNA(
        IF(OR(XLOOKUP(A408,'2000'!A:A,'2000'!M:M)=0, XLOOKUP(A408,'2000'!A:A,'2000'!M:M)=DATE(1900,1,1)), "", XLOOKUP(A408,'2000'!A:A,'2000'!M:M)),
        IF(OR(XLOOKUP(A408,'3000'!A:A,'3000'!M:M)=0, XLOOKUP(A408,'3000'!A:A,'3000'!M:M)=DATE(1900,1,1)), "", XLOOKUP(A408,'3000'!A:A,'3000'!M:M))
    )
)</f>
        <v>45601</v>
      </c>
      <c r="O408" s="40"/>
      <c r="P408" s="40" t="str">
        <f t="shared" ref="P408:P411" si="61">IF(ISNUMBER(N408), TEXT(DATE(YEAR(N408), MONTH(N408) + 1, 1), "mm/yy"), "")</f>
        <v>12/24</v>
      </c>
      <c r="Q408" s="40" t="str">
        <f t="shared" si="52"/>
        <v>01/25</v>
      </c>
      <c r="R408" s="40" t="str">
        <f t="shared" si="53"/>
        <v>02/25</v>
      </c>
      <c r="S408" s="40" t="str">
        <f t="shared" si="54"/>
        <v>03/25</v>
      </c>
      <c r="T408" s="40" t="str">
        <f t="shared" si="55"/>
        <v>04/25</v>
      </c>
      <c r="U408" s="40" t="str">
        <f t="shared" si="56"/>
        <v>05/25</v>
      </c>
      <c r="V408" s="40"/>
      <c r="W408" s="40" t="str">
        <f t="shared" si="36"/>
        <v>2025-09-08 00:00</v>
      </c>
      <c r="X408" s="40"/>
      <c r="Y408" s="40"/>
      <c r="Z408" s="1024" t="s">
        <v>4516</v>
      </c>
      <c r="AA408" s="1024" t="s">
        <v>4516</v>
      </c>
      <c r="AB408" s="1144" t="str">
        <f t="shared" si="57"/>
        <v>11/25</v>
      </c>
      <c r="AC408" s="40" t="str">
        <f t="shared" si="58"/>
        <v>12/25</v>
      </c>
      <c r="AD408" s="40" t="str">
        <f t="shared" si="59"/>
        <v>01/26</v>
      </c>
      <c r="AE408" s="40"/>
      <c r="AF408" s="40" t="str">
        <f t="shared" si="60"/>
        <v>02/26</v>
      </c>
      <c r="AG408" s="1023"/>
      <c r="AH408" s="94"/>
      <c r="AI408" s="40"/>
      <c r="AJ408" s="40"/>
      <c r="AK408" s="40"/>
      <c r="AL408" s="40"/>
      <c r="AM408" s="40"/>
      <c r="AN408" s="40"/>
      <c r="AO408" s="40"/>
      <c r="AP408" s="40"/>
      <c r="AQ408" s="40"/>
      <c r="AR408" s="40"/>
      <c r="AS408" s="40"/>
      <c r="AT408" s="40"/>
      <c r="AU408" s="40"/>
      <c r="AV408" s="40"/>
      <c r="AW408" s="40"/>
      <c r="AX408" s="40"/>
      <c r="AY408" s="40"/>
    </row>
    <row r="409" ht="15.75" customHeight="1">
      <c r="A409" s="1121">
        <v>1463.0</v>
      </c>
      <c r="B409" s="3" t="s">
        <v>1227</v>
      </c>
      <c r="C409" s="3" t="s">
        <v>1216</v>
      </c>
      <c r="D409" s="561">
        <v>1099.0</v>
      </c>
      <c r="E409" s="40"/>
      <c r="F409" s="524" t="str">
        <f t="array" ref="F409">XLOOKUP(A409,'New Signups'!C:C,'New Signups'!I:I)</f>
        <v>(267) 730-0404</v>
      </c>
      <c r="G409" s="40" t="str">
        <f t="array" ref="G409">XLOOKUP(A409,'New Signups'!C:C,'New Signups'!J:J)</f>
        <v>(267) 730-0404</v>
      </c>
      <c r="H409" s="1206" t="str">
        <f t="array" ref="H409">IFNA(XLOOKUP(A2413,'New Signups'!C:C,'New Signups'!K:K),"-")</f>
        <v>-</v>
      </c>
      <c r="I409" s="524" t="str">
        <f t="array" ref="I409">IFNA(XLOOKUP(A409,'New Signups'!C:C,'New Signups'!H:H),"-")</f>
        <v>Brenda Cruz</v>
      </c>
      <c r="J409" s="524" t="s">
        <v>5585</v>
      </c>
      <c r="K409" s="40"/>
      <c r="L409" s="40"/>
      <c r="M409" s="40"/>
      <c r="N409" s="1020">
        <f t="array" ref="N409">IFNA(
    IF(OR(XLOOKUP(A409,'1000'!A:A,'1000'!M:M)=0, XLOOKUP(A409,'1000'!A:A,'1000'!M:M)=DATE(1900,1,1)), "", XLOOKUP(A409,'1000'!A:A,'1000'!M:M)),
    IFNA(
        IF(OR(XLOOKUP(A409,'2000'!A:A,'2000'!M:M)=0, XLOOKUP(A409,'2000'!A:A,'2000'!M:M)=DATE(1900,1,1)), "", XLOOKUP(A409,'2000'!A:A,'2000'!M:M)),
        IF(OR(XLOOKUP(A409,'3000'!A:A,'3000'!M:M)=0, XLOOKUP(A409,'3000'!A:A,'3000'!M:M)=DATE(1900,1,1)), "", XLOOKUP(A409,'3000'!A:A,'3000'!M:M))
    )
)</f>
        <v>45612</v>
      </c>
      <c r="O409" s="40"/>
      <c r="P409" s="40" t="str">
        <f t="shared" si="61"/>
        <v>12/24</v>
      </c>
      <c r="Q409" s="40" t="str">
        <f t="shared" si="52"/>
        <v>01/25</v>
      </c>
      <c r="R409" s="40" t="str">
        <f t="shared" si="53"/>
        <v>02/25</v>
      </c>
      <c r="S409" s="40" t="str">
        <f t="shared" si="54"/>
        <v>03/25</v>
      </c>
      <c r="T409" s="40" t="str">
        <f t="shared" si="55"/>
        <v>04/25</v>
      </c>
      <c r="U409" s="40" t="str">
        <f t="shared" si="56"/>
        <v>05/25</v>
      </c>
      <c r="V409" s="40"/>
      <c r="W409" s="40" t="str">
        <f t="shared" si="36"/>
        <v>2025-09-08 00:00</v>
      </c>
      <c r="X409" s="40"/>
      <c r="Y409" s="40"/>
      <c r="Z409" s="1024" t="s">
        <v>4516</v>
      </c>
      <c r="AA409" s="1024" t="s">
        <v>4516</v>
      </c>
      <c r="AB409" s="1144" t="str">
        <f t="shared" si="57"/>
        <v>11/25</v>
      </c>
      <c r="AC409" s="40" t="str">
        <f t="shared" si="58"/>
        <v>12/25</v>
      </c>
      <c r="AD409" s="40" t="str">
        <f t="shared" si="59"/>
        <v>01/26</v>
      </c>
      <c r="AE409" s="40"/>
      <c r="AF409" s="40" t="str">
        <f t="shared" si="60"/>
        <v>02/26</v>
      </c>
      <c r="AG409" s="1023"/>
      <c r="AH409" s="94"/>
      <c r="AI409" s="40"/>
      <c r="AJ409" s="40"/>
      <c r="AK409" s="40"/>
      <c r="AL409" s="40"/>
      <c r="AM409" s="40"/>
      <c r="AN409" s="40"/>
      <c r="AO409" s="40"/>
      <c r="AP409" s="40"/>
      <c r="AQ409" s="40"/>
      <c r="AR409" s="40"/>
      <c r="AS409" s="40"/>
      <c r="AT409" s="40"/>
      <c r="AU409" s="40"/>
      <c r="AV409" s="40"/>
      <c r="AW409" s="40"/>
      <c r="AX409" s="40"/>
      <c r="AY409" s="40"/>
    </row>
    <row r="410" ht="15.75" customHeight="1">
      <c r="A410" s="522">
        <v>1493.0</v>
      </c>
      <c r="B410" s="3" t="s">
        <v>878</v>
      </c>
      <c r="C410" s="3" t="s">
        <v>879</v>
      </c>
      <c r="D410" s="561">
        <v>1100.0</v>
      </c>
      <c r="E410" s="40"/>
      <c r="F410" s="524" t="str">
        <f t="array" ref="F410">XLOOKUP(A410,'New Signups'!C:C,'New Signups'!I:I)</f>
        <v>(267) 678-4311</v>
      </c>
      <c r="G410" s="40" t="str">
        <f t="array" ref="G410">XLOOKUP(A410,'New Signups'!C:C,'New Signups'!J:J)</f>
        <v>(215) 850-1728</v>
      </c>
      <c r="H410" s="1206" t="str">
        <f t="array" ref="H410">IFNA(XLOOKUP(A2414,'New Signups'!C:C,'New Signups'!K:K),"-")</f>
        <v>-</v>
      </c>
      <c r="I410" s="524" t="str">
        <f t="array" ref="I410">IFNA(XLOOKUP(A410,'New Signups'!C:C,'New Signups'!H:H),"-")</f>
        <v>Chanda Cornelius</v>
      </c>
      <c r="J410" s="524" t="s">
        <v>5585</v>
      </c>
      <c r="K410" s="40"/>
      <c r="L410" s="40"/>
      <c r="M410" s="40"/>
      <c r="N410" s="1020">
        <f t="array" ref="N410">IFNA(
    IF(OR(XLOOKUP(A410,'1000'!A:A,'1000'!M:M)=0, XLOOKUP(A410,'1000'!A:A,'1000'!M:M)=DATE(1900,1,1)), "", XLOOKUP(A410,'1000'!A:A,'1000'!M:M)),
    IFNA(
        IF(OR(XLOOKUP(A410,'2000'!A:A,'2000'!M:M)=0, XLOOKUP(A410,'2000'!A:A,'2000'!M:M)=DATE(1900,1,1)), "", XLOOKUP(A410,'2000'!A:A,'2000'!M:M)),
        IF(OR(XLOOKUP(A410,'3000'!A:A,'3000'!M:M)=0, XLOOKUP(A410,'3000'!A:A,'3000'!M:M)=DATE(1900,1,1)), "", XLOOKUP(A410,'3000'!A:A,'3000'!M:M))
    )
)</f>
        <v>45671</v>
      </c>
      <c r="O410" s="40"/>
      <c r="P410" s="40" t="str">
        <f t="shared" si="61"/>
        <v>02/25</v>
      </c>
      <c r="Q410" s="40" t="str">
        <f t="shared" si="52"/>
        <v>03/25</v>
      </c>
      <c r="R410" s="40" t="str">
        <f t="shared" si="53"/>
        <v>04/25</v>
      </c>
      <c r="S410" s="40" t="str">
        <f t="shared" si="54"/>
        <v>05/25</v>
      </c>
      <c r="T410" s="40" t="str">
        <f t="shared" si="55"/>
        <v>06/25</v>
      </c>
      <c r="U410" s="40" t="str">
        <f t="shared" si="56"/>
        <v>07/25</v>
      </c>
      <c r="V410" s="40"/>
      <c r="W410" s="40" t="str">
        <f t="shared" si="36"/>
        <v>2025-11-03 00:00</v>
      </c>
      <c r="X410" s="40"/>
      <c r="Y410" s="40"/>
      <c r="Z410" s="1024" t="s">
        <v>4516</v>
      </c>
      <c r="AA410" s="1024" t="s">
        <v>4516</v>
      </c>
      <c r="AB410" s="1144" t="str">
        <f t="shared" si="57"/>
        <v>01/26</v>
      </c>
      <c r="AC410" s="40" t="str">
        <f t="shared" si="58"/>
        <v>02/26</v>
      </c>
      <c r="AD410" s="40" t="str">
        <f t="shared" si="59"/>
        <v>03/26</v>
      </c>
      <c r="AE410" s="40"/>
      <c r="AF410" s="40" t="str">
        <f t="shared" si="60"/>
        <v>04/26</v>
      </c>
      <c r="AG410" s="1023"/>
      <c r="AH410" s="94"/>
      <c r="AI410" s="40"/>
      <c r="AJ410" s="40"/>
      <c r="AK410" s="40"/>
      <c r="AL410" s="40"/>
      <c r="AM410" s="40"/>
      <c r="AN410" s="40"/>
      <c r="AO410" s="40"/>
      <c r="AP410" s="40"/>
      <c r="AQ410" s="40"/>
      <c r="AR410" s="40"/>
      <c r="AS410" s="40"/>
      <c r="AT410" s="40"/>
      <c r="AU410" s="40"/>
      <c r="AV410" s="40"/>
      <c r="AW410" s="40"/>
      <c r="AX410" s="40"/>
      <c r="AY410" s="40"/>
    </row>
    <row r="411" ht="15.75" customHeight="1">
      <c r="A411" s="522">
        <v>1598.0</v>
      </c>
      <c r="B411" s="537" t="s">
        <v>919</v>
      </c>
      <c r="C411" s="537"/>
      <c r="D411" s="561">
        <v>1101.0</v>
      </c>
      <c r="E411" s="40"/>
      <c r="F411" s="524" t="str">
        <f t="array" ref="F411">IFERROR(XLOOKUP(A411, 'New Signups'!C:C, 'New Signups'!I:I), "")</f>
        <v>(267) 337-0161</v>
      </c>
      <c r="G411" s="40" t="str">
        <f t="array" ref="G411">IFERROR(XLOOKUP(A411, 'New Signups'!C:C, 'New Signups'!J:J), "")</f>
        <v/>
      </c>
      <c r="H411" s="1206" t="str">
        <f t="array" ref="H411">IFNA(XLOOKUP(A2415,'New Signups'!C:C,'New Signups'!K:K),"-")</f>
        <v>-</v>
      </c>
      <c r="I411" s="524" t="str">
        <f t="array" ref="I411">IFNA(XLOOKUP(A411,'New Signups'!C:C,'New Signups'!H:H),"")</f>
        <v>Molly Lorentz</v>
      </c>
      <c r="J411" s="524" t="s">
        <v>5585</v>
      </c>
      <c r="K411" s="40"/>
      <c r="L411" s="40"/>
      <c r="M411" s="40"/>
      <c r="N411" s="1020">
        <f t="array" ref="N411">IFNA(
    IF(OR(XLOOKUP(A411,'1000'!A:A,'1000'!M:M)=0, XLOOKUP(A411,'1000'!A:A,'1000'!M:M)=DATE(1900,1,1)), "", XLOOKUP(A411,'1000'!A:A,'1000'!M:M)),
    IFNA(
        IF(OR(XLOOKUP(A411,'2000'!A:A,'2000'!M:M)=0, XLOOKUP(A411,'2000'!A:A,'2000'!M:M)=DATE(1900,1,1)), "", XLOOKUP(A411,'2000'!A:A,'2000'!M:M)),
        IF(OR(XLOOKUP(A411,'3000'!A:A,'3000'!M:M)=0, XLOOKUP(A411,'3000'!A:A,'3000'!M:M)=DATE(1900,1,1)), "", XLOOKUP(A411,'3000'!A:A,'3000'!M:M))
    )
)</f>
        <v>45613</v>
      </c>
      <c r="O411" s="40"/>
      <c r="P411" s="40" t="str">
        <f t="shared" si="61"/>
        <v>12/24</v>
      </c>
      <c r="Q411" s="40" t="str">
        <f t="shared" si="52"/>
        <v>01/25</v>
      </c>
      <c r="R411" s="40" t="str">
        <f t="shared" si="53"/>
        <v>02/25</v>
      </c>
      <c r="S411" s="40" t="str">
        <f t="shared" si="54"/>
        <v>03/25</v>
      </c>
      <c r="T411" s="40" t="str">
        <f t="shared" si="55"/>
        <v>04/25</v>
      </c>
      <c r="U411" s="40" t="str">
        <f t="shared" si="56"/>
        <v>05/25</v>
      </c>
      <c r="V411" s="40"/>
      <c r="W411" s="40" t="str">
        <f t="shared" si="36"/>
        <v>2025-09-08 00:00</v>
      </c>
      <c r="X411" s="40"/>
      <c r="Y411" s="40"/>
      <c r="Z411" s="1024" t="s">
        <v>4516</v>
      </c>
      <c r="AA411" s="1024" t="s">
        <v>4516</v>
      </c>
      <c r="AB411" s="1144" t="str">
        <f t="shared" si="57"/>
        <v>11/25</v>
      </c>
      <c r="AC411" s="40" t="str">
        <f t="shared" si="58"/>
        <v>12/25</v>
      </c>
      <c r="AD411" s="40" t="str">
        <f t="shared" si="59"/>
        <v>01/26</v>
      </c>
      <c r="AE411" s="40"/>
      <c r="AF411" s="40" t="str">
        <f t="shared" si="60"/>
        <v>02/26</v>
      </c>
      <c r="AG411" s="1023"/>
      <c r="AH411" s="94"/>
      <c r="AI411" s="40"/>
      <c r="AJ411" s="40"/>
      <c r="AK411" s="40"/>
      <c r="AL411" s="40"/>
      <c r="AM411" s="40"/>
      <c r="AN411" s="40"/>
      <c r="AO411" s="40"/>
      <c r="AP411" s="40"/>
      <c r="AQ411" s="40"/>
      <c r="AR411" s="40"/>
      <c r="AS411" s="40"/>
      <c r="AT411" s="40"/>
      <c r="AU411" s="40"/>
      <c r="AV411" s="40"/>
      <c r="AW411" s="40"/>
      <c r="AX411" s="40"/>
      <c r="AY411" s="40"/>
    </row>
    <row r="412" ht="15.75" customHeight="1">
      <c r="A412" s="522">
        <v>1617.0</v>
      </c>
      <c r="B412" s="537" t="s">
        <v>4432</v>
      </c>
      <c r="C412" s="537" t="s">
        <v>4433</v>
      </c>
      <c r="D412" s="561">
        <v>1102.0</v>
      </c>
      <c r="E412" s="40"/>
      <c r="F412" s="524" t="str">
        <f t="array" ref="F412">IFERROR(XLOOKUP(A412, 'New Signups'!C:C, 'New Signups'!I:I), "")</f>
        <v>(267) 348-5197</v>
      </c>
      <c r="G412" s="40" t="str">
        <f t="array" ref="G412">IFERROR(XLOOKUP(A412, 'New Signups'!C:C, 'New Signups'!J:J), "")</f>
        <v/>
      </c>
      <c r="H412" s="40"/>
      <c r="I412" s="524" t="str">
        <f t="array" ref="I412">IFNA(XLOOKUP(A412,'New Signups'!C:C,'New Signups'!H:H),"")</f>
        <v>Cassandra Gruszka</v>
      </c>
      <c r="J412" s="524" t="s">
        <v>5585</v>
      </c>
      <c r="K412" s="40"/>
      <c r="L412" s="40"/>
      <c r="M412" s="40"/>
      <c r="N412" s="1020">
        <f t="array" ref="N412">IFERROR(
    IF(OR(IFERROR(XLOOKUP(A412,'1000'!A:A,'1000'!M:M), 0)=0, IFERROR(XLOOKUP(A412,'1000'!A:A,'1000'!M:M), DATE(1900,1,1))=DATE(1900,1,1)), "", IFERROR(XLOOKUP(A412,'1000'!A:A,'1000'!M:M), "")),
    IFERROR(
        IF(OR(IFERROR(XLOOKUP(A412,'2000'!A:A,'2000'!M:M), 0)=0, IFERROR(XLOOKUP(A412,'2000'!A:A,'2000'!M:M), DATE(1900,1,1))=DATE(1900,1,1)), "", IFERROR(XLOOKUP(A412,'2000'!A:A,'2000'!M:M), "")),
        IF(OR(IFERROR(XLOOKUP(A412,'3000'!A:A,'3000'!M:M), 0)=0, IFERROR(XLOOKUP(A412,'3000'!A:A,'3000'!M:M), DATE(1900,1,1))=DATE(1900,1,1)), "", IFERROR(XLOOKUP(A412,'3000'!A:A,'3000'!M:M), ""))
    )
)</f>
        <v>45646</v>
      </c>
      <c r="O412" s="40"/>
      <c r="P412" s="40" t="s">
        <v>5693</v>
      </c>
      <c r="Q412" s="40" t="s">
        <v>5694</v>
      </c>
      <c r="R412" s="40" t="s">
        <v>5695</v>
      </c>
      <c r="S412" s="40" t="s">
        <v>5696</v>
      </c>
      <c r="T412" s="40" t="s">
        <v>5690</v>
      </c>
      <c r="U412" s="40" t="s">
        <v>5569</v>
      </c>
      <c r="V412" s="40"/>
      <c r="W412" s="40" t="str">
        <f t="shared" si="36"/>
        <v>2025-10-06 00:00</v>
      </c>
      <c r="X412" s="40"/>
      <c r="Y412" s="40"/>
      <c r="Z412" s="101"/>
      <c r="AA412" s="40"/>
      <c r="AB412" s="1144" t="str">
        <f t="shared" si="57"/>
        <v>12/25</v>
      </c>
      <c r="AC412" s="40" t="str">
        <f t="shared" si="58"/>
        <v>01/26</v>
      </c>
      <c r="AD412" s="40" t="str">
        <f t="shared" si="59"/>
        <v>02/26</v>
      </c>
      <c r="AE412" s="40"/>
      <c r="AF412" s="40" t="str">
        <f t="shared" si="60"/>
        <v>03/26</v>
      </c>
      <c r="AG412" s="1023"/>
      <c r="AH412" s="94"/>
      <c r="AI412" s="40"/>
      <c r="AJ412" s="40"/>
      <c r="AK412" s="40"/>
      <c r="AL412" s="40"/>
      <c r="AM412" s="40"/>
      <c r="AN412" s="40"/>
      <c r="AO412" s="40"/>
      <c r="AP412" s="40"/>
      <c r="AQ412" s="40"/>
      <c r="AR412" s="40"/>
      <c r="AS412" s="40"/>
      <c r="AT412" s="40"/>
      <c r="AU412" s="40"/>
      <c r="AV412" s="40"/>
      <c r="AW412" s="40"/>
      <c r="AX412" s="40"/>
      <c r="AY412" s="40"/>
    </row>
    <row r="413" ht="15.75" customHeight="1">
      <c r="A413" s="522">
        <v>1484.0</v>
      </c>
      <c r="B413" s="537" t="s">
        <v>701</v>
      </c>
      <c r="C413" s="3" t="s">
        <v>702</v>
      </c>
      <c r="D413" s="561">
        <v>1103.0</v>
      </c>
      <c r="E413" s="40"/>
      <c r="F413" s="524" t="str">
        <f t="array" ref="F413">IFERROR(XLOOKUP(A413, 'New Signups'!C:C, 'New Signups'!I:I), "")</f>
        <v>(732) 245-8969</v>
      </c>
      <c r="G413" s="40" t="str">
        <f t="array" ref="G413">IFERROR(XLOOKUP(A413, 'New Signups'!C:C, 'New Signups'!J:J), "")</f>
        <v/>
      </c>
      <c r="H413" s="40"/>
      <c r="I413" s="524" t="str">
        <f t="array" ref="I413">IFNA(XLOOKUP(A413,'New Signups'!C:C,'New Signups'!H:H),"")</f>
        <v>Nicole Tyczynska </v>
      </c>
      <c r="J413" s="524" t="s">
        <v>5585</v>
      </c>
      <c r="K413" s="40"/>
      <c r="L413" s="40"/>
      <c r="M413" s="40"/>
      <c r="N413" s="1020">
        <f t="array" ref="N413">IFERROR(
    IF(OR(IFERROR(XLOOKUP(A413,'1000'!A:A,'1000'!M:M), 0)=0, IFERROR(XLOOKUP(A413,'1000'!A:A,'1000'!M:M), DATE(1900,1,1))=DATE(1900,1,1)), "", IFERROR(XLOOKUP(A413,'1000'!A:A,'1000'!M:M), "")),
    IFERROR(
        IF(OR(IFERROR(XLOOKUP(A413,'2000'!A:A,'2000'!M:M), 0)=0, IFERROR(XLOOKUP(A413,'2000'!A:A,'2000'!M:M), DATE(1900,1,1))=DATE(1900,1,1)), "", IFERROR(XLOOKUP(A413,'2000'!A:A,'2000'!M:M), "")),
        IF(OR(IFERROR(XLOOKUP(A413,'3000'!A:A,'3000'!M:M), 0)=0, IFERROR(XLOOKUP(A413,'3000'!A:A,'3000'!M:M), DATE(1900,1,1))=DATE(1900,1,1)), "", IFERROR(XLOOKUP(A413,'3000'!A:A,'3000'!M:M), ""))
    )
)</f>
        <v>45629</v>
      </c>
      <c r="O413" s="40"/>
      <c r="P413" s="40" t="str">
        <f t="shared" ref="P413:P415" si="62">IF(ISNUMBER(N413), TEXT(DATE(YEAR(N413), MONTH(N413) + 1, 1), "mm/yy"), "")</f>
        <v>01/25</v>
      </c>
      <c r="Q413" s="40" t="str">
        <f t="shared" ref="Q413:Q415" si="63">IF(ISNUMBER(N413), TEXT(DATE(YEAR(N413), MONTH(N413) + 2, 1), "mm/yy"), "")</f>
        <v>02/25</v>
      </c>
      <c r="R413" s="40" t="str">
        <f t="shared" ref="R413:R415" si="64">IF(ISNUMBER(N413), TEXT(DATE(YEAR(N413), MONTH(N413) + 3, 1), "mm/yy"), "")</f>
        <v>03/25</v>
      </c>
      <c r="S413" s="40" t="str">
        <f t="shared" ref="S413:S415" si="65">IF(ISNUMBER(N413), TEXT(DATE(YEAR(N413), MONTH(N413) + 4, 1), "mm/yy"), "")</f>
        <v>04/25</v>
      </c>
      <c r="T413" s="40" t="str">
        <f t="shared" ref="T413:T415" si="66">IF(ISNUMBER(N413), TEXT(DATE(YEAR(N413), MONTH(N413) + 5, 1), "mm/yy"), "")</f>
        <v>05/25</v>
      </c>
      <c r="U413" s="40" t="str">
        <f t="shared" ref="U413:U415" si="67">IF(ISNUMBER(N413), TEXT(DATE(YEAR(N413), MONTH(N413) + 6, 1), "mm/yy"), "")</f>
        <v>06/25</v>
      </c>
      <c r="V413" s="40"/>
      <c r="W413" s="40" t="str">
        <f t="shared" si="36"/>
        <v>2025-10-06 00:00</v>
      </c>
      <c r="X413" s="40"/>
      <c r="Y413" s="40"/>
      <c r="Z413" s="101"/>
      <c r="AA413" s="40"/>
      <c r="AB413" s="1144" t="str">
        <f t="shared" si="57"/>
        <v>12/25</v>
      </c>
      <c r="AC413" s="40" t="str">
        <f t="shared" si="58"/>
        <v>01/26</v>
      </c>
      <c r="AD413" s="40" t="str">
        <f t="shared" si="59"/>
        <v>02/26</v>
      </c>
      <c r="AE413" s="40"/>
      <c r="AF413" s="40" t="str">
        <f t="shared" si="60"/>
        <v>03/26</v>
      </c>
      <c r="AG413" s="1023"/>
      <c r="AH413" s="94"/>
      <c r="AI413" s="40"/>
      <c r="AJ413" s="40"/>
      <c r="AK413" s="40"/>
      <c r="AL413" s="40"/>
      <c r="AM413" s="40"/>
      <c r="AN413" s="40"/>
      <c r="AO413" s="40"/>
      <c r="AP413" s="40"/>
      <c r="AQ413" s="40"/>
      <c r="AR413" s="40"/>
      <c r="AS413" s="40"/>
      <c r="AT413" s="40"/>
      <c r="AU413" s="40"/>
      <c r="AV413" s="40"/>
      <c r="AW413" s="40"/>
      <c r="AX413" s="40"/>
      <c r="AY413" s="40"/>
    </row>
    <row r="414" ht="15.75" customHeight="1">
      <c r="A414" s="522">
        <v>1610.0</v>
      </c>
      <c r="B414" s="537" t="s">
        <v>1447</v>
      </c>
      <c r="C414" s="537" t="s">
        <v>1448</v>
      </c>
      <c r="D414" s="561">
        <v>1104.0</v>
      </c>
      <c r="E414" s="40"/>
      <c r="F414" s="524" t="str">
        <f t="array" ref="F414">IFERROR(XLOOKUP(A414, 'New Signups'!C:C, 'New Signups'!I:I), "")</f>
        <v>(272) 333-1890</v>
      </c>
      <c r="G414" s="40" t="str">
        <f t="array" ref="G414">IFERROR(XLOOKUP(A414, 'New Signups'!C:C, 'New Signups'!J:J), "")</f>
        <v>(272) 333-1890</v>
      </c>
      <c r="H414" s="40"/>
      <c r="I414" s="524" t="str">
        <f t="array" ref="I414">IFNA(XLOOKUP(A414,'New Signups'!C:C,'New Signups'!H:H),"")</f>
        <v>Ayonnia</v>
      </c>
      <c r="J414" s="524" t="s">
        <v>5585</v>
      </c>
      <c r="K414" s="40"/>
      <c r="L414" s="40"/>
      <c r="M414" s="40"/>
      <c r="N414" s="1020">
        <f t="array" ref="N414">IFERROR(
    IF(OR(IFERROR(XLOOKUP(A414,'1000'!A:A,'1000'!M:M), 0)=0, IFERROR(XLOOKUP(A414,'1000'!A:A,'1000'!M:M), DATE(1900,1,1))=DATE(1900,1,1)), "", IFERROR(XLOOKUP(A414,'1000'!A:A,'1000'!M:M), "")),
    IFERROR(
        IF(OR(IFERROR(XLOOKUP(A414,'2000'!A:A,'2000'!M:M), 0)=0, IFERROR(XLOOKUP(A414,'2000'!A:A,'2000'!M:M), DATE(1900,1,1))=DATE(1900,1,1)), "", IFERROR(XLOOKUP(A414,'2000'!A:A,'2000'!M:M), "")),
        IF(OR(IFERROR(XLOOKUP(A414,'3000'!A:A,'3000'!M:M), 0)=0, IFERROR(XLOOKUP(A414,'3000'!A:A,'3000'!M:M), DATE(1900,1,1))=DATE(1900,1,1)), "", IFERROR(XLOOKUP(A414,'3000'!A:A,'3000'!M:M), ""))
    )
)</f>
        <v>45611</v>
      </c>
      <c r="O414" s="40"/>
      <c r="P414" s="40" t="str">
        <f t="shared" si="62"/>
        <v>12/24</v>
      </c>
      <c r="Q414" s="40" t="str">
        <f t="shared" si="63"/>
        <v>01/25</v>
      </c>
      <c r="R414" s="40" t="str">
        <f t="shared" si="64"/>
        <v>02/25</v>
      </c>
      <c r="S414" s="40" t="str">
        <f t="shared" si="65"/>
        <v>03/25</v>
      </c>
      <c r="T414" s="40" t="str">
        <f t="shared" si="66"/>
        <v>04/25</v>
      </c>
      <c r="U414" s="40" t="str">
        <f t="shared" si="67"/>
        <v>05/25</v>
      </c>
      <c r="V414" s="40"/>
      <c r="W414" s="40" t="str">
        <f t="shared" si="36"/>
        <v>2025-09-08 00:00</v>
      </c>
      <c r="X414" s="40"/>
      <c r="Y414" s="40"/>
      <c r="Z414" s="101"/>
      <c r="AA414" s="40"/>
      <c r="AB414" s="1144" t="str">
        <f t="shared" si="57"/>
        <v>11/25</v>
      </c>
      <c r="AC414" s="40" t="str">
        <f t="shared" si="58"/>
        <v>12/25</v>
      </c>
      <c r="AD414" s="40" t="str">
        <f t="shared" si="59"/>
        <v>01/26</v>
      </c>
      <c r="AE414" s="40"/>
      <c r="AF414" s="40" t="str">
        <f t="shared" si="60"/>
        <v>02/26</v>
      </c>
      <c r="AG414" s="1023"/>
      <c r="AH414" s="94"/>
      <c r="AI414" s="40"/>
      <c r="AJ414" s="40"/>
      <c r="AK414" s="40"/>
      <c r="AL414" s="40"/>
      <c r="AM414" s="40"/>
      <c r="AN414" s="40"/>
      <c r="AO414" s="40"/>
      <c r="AP414" s="40"/>
      <c r="AQ414" s="40"/>
      <c r="AR414" s="40"/>
      <c r="AS414" s="40"/>
      <c r="AT414" s="40"/>
      <c r="AU414" s="40"/>
      <c r="AV414" s="40"/>
      <c r="AW414" s="40"/>
      <c r="AX414" s="40"/>
      <c r="AY414" s="40"/>
    </row>
    <row r="415" ht="15.75" customHeight="1">
      <c r="A415" s="522">
        <v>1574.0</v>
      </c>
      <c r="B415" s="537" t="s">
        <v>160</v>
      </c>
      <c r="C415" s="583" t="s">
        <v>161</v>
      </c>
      <c r="D415" s="561">
        <v>1105.0</v>
      </c>
      <c r="E415" s="40"/>
      <c r="F415" s="524" t="str">
        <f t="array" ref="F415">IFERROR(XLOOKUP(A415, 'New Signups'!C:C, 'New Signups'!I:I), "")</f>
        <v>(203) 464-1205</v>
      </c>
      <c r="G415" s="40" t="str">
        <f t="array" ref="G415">IFERROR(XLOOKUP(A415, 'New Signups'!C:C, 'New Signups'!J:J), "")</f>
        <v>(508) 808-2411</v>
      </c>
      <c r="H415" s="40"/>
      <c r="I415" s="524" t="str">
        <f t="array" ref="I415">IFNA(XLOOKUP(A415,'New Signups'!C:C,'New Signups'!H:H),"")</f>
        <v>Saki Sono Romanelli</v>
      </c>
      <c r="J415" s="524" t="s">
        <v>5585</v>
      </c>
      <c r="K415" s="40"/>
      <c r="L415" s="40"/>
      <c r="M415" s="40"/>
      <c r="N415" s="1020">
        <f t="array" ref="N415">IFERROR(
    IF(OR(IFERROR(XLOOKUP(A415,'1000'!A:A,'1000'!M:M), 0)=0, IFERROR(XLOOKUP(A415,'1000'!A:A,'1000'!M:M), DATE(1900,1,1))=DATE(1900,1,1)), "", IFERROR(XLOOKUP(A415,'1000'!A:A,'1000'!M:M), "")),
    IFERROR(
        IF(OR(IFERROR(XLOOKUP(A415,'2000'!A:A,'2000'!M:M), 0)=0, IFERROR(XLOOKUP(A415,'2000'!A:A,'2000'!M:M), DATE(1900,1,1))=DATE(1900,1,1)), "", IFERROR(XLOOKUP(A415,'2000'!A:A,'2000'!M:M), "")),
        IF(OR(IFERROR(XLOOKUP(A415,'3000'!A:A,'3000'!M:M), 0)=0, IFERROR(XLOOKUP(A415,'3000'!A:A,'3000'!M:M), DATE(1900,1,1))=DATE(1900,1,1)), "", IFERROR(XLOOKUP(A415,'3000'!A:A,'3000'!M:M), ""))
    )
)</f>
        <v>45703</v>
      </c>
      <c r="O415" s="40"/>
      <c r="P415" s="40" t="str">
        <f t="shared" si="62"/>
        <v>03/25</v>
      </c>
      <c r="Q415" s="40" t="str">
        <f t="shared" si="63"/>
        <v>04/25</v>
      </c>
      <c r="R415" s="40" t="str">
        <f t="shared" si="64"/>
        <v>05/25</v>
      </c>
      <c r="S415" s="40" t="str">
        <f t="shared" si="65"/>
        <v>06/25</v>
      </c>
      <c r="T415" s="40" t="str">
        <f t="shared" si="66"/>
        <v>07/25</v>
      </c>
      <c r="U415" s="40" t="str">
        <f t="shared" si="67"/>
        <v>08/25</v>
      </c>
      <c r="V415" s="40"/>
      <c r="W415" s="40" t="str">
        <f t="shared" si="36"/>
        <v>2025-12-08 00:00</v>
      </c>
      <c r="X415" s="40"/>
      <c r="Y415" s="40"/>
      <c r="Z415" s="101"/>
      <c r="AA415" s="40"/>
      <c r="AB415" s="1144" t="str">
        <f t="shared" si="57"/>
        <v>02/26</v>
      </c>
      <c r="AC415" s="40" t="str">
        <f t="shared" si="58"/>
        <v>03/26</v>
      </c>
      <c r="AD415" s="40" t="str">
        <f t="shared" si="59"/>
        <v>04/26</v>
      </c>
      <c r="AE415" s="40"/>
      <c r="AF415" s="40" t="str">
        <f t="shared" si="60"/>
        <v>05/26</v>
      </c>
      <c r="AG415" s="1023"/>
      <c r="AH415" s="94"/>
      <c r="AI415" s="40"/>
      <c r="AJ415" s="40"/>
      <c r="AK415" s="40"/>
      <c r="AL415" s="40"/>
      <c r="AM415" s="40"/>
      <c r="AN415" s="40"/>
      <c r="AO415" s="40"/>
      <c r="AP415" s="40"/>
      <c r="AQ415" s="40"/>
      <c r="AR415" s="40"/>
      <c r="AS415" s="40"/>
      <c r="AT415" s="40"/>
      <c r="AU415" s="40"/>
      <c r="AV415" s="40"/>
      <c r="AW415" s="40"/>
      <c r="AX415" s="40"/>
      <c r="AY415" s="40"/>
    </row>
    <row r="416" ht="15.75" customHeight="1">
      <c r="A416" s="575">
        <f t="array" ref="A416">INDIRECT("'1000'!A" &amp; 113 + ROW() - ROW($A$416))</f>
        <v>1565</v>
      </c>
      <c r="B416" s="417" t="str">
        <f t="array" ref="B416">IFNA(XLOOKUP(A416,'New Signups'!C:C,'New Signups'!D:D),"-")</f>
        <v>Marina</v>
      </c>
      <c r="C416" s="417" t="str">
        <f t="array" ref="C416">IFNA(XLOOKUP(A416,'New Signups'!C:C,'New Signups'!E:E),"")</f>
        <v>Dukat</v>
      </c>
      <c r="D416" s="381">
        <f t="array" ref="D416">IFNA(XLOOKUP(A416,'1000'!A:A,'1000'!D:D),"-")</f>
        <v>1094</v>
      </c>
      <c r="E416" s="40"/>
      <c r="F416" s="524" t="str">
        <f t="array" ref="F416">IFERROR(XLOOKUP(A416, 'New Signups'!C:C, 'New Signups'!I:I), "")</f>
        <v>(267) 885-6757</v>
      </c>
      <c r="G416" s="40" t="str">
        <f t="array" ref="G416">IFERROR(XLOOKUP(A416, 'New Signups'!C:C, 'New Signups'!J:J), "")</f>
        <v>(215) 303-5935</v>
      </c>
      <c r="H416" s="40"/>
      <c r="I416" s="524" t="str">
        <f t="array" ref="I416">IFNA(XLOOKUP(A416,'New Signups'!C:C,'New Signups'!H:H),"")</f>
        <v>Renata Dukat</v>
      </c>
      <c r="J416" s="524" t="s">
        <v>5585</v>
      </c>
      <c r="K416" s="40"/>
      <c r="L416" s="40"/>
      <c r="M416" s="40"/>
      <c r="N416" s="1020">
        <f t="array" ref="N416">IFNA(
    IF(OR(XLOOKUP(A416,'1000'!A:A,'1000'!M:M)=0, XLOOKUP(A416,'1000'!A:A,'1000'!M:M)=DATE(1900,1,1)), "", XLOOKUP(A416,'1000'!A:A,'1000'!M:M)),
    IFNA(
        IF(OR(XLOOKUP(A416,'2000'!A:A,'2000'!M:M)=0, XLOOKUP(A416,'2000'!A:A,'2000'!M:M)=DATE(1900,1,1)), "", XLOOKUP(A416,'2000'!A:A,'2000'!M:M)),
        IF(OR(XLOOKUP(A416,'3000'!A:A,'3000'!M:M)=0, XLOOKUP(A416,'3000'!A:A,'3000'!M:M)=DATE(1900,1,1)), "", XLOOKUP(A416,'3000'!A:A,'3000'!M:M))
    )
)</f>
        <v>45569</v>
      </c>
      <c r="O416" s="40"/>
      <c r="P416" s="1209">
        <v>45833.0</v>
      </c>
      <c r="Q416" s="1209">
        <v>45863.0</v>
      </c>
      <c r="R416" s="1209">
        <v>45894.0</v>
      </c>
      <c r="S416" s="1209">
        <v>45925.0</v>
      </c>
      <c r="T416" s="1209">
        <v>45955.0</v>
      </c>
      <c r="U416" s="1209">
        <v>45986.0</v>
      </c>
      <c r="V416" s="40"/>
      <c r="W416" s="40" t="str">
        <f t="shared" si="36"/>
        <v>2025-08-04 00:00</v>
      </c>
      <c r="X416" s="40"/>
      <c r="Y416" s="40"/>
      <c r="Z416" s="1024" t="s">
        <v>4516</v>
      </c>
      <c r="AA416" s="1024" t="s">
        <v>4516</v>
      </c>
      <c r="AB416" s="1144" t="str">
        <f t="shared" si="57"/>
        <v>10/25</v>
      </c>
      <c r="AC416" s="40" t="str">
        <f t="shared" si="58"/>
        <v>11/25</v>
      </c>
      <c r="AD416" s="40" t="str">
        <f t="shared" si="59"/>
        <v>12/25</v>
      </c>
      <c r="AE416" s="40"/>
      <c r="AF416" s="40" t="str">
        <f t="shared" si="60"/>
        <v>01/26</v>
      </c>
      <c r="AG416" s="1023"/>
      <c r="AH416" s="94"/>
      <c r="AI416" s="40"/>
      <c r="AJ416" s="40"/>
      <c r="AK416" s="40"/>
      <c r="AL416" s="40"/>
      <c r="AM416" s="40"/>
      <c r="AN416" s="40"/>
      <c r="AO416" s="40"/>
      <c r="AP416" s="40"/>
      <c r="AQ416" s="40"/>
      <c r="AR416" s="40"/>
      <c r="AS416" s="40"/>
      <c r="AT416" s="40"/>
      <c r="AU416" s="40"/>
      <c r="AV416" s="40"/>
      <c r="AW416" s="40"/>
      <c r="AX416" s="40"/>
      <c r="AY416" s="40"/>
    </row>
    <row r="417" ht="15.75" customHeight="1">
      <c r="A417" s="575">
        <f t="array" ref="A417">INDIRECT("'1000'!A" &amp; 113 + ROW() - ROW($A$416))</f>
        <v>1567</v>
      </c>
      <c r="B417" s="417" t="str">
        <f t="array" ref="B417">IFNA(XLOOKUP(A417,'New Signups'!C:C,'New Signups'!D:D),"-")</f>
        <v>Harper </v>
      </c>
      <c r="C417" s="417" t="str">
        <f t="array" ref="C417">IFNA(XLOOKUP(A417,'New Signups'!C:C,'New Signups'!E:E),"")</f>
        <v>Scheer</v>
      </c>
      <c r="D417" s="381">
        <f t="array" ref="D417">IFNA(XLOOKUP(A417,'1000'!A:A,'1000'!D:D),"-")</f>
        <v>1082</v>
      </c>
      <c r="E417" s="40"/>
      <c r="F417" s="524" t="str">
        <f t="array" ref="F417">IFERROR(XLOOKUP(A417, 'New Signups'!C:C, 'New Signups'!I:I), "")</f>
        <v>(484) 213-3408</v>
      </c>
      <c r="G417" s="40" t="str">
        <f t="array" ref="G417">IFERROR(XLOOKUP(A417, 'New Signups'!C:C, 'New Signups'!J:J), "")</f>
        <v/>
      </c>
      <c r="H417" s="40"/>
      <c r="I417" s="524" t="str">
        <f t="array" ref="I417">IFNA(XLOOKUP(A417,'New Signups'!C:C,'New Signups'!H:H),"")</f>
        <v>Melissa Scheer</v>
      </c>
      <c r="J417" s="524" t="s">
        <v>5585</v>
      </c>
      <c r="K417" s="40"/>
      <c r="L417" s="40"/>
      <c r="M417" s="40"/>
      <c r="N417" s="1020">
        <f t="array" ref="N417">IFNA(
    IF(OR(XLOOKUP(A417,'1000'!A:A,'1000'!M:M)=0, XLOOKUP(A417,'1000'!A:A,'1000'!M:M)=DATE(1900,1,1)), "", XLOOKUP(A417,'1000'!A:A,'1000'!M:M)),
    IFNA(
        IF(OR(XLOOKUP(A417,'2000'!A:A,'2000'!M:M)=0, XLOOKUP(A417,'2000'!A:A,'2000'!M:M)=DATE(1900,1,1)), "", XLOOKUP(A417,'2000'!A:A,'2000'!M:M)),
        IF(OR(XLOOKUP(A417,'3000'!A:A,'3000'!M:M)=0, XLOOKUP(A417,'3000'!A:A,'3000'!M:M)=DATE(1900,1,1)), "", XLOOKUP(A417,'3000'!A:A,'3000'!M:M))
    )
)</f>
        <v>45557</v>
      </c>
      <c r="O417" s="40"/>
      <c r="P417" s="1209">
        <v>45833.0</v>
      </c>
      <c r="Q417" s="1209">
        <v>45863.0</v>
      </c>
      <c r="R417" s="1209">
        <v>45894.0</v>
      </c>
      <c r="S417" s="1209">
        <v>45925.0</v>
      </c>
      <c r="T417" s="1209">
        <v>45955.0</v>
      </c>
      <c r="U417" s="1209">
        <v>45986.0</v>
      </c>
      <c r="V417" s="40"/>
      <c r="W417" s="40" t="str">
        <f t="shared" si="36"/>
        <v>2025-07-07 00:00</v>
      </c>
      <c r="X417" s="40"/>
      <c r="Y417" s="40"/>
      <c r="Z417" s="1024" t="s">
        <v>4516</v>
      </c>
      <c r="AA417" s="1024" t="s">
        <v>4516</v>
      </c>
      <c r="AB417" s="1144" t="str">
        <f t="shared" si="57"/>
        <v>09/25</v>
      </c>
      <c r="AC417" s="40" t="str">
        <f t="shared" si="58"/>
        <v>10/25</v>
      </c>
      <c r="AD417" s="40" t="str">
        <f t="shared" si="59"/>
        <v>11/25</v>
      </c>
      <c r="AE417" s="40"/>
      <c r="AF417" s="40" t="str">
        <f t="shared" si="60"/>
        <v>12/25</v>
      </c>
      <c r="AG417" s="1023"/>
      <c r="AH417" s="94"/>
      <c r="AI417" s="40"/>
      <c r="AJ417" s="40"/>
      <c r="AK417" s="40"/>
      <c r="AL417" s="40"/>
      <c r="AM417" s="40"/>
      <c r="AN417" s="40"/>
      <c r="AO417" s="40"/>
      <c r="AP417" s="40"/>
      <c r="AQ417" s="40"/>
      <c r="AR417" s="40"/>
      <c r="AS417" s="40"/>
      <c r="AT417" s="40"/>
      <c r="AU417" s="40"/>
      <c r="AV417" s="40"/>
      <c r="AW417" s="40"/>
      <c r="AX417" s="40"/>
      <c r="AY417" s="40"/>
    </row>
    <row r="418" ht="15.75" customHeight="1">
      <c r="A418" s="575">
        <f t="array" ref="A418">INDIRECT("'1000'!A" &amp; 113 + ROW() - ROW($A$416))</f>
        <v>1569</v>
      </c>
      <c r="B418" s="417" t="str">
        <f t="array" ref="B418">IFNA(XLOOKUP(A418,'New Signups'!C:C,'New Signups'!D:D),"-")</f>
        <v>Adrian</v>
      </c>
      <c r="C418" s="417" t="str">
        <f t="array" ref="C418">IFNA(XLOOKUP(A418,'New Signups'!C:C,'New Signups'!E:E),"")</f>
        <v>Labor</v>
      </c>
      <c r="D418" s="381">
        <f t="array" ref="D418">IFNA(XLOOKUP(A418,'1000'!A:A,'1000'!D:D),"-")</f>
        <v>1097</v>
      </c>
      <c r="E418" s="40"/>
      <c r="F418" s="524" t="str">
        <f t="array" ref="F418">IFERROR(XLOOKUP(A418, 'New Signups'!C:C, 'New Signups'!I:I), "")</f>
        <v>(267) 303-2936</v>
      </c>
      <c r="G418" s="40" t="str">
        <f t="array" ref="G418">IFERROR(XLOOKUP(A418, 'New Signups'!C:C, 'New Signups'!J:J), "")</f>
        <v>(215) 582-6846</v>
      </c>
      <c r="H418" s="40"/>
      <c r="I418" s="524" t="str">
        <f t="array" ref="I418">IFNA(XLOOKUP(A418,'New Signups'!C:C,'New Signups'!H:H),"")</f>
        <v>James Labor</v>
      </c>
      <c r="J418" s="524" t="s">
        <v>5585</v>
      </c>
      <c r="K418" s="40"/>
      <c r="L418" s="40"/>
      <c r="M418" s="40"/>
      <c r="N418" s="1020">
        <f t="array" ref="N418">IFNA(
    IF(OR(XLOOKUP(A418,'1000'!A:A,'1000'!M:M)=0, XLOOKUP(A418,'1000'!A:A,'1000'!M:M)=DATE(1900,1,1)), "", XLOOKUP(A418,'1000'!A:A,'1000'!M:M)),
    IFNA(
        IF(OR(XLOOKUP(A418,'2000'!A:A,'2000'!M:M)=0, XLOOKUP(A418,'2000'!A:A,'2000'!M:M)=DATE(1900,1,1)), "", XLOOKUP(A418,'2000'!A:A,'2000'!M:M)),
        IF(OR(XLOOKUP(A418,'3000'!A:A,'3000'!M:M)=0, XLOOKUP(A418,'3000'!A:A,'3000'!M:M)=DATE(1900,1,1)), "", XLOOKUP(A418,'3000'!A:A,'3000'!M:M))
    )
)</f>
        <v>45617</v>
      </c>
      <c r="O418" s="40"/>
      <c r="P418" s="40" t="str">
        <f t="shared" ref="P418:P432" si="68">IF(ISNUMBER(N418), TEXT(DATE(YEAR(N418), MONTH(N418) + 1, 1), "mm/yy"), "")</f>
        <v>12/24</v>
      </c>
      <c r="Q418" s="40" t="str">
        <f t="shared" ref="Q418:Q432" si="69">IF(ISNUMBER(N418), TEXT(DATE(YEAR(N418), MONTH(N418) + 2, 1), "mm/yy"), "")</f>
        <v>01/25</v>
      </c>
      <c r="R418" s="40" t="str">
        <f t="shared" ref="R418:R432" si="70">IF(ISNUMBER(N418), TEXT(DATE(YEAR(N418), MONTH(N418) + 3, 1), "mm/yy"), "")</f>
        <v>02/25</v>
      </c>
      <c r="S418" s="40" t="str">
        <f t="shared" ref="S418:S432" si="71">IF(ISNUMBER(N418), TEXT(DATE(YEAR(N418), MONTH(N418) + 4, 1), "mm/yy"), "")</f>
        <v>03/25</v>
      </c>
      <c r="T418" s="40" t="str">
        <f t="shared" ref="T418:T432" si="72">IF(ISNUMBER(N418), TEXT(DATE(YEAR(N418), MONTH(N418) + 5, 1), "mm/yy"), "")</f>
        <v>04/25</v>
      </c>
      <c r="U418" s="40" t="str">
        <f t="shared" ref="U418:U432" si="73">IF(ISNUMBER(N418), TEXT(DATE(YEAR(N418), MONTH(N418) + 6, 1), "mm/yy"), "")</f>
        <v>05/25</v>
      </c>
      <c r="V418" s="40"/>
      <c r="W418" s="40" t="str">
        <f t="shared" si="36"/>
        <v>2025-09-08 00:00</v>
      </c>
      <c r="X418" s="40"/>
      <c r="Y418" s="40"/>
      <c r="Z418" s="1024" t="s">
        <v>4516</v>
      </c>
      <c r="AA418" s="1024" t="s">
        <v>4516</v>
      </c>
      <c r="AB418" s="1144" t="str">
        <f t="shared" si="57"/>
        <v>11/25</v>
      </c>
      <c r="AC418" s="40" t="str">
        <f t="shared" si="58"/>
        <v>12/25</v>
      </c>
      <c r="AD418" s="40" t="str">
        <f t="shared" si="59"/>
        <v>01/26</v>
      </c>
      <c r="AE418" s="40"/>
      <c r="AF418" s="40" t="str">
        <f t="shared" si="60"/>
        <v>02/26</v>
      </c>
      <c r="AG418" s="1023"/>
      <c r="AH418" s="94"/>
      <c r="AI418" s="40"/>
      <c r="AJ418" s="40"/>
      <c r="AK418" s="40"/>
      <c r="AL418" s="40"/>
      <c r="AM418" s="40"/>
      <c r="AN418" s="40"/>
      <c r="AO418" s="40"/>
      <c r="AP418" s="40"/>
      <c r="AQ418" s="40"/>
      <c r="AR418" s="40"/>
      <c r="AS418" s="40"/>
      <c r="AT418" s="40"/>
      <c r="AU418" s="40"/>
      <c r="AV418" s="40"/>
      <c r="AW418" s="40"/>
      <c r="AX418" s="40"/>
      <c r="AY418" s="40"/>
    </row>
    <row r="419" ht="15.75" customHeight="1">
      <c r="A419" s="575">
        <f t="array" ref="A419">INDIRECT("'1000'!A" &amp; 113 + ROW() - ROW($A$416))</f>
        <v>1572</v>
      </c>
      <c r="B419" s="417" t="str">
        <f t="array" ref="B419">IFNA(XLOOKUP(A419,'New Signups'!C:C,'New Signups'!D:D),"-")</f>
        <v>Makenzie</v>
      </c>
      <c r="C419" s="417" t="str">
        <f t="array" ref="C419">IFNA(XLOOKUP(A419,'New Signups'!C:C,'New Signups'!E:E),"")</f>
        <v>Reinhart</v>
      </c>
      <c r="D419" s="381">
        <f t="array" ref="D419">IFNA(XLOOKUP(A419,'1000'!A:A,'1000'!D:D),"-")</f>
        <v>1093</v>
      </c>
      <c r="E419" s="40"/>
      <c r="F419" s="524" t="str">
        <f t="array" ref="F419">IFERROR(XLOOKUP(A419, 'New Signups'!C:C, 'New Signups'!I:I), "")</f>
        <v>(610) 308-1129</v>
      </c>
      <c r="G419" s="40" t="str">
        <f t="array" ref="G419">IFERROR(XLOOKUP(A419, 'New Signups'!C:C, 'New Signups'!J:J), "")</f>
        <v/>
      </c>
      <c r="H419" s="40"/>
      <c r="I419" s="524" t="str">
        <f t="array" ref="I419">IFNA(XLOOKUP(A419,'New Signups'!C:C,'New Signups'!H:H),"")</f>
        <v>Rebecca Reinhart</v>
      </c>
      <c r="J419" s="524" t="s">
        <v>5585</v>
      </c>
      <c r="K419" s="40"/>
      <c r="L419" s="40"/>
      <c r="M419" s="40"/>
      <c r="N419" s="1020">
        <f t="array" ref="N419">IFNA(
    IF(OR(XLOOKUP(A419,'1000'!A:A,'1000'!M:M)=0, XLOOKUP(A419,'1000'!A:A,'1000'!M:M)=DATE(1900,1,1)), "", XLOOKUP(A419,'1000'!A:A,'1000'!M:M)),
    IFNA(
        IF(OR(XLOOKUP(A419,'2000'!A:A,'2000'!M:M)=0, XLOOKUP(A419,'2000'!A:A,'2000'!M:M)=DATE(1900,1,1)), "", XLOOKUP(A419,'2000'!A:A,'2000'!M:M)),
        IF(OR(XLOOKUP(A419,'3000'!A:A,'3000'!M:M)=0, XLOOKUP(A419,'3000'!A:A,'3000'!M:M)=DATE(1900,1,1)), "", XLOOKUP(A419,'3000'!A:A,'3000'!M:M))
    )
)</f>
        <v>45601</v>
      </c>
      <c r="O419" s="40"/>
      <c r="P419" s="40" t="str">
        <f t="shared" si="68"/>
        <v>12/24</v>
      </c>
      <c r="Q419" s="40" t="str">
        <f t="shared" si="69"/>
        <v>01/25</v>
      </c>
      <c r="R419" s="40" t="str">
        <f t="shared" si="70"/>
        <v>02/25</v>
      </c>
      <c r="S419" s="40" t="str">
        <f t="shared" si="71"/>
        <v>03/25</v>
      </c>
      <c r="T419" s="40" t="str">
        <f t="shared" si="72"/>
        <v>04/25</v>
      </c>
      <c r="U419" s="40" t="str">
        <f t="shared" si="73"/>
        <v>05/25</v>
      </c>
      <c r="V419" s="40"/>
      <c r="W419" s="40" t="str">
        <f t="shared" si="36"/>
        <v>2025-09-08 00:00</v>
      </c>
      <c r="X419" s="40"/>
      <c r="Y419" s="40"/>
      <c r="Z419" s="1024" t="s">
        <v>4516</v>
      </c>
      <c r="AA419" s="1024" t="s">
        <v>4516</v>
      </c>
      <c r="AB419" s="1144" t="str">
        <f t="shared" si="57"/>
        <v>11/25</v>
      </c>
      <c r="AC419" s="40" t="str">
        <f t="shared" si="58"/>
        <v>12/25</v>
      </c>
      <c r="AD419" s="40" t="str">
        <f t="shared" si="59"/>
        <v>01/26</v>
      </c>
      <c r="AE419" s="40"/>
      <c r="AF419" s="40" t="str">
        <f t="shared" si="60"/>
        <v>02/26</v>
      </c>
      <c r="AG419" s="1023"/>
      <c r="AH419" s="94"/>
      <c r="AI419" s="40"/>
      <c r="AJ419" s="40"/>
      <c r="AK419" s="40"/>
      <c r="AL419" s="40"/>
      <c r="AM419" s="40"/>
      <c r="AN419" s="40"/>
      <c r="AO419" s="40"/>
      <c r="AP419" s="40"/>
      <c r="AQ419" s="40"/>
      <c r="AR419" s="40"/>
      <c r="AS419" s="40"/>
      <c r="AT419" s="40"/>
      <c r="AU419" s="40"/>
      <c r="AV419" s="40"/>
      <c r="AW419" s="40"/>
      <c r="AX419" s="40"/>
      <c r="AY419" s="40"/>
    </row>
    <row r="420" ht="15.75" customHeight="1">
      <c r="A420" s="575">
        <f t="array" ref="A420">INDIRECT("'1000'!A" &amp; 113 + ROW() - ROW($A$416))</f>
        <v>1574</v>
      </c>
      <c r="B420" s="417" t="str">
        <f t="array" ref="B420">IFNA(XLOOKUP(A420,'New Signups'!C:C,'New Signups'!D:D),"-")</f>
        <v>Tyler</v>
      </c>
      <c r="C420" s="417" t="str">
        <f t="array" ref="C420">IFNA(XLOOKUP(A420,'New Signups'!C:C,'New Signups'!E:E),"")</f>
        <v>Romanelli</v>
      </c>
      <c r="D420" s="381">
        <f t="array" ref="D420">IFNA(XLOOKUP(A420,'1000'!A:A,'1000'!D:D),"-")</f>
        <v>1105</v>
      </c>
      <c r="E420" s="40"/>
      <c r="F420" s="524" t="str">
        <f t="array" ref="F420">IFERROR(XLOOKUP(A420, 'New Signups'!C:C, 'New Signups'!I:I), "")</f>
        <v>(203) 464-1205</v>
      </c>
      <c r="G420" s="40" t="str">
        <f t="array" ref="G420">IFERROR(XLOOKUP(A420, 'New Signups'!C:C, 'New Signups'!J:J), "")</f>
        <v>(508) 808-2411</v>
      </c>
      <c r="H420" s="40"/>
      <c r="I420" s="524" t="str">
        <f t="array" ref="I420">IFNA(XLOOKUP(A420,'New Signups'!C:C,'New Signups'!H:H),"")</f>
        <v>Saki Sono Romanelli</v>
      </c>
      <c r="J420" s="524" t="s">
        <v>5585</v>
      </c>
      <c r="K420" s="40"/>
      <c r="L420" s="40"/>
      <c r="M420" s="40"/>
      <c r="N420" s="1020">
        <f t="array" ref="N420">IFNA(
    IF(OR(XLOOKUP(A420,'1000'!A:A,'1000'!M:M)=0, XLOOKUP(A420,'1000'!A:A,'1000'!M:M)=DATE(1900,1,1)), "", XLOOKUP(A420,'1000'!A:A,'1000'!M:M)),
    IFNA(
        IF(OR(XLOOKUP(A420,'2000'!A:A,'2000'!M:M)=0, XLOOKUP(A420,'2000'!A:A,'2000'!M:M)=DATE(1900,1,1)), "", XLOOKUP(A420,'2000'!A:A,'2000'!M:M)),
        IF(OR(XLOOKUP(A420,'3000'!A:A,'3000'!M:M)=0, XLOOKUP(A420,'3000'!A:A,'3000'!M:M)=DATE(1900,1,1)), "", XLOOKUP(A420,'3000'!A:A,'3000'!M:M))
    )
)</f>
        <v>45703</v>
      </c>
      <c r="O420" s="40"/>
      <c r="P420" s="40" t="str">
        <f t="shared" si="68"/>
        <v>03/25</v>
      </c>
      <c r="Q420" s="40" t="str">
        <f t="shared" si="69"/>
        <v>04/25</v>
      </c>
      <c r="R420" s="40" t="str">
        <f t="shared" si="70"/>
        <v>05/25</v>
      </c>
      <c r="S420" s="40" t="str">
        <f t="shared" si="71"/>
        <v>06/25</v>
      </c>
      <c r="T420" s="40" t="str">
        <f t="shared" si="72"/>
        <v>07/25</v>
      </c>
      <c r="U420" s="40" t="str">
        <f t="shared" si="73"/>
        <v>08/25</v>
      </c>
      <c r="V420" s="40"/>
      <c r="W420" s="40" t="str">
        <f t="shared" si="36"/>
        <v>2025-12-08 00:00</v>
      </c>
      <c r="X420" s="40"/>
      <c r="Y420" s="40"/>
      <c r="Z420" s="1024" t="s">
        <v>4516</v>
      </c>
      <c r="AA420" s="1024" t="s">
        <v>4516</v>
      </c>
      <c r="AB420" s="1144" t="str">
        <f t="shared" si="57"/>
        <v>02/26</v>
      </c>
      <c r="AC420" s="40" t="str">
        <f t="shared" si="58"/>
        <v>03/26</v>
      </c>
      <c r="AD420" s="40" t="str">
        <f t="shared" si="59"/>
        <v>04/26</v>
      </c>
      <c r="AE420" s="40"/>
      <c r="AF420" s="40" t="str">
        <f t="shared" si="60"/>
        <v>05/26</v>
      </c>
      <c r="AG420" s="1023"/>
      <c r="AH420" s="94"/>
      <c r="AI420" s="40"/>
      <c r="AJ420" s="40"/>
      <c r="AK420" s="40"/>
      <c r="AL420" s="40"/>
      <c r="AM420" s="40"/>
      <c r="AN420" s="40"/>
      <c r="AO420" s="40"/>
      <c r="AP420" s="40"/>
      <c r="AQ420" s="40"/>
      <c r="AR420" s="40"/>
      <c r="AS420" s="40"/>
      <c r="AT420" s="40"/>
      <c r="AU420" s="40"/>
      <c r="AV420" s="40"/>
      <c r="AW420" s="40"/>
      <c r="AX420" s="40"/>
      <c r="AY420" s="40"/>
    </row>
    <row r="421" ht="15.75" customHeight="1">
      <c r="A421" s="575">
        <f t="array" ref="A421">INDIRECT("'1000'!A" &amp; 113 + ROW() - ROW($A$416))</f>
        <v>1577</v>
      </c>
      <c r="B421" s="417" t="str">
        <f t="array" ref="B421">IFNA(XLOOKUP(A421,'New Signups'!C:C,'New Signups'!D:D),"-")</f>
        <v>Adriana</v>
      </c>
      <c r="C421" s="417" t="str">
        <f t="array" ref="C421">IFNA(XLOOKUP(A421,'New Signups'!C:C,'New Signups'!E:E),"")</f>
        <v>Mendez</v>
      </c>
      <c r="D421" s="381">
        <f t="array" ref="D421">IFNA(XLOOKUP(A421,'1000'!A:A,'1000'!D:D),"-")</f>
        <v>1125</v>
      </c>
      <c r="E421" s="40"/>
      <c r="F421" s="524" t="str">
        <f t="array" ref="F421">IFERROR(XLOOKUP(A421, 'New Signups'!C:C, 'New Signups'!I:I), "")</f>
        <v>(267) 334-2151</v>
      </c>
      <c r="G421" s="40" t="str">
        <f t="array" ref="G421">IFERROR(XLOOKUP(A421, 'New Signups'!C:C, 'New Signups'!J:J), "")</f>
        <v/>
      </c>
      <c r="H421" s="40"/>
      <c r="I421" s="524" t="str">
        <f t="array" ref="I421">IFNA(XLOOKUP(A421,'New Signups'!C:C,'New Signups'!H:H),"")</f>
        <v>Agustina</v>
      </c>
      <c r="J421" s="524" t="s">
        <v>5585</v>
      </c>
      <c r="K421" s="40"/>
      <c r="L421" s="40"/>
      <c r="M421" s="40"/>
      <c r="N421" s="1020">
        <f t="array" ref="N421">IFNA(
    IF(OR(XLOOKUP(A421,'1000'!A:A,'1000'!M:M)=0, XLOOKUP(A421,'1000'!A:A,'1000'!M:M)=DATE(1900,1,1)), "", XLOOKUP(A421,'1000'!A:A,'1000'!M:M)),
    IFNA(
        IF(OR(XLOOKUP(A421,'2000'!A:A,'2000'!M:M)=0, XLOOKUP(A421,'2000'!A:A,'2000'!M:M)=DATE(1900,1,1)), "", XLOOKUP(A421,'2000'!A:A,'2000'!M:M)),
        IF(OR(XLOOKUP(A421,'3000'!A:A,'3000'!M:M)=0, XLOOKUP(A421,'3000'!A:A,'3000'!M:M)=DATE(1900,1,1)), "", XLOOKUP(A421,'3000'!A:A,'3000'!M:M))
    )
)</f>
        <v>45665</v>
      </c>
      <c r="O421" s="40"/>
      <c r="P421" s="40" t="str">
        <f t="shared" si="68"/>
        <v>02/25</v>
      </c>
      <c r="Q421" s="40" t="str">
        <f t="shared" si="69"/>
        <v>03/25</v>
      </c>
      <c r="R421" s="40" t="str">
        <f t="shared" si="70"/>
        <v>04/25</v>
      </c>
      <c r="S421" s="40" t="str">
        <f t="shared" si="71"/>
        <v>05/25</v>
      </c>
      <c r="T421" s="40" t="str">
        <f t="shared" si="72"/>
        <v>06/25</v>
      </c>
      <c r="U421" s="40" t="str">
        <f t="shared" si="73"/>
        <v>07/25</v>
      </c>
      <c r="V421" s="40"/>
      <c r="W421" s="40" t="str">
        <f t="shared" si="36"/>
        <v>2025-11-03 00:00</v>
      </c>
      <c r="X421" s="40"/>
      <c r="Y421" s="40"/>
      <c r="Z421" s="1024" t="s">
        <v>4516</v>
      </c>
      <c r="AA421" s="1024" t="s">
        <v>4516</v>
      </c>
      <c r="AB421" s="1144" t="str">
        <f t="shared" si="57"/>
        <v>01/26</v>
      </c>
      <c r="AC421" s="40" t="str">
        <f t="shared" si="58"/>
        <v>02/26</v>
      </c>
      <c r="AD421" s="40" t="str">
        <f t="shared" si="59"/>
        <v>03/26</v>
      </c>
      <c r="AE421" s="40"/>
      <c r="AF421" s="40" t="str">
        <f t="shared" si="60"/>
        <v>04/26</v>
      </c>
      <c r="AG421" s="1023"/>
      <c r="AH421" s="94"/>
      <c r="AI421" s="40"/>
      <c r="AJ421" s="40"/>
      <c r="AK421" s="40"/>
      <c r="AL421" s="40"/>
      <c r="AM421" s="40"/>
      <c r="AN421" s="40"/>
      <c r="AO421" s="40"/>
      <c r="AP421" s="40"/>
      <c r="AQ421" s="40"/>
      <c r="AR421" s="40"/>
      <c r="AS421" s="40"/>
      <c r="AT421" s="40"/>
      <c r="AU421" s="40"/>
      <c r="AV421" s="40"/>
      <c r="AW421" s="40"/>
      <c r="AX421" s="40"/>
      <c r="AY421" s="40"/>
    </row>
    <row r="422" ht="15.75" customHeight="1">
      <c r="A422" s="575">
        <f t="array" ref="A422">INDIRECT("'1000'!A" &amp; 113 + ROW() - ROW($A$416))</f>
        <v>1598</v>
      </c>
      <c r="B422" s="417" t="str">
        <f t="array" ref="B422">IFNA(XLOOKUP(A422,'New Signups'!C:C,'New Signups'!D:D),"-")</f>
        <v>Phoenyx</v>
      </c>
      <c r="C422" s="417" t="str">
        <f t="array" ref="C422">IFNA(XLOOKUP(A422,'New Signups'!C:C,'New Signups'!E:E),"")</f>
        <v>Lorentz</v>
      </c>
      <c r="D422" s="381">
        <f t="array" ref="D422">IFNA(XLOOKUP(A422,'1000'!A:A,'1000'!D:D),"-")</f>
        <v>1101</v>
      </c>
      <c r="E422" s="40"/>
      <c r="F422" s="524" t="str">
        <f t="array" ref="F422">IFERROR(XLOOKUP(A422, 'New Signups'!C:C, 'New Signups'!I:I), "")</f>
        <v>(267) 337-0161</v>
      </c>
      <c r="G422" s="40" t="str">
        <f t="array" ref="G422">IFERROR(XLOOKUP(A422, 'New Signups'!C:C, 'New Signups'!J:J), "")</f>
        <v/>
      </c>
      <c r="H422" s="40"/>
      <c r="I422" s="524" t="str">
        <f t="array" ref="I422">IFNA(XLOOKUP(A422,'New Signups'!C:C,'New Signups'!H:H),"")</f>
        <v>Molly Lorentz</v>
      </c>
      <c r="J422" s="524" t="s">
        <v>5585</v>
      </c>
      <c r="K422" s="40"/>
      <c r="L422" s="40"/>
      <c r="M422" s="40"/>
      <c r="N422" s="1020">
        <f t="array" ref="N422">IFNA(
    IF(OR(XLOOKUP(A422,'1000'!A:A,'1000'!M:M)=0, XLOOKUP(A422,'1000'!A:A,'1000'!M:M)=DATE(1900,1,1)), "", XLOOKUP(A422,'1000'!A:A,'1000'!M:M)),
    IFNA(
        IF(OR(XLOOKUP(A422,'2000'!A:A,'2000'!M:M)=0, XLOOKUP(A422,'2000'!A:A,'2000'!M:M)=DATE(1900,1,1)), "", XLOOKUP(A422,'2000'!A:A,'2000'!M:M)),
        IF(OR(XLOOKUP(A422,'3000'!A:A,'3000'!M:M)=0, XLOOKUP(A422,'3000'!A:A,'3000'!M:M)=DATE(1900,1,1)), "", XLOOKUP(A422,'3000'!A:A,'3000'!M:M))
    )
)</f>
        <v>45613</v>
      </c>
      <c r="O422" s="40"/>
      <c r="P422" s="40" t="str">
        <f t="shared" si="68"/>
        <v>12/24</v>
      </c>
      <c r="Q422" s="40" t="str">
        <f t="shared" si="69"/>
        <v>01/25</v>
      </c>
      <c r="R422" s="40" t="str">
        <f t="shared" si="70"/>
        <v>02/25</v>
      </c>
      <c r="S422" s="40" t="str">
        <f t="shared" si="71"/>
        <v>03/25</v>
      </c>
      <c r="T422" s="40" t="str">
        <f t="shared" si="72"/>
        <v>04/25</v>
      </c>
      <c r="U422" s="40" t="str">
        <f t="shared" si="73"/>
        <v>05/25</v>
      </c>
      <c r="V422" s="40"/>
      <c r="W422" s="40" t="str">
        <f t="shared" si="36"/>
        <v>2025-09-08 00:00</v>
      </c>
      <c r="X422" s="40"/>
      <c r="Y422" s="40"/>
      <c r="Z422" s="1024" t="s">
        <v>4516</v>
      </c>
      <c r="AA422" s="1024" t="s">
        <v>4516</v>
      </c>
      <c r="AB422" s="1144" t="str">
        <f t="shared" si="57"/>
        <v>11/25</v>
      </c>
      <c r="AC422" s="40" t="str">
        <f t="shared" si="58"/>
        <v>12/25</v>
      </c>
      <c r="AD422" s="40" t="str">
        <f t="shared" si="59"/>
        <v>01/26</v>
      </c>
      <c r="AE422" s="40"/>
      <c r="AF422" s="40" t="str">
        <f t="shared" si="60"/>
        <v>02/26</v>
      </c>
      <c r="AG422" s="1023"/>
      <c r="AH422" s="94"/>
      <c r="AI422" s="40"/>
      <c r="AJ422" s="40"/>
      <c r="AK422" s="40"/>
      <c r="AL422" s="40"/>
      <c r="AM422" s="40"/>
      <c r="AN422" s="40"/>
      <c r="AO422" s="40"/>
      <c r="AP422" s="40"/>
      <c r="AQ422" s="40"/>
      <c r="AR422" s="40"/>
      <c r="AS422" s="40"/>
      <c r="AT422" s="40"/>
      <c r="AU422" s="40"/>
      <c r="AV422" s="40"/>
      <c r="AW422" s="40"/>
      <c r="AX422" s="40"/>
      <c r="AY422" s="40"/>
    </row>
    <row r="423" ht="15.75" customHeight="1">
      <c r="A423" s="575">
        <f t="array" ref="A423">INDIRECT("'1000'!A" &amp; 113 + ROW() - ROW($A$416))</f>
        <v>1609</v>
      </c>
      <c r="B423" s="417" t="str">
        <f t="array" ref="B423">IFNA(XLOOKUP(A423,'New Signups'!C:C,'New Signups'!D:D),"-")</f>
        <v>nia</v>
      </c>
      <c r="C423" s="417" t="str">
        <f t="array" ref="C423">IFNA(XLOOKUP(A423,'New Signups'!C:C,'New Signups'!E:E),"")</f>
        <v>brown</v>
      </c>
      <c r="D423" s="381">
        <f t="array" ref="D423">IFNA(XLOOKUP(A423,'1000'!A:A,'1000'!D:D),"-")</f>
        <v>1114</v>
      </c>
      <c r="E423" s="40"/>
      <c r="F423" s="524" t="str">
        <f t="array" ref="F423">IFERROR(XLOOKUP(A423, 'New Signups'!C:C, 'New Signups'!I:I), "")</f>
        <v>(215) 251-7688</v>
      </c>
      <c r="G423" s="40" t="str">
        <f t="array" ref="G423">IFERROR(XLOOKUP(A423, 'New Signups'!C:C, 'New Signups'!J:J), "")</f>
        <v>(215) 551-7688</v>
      </c>
      <c r="H423" s="40"/>
      <c r="I423" s="524" t="str">
        <f t="array" ref="I423">IFNA(XLOOKUP(A423,'New Signups'!C:C,'New Signups'!H:H),"")</f>
        <v>Regina brown</v>
      </c>
      <c r="J423" s="524" t="s">
        <v>5585</v>
      </c>
      <c r="K423" s="40"/>
      <c r="L423" s="40"/>
      <c r="M423" s="40"/>
      <c r="N423" s="1020">
        <f t="array" ref="N423">IFNA(
    IF(OR(XLOOKUP(A423,'1000'!A:A,'1000'!M:M)=0, XLOOKUP(A423,'1000'!A:A,'1000'!M:M)=DATE(1900,1,1)), "", XLOOKUP(A423,'1000'!A:A,'1000'!M:M)),
    IFNA(
        IF(OR(XLOOKUP(A423,'2000'!A:A,'2000'!M:M)=0, XLOOKUP(A423,'2000'!A:A,'2000'!M:M)=DATE(1900,1,1)), "", XLOOKUP(A423,'2000'!A:A,'2000'!M:M)),
        IF(OR(XLOOKUP(A423,'3000'!A:A,'3000'!M:M)=0, XLOOKUP(A423,'3000'!A:A,'3000'!M:M)=DATE(1900,1,1)), "", XLOOKUP(A423,'3000'!A:A,'3000'!M:M))
    )
)</f>
        <v>45704</v>
      </c>
      <c r="O423" s="40"/>
      <c r="P423" s="40" t="str">
        <f t="shared" si="68"/>
        <v>03/25</v>
      </c>
      <c r="Q423" s="40" t="str">
        <f t="shared" si="69"/>
        <v>04/25</v>
      </c>
      <c r="R423" s="40" t="str">
        <f t="shared" si="70"/>
        <v>05/25</v>
      </c>
      <c r="S423" s="40" t="str">
        <f t="shared" si="71"/>
        <v>06/25</v>
      </c>
      <c r="T423" s="40" t="str">
        <f t="shared" si="72"/>
        <v>07/25</v>
      </c>
      <c r="U423" s="40" t="str">
        <f t="shared" si="73"/>
        <v>08/25</v>
      </c>
      <c r="V423" s="40"/>
      <c r="W423" s="40" t="str">
        <f t="shared" si="36"/>
        <v>2025-12-08 00:00</v>
      </c>
      <c r="X423" s="40"/>
      <c r="Y423" s="40"/>
      <c r="Z423" s="1024" t="s">
        <v>4516</v>
      </c>
      <c r="AA423" s="1024" t="s">
        <v>4516</v>
      </c>
      <c r="AB423" s="1144" t="str">
        <f t="shared" si="57"/>
        <v>02/26</v>
      </c>
      <c r="AC423" s="40" t="str">
        <f t="shared" si="58"/>
        <v>03/26</v>
      </c>
      <c r="AD423" s="40" t="str">
        <f t="shared" si="59"/>
        <v>04/26</v>
      </c>
      <c r="AE423" s="40"/>
      <c r="AF423" s="40" t="str">
        <f t="shared" si="60"/>
        <v>05/26</v>
      </c>
      <c r="AG423" s="1023"/>
      <c r="AH423" s="94"/>
      <c r="AI423" s="40"/>
      <c r="AJ423" s="40"/>
      <c r="AK423" s="40"/>
      <c r="AL423" s="40"/>
      <c r="AM423" s="40"/>
      <c r="AN423" s="40"/>
      <c r="AO423" s="40"/>
      <c r="AP423" s="40"/>
      <c r="AQ423" s="40"/>
      <c r="AR423" s="40"/>
      <c r="AS423" s="40"/>
      <c r="AT423" s="40"/>
      <c r="AU423" s="40"/>
      <c r="AV423" s="40"/>
      <c r="AW423" s="40"/>
      <c r="AX423" s="40"/>
      <c r="AY423" s="40"/>
    </row>
    <row r="424" ht="15.75" customHeight="1">
      <c r="A424" s="575">
        <f t="array" ref="A424">INDIRECT("'1000'!A" &amp; 113 + ROW() - ROW($A$416))</f>
        <v>1610</v>
      </c>
      <c r="B424" s="417" t="str">
        <f t="array" ref="B424">IFNA(XLOOKUP(A424,'New Signups'!C:C,'New Signups'!D:D),"-")</f>
        <v>Rahsi</v>
      </c>
      <c r="C424" s="417" t="str">
        <f t="array" ref="C424">IFNA(XLOOKUP(A424,'New Signups'!C:C,'New Signups'!E:E),"")</f>
        <v>Ward-Anderson</v>
      </c>
      <c r="D424" s="381">
        <f t="array" ref="D424">IFNA(XLOOKUP(A424,'1000'!A:A,'1000'!D:D),"-")</f>
        <v>1104</v>
      </c>
      <c r="E424" s="40"/>
      <c r="F424" s="524" t="str">
        <f t="array" ref="F424">IFERROR(XLOOKUP(A424, 'New Signups'!C:C, 'New Signups'!I:I), "")</f>
        <v>(272) 333-1890</v>
      </c>
      <c r="G424" s="40" t="str">
        <f t="array" ref="G424">IFERROR(XLOOKUP(A424, 'New Signups'!C:C, 'New Signups'!J:J), "")</f>
        <v>(272) 333-1890</v>
      </c>
      <c r="H424" s="40"/>
      <c r="I424" s="524" t="str">
        <f t="array" ref="I424">IFNA(XLOOKUP(A424,'New Signups'!C:C,'New Signups'!H:H),"")</f>
        <v>Ayonnia</v>
      </c>
      <c r="J424" s="524" t="s">
        <v>5585</v>
      </c>
      <c r="K424" s="40"/>
      <c r="L424" s="40"/>
      <c r="M424" s="40"/>
      <c r="N424" s="1020">
        <f t="array" ref="N424">IFNA(
    IF(OR(XLOOKUP(A424,'1000'!A:A,'1000'!M:M)=0, XLOOKUP(A424,'1000'!A:A,'1000'!M:M)=DATE(1900,1,1)), "", XLOOKUP(A424,'1000'!A:A,'1000'!M:M)),
    IFNA(
        IF(OR(XLOOKUP(A424,'2000'!A:A,'2000'!M:M)=0, XLOOKUP(A424,'2000'!A:A,'2000'!M:M)=DATE(1900,1,1)), "", XLOOKUP(A424,'2000'!A:A,'2000'!M:M)),
        IF(OR(XLOOKUP(A424,'3000'!A:A,'3000'!M:M)=0, XLOOKUP(A424,'3000'!A:A,'3000'!M:M)=DATE(1900,1,1)), "", XLOOKUP(A424,'3000'!A:A,'3000'!M:M))
    )
)</f>
        <v>45611</v>
      </c>
      <c r="O424" s="40"/>
      <c r="P424" s="40" t="str">
        <f t="shared" si="68"/>
        <v>12/24</v>
      </c>
      <c r="Q424" s="40" t="str">
        <f t="shared" si="69"/>
        <v>01/25</v>
      </c>
      <c r="R424" s="40" t="str">
        <f t="shared" si="70"/>
        <v>02/25</v>
      </c>
      <c r="S424" s="40" t="str">
        <f t="shared" si="71"/>
        <v>03/25</v>
      </c>
      <c r="T424" s="40" t="str">
        <f t="shared" si="72"/>
        <v>04/25</v>
      </c>
      <c r="U424" s="40" t="str">
        <f t="shared" si="73"/>
        <v>05/25</v>
      </c>
      <c r="V424" s="40"/>
      <c r="W424" s="40" t="str">
        <f t="shared" si="36"/>
        <v>2025-09-08 00:00</v>
      </c>
      <c r="X424" s="40"/>
      <c r="Y424" s="40"/>
      <c r="Z424" s="1024" t="s">
        <v>4516</v>
      </c>
      <c r="AA424" s="1024" t="s">
        <v>4516</v>
      </c>
      <c r="AB424" s="1144" t="str">
        <f t="shared" si="57"/>
        <v>11/25</v>
      </c>
      <c r="AC424" s="40" t="str">
        <f t="shared" si="58"/>
        <v>12/25</v>
      </c>
      <c r="AD424" s="40" t="str">
        <f t="shared" si="59"/>
        <v>01/26</v>
      </c>
      <c r="AE424" s="40"/>
      <c r="AF424" s="40" t="str">
        <f t="shared" si="60"/>
        <v>02/26</v>
      </c>
      <c r="AG424" s="1023"/>
      <c r="AH424" s="94"/>
      <c r="AI424" s="40"/>
      <c r="AJ424" s="40"/>
      <c r="AK424" s="40"/>
      <c r="AL424" s="40"/>
      <c r="AM424" s="40"/>
      <c r="AN424" s="40"/>
      <c r="AO424" s="40"/>
      <c r="AP424" s="40"/>
      <c r="AQ424" s="40"/>
      <c r="AR424" s="40"/>
      <c r="AS424" s="40"/>
      <c r="AT424" s="40"/>
      <c r="AU424" s="40"/>
      <c r="AV424" s="40"/>
      <c r="AW424" s="40"/>
      <c r="AX424" s="40"/>
      <c r="AY424" s="40"/>
    </row>
    <row r="425" ht="15.75" customHeight="1">
      <c r="A425" s="575">
        <f t="array" ref="A425">INDIRECT("'1000'!A" &amp; 113 + ROW() - ROW($A$416))</f>
        <v>1611</v>
      </c>
      <c r="B425" s="417" t="str">
        <f t="array" ref="B425">IFNA(XLOOKUP(A425,'New Signups'!C:C,'New Signups'!D:D),"-")</f>
        <v>Sergio</v>
      </c>
      <c r="C425" s="417" t="str">
        <f t="array" ref="C425">IFNA(XLOOKUP(A425,'New Signups'!C:C,'New Signups'!E:E),"")</f>
        <v>Jackson</v>
      </c>
      <c r="D425" s="381">
        <f t="array" ref="D425">IFNA(XLOOKUP(A425,'1000'!A:A,'1000'!D:D),"-")</f>
        <v>1110</v>
      </c>
      <c r="E425" s="40"/>
      <c r="F425" s="524" t="str">
        <f t="array" ref="F425">IFERROR(XLOOKUP(A425, 'New Signups'!C:C, 'New Signups'!I:I), "")</f>
        <v>(267) 964-0913</v>
      </c>
      <c r="G425" s="40" t="str">
        <f t="array" ref="G425">IFERROR(XLOOKUP(A425, 'New Signups'!C:C, 'New Signups'!J:J), "")</f>
        <v>(267) 249-9859</v>
      </c>
      <c r="H425" s="40"/>
      <c r="I425" s="524" t="str">
        <f t="array" ref="I425">IFNA(XLOOKUP(A425,'New Signups'!C:C,'New Signups'!H:H),"")</f>
        <v>Aisha Samuel</v>
      </c>
      <c r="J425" s="524" t="s">
        <v>5585</v>
      </c>
      <c r="K425" s="40"/>
      <c r="L425" s="40"/>
      <c r="M425" s="40"/>
      <c r="N425" s="1020">
        <f t="array" ref="N425">IFNA(
    IF(OR(XLOOKUP(A425,'1000'!A:A,'1000'!M:M)=0, XLOOKUP(A425,'1000'!A:A,'1000'!M:M)=DATE(1900,1,1)), "", XLOOKUP(A425,'1000'!A:A,'1000'!M:M)),
    IFNA(
        IF(OR(XLOOKUP(A425,'2000'!A:A,'2000'!M:M)=0, XLOOKUP(A425,'2000'!A:A,'2000'!M:M)=DATE(1900,1,1)), "", XLOOKUP(A425,'2000'!A:A,'2000'!M:M)),
        IF(OR(XLOOKUP(A425,'3000'!A:A,'3000'!M:M)=0, XLOOKUP(A425,'3000'!A:A,'3000'!M:M)=DATE(1900,1,1)), "", XLOOKUP(A425,'3000'!A:A,'3000'!M:M))
    )
)</f>
        <v>45632</v>
      </c>
      <c r="O425" s="40"/>
      <c r="P425" s="40" t="str">
        <f t="shared" si="68"/>
        <v>01/25</v>
      </c>
      <c r="Q425" s="40" t="str">
        <f t="shared" si="69"/>
        <v>02/25</v>
      </c>
      <c r="R425" s="40" t="str">
        <f t="shared" si="70"/>
        <v>03/25</v>
      </c>
      <c r="S425" s="40" t="str">
        <f t="shared" si="71"/>
        <v>04/25</v>
      </c>
      <c r="T425" s="40" t="str">
        <f t="shared" si="72"/>
        <v>05/25</v>
      </c>
      <c r="U425" s="40" t="str">
        <f t="shared" si="73"/>
        <v>06/25</v>
      </c>
      <c r="V425" s="40"/>
      <c r="W425" s="40" t="str">
        <f t="shared" si="36"/>
        <v>2025-10-06 00:00</v>
      </c>
      <c r="X425" s="40"/>
      <c r="Y425" s="40"/>
      <c r="Z425" s="1024" t="s">
        <v>4516</v>
      </c>
      <c r="AA425" s="1024" t="s">
        <v>4516</v>
      </c>
      <c r="AB425" s="1144" t="str">
        <f t="shared" si="57"/>
        <v>12/25</v>
      </c>
      <c r="AC425" s="40" t="str">
        <f t="shared" si="58"/>
        <v>01/26</v>
      </c>
      <c r="AD425" s="40" t="str">
        <f t="shared" si="59"/>
        <v>02/26</v>
      </c>
      <c r="AE425" s="40"/>
      <c r="AF425" s="40" t="str">
        <f t="shared" si="60"/>
        <v>03/26</v>
      </c>
      <c r="AG425" s="1023"/>
      <c r="AH425" s="94"/>
      <c r="AI425" s="40"/>
      <c r="AJ425" s="40"/>
      <c r="AK425" s="40"/>
      <c r="AL425" s="40"/>
      <c r="AM425" s="40"/>
      <c r="AN425" s="40"/>
      <c r="AO425" s="40"/>
      <c r="AP425" s="40"/>
      <c r="AQ425" s="40"/>
      <c r="AR425" s="40"/>
      <c r="AS425" s="40"/>
      <c r="AT425" s="40"/>
      <c r="AU425" s="40"/>
      <c r="AV425" s="40"/>
      <c r="AW425" s="40"/>
      <c r="AX425" s="40"/>
      <c r="AY425" s="40"/>
    </row>
    <row r="426" ht="15.75" customHeight="1">
      <c r="A426" s="1169">
        <f t="array" ref="A426">INDIRECT("'1000'!A" &amp; 113 + ROW() - ROW($A$416))</f>
        <v>1614</v>
      </c>
      <c r="B426" s="1170" t="str">
        <f t="array" ref="B426">IFNA(XLOOKUP(A426,'New Signups'!C:C,'New Signups'!D:D),"-")</f>
        <v>Liam</v>
      </c>
      <c r="C426" s="1170" t="str">
        <f t="array" ref="C426">IFNA(XLOOKUP(A426,'New Signups'!C:C,'New Signups'!E:E),"")</f>
        <v>Galvez</v>
      </c>
      <c r="D426" s="1171">
        <f t="array" ref="D426">IFNA(XLOOKUP(A426,'1000'!A:A,'1000'!D:D),"-")</f>
        <v>1117</v>
      </c>
      <c r="E426" s="1172"/>
      <c r="F426" s="1173" t="str">
        <f t="array" ref="F426">IFERROR(XLOOKUP(A426, 'New Signups'!C:C, 'New Signups'!I:I), "")</f>
        <v>(215) 510-6544</v>
      </c>
      <c r="G426" s="1172" t="str">
        <f t="array" ref="G426">IFERROR(XLOOKUP(A426, 'New Signups'!C:C, 'New Signups'!J:J), "")</f>
        <v>(215) 510-6544</v>
      </c>
      <c r="H426" s="1172"/>
      <c r="I426" s="1173" t="str">
        <f t="array" ref="I426">IFNA(XLOOKUP(A426,'New Signups'!C:C,'New Signups'!H:H),"")</f>
        <v>Dana Newsome</v>
      </c>
      <c r="J426" s="1173" t="s">
        <v>5585</v>
      </c>
      <c r="K426" s="1172"/>
      <c r="L426" s="1172"/>
      <c r="M426" s="1172"/>
      <c r="N426" s="1174">
        <f t="array" ref="N426">IFNA(
    IF(OR(XLOOKUP(A426,'1000'!A:A,'1000'!M:M)=0, XLOOKUP(A426,'1000'!A:A,'1000'!M:M)=DATE(1900,1,1)), "", XLOOKUP(A426,'1000'!A:A,'1000'!M:M)),
    IFNA(
        IF(OR(XLOOKUP(A426,'2000'!A:A,'2000'!M:M)=0, XLOOKUP(A426,'2000'!A:A,'2000'!M:M)=DATE(1900,1,1)), "", XLOOKUP(A426,'2000'!A:A,'2000'!M:M)),
        IF(OR(XLOOKUP(A426,'3000'!A:A,'3000'!M:M)=0, XLOOKUP(A426,'3000'!A:A,'3000'!M:M)=DATE(1900,1,1)), "", XLOOKUP(A426,'3000'!A:A,'3000'!M:M))
    )
)</f>
        <v>45685</v>
      </c>
      <c r="O426" s="1172"/>
      <c r="P426" s="1172" t="str">
        <f t="shared" si="68"/>
        <v>02/25</v>
      </c>
      <c r="Q426" s="1172" t="str">
        <f t="shared" si="69"/>
        <v>03/25</v>
      </c>
      <c r="R426" s="1172" t="str">
        <f t="shared" si="70"/>
        <v>04/25</v>
      </c>
      <c r="S426" s="1172" t="str">
        <f t="shared" si="71"/>
        <v>05/25</v>
      </c>
      <c r="T426" s="1172" t="str">
        <f t="shared" si="72"/>
        <v>06/25</v>
      </c>
      <c r="U426" s="1172" t="str">
        <f t="shared" si="73"/>
        <v>07/25</v>
      </c>
      <c r="V426" s="1172"/>
      <c r="W426" s="1172" t="str">
        <f t="shared" si="36"/>
        <v>2025-11-03 00:00</v>
      </c>
      <c r="X426" s="1172"/>
      <c r="Y426" s="1172"/>
      <c r="Z426" s="1210" t="s">
        <v>4516</v>
      </c>
      <c r="AA426" s="1210" t="s">
        <v>4516</v>
      </c>
      <c r="AB426" s="1176" t="str">
        <f t="shared" si="57"/>
        <v>01/26</v>
      </c>
      <c r="AC426" s="1172" t="str">
        <f t="shared" si="58"/>
        <v>02/26</v>
      </c>
      <c r="AD426" s="1172" t="str">
        <f t="shared" si="59"/>
        <v>03/26</v>
      </c>
      <c r="AE426" s="1172"/>
      <c r="AF426" s="1172" t="str">
        <f t="shared" si="60"/>
        <v>04/26</v>
      </c>
      <c r="AG426" s="1177"/>
      <c r="AH426" s="1178"/>
      <c r="AI426" s="1172"/>
      <c r="AJ426" s="1172"/>
      <c r="AK426" s="1172"/>
      <c r="AL426" s="1172"/>
      <c r="AM426" s="1172"/>
      <c r="AN426" s="1172"/>
      <c r="AO426" s="1172"/>
      <c r="AP426" s="1172"/>
      <c r="AQ426" s="1172"/>
      <c r="AR426" s="1172"/>
      <c r="AS426" s="1172"/>
      <c r="AT426" s="1172"/>
      <c r="AU426" s="1172"/>
      <c r="AV426" s="1172"/>
      <c r="AW426" s="1172"/>
      <c r="AX426" s="1172"/>
      <c r="AY426" s="1172"/>
    </row>
    <row r="427" ht="15.75" customHeight="1">
      <c r="A427" s="575">
        <f t="array" ref="A427">INDIRECT("'1000'!A" &amp; 113 + ROW() - ROW($A$416))</f>
        <v>1616</v>
      </c>
      <c r="B427" s="417" t="str">
        <f t="array" ref="B427">IFNA(XLOOKUP(A427,'New Signups'!C:C,'New Signups'!D:D),"-")</f>
        <v>Denim</v>
      </c>
      <c r="C427" s="417" t="str">
        <f t="array" ref="C427">IFNA(XLOOKUP(A427,'New Signups'!C:C,'New Signups'!E:E),"")</f>
        <v>Jones</v>
      </c>
      <c r="D427" s="381">
        <f t="array" ref="D427">IFNA(XLOOKUP(A427,'1000'!A:A,'1000'!D:D),"-")</f>
        <v>1116</v>
      </c>
      <c r="E427" s="40"/>
      <c r="F427" s="524" t="str">
        <f t="array" ref="F427">IFERROR(XLOOKUP(A427, 'New Signups'!C:C, 'New Signups'!I:I), "")</f>
        <v>(267) 808-5580</v>
      </c>
      <c r="G427" s="40" t="str">
        <f t="array" ref="G427">IFERROR(XLOOKUP(A427, 'New Signups'!C:C, 'New Signups'!J:J), "")</f>
        <v>(267) 808-5580</v>
      </c>
      <c r="H427" s="40"/>
      <c r="I427" s="524" t="str">
        <f t="array" ref="I427">IFNA(XLOOKUP(A427,'New Signups'!C:C,'New Signups'!H:H),"")</f>
        <v>Monique Jones</v>
      </c>
      <c r="J427" s="524" t="s">
        <v>5585</v>
      </c>
      <c r="K427" s="40"/>
      <c r="L427" s="40"/>
      <c r="M427" s="40"/>
      <c r="N427" s="1020" t="str">
        <f t="array" ref="N427">IFERROR(
    IF(OR(IFERROR(XLOOKUP(A427,'1000'!A:A,'1000'!M:M), 0)=0, IFERROR(XLOOKUP(A427,'1000'!A:A,'1000'!M:M), DATE(1900,1,1))=DATE(1900,1,1)), "", IFERROR(XLOOKUP(A427,'1000'!A:A,'1000'!M:M), "")),
    IFERROR(
        IF(OR(IFERROR(XLOOKUP(A427,'2000'!A:A,'2000'!M:M), 0)=0, IFERROR(XLOOKUP(A427,'2000'!A:A,'2000'!M:M), DATE(1900,1,1))=DATE(1900,1,1)), "", IFERROR(XLOOKUP(A427,'2000'!A:A,'2000'!M:M), "")),
        IF(OR(IFERROR(XLOOKUP(A427,'3000'!A:A,'3000'!M:M), 0)=0, IFERROR(XLOOKUP(A427,'3000'!A:A,'3000'!M:M), DATE(1900,1,1))=DATE(1900,1,1)), "", IFERROR(XLOOKUP(A427,'3000'!A:A,'3000'!M:M), ""))
    )
)</f>
        <v/>
      </c>
      <c r="O427" s="40"/>
      <c r="P427" s="40" t="str">
        <f t="shared" si="68"/>
        <v/>
      </c>
      <c r="Q427" s="40" t="str">
        <f t="shared" si="69"/>
        <v/>
      </c>
      <c r="R427" s="40" t="str">
        <f t="shared" si="70"/>
        <v/>
      </c>
      <c r="S427" s="40" t="str">
        <f t="shared" si="71"/>
        <v/>
      </c>
      <c r="T427" s="40" t="str">
        <f t="shared" si="72"/>
        <v/>
      </c>
      <c r="U427" s="40" t="str">
        <f t="shared" si="73"/>
        <v/>
      </c>
      <c r="V427" s="40"/>
      <c r="W427" s="40" t="str">
        <f t="shared" si="36"/>
        <v/>
      </c>
      <c r="X427" s="40"/>
      <c r="Y427" s="40"/>
      <c r="Z427" s="1024" t="s">
        <v>4516</v>
      </c>
      <c r="AA427" s="1024" t="s">
        <v>4516</v>
      </c>
      <c r="AB427" s="1144" t="str">
        <f t="shared" si="57"/>
        <v/>
      </c>
      <c r="AC427" s="40" t="str">
        <f t="shared" si="58"/>
        <v/>
      </c>
      <c r="AD427" s="40" t="str">
        <f t="shared" si="59"/>
        <v/>
      </c>
      <c r="AE427" s="40"/>
      <c r="AF427" s="40" t="str">
        <f t="shared" si="60"/>
        <v/>
      </c>
      <c r="AG427" s="1023"/>
      <c r="AH427" s="94"/>
      <c r="AI427" s="40"/>
      <c r="AJ427" s="40"/>
      <c r="AK427" s="40"/>
      <c r="AL427" s="40"/>
      <c r="AM427" s="40"/>
      <c r="AN427" s="40"/>
      <c r="AO427" s="40"/>
      <c r="AP427" s="40"/>
      <c r="AQ427" s="40"/>
      <c r="AR427" s="40"/>
      <c r="AS427" s="40"/>
      <c r="AT427" s="40"/>
      <c r="AU427" s="40"/>
      <c r="AV427" s="40"/>
      <c r="AW427" s="40"/>
      <c r="AX427" s="40"/>
      <c r="AY427" s="40"/>
    </row>
    <row r="428" ht="15.75" customHeight="1">
      <c r="A428" s="575">
        <f t="array" ref="A428">INDIRECT("'1000'!A" &amp; 113 + ROW() - ROW($A$416))</f>
        <v>1617</v>
      </c>
      <c r="B428" s="417" t="str">
        <f t="array" ref="B428">IFNA(XLOOKUP(A428,'New Signups'!C:C,'New Signups'!D:D),"-")</f>
        <v>Lani</v>
      </c>
      <c r="C428" s="417" t="str">
        <f t="array" ref="C428">IFNA(XLOOKUP(A428,'New Signups'!C:C,'New Signups'!E:E),"")</f>
        <v>Gruszka</v>
      </c>
      <c r="D428" s="381">
        <f t="array" ref="D428">IFNA(XLOOKUP(A428,'1000'!A:A,'1000'!D:D),"-")</f>
        <v>1102</v>
      </c>
      <c r="E428" s="40"/>
      <c r="F428" s="524" t="str">
        <f t="array" ref="F428">IFERROR(XLOOKUP(A428, 'New Signups'!C:C, 'New Signups'!I:I), "")</f>
        <v>(267) 348-5197</v>
      </c>
      <c r="G428" s="40" t="str">
        <f t="array" ref="G428">IFERROR(XLOOKUP(A428, 'New Signups'!C:C, 'New Signups'!J:J), "")</f>
        <v/>
      </c>
      <c r="H428" s="40"/>
      <c r="I428" s="524" t="str">
        <f t="array" ref="I428">IFNA(XLOOKUP(A428,'New Signups'!C:C,'New Signups'!H:H),"")</f>
        <v>Cassandra Gruszka</v>
      </c>
      <c r="J428" s="524" t="s">
        <v>5585</v>
      </c>
      <c r="K428" s="40"/>
      <c r="L428" s="40"/>
      <c r="M428" s="40"/>
      <c r="N428" s="1020">
        <f t="array" ref="N428">IFERROR(
    IF(OR(IFERROR(XLOOKUP(A428,'1000'!A:A,'1000'!M:M), 0)=0, IFERROR(XLOOKUP(A428,'1000'!A:A,'1000'!M:M), DATE(1900,1,1))=DATE(1900,1,1)), "", IFERROR(XLOOKUP(A428,'1000'!A:A,'1000'!M:M), "")),
    IFERROR(
        IF(OR(IFERROR(XLOOKUP(A428,'2000'!A:A,'2000'!M:M), 0)=0, IFERROR(XLOOKUP(A428,'2000'!A:A,'2000'!M:M), DATE(1900,1,1))=DATE(1900,1,1)), "", IFERROR(XLOOKUP(A428,'2000'!A:A,'2000'!M:M), "")),
        IF(OR(IFERROR(XLOOKUP(A428,'3000'!A:A,'3000'!M:M), 0)=0, IFERROR(XLOOKUP(A428,'3000'!A:A,'3000'!M:M), DATE(1900,1,1))=DATE(1900,1,1)), "", IFERROR(XLOOKUP(A428,'3000'!A:A,'3000'!M:M), ""))
    )
)</f>
        <v>45646</v>
      </c>
      <c r="O428" s="40"/>
      <c r="P428" s="40" t="str">
        <f t="shared" si="68"/>
        <v>01/25</v>
      </c>
      <c r="Q428" s="40" t="str">
        <f t="shared" si="69"/>
        <v>02/25</v>
      </c>
      <c r="R428" s="40" t="str">
        <f t="shared" si="70"/>
        <v>03/25</v>
      </c>
      <c r="S428" s="40" t="str">
        <f t="shared" si="71"/>
        <v>04/25</v>
      </c>
      <c r="T428" s="40" t="str">
        <f t="shared" si="72"/>
        <v>05/25</v>
      </c>
      <c r="U428" s="40" t="str">
        <f t="shared" si="73"/>
        <v>06/25</v>
      </c>
      <c r="V428" s="40"/>
      <c r="W428" s="40" t="str">
        <f t="shared" si="36"/>
        <v>2025-10-06 00:00</v>
      </c>
      <c r="X428" s="40"/>
      <c r="Y428" s="40"/>
      <c r="Z428" s="1024" t="s">
        <v>4516</v>
      </c>
      <c r="AA428" s="1024" t="s">
        <v>4516</v>
      </c>
      <c r="AB428" s="1144" t="str">
        <f t="shared" si="57"/>
        <v>12/25</v>
      </c>
      <c r="AC428" s="40" t="str">
        <f t="shared" si="58"/>
        <v>01/26</v>
      </c>
      <c r="AD428" s="40" t="str">
        <f t="shared" si="59"/>
        <v>02/26</v>
      </c>
      <c r="AE428" s="40"/>
      <c r="AF428" s="40" t="str">
        <f t="shared" si="60"/>
        <v>03/26</v>
      </c>
      <c r="AG428" s="1023"/>
      <c r="AH428" s="94"/>
      <c r="AI428" s="40"/>
      <c r="AJ428" s="40"/>
      <c r="AK428" s="40"/>
      <c r="AL428" s="40"/>
      <c r="AM428" s="40"/>
      <c r="AN428" s="40"/>
      <c r="AO428" s="40"/>
      <c r="AP428" s="40"/>
      <c r="AQ428" s="40"/>
      <c r="AR428" s="40"/>
      <c r="AS428" s="40"/>
      <c r="AT428" s="40"/>
      <c r="AU428" s="40"/>
      <c r="AV428" s="40"/>
      <c r="AW428" s="40"/>
      <c r="AX428" s="40"/>
      <c r="AY428" s="40"/>
    </row>
    <row r="429" ht="15.75" customHeight="1">
      <c r="A429" s="575">
        <f t="array" ref="A429">INDIRECT("'1000'!A" &amp; 113 + ROW() - ROW($A$416))</f>
        <v>1620</v>
      </c>
      <c r="B429" s="417" t="str">
        <f t="array" ref="B429">IFNA(XLOOKUP(A429,'New Signups'!C:C,'New Signups'!D:D),"-")</f>
        <v>Llegend</v>
      </c>
      <c r="C429" s="417" t="str">
        <f t="array" ref="C429">IFNA(XLOOKUP(A429,'New Signups'!C:C,'New Signups'!E:E),"")</f>
        <v>Williams</v>
      </c>
      <c r="D429" s="381">
        <f t="array" ref="D429">IFNA(XLOOKUP(A429,'1000'!A:A,'1000'!D:D),"-")</f>
        <v>1108</v>
      </c>
      <c r="E429" s="40"/>
      <c r="F429" s="524" t="str">
        <f t="array" ref="F429">IFERROR(XLOOKUP(A429, 'New Signups'!C:C, 'New Signups'!I:I), "")</f>
        <v>(267) 584-5050</v>
      </c>
      <c r="G429" s="40" t="str">
        <f t="array" ref="G429">IFERROR(XLOOKUP(A429, 'New Signups'!C:C, 'New Signups'!J:J), "")</f>
        <v>(267) 896-0725</v>
      </c>
      <c r="H429" s="40"/>
      <c r="I429" s="524" t="str">
        <f t="array" ref="I429">IFNA(XLOOKUP(A429,'New Signups'!C:C,'New Signups'!H:H),"")</f>
        <v>Lanae Johnson</v>
      </c>
      <c r="J429" s="524" t="s">
        <v>5585</v>
      </c>
      <c r="K429" s="40"/>
      <c r="L429" s="40"/>
      <c r="M429" s="40"/>
      <c r="N429" s="1020">
        <f t="array" ref="N429">IFERROR(
    IF(OR(IFERROR(XLOOKUP(A429,'1000'!A:A,'1000'!M:M), 0)=0, IFERROR(XLOOKUP(A429,'1000'!A:A,'1000'!M:M), DATE(1900,1,1))=DATE(1900,1,1)), "", IFERROR(XLOOKUP(A429,'1000'!A:A,'1000'!M:M), "")),
    IFERROR(
        IF(OR(IFERROR(XLOOKUP(A429,'2000'!A:A,'2000'!M:M), 0)=0, IFERROR(XLOOKUP(A429,'2000'!A:A,'2000'!M:M), DATE(1900,1,1))=DATE(1900,1,1)), "", IFERROR(XLOOKUP(A429,'2000'!A:A,'2000'!M:M), "")),
        IF(OR(IFERROR(XLOOKUP(A429,'3000'!A:A,'3000'!M:M), 0)=0, IFERROR(XLOOKUP(A429,'3000'!A:A,'3000'!M:M), DATE(1900,1,1))=DATE(1900,1,1)), "", IFERROR(XLOOKUP(A429,'3000'!A:A,'3000'!M:M), ""))
    )
)</f>
        <v>45605</v>
      </c>
      <c r="O429" s="40"/>
      <c r="P429" s="40" t="str">
        <f t="shared" si="68"/>
        <v>12/24</v>
      </c>
      <c r="Q429" s="40" t="str">
        <f t="shared" si="69"/>
        <v>01/25</v>
      </c>
      <c r="R429" s="40" t="str">
        <f t="shared" si="70"/>
        <v>02/25</v>
      </c>
      <c r="S429" s="40" t="str">
        <f t="shared" si="71"/>
        <v>03/25</v>
      </c>
      <c r="T429" s="40" t="str">
        <f t="shared" si="72"/>
        <v>04/25</v>
      </c>
      <c r="U429" s="40" t="str">
        <f t="shared" si="73"/>
        <v>05/25</v>
      </c>
      <c r="V429" s="40"/>
      <c r="W429" s="40" t="str">
        <f t="shared" si="36"/>
        <v>2025-09-08 00:00</v>
      </c>
      <c r="X429" s="40"/>
      <c r="Y429" s="40"/>
      <c r="Z429" s="1024" t="s">
        <v>4516</v>
      </c>
      <c r="AA429" s="1024" t="s">
        <v>4516</v>
      </c>
      <c r="AB429" s="1144" t="str">
        <f t="shared" si="57"/>
        <v>11/25</v>
      </c>
      <c r="AC429" s="40" t="str">
        <f t="shared" si="58"/>
        <v>12/25</v>
      </c>
      <c r="AD429" s="40" t="str">
        <f t="shared" si="59"/>
        <v>01/26</v>
      </c>
      <c r="AE429" s="40"/>
      <c r="AF429" s="40" t="str">
        <f t="shared" si="60"/>
        <v>02/26</v>
      </c>
      <c r="AG429" s="1023"/>
      <c r="AH429" s="94"/>
      <c r="AI429" s="40"/>
      <c r="AJ429" s="40"/>
      <c r="AK429" s="40"/>
      <c r="AL429" s="40"/>
      <c r="AM429" s="40"/>
      <c r="AN429" s="40"/>
      <c r="AO429" s="40"/>
      <c r="AP429" s="40"/>
      <c r="AQ429" s="40"/>
      <c r="AR429" s="40"/>
      <c r="AS429" s="40"/>
      <c r="AT429" s="40"/>
      <c r="AU429" s="40"/>
      <c r="AV429" s="40"/>
      <c r="AW429" s="40"/>
      <c r="AX429" s="40"/>
      <c r="AY429" s="40"/>
    </row>
    <row r="430" ht="15.75" customHeight="1">
      <c r="A430" s="575">
        <f t="array" ref="A430">INDIRECT("'1000'!A" &amp; 113 + ROW() - ROW($A$416))</f>
        <v>1631</v>
      </c>
      <c r="B430" s="417" t="str">
        <f t="array" ref="B430">IFNA(XLOOKUP(A430,'New Signups'!C:C,'New Signups'!D:D),"-")</f>
        <v>Lamar</v>
      </c>
      <c r="C430" s="417" t="str">
        <f t="array" ref="C430">IFNA(XLOOKUP(A430,'New Signups'!C:C,'New Signups'!E:E),"")</f>
        <v>Williams</v>
      </c>
      <c r="D430" s="381">
        <f t="array" ref="D430">IFNA(XLOOKUP(A430,'1000'!A:A,'1000'!D:D),"-")</f>
        <v>1109</v>
      </c>
      <c r="E430" s="40"/>
      <c r="F430" s="524" t="str">
        <f t="array" ref="F430">IFERROR(XLOOKUP(A430, 'New Signups'!C:C, 'New Signups'!I:I), "")</f>
        <v>(267) 584-5050</v>
      </c>
      <c r="G430" s="40" t="str">
        <f t="array" ref="G430">IFERROR(XLOOKUP(A430, 'New Signups'!C:C, 'New Signups'!J:J), "")</f>
        <v/>
      </c>
      <c r="H430" s="40"/>
      <c r="I430" s="524" t="str">
        <f t="array" ref="I430">IFNA(XLOOKUP(A430,'New Signups'!C:C,'New Signups'!H:H),"")</f>
        <v>Lanae Johnson</v>
      </c>
      <c r="J430" s="524" t="s">
        <v>5585</v>
      </c>
      <c r="K430" s="40"/>
      <c r="L430" s="40"/>
      <c r="M430" s="40"/>
      <c r="N430" s="1020">
        <f t="array" ref="N430">IFERROR(
    IF(OR(IFERROR(XLOOKUP(A430,'1000'!A:A,'1000'!M:M), 0)=0, IFERROR(XLOOKUP(A430,'1000'!A:A,'1000'!M:M), DATE(1900,1,1))=DATE(1900,1,1)), "", IFERROR(XLOOKUP(A430,'1000'!A:A,'1000'!M:M), "")),
    IFERROR(
        IF(OR(IFERROR(XLOOKUP(A430,'2000'!A:A,'2000'!M:M), 0)=0, IFERROR(XLOOKUP(A430,'2000'!A:A,'2000'!M:M), DATE(1900,1,1))=DATE(1900,1,1)), "", IFERROR(XLOOKUP(A430,'2000'!A:A,'2000'!M:M), "")),
        IF(OR(IFERROR(XLOOKUP(A430,'3000'!A:A,'3000'!M:M), 0)=0, IFERROR(XLOOKUP(A430,'3000'!A:A,'3000'!M:M), DATE(1900,1,1))=DATE(1900,1,1)), "", IFERROR(XLOOKUP(A430,'3000'!A:A,'3000'!M:M), ""))
    )
)</f>
        <v>45605</v>
      </c>
      <c r="O430" s="40"/>
      <c r="P430" s="40" t="str">
        <f t="shared" si="68"/>
        <v>12/24</v>
      </c>
      <c r="Q430" s="40" t="str">
        <f t="shared" si="69"/>
        <v>01/25</v>
      </c>
      <c r="R430" s="40" t="str">
        <f t="shared" si="70"/>
        <v>02/25</v>
      </c>
      <c r="S430" s="40" t="str">
        <f t="shared" si="71"/>
        <v>03/25</v>
      </c>
      <c r="T430" s="40" t="str">
        <f t="shared" si="72"/>
        <v>04/25</v>
      </c>
      <c r="U430" s="40" t="str">
        <f t="shared" si="73"/>
        <v>05/25</v>
      </c>
      <c r="V430" s="40"/>
      <c r="W430" s="40" t="str">
        <f t="shared" si="36"/>
        <v>2025-09-08 00:00</v>
      </c>
      <c r="X430" s="40"/>
      <c r="Y430" s="40"/>
      <c r="Z430" s="1024" t="s">
        <v>4516</v>
      </c>
      <c r="AA430" s="1024" t="s">
        <v>4516</v>
      </c>
      <c r="AB430" s="1144" t="str">
        <f t="shared" si="57"/>
        <v>11/25</v>
      </c>
      <c r="AC430" s="40" t="str">
        <f t="shared" si="58"/>
        <v>12/25</v>
      </c>
      <c r="AD430" s="40" t="str">
        <f t="shared" si="59"/>
        <v>01/26</v>
      </c>
      <c r="AE430" s="40"/>
      <c r="AF430" s="40" t="str">
        <f t="shared" si="60"/>
        <v>02/26</v>
      </c>
      <c r="AG430" s="1023"/>
      <c r="AH430" s="94"/>
      <c r="AI430" s="40"/>
      <c r="AJ430" s="40"/>
      <c r="AK430" s="40"/>
      <c r="AL430" s="40"/>
      <c r="AM430" s="40"/>
      <c r="AN430" s="40"/>
      <c r="AO430" s="40"/>
      <c r="AP430" s="40"/>
      <c r="AQ430" s="40"/>
      <c r="AR430" s="40"/>
      <c r="AS430" s="40"/>
      <c r="AT430" s="40"/>
      <c r="AU430" s="40"/>
      <c r="AV430" s="40"/>
      <c r="AW430" s="40"/>
      <c r="AX430" s="40"/>
      <c r="AY430" s="40"/>
    </row>
    <row r="431" ht="14.25" customHeight="1">
      <c r="A431" s="575">
        <f t="array" ref="A431">INDIRECT("'1000'!A" &amp; 113 + ROW() - ROW($A$416))</f>
        <v>1632</v>
      </c>
      <c r="B431" s="417" t="str">
        <f t="array" ref="B431">IFNA(XLOOKUP(A431,'New Signups'!C:C,'New Signups'!D:D),"-")</f>
        <v>Teddy</v>
      </c>
      <c r="C431" s="417" t="str">
        <f t="array" ref="C431">IFNA(XLOOKUP(A431,'New Signups'!C:C,'New Signups'!E:E),"")</f>
        <v>Bardhi</v>
      </c>
      <c r="D431" s="381">
        <f t="array" ref="D431">IFNA(XLOOKUP(A431,'1000'!A:A,'1000'!D:D),"-")</f>
        <v>1111</v>
      </c>
      <c r="E431" s="40"/>
      <c r="F431" s="524" t="str">
        <f t="array" ref="F431">IFERROR(XLOOKUP(A431, 'New Signups'!C:C, 'New Signups'!I:I), "")</f>
        <v>(267) 977-5354</v>
      </c>
      <c r="G431" s="40" t="str">
        <f t="array" ref="G431">IFERROR(XLOOKUP(A431, 'New Signups'!C:C, 'New Signups'!J:J), "")</f>
        <v/>
      </c>
      <c r="H431" s="40"/>
      <c r="I431" s="524" t="str">
        <f t="array" ref="I431">IFNA(XLOOKUP(A431,'New Signups'!C:C,'New Signups'!H:H),"")</f>
        <v>Irena Lala</v>
      </c>
      <c r="J431" s="524" t="s">
        <v>5585</v>
      </c>
      <c r="K431" s="40"/>
      <c r="L431" s="40"/>
      <c r="M431" s="40"/>
      <c r="N431" s="1020">
        <f t="array" ref="N431">IFERROR(
    IF(OR(IFERROR(XLOOKUP(A431,'1000'!A:A,'1000'!M:M), 0)=0, IFERROR(XLOOKUP(A431,'1000'!A:A,'1000'!M:M), DATE(1900,1,1))=DATE(1900,1,1)), "", IFERROR(XLOOKUP(A431,'1000'!A:A,'1000'!M:M), "")),
    IFERROR(
        IF(OR(IFERROR(XLOOKUP(A431,'2000'!A:A,'2000'!M:M), 0)=0, IFERROR(XLOOKUP(A431,'2000'!A:A,'2000'!M:M), DATE(1900,1,1))=DATE(1900,1,1)), "", IFERROR(XLOOKUP(A431,'2000'!A:A,'2000'!M:M), "")),
        IF(OR(IFERROR(XLOOKUP(A431,'3000'!A:A,'3000'!M:M), 0)=0, IFERROR(XLOOKUP(A431,'3000'!A:A,'3000'!M:M), DATE(1900,1,1))=DATE(1900,1,1)), "", IFERROR(XLOOKUP(A431,'3000'!A:A,'3000'!M:M), ""))
    )
)</f>
        <v>45613</v>
      </c>
      <c r="O431" s="40"/>
      <c r="P431" s="40" t="str">
        <f t="shared" si="68"/>
        <v>12/24</v>
      </c>
      <c r="Q431" s="40" t="str">
        <f t="shared" si="69"/>
        <v>01/25</v>
      </c>
      <c r="R431" s="40" t="str">
        <f t="shared" si="70"/>
        <v>02/25</v>
      </c>
      <c r="S431" s="40" t="str">
        <f t="shared" si="71"/>
        <v>03/25</v>
      </c>
      <c r="T431" s="40" t="str">
        <f t="shared" si="72"/>
        <v>04/25</v>
      </c>
      <c r="U431" s="40" t="str">
        <f t="shared" si="73"/>
        <v>05/25</v>
      </c>
      <c r="V431" s="40"/>
      <c r="W431" s="40" t="str">
        <f t="shared" si="36"/>
        <v>2025-09-08 00:00</v>
      </c>
      <c r="X431" s="40"/>
      <c r="Y431" s="40"/>
      <c r="Z431" s="101"/>
      <c r="AA431" s="40"/>
      <c r="AB431" s="1144" t="str">
        <f t="shared" si="57"/>
        <v>11/25</v>
      </c>
      <c r="AC431" s="40" t="str">
        <f t="shared" si="58"/>
        <v>12/25</v>
      </c>
      <c r="AD431" s="40" t="str">
        <f t="shared" si="59"/>
        <v>01/26</v>
      </c>
      <c r="AE431" s="40"/>
      <c r="AF431" s="40" t="str">
        <f t="shared" si="60"/>
        <v>02/26</v>
      </c>
      <c r="AG431" s="1023"/>
      <c r="AH431" s="94"/>
      <c r="AI431" s="40"/>
      <c r="AJ431" s="40"/>
      <c r="AK431" s="40"/>
      <c r="AL431" s="40"/>
      <c r="AM431" s="40"/>
      <c r="AN431" s="40"/>
      <c r="AO431" s="40"/>
      <c r="AP431" s="40"/>
      <c r="AQ431" s="40"/>
      <c r="AR431" s="40"/>
      <c r="AS431" s="40"/>
      <c r="AT431" s="40"/>
      <c r="AU431" s="40"/>
      <c r="AV431" s="40"/>
      <c r="AW431" s="40"/>
      <c r="AX431" s="40"/>
      <c r="AY431" s="40"/>
    </row>
    <row r="432" ht="15.75" customHeight="1">
      <c r="A432" s="575">
        <f t="array" ref="A432">INDIRECT("'1000'!A" &amp; 113 + ROW() - ROW($A$416))</f>
        <v>1634</v>
      </c>
      <c r="B432" s="417" t="str">
        <f t="array" ref="B432">IFNA(XLOOKUP(A432,'New Signups'!C:C,'New Signups'!D:D),"-")</f>
        <v>Emmanuel</v>
      </c>
      <c r="C432" s="417" t="str">
        <f t="array" ref="C432">IFNA(XLOOKUP(A432,'New Signups'!C:C,'New Signups'!E:E),"")</f>
        <v>Jones</v>
      </c>
      <c r="D432" s="381">
        <f t="array" ref="D432">IFNA(XLOOKUP(A432,'1000'!A:A,'1000'!D:D),"-")</f>
        <v>1122</v>
      </c>
      <c r="E432" s="40"/>
      <c r="F432" s="524" t="str">
        <f t="array" ref="F432">IFERROR(XLOOKUP(A432, 'New Signups'!C:C, 'New Signups'!I:I), "")</f>
        <v>(215) 201-8965</v>
      </c>
      <c r="G432" s="40" t="str">
        <f t="array" ref="G432">IFERROR(XLOOKUP(A432, 'New Signups'!C:C, 'New Signups'!J:J), "")</f>
        <v/>
      </c>
      <c r="H432" s="40"/>
      <c r="I432" s="524" t="str">
        <f t="array" ref="I432">IFNA(XLOOKUP(A432,'New Signups'!C:C,'New Signups'!H:H),"")</f>
        <v>LATANYA GOSS</v>
      </c>
      <c r="J432" s="524" t="s">
        <v>5585</v>
      </c>
      <c r="K432" s="40"/>
      <c r="L432" s="40"/>
      <c r="M432" s="40"/>
      <c r="N432" s="1020">
        <f t="array" ref="N432">IFERROR(
    IF(OR(IFERROR(XLOOKUP(A432,'1000'!A:A,'1000'!M:M), 0)=0, IFERROR(XLOOKUP(A432,'1000'!A:A,'1000'!M:M), DATE(1900,1,1))=DATE(1900,1,1)), "", IFERROR(XLOOKUP(A432,'1000'!A:A,'1000'!M:M), "")),
    IFERROR(
        IF(OR(IFERROR(XLOOKUP(A432,'2000'!A:A,'2000'!M:M), 0)=0, IFERROR(XLOOKUP(A432,'2000'!A:A,'2000'!M:M), DATE(1900,1,1))=DATE(1900,1,1)), "", IFERROR(XLOOKUP(A432,'2000'!A:A,'2000'!M:M), "")),
        IF(OR(IFERROR(XLOOKUP(A432,'3000'!A:A,'3000'!M:M), 0)=0, IFERROR(XLOOKUP(A432,'3000'!A:A,'3000'!M:M), DATE(1900,1,1))=DATE(1900,1,1)), "", IFERROR(XLOOKUP(A432,'3000'!A:A,'3000'!M:M), ""))
    )
)</f>
        <v>45672</v>
      </c>
      <c r="O432" s="40"/>
      <c r="P432" s="40" t="str">
        <f t="shared" si="68"/>
        <v>02/25</v>
      </c>
      <c r="Q432" s="40" t="str">
        <f t="shared" si="69"/>
        <v>03/25</v>
      </c>
      <c r="R432" s="40" t="str">
        <f t="shared" si="70"/>
        <v>04/25</v>
      </c>
      <c r="S432" s="40" t="str">
        <f t="shared" si="71"/>
        <v>05/25</v>
      </c>
      <c r="T432" s="40" t="str">
        <f t="shared" si="72"/>
        <v>06/25</v>
      </c>
      <c r="U432" s="40" t="str">
        <f t="shared" si="73"/>
        <v>07/25</v>
      </c>
      <c r="V432" s="40"/>
      <c r="W432" s="40" t="str">
        <f t="shared" si="36"/>
        <v>2025-11-03 00:00</v>
      </c>
      <c r="X432" s="40"/>
      <c r="Y432" s="40"/>
      <c r="Z432" s="101"/>
      <c r="AA432" s="40"/>
      <c r="AB432" s="1144" t="str">
        <f t="shared" si="57"/>
        <v>01/26</v>
      </c>
      <c r="AC432" s="40" t="str">
        <f t="shared" si="58"/>
        <v>02/26</v>
      </c>
      <c r="AD432" s="40" t="str">
        <f t="shared" si="59"/>
        <v>03/26</v>
      </c>
      <c r="AE432" s="40"/>
      <c r="AF432" s="40" t="str">
        <f t="shared" si="60"/>
        <v>04/26</v>
      </c>
      <c r="AG432" s="1023"/>
      <c r="AH432" s="94"/>
      <c r="AI432" s="40"/>
      <c r="AJ432" s="40"/>
      <c r="AK432" s="40"/>
      <c r="AL432" s="40"/>
      <c r="AM432" s="40"/>
      <c r="AN432" s="40"/>
      <c r="AO432" s="40"/>
      <c r="AP432" s="40"/>
      <c r="AQ432" s="40"/>
      <c r="AR432" s="40"/>
      <c r="AS432" s="40"/>
      <c r="AT432" s="40"/>
      <c r="AU432" s="40"/>
      <c r="AV432" s="40"/>
      <c r="AW432" s="40"/>
      <c r="AX432" s="40"/>
      <c r="AY432" s="40"/>
    </row>
    <row r="433" ht="15.75" customHeight="1">
      <c r="A433" s="575">
        <f t="array" ref="A433">INDIRECT("'1000'!A" &amp; 113 + ROW() - ROW($A$416))</f>
        <v>1661</v>
      </c>
      <c r="B433" s="417" t="str">
        <f t="array" ref="B433">IFNA(XLOOKUP(A433,'New Signups'!C:C,'New Signups'!D:D),"-")</f>
        <v>Layla</v>
      </c>
      <c r="C433" s="417" t="str">
        <f t="array" ref="C433">IFNA(XLOOKUP(A433,'New Signups'!C:C,'New Signups'!E:E),"")</f>
        <v>khalil</v>
      </c>
      <c r="D433" s="381">
        <f t="array" ref="D433">IFNA(XLOOKUP(A433,'1000'!A:A,'1000'!D:D),"-")</f>
        <v>1115</v>
      </c>
      <c r="E433" s="40"/>
      <c r="F433" s="524" t="str">
        <f t="array" ref="F433">IFERROR(XLOOKUP(A433, 'New Signups'!C:C, 'New Signups'!I:I), "")</f>
        <v>(267) 904-5546</v>
      </c>
      <c r="G433" s="40" t="str">
        <f t="array" ref="G433">IFERROR(XLOOKUP(A433, 'New Signups'!C:C, 'New Signups'!J:J), "")</f>
        <v/>
      </c>
      <c r="H433" s="40"/>
      <c r="I433" s="524" t="str">
        <f t="array" ref="I433">IFNA(XLOOKUP(A433,'New Signups'!C:C,'New Signups'!H:H),"")</f>
        <v>Shereen Khalil</v>
      </c>
      <c r="J433" s="524" t="s">
        <v>5585</v>
      </c>
      <c r="K433" s="40"/>
      <c r="L433" s="40"/>
      <c r="M433" s="40"/>
      <c r="N433" s="1020">
        <f t="array" ref="N433">IFERROR(
    IF(OR(IFERROR(XLOOKUP(A433,'1000'!A:A,'1000'!M:M), 0)=0, IFERROR(XLOOKUP(A433,'1000'!A:A,'1000'!M:M), DATE(1900,1,1))=DATE(1900,1,1)), "", IFERROR(XLOOKUP(A433,'1000'!A:A,'1000'!M:M), "")),
    IFERROR(
        IF(OR(IFERROR(XLOOKUP(A433,'2000'!A:A,'2000'!M:M), 0)=0, IFERROR(XLOOKUP(A433,'2000'!A:A,'2000'!M:M), DATE(1900,1,1))=DATE(1900,1,1)), "", IFERROR(XLOOKUP(A433,'2000'!A:A,'2000'!M:M), "")),
        IF(OR(IFERROR(XLOOKUP(A433,'3000'!A:A,'3000'!M:M), 0)=0, IFERROR(XLOOKUP(A433,'3000'!A:A,'3000'!M:M), DATE(1900,1,1))=DATE(1900,1,1)), "", IFERROR(XLOOKUP(A433,'3000'!A:A,'3000'!M:M), ""))
    )
)</f>
        <v>45660</v>
      </c>
      <c r="O433" s="40"/>
      <c r="P433" s="1211">
        <v>45833.0</v>
      </c>
      <c r="Q433" s="1211">
        <v>45863.0</v>
      </c>
      <c r="R433" s="1211">
        <v>45894.0</v>
      </c>
      <c r="S433" s="1211">
        <v>45925.0</v>
      </c>
      <c r="T433" s="1211">
        <v>45955.0</v>
      </c>
      <c r="U433" s="1211">
        <v>45986.0</v>
      </c>
      <c r="V433" s="40"/>
      <c r="W433" s="1212">
        <v>45997.0</v>
      </c>
      <c r="X433" s="40"/>
      <c r="Y433" s="40"/>
      <c r="Z433" s="101"/>
      <c r="AA433" s="40"/>
      <c r="AB433" s="1144" t="str">
        <f t="shared" si="57"/>
        <v>01/26</v>
      </c>
      <c r="AC433" s="40" t="str">
        <f t="shared" si="58"/>
        <v>02/26</v>
      </c>
      <c r="AD433" s="40" t="str">
        <f t="shared" si="59"/>
        <v>03/26</v>
      </c>
      <c r="AE433" s="40"/>
      <c r="AF433" s="40" t="str">
        <f t="shared" si="60"/>
        <v>04/26</v>
      </c>
      <c r="AG433" s="1023"/>
      <c r="AH433" s="94"/>
      <c r="AI433" s="40"/>
      <c r="AJ433" s="40"/>
      <c r="AK433" s="40"/>
      <c r="AL433" s="40"/>
      <c r="AM433" s="40"/>
      <c r="AN433" s="40"/>
      <c r="AO433" s="40"/>
      <c r="AP433" s="40"/>
      <c r="AQ433" s="40"/>
      <c r="AR433" s="40"/>
      <c r="AS433" s="40"/>
      <c r="AT433" s="40"/>
      <c r="AU433" s="40"/>
      <c r="AV433" s="40"/>
      <c r="AW433" s="40"/>
      <c r="AX433" s="40"/>
      <c r="AY433" s="40"/>
    </row>
    <row r="434" ht="15.75" customHeight="1">
      <c r="A434" s="575">
        <f t="array" ref="A434">INDIRECT("'1000'!A" &amp; 113 + ROW() - ROW($A$416))</f>
        <v>1671</v>
      </c>
      <c r="B434" s="417" t="str">
        <f t="array" ref="B434">IFNA(XLOOKUP(A434,'New Signups'!C:C,'New Signups'!D:D),"-")</f>
        <v>Gabriel</v>
      </c>
      <c r="C434" s="417" t="str">
        <f t="array" ref="C434">IFNA(XLOOKUP(A434,'New Signups'!C:C,'New Signups'!E:E),"")</f>
        <v>Garrison-Smith</v>
      </c>
      <c r="D434" s="381">
        <f t="array" ref="D434">IFNA(XLOOKUP(A434,'1000'!A:A,'1000'!D:D),"-")</f>
        <v>1118</v>
      </c>
      <c r="E434" s="40"/>
      <c r="F434" s="524" t="str">
        <f t="array" ref="F434">IFERROR(XLOOKUP(A434, 'New Signups'!C:C, 'New Signups'!I:I), "")</f>
        <v>(267) 582-9742</v>
      </c>
      <c r="G434" s="40" t="str">
        <f t="array" ref="G434">IFERROR(XLOOKUP(A434, 'New Signups'!C:C, 'New Signups'!J:J), "")</f>
        <v/>
      </c>
      <c r="H434" s="40"/>
      <c r="I434" s="524" t="str">
        <f t="array" ref="I434">IFNA(XLOOKUP(A434,'New Signups'!C:C,'New Signups'!H:H),"")</f>
        <v>Shaniqua Garrison</v>
      </c>
      <c r="J434" s="524" t="s">
        <v>5585</v>
      </c>
      <c r="K434" s="40"/>
      <c r="L434" s="40"/>
      <c r="M434" s="40"/>
      <c r="N434" s="1020">
        <f t="array" ref="N434">IFERROR(
    IF(OR(IFERROR(XLOOKUP(A434,'1000'!A:A,'1000'!M:M), 0)=0, IFERROR(XLOOKUP(A434,'1000'!A:A,'1000'!M:M), DATE(1900,1,1))=DATE(1900,1,1)), "", IFERROR(XLOOKUP(A434,'1000'!A:A,'1000'!M:M), "")),
    IFERROR(
        IF(OR(IFERROR(XLOOKUP(A434,'2000'!A:A,'2000'!M:M), 0)=0, IFERROR(XLOOKUP(A434,'2000'!A:A,'2000'!M:M), DATE(1900,1,1))=DATE(1900,1,1)), "", IFERROR(XLOOKUP(A434,'2000'!A:A,'2000'!M:M), "")),
        IF(OR(IFERROR(XLOOKUP(A434,'3000'!A:A,'3000'!M:M), 0)=0, IFERROR(XLOOKUP(A434,'3000'!A:A,'3000'!M:M), DATE(1900,1,1))=DATE(1900,1,1)), "", IFERROR(XLOOKUP(A434,'3000'!A:A,'3000'!M:M), ""))
    )
)</f>
        <v>45693</v>
      </c>
      <c r="O434" s="40"/>
      <c r="P434" s="40" t="str">
        <f t="shared" ref="P434:P515" si="74">IF(ISNUMBER(N434), TEXT(DATE(YEAR(N434), MONTH(N434) + 1, 1), "mm/yy"), "")</f>
        <v>03/25</v>
      </c>
      <c r="Q434" s="40" t="str">
        <f t="shared" ref="Q434:Q515" si="75">IF(ISNUMBER(N434), TEXT(DATE(YEAR(N434), MONTH(N434) + 2, 1), "mm/yy"), "")</f>
        <v>04/25</v>
      </c>
      <c r="R434" s="40" t="str">
        <f t="shared" ref="R434:R515" si="76">IF(ISNUMBER(N434), TEXT(DATE(YEAR(N434), MONTH(N434) + 3, 1), "mm/yy"), "")</f>
        <v>05/25</v>
      </c>
      <c r="S434" s="40" t="str">
        <f t="shared" ref="S434:S515" si="77">IF(ISNUMBER(N434), TEXT(DATE(YEAR(N434), MONTH(N434) + 4, 1), "mm/yy"), "")</f>
        <v>06/25</v>
      </c>
      <c r="T434" s="40" t="str">
        <f t="shared" ref="T434:T515" si="78">IF(ISNUMBER(N434), TEXT(DATE(YEAR(N434), MONTH(N434) + 5, 1), "mm/yy"), "")</f>
        <v>07/25</v>
      </c>
      <c r="U434" s="40" t="str">
        <f t="shared" ref="U434:U515" si="79">IF(ISNUMBER(N434), TEXT(DATE(YEAR(N434), MONTH(N434) + 6, 1), "mm/yy"), "")</f>
        <v>08/25</v>
      </c>
      <c r="V434" s="40"/>
      <c r="W434" s="40" t="str">
        <f t="shared" ref="W434:W515" si="80">IF(AND(N434&lt;&gt;"", ISNUMBER(DATEVALUE(TEXT(N434,"mm/dd/yyyy")))), TEXT(DATE(YEAR(N434), MONTH(N434) + 10, 1) + (8 - WEEKDAY(DATE(YEAR(N434), MONTH(N434) + 10, 1), 2)), "yyyy-mm-dd") &amp; " 00:00", "")</f>
        <v>2025-12-08 00:00</v>
      </c>
      <c r="X434" s="40"/>
      <c r="Y434" s="40"/>
      <c r="Z434" s="101"/>
      <c r="AA434" s="40"/>
      <c r="AB434" s="1144" t="str">
        <f t="shared" si="57"/>
        <v>02/26</v>
      </c>
      <c r="AC434" s="40" t="str">
        <f t="shared" si="58"/>
        <v>03/26</v>
      </c>
      <c r="AD434" s="40" t="str">
        <f t="shared" si="59"/>
        <v>04/26</v>
      </c>
      <c r="AE434" s="40"/>
      <c r="AF434" s="40" t="str">
        <f t="shared" si="60"/>
        <v>05/26</v>
      </c>
      <c r="AG434" s="1023"/>
      <c r="AH434" s="94"/>
      <c r="AI434" s="40"/>
      <c r="AJ434" s="40"/>
      <c r="AK434" s="40"/>
      <c r="AL434" s="40"/>
      <c r="AM434" s="40"/>
      <c r="AN434" s="40"/>
      <c r="AO434" s="40"/>
      <c r="AP434" s="40"/>
      <c r="AQ434" s="40"/>
      <c r="AR434" s="40"/>
      <c r="AS434" s="40"/>
      <c r="AT434" s="40"/>
      <c r="AU434" s="40"/>
      <c r="AV434" s="40"/>
      <c r="AW434" s="40"/>
      <c r="AX434" s="40"/>
      <c r="AY434" s="40"/>
    </row>
    <row r="435" ht="15.75" customHeight="1">
      <c r="A435" s="575">
        <f t="array" ref="A435">INDIRECT("'1000'!A" &amp; 113 + ROW() - ROW($A$416))</f>
        <v>1703</v>
      </c>
      <c r="B435" s="417" t="str">
        <f t="array" ref="B435">IFNA(XLOOKUP(A435,'New Signups'!C:C,'New Signups'!D:D),"-")</f>
        <v>Layala</v>
      </c>
      <c r="C435" s="417" t="str">
        <f t="array" ref="C435">IFNA(XLOOKUP(A435,'New Signups'!C:C,'New Signups'!E:E),"")</f>
        <v>Dachs</v>
      </c>
      <c r="D435" s="381">
        <f t="array" ref="D435">IFNA(XLOOKUP(A435,'1000'!A:A,'1000'!D:D),"-")</f>
        <v>1124</v>
      </c>
      <c r="E435" s="40"/>
      <c r="F435" s="524" t="str">
        <f t="array" ref="F435">IFERROR(XLOOKUP(A435, 'New Signups'!C:C, 'New Signups'!I:I), "")</f>
        <v>(267) 285-3947</v>
      </c>
      <c r="G435" s="40" t="str">
        <f t="array" ref="G435">IFERROR(XLOOKUP(A435, 'New Signups'!C:C, 'New Signups'!J:J), "")</f>
        <v/>
      </c>
      <c r="H435" s="40"/>
      <c r="I435" s="524" t="str">
        <f t="array" ref="I435">IFNA(XLOOKUP(A435,'New Signups'!C:C,'New Signups'!H:H),"")</f>
        <v>Avi Dachs</v>
      </c>
      <c r="J435" s="524" t="s">
        <v>5585</v>
      </c>
      <c r="K435" s="40"/>
      <c r="L435" s="40"/>
      <c r="M435" s="40"/>
      <c r="N435" s="1020">
        <f t="array" ref="N435">IFERROR(
    IF(OR(IFERROR(XLOOKUP(A435,'1000'!A:A,'1000'!M:M), 0)=0, IFERROR(XLOOKUP(A435,'1000'!A:A,'1000'!M:M), DATE(1900,1,1))=DATE(1900,1,1)), "", IFERROR(XLOOKUP(A435,'1000'!A:A,'1000'!M:M), "")),
    IFERROR(
        IF(OR(IFERROR(XLOOKUP(A435,'2000'!A:A,'2000'!M:M), 0)=0, IFERROR(XLOOKUP(A435,'2000'!A:A,'2000'!M:M), DATE(1900,1,1))=DATE(1900,1,1)), "", IFERROR(XLOOKUP(A435,'2000'!A:A,'2000'!M:M), "")),
        IF(OR(IFERROR(XLOOKUP(A435,'3000'!A:A,'3000'!M:M), 0)=0, IFERROR(XLOOKUP(A435,'3000'!A:A,'3000'!M:M), DATE(1900,1,1))=DATE(1900,1,1)), "", IFERROR(XLOOKUP(A435,'3000'!A:A,'3000'!M:M), ""))
    )
)</f>
        <v>45711</v>
      </c>
      <c r="O435" s="40"/>
      <c r="P435" s="40" t="str">
        <f t="shared" si="74"/>
        <v>03/25</v>
      </c>
      <c r="Q435" s="40" t="str">
        <f t="shared" si="75"/>
        <v>04/25</v>
      </c>
      <c r="R435" s="40" t="str">
        <f t="shared" si="76"/>
        <v>05/25</v>
      </c>
      <c r="S435" s="40" t="str">
        <f t="shared" si="77"/>
        <v>06/25</v>
      </c>
      <c r="T435" s="40" t="str">
        <f t="shared" si="78"/>
        <v>07/25</v>
      </c>
      <c r="U435" s="40" t="str">
        <f t="shared" si="79"/>
        <v>08/25</v>
      </c>
      <c r="V435" s="40"/>
      <c r="W435" s="40" t="str">
        <f t="shared" si="80"/>
        <v>2025-12-08 00:00</v>
      </c>
      <c r="X435" s="40"/>
      <c r="Y435" s="40"/>
      <c r="Z435" s="101"/>
      <c r="AA435" s="40"/>
      <c r="AB435" s="1144" t="str">
        <f t="shared" si="57"/>
        <v>02/26</v>
      </c>
      <c r="AC435" s="40" t="str">
        <f t="shared" si="58"/>
        <v>03/26</v>
      </c>
      <c r="AD435" s="40" t="str">
        <f t="shared" si="59"/>
        <v>04/26</v>
      </c>
      <c r="AE435" s="40"/>
      <c r="AF435" s="40" t="str">
        <f t="shared" si="60"/>
        <v>05/26</v>
      </c>
      <c r="AG435" s="1023"/>
      <c r="AH435" s="94"/>
      <c r="AI435" s="40"/>
      <c r="AJ435" s="40"/>
      <c r="AK435" s="40"/>
      <c r="AL435" s="40"/>
      <c r="AM435" s="40"/>
      <c r="AN435" s="40"/>
      <c r="AO435" s="40"/>
      <c r="AP435" s="40"/>
      <c r="AQ435" s="40"/>
      <c r="AR435" s="40"/>
      <c r="AS435" s="40"/>
      <c r="AT435" s="40"/>
      <c r="AU435" s="40"/>
      <c r="AV435" s="40"/>
      <c r="AW435" s="40"/>
      <c r="AX435" s="40"/>
      <c r="AY435" s="40"/>
    </row>
    <row r="436" ht="15.75" customHeight="1">
      <c r="A436" s="575">
        <f t="array" ref="A436">IF(OR(INDIRECT("'1000'!A" &amp; 113 + ROW() - ROW($A$416)) = 0, INDIRECT("'1000'!A" &amp; 113 + ROW() - ROW($A$416)) = ""), "", INDIRECT("'1000'!A" &amp; 113 + ROW() - ROW($A$416)))</f>
        <v>1754</v>
      </c>
      <c r="B436" s="417" t="str">
        <f t="array" ref="B436">IFNA(XLOOKUP(A436,'New Signups'!C:C,'New Signups'!D:D),"-")</f>
        <v>Noelle</v>
      </c>
      <c r="C436" s="417" t="str">
        <f t="array" ref="C436">IFNA(XLOOKUP(A436,'New Signups'!C:C,'New Signups'!E:E),"")</f>
        <v>Ferguson</v>
      </c>
      <c r="D436" s="381">
        <f t="array" ref="D436">IFNA(XLOOKUP(A436,'1000'!A:A,'1000'!D:D),"")</f>
        <v>1127</v>
      </c>
      <c r="E436" s="40"/>
      <c r="F436" s="524" t="str">
        <f t="array" ref="F436">IFERROR(XLOOKUP(A436, 'New Signups'!C:C, 'New Signups'!I:I), "")</f>
        <v>(267) 648-3537</v>
      </c>
      <c r="G436" s="40" t="str">
        <f t="array" ref="G436">IFERROR(XLOOKUP(A436, 'New Signups'!C:C, 'New Signups'!J:J), "")</f>
        <v>(267) 438-9939</v>
      </c>
      <c r="H436" s="40"/>
      <c r="I436" s="524" t="str">
        <f t="array" ref="I436">IFNA(XLOOKUP(A436,'New Signups'!C:C,'New Signups'!H:H),"")</f>
        <v>Christina Danielle Turner</v>
      </c>
      <c r="J436" s="524" t="s">
        <v>5585</v>
      </c>
      <c r="K436" s="40"/>
      <c r="L436" s="40"/>
      <c r="M436" s="40"/>
      <c r="N436" s="1020">
        <f t="array" ref="N436">IFERROR(
    IF(OR(IFERROR(XLOOKUP(A436,'1000'!A:A,'1000'!M:M), 0)=0, IFERROR(XLOOKUP(A436,'1000'!A:A,'1000'!M:M), DATE(1900,1,1))=DATE(1900,1,1)), "", IFERROR(XLOOKUP(A436,'1000'!A:A,'1000'!M:M), "")),
    IFERROR(
        IF(OR(IFERROR(XLOOKUP(A436,'2000'!A:A,'2000'!M:M), 0)=0, IFERROR(XLOOKUP(A436,'2000'!A:A,'2000'!M:M), DATE(1900,1,1))=DATE(1900,1,1)), "", IFERROR(XLOOKUP(A436,'2000'!A:A,'2000'!M:M), "")),
        IF(OR(IFERROR(XLOOKUP(A436,'3000'!A:A,'3000'!M:M), 0)=0, IFERROR(XLOOKUP(A436,'3000'!A:A,'3000'!M:M), DATE(1900,1,1))=DATE(1900,1,1)), "", IFERROR(XLOOKUP(A436,'3000'!A:A,'3000'!M:M), ""))
    )
)</f>
        <v>45693</v>
      </c>
      <c r="O436" s="40"/>
      <c r="P436" s="40" t="str">
        <f t="shared" si="74"/>
        <v>03/25</v>
      </c>
      <c r="Q436" s="40" t="str">
        <f t="shared" si="75"/>
        <v>04/25</v>
      </c>
      <c r="R436" s="40" t="str">
        <f t="shared" si="76"/>
        <v>05/25</v>
      </c>
      <c r="S436" s="40" t="str">
        <f t="shared" si="77"/>
        <v>06/25</v>
      </c>
      <c r="T436" s="40" t="str">
        <f t="shared" si="78"/>
        <v>07/25</v>
      </c>
      <c r="U436" s="40" t="str">
        <f t="shared" si="79"/>
        <v>08/25</v>
      </c>
      <c r="V436" s="40"/>
      <c r="W436" s="40" t="str">
        <f t="shared" si="80"/>
        <v>2025-12-08 00:00</v>
      </c>
      <c r="X436" s="40"/>
      <c r="Y436" s="40"/>
      <c r="Z436" s="101"/>
      <c r="AA436" s="40"/>
      <c r="AB436" s="1144" t="str">
        <f t="shared" si="57"/>
        <v>02/26</v>
      </c>
      <c r="AC436" s="40" t="str">
        <f t="shared" si="58"/>
        <v>03/26</v>
      </c>
      <c r="AD436" s="40" t="str">
        <f t="shared" si="59"/>
        <v>04/26</v>
      </c>
      <c r="AE436" s="40"/>
      <c r="AF436" s="40" t="str">
        <f t="shared" si="60"/>
        <v>05/26</v>
      </c>
      <c r="AG436" s="1023"/>
      <c r="AH436" s="94"/>
      <c r="AI436" s="40"/>
      <c r="AJ436" s="40"/>
      <c r="AK436" s="40"/>
      <c r="AL436" s="40"/>
      <c r="AM436" s="40"/>
      <c r="AN436" s="40"/>
      <c r="AO436" s="40"/>
      <c r="AP436" s="40"/>
      <c r="AQ436" s="40"/>
      <c r="AR436" s="40"/>
      <c r="AS436" s="40"/>
      <c r="AT436" s="40"/>
      <c r="AU436" s="40"/>
      <c r="AV436" s="40"/>
      <c r="AW436" s="40"/>
      <c r="AX436" s="40"/>
      <c r="AY436" s="40"/>
    </row>
    <row r="437" ht="15.75" customHeight="1">
      <c r="A437" s="575">
        <f t="array" ref="A437">IF(OR(INDIRECT("'1000'!A" &amp; 113 + ROW() - ROW($A$416)) = 0, INDIRECT("'1000'!A" &amp; 113 + ROW() - ROW($A$416)) = ""), "", INDIRECT("'1000'!A" &amp; 113 + ROW() - ROW($A$416)))</f>
        <v>1781</v>
      </c>
      <c r="B437" s="417" t="str">
        <f t="array" ref="B437">IFNA(XLOOKUP(A437,'New Signups'!C:C,'New Signups'!D:D),"")</f>
        <v>Za'Haad</v>
      </c>
      <c r="C437" s="417" t="str">
        <f t="array" ref="C437">IFNA(XLOOKUP(A437,'New Signups'!C:C,'New Signups'!E:E),"")</f>
        <v>Covington-Walley</v>
      </c>
      <c r="D437" s="381">
        <f t="array" ref="D437">IFNA(XLOOKUP(A437,'1000'!A:A,'1000'!D:D),"")</f>
        <v>1129</v>
      </c>
      <c r="E437" s="40"/>
      <c r="F437" s="524" t="str">
        <f t="array" ref="F437">IFERROR(XLOOKUP(A437, 'New Signups'!C:C, 'New Signups'!I:I), "")</f>
        <v>(215) 397-7672</v>
      </c>
      <c r="G437" s="40" t="str">
        <f t="array" ref="G437">IFERROR(XLOOKUP(A437, 'New Signups'!C:C, 'New Signups'!J:J), "")</f>
        <v>(215) 397-7672</v>
      </c>
      <c r="H437" s="40"/>
      <c r="I437" s="524" t="str">
        <f t="array" ref="I437">IFNA(XLOOKUP(A437,'New Signups'!C:C,'New Signups'!H:H),"")</f>
        <v>Erica Covington</v>
      </c>
      <c r="J437" s="524" t="s">
        <v>5585</v>
      </c>
      <c r="K437" s="40"/>
      <c r="L437" s="40"/>
      <c r="M437" s="40"/>
      <c r="N437" s="1020">
        <f t="array" ref="N437">IFERROR(
    IF(OR(IFERROR(XLOOKUP(A437,'1000'!A:A,'1000'!M:M), 0)=0, IFERROR(XLOOKUP(A437,'1000'!A:A,'1000'!M:M), DATE(1900,1,1))=DATE(1900,1,1)), "", IFERROR(XLOOKUP(A437,'1000'!A:A,'1000'!M:M), "")),
    IFERROR(
        IF(OR(IFERROR(XLOOKUP(A437,'2000'!A:A,'2000'!M:M), 0)=0, IFERROR(XLOOKUP(A437,'2000'!A:A,'2000'!M:M), DATE(1900,1,1))=DATE(1900,1,1)), "", IFERROR(XLOOKUP(A437,'2000'!A:A,'2000'!M:M), "")),
        IF(OR(IFERROR(XLOOKUP(A437,'3000'!A:A,'3000'!M:M), 0)=0, IFERROR(XLOOKUP(A437,'3000'!A:A,'3000'!M:M), DATE(1900,1,1))=DATE(1900,1,1)), "", IFERROR(XLOOKUP(A437,'3000'!A:A,'3000'!M:M), ""))
    )
)</f>
        <v>45764</v>
      </c>
      <c r="O437" s="40"/>
      <c r="P437" s="40" t="str">
        <f t="shared" si="74"/>
        <v>05/25</v>
      </c>
      <c r="Q437" s="40" t="str">
        <f t="shared" si="75"/>
        <v>06/25</v>
      </c>
      <c r="R437" s="40" t="str">
        <f t="shared" si="76"/>
        <v>07/25</v>
      </c>
      <c r="S437" s="40" t="str">
        <f t="shared" si="77"/>
        <v>08/25</v>
      </c>
      <c r="T437" s="40" t="str">
        <f t="shared" si="78"/>
        <v>09/25</v>
      </c>
      <c r="U437" s="40" t="str">
        <f t="shared" si="79"/>
        <v>10/25</v>
      </c>
      <c r="V437" s="40"/>
      <c r="W437" s="40" t="str">
        <f t="shared" si="80"/>
        <v>2026-02-02 00:00</v>
      </c>
      <c r="X437" s="40"/>
      <c r="Y437" s="40"/>
      <c r="Z437" s="101"/>
      <c r="AA437" s="40"/>
      <c r="AB437" s="1144" t="str">
        <f t="shared" si="57"/>
        <v>04/26</v>
      </c>
      <c r="AC437" s="40" t="str">
        <f t="shared" si="58"/>
        <v>05/26</v>
      </c>
      <c r="AD437" s="40" t="str">
        <f t="shared" si="59"/>
        <v>06/26</v>
      </c>
      <c r="AE437" s="40"/>
      <c r="AF437" s="40" t="str">
        <f t="shared" si="60"/>
        <v>07/26</v>
      </c>
      <c r="AG437" s="1023"/>
      <c r="AH437" s="94"/>
      <c r="AI437" s="40"/>
      <c r="AJ437" s="40"/>
      <c r="AK437" s="40"/>
      <c r="AL437" s="40"/>
      <c r="AM437" s="40"/>
      <c r="AN437" s="40"/>
      <c r="AO437" s="40"/>
      <c r="AP437" s="40"/>
      <c r="AQ437" s="40"/>
      <c r="AR437" s="40"/>
      <c r="AS437" s="40"/>
      <c r="AT437" s="40"/>
      <c r="AU437" s="40"/>
      <c r="AV437" s="40"/>
      <c r="AW437" s="40"/>
      <c r="AX437" s="40"/>
      <c r="AY437" s="40"/>
    </row>
    <row r="438" ht="15.75" customHeight="1">
      <c r="A438" s="575">
        <f t="array" ref="A438">IF(OR(INDIRECT("'1000'!A" &amp; 113 + ROW() - ROW($A$416)) = 0, INDIRECT("'1000'!A" &amp; 113 + ROW() - ROW($A$416)) = ""), "", INDIRECT("'1000'!A" &amp; 113 + ROW() - ROW($A$416)))</f>
        <v>1789</v>
      </c>
      <c r="B438" s="417" t="str">
        <f t="array" ref="B438">IFNA(XLOOKUP(A438,'New Signups'!C:C,'New Signups'!D:D),"")</f>
        <v>Elijah</v>
      </c>
      <c r="C438" s="417" t="str">
        <f t="array" ref="C438">IFNA(XLOOKUP(A438,'New Signups'!C:C,'New Signups'!E:E),"")</f>
        <v>Barreto</v>
      </c>
      <c r="D438" s="381">
        <f t="array" ref="D438">IFNA(XLOOKUP(A438,'1000'!A:A,'1000'!D:D),"")</f>
        <v>1126</v>
      </c>
      <c r="E438" s="40"/>
      <c r="F438" s="524" t="str">
        <f t="array" ref="F438">IFERROR(XLOOKUP(A438, 'New Signups'!C:C, 'New Signups'!I:I), "")</f>
        <v>(267) 307-9165</v>
      </c>
      <c r="G438" s="40" t="str">
        <f t="array" ref="G438">IFERROR(XLOOKUP(A438, 'New Signups'!C:C, 'New Signups'!J:J), "")</f>
        <v>(267) 307-9165</v>
      </c>
      <c r="H438" s="40"/>
      <c r="I438" s="524" t="str">
        <f t="array" ref="I438">IFNA(XLOOKUP(A438,'New Signups'!C:C,'New Signups'!H:H),"")</f>
        <v>Shana Barreto</v>
      </c>
      <c r="J438" s="524" t="s">
        <v>5585</v>
      </c>
      <c r="K438" s="40"/>
      <c r="L438" s="40"/>
      <c r="M438" s="40"/>
      <c r="N438" s="1020">
        <f t="array" ref="N438">IFERROR(
    IF(OR(IFERROR(XLOOKUP(A438,'1000'!A:A,'1000'!M:M), 0)=0, IFERROR(XLOOKUP(A438,'1000'!A:A,'1000'!M:M), DATE(1900,1,1))=DATE(1900,1,1)), "", IFERROR(XLOOKUP(A438,'1000'!A:A,'1000'!M:M), "")),
    IFERROR(
        IF(OR(IFERROR(XLOOKUP(A438,'2000'!A:A,'2000'!M:M), 0)=0, IFERROR(XLOOKUP(A438,'2000'!A:A,'2000'!M:M), DATE(1900,1,1))=DATE(1900,1,1)), "", IFERROR(XLOOKUP(A438,'2000'!A:A,'2000'!M:M), "")),
        IF(OR(IFERROR(XLOOKUP(A438,'3000'!A:A,'3000'!M:M), 0)=0, IFERROR(XLOOKUP(A438,'3000'!A:A,'3000'!M:M), DATE(1900,1,1))=DATE(1900,1,1)), "", IFERROR(XLOOKUP(A438,'3000'!A:A,'3000'!M:M), ""))
    )
)</f>
        <v>45686</v>
      </c>
      <c r="O438" s="40"/>
      <c r="P438" s="40" t="str">
        <f t="shared" si="74"/>
        <v>02/25</v>
      </c>
      <c r="Q438" s="40" t="str">
        <f t="shared" si="75"/>
        <v>03/25</v>
      </c>
      <c r="R438" s="40" t="str">
        <f t="shared" si="76"/>
        <v>04/25</v>
      </c>
      <c r="S438" s="40" t="str">
        <f t="shared" si="77"/>
        <v>05/25</v>
      </c>
      <c r="T438" s="40" t="str">
        <f t="shared" si="78"/>
        <v>06/25</v>
      </c>
      <c r="U438" s="40" t="str">
        <f t="shared" si="79"/>
        <v>07/25</v>
      </c>
      <c r="V438" s="40"/>
      <c r="W438" s="40" t="str">
        <f t="shared" si="80"/>
        <v>2025-11-03 00:00</v>
      </c>
      <c r="X438" s="40"/>
      <c r="Y438" s="40"/>
      <c r="Z438" s="101"/>
      <c r="AA438" s="40"/>
      <c r="AB438" s="1144" t="str">
        <f t="shared" si="57"/>
        <v>01/26</v>
      </c>
      <c r="AC438" s="40" t="str">
        <f t="shared" si="58"/>
        <v>02/26</v>
      </c>
      <c r="AD438" s="40" t="str">
        <f t="shared" si="59"/>
        <v>03/26</v>
      </c>
      <c r="AE438" s="40"/>
      <c r="AF438" s="40" t="str">
        <f t="shared" si="60"/>
        <v>04/26</v>
      </c>
      <c r="AG438" s="1023"/>
      <c r="AH438" s="94"/>
      <c r="AI438" s="40"/>
      <c r="AJ438" s="40"/>
      <c r="AK438" s="40"/>
      <c r="AL438" s="40"/>
      <c r="AM438" s="40"/>
      <c r="AN438" s="40"/>
      <c r="AO438" s="40"/>
      <c r="AP438" s="40"/>
      <c r="AQ438" s="40"/>
      <c r="AR438" s="40"/>
      <c r="AS438" s="40"/>
      <c r="AT438" s="40"/>
      <c r="AU438" s="40"/>
      <c r="AV438" s="40"/>
      <c r="AW438" s="40"/>
      <c r="AX438" s="40"/>
      <c r="AY438" s="40"/>
    </row>
    <row r="439" ht="15.75" customHeight="1">
      <c r="A439" s="575">
        <f t="array" ref="A439">IF(OR(INDIRECT("'1000'!A" &amp; 113 + ROW() - ROW($A$416)) = 0, INDIRECT("'1000'!A" &amp; 113 + ROW() - ROW($A$416)) = ""), "", INDIRECT("'1000'!A" &amp; 113 + ROW() - ROW($A$416)))</f>
        <v>1806</v>
      </c>
      <c r="B439" s="417" t="str">
        <f t="array" ref="B439">IFNA(XLOOKUP(A439,'New Signups'!C:C,'New Signups'!D:D),"")</f>
        <v>Haylee</v>
      </c>
      <c r="C439" s="417" t="str">
        <f t="array" ref="C439">IFNA(XLOOKUP(A439,'New Signups'!C:C,'New Signups'!E:E),"")</f>
        <v>Jones</v>
      </c>
      <c r="D439" s="381">
        <f t="array" ref="D439">IFNA(XLOOKUP(A439,'1000'!A:A,'1000'!D:D),"")</f>
        <v>1128</v>
      </c>
      <c r="E439" s="40"/>
      <c r="F439" s="524" t="str">
        <f t="array" ref="F439">IFERROR(XLOOKUP(A439, 'New Signups'!C:C, 'New Signups'!I:I), "")</f>
        <v>(267) 761-6115</v>
      </c>
      <c r="G439" s="40" t="str">
        <f t="array" ref="G439">IFERROR(XLOOKUP(A439, 'New Signups'!C:C, 'New Signups'!J:J), "")</f>
        <v>(484) 788-7075</v>
      </c>
      <c r="H439" s="40"/>
      <c r="I439" s="524" t="str">
        <f t="array" ref="I439">IFNA(XLOOKUP(A439,'New Signups'!C:C,'New Signups'!H:H),"")</f>
        <v>Joanne Carrasquillo</v>
      </c>
      <c r="J439" s="524" t="s">
        <v>5585</v>
      </c>
      <c r="K439" s="40"/>
      <c r="L439" s="40"/>
      <c r="M439" s="40"/>
      <c r="N439" s="1020">
        <f t="array" ref="N439">IFERROR(
    IF(OR(IFERROR(XLOOKUP(A439,'1000'!A:A,'1000'!M:M), 0)=0, IFERROR(XLOOKUP(A439,'1000'!A:A,'1000'!M:M), DATE(1900,1,1))=DATE(1900,1,1)), "", IFERROR(XLOOKUP(A439,'1000'!A:A,'1000'!M:M), "")),
    IFERROR(
        IF(OR(IFERROR(XLOOKUP(A439,'2000'!A:A,'2000'!M:M), 0)=0, IFERROR(XLOOKUP(A439,'2000'!A:A,'2000'!M:M), DATE(1900,1,1))=DATE(1900,1,1)), "", IFERROR(XLOOKUP(A439,'2000'!A:A,'2000'!M:M), "")),
        IF(OR(IFERROR(XLOOKUP(A439,'3000'!A:A,'3000'!M:M), 0)=0, IFERROR(XLOOKUP(A439,'3000'!A:A,'3000'!M:M), DATE(1900,1,1))=DATE(1900,1,1)), "", IFERROR(XLOOKUP(A439,'3000'!A:A,'3000'!M:M), ""))
    )
)</f>
        <v>45691</v>
      </c>
      <c r="O439" s="40"/>
      <c r="P439" s="40" t="str">
        <f t="shared" si="74"/>
        <v>03/25</v>
      </c>
      <c r="Q439" s="40" t="str">
        <f t="shared" si="75"/>
        <v>04/25</v>
      </c>
      <c r="R439" s="40" t="str">
        <f t="shared" si="76"/>
        <v>05/25</v>
      </c>
      <c r="S439" s="40" t="str">
        <f t="shared" si="77"/>
        <v>06/25</v>
      </c>
      <c r="T439" s="40" t="str">
        <f t="shared" si="78"/>
        <v>07/25</v>
      </c>
      <c r="U439" s="40" t="str">
        <f t="shared" si="79"/>
        <v>08/25</v>
      </c>
      <c r="V439" s="40"/>
      <c r="W439" s="40" t="str">
        <f t="shared" si="80"/>
        <v>2025-12-08 00:00</v>
      </c>
      <c r="X439" s="40"/>
      <c r="Y439" s="40"/>
      <c r="Z439" s="101"/>
      <c r="AA439" s="40"/>
      <c r="AB439" s="1144" t="str">
        <f t="shared" si="57"/>
        <v>02/26</v>
      </c>
      <c r="AC439" s="40" t="str">
        <f t="shared" si="58"/>
        <v>03/26</v>
      </c>
      <c r="AD439" s="40" t="str">
        <f t="shared" si="59"/>
        <v>04/26</v>
      </c>
      <c r="AE439" s="40"/>
      <c r="AF439" s="40" t="str">
        <f t="shared" si="60"/>
        <v>05/26</v>
      </c>
      <c r="AG439" s="1023"/>
      <c r="AH439" s="94"/>
      <c r="AI439" s="40"/>
      <c r="AJ439" s="40"/>
      <c r="AK439" s="40"/>
      <c r="AL439" s="40"/>
      <c r="AM439" s="40"/>
      <c r="AN439" s="40"/>
      <c r="AO439" s="40"/>
      <c r="AP439" s="40"/>
      <c r="AQ439" s="40"/>
      <c r="AR439" s="40"/>
      <c r="AS439" s="40"/>
      <c r="AT439" s="40"/>
      <c r="AU439" s="40"/>
      <c r="AV439" s="40"/>
      <c r="AW439" s="40"/>
      <c r="AX439" s="40"/>
      <c r="AY439" s="40"/>
    </row>
    <row r="440" ht="15.75" customHeight="1">
      <c r="A440" s="575">
        <f t="array" ref="A440">IF(OR(INDIRECT("'1000'!A" &amp; 113 + ROW() - ROW($A$416)) = 0, INDIRECT("'1000'!A" &amp; 113 + ROW() - ROW($A$416)) = ""), "", INDIRECT("'1000'!A" &amp; 113 + ROW() - ROW($A$416)))</f>
        <v>1880</v>
      </c>
      <c r="B440" s="417" t="str">
        <f t="array" ref="B440">IFNA(XLOOKUP(A440,'New Signups'!C:C,'New Signups'!D:D),"")</f>
        <v>Harmony</v>
      </c>
      <c r="C440" s="417" t="str">
        <f t="array" ref="C440">IFNA(XLOOKUP(A440,'New Signups'!C:C,'New Signups'!E:E),"")</f>
        <v>Hall</v>
      </c>
      <c r="D440" s="381">
        <f t="array" ref="D440">IFNA(XLOOKUP(A440,'1000'!A:A,'1000'!D:D),"")</f>
        <v>1132</v>
      </c>
      <c r="E440" s="40"/>
      <c r="F440" s="524" t="str">
        <f t="array" ref="F440">IFERROR(XLOOKUP(A440, 'New Signups'!C:C, 'New Signups'!I:I), "")</f>
        <v>(267) 276-5451</v>
      </c>
      <c r="G440" s="40" t="str">
        <f t="array" ref="G440">IFERROR(XLOOKUP(A440, 'New Signups'!C:C, 'New Signups'!J:J), "")</f>
        <v>(215) 913-2635</v>
      </c>
      <c r="H440" s="40"/>
      <c r="I440" s="524" t="str">
        <f t="array" ref="I440">IFNA(XLOOKUP(A440,'New Signups'!C:C,'New Signups'!H:H),"")</f>
        <v>brieanna hall </v>
      </c>
      <c r="J440" s="524" t="s">
        <v>5585</v>
      </c>
      <c r="K440" s="40"/>
      <c r="L440" s="40"/>
      <c r="M440" s="40"/>
      <c r="N440" s="1020">
        <f t="array" ref="N440">IFERROR(
    IF(OR(IFERROR(XLOOKUP(A440,'1000'!A:A,'1000'!M:M), 0)=0, IFERROR(XLOOKUP(A440,'1000'!A:A,'1000'!M:M), DATE(1900,1,1))=DATE(1900,1,1)), "", IFERROR(XLOOKUP(A440,'1000'!A:A,'1000'!M:M), "")),
    IFERROR(
        IF(OR(IFERROR(XLOOKUP(A440,'2000'!A:A,'2000'!M:M), 0)=0, IFERROR(XLOOKUP(A440,'2000'!A:A,'2000'!M:M), DATE(1900,1,1))=DATE(1900,1,1)), "", IFERROR(XLOOKUP(A440,'2000'!A:A,'2000'!M:M), "")),
        IF(OR(IFERROR(XLOOKUP(A440,'3000'!A:A,'3000'!M:M), 0)=0, IFERROR(XLOOKUP(A440,'3000'!A:A,'3000'!M:M), DATE(1900,1,1))=DATE(1900,1,1)), "", IFERROR(XLOOKUP(A440,'3000'!A:A,'3000'!M:M), ""))
    )
)</f>
        <v>45751</v>
      </c>
      <c r="O440" s="40"/>
      <c r="P440" s="40" t="str">
        <f t="shared" si="74"/>
        <v>05/25</v>
      </c>
      <c r="Q440" s="40" t="str">
        <f t="shared" si="75"/>
        <v>06/25</v>
      </c>
      <c r="R440" s="40" t="str">
        <f t="shared" si="76"/>
        <v>07/25</v>
      </c>
      <c r="S440" s="40" t="str">
        <f t="shared" si="77"/>
        <v>08/25</v>
      </c>
      <c r="T440" s="40" t="str">
        <f t="shared" si="78"/>
        <v>09/25</v>
      </c>
      <c r="U440" s="40" t="str">
        <f t="shared" si="79"/>
        <v>10/25</v>
      </c>
      <c r="V440" s="40"/>
      <c r="W440" s="40" t="str">
        <f t="shared" si="80"/>
        <v>2026-02-02 00:00</v>
      </c>
      <c r="X440" s="40"/>
      <c r="Y440" s="40"/>
      <c r="Z440" s="101"/>
      <c r="AA440" s="40"/>
      <c r="AB440" s="1144" t="str">
        <f t="shared" si="57"/>
        <v>04/26</v>
      </c>
      <c r="AC440" s="40" t="str">
        <f t="shared" si="58"/>
        <v>05/26</v>
      </c>
      <c r="AD440" s="40" t="str">
        <f t="shared" si="59"/>
        <v>06/26</v>
      </c>
      <c r="AE440" s="40"/>
      <c r="AF440" s="40" t="str">
        <f t="shared" si="60"/>
        <v>07/26</v>
      </c>
      <c r="AG440" s="1023"/>
      <c r="AH440" s="94"/>
      <c r="AI440" s="40"/>
      <c r="AJ440" s="40"/>
      <c r="AK440" s="40"/>
      <c r="AL440" s="40"/>
      <c r="AM440" s="40"/>
      <c r="AN440" s="40"/>
      <c r="AO440" s="40"/>
      <c r="AP440" s="40"/>
      <c r="AQ440" s="40"/>
      <c r="AR440" s="40"/>
      <c r="AS440" s="40"/>
      <c r="AT440" s="40"/>
      <c r="AU440" s="40"/>
      <c r="AV440" s="40"/>
      <c r="AW440" s="40"/>
      <c r="AX440" s="40"/>
      <c r="AY440" s="40"/>
    </row>
    <row r="441" ht="15.75" customHeight="1">
      <c r="A441" s="575">
        <f t="array" ref="A441">IF(OR(INDIRECT("'1000'!A" &amp; 113 + ROW() - ROW($A$416)) = 0, INDIRECT("'1000'!A" &amp; 113 + ROW() - ROW($A$416)) = ""), "", INDIRECT("'1000'!A" &amp; 113 + ROW() - ROW($A$416)))</f>
        <v>1926</v>
      </c>
      <c r="B441" s="417" t="str">
        <f t="array" ref="B441">IFNA(XLOOKUP(A441,'New Signups'!C:C,'New Signups'!D:D),"")</f>
        <v>Nylae</v>
      </c>
      <c r="C441" s="417" t="str">
        <f t="array" ref="C441">IFNA(XLOOKUP(A441,'New Signups'!C:C,'New Signups'!E:E),"")</f>
        <v>Edwards-Williams </v>
      </c>
      <c r="D441" s="381">
        <f t="array" ref="D441">IFNA(XLOOKUP(A441,'1000'!A:A,'1000'!D:D),"")</f>
        <v>1131</v>
      </c>
      <c r="E441" s="40"/>
      <c r="F441" s="524" t="str">
        <f t="array" ref="F441">IFERROR(XLOOKUP(A441, 'New Signups'!C:C, 'New Signups'!I:I), "")</f>
        <v>(267) 628-8662</v>
      </c>
      <c r="G441" s="40" t="str">
        <f t="array" ref="G441">IFERROR(XLOOKUP(A441, 'New Signups'!C:C, 'New Signups'!J:J), "")</f>
        <v/>
      </c>
      <c r="H441" s="40"/>
      <c r="I441" s="524" t="str">
        <f t="array" ref="I441">IFNA(XLOOKUP(A441,'New Signups'!C:C,'New Signups'!H:H),"")</f>
        <v>Cherele Washington</v>
      </c>
      <c r="J441" s="524" t="s">
        <v>5585</v>
      </c>
      <c r="K441" s="40"/>
      <c r="L441" s="40"/>
      <c r="M441" s="40"/>
      <c r="N441" s="1020">
        <f t="array" ref="N441">IFERROR(
    IF(OR(IFERROR(XLOOKUP(A441,'1000'!A:A,'1000'!M:M), 0)=0, IFERROR(XLOOKUP(A441,'1000'!A:A,'1000'!M:M), DATE(1900,1,1))=DATE(1900,1,1)), "", IFERROR(XLOOKUP(A441,'1000'!A:A,'1000'!M:M), "")),
    IFERROR(
        IF(OR(IFERROR(XLOOKUP(A441,'2000'!A:A,'2000'!M:M), 0)=0, IFERROR(XLOOKUP(A441,'2000'!A:A,'2000'!M:M), DATE(1900,1,1))=DATE(1900,1,1)), "", IFERROR(XLOOKUP(A441,'2000'!A:A,'2000'!M:M), "")),
        IF(OR(IFERROR(XLOOKUP(A441,'3000'!A:A,'3000'!M:M), 0)=0, IFERROR(XLOOKUP(A441,'3000'!A:A,'3000'!M:M), DATE(1900,1,1))=DATE(1900,1,1)), "", IFERROR(XLOOKUP(A441,'3000'!A:A,'3000'!M:M), ""))
    )
)</f>
        <v>45774</v>
      </c>
      <c r="O441" s="40"/>
      <c r="P441" s="40" t="str">
        <f t="shared" si="74"/>
        <v>05/25</v>
      </c>
      <c r="Q441" s="40" t="str">
        <f t="shared" si="75"/>
        <v>06/25</v>
      </c>
      <c r="R441" s="40" t="str">
        <f t="shared" si="76"/>
        <v>07/25</v>
      </c>
      <c r="S441" s="40" t="str">
        <f t="shared" si="77"/>
        <v>08/25</v>
      </c>
      <c r="T441" s="40" t="str">
        <f t="shared" si="78"/>
        <v>09/25</v>
      </c>
      <c r="U441" s="40" t="str">
        <f t="shared" si="79"/>
        <v>10/25</v>
      </c>
      <c r="V441" s="40"/>
      <c r="W441" s="40" t="str">
        <f t="shared" si="80"/>
        <v>2026-02-02 00:00</v>
      </c>
      <c r="X441" s="40"/>
      <c r="Y441" s="40"/>
      <c r="Z441" s="101"/>
      <c r="AA441" s="40"/>
      <c r="AB441" s="1144" t="str">
        <f t="shared" si="57"/>
        <v>04/26</v>
      </c>
      <c r="AC441" s="40" t="str">
        <f t="shared" si="58"/>
        <v>05/26</v>
      </c>
      <c r="AD441" s="40" t="str">
        <f t="shared" si="59"/>
        <v>06/26</v>
      </c>
      <c r="AE441" s="40"/>
      <c r="AF441" s="40" t="str">
        <f t="shared" si="60"/>
        <v>07/26</v>
      </c>
      <c r="AG441" s="1023"/>
      <c r="AH441" s="94"/>
      <c r="AI441" s="40"/>
      <c r="AJ441" s="40"/>
      <c r="AK441" s="40"/>
      <c r="AL441" s="40"/>
      <c r="AM441" s="40"/>
      <c r="AN441" s="40"/>
      <c r="AO441" s="40"/>
      <c r="AP441" s="40"/>
      <c r="AQ441" s="40"/>
      <c r="AR441" s="40"/>
      <c r="AS441" s="40"/>
      <c r="AT441" s="40"/>
      <c r="AU441" s="40"/>
      <c r="AV441" s="40"/>
      <c r="AW441" s="40"/>
      <c r="AX441" s="40"/>
      <c r="AY441" s="40"/>
    </row>
    <row r="442" ht="15.75" customHeight="1">
      <c r="A442" s="575">
        <f t="array" ref="A442">IF(OR(INDIRECT("'1000'!A" &amp; 113 + ROW() - ROW($A$416)) = 0, INDIRECT("'1000'!A" &amp; 113 + ROW() - ROW($A$416)) = ""), "", INDIRECT("'1000'!A" &amp; 113 + ROW() - ROW($A$416)))</f>
        <v>1927</v>
      </c>
      <c r="B442" s="417" t="str">
        <f t="array" ref="B442">IFNA(XLOOKUP(A442,'New Signups'!C:C,'New Signups'!D:D),"")</f>
        <v>Zarriah</v>
      </c>
      <c r="C442" s="417" t="str">
        <f t="array" ref="C442">IFNA(XLOOKUP(A442,'New Signups'!C:C,'New Signups'!E:E),"")</f>
        <v>Williams</v>
      </c>
      <c r="D442" s="381">
        <f t="array" ref="D442">IFNA(XLOOKUP(A442,'1000'!A:A,'1000'!D:D),"")</f>
        <v>1130</v>
      </c>
      <c r="E442" s="40"/>
      <c r="F442" s="524" t="str">
        <f t="array" ref="F442">IFERROR(XLOOKUP(A442, 'New Signups'!C:C, 'New Signups'!I:I), "")</f>
        <v>(267) 628-8662</v>
      </c>
      <c r="G442" s="40" t="str">
        <f t="array" ref="G442">IFERROR(XLOOKUP(A442, 'New Signups'!C:C, 'New Signups'!J:J), "")</f>
        <v/>
      </c>
      <c r="H442" s="40"/>
      <c r="I442" s="524" t="str">
        <f t="array" ref="I442">IFNA(XLOOKUP(A442,'New Signups'!C:C,'New Signups'!H:H),"")</f>
        <v>Cherele washington</v>
      </c>
      <c r="J442" s="524" t="s">
        <v>5585</v>
      </c>
      <c r="K442" s="40"/>
      <c r="L442" s="40"/>
      <c r="M442" s="40"/>
      <c r="N442" s="1020">
        <f t="array" ref="N442">IFERROR(
    IF(OR(IFERROR(XLOOKUP(A442,'1000'!A:A,'1000'!M:M), 0)=0, IFERROR(XLOOKUP(A442,'1000'!A:A,'1000'!M:M), DATE(1900,1,1))=DATE(1900,1,1)), "", IFERROR(XLOOKUP(A442,'1000'!A:A,'1000'!M:M), "")),
    IFERROR(
        IF(OR(IFERROR(XLOOKUP(A442,'2000'!A:A,'2000'!M:M), 0)=0, IFERROR(XLOOKUP(A442,'2000'!A:A,'2000'!M:M), DATE(1900,1,1))=DATE(1900,1,1)), "", IFERROR(XLOOKUP(A442,'2000'!A:A,'2000'!M:M), "")),
        IF(OR(IFERROR(XLOOKUP(A442,'3000'!A:A,'3000'!M:M), 0)=0, IFERROR(XLOOKUP(A442,'3000'!A:A,'3000'!M:M), DATE(1900,1,1))=DATE(1900,1,1)), "", IFERROR(XLOOKUP(A442,'3000'!A:A,'3000'!M:M), ""))
    )
)</f>
        <v>45774</v>
      </c>
      <c r="O442" s="40"/>
      <c r="P442" s="40" t="str">
        <f t="shared" si="74"/>
        <v>05/25</v>
      </c>
      <c r="Q442" s="40" t="str">
        <f t="shared" si="75"/>
        <v>06/25</v>
      </c>
      <c r="R442" s="40" t="str">
        <f t="shared" si="76"/>
        <v>07/25</v>
      </c>
      <c r="S442" s="40" t="str">
        <f t="shared" si="77"/>
        <v>08/25</v>
      </c>
      <c r="T442" s="40" t="str">
        <f t="shared" si="78"/>
        <v>09/25</v>
      </c>
      <c r="U442" s="40" t="str">
        <f t="shared" si="79"/>
        <v>10/25</v>
      </c>
      <c r="V442" s="40"/>
      <c r="W442" s="40" t="str">
        <f t="shared" si="80"/>
        <v>2026-02-02 00:00</v>
      </c>
      <c r="X442" s="40"/>
      <c r="Y442" s="40"/>
      <c r="Z442" s="101"/>
      <c r="AA442" s="40"/>
      <c r="AB442" s="1144" t="str">
        <f t="shared" si="57"/>
        <v>04/26</v>
      </c>
      <c r="AC442" s="40" t="str">
        <f t="shared" si="58"/>
        <v>05/26</v>
      </c>
      <c r="AD442" s="40" t="str">
        <f t="shared" si="59"/>
        <v>06/26</v>
      </c>
      <c r="AE442" s="40"/>
      <c r="AF442" s="40" t="str">
        <f t="shared" si="60"/>
        <v>07/26</v>
      </c>
      <c r="AG442" s="1023"/>
      <c r="AH442" s="94"/>
      <c r="AI442" s="40"/>
      <c r="AJ442" s="40"/>
      <c r="AK442" s="40"/>
      <c r="AL442" s="40"/>
      <c r="AM442" s="40"/>
      <c r="AN442" s="40"/>
      <c r="AO442" s="40"/>
      <c r="AP442" s="40"/>
      <c r="AQ442" s="40"/>
      <c r="AR442" s="40"/>
      <c r="AS442" s="40"/>
      <c r="AT442" s="40"/>
      <c r="AU442" s="40"/>
      <c r="AV442" s="40"/>
      <c r="AW442" s="40"/>
      <c r="AX442" s="40"/>
      <c r="AY442" s="40"/>
    </row>
    <row r="443" ht="15.75" customHeight="1">
      <c r="A443" s="575" t="str">
        <f t="array" ref="A443">IF(OR(INDIRECT("'1000'!A" &amp; 113 + ROW() - ROW($A$416)) = 0, INDIRECT("'1000'!A" &amp; 113 + ROW() - ROW($A$416)) = ""), "", INDIRECT("'1000'!A" &amp; 113 + ROW() - ROW($A$416)))</f>
        <v/>
      </c>
      <c r="B443" s="417" t="str">
        <f t="array" ref="B443">IFNA(XLOOKUP(A443,'New Signups'!C:C,'New Signups'!D:D),"")</f>
        <v/>
      </c>
      <c r="C443" s="417" t="str">
        <f t="array" ref="C443">IFNA(XLOOKUP(A443,'New Signups'!C:C,'New Signups'!E:E),"")</f>
        <v/>
      </c>
      <c r="D443" s="381" t="str">
        <f t="array" ref="D443">IFNA(XLOOKUP(A443,'1000'!A:A,'1000'!D:D),"")</f>
        <v/>
      </c>
      <c r="E443" s="40"/>
      <c r="F443" s="524" t="str">
        <f t="array" ref="F443">IFERROR(XLOOKUP(A443, 'New Signups'!C:C, 'New Signups'!I:I), "")</f>
        <v/>
      </c>
      <c r="G443" s="40" t="str">
        <f t="array" ref="G443">IFERROR(XLOOKUP(A443, 'New Signups'!C:C, 'New Signups'!J:J), "")</f>
        <v/>
      </c>
      <c r="H443" s="40"/>
      <c r="I443" s="524" t="str">
        <f t="array" ref="I443">IFNA(XLOOKUP(A443,'New Signups'!C:C,'New Signups'!H:H),"")</f>
        <v/>
      </c>
      <c r="J443" s="524" t="s">
        <v>5585</v>
      </c>
      <c r="K443" s="40"/>
      <c r="L443" s="40"/>
      <c r="M443" s="40"/>
      <c r="N443" s="1020" t="str">
        <f t="array" ref="N443">IFERROR(
    IF(OR(IFERROR(XLOOKUP(A443,'1000'!A:A,'1000'!M:M), 0)=0, IFERROR(XLOOKUP(A443,'1000'!A:A,'1000'!M:M), DATE(1900,1,1))=DATE(1900,1,1)), "", IFERROR(XLOOKUP(A443,'1000'!A:A,'1000'!M:M), "")),
    IFERROR(
        IF(OR(IFERROR(XLOOKUP(A443,'2000'!A:A,'2000'!M:M), 0)=0, IFERROR(XLOOKUP(A443,'2000'!A:A,'2000'!M:M), DATE(1900,1,1))=DATE(1900,1,1)), "", IFERROR(XLOOKUP(A443,'2000'!A:A,'2000'!M:M), "")),
        IF(OR(IFERROR(XLOOKUP(A443,'3000'!A:A,'3000'!M:M), 0)=0, IFERROR(XLOOKUP(A443,'3000'!A:A,'3000'!M:M), DATE(1900,1,1))=DATE(1900,1,1)), "", IFERROR(XLOOKUP(A443,'3000'!A:A,'3000'!M:M), ""))
    )
)</f>
        <v/>
      </c>
      <c r="O443" s="40"/>
      <c r="P443" s="40" t="str">
        <f t="shared" si="74"/>
        <v/>
      </c>
      <c r="Q443" s="40" t="str">
        <f t="shared" si="75"/>
        <v/>
      </c>
      <c r="R443" s="40" t="str">
        <f t="shared" si="76"/>
        <v/>
      </c>
      <c r="S443" s="40" t="str">
        <f t="shared" si="77"/>
        <v/>
      </c>
      <c r="T443" s="40" t="str">
        <f t="shared" si="78"/>
        <v/>
      </c>
      <c r="U443" s="40" t="str">
        <f t="shared" si="79"/>
        <v/>
      </c>
      <c r="V443" s="40"/>
      <c r="W443" s="40" t="str">
        <f t="shared" si="80"/>
        <v/>
      </c>
      <c r="X443" s="40"/>
      <c r="Y443" s="40"/>
      <c r="Z443" s="40"/>
      <c r="AA443" s="40"/>
      <c r="AB443" s="1144" t="str">
        <f t="shared" si="57"/>
        <v/>
      </c>
      <c r="AC443" s="40" t="str">
        <f t="shared" si="58"/>
        <v/>
      </c>
      <c r="AD443" s="40" t="str">
        <f t="shared" si="59"/>
        <v/>
      </c>
      <c r="AE443" s="40"/>
      <c r="AF443" s="40" t="str">
        <f t="shared" si="60"/>
        <v/>
      </c>
      <c r="AG443" s="1023"/>
      <c r="AH443" s="94"/>
      <c r="AI443" s="40"/>
      <c r="AJ443" s="40"/>
      <c r="AK443" s="40"/>
      <c r="AL443" s="40"/>
      <c r="AM443" s="40"/>
      <c r="AN443" s="40"/>
      <c r="AO443" s="40"/>
      <c r="AP443" s="40"/>
      <c r="AQ443" s="40"/>
      <c r="AR443" s="40"/>
      <c r="AS443" s="40"/>
      <c r="AT443" s="40"/>
      <c r="AU443" s="40"/>
      <c r="AV443" s="40"/>
      <c r="AW443" s="40"/>
      <c r="AX443" s="40"/>
      <c r="AY443" s="40"/>
    </row>
    <row r="444" ht="15.75" customHeight="1">
      <c r="A444" s="575" t="str">
        <f t="array" ref="A444">IF(OR(INDIRECT("'1000'!A" &amp; 113 + ROW() - ROW($A$416)) = 0, INDIRECT("'1000'!A" &amp; 113 + ROW() - ROW($A$416)) = ""), "", INDIRECT("'1000'!A" &amp; 113 + ROW() - ROW($A$416)))</f>
        <v/>
      </c>
      <c r="B444" s="417" t="str">
        <f t="array" ref="B444">IFNA(XLOOKUP(A444,'New Signups'!C:C,'New Signups'!D:D),"")</f>
        <v/>
      </c>
      <c r="C444" s="417" t="str">
        <f t="array" ref="C444">IFNA(XLOOKUP(A444,'New Signups'!C:C,'New Signups'!E:E),"")</f>
        <v/>
      </c>
      <c r="D444" s="381" t="str">
        <f t="array" ref="D444">IFNA(XLOOKUP(A444,'1000'!A:A,'1000'!D:D),"")</f>
        <v/>
      </c>
      <c r="E444" s="40"/>
      <c r="F444" s="524" t="str">
        <f t="array" ref="F444">IFERROR(XLOOKUP(A444, 'New Signups'!C:C, 'New Signups'!I:I), "")</f>
        <v/>
      </c>
      <c r="G444" s="40" t="str">
        <f t="array" ref="G444">IFERROR(XLOOKUP(A444, 'New Signups'!C:C, 'New Signups'!J:J), "")</f>
        <v/>
      </c>
      <c r="H444" s="40"/>
      <c r="I444" s="524" t="str">
        <f t="array" ref="I444">IFNA(XLOOKUP(A444,'New Signups'!C:C,'New Signups'!H:H),"")</f>
        <v/>
      </c>
      <c r="J444" s="524" t="s">
        <v>5585</v>
      </c>
      <c r="K444" s="40"/>
      <c r="L444" s="40"/>
      <c r="M444" s="40"/>
      <c r="N444" s="1020" t="str">
        <f t="array" ref="N444">IFERROR(
    IF(OR(IFERROR(XLOOKUP(A444,'1000'!A:A,'1000'!M:M), 0)=0, IFERROR(XLOOKUP(A444,'1000'!A:A,'1000'!M:M), DATE(1900,1,1))=DATE(1900,1,1)), "", IFERROR(XLOOKUP(A444,'1000'!A:A,'1000'!M:M), "")),
    IFERROR(
        IF(OR(IFERROR(XLOOKUP(A444,'2000'!A:A,'2000'!M:M), 0)=0, IFERROR(XLOOKUP(A444,'2000'!A:A,'2000'!M:M), DATE(1900,1,1))=DATE(1900,1,1)), "", IFERROR(XLOOKUP(A444,'2000'!A:A,'2000'!M:M), "")),
        IF(OR(IFERROR(XLOOKUP(A444,'3000'!A:A,'3000'!M:M), 0)=0, IFERROR(XLOOKUP(A444,'3000'!A:A,'3000'!M:M), DATE(1900,1,1))=DATE(1900,1,1)), "", IFERROR(XLOOKUP(A444,'3000'!A:A,'3000'!M:M), ""))
    )
)</f>
        <v/>
      </c>
      <c r="O444" s="40"/>
      <c r="P444" s="40" t="str">
        <f t="shared" si="74"/>
        <v/>
      </c>
      <c r="Q444" s="40" t="str">
        <f t="shared" si="75"/>
        <v/>
      </c>
      <c r="R444" s="40" t="str">
        <f t="shared" si="76"/>
        <v/>
      </c>
      <c r="S444" s="40" t="str">
        <f t="shared" si="77"/>
        <v/>
      </c>
      <c r="T444" s="40" t="str">
        <f t="shared" si="78"/>
        <v/>
      </c>
      <c r="U444" s="40" t="str">
        <f t="shared" si="79"/>
        <v/>
      </c>
      <c r="V444" s="40"/>
      <c r="W444" s="40" t="str">
        <f t="shared" si="80"/>
        <v/>
      </c>
      <c r="X444" s="40"/>
      <c r="Y444" s="40"/>
      <c r="Z444" s="40"/>
      <c r="AA444" s="40"/>
      <c r="AB444" s="1144" t="str">
        <f t="shared" si="57"/>
        <v/>
      </c>
      <c r="AC444" s="40" t="str">
        <f t="shared" si="58"/>
        <v/>
      </c>
      <c r="AD444" s="40" t="str">
        <f t="shared" si="59"/>
        <v/>
      </c>
      <c r="AE444" s="40"/>
      <c r="AF444" s="40" t="str">
        <f t="shared" si="60"/>
        <v/>
      </c>
      <c r="AG444" s="1023"/>
      <c r="AH444" s="94"/>
      <c r="AI444" s="40"/>
      <c r="AJ444" s="40"/>
      <c r="AK444" s="40"/>
      <c r="AL444" s="40"/>
      <c r="AM444" s="40"/>
      <c r="AN444" s="40"/>
      <c r="AO444" s="40"/>
      <c r="AP444" s="40"/>
      <c r="AQ444" s="40"/>
      <c r="AR444" s="40"/>
      <c r="AS444" s="40"/>
      <c r="AT444" s="40"/>
      <c r="AU444" s="40"/>
      <c r="AV444" s="40"/>
      <c r="AW444" s="40"/>
      <c r="AX444" s="40"/>
      <c r="AY444" s="40"/>
    </row>
    <row r="445" ht="15.75" customHeight="1">
      <c r="A445" s="575" t="str">
        <f t="array" ref="A445">IF(OR(INDIRECT("'1000'!A" &amp; 113 + ROW() - ROW($A$416)) = 0, INDIRECT("'1000'!A" &amp; 113 + ROW() - ROW($A$416)) = ""), "", INDIRECT("'1000'!A" &amp; 113 + ROW() - ROW($A$416)))</f>
        <v/>
      </c>
      <c r="B445" s="417" t="str">
        <f t="array" ref="B445">IFNA(XLOOKUP(A445,'New Signups'!C:C,'New Signups'!D:D),"")</f>
        <v/>
      </c>
      <c r="C445" s="417" t="str">
        <f t="array" ref="C445">IFNA(XLOOKUP(A445,'New Signups'!C:C,'New Signups'!E:E),"")</f>
        <v/>
      </c>
      <c r="D445" s="381" t="str">
        <f t="array" ref="D445">IFNA(XLOOKUP(A445,'1000'!A:A,'1000'!D:D),"")</f>
        <v/>
      </c>
      <c r="E445" s="40"/>
      <c r="F445" s="524" t="str">
        <f t="array" ref="F445">IFERROR(XLOOKUP(A445, 'New Signups'!C:C, 'New Signups'!I:I), "")</f>
        <v/>
      </c>
      <c r="G445" s="40" t="str">
        <f t="array" ref="G445">IFERROR(XLOOKUP(A445, 'New Signups'!C:C, 'New Signups'!J:J), "")</f>
        <v/>
      </c>
      <c r="H445" s="40"/>
      <c r="I445" s="524" t="str">
        <f t="array" ref="I445">IFNA(XLOOKUP(A445,'New Signups'!C:C,'New Signups'!H:H),"")</f>
        <v/>
      </c>
      <c r="J445" s="524" t="s">
        <v>5585</v>
      </c>
      <c r="K445" s="40"/>
      <c r="L445" s="40"/>
      <c r="M445" s="40"/>
      <c r="N445" s="1020" t="str">
        <f t="array" ref="N445">IFERROR(
    IF(OR(IFERROR(XLOOKUP(A445,'1000'!A:A,'1000'!M:M), 0)=0, IFERROR(XLOOKUP(A445,'1000'!A:A,'1000'!M:M), DATE(1900,1,1))=DATE(1900,1,1)), "", IFERROR(XLOOKUP(A445,'1000'!A:A,'1000'!M:M), "")),
    IFERROR(
        IF(OR(IFERROR(XLOOKUP(A445,'2000'!A:A,'2000'!M:M), 0)=0, IFERROR(XLOOKUP(A445,'2000'!A:A,'2000'!M:M), DATE(1900,1,1))=DATE(1900,1,1)), "", IFERROR(XLOOKUP(A445,'2000'!A:A,'2000'!M:M), "")),
        IF(OR(IFERROR(XLOOKUP(A445,'3000'!A:A,'3000'!M:M), 0)=0, IFERROR(XLOOKUP(A445,'3000'!A:A,'3000'!M:M), DATE(1900,1,1))=DATE(1900,1,1)), "", IFERROR(XLOOKUP(A445,'3000'!A:A,'3000'!M:M), ""))
    )
)</f>
        <v/>
      </c>
      <c r="O445" s="40"/>
      <c r="P445" s="40" t="str">
        <f t="shared" si="74"/>
        <v/>
      </c>
      <c r="Q445" s="40" t="str">
        <f t="shared" si="75"/>
        <v/>
      </c>
      <c r="R445" s="40" t="str">
        <f t="shared" si="76"/>
        <v/>
      </c>
      <c r="S445" s="40" t="str">
        <f t="shared" si="77"/>
        <v/>
      </c>
      <c r="T445" s="40" t="str">
        <f t="shared" si="78"/>
        <v/>
      </c>
      <c r="U445" s="40" t="str">
        <f t="shared" si="79"/>
        <v/>
      </c>
      <c r="V445" s="40"/>
      <c r="W445" s="40" t="str">
        <f t="shared" si="80"/>
        <v/>
      </c>
      <c r="X445" s="40"/>
      <c r="Y445" s="40"/>
      <c r="Z445" s="40"/>
      <c r="AA445" s="40"/>
      <c r="AB445" s="1144" t="str">
        <f t="shared" si="57"/>
        <v/>
      </c>
      <c r="AC445" s="40" t="str">
        <f t="shared" si="58"/>
        <v/>
      </c>
      <c r="AD445" s="40" t="str">
        <f t="shared" si="59"/>
        <v/>
      </c>
      <c r="AE445" s="40"/>
      <c r="AF445" s="40" t="str">
        <f t="shared" si="60"/>
        <v/>
      </c>
      <c r="AG445" s="1023"/>
      <c r="AH445" s="94"/>
      <c r="AI445" s="40"/>
      <c r="AJ445" s="40"/>
      <c r="AK445" s="40"/>
      <c r="AL445" s="40"/>
      <c r="AM445" s="40"/>
      <c r="AN445" s="40"/>
      <c r="AO445" s="40"/>
      <c r="AP445" s="40"/>
      <c r="AQ445" s="40"/>
      <c r="AR445" s="40"/>
      <c r="AS445" s="40"/>
      <c r="AT445" s="40"/>
      <c r="AU445" s="40"/>
      <c r="AV445" s="40"/>
      <c r="AW445" s="40"/>
      <c r="AX445" s="40"/>
      <c r="AY445" s="40"/>
    </row>
    <row r="446" ht="15.75" customHeight="1">
      <c r="A446" s="575" t="str">
        <f t="array" ref="A446">IF(OR(INDIRECT("'1000'!A" &amp; 113 + ROW() - ROW($A$416)) = 0, INDIRECT("'1000'!A" &amp; 113 + ROW() - ROW($A$416)) = ""), "", INDIRECT("'1000'!A" &amp; 113 + ROW() - ROW($A$416)))</f>
        <v/>
      </c>
      <c r="B446" s="417" t="str">
        <f t="array" ref="B446">IFNA(XLOOKUP(A446,'New Signups'!C:C,'New Signups'!D:D),"")</f>
        <v/>
      </c>
      <c r="C446" s="417" t="str">
        <f t="array" ref="C446">IFNA(XLOOKUP(A446,'New Signups'!C:C,'New Signups'!E:E),"")</f>
        <v/>
      </c>
      <c r="D446" s="381" t="str">
        <f t="array" ref="D446">IFNA(XLOOKUP(A446,'1000'!A:A,'1000'!D:D),"")</f>
        <v/>
      </c>
      <c r="E446" s="40"/>
      <c r="F446" s="524" t="str">
        <f t="array" ref="F446">IFERROR(XLOOKUP(A446, 'New Signups'!C:C, 'New Signups'!I:I), "")</f>
        <v/>
      </c>
      <c r="G446" s="40" t="str">
        <f t="array" ref="G446">IFERROR(XLOOKUP(A446, 'New Signups'!C:C, 'New Signups'!J:J), "")</f>
        <v/>
      </c>
      <c r="H446" s="40"/>
      <c r="I446" s="524" t="str">
        <f t="array" ref="I446">IFNA(XLOOKUP(A446,'New Signups'!C:C,'New Signups'!H:H),"")</f>
        <v/>
      </c>
      <c r="J446" s="524" t="s">
        <v>5585</v>
      </c>
      <c r="K446" s="40"/>
      <c r="L446" s="40"/>
      <c r="M446" s="40"/>
      <c r="N446" s="1020" t="str">
        <f t="array" ref="N446">IFERROR(
    IF(OR(IFERROR(XLOOKUP(A446,'1000'!A:A,'1000'!M:M), 0)=0, IFERROR(XLOOKUP(A446,'1000'!A:A,'1000'!M:M), DATE(1900,1,1))=DATE(1900,1,1)), "", IFERROR(XLOOKUP(A446,'1000'!A:A,'1000'!M:M), "")),
    IFERROR(
        IF(OR(IFERROR(XLOOKUP(A446,'2000'!A:A,'2000'!M:M), 0)=0, IFERROR(XLOOKUP(A446,'2000'!A:A,'2000'!M:M), DATE(1900,1,1))=DATE(1900,1,1)), "", IFERROR(XLOOKUP(A446,'2000'!A:A,'2000'!M:M), "")),
        IF(OR(IFERROR(XLOOKUP(A446,'3000'!A:A,'3000'!M:M), 0)=0, IFERROR(XLOOKUP(A446,'3000'!A:A,'3000'!M:M), DATE(1900,1,1))=DATE(1900,1,1)), "", IFERROR(XLOOKUP(A446,'3000'!A:A,'3000'!M:M), ""))
    )
)</f>
        <v/>
      </c>
      <c r="O446" s="40"/>
      <c r="P446" s="40" t="str">
        <f t="shared" si="74"/>
        <v/>
      </c>
      <c r="Q446" s="40" t="str">
        <f t="shared" si="75"/>
        <v/>
      </c>
      <c r="R446" s="40" t="str">
        <f t="shared" si="76"/>
        <v/>
      </c>
      <c r="S446" s="40" t="str">
        <f t="shared" si="77"/>
        <v/>
      </c>
      <c r="T446" s="40" t="str">
        <f t="shared" si="78"/>
        <v/>
      </c>
      <c r="U446" s="40" t="str">
        <f t="shared" si="79"/>
        <v/>
      </c>
      <c r="V446" s="40"/>
      <c r="W446" s="40" t="str">
        <f t="shared" si="80"/>
        <v/>
      </c>
      <c r="X446" s="40"/>
      <c r="Y446" s="40"/>
      <c r="Z446" s="40"/>
      <c r="AA446" s="40"/>
      <c r="AB446" s="1144" t="str">
        <f t="shared" si="57"/>
        <v/>
      </c>
      <c r="AC446" s="40" t="str">
        <f t="shared" si="58"/>
        <v/>
      </c>
      <c r="AD446" s="40" t="str">
        <f t="shared" si="59"/>
        <v/>
      </c>
      <c r="AE446" s="40"/>
      <c r="AF446" s="40" t="str">
        <f t="shared" si="60"/>
        <v/>
      </c>
      <c r="AG446" s="1023"/>
      <c r="AH446" s="94"/>
      <c r="AI446" s="40"/>
      <c r="AJ446" s="40"/>
      <c r="AK446" s="40"/>
      <c r="AL446" s="40"/>
      <c r="AM446" s="40"/>
      <c r="AN446" s="40"/>
      <c r="AO446" s="40"/>
      <c r="AP446" s="40"/>
      <c r="AQ446" s="40"/>
      <c r="AR446" s="40"/>
      <c r="AS446" s="40"/>
      <c r="AT446" s="40"/>
      <c r="AU446" s="40"/>
      <c r="AV446" s="40"/>
      <c r="AW446" s="40"/>
      <c r="AX446" s="40"/>
      <c r="AY446" s="40"/>
    </row>
    <row r="447" ht="15.75" customHeight="1">
      <c r="A447" s="575" t="str">
        <f t="array" ref="A447">IF(OR(INDIRECT("'1000'!A" &amp; 113 + ROW() - ROW($A$416)) = 0, INDIRECT("'1000'!A" &amp; 113 + ROW() - ROW($A$416)) = ""), "", INDIRECT("'1000'!A" &amp; 113 + ROW() - ROW($A$416)))</f>
        <v/>
      </c>
      <c r="B447" s="417" t="str">
        <f t="array" ref="B447">IFNA(XLOOKUP(A447,'New Signups'!C:C,'New Signups'!D:D),"")</f>
        <v/>
      </c>
      <c r="C447" s="417" t="str">
        <f t="array" ref="C447">IFNA(XLOOKUP(A447,'New Signups'!C:C,'New Signups'!E:E),"")</f>
        <v/>
      </c>
      <c r="D447" s="381" t="str">
        <f t="array" ref="D447">IFNA(XLOOKUP(A447,'1000'!A:A,'1000'!D:D),"")</f>
        <v/>
      </c>
      <c r="E447" s="40"/>
      <c r="F447" s="524" t="str">
        <f t="array" ref="F447">IFERROR(XLOOKUP(A447, 'New Signups'!C:C, 'New Signups'!I:I), "")</f>
        <v/>
      </c>
      <c r="G447" s="40" t="str">
        <f t="array" ref="G447">IFERROR(XLOOKUP(A447, 'New Signups'!C:C, 'New Signups'!J:J), "")</f>
        <v/>
      </c>
      <c r="H447" s="40"/>
      <c r="I447" s="524" t="str">
        <f t="array" ref="I447">IFNA(XLOOKUP(A447,'New Signups'!C:C,'New Signups'!H:H),"")</f>
        <v/>
      </c>
      <c r="J447" s="524" t="s">
        <v>5585</v>
      </c>
      <c r="K447" s="40"/>
      <c r="L447" s="40"/>
      <c r="M447" s="40"/>
      <c r="N447" s="1020" t="str">
        <f t="array" ref="N447">IFERROR(
    IF(OR(IFERROR(XLOOKUP(A447,'1000'!A:A,'1000'!M:M), 0)=0, IFERROR(XLOOKUP(A447,'1000'!A:A,'1000'!M:M), DATE(1900,1,1))=DATE(1900,1,1)), "", IFERROR(XLOOKUP(A447,'1000'!A:A,'1000'!M:M), "")),
    IFERROR(
        IF(OR(IFERROR(XLOOKUP(A447,'2000'!A:A,'2000'!M:M), 0)=0, IFERROR(XLOOKUP(A447,'2000'!A:A,'2000'!M:M), DATE(1900,1,1))=DATE(1900,1,1)), "", IFERROR(XLOOKUP(A447,'2000'!A:A,'2000'!M:M), "")),
        IF(OR(IFERROR(XLOOKUP(A447,'3000'!A:A,'3000'!M:M), 0)=0, IFERROR(XLOOKUP(A447,'3000'!A:A,'3000'!M:M), DATE(1900,1,1))=DATE(1900,1,1)), "", IFERROR(XLOOKUP(A447,'3000'!A:A,'3000'!M:M), ""))
    )
)</f>
        <v/>
      </c>
      <c r="O447" s="40"/>
      <c r="P447" s="40" t="str">
        <f t="shared" si="74"/>
        <v/>
      </c>
      <c r="Q447" s="40" t="str">
        <f t="shared" si="75"/>
        <v/>
      </c>
      <c r="R447" s="40" t="str">
        <f t="shared" si="76"/>
        <v/>
      </c>
      <c r="S447" s="40" t="str">
        <f t="shared" si="77"/>
        <v/>
      </c>
      <c r="T447" s="40" t="str">
        <f t="shared" si="78"/>
        <v/>
      </c>
      <c r="U447" s="40" t="str">
        <f t="shared" si="79"/>
        <v/>
      </c>
      <c r="V447" s="40"/>
      <c r="W447" s="40" t="str">
        <f t="shared" si="80"/>
        <v/>
      </c>
      <c r="X447" s="40"/>
      <c r="Y447" s="40"/>
      <c r="Z447" s="40"/>
      <c r="AA447" s="40"/>
      <c r="AB447" s="1144" t="str">
        <f t="shared" si="57"/>
        <v/>
      </c>
      <c r="AC447" s="40" t="str">
        <f t="shared" si="58"/>
        <v/>
      </c>
      <c r="AD447" s="40" t="str">
        <f t="shared" si="59"/>
        <v/>
      </c>
      <c r="AE447" s="40"/>
      <c r="AF447" s="40" t="str">
        <f t="shared" si="60"/>
        <v/>
      </c>
      <c r="AG447" s="1023"/>
      <c r="AH447" s="94"/>
      <c r="AI447" s="40"/>
      <c r="AJ447" s="40"/>
      <c r="AK447" s="40"/>
      <c r="AL447" s="40"/>
      <c r="AM447" s="40"/>
      <c r="AN447" s="40"/>
      <c r="AO447" s="40"/>
      <c r="AP447" s="40"/>
      <c r="AQ447" s="40"/>
      <c r="AR447" s="40"/>
      <c r="AS447" s="40"/>
      <c r="AT447" s="40"/>
      <c r="AU447" s="40"/>
      <c r="AV447" s="40"/>
      <c r="AW447" s="40"/>
      <c r="AX447" s="40"/>
      <c r="AY447" s="40"/>
    </row>
    <row r="448" ht="15.75" customHeight="1">
      <c r="A448" s="575" t="str">
        <f t="array" ref="A448">IF(OR(INDIRECT("'1000'!A" &amp; 113 + ROW() - ROW($A$416)) = 0, INDIRECT("'1000'!A" &amp; 113 + ROW() - ROW($A$416)) = ""), "", INDIRECT("'1000'!A" &amp; 113 + ROW() - ROW($A$416)))</f>
        <v/>
      </c>
      <c r="B448" s="417" t="str">
        <f t="array" ref="B448">IFNA(XLOOKUP(A448,'New Signups'!C:C,'New Signups'!D:D),"")</f>
        <v/>
      </c>
      <c r="C448" s="417" t="str">
        <f t="array" ref="C448">IFNA(XLOOKUP(A448,'New Signups'!C:C,'New Signups'!E:E),"")</f>
        <v/>
      </c>
      <c r="D448" s="381" t="str">
        <f t="array" ref="D448">IFNA(XLOOKUP(A448,'1000'!A:A,'1000'!D:D),"")</f>
        <v/>
      </c>
      <c r="E448" s="40"/>
      <c r="F448" s="524" t="str">
        <f t="array" ref="F448">IFERROR(XLOOKUP(A448, 'New Signups'!C:C, 'New Signups'!I:I), "")</f>
        <v/>
      </c>
      <c r="G448" s="40" t="str">
        <f t="array" ref="G448">IFERROR(XLOOKUP(A448, 'New Signups'!C:C, 'New Signups'!J:J), "")</f>
        <v/>
      </c>
      <c r="H448" s="40"/>
      <c r="I448" s="524" t="str">
        <f t="array" ref="I448">IFNA(XLOOKUP(A448,'New Signups'!C:C,'New Signups'!H:H),"")</f>
        <v/>
      </c>
      <c r="J448" s="524" t="s">
        <v>5585</v>
      </c>
      <c r="K448" s="40"/>
      <c r="L448" s="40"/>
      <c r="M448" s="40"/>
      <c r="N448" s="1020" t="str">
        <f t="array" ref="N448">IFERROR(
    IF(OR(IFERROR(XLOOKUP(A448,'1000'!A:A,'1000'!M:M), 0)=0, IFERROR(XLOOKUP(A448,'1000'!A:A,'1000'!M:M), DATE(1900,1,1))=DATE(1900,1,1)), "", IFERROR(XLOOKUP(A448,'1000'!A:A,'1000'!M:M), "")),
    IFERROR(
        IF(OR(IFERROR(XLOOKUP(A448,'2000'!A:A,'2000'!M:M), 0)=0, IFERROR(XLOOKUP(A448,'2000'!A:A,'2000'!M:M), DATE(1900,1,1))=DATE(1900,1,1)), "", IFERROR(XLOOKUP(A448,'2000'!A:A,'2000'!M:M), "")),
        IF(OR(IFERROR(XLOOKUP(A448,'3000'!A:A,'3000'!M:M), 0)=0, IFERROR(XLOOKUP(A448,'3000'!A:A,'3000'!M:M), DATE(1900,1,1))=DATE(1900,1,1)), "", IFERROR(XLOOKUP(A448,'3000'!A:A,'3000'!M:M), ""))
    )
)</f>
        <v/>
      </c>
      <c r="O448" s="40"/>
      <c r="P448" s="40" t="str">
        <f t="shared" si="74"/>
        <v/>
      </c>
      <c r="Q448" s="40" t="str">
        <f t="shared" si="75"/>
        <v/>
      </c>
      <c r="R448" s="40" t="str">
        <f t="shared" si="76"/>
        <v/>
      </c>
      <c r="S448" s="40" t="str">
        <f t="shared" si="77"/>
        <v/>
      </c>
      <c r="T448" s="40" t="str">
        <f t="shared" si="78"/>
        <v/>
      </c>
      <c r="U448" s="40" t="str">
        <f t="shared" si="79"/>
        <v/>
      </c>
      <c r="V448" s="40"/>
      <c r="W448" s="40" t="str">
        <f t="shared" si="80"/>
        <v/>
      </c>
      <c r="X448" s="40"/>
      <c r="Y448" s="40"/>
      <c r="Z448" s="40"/>
      <c r="AA448" s="40"/>
      <c r="AB448" s="1144" t="str">
        <f t="shared" si="57"/>
        <v/>
      </c>
      <c r="AC448" s="40" t="str">
        <f t="shared" si="58"/>
        <v/>
      </c>
      <c r="AD448" s="40" t="str">
        <f t="shared" si="59"/>
        <v/>
      </c>
      <c r="AE448" s="40"/>
      <c r="AF448" s="40" t="str">
        <f t="shared" si="60"/>
        <v/>
      </c>
      <c r="AG448" s="1023"/>
      <c r="AH448" s="94"/>
      <c r="AI448" s="40"/>
      <c r="AJ448" s="40"/>
      <c r="AK448" s="40"/>
      <c r="AL448" s="40"/>
      <c r="AM448" s="40"/>
      <c r="AN448" s="40"/>
      <c r="AO448" s="40"/>
      <c r="AP448" s="40"/>
      <c r="AQ448" s="40"/>
      <c r="AR448" s="40"/>
      <c r="AS448" s="40"/>
      <c r="AT448" s="40"/>
      <c r="AU448" s="40"/>
      <c r="AV448" s="40"/>
      <c r="AW448" s="40"/>
      <c r="AX448" s="40"/>
      <c r="AY448" s="40"/>
    </row>
    <row r="449" ht="15.75" customHeight="1">
      <c r="A449" s="575" t="str">
        <f t="array" ref="A449">IF(OR(INDIRECT("'1000'!A" &amp; 113 + ROW() - ROW($A$416)) = 0, INDIRECT("'1000'!A" &amp; 113 + ROW() - ROW($A$416)) = ""), "", INDIRECT("'1000'!A" &amp; 113 + ROW() - ROW($A$416)))</f>
        <v/>
      </c>
      <c r="B449" s="417" t="str">
        <f t="array" ref="B449">IFNA(XLOOKUP(A449,'New Signups'!C:C,'New Signups'!D:D),"")</f>
        <v/>
      </c>
      <c r="C449" s="417" t="str">
        <f t="array" ref="C449">IFNA(XLOOKUP(A449,'New Signups'!C:C,'New Signups'!E:E),"")</f>
        <v/>
      </c>
      <c r="D449" s="381" t="str">
        <f t="array" ref="D449">IFNA(XLOOKUP(A449,'1000'!A:A,'1000'!D:D),"")</f>
        <v/>
      </c>
      <c r="E449" s="40"/>
      <c r="F449" s="524" t="str">
        <f t="array" ref="F449">IFERROR(XLOOKUP(A449, 'New Signups'!C:C, 'New Signups'!I:I), "")</f>
        <v/>
      </c>
      <c r="G449" s="40" t="str">
        <f t="array" ref="G449">IFERROR(XLOOKUP(A449, 'New Signups'!C:C, 'New Signups'!J:J), "")</f>
        <v/>
      </c>
      <c r="H449" s="40"/>
      <c r="I449" s="524" t="str">
        <f t="array" ref="I449">IFNA(XLOOKUP(A449,'New Signups'!C:C,'New Signups'!H:H),"")</f>
        <v/>
      </c>
      <c r="J449" s="524" t="s">
        <v>5585</v>
      </c>
      <c r="K449" s="40"/>
      <c r="L449" s="40"/>
      <c r="M449" s="40"/>
      <c r="N449" s="1020" t="str">
        <f t="array" ref="N449">IFERROR(
    IF(OR(IFERROR(XLOOKUP(A449,'1000'!A:A,'1000'!M:M), 0)=0, IFERROR(XLOOKUP(A449,'1000'!A:A,'1000'!M:M), DATE(1900,1,1))=DATE(1900,1,1)), "", IFERROR(XLOOKUP(A449,'1000'!A:A,'1000'!M:M), "")),
    IFERROR(
        IF(OR(IFERROR(XLOOKUP(A449,'2000'!A:A,'2000'!M:M), 0)=0, IFERROR(XLOOKUP(A449,'2000'!A:A,'2000'!M:M), DATE(1900,1,1))=DATE(1900,1,1)), "", IFERROR(XLOOKUP(A449,'2000'!A:A,'2000'!M:M), "")),
        IF(OR(IFERROR(XLOOKUP(A449,'3000'!A:A,'3000'!M:M), 0)=0, IFERROR(XLOOKUP(A449,'3000'!A:A,'3000'!M:M), DATE(1900,1,1))=DATE(1900,1,1)), "", IFERROR(XLOOKUP(A449,'3000'!A:A,'3000'!M:M), ""))
    )
)</f>
        <v/>
      </c>
      <c r="O449" s="40"/>
      <c r="P449" s="40" t="str">
        <f t="shared" si="74"/>
        <v/>
      </c>
      <c r="Q449" s="40" t="str">
        <f t="shared" si="75"/>
        <v/>
      </c>
      <c r="R449" s="40" t="str">
        <f t="shared" si="76"/>
        <v/>
      </c>
      <c r="S449" s="40" t="str">
        <f t="shared" si="77"/>
        <v/>
      </c>
      <c r="T449" s="40" t="str">
        <f t="shared" si="78"/>
        <v/>
      </c>
      <c r="U449" s="40" t="str">
        <f t="shared" si="79"/>
        <v/>
      </c>
      <c r="V449" s="40"/>
      <c r="W449" s="40" t="str">
        <f t="shared" si="80"/>
        <v/>
      </c>
      <c r="X449" s="40"/>
      <c r="Y449" s="40"/>
      <c r="Z449" s="40"/>
      <c r="AA449" s="40"/>
      <c r="AB449" s="1144" t="str">
        <f t="shared" si="57"/>
        <v/>
      </c>
      <c r="AC449" s="40" t="str">
        <f t="shared" si="58"/>
        <v/>
      </c>
      <c r="AD449" s="40" t="str">
        <f t="shared" si="59"/>
        <v/>
      </c>
      <c r="AE449" s="40"/>
      <c r="AF449" s="40" t="str">
        <f t="shared" si="60"/>
        <v/>
      </c>
      <c r="AG449" s="1023"/>
      <c r="AH449" s="94"/>
      <c r="AI449" s="40"/>
      <c r="AJ449" s="40"/>
      <c r="AK449" s="40"/>
      <c r="AL449" s="40"/>
      <c r="AM449" s="40"/>
      <c r="AN449" s="40"/>
      <c r="AO449" s="40"/>
      <c r="AP449" s="40"/>
      <c r="AQ449" s="40"/>
      <c r="AR449" s="40"/>
      <c r="AS449" s="40"/>
      <c r="AT449" s="40"/>
      <c r="AU449" s="40"/>
      <c r="AV449" s="40"/>
      <c r="AW449" s="40"/>
      <c r="AX449" s="40"/>
      <c r="AY449" s="40"/>
    </row>
    <row r="450" ht="15.75" customHeight="1">
      <c r="A450" s="575" t="str">
        <f t="array" ref="A450">IF(OR(INDIRECT("'1000'!A" &amp; 113 + ROW() - ROW($A$416)) = 0, INDIRECT("'1000'!A" &amp; 113 + ROW() - ROW($A$416)) = ""), "", INDIRECT("'1000'!A" &amp; 113 + ROW() - ROW($A$416)))</f>
        <v/>
      </c>
      <c r="B450" s="417" t="str">
        <f t="array" ref="B450">IFNA(XLOOKUP(A450,'New Signups'!C:C,'New Signups'!D:D),"")</f>
        <v/>
      </c>
      <c r="C450" s="417" t="str">
        <f t="array" ref="C450">IFNA(XLOOKUP(A450,'New Signups'!C:C,'New Signups'!E:E),"")</f>
        <v/>
      </c>
      <c r="D450" s="381" t="str">
        <f t="array" ref="D450">IFNA(XLOOKUP(A450,'1000'!A:A,'1000'!D:D),"")</f>
        <v/>
      </c>
      <c r="E450" s="40"/>
      <c r="F450" s="524" t="str">
        <f t="array" ref="F450">IFERROR(XLOOKUP(A450, 'New Signups'!C:C, 'New Signups'!I:I), "")</f>
        <v/>
      </c>
      <c r="G450" s="40" t="str">
        <f t="array" ref="G450">IFERROR(XLOOKUP(A450, 'New Signups'!C:C, 'New Signups'!J:J), "")</f>
        <v/>
      </c>
      <c r="H450" s="40"/>
      <c r="I450" s="524" t="str">
        <f t="array" ref="I450">IFNA(XLOOKUP(A450,'New Signups'!C:C,'New Signups'!H:H),"")</f>
        <v/>
      </c>
      <c r="J450" s="524" t="s">
        <v>5585</v>
      </c>
      <c r="K450" s="40"/>
      <c r="L450" s="40"/>
      <c r="M450" s="40"/>
      <c r="N450" s="1020" t="str">
        <f t="array" ref="N450">IFERROR(
    IF(OR(IFERROR(XLOOKUP(A450,'1000'!A:A,'1000'!M:M), 0)=0, IFERROR(XLOOKUP(A450,'1000'!A:A,'1000'!M:M), DATE(1900,1,1))=DATE(1900,1,1)), "", IFERROR(XLOOKUP(A450,'1000'!A:A,'1000'!M:M), "")),
    IFERROR(
        IF(OR(IFERROR(XLOOKUP(A450,'2000'!A:A,'2000'!M:M), 0)=0, IFERROR(XLOOKUP(A450,'2000'!A:A,'2000'!M:M), DATE(1900,1,1))=DATE(1900,1,1)), "", IFERROR(XLOOKUP(A450,'2000'!A:A,'2000'!M:M), "")),
        IF(OR(IFERROR(XLOOKUP(A450,'3000'!A:A,'3000'!M:M), 0)=0, IFERROR(XLOOKUP(A450,'3000'!A:A,'3000'!M:M), DATE(1900,1,1))=DATE(1900,1,1)), "", IFERROR(XLOOKUP(A450,'3000'!A:A,'3000'!M:M), ""))
    )
)</f>
        <v/>
      </c>
      <c r="O450" s="40"/>
      <c r="P450" s="40" t="str">
        <f t="shared" si="74"/>
        <v/>
      </c>
      <c r="Q450" s="40" t="str">
        <f t="shared" si="75"/>
        <v/>
      </c>
      <c r="R450" s="40" t="str">
        <f t="shared" si="76"/>
        <v/>
      </c>
      <c r="S450" s="40" t="str">
        <f t="shared" si="77"/>
        <v/>
      </c>
      <c r="T450" s="40" t="str">
        <f t="shared" si="78"/>
        <v/>
      </c>
      <c r="U450" s="40" t="str">
        <f t="shared" si="79"/>
        <v/>
      </c>
      <c r="V450" s="40"/>
      <c r="W450" s="40" t="str">
        <f t="shared" si="80"/>
        <v/>
      </c>
      <c r="X450" s="40"/>
      <c r="Y450" s="40"/>
      <c r="Z450" s="40"/>
      <c r="AA450" s="40"/>
      <c r="AB450" s="1144" t="str">
        <f t="shared" si="57"/>
        <v/>
      </c>
      <c r="AC450" s="40" t="str">
        <f t="shared" si="58"/>
        <v/>
      </c>
      <c r="AD450" s="40" t="str">
        <f t="shared" si="59"/>
        <v/>
      </c>
      <c r="AE450" s="40"/>
      <c r="AF450" s="40" t="str">
        <f t="shared" si="60"/>
        <v/>
      </c>
      <c r="AG450" s="1023"/>
      <c r="AH450" s="94"/>
      <c r="AI450" s="40"/>
      <c r="AJ450" s="40"/>
      <c r="AK450" s="40"/>
      <c r="AL450" s="40"/>
      <c r="AM450" s="40"/>
      <c r="AN450" s="40"/>
      <c r="AO450" s="40"/>
      <c r="AP450" s="40"/>
      <c r="AQ450" s="40"/>
      <c r="AR450" s="40"/>
      <c r="AS450" s="40"/>
      <c r="AT450" s="40"/>
      <c r="AU450" s="40"/>
      <c r="AV450" s="40"/>
      <c r="AW450" s="40"/>
      <c r="AX450" s="40"/>
      <c r="AY450" s="40"/>
    </row>
    <row r="451" ht="15.75" customHeight="1">
      <c r="A451" s="575" t="str">
        <f t="array" ref="A451">IF(OR(INDIRECT("'1000'!A" &amp; 113 + ROW() - ROW($A$416)) = 0, INDIRECT("'1000'!A" &amp; 113 + ROW() - ROW($A$416)) = ""), "", INDIRECT("'1000'!A" &amp; 113 + ROW() - ROW($A$416)))</f>
        <v/>
      </c>
      <c r="B451" s="417" t="str">
        <f t="array" ref="B451">IFNA(XLOOKUP(A451,'New Signups'!C:C,'New Signups'!D:D),"")</f>
        <v/>
      </c>
      <c r="C451" s="417" t="str">
        <f t="array" ref="C451">IFNA(XLOOKUP(A451,'New Signups'!C:C,'New Signups'!E:E),"")</f>
        <v/>
      </c>
      <c r="D451" s="381" t="str">
        <f t="array" ref="D451">IFNA(XLOOKUP(A451,'1000'!A:A,'1000'!D:D),"")</f>
        <v/>
      </c>
      <c r="E451" s="40"/>
      <c r="F451" s="524" t="str">
        <f t="array" ref="F451">IFERROR(XLOOKUP(A451, 'New Signups'!C:C, 'New Signups'!I:I), "")</f>
        <v/>
      </c>
      <c r="G451" s="40" t="str">
        <f t="array" ref="G451">IFERROR(XLOOKUP(A451, 'New Signups'!C:C, 'New Signups'!J:J), "")</f>
        <v/>
      </c>
      <c r="H451" s="40"/>
      <c r="I451" s="524" t="str">
        <f t="array" ref="I451">IFNA(XLOOKUP(A451,'New Signups'!C:C,'New Signups'!H:H),"")</f>
        <v/>
      </c>
      <c r="J451" s="524" t="s">
        <v>5585</v>
      </c>
      <c r="K451" s="40"/>
      <c r="L451" s="40"/>
      <c r="M451" s="40"/>
      <c r="N451" s="1020" t="str">
        <f t="array" ref="N451">IFERROR(
    IF(OR(IFERROR(XLOOKUP(A451,'1000'!A:A,'1000'!M:M), 0)=0, IFERROR(XLOOKUP(A451,'1000'!A:A,'1000'!M:M), DATE(1900,1,1))=DATE(1900,1,1)), "", IFERROR(XLOOKUP(A451,'1000'!A:A,'1000'!M:M), "")),
    IFERROR(
        IF(OR(IFERROR(XLOOKUP(A451,'2000'!A:A,'2000'!M:M), 0)=0, IFERROR(XLOOKUP(A451,'2000'!A:A,'2000'!M:M), DATE(1900,1,1))=DATE(1900,1,1)), "", IFERROR(XLOOKUP(A451,'2000'!A:A,'2000'!M:M), "")),
        IF(OR(IFERROR(XLOOKUP(A451,'3000'!A:A,'3000'!M:M), 0)=0, IFERROR(XLOOKUP(A451,'3000'!A:A,'3000'!M:M), DATE(1900,1,1))=DATE(1900,1,1)), "", IFERROR(XLOOKUP(A451,'3000'!A:A,'3000'!M:M), ""))
    )
)</f>
        <v/>
      </c>
      <c r="O451" s="40"/>
      <c r="P451" s="40" t="str">
        <f t="shared" si="74"/>
        <v/>
      </c>
      <c r="Q451" s="40" t="str">
        <f t="shared" si="75"/>
        <v/>
      </c>
      <c r="R451" s="40" t="str">
        <f t="shared" si="76"/>
        <v/>
      </c>
      <c r="S451" s="40" t="str">
        <f t="shared" si="77"/>
        <v/>
      </c>
      <c r="T451" s="40" t="str">
        <f t="shared" si="78"/>
        <v/>
      </c>
      <c r="U451" s="40" t="str">
        <f t="shared" si="79"/>
        <v/>
      </c>
      <c r="V451" s="40"/>
      <c r="W451" s="40" t="str">
        <f t="shared" si="80"/>
        <v/>
      </c>
      <c r="X451" s="40"/>
      <c r="Y451" s="40"/>
      <c r="Z451" s="40"/>
      <c r="AA451" s="40"/>
      <c r="AB451" s="1144" t="str">
        <f t="shared" si="57"/>
        <v/>
      </c>
      <c r="AC451" s="40" t="str">
        <f t="shared" si="58"/>
        <v/>
      </c>
      <c r="AD451" s="40" t="str">
        <f t="shared" si="59"/>
        <v/>
      </c>
      <c r="AE451" s="40"/>
      <c r="AF451" s="40" t="str">
        <f t="shared" si="60"/>
        <v/>
      </c>
      <c r="AG451" s="1023"/>
      <c r="AH451" s="94"/>
      <c r="AI451" s="40"/>
      <c r="AJ451" s="40"/>
      <c r="AK451" s="40"/>
      <c r="AL451" s="40"/>
      <c r="AM451" s="40"/>
      <c r="AN451" s="40"/>
      <c r="AO451" s="40"/>
      <c r="AP451" s="40"/>
      <c r="AQ451" s="40"/>
      <c r="AR451" s="40"/>
      <c r="AS451" s="40"/>
      <c r="AT451" s="40"/>
      <c r="AU451" s="40"/>
      <c r="AV451" s="40"/>
      <c r="AW451" s="40"/>
      <c r="AX451" s="40"/>
      <c r="AY451" s="40"/>
    </row>
    <row r="452" ht="15.75" customHeight="1">
      <c r="A452" s="575" t="str">
        <f t="array" ref="A452">IF(OR(INDIRECT("'1000'!A" &amp; 113 + ROW() - ROW($A$416)) = 0, INDIRECT("'1000'!A" &amp; 113 + ROW() - ROW($A$416)) = ""), "", INDIRECT("'1000'!A" &amp; 113 + ROW() - ROW($A$416)))</f>
        <v/>
      </c>
      <c r="B452" s="417" t="str">
        <f t="array" ref="B452">IFNA(XLOOKUP(A452,'New Signups'!C:C,'New Signups'!D:D),"")</f>
        <v/>
      </c>
      <c r="C452" s="417" t="str">
        <f t="array" ref="C452">IFNA(XLOOKUP(A452,'New Signups'!C:C,'New Signups'!E:E),"")</f>
        <v/>
      </c>
      <c r="D452" s="381" t="str">
        <f t="array" ref="D452">IFNA(XLOOKUP(A452,'1000'!A:A,'1000'!D:D),"")</f>
        <v/>
      </c>
      <c r="E452" s="40"/>
      <c r="F452" s="524" t="str">
        <f t="array" ref="F452">IFERROR(XLOOKUP(A452, 'New Signups'!C:C, 'New Signups'!I:I), "")</f>
        <v/>
      </c>
      <c r="G452" s="40" t="str">
        <f t="array" ref="G452">IFERROR(XLOOKUP(A452, 'New Signups'!C:C, 'New Signups'!J:J), "")</f>
        <v/>
      </c>
      <c r="H452" s="40"/>
      <c r="I452" s="524" t="str">
        <f t="array" ref="I452">IFNA(XLOOKUP(A452,'New Signups'!C:C,'New Signups'!H:H),"")</f>
        <v/>
      </c>
      <c r="J452" s="524" t="s">
        <v>5585</v>
      </c>
      <c r="K452" s="40"/>
      <c r="L452" s="40"/>
      <c r="M452" s="40"/>
      <c r="N452" s="1020" t="str">
        <f t="array" ref="N452">IFERROR(
    IF(OR(IFERROR(XLOOKUP(A452,'1000'!A:A,'1000'!M:M), 0)=0, IFERROR(XLOOKUP(A452,'1000'!A:A,'1000'!M:M), DATE(1900,1,1))=DATE(1900,1,1)), "", IFERROR(XLOOKUP(A452,'1000'!A:A,'1000'!M:M), "")),
    IFERROR(
        IF(OR(IFERROR(XLOOKUP(A452,'2000'!A:A,'2000'!M:M), 0)=0, IFERROR(XLOOKUP(A452,'2000'!A:A,'2000'!M:M), DATE(1900,1,1))=DATE(1900,1,1)), "", IFERROR(XLOOKUP(A452,'2000'!A:A,'2000'!M:M), "")),
        IF(OR(IFERROR(XLOOKUP(A452,'3000'!A:A,'3000'!M:M), 0)=0, IFERROR(XLOOKUP(A452,'3000'!A:A,'3000'!M:M), DATE(1900,1,1))=DATE(1900,1,1)), "", IFERROR(XLOOKUP(A452,'3000'!A:A,'3000'!M:M), ""))
    )
)</f>
        <v/>
      </c>
      <c r="O452" s="40"/>
      <c r="P452" s="40" t="str">
        <f t="shared" si="74"/>
        <v/>
      </c>
      <c r="Q452" s="40" t="str">
        <f t="shared" si="75"/>
        <v/>
      </c>
      <c r="R452" s="40" t="str">
        <f t="shared" si="76"/>
        <v/>
      </c>
      <c r="S452" s="40" t="str">
        <f t="shared" si="77"/>
        <v/>
      </c>
      <c r="T452" s="40" t="str">
        <f t="shared" si="78"/>
        <v/>
      </c>
      <c r="U452" s="40" t="str">
        <f t="shared" si="79"/>
        <v/>
      </c>
      <c r="V452" s="40"/>
      <c r="W452" s="40" t="str">
        <f t="shared" si="80"/>
        <v/>
      </c>
      <c r="X452" s="40"/>
      <c r="Y452" s="40"/>
      <c r="Z452" s="40"/>
      <c r="AA452" s="40"/>
      <c r="AB452" s="1144" t="str">
        <f t="shared" si="57"/>
        <v/>
      </c>
      <c r="AC452" s="40" t="str">
        <f t="shared" si="58"/>
        <v/>
      </c>
      <c r="AD452" s="40" t="str">
        <f t="shared" si="59"/>
        <v/>
      </c>
      <c r="AE452" s="40"/>
      <c r="AF452" s="40" t="str">
        <f t="shared" si="60"/>
        <v/>
      </c>
      <c r="AG452" s="1023"/>
      <c r="AH452" s="94"/>
      <c r="AI452" s="40"/>
      <c r="AJ452" s="40"/>
      <c r="AK452" s="40"/>
      <c r="AL452" s="40"/>
      <c r="AM452" s="40"/>
      <c r="AN452" s="40"/>
      <c r="AO452" s="40"/>
      <c r="AP452" s="40"/>
      <c r="AQ452" s="40"/>
      <c r="AR452" s="40"/>
      <c r="AS452" s="40"/>
      <c r="AT452" s="40"/>
      <c r="AU452" s="40"/>
      <c r="AV452" s="40"/>
      <c r="AW452" s="40"/>
      <c r="AX452" s="40"/>
      <c r="AY452" s="40"/>
    </row>
    <row r="453" ht="15.75" customHeight="1">
      <c r="A453" s="575" t="str">
        <f t="array" ref="A453">IF(OR(INDIRECT("'1000'!A" &amp; 113 + ROW() - ROW($A$416)) = 0, INDIRECT("'1000'!A" &amp; 113 + ROW() - ROW($A$416)) = ""), "", INDIRECT("'1000'!A" &amp; 113 + ROW() - ROW($A$416)))</f>
        <v/>
      </c>
      <c r="B453" s="417" t="str">
        <f t="array" ref="B453">IFNA(XLOOKUP(A453,'New Signups'!C:C,'New Signups'!D:D),"")</f>
        <v/>
      </c>
      <c r="C453" s="417" t="str">
        <f t="array" ref="C453">IFNA(XLOOKUP(A453,'New Signups'!C:C,'New Signups'!E:E),"")</f>
        <v/>
      </c>
      <c r="D453" s="381" t="str">
        <f t="array" ref="D453">IFNA(XLOOKUP(A453,'1000'!A:A,'1000'!D:D),"")</f>
        <v/>
      </c>
      <c r="E453" s="40"/>
      <c r="F453" s="524" t="str">
        <f t="array" ref="F453">IFERROR(XLOOKUP(A453, 'New Signups'!C:C, 'New Signups'!I:I), "")</f>
        <v/>
      </c>
      <c r="G453" s="40" t="str">
        <f t="array" ref="G453">IFERROR(XLOOKUP(A453, 'New Signups'!C:C, 'New Signups'!J:J), "")</f>
        <v/>
      </c>
      <c r="H453" s="40"/>
      <c r="I453" s="524" t="str">
        <f t="array" ref="I453">IFNA(XLOOKUP(A453,'New Signups'!C:C,'New Signups'!H:H),"")</f>
        <v/>
      </c>
      <c r="J453" s="524" t="s">
        <v>5585</v>
      </c>
      <c r="K453" s="40"/>
      <c r="L453" s="40"/>
      <c r="M453" s="40"/>
      <c r="N453" s="1020" t="str">
        <f t="array" ref="N453">IFERROR(
    IF(OR(IFERROR(XLOOKUP(A453,'1000'!A:A,'1000'!M:M), 0)=0, IFERROR(XLOOKUP(A453,'1000'!A:A,'1000'!M:M), DATE(1900,1,1))=DATE(1900,1,1)), "", IFERROR(XLOOKUP(A453,'1000'!A:A,'1000'!M:M), "")),
    IFERROR(
        IF(OR(IFERROR(XLOOKUP(A453,'2000'!A:A,'2000'!M:M), 0)=0, IFERROR(XLOOKUP(A453,'2000'!A:A,'2000'!M:M), DATE(1900,1,1))=DATE(1900,1,1)), "", IFERROR(XLOOKUP(A453,'2000'!A:A,'2000'!M:M), "")),
        IF(OR(IFERROR(XLOOKUP(A453,'3000'!A:A,'3000'!M:M), 0)=0, IFERROR(XLOOKUP(A453,'3000'!A:A,'3000'!M:M), DATE(1900,1,1))=DATE(1900,1,1)), "", IFERROR(XLOOKUP(A453,'3000'!A:A,'3000'!M:M), ""))
    )
)</f>
        <v/>
      </c>
      <c r="O453" s="40"/>
      <c r="P453" s="40" t="str">
        <f t="shared" si="74"/>
        <v/>
      </c>
      <c r="Q453" s="40" t="str">
        <f t="shared" si="75"/>
        <v/>
      </c>
      <c r="R453" s="40" t="str">
        <f t="shared" si="76"/>
        <v/>
      </c>
      <c r="S453" s="40" t="str">
        <f t="shared" si="77"/>
        <v/>
      </c>
      <c r="T453" s="40" t="str">
        <f t="shared" si="78"/>
        <v/>
      </c>
      <c r="U453" s="40" t="str">
        <f t="shared" si="79"/>
        <v/>
      </c>
      <c r="V453" s="40"/>
      <c r="W453" s="40" t="str">
        <f t="shared" si="80"/>
        <v/>
      </c>
      <c r="X453" s="40"/>
      <c r="Y453" s="40"/>
      <c r="Z453" s="40"/>
      <c r="AA453" s="40"/>
      <c r="AB453" s="1144" t="str">
        <f t="shared" si="57"/>
        <v/>
      </c>
      <c r="AC453" s="40" t="str">
        <f t="shared" si="58"/>
        <v/>
      </c>
      <c r="AD453" s="40" t="str">
        <f t="shared" si="59"/>
        <v/>
      </c>
      <c r="AE453" s="40"/>
      <c r="AF453" s="40" t="str">
        <f t="shared" si="60"/>
        <v/>
      </c>
      <c r="AG453" s="1023"/>
      <c r="AH453" s="94"/>
      <c r="AI453" s="40"/>
      <c r="AJ453" s="40"/>
      <c r="AK453" s="40"/>
      <c r="AL453" s="40"/>
      <c r="AM453" s="40"/>
      <c r="AN453" s="40"/>
      <c r="AO453" s="40"/>
      <c r="AP453" s="40"/>
      <c r="AQ453" s="40"/>
      <c r="AR453" s="40"/>
      <c r="AS453" s="40"/>
      <c r="AT453" s="40"/>
      <c r="AU453" s="40"/>
      <c r="AV453" s="40"/>
      <c r="AW453" s="40"/>
      <c r="AX453" s="40"/>
      <c r="AY453" s="40"/>
    </row>
    <row r="454" ht="15.75" customHeight="1">
      <c r="A454" s="575" t="str">
        <f t="array" ref="A454">IF(OR(INDIRECT("'1000'!A" &amp; 113 + ROW() - ROW($A$416)) = 0, INDIRECT("'1000'!A" &amp; 113 + ROW() - ROW($A$416)) = ""), "", INDIRECT("'1000'!A" &amp; 113 + ROW() - ROW($A$416)))</f>
        <v/>
      </c>
      <c r="B454" s="417" t="str">
        <f t="array" ref="B454">IFNA(XLOOKUP(A454,'New Signups'!C:C,'New Signups'!D:D),"")</f>
        <v/>
      </c>
      <c r="C454" s="417" t="str">
        <f t="array" ref="C454">IFNA(XLOOKUP(A454,'New Signups'!C:C,'New Signups'!E:E),"")</f>
        <v/>
      </c>
      <c r="D454" s="381" t="str">
        <f t="array" ref="D454">IFNA(XLOOKUP(A454,'1000'!A:A,'1000'!D:D),"")</f>
        <v/>
      </c>
      <c r="E454" s="40"/>
      <c r="F454" s="524" t="str">
        <f t="array" ref="F454">IFERROR(XLOOKUP(A454, 'New Signups'!C:C, 'New Signups'!I:I), "")</f>
        <v/>
      </c>
      <c r="G454" s="40" t="str">
        <f t="array" ref="G454">IFERROR(XLOOKUP(A454, 'New Signups'!C:C, 'New Signups'!J:J), "")</f>
        <v/>
      </c>
      <c r="H454" s="40"/>
      <c r="I454" s="524" t="str">
        <f t="array" ref="I454">IFNA(XLOOKUP(A454,'New Signups'!C:C,'New Signups'!H:H),"")</f>
        <v/>
      </c>
      <c r="J454" s="524" t="s">
        <v>5585</v>
      </c>
      <c r="K454" s="40"/>
      <c r="L454" s="40"/>
      <c r="M454" s="40"/>
      <c r="N454" s="1020" t="str">
        <f t="array" ref="N454">IFERROR(
    IF(OR(IFERROR(XLOOKUP(A454,'1000'!A:A,'1000'!M:M), 0)=0, IFERROR(XLOOKUP(A454,'1000'!A:A,'1000'!M:M), DATE(1900,1,1))=DATE(1900,1,1)), "", IFERROR(XLOOKUP(A454,'1000'!A:A,'1000'!M:M), "")),
    IFERROR(
        IF(OR(IFERROR(XLOOKUP(A454,'2000'!A:A,'2000'!M:M), 0)=0, IFERROR(XLOOKUP(A454,'2000'!A:A,'2000'!M:M), DATE(1900,1,1))=DATE(1900,1,1)), "", IFERROR(XLOOKUP(A454,'2000'!A:A,'2000'!M:M), "")),
        IF(OR(IFERROR(XLOOKUP(A454,'3000'!A:A,'3000'!M:M), 0)=0, IFERROR(XLOOKUP(A454,'3000'!A:A,'3000'!M:M), DATE(1900,1,1))=DATE(1900,1,1)), "", IFERROR(XLOOKUP(A454,'3000'!A:A,'3000'!M:M), ""))
    )
)</f>
        <v/>
      </c>
      <c r="O454" s="40"/>
      <c r="P454" s="40" t="str">
        <f t="shared" si="74"/>
        <v/>
      </c>
      <c r="Q454" s="40" t="str">
        <f t="shared" si="75"/>
        <v/>
      </c>
      <c r="R454" s="40" t="str">
        <f t="shared" si="76"/>
        <v/>
      </c>
      <c r="S454" s="40" t="str">
        <f t="shared" si="77"/>
        <v/>
      </c>
      <c r="T454" s="40" t="str">
        <f t="shared" si="78"/>
        <v/>
      </c>
      <c r="U454" s="40" t="str">
        <f t="shared" si="79"/>
        <v/>
      </c>
      <c r="V454" s="40"/>
      <c r="W454" s="40" t="str">
        <f t="shared" si="80"/>
        <v/>
      </c>
      <c r="X454" s="40"/>
      <c r="Y454" s="40"/>
      <c r="Z454" s="40"/>
      <c r="AA454" s="40"/>
      <c r="AB454" s="1144" t="str">
        <f t="shared" si="57"/>
        <v/>
      </c>
      <c r="AC454" s="40" t="str">
        <f t="shared" si="58"/>
        <v/>
      </c>
      <c r="AD454" s="40" t="str">
        <f t="shared" si="59"/>
        <v/>
      </c>
      <c r="AE454" s="40"/>
      <c r="AF454" s="40" t="str">
        <f t="shared" si="60"/>
        <v/>
      </c>
      <c r="AG454" s="1023"/>
      <c r="AH454" s="94"/>
      <c r="AI454" s="40"/>
      <c r="AJ454" s="40"/>
      <c r="AK454" s="40"/>
      <c r="AL454" s="40"/>
      <c r="AM454" s="40"/>
      <c r="AN454" s="40"/>
      <c r="AO454" s="40"/>
      <c r="AP454" s="40"/>
      <c r="AQ454" s="40"/>
      <c r="AR454" s="40"/>
      <c r="AS454" s="40"/>
      <c r="AT454" s="40"/>
      <c r="AU454" s="40"/>
      <c r="AV454" s="40"/>
      <c r="AW454" s="40"/>
      <c r="AX454" s="40"/>
      <c r="AY454" s="40"/>
    </row>
    <row r="455" ht="15.75" customHeight="1">
      <c r="A455" s="575" t="str">
        <f t="array" ref="A455">IF(OR(INDIRECT("'1000'!A" &amp; 113 + ROW() - ROW($A$416)) = 0, INDIRECT("'1000'!A" &amp; 113 + ROW() - ROW($A$416)) = ""), "", INDIRECT("'1000'!A" &amp; 113 + ROW() - ROW($A$416)))</f>
        <v/>
      </c>
      <c r="B455" s="417" t="str">
        <f t="array" ref="B455">IFNA(XLOOKUP(A455,'New Signups'!C:C,'New Signups'!D:D),"")</f>
        <v/>
      </c>
      <c r="C455" s="417" t="str">
        <f t="array" ref="C455">IFNA(XLOOKUP(A455,'New Signups'!C:C,'New Signups'!E:E),"")</f>
        <v/>
      </c>
      <c r="D455" s="381" t="str">
        <f t="array" ref="D455">IFNA(XLOOKUP(A455,'1000'!A:A,'1000'!D:D),"")</f>
        <v/>
      </c>
      <c r="E455" s="40"/>
      <c r="F455" s="524" t="str">
        <f t="array" ref="F455">IFERROR(XLOOKUP(A455, 'New Signups'!C:C, 'New Signups'!I:I), "")</f>
        <v/>
      </c>
      <c r="G455" s="40" t="str">
        <f t="array" ref="G455">IFERROR(XLOOKUP(A455, 'New Signups'!C:C, 'New Signups'!J:J), "")</f>
        <v/>
      </c>
      <c r="H455" s="40"/>
      <c r="I455" s="524" t="str">
        <f t="array" ref="I455">IFNA(XLOOKUP(A455,'New Signups'!C:C,'New Signups'!H:H),"")</f>
        <v/>
      </c>
      <c r="J455" s="524" t="s">
        <v>5585</v>
      </c>
      <c r="K455" s="40"/>
      <c r="L455" s="40"/>
      <c r="M455" s="40"/>
      <c r="N455" s="1020" t="str">
        <f t="array" ref="N455">IFERROR(
    IF(OR(IFERROR(XLOOKUP(A455,'1000'!A:A,'1000'!M:M), 0)=0, IFERROR(XLOOKUP(A455,'1000'!A:A,'1000'!M:M), DATE(1900,1,1))=DATE(1900,1,1)), "", IFERROR(XLOOKUP(A455,'1000'!A:A,'1000'!M:M), "")),
    IFERROR(
        IF(OR(IFERROR(XLOOKUP(A455,'2000'!A:A,'2000'!M:M), 0)=0, IFERROR(XLOOKUP(A455,'2000'!A:A,'2000'!M:M), DATE(1900,1,1))=DATE(1900,1,1)), "", IFERROR(XLOOKUP(A455,'2000'!A:A,'2000'!M:M), "")),
        IF(OR(IFERROR(XLOOKUP(A455,'3000'!A:A,'3000'!M:M), 0)=0, IFERROR(XLOOKUP(A455,'3000'!A:A,'3000'!M:M), DATE(1900,1,1))=DATE(1900,1,1)), "", IFERROR(XLOOKUP(A455,'3000'!A:A,'3000'!M:M), ""))
    )
)</f>
        <v/>
      </c>
      <c r="O455" s="40"/>
      <c r="P455" s="40" t="str">
        <f t="shared" si="74"/>
        <v/>
      </c>
      <c r="Q455" s="40" t="str">
        <f t="shared" si="75"/>
        <v/>
      </c>
      <c r="R455" s="40" t="str">
        <f t="shared" si="76"/>
        <v/>
      </c>
      <c r="S455" s="40" t="str">
        <f t="shared" si="77"/>
        <v/>
      </c>
      <c r="T455" s="40" t="str">
        <f t="shared" si="78"/>
        <v/>
      </c>
      <c r="U455" s="40" t="str">
        <f t="shared" si="79"/>
        <v/>
      </c>
      <c r="V455" s="40"/>
      <c r="W455" s="40" t="str">
        <f t="shared" si="80"/>
        <v/>
      </c>
      <c r="X455" s="40"/>
      <c r="Y455" s="40"/>
      <c r="Z455" s="40"/>
      <c r="AA455" s="40"/>
      <c r="AB455" s="1144" t="str">
        <f t="shared" si="57"/>
        <v/>
      </c>
      <c r="AC455" s="40" t="str">
        <f t="shared" si="58"/>
        <v/>
      </c>
      <c r="AD455" s="40" t="str">
        <f t="shared" si="59"/>
        <v/>
      </c>
      <c r="AE455" s="40"/>
      <c r="AF455" s="40" t="str">
        <f t="shared" si="60"/>
        <v/>
      </c>
      <c r="AG455" s="1023"/>
      <c r="AH455" s="94"/>
      <c r="AI455" s="40"/>
      <c r="AJ455" s="40"/>
      <c r="AK455" s="40"/>
      <c r="AL455" s="40"/>
      <c r="AM455" s="40"/>
      <c r="AN455" s="40"/>
      <c r="AO455" s="40"/>
      <c r="AP455" s="40"/>
      <c r="AQ455" s="40"/>
      <c r="AR455" s="40"/>
      <c r="AS455" s="40"/>
      <c r="AT455" s="40"/>
      <c r="AU455" s="40"/>
      <c r="AV455" s="40"/>
      <c r="AW455" s="40"/>
      <c r="AX455" s="40"/>
      <c r="AY455" s="40"/>
    </row>
    <row r="456" ht="15.75" customHeight="1">
      <c r="A456" s="575" t="str">
        <f t="array" ref="A456">IF(OR(INDIRECT("'1000'!A" &amp; 113 + ROW() - ROW($A$416)) = 0, INDIRECT("'1000'!A" &amp; 113 + ROW() - ROW($A$416)) = ""), "", INDIRECT("'1000'!A" &amp; 113 + ROW() - ROW($A$416)))</f>
        <v/>
      </c>
      <c r="B456" s="417" t="str">
        <f t="array" ref="B456">IFNA(XLOOKUP(A456,'New Signups'!C:C,'New Signups'!D:D),"")</f>
        <v/>
      </c>
      <c r="C456" s="417" t="str">
        <f t="array" ref="C456">IFNA(XLOOKUP(A456,'New Signups'!C:C,'New Signups'!E:E),"")</f>
        <v/>
      </c>
      <c r="D456" s="381" t="str">
        <f t="array" ref="D456">IFNA(XLOOKUP(A456,'1000'!A:A,'1000'!D:D),"")</f>
        <v/>
      </c>
      <c r="E456" s="40"/>
      <c r="F456" s="524" t="str">
        <f t="array" ref="F456">IFERROR(XLOOKUP(A456, 'New Signups'!C:C, 'New Signups'!I:I), "")</f>
        <v/>
      </c>
      <c r="G456" s="40" t="str">
        <f t="array" ref="G456">IFERROR(XLOOKUP(A456, 'New Signups'!C:C, 'New Signups'!J:J), "")</f>
        <v/>
      </c>
      <c r="H456" s="40"/>
      <c r="I456" s="524" t="str">
        <f t="array" ref="I456">IFNA(XLOOKUP(A456,'New Signups'!C:C,'New Signups'!H:H),"")</f>
        <v/>
      </c>
      <c r="J456" s="524" t="s">
        <v>5585</v>
      </c>
      <c r="K456" s="40"/>
      <c r="L456" s="40"/>
      <c r="M456" s="40"/>
      <c r="N456" s="1020" t="str">
        <f t="array" ref="N456">IFERROR(
    IF(OR(IFERROR(XLOOKUP(A456,'1000'!A:A,'1000'!M:M), 0)=0, IFERROR(XLOOKUP(A456,'1000'!A:A,'1000'!M:M), DATE(1900,1,1))=DATE(1900,1,1)), "", IFERROR(XLOOKUP(A456,'1000'!A:A,'1000'!M:M), "")),
    IFERROR(
        IF(OR(IFERROR(XLOOKUP(A456,'2000'!A:A,'2000'!M:M), 0)=0, IFERROR(XLOOKUP(A456,'2000'!A:A,'2000'!M:M), DATE(1900,1,1))=DATE(1900,1,1)), "", IFERROR(XLOOKUP(A456,'2000'!A:A,'2000'!M:M), "")),
        IF(OR(IFERROR(XLOOKUP(A456,'3000'!A:A,'3000'!M:M), 0)=0, IFERROR(XLOOKUP(A456,'3000'!A:A,'3000'!M:M), DATE(1900,1,1))=DATE(1900,1,1)), "", IFERROR(XLOOKUP(A456,'3000'!A:A,'3000'!M:M), ""))
    )
)</f>
        <v/>
      </c>
      <c r="O456" s="40"/>
      <c r="P456" s="40" t="str">
        <f t="shared" si="74"/>
        <v/>
      </c>
      <c r="Q456" s="40" t="str">
        <f t="shared" si="75"/>
        <v/>
      </c>
      <c r="R456" s="40" t="str">
        <f t="shared" si="76"/>
        <v/>
      </c>
      <c r="S456" s="40" t="str">
        <f t="shared" si="77"/>
        <v/>
      </c>
      <c r="T456" s="40" t="str">
        <f t="shared" si="78"/>
        <v/>
      </c>
      <c r="U456" s="40" t="str">
        <f t="shared" si="79"/>
        <v/>
      </c>
      <c r="V456" s="40"/>
      <c r="W456" s="40" t="str">
        <f t="shared" si="80"/>
        <v/>
      </c>
      <c r="X456" s="40"/>
      <c r="Y456" s="40"/>
      <c r="Z456" s="40"/>
      <c r="AA456" s="40"/>
      <c r="AB456" s="1144" t="str">
        <f t="shared" si="57"/>
        <v/>
      </c>
      <c r="AC456" s="40" t="str">
        <f t="shared" si="58"/>
        <v/>
      </c>
      <c r="AD456" s="40" t="str">
        <f t="shared" si="59"/>
        <v/>
      </c>
      <c r="AE456" s="40"/>
      <c r="AF456" s="40" t="str">
        <f t="shared" si="60"/>
        <v/>
      </c>
      <c r="AG456" s="1023"/>
      <c r="AH456" s="94"/>
      <c r="AI456" s="40"/>
      <c r="AJ456" s="40"/>
      <c r="AK456" s="40"/>
      <c r="AL456" s="40"/>
      <c r="AM456" s="40"/>
      <c r="AN456" s="40"/>
      <c r="AO456" s="40"/>
      <c r="AP456" s="40"/>
      <c r="AQ456" s="40"/>
      <c r="AR456" s="40"/>
      <c r="AS456" s="40"/>
      <c r="AT456" s="40"/>
      <c r="AU456" s="40"/>
      <c r="AV456" s="40"/>
      <c r="AW456" s="40"/>
      <c r="AX456" s="40"/>
      <c r="AY456" s="40"/>
    </row>
    <row r="457" ht="15.75" customHeight="1">
      <c r="A457" s="575" t="str">
        <f t="array" ref="A457">IF(OR(INDIRECT("'1000'!A" &amp; 113 + ROW() - ROW($A$416)) = 0, INDIRECT("'1000'!A" &amp; 113 + ROW() - ROW($A$416)) = ""), "", INDIRECT("'1000'!A" &amp; 113 + ROW() - ROW($A$416)))</f>
        <v/>
      </c>
      <c r="B457" s="417" t="str">
        <f t="array" ref="B457">IFNA(XLOOKUP(A457,'New Signups'!C:C,'New Signups'!D:D),"")</f>
        <v/>
      </c>
      <c r="C457" s="417" t="str">
        <f t="array" ref="C457">IFNA(XLOOKUP(A457,'New Signups'!C:C,'New Signups'!E:E),"")</f>
        <v/>
      </c>
      <c r="D457" s="381" t="str">
        <f t="array" ref="D457">IFNA(XLOOKUP(A457,'1000'!A:A,'1000'!D:D),"")</f>
        <v/>
      </c>
      <c r="E457" s="40"/>
      <c r="F457" s="524" t="str">
        <f t="array" ref="F457">IFERROR(XLOOKUP(A457, 'New Signups'!C:C, 'New Signups'!I:I), "")</f>
        <v/>
      </c>
      <c r="G457" s="40" t="str">
        <f t="array" ref="G457">IFERROR(XLOOKUP(A457, 'New Signups'!C:C, 'New Signups'!J:J), "")</f>
        <v/>
      </c>
      <c r="H457" s="40"/>
      <c r="I457" s="524" t="str">
        <f t="array" ref="I457">IFNA(XLOOKUP(A457,'New Signups'!C:C,'New Signups'!H:H),"")</f>
        <v/>
      </c>
      <c r="J457" s="524" t="s">
        <v>5585</v>
      </c>
      <c r="K457" s="40"/>
      <c r="L457" s="40"/>
      <c r="M457" s="40"/>
      <c r="N457" s="1020" t="str">
        <f t="array" ref="N457">IFERROR(
    IF(OR(IFERROR(XLOOKUP(A457,'1000'!A:A,'1000'!M:M), 0)=0, IFERROR(XLOOKUP(A457,'1000'!A:A,'1000'!M:M), DATE(1900,1,1))=DATE(1900,1,1)), "", IFERROR(XLOOKUP(A457,'1000'!A:A,'1000'!M:M), "")),
    IFERROR(
        IF(OR(IFERROR(XLOOKUP(A457,'2000'!A:A,'2000'!M:M), 0)=0, IFERROR(XLOOKUP(A457,'2000'!A:A,'2000'!M:M), DATE(1900,1,1))=DATE(1900,1,1)), "", IFERROR(XLOOKUP(A457,'2000'!A:A,'2000'!M:M), "")),
        IF(OR(IFERROR(XLOOKUP(A457,'3000'!A:A,'3000'!M:M), 0)=0, IFERROR(XLOOKUP(A457,'3000'!A:A,'3000'!M:M), DATE(1900,1,1))=DATE(1900,1,1)), "", IFERROR(XLOOKUP(A457,'3000'!A:A,'3000'!M:M), ""))
    )
)</f>
        <v/>
      </c>
      <c r="O457" s="40"/>
      <c r="P457" s="40" t="str">
        <f t="shared" si="74"/>
        <v/>
      </c>
      <c r="Q457" s="40" t="str">
        <f t="shared" si="75"/>
        <v/>
      </c>
      <c r="R457" s="40" t="str">
        <f t="shared" si="76"/>
        <v/>
      </c>
      <c r="S457" s="40" t="str">
        <f t="shared" si="77"/>
        <v/>
      </c>
      <c r="T457" s="40" t="str">
        <f t="shared" si="78"/>
        <v/>
      </c>
      <c r="U457" s="40" t="str">
        <f t="shared" si="79"/>
        <v/>
      </c>
      <c r="V457" s="40"/>
      <c r="W457" s="40" t="str">
        <f t="shared" si="80"/>
        <v/>
      </c>
      <c r="X457" s="40"/>
      <c r="Y457" s="40"/>
      <c r="Z457" s="40"/>
      <c r="AA457" s="40"/>
      <c r="AB457" s="1144" t="str">
        <f t="shared" si="57"/>
        <v/>
      </c>
      <c r="AC457" s="40" t="str">
        <f t="shared" si="58"/>
        <v/>
      </c>
      <c r="AD457" s="40" t="str">
        <f t="shared" si="59"/>
        <v/>
      </c>
      <c r="AE457" s="40"/>
      <c r="AF457" s="40" t="str">
        <f t="shared" si="60"/>
        <v/>
      </c>
      <c r="AG457" s="1023"/>
      <c r="AH457" s="94"/>
      <c r="AI457" s="40"/>
      <c r="AJ457" s="40"/>
      <c r="AK457" s="40"/>
      <c r="AL457" s="40"/>
      <c r="AM457" s="40"/>
      <c r="AN457" s="40"/>
      <c r="AO457" s="40"/>
      <c r="AP457" s="40"/>
      <c r="AQ457" s="40"/>
      <c r="AR457" s="40"/>
      <c r="AS457" s="40"/>
      <c r="AT457" s="40"/>
      <c r="AU457" s="40"/>
      <c r="AV457" s="40"/>
      <c r="AW457" s="40"/>
      <c r="AX457" s="40"/>
      <c r="AY457" s="40"/>
    </row>
    <row r="458" ht="15.75" customHeight="1">
      <c r="A458" s="575" t="str">
        <f t="array" ref="A458">IF(OR(INDIRECT("'1000'!A" &amp; 113 + ROW() - ROW($A$416)) = 0, INDIRECT("'1000'!A" &amp; 113 + ROW() - ROW($A$416)) = ""), "", INDIRECT("'1000'!A" &amp; 113 + ROW() - ROW($A$416)))</f>
        <v/>
      </c>
      <c r="B458" s="417" t="str">
        <f t="array" ref="B458">IFNA(XLOOKUP(A458,'New Signups'!C:C,'New Signups'!D:D),"")</f>
        <v/>
      </c>
      <c r="C458" s="417" t="str">
        <f t="array" ref="C458">IFNA(XLOOKUP(A458,'New Signups'!C:C,'New Signups'!E:E),"")</f>
        <v/>
      </c>
      <c r="D458" s="381" t="str">
        <f t="array" ref="D458">IFNA(XLOOKUP(A458,'1000'!A:A,'1000'!D:D),"")</f>
        <v/>
      </c>
      <c r="E458" s="40"/>
      <c r="F458" s="524" t="str">
        <f t="array" ref="F458">IFERROR(XLOOKUP(A458, 'New Signups'!C:C, 'New Signups'!I:I), "")</f>
        <v/>
      </c>
      <c r="G458" s="40" t="str">
        <f t="array" ref="G458">IFERROR(XLOOKUP(A458, 'New Signups'!C:C, 'New Signups'!J:J), "")</f>
        <v/>
      </c>
      <c r="H458" s="40"/>
      <c r="I458" s="524" t="str">
        <f t="array" ref="I458">IFNA(XLOOKUP(A458,'New Signups'!C:C,'New Signups'!H:H),"")</f>
        <v/>
      </c>
      <c r="J458" s="524" t="s">
        <v>5585</v>
      </c>
      <c r="K458" s="40"/>
      <c r="L458" s="40"/>
      <c r="M458" s="40"/>
      <c r="N458" s="1020" t="str">
        <f t="array" ref="N458">IFERROR(
    IF(OR(IFERROR(XLOOKUP(A458,'1000'!A:A,'1000'!M:M), 0)=0, IFERROR(XLOOKUP(A458,'1000'!A:A,'1000'!M:M), DATE(1900,1,1))=DATE(1900,1,1)), "", IFERROR(XLOOKUP(A458,'1000'!A:A,'1000'!M:M), "")),
    IFERROR(
        IF(OR(IFERROR(XLOOKUP(A458,'2000'!A:A,'2000'!M:M), 0)=0, IFERROR(XLOOKUP(A458,'2000'!A:A,'2000'!M:M), DATE(1900,1,1))=DATE(1900,1,1)), "", IFERROR(XLOOKUP(A458,'2000'!A:A,'2000'!M:M), "")),
        IF(OR(IFERROR(XLOOKUP(A458,'3000'!A:A,'3000'!M:M), 0)=0, IFERROR(XLOOKUP(A458,'3000'!A:A,'3000'!M:M), DATE(1900,1,1))=DATE(1900,1,1)), "", IFERROR(XLOOKUP(A458,'3000'!A:A,'3000'!M:M), ""))
    )
)</f>
        <v/>
      </c>
      <c r="O458" s="40"/>
      <c r="P458" s="40" t="str">
        <f t="shared" si="74"/>
        <v/>
      </c>
      <c r="Q458" s="40" t="str">
        <f t="shared" si="75"/>
        <v/>
      </c>
      <c r="R458" s="40" t="str">
        <f t="shared" si="76"/>
        <v/>
      </c>
      <c r="S458" s="40" t="str">
        <f t="shared" si="77"/>
        <v/>
      </c>
      <c r="T458" s="40" t="str">
        <f t="shared" si="78"/>
        <v/>
      </c>
      <c r="U458" s="40" t="str">
        <f t="shared" si="79"/>
        <v/>
      </c>
      <c r="V458" s="40"/>
      <c r="W458" s="40" t="str">
        <f t="shared" si="80"/>
        <v/>
      </c>
      <c r="X458" s="40"/>
      <c r="Y458" s="40"/>
      <c r="Z458" s="40"/>
      <c r="AA458" s="40"/>
      <c r="AB458" s="1144" t="str">
        <f t="shared" si="57"/>
        <v/>
      </c>
      <c r="AC458" s="40" t="str">
        <f t="shared" si="58"/>
        <v/>
      </c>
      <c r="AD458" s="40" t="str">
        <f t="shared" si="59"/>
        <v/>
      </c>
      <c r="AE458" s="40"/>
      <c r="AF458" s="40" t="str">
        <f t="shared" si="60"/>
        <v/>
      </c>
      <c r="AG458" s="1023"/>
      <c r="AH458" s="94"/>
      <c r="AI458" s="40"/>
      <c r="AJ458" s="40"/>
      <c r="AK458" s="40"/>
      <c r="AL458" s="40"/>
      <c r="AM458" s="40"/>
      <c r="AN458" s="40"/>
      <c r="AO458" s="40"/>
      <c r="AP458" s="40"/>
      <c r="AQ458" s="40"/>
      <c r="AR458" s="40"/>
      <c r="AS458" s="40"/>
      <c r="AT458" s="40"/>
      <c r="AU458" s="40"/>
      <c r="AV458" s="40"/>
      <c r="AW458" s="40"/>
      <c r="AX458" s="40"/>
      <c r="AY458" s="40"/>
    </row>
    <row r="459" ht="15.75" customHeight="1">
      <c r="A459" s="575" t="str">
        <f t="array" ref="A459">IF(OR(INDIRECT("'1000'!A" &amp; 113 + ROW() - ROW($A$416)) = 0, INDIRECT("'1000'!A" &amp; 113 + ROW() - ROW($A$416)) = ""), "", INDIRECT("'1000'!A" &amp; 113 + ROW() - ROW($A$416)))</f>
        <v/>
      </c>
      <c r="B459" s="417" t="str">
        <f t="array" ref="B459">IFNA(XLOOKUP(A459,'New Signups'!C:C,'New Signups'!D:D),"")</f>
        <v/>
      </c>
      <c r="C459" s="417" t="str">
        <f t="array" ref="C459">IFNA(XLOOKUP(A459,'New Signups'!C:C,'New Signups'!E:E),"")</f>
        <v/>
      </c>
      <c r="D459" s="381" t="str">
        <f t="array" ref="D459">IFNA(XLOOKUP(A459,'1000'!A:A,'1000'!D:D),"")</f>
        <v/>
      </c>
      <c r="E459" s="40"/>
      <c r="F459" s="524" t="str">
        <f t="array" ref="F459">IFERROR(XLOOKUP(A459, 'New Signups'!C:C, 'New Signups'!I:I), "")</f>
        <v/>
      </c>
      <c r="G459" s="40" t="str">
        <f t="array" ref="G459">IFERROR(XLOOKUP(A459, 'New Signups'!C:C, 'New Signups'!J:J), "")</f>
        <v/>
      </c>
      <c r="H459" s="40"/>
      <c r="I459" s="524" t="str">
        <f t="array" ref="I459">IFNA(XLOOKUP(A459,'New Signups'!C:C,'New Signups'!H:H),"")</f>
        <v/>
      </c>
      <c r="J459" s="524" t="s">
        <v>5585</v>
      </c>
      <c r="K459" s="40"/>
      <c r="L459" s="40"/>
      <c r="M459" s="40"/>
      <c r="N459" s="1020" t="str">
        <f t="array" ref="N459">IFERROR(
    IF(OR(IFERROR(XLOOKUP(A459,'1000'!A:A,'1000'!M:M), 0)=0, IFERROR(XLOOKUP(A459,'1000'!A:A,'1000'!M:M), DATE(1900,1,1))=DATE(1900,1,1)), "", IFERROR(XLOOKUP(A459,'1000'!A:A,'1000'!M:M), "")),
    IFERROR(
        IF(OR(IFERROR(XLOOKUP(A459,'2000'!A:A,'2000'!M:M), 0)=0, IFERROR(XLOOKUP(A459,'2000'!A:A,'2000'!M:M), DATE(1900,1,1))=DATE(1900,1,1)), "", IFERROR(XLOOKUP(A459,'2000'!A:A,'2000'!M:M), "")),
        IF(OR(IFERROR(XLOOKUP(A459,'3000'!A:A,'3000'!M:M), 0)=0, IFERROR(XLOOKUP(A459,'3000'!A:A,'3000'!M:M), DATE(1900,1,1))=DATE(1900,1,1)), "", IFERROR(XLOOKUP(A459,'3000'!A:A,'3000'!M:M), ""))
    )
)</f>
        <v/>
      </c>
      <c r="O459" s="40"/>
      <c r="P459" s="40" t="str">
        <f t="shared" si="74"/>
        <v/>
      </c>
      <c r="Q459" s="40" t="str">
        <f t="shared" si="75"/>
        <v/>
      </c>
      <c r="R459" s="40" t="str">
        <f t="shared" si="76"/>
        <v/>
      </c>
      <c r="S459" s="40" t="str">
        <f t="shared" si="77"/>
        <v/>
      </c>
      <c r="T459" s="40" t="str">
        <f t="shared" si="78"/>
        <v/>
      </c>
      <c r="U459" s="40" t="str">
        <f t="shared" si="79"/>
        <v/>
      </c>
      <c r="V459" s="40"/>
      <c r="W459" s="40" t="str">
        <f t="shared" si="80"/>
        <v/>
      </c>
      <c r="X459" s="40"/>
      <c r="Y459" s="40"/>
      <c r="Z459" s="40"/>
      <c r="AA459" s="40"/>
      <c r="AB459" s="1144" t="str">
        <f t="shared" si="57"/>
        <v/>
      </c>
      <c r="AC459" s="40" t="str">
        <f t="shared" si="58"/>
        <v/>
      </c>
      <c r="AD459" s="40" t="str">
        <f t="shared" si="59"/>
        <v/>
      </c>
      <c r="AE459" s="40"/>
      <c r="AF459" s="40" t="str">
        <f t="shared" si="60"/>
        <v/>
      </c>
      <c r="AG459" s="1023"/>
      <c r="AH459" s="94"/>
      <c r="AI459" s="40"/>
      <c r="AJ459" s="40"/>
      <c r="AK459" s="40"/>
      <c r="AL459" s="40"/>
      <c r="AM459" s="40"/>
      <c r="AN459" s="40"/>
      <c r="AO459" s="40"/>
      <c r="AP459" s="40"/>
      <c r="AQ459" s="40"/>
      <c r="AR459" s="40"/>
      <c r="AS459" s="40"/>
      <c r="AT459" s="40"/>
      <c r="AU459" s="40"/>
      <c r="AV459" s="40"/>
      <c r="AW459" s="40"/>
      <c r="AX459" s="40"/>
      <c r="AY459" s="40"/>
    </row>
    <row r="460" ht="15.75" customHeight="1">
      <c r="A460" s="575" t="str">
        <f t="array" ref="A460">IF(OR(INDIRECT("'1000'!A" &amp; 113 + ROW() - ROW($A$416)) = 0, INDIRECT("'1000'!A" &amp; 113 + ROW() - ROW($A$416)) = ""), "", INDIRECT("'1000'!A" &amp; 113 + ROW() - ROW($A$416)))</f>
        <v/>
      </c>
      <c r="B460" s="417" t="str">
        <f t="array" ref="B460">IFNA(XLOOKUP(A460,'New Signups'!C:C,'New Signups'!D:D),"")</f>
        <v/>
      </c>
      <c r="C460" s="417" t="str">
        <f t="array" ref="C460">IFNA(XLOOKUP(A460,'New Signups'!C:C,'New Signups'!E:E),"")</f>
        <v/>
      </c>
      <c r="D460" s="381" t="str">
        <f t="array" ref="D460">IFNA(XLOOKUP(A460,'1000'!A:A,'1000'!D:D),"")</f>
        <v/>
      </c>
      <c r="E460" s="40"/>
      <c r="F460" s="524" t="str">
        <f t="array" ref="F460">IFERROR(XLOOKUP(A460, 'New Signups'!C:C, 'New Signups'!I:I), "")</f>
        <v/>
      </c>
      <c r="G460" s="40" t="str">
        <f t="array" ref="G460">IFERROR(XLOOKUP(A460, 'New Signups'!C:C, 'New Signups'!J:J), "")</f>
        <v/>
      </c>
      <c r="H460" s="40"/>
      <c r="I460" s="524" t="str">
        <f t="array" ref="I460">IFNA(XLOOKUP(A460,'New Signups'!C:C,'New Signups'!H:H),"")</f>
        <v/>
      </c>
      <c r="J460" s="524" t="s">
        <v>5585</v>
      </c>
      <c r="K460" s="40"/>
      <c r="L460" s="40"/>
      <c r="M460" s="40"/>
      <c r="N460" s="1020" t="str">
        <f t="array" ref="N460">IFERROR(
    IF(OR(IFERROR(XLOOKUP(A460,'1000'!A:A,'1000'!M:M), 0)=0, IFERROR(XLOOKUP(A460,'1000'!A:A,'1000'!M:M), DATE(1900,1,1))=DATE(1900,1,1)), "", IFERROR(XLOOKUP(A460,'1000'!A:A,'1000'!M:M), "")),
    IFERROR(
        IF(OR(IFERROR(XLOOKUP(A460,'2000'!A:A,'2000'!M:M), 0)=0, IFERROR(XLOOKUP(A460,'2000'!A:A,'2000'!M:M), DATE(1900,1,1))=DATE(1900,1,1)), "", IFERROR(XLOOKUP(A460,'2000'!A:A,'2000'!M:M), "")),
        IF(OR(IFERROR(XLOOKUP(A460,'3000'!A:A,'3000'!M:M), 0)=0, IFERROR(XLOOKUP(A460,'3000'!A:A,'3000'!M:M), DATE(1900,1,1))=DATE(1900,1,1)), "", IFERROR(XLOOKUP(A460,'3000'!A:A,'3000'!M:M), ""))
    )
)</f>
        <v/>
      </c>
      <c r="O460" s="40"/>
      <c r="P460" s="40" t="str">
        <f t="shared" si="74"/>
        <v/>
      </c>
      <c r="Q460" s="40" t="str">
        <f t="shared" si="75"/>
        <v/>
      </c>
      <c r="R460" s="40" t="str">
        <f t="shared" si="76"/>
        <v/>
      </c>
      <c r="S460" s="40" t="str">
        <f t="shared" si="77"/>
        <v/>
      </c>
      <c r="T460" s="40" t="str">
        <f t="shared" si="78"/>
        <v/>
      </c>
      <c r="U460" s="40" t="str">
        <f t="shared" si="79"/>
        <v/>
      </c>
      <c r="V460" s="40"/>
      <c r="W460" s="40" t="str">
        <f t="shared" si="80"/>
        <v/>
      </c>
      <c r="X460" s="40"/>
      <c r="Y460" s="40"/>
      <c r="Z460" s="40"/>
      <c r="AA460" s="40"/>
      <c r="AB460" s="1144" t="str">
        <f t="shared" si="57"/>
        <v/>
      </c>
      <c r="AC460" s="40" t="str">
        <f t="shared" si="58"/>
        <v/>
      </c>
      <c r="AD460" s="40" t="str">
        <f t="shared" si="59"/>
        <v/>
      </c>
      <c r="AE460" s="40"/>
      <c r="AF460" s="40" t="str">
        <f t="shared" si="60"/>
        <v/>
      </c>
      <c r="AG460" s="1023"/>
      <c r="AH460" s="94"/>
      <c r="AI460" s="40"/>
      <c r="AJ460" s="40"/>
      <c r="AK460" s="40"/>
      <c r="AL460" s="40"/>
      <c r="AM460" s="40"/>
      <c r="AN460" s="40"/>
      <c r="AO460" s="40"/>
      <c r="AP460" s="40"/>
      <c r="AQ460" s="40"/>
      <c r="AR460" s="40"/>
      <c r="AS460" s="40"/>
      <c r="AT460" s="40"/>
      <c r="AU460" s="40"/>
      <c r="AV460" s="40"/>
      <c r="AW460" s="40"/>
      <c r="AX460" s="40"/>
      <c r="AY460" s="40"/>
    </row>
    <row r="461" ht="15.75" customHeight="1">
      <c r="A461" s="575" t="str">
        <f t="array" ref="A461">IF(OR(INDIRECT("'1000'!A" &amp; 113 + ROW() - ROW($A$416)) = 0, INDIRECT("'1000'!A" &amp; 113 + ROW() - ROW($A$416)) = ""), "", INDIRECT("'1000'!A" &amp; 113 + ROW() - ROW($A$416)))</f>
        <v/>
      </c>
      <c r="B461" s="417" t="str">
        <f t="array" ref="B461">IFNA(XLOOKUP(A461,'New Signups'!C:C,'New Signups'!D:D),"")</f>
        <v/>
      </c>
      <c r="C461" s="417" t="str">
        <f t="array" ref="C461">IFNA(XLOOKUP(A461,'New Signups'!C:C,'New Signups'!E:E),"")</f>
        <v/>
      </c>
      <c r="D461" s="381" t="str">
        <f t="array" ref="D461">IFNA(XLOOKUP(A461,'1000'!A:A,'1000'!D:D),"")</f>
        <v/>
      </c>
      <c r="E461" s="40"/>
      <c r="F461" s="524" t="str">
        <f t="array" ref="F461">IFERROR(XLOOKUP(A461, 'New Signups'!C:C, 'New Signups'!I:I), "")</f>
        <v/>
      </c>
      <c r="G461" s="40" t="str">
        <f t="array" ref="G461">IFERROR(XLOOKUP(A461, 'New Signups'!C:C, 'New Signups'!J:J), "")</f>
        <v/>
      </c>
      <c r="H461" s="40"/>
      <c r="I461" s="524" t="str">
        <f t="array" ref="I461">IFNA(XLOOKUP(A461,'New Signups'!C:C,'New Signups'!H:H),"")</f>
        <v/>
      </c>
      <c r="J461" s="524" t="s">
        <v>5585</v>
      </c>
      <c r="K461" s="40"/>
      <c r="L461" s="40"/>
      <c r="M461" s="40"/>
      <c r="N461" s="1020" t="str">
        <f t="array" ref="N461">IFERROR(
    IF(OR(IFERROR(XLOOKUP(A461,'1000'!A:A,'1000'!M:M), 0)=0, IFERROR(XLOOKUP(A461,'1000'!A:A,'1000'!M:M), DATE(1900,1,1))=DATE(1900,1,1)), "", IFERROR(XLOOKUP(A461,'1000'!A:A,'1000'!M:M), "")),
    IFERROR(
        IF(OR(IFERROR(XLOOKUP(A461,'2000'!A:A,'2000'!M:M), 0)=0, IFERROR(XLOOKUP(A461,'2000'!A:A,'2000'!M:M), DATE(1900,1,1))=DATE(1900,1,1)), "", IFERROR(XLOOKUP(A461,'2000'!A:A,'2000'!M:M), "")),
        IF(OR(IFERROR(XLOOKUP(A461,'3000'!A:A,'3000'!M:M), 0)=0, IFERROR(XLOOKUP(A461,'3000'!A:A,'3000'!M:M), DATE(1900,1,1))=DATE(1900,1,1)), "", IFERROR(XLOOKUP(A461,'3000'!A:A,'3000'!M:M), ""))
    )
)</f>
        <v/>
      </c>
      <c r="O461" s="40"/>
      <c r="P461" s="40" t="str">
        <f t="shared" si="74"/>
        <v/>
      </c>
      <c r="Q461" s="40" t="str">
        <f t="shared" si="75"/>
        <v/>
      </c>
      <c r="R461" s="40" t="str">
        <f t="shared" si="76"/>
        <v/>
      </c>
      <c r="S461" s="40" t="str">
        <f t="shared" si="77"/>
        <v/>
      </c>
      <c r="T461" s="40" t="str">
        <f t="shared" si="78"/>
        <v/>
      </c>
      <c r="U461" s="40" t="str">
        <f t="shared" si="79"/>
        <v/>
      </c>
      <c r="V461" s="40"/>
      <c r="W461" s="40" t="str">
        <f t="shared" si="80"/>
        <v/>
      </c>
      <c r="X461" s="40"/>
      <c r="Y461" s="40"/>
      <c r="Z461" s="40"/>
      <c r="AA461" s="40"/>
      <c r="AB461" s="1144" t="str">
        <f t="shared" si="57"/>
        <v/>
      </c>
      <c r="AC461" s="40" t="str">
        <f t="shared" si="58"/>
        <v/>
      </c>
      <c r="AD461" s="40" t="str">
        <f t="shared" si="59"/>
        <v/>
      </c>
      <c r="AE461" s="40"/>
      <c r="AF461" s="40" t="str">
        <f t="shared" si="60"/>
        <v/>
      </c>
      <c r="AG461" s="1023"/>
      <c r="AH461" s="94"/>
      <c r="AI461" s="40"/>
      <c r="AJ461" s="40"/>
      <c r="AK461" s="40"/>
      <c r="AL461" s="40"/>
      <c r="AM461" s="40"/>
      <c r="AN461" s="40"/>
      <c r="AO461" s="40"/>
      <c r="AP461" s="40"/>
      <c r="AQ461" s="40"/>
      <c r="AR461" s="40"/>
      <c r="AS461" s="40"/>
      <c r="AT461" s="40"/>
      <c r="AU461" s="40"/>
      <c r="AV461" s="40"/>
      <c r="AW461" s="40"/>
      <c r="AX461" s="40"/>
      <c r="AY461" s="40"/>
    </row>
    <row r="462" ht="15.75" customHeight="1">
      <c r="A462" s="575" t="str">
        <f t="array" ref="A462">IF(OR(INDIRECT("'1000'!A" &amp; 113 + ROW() - ROW($A$416)) = 0, INDIRECT("'1000'!A" &amp; 113 + ROW() - ROW($A$416)) = ""), "", INDIRECT("'1000'!A" &amp; 113 + ROW() - ROW($A$416)))</f>
        <v/>
      </c>
      <c r="B462" s="417" t="str">
        <f t="array" ref="B462">IFNA(XLOOKUP(A462,'New Signups'!C:C,'New Signups'!D:D),"")</f>
        <v/>
      </c>
      <c r="C462" s="417" t="str">
        <f t="array" ref="C462">IFNA(XLOOKUP(A462,'New Signups'!C:C,'New Signups'!E:E),"")</f>
        <v/>
      </c>
      <c r="D462" s="381" t="str">
        <f t="array" ref="D462">IFNA(XLOOKUP(A462,'1000'!A:A,'1000'!D:D),"")</f>
        <v/>
      </c>
      <c r="E462" s="40"/>
      <c r="F462" s="524" t="str">
        <f t="array" ref="F462">IFERROR(XLOOKUP(A462, 'New Signups'!C:C, 'New Signups'!I:I), "")</f>
        <v/>
      </c>
      <c r="G462" s="40" t="str">
        <f t="array" ref="G462">IFERROR(XLOOKUP(A462, 'New Signups'!C:C, 'New Signups'!J:J), "")</f>
        <v/>
      </c>
      <c r="H462" s="40"/>
      <c r="I462" s="524" t="str">
        <f t="array" ref="I462">IFNA(XLOOKUP(A462,'New Signups'!C:C,'New Signups'!H:H),"")</f>
        <v/>
      </c>
      <c r="J462" s="524" t="s">
        <v>5585</v>
      </c>
      <c r="K462" s="40"/>
      <c r="L462" s="40"/>
      <c r="M462" s="40"/>
      <c r="N462" s="1020" t="str">
        <f t="array" ref="N462">IFERROR(
    IF(OR(IFERROR(XLOOKUP(A462,'1000'!A:A,'1000'!M:M), 0)=0, IFERROR(XLOOKUP(A462,'1000'!A:A,'1000'!M:M), DATE(1900,1,1))=DATE(1900,1,1)), "", IFERROR(XLOOKUP(A462,'1000'!A:A,'1000'!M:M), "")),
    IFERROR(
        IF(OR(IFERROR(XLOOKUP(A462,'2000'!A:A,'2000'!M:M), 0)=0, IFERROR(XLOOKUP(A462,'2000'!A:A,'2000'!M:M), DATE(1900,1,1))=DATE(1900,1,1)), "", IFERROR(XLOOKUP(A462,'2000'!A:A,'2000'!M:M), "")),
        IF(OR(IFERROR(XLOOKUP(A462,'3000'!A:A,'3000'!M:M), 0)=0, IFERROR(XLOOKUP(A462,'3000'!A:A,'3000'!M:M), DATE(1900,1,1))=DATE(1900,1,1)), "", IFERROR(XLOOKUP(A462,'3000'!A:A,'3000'!M:M), ""))
    )
)</f>
        <v/>
      </c>
      <c r="O462" s="40"/>
      <c r="P462" s="40" t="str">
        <f t="shared" si="74"/>
        <v/>
      </c>
      <c r="Q462" s="40" t="str">
        <f t="shared" si="75"/>
        <v/>
      </c>
      <c r="R462" s="40" t="str">
        <f t="shared" si="76"/>
        <v/>
      </c>
      <c r="S462" s="40" t="str">
        <f t="shared" si="77"/>
        <v/>
      </c>
      <c r="T462" s="40" t="str">
        <f t="shared" si="78"/>
        <v/>
      </c>
      <c r="U462" s="40" t="str">
        <f t="shared" si="79"/>
        <v/>
      </c>
      <c r="V462" s="40"/>
      <c r="W462" s="40" t="str">
        <f t="shared" si="80"/>
        <v/>
      </c>
      <c r="X462" s="40"/>
      <c r="Y462" s="40"/>
      <c r="Z462" s="40"/>
      <c r="AA462" s="40"/>
      <c r="AB462" s="1144" t="str">
        <f t="shared" si="57"/>
        <v/>
      </c>
      <c r="AC462" s="40" t="str">
        <f t="shared" si="58"/>
        <v/>
      </c>
      <c r="AD462" s="40" t="str">
        <f t="shared" si="59"/>
        <v/>
      </c>
      <c r="AE462" s="40"/>
      <c r="AF462" s="40" t="str">
        <f t="shared" si="60"/>
        <v/>
      </c>
      <c r="AG462" s="1023"/>
      <c r="AH462" s="94"/>
      <c r="AI462" s="40"/>
      <c r="AJ462" s="40"/>
      <c r="AK462" s="40"/>
      <c r="AL462" s="40"/>
      <c r="AM462" s="40"/>
      <c r="AN462" s="40"/>
      <c r="AO462" s="40"/>
      <c r="AP462" s="40"/>
      <c r="AQ462" s="40"/>
      <c r="AR462" s="40"/>
      <c r="AS462" s="40"/>
      <c r="AT462" s="40"/>
      <c r="AU462" s="40"/>
      <c r="AV462" s="40"/>
      <c r="AW462" s="40"/>
      <c r="AX462" s="40"/>
      <c r="AY462" s="40"/>
    </row>
    <row r="463" ht="15.75" customHeight="1">
      <c r="A463" s="575" t="str">
        <f t="array" ref="A463">IF(OR(INDIRECT("'1000'!A" &amp; 113 + ROW() - ROW($A$416)) = 0, INDIRECT("'1000'!A" &amp; 113 + ROW() - ROW($A$416)) = ""), "", INDIRECT("'1000'!A" &amp; 113 + ROW() - ROW($A$416)))</f>
        <v/>
      </c>
      <c r="B463" s="417" t="str">
        <f t="array" ref="B463">IFNA(XLOOKUP(A463,'New Signups'!C:C,'New Signups'!D:D),"")</f>
        <v/>
      </c>
      <c r="C463" s="417" t="str">
        <f t="array" ref="C463">IFNA(XLOOKUP(A463,'New Signups'!C:C,'New Signups'!E:E),"")</f>
        <v/>
      </c>
      <c r="D463" s="381" t="str">
        <f t="array" ref="D463">IFNA(XLOOKUP(A463,'1000'!A:A,'1000'!D:D),"")</f>
        <v/>
      </c>
      <c r="E463" s="40"/>
      <c r="F463" s="524" t="str">
        <f t="array" ref="F463">IFERROR(XLOOKUP(A463, 'New Signups'!C:C, 'New Signups'!I:I), "")</f>
        <v/>
      </c>
      <c r="G463" s="40" t="str">
        <f t="array" ref="G463">IFERROR(XLOOKUP(A463, 'New Signups'!C:C, 'New Signups'!J:J), "")</f>
        <v/>
      </c>
      <c r="H463" s="40"/>
      <c r="I463" s="524" t="str">
        <f t="array" ref="I463">IFNA(XLOOKUP(A463,'New Signups'!C:C,'New Signups'!H:H),"")</f>
        <v/>
      </c>
      <c r="J463" s="524" t="s">
        <v>5585</v>
      </c>
      <c r="K463" s="40"/>
      <c r="L463" s="40"/>
      <c r="M463" s="40"/>
      <c r="N463" s="1020" t="str">
        <f t="array" ref="N463">IFERROR(
    IF(OR(IFERROR(XLOOKUP(A463,'1000'!A:A,'1000'!M:M), 0)=0, IFERROR(XLOOKUP(A463,'1000'!A:A,'1000'!M:M), DATE(1900,1,1))=DATE(1900,1,1)), "", IFERROR(XLOOKUP(A463,'1000'!A:A,'1000'!M:M), "")),
    IFERROR(
        IF(OR(IFERROR(XLOOKUP(A463,'2000'!A:A,'2000'!M:M), 0)=0, IFERROR(XLOOKUP(A463,'2000'!A:A,'2000'!M:M), DATE(1900,1,1))=DATE(1900,1,1)), "", IFERROR(XLOOKUP(A463,'2000'!A:A,'2000'!M:M), "")),
        IF(OR(IFERROR(XLOOKUP(A463,'3000'!A:A,'3000'!M:M), 0)=0, IFERROR(XLOOKUP(A463,'3000'!A:A,'3000'!M:M), DATE(1900,1,1))=DATE(1900,1,1)), "", IFERROR(XLOOKUP(A463,'3000'!A:A,'3000'!M:M), ""))
    )
)</f>
        <v/>
      </c>
      <c r="O463" s="40"/>
      <c r="P463" s="40" t="str">
        <f t="shared" si="74"/>
        <v/>
      </c>
      <c r="Q463" s="40" t="str">
        <f t="shared" si="75"/>
        <v/>
      </c>
      <c r="R463" s="40" t="str">
        <f t="shared" si="76"/>
        <v/>
      </c>
      <c r="S463" s="40" t="str">
        <f t="shared" si="77"/>
        <v/>
      </c>
      <c r="T463" s="40" t="str">
        <f t="shared" si="78"/>
        <v/>
      </c>
      <c r="U463" s="40" t="str">
        <f t="shared" si="79"/>
        <v/>
      </c>
      <c r="V463" s="40"/>
      <c r="W463" s="40" t="str">
        <f t="shared" si="80"/>
        <v/>
      </c>
      <c r="X463" s="40"/>
      <c r="Y463" s="40"/>
      <c r="Z463" s="40"/>
      <c r="AA463" s="40"/>
      <c r="AB463" s="1144" t="str">
        <f t="shared" si="57"/>
        <v/>
      </c>
      <c r="AC463" s="40" t="str">
        <f t="shared" si="58"/>
        <v/>
      </c>
      <c r="AD463" s="40" t="str">
        <f t="shared" si="59"/>
        <v/>
      </c>
      <c r="AE463" s="40"/>
      <c r="AF463" s="40" t="str">
        <f t="shared" si="60"/>
        <v/>
      </c>
      <c r="AG463" s="1023"/>
      <c r="AH463" s="94"/>
      <c r="AI463" s="40"/>
      <c r="AJ463" s="40"/>
      <c r="AK463" s="40"/>
      <c r="AL463" s="40"/>
      <c r="AM463" s="40"/>
      <c r="AN463" s="40"/>
      <c r="AO463" s="40"/>
      <c r="AP463" s="40"/>
      <c r="AQ463" s="40"/>
      <c r="AR463" s="40"/>
      <c r="AS463" s="40"/>
      <c r="AT463" s="40"/>
      <c r="AU463" s="40"/>
      <c r="AV463" s="40"/>
      <c r="AW463" s="40"/>
      <c r="AX463" s="40"/>
      <c r="AY463" s="40"/>
    </row>
    <row r="464" ht="15.75" customHeight="1">
      <c r="A464" s="575" t="str">
        <f t="array" ref="A464">IF(OR(INDIRECT("'1000'!A" &amp; 113 + ROW() - ROW($A$416)) = 0, INDIRECT("'1000'!A" &amp; 113 + ROW() - ROW($A$416)) = ""), "", INDIRECT("'1000'!A" &amp; 113 + ROW() - ROW($A$416)))</f>
        <v/>
      </c>
      <c r="B464" s="417" t="str">
        <f t="array" ref="B464">IFNA(XLOOKUP(A464,'New Signups'!C:C,'New Signups'!D:D),"")</f>
        <v/>
      </c>
      <c r="C464" s="417" t="str">
        <f t="array" ref="C464">IFNA(XLOOKUP(A464,'New Signups'!C:C,'New Signups'!E:E),"")</f>
        <v/>
      </c>
      <c r="D464" s="381" t="str">
        <f t="array" ref="D464">IFNA(XLOOKUP(A464,'1000'!A:A,'1000'!D:D),"")</f>
        <v/>
      </c>
      <c r="E464" s="40"/>
      <c r="F464" s="524" t="str">
        <f t="array" ref="F464">IFERROR(XLOOKUP(A464, 'New Signups'!C:C, 'New Signups'!I:I), "")</f>
        <v/>
      </c>
      <c r="G464" s="40" t="str">
        <f t="array" ref="G464">IFERROR(XLOOKUP(A464, 'New Signups'!C:C, 'New Signups'!J:J), "")</f>
        <v/>
      </c>
      <c r="H464" s="40"/>
      <c r="I464" s="524" t="str">
        <f t="array" ref="I464">IFNA(XLOOKUP(A464,'New Signups'!C:C,'New Signups'!H:H),"")</f>
        <v/>
      </c>
      <c r="J464" s="524" t="s">
        <v>5585</v>
      </c>
      <c r="K464" s="40"/>
      <c r="L464" s="40"/>
      <c r="M464" s="40"/>
      <c r="N464" s="1020" t="str">
        <f t="array" ref="N464">IFERROR(
    IF(OR(IFERROR(XLOOKUP(A464,'1000'!A:A,'1000'!M:M), 0)=0, IFERROR(XLOOKUP(A464,'1000'!A:A,'1000'!M:M), DATE(1900,1,1))=DATE(1900,1,1)), "", IFERROR(XLOOKUP(A464,'1000'!A:A,'1000'!M:M), "")),
    IFERROR(
        IF(OR(IFERROR(XLOOKUP(A464,'2000'!A:A,'2000'!M:M), 0)=0, IFERROR(XLOOKUP(A464,'2000'!A:A,'2000'!M:M), DATE(1900,1,1))=DATE(1900,1,1)), "", IFERROR(XLOOKUP(A464,'2000'!A:A,'2000'!M:M), "")),
        IF(OR(IFERROR(XLOOKUP(A464,'3000'!A:A,'3000'!M:M), 0)=0, IFERROR(XLOOKUP(A464,'3000'!A:A,'3000'!M:M), DATE(1900,1,1))=DATE(1900,1,1)), "", IFERROR(XLOOKUP(A464,'3000'!A:A,'3000'!M:M), ""))
    )
)</f>
        <v/>
      </c>
      <c r="O464" s="40"/>
      <c r="P464" s="40" t="str">
        <f t="shared" si="74"/>
        <v/>
      </c>
      <c r="Q464" s="40" t="str">
        <f t="shared" si="75"/>
        <v/>
      </c>
      <c r="R464" s="40" t="str">
        <f t="shared" si="76"/>
        <v/>
      </c>
      <c r="S464" s="40" t="str">
        <f t="shared" si="77"/>
        <v/>
      </c>
      <c r="T464" s="40" t="str">
        <f t="shared" si="78"/>
        <v/>
      </c>
      <c r="U464" s="40" t="str">
        <f t="shared" si="79"/>
        <v/>
      </c>
      <c r="V464" s="40"/>
      <c r="W464" s="40" t="str">
        <f t="shared" si="80"/>
        <v/>
      </c>
      <c r="X464" s="40"/>
      <c r="Y464" s="40"/>
      <c r="Z464" s="40"/>
      <c r="AA464" s="40"/>
      <c r="AB464" s="1144" t="str">
        <f t="shared" si="57"/>
        <v/>
      </c>
      <c r="AC464" s="40" t="str">
        <f t="shared" si="58"/>
        <v/>
      </c>
      <c r="AD464" s="40" t="str">
        <f t="shared" si="59"/>
        <v/>
      </c>
      <c r="AE464" s="40"/>
      <c r="AF464" s="40" t="str">
        <f t="shared" si="60"/>
        <v/>
      </c>
      <c r="AG464" s="1023"/>
      <c r="AH464" s="94"/>
      <c r="AI464" s="40"/>
      <c r="AJ464" s="40"/>
      <c r="AK464" s="40"/>
      <c r="AL464" s="40"/>
      <c r="AM464" s="40"/>
      <c r="AN464" s="40"/>
      <c r="AO464" s="40"/>
      <c r="AP464" s="40"/>
      <c r="AQ464" s="40"/>
      <c r="AR464" s="40"/>
      <c r="AS464" s="40"/>
      <c r="AT464" s="40"/>
      <c r="AU464" s="40"/>
      <c r="AV464" s="40"/>
      <c r="AW464" s="40"/>
      <c r="AX464" s="40"/>
      <c r="AY464" s="40"/>
    </row>
    <row r="465" ht="15.75" customHeight="1">
      <c r="A465" s="575" t="str">
        <f t="array" ref="A465">IF(OR(INDIRECT("'1000'!A" &amp; 113 + ROW() - ROW($A$416)) = 0, INDIRECT("'1000'!A" &amp; 113 + ROW() - ROW($A$416)) = ""), "", INDIRECT("'1000'!A" &amp; 113 + ROW() - ROW($A$416)))</f>
        <v/>
      </c>
      <c r="B465" s="417" t="str">
        <f t="array" ref="B465">IFNA(XLOOKUP(A465,'New Signups'!C:C,'New Signups'!D:D),"")</f>
        <v/>
      </c>
      <c r="C465" s="417" t="str">
        <f t="array" ref="C465">IFNA(XLOOKUP(A465,'New Signups'!C:C,'New Signups'!E:E),"")</f>
        <v/>
      </c>
      <c r="D465" s="381" t="str">
        <f t="array" ref="D465">IFNA(XLOOKUP(A465,'1000'!A:A,'1000'!D:D),"")</f>
        <v/>
      </c>
      <c r="E465" s="40"/>
      <c r="F465" s="524" t="str">
        <f t="array" ref="F465">IFERROR(XLOOKUP(A465, 'New Signups'!C:C, 'New Signups'!I:I), "")</f>
        <v/>
      </c>
      <c r="G465" s="40" t="str">
        <f t="array" ref="G465">IFERROR(XLOOKUP(A465, 'New Signups'!C:C, 'New Signups'!J:J), "")</f>
        <v/>
      </c>
      <c r="H465" s="40"/>
      <c r="I465" s="524" t="str">
        <f t="array" ref="I465">IFNA(XLOOKUP(A465,'New Signups'!C:C,'New Signups'!H:H),"")</f>
        <v/>
      </c>
      <c r="J465" s="524" t="s">
        <v>5585</v>
      </c>
      <c r="K465" s="40"/>
      <c r="L465" s="40"/>
      <c r="M465" s="40"/>
      <c r="N465" s="1020" t="str">
        <f t="array" ref="N465">IFERROR(
    IF(OR(IFERROR(XLOOKUP(A465,'1000'!A:A,'1000'!M:M), 0)=0, IFERROR(XLOOKUP(A465,'1000'!A:A,'1000'!M:M), DATE(1900,1,1))=DATE(1900,1,1)), "", IFERROR(XLOOKUP(A465,'1000'!A:A,'1000'!M:M), "")),
    IFERROR(
        IF(OR(IFERROR(XLOOKUP(A465,'2000'!A:A,'2000'!M:M), 0)=0, IFERROR(XLOOKUP(A465,'2000'!A:A,'2000'!M:M), DATE(1900,1,1))=DATE(1900,1,1)), "", IFERROR(XLOOKUP(A465,'2000'!A:A,'2000'!M:M), "")),
        IF(OR(IFERROR(XLOOKUP(A465,'3000'!A:A,'3000'!M:M), 0)=0, IFERROR(XLOOKUP(A465,'3000'!A:A,'3000'!M:M), DATE(1900,1,1))=DATE(1900,1,1)), "", IFERROR(XLOOKUP(A465,'3000'!A:A,'3000'!M:M), ""))
    )
)</f>
        <v/>
      </c>
      <c r="O465" s="40"/>
      <c r="P465" s="40" t="str">
        <f t="shared" si="74"/>
        <v/>
      </c>
      <c r="Q465" s="40" t="str">
        <f t="shared" si="75"/>
        <v/>
      </c>
      <c r="R465" s="40" t="str">
        <f t="shared" si="76"/>
        <v/>
      </c>
      <c r="S465" s="40" t="str">
        <f t="shared" si="77"/>
        <v/>
      </c>
      <c r="T465" s="40" t="str">
        <f t="shared" si="78"/>
        <v/>
      </c>
      <c r="U465" s="40" t="str">
        <f t="shared" si="79"/>
        <v/>
      </c>
      <c r="V465" s="40"/>
      <c r="W465" s="40" t="str">
        <f t="shared" si="80"/>
        <v/>
      </c>
      <c r="X465" s="40"/>
      <c r="Y465" s="40"/>
      <c r="Z465" s="40"/>
      <c r="AA465" s="40"/>
      <c r="AB465" s="1144" t="str">
        <f t="shared" si="57"/>
        <v/>
      </c>
      <c r="AC465" s="40" t="str">
        <f t="shared" si="58"/>
        <v/>
      </c>
      <c r="AD465" s="40" t="str">
        <f t="shared" si="59"/>
        <v/>
      </c>
      <c r="AE465" s="40"/>
      <c r="AF465" s="40" t="str">
        <f t="shared" si="60"/>
        <v/>
      </c>
      <c r="AG465" s="1023"/>
      <c r="AH465" s="94"/>
      <c r="AI465" s="40"/>
      <c r="AJ465" s="40"/>
      <c r="AK465" s="40"/>
      <c r="AL465" s="40"/>
      <c r="AM465" s="40"/>
      <c r="AN465" s="40"/>
      <c r="AO465" s="40"/>
      <c r="AP465" s="40"/>
      <c r="AQ465" s="40"/>
      <c r="AR465" s="40"/>
      <c r="AS465" s="40"/>
      <c r="AT465" s="40"/>
      <c r="AU465" s="40"/>
      <c r="AV465" s="40"/>
      <c r="AW465" s="40"/>
      <c r="AX465" s="40"/>
      <c r="AY465" s="40"/>
    </row>
    <row r="466" ht="15.75" customHeight="1">
      <c r="A466" s="575" t="str">
        <f t="array" ref="A466">IF(OR(INDIRECT("'1000'!A" &amp; 113 + ROW() - ROW($A$416)) = 0, INDIRECT("'1000'!A" &amp; 113 + ROW() - ROW($A$416)) = ""), "", INDIRECT("'1000'!A" &amp; 113 + ROW() - ROW($A$416)))</f>
        <v/>
      </c>
      <c r="B466" s="417" t="str">
        <f t="array" ref="B466">IFNA(XLOOKUP(A466,'New Signups'!C:C,'New Signups'!D:D),"")</f>
        <v/>
      </c>
      <c r="C466" s="417" t="str">
        <f t="array" ref="C466">IFNA(XLOOKUP(A466,'New Signups'!C:C,'New Signups'!E:E),"")</f>
        <v/>
      </c>
      <c r="D466" s="381" t="str">
        <f t="array" ref="D466">IFNA(XLOOKUP(A466,'1000'!A:A,'1000'!D:D),"")</f>
        <v/>
      </c>
      <c r="E466" s="40"/>
      <c r="F466" s="524" t="str">
        <f t="array" ref="F466">IFERROR(XLOOKUP(A466, 'New Signups'!C:C, 'New Signups'!I:I), "")</f>
        <v/>
      </c>
      <c r="G466" s="40" t="str">
        <f t="array" ref="G466">IFERROR(XLOOKUP(A466, 'New Signups'!C:C, 'New Signups'!J:J), "")</f>
        <v/>
      </c>
      <c r="H466" s="40"/>
      <c r="I466" s="524" t="str">
        <f t="array" ref="I466">IFNA(XLOOKUP(A466,'New Signups'!C:C,'New Signups'!H:H),"")</f>
        <v/>
      </c>
      <c r="J466" s="524" t="s">
        <v>5585</v>
      </c>
      <c r="K466" s="40"/>
      <c r="L466" s="40"/>
      <c r="M466" s="40"/>
      <c r="N466" s="1020" t="str">
        <f t="array" ref="N466">IFERROR(
    IF(OR(IFERROR(XLOOKUP(A466,'1000'!A:A,'1000'!M:M), 0)=0, IFERROR(XLOOKUP(A466,'1000'!A:A,'1000'!M:M), DATE(1900,1,1))=DATE(1900,1,1)), "", IFERROR(XLOOKUP(A466,'1000'!A:A,'1000'!M:M), "")),
    IFERROR(
        IF(OR(IFERROR(XLOOKUP(A466,'2000'!A:A,'2000'!M:M), 0)=0, IFERROR(XLOOKUP(A466,'2000'!A:A,'2000'!M:M), DATE(1900,1,1))=DATE(1900,1,1)), "", IFERROR(XLOOKUP(A466,'2000'!A:A,'2000'!M:M), "")),
        IF(OR(IFERROR(XLOOKUP(A466,'3000'!A:A,'3000'!M:M), 0)=0, IFERROR(XLOOKUP(A466,'3000'!A:A,'3000'!M:M), DATE(1900,1,1))=DATE(1900,1,1)), "", IFERROR(XLOOKUP(A466,'3000'!A:A,'3000'!M:M), ""))
    )
)</f>
        <v/>
      </c>
      <c r="O466" s="40"/>
      <c r="P466" s="40" t="str">
        <f t="shared" si="74"/>
        <v/>
      </c>
      <c r="Q466" s="40" t="str">
        <f t="shared" si="75"/>
        <v/>
      </c>
      <c r="R466" s="40" t="str">
        <f t="shared" si="76"/>
        <v/>
      </c>
      <c r="S466" s="40" t="str">
        <f t="shared" si="77"/>
        <v/>
      </c>
      <c r="T466" s="40" t="str">
        <f t="shared" si="78"/>
        <v/>
      </c>
      <c r="U466" s="40" t="str">
        <f t="shared" si="79"/>
        <v/>
      </c>
      <c r="V466" s="40"/>
      <c r="W466" s="40" t="str">
        <f t="shared" si="80"/>
        <v/>
      </c>
      <c r="X466" s="40"/>
      <c r="Y466" s="40"/>
      <c r="Z466" s="40"/>
      <c r="AA466" s="40"/>
      <c r="AB466" s="1144" t="str">
        <f t="shared" si="57"/>
        <v/>
      </c>
      <c r="AC466" s="40" t="str">
        <f t="shared" si="58"/>
        <v/>
      </c>
      <c r="AD466" s="40" t="str">
        <f t="shared" si="59"/>
        <v/>
      </c>
      <c r="AE466" s="40"/>
      <c r="AF466" s="40" t="str">
        <f t="shared" si="60"/>
        <v/>
      </c>
      <c r="AG466" s="1023"/>
      <c r="AH466" s="94"/>
      <c r="AI466" s="40"/>
      <c r="AJ466" s="40"/>
      <c r="AK466" s="40"/>
      <c r="AL466" s="40"/>
      <c r="AM466" s="40"/>
      <c r="AN466" s="40"/>
      <c r="AO466" s="40"/>
      <c r="AP466" s="40"/>
      <c r="AQ466" s="40"/>
      <c r="AR466" s="40"/>
      <c r="AS466" s="40"/>
      <c r="AT466" s="40"/>
      <c r="AU466" s="40"/>
      <c r="AV466" s="40"/>
      <c r="AW466" s="40"/>
      <c r="AX466" s="40"/>
      <c r="AY466" s="40"/>
    </row>
    <row r="467" ht="15.75" customHeight="1">
      <c r="A467" s="575" t="str">
        <f t="array" ref="A467">IF(OR(INDIRECT("'1000'!A" &amp; 113 + ROW() - ROW($A$416)) = 0, INDIRECT("'1000'!A" &amp; 113 + ROW() - ROW($A$416)) = ""), "", INDIRECT("'1000'!A" &amp; 113 + ROW() - ROW($A$416)))</f>
        <v/>
      </c>
      <c r="B467" s="417" t="str">
        <f t="array" ref="B467">IFNA(XLOOKUP(A467,'New Signups'!C:C,'New Signups'!D:D),"")</f>
        <v/>
      </c>
      <c r="C467" s="417" t="str">
        <f t="array" ref="C467">IFNA(XLOOKUP(A467,'New Signups'!C:C,'New Signups'!E:E),"")</f>
        <v/>
      </c>
      <c r="D467" s="381" t="str">
        <f t="array" ref="D467">IFNA(XLOOKUP(A467,'1000'!A:A,'1000'!D:D),"")</f>
        <v/>
      </c>
      <c r="E467" s="40"/>
      <c r="F467" s="524" t="str">
        <f t="array" ref="F467">IFERROR(XLOOKUP(A467, 'New Signups'!C:C, 'New Signups'!I:I), "")</f>
        <v/>
      </c>
      <c r="G467" s="40" t="str">
        <f t="array" ref="G467">IFERROR(XLOOKUP(A467, 'New Signups'!C:C, 'New Signups'!J:J), "")</f>
        <v/>
      </c>
      <c r="H467" s="40"/>
      <c r="I467" s="524" t="str">
        <f t="array" ref="I467">IFNA(XLOOKUP(A467,'New Signups'!C:C,'New Signups'!H:H),"")</f>
        <v/>
      </c>
      <c r="J467" s="524" t="s">
        <v>5585</v>
      </c>
      <c r="K467" s="40"/>
      <c r="L467" s="40"/>
      <c r="M467" s="40"/>
      <c r="N467" s="1020" t="str">
        <f t="array" ref="N467">IFERROR(
    IF(OR(IFERROR(XLOOKUP(A467,'1000'!A:A,'1000'!M:M), 0)=0, IFERROR(XLOOKUP(A467,'1000'!A:A,'1000'!M:M), DATE(1900,1,1))=DATE(1900,1,1)), "", IFERROR(XLOOKUP(A467,'1000'!A:A,'1000'!M:M), "")),
    IFERROR(
        IF(OR(IFERROR(XLOOKUP(A467,'2000'!A:A,'2000'!M:M), 0)=0, IFERROR(XLOOKUP(A467,'2000'!A:A,'2000'!M:M), DATE(1900,1,1))=DATE(1900,1,1)), "", IFERROR(XLOOKUP(A467,'2000'!A:A,'2000'!M:M), "")),
        IF(OR(IFERROR(XLOOKUP(A467,'3000'!A:A,'3000'!M:M), 0)=0, IFERROR(XLOOKUP(A467,'3000'!A:A,'3000'!M:M), DATE(1900,1,1))=DATE(1900,1,1)), "", IFERROR(XLOOKUP(A467,'3000'!A:A,'3000'!M:M), ""))
    )
)</f>
        <v/>
      </c>
      <c r="O467" s="40"/>
      <c r="P467" s="40" t="str">
        <f t="shared" si="74"/>
        <v/>
      </c>
      <c r="Q467" s="40" t="str">
        <f t="shared" si="75"/>
        <v/>
      </c>
      <c r="R467" s="40" t="str">
        <f t="shared" si="76"/>
        <v/>
      </c>
      <c r="S467" s="40" t="str">
        <f t="shared" si="77"/>
        <v/>
      </c>
      <c r="T467" s="40" t="str">
        <f t="shared" si="78"/>
        <v/>
      </c>
      <c r="U467" s="40" t="str">
        <f t="shared" si="79"/>
        <v/>
      </c>
      <c r="V467" s="40"/>
      <c r="W467" s="40" t="str">
        <f t="shared" si="80"/>
        <v/>
      </c>
      <c r="X467" s="40"/>
      <c r="Y467" s="40"/>
      <c r="Z467" s="40"/>
      <c r="AA467" s="40"/>
      <c r="AB467" s="1144" t="str">
        <f t="shared" si="57"/>
        <v/>
      </c>
      <c r="AC467" s="40" t="str">
        <f t="shared" si="58"/>
        <v/>
      </c>
      <c r="AD467" s="40" t="str">
        <f t="shared" si="59"/>
        <v/>
      </c>
      <c r="AE467" s="40"/>
      <c r="AF467" s="40" t="str">
        <f t="shared" si="60"/>
        <v/>
      </c>
      <c r="AG467" s="1023"/>
      <c r="AH467" s="94"/>
      <c r="AI467" s="40"/>
      <c r="AJ467" s="40"/>
      <c r="AK467" s="40"/>
      <c r="AL467" s="40"/>
      <c r="AM467" s="40"/>
      <c r="AN467" s="40"/>
      <c r="AO467" s="40"/>
      <c r="AP467" s="40"/>
      <c r="AQ467" s="40"/>
      <c r="AR467" s="40"/>
      <c r="AS467" s="40"/>
      <c r="AT467" s="40"/>
      <c r="AU467" s="40"/>
      <c r="AV467" s="40"/>
      <c r="AW467" s="40"/>
      <c r="AX467" s="40"/>
      <c r="AY467" s="40"/>
    </row>
    <row r="468" ht="15.75" customHeight="1">
      <c r="A468" s="575" t="str">
        <f t="array" ref="A468">IF(OR(INDIRECT("'1000'!A" &amp; 113 + ROW() - ROW($A$416)) = 0, INDIRECT("'1000'!A" &amp; 113 + ROW() - ROW($A$416)) = ""), "", INDIRECT("'1000'!A" &amp; 113 + ROW() - ROW($A$416)))</f>
        <v/>
      </c>
      <c r="B468" s="417" t="str">
        <f t="array" ref="B468">IFNA(XLOOKUP(A468,'New Signups'!C:C,'New Signups'!D:D),"")</f>
        <v/>
      </c>
      <c r="C468" s="417" t="str">
        <f t="array" ref="C468">IFNA(XLOOKUP(A468,'New Signups'!C:C,'New Signups'!E:E),"")</f>
        <v/>
      </c>
      <c r="D468" s="381" t="str">
        <f t="array" ref="D468">IFNA(XLOOKUP(A468,'1000'!A:A,'1000'!D:D),"")</f>
        <v/>
      </c>
      <c r="E468" s="40"/>
      <c r="F468" s="524" t="str">
        <f t="array" ref="F468">IFERROR(XLOOKUP(A468, 'New Signups'!C:C, 'New Signups'!I:I), "")</f>
        <v/>
      </c>
      <c r="G468" s="40" t="str">
        <f t="array" ref="G468">IFERROR(XLOOKUP(A468, 'New Signups'!C:C, 'New Signups'!J:J), "")</f>
        <v/>
      </c>
      <c r="H468" s="40"/>
      <c r="I468" s="524" t="str">
        <f t="array" ref="I468">IFNA(XLOOKUP(A468,'New Signups'!C:C,'New Signups'!H:H),"")</f>
        <v/>
      </c>
      <c r="J468" s="524" t="s">
        <v>5585</v>
      </c>
      <c r="K468" s="40"/>
      <c r="L468" s="40"/>
      <c r="M468" s="40"/>
      <c r="N468" s="1020" t="str">
        <f t="array" ref="N468">IFERROR(
    IF(OR(IFERROR(XLOOKUP(A468,'1000'!A:A,'1000'!M:M), 0)=0, IFERROR(XLOOKUP(A468,'1000'!A:A,'1000'!M:M), DATE(1900,1,1))=DATE(1900,1,1)), "", IFERROR(XLOOKUP(A468,'1000'!A:A,'1000'!M:M), "")),
    IFERROR(
        IF(OR(IFERROR(XLOOKUP(A468,'2000'!A:A,'2000'!M:M), 0)=0, IFERROR(XLOOKUP(A468,'2000'!A:A,'2000'!M:M), DATE(1900,1,1))=DATE(1900,1,1)), "", IFERROR(XLOOKUP(A468,'2000'!A:A,'2000'!M:M), "")),
        IF(OR(IFERROR(XLOOKUP(A468,'3000'!A:A,'3000'!M:M), 0)=0, IFERROR(XLOOKUP(A468,'3000'!A:A,'3000'!M:M), DATE(1900,1,1))=DATE(1900,1,1)), "", IFERROR(XLOOKUP(A468,'3000'!A:A,'3000'!M:M), ""))
    )
)</f>
        <v/>
      </c>
      <c r="O468" s="40"/>
      <c r="P468" s="40" t="str">
        <f t="shared" si="74"/>
        <v/>
      </c>
      <c r="Q468" s="40" t="str">
        <f t="shared" si="75"/>
        <v/>
      </c>
      <c r="R468" s="40" t="str">
        <f t="shared" si="76"/>
        <v/>
      </c>
      <c r="S468" s="40" t="str">
        <f t="shared" si="77"/>
        <v/>
      </c>
      <c r="T468" s="40" t="str">
        <f t="shared" si="78"/>
        <v/>
      </c>
      <c r="U468" s="40" t="str">
        <f t="shared" si="79"/>
        <v/>
      </c>
      <c r="V468" s="40"/>
      <c r="W468" s="40" t="str">
        <f t="shared" si="80"/>
        <v/>
      </c>
      <c r="X468" s="40"/>
      <c r="Y468" s="40"/>
      <c r="Z468" s="40"/>
      <c r="AA468" s="40"/>
      <c r="AB468" s="1144" t="str">
        <f t="shared" si="57"/>
        <v/>
      </c>
      <c r="AC468" s="40" t="str">
        <f t="shared" si="58"/>
        <v/>
      </c>
      <c r="AD468" s="40" t="str">
        <f t="shared" si="59"/>
        <v/>
      </c>
      <c r="AE468" s="40"/>
      <c r="AF468" s="40" t="str">
        <f t="shared" si="60"/>
        <v/>
      </c>
      <c r="AG468" s="1023"/>
      <c r="AH468" s="94"/>
      <c r="AI468" s="40"/>
      <c r="AJ468" s="40"/>
      <c r="AK468" s="40"/>
      <c r="AL468" s="40"/>
      <c r="AM468" s="40"/>
      <c r="AN468" s="40"/>
      <c r="AO468" s="40"/>
      <c r="AP468" s="40"/>
      <c r="AQ468" s="40"/>
      <c r="AR468" s="40"/>
      <c r="AS468" s="40"/>
      <c r="AT468" s="40"/>
      <c r="AU468" s="40"/>
      <c r="AV468" s="40"/>
      <c r="AW468" s="40"/>
      <c r="AX468" s="40"/>
      <c r="AY468" s="40"/>
    </row>
    <row r="469" ht="15.75" customHeight="1">
      <c r="A469" s="575" t="str">
        <f t="array" ref="A469">IF(OR(INDIRECT("'1000'!A" &amp; 113 + ROW() - ROW($A$416)) = 0, INDIRECT("'1000'!A" &amp; 113 + ROW() - ROW($A$416)) = ""), "", INDIRECT("'1000'!A" &amp; 113 + ROW() - ROW($A$416)))</f>
        <v/>
      </c>
      <c r="B469" s="417" t="str">
        <f t="array" ref="B469">IFNA(XLOOKUP(A469,'New Signups'!C:C,'New Signups'!D:D),"")</f>
        <v/>
      </c>
      <c r="C469" s="417" t="str">
        <f t="array" ref="C469">IFNA(XLOOKUP(A469,'New Signups'!C:C,'New Signups'!E:E),"")</f>
        <v/>
      </c>
      <c r="D469" s="381" t="str">
        <f t="array" ref="D469">IFNA(XLOOKUP(A469,'1000'!A:A,'1000'!D:D),"")</f>
        <v/>
      </c>
      <c r="E469" s="40"/>
      <c r="F469" s="524" t="str">
        <f t="array" ref="F469">IFERROR(XLOOKUP(A469, 'New Signups'!C:C, 'New Signups'!I:I), "")</f>
        <v/>
      </c>
      <c r="G469" s="40" t="str">
        <f t="array" ref="G469">IFERROR(XLOOKUP(A469, 'New Signups'!C:C, 'New Signups'!J:J), "")</f>
        <v/>
      </c>
      <c r="H469" s="40"/>
      <c r="I469" s="524" t="str">
        <f t="array" ref="I469">IFNA(XLOOKUP(A469,'New Signups'!C:C,'New Signups'!H:H),"")</f>
        <v/>
      </c>
      <c r="J469" s="524" t="s">
        <v>5585</v>
      </c>
      <c r="K469" s="40"/>
      <c r="L469" s="40"/>
      <c r="M469" s="40"/>
      <c r="N469" s="1020" t="str">
        <f t="array" ref="N469">IFERROR(
    IF(OR(IFERROR(XLOOKUP(A469,'1000'!A:A,'1000'!M:M), 0)=0, IFERROR(XLOOKUP(A469,'1000'!A:A,'1000'!M:M), DATE(1900,1,1))=DATE(1900,1,1)), "", IFERROR(XLOOKUP(A469,'1000'!A:A,'1000'!M:M), "")),
    IFERROR(
        IF(OR(IFERROR(XLOOKUP(A469,'2000'!A:A,'2000'!M:M), 0)=0, IFERROR(XLOOKUP(A469,'2000'!A:A,'2000'!M:M), DATE(1900,1,1))=DATE(1900,1,1)), "", IFERROR(XLOOKUP(A469,'2000'!A:A,'2000'!M:M), "")),
        IF(OR(IFERROR(XLOOKUP(A469,'3000'!A:A,'3000'!M:M), 0)=0, IFERROR(XLOOKUP(A469,'3000'!A:A,'3000'!M:M), DATE(1900,1,1))=DATE(1900,1,1)), "", IFERROR(XLOOKUP(A469,'3000'!A:A,'3000'!M:M), ""))
    )
)</f>
        <v/>
      </c>
      <c r="O469" s="40"/>
      <c r="P469" s="40" t="str">
        <f t="shared" si="74"/>
        <v/>
      </c>
      <c r="Q469" s="40" t="str">
        <f t="shared" si="75"/>
        <v/>
      </c>
      <c r="R469" s="40" t="str">
        <f t="shared" si="76"/>
        <v/>
      </c>
      <c r="S469" s="40" t="str">
        <f t="shared" si="77"/>
        <v/>
      </c>
      <c r="T469" s="40" t="str">
        <f t="shared" si="78"/>
        <v/>
      </c>
      <c r="U469" s="40" t="str">
        <f t="shared" si="79"/>
        <v/>
      </c>
      <c r="V469" s="40"/>
      <c r="W469" s="40" t="str">
        <f t="shared" si="80"/>
        <v/>
      </c>
      <c r="X469" s="40"/>
      <c r="Y469" s="40"/>
      <c r="Z469" s="40"/>
      <c r="AA469" s="40"/>
      <c r="AB469" s="1144" t="str">
        <f t="shared" si="57"/>
        <v/>
      </c>
      <c r="AC469" s="40" t="str">
        <f t="shared" si="58"/>
        <v/>
      </c>
      <c r="AD469" s="40" t="str">
        <f t="shared" si="59"/>
        <v/>
      </c>
      <c r="AE469" s="40"/>
      <c r="AF469" s="40" t="str">
        <f t="shared" si="60"/>
        <v/>
      </c>
      <c r="AG469" s="1023"/>
      <c r="AH469" s="94"/>
      <c r="AI469" s="40"/>
      <c r="AJ469" s="40"/>
      <c r="AK469" s="40"/>
      <c r="AL469" s="40"/>
      <c r="AM469" s="40"/>
      <c r="AN469" s="40"/>
      <c r="AO469" s="40"/>
      <c r="AP469" s="40"/>
      <c r="AQ469" s="40"/>
      <c r="AR469" s="40"/>
      <c r="AS469" s="40"/>
      <c r="AT469" s="40"/>
      <c r="AU469" s="40"/>
      <c r="AV469" s="40"/>
      <c r="AW469" s="40"/>
      <c r="AX469" s="40"/>
      <c r="AY469" s="40"/>
    </row>
    <row r="470" ht="15.75" customHeight="1">
      <c r="A470" s="575" t="str">
        <f t="array" ref="A470">IF(OR(INDIRECT("'1000'!A" &amp; 113 + ROW() - ROW($A$416)) = 0, INDIRECT("'1000'!A" &amp; 113 + ROW() - ROW($A$416)) = ""), "", INDIRECT("'1000'!A" &amp; 113 + ROW() - ROW($A$416)))</f>
        <v/>
      </c>
      <c r="B470" s="417" t="str">
        <f t="array" ref="B470">IFNA(XLOOKUP(A470,'New Signups'!C:C,'New Signups'!D:D),"")</f>
        <v/>
      </c>
      <c r="C470" s="417" t="str">
        <f t="array" ref="C470">IFNA(XLOOKUP(A470,'New Signups'!C:C,'New Signups'!E:E),"")</f>
        <v/>
      </c>
      <c r="D470" s="381" t="str">
        <f t="array" ref="D470">IFNA(XLOOKUP(A470,'1000'!A:A,'1000'!D:D),"")</f>
        <v/>
      </c>
      <c r="E470" s="40"/>
      <c r="F470" s="524" t="str">
        <f t="array" ref="F470">IFERROR(XLOOKUP(A470, 'New Signups'!C:C, 'New Signups'!I:I), "")</f>
        <v/>
      </c>
      <c r="G470" s="40" t="str">
        <f t="array" ref="G470">IFERROR(XLOOKUP(A470, 'New Signups'!C:C, 'New Signups'!J:J), "")</f>
        <v/>
      </c>
      <c r="H470" s="40"/>
      <c r="I470" s="524" t="str">
        <f t="array" ref="I470">IFNA(XLOOKUP(A470,'New Signups'!C:C,'New Signups'!H:H),"")</f>
        <v/>
      </c>
      <c r="J470" s="524" t="s">
        <v>5585</v>
      </c>
      <c r="K470" s="40"/>
      <c r="L470" s="40"/>
      <c r="M470" s="40"/>
      <c r="N470" s="1020" t="str">
        <f t="array" ref="N470">IFERROR(
    IF(OR(IFERROR(XLOOKUP(A470,'1000'!A:A,'1000'!M:M), 0)=0, IFERROR(XLOOKUP(A470,'1000'!A:A,'1000'!M:M), DATE(1900,1,1))=DATE(1900,1,1)), "", IFERROR(XLOOKUP(A470,'1000'!A:A,'1000'!M:M), "")),
    IFERROR(
        IF(OR(IFERROR(XLOOKUP(A470,'2000'!A:A,'2000'!M:M), 0)=0, IFERROR(XLOOKUP(A470,'2000'!A:A,'2000'!M:M), DATE(1900,1,1))=DATE(1900,1,1)), "", IFERROR(XLOOKUP(A470,'2000'!A:A,'2000'!M:M), "")),
        IF(OR(IFERROR(XLOOKUP(A470,'3000'!A:A,'3000'!M:M), 0)=0, IFERROR(XLOOKUP(A470,'3000'!A:A,'3000'!M:M), DATE(1900,1,1))=DATE(1900,1,1)), "", IFERROR(XLOOKUP(A470,'3000'!A:A,'3000'!M:M), ""))
    )
)</f>
        <v/>
      </c>
      <c r="O470" s="40"/>
      <c r="P470" s="40" t="str">
        <f t="shared" si="74"/>
        <v/>
      </c>
      <c r="Q470" s="40" t="str">
        <f t="shared" si="75"/>
        <v/>
      </c>
      <c r="R470" s="40" t="str">
        <f t="shared" si="76"/>
        <v/>
      </c>
      <c r="S470" s="40" t="str">
        <f t="shared" si="77"/>
        <v/>
      </c>
      <c r="T470" s="40" t="str">
        <f t="shared" si="78"/>
        <v/>
      </c>
      <c r="U470" s="40" t="str">
        <f t="shared" si="79"/>
        <v/>
      </c>
      <c r="V470" s="40"/>
      <c r="W470" s="40" t="str">
        <f t="shared" si="80"/>
        <v/>
      </c>
      <c r="X470" s="40"/>
      <c r="Y470" s="40"/>
      <c r="Z470" s="40"/>
      <c r="AA470" s="40"/>
      <c r="AB470" s="1144" t="str">
        <f t="shared" si="57"/>
        <v/>
      </c>
      <c r="AC470" s="40" t="str">
        <f t="shared" si="58"/>
        <v/>
      </c>
      <c r="AD470" s="40" t="str">
        <f t="shared" si="59"/>
        <v/>
      </c>
      <c r="AE470" s="40"/>
      <c r="AF470" s="40" t="str">
        <f t="shared" si="60"/>
        <v/>
      </c>
      <c r="AG470" s="1023"/>
      <c r="AH470" s="94"/>
      <c r="AI470" s="40"/>
      <c r="AJ470" s="40"/>
      <c r="AK470" s="40"/>
      <c r="AL470" s="40"/>
      <c r="AM470" s="40"/>
      <c r="AN470" s="40"/>
      <c r="AO470" s="40"/>
      <c r="AP470" s="40"/>
      <c r="AQ470" s="40"/>
      <c r="AR470" s="40"/>
      <c r="AS470" s="40"/>
      <c r="AT470" s="40"/>
      <c r="AU470" s="40"/>
      <c r="AV470" s="40"/>
      <c r="AW470" s="40"/>
      <c r="AX470" s="40"/>
      <c r="AY470" s="40"/>
    </row>
    <row r="471" ht="15.75" customHeight="1">
      <c r="A471" s="575" t="str">
        <f t="array" ref="A471">IF(OR(INDIRECT("'1000'!A" &amp; 113 + ROW() - ROW($A$416)) = 0, INDIRECT("'1000'!A" &amp; 113 + ROW() - ROW($A$416)) = ""), "", INDIRECT("'1000'!A" &amp; 113 + ROW() - ROW($A$416)))</f>
        <v/>
      </c>
      <c r="B471" s="417" t="str">
        <f t="array" ref="B471">IFNA(XLOOKUP(A471,'New Signups'!C:C,'New Signups'!D:D),"")</f>
        <v/>
      </c>
      <c r="C471" s="417" t="str">
        <f t="array" ref="C471">IFNA(XLOOKUP(A471,'New Signups'!C:C,'New Signups'!E:E),"")</f>
        <v/>
      </c>
      <c r="D471" s="381" t="str">
        <f t="array" ref="D471">IFNA(XLOOKUP(A471,'1000'!A:A,'1000'!D:D),"")</f>
        <v/>
      </c>
      <c r="E471" s="40"/>
      <c r="F471" s="524" t="str">
        <f t="array" ref="F471">IFERROR(XLOOKUP(A471, 'New Signups'!C:C, 'New Signups'!I:I), "")</f>
        <v/>
      </c>
      <c r="G471" s="40" t="str">
        <f t="array" ref="G471">IFERROR(XLOOKUP(A471, 'New Signups'!C:C, 'New Signups'!J:J), "")</f>
        <v/>
      </c>
      <c r="H471" s="40"/>
      <c r="I471" s="40"/>
      <c r="J471" s="524" t="s">
        <v>5585</v>
      </c>
      <c r="K471" s="40"/>
      <c r="L471" s="40"/>
      <c r="M471" s="40"/>
      <c r="N471" s="1020" t="str">
        <f t="array" ref="N471">IFERROR(
    IF(OR(IFERROR(XLOOKUP(A471,'1000'!A:A,'1000'!M:M), 0)=0, IFERROR(XLOOKUP(A471,'1000'!A:A,'1000'!M:M), DATE(1900,1,1))=DATE(1900,1,1)), "", IFERROR(XLOOKUP(A471,'1000'!A:A,'1000'!M:M), "")),
    IFERROR(
        IF(OR(IFERROR(XLOOKUP(A471,'2000'!A:A,'2000'!M:M), 0)=0, IFERROR(XLOOKUP(A471,'2000'!A:A,'2000'!M:M), DATE(1900,1,1))=DATE(1900,1,1)), "", IFERROR(XLOOKUP(A471,'2000'!A:A,'2000'!M:M), "")),
        IF(OR(IFERROR(XLOOKUP(A471,'3000'!A:A,'3000'!M:M), 0)=0, IFERROR(XLOOKUP(A471,'3000'!A:A,'3000'!M:M), DATE(1900,1,1))=DATE(1900,1,1)), "", IFERROR(XLOOKUP(A471,'3000'!A:A,'3000'!M:M), ""))
    )
)</f>
        <v/>
      </c>
      <c r="O471" s="40"/>
      <c r="P471" s="40" t="str">
        <f t="shared" si="74"/>
        <v/>
      </c>
      <c r="Q471" s="40" t="str">
        <f t="shared" si="75"/>
        <v/>
      </c>
      <c r="R471" s="40" t="str">
        <f t="shared" si="76"/>
        <v/>
      </c>
      <c r="S471" s="40" t="str">
        <f t="shared" si="77"/>
        <v/>
      </c>
      <c r="T471" s="40" t="str">
        <f t="shared" si="78"/>
        <v/>
      </c>
      <c r="U471" s="40" t="str">
        <f t="shared" si="79"/>
        <v/>
      </c>
      <c r="V471" s="40"/>
      <c r="W471" s="40" t="str">
        <f t="shared" si="80"/>
        <v/>
      </c>
      <c r="X471" s="40"/>
      <c r="Y471" s="40"/>
      <c r="Z471" s="40"/>
      <c r="AA471" s="40"/>
      <c r="AB471" s="1144" t="str">
        <f t="shared" si="57"/>
        <v/>
      </c>
      <c r="AC471" s="40" t="str">
        <f t="shared" si="58"/>
        <v/>
      </c>
      <c r="AD471" s="40" t="str">
        <f t="shared" si="59"/>
        <v/>
      </c>
      <c r="AE471" s="40"/>
      <c r="AF471" s="40" t="str">
        <f t="shared" si="60"/>
        <v/>
      </c>
      <c r="AG471" s="1023"/>
      <c r="AH471" s="94"/>
      <c r="AI471" s="40"/>
      <c r="AJ471" s="40"/>
      <c r="AK471" s="40"/>
      <c r="AL471" s="40"/>
      <c r="AM471" s="40"/>
      <c r="AN471" s="40"/>
      <c r="AO471" s="40"/>
      <c r="AP471" s="40"/>
      <c r="AQ471" s="40"/>
      <c r="AR471" s="40"/>
      <c r="AS471" s="40"/>
      <c r="AT471" s="40"/>
      <c r="AU471" s="40"/>
      <c r="AV471" s="40"/>
      <c r="AW471" s="40"/>
      <c r="AX471" s="40"/>
      <c r="AY471" s="40"/>
    </row>
    <row r="472" ht="15.75" customHeight="1">
      <c r="A472" s="575" t="str">
        <f t="array" ref="A472">IF(OR(INDIRECT("'1000'!A" &amp; 113 + ROW() - ROW($A$416)) = 0, INDIRECT("'1000'!A" &amp; 113 + ROW() - ROW($A$416)) = ""), "", INDIRECT("'1000'!A" &amp; 113 + ROW() - ROW($A$416)))</f>
        <v/>
      </c>
      <c r="B472" s="417" t="str">
        <f t="array" ref="B472">IFNA(XLOOKUP(A472,'New Signups'!C:C,'New Signups'!D:D),"")</f>
        <v/>
      </c>
      <c r="C472" s="417" t="str">
        <f t="array" ref="C472">IFNA(XLOOKUP(A472,'New Signups'!C:C,'New Signups'!E:E),"")</f>
        <v/>
      </c>
      <c r="D472" s="381" t="str">
        <f t="array" ref="D472">IFNA(XLOOKUP(A472,'1000'!A:A,'1000'!D:D),"")</f>
        <v/>
      </c>
      <c r="E472" s="40"/>
      <c r="F472" s="524" t="str">
        <f t="array" ref="F472">IFERROR(XLOOKUP(A472, 'New Signups'!C:C, 'New Signups'!I:I), "")</f>
        <v/>
      </c>
      <c r="G472" s="40" t="str">
        <f t="array" ref="G472">IFERROR(XLOOKUP(A472, 'New Signups'!C:C, 'New Signups'!J:J), "")</f>
        <v/>
      </c>
      <c r="H472" s="40"/>
      <c r="I472" s="40"/>
      <c r="J472" s="524" t="s">
        <v>5585</v>
      </c>
      <c r="K472" s="40"/>
      <c r="L472" s="40"/>
      <c r="M472" s="40"/>
      <c r="N472" s="1020" t="str">
        <f t="array" ref="N472">IFERROR(
    IF(OR(IFERROR(XLOOKUP(A472,'1000'!A:A,'1000'!M:M), 0)=0, IFERROR(XLOOKUP(A472,'1000'!A:A,'1000'!M:M), DATE(1900,1,1))=DATE(1900,1,1)), "", IFERROR(XLOOKUP(A472,'1000'!A:A,'1000'!M:M), "")),
    IFERROR(
        IF(OR(IFERROR(XLOOKUP(A472,'2000'!A:A,'2000'!M:M), 0)=0, IFERROR(XLOOKUP(A472,'2000'!A:A,'2000'!M:M), DATE(1900,1,1))=DATE(1900,1,1)), "", IFERROR(XLOOKUP(A472,'2000'!A:A,'2000'!M:M), "")),
        IF(OR(IFERROR(XLOOKUP(A472,'3000'!A:A,'3000'!M:M), 0)=0, IFERROR(XLOOKUP(A472,'3000'!A:A,'3000'!M:M), DATE(1900,1,1))=DATE(1900,1,1)), "", IFERROR(XLOOKUP(A472,'3000'!A:A,'3000'!M:M), ""))
    )
)</f>
        <v/>
      </c>
      <c r="O472" s="40"/>
      <c r="P472" s="40" t="str">
        <f t="shared" si="74"/>
        <v/>
      </c>
      <c r="Q472" s="40" t="str">
        <f t="shared" si="75"/>
        <v/>
      </c>
      <c r="R472" s="40" t="str">
        <f t="shared" si="76"/>
        <v/>
      </c>
      <c r="S472" s="40" t="str">
        <f t="shared" si="77"/>
        <v/>
      </c>
      <c r="T472" s="40" t="str">
        <f t="shared" si="78"/>
        <v/>
      </c>
      <c r="U472" s="40" t="str">
        <f t="shared" si="79"/>
        <v/>
      </c>
      <c r="V472" s="40"/>
      <c r="W472" s="40" t="str">
        <f t="shared" si="80"/>
        <v/>
      </c>
      <c r="X472" s="40"/>
      <c r="Y472" s="40"/>
      <c r="Z472" s="40"/>
      <c r="AA472" s="40"/>
      <c r="AB472" s="1144" t="str">
        <f t="shared" si="57"/>
        <v/>
      </c>
      <c r="AC472" s="40" t="str">
        <f t="shared" si="58"/>
        <v/>
      </c>
      <c r="AD472" s="40" t="str">
        <f t="shared" si="59"/>
        <v/>
      </c>
      <c r="AE472" s="40"/>
      <c r="AF472" s="40" t="str">
        <f t="shared" si="60"/>
        <v/>
      </c>
      <c r="AG472" s="1023"/>
      <c r="AH472" s="94"/>
      <c r="AI472" s="40"/>
      <c r="AJ472" s="40"/>
      <c r="AK472" s="40"/>
      <c r="AL472" s="40"/>
      <c r="AM472" s="40"/>
      <c r="AN472" s="40"/>
      <c r="AO472" s="40"/>
      <c r="AP472" s="40"/>
      <c r="AQ472" s="40"/>
      <c r="AR472" s="40"/>
      <c r="AS472" s="40"/>
      <c r="AT472" s="40"/>
      <c r="AU472" s="40"/>
      <c r="AV472" s="40"/>
      <c r="AW472" s="40"/>
      <c r="AX472" s="40"/>
      <c r="AY472" s="40"/>
    </row>
    <row r="473" ht="15.75" customHeight="1">
      <c r="A473" s="575" t="str">
        <f t="array" ref="A473">IF(OR(INDIRECT("'1000'!A" &amp; 113 + ROW() - ROW($A$416)) = 0, INDIRECT("'1000'!A" &amp; 113 + ROW() - ROW($A$416)) = ""), "", INDIRECT("'1000'!A" &amp; 113 + ROW() - ROW($A$416)))</f>
        <v/>
      </c>
      <c r="B473" s="417" t="str">
        <f t="array" ref="B473">IFNA(XLOOKUP(A473,'New Signups'!C:C,'New Signups'!D:D),"")</f>
        <v/>
      </c>
      <c r="C473" s="417" t="str">
        <f t="array" ref="C473">IFNA(XLOOKUP(A473,'New Signups'!C:C,'New Signups'!E:E),"")</f>
        <v/>
      </c>
      <c r="D473" s="381" t="str">
        <f t="array" ref="D473">IFNA(XLOOKUP(A473,'1000'!A:A,'1000'!D:D),"")</f>
        <v/>
      </c>
      <c r="E473" s="40"/>
      <c r="F473" s="524" t="str">
        <f t="array" ref="F473">IFERROR(XLOOKUP(A473, 'New Signups'!C:C, 'New Signups'!I:I), "")</f>
        <v/>
      </c>
      <c r="G473" s="40" t="str">
        <f t="array" ref="G473">IFERROR(XLOOKUP(A473, 'New Signups'!C:C, 'New Signups'!J:J), "")</f>
        <v/>
      </c>
      <c r="H473" s="40"/>
      <c r="I473" s="40"/>
      <c r="J473" s="524" t="s">
        <v>5585</v>
      </c>
      <c r="K473" s="40"/>
      <c r="L473" s="40"/>
      <c r="M473" s="40"/>
      <c r="N473" s="1020" t="str">
        <f t="array" ref="N473">IFERROR(
    IF(OR(IFERROR(XLOOKUP(A473,'1000'!A:A,'1000'!M:M), 0)=0, IFERROR(XLOOKUP(A473,'1000'!A:A,'1000'!M:M), DATE(1900,1,1))=DATE(1900,1,1)), "", IFERROR(XLOOKUP(A473,'1000'!A:A,'1000'!M:M), "")),
    IFERROR(
        IF(OR(IFERROR(XLOOKUP(A473,'2000'!A:A,'2000'!M:M), 0)=0, IFERROR(XLOOKUP(A473,'2000'!A:A,'2000'!M:M), DATE(1900,1,1))=DATE(1900,1,1)), "", IFERROR(XLOOKUP(A473,'2000'!A:A,'2000'!M:M), "")),
        IF(OR(IFERROR(XLOOKUP(A473,'3000'!A:A,'3000'!M:M), 0)=0, IFERROR(XLOOKUP(A473,'3000'!A:A,'3000'!M:M), DATE(1900,1,1))=DATE(1900,1,1)), "", IFERROR(XLOOKUP(A473,'3000'!A:A,'3000'!M:M), ""))
    )
)</f>
        <v/>
      </c>
      <c r="O473" s="40"/>
      <c r="P473" s="40" t="str">
        <f t="shared" si="74"/>
        <v/>
      </c>
      <c r="Q473" s="40" t="str">
        <f t="shared" si="75"/>
        <v/>
      </c>
      <c r="R473" s="40" t="str">
        <f t="shared" si="76"/>
        <v/>
      </c>
      <c r="S473" s="40" t="str">
        <f t="shared" si="77"/>
        <v/>
      </c>
      <c r="T473" s="40" t="str">
        <f t="shared" si="78"/>
        <v/>
      </c>
      <c r="U473" s="40" t="str">
        <f t="shared" si="79"/>
        <v/>
      </c>
      <c r="V473" s="40"/>
      <c r="W473" s="40" t="str">
        <f t="shared" si="80"/>
        <v/>
      </c>
      <c r="X473" s="40"/>
      <c r="Y473" s="40"/>
      <c r="Z473" s="40"/>
      <c r="AA473" s="40"/>
      <c r="AB473" s="1144" t="str">
        <f t="shared" si="57"/>
        <v/>
      </c>
      <c r="AC473" s="40" t="str">
        <f t="shared" si="58"/>
        <v/>
      </c>
      <c r="AD473" s="40" t="str">
        <f t="shared" si="59"/>
        <v/>
      </c>
      <c r="AE473" s="40"/>
      <c r="AF473" s="40" t="str">
        <f t="shared" si="60"/>
        <v/>
      </c>
      <c r="AG473" s="1023"/>
      <c r="AH473" s="94"/>
      <c r="AI473" s="40"/>
      <c r="AJ473" s="40"/>
      <c r="AK473" s="40"/>
      <c r="AL473" s="40"/>
      <c r="AM473" s="40"/>
      <c r="AN473" s="40"/>
      <c r="AO473" s="40"/>
      <c r="AP473" s="40"/>
      <c r="AQ473" s="40"/>
      <c r="AR473" s="40"/>
      <c r="AS473" s="40"/>
      <c r="AT473" s="40"/>
      <c r="AU473" s="40"/>
      <c r="AV473" s="40"/>
      <c r="AW473" s="40"/>
      <c r="AX473" s="40"/>
      <c r="AY473" s="40"/>
    </row>
    <row r="474" ht="15.75" customHeight="1">
      <c r="A474" s="575" t="str">
        <f t="array" ref="A474">IF(OR(INDIRECT("'1000'!A" &amp; 113 + ROW() - ROW($A$416)) = 0, INDIRECT("'1000'!A" &amp; 113 + ROW() - ROW($A$416)) = ""), "", INDIRECT("'1000'!A" &amp; 113 + ROW() - ROW($A$416)))</f>
        <v/>
      </c>
      <c r="B474" s="417" t="str">
        <f t="array" ref="B474">IFNA(XLOOKUP(A474,'New Signups'!C:C,'New Signups'!D:D),"")</f>
        <v/>
      </c>
      <c r="C474" s="417" t="str">
        <f t="array" ref="C474">IFNA(XLOOKUP(A474,'New Signups'!C:C,'New Signups'!E:E),"")</f>
        <v/>
      </c>
      <c r="D474" s="381" t="str">
        <f t="array" ref="D474">IFNA(XLOOKUP(A474,'1000'!A:A,'1000'!D:D),"")</f>
        <v/>
      </c>
      <c r="E474" s="40"/>
      <c r="F474" s="524" t="str">
        <f t="array" ref="F474">IFERROR(XLOOKUP(A474, 'New Signups'!C:C, 'New Signups'!I:I), "")</f>
        <v/>
      </c>
      <c r="G474" s="40" t="str">
        <f t="array" ref="G474">IFERROR(XLOOKUP(A474, 'New Signups'!C:C, 'New Signups'!J:J), "")</f>
        <v/>
      </c>
      <c r="H474" s="40"/>
      <c r="I474" s="40"/>
      <c r="J474" s="524" t="s">
        <v>5585</v>
      </c>
      <c r="K474" s="40"/>
      <c r="L474" s="40"/>
      <c r="M474" s="40"/>
      <c r="N474" s="1020" t="str">
        <f t="array" ref="N474">IFERROR(
    IF(OR(IFERROR(XLOOKUP(A474,'1000'!A:A,'1000'!M:M), 0)=0, IFERROR(XLOOKUP(A474,'1000'!A:A,'1000'!M:M), DATE(1900,1,1))=DATE(1900,1,1)), "", IFERROR(XLOOKUP(A474,'1000'!A:A,'1000'!M:M), "")),
    IFERROR(
        IF(OR(IFERROR(XLOOKUP(A474,'2000'!A:A,'2000'!M:M), 0)=0, IFERROR(XLOOKUP(A474,'2000'!A:A,'2000'!M:M), DATE(1900,1,1))=DATE(1900,1,1)), "", IFERROR(XLOOKUP(A474,'2000'!A:A,'2000'!M:M), "")),
        IF(OR(IFERROR(XLOOKUP(A474,'3000'!A:A,'3000'!M:M), 0)=0, IFERROR(XLOOKUP(A474,'3000'!A:A,'3000'!M:M), DATE(1900,1,1))=DATE(1900,1,1)), "", IFERROR(XLOOKUP(A474,'3000'!A:A,'3000'!M:M), ""))
    )
)</f>
        <v/>
      </c>
      <c r="O474" s="40"/>
      <c r="P474" s="40" t="str">
        <f t="shared" si="74"/>
        <v/>
      </c>
      <c r="Q474" s="40" t="str">
        <f t="shared" si="75"/>
        <v/>
      </c>
      <c r="R474" s="40" t="str">
        <f t="shared" si="76"/>
        <v/>
      </c>
      <c r="S474" s="40" t="str">
        <f t="shared" si="77"/>
        <v/>
      </c>
      <c r="T474" s="40" t="str">
        <f t="shared" si="78"/>
        <v/>
      </c>
      <c r="U474" s="40" t="str">
        <f t="shared" si="79"/>
        <v/>
      </c>
      <c r="V474" s="40"/>
      <c r="W474" s="40" t="str">
        <f t="shared" si="80"/>
        <v/>
      </c>
      <c r="X474" s="40"/>
      <c r="Y474" s="40"/>
      <c r="Z474" s="40"/>
      <c r="AA474" s="40"/>
      <c r="AB474" s="1144" t="str">
        <f t="shared" si="57"/>
        <v/>
      </c>
      <c r="AC474" s="40" t="str">
        <f t="shared" si="58"/>
        <v/>
      </c>
      <c r="AD474" s="40" t="str">
        <f t="shared" si="59"/>
        <v/>
      </c>
      <c r="AE474" s="40"/>
      <c r="AF474" s="40" t="str">
        <f t="shared" si="60"/>
        <v/>
      </c>
      <c r="AG474" s="1023"/>
      <c r="AH474" s="94"/>
      <c r="AI474" s="40"/>
      <c r="AJ474" s="40"/>
      <c r="AK474" s="40"/>
      <c r="AL474" s="40"/>
      <c r="AM474" s="40"/>
      <c r="AN474" s="40"/>
      <c r="AO474" s="40"/>
      <c r="AP474" s="40"/>
      <c r="AQ474" s="40"/>
      <c r="AR474" s="40"/>
      <c r="AS474" s="40"/>
      <c r="AT474" s="40"/>
      <c r="AU474" s="40"/>
      <c r="AV474" s="40"/>
      <c r="AW474" s="40"/>
      <c r="AX474" s="40"/>
      <c r="AY474" s="40"/>
    </row>
    <row r="475" ht="15.75" customHeight="1">
      <c r="A475" s="575" t="str">
        <f t="array" ref="A475">IF(OR(INDIRECT("'1000'!A" &amp; 113 + ROW() - ROW($A$416)) = 0, INDIRECT("'1000'!A" &amp; 113 + ROW() - ROW($A$416)) = ""), "", INDIRECT("'1000'!A" &amp; 113 + ROW() - ROW($A$416)))</f>
        <v/>
      </c>
      <c r="B475" s="417" t="str">
        <f t="array" ref="B475">IFNA(XLOOKUP(A475,'New Signups'!C:C,'New Signups'!D:D),"")</f>
        <v/>
      </c>
      <c r="C475" s="417" t="str">
        <f t="array" ref="C475">IFNA(XLOOKUP(A475,'New Signups'!C:C,'New Signups'!E:E),"")</f>
        <v/>
      </c>
      <c r="D475" s="381" t="str">
        <f t="array" ref="D475">IFNA(XLOOKUP(A475,'1000'!A:A,'1000'!D:D),"")</f>
        <v/>
      </c>
      <c r="E475" s="40"/>
      <c r="F475" s="524" t="str">
        <f t="array" ref="F475">IFERROR(XLOOKUP(A475, 'New Signups'!C:C, 'New Signups'!I:I), "")</f>
        <v/>
      </c>
      <c r="G475" s="40" t="str">
        <f t="array" ref="G475">IFERROR(XLOOKUP(A475, 'New Signups'!C:C, 'New Signups'!J:J), "")</f>
        <v/>
      </c>
      <c r="H475" s="40"/>
      <c r="I475" s="40"/>
      <c r="J475" s="524" t="s">
        <v>5585</v>
      </c>
      <c r="K475" s="40"/>
      <c r="L475" s="40"/>
      <c r="M475" s="40"/>
      <c r="N475" s="1020" t="str">
        <f t="array" ref="N475">IFERROR(
    IF(OR(IFERROR(XLOOKUP(A475,'1000'!A:A,'1000'!M:M), 0)=0, IFERROR(XLOOKUP(A475,'1000'!A:A,'1000'!M:M), DATE(1900,1,1))=DATE(1900,1,1)), "", IFERROR(XLOOKUP(A475,'1000'!A:A,'1000'!M:M), "")),
    IFERROR(
        IF(OR(IFERROR(XLOOKUP(A475,'2000'!A:A,'2000'!M:M), 0)=0, IFERROR(XLOOKUP(A475,'2000'!A:A,'2000'!M:M), DATE(1900,1,1))=DATE(1900,1,1)), "", IFERROR(XLOOKUP(A475,'2000'!A:A,'2000'!M:M), "")),
        IF(OR(IFERROR(XLOOKUP(A475,'3000'!A:A,'3000'!M:M), 0)=0, IFERROR(XLOOKUP(A475,'3000'!A:A,'3000'!M:M), DATE(1900,1,1))=DATE(1900,1,1)), "", IFERROR(XLOOKUP(A475,'3000'!A:A,'3000'!M:M), ""))
    )
)</f>
        <v/>
      </c>
      <c r="O475" s="40"/>
      <c r="P475" s="40" t="str">
        <f t="shared" si="74"/>
        <v/>
      </c>
      <c r="Q475" s="40" t="str">
        <f t="shared" si="75"/>
        <v/>
      </c>
      <c r="R475" s="40" t="str">
        <f t="shared" si="76"/>
        <v/>
      </c>
      <c r="S475" s="40" t="str">
        <f t="shared" si="77"/>
        <v/>
      </c>
      <c r="T475" s="40" t="str">
        <f t="shared" si="78"/>
        <v/>
      </c>
      <c r="U475" s="40" t="str">
        <f t="shared" si="79"/>
        <v/>
      </c>
      <c r="V475" s="40"/>
      <c r="W475" s="40" t="str">
        <f t="shared" si="80"/>
        <v/>
      </c>
      <c r="X475" s="40"/>
      <c r="Y475" s="40"/>
      <c r="Z475" s="40"/>
      <c r="AA475" s="40"/>
      <c r="AB475" s="1144" t="str">
        <f t="shared" si="57"/>
        <v/>
      </c>
      <c r="AC475" s="40" t="str">
        <f t="shared" si="58"/>
        <v/>
      </c>
      <c r="AD475" s="40" t="str">
        <f t="shared" si="59"/>
        <v/>
      </c>
      <c r="AE475" s="40"/>
      <c r="AF475" s="40" t="str">
        <f t="shared" si="60"/>
        <v/>
      </c>
      <c r="AG475" s="1023"/>
      <c r="AH475" s="94"/>
      <c r="AI475" s="40"/>
      <c r="AJ475" s="40"/>
      <c r="AK475" s="40"/>
      <c r="AL475" s="40"/>
      <c r="AM475" s="40"/>
      <c r="AN475" s="40"/>
      <c r="AO475" s="40"/>
      <c r="AP475" s="40"/>
      <c r="AQ475" s="40"/>
      <c r="AR475" s="40"/>
      <c r="AS475" s="40"/>
      <c r="AT475" s="40"/>
      <c r="AU475" s="40"/>
      <c r="AV475" s="40"/>
      <c r="AW475" s="40"/>
      <c r="AX475" s="40"/>
      <c r="AY475" s="40"/>
    </row>
    <row r="476" ht="15.75" customHeight="1">
      <c r="A476" s="575" t="str">
        <f t="array" ref="A476">IF(OR(INDIRECT("'1000'!A" &amp; 113 + ROW() - ROW($A$416)) = 0, INDIRECT("'1000'!A" &amp; 113 + ROW() - ROW($A$416)) = ""), "", INDIRECT("'1000'!A" &amp; 113 + ROW() - ROW($A$416)))</f>
        <v/>
      </c>
      <c r="B476" s="417" t="str">
        <f t="array" ref="B476">IFNA(XLOOKUP(A476,'New Signups'!C:C,'New Signups'!D:D),"")</f>
        <v/>
      </c>
      <c r="C476" s="417" t="str">
        <f t="array" ref="C476">IFNA(XLOOKUP(A476,'New Signups'!C:C,'New Signups'!E:E),"")</f>
        <v/>
      </c>
      <c r="D476" s="381" t="str">
        <f t="array" ref="D476">IFNA(XLOOKUP(A476,'1000'!A:A,'1000'!D:D),"")</f>
        <v/>
      </c>
      <c r="E476" s="40"/>
      <c r="F476" s="524" t="str">
        <f t="array" ref="F476">IFERROR(XLOOKUP(A476, 'New Signups'!C:C, 'New Signups'!I:I), "")</f>
        <v/>
      </c>
      <c r="G476" s="40" t="str">
        <f t="array" ref="G476">IFERROR(XLOOKUP(A476, 'New Signups'!C:C, 'New Signups'!J:J), "")</f>
        <v/>
      </c>
      <c r="H476" s="40"/>
      <c r="I476" s="40"/>
      <c r="J476" s="524" t="s">
        <v>5585</v>
      </c>
      <c r="K476" s="40"/>
      <c r="L476" s="40"/>
      <c r="M476" s="40"/>
      <c r="N476" s="1020" t="str">
        <f t="array" ref="N476">IFERROR(
    IF(OR(IFERROR(XLOOKUP(A476,'1000'!A:A,'1000'!M:M), 0)=0, IFERROR(XLOOKUP(A476,'1000'!A:A,'1000'!M:M), DATE(1900,1,1))=DATE(1900,1,1)), "", IFERROR(XLOOKUP(A476,'1000'!A:A,'1000'!M:M), "")),
    IFERROR(
        IF(OR(IFERROR(XLOOKUP(A476,'2000'!A:A,'2000'!M:M), 0)=0, IFERROR(XLOOKUP(A476,'2000'!A:A,'2000'!M:M), DATE(1900,1,1))=DATE(1900,1,1)), "", IFERROR(XLOOKUP(A476,'2000'!A:A,'2000'!M:M), "")),
        IF(OR(IFERROR(XLOOKUP(A476,'3000'!A:A,'3000'!M:M), 0)=0, IFERROR(XLOOKUP(A476,'3000'!A:A,'3000'!M:M), DATE(1900,1,1))=DATE(1900,1,1)), "", IFERROR(XLOOKUP(A476,'3000'!A:A,'3000'!M:M), ""))
    )
)</f>
        <v/>
      </c>
      <c r="O476" s="40"/>
      <c r="P476" s="40" t="str">
        <f t="shared" si="74"/>
        <v/>
      </c>
      <c r="Q476" s="40" t="str">
        <f t="shared" si="75"/>
        <v/>
      </c>
      <c r="R476" s="40" t="str">
        <f t="shared" si="76"/>
        <v/>
      </c>
      <c r="S476" s="40" t="str">
        <f t="shared" si="77"/>
        <v/>
      </c>
      <c r="T476" s="40" t="str">
        <f t="shared" si="78"/>
        <v/>
      </c>
      <c r="U476" s="40" t="str">
        <f t="shared" si="79"/>
        <v/>
      </c>
      <c r="V476" s="40"/>
      <c r="W476" s="40" t="str">
        <f t="shared" si="80"/>
        <v/>
      </c>
      <c r="X476" s="40"/>
      <c r="Y476" s="40"/>
      <c r="Z476" s="40"/>
      <c r="AA476" s="40"/>
      <c r="AB476" s="1144" t="str">
        <f t="shared" si="57"/>
        <v/>
      </c>
      <c r="AC476" s="40" t="str">
        <f t="shared" si="58"/>
        <v/>
      </c>
      <c r="AD476" s="40" t="str">
        <f t="shared" si="59"/>
        <v/>
      </c>
      <c r="AE476" s="40"/>
      <c r="AF476" s="40" t="str">
        <f t="shared" si="60"/>
        <v/>
      </c>
      <c r="AG476" s="1023"/>
      <c r="AH476" s="94"/>
      <c r="AI476" s="40"/>
      <c r="AJ476" s="40"/>
      <c r="AK476" s="40"/>
      <c r="AL476" s="40"/>
      <c r="AM476" s="40"/>
      <c r="AN476" s="40"/>
      <c r="AO476" s="40"/>
      <c r="AP476" s="40"/>
      <c r="AQ476" s="40"/>
      <c r="AR476" s="40"/>
      <c r="AS476" s="40"/>
      <c r="AT476" s="40"/>
      <c r="AU476" s="40"/>
      <c r="AV476" s="40"/>
      <c r="AW476" s="40"/>
      <c r="AX476" s="40"/>
      <c r="AY476" s="40"/>
    </row>
    <row r="477" ht="15.75" customHeight="1">
      <c r="A477" s="575" t="str">
        <f t="array" ref="A477">IF(OR(INDIRECT("'1000'!A" &amp; 113 + ROW() - ROW($A$416)) = 0, INDIRECT("'1000'!A" &amp; 113 + ROW() - ROW($A$416)) = ""), "", INDIRECT("'1000'!A" &amp; 113 + ROW() - ROW($A$416)))</f>
        <v/>
      </c>
      <c r="B477" s="417" t="str">
        <f t="array" ref="B477">IFNA(XLOOKUP(A477,'New Signups'!C:C,'New Signups'!D:D),"")</f>
        <v/>
      </c>
      <c r="C477" s="417" t="str">
        <f t="array" ref="C477">IFNA(XLOOKUP(A477,'New Signups'!C:C,'New Signups'!E:E),"")</f>
        <v/>
      </c>
      <c r="D477" s="381" t="str">
        <f t="array" ref="D477">IFNA(XLOOKUP(A477,'1000'!A:A,'1000'!D:D),"")</f>
        <v/>
      </c>
      <c r="E477" s="40"/>
      <c r="F477" s="524" t="str">
        <f t="array" ref="F477">IFERROR(XLOOKUP(A477, 'New Signups'!C:C, 'New Signups'!I:I), "")</f>
        <v/>
      </c>
      <c r="G477" s="40" t="str">
        <f t="array" ref="G477">IFERROR(XLOOKUP(A477, 'New Signups'!C:C, 'New Signups'!J:J), "")</f>
        <v/>
      </c>
      <c r="H477" s="40"/>
      <c r="I477" s="40"/>
      <c r="J477" s="524" t="s">
        <v>5585</v>
      </c>
      <c r="K477" s="40"/>
      <c r="L477" s="40"/>
      <c r="M477" s="40"/>
      <c r="N477" s="1020" t="str">
        <f t="array" ref="N477">IFERROR(
    IF(OR(IFERROR(XLOOKUP(A477,'1000'!A:A,'1000'!M:M), 0)=0, IFERROR(XLOOKUP(A477,'1000'!A:A,'1000'!M:M), DATE(1900,1,1))=DATE(1900,1,1)), "", IFERROR(XLOOKUP(A477,'1000'!A:A,'1000'!M:M), "")),
    IFERROR(
        IF(OR(IFERROR(XLOOKUP(A477,'2000'!A:A,'2000'!M:M), 0)=0, IFERROR(XLOOKUP(A477,'2000'!A:A,'2000'!M:M), DATE(1900,1,1))=DATE(1900,1,1)), "", IFERROR(XLOOKUP(A477,'2000'!A:A,'2000'!M:M), "")),
        IF(OR(IFERROR(XLOOKUP(A477,'3000'!A:A,'3000'!M:M), 0)=0, IFERROR(XLOOKUP(A477,'3000'!A:A,'3000'!M:M), DATE(1900,1,1))=DATE(1900,1,1)), "", IFERROR(XLOOKUP(A477,'3000'!A:A,'3000'!M:M), ""))
    )
)</f>
        <v/>
      </c>
      <c r="O477" s="40"/>
      <c r="P477" s="40" t="str">
        <f t="shared" si="74"/>
        <v/>
      </c>
      <c r="Q477" s="40" t="str">
        <f t="shared" si="75"/>
        <v/>
      </c>
      <c r="R477" s="40" t="str">
        <f t="shared" si="76"/>
        <v/>
      </c>
      <c r="S477" s="40" t="str">
        <f t="shared" si="77"/>
        <v/>
      </c>
      <c r="T477" s="40" t="str">
        <f t="shared" si="78"/>
        <v/>
      </c>
      <c r="U477" s="40" t="str">
        <f t="shared" si="79"/>
        <v/>
      </c>
      <c r="V477" s="40"/>
      <c r="W477" s="40" t="str">
        <f t="shared" si="80"/>
        <v/>
      </c>
      <c r="X477" s="40"/>
      <c r="Y477" s="40"/>
      <c r="Z477" s="40"/>
      <c r="AA477" s="40"/>
      <c r="AB477" s="1144" t="str">
        <f t="shared" si="57"/>
        <v/>
      </c>
      <c r="AC477" s="40" t="str">
        <f t="shared" si="58"/>
        <v/>
      </c>
      <c r="AD477" s="40" t="str">
        <f t="shared" si="59"/>
        <v/>
      </c>
      <c r="AE477" s="40"/>
      <c r="AF477" s="40" t="str">
        <f t="shared" si="60"/>
        <v/>
      </c>
      <c r="AG477" s="1023"/>
      <c r="AH477" s="94"/>
      <c r="AI477" s="40"/>
      <c r="AJ477" s="40"/>
      <c r="AK477" s="40"/>
      <c r="AL477" s="40"/>
      <c r="AM477" s="40"/>
      <c r="AN477" s="40"/>
      <c r="AO477" s="40"/>
      <c r="AP477" s="40"/>
      <c r="AQ477" s="40"/>
      <c r="AR477" s="40"/>
      <c r="AS477" s="40"/>
      <c r="AT477" s="40"/>
      <c r="AU477" s="40"/>
      <c r="AV477" s="40"/>
      <c r="AW477" s="40"/>
      <c r="AX477" s="40"/>
      <c r="AY477" s="40"/>
    </row>
    <row r="478" ht="15.75" customHeight="1">
      <c r="A478" s="575" t="str">
        <f t="array" ref="A478">IF(OR(INDIRECT("'1000'!A" &amp; 113 + ROW() - ROW($A$416)) = 0, INDIRECT("'1000'!A" &amp; 113 + ROW() - ROW($A$416)) = ""), "", INDIRECT("'1000'!A" &amp; 113 + ROW() - ROW($A$416)))</f>
        <v/>
      </c>
      <c r="B478" s="417" t="str">
        <f t="array" ref="B478">IFNA(XLOOKUP(A478,'New Signups'!C:C,'New Signups'!D:D),"")</f>
        <v/>
      </c>
      <c r="C478" s="417" t="str">
        <f t="array" ref="C478">IFNA(XLOOKUP(A478,'New Signups'!C:C,'New Signups'!E:E),"")</f>
        <v/>
      </c>
      <c r="D478" s="381" t="str">
        <f t="array" ref="D478">IFNA(XLOOKUP(A478,'1000'!A:A,'1000'!D:D),"")</f>
        <v/>
      </c>
      <c r="E478" s="40"/>
      <c r="F478" s="524" t="str">
        <f t="array" ref="F478">IFERROR(XLOOKUP(A478, 'New Signups'!C:C, 'New Signups'!I:I), "")</f>
        <v/>
      </c>
      <c r="G478" s="40" t="str">
        <f t="array" ref="G478">IFERROR(XLOOKUP(A478, 'New Signups'!C:C, 'New Signups'!J:J), "")</f>
        <v/>
      </c>
      <c r="H478" s="40"/>
      <c r="I478" s="40"/>
      <c r="J478" s="524" t="s">
        <v>5585</v>
      </c>
      <c r="K478" s="40"/>
      <c r="L478" s="40"/>
      <c r="M478" s="40"/>
      <c r="N478" s="1020" t="str">
        <f t="array" ref="N478">IFERROR(
    IF(OR(IFERROR(XLOOKUP(A478,'1000'!A:A,'1000'!M:M), 0)=0, IFERROR(XLOOKUP(A478,'1000'!A:A,'1000'!M:M), DATE(1900,1,1))=DATE(1900,1,1)), "", IFERROR(XLOOKUP(A478,'1000'!A:A,'1000'!M:M), "")),
    IFERROR(
        IF(OR(IFERROR(XLOOKUP(A478,'2000'!A:A,'2000'!M:M), 0)=0, IFERROR(XLOOKUP(A478,'2000'!A:A,'2000'!M:M), DATE(1900,1,1))=DATE(1900,1,1)), "", IFERROR(XLOOKUP(A478,'2000'!A:A,'2000'!M:M), "")),
        IF(OR(IFERROR(XLOOKUP(A478,'3000'!A:A,'3000'!M:M), 0)=0, IFERROR(XLOOKUP(A478,'3000'!A:A,'3000'!M:M), DATE(1900,1,1))=DATE(1900,1,1)), "", IFERROR(XLOOKUP(A478,'3000'!A:A,'3000'!M:M), ""))
    )
)</f>
        <v/>
      </c>
      <c r="O478" s="40"/>
      <c r="P478" s="40" t="str">
        <f t="shared" si="74"/>
        <v/>
      </c>
      <c r="Q478" s="40" t="str">
        <f t="shared" si="75"/>
        <v/>
      </c>
      <c r="R478" s="40" t="str">
        <f t="shared" si="76"/>
        <v/>
      </c>
      <c r="S478" s="40" t="str">
        <f t="shared" si="77"/>
        <v/>
      </c>
      <c r="T478" s="40" t="str">
        <f t="shared" si="78"/>
        <v/>
      </c>
      <c r="U478" s="40" t="str">
        <f t="shared" si="79"/>
        <v/>
      </c>
      <c r="V478" s="40"/>
      <c r="W478" s="40" t="str">
        <f t="shared" si="80"/>
        <v/>
      </c>
      <c r="X478" s="40"/>
      <c r="Y478" s="40"/>
      <c r="Z478" s="40"/>
      <c r="AA478" s="40"/>
      <c r="AB478" s="1144" t="str">
        <f t="shared" si="57"/>
        <v/>
      </c>
      <c r="AC478" s="40" t="str">
        <f t="shared" si="58"/>
        <v/>
      </c>
      <c r="AD478" s="40" t="str">
        <f t="shared" si="59"/>
        <v/>
      </c>
      <c r="AE478" s="40"/>
      <c r="AF478" s="40" t="str">
        <f t="shared" si="60"/>
        <v/>
      </c>
      <c r="AG478" s="1023"/>
      <c r="AH478" s="94"/>
      <c r="AI478" s="40"/>
      <c r="AJ478" s="40"/>
      <c r="AK478" s="40"/>
      <c r="AL478" s="40"/>
      <c r="AM478" s="40"/>
      <c r="AN478" s="40"/>
      <c r="AO478" s="40"/>
      <c r="AP478" s="40"/>
      <c r="AQ478" s="40"/>
      <c r="AR478" s="40"/>
      <c r="AS478" s="40"/>
      <c r="AT478" s="40"/>
      <c r="AU478" s="40"/>
      <c r="AV478" s="40"/>
      <c r="AW478" s="40"/>
      <c r="AX478" s="40"/>
      <c r="AY478" s="40"/>
    </row>
    <row r="479" ht="15.75" customHeight="1">
      <c r="A479" s="575" t="str">
        <f t="array" ref="A479">IF(OR(INDIRECT("'1000'!A" &amp; 113 + ROW() - ROW($A$416)) = 0, INDIRECT("'1000'!A" &amp; 113 + ROW() - ROW($A$416)) = ""), "", INDIRECT("'1000'!A" &amp; 113 + ROW() - ROW($A$416)))</f>
        <v/>
      </c>
      <c r="B479" s="417" t="str">
        <f t="array" ref="B479">IFNA(XLOOKUP(A479,'New Signups'!C:C,'New Signups'!D:D),"")</f>
        <v/>
      </c>
      <c r="C479" s="417" t="str">
        <f t="array" ref="C479">IFNA(XLOOKUP(A479,'New Signups'!C:C,'New Signups'!E:E),"")</f>
        <v/>
      </c>
      <c r="D479" s="381" t="str">
        <f t="array" ref="D479">IFNA(XLOOKUP(A479,'1000'!A:A,'1000'!D:D),"")</f>
        <v/>
      </c>
      <c r="E479" s="40"/>
      <c r="F479" s="524" t="str">
        <f t="array" ref="F479">IFERROR(XLOOKUP(A479, 'New Signups'!C:C, 'New Signups'!I:I), "")</f>
        <v/>
      </c>
      <c r="G479" s="40" t="str">
        <f t="array" ref="G479">IFERROR(XLOOKUP(A479, 'New Signups'!C:C, 'New Signups'!J:J), "")</f>
        <v/>
      </c>
      <c r="H479" s="40"/>
      <c r="I479" s="40"/>
      <c r="J479" s="524" t="s">
        <v>5585</v>
      </c>
      <c r="K479" s="40"/>
      <c r="L479" s="40"/>
      <c r="M479" s="40"/>
      <c r="N479" s="1020" t="str">
        <f t="array" ref="N479">IFERROR(
    IF(OR(IFERROR(XLOOKUP(A479,'1000'!A:A,'1000'!M:M), 0)=0, IFERROR(XLOOKUP(A479,'1000'!A:A,'1000'!M:M), DATE(1900,1,1))=DATE(1900,1,1)), "", IFERROR(XLOOKUP(A479,'1000'!A:A,'1000'!M:M), "")),
    IFERROR(
        IF(OR(IFERROR(XLOOKUP(A479,'2000'!A:A,'2000'!M:M), 0)=0, IFERROR(XLOOKUP(A479,'2000'!A:A,'2000'!M:M), DATE(1900,1,1))=DATE(1900,1,1)), "", IFERROR(XLOOKUP(A479,'2000'!A:A,'2000'!M:M), "")),
        IF(OR(IFERROR(XLOOKUP(A479,'3000'!A:A,'3000'!M:M), 0)=0, IFERROR(XLOOKUP(A479,'3000'!A:A,'3000'!M:M), DATE(1900,1,1))=DATE(1900,1,1)), "", IFERROR(XLOOKUP(A479,'3000'!A:A,'3000'!M:M), ""))
    )
)</f>
        <v/>
      </c>
      <c r="O479" s="40"/>
      <c r="P479" s="40" t="str">
        <f t="shared" si="74"/>
        <v/>
      </c>
      <c r="Q479" s="40" t="str">
        <f t="shared" si="75"/>
        <v/>
      </c>
      <c r="R479" s="40" t="str">
        <f t="shared" si="76"/>
        <v/>
      </c>
      <c r="S479" s="40" t="str">
        <f t="shared" si="77"/>
        <v/>
      </c>
      <c r="T479" s="40" t="str">
        <f t="shared" si="78"/>
        <v/>
      </c>
      <c r="U479" s="40" t="str">
        <f t="shared" si="79"/>
        <v/>
      </c>
      <c r="V479" s="40"/>
      <c r="W479" s="40" t="str">
        <f t="shared" si="80"/>
        <v/>
      </c>
      <c r="X479" s="40"/>
      <c r="Y479" s="40"/>
      <c r="Z479" s="40"/>
      <c r="AA479" s="40"/>
      <c r="AB479" s="1144" t="str">
        <f t="shared" si="57"/>
        <v/>
      </c>
      <c r="AC479" s="40" t="str">
        <f t="shared" si="58"/>
        <v/>
      </c>
      <c r="AD479" s="40" t="str">
        <f t="shared" si="59"/>
        <v/>
      </c>
      <c r="AE479" s="40"/>
      <c r="AF479" s="40" t="str">
        <f t="shared" si="60"/>
        <v/>
      </c>
      <c r="AG479" s="1023"/>
      <c r="AH479" s="94"/>
      <c r="AI479" s="40"/>
      <c r="AJ479" s="40"/>
      <c r="AK479" s="40"/>
      <c r="AL479" s="40"/>
      <c r="AM479" s="40"/>
      <c r="AN479" s="40"/>
      <c r="AO479" s="40"/>
      <c r="AP479" s="40"/>
      <c r="AQ479" s="40"/>
      <c r="AR479" s="40"/>
      <c r="AS479" s="40"/>
      <c r="AT479" s="40"/>
      <c r="AU479" s="40"/>
      <c r="AV479" s="40"/>
      <c r="AW479" s="40"/>
      <c r="AX479" s="40"/>
      <c r="AY479" s="40"/>
    </row>
    <row r="480" ht="15.75" customHeight="1">
      <c r="A480" s="575" t="str">
        <f t="array" ref="A480">IF(OR(INDIRECT("'1000'!A" &amp; 113 + ROW() - ROW($A$416)) = 0, INDIRECT("'1000'!A" &amp; 113 + ROW() - ROW($A$416)) = ""), "", INDIRECT("'1000'!A" &amp; 113 + ROW() - ROW($A$416)))</f>
        <v/>
      </c>
      <c r="B480" s="417" t="str">
        <f t="array" ref="B480">IFNA(XLOOKUP(A480,'New Signups'!C:C,'New Signups'!D:D),"")</f>
        <v/>
      </c>
      <c r="C480" s="417" t="str">
        <f t="array" ref="C480">IFNA(XLOOKUP(A480,'New Signups'!C:C,'New Signups'!E:E),"")</f>
        <v/>
      </c>
      <c r="D480" s="381" t="str">
        <f t="array" ref="D480">IFNA(XLOOKUP(A480,'1000'!A:A,'1000'!D:D),"")</f>
        <v/>
      </c>
      <c r="E480" s="40"/>
      <c r="F480" s="524" t="str">
        <f t="array" ref="F480">IFERROR(XLOOKUP(A480, 'New Signups'!C:C, 'New Signups'!I:I), "")</f>
        <v/>
      </c>
      <c r="G480" s="40" t="str">
        <f t="array" ref="G480">IFERROR(XLOOKUP(A480, 'New Signups'!C:C, 'New Signups'!J:J), "")</f>
        <v/>
      </c>
      <c r="H480" s="40"/>
      <c r="I480" s="40"/>
      <c r="J480" s="524" t="s">
        <v>5585</v>
      </c>
      <c r="K480" s="40"/>
      <c r="L480" s="40"/>
      <c r="M480" s="40"/>
      <c r="N480" s="1020" t="str">
        <f t="array" ref="N480">IFERROR(
    IF(OR(IFERROR(XLOOKUP(A480,'1000'!A:A,'1000'!M:M), 0)=0, IFERROR(XLOOKUP(A480,'1000'!A:A,'1000'!M:M), DATE(1900,1,1))=DATE(1900,1,1)), "", IFERROR(XLOOKUP(A480,'1000'!A:A,'1000'!M:M), "")),
    IFERROR(
        IF(OR(IFERROR(XLOOKUP(A480,'2000'!A:A,'2000'!M:M), 0)=0, IFERROR(XLOOKUP(A480,'2000'!A:A,'2000'!M:M), DATE(1900,1,1))=DATE(1900,1,1)), "", IFERROR(XLOOKUP(A480,'2000'!A:A,'2000'!M:M), "")),
        IF(OR(IFERROR(XLOOKUP(A480,'3000'!A:A,'3000'!M:M), 0)=0, IFERROR(XLOOKUP(A480,'3000'!A:A,'3000'!M:M), DATE(1900,1,1))=DATE(1900,1,1)), "", IFERROR(XLOOKUP(A480,'3000'!A:A,'3000'!M:M), ""))
    )
)</f>
        <v/>
      </c>
      <c r="O480" s="40"/>
      <c r="P480" s="40" t="str">
        <f t="shared" si="74"/>
        <v/>
      </c>
      <c r="Q480" s="40" t="str">
        <f t="shared" si="75"/>
        <v/>
      </c>
      <c r="R480" s="40" t="str">
        <f t="shared" si="76"/>
        <v/>
      </c>
      <c r="S480" s="40" t="str">
        <f t="shared" si="77"/>
        <v/>
      </c>
      <c r="T480" s="40" t="str">
        <f t="shared" si="78"/>
        <v/>
      </c>
      <c r="U480" s="40" t="str">
        <f t="shared" si="79"/>
        <v/>
      </c>
      <c r="V480" s="40"/>
      <c r="W480" s="40" t="str">
        <f t="shared" si="80"/>
        <v/>
      </c>
      <c r="X480" s="40"/>
      <c r="Y480" s="40"/>
      <c r="Z480" s="40"/>
      <c r="AA480" s="40"/>
      <c r="AB480" s="1144" t="str">
        <f t="shared" si="57"/>
        <v/>
      </c>
      <c r="AC480" s="40" t="str">
        <f t="shared" si="58"/>
        <v/>
      </c>
      <c r="AD480" s="40" t="str">
        <f t="shared" si="59"/>
        <v/>
      </c>
      <c r="AE480" s="40"/>
      <c r="AF480" s="40" t="str">
        <f t="shared" si="60"/>
        <v/>
      </c>
      <c r="AG480" s="1023"/>
      <c r="AH480" s="94"/>
      <c r="AI480" s="40"/>
      <c r="AJ480" s="40"/>
      <c r="AK480" s="40"/>
      <c r="AL480" s="40"/>
      <c r="AM480" s="40"/>
      <c r="AN480" s="40"/>
      <c r="AO480" s="40"/>
      <c r="AP480" s="40"/>
      <c r="AQ480" s="40"/>
      <c r="AR480" s="40"/>
      <c r="AS480" s="40"/>
      <c r="AT480" s="40"/>
      <c r="AU480" s="40"/>
      <c r="AV480" s="40"/>
      <c r="AW480" s="40"/>
      <c r="AX480" s="40"/>
      <c r="AY480" s="40"/>
    </row>
    <row r="481" ht="15.75" customHeight="1">
      <c r="A481" s="575" t="str">
        <f t="array" ref="A481">IF(OR(INDIRECT("'1000'!A" &amp; 113 + ROW() - ROW($A$416)) = 0, INDIRECT("'1000'!A" &amp; 113 + ROW() - ROW($A$416)) = ""), "", INDIRECT("'1000'!A" &amp; 113 + ROW() - ROW($A$416)))</f>
        <v/>
      </c>
      <c r="B481" s="417" t="str">
        <f t="array" ref="B481">IFNA(XLOOKUP(A481,'New Signups'!C:C,'New Signups'!D:D),"")</f>
        <v/>
      </c>
      <c r="C481" s="417" t="str">
        <f t="array" ref="C481">IFNA(XLOOKUP(A481,'New Signups'!C:C,'New Signups'!E:E),"")</f>
        <v/>
      </c>
      <c r="D481" s="381" t="str">
        <f t="array" ref="D481">IFNA(XLOOKUP(A481,'1000'!A:A,'1000'!D:D),"")</f>
        <v/>
      </c>
      <c r="E481" s="40"/>
      <c r="F481" s="524" t="str">
        <f t="array" ref="F481">IFERROR(XLOOKUP(A481, 'New Signups'!C:C, 'New Signups'!I:I), "")</f>
        <v/>
      </c>
      <c r="G481" s="40" t="str">
        <f t="array" ref="G481">IFERROR(XLOOKUP(A481, 'New Signups'!C:C, 'New Signups'!J:J), "")</f>
        <v/>
      </c>
      <c r="H481" s="40"/>
      <c r="I481" s="40"/>
      <c r="J481" s="524" t="s">
        <v>5585</v>
      </c>
      <c r="K481" s="40"/>
      <c r="L481" s="40"/>
      <c r="M481" s="40"/>
      <c r="N481" s="1020" t="str">
        <f t="array" ref="N481">IFERROR(
    IF(OR(IFERROR(XLOOKUP(A481,'1000'!A:A,'1000'!M:M), 0)=0, IFERROR(XLOOKUP(A481,'1000'!A:A,'1000'!M:M), DATE(1900,1,1))=DATE(1900,1,1)), "", IFERROR(XLOOKUP(A481,'1000'!A:A,'1000'!M:M), "")),
    IFERROR(
        IF(OR(IFERROR(XLOOKUP(A481,'2000'!A:A,'2000'!M:M), 0)=0, IFERROR(XLOOKUP(A481,'2000'!A:A,'2000'!M:M), DATE(1900,1,1))=DATE(1900,1,1)), "", IFERROR(XLOOKUP(A481,'2000'!A:A,'2000'!M:M), "")),
        IF(OR(IFERROR(XLOOKUP(A481,'3000'!A:A,'3000'!M:M), 0)=0, IFERROR(XLOOKUP(A481,'3000'!A:A,'3000'!M:M), DATE(1900,1,1))=DATE(1900,1,1)), "", IFERROR(XLOOKUP(A481,'3000'!A:A,'3000'!M:M), ""))
    )
)</f>
        <v/>
      </c>
      <c r="O481" s="40"/>
      <c r="P481" s="40" t="str">
        <f t="shared" si="74"/>
        <v/>
      </c>
      <c r="Q481" s="40" t="str">
        <f t="shared" si="75"/>
        <v/>
      </c>
      <c r="R481" s="40" t="str">
        <f t="shared" si="76"/>
        <v/>
      </c>
      <c r="S481" s="40" t="str">
        <f t="shared" si="77"/>
        <v/>
      </c>
      <c r="T481" s="40" t="str">
        <f t="shared" si="78"/>
        <v/>
      </c>
      <c r="U481" s="40" t="str">
        <f t="shared" si="79"/>
        <v/>
      </c>
      <c r="V481" s="40"/>
      <c r="W481" s="40" t="str">
        <f t="shared" si="80"/>
        <v/>
      </c>
      <c r="X481" s="40"/>
      <c r="Y481" s="40"/>
      <c r="Z481" s="40"/>
      <c r="AA481" s="40"/>
      <c r="AB481" s="1144" t="str">
        <f t="shared" si="57"/>
        <v/>
      </c>
      <c r="AC481" s="40" t="str">
        <f t="shared" si="58"/>
        <v/>
      </c>
      <c r="AD481" s="40" t="str">
        <f t="shared" si="59"/>
        <v/>
      </c>
      <c r="AE481" s="40"/>
      <c r="AF481" s="40" t="str">
        <f t="shared" si="60"/>
        <v/>
      </c>
      <c r="AG481" s="1023"/>
      <c r="AH481" s="94"/>
      <c r="AI481" s="40"/>
      <c r="AJ481" s="40"/>
      <c r="AK481" s="40"/>
      <c r="AL481" s="40"/>
      <c r="AM481" s="40"/>
      <c r="AN481" s="40"/>
      <c r="AO481" s="40"/>
      <c r="AP481" s="40"/>
      <c r="AQ481" s="40"/>
      <c r="AR481" s="40"/>
      <c r="AS481" s="40"/>
      <c r="AT481" s="40"/>
      <c r="AU481" s="40"/>
      <c r="AV481" s="40"/>
      <c r="AW481" s="40"/>
      <c r="AX481" s="40"/>
      <c r="AY481" s="40"/>
    </row>
    <row r="482" ht="15.75" customHeight="1">
      <c r="A482" s="575" t="str">
        <f t="array" ref="A482">IF(OR(INDIRECT("'1000'!A" &amp; 113 + ROW() - ROW($A$416)) = 0, INDIRECT("'1000'!A" &amp; 113 + ROW() - ROW($A$416)) = ""), "", INDIRECT("'1000'!A" &amp; 113 + ROW() - ROW($A$416)))</f>
        <v/>
      </c>
      <c r="B482" s="417" t="str">
        <f t="array" ref="B482">IFNA(XLOOKUP(A482,'New Signups'!C:C,'New Signups'!D:D),"")</f>
        <v/>
      </c>
      <c r="C482" s="417" t="str">
        <f t="array" ref="C482">IFNA(XLOOKUP(A482,'New Signups'!C:C,'New Signups'!E:E),"")</f>
        <v/>
      </c>
      <c r="D482" s="381" t="str">
        <f t="array" ref="D482">IFNA(XLOOKUP(A482,'1000'!A:A,'1000'!D:D),"")</f>
        <v/>
      </c>
      <c r="E482" s="40"/>
      <c r="F482" s="524" t="str">
        <f t="array" ref="F482">IFERROR(XLOOKUP(A482, 'New Signups'!C:C, 'New Signups'!I:I), "")</f>
        <v/>
      </c>
      <c r="G482" s="40" t="str">
        <f t="array" ref="G482">IFERROR(XLOOKUP(A482, 'New Signups'!C:C, 'New Signups'!J:J), "")</f>
        <v/>
      </c>
      <c r="H482" s="40"/>
      <c r="I482" s="40"/>
      <c r="J482" s="524" t="s">
        <v>5585</v>
      </c>
      <c r="K482" s="40"/>
      <c r="L482" s="40"/>
      <c r="M482" s="40"/>
      <c r="N482" s="1020" t="str">
        <f t="array" ref="N482">IFERROR(
    IF(OR(IFERROR(XLOOKUP(A482,'1000'!A:A,'1000'!M:M), 0)=0, IFERROR(XLOOKUP(A482,'1000'!A:A,'1000'!M:M), DATE(1900,1,1))=DATE(1900,1,1)), "", IFERROR(XLOOKUP(A482,'1000'!A:A,'1000'!M:M), "")),
    IFERROR(
        IF(OR(IFERROR(XLOOKUP(A482,'2000'!A:A,'2000'!M:M), 0)=0, IFERROR(XLOOKUP(A482,'2000'!A:A,'2000'!M:M), DATE(1900,1,1))=DATE(1900,1,1)), "", IFERROR(XLOOKUP(A482,'2000'!A:A,'2000'!M:M), "")),
        IF(OR(IFERROR(XLOOKUP(A482,'3000'!A:A,'3000'!M:M), 0)=0, IFERROR(XLOOKUP(A482,'3000'!A:A,'3000'!M:M), DATE(1900,1,1))=DATE(1900,1,1)), "", IFERROR(XLOOKUP(A482,'3000'!A:A,'3000'!M:M), ""))
    )
)</f>
        <v/>
      </c>
      <c r="O482" s="40"/>
      <c r="P482" s="40" t="str">
        <f t="shared" si="74"/>
        <v/>
      </c>
      <c r="Q482" s="40" t="str">
        <f t="shared" si="75"/>
        <v/>
      </c>
      <c r="R482" s="40" t="str">
        <f t="shared" si="76"/>
        <v/>
      </c>
      <c r="S482" s="40" t="str">
        <f t="shared" si="77"/>
        <v/>
      </c>
      <c r="T482" s="40" t="str">
        <f t="shared" si="78"/>
        <v/>
      </c>
      <c r="U482" s="40" t="str">
        <f t="shared" si="79"/>
        <v/>
      </c>
      <c r="V482" s="40"/>
      <c r="W482" s="40" t="str">
        <f t="shared" si="80"/>
        <v/>
      </c>
      <c r="X482" s="40"/>
      <c r="Y482" s="40"/>
      <c r="Z482" s="40"/>
      <c r="AA482" s="40"/>
      <c r="AB482" s="1144" t="str">
        <f t="shared" si="57"/>
        <v/>
      </c>
      <c r="AC482" s="40" t="str">
        <f t="shared" si="58"/>
        <v/>
      </c>
      <c r="AD482" s="40" t="str">
        <f t="shared" si="59"/>
        <v/>
      </c>
      <c r="AE482" s="40"/>
      <c r="AF482" s="40" t="str">
        <f t="shared" si="60"/>
        <v/>
      </c>
      <c r="AG482" s="1023"/>
      <c r="AH482" s="94"/>
      <c r="AI482" s="40"/>
      <c r="AJ482" s="40"/>
      <c r="AK482" s="40"/>
      <c r="AL482" s="40"/>
      <c r="AM482" s="40"/>
      <c r="AN482" s="40"/>
      <c r="AO482" s="40"/>
      <c r="AP482" s="40"/>
      <c r="AQ482" s="40"/>
      <c r="AR482" s="40"/>
      <c r="AS482" s="40"/>
      <c r="AT482" s="40"/>
      <c r="AU482" s="40"/>
      <c r="AV482" s="40"/>
      <c r="AW482" s="40"/>
      <c r="AX482" s="40"/>
      <c r="AY482" s="40"/>
    </row>
    <row r="483" ht="15.75" customHeight="1">
      <c r="A483" s="575" t="str">
        <f t="array" ref="A483">IF(OR(INDIRECT("'1000'!A" &amp; 113 + ROW() - ROW($A$416)) = 0, INDIRECT("'1000'!A" &amp; 113 + ROW() - ROW($A$416)) = ""), "", INDIRECT("'1000'!A" &amp; 113 + ROW() - ROW($A$416)))</f>
        <v/>
      </c>
      <c r="B483" s="417" t="str">
        <f t="array" ref="B483">IFNA(XLOOKUP(A483,'New Signups'!C:C,'New Signups'!D:D),"")</f>
        <v/>
      </c>
      <c r="C483" s="417" t="str">
        <f t="array" ref="C483">IFNA(XLOOKUP(A483,'New Signups'!C:C,'New Signups'!E:E),"")</f>
        <v/>
      </c>
      <c r="D483" s="381" t="str">
        <f t="array" ref="D483">IFNA(XLOOKUP(A483,'1000'!A:A,'1000'!D:D),"")</f>
        <v/>
      </c>
      <c r="E483" s="40"/>
      <c r="F483" s="524" t="str">
        <f t="array" ref="F483">IFERROR(XLOOKUP(A483, 'New Signups'!C:C, 'New Signups'!I:I), "")</f>
        <v/>
      </c>
      <c r="G483" s="40" t="str">
        <f t="array" ref="G483">IFERROR(XLOOKUP(A483, 'New Signups'!C:C, 'New Signups'!J:J), "")</f>
        <v/>
      </c>
      <c r="H483" s="40"/>
      <c r="I483" s="40"/>
      <c r="J483" s="524" t="s">
        <v>5585</v>
      </c>
      <c r="K483" s="40"/>
      <c r="L483" s="40"/>
      <c r="M483" s="40"/>
      <c r="N483" s="1020" t="str">
        <f t="array" ref="N483">IFERROR(
    IF(OR(IFERROR(XLOOKUP(A483,'1000'!A:A,'1000'!M:M), 0)=0, IFERROR(XLOOKUP(A483,'1000'!A:A,'1000'!M:M), DATE(1900,1,1))=DATE(1900,1,1)), "", IFERROR(XLOOKUP(A483,'1000'!A:A,'1000'!M:M), "")),
    IFERROR(
        IF(OR(IFERROR(XLOOKUP(A483,'2000'!A:A,'2000'!M:M), 0)=0, IFERROR(XLOOKUP(A483,'2000'!A:A,'2000'!M:M), DATE(1900,1,1))=DATE(1900,1,1)), "", IFERROR(XLOOKUP(A483,'2000'!A:A,'2000'!M:M), "")),
        IF(OR(IFERROR(XLOOKUP(A483,'3000'!A:A,'3000'!M:M), 0)=0, IFERROR(XLOOKUP(A483,'3000'!A:A,'3000'!M:M), DATE(1900,1,1))=DATE(1900,1,1)), "", IFERROR(XLOOKUP(A483,'3000'!A:A,'3000'!M:M), ""))
    )
)</f>
        <v/>
      </c>
      <c r="O483" s="40"/>
      <c r="P483" s="40" t="str">
        <f t="shared" si="74"/>
        <v/>
      </c>
      <c r="Q483" s="40" t="str">
        <f t="shared" si="75"/>
        <v/>
      </c>
      <c r="R483" s="40" t="str">
        <f t="shared" si="76"/>
        <v/>
      </c>
      <c r="S483" s="40" t="str">
        <f t="shared" si="77"/>
        <v/>
      </c>
      <c r="T483" s="40" t="str">
        <f t="shared" si="78"/>
        <v/>
      </c>
      <c r="U483" s="40" t="str">
        <f t="shared" si="79"/>
        <v/>
      </c>
      <c r="V483" s="40"/>
      <c r="W483" s="40" t="str">
        <f t="shared" si="80"/>
        <v/>
      </c>
      <c r="X483" s="40"/>
      <c r="Y483" s="40"/>
      <c r="Z483" s="40"/>
      <c r="AA483" s="40"/>
      <c r="AB483" s="1144" t="str">
        <f t="shared" si="57"/>
        <v/>
      </c>
      <c r="AC483" s="40" t="str">
        <f t="shared" si="58"/>
        <v/>
      </c>
      <c r="AD483" s="40" t="str">
        <f t="shared" si="59"/>
        <v/>
      </c>
      <c r="AE483" s="40"/>
      <c r="AF483" s="40" t="str">
        <f t="shared" si="60"/>
        <v/>
      </c>
      <c r="AG483" s="1023"/>
      <c r="AH483" s="94"/>
      <c r="AI483" s="40"/>
      <c r="AJ483" s="40"/>
      <c r="AK483" s="40"/>
      <c r="AL483" s="40"/>
      <c r="AM483" s="40"/>
      <c r="AN483" s="40"/>
      <c r="AO483" s="40"/>
      <c r="AP483" s="40"/>
      <c r="AQ483" s="40"/>
      <c r="AR483" s="40"/>
      <c r="AS483" s="40"/>
      <c r="AT483" s="40"/>
      <c r="AU483" s="40"/>
      <c r="AV483" s="40"/>
      <c r="AW483" s="40"/>
      <c r="AX483" s="40"/>
      <c r="AY483" s="40"/>
    </row>
    <row r="484" ht="15.75" customHeight="1">
      <c r="A484" s="575" t="str">
        <f t="array" ref="A484">IF(OR(INDIRECT("'1000'!A" &amp; 113 + ROW() - ROW($A$416)) = 0, INDIRECT("'1000'!A" &amp; 113 + ROW() - ROW($A$416)) = ""), "", INDIRECT("'1000'!A" &amp; 113 + ROW() - ROW($A$416)))</f>
        <v/>
      </c>
      <c r="B484" s="417" t="str">
        <f t="array" ref="B484">IFNA(XLOOKUP(A484,'New Signups'!C:C,'New Signups'!D:D),"")</f>
        <v/>
      </c>
      <c r="C484" s="417" t="str">
        <f t="array" ref="C484">IFNA(XLOOKUP(A484,'New Signups'!C:C,'New Signups'!E:E),"")</f>
        <v/>
      </c>
      <c r="D484" s="381" t="str">
        <f t="array" ref="D484">IFNA(XLOOKUP(A484,'1000'!A:A,'1000'!D:D),"")</f>
        <v/>
      </c>
      <c r="E484" s="40"/>
      <c r="F484" s="524" t="str">
        <f t="array" ref="F484">IFERROR(XLOOKUP(A484, 'New Signups'!C:C, 'New Signups'!I:I), "")</f>
        <v/>
      </c>
      <c r="G484" s="40" t="str">
        <f t="array" ref="G484">IFERROR(XLOOKUP(A484, 'New Signups'!C:C, 'New Signups'!J:J), "")</f>
        <v/>
      </c>
      <c r="H484" s="40"/>
      <c r="I484" s="40"/>
      <c r="J484" s="524" t="s">
        <v>5585</v>
      </c>
      <c r="K484" s="40"/>
      <c r="L484" s="40"/>
      <c r="M484" s="40"/>
      <c r="N484" s="1020" t="str">
        <f t="array" ref="N484">IFERROR(
    IF(OR(IFERROR(XLOOKUP(A484,'1000'!A:A,'1000'!M:M), 0)=0, IFERROR(XLOOKUP(A484,'1000'!A:A,'1000'!M:M), DATE(1900,1,1))=DATE(1900,1,1)), "", IFERROR(XLOOKUP(A484,'1000'!A:A,'1000'!M:M), "")),
    IFERROR(
        IF(OR(IFERROR(XLOOKUP(A484,'2000'!A:A,'2000'!M:M), 0)=0, IFERROR(XLOOKUP(A484,'2000'!A:A,'2000'!M:M), DATE(1900,1,1))=DATE(1900,1,1)), "", IFERROR(XLOOKUP(A484,'2000'!A:A,'2000'!M:M), "")),
        IF(OR(IFERROR(XLOOKUP(A484,'3000'!A:A,'3000'!M:M), 0)=0, IFERROR(XLOOKUP(A484,'3000'!A:A,'3000'!M:M), DATE(1900,1,1))=DATE(1900,1,1)), "", IFERROR(XLOOKUP(A484,'3000'!A:A,'3000'!M:M), ""))
    )
)</f>
        <v/>
      </c>
      <c r="O484" s="40"/>
      <c r="P484" s="40" t="str">
        <f t="shared" si="74"/>
        <v/>
      </c>
      <c r="Q484" s="40" t="str">
        <f t="shared" si="75"/>
        <v/>
      </c>
      <c r="R484" s="40" t="str">
        <f t="shared" si="76"/>
        <v/>
      </c>
      <c r="S484" s="40" t="str">
        <f t="shared" si="77"/>
        <v/>
      </c>
      <c r="T484" s="40" t="str">
        <f t="shared" si="78"/>
        <v/>
      </c>
      <c r="U484" s="40" t="str">
        <f t="shared" si="79"/>
        <v/>
      </c>
      <c r="V484" s="40"/>
      <c r="W484" s="40" t="str">
        <f t="shared" si="80"/>
        <v/>
      </c>
      <c r="X484" s="40"/>
      <c r="Y484" s="40"/>
      <c r="Z484" s="40"/>
      <c r="AA484" s="40"/>
      <c r="AB484" s="1144" t="str">
        <f t="shared" si="57"/>
        <v/>
      </c>
      <c r="AC484" s="40" t="str">
        <f t="shared" si="58"/>
        <v/>
      </c>
      <c r="AD484" s="40" t="str">
        <f t="shared" si="59"/>
        <v/>
      </c>
      <c r="AE484" s="40"/>
      <c r="AF484" s="40" t="str">
        <f t="shared" si="60"/>
        <v/>
      </c>
      <c r="AG484" s="1023"/>
      <c r="AH484" s="94"/>
      <c r="AI484" s="40"/>
      <c r="AJ484" s="40"/>
      <c r="AK484" s="40"/>
      <c r="AL484" s="40"/>
      <c r="AM484" s="40"/>
      <c r="AN484" s="40"/>
      <c r="AO484" s="40"/>
      <c r="AP484" s="40"/>
      <c r="AQ484" s="40"/>
      <c r="AR484" s="40"/>
      <c r="AS484" s="40"/>
      <c r="AT484" s="40"/>
      <c r="AU484" s="40"/>
      <c r="AV484" s="40"/>
      <c r="AW484" s="40"/>
      <c r="AX484" s="40"/>
      <c r="AY484" s="40"/>
    </row>
    <row r="485" ht="15.75" customHeight="1">
      <c r="A485" s="575" t="str">
        <f t="array" ref="A485">IF(OR(INDIRECT("'1000'!A" &amp; 113 + ROW() - ROW($A$416)) = 0, INDIRECT("'1000'!A" &amp; 113 + ROW() - ROW($A$416)) = ""), "", INDIRECT("'1000'!A" &amp; 113 + ROW() - ROW($A$416)))</f>
        <v/>
      </c>
      <c r="B485" s="417" t="str">
        <f t="array" ref="B485">IFNA(XLOOKUP(A485,'New Signups'!C:C,'New Signups'!D:D),"")</f>
        <v/>
      </c>
      <c r="C485" s="417" t="str">
        <f t="array" ref="C485">IFNA(XLOOKUP(A485,'New Signups'!C:C,'New Signups'!E:E),"")</f>
        <v/>
      </c>
      <c r="D485" s="381" t="str">
        <f t="array" ref="D485">IFNA(XLOOKUP(A485,'1000'!A:A,'1000'!D:D),"")</f>
        <v/>
      </c>
      <c r="E485" s="40"/>
      <c r="F485" s="524" t="str">
        <f t="array" ref="F485">IFERROR(XLOOKUP(A485, 'New Signups'!C:C, 'New Signups'!I:I), "")</f>
        <v/>
      </c>
      <c r="G485" s="40" t="str">
        <f t="array" ref="G485">IFERROR(XLOOKUP(A485, 'New Signups'!C:C, 'New Signups'!J:J), "")</f>
        <v/>
      </c>
      <c r="H485" s="40"/>
      <c r="I485" s="40"/>
      <c r="J485" s="524" t="s">
        <v>5585</v>
      </c>
      <c r="K485" s="40"/>
      <c r="L485" s="40"/>
      <c r="M485" s="40"/>
      <c r="N485" s="1020" t="str">
        <f t="array" ref="N485">IFERROR(
    IF(OR(IFERROR(XLOOKUP(A485,'1000'!A:A,'1000'!M:M), 0)=0, IFERROR(XLOOKUP(A485,'1000'!A:A,'1000'!M:M), DATE(1900,1,1))=DATE(1900,1,1)), "", IFERROR(XLOOKUP(A485,'1000'!A:A,'1000'!M:M), "")),
    IFERROR(
        IF(OR(IFERROR(XLOOKUP(A485,'2000'!A:A,'2000'!M:M), 0)=0, IFERROR(XLOOKUP(A485,'2000'!A:A,'2000'!M:M), DATE(1900,1,1))=DATE(1900,1,1)), "", IFERROR(XLOOKUP(A485,'2000'!A:A,'2000'!M:M), "")),
        IF(OR(IFERROR(XLOOKUP(A485,'3000'!A:A,'3000'!M:M), 0)=0, IFERROR(XLOOKUP(A485,'3000'!A:A,'3000'!M:M), DATE(1900,1,1))=DATE(1900,1,1)), "", IFERROR(XLOOKUP(A485,'3000'!A:A,'3000'!M:M), ""))
    )
)</f>
        <v/>
      </c>
      <c r="O485" s="40"/>
      <c r="P485" s="40" t="str">
        <f t="shared" si="74"/>
        <v/>
      </c>
      <c r="Q485" s="40" t="str">
        <f t="shared" si="75"/>
        <v/>
      </c>
      <c r="R485" s="40" t="str">
        <f t="shared" si="76"/>
        <v/>
      </c>
      <c r="S485" s="40" t="str">
        <f t="shared" si="77"/>
        <v/>
      </c>
      <c r="T485" s="40" t="str">
        <f t="shared" si="78"/>
        <v/>
      </c>
      <c r="U485" s="40" t="str">
        <f t="shared" si="79"/>
        <v/>
      </c>
      <c r="V485" s="40"/>
      <c r="W485" s="40" t="str">
        <f t="shared" si="80"/>
        <v/>
      </c>
      <c r="X485" s="40"/>
      <c r="Y485" s="40"/>
      <c r="Z485" s="40"/>
      <c r="AA485" s="40"/>
      <c r="AB485" s="1144" t="str">
        <f t="shared" si="57"/>
        <v/>
      </c>
      <c r="AC485" s="40" t="str">
        <f t="shared" si="58"/>
        <v/>
      </c>
      <c r="AD485" s="40" t="str">
        <f t="shared" si="59"/>
        <v/>
      </c>
      <c r="AE485" s="40"/>
      <c r="AF485" s="40" t="str">
        <f t="shared" si="60"/>
        <v/>
      </c>
      <c r="AG485" s="1023"/>
      <c r="AH485" s="94"/>
      <c r="AI485" s="40"/>
      <c r="AJ485" s="40"/>
      <c r="AK485" s="40"/>
      <c r="AL485" s="40"/>
      <c r="AM485" s="40"/>
      <c r="AN485" s="40"/>
      <c r="AO485" s="40"/>
      <c r="AP485" s="40"/>
      <c r="AQ485" s="40"/>
      <c r="AR485" s="40"/>
      <c r="AS485" s="40"/>
      <c r="AT485" s="40"/>
      <c r="AU485" s="40"/>
      <c r="AV485" s="40"/>
      <c r="AW485" s="40"/>
      <c r="AX485" s="40"/>
      <c r="AY485" s="40"/>
    </row>
    <row r="486" ht="15.75" customHeight="1">
      <c r="A486" s="575" t="str">
        <f t="array" ref="A486">IF(OR(INDIRECT("'1000'!A" &amp; 113 + ROW() - ROW($A$416)) = 0, INDIRECT("'1000'!A" &amp; 113 + ROW() - ROW($A$416)) = ""), "", INDIRECT("'1000'!A" &amp; 113 + ROW() - ROW($A$416)))</f>
        <v/>
      </c>
      <c r="B486" s="417" t="str">
        <f t="array" ref="B486">IFNA(XLOOKUP(A486,'New Signups'!C:C,'New Signups'!D:D),"")</f>
        <v/>
      </c>
      <c r="C486" s="417" t="str">
        <f t="array" ref="C486">IFNA(XLOOKUP(A486,'New Signups'!C:C,'New Signups'!E:E),"")</f>
        <v/>
      </c>
      <c r="D486" s="381" t="str">
        <f t="array" ref="D486">IFNA(XLOOKUP(A486,'1000'!A:A,'1000'!D:D),"")</f>
        <v/>
      </c>
      <c r="E486" s="40"/>
      <c r="F486" s="811"/>
      <c r="G486" s="40"/>
      <c r="H486" s="40"/>
      <c r="I486" s="40"/>
      <c r="J486" s="811"/>
      <c r="K486" s="40"/>
      <c r="L486" s="40"/>
      <c r="M486" s="40"/>
      <c r="N486" s="1020" t="str">
        <f t="array" ref="N486">IFERROR(
    IF(OR(IFERROR(XLOOKUP(A486,'1000'!A:A,'1000'!M:M), 0)=0, IFERROR(XLOOKUP(A486,'1000'!A:A,'1000'!M:M), DATE(1900,1,1))=DATE(1900,1,1)), "", IFERROR(XLOOKUP(A486,'1000'!A:A,'1000'!M:M), "")),
    IFERROR(
        IF(OR(IFERROR(XLOOKUP(A486,'2000'!A:A,'2000'!M:M), 0)=0, IFERROR(XLOOKUP(A486,'2000'!A:A,'2000'!M:M), DATE(1900,1,1))=DATE(1900,1,1)), "", IFERROR(XLOOKUP(A486,'2000'!A:A,'2000'!M:M), "")),
        IF(OR(IFERROR(XLOOKUP(A486,'3000'!A:A,'3000'!M:M), 0)=0, IFERROR(XLOOKUP(A486,'3000'!A:A,'3000'!M:M), DATE(1900,1,1))=DATE(1900,1,1)), "", IFERROR(XLOOKUP(A486,'3000'!A:A,'3000'!M:M), ""))
    )
)</f>
        <v/>
      </c>
      <c r="O486" s="40"/>
      <c r="P486" s="40" t="str">
        <f t="shared" si="74"/>
        <v/>
      </c>
      <c r="Q486" s="40" t="str">
        <f t="shared" si="75"/>
        <v/>
      </c>
      <c r="R486" s="40" t="str">
        <f t="shared" si="76"/>
        <v/>
      </c>
      <c r="S486" s="40" t="str">
        <f t="shared" si="77"/>
        <v/>
      </c>
      <c r="T486" s="40" t="str">
        <f t="shared" si="78"/>
        <v/>
      </c>
      <c r="U486" s="40" t="str">
        <f t="shared" si="79"/>
        <v/>
      </c>
      <c r="V486" s="40"/>
      <c r="W486" s="40" t="str">
        <f t="shared" si="80"/>
        <v/>
      </c>
      <c r="X486" s="40"/>
      <c r="Y486" s="40"/>
      <c r="Z486" s="40"/>
      <c r="AA486" s="40"/>
      <c r="AB486" s="1144" t="str">
        <f t="shared" si="57"/>
        <v/>
      </c>
      <c r="AC486" s="40" t="str">
        <f t="shared" si="58"/>
        <v/>
      </c>
      <c r="AD486" s="40" t="str">
        <f t="shared" si="59"/>
        <v/>
      </c>
      <c r="AE486" s="40"/>
      <c r="AF486" s="40" t="str">
        <f t="shared" si="60"/>
        <v/>
      </c>
      <c r="AG486" s="1023"/>
      <c r="AH486" s="40"/>
      <c r="AI486" s="40"/>
      <c r="AJ486" s="40"/>
      <c r="AK486" s="40"/>
      <c r="AL486" s="40"/>
      <c r="AM486" s="40"/>
      <c r="AN486" s="40"/>
      <c r="AO486" s="40"/>
      <c r="AP486" s="40"/>
      <c r="AQ486" s="40"/>
      <c r="AR486" s="40"/>
      <c r="AS486" s="40"/>
      <c r="AT486" s="40"/>
      <c r="AU486" s="40"/>
      <c r="AV486" s="40"/>
      <c r="AW486" s="40"/>
      <c r="AX486" s="40"/>
      <c r="AY486" s="40"/>
    </row>
    <row r="487" ht="15.75" customHeight="1">
      <c r="A487" s="575" t="str">
        <f t="array" ref="A487">IF(OR(INDIRECT("'1000'!A" &amp; 113 + ROW() - ROW($A$416)) = 0, INDIRECT("'1000'!A" &amp; 113 + ROW() - ROW($A$416)) = ""), "", INDIRECT("'1000'!A" &amp; 113 + ROW() - ROW($A$416)))</f>
        <v/>
      </c>
      <c r="B487" s="417" t="str">
        <f t="array" ref="B487">IFNA(XLOOKUP(A487,'New Signups'!C:C,'New Signups'!D:D),"")</f>
        <v/>
      </c>
      <c r="C487" s="417" t="str">
        <f t="array" ref="C487">IFNA(XLOOKUP(A487,'New Signups'!C:C,'New Signups'!E:E),"")</f>
        <v/>
      </c>
      <c r="D487" s="381" t="str">
        <f t="array" ref="D487">IFNA(XLOOKUP(A487,'1000'!A:A,'1000'!D:D),"")</f>
        <v/>
      </c>
      <c r="E487" s="40"/>
      <c r="F487" s="811"/>
      <c r="G487" s="40"/>
      <c r="H487" s="40"/>
      <c r="I487" s="40"/>
      <c r="J487" s="811"/>
      <c r="K487" s="40"/>
      <c r="L487" s="40"/>
      <c r="M487" s="40"/>
      <c r="N487" s="1020" t="str">
        <f t="array" ref="N487">IFERROR(
    IF(OR(IFERROR(XLOOKUP(A487,'1000'!A:A,'1000'!M:M), 0)=0, IFERROR(XLOOKUP(A487,'1000'!A:A,'1000'!M:M), DATE(1900,1,1))=DATE(1900,1,1)), "", IFERROR(XLOOKUP(A487,'1000'!A:A,'1000'!M:M), "")),
    IFERROR(
        IF(OR(IFERROR(XLOOKUP(A487,'2000'!A:A,'2000'!M:M), 0)=0, IFERROR(XLOOKUP(A487,'2000'!A:A,'2000'!M:M), DATE(1900,1,1))=DATE(1900,1,1)), "", IFERROR(XLOOKUP(A487,'2000'!A:A,'2000'!M:M), "")),
        IF(OR(IFERROR(XLOOKUP(A487,'3000'!A:A,'3000'!M:M), 0)=0, IFERROR(XLOOKUP(A487,'3000'!A:A,'3000'!M:M), DATE(1900,1,1))=DATE(1900,1,1)), "", IFERROR(XLOOKUP(A487,'3000'!A:A,'3000'!M:M), ""))
    )
)</f>
        <v/>
      </c>
      <c r="O487" s="40"/>
      <c r="P487" s="40" t="str">
        <f t="shared" si="74"/>
        <v/>
      </c>
      <c r="Q487" s="40" t="str">
        <f t="shared" si="75"/>
        <v/>
      </c>
      <c r="R487" s="40" t="str">
        <f t="shared" si="76"/>
        <v/>
      </c>
      <c r="S487" s="40" t="str">
        <f t="shared" si="77"/>
        <v/>
      </c>
      <c r="T487" s="40" t="str">
        <f t="shared" si="78"/>
        <v/>
      </c>
      <c r="U487" s="40" t="str">
        <f t="shared" si="79"/>
        <v/>
      </c>
      <c r="V487" s="40"/>
      <c r="W487" s="40" t="str">
        <f t="shared" si="80"/>
        <v/>
      </c>
      <c r="X487" s="40"/>
      <c r="Y487" s="40"/>
      <c r="Z487" s="40"/>
      <c r="AA487" s="40"/>
      <c r="AB487" s="1144" t="str">
        <f t="shared" si="57"/>
        <v/>
      </c>
      <c r="AC487" s="40" t="str">
        <f t="shared" si="58"/>
        <v/>
      </c>
      <c r="AD487" s="40" t="str">
        <f t="shared" si="59"/>
        <v/>
      </c>
      <c r="AE487" s="40"/>
      <c r="AF487" s="40" t="str">
        <f t="shared" si="60"/>
        <v/>
      </c>
      <c r="AG487" s="1023"/>
      <c r="AH487" s="40"/>
      <c r="AI487" s="40"/>
      <c r="AJ487" s="40"/>
      <c r="AK487" s="40"/>
      <c r="AL487" s="40"/>
      <c r="AM487" s="40"/>
      <c r="AN487" s="40"/>
      <c r="AO487" s="40"/>
      <c r="AP487" s="40"/>
      <c r="AQ487" s="40"/>
      <c r="AR487" s="40"/>
      <c r="AS487" s="40"/>
      <c r="AT487" s="40"/>
      <c r="AU487" s="40"/>
      <c r="AV487" s="40"/>
      <c r="AW487" s="40"/>
      <c r="AX487" s="40"/>
      <c r="AY487" s="40"/>
    </row>
    <row r="488" ht="15.75" customHeight="1">
      <c r="A488" s="575" t="str">
        <f t="array" ref="A488">IF(OR(INDIRECT("'1000'!A" &amp; 113 + ROW() - ROW($A$416)) = 0, INDIRECT("'1000'!A" &amp; 113 + ROW() - ROW($A$416)) = ""), "", INDIRECT("'1000'!A" &amp; 113 + ROW() - ROW($A$416)))</f>
        <v/>
      </c>
      <c r="B488" s="417" t="str">
        <f t="array" ref="B488">IFNA(XLOOKUP(A488,'New Signups'!C:C,'New Signups'!D:D),"")</f>
        <v/>
      </c>
      <c r="C488" s="94"/>
      <c r="D488" s="381" t="str">
        <f t="array" ref="D488">IFNA(XLOOKUP(A488,'1000'!A:A,'1000'!D:D),"")</f>
        <v/>
      </c>
      <c r="E488" s="40"/>
      <c r="F488" s="811"/>
      <c r="G488" s="40"/>
      <c r="H488" s="40"/>
      <c r="I488" s="40"/>
      <c r="J488" s="811"/>
      <c r="K488" s="40"/>
      <c r="L488" s="40"/>
      <c r="M488" s="40"/>
      <c r="N488" s="1020" t="str">
        <f t="array" ref="N488">IFERROR(
    IF(OR(IFERROR(XLOOKUP(A488,'1000'!A:A,'1000'!M:M), 0)=0, IFERROR(XLOOKUP(A488,'1000'!A:A,'1000'!M:M), DATE(1900,1,1))=DATE(1900,1,1)), "", IFERROR(XLOOKUP(A488,'1000'!A:A,'1000'!M:M), "")),
    IFERROR(
        IF(OR(IFERROR(XLOOKUP(A488,'2000'!A:A,'2000'!M:M), 0)=0, IFERROR(XLOOKUP(A488,'2000'!A:A,'2000'!M:M), DATE(1900,1,1))=DATE(1900,1,1)), "", IFERROR(XLOOKUP(A488,'2000'!A:A,'2000'!M:M), "")),
        IF(OR(IFERROR(XLOOKUP(A488,'3000'!A:A,'3000'!M:M), 0)=0, IFERROR(XLOOKUP(A488,'3000'!A:A,'3000'!M:M), DATE(1900,1,1))=DATE(1900,1,1)), "", IFERROR(XLOOKUP(A488,'3000'!A:A,'3000'!M:M), ""))
    )
)</f>
        <v/>
      </c>
      <c r="O488" s="40"/>
      <c r="P488" s="40" t="str">
        <f t="shared" si="74"/>
        <v/>
      </c>
      <c r="Q488" s="40" t="str">
        <f t="shared" si="75"/>
        <v/>
      </c>
      <c r="R488" s="40" t="str">
        <f t="shared" si="76"/>
        <v/>
      </c>
      <c r="S488" s="40" t="str">
        <f t="shared" si="77"/>
        <v/>
      </c>
      <c r="T488" s="40" t="str">
        <f t="shared" si="78"/>
        <v/>
      </c>
      <c r="U488" s="40" t="str">
        <f t="shared" si="79"/>
        <v/>
      </c>
      <c r="V488" s="40"/>
      <c r="W488" s="40" t="str">
        <f t="shared" si="80"/>
        <v/>
      </c>
      <c r="X488" s="40"/>
      <c r="Y488" s="40"/>
      <c r="Z488" s="40"/>
      <c r="AA488" s="40"/>
      <c r="AB488" s="1144" t="str">
        <f t="shared" si="57"/>
        <v/>
      </c>
      <c r="AC488" s="40" t="str">
        <f t="shared" si="58"/>
        <v/>
      </c>
      <c r="AD488" s="40" t="str">
        <f t="shared" si="59"/>
        <v/>
      </c>
      <c r="AE488" s="40"/>
      <c r="AF488" s="40" t="str">
        <f t="shared" si="60"/>
        <v/>
      </c>
      <c r="AG488" s="1023"/>
      <c r="AH488" s="40"/>
      <c r="AI488" s="40"/>
      <c r="AJ488" s="40"/>
      <c r="AK488" s="40"/>
      <c r="AL488" s="40"/>
      <c r="AM488" s="40"/>
      <c r="AN488" s="40"/>
      <c r="AO488" s="40"/>
      <c r="AP488" s="40"/>
      <c r="AQ488" s="40"/>
      <c r="AR488" s="40"/>
      <c r="AS488" s="40"/>
      <c r="AT488" s="40"/>
      <c r="AU488" s="40"/>
      <c r="AV488" s="40"/>
      <c r="AW488" s="40"/>
      <c r="AX488" s="40"/>
      <c r="AY488" s="40"/>
    </row>
    <row r="489" ht="15.75" customHeight="1">
      <c r="A489" s="575" t="str">
        <f t="array" ref="A489">IF(OR(INDIRECT("'1000'!A" &amp; 113 + ROW() - ROW($A$416)) = 0, INDIRECT("'1000'!A" &amp; 113 + ROW() - ROW($A$416)) = ""), "", INDIRECT("'1000'!A" &amp; 113 + ROW() - ROW($A$416)))</f>
        <v/>
      </c>
      <c r="B489" s="417" t="str">
        <f t="array" ref="B489">IFNA(XLOOKUP(A489,'New Signups'!C:C,'New Signups'!D:D),"")</f>
        <v/>
      </c>
      <c r="C489" s="94"/>
      <c r="D489" s="381" t="str">
        <f t="array" ref="D489">IFNA(XLOOKUP(A489,'1000'!A:A,'1000'!D:D),"")</f>
        <v/>
      </c>
      <c r="E489" s="40"/>
      <c r="F489" s="811"/>
      <c r="G489" s="40"/>
      <c r="H489" s="40"/>
      <c r="I489" s="40"/>
      <c r="J489" s="811"/>
      <c r="K489" s="40"/>
      <c r="L489" s="40"/>
      <c r="M489" s="40"/>
      <c r="N489" s="1020" t="str">
        <f t="array" ref="N489">IFERROR(
    IF(OR(IFERROR(XLOOKUP(A489,'1000'!A:A,'1000'!M:M), 0)=0, IFERROR(XLOOKUP(A489,'1000'!A:A,'1000'!M:M), DATE(1900,1,1))=DATE(1900,1,1)), "", IFERROR(XLOOKUP(A489,'1000'!A:A,'1000'!M:M), "")),
    IFERROR(
        IF(OR(IFERROR(XLOOKUP(A489,'2000'!A:A,'2000'!M:M), 0)=0, IFERROR(XLOOKUP(A489,'2000'!A:A,'2000'!M:M), DATE(1900,1,1))=DATE(1900,1,1)), "", IFERROR(XLOOKUP(A489,'2000'!A:A,'2000'!M:M), "")),
        IF(OR(IFERROR(XLOOKUP(A489,'3000'!A:A,'3000'!M:M), 0)=0, IFERROR(XLOOKUP(A489,'3000'!A:A,'3000'!M:M), DATE(1900,1,1))=DATE(1900,1,1)), "", IFERROR(XLOOKUP(A489,'3000'!A:A,'3000'!M:M), ""))
    )
)</f>
        <v/>
      </c>
      <c r="O489" s="40"/>
      <c r="P489" s="40" t="str">
        <f t="shared" si="74"/>
        <v/>
      </c>
      <c r="Q489" s="40" t="str">
        <f t="shared" si="75"/>
        <v/>
      </c>
      <c r="R489" s="40" t="str">
        <f t="shared" si="76"/>
        <v/>
      </c>
      <c r="S489" s="40" t="str">
        <f t="shared" si="77"/>
        <v/>
      </c>
      <c r="T489" s="40" t="str">
        <f t="shared" si="78"/>
        <v/>
      </c>
      <c r="U489" s="40" t="str">
        <f t="shared" si="79"/>
        <v/>
      </c>
      <c r="V489" s="40"/>
      <c r="W489" s="40" t="str">
        <f t="shared" si="80"/>
        <v/>
      </c>
      <c r="X489" s="40"/>
      <c r="Y489" s="40"/>
      <c r="Z489" s="40"/>
      <c r="AA489" s="40"/>
      <c r="AB489" s="1144" t="str">
        <f t="shared" si="57"/>
        <v/>
      </c>
      <c r="AC489" s="40" t="str">
        <f t="shared" si="58"/>
        <v/>
      </c>
      <c r="AD489" s="40" t="str">
        <f t="shared" si="59"/>
        <v/>
      </c>
      <c r="AE489" s="40"/>
      <c r="AF489" s="40" t="str">
        <f t="shared" si="60"/>
        <v/>
      </c>
      <c r="AG489" s="1023"/>
      <c r="AH489" s="40"/>
      <c r="AI489" s="40"/>
      <c r="AJ489" s="40"/>
      <c r="AK489" s="40"/>
      <c r="AL489" s="40"/>
      <c r="AM489" s="40"/>
      <c r="AN489" s="40"/>
      <c r="AO489" s="40"/>
      <c r="AP489" s="40"/>
      <c r="AQ489" s="40"/>
      <c r="AR489" s="40"/>
      <c r="AS489" s="40"/>
      <c r="AT489" s="40"/>
      <c r="AU489" s="40"/>
      <c r="AV489" s="40"/>
      <c r="AW489" s="40"/>
      <c r="AX489" s="40"/>
      <c r="AY489" s="40"/>
    </row>
    <row r="490" ht="15.75" customHeight="1">
      <c r="A490" s="575" t="str">
        <f t="array" ref="A490">IF(OR(INDIRECT("'1000'!A" &amp; 113 + ROW() - ROW($A$416)) = 0, INDIRECT("'1000'!A" &amp; 113 + ROW() - ROW($A$416)) = ""), "", INDIRECT("'1000'!A" &amp; 113 + ROW() - ROW($A$416)))</f>
        <v/>
      </c>
      <c r="B490" s="417" t="str">
        <f t="array" ref="B490">IFNA(XLOOKUP(A490,'New Signups'!C:C,'New Signups'!D:D),"")</f>
        <v/>
      </c>
      <c r="C490" s="94"/>
      <c r="D490" s="381" t="str">
        <f t="array" ref="D490">IFNA(XLOOKUP(A490,'1000'!A:A,'1000'!D:D),"")</f>
        <v/>
      </c>
      <c r="E490" s="40"/>
      <c r="F490" s="811"/>
      <c r="G490" s="40"/>
      <c r="H490" s="40"/>
      <c r="I490" s="40"/>
      <c r="J490" s="811"/>
      <c r="K490" s="40"/>
      <c r="L490" s="40"/>
      <c r="M490" s="40"/>
      <c r="N490" s="1020" t="str">
        <f t="array" ref="N490">IFERROR(
    IF(OR(IFERROR(XLOOKUP(A490,'1000'!A:A,'1000'!M:M), 0)=0, IFERROR(XLOOKUP(A490,'1000'!A:A,'1000'!M:M), DATE(1900,1,1))=DATE(1900,1,1)), "", IFERROR(XLOOKUP(A490,'1000'!A:A,'1000'!M:M), "")),
    IFERROR(
        IF(OR(IFERROR(XLOOKUP(A490,'2000'!A:A,'2000'!M:M), 0)=0, IFERROR(XLOOKUP(A490,'2000'!A:A,'2000'!M:M), DATE(1900,1,1))=DATE(1900,1,1)), "", IFERROR(XLOOKUP(A490,'2000'!A:A,'2000'!M:M), "")),
        IF(OR(IFERROR(XLOOKUP(A490,'3000'!A:A,'3000'!M:M), 0)=0, IFERROR(XLOOKUP(A490,'3000'!A:A,'3000'!M:M), DATE(1900,1,1))=DATE(1900,1,1)), "", IFERROR(XLOOKUP(A490,'3000'!A:A,'3000'!M:M), ""))
    )
)</f>
        <v/>
      </c>
      <c r="O490" s="40"/>
      <c r="P490" s="40" t="str">
        <f t="shared" si="74"/>
        <v/>
      </c>
      <c r="Q490" s="40" t="str">
        <f t="shared" si="75"/>
        <v/>
      </c>
      <c r="R490" s="40" t="str">
        <f t="shared" si="76"/>
        <v/>
      </c>
      <c r="S490" s="40" t="str">
        <f t="shared" si="77"/>
        <v/>
      </c>
      <c r="T490" s="40" t="str">
        <f t="shared" si="78"/>
        <v/>
      </c>
      <c r="U490" s="40" t="str">
        <f t="shared" si="79"/>
        <v/>
      </c>
      <c r="V490" s="40"/>
      <c r="W490" s="40" t="str">
        <f t="shared" si="80"/>
        <v/>
      </c>
      <c r="X490" s="40"/>
      <c r="Y490" s="40"/>
      <c r="Z490" s="40"/>
      <c r="AA490" s="40"/>
      <c r="AB490" s="1144" t="str">
        <f t="shared" si="57"/>
        <v/>
      </c>
      <c r="AC490" s="40" t="str">
        <f t="shared" si="58"/>
        <v/>
      </c>
      <c r="AD490" s="40" t="str">
        <f t="shared" si="59"/>
        <v/>
      </c>
      <c r="AE490" s="40"/>
      <c r="AF490" s="40" t="str">
        <f t="shared" si="60"/>
        <v/>
      </c>
      <c r="AG490" s="1023"/>
      <c r="AH490" s="40"/>
      <c r="AI490" s="40"/>
      <c r="AJ490" s="40"/>
      <c r="AK490" s="40"/>
      <c r="AL490" s="40"/>
      <c r="AM490" s="40"/>
      <c r="AN490" s="40"/>
      <c r="AO490" s="40"/>
      <c r="AP490" s="40"/>
      <c r="AQ490" s="40"/>
      <c r="AR490" s="40"/>
      <c r="AS490" s="40"/>
      <c r="AT490" s="40"/>
      <c r="AU490" s="40"/>
      <c r="AV490" s="40"/>
      <c r="AW490" s="40"/>
      <c r="AX490" s="40"/>
      <c r="AY490" s="40"/>
    </row>
    <row r="491" ht="15.75" customHeight="1">
      <c r="A491" s="575" t="str">
        <f t="array" ref="A491">IF(OR(INDIRECT("'1000'!A" &amp; 113 + ROW() - ROW($A$416)) = 0, INDIRECT("'1000'!A" &amp; 113 + ROW() - ROW($A$416)) = ""), "", INDIRECT("'1000'!A" &amp; 113 + ROW() - ROW($A$416)))</f>
        <v/>
      </c>
      <c r="B491" s="417" t="str">
        <f t="array" ref="B491">IFNA(XLOOKUP(A491,'New Signups'!C:C,'New Signups'!D:D),"")</f>
        <v/>
      </c>
      <c r="C491" s="94"/>
      <c r="D491" s="381" t="str">
        <f t="array" ref="D491">IFNA(XLOOKUP(A491,'1000'!A:A,'1000'!D:D),"")</f>
        <v/>
      </c>
      <c r="E491" s="40"/>
      <c r="F491" s="811"/>
      <c r="G491" s="40"/>
      <c r="H491" s="40"/>
      <c r="I491" s="40"/>
      <c r="J491" s="811"/>
      <c r="K491" s="40"/>
      <c r="L491" s="40"/>
      <c r="M491" s="40"/>
      <c r="N491" s="1020" t="str">
        <f t="array" ref="N491">IFERROR(
    IF(OR(IFERROR(XLOOKUP(A491,'1000'!A:A,'1000'!M:M), 0)=0, IFERROR(XLOOKUP(A491,'1000'!A:A,'1000'!M:M), DATE(1900,1,1))=DATE(1900,1,1)), "", IFERROR(XLOOKUP(A491,'1000'!A:A,'1000'!M:M), "")),
    IFERROR(
        IF(OR(IFERROR(XLOOKUP(A491,'2000'!A:A,'2000'!M:M), 0)=0, IFERROR(XLOOKUP(A491,'2000'!A:A,'2000'!M:M), DATE(1900,1,1))=DATE(1900,1,1)), "", IFERROR(XLOOKUP(A491,'2000'!A:A,'2000'!M:M), "")),
        IF(OR(IFERROR(XLOOKUP(A491,'3000'!A:A,'3000'!M:M), 0)=0, IFERROR(XLOOKUP(A491,'3000'!A:A,'3000'!M:M), DATE(1900,1,1))=DATE(1900,1,1)), "", IFERROR(XLOOKUP(A491,'3000'!A:A,'3000'!M:M), ""))
    )
)</f>
        <v/>
      </c>
      <c r="O491" s="40"/>
      <c r="P491" s="40" t="str">
        <f t="shared" si="74"/>
        <v/>
      </c>
      <c r="Q491" s="40" t="str">
        <f t="shared" si="75"/>
        <v/>
      </c>
      <c r="R491" s="40" t="str">
        <f t="shared" si="76"/>
        <v/>
      </c>
      <c r="S491" s="40" t="str">
        <f t="shared" si="77"/>
        <v/>
      </c>
      <c r="T491" s="40" t="str">
        <f t="shared" si="78"/>
        <v/>
      </c>
      <c r="U491" s="40" t="str">
        <f t="shared" si="79"/>
        <v/>
      </c>
      <c r="V491" s="40"/>
      <c r="W491" s="40" t="str">
        <f t="shared" si="80"/>
        <v/>
      </c>
      <c r="X491" s="40"/>
      <c r="Y491" s="40"/>
      <c r="Z491" s="40"/>
      <c r="AA491" s="40"/>
      <c r="AB491" s="1144" t="str">
        <f t="shared" si="57"/>
        <v/>
      </c>
      <c r="AC491" s="40" t="str">
        <f t="shared" si="58"/>
        <v/>
      </c>
      <c r="AD491" s="40" t="str">
        <f t="shared" si="59"/>
        <v/>
      </c>
      <c r="AE491" s="40"/>
      <c r="AF491" s="40" t="str">
        <f t="shared" si="60"/>
        <v/>
      </c>
      <c r="AG491" s="1023"/>
      <c r="AH491" s="40"/>
      <c r="AI491" s="40"/>
      <c r="AJ491" s="40"/>
      <c r="AK491" s="40"/>
      <c r="AL491" s="40"/>
      <c r="AM491" s="40"/>
      <c r="AN491" s="40"/>
      <c r="AO491" s="40"/>
      <c r="AP491" s="40"/>
      <c r="AQ491" s="40"/>
      <c r="AR491" s="40"/>
      <c r="AS491" s="40"/>
      <c r="AT491" s="40"/>
      <c r="AU491" s="40"/>
      <c r="AV491" s="40"/>
      <c r="AW491" s="40"/>
      <c r="AX491" s="40"/>
      <c r="AY491" s="40"/>
    </row>
    <row r="492" ht="15.75" customHeight="1">
      <c r="A492" s="575" t="str">
        <f t="array" ref="A492">IF(OR(INDIRECT("'1000'!A" &amp; 113 + ROW() - ROW($A$416)) = 0, INDIRECT("'1000'!A" &amp; 113 + ROW() - ROW($A$416)) = ""), "", INDIRECT("'1000'!A" &amp; 113 + ROW() - ROW($A$416)))</f>
        <v/>
      </c>
      <c r="B492" s="417" t="str">
        <f t="array" ref="B492">IFNA(XLOOKUP(A492,'New Signups'!C:C,'New Signups'!D:D),"")</f>
        <v/>
      </c>
      <c r="C492" s="94"/>
      <c r="D492" s="381" t="str">
        <f t="array" ref="D492">IFNA(XLOOKUP(A492,'1000'!A:A,'1000'!D:D),"")</f>
        <v/>
      </c>
      <c r="E492" s="40"/>
      <c r="F492" s="811"/>
      <c r="G492" s="40"/>
      <c r="H492" s="40"/>
      <c r="I492" s="40"/>
      <c r="J492" s="811"/>
      <c r="K492" s="40"/>
      <c r="L492" s="40"/>
      <c r="M492" s="40"/>
      <c r="N492" s="1020" t="str">
        <f t="array" ref="N492">IFERROR(
    IF(OR(IFERROR(XLOOKUP(A492,'1000'!A:A,'1000'!M:M), 0)=0, IFERROR(XLOOKUP(A492,'1000'!A:A,'1000'!M:M), DATE(1900,1,1))=DATE(1900,1,1)), "", IFERROR(XLOOKUP(A492,'1000'!A:A,'1000'!M:M), "")),
    IFERROR(
        IF(OR(IFERROR(XLOOKUP(A492,'2000'!A:A,'2000'!M:M), 0)=0, IFERROR(XLOOKUP(A492,'2000'!A:A,'2000'!M:M), DATE(1900,1,1))=DATE(1900,1,1)), "", IFERROR(XLOOKUP(A492,'2000'!A:A,'2000'!M:M), "")),
        IF(OR(IFERROR(XLOOKUP(A492,'3000'!A:A,'3000'!M:M), 0)=0, IFERROR(XLOOKUP(A492,'3000'!A:A,'3000'!M:M), DATE(1900,1,1))=DATE(1900,1,1)), "", IFERROR(XLOOKUP(A492,'3000'!A:A,'3000'!M:M), ""))
    )
)</f>
        <v/>
      </c>
      <c r="O492" s="40"/>
      <c r="P492" s="40" t="str">
        <f t="shared" si="74"/>
        <v/>
      </c>
      <c r="Q492" s="40" t="str">
        <f t="shared" si="75"/>
        <v/>
      </c>
      <c r="R492" s="40" t="str">
        <f t="shared" si="76"/>
        <v/>
      </c>
      <c r="S492" s="40" t="str">
        <f t="shared" si="77"/>
        <v/>
      </c>
      <c r="T492" s="40" t="str">
        <f t="shared" si="78"/>
        <v/>
      </c>
      <c r="U492" s="40" t="str">
        <f t="shared" si="79"/>
        <v/>
      </c>
      <c r="V492" s="40"/>
      <c r="W492" s="40" t="str">
        <f t="shared" si="80"/>
        <v/>
      </c>
      <c r="X492" s="40"/>
      <c r="Y492" s="40"/>
      <c r="Z492" s="40"/>
      <c r="AA492" s="40"/>
      <c r="AB492" s="1144" t="str">
        <f t="shared" si="57"/>
        <v/>
      </c>
      <c r="AC492" s="40" t="str">
        <f t="shared" si="58"/>
        <v/>
      </c>
      <c r="AD492" s="40" t="str">
        <f t="shared" si="59"/>
        <v/>
      </c>
      <c r="AE492" s="40"/>
      <c r="AF492" s="40" t="str">
        <f t="shared" si="60"/>
        <v/>
      </c>
      <c r="AG492" s="1023"/>
      <c r="AH492" s="40"/>
      <c r="AI492" s="40"/>
      <c r="AJ492" s="40"/>
      <c r="AK492" s="40"/>
      <c r="AL492" s="40"/>
      <c r="AM492" s="40"/>
      <c r="AN492" s="40"/>
      <c r="AO492" s="40"/>
      <c r="AP492" s="40"/>
      <c r="AQ492" s="40"/>
      <c r="AR492" s="40"/>
      <c r="AS492" s="40"/>
      <c r="AT492" s="40"/>
      <c r="AU492" s="40"/>
      <c r="AV492" s="40"/>
      <c r="AW492" s="40"/>
      <c r="AX492" s="40"/>
      <c r="AY492" s="40"/>
    </row>
    <row r="493" ht="15.75" customHeight="1">
      <c r="A493" s="575" t="str">
        <f t="array" ref="A493">IF(OR(INDIRECT("'1000'!A" &amp; 113 + ROW() - ROW($A$416)) = 0, INDIRECT("'1000'!A" &amp; 113 + ROW() - ROW($A$416)) = ""), "", INDIRECT("'1000'!A" &amp; 113 + ROW() - ROW($A$416)))</f>
        <v/>
      </c>
      <c r="B493" s="417" t="str">
        <f t="array" ref="B493">IFNA(XLOOKUP(A493,'New Signups'!C:C,'New Signups'!D:D),"")</f>
        <v/>
      </c>
      <c r="C493" s="94"/>
      <c r="D493" s="381" t="str">
        <f t="array" ref="D493">IFNA(XLOOKUP(A493,'1000'!A:A,'1000'!D:D),"")</f>
        <v/>
      </c>
      <c r="E493" s="40"/>
      <c r="F493" s="811"/>
      <c r="G493" s="40"/>
      <c r="H493" s="40"/>
      <c r="I493" s="40"/>
      <c r="J493" s="811"/>
      <c r="K493" s="40"/>
      <c r="L493" s="40"/>
      <c r="M493" s="40"/>
      <c r="N493" s="1020" t="str">
        <f t="array" ref="N493">IFERROR(
    IF(OR(IFERROR(XLOOKUP(A493,'1000'!A:A,'1000'!M:M), 0)=0, IFERROR(XLOOKUP(A493,'1000'!A:A,'1000'!M:M), DATE(1900,1,1))=DATE(1900,1,1)), "", IFERROR(XLOOKUP(A493,'1000'!A:A,'1000'!M:M), "")),
    IFERROR(
        IF(OR(IFERROR(XLOOKUP(A493,'2000'!A:A,'2000'!M:M), 0)=0, IFERROR(XLOOKUP(A493,'2000'!A:A,'2000'!M:M), DATE(1900,1,1))=DATE(1900,1,1)), "", IFERROR(XLOOKUP(A493,'2000'!A:A,'2000'!M:M), "")),
        IF(OR(IFERROR(XLOOKUP(A493,'3000'!A:A,'3000'!M:M), 0)=0, IFERROR(XLOOKUP(A493,'3000'!A:A,'3000'!M:M), DATE(1900,1,1))=DATE(1900,1,1)), "", IFERROR(XLOOKUP(A493,'3000'!A:A,'3000'!M:M), ""))
    )
)</f>
        <v/>
      </c>
      <c r="O493" s="40"/>
      <c r="P493" s="40" t="str">
        <f t="shared" si="74"/>
        <v/>
      </c>
      <c r="Q493" s="40" t="str">
        <f t="shared" si="75"/>
        <v/>
      </c>
      <c r="R493" s="40" t="str">
        <f t="shared" si="76"/>
        <v/>
      </c>
      <c r="S493" s="40" t="str">
        <f t="shared" si="77"/>
        <v/>
      </c>
      <c r="T493" s="40" t="str">
        <f t="shared" si="78"/>
        <v/>
      </c>
      <c r="U493" s="40" t="str">
        <f t="shared" si="79"/>
        <v/>
      </c>
      <c r="V493" s="40"/>
      <c r="W493" s="40" t="str">
        <f t="shared" si="80"/>
        <v/>
      </c>
      <c r="X493" s="40"/>
      <c r="Y493" s="40"/>
      <c r="Z493" s="40"/>
      <c r="AA493" s="40"/>
      <c r="AB493" s="1144" t="str">
        <f t="shared" si="57"/>
        <v/>
      </c>
      <c r="AC493" s="40" t="str">
        <f t="shared" si="58"/>
        <v/>
      </c>
      <c r="AD493" s="40" t="str">
        <f t="shared" si="59"/>
        <v/>
      </c>
      <c r="AE493" s="40"/>
      <c r="AF493" s="40" t="str">
        <f t="shared" si="60"/>
        <v/>
      </c>
      <c r="AG493" s="1023"/>
      <c r="AH493" s="40"/>
      <c r="AI493" s="40"/>
      <c r="AJ493" s="40"/>
      <c r="AK493" s="40"/>
      <c r="AL493" s="40"/>
      <c r="AM493" s="40"/>
      <c r="AN493" s="40"/>
      <c r="AO493" s="40"/>
      <c r="AP493" s="40"/>
      <c r="AQ493" s="40"/>
      <c r="AR493" s="40"/>
      <c r="AS493" s="40"/>
      <c r="AT493" s="40"/>
      <c r="AU493" s="40"/>
      <c r="AV493" s="40"/>
      <c r="AW493" s="40"/>
      <c r="AX493" s="40"/>
      <c r="AY493" s="40"/>
    </row>
    <row r="494" ht="15.75" customHeight="1">
      <c r="A494" s="575" t="str">
        <f t="array" ref="A494">IF(OR(INDIRECT("'1000'!A" &amp; 113 + ROW() - ROW($A$416)) = 0, INDIRECT("'1000'!A" &amp; 113 + ROW() - ROW($A$416)) = ""), "", INDIRECT("'1000'!A" &amp; 113 + ROW() - ROW($A$416)))</f>
        <v/>
      </c>
      <c r="B494" s="417" t="str">
        <f t="array" ref="B494">IFNA(XLOOKUP(A494,'New Signups'!C:C,'New Signups'!D:D),"")</f>
        <v/>
      </c>
      <c r="C494" s="94"/>
      <c r="D494" s="381" t="str">
        <f t="array" ref="D494">IFNA(XLOOKUP(A494,'1000'!A:A,'1000'!D:D),"")</f>
        <v/>
      </c>
      <c r="E494" s="40"/>
      <c r="F494" s="811"/>
      <c r="G494" s="40"/>
      <c r="H494" s="40"/>
      <c r="I494" s="40"/>
      <c r="J494" s="811"/>
      <c r="K494" s="40"/>
      <c r="L494" s="40"/>
      <c r="M494" s="40"/>
      <c r="N494" s="1020" t="str">
        <f t="array" ref="N494">IFERROR(
    IF(OR(IFERROR(XLOOKUP(A494,'1000'!A:A,'1000'!M:M), 0)=0, IFERROR(XLOOKUP(A494,'1000'!A:A,'1000'!M:M), DATE(1900,1,1))=DATE(1900,1,1)), "", IFERROR(XLOOKUP(A494,'1000'!A:A,'1000'!M:M), "")),
    IFERROR(
        IF(OR(IFERROR(XLOOKUP(A494,'2000'!A:A,'2000'!M:M), 0)=0, IFERROR(XLOOKUP(A494,'2000'!A:A,'2000'!M:M), DATE(1900,1,1))=DATE(1900,1,1)), "", IFERROR(XLOOKUP(A494,'2000'!A:A,'2000'!M:M), "")),
        IF(OR(IFERROR(XLOOKUP(A494,'3000'!A:A,'3000'!M:M), 0)=0, IFERROR(XLOOKUP(A494,'3000'!A:A,'3000'!M:M), DATE(1900,1,1))=DATE(1900,1,1)), "", IFERROR(XLOOKUP(A494,'3000'!A:A,'3000'!M:M), ""))
    )
)</f>
        <v/>
      </c>
      <c r="O494" s="40"/>
      <c r="P494" s="40" t="str">
        <f t="shared" si="74"/>
        <v/>
      </c>
      <c r="Q494" s="40" t="str">
        <f t="shared" si="75"/>
        <v/>
      </c>
      <c r="R494" s="40" t="str">
        <f t="shared" si="76"/>
        <v/>
      </c>
      <c r="S494" s="40" t="str">
        <f t="shared" si="77"/>
        <v/>
      </c>
      <c r="T494" s="40" t="str">
        <f t="shared" si="78"/>
        <v/>
      </c>
      <c r="U494" s="40" t="str">
        <f t="shared" si="79"/>
        <v/>
      </c>
      <c r="V494" s="40"/>
      <c r="W494" s="40" t="str">
        <f t="shared" si="80"/>
        <v/>
      </c>
      <c r="X494" s="40"/>
      <c r="Y494" s="40"/>
      <c r="Z494" s="40"/>
      <c r="AA494" s="40"/>
      <c r="AB494" s="1144" t="str">
        <f t="shared" si="57"/>
        <v/>
      </c>
      <c r="AC494" s="40" t="str">
        <f t="shared" si="58"/>
        <v/>
      </c>
      <c r="AD494" s="40" t="str">
        <f t="shared" si="59"/>
        <v/>
      </c>
      <c r="AE494" s="40"/>
      <c r="AF494" s="40" t="str">
        <f t="shared" si="60"/>
        <v/>
      </c>
      <c r="AG494" s="1023"/>
      <c r="AH494" s="40"/>
      <c r="AI494" s="40"/>
      <c r="AJ494" s="40"/>
      <c r="AK494" s="40"/>
      <c r="AL494" s="40"/>
      <c r="AM494" s="40"/>
      <c r="AN494" s="40"/>
      <c r="AO494" s="40"/>
      <c r="AP494" s="40"/>
      <c r="AQ494" s="40"/>
      <c r="AR494" s="40"/>
      <c r="AS494" s="40"/>
      <c r="AT494" s="40"/>
      <c r="AU494" s="40"/>
      <c r="AV494" s="40"/>
      <c r="AW494" s="40"/>
      <c r="AX494" s="40"/>
      <c r="AY494" s="40"/>
    </row>
    <row r="495" ht="15.75" customHeight="1">
      <c r="A495" s="575" t="str">
        <f t="array" ref="A495">IF(OR(INDIRECT("'1000'!A" &amp; 113 + ROW() - ROW($A$416)) = 0, INDIRECT("'1000'!A" &amp; 113 + ROW() - ROW($A$416)) = ""), "", INDIRECT("'1000'!A" &amp; 113 + ROW() - ROW($A$416)))</f>
        <v/>
      </c>
      <c r="B495" s="417" t="str">
        <f t="array" ref="B495">IFNA(XLOOKUP(A495,'New Signups'!C:C,'New Signups'!D:D),"")</f>
        <v/>
      </c>
      <c r="C495" s="94"/>
      <c r="D495" s="381" t="str">
        <f t="array" ref="D495">IFNA(XLOOKUP(A495,'1000'!A:A,'1000'!D:D),"")</f>
        <v/>
      </c>
      <c r="E495" s="40"/>
      <c r="F495" s="811"/>
      <c r="G495" s="40"/>
      <c r="H495" s="40"/>
      <c r="I495" s="40"/>
      <c r="J495" s="811"/>
      <c r="K495" s="40"/>
      <c r="L495" s="40"/>
      <c r="M495" s="40"/>
      <c r="N495" s="1020" t="str">
        <f t="array" ref="N495">IFERROR(
    IF(OR(IFERROR(XLOOKUP(A495,'1000'!A:A,'1000'!M:M), 0)=0, IFERROR(XLOOKUP(A495,'1000'!A:A,'1000'!M:M), DATE(1900,1,1))=DATE(1900,1,1)), "", IFERROR(XLOOKUP(A495,'1000'!A:A,'1000'!M:M), "")),
    IFERROR(
        IF(OR(IFERROR(XLOOKUP(A495,'2000'!A:A,'2000'!M:M), 0)=0, IFERROR(XLOOKUP(A495,'2000'!A:A,'2000'!M:M), DATE(1900,1,1))=DATE(1900,1,1)), "", IFERROR(XLOOKUP(A495,'2000'!A:A,'2000'!M:M), "")),
        IF(OR(IFERROR(XLOOKUP(A495,'3000'!A:A,'3000'!M:M), 0)=0, IFERROR(XLOOKUP(A495,'3000'!A:A,'3000'!M:M), DATE(1900,1,1))=DATE(1900,1,1)), "", IFERROR(XLOOKUP(A495,'3000'!A:A,'3000'!M:M), ""))
    )
)</f>
        <v/>
      </c>
      <c r="O495" s="40"/>
      <c r="P495" s="40" t="str">
        <f t="shared" si="74"/>
        <v/>
      </c>
      <c r="Q495" s="40" t="str">
        <f t="shared" si="75"/>
        <v/>
      </c>
      <c r="R495" s="40" t="str">
        <f t="shared" si="76"/>
        <v/>
      </c>
      <c r="S495" s="40" t="str">
        <f t="shared" si="77"/>
        <v/>
      </c>
      <c r="T495" s="40" t="str">
        <f t="shared" si="78"/>
        <v/>
      </c>
      <c r="U495" s="40" t="str">
        <f t="shared" si="79"/>
        <v/>
      </c>
      <c r="V495" s="40"/>
      <c r="W495" s="40" t="str">
        <f t="shared" si="80"/>
        <v/>
      </c>
      <c r="X495" s="40"/>
      <c r="Y495" s="40"/>
      <c r="Z495" s="40"/>
      <c r="AA495" s="40"/>
      <c r="AB495" s="1144" t="str">
        <f t="shared" si="57"/>
        <v/>
      </c>
      <c r="AC495" s="40" t="str">
        <f t="shared" si="58"/>
        <v/>
      </c>
      <c r="AD495" s="40" t="str">
        <f t="shared" si="59"/>
        <v/>
      </c>
      <c r="AE495" s="40"/>
      <c r="AF495" s="40" t="str">
        <f t="shared" si="60"/>
        <v/>
      </c>
      <c r="AG495" s="1023"/>
      <c r="AH495" s="40"/>
      <c r="AI495" s="40"/>
      <c r="AJ495" s="40"/>
      <c r="AK495" s="40"/>
      <c r="AL495" s="40"/>
      <c r="AM495" s="40"/>
      <c r="AN495" s="40"/>
      <c r="AO495" s="40"/>
      <c r="AP495" s="40"/>
      <c r="AQ495" s="40"/>
      <c r="AR495" s="40"/>
      <c r="AS495" s="40"/>
      <c r="AT495" s="40"/>
      <c r="AU495" s="40"/>
      <c r="AV495" s="40"/>
      <c r="AW495" s="40"/>
      <c r="AX495" s="40"/>
      <c r="AY495" s="40"/>
    </row>
    <row r="496" ht="15.75" customHeight="1">
      <c r="A496" s="575" t="str">
        <f t="array" ref="A496">IF(OR(INDIRECT("'1000'!A" &amp; 113 + ROW() - ROW($A$416)) = 0, INDIRECT("'1000'!A" &amp; 113 + ROW() - ROW($A$416)) = ""), "", INDIRECT("'1000'!A" &amp; 113 + ROW() - ROW($A$416)))</f>
        <v/>
      </c>
      <c r="B496" s="417" t="str">
        <f t="array" ref="B496">IFNA(XLOOKUP(A496,'New Signups'!C:C,'New Signups'!D:D),"")</f>
        <v/>
      </c>
      <c r="C496" s="94"/>
      <c r="D496" s="381" t="str">
        <f t="array" ref="D496">IFNA(XLOOKUP(A496,'1000'!A:A,'1000'!D:D),"")</f>
        <v/>
      </c>
      <c r="E496" s="40"/>
      <c r="F496" s="811"/>
      <c r="G496" s="40"/>
      <c r="H496" s="40"/>
      <c r="I496" s="40"/>
      <c r="J496" s="811"/>
      <c r="K496" s="40"/>
      <c r="L496" s="40"/>
      <c r="M496" s="40"/>
      <c r="N496" s="1020" t="str">
        <f t="array" ref="N496">IFERROR(
    IF(OR(IFERROR(XLOOKUP(A496,'1000'!A:A,'1000'!M:M), 0)=0, IFERROR(XLOOKUP(A496,'1000'!A:A,'1000'!M:M), DATE(1900,1,1))=DATE(1900,1,1)), "", IFERROR(XLOOKUP(A496,'1000'!A:A,'1000'!M:M), "")),
    IFERROR(
        IF(OR(IFERROR(XLOOKUP(A496,'2000'!A:A,'2000'!M:M), 0)=0, IFERROR(XLOOKUP(A496,'2000'!A:A,'2000'!M:M), DATE(1900,1,1))=DATE(1900,1,1)), "", IFERROR(XLOOKUP(A496,'2000'!A:A,'2000'!M:M), "")),
        IF(OR(IFERROR(XLOOKUP(A496,'3000'!A:A,'3000'!M:M), 0)=0, IFERROR(XLOOKUP(A496,'3000'!A:A,'3000'!M:M), DATE(1900,1,1))=DATE(1900,1,1)), "", IFERROR(XLOOKUP(A496,'3000'!A:A,'3000'!M:M), ""))
    )
)</f>
        <v/>
      </c>
      <c r="O496" s="40"/>
      <c r="P496" s="40" t="str">
        <f t="shared" si="74"/>
        <v/>
      </c>
      <c r="Q496" s="40" t="str">
        <f t="shared" si="75"/>
        <v/>
      </c>
      <c r="R496" s="40" t="str">
        <f t="shared" si="76"/>
        <v/>
      </c>
      <c r="S496" s="40" t="str">
        <f t="shared" si="77"/>
        <v/>
      </c>
      <c r="T496" s="40" t="str">
        <f t="shared" si="78"/>
        <v/>
      </c>
      <c r="U496" s="40" t="str">
        <f t="shared" si="79"/>
        <v/>
      </c>
      <c r="V496" s="40"/>
      <c r="W496" s="40" t="str">
        <f t="shared" si="80"/>
        <v/>
      </c>
      <c r="X496" s="40"/>
      <c r="Y496" s="40"/>
      <c r="Z496" s="40"/>
      <c r="AA496" s="40"/>
      <c r="AB496" s="1144" t="str">
        <f t="shared" si="57"/>
        <v/>
      </c>
      <c r="AC496" s="40" t="str">
        <f t="shared" si="58"/>
        <v/>
      </c>
      <c r="AD496" s="40" t="str">
        <f t="shared" si="59"/>
        <v/>
      </c>
      <c r="AE496" s="40"/>
      <c r="AF496" s="40" t="str">
        <f t="shared" si="60"/>
        <v/>
      </c>
      <c r="AG496" s="1023"/>
      <c r="AH496" s="40"/>
      <c r="AI496" s="40"/>
      <c r="AJ496" s="40"/>
      <c r="AK496" s="40"/>
      <c r="AL496" s="40"/>
      <c r="AM496" s="40"/>
      <c r="AN496" s="40"/>
      <c r="AO496" s="40"/>
      <c r="AP496" s="40"/>
      <c r="AQ496" s="40"/>
      <c r="AR496" s="40"/>
      <c r="AS496" s="40"/>
      <c r="AT496" s="40"/>
      <c r="AU496" s="40"/>
      <c r="AV496" s="40"/>
      <c r="AW496" s="40"/>
      <c r="AX496" s="40"/>
      <c r="AY496" s="40"/>
    </row>
    <row r="497" ht="15.75" customHeight="1">
      <c r="A497" s="575" t="str">
        <f t="array" ref="A497">IF(OR(INDIRECT("'1000'!A" &amp; 113 + ROW() - ROW($A$416)) = 0, INDIRECT("'1000'!A" &amp; 113 + ROW() - ROW($A$416)) = ""), "", INDIRECT("'1000'!A" &amp; 113 + ROW() - ROW($A$416)))</f>
        <v/>
      </c>
      <c r="B497" s="417" t="str">
        <f t="array" ref="B497">IFNA(XLOOKUP(A497,'New Signups'!C:C,'New Signups'!D:D),"")</f>
        <v/>
      </c>
      <c r="C497" s="94"/>
      <c r="D497" s="381" t="str">
        <f t="array" ref="D497">IFNA(XLOOKUP(A497,'1000'!A:A,'1000'!D:D),"")</f>
        <v/>
      </c>
      <c r="E497" s="40"/>
      <c r="F497" s="811"/>
      <c r="G497" s="40"/>
      <c r="H497" s="40"/>
      <c r="I497" s="40"/>
      <c r="J497" s="811"/>
      <c r="K497" s="40"/>
      <c r="L497" s="40"/>
      <c r="M497" s="40"/>
      <c r="N497" s="1020" t="str">
        <f t="array" ref="N497">IFERROR(
    IF(OR(IFERROR(XLOOKUP(A497,'1000'!A:A,'1000'!M:M), 0)=0, IFERROR(XLOOKUP(A497,'1000'!A:A,'1000'!M:M), DATE(1900,1,1))=DATE(1900,1,1)), "", IFERROR(XLOOKUP(A497,'1000'!A:A,'1000'!M:M), "")),
    IFERROR(
        IF(OR(IFERROR(XLOOKUP(A497,'2000'!A:A,'2000'!M:M), 0)=0, IFERROR(XLOOKUP(A497,'2000'!A:A,'2000'!M:M), DATE(1900,1,1))=DATE(1900,1,1)), "", IFERROR(XLOOKUP(A497,'2000'!A:A,'2000'!M:M), "")),
        IF(OR(IFERROR(XLOOKUP(A497,'3000'!A:A,'3000'!M:M), 0)=0, IFERROR(XLOOKUP(A497,'3000'!A:A,'3000'!M:M), DATE(1900,1,1))=DATE(1900,1,1)), "", IFERROR(XLOOKUP(A497,'3000'!A:A,'3000'!M:M), ""))
    )
)</f>
        <v/>
      </c>
      <c r="O497" s="40"/>
      <c r="P497" s="40" t="str">
        <f t="shared" si="74"/>
        <v/>
      </c>
      <c r="Q497" s="40" t="str">
        <f t="shared" si="75"/>
        <v/>
      </c>
      <c r="R497" s="40" t="str">
        <f t="shared" si="76"/>
        <v/>
      </c>
      <c r="S497" s="40" t="str">
        <f t="shared" si="77"/>
        <v/>
      </c>
      <c r="T497" s="40" t="str">
        <f t="shared" si="78"/>
        <v/>
      </c>
      <c r="U497" s="40" t="str">
        <f t="shared" si="79"/>
        <v/>
      </c>
      <c r="V497" s="40"/>
      <c r="W497" s="40" t="str">
        <f t="shared" si="80"/>
        <v/>
      </c>
      <c r="X497" s="40"/>
      <c r="Y497" s="40"/>
      <c r="Z497" s="40"/>
      <c r="AA497" s="40"/>
      <c r="AB497" s="1144" t="str">
        <f t="shared" si="57"/>
        <v/>
      </c>
      <c r="AC497" s="40" t="str">
        <f t="shared" si="58"/>
        <v/>
      </c>
      <c r="AD497" s="40" t="str">
        <f t="shared" si="59"/>
        <v/>
      </c>
      <c r="AE497" s="40"/>
      <c r="AF497" s="40" t="str">
        <f t="shared" si="60"/>
        <v/>
      </c>
      <c r="AG497" s="1023"/>
      <c r="AH497" s="40"/>
      <c r="AI497" s="40"/>
      <c r="AJ497" s="40"/>
      <c r="AK497" s="40"/>
      <c r="AL497" s="40"/>
      <c r="AM497" s="40"/>
      <c r="AN497" s="40"/>
      <c r="AO497" s="40"/>
      <c r="AP497" s="40"/>
      <c r="AQ497" s="40"/>
      <c r="AR497" s="40"/>
      <c r="AS497" s="40"/>
      <c r="AT497" s="40"/>
      <c r="AU497" s="40"/>
      <c r="AV497" s="40"/>
      <c r="AW497" s="40"/>
      <c r="AX497" s="40"/>
      <c r="AY497" s="40"/>
    </row>
    <row r="498" ht="15.75" customHeight="1">
      <c r="A498" s="575" t="str">
        <f t="array" ref="A498">IF(OR(INDIRECT("'1000'!A" &amp; 113 + ROW() - ROW($A$416)) = 0, INDIRECT("'1000'!A" &amp; 113 + ROW() - ROW($A$416)) = ""), "", INDIRECT("'1000'!A" &amp; 113 + ROW() - ROW($A$416)))</f>
        <v/>
      </c>
      <c r="B498" s="417" t="str">
        <f t="array" ref="B498">IFNA(XLOOKUP(A498,'New Signups'!C:C,'New Signups'!D:D),"")</f>
        <v/>
      </c>
      <c r="C498" s="94"/>
      <c r="D498" s="381" t="str">
        <f t="array" ref="D498">IFNA(XLOOKUP(A498,'1000'!A:A,'1000'!D:D),"")</f>
        <v/>
      </c>
      <c r="E498" s="40"/>
      <c r="F498" s="811"/>
      <c r="G498" s="40"/>
      <c r="H498" s="40"/>
      <c r="I498" s="40"/>
      <c r="J498" s="811"/>
      <c r="K498" s="40"/>
      <c r="L498" s="40"/>
      <c r="M498" s="40"/>
      <c r="N498" s="1020" t="str">
        <f t="array" ref="N498">IFERROR(
    IF(OR(IFERROR(XLOOKUP(A498,'1000'!A:A,'1000'!M:M), 0)=0, IFERROR(XLOOKUP(A498,'1000'!A:A,'1000'!M:M), DATE(1900,1,1))=DATE(1900,1,1)), "", IFERROR(XLOOKUP(A498,'1000'!A:A,'1000'!M:M), "")),
    IFERROR(
        IF(OR(IFERROR(XLOOKUP(A498,'2000'!A:A,'2000'!M:M), 0)=0, IFERROR(XLOOKUP(A498,'2000'!A:A,'2000'!M:M), DATE(1900,1,1))=DATE(1900,1,1)), "", IFERROR(XLOOKUP(A498,'2000'!A:A,'2000'!M:M), "")),
        IF(OR(IFERROR(XLOOKUP(A498,'3000'!A:A,'3000'!M:M), 0)=0, IFERROR(XLOOKUP(A498,'3000'!A:A,'3000'!M:M), DATE(1900,1,1))=DATE(1900,1,1)), "", IFERROR(XLOOKUP(A498,'3000'!A:A,'3000'!M:M), ""))
    )
)</f>
        <v/>
      </c>
      <c r="O498" s="40"/>
      <c r="P498" s="40" t="str">
        <f t="shared" si="74"/>
        <v/>
      </c>
      <c r="Q498" s="40" t="str">
        <f t="shared" si="75"/>
        <v/>
      </c>
      <c r="R498" s="40" t="str">
        <f t="shared" si="76"/>
        <v/>
      </c>
      <c r="S498" s="40" t="str">
        <f t="shared" si="77"/>
        <v/>
      </c>
      <c r="T498" s="40" t="str">
        <f t="shared" si="78"/>
        <v/>
      </c>
      <c r="U498" s="40" t="str">
        <f t="shared" si="79"/>
        <v/>
      </c>
      <c r="V498" s="40"/>
      <c r="W498" s="40" t="str">
        <f t="shared" si="80"/>
        <v/>
      </c>
      <c r="X498" s="40"/>
      <c r="Y498" s="40"/>
      <c r="Z498" s="40"/>
      <c r="AA498" s="40"/>
      <c r="AB498" s="1144" t="str">
        <f t="shared" si="57"/>
        <v/>
      </c>
      <c r="AC498" s="40" t="str">
        <f t="shared" si="58"/>
        <v/>
      </c>
      <c r="AD498" s="40" t="str">
        <f t="shared" si="59"/>
        <v/>
      </c>
      <c r="AE498" s="40"/>
      <c r="AF498" s="40" t="str">
        <f t="shared" si="60"/>
        <v/>
      </c>
      <c r="AG498" s="1023"/>
      <c r="AH498" s="40"/>
      <c r="AI498" s="40"/>
      <c r="AJ498" s="40"/>
      <c r="AK498" s="40"/>
      <c r="AL498" s="40"/>
      <c r="AM498" s="40"/>
      <c r="AN498" s="40"/>
      <c r="AO498" s="40"/>
      <c r="AP498" s="40"/>
      <c r="AQ498" s="40"/>
      <c r="AR498" s="40"/>
      <c r="AS498" s="40"/>
      <c r="AT498" s="40"/>
      <c r="AU498" s="40"/>
      <c r="AV498" s="40"/>
      <c r="AW498" s="40"/>
      <c r="AX498" s="40"/>
      <c r="AY498" s="40"/>
    </row>
    <row r="499" ht="15.75" customHeight="1">
      <c r="A499" s="575" t="str">
        <f t="array" ref="A499">IF(OR(INDIRECT("'1000'!A" &amp; 113 + ROW() - ROW($A$416)) = 0, INDIRECT("'1000'!A" &amp; 113 + ROW() - ROW($A$416)) = ""), "", INDIRECT("'1000'!A" &amp; 113 + ROW() - ROW($A$416)))</f>
        <v/>
      </c>
      <c r="B499" s="417" t="str">
        <f t="array" ref="B499">IFNA(XLOOKUP(A499,'New Signups'!C:C,'New Signups'!D:D),"")</f>
        <v/>
      </c>
      <c r="C499" s="94"/>
      <c r="D499" s="381" t="str">
        <f t="array" ref="D499">IFNA(XLOOKUP(A499,'1000'!A:A,'1000'!D:D),"")</f>
        <v/>
      </c>
      <c r="E499" s="40"/>
      <c r="F499" s="811"/>
      <c r="G499" s="40"/>
      <c r="H499" s="40"/>
      <c r="I499" s="40"/>
      <c r="J499" s="811"/>
      <c r="K499" s="40"/>
      <c r="L499" s="40"/>
      <c r="M499" s="40"/>
      <c r="N499" s="1020" t="str">
        <f t="array" ref="N499">IFERROR(
    IF(OR(IFERROR(XLOOKUP(A499,'1000'!A:A,'1000'!M:M), 0)=0, IFERROR(XLOOKUP(A499,'1000'!A:A,'1000'!M:M), DATE(1900,1,1))=DATE(1900,1,1)), "", IFERROR(XLOOKUP(A499,'1000'!A:A,'1000'!M:M), "")),
    IFERROR(
        IF(OR(IFERROR(XLOOKUP(A499,'2000'!A:A,'2000'!M:M), 0)=0, IFERROR(XLOOKUP(A499,'2000'!A:A,'2000'!M:M), DATE(1900,1,1))=DATE(1900,1,1)), "", IFERROR(XLOOKUP(A499,'2000'!A:A,'2000'!M:M), "")),
        IF(OR(IFERROR(XLOOKUP(A499,'3000'!A:A,'3000'!M:M), 0)=0, IFERROR(XLOOKUP(A499,'3000'!A:A,'3000'!M:M), DATE(1900,1,1))=DATE(1900,1,1)), "", IFERROR(XLOOKUP(A499,'3000'!A:A,'3000'!M:M), ""))
    )
)</f>
        <v/>
      </c>
      <c r="O499" s="40"/>
      <c r="P499" s="40" t="str">
        <f t="shared" si="74"/>
        <v/>
      </c>
      <c r="Q499" s="40" t="str">
        <f t="shared" si="75"/>
        <v/>
      </c>
      <c r="R499" s="40" t="str">
        <f t="shared" si="76"/>
        <v/>
      </c>
      <c r="S499" s="40" t="str">
        <f t="shared" si="77"/>
        <v/>
      </c>
      <c r="T499" s="40" t="str">
        <f t="shared" si="78"/>
        <v/>
      </c>
      <c r="U499" s="40" t="str">
        <f t="shared" si="79"/>
        <v/>
      </c>
      <c r="V499" s="40"/>
      <c r="W499" s="40" t="str">
        <f t="shared" si="80"/>
        <v/>
      </c>
      <c r="X499" s="40"/>
      <c r="Y499" s="40"/>
      <c r="Z499" s="40"/>
      <c r="AA499" s="40"/>
      <c r="AB499" s="1144" t="str">
        <f t="shared" si="57"/>
        <v/>
      </c>
      <c r="AC499" s="40" t="str">
        <f t="shared" si="58"/>
        <v/>
      </c>
      <c r="AD499" s="40" t="str">
        <f t="shared" si="59"/>
        <v/>
      </c>
      <c r="AE499" s="40"/>
      <c r="AF499" s="40" t="str">
        <f t="shared" si="60"/>
        <v/>
      </c>
      <c r="AG499" s="1023"/>
      <c r="AH499" s="40"/>
      <c r="AI499" s="40"/>
      <c r="AJ499" s="40"/>
      <c r="AK499" s="40"/>
      <c r="AL499" s="40"/>
      <c r="AM499" s="40"/>
      <c r="AN499" s="40"/>
      <c r="AO499" s="40"/>
      <c r="AP499" s="40"/>
      <c r="AQ499" s="40"/>
      <c r="AR499" s="40"/>
      <c r="AS499" s="40"/>
      <c r="AT499" s="40"/>
      <c r="AU499" s="40"/>
      <c r="AV499" s="40"/>
      <c r="AW499" s="40"/>
      <c r="AX499" s="40"/>
      <c r="AY499" s="40"/>
    </row>
    <row r="500" ht="15.75" customHeight="1">
      <c r="A500" s="575" t="str">
        <f t="array" ref="A500">IF(OR(INDIRECT("'1000'!A" &amp; 113 + ROW() - ROW($A$416)) = 0, INDIRECT("'1000'!A" &amp; 113 + ROW() - ROW($A$416)) = ""), "", INDIRECT("'1000'!A" &amp; 113 + ROW() - ROW($A$416)))</f>
        <v/>
      </c>
      <c r="B500" s="417" t="str">
        <f t="array" ref="B500">IFNA(XLOOKUP(A500,'New Signups'!C:C,'New Signups'!D:D),"")</f>
        <v/>
      </c>
      <c r="C500" s="94"/>
      <c r="D500" s="381" t="str">
        <f t="array" ref="D500">IFNA(XLOOKUP(A500,'1000'!A:A,'1000'!D:D),"")</f>
        <v/>
      </c>
      <c r="E500" s="40"/>
      <c r="F500" s="811"/>
      <c r="G500" s="40"/>
      <c r="H500" s="40"/>
      <c r="I500" s="40"/>
      <c r="J500" s="811"/>
      <c r="K500" s="40"/>
      <c r="L500" s="40"/>
      <c r="M500" s="40"/>
      <c r="N500" s="1020" t="str">
        <f t="array" ref="N500">IFERROR(
    IF(OR(IFERROR(XLOOKUP(A500,'1000'!A:A,'1000'!M:M), 0)=0, IFERROR(XLOOKUP(A500,'1000'!A:A,'1000'!M:M), DATE(1900,1,1))=DATE(1900,1,1)), "", IFERROR(XLOOKUP(A500,'1000'!A:A,'1000'!M:M), "")),
    IFERROR(
        IF(OR(IFERROR(XLOOKUP(A500,'2000'!A:A,'2000'!M:M), 0)=0, IFERROR(XLOOKUP(A500,'2000'!A:A,'2000'!M:M), DATE(1900,1,1))=DATE(1900,1,1)), "", IFERROR(XLOOKUP(A500,'2000'!A:A,'2000'!M:M), "")),
        IF(OR(IFERROR(XLOOKUP(A500,'3000'!A:A,'3000'!M:M), 0)=0, IFERROR(XLOOKUP(A500,'3000'!A:A,'3000'!M:M), DATE(1900,1,1))=DATE(1900,1,1)), "", IFERROR(XLOOKUP(A500,'3000'!A:A,'3000'!M:M), ""))
    )
)</f>
        <v/>
      </c>
      <c r="O500" s="40"/>
      <c r="P500" s="40" t="str">
        <f t="shared" si="74"/>
        <v/>
      </c>
      <c r="Q500" s="40" t="str">
        <f t="shared" si="75"/>
        <v/>
      </c>
      <c r="R500" s="40" t="str">
        <f t="shared" si="76"/>
        <v/>
      </c>
      <c r="S500" s="40" t="str">
        <f t="shared" si="77"/>
        <v/>
      </c>
      <c r="T500" s="40" t="str">
        <f t="shared" si="78"/>
        <v/>
      </c>
      <c r="U500" s="40" t="str">
        <f t="shared" si="79"/>
        <v/>
      </c>
      <c r="V500" s="40"/>
      <c r="W500" s="40" t="str">
        <f t="shared" si="80"/>
        <v/>
      </c>
      <c r="X500" s="40"/>
      <c r="Y500" s="40"/>
      <c r="Z500" s="40"/>
      <c r="AA500" s="40"/>
      <c r="AB500" s="1144" t="str">
        <f t="shared" si="57"/>
        <v/>
      </c>
      <c r="AC500" s="40" t="str">
        <f t="shared" si="58"/>
        <v/>
      </c>
      <c r="AD500" s="40" t="str">
        <f t="shared" si="59"/>
        <v/>
      </c>
      <c r="AE500" s="40"/>
      <c r="AF500" s="40" t="str">
        <f t="shared" si="60"/>
        <v/>
      </c>
      <c r="AG500" s="1023"/>
      <c r="AH500" s="40"/>
      <c r="AI500" s="40"/>
      <c r="AJ500" s="40"/>
      <c r="AK500" s="40"/>
      <c r="AL500" s="40"/>
      <c r="AM500" s="40"/>
      <c r="AN500" s="40"/>
      <c r="AO500" s="40"/>
      <c r="AP500" s="40"/>
      <c r="AQ500" s="40"/>
      <c r="AR500" s="40"/>
      <c r="AS500" s="40"/>
      <c r="AT500" s="40"/>
      <c r="AU500" s="40"/>
      <c r="AV500" s="40"/>
      <c r="AW500" s="40"/>
      <c r="AX500" s="40"/>
      <c r="AY500" s="40"/>
    </row>
    <row r="501" ht="15.75" customHeight="1">
      <c r="A501" s="575" t="str">
        <f t="array" ref="A501">IF(OR(INDIRECT("'1000'!A" &amp; 113 + ROW() - ROW($A$416)) = 0, INDIRECT("'1000'!A" &amp; 113 + ROW() - ROW($A$416)) = ""), "", INDIRECT("'1000'!A" &amp; 113 + ROW() - ROW($A$416)))</f>
        <v/>
      </c>
      <c r="B501" s="417" t="str">
        <f t="array" ref="B501">IFNA(XLOOKUP(A501,'New Signups'!C:C,'New Signups'!D:D),"")</f>
        <v/>
      </c>
      <c r="C501" s="94"/>
      <c r="D501" s="381" t="str">
        <f t="array" ref="D501">IFNA(XLOOKUP(A501,'1000'!A:A,'1000'!D:D),"")</f>
        <v/>
      </c>
      <c r="E501" s="40"/>
      <c r="F501" s="811"/>
      <c r="G501" s="40"/>
      <c r="H501" s="40"/>
      <c r="I501" s="40"/>
      <c r="J501" s="811"/>
      <c r="K501" s="40"/>
      <c r="L501" s="40"/>
      <c r="M501" s="40"/>
      <c r="N501" s="1020" t="str">
        <f t="array" ref="N501">IFERROR(
    IF(OR(IFERROR(XLOOKUP(A501,'1000'!A:A,'1000'!M:M), 0)=0, IFERROR(XLOOKUP(A501,'1000'!A:A,'1000'!M:M), DATE(1900,1,1))=DATE(1900,1,1)), "", IFERROR(XLOOKUP(A501,'1000'!A:A,'1000'!M:M), "")),
    IFERROR(
        IF(OR(IFERROR(XLOOKUP(A501,'2000'!A:A,'2000'!M:M), 0)=0, IFERROR(XLOOKUP(A501,'2000'!A:A,'2000'!M:M), DATE(1900,1,1))=DATE(1900,1,1)), "", IFERROR(XLOOKUP(A501,'2000'!A:A,'2000'!M:M), "")),
        IF(OR(IFERROR(XLOOKUP(A501,'3000'!A:A,'3000'!M:M), 0)=0, IFERROR(XLOOKUP(A501,'3000'!A:A,'3000'!M:M), DATE(1900,1,1))=DATE(1900,1,1)), "", IFERROR(XLOOKUP(A501,'3000'!A:A,'3000'!M:M), ""))
    )
)</f>
        <v/>
      </c>
      <c r="O501" s="40"/>
      <c r="P501" s="40" t="str">
        <f t="shared" si="74"/>
        <v/>
      </c>
      <c r="Q501" s="40" t="str">
        <f t="shared" si="75"/>
        <v/>
      </c>
      <c r="R501" s="40" t="str">
        <f t="shared" si="76"/>
        <v/>
      </c>
      <c r="S501" s="40" t="str">
        <f t="shared" si="77"/>
        <v/>
      </c>
      <c r="T501" s="40" t="str">
        <f t="shared" si="78"/>
        <v/>
      </c>
      <c r="U501" s="40" t="str">
        <f t="shared" si="79"/>
        <v/>
      </c>
      <c r="V501" s="40"/>
      <c r="W501" s="40" t="str">
        <f t="shared" si="80"/>
        <v/>
      </c>
      <c r="X501" s="40"/>
      <c r="Y501" s="40"/>
      <c r="Z501" s="40"/>
      <c r="AA501" s="40"/>
      <c r="AB501" s="1144" t="str">
        <f t="shared" si="57"/>
        <v/>
      </c>
      <c r="AC501" s="40" t="str">
        <f t="shared" si="58"/>
        <v/>
      </c>
      <c r="AD501" s="40" t="str">
        <f t="shared" si="59"/>
        <v/>
      </c>
      <c r="AE501" s="40"/>
      <c r="AF501" s="40" t="str">
        <f t="shared" si="60"/>
        <v/>
      </c>
      <c r="AG501" s="1023"/>
      <c r="AH501" s="40"/>
      <c r="AI501" s="40"/>
      <c r="AJ501" s="40"/>
      <c r="AK501" s="40"/>
      <c r="AL501" s="40"/>
      <c r="AM501" s="40"/>
      <c r="AN501" s="40"/>
      <c r="AO501" s="40"/>
      <c r="AP501" s="40"/>
      <c r="AQ501" s="40"/>
      <c r="AR501" s="40"/>
      <c r="AS501" s="40"/>
      <c r="AT501" s="40"/>
      <c r="AU501" s="40"/>
      <c r="AV501" s="40"/>
      <c r="AW501" s="40"/>
      <c r="AX501" s="40"/>
      <c r="AY501" s="40"/>
    </row>
    <row r="502" ht="15.75" customHeight="1">
      <c r="A502" s="575"/>
      <c r="B502" s="94"/>
      <c r="C502" s="94"/>
      <c r="D502" s="1034"/>
      <c r="E502" s="40"/>
      <c r="F502" s="811"/>
      <c r="G502" s="40"/>
      <c r="H502" s="40"/>
      <c r="I502" s="40"/>
      <c r="J502" s="811"/>
      <c r="K502" s="40"/>
      <c r="L502" s="40"/>
      <c r="M502" s="40"/>
      <c r="N502" s="1020" t="str">
        <f t="array" ref="N502">IFERROR(
    IF(OR(IFERROR(XLOOKUP(A502,'1000'!A:A,'1000'!M:M), 0)=0, IFERROR(XLOOKUP(A502,'1000'!A:A,'1000'!M:M), DATE(1900,1,1))=DATE(1900,1,1)), "", IFERROR(XLOOKUP(A502,'1000'!A:A,'1000'!M:M), "")),
    IFERROR(
        IF(OR(IFERROR(XLOOKUP(A502,'2000'!A:A,'2000'!M:M), 0)=0, IFERROR(XLOOKUP(A502,'2000'!A:A,'2000'!M:M), DATE(1900,1,1))=DATE(1900,1,1)), "", IFERROR(XLOOKUP(A502,'2000'!A:A,'2000'!M:M), "")),
        IF(OR(IFERROR(XLOOKUP(A502,'3000'!A:A,'3000'!M:M), 0)=0, IFERROR(XLOOKUP(A502,'3000'!A:A,'3000'!M:M), DATE(1900,1,1))=DATE(1900,1,1)), "", IFERROR(XLOOKUP(A502,'3000'!A:A,'3000'!M:M), ""))
    )
)</f>
        <v/>
      </c>
      <c r="O502" s="40"/>
      <c r="P502" s="40" t="str">
        <f t="shared" si="74"/>
        <v/>
      </c>
      <c r="Q502" s="40" t="str">
        <f t="shared" si="75"/>
        <v/>
      </c>
      <c r="R502" s="40" t="str">
        <f t="shared" si="76"/>
        <v/>
      </c>
      <c r="S502" s="40" t="str">
        <f t="shared" si="77"/>
        <v/>
      </c>
      <c r="T502" s="40" t="str">
        <f t="shared" si="78"/>
        <v/>
      </c>
      <c r="U502" s="40" t="str">
        <f t="shared" si="79"/>
        <v/>
      </c>
      <c r="V502" s="40"/>
      <c r="W502" s="40" t="str">
        <f t="shared" si="80"/>
        <v/>
      </c>
      <c r="X502" s="40"/>
      <c r="Y502" s="40"/>
      <c r="Z502" s="40"/>
      <c r="AA502" s="40"/>
      <c r="AB502" s="1144" t="str">
        <f t="shared" si="57"/>
        <v/>
      </c>
      <c r="AC502" s="40" t="str">
        <f t="shared" si="58"/>
        <v/>
      </c>
      <c r="AD502" s="40" t="str">
        <f t="shared" si="59"/>
        <v/>
      </c>
      <c r="AE502" s="40"/>
      <c r="AF502" s="40" t="str">
        <f t="shared" si="60"/>
        <v/>
      </c>
      <c r="AG502" s="1023"/>
      <c r="AH502" s="40"/>
      <c r="AI502" s="40"/>
      <c r="AJ502" s="40"/>
      <c r="AK502" s="40"/>
      <c r="AL502" s="40"/>
      <c r="AM502" s="40"/>
      <c r="AN502" s="40"/>
      <c r="AO502" s="40"/>
      <c r="AP502" s="40"/>
      <c r="AQ502" s="40"/>
      <c r="AR502" s="40"/>
      <c r="AS502" s="40"/>
      <c r="AT502" s="40"/>
      <c r="AU502" s="40"/>
      <c r="AV502" s="40"/>
      <c r="AW502" s="40"/>
      <c r="AX502" s="40"/>
      <c r="AY502" s="40"/>
    </row>
    <row r="503" ht="15.75" customHeight="1">
      <c r="A503" s="575"/>
      <c r="B503" s="94"/>
      <c r="C503" s="94"/>
      <c r="D503" s="1034"/>
      <c r="E503" s="40"/>
      <c r="F503" s="811"/>
      <c r="G503" s="40"/>
      <c r="H503" s="40"/>
      <c r="I503" s="40"/>
      <c r="J503" s="811"/>
      <c r="K503" s="40"/>
      <c r="L503" s="40"/>
      <c r="M503" s="40"/>
      <c r="N503" s="1020" t="str">
        <f t="array" ref="N503">IFERROR(
    IF(OR(IFERROR(XLOOKUP(A503,'1000'!A:A,'1000'!M:M), 0)=0, IFERROR(XLOOKUP(A503,'1000'!A:A,'1000'!M:M), DATE(1900,1,1))=DATE(1900,1,1)), "", IFERROR(XLOOKUP(A503,'1000'!A:A,'1000'!M:M), "")),
    IFERROR(
        IF(OR(IFERROR(XLOOKUP(A503,'2000'!A:A,'2000'!M:M), 0)=0, IFERROR(XLOOKUP(A503,'2000'!A:A,'2000'!M:M), DATE(1900,1,1))=DATE(1900,1,1)), "", IFERROR(XLOOKUP(A503,'2000'!A:A,'2000'!M:M), "")),
        IF(OR(IFERROR(XLOOKUP(A503,'3000'!A:A,'3000'!M:M), 0)=0, IFERROR(XLOOKUP(A503,'3000'!A:A,'3000'!M:M), DATE(1900,1,1))=DATE(1900,1,1)), "", IFERROR(XLOOKUP(A503,'3000'!A:A,'3000'!M:M), ""))
    )
)</f>
        <v/>
      </c>
      <c r="O503" s="40"/>
      <c r="P503" s="40" t="str">
        <f t="shared" si="74"/>
        <v/>
      </c>
      <c r="Q503" s="40" t="str">
        <f t="shared" si="75"/>
        <v/>
      </c>
      <c r="R503" s="40" t="str">
        <f t="shared" si="76"/>
        <v/>
      </c>
      <c r="S503" s="40" t="str">
        <f t="shared" si="77"/>
        <v/>
      </c>
      <c r="T503" s="40" t="str">
        <f t="shared" si="78"/>
        <v/>
      </c>
      <c r="U503" s="40" t="str">
        <f t="shared" si="79"/>
        <v/>
      </c>
      <c r="V503" s="40"/>
      <c r="W503" s="40" t="str">
        <f t="shared" si="80"/>
        <v/>
      </c>
      <c r="X503" s="40"/>
      <c r="Y503" s="40"/>
      <c r="Z503" s="40"/>
      <c r="AA503" s="40"/>
      <c r="AB503" s="1144" t="str">
        <f t="shared" si="57"/>
        <v/>
      </c>
      <c r="AC503" s="40" t="str">
        <f t="shared" si="58"/>
        <v/>
      </c>
      <c r="AD503" s="40" t="str">
        <f t="shared" si="59"/>
        <v/>
      </c>
      <c r="AE503" s="40"/>
      <c r="AF503" s="40" t="str">
        <f t="shared" si="60"/>
        <v/>
      </c>
      <c r="AG503" s="1023"/>
      <c r="AH503" s="40"/>
      <c r="AI503" s="40"/>
      <c r="AJ503" s="40"/>
      <c r="AK503" s="40"/>
      <c r="AL503" s="40"/>
      <c r="AM503" s="40"/>
      <c r="AN503" s="40"/>
      <c r="AO503" s="40"/>
      <c r="AP503" s="40"/>
      <c r="AQ503" s="40"/>
      <c r="AR503" s="40"/>
      <c r="AS503" s="40"/>
      <c r="AT503" s="40"/>
      <c r="AU503" s="40"/>
      <c r="AV503" s="40"/>
      <c r="AW503" s="40"/>
      <c r="AX503" s="40"/>
      <c r="AY503" s="40"/>
    </row>
    <row r="504" ht="15.75" customHeight="1">
      <c r="A504" s="575"/>
      <c r="B504" s="94"/>
      <c r="C504" s="94"/>
      <c r="D504" s="1034"/>
      <c r="E504" s="40"/>
      <c r="F504" s="811"/>
      <c r="G504" s="40"/>
      <c r="H504" s="40"/>
      <c r="I504" s="40"/>
      <c r="J504" s="811"/>
      <c r="K504" s="40"/>
      <c r="L504" s="40"/>
      <c r="M504" s="40"/>
      <c r="N504" s="1020" t="str">
        <f t="array" ref="N504">IFERROR(
    IF(OR(IFERROR(XLOOKUP(A504,'1000'!A:A,'1000'!M:M), 0)=0, IFERROR(XLOOKUP(A504,'1000'!A:A,'1000'!M:M), DATE(1900,1,1))=DATE(1900,1,1)), "", IFERROR(XLOOKUP(A504,'1000'!A:A,'1000'!M:M), "")),
    IFERROR(
        IF(OR(IFERROR(XLOOKUP(A504,'2000'!A:A,'2000'!M:M), 0)=0, IFERROR(XLOOKUP(A504,'2000'!A:A,'2000'!M:M), DATE(1900,1,1))=DATE(1900,1,1)), "", IFERROR(XLOOKUP(A504,'2000'!A:A,'2000'!M:M), "")),
        IF(OR(IFERROR(XLOOKUP(A504,'3000'!A:A,'3000'!M:M), 0)=0, IFERROR(XLOOKUP(A504,'3000'!A:A,'3000'!M:M), DATE(1900,1,1))=DATE(1900,1,1)), "", IFERROR(XLOOKUP(A504,'3000'!A:A,'3000'!M:M), ""))
    )
)</f>
        <v/>
      </c>
      <c r="O504" s="40"/>
      <c r="P504" s="40" t="str">
        <f t="shared" si="74"/>
        <v/>
      </c>
      <c r="Q504" s="40" t="str">
        <f t="shared" si="75"/>
        <v/>
      </c>
      <c r="R504" s="40" t="str">
        <f t="shared" si="76"/>
        <v/>
      </c>
      <c r="S504" s="40" t="str">
        <f t="shared" si="77"/>
        <v/>
      </c>
      <c r="T504" s="40" t="str">
        <f t="shared" si="78"/>
        <v/>
      </c>
      <c r="U504" s="40" t="str">
        <f t="shared" si="79"/>
        <v/>
      </c>
      <c r="V504" s="40"/>
      <c r="W504" s="40" t="str">
        <f t="shared" si="80"/>
        <v/>
      </c>
      <c r="X504" s="40"/>
      <c r="Y504" s="40"/>
      <c r="Z504" s="40"/>
      <c r="AA504" s="40"/>
      <c r="AB504" s="1144" t="str">
        <f t="shared" si="57"/>
        <v/>
      </c>
      <c r="AC504" s="40" t="str">
        <f t="shared" si="58"/>
        <v/>
      </c>
      <c r="AD504" s="40" t="str">
        <f t="shared" si="59"/>
        <v/>
      </c>
      <c r="AE504" s="40"/>
      <c r="AF504" s="40" t="str">
        <f t="shared" si="60"/>
        <v/>
      </c>
      <c r="AG504" s="1023"/>
      <c r="AH504" s="40"/>
      <c r="AI504" s="40"/>
      <c r="AJ504" s="40"/>
      <c r="AK504" s="40"/>
      <c r="AL504" s="40"/>
      <c r="AM504" s="40"/>
      <c r="AN504" s="40"/>
      <c r="AO504" s="40"/>
      <c r="AP504" s="40"/>
      <c r="AQ504" s="40"/>
      <c r="AR504" s="40"/>
      <c r="AS504" s="40"/>
      <c r="AT504" s="40"/>
      <c r="AU504" s="40"/>
      <c r="AV504" s="40"/>
      <c r="AW504" s="40"/>
      <c r="AX504" s="40"/>
      <c r="AY504" s="40"/>
    </row>
    <row r="505" ht="15.75" customHeight="1">
      <c r="A505" s="575"/>
      <c r="B505" s="94"/>
      <c r="C505" s="94"/>
      <c r="D505" s="1034"/>
      <c r="E505" s="40"/>
      <c r="F505" s="811"/>
      <c r="G505" s="40"/>
      <c r="H505" s="40"/>
      <c r="I505" s="40"/>
      <c r="J505" s="811"/>
      <c r="K505" s="40"/>
      <c r="L505" s="40"/>
      <c r="M505" s="40"/>
      <c r="N505" s="1020" t="str">
        <f t="array" ref="N505">IFERROR(
    IF(OR(IFERROR(XLOOKUP(A505,'1000'!A:A,'1000'!M:M), 0)=0, IFERROR(XLOOKUP(A505,'1000'!A:A,'1000'!M:M), DATE(1900,1,1))=DATE(1900,1,1)), "", IFERROR(XLOOKUP(A505,'1000'!A:A,'1000'!M:M), "")),
    IFERROR(
        IF(OR(IFERROR(XLOOKUP(A505,'2000'!A:A,'2000'!M:M), 0)=0, IFERROR(XLOOKUP(A505,'2000'!A:A,'2000'!M:M), DATE(1900,1,1))=DATE(1900,1,1)), "", IFERROR(XLOOKUP(A505,'2000'!A:A,'2000'!M:M), "")),
        IF(OR(IFERROR(XLOOKUP(A505,'3000'!A:A,'3000'!M:M), 0)=0, IFERROR(XLOOKUP(A505,'3000'!A:A,'3000'!M:M), DATE(1900,1,1))=DATE(1900,1,1)), "", IFERROR(XLOOKUP(A505,'3000'!A:A,'3000'!M:M), ""))
    )
)</f>
        <v/>
      </c>
      <c r="O505" s="40"/>
      <c r="P505" s="40" t="str">
        <f t="shared" si="74"/>
        <v/>
      </c>
      <c r="Q505" s="40" t="str">
        <f t="shared" si="75"/>
        <v/>
      </c>
      <c r="R505" s="40" t="str">
        <f t="shared" si="76"/>
        <v/>
      </c>
      <c r="S505" s="40" t="str">
        <f t="shared" si="77"/>
        <v/>
      </c>
      <c r="T505" s="40" t="str">
        <f t="shared" si="78"/>
        <v/>
      </c>
      <c r="U505" s="40" t="str">
        <f t="shared" si="79"/>
        <v/>
      </c>
      <c r="V505" s="40"/>
      <c r="W505" s="40" t="str">
        <f t="shared" si="80"/>
        <v/>
      </c>
      <c r="X505" s="40"/>
      <c r="Y505" s="40"/>
      <c r="Z505" s="40"/>
      <c r="AA505" s="40"/>
      <c r="AB505" s="1144" t="str">
        <f t="shared" si="57"/>
        <v/>
      </c>
      <c r="AC505" s="40" t="str">
        <f t="shared" si="58"/>
        <v/>
      </c>
      <c r="AD505" s="40" t="str">
        <f t="shared" si="59"/>
        <v/>
      </c>
      <c r="AE505" s="40"/>
      <c r="AF505" s="40" t="str">
        <f t="shared" si="60"/>
        <v/>
      </c>
      <c r="AG505" s="1023"/>
      <c r="AH505" s="40"/>
      <c r="AI505" s="40"/>
      <c r="AJ505" s="40"/>
      <c r="AK505" s="40"/>
      <c r="AL505" s="40"/>
      <c r="AM505" s="40"/>
      <c r="AN505" s="40"/>
      <c r="AO505" s="40"/>
      <c r="AP505" s="40"/>
      <c r="AQ505" s="40"/>
      <c r="AR505" s="40"/>
      <c r="AS505" s="40"/>
      <c r="AT505" s="40"/>
      <c r="AU505" s="40"/>
      <c r="AV505" s="40"/>
      <c r="AW505" s="40"/>
      <c r="AX505" s="40"/>
      <c r="AY505" s="40"/>
    </row>
    <row r="506" ht="15.75" customHeight="1">
      <c r="A506" s="575"/>
      <c r="B506" s="94"/>
      <c r="C506" s="94"/>
      <c r="D506" s="1034"/>
      <c r="E506" s="40"/>
      <c r="F506" s="811"/>
      <c r="G506" s="40"/>
      <c r="H506" s="40"/>
      <c r="I506" s="40"/>
      <c r="J506" s="811"/>
      <c r="K506" s="40"/>
      <c r="L506" s="40"/>
      <c r="M506" s="40"/>
      <c r="N506" s="1020" t="str">
        <f t="array" ref="N506">IFERROR(
    IF(OR(IFERROR(XLOOKUP(A506,'1000'!A:A,'1000'!M:M), 0)=0, IFERROR(XLOOKUP(A506,'1000'!A:A,'1000'!M:M), DATE(1900,1,1))=DATE(1900,1,1)), "", IFERROR(XLOOKUP(A506,'1000'!A:A,'1000'!M:M), "")),
    IFERROR(
        IF(OR(IFERROR(XLOOKUP(A506,'2000'!A:A,'2000'!M:M), 0)=0, IFERROR(XLOOKUP(A506,'2000'!A:A,'2000'!M:M), DATE(1900,1,1))=DATE(1900,1,1)), "", IFERROR(XLOOKUP(A506,'2000'!A:A,'2000'!M:M), "")),
        IF(OR(IFERROR(XLOOKUP(A506,'3000'!A:A,'3000'!M:M), 0)=0, IFERROR(XLOOKUP(A506,'3000'!A:A,'3000'!M:M), DATE(1900,1,1))=DATE(1900,1,1)), "", IFERROR(XLOOKUP(A506,'3000'!A:A,'3000'!M:M), ""))
    )
)</f>
        <v/>
      </c>
      <c r="O506" s="40"/>
      <c r="P506" s="40" t="str">
        <f t="shared" si="74"/>
        <v/>
      </c>
      <c r="Q506" s="40" t="str">
        <f t="shared" si="75"/>
        <v/>
      </c>
      <c r="R506" s="40" t="str">
        <f t="shared" si="76"/>
        <v/>
      </c>
      <c r="S506" s="40" t="str">
        <f t="shared" si="77"/>
        <v/>
      </c>
      <c r="T506" s="40" t="str">
        <f t="shared" si="78"/>
        <v/>
      </c>
      <c r="U506" s="40" t="str">
        <f t="shared" si="79"/>
        <v/>
      </c>
      <c r="V506" s="40"/>
      <c r="W506" s="40" t="str">
        <f t="shared" si="80"/>
        <v/>
      </c>
      <c r="X506" s="40"/>
      <c r="Y506" s="40"/>
      <c r="Z506" s="40"/>
      <c r="AA506" s="40"/>
      <c r="AB506" s="1144" t="str">
        <f t="shared" si="57"/>
        <v/>
      </c>
      <c r="AC506" s="40" t="str">
        <f t="shared" si="58"/>
        <v/>
      </c>
      <c r="AD506" s="40" t="str">
        <f t="shared" si="59"/>
        <v/>
      </c>
      <c r="AE506" s="40"/>
      <c r="AF506" s="40" t="str">
        <f t="shared" si="60"/>
        <v/>
      </c>
      <c r="AG506" s="1023"/>
      <c r="AH506" s="40"/>
      <c r="AI506" s="40"/>
      <c r="AJ506" s="40"/>
      <c r="AK506" s="40"/>
      <c r="AL506" s="40"/>
      <c r="AM506" s="40"/>
      <c r="AN506" s="40"/>
      <c r="AO506" s="40"/>
      <c r="AP506" s="40"/>
      <c r="AQ506" s="40"/>
      <c r="AR506" s="40"/>
      <c r="AS506" s="40"/>
      <c r="AT506" s="40"/>
      <c r="AU506" s="40"/>
      <c r="AV506" s="40"/>
      <c r="AW506" s="40"/>
      <c r="AX506" s="40"/>
      <c r="AY506" s="40"/>
    </row>
    <row r="507" ht="15.75" customHeight="1">
      <c r="A507" s="575"/>
      <c r="B507" s="94"/>
      <c r="C507" s="94"/>
      <c r="D507" s="1034"/>
      <c r="E507" s="40"/>
      <c r="F507" s="811"/>
      <c r="G507" s="40"/>
      <c r="H507" s="40"/>
      <c r="I507" s="40"/>
      <c r="J507" s="811"/>
      <c r="K507" s="40"/>
      <c r="L507" s="40"/>
      <c r="M507" s="40"/>
      <c r="N507" s="1020" t="str">
        <f t="array" ref="N507">IFERROR(
    IF(OR(IFERROR(XLOOKUP(A507,'1000'!A:A,'1000'!M:M), 0)=0, IFERROR(XLOOKUP(A507,'1000'!A:A,'1000'!M:M), DATE(1900,1,1))=DATE(1900,1,1)), "", IFERROR(XLOOKUP(A507,'1000'!A:A,'1000'!M:M), "")),
    IFERROR(
        IF(OR(IFERROR(XLOOKUP(A507,'2000'!A:A,'2000'!M:M), 0)=0, IFERROR(XLOOKUP(A507,'2000'!A:A,'2000'!M:M), DATE(1900,1,1))=DATE(1900,1,1)), "", IFERROR(XLOOKUP(A507,'2000'!A:A,'2000'!M:M), "")),
        IF(OR(IFERROR(XLOOKUP(A507,'3000'!A:A,'3000'!M:M), 0)=0, IFERROR(XLOOKUP(A507,'3000'!A:A,'3000'!M:M), DATE(1900,1,1))=DATE(1900,1,1)), "", IFERROR(XLOOKUP(A507,'3000'!A:A,'3000'!M:M), ""))
    )
)</f>
        <v/>
      </c>
      <c r="O507" s="40"/>
      <c r="P507" s="40" t="str">
        <f t="shared" si="74"/>
        <v/>
      </c>
      <c r="Q507" s="40" t="str">
        <f t="shared" si="75"/>
        <v/>
      </c>
      <c r="R507" s="40" t="str">
        <f t="shared" si="76"/>
        <v/>
      </c>
      <c r="S507" s="40" t="str">
        <f t="shared" si="77"/>
        <v/>
      </c>
      <c r="T507" s="40" t="str">
        <f t="shared" si="78"/>
        <v/>
      </c>
      <c r="U507" s="40" t="str">
        <f t="shared" si="79"/>
        <v/>
      </c>
      <c r="V507" s="40"/>
      <c r="W507" s="40" t="str">
        <f t="shared" si="80"/>
        <v/>
      </c>
      <c r="X507" s="40"/>
      <c r="Y507" s="40"/>
      <c r="Z507" s="40"/>
      <c r="AA507" s="40"/>
      <c r="AB507" s="1144" t="str">
        <f t="shared" si="57"/>
        <v/>
      </c>
      <c r="AC507" s="40" t="str">
        <f t="shared" si="58"/>
        <v/>
      </c>
      <c r="AD507" s="40" t="str">
        <f t="shared" si="59"/>
        <v/>
      </c>
      <c r="AE507" s="40"/>
      <c r="AF507" s="40" t="str">
        <f t="shared" si="60"/>
        <v/>
      </c>
      <c r="AG507" s="1023"/>
      <c r="AH507" s="40"/>
      <c r="AI507" s="40"/>
      <c r="AJ507" s="40"/>
      <c r="AK507" s="40"/>
      <c r="AL507" s="40"/>
      <c r="AM507" s="40"/>
      <c r="AN507" s="40"/>
      <c r="AO507" s="40"/>
      <c r="AP507" s="40"/>
      <c r="AQ507" s="40"/>
      <c r="AR507" s="40"/>
      <c r="AS507" s="40"/>
      <c r="AT507" s="40"/>
      <c r="AU507" s="40"/>
      <c r="AV507" s="40"/>
      <c r="AW507" s="40"/>
      <c r="AX507" s="40"/>
      <c r="AY507" s="40"/>
    </row>
    <row r="508" ht="15.75" customHeight="1">
      <c r="A508" s="575"/>
      <c r="B508" s="94"/>
      <c r="C508" s="94"/>
      <c r="D508" s="1034"/>
      <c r="E508" s="40"/>
      <c r="F508" s="811"/>
      <c r="G508" s="40"/>
      <c r="H508" s="40"/>
      <c r="I508" s="40"/>
      <c r="J508" s="811"/>
      <c r="K508" s="40"/>
      <c r="L508" s="40"/>
      <c r="M508" s="40"/>
      <c r="N508" s="1020" t="str">
        <f t="array" ref="N508">IFERROR(
    IF(OR(IFERROR(XLOOKUP(A508,'1000'!A:A,'1000'!M:M), 0)=0, IFERROR(XLOOKUP(A508,'1000'!A:A,'1000'!M:M), DATE(1900,1,1))=DATE(1900,1,1)), "", IFERROR(XLOOKUP(A508,'1000'!A:A,'1000'!M:M), "")),
    IFERROR(
        IF(OR(IFERROR(XLOOKUP(A508,'2000'!A:A,'2000'!M:M), 0)=0, IFERROR(XLOOKUP(A508,'2000'!A:A,'2000'!M:M), DATE(1900,1,1))=DATE(1900,1,1)), "", IFERROR(XLOOKUP(A508,'2000'!A:A,'2000'!M:M), "")),
        IF(OR(IFERROR(XLOOKUP(A508,'3000'!A:A,'3000'!M:M), 0)=0, IFERROR(XLOOKUP(A508,'3000'!A:A,'3000'!M:M), DATE(1900,1,1))=DATE(1900,1,1)), "", IFERROR(XLOOKUP(A508,'3000'!A:A,'3000'!M:M), ""))
    )
)</f>
        <v/>
      </c>
      <c r="O508" s="40"/>
      <c r="P508" s="40" t="str">
        <f t="shared" si="74"/>
        <v/>
      </c>
      <c r="Q508" s="40" t="str">
        <f t="shared" si="75"/>
        <v/>
      </c>
      <c r="R508" s="40" t="str">
        <f t="shared" si="76"/>
        <v/>
      </c>
      <c r="S508" s="40" t="str">
        <f t="shared" si="77"/>
        <v/>
      </c>
      <c r="T508" s="40" t="str">
        <f t="shared" si="78"/>
        <v/>
      </c>
      <c r="U508" s="40" t="str">
        <f t="shared" si="79"/>
        <v/>
      </c>
      <c r="V508" s="40"/>
      <c r="W508" s="40" t="str">
        <f t="shared" si="80"/>
        <v/>
      </c>
      <c r="X508" s="40"/>
      <c r="Y508" s="40"/>
      <c r="Z508" s="40"/>
      <c r="AA508" s="40"/>
      <c r="AB508" s="1144" t="str">
        <f t="shared" si="57"/>
        <v/>
      </c>
      <c r="AC508" s="40" t="str">
        <f t="shared" si="58"/>
        <v/>
      </c>
      <c r="AD508" s="40" t="str">
        <f t="shared" si="59"/>
        <v/>
      </c>
      <c r="AE508" s="40"/>
      <c r="AF508" s="40" t="str">
        <f t="shared" si="60"/>
        <v/>
      </c>
      <c r="AG508" s="1023"/>
      <c r="AH508" s="40"/>
      <c r="AI508" s="40"/>
      <c r="AJ508" s="40"/>
      <c r="AK508" s="40"/>
      <c r="AL508" s="40"/>
      <c r="AM508" s="40"/>
      <c r="AN508" s="40"/>
      <c r="AO508" s="40"/>
      <c r="AP508" s="40"/>
      <c r="AQ508" s="40"/>
      <c r="AR508" s="40"/>
      <c r="AS508" s="40"/>
      <c r="AT508" s="40"/>
      <c r="AU508" s="40"/>
      <c r="AV508" s="40"/>
      <c r="AW508" s="40"/>
      <c r="AX508" s="40"/>
      <c r="AY508" s="40"/>
    </row>
    <row r="509" ht="15.75" customHeight="1">
      <c r="A509" s="575"/>
      <c r="B509" s="94"/>
      <c r="C509" s="94"/>
      <c r="D509" s="1034"/>
      <c r="E509" s="40"/>
      <c r="F509" s="811"/>
      <c r="G509" s="40"/>
      <c r="H509" s="40"/>
      <c r="I509" s="40"/>
      <c r="J509" s="811"/>
      <c r="K509" s="40"/>
      <c r="L509" s="40"/>
      <c r="M509" s="40"/>
      <c r="N509" s="1020" t="str">
        <f t="array" ref="N509">IFERROR(
    IF(OR(IFERROR(XLOOKUP(A509,'1000'!A:A,'1000'!M:M), 0)=0, IFERROR(XLOOKUP(A509,'1000'!A:A,'1000'!M:M), DATE(1900,1,1))=DATE(1900,1,1)), "", IFERROR(XLOOKUP(A509,'1000'!A:A,'1000'!M:M), "")),
    IFERROR(
        IF(OR(IFERROR(XLOOKUP(A509,'2000'!A:A,'2000'!M:M), 0)=0, IFERROR(XLOOKUP(A509,'2000'!A:A,'2000'!M:M), DATE(1900,1,1))=DATE(1900,1,1)), "", IFERROR(XLOOKUP(A509,'2000'!A:A,'2000'!M:M), "")),
        IF(OR(IFERROR(XLOOKUP(A509,'3000'!A:A,'3000'!M:M), 0)=0, IFERROR(XLOOKUP(A509,'3000'!A:A,'3000'!M:M), DATE(1900,1,1))=DATE(1900,1,1)), "", IFERROR(XLOOKUP(A509,'3000'!A:A,'3000'!M:M), ""))
    )
)</f>
        <v/>
      </c>
      <c r="O509" s="40"/>
      <c r="P509" s="40" t="str">
        <f t="shared" si="74"/>
        <v/>
      </c>
      <c r="Q509" s="40" t="str">
        <f t="shared" si="75"/>
        <v/>
      </c>
      <c r="R509" s="40" t="str">
        <f t="shared" si="76"/>
        <v/>
      </c>
      <c r="S509" s="40" t="str">
        <f t="shared" si="77"/>
        <v/>
      </c>
      <c r="T509" s="40" t="str">
        <f t="shared" si="78"/>
        <v/>
      </c>
      <c r="U509" s="40" t="str">
        <f t="shared" si="79"/>
        <v/>
      </c>
      <c r="V509" s="40"/>
      <c r="W509" s="40" t="str">
        <f t="shared" si="80"/>
        <v/>
      </c>
      <c r="X509" s="40"/>
      <c r="Y509" s="40"/>
      <c r="Z509" s="40"/>
      <c r="AA509" s="40"/>
      <c r="AB509" s="1144" t="str">
        <f t="shared" si="57"/>
        <v/>
      </c>
      <c r="AC509" s="40" t="str">
        <f t="shared" si="58"/>
        <v/>
      </c>
      <c r="AD509" s="40" t="str">
        <f t="shared" si="59"/>
        <v/>
      </c>
      <c r="AE509" s="40"/>
      <c r="AF509" s="40" t="str">
        <f t="shared" si="60"/>
        <v/>
      </c>
      <c r="AG509" s="1023"/>
      <c r="AH509" s="40"/>
      <c r="AI509" s="40"/>
      <c r="AJ509" s="40"/>
      <c r="AK509" s="40"/>
      <c r="AL509" s="40"/>
      <c r="AM509" s="40"/>
      <c r="AN509" s="40"/>
      <c r="AO509" s="40"/>
      <c r="AP509" s="40"/>
      <c r="AQ509" s="40"/>
      <c r="AR509" s="40"/>
      <c r="AS509" s="40"/>
      <c r="AT509" s="40"/>
      <c r="AU509" s="40"/>
      <c r="AV509" s="40"/>
      <c r="AW509" s="40"/>
      <c r="AX509" s="40"/>
      <c r="AY509" s="40"/>
    </row>
    <row r="510" ht="15.75" customHeight="1">
      <c r="A510" s="575"/>
      <c r="B510" s="94"/>
      <c r="C510" s="94"/>
      <c r="D510" s="1034"/>
      <c r="E510" s="40"/>
      <c r="F510" s="811"/>
      <c r="G510" s="40"/>
      <c r="H510" s="40"/>
      <c r="I510" s="40"/>
      <c r="J510" s="811"/>
      <c r="K510" s="40"/>
      <c r="L510" s="40"/>
      <c r="M510" s="40"/>
      <c r="N510" s="1020" t="str">
        <f t="array" ref="N510">IFERROR(
    IF(OR(IFERROR(XLOOKUP(A510,'1000'!A:A,'1000'!M:M), 0)=0, IFERROR(XLOOKUP(A510,'1000'!A:A,'1000'!M:M), DATE(1900,1,1))=DATE(1900,1,1)), "", IFERROR(XLOOKUP(A510,'1000'!A:A,'1000'!M:M), "")),
    IFERROR(
        IF(OR(IFERROR(XLOOKUP(A510,'2000'!A:A,'2000'!M:M), 0)=0, IFERROR(XLOOKUP(A510,'2000'!A:A,'2000'!M:M), DATE(1900,1,1))=DATE(1900,1,1)), "", IFERROR(XLOOKUP(A510,'2000'!A:A,'2000'!M:M), "")),
        IF(OR(IFERROR(XLOOKUP(A510,'3000'!A:A,'3000'!M:M), 0)=0, IFERROR(XLOOKUP(A510,'3000'!A:A,'3000'!M:M), DATE(1900,1,1))=DATE(1900,1,1)), "", IFERROR(XLOOKUP(A510,'3000'!A:A,'3000'!M:M), ""))
    )
)</f>
        <v/>
      </c>
      <c r="O510" s="40"/>
      <c r="P510" s="40" t="str">
        <f t="shared" si="74"/>
        <v/>
      </c>
      <c r="Q510" s="40" t="str">
        <f t="shared" si="75"/>
        <v/>
      </c>
      <c r="R510" s="40" t="str">
        <f t="shared" si="76"/>
        <v/>
      </c>
      <c r="S510" s="40" t="str">
        <f t="shared" si="77"/>
        <v/>
      </c>
      <c r="T510" s="40" t="str">
        <f t="shared" si="78"/>
        <v/>
      </c>
      <c r="U510" s="40" t="str">
        <f t="shared" si="79"/>
        <v/>
      </c>
      <c r="V510" s="40"/>
      <c r="W510" s="40" t="str">
        <f t="shared" si="80"/>
        <v/>
      </c>
      <c r="X510" s="40"/>
      <c r="Y510" s="40"/>
      <c r="Z510" s="40"/>
      <c r="AA510" s="40"/>
      <c r="AB510" s="1144" t="str">
        <f t="shared" si="57"/>
        <v/>
      </c>
      <c r="AC510" s="40" t="str">
        <f t="shared" si="58"/>
        <v/>
      </c>
      <c r="AD510" s="40" t="str">
        <f t="shared" si="59"/>
        <v/>
      </c>
      <c r="AE510" s="40"/>
      <c r="AF510" s="40" t="str">
        <f t="shared" si="60"/>
        <v/>
      </c>
      <c r="AG510" s="1023"/>
      <c r="AH510" s="40"/>
      <c r="AI510" s="40"/>
      <c r="AJ510" s="40"/>
      <c r="AK510" s="40"/>
      <c r="AL510" s="40"/>
      <c r="AM510" s="40"/>
      <c r="AN510" s="40"/>
      <c r="AO510" s="40"/>
      <c r="AP510" s="40"/>
      <c r="AQ510" s="40"/>
      <c r="AR510" s="40"/>
      <c r="AS510" s="40"/>
      <c r="AT510" s="40"/>
      <c r="AU510" s="40"/>
      <c r="AV510" s="40"/>
      <c r="AW510" s="40"/>
      <c r="AX510" s="40"/>
      <c r="AY510" s="40"/>
    </row>
    <row r="511" ht="15.75" customHeight="1">
      <c r="A511" s="575"/>
      <c r="B511" s="94"/>
      <c r="C511" s="94"/>
      <c r="D511" s="1034"/>
      <c r="E511" s="40"/>
      <c r="F511" s="811"/>
      <c r="G511" s="40"/>
      <c r="H511" s="40"/>
      <c r="I511" s="40"/>
      <c r="J511" s="811"/>
      <c r="K511" s="40"/>
      <c r="L511" s="40"/>
      <c r="M511" s="40"/>
      <c r="N511" s="1020" t="str">
        <f t="array" ref="N511">IFERROR(
    IF(OR(IFERROR(XLOOKUP(A511,'1000'!A:A,'1000'!M:M), 0)=0, IFERROR(XLOOKUP(A511,'1000'!A:A,'1000'!M:M), DATE(1900,1,1))=DATE(1900,1,1)), "", IFERROR(XLOOKUP(A511,'1000'!A:A,'1000'!M:M), "")),
    IFERROR(
        IF(OR(IFERROR(XLOOKUP(A511,'2000'!A:A,'2000'!M:M), 0)=0, IFERROR(XLOOKUP(A511,'2000'!A:A,'2000'!M:M), DATE(1900,1,1))=DATE(1900,1,1)), "", IFERROR(XLOOKUP(A511,'2000'!A:A,'2000'!M:M), "")),
        IF(OR(IFERROR(XLOOKUP(A511,'3000'!A:A,'3000'!M:M), 0)=0, IFERROR(XLOOKUP(A511,'3000'!A:A,'3000'!M:M), DATE(1900,1,1))=DATE(1900,1,1)), "", IFERROR(XLOOKUP(A511,'3000'!A:A,'3000'!M:M), ""))
    )
)</f>
        <v/>
      </c>
      <c r="O511" s="40"/>
      <c r="P511" s="40" t="str">
        <f t="shared" si="74"/>
        <v/>
      </c>
      <c r="Q511" s="40" t="str">
        <f t="shared" si="75"/>
        <v/>
      </c>
      <c r="R511" s="40" t="str">
        <f t="shared" si="76"/>
        <v/>
      </c>
      <c r="S511" s="40" t="str">
        <f t="shared" si="77"/>
        <v/>
      </c>
      <c r="T511" s="40" t="str">
        <f t="shared" si="78"/>
        <v/>
      </c>
      <c r="U511" s="40" t="str">
        <f t="shared" si="79"/>
        <v/>
      </c>
      <c r="V511" s="40"/>
      <c r="W511" s="40" t="str">
        <f t="shared" si="80"/>
        <v/>
      </c>
      <c r="X511" s="40"/>
      <c r="Y511" s="40"/>
      <c r="Z511" s="40"/>
      <c r="AA511" s="40"/>
      <c r="AB511" s="1144" t="str">
        <f t="shared" si="57"/>
        <v/>
      </c>
      <c r="AC511" s="40" t="str">
        <f t="shared" si="58"/>
        <v/>
      </c>
      <c r="AD511" s="40" t="str">
        <f t="shared" si="59"/>
        <v/>
      </c>
      <c r="AE511" s="40"/>
      <c r="AF511" s="40" t="str">
        <f t="shared" si="60"/>
        <v/>
      </c>
      <c r="AG511" s="1023"/>
      <c r="AH511" s="40"/>
      <c r="AI511" s="40"/>
      <c r="AJ511" s="40"/>
      <c r="AK511" s="40"/>
      <c r="AL511" s="40"/>
      <c r="AM511" s="40"/>
      <c r="AN511" s="40"/>
      <c r="AO511" s="40"/>
      <c r="AP511" s="40"/>
      <c r="AQ511" s="40"/>
      <c r="AR511" s="40"/>
      <c r="AS511" s="40"/>
      <c r="AT511" s="40"/>
      <c r="AU511" s="40"/>
      <c r="AV511" s="40"/>
      <c r="AW511" s="40"/>
      <c r="AX511" s="40"/>
      <c r="AY511" s="40"/>
    </row>
    <row r="512" ht="15.75" customHeight="1">
      <c r="A512" s="575"/>
      <c r="B512" s="94"/>
      <c r="C512" s="94"/>
      <c r="D512" s="1034"/>
      <c r="E512" s="40"/>
      <c r="F512" s="811"/>
      <c r="G512" s="40"/>
      <c r="H512" s="40"/>
      <c r="I512" s="40"/>
      <c r="J512" s="811"/>
      <c r="K512" s="40"/>
      <c r="L512" s="40"/>
      <c r="M512" s="40"/>
      <c r="N512" s="1020" t="str">
        <f t="array" ref="N512">IFERROR(
    IF(OR(IFERROR(XLOOKUP(A512,'1000'!A:A,'1000'!M:M), 0)=0, IFERROR(XLOOKUP(A512,'1000'!A:A,'1000'!M:M), DATE(1900,1,1))=DATE(1900,1,1)), "", IFERROR(XLOOKUP(A512,'1000'!A:A,'1000'!M:M), "")),
    IFERROR(
        IF(OR(IFERROR(XLOOKUP(A512,'2000'!A:A,'2000'!M:M), 0)=0, IFERROR(XLOOKUP(A512,'2000'!A:A,'2000'!M:M), DATE(1900,1,1))=DATE(1900,1,1)), "", IFERROR(XLOOKUP(A512,'2000'!A:A,'2000'!M:M), "")),
        IF(OR(IFERROR(XLOOKUP(A512,'3000'!A:A,'3000'!M:M), 0)=0, IFERROR(XLOOKUP(A512,'3000'!A:A,'3000'!M:M), DATE(1900,1,1))=DATE(1900,1,1)), "", IFERROR(XLOOKUP(A512,'3000'!A:A,'3000'!M:M), ""))
    )
)</f>
        <v/>
      </c>
      <c r="O512" s="40"/>
      <c r="P512" s="40" t="str">
        <f t="shared" si="74"/>
        <v/>
      </c>
      <c r="Q512" s="40" t="str">
        <f t="shared" si="75"/>
        <v/>
      </c>
      <c r="R512" s="40" t="str">
        <f t="shared" si="76"/>
        <v/>
      </c>
      <c r="S512" s="40" t="str">
        <f t="shared" si="77"/>
        <v/>
      </c>
      <c r="T512" s="40" t="str">
        <f t="shared" si="78"/>
        <v/>
      </c>
      <c r="U512" s="40" t="str">
        <f t="shared" si="79"/>
        <v/>
      </c>
      <c r="V512" s="40"/>
      <c r="W512" s="40" t="str">
        <f t="shared" si="80"/>
        <v/>
      </c>
      <c r="X512" s="40"/>
      <c r="Y512" s="40"/>
      <c r="Z512" s="40"/>
      <c r="AA512" s="40"/>
      <c r="AB512" s="1144" t="str">
        <f t="shared" si="57"/>
        <v/>
      </c>
      <c r="AC512" s="40" t="str">
        <f t="shared" si="58"/>
        <v/>
      </c>
      <c r="AD512" s="40" t="str">
        <f t="shared" si="59"/>
        <v/>
      </c>
      <c r="AE512" s="40"/>
      <c r="AF512" s="40" t="str">
        <f t="shared" si="60"/>
        <v/>
      </c>
      <c r="AG512" s="1023"/>
      <c r="AH512" s="40"/>
      <c r="AI512" s="40"/>
      <c r="AJ512" s="40"/>
      <c r="AK512" s="40"/>
      <c r="AL512" s="40"/>
      <c r="AM512" s="40"/>
      <c r="AN512" s="40"/>
      <c r="AO512" s="40"/>
      <c r="AP512" s="40"/>
      <c r="AQ512" s="40"/>
      <c r="AR512" s="40"/>
      <c r="AS512" s="40"/>
      <c r="AT512" s="40"/>
      <c r="AU512" s="40"/>
      <c r="AV512" s="40"/>
      <c r="AW512" s="40"/>
      <c r="AX512" s="40"/>
      <c r="AY512" s="40"/>
    </row>
    <row r="513" ht="15.75" customHeight="1">
      <c r="A513" s="575"/>
      <c r="B513" s="94"/>
      <c r="C513" s="94"/>
      <c r="D513" s="1034"/>
      <c r="E513" s="40"/>
      <c r="F513" s="811"/>
      <c r="G513" s="40"/>
      <c r="H513" s="40"/>
      <c r="I513" s="40"/>
      <c r="J513" s="811"/>
      <c r="K513" s="40"/>
      <c r="L513" s="40"/>
      <c r="M513" s="40"/>
      <c r="N513" s="1020" t="str">
        <f t="array" ref="N513">IFERROR(
    IF(OR(IFERROR(XLOOKUP(A513,'1000'!A:A,'1000'!M:M), 0)=0, IFERROR(XLOOKUP(A513,'1000'!A:A,'1000'!M:M), DATE(1900,1,1))=DATE(1900,1,1)), "", IFERROR(XLOOKUP(A513,'1000'!A:A,'1000'!M:M), "")),
    IFERROR(
        IF(OR(IFERROR(XLOOKUP(A513,'2000'!A:A,'2000'!M:M), 0)=0, IFERROR(XLOOKUP(A513,'2000'!A:A,'2000'!M:M), DATE(1900,1,1))=DATE(1900,1,1)), "", IFERROR(XLOOKUP(A513,'2000'!A:A,'2000'!M:M), "")),
        IF(OR(IFERROR(XLOOKUP(A513,'3000'!A:A,'3000'!M:M), 0)=0, IFERROR(XLOOKUP(A513,'3000'!A:A,'3000'!M:M), DATE(1900,1,1))=DATE(1900,1,1)), "", IFERROR(XLOOKUP(A513,'3000'!A:A,'3000'!M:M), ""))
    )
)</f>
        <v/>
      </c>
      <c r="O513" s="40"/>
      <c r="P513" s="40" t="str">
        <f t="shared" si="74"/>
        <v/>
      </c>
      <c r="Q513" s="40" t="str">
        <f t="shared" si="75"/>
        <v/>
      </c>
      <c r="R513" s="40" t="str">
        <f t="shared" si="76"/>
        <v/>
      </c>
      <c r="S513" s="40" t="str">
        <f t="shared" si="77"/>
        <v/>
      </c>
      <c r="T513" s="40" t="str">
        <f t="shared" si="78"/>
        <v/>
      </c>
      <c r="U513" s="40" t="str">
        <f t="shared" si="79"/>
        <v/>
      </c>
      <c r="V513" s="40"/>
      <c r="W513" s="40" t="str">
        <f t="shared" si="80"/>
        <v/>
      </c>
      <c r="X513" s="40"/>
      <c r="Y513" s="40"/>
      <c r="Z513" s="40"/>
      <c r="AA513" s="40"/>
      <c r="AB513" s="1144" t="str">
        <f t="shared" si="57"/>
        <v/>
      </c>
      <c r="AC513" s="40" t="str">
        <f t="shared" si="58"/>
        <v/>
      </c>
      <c r="AD513" s="40" t="str">
        <f t="shared" si="59"/>
        <v/>
      </c>
      <c r="AE513" s="40"/>
      <c r="AF513" s="40" t="str">
        <f t="shared" si="60"/>
        <v/>
      </c>
      <c r="AG513" s="1023"/>
      <c r="AH513" s="40"/>
      <c r="AI513" s="40"/>
      <c r="AJ513" s="40"/>
      <c r="AK513" s="40"/>
      <c r="AL513" s="40"/>
      <c r="AM513" s="40"/>
      <c r="AN513" s="40"/>
      <c r="AO513" s="40"/>
      <c r="AP513" s="40"/>
      <c r="AQ513" s="40"/>
      <c r="AR513" s="40"/>
      <c r="AS513" s="40"/>
      <c r="AT513" s="40"/>
      <c r="AU513" s="40"/>
      <c r="AV513" s="40"/>
      <c r="AW513" s="40"/>
      <c r="AX513" s="40"/>
      <c r="AY513" s="40"/>
    </row>
    <row r="514" ht="15.75" customHeight="1">
      <c r="A514" s="575"/>
      <c r="B514" s="94"/>
      <c r="C514" s="94"/>
      <c r="D514" s="1034"/>
      <c r="E514" s="40"/>
      <c r="F514" s="811"/>
      <c r="G514" s="40"/>
      <c r="H514" s="40"/>
      <c r="I514" s="40"/>
      <c r="J514" s="811"/>
      <c r="K514" s="40"/>
      <c r="L514" s="40"/>
      <c r="M514" s="40"/>
      <c r="N514" s="1020" t="str">
        <f t="array" ref="N514">IFERROR(
    IF(OR(IFERROR(XLOOKUP(A514,'1000'!A:A,'1000'!M:M), 0)=0, IFERROR(XLOOKUP(A514,'1000'!A:A,'1000'!M:M), DATE(1900,1,1))=DATE(1900,1,1)), "", IFERROR(XLOOKUP(A514,'1000'!A:A,'1000'!M:M), "")),
    IFERROR(
        IF(OR(IFERROR(XLOOKUP(A514,'2000'!A:A,'2000'!M:M), 0)=0, IFERROR(XLOOKUP(A514,'2000'!A:A,'2000'!M:M), DATE(1900,1,1))=DATE(1900,1,1)), "", IFERROR(XLOOKUP(A514,'2000'!A:A,'2000'!M:M), "")),
        IF(OR(IFERROR(XLOOKUP(A514,'3000'!A:A,'3000'!M:M), 0)=0, IFERROR(XLOOKUP(A514,'3000'!A:A,'3000'!M:M), DATE(1900,1,1))=DATE(1900,1,1)), "", IFERROR(XLOOKUP(A514,'3000'!A:A,'3000'!M:M), ""))
    )
)</f>
        <v/>
      </c>
      <c r="O514" s="40"/>
      <c r="P514" s="40" t="str">
        <f t="shared" si="74"/>
        <v/>
      </c>
      <c r="Q514" s="40" t="str">
        <f t="shared" si="75"/>
        <v/>
      </c>
      <c r="R514" s="40" t="str">
        <f t="shared" si="76"/>
        <v/>
      </c>
      <c r="S514" s="40" t="str">
        <f t="shared" si="77"/>
        <v/>
      </c>
      <c r="T514" s="40" t="str">
        <f t="shared" si="78"/>
        <v/>
      </c>
      <c r="U514" s="40" t="str">
        <f t="shared" si="79"/>
        <v/>
      </c>
      <c r="V514" s="40"/>
      <c r="W514" s="40" t="str">
        <f t="shared" si="80"/>
        <v/>
      </c>
      <c r="X514" s="40"/>
      <c r="Y514" s="40"/>
      <c r="Z514" s="40"/>
      <c r="AA514" s="40"/>
      <c r="AB514" s="1144" t="str">
        <f t="shared" si="57"/>
        <v/>
      </c>
      <c r="AC514" s="40" t="str">
        <f t="shared" si="58"/>
        <v/>
      </c>
      <c r="AD514" s="40" t="str">
        <f t="shared" si="59"/>
        <v/>
      </c>
      <c r="AE514" s="40"/>
      <c r="AF514" s="40" t="str">
        <f t="shared" si="60"/>
        <v/>
      </c>
      <c r="AG514" s="1023"/>
      <c r="AH514" s="40"/>
      <c r="AI514" s="40"/>
      <c r="AJ514" s="40"/>
      <c r="AK514" s="40"/>
      <c r="AL514" s="40"/>
      <c r="AM514" s="40"/>
      <c r="AN514" s="40"/>
      <c r="AO514" s="40"/>
      <c r="AP514" s="40"/>
      <c r="AQ514" s="40"/>
      <c r="AR514" s="40"/>
      <c r="AS514" s="40"/>
      <c r="AT514" s="40"/>
      <c r="AU514" s="40"/>
      <c r="AV514" s="40"/>
      <c r="AW514" s="40"/>
      <c r="AX514" s="40"/>
      <c r="AY514" s="40"/>
    </row>
    <row r="515" ht="15.75" customHeight="1">
      <c r="A515" s="575"/>
      <c r="B515" s="94"/>
      <c r="C515" s="94"/>
      <c r="D515" s="1034"/>
      <c r="E515" s="40"/>
      <c r="F515" s="811"/>
      <c r="G515" s="40"/>
      <c r="H515" s="40"/>
      <c r="I515" s="40"/>
      <c r="J515" s="811"/>
      <c r="K515" s="40"/>
      <c r="L515" s="40"/>
      <c r="M515" s="40"/>
      <c r="N515" s="1020" t="str">
        <f t="array" ref="N515">IFERROR(
    IF(OR(IFERROR(XLOOKUP(A515,'1000'!A:A,'1000'!M:M), 0)=0, IFERROR(XLOOKUP(A515,'1000'!A:A,'1000'!M:M), DATE(1900,1,1))=DATE(1900,1,1)), "", IFERROR(XLOOKUP(A515,'1000'!A:A,'1000'!M:M), "")),
    IFERROR(
        IF(OR(IFERROR(XLOOKUP(A515,'2000'!A:A,'2000'!M:M), 0)=0, IFERROR(XLOOKUP(A515,'2000'!A:A,'2000'!M:M), DATE(1900,1,1))=DATE(1900,1,1)), "", IFERROR(XLOOKUP(A515,'2000'!A:A,'2000'!M:M), "")),
        IF(OR(IFERROR(XLOOKUP(A515,'3000'!A:A,'3000'!M:M), 0)=0, IFERROR(XLOOKUP(A515,'3000'!A:A,'3000'!M:M), DATE(1900,1,1))=DATE(1900,1,1)), "", IFERROR(XLOOKUP(A515,'3000'!A:A,'3000'!M:M), ""))
    )
)</f>
        <v/>
      </c>
      <c r="O515" s="40"/>
      <c r="P515" s="40" t="str">
        <f t="shared" si="74"/>
        <v/>
      </c>
      <c r="Q515" s="40" t="str">
        <f t="shared" si="75"/>
        <v/>
      </c>
      <c r="R515" s="40" t="str">
        <f t="shared" si="76"/>
        <v/>
      </c>
      <c r="S515" s="40" t="str">
        <f t="shared" si="77"/>
        <v/>
      </c>
      <c r="T515" s="40" t="str">
        <f t="shared" si="78"/>
        <v/>
      </c>
      <c r="U515" s="40" t="str">
        <f t="shared" si="79"/>
        <v/>
      </c>
      <c r="V515" s="40"/>
      <c r="W515" s="40" t="str">
        <f t="shared" si="80"/>
        <v/>
      </c>
      <c r="X515" s="40"/>
      <c r="Y515" s="40"/>
      <c r="Z515" s="40"/>
      <c r="AA515" s="40"/>
      <c r="AB515" s="1144" t="str">
        <f t="shared" si="57"/>
        <v/>
      </c>
      <c r="AC515" s="40" t="str">
        <f t="shared" si="58"/>
        <v/>
      </c>
      <c r="AD515" s="40" t="str">
        <f t="shared" si="59"/>
        <v/>
      </c>
      <c r="AE515" s="40"/>
      <c r="AF515" s="40" t="str">
        <f t="shared" si="60"/>
        <v/>
      </c>
      <c r="AG515" s="1023"/>
      <c r="AH515" s="40"/>
      <c r="AI515" s="40"/>
      <c r="AJ515" s="40"/>
      <c r="AK515" s="40"/>
      <c r="AL515" s="40"/>
      <c r="AM515" s="40"/>
      <c r="AN515" s="40"/>
      <c r="AO515" s="40"/>
      <c r="AP515" s="40"/>
      <c r="AQ515" s="40"/>
      <c r="AR515" s="40"/>
      <c r="AS515" s="40"/>
      <c r="AT515" s="40"/>
      <c r="AU515" s="40"/>
      <c r="AV515" s="40"/>
      <c r="AW515" s="40"/>
      <c r="AX515" s="40"/>
      <c r="AY515" s="40"/>
    </row>
    <row r="516" ht="15.75" customHeight="1">
      <c r="A516" s="575"/>
      <c r="B516" s="94"/>
      <c r="C516" s="94"/>
      <c r="D516" s="1034"/>
      <c r="E516" s="40"/>
      <c r="F516" s="811"/>
      <c r="G516" s="40"/>
      <c r="H516" s="40"/>
      <c r="I516" s="40"/>
      <c r="J516" s="811"/>
      <c r="K516" s="40"/>
      <c r="L516" s="40"/>
      <c r="M516" s="40"/>
      <c r="N516" s="1020"/>
      <c r="O516" s="40"/>
      <c r="P516" s="40"/>
      <c r="Q516" s="40"/>
      <c r="R516" s="40"/>
      <c r="S516" s="40"/>
      <c r="T516" s="40"/>
      <c r="U516" s="40"/>
      <c r="V516" s="40"/>
      <c r="W516" s="40"/>
      <c r="X516" s="40"/>
      <c r="Y516" s="40"/>
      <c r="Z516" s="40"/>
      <c r="AA516" s="40"/>
      <c r="AB516" s="1023"/>
      <c r="AC516" s="40"/>
      <c r="AD516" s="40"/>
      <c r="AE516" s="40"/>
      <c r="AF516" s="40"/>
      <c r="AG516" s="1023"/>
      <c r="AH516" s="40"/>
      <c r="AI516" s="40"/>
      <c r="AJ516" s="40"/>
      <c r="AK516" s="40"/>
      <c r="AL516" s="40"/>
      <c r="AM516" s="40"/>
      <c r="AN516" s="40"/>
      <c r="AO516" s="40"/>
      <c r="AP516" s="40"/>
      <c r="AQ516" s="40"/>
      <c r="AR516" s="40"/>
      <c r="AS516" s="40"/>
      <c r="AT516" s="40"/>
      <c r="AU516" s="40"/>
      <c r="AV516" s="40"/>
      <c r="AW516" s="40"/>
      <c r="AX516" s="40"/>
      <c r="AY516" s="40"/>
    </row>
    <row r="517" ht="15.75" customHeight="1">
      <c r="A517" s="575"/>
      <c r="B517" s="94"/>
      <c r="C517" s="94"/>
      <c r="D517" s="1034"/>
      <c r="E517" s="40"/>
      <c r="F517" s="811"/>
      <c r="G517" s="40"/>
      <c r="H517" s="40"/>
      <c r="I517" s="40"/>
      <c r="J517" s="811"/>
      <c r="K517" s="40"/>
      <c r="L517" s="40"/>
      <c r="M517" s="40"/>
      <c r="N517" s="1020"/>
      <c r="O517" s="40"/>
      <c r="P517" s="40"/>
      <c r="Q517" s="40"/>
      <c r="R517" s="40"/>
      <c r="S517" s="40"/>
      <c r="T517" s="40"/>
      <c r="U517" s="40"/>
      <c r="V517" s="40"/>
      <c r="W517" s="40"/>
      <c r="X517" s="40"/>
      <c r="Y517" s="40"/>
      <c r="Z517" s="40"/>
      <c r="AA517" s="40"/>
      <c r="AB517" s="1023"/>
      <c r="AC517" s="40"/>
      <c r="AD517" s="40"/>
      <c r="AE517" s="40"/>
      <c r="AF517" s="40"/>
      <c r="AG517" s="1023"/>
      <c r="AH517" s="40"/>
      <c r="AI517" s="40"/>
      <c r="AJ517" s="40"/>
      <c r="AK517" s="40"/>
      <c r="AL517" s="40"/>
      <c r="AM517" s="40"/>
      <c r="AN517" s="40"/>
      <c r="AO517" s="40"/>
      <c r="AP517" s="40"/>
      <c r="AQ517" s="40"/>
      <c r="AR517" s="40"/>
      <c r="AS517" s="40"/>
      <c r="AT517" s="40"/>
      <c r="AU517" s="40"/>
      <c r="AV517" s="40"/>
      <c r="AW517" s="40"/>
      <c r="AX517" s="40"/>
      <c r="AY517" s="40"/>
    </row>
    <row r="518" ht="15.75" customHeight="1">
      <c r="A518" s="575"/>
      <c r="B518" s="94"/>
      <c r="C518" s="94"/>
      <c r="D518" s="1034"/>
      <c r="E518" s="40"/>
      <c r="F518" s="811"/>
      <c r="G518" s="40"/>
      <c r="H518" s="40"/>
      <c r="I518" s="40"/>
      <c r="J518" s="811"/>
      <c r="K518" s="40"/>
      <c r="L518" s="40"/>
      <c r="M518" s="40"/>
      <c r="N518" s="1020"/>
      <c r="O518" s="40"/>
      <c r="P518" s="40"/>
      <c r="Q518" s="40"/>
      <c r="R518" s="40"/>
      <c r="S518" s="40"/>
      <c r="T518" s="40"/>
      <c r="U518" s="40"/>
      <c r="V518" s="40"/>
      <c r="W518" s="40"/>
      <c r="X518" s="40"/>
      <c r="Y518" s="40"/>
      <c r="Z518" s="40"/>
      <c r="AA518" s="40"/>
      <c r="AB518" s="1023"/>
      <c r="AC518" s="40"/>
      <c r="AD518" s="40"/>
      <c r="AE518" s="40"/>
      <c r="AF518" s="40"/>
      <c r="AG518" s="1023"/>
      <c r="AH518" s="40"/>
      <c r="AI518" s="40"/>
      <c r="AJ518" s="40"/>
      <c r="AK518" s="40"/>
      <c r="AL518" s="40"/>
      <c r="AM518" s="40"/>
      <c r="AN518" s="40"/>
      <c r="AO518" s="40"/>
      <c r="AP518" s="40"/>
      <c r="AQ518" s="40"/>
      <c r="AR518" s="40"/>
      <c r="AS518" s="40"/>
      <c r="AT518" s="40"/>
      <c r="AU518" s="40"/>
      <c r="AV518" s="40"/>
      <c r="AW518" s="40"/>
      <c r="AX518" s="40"/>
      <c r="AY518" s="40"/>
    </row>
    <row r="519" ht="15.75" customHeight="1">
      <c r="A519" s="575"/>
      <c r="B519" s="94"/>
      <c r="C519" s="94"/>
      <c r="D519" s="1034"/>
      <c r="E519" s="40"/>
      <c r="F519" s="811"/>
      <c r="G519" s="40"/>
      <c r="H519" s="40"/>
      <c r="I519" s="40"/>
      <c r="J519" s="811"/>
      <c r="K519" s="40"/>
      <c r="L519" s="40"/>
      <c r="M519" s="40"/>
      <c r="N519" s="1020"/>
      <c r="O519" s="40"/>
      <c r="P519" s="40"/>
      <c r="Q519" s="40"/>
      <c r="R519" s="40"/>
      <c r="S519" s="40"/>
      <c r="T519" s="40"/>
      <c r="U519" s="40"/>
      <c r="V519" s="40"/>
      <c r="W519" s="40"/>
      <c r="X519" s="40"/>
      <c r="Y519" s="40"/>
      <c r="Z519" s="40"/>
      <c r="AA519" s="40"/>
      <c r="AB519" s="1023"/>
      <c r="AC519" s="40"/>
      <c r="AD519" s="40"/>
      <c r="AE519" s="40"/>
      <c r="AF519" s="40"/>
      <c r="AG519" s="1023"/>
      <c r="AH519" s="40"/>
      <c r="AI519" s="40"/>
      <c r="AJ519" s="40"/>
      <c r="AK519" s="40"/>
      <c r="AL519" s="40"/>
      <c r="AM519" s="40"/>
      <c r="AN519" s="40"/>
      <c r="AO519" s="40"/>
      <c r="AP519" s="40"/>
      <c r="AQ519" s="40"/>
      <c r="AR519" s="40"/>
      <c r="AS519" s="40"/>
      <c r="AT519" s="40"/>
      <c r="AU519" s="40"/>
      <c r="AV519" s="40"/>
      <c r="AW519" s="40"/>
      <c r="AX519" s="40"/>
      <c r="AY519" s="40"/>
    </row>
    <row r="520" ht="15.75" customHeight="1">
      <c r="A520" s="575"/>
      <c r="B520" s="94"/>
      <c r="C520" s="94"/>
      <c r="D520" s="1034"/>
      <c r="E520" s="40"/>
      <c r="F520" s="811"/>
      <c r="G520" s="40"/>
      <c r="H520" s="40"/>
      <c r="I520" s="40"/>
      <c r="J520" s="811"/>
      <c r="K520" s="40"/>
      <c r="L520" s="40"/>
      <c r="M520" s="40"/>
      <c r="N520" s="1020"/>
      <c r="O520" s="40"/>
      <c r="P520" s="40"/>
      <c r="Q520" s="40"/>
      <c r="R520" s="40"/>
      <c r="S520" s="40"/>
      <c r="T520" s="40"/>
      <c r="U520" s="40"/>
      <c r="V520" s="40"/>
      <c r="W520" s="40"/>
      <c r="X520" s="40"/>
      <c r="Y520" s="40"/>
      <c r="Z520" s="40"/>
      <c r="AA520" s="40"/>
      <c r="AB520" s="1023"/>
      <c r="AC520" s="40"/>
      <c r="AD520" s="40"/>
      <c r="AE520" s="40"/>
      <c r="AF520" s="40"/>
      <c r="AG520" s="1023"/>
      <c r="AH520" s="40"/>
      <c r="AI520" s="40"/>
      <c r="AJ520" s="40"/>
      <c r="AK520" s="40"/>
      <c r="AL520" s="40"/>
      <c r="AM520" s="40"/>
      <c r="AN520" s="40"/>
      <c r="AO520" s="40"/>
      <c r="AP520" s="40"/>
      <c r="AQ520" s="40"/>
      <c r="AR520" s="40"/>
      <c r="AS520" s="40"/>
      <c r="AT520" s="40"/>
      <c r="AU520" s="40"/>
      <c r="AV520" s="40"/>
      <c r="AW520" s="40"/>
      <c r="AX520" s="40"/>
      <c r="AY520" s="40"/>
    </row>
    <row r="521" ht="15.75" customHeight="1">
      <c r="A521" s="575"/>
      <c r="B521" s="94"/>
      <c r="C521" s="94"/>
      <c r="D521" s="1034"/>
      <c r="E521" s="40"/>
      <c r="F521" s="811"/>
      <c r="G521" s="40"/>
      <c r="H521" s="40"/>
      <c r="I521" s="40"/>
      <c r="J521" s="811"/>
      <c r="K521" s="40"/>
      <c r="L521" s="40"/>
      <c r="M521" s="40"/>
      <c r="N521" s="1020"/>
      <c r="O521" s="40"/>
      <c r="P521" s="40"/>
      <c r="Q521" s="40"/>
      <c r="R521" s="40"/>
      <c r="S521" s="40"/>
      <c r="T521" s="40"/>
      <c r="U521" s="40"/>
      <c r="V521" s="40"/>
      <c r="W521" s="40"/>
      <c r="X521" s="40"/>
      <c r="Y521" s="40"/>
      <c r="Z521" s="40"/>
      <c r="AA521" s="40"/>
      <c r="AB521" s="1023"/>
      <c r="AC521" s="40"/>
      <c r="AD521" s="40"/>
      <c r="AE521" s="40"/>
      <c r="AF521" s="40"/>
      <c r="AG521" s="1023"/>
      <c r="AH521" s="40"/>
      <c r="AI521" s="40"/>
      <c r="AJ521" s="40"/>
      <c r="AK521" s="40"/>
      <c r="AL521" s="40"/>
      <c r="AM521" s="40"/>
      <c r="AN521" s="40"/>
      <c r="AO521" s="40"/>
      <c r="AP521" s="40"/>
      <c r="AQ521" s="40"/>
      <c r="AR521" s="40"/>
      <c r="AS521" s="40"/>
      <c r="AT521" s="40"/>
      <c r="AU521" s="40"/>
      <c r="AV521" s="40"/>
      <c r="AW521" s="40"/>
      <c r="AX521" s="40"/>
      <c r="AY521" s="40"/>
    </row>
    <row r="522" ht="15.75" customHeight="1">
      <c r="A522" s="575"/>
      <c r="B522" s="94"/>
      <c r="C522" s="94"/>
      <c r="D522" s="1034"/>
      <c r="E522" s="40"/>
      <c r="F522" s="811"/>
      <c r="G522" s="40"/>
      <c r="H522" s="40"/>
      <c r="I522" s="40"/>
      <c r="J522" s="811"/>
      <c r="K522" s="40"/>
      <c r="L522" s="40"/>
      <c r="M522" s="40"/>
      <c r="N522" s="1020"/>
      <c r="O522" s="40"/>
      <c r="P522" s="40"/>
      <c r="Q522" s="40"/>
      <c r="R522" s="40"/>
      <c r="S522" s="40"/>
      <c r="T522" s="40"/>
      <c r="U522" s="40"/>
      <c r="V522" s="40"/>
      <c r="W522" s="40"/>
      <c r="X522" s="40"/>
      <c r="Y522" s="40"/>
      <c r="Z522" s="40"/>
      <c r="AA522" s="40"/>
      <c r="AB522" s="1023"/>
      <c r="AC522" s="40"/>
      <c r="AD522" s="40"/>
      <c r="AE522" s="40"/>
      <c r="AF522" s="40"/>
      <c r="AG522" s="1023"/>
      <c r="AH522" s="40"/>
      <c r="AI522" s="40"/>
      <c r="AJ522" s="40"/>
      <c r="AK522" s="40"/>
      <c r="AL522" s="40"/>
      <c r="AM522" s="40"/>
      <c r="AN522" s="40"/>
      <c r="AO522" s="40"/>
      <c r="AP522" s="40"/>
      <c r="AQ522" s="40"/>
      <c r="AR522" s="40"/>
      <c r="AS522" s="40"/>
      <c r="AT522" s="40"/>
      <c r="AU522" s="40"/>
      <c r="AV522" s="40"/>
      <c r="AW522" s="40"/>
      <c r="AX522" s="40"/>
      <c r="AY522" s="40"/>
    </row>
    <row r="523" ht="15.75" customHeight="1">
      <c r="A523" s="575"/>
      <c r="B523" s="94"/>
      <c r="C523" s="94"/>
      <c r="D523" s="1034"/>
      <c r="E523" s="40"/>
      <c r="F523" s="811"/>
      <c r="G523" s="40"/>
      <c r="H523" s="40"/>
      <c r="I523" s="40"/>
      <c r="J523" s="811"/>
      <c r="K523" s="40"/>
      <c r="L523" s="40"/>
      <c r="M523" s="40"/>
      <c r="N523" s="1020"/>
      <c r="O523" s="40"/>
      <c r="P523" s="40"/>
      <c r="Q523" s="40"/>
      <c r="R523" s="40"/>
      <c r="S523" s="40"/>
      <c r="T523" s="40"/>
      <c r="U523" s="40"/>
      <c r="V523" s="40"/>
      <c r="W523" s="40"/>
      <c r="X523" s="40"/>
      <c r="Y523" s="40"/>
      <c r="Z523" s="40"/>
      <c r="AA523" s="40"/>
      <c r="AB523" s="1023"/>
      <c r="AC523" s="40"/>
      <c r="AD523" s="40"/>
      <c r="AE523" s="40"/>
      <c r="AF523" s="40"/>
      <c r="AG523" s="1023"/>
      <c r="AH523" s="40"/>
      <c r="AI523" s="40"/>
      <c r="AJ523" s="40"/>
      <c r="AK523" s="40"/>
      <c r="AL523" s="40"/>
      <c r="AM523" s="40"/>
      <c r="AN523" s="40"/>
      <c r="AO523" s="40"/>
      <c r="AP523" s="40"/>
      <c r="AQ523" s="40"/>
      <c r="AR523" s="40"/>
      <c r="AS523" s="40"/>
      <c r="AT523" s="40"/>
      <c r="AU523" s="40"/>
      <c r="AV523" s="40"/>
      <c r="AW523" s="40"/>
      <c r="AX523" s="40"/>
      <c r="AY523" s="40"/>
    </row>
    <row r="524" ht="15.75" customHeight="1">
      <c r="A524" s="575"/>
      <c r="B524" s="94"/>
      <c r="C524" s="94"/>
      <c r="D524" s="1034"/>
      <c r="E524" s="40"/>
      <c r="F524" s="811"/>
      <c r="G524" s="40"/>
      <c r="H524" s="40"/>
      <c r="I524" s="40"/>
      <c r="J524" s="811"/>
      <c r="K524" s="40"/>
      <c r="L524" s="40"/>
      <c r="M524" s="40"/>
      <c r="N524" s="1020"/>
      <c r="O524" s="40"/>
      <c r="P524" s="40"/>
      <c r="Q524" s="40"/>
      <c r="R524" s="40"/>
      <c r="S524" s="40"/>
      <c r="T524" s="40"/>
      <c r="U524" s="40"/>
      <c r="V524" s="40"/>
      <c r="W524" s="40"/>
      <c r="X524" s="40"/>
      <c r="Y524" s="40"/>
      <c r="Z524" s="40"/>
      <c r="AA524" s="40"/>
      <c r="AB524" s="1023"/>
      <c r="AC524" s="40"/>
      <c r="AD524" s="40"/>
      <c r="AE524" s="40"/>
      <c r="AF524" s="40"/>
      <c r="AG524" s="1023"/>
      <c r="AH524" s="40"/>
      <c r="AI524" s="40"/>
      <c r="AJ524" s="40"/>
      <c r="AK524" s="40"/>
      <c r="AL524" s="40"/>
      <c r="AM524" s="40"/>
      <c r="AN524" s="40"/>
      <c r="AO524" s="40"/>
      <c r="AP524" s="40"/>
      <c r="AQ524" s="40"/>
      <c r="AR524" s="40"/>
      <c r="AS524" s="40"/>
      <c r="AT524" s="40"/>
      <c r="AU524" s="40"/>
      <c r="AV524" s="40"/>
      <c r="AW524" s="40"/>
      <c r="AX524" s="40"/>
      <c r="AY524" s="40"/>
    </row>
    <row r="525" ht="15.75" customHeight="1">
      <c r="A525" s="575"/>
      <c r="B525" s="94"/>
      <c r="C525" s="94"/>
      <c r="D525" s="1034"/>
      <c r="E525" s="40"/>
      <c r="F525" s="811"/>
      <c r="G525" s="40"/>
      <c r="H525" s="40"/>
      <c r="I525" s="40"/>
      <c r="J525" s="811"/>
      <c r="K525" s="40"/>
      <c r="L525" s="40"/>
      <c r="M525" s="40"/>
      <c r="N525" s="1020"/>
      <c r="O525" s="40"/>
      <c r="P525" s="40"/>
      <c r="Q525" s="40"/>
      <c r="R525" s="40"/>
      <c r="S525" s="40"/>
      <c r="T525" s="40"/>
      <c r="U525" s="40"/>
      <c r="V525" s="40"/>
      <c r="W525" s="40"/>
      <c r="X525" s="40"/>
      <c r="Y525" s="40"/>
      <c r="Z525" s="40"/>
      <c r="AA525" s="40"/>
      <c r="AB525" s="1023"/>
      <c r="AC525" s="40"/>
      <c r="AD525" s="40"/>
      <c r="AE525" s="40"/>
      <c r="AF525" s="40"/>
      <c r="AG525" s="1023"/>
      <c r="AH525" s="40"/>
      <c r="AI525" s="40"/>
      <c r="AJ525" s="40"/>
      <c r="AK525" s="40"/>
      <c r="AL525" s="40"/>
      <c r="AM525" s="40"/>
      <c r="AN525" s="40"/>
      <c r="AO525" s="40"/>
      <c r="AP525" s="40"/>
      <c r="AQ525" s="40"/>
      <c r="AR525" s="40"/>
      <c r="AS525" s="40"/>
      <c r="AT525" s="40"/>
      <c r="AU525" s="40"/>
      <c r="AV525" s="40"/>
      <c r="AW525" s="40"/>
      <c r="AX525" s="40"/>
      <c r="AY525" s="40"/>
    </row>
    <row r="526" ht="15.75" customHeight="1">
      <c r="A526" s="575"/>
      <c r="B526" s="94"/>
      <c r="C526" s="94"/>
      <c r="D526" s="1034"/>
      <c r="E526" s="40"/>
      <c r="F526" s="811"/>
      <c r="G526" s="40"/>
      <c r="H526" s="40"/>
      <c r="I526" s="40"/>
      <c r="J526" s="811"/>
      <c r="K526" s="40"/>
      <c r="L526" s="40"/>
      <c r="M526" s="40"/>
      <c r="N526" s="1020"/>
      <c r="O526" s="40"/>
      <c r="P526" s="40"/>
      <c r="Q526" s="40"/>
      <c r="R526" s="40"/>
      <c r="S526" s="40"/>
      <c r="T526" s="40"/>
      <c r="U526" s="40"/>
      <c r="V526" s="40"/>
      <c r="W526" s="40"/>
      <c r="X526" s="40"/>
      <c r="Y526" s="40"/>
      <c r="Z526" s="40"/>
      <c r="AA526" s="40"/>
      <c r="AB526" s="1023"/>
      <c r="AC526" s="40"/>
      <c r="AD526" s="40"/>
      <c r="AE526" s="40"/>
      <c r="AF526" s="40"/>
      <c r="AG526" s="1023"/>
      <c r="AH526" s="40"/>
      <c r="AI526" s="40"/>
      <c r="AJ526" s="40"/>
      <c r="AK526" s="40"/>
      <c r="AL526" s="40"/>
      <c r="AM526" s="40"/>
      <c r="AN526" s="40"/>
      <c r="AO526" s="40"/>
      <c r="AP526" s="40"/>
      <c r="AQ526" s="40"/>
      <c r="AR526" s="40"/>
      <c r="AS526" s="40"/>
      <c r="AT526" s="40"/>
      <c r="AU526" s="40"/>
      <c r="AV526" s="40"/>
      <c r="AW526" s="40"/>
      <c r="AX526" s="40"/>
      <c r="AY526" s="40"/>
    </row>
    <row r="527" ht="15.75" customHeight="1">
      <c r="A527" s="575"/>
      <c r="B527" s="94"/>
      <c r="C527" s="94"/>
      <c r="D527" s="1034"/>
      <c r="E527" s="40"/>
      <c r="F527" s="811"/>
      <c r="G527" s="40"/>
      <c r="H527" s="40"/>
      <c r="I527" s="40"/>
      <c r="J527" s="811"/>
      <c r="K527" s="40"/>
      <c r="L527" s="40"/>
      <c r="M527" s="40"/>
      <c r="N527" s="1020"/>
      <c r="O527" s="40"/>
      <c r="P527" s="40"/>
      <c r="Q527" s="40"/>
      <c r="R527" s="40"/>
      <c r="S527" s="40"/>
      <c r="T527" s="40"/>
      <c r="U527" s="40"/>
      <c r="V527" s="40"/>
      <c r="W527" s="40"/>
      <c r="X527" s="40"/>
      <c r="Y527" s="40"/>
      <c r="Z527" s="40"/>
      <c r="AA527" s="40"/>
      <c r="AB527" s="1023"/>
      <c r="AC527" s="40"/>
      <c r="AD527" s="40"/>
      <c r="AE527" s="40"/>
      <c r="AF527" s="40"/>
      <c r="AG527" s="1023"/>
      <c r="AH527" s="40"/>
      <c r="AI527" s="40"/>
      <c r="AJ527" s="40"/>
      <c r="AK527" s="40"/>
      <c r="AL527" s="40"/>
      <c r="AM527" s="40"/>
      <c r="AN527" s="40"/>
      <c r="AO527" s="40"/>
      <c r="AP527" s="40"/>
      <c r="AQ527" s="40"/>
      <c r="AR527" s="40"/>
      <c r="AS527" s="40"/>
      <c r="AT527" s="40"/>
      <c r="AU527" s="40"/>
      <c r="AV527" s="40"/>
      <c r="AW527" s="40"/>
      <c r="AX527" s="40"/>
      <c r="AY527" s="40"/>
    </row>
    <row r="528" ht="15.75" customHeight="1">
      <c r="A528" s="575"/>
      <c r="B528" s="94"/>
      <c r="C528" s="94"/>
      <c r="D528" s="1034"/>
      <c r="E528" s="40"/>
      <c r="F528" s="811"/>
      <c r="G528" s="40"/>
      <c r="H528" s="40"/>
      <c r="I528" s="40"/>
      <c r="J528" s="811"/>
      <c r="K528" s="40"/>
      <c r="L528" s="40"/>
      <c r="M528" s="40"/>
      <c r="N528" s="1020"/>
      <c r="O528" s="40"/>
      <c r="P528" s="40"/>
      <c r="Q528" s="40"/>
      <c r="R528" s="40"/>
      <c r="S528" s="40"/>
      <c r="T528" s="40"/>
      <c r="U528" s="40"/>
      <c r="V528" s="40"/>
      <c r="W528" s="40"/>
      <c r="X528" s="40"/>
      <c r="Y528" s="40"/>
      <c r="Z528" s="40"/>
      <c r="AA528" s="40"/>
      <c r="AB528" s="1023"/>
      <c r="AC528" s="40"/>
      <c r="AD528" s="40"/>
      <c r="AE528" s="40"/>
      <c r="AF528" s="40"/>
      <c r="AG528" s="1023"/>
      <c r="AH528" s="40"/>
      <c r="AI528" s="40"/>
      <c r="AJ528" s="40"/>
      <c r="AK528" s="40"/>
      <c r="AL528" s="40"/>
      <c r="AM528" s="40"/>
      <c r="AN528" s="40"/>
      <c r="AO528" s="40"/>
      <c r="AP528" s="40"/>
      <c r="AQ528" s="40"/>
      <c r="AR528" s="40"/>
      <c r="AS528" s="40"/>
      <c r="AT528" s="40"/>
      <c r="AU528" s="40"/>
      <c r="AV528" s="40"/>
      <c r="AW528" s="40"/>
      <c r="AX528" s="40"/>
      <c r="AY528" s="40"/>
    </row>
    <row r="529" ht="15.75" customHeight="1">
      <c r="A529" s="575"/>
      <c r="B529" s="94"/>
      <c r="C529" s="94"/>
      <c r="D529" s="1034"/>
      <c r="E529" s="40"/>
      <c r="F529" s="811"/>
      <c r="G529" s="40"/>
      <c r="H529" s="40"/>
      <c r="I529" s="40"/>
      <c r="J529" s="811"/>
      <c r="K529" s="40"/>
      <c r="L529" s="40"/>
      <c r="M529" s="40"/>
      <c r="N529" s="1020"/>
      <c r="O529" s="40"/>
      <c r="P529" s="40"/>
      <c r="Q529" s="40"/>
      <c r="R529" s="40"/>
      <c r="S529" s="40"/>
      <c r="T529" s="40"/>
      <c r="U529" s="40"/>
      <c r="V529" s="40"/>
      <c r="W529" s="40"/>
      <c r="X529" s="40"/>
      <c r="Y529" s="40"/>
      <c r="Z529" s="40"/>
      <c r="AA529" s="40"/>
      <c r="AB529" s="1023"/>
      <c r="AC529" s="40"/>
      <c r="AD529" s="40"/>
      <c r="AE529" s="40"/>
      <c r="AF529" s="40"/>
      <c r="AG529" s="1023"/>
      <c r="AH529" s="40"/>
      <c r="AI529" s="40"/>
      <c r="AJ529" s="40"/>
      <c r="AK529" s="40"/>
      <c r="AL529" s="40"/>
      <c r="AM529" s="40"/>
      <c r="AN529" s="40"/>
      <c r="AO529" s="40"/>
      <c r="AP529" s="40"/>
      <c r="AQ529" s="40"/>
      <c r="AR529" s="40"/>
      <c r="AS529" s="40"/>
      <c r="AT529" s="40"/>
      <c r="AU529" s="40"/>
      <c r="AV529" s="40"/>
      <c r="AW529" s="40"/>
      <c r="AX529" s="40"/>
      <c r="AY529" s="40"/>
    </row>
    <row r="530" ht="15.75" customHeight="1">
      <c r="A530" s="575"/>
      <c r="B530" s="94"/>
      <c r="C530" s="94"/>
      <c r="D530" s="1034"/>
      <c r="E530" s="40"/>
      <c r="F530" s="811"/>
      <c r="G530" s="40"/>
      <c r="H530" s="40"/>
      <c r="I530" s="40"/>
      <c r="J530" s="811"/>
      <c r="K530" s="40"/>
      <c r="L530" s="40"/>
      <c r="M530" s="40"/>
      <c r="N530" s="1020"/>
      <c r="O530" s="40"/>
      <c r="P530" s="40"/>
      <c r="Q530" s="40"/>
      <c r="R530" s="40"/>
      <c r="S530" s="40"/>
      <c r="T530" s="40"/>
      <c r="U530" s="40"/>
      <c r="V530" s="40"/>
      <c r="W530" s="40"/>
      <c r="X530" s="40"/>
      <c r="Y530" s="40"/>
      <c r="Z530" s="40"/>
      <c r="AA530" s="40"/>
      <c r="AB530" s="1023"/>
      <c r="AC530" s="40"/>
      <c r="AD530" s="40"/>
      <c r="AE530" s="40"/>
      <c r="AF530" s="40"/>
      <c r="AG530" s="1023"/>
      <c r="AH530" s="40"/>
      <c r="AI530" s="40"/>
      <c r="AJ530" s="40"/>
      <c r="AK530" s="40"/>
      <c r="AL530" s="40"/>
      <c r="AM530" s="40"/>
      <c r="AN530" s="40"/>
      <c r="AO530" s="40"/>
      <c r="AP530" s="40"/>
      <c r="AQ530" s="40"/>
      <c r="AR530" s="40"/>
      <c r="AS530" s="40"/>
      <c r="AT530" s="40"/>
      <c r="AU530" s="40"/>
      <c r="AV530" s="40"/>
      <c r="AW530" s="40"/>
      <c r="AX530" s="40"/>
      <c r="AY530" s="40"/>
    </row>
    <row r="531" ht="15.75" customHeight="1">
      <c r="A531" s="575"/>
      <c r="B531" s="94"/>
      <c r="C531" s="94"/>
      <c r="D531" s="1034"/>
      <c r="E531" s="40"/>
      <c r="F531" s="811"/>
      <c r="G531" s="40"/>
      <c r="H531" s="40"/>
      <c r="I531" s="40"/>
      <c r="J531" s="811"/>
      <c r="K531" s="40"/>
      <c r="L531" s="40"/>
      <c r="M531" s="40"/>
      <c r="N531" s="1020"/>
      <c r="O531" s="40"/>
      <c r="P531" s="40"/>
      <c r="Q531" s="40"/>
      <c r="R531" s="40"/>
      <c r="S531" s="40"/>
      <c r="T531" s="40"/>
      <c r="U531" s="40"/>
      <c r="V531" s="40"/>
      <c r="W531" s="40"/>
      <c r="X531" s="40"/>
      <c r="Y531" s="40"/>
      <c r="Z531" s="40"/>
      <c r="AA531" s="40"/>
      <c r="AB531" s="1023"/>
      <c r="AC531" s="40"/>
      <c r="AD531" s="40"/>
      <c r="AE531" s="40"/>
      <c r="AF531" s="40"/>
      <c r="AG531" s="1023"/>
      <c r="AH531" s="40"/>
      <c r="AI531" s="40"/>
      <c r="AJ531" s="40"/>
      <c r="AK531" s="40"/>
      <c r="AL531" s="40"/>
      <c r="AM531" s="40"/>
      <c r="AN531" s="40"/>
      <c r="AO531" s="40"/>
      <c r="AP531" s="40"/>
      <c r="AQ531" s="40"/>
      <c r="AR531" s="40"/>
      <c r="AS531" s="40"/>
      <c r="AT531" s="40"/>
      <c r="AU531" s="40"/>
      <c r="AV531" s="40"/>
      <c r="AW531" s="40"/>
      <c r="AX531" s="40"/>
      <c r="AY531" s="40"/>
    </row>
    <row r="532" ht="15.75" customHeight="1">
      <c r="A532" s="575"/>
      <c r="B532" s="94"/>
      <c r="C532" s="94"/>
      <c r="D532" s="1034"/>
      <c r="E532" s="40"/>
      <c r="F532" s="811"/>
      <c r="G532" s="40"/>
      <c r="H532" s="40"/>
      <c r="I532" s="40"/>
      <c r="J532" s="811"/>
      <c r="K532" s="40"/>
      <c r="L532" s="40"/>
      <c r="M532" s="40"/>
      <c r="N532" s="1020"/>
      <c r="O532" s="40"/>
      <c r="P532" s="40"/>
      <c r="Q532" s="40"/>
      <c r="R532" s="40"/>
      <c r="S532" s="40"/>
      <c r="T532" s="40"/>
      <c r="U532" s="40"/>
      <c r="V532" s="40"/>
      <c r="W532" s="40"/>
      <c r="X532" s="40"/>
      <c r="Y532" s="40"/>
      <c r="Z532" s="40"/>
      <c r="AA532" s="40"/>
      <c r="AB532" s="1023"/>
      <c r="AC532" s="40"/>
      <c r="AD532" s="40"/>
      <c r="AE532" s="40"/>
      <c r="AF532" s="40"/>
      <c r="AG532" s="1023"/>
      <c r="AH532" s="40"/>
      <c r="AI532" s="40"/>
      <c r="AJ532" s="40"/>
      <c r="AK532" s="40"/>
      <c r="AL532" s="40"/>
      <c r="AM532" s="40"/>
      <c r="AN532" s="40"/>
      <c r="AO532" s="40"/>
      <c r="AP532" s="40"/>
      <c r="AQ532" s="40"/>
      <c r="AR532" s="40"/>
      <c r="AS532" s="40"/>
      <c r="AT532" s="40"/>
      <c r="AU532" s="40"/>
      <c r="AV532" s="40"/>
      <c r="AW532" s="40"/>
      <c r="AX532" s="40"/>
      <c r="AY532" s="40"/>
    </row>
    <row r="533" ht="15.75" customHeight="1">
      <c r="A533" s="575"/>
      <c r="B533" s="94"/>
      <c r="C533" s="94"/>
      <c r="D533" s="1034"/>
      <c r="E533" s="40"/>
      <c r="F533" s="811"/>
      <c r="G533" s="40"/>
      <c r="H533" s="40"/>
      <c r="I533" s="40"/>
      <c r="J533" s="811"/>
      <c r="K533" s="40"/>
      <c r="L533" s="40"/>
      <c r="M533" s="40"/>
      <c r="N533" s="1020"/>
      <c r="O533" s="40"/>
      <c r="P533" s="40"/>
      <c r="Q533" s="40"/>
      <c r="R533" s="40"/>
      <c r="S533" s="40"/>
      <c r="T533" s="40"/>
      <c r="U533" s="40"/>
      <c r="V533" s="40"/>
      <c r="W533" s="40"/>
      <c r="X533" s="40"/>
      <c r="Y533" s="40"/>
      <c r="Z533" s="40"/>
      <c r="AA533" s="40"/>
      <c r="AB533" s="1023"/>
      <c r="AC533" s="40"/>
      <c r="AD533" s="40"/>
      <c r="AE533" s="40"/>
      <c r="AF533" s="40"/>
      <c r="AG533" s="1023"/>
      <c r="AH533" s="40"/>
      <c r="AI533" s="40"/>
      <c r="AJ533" s="40"/>
      <c r="AK533" s="40"/>
      <c r="AL533" s="40"/>
      <c r="AM533" s="40"/>
      <c r="AN533" s="40"/>
      <c r="AO533" s="40"/>
      <c r="AP533" s="40"/>
      <c r="AQ533" s="40"/>
      <c r="AR533" s="40"/>
      <c r="AS533" s="40"/>
      <c r="AT533" s="40"/>
      <c r="AU533" s="40"/>
      <c r="AV533" s="40"/>
      <c r="AW533" s="40"/>
      <c r="AX533" s="40"/>
      <c r="AY533" s="40"/>
    </row>
    <row r="534" ht="15.75" customHeight="1">
      <c r="A534" s="575"/>
      <c r="B534" s="94"/>
      <c r="C534" s="94"/>
      <c r="D534" s="1034"/>
      <c r="E534" s="40"/>
      <c r="F534" s="811"/>
      <c r="G534" s="40"/>
      <c r="H534" s="40"/>
      <c r="I534" s="40"/>
      <c r="J534" s="811"/>
      <c r="K534" s="40"/>
      <c r="L534" s="40"/>
      <c r="M534" s="40"/>
      <c r="N534" s="1020"/>
      <c r="O534" s="40"/>
      <c r="P534" s="40"/>
      <c r="Q534" s="40"/>
      <c r="R534" s="40"/>
      <c r="S534" s="40"/>
      <c r="T534" s="40"/>
      <c r="U534" s="40"/>
      <c r="V534" s="40"/>
      <c r="W534" s="40"/>
      <c r="X534" s="40"/>
      <c r="Y534" s="40"/>
      <c r="Z534" s="40"/>
      <c r="AA534" s="40"/>
      <c r="AB534" s="1023"/>
      <c r="AC534" s="40"/>
      <c r="AD534" s="40"/>
      <c r="AE534" s="40"/>
      <c r="AF534" s="40"/>
      <c r="AG534" s="1023"/>
      <c r="AH534" s="40"/>
      <c r="AI534" s="40"/>
      <c r="AJ534" s="40"/>
      <c r="AK534" s="40"/>
      <c r="AL534" s="40"/>
      <c r="AM534" s="40"/>
      <c r="AN534" s="40"/>
      <c r="AO534" s="40"/>
      <c r="AP534" s="40"/>
      <c r="AQ534" s="40"/>
      <c r="AR534" s="40"/>
      <c r="AS534" s="40"/>
      <c r="AT534" s="40"/>
      <c r="AU534" s="40"/>
      <c r="AV534" s="40"/>
      <c r="AW534" s="40"/>
      <c r="AX534" s="40"/>
      <c r="AY534" s="40"/>
    </row>
    <row r="535" ht="15.75" customHeight="1">
      <c r="A535" s="575"/>
      <c r="B535" s="94"/>
      <c r="C535" s="94"/>
      <c r="D535" s="1034"/>
      <c r="E535" s="40"/>
      <c r="F535" s="811"/>
      <c r="G535" s="40"/>
      <c r="H535" s="40"/>
      <c r="I535" s="40"/>
      <c r="J535" s="811"/>
      <c r="K535" s="40"/>
      <c r="L535" s="40"/>
      <c r="M535" s="40"/>
      <c r="N535" s="1020"/>
      <c r="O535" s="40"/>
      <c r="P535" s="40"/>
      <c r="Q535" s="40"/>
      <c r="R535" s="40"/>
      <c r="S535" s="40"/>
      <c r="T535" s="40"/>
      <c r="U535" s="40"/>
      <c r="V535" s="40"/>
      <c r="W535" s="40"/>
      <c r="X535" s="40"/>
      <c r="Y535" s="40"/>
      <c r="Z535" s="40"/>
      <c r="AA535" s="40"/>
      <c r="AB535" s="1023"/>
      <c r="AC535" s="40"/>
      <c r="AD535" s="40"/>
      <c r="AE535" s="40"/>
      <c r="AF535" s="40"/>
      <c r="AG535" s="1023"/>
      <c r="AH535" s="40"/>
      <c r="AI535" s="40"/>
      <c r="AJ535" s="40"/>
      <c r="AK535" s="40"/>
      <c r="AL535" s="40"/>
      <c r="AM535" s="40"/>
      <c r="AN535" s="40"/>
      <c r="AO535" s="40"/>
      <c r="AP535" s="40"/>
      <c r="AQ535" s="40"/>
      <c r="AR535" s="40"/>
      <c r="AS535" s="40"/>
      <c r="AT535" s="40"/>
      <c r="AU535" s="40"/>
      <c r="AV535" s="40"/>
      <c r="AW535" s="40"/>
      <c r="AX535" s="40"/>
      <c r="AY535" s="40"/>
    </row>
    <row r="536" ht="15.75" customHeight="1">
      <c r="A536" s="575"/>
      <c r="B536" s="94"/>
      <c r="C536" s="94"/>
      <c r="D536" s="1034"/>
      <c r="E536" s="40"/>
      <c r="F536" s="811"/>
      <c r="G536" s="40"/>
      <c r="H536" s="40"/>
      <c r="I536" s="40"/>
      <c r="J536" s="811"/>
      <c r="K536" s="40"/>
      <c r="L536" s="40"/>
      <c r="M536" s="40"/>
      <c r="N536" s="1020"/>
      <c r="O536" s="40"/>
      <c r="P536" s="40"/>
      <c r="Q536" s="40"/>
      <c r="R536" s="40"/>
      <c r="S536" s="40"/>
      <c r="T536" s="40"/>
      <c r="U536" s="40"/>
      <c r="V536" s="40"/>
      <c r="W536" s="40"/>
      <c r="X536" s="40"/>
      <c r="Y536" s="40"/>
      <c r="Z536" s="40"/>
      <c r="AA536" s="40"/>
      <c r="AB536" s="1023"/>
      <c r="AC536" s="40"/>
      <c r="AD536" s="40"/>
      <c r="AE536" s="40"/>
      <c r="AF536" s="40"/>
      <c r="AG536" s="1023"/>
      <c r="AH536" s="40"/>
      <c r="AI536" s="40"/>
      <c r="AJ536" s="40"/>
      <c r="AK536" s="40"/>
      <c r="AL536" s="40"/>
      <c r="AM536" s="40"/>
      <c r="AN536" s="40"/>
      <c r="AO536" s="40"/>
      <c r="AP536" s="40"/>
      <c r="AQ536" s="40"/>
      <c r="AR536" s="40"/>
      <c r="AS536" s="40"/>
      <c r="AT536" s="40"/>
      <c r="AU536" s="40"/>
      <c r="AV536" s="40"/>
      <c r="AW536" s="40"/>
      <c r="AX536" s="40"/>
      <c r="AY536" s="40"/>
    </row>
    <row r="537" ht="15.75" customHeight="1">
      <c r="A537" s="575"/>
      <c r="B537" s="94"/>
      <c r="C537" s="94"/>
      <c r="D537" s="1034"/>
      <c r="E537" s="40"/>
      <c r="F537" s="811"/>
      <c r="G537" s="40"/>
      <c r="H537" s="40"/>
      <c r="I537" s="40"/>
      <c r="J537" s="811"/>
      <c r="K537" s="40"/>
      <c r="L537" s="40"/>
      <c r="M537" s="40"/>
      <c r="N537" s="1020"/>
      <c r="O537" s="40"/>
      <c r="P537" s="40"/>
      <c r="Q537" s="40"/>
      <c r="R537" s="40"/>
      <c r="S537" s="40"/>
      <c r="T537" s="40"/>
      <c r="U537" s="40"/>
      <c r="V537" s="40"/>
      <c r="W537" s="40"/>
      <c r="X537" s="40"/>
      <c r="Y537" s="40"/>
      <c r="Z537" s="40"/>
      <c r="AA537" s="40"/>
      <c r="AB537" s="1023"/>
      <c r="AC537" s="40"/>
      <c r="AD537" s="40"/>
      <c r="AE537" s="40"/>
      <c r="AF537" s="40"/>
      <c r="AG537" s="1023"/>
      <c r="AH537" s="40"/>
      <c r="AI537" s="40"/>
      <c r="AJ537" s="40"/>
      <c r="AK537" s="40"/>
      <c r="AL537" s="40"/>
      <c r="AM537" s="40"/>
      <c r="AN537" s="40"/>
      <c r="AO537" s="40"/>
      <c r="AP537" s="40"/>
      <c r="AQ537" s="40"/>
      <c r="AR537" s="40"/>
      <c r="AS537" s="40"/>
      <c r="AT537" s="40"/>
      <c r="AU537" s="40"/>
      <c r="AV537" s="40"/>
      <c r="AW537" s="40"/>
      <c r="AX537" s="40"/>
      <c r="AY537" s="40"/>
    </row>
    <row r="538" ht="15.75" customHeight="1">
      <c r="A538" s="575"/>
      <c r="B538" s="94"/>
      <c r="C538" s="94"/>
      <c r="D538" s="1034"/>
      <c r="E538" s="40"/>
      <c r="F538" s="811"/>
      <c r="G538" s="40"/>
      <c r="H538" s="40"/>
      <c r="I538" s="40"/>
      <c r="J538" s="811"/>
      <c r="K538" s="40"/>
      <c r="L538" s="40"/>
      <c r="M538" s="40"/>
      <c r="N538" s="1020"/>
      <c r="O538" s="40"/>
      <c r="P538" s="40"/>
      <c r="Q538" s="40"/>
      <c r="R538" s="40"/>
      <c r="S538" s="40"/>
      <c r="T538" s="40"/>
      <c r="U538" s="40"/>
      <c r="V538" s="40"/>
      <c r="W538" s="40"/>
      <c r="X538" s="40"/>
      <c r="Y538" s="40"/>
      <c r="Z538" s="40"/>
      <c r="AA538" s="40"/>
      <c r="AB538" s="1023"/>
      <c r="AC538" s="40"/>
      <c r="AD538" s="40"/>
      <c r="AE538" s="40"/>
      <c r="AF538" s="40"/>
      <c r="AG538" s="1023"/>
      <c r="AH538" s="40"/>
      <c r="AI538" s="40"/>
      <c r="AJ538" s="40"/>
      <c r="AK538" s="40"/>
      <c r="AL538" s="40"/>
      <c r="AM538" s="40"/>
      <c r="AN538" s="40"/>
      <c r="AO538" s="40"/>
      <c r="AP538" s="40"/>
      <c r="AQ538" s="40"/>
      <c r="AR538" s="40"/>
      <c r="AS538" s="40"/>
      <c r="AT538" s="40"/>
      <c r="AU538" s="40"/>
      <c r="AV538" s="40"/>
      <c r="AW538" s="40"/>
      <c r="AX538" s="40"/>
      <c r="AY538" s="40"/>
    </row>
    <row r="539" ht="15.75" customHeight="1">
      <c r="A539" s="575"/>
      <c r="B539" s="94"/>
      <c r="C539" s="94"/>
      <c r="D539" s="1034"/>
      <c r="E539" s="40"/>
      <c r="F539" s="811"/>
      <c r="G539" s="40"/>
      <c r="H539" s="40"/>
      <c r="I539" s="40"/>
      <c r="J539" s="811"/>
      <c r="K539" s="40"/>
      <c r="L539" s="40"/>
      <c r="M539" s="40"/>
      <c r="N539" s="1020"/>
      <c r="O539" s="40"/>
      <c r="P539" s="40"/>
      <c r="Q539" s="40"/>
      <c r="R539" s="40"/>
      <c r="S539" s="40"/>
      <c r="T539" s="40"/>
      <c r="U539" s="40"/>
      <c r="V539" s="40"/>
      <c r="W539" s="40"/>
      <c r="X539" s="40"/>
      <c r="Y539" s="40"/>
      <c r="Z539" s="40"/>
      <c r="AA539" s="40"/>
      <c r="AB539" s="1023"/>
      <c r="AC539" s="40"/>
      <c r="AD539" s="40"/>
      <c r="AE539" s="40"/>
      <c r="AF539" s="40"/>
      <c r="AG539" s="1023"/>
      <c r="AH539" s="40"/>
      <c r="AI539" s="40"/>
      <c r="AJ539" s="40"/>
      <c r="AK539" s="40"/>
      <c r="AL539" s="40"/>
      <c r="AM539" s="40"/>
      <c r="AN539" s="40"/>
      <c r="AO539" s="40"/>
      <c r="AP539" s="40"/>
      <c r="AQ539" s="40"/>
      <c r="AR539" s="40"/>
      <c r="AS539" s="40"/>
      <c r="AT539" s="40"/>
      <c r="AU539" s="40"/>
      <c r="AV539" s="40"/>
      <c r="AW539" s="40"/>
      <c r="AX539" s="40"/>
      <c r="AY539" s="40"/>
    </row>
    <row r="540" ht="15.75" customHeight="1">
      <c r="A540" s="575"/>
      <c r="B540" s="94"/>
      <c r="C540" s="94"/>
      <c r="D540" s="1034"/>
      <c r="E540" s="40"/>
      <c r="F540" s="811"/>
      <c r="G540" s="40"/>
      <c r="H540" s="40"/>
      <c r="I540" s="40"/>
      <c r="J540" s="811"/>
      <c r="K540" s="40"/>
      <c r="L540" s="40"/>
      <c r="M540" s="40"/>
      <c r="N540" s="1020"/>
      <c r="O540" s="40"/>
      <c r="P540" s="40"/>
      <c r="Q540" s="40"/>
      <c r="R540" s="40"/>
      <c r="S540" s="40"/>
      <c r="T540" s="40"/>
      <c r="U540" s="40"/>
      <c r="V540" s="40"/>
      <c r="W540" s="40"/>
      <c r="X540" s="40"/>
      <c r="Y540" s="40"/>
      <c r="Z540" s="40"/>
      <c r="AA540" s="40"/>
      <c r="AB540" s="1023"/>
      <c r="AC540" s="40"/>
      <c r="AD540" s="40"/>
      <c r="AE540" s="40"/>
      <c r="AF540" s="40"/>
      <c r="AG540" s="1023"/>
      <c r="AH540" s="40"/>
      <c r="AI540" s="40"/>
      <c r="AJ540" s="40"/>
      <c r="AK540" s="40"/>
      <c r="AL540" s="40"/>
      <c r="AM540" s="40"/>
      <c r="AN540" s="40"/>
      <c r="AO540" s="40"/>
      <c r="AP540" s="40"/>
      <c r="AQ540" s="40"/>
      <c r="AR540" s="40"/>
      <c r="AS540" s="40"/>
      <c r="AT540" s="40"/>
      <c r="AU540" s="40"/>
      <c r="AV540" s="40"/>
      <c r="AW540" s="40"/>
      <c r="AX540" s="40"/>
      <c r="AY540" s="40"/>
    </row>
    <row r="541" ht="15.75" customHeight="1">
      <c r="A541" s="575"/>
      <c r="B541" s="94"/>
      <c r="C541" s="94"/>
      <c r="D541" s="1034"/>
      <c r="E541" s="40"/>
      <c r="F541" s="811"/>
      <c r="G541" s="40"/>
      <c r="H541" s="40"/>
      <c r="I541" s="40"/>
      <c r="J541" s="811"/>
      <c r="K541" s="40"/>
      <c r="L541" s="40"/>
      <c r="M541" s="40"/>
      <c r="N541" s="1020"/>
      <c r="O541" s="40"/>
      <c r="P541" s="40"/>
      <c r="Q541" s="40"/>
      <c r="R541" s="40"/>
      <c r="S541" s="40"/>
      <c r="T541" s="40"/>
      <c r="U541" s="40"/>
      <c r="V541" s="40"/>
      <c r="W541" s="40"/>
      <c r="X541" s="40"/>
      <c r="Y541" s="40"/>
      <c r="Z541" s="40"/>
      <c r="AA541" s="40"/>
      <c r="AB541" s="1023"/>
      <c r="AC541" s="40"/>
      <c r="AD541" s="40"/>
      <c r="AE541" s="40"/>
      <c r="AF541" s="40"/>
      <c r="AG541" s="1023"/>
      <c r="AH541" s="40"/>
      <c r="AI541" s="40"/>
      <c r="AJ541" s="40"/>
      <c r="AK541" s="40"/>
      <c r="AL541" s="40"/>
      <c r="AM541" s="40"/>
      <c r="AN541" s="40"/>
      <c r="AO541" s="40"/>
      <c r="AP541" s="40"/>
      <c r="AQ541" s="40"/>
      <c r="AR541" s="40"/>
      <c r="AS541" s="40"/>
      <c r="AT541" s="40"/>
      <c r="AU541" s="40"/>
      <c r="AV541" s="40"/>
      <c r="AW541" s="40"/>
      <c r="AX541" s="40"/>
      <c r="AY541" s="40"/>
    </row>
    <row r="542" ht="15.75" customHeight="1">
      <c r="A542" s="575"/>
      <c r="B542" s="94"/>
      <c r="C542" s="94"/>
      <c r="D542" s="1034"/>
      <c r="E542" s="40"/>
      <c r="F542" s="811"/>
      <c r="G542" s="40"/>
      <c r="H542" s="40"/>
      <c r="I542" s="40"/>
      <c r="J542" s="811"/>
      <c r="K542" s="40"/>
      <c r="L542" s="40"/>
      <c r="M542" s="40"/>
      <c r="N542" s="1020"/>
      <c r="O542" s="40"/>
      <c r="P542" s="40"/>
      <c r="Q542" s="40"/>
      <c r="R542" s="40"/>
      <c r="S542" s="40"/>
      <c r="T542" s="40"/>
      <c r="U542" s="40"/>
      <c r="V542" s="40"/>
      <c r="W542" s="40"/>
      <c r="X542" s="40"/>
      <c r="Y542" s="40"/>
      <c r="Z542" s="40"/>
      <c r="AA542" s="40"/>
      <c r="AB542" s="1023"/>
      <c r="AC542" s="40"/>
      <c r="AD542" s="40"/>
      <c r="AE542" s="40"/>
      <c r="AF542" s="40"/>
      <c r="AG542" s="1023"/>
      <c r="AH542" s="40"/>
      <c r="AI542" s="40"/>
      <c r="AJ542" s="40"/>
      <c r="AK542" s="40"/>
      <c r="AL542" s="40"/>
      <c r="AM542" s="40"/>
      <c r="AN542" s="40"/>
      <c r="AO542" s="40"/>
      <c r="AP542" s="40"/>
      <c r="AQ542" s="40"/>
      <c r="AR542" s="40"/>
      <c r="AS542" s="40"/>
      <c r="AT542" s="40"/>
      <c r="AU542" s="40"/>
      <c r="AV542" s="40"/>
      <c r="AW542" s="40"/>
      <c r="AX542" s="40"/>
      <c r="AY542" s="40"/>
    </row>
    <row r="543" ht="15.75" customHeight="1">
      <c r="A543" s="575"/>
      <c r="B543" s="94"/>
      <c r="C543" s="94"/>
      <c r="D543" s="1034"/>
      <c r="E543" s="40"/>
      <c r="F543" s="811"/>
      <c r="G543" s="40"/>
      <c r="H543" s="40"/>
      <c r="I543" s="40"/>
      <c r="J543" s="811"/>
      <c r="K543" s="40"/>
      <c r="L543" s="40"/>
      <c r="M543" s="40"/>
      <c r="N543" s="1020"/>
      <c r="O543" s="40"/>
      <c r="P543" s="40"/>
      <c r="Q543" s="40"/>
      <c r="R543" s="40"/>
      <c r="S543" s="40"/>
      <c r="T543" s="40"/>
      <c r="U543" s="40"/>
      <c r="V543" s="40"/>
      <c r="W543" s="40"/>
      <c r="X543" s="40"/>
      <c r="Y543" s="40"/>
      <c r="Z543" s="40"/>
      <c r="AA543" s="40"/>
      <c r="AB543" s="1023"/>
      <c r="AC543" s="40"/>
      <c r="AD543" s="40"/>
      <c r="AE543" s="40"/>
      <c r="AF543" s="40"/>
      <c r="AG543" s="1023"/>
      <c r="AH543" s="40"/>
      <c r="AI543" s="40"/>
      <c r="AJ543" s="40"/>
      <c r="AK543" s="40"/>
      <c r="AL543" s="40"/>
      <c r="AM543" s="40"/>
      <c r="AN543" s="40"/>
      <c r="AO543" s="40"/>
      <c r="AP543" s="40"/>
      <c r="AQ543" s="40"/>
      <c r="AR543" s="40"/>
      <c r="AS543" s="40"/>
      <c r="AT543" s="40"/>
      <c r="AU543" s="40"/>
      <c r="AV543" s="40"/>
      <c r="AW543" s="40"/>
      <c r="AX543" s="40"/>
      <c r="AY543" s="40"/>
    </row>
    <row r="544" ht="15.75" customHeight="1">
      <c r="A544" s="575"/>
      <c r="B544" s="94"/>
      <c r="C544" s="94"/>
      <c r="D544" s="1034"/>
      <c r="E544" s="40"/>
      <c r="F544" s="811"/>
      <c r="G544" s="40"/>
      <c r="H544" s="40"/>
      <c r="I544" s="40"/>
      <c r="J544" s="811"/>
      <c r="K544" s="40"/>
      <c r="L544" s="40"/>
      <c r="M544" s="40"/>
      <c r="N544" s="1020"/>
      <c r="O544" s="40"/>
      <c r="P544" s="40"/>
      <c r="Q544" s="40"/>
      <c r="R544" s="40"/>
      <c r="S544" s="40"/>
      <c r="T544" s="40"/>
      <c r="U544" s="40"/>
      <c r="V544" s="40"/>
      <c r="W544" s="40"/>
      <c r="X544" s="40"/>
      <c r="Y544" s="40"/>
      <c r="Z544" s="40"/>
      <c r="AA544" s="40"/>
      <c r="AB544" s="1023"/>
      <c r="AC544" s="40"/>
      <c r="AD544" s="40"/>
      <c r="AE544" s="40"/>
      <c r="AF544" s="40"/>
      <c r="AG544" s="1023"/>
      <c r="AH544" s="40"/>
      <c r="AI544" s="40"/>
      <c r="AJ544" s="40"/>
      <c r="AK544" s="40"/>
      <c r="AL544" s="40"/>
      <c r="AM544" s="40"/>
      <c r="AN544" s="40"/>
      <c r="AO544" s="40"/>
      <c r="AP544" s="40"/>
      <c r="AQ544" s="40"/>
      <c r="AR544" s="40"/>
      <c r="AS544" s="40"/>
      <c r="AT544" s="40"/>
      <c r="AU544" s="40"/>
      <c r="AV544" s="40"/>
      <c r="AW544" s="40"/>
      <c r="AX544" s="40"/>
      <c r="AY544" s="40"/>
    </row>
    <row r="545" ht="15.75" customHeight="1">
      <c r="A545" s="575"/>
      <c r="B545" s="94"/>
      <c r="C545" s="94"/>
      <c r="D545" s="1034"/>
      <c r="E545" s="40"/>
      <c r="F545" s="811"/>
      <c r="G545" s="40"/>
      <c r="H545" s="40"/>
      <c r="I545" s="40"/>
      <c r="J545" s="811"/>
      <c r="K545" s="40"/>
      <c r="L545" s="40"/>
      <c r="M545" s="40"/>
      <c r="N545" s="1020"/>
      <c r="O545" s="40"/>
      <c r="P545" s="40"/>
      <c r="Q545" s="40"/>
      <c r="R545" s="40"/>
      <c r="S545" s="40"/>
      <c r="T545" s="40"/>
      <c r="U545" s="40"/>
      <c r="V545" s="40"/>
      <c r="W545" s="40"/>
      <c r="X545" s="40"/>
      <c r="Y545" s="40"/>
      <c r="Z545" s="40"/>
      <c r="AA545" s="40"/>
      <c r="AB545" s="1023"/>
      <c r="AC545" s="40"/>
      <c r="AD545" s="40"/>
      <c r="AE545" s="40"/>
      <c r="AF545" s="40"/>
      <c r="AG545" s="1023"/>
      <c r="AH545" s="40"/>
      <c r="AI545" s="40"/>
      <c r="AJ545" s="40"/>
      <c r="AK545" s="40"/>
      <c r="AL545" s="40"/>
      <c r="AM545" s="40"/>
      <c r="AN545" s="40"/>
      <c r="AO545" s="40"/>
      <c r="AP545" s="40"/>
      <c r="AQ545" s="40"/>
      <c r="AR545" s="40"/>
      <c r="AS545" s="40"/>
      <c r="AT545" s="40"/>
      <c r="AU545" s="40"/>
      <c r="AV545" s="40"/>
      <c r="AW545" s="40"/>
      <c r="AX545" s="40"/>
      <c r="AY545" s="40"/>
    </row>
    <row r="546" ht="15.75" customHeight="1">
      <c r="A546" s="575"/>
      <c r="B546" s="94"/>
      <c r="C546" s="94"/>
      <c r="D546" s="1034"/>
      <c r="E546" s="40"/>
      <c r="F546" s="811"/>
      <c r="G546" s="40"/>
      <c r="H546" s="40"/>
      <c r="I546" s="40"/>
      <c r="J546" s="811"/>
      <c r="K546" s="40"/>
      <c r="L546" s="40"/>
      <c r="M546" s="40"/>
      <c r="N546" s="1020"/>
      <c r="O546" s="40"/>
      <c r="P546" s="40"/>
      <c r="Q546" s="40"/>
      <c r="R546" s="40"/>
      <c r="S546" s="40"/>
      <c r="T546" s="40"/>
      <c r="U546" s="40"/>
      <c r="V546" s="40"/>
      <c r="W546" s="40"/>
      <c r="X546" s="40"/>
      <c r="Y546" s="40"/>
      <c r="Z546" s="40"/>
      <c r="AA546" s="40"/>
      <c r="AB546" s="1023"/>
      <c r="AC546" s="40"/>
      <c r="AD546" s="40"/>
      <c r="AE546" s="40"/>
      <c r="AF546" s="40"/>
      <c r="AG546" s="1023"/>
      <c r="AH546" s="40"/>
      <c r="AI546" s="40"/>
      <c r="AJ546" s="40"/>
      <c r="AK546" s="40"/>
      <c r="AL546" s="40"/>
      <c r="AM546" s="40"/>
      <c r="AN546" s="40"/>
      <c r="AO546" s="40"/>
      <c r="AP546" s="40"/>
      <c r="AQ546" s="40"/>
      <c r="AR546" s="40"/>
      <c r="AS546" s="40"/>
      <c r="AT546" s="40"/>
      <c r="AU546" s="40"/>
      <c r="AV546" s="40"/>
      <c r="AW546" s="40"/>
      <c r="AX546" s="40"/>
      <c r="AY546" s="40"/>
    </row>
    <row r="547" ht="15.75" customHeight="1">
      <c r="A547" s="575"/>
      <c r="B547" s="94"/>
      <c r="C547" s="94"/>
      <c r="D547" s="1034"/>
      <c r="E547" s="40"/>
      <c r="F547" s="811"/>
      <c r="G547" s="40"/>
      <c r="H547" s="40"/>
      <c r="I547" s="40"/>
      <c r="J547" s="811"/>
      <c r="K547" s="40"/>
      <c r="L547" s="40"/>
      <c r="M547" s="40"/>
      <c r="N547" s="1020"/>
      <c r="O547" s="40"/>
      <c r="P547" s="40"/>
      <c r="Q547" s="40"/>
      <c r="R547" s="40"/>
      <c r="S547" s="40"/>
      <c r="T547" s="40"/>
      <c r="U547" s="40"/>
      <c r="V547" s="40"/>
      <c r="W547" s="40"/>
      <c r="X547" s="40"/>
      <c r="Y547" s="40"/>
      <c r="Z547" s="40"/>
      <c r="AA547" s="40"/>
      <c r="AB547" s="1023"/>
      <c r="AC547" s="40"/>
      <c r="AD547" s="40"/>
      <c r="AE547" s="40"/>
      <c r="AF547" s="40"/>
      <c r="AG547" s="1023"/>
      <c r="AH547" s="40"/>
      <c r="AI547" s="40"/>
      <c r="AJ547" s="40"/>
      <c r="AK547" s="40"/>
      <c r="AL547" s="40"/>
      <c r="AM547" s="40"/>
      <c r="AN547" s="40"/>
      <c r="AO547" s="40"/>
      <c r="AP547" s="40"/>
      <c r="AQ547" s="40"/>
      <c r="AR547" s="40"/>
      <c r="AS547" s="40"/>
      <c r="AT547" s="40"/>
      <c r="AU547" s="40"/>
      <c r="AV547" s="40"/>
      <c r="AW547" s="40"/>
      <c r="AX547" s="40"/>
      <c r="AY547" s="40"/>
    </row>
    <row r="548" ht="15.75" customHeight="1">
      <c r="A548" s="575"/>
      <c r="B548" s="94"/>
      <c r="C548" s="94"/>
      <c r="D548" s="1034"/>
      <c r="E548" s="40"/>
      <c r="F548" s="811"/>
      <c r="G548" s="40"/>
      <c r="H548" s="40"/>
      <c r="I548" s="40"/>
      <c r="J548" s="811"/>
      <c r="K548" s="40"/>
      <c r="L548" s="40"/>
      <c r="M548" s="40"/>
      <c r="N548" s="1020"/>
      <c r="O548" s="40"/>
      <c r="P548" s="40"/>
      <c r="Q548" s="40"/>
      <c r="R548" s="40"/>
      <c r="S548" s="40"/>
      <c r="T548" s="40"/>
      <c r="U548" s="40"/>
      <c r="V548" s="40"/>
      <c r="W548" s="40"/>
      <c r="X548" s="40"/>
      <c r="Y548" s="40"/>
      <c r="Z548" s="40"/>
      <c r="AA548" s="40"/>
      <c r="AB548" s="1023"/>
      <c r="AC548" s="40"/>
      <c r="AD548" s="40"/>
      <c r="AE548" s="40"/>
      <c r="AF548" s="40"/>
      <c r="AG548" s="1023"/>
      <c r="AH548" s="40"/>
      <c r="AI548" s="40"/>
      <c r="AJ548" s="40"/>
      <c r="AK548" s="40"/>
      <c r="AL548" s="40"/>
      <c r="AM548" s="40"/>
      <c r="AN548" s="40"/>
      <c r="AO548" s="40"/>
      <c r="AP548" s="40"/>
      <c r="AQ548" s="40"/>
      <c r="AR548" s="40"/>
      <c r="AS548" s="40"/>
      <c r="AT548" s="40"/>
      <c r="AU548" s="40"/>
      <c r="AV548" s="40"/>
      <c r="AW548" s="40"/>
      <c r="AX548" s="40"/>
      <c r="AY548" s="40"/>
    </row>
    <row r="549" ht="15.75" customHeight="1">
      <c r="A549" s="575"/>
      <c r="B549" s="94"/>
      <c r="C549" s="94"/>
      <c r="D549" s="1034"/>
      <c r="E549" s="40"/>
      <c r="F549" s="811"/>
      <c r="G549" s="40"/>
      <c r="H549" s="40"/>
      <c r="I549" s="40"/>
      <c r="J549" s="811"/>
      <c r="K549" s="40"/>
      <c r="L549" s="40"/>
      <c r="M549" s="40"/>
      <c r="N549" s="1020"/>
      <c r="O549" s="40"/>
      <c r="P549" s="40"/>
      <c r="Q549" s="40"/>
      <c r="R549" s="40"/>
      <c r="S549" s="40"/>
      <c r="T549" s="40"/>
      <c r="U549" s="40"/>
      <c r="V549" s="40"/>
      <c r="W549" s="40"/>
      <c r="X549" s="40"/>
      <c r="Y549" s="40"/>
      <c r="Z549" s="40"/>
      <c r="AA549" s="40"/>
      <c r="AB549" s="1023"/>
      <c r="AC549" s="40"/>
      <c r="AD549" s="40"/>
      <c r="AE549" s="40"/>
      <c r="AF549" s="40"/>
      <c r="AG549" s="1023"/>
      <c r="AH549" s="40"/>
      <c r="AI549" s="40"/>
      <c r="AJ549" s="40"/>
      <c r="AK549" s="40"/>
      <c r="AL549" s="40"/>
      <c r="AM549" s="40"/>
      <c r="AN549" s="40"/>
      <c r="AO549" s="40"/>
      <c r="AP549" s="40"/>
      <c r="AQ549" s="40"/>
      <c r="AR549" s="40"/>
      <c r="AS549" s="40"/>
      <c r="AT549" s="40"/>
      <c r="AU549" s="40"/>
      <c r="AV549" s="40"/>
      <c r="AW549" s="40"/>
      <c r="AX549" s="40"/>
      <c r="AY549" s="40"/>
    </row>
    <row r="550" ht="15.75" customHeight="1">
      <c r="A550" s="575"/>
      <c r="B550" s="94"/>
      <c r="C550" s="94"/>
      <c r="D550" s="1034"/>
      <c r="E550" s="40"/>
      <c r="F550" s="811"/>
      <c r="G550" s="40"/>
      <c r="H550" s="40"/>
      <c r="I550" s="40"/>
      <c r="J550" s="811"/>
      <c r="K550" s="40"/>
      <c r="L550" s="40"/>
      <c r="M550" s="40"/>
      <c r="N550" s="1020"/>
      <c r="O550" s="40"/>
      <c r="P550" s="40"/>
      <c r="Q550" s="40"/>
      <c r="R550" s="40"/>
      <c r="S550" s="40"/>
      <c r="T550" s="40"/>
      <c r="U550" s="40"/>
      <c r="V550" s="40"/>
      <c r="W550" s="40"/>
      <c r="X550" s="40"/>
      <c r="Y550" s="40"/>
      <c r="Z550" s="40"/>
      <c r="AA550" s="40"/>
      <c r="AB550" s="1023"/>
      <c r="AC550" s="40"/>
      <c r="AD550" s="40"/>
      <c r="AE550" s="40"/>
      <c r="AF550" s="40"/>
      <c r="AG550" s="1023"/>
      <c r="AH550" s="40"/>
      <c r="AI550" s="40"/>
      <c r="AJ550" s="40"/>
      <c r="AK550" s="40"/>
      <c r="AL550" s="40"/>
      <c r="AM550" s="40"/>
      <c r="AN550" s="40"/>
      <c r="AO550" s="40"/>
      <c r="AP550" s="40"/>
      <c r="AQ550" s="40"/>
      <c r="AR550" s="40"/>
      <c r="AS550" s="40"/>
      <c r="AT550" s="40"/>
      <c r="AU550" s="40"/>
      <c r="AV550" s="40"/>
      <c r="AW550" s="40"/>
      <c r="AX550" s="40"/>
      <c r="AY550" s="40"/>
    </row>
    <row r="551" ht="15.75" customHeight="1">
      <c r="A551" s="575"/>
      <c r="B551" s="94"/>
      <c r="C551" s="94"/>
      <c r="D551" s="1034"/>
      <c r="E551" s="40"/>
      <c r="F551" s="811"/>
      <c r="G551" s="40"/>
      <c r="H551" s="40"/>
      <c r="I551" s="40"/>
      <c r="J551" s="811"/>
      <c r="K551" s="40"/>
      <c r="L551" s="40"/>
      <c r="M551" s="40"/>
      <c r="N551" s="1020"/>
      <c r="O551" s="40"/>
      <c r="P551" s="40"/>
      <c r="Q551" s="40"/>
      <c r="R551" s="40"/>
      <c r="S551" s="40"/>
      <c r="T551" s="40"/>
      <c r="U551" s="40"/>
      <c r="V551" s="40"/>
      <c r="W551" s="40"/>
      <c r="X551" s="40"/>
      <c r="Y551" s="40"/>
      <c r="Z551" s="40"/>
      <c r="AA551" s="40"/>
      <c r="AB551" s="1023"/>
      <c r="AC551" s="40"/>
      <c r="AD551" s="40"/>
      <c r="AE551" s="40"/>
      <c r="AF551" s="40"/>
      <c r="AG551" s="1023"/>
      <c r="AH551" s="40"/>
      <c r="AI551" s="40"/>
      <c r="AJ551" s="40"/>
      <c r="AK551" s="40"/>
      <c r="AL551" s="40"/>
      <c r="AM551" s="40"/>
      <c r="AN551" s="40"/>
      <c r="AO551" s="40"/>
      <c r="AP551" s="40"/>
      <c r="AQ551" s="40"/>
      <c r="AR551" s="40"/>
      <c r="AS551" s="40"/>
      <c r="AT551" s="40"/>
      <c r="AU551" s="40"/>
      <c r="AV551" s="40"/>
      <c r="AW551" s="40"/>
      <c r="AX551" s="40"/>
      <c r="AY551" s="40"/>
    </row>
    <row r="552" ht="15.75" customHeight="1">
      <c r="A552" s="575"/>
      <c r="B552" s="94"/>
      <c r="C552" s="94"/>
      <c r="D552" s="1034"/>
      <c r="E552" s="40"/>
      <c r="F552" s="811"/>
      <c r="G552" s="40"/>
      <c r="H552" s="40"/>
      <c r="I552" s="40"/>
      <c r="J552" s="811"/>
      <c r="K552" s="40"/>
      <c r="L552" s="40"/>
      <c r="M552" s="40"/>
      <c r="N552" s="1020"/>
      <c r="O552" s="40"/>
      <c r="P552" s="40"/>
      <c r="Q552" s="40"/>
      <c r="R552" s="40"/>
      <c r="S552" s="40"/>
      <c r="T552" s="40"/>
      <c r="U552" s="40"/>
      <c r="V552" s="40"/>
      <c r="W552" s="40"/>
      <c r="X552" s="40"/>
      <c r="Y552" s="40"/>
      <c r="Z552" s="40"/>
      <c r="AA552" s="40"/>
      <c r="AB552" s="1023"/>
      <c r="AC552" s="40"/>
      <c r="AD552" s="40"/>
      <c r="AE552" s="40"/>
      <c r="AF552" s="40"/>
      <c r="AG552" s="1023"/>
      <c r="AH552" s="40"/>
      <c r="AI552" s="40"/>
      <c r="AJ552" s="40"/>
      <c r="AK552" s="40"/>
      <c r="AL552" s="40"/>
      <c r="AM552" s="40"/>
      <c r="AN552" s="40"/>
      <c r="AO552" s="40"/>
      <c r="AP552" s="40"/>
      <c r="AQ552" s="40"/>
      <c r="AR552" s="40"/>
      <c r="AS552" s="40"/>
      <c r="AT552" s="40"/>
      <c r="AU552" s="40"/>
      <c r="AV552" s="40"/>
      <c r="AW552" s="40"/>
      <c r="AX552" s="40"/>
      <c r="AY552" s="40"/>
    </row>
    <row r="553" ht="15.75" customHeight="1">
      <c r="A553" s="575"/>
      <c r="B553" s="94"/>
      <c r="C553" s="94"/>
      <c r="D553" s="1034"/>
      <c r="E553" s="40"/>
      <c r="F553" s="811"/>
      <c r="G553" s="40"/>
      <c r="H553" s="40"/>
      <c r="I553" s="40"/>
      <c r="J553" s="811"/>
      <c r="K553" s="40"/>
      <c r="L553" s="40"/>
      <c r="M553" s="40"/>
      <c r="N553" s="1020"/>
      <c r="O553" s="40"/>
      <c r="P553" s="40"/>
      <c r="Q553" s="40"/>
      <c r="R553" s="40"/>
      <c r="S553" s="40"/>
      <c r="T553" s="40"/>
      <c r="U553" s="40"/>
      <c r="V553" s="40"/>
      <c r="W553" s="40"/>
      <c r="X553" s="40"/>
      <c r="Y553" s="40"/>
      <c r="Z553" s="40"/>
      <c r="AA553" s="40"/>
      <c r="AB553" s="1023"/>
      <c r="AC553" s="40"/>
      <c r="AD553" s="40"/>
      <c r="AE553" s="40"/>
      <c r="AF553" s="40"/>
      <c r="AG553" s="1023"/>
      <c r="AH553" s="40"/>
      <c r="AI553" s="40"/>
      <c r="AJ553" s="40"/>
      <c r="AK553" s="40"/>
      <c r="AL553" s="40"/>
      <c r="AM553" s="40"/>
      <c r="AN553" s="40"/>
      <c r="AO553" s="40"/>
      <c r="AP553" s="40"/>
      <c r="AQ553" s="40"/>
      <c r="AR553" s="40"/>
      <c r="AS553" s="40"/>
      <c r="AT553" s="40"/>
      <c r="AU553" s="40"/>
      <c r="AV553" s="40"/>
      <c r="AW553" s="40"/>
      <c r="AX553" s="40"/>
      <c r="AY553" s="40"/>
    </row>
    <row r="554" ht="15.75" customHeight="1">
      <c r="A554" s="575"/>
      <c r="B554" s="94"/>
      <c r="C554" s="94"/>
      <c r="D554" s="1034"/>
      <c r="E554" s="40"/>
      <c r="F554" s="811"/>
      <c r="G554" s="40"/>
      <c r="H554" s="40"/>
      <c r="I554" s="40"/>
      <c r="J554" s="811"/>
      <c r="K554" s="40"/>
      <c r="L554" s="40"/>
      <c r="M554" s="40"/>
      <c r="N554" s="1020"/>
      <c r="O554" s="40"/>
      <c r="P554" s="40"/>
      <c r="Q554" s="40"/>
      <c r="R554" s="40"/>
      <c r="S554" s="40"/>
      <c r="T554" s="40"/>
      <c r="U554" s="40"/>
      <c r="V554" s="40"/>
      <c r="W554" s="40"/>
      <c r="X554" s="40"/>
      <c r="Y554" s="40"/>
      <c r="Z554" s="40"/>
      <c r="AA554" s="40"/>
      <c r="AB554" s="1023"/>
      <c r="AC554" s="40"/>
      <c r="AD554" s="40"/>
      <c r="AE554" s="40"/>
      <c r="AF554" s="40"/>
      <c r="AG554" s="1023"/>
      <c r="AH554" s="40"/>
      <c r="AI554" s="40"/>
      <c r="AJ554" s="40"/>
      <c r="AK554" s="40"/>
      <c r="AL554" s="40"/>
      <c r="AM554" s="40"/>
      <c r="AN554" s="40"/>
      <c r="AO554" s="40"/>
      <c r="AP554" s="40"/>
      <c r="AQ554" s="40"/>
      <c r="AR554" s="40"/>
      <c r="AS554" s="40"/>
      <c r="AT554" s="40"/>
      <c r="AU554" s="40"/>
      <c r="AV554" s="40"/>
      <c r="AW554" s="40"/>
      <c r="AX554" s="40"/>
      <c r="AY554" s="40"/>
    </row>
    <row r="555" ht="15.75" customHeight="1">
      <c r="A555" s="575"/>
      <c r="B555" s="94"/>
      <c r="C555" s="94"/>
      <c r="D555" s="1034"/>
      <c r="E555" s="40"/>
      <c r="F555" s="811"/>
      <c r="G555" s="40"/>
      <c r="H555" s="40"/>
      <c r="I555" s="40"/>
      <c r="J555" s="811"/>
      <c r="K555" s="40"/>
      <c r="L555" s="40"/>
      <c r="M555" s="40"/>
      <c r="N555" s="1020"/>
      <c r="O555" s="40"/>
      <c r="P555" s="40"/>
      <c r="Q555" s="40"/>
      <c r="R555" s="40"/>
      <c r="S555" s="40"/>
      <c r="T555" s="40"/>
      <c r="U555" s="40"/>
      <c r="V555" s="40"/>
      <c r="W555" s="40"/>
      <c r="X555" s="40"/>
      <c r="Y555" s="40"/>
      <c r="Z555" s="40"/>
      <c r="AA555" s="40"/>
      <c r="AB555" s="1023"/>
      <c r="AC555" s="40"/>
      <c r="AD555" s="40"/>
      <c r="AE555" s="40"/>
      <c r="AF555" s="40"/>
      <c r="AG555" s="1023"/>
      <c r="AH555" s="40"/>
      <c r="AI555" s="40"/>
      <c r="AJ555" s="40"/>
      <c r="AK555" s="40"/>
      <c r="AL555" s="40"/>
      <c r="AM555" s="40"/>
      <c r="AN555" s="40"/>
      <c r="AO555" s="40"/>
      <c r="AP555" s="40"/>
      <c r="AQ555" s="40"/>
      <c r="AR555" s="40"/>
      <c r="AS555" s="40"/>
      <c r="AT555" s="40"/>
      <c r="AU555" s="40"/>
      <c r="AV555" s="40"/>
      <c r="AW555" s="40"/>
      <c r="AX555" s="40"/>
      <c r="AY555" s="40"/>
    </row>
    <row r="556" ht="15.75" customHeight="1">
      <c r="A556" s="575"/>
      <c r="B556" s="94"/>
      <c r="C556" s="94"/>
      <c r="D556" s="1034"/>
      <c r="E556" s="40"/>
      <c r="F556" s="811"/>
      <c r="G556" s="40"/>
      <c r="H556" s="40"/>
      <c r="I556" s="40"/>
      <c r="J556" s="811"/>
      <c r="K556" s="40"/>
      <c r="L556" s="40"/>
      <c r="M556" s="40"/>
      <c r="N556" s="1020"/>
      <c r="O556" s="40"/>
      <c r="P556" s="40"/>
      <c r="Q556" s="40"/>
      <c r="R556" s="40"/>
      <c r="S556" s="40"/>
      <c r="T556" s="40"/>
      <c r="U556" s="40"/>
      <c r="V556" s="40"/>
      <c r="W556" s="40"/>
      <c r="X556" s="40"/>
      <c r="Y556" s="40"/>
      <c r="Z556" s="40"/>
      <c r="AA556" s="40"/>
      <c r="AB556" s="1023"/>
      <c r="AC556" s="40"/>
      <c r="AD556" s="40"/>
      <c r="AE556" s="40"/>
      <c r="AF556" s="40"/>
      <c r="AG556" s="1023"/>
      <c r="AH556" s="40"/>
      <c r="AI556" s="40"/>
      <c r="AJ556" s="40"/>
      <c r="AK556" s="40"/>
      <c r="AL556" s="40"/>
      <c r="AM556" s="40"/>
      <c r="AN556" s="40"/>
      <c r="AO556" s="40"/>
      <c r="AP556" s="40"/>
      <c r="AQ556" s="40"/>
      <c r="AR556" s="40"/>
      <c r="AS556" s="40"/>
      <c r="AT556" s="40"/>
      <c r="AU556" s="40"/>
      <c r="AV556" s="40"/>
      <c r="AW556" s="40"/>
      <c r="AX556" s="40"/>
      <c r="AY556" s="40"/>
    </row>
    <row r="557" ht="15.75" customHeight="1">
      <c r="A557" s="575"/>
      <c r="B557" s="94"/>
      <c r="C557" s="94"/>
      <c r="D557" s="1034"/>
      <c r="E557" s="40"/>
      <c r="F557" s="811"/>
      <c r="G557" s="40"/>
      <c r="H557" s="40"/>
      <c r="I557" s="40"/>
      <c r="J557" s="811"/>
      <c r="K557" s="40"/>
      <c r="L557" s="40"/>
      <c r="M557" s="40"/>
      <c r="N557" s="1020"/>
      <c r="O557" s="40"/>
      <c r="P557" s="40"/>
      <c r="Q557" s="40"/>
      <c r="R557" s="40"/>
      <c r="S557" s="40"/>
      <c r="T557" s="40"/>
      <c r="U557" s="40"/>
      <c r="V557" s="40"/>
      <c r="W557" s="40"/>
      <c r="X557" s="40"/>
      <c r="Y557" s="40"/>
      <c r="Z557" s="40"/>
      <c r="AA557" s="40"/>
      <c r="AB557" s="1023"/>
      <c r="AC557" s="40"/>
      <c r="AD557" s="40"/>
      <c r="AE557" s="40"/>
      <c r="AF557" s="40"/>
      <c r="AG557" s="1023"/>
      <c r="AH557" s="40"/>
      <c r="AI557" s="40"/>
      <c r="AJ557" s="40"/>
      <c r="AK557" s="40"/>
      <c r="AL557" s="40"/>
      <c r="AM557" s="40"/>
      <c r="AN557" s="40"/>
      <c r="AO557" s="40"/>
      <c r="AP557" s="40"/>
      <c r="AQ557" s="40"/>
      <c r="AR557" s="40"/>
      <c r="AS557" s="40"/>
      <c r="AT557" s="40"/>
      <c r="AU557" s="40"/>
      <c r="AV557" s="40"/>
      <c r="AW557" s="40"/>
      <c r="AX557" s="40"/>
      <c r="AY557" s="40"/>
    </row>
    <row r="558" ht="15.75" customHeight="1">
      <c r="A558" s="575"/>
      <c r="B558" s="94"/>
      <c r="C558" s="94"/>
      <c r="D558" s="1034"/>
      <c r="E558" s="40"/>
      <c r="F558" s="811"/>
      <c r="G558" s="40"/>
      <c r="H558" s="40"/>
      <c r="I558" s="40"/>
      <c r="J558" s="811"/>
      <c r="K558" s="40"/>
      <c r="L558" s="40"/>
      <c r="M558" s="40"/>
      <c r="N558" s="1020"/>
      <c r="O558" s="40"/>
      <c r="P558" s="40"/>
      <c r="Q558" s="40"/>
      <c r="R558" s="40"/>
      <c r="S558" s="40"/>
      <c r="T558" s="40"/>
      <c r="U558" s="40"/>
      <c r="V558" s="40"/>
      <c r="W558" s="40"/>
      <c r="X558" s="40"/>
      <c r="Y558" s="40"/>
      <c r="Z558" s="40"/>
      <c r="AA558" s="40"/>
      <c r="AB558" s="1023"/>
      <c r="AC558" s="40"/>
      <c r="AD558" s="40"/>
      <c r="AE558" s="40"/>
      <c r="AF558" s="40"/>
      <c r="AG558" s="1023"/>
      <c r="AH558" s="40"/>
      <c r="AI558" s="40"/>
      <c r="AJ558" s="40"/>
      <c r="AK558" s="40"/>
      <c r="AL558" s="40"/>
      <c r="AM558" s="40"/>
      <c r="AN558" s="40"/>
      <c r="AO558" s="40"/>
      <c r="AP558" s="40"/>
      <c r="AQ558" s="40"/>
      <c r="AR558" s="40"/>
      <c r="AS558" s="40"/>
      <c r="AT558" s="40"/>
      <c r="AU558" s="40"/>
      <c r="AV558" s="40"/>
      <c r="AW558" s="40"/>
      <c r="AX558" s="40"/>
      <c r="AY558" s="40"/>
    </row>
    <row r="559" ht="15.75" customHeight="1">
      <c r="A559" s="575"/>
      <c r="B559" s="94"/>
      <c r="C559" s="94"/>
      <c r="D559" s="1034"/>
      <c r="E559" s="40"/>
      <c r="F559" s="811"/>
      <c r="G559" s="40"/>
      <c r="H559" s="40"/>
      <c r="I559" s="40"/>
      <c r="J559" s="811"/>
      <c r="K559" s="40"/>
      <c r="L559" s="40"/>
      <c r="M559" s="40"/>
      <c r="N559" s="1020"/>
      <c r="O559" s="40"/>
      <c r="P559" s="40"/>
      <c r="Q559" s="40"/>
      <c r="R559" s="40"/>
      <c r="S559" s="40"/>
      <c r="T559" s="40"/>
      <c r="U559" s="40"/>
      <c r="V559" s="40"/>
      <c r="W559" s="40"/>
      <c r="X559" s="40"/>
      <c r="Y559" s="40"/>
      <c r="Z559" s="40"/>
      <c r="AA559" s="40"/>
      <c r="AB559" s="1023"/>
      <c r="AC559" s="40"/>
      <c r="AD559" s="40"/>
      <c r="AE559" s="40"/>
      <c r="AF559" s="40"/>
      <c r="AG559" s="1023"/>
      <c r="AH559" s="40"/>
      <c r="AI559" s="40"/>
      <c r="AJ559" s="40"/>
      <c r="AK559" s="40"/>
      <c r="AL559" s="40"/>
      <c r="AM559" s="40"/>
      <c r="AN559" s="40"/>
      <c r="AO559" s="40"/>
      <c r="AP559" s="40"/>
      <c r="AQ559" s="40"/>
      <c r="AR559" s="40"/>
      <c r="AS559" s="40"/>
      <c r="AT559" s="40"/>
      <c r="AU559" s="40"/>
      <c r="AV559" s="40"/>
      <c r="AW559" s="40"/>
      <c r="AX559" s="40"/>
      <c r="AY559" s="40"/>
    </row>
    <row r="560" ht="15.75" customHeight="1">
      <c r="A560" s="575"/>
      <c r="B560" s="94"/>
      <c r="C560" s="94"/>
      <c r="D560" s="1034"/>
      <c r="E560" s="40"/>
      <c r="F560" s="811"/>
      <c r="G560" s="40"/>
      <c r="H560" s="40"/>
      <c r="I560" s="40"/>
      <c r="J560" s="811"/>
      <c r="K560" s="40"/>
      <c r="L560" s="40"/>
      <c r="M560" s="40"/>
      <c r="N560" s="1020"/>
      <c r="O560" s="40"/>
      <c r="P560" s="40"/>
      <c r="Q560" s="40"/>
      <c r="R560" s="40"/>
      <c r="S560" s="40"/>
      <c r="T560" s="40"/>
      <c r="U560" s="40"/>
      <c r="V560" s="40"/>
      <c r="W560" s="40"/>
      <c r="X560" s="40"/>
      <c r="Y560" s="40"/>
      <c r="Z560" s="40"/>
      <c r="AA560" s="40"/>
      <c r="AB560" s="1023"/>
      <c r="AC560" s="40"/>
      <c r="AD560" s="40"/>
      <c r="AE560" s="40"/>
      <c r="AF560" s="40"/>
      <c r="AG560" s="1023"/>
      <c r="AH560" s="40"/>
      <c r="AI560" s="40"/>
      <c r="AJ560" s="40"/>
      <c r="AK560" s="40"/>
      <c r="AL560" s="40"/>
      <c r="AM560" s="40"/>
      <c r="AN560" s="40"/>
      <c r="AO560" s="40"/>
      <c r="AP560" s="40"/>
      <c r="AQ560" s="40"/>
      <c r="AR560" s="40"/>
      <c r="AS560" s="40"/>
      <c r="AT560" s="40"/>
      <c r="AU560" s="40"/>
      <c r="AV560" s="40"/>
      <c r="AW560" s="40"/>
      <c r="AX560" s="40"/>
      <c r="AY560" s="40"/>
    </row>
    <row r="561" ht="15.75" customHeight="1">
      <c r="A561" s="575"/>
      <c r="B561" s="94"/>
      <c r="C561" s="94"/>
      <c r="D561" s="1034"/>
      <c r="E561" s="40"/>
      <c r="F561" s="811"/>
      <c r="G561" s="40"/>
      <c r="H561" s="40"/>
      <c r="I561" s="40"/>
      <c r="J561" s="811"/>
      <c r="K561" s="40"/>
      <c r="L561" s="40"/>
      <c r="M561" s="40"/>
      <c r="N561" s="1020"/>
      <c r="O561" s="40"/>
      <c r="P561" s="40"/>
      <c r="Q561" s="40"/>
      <c r="R561" s="40"/>
      <c r="S561" s="40"/>
      <c r="T561" s="40"/>
      <c r="U561" s="40"/>
      <c r="V561" s="40"/>
      <c r="W561" s="40"/>
      <c r="X561" s="40"/>
      <c r="Y561" s="40"/>
      <c r="Z561" s="40"/>
      <c r="AA561" s="40"/>
      <c r="AB561" s="1023"/>
      <c r="AC561" s="40"/>
      <c r="AD561" s="40"/>
      <c r="AE561" s="40"/>
      <c r="AF561" s="40"/>
      <c r="AG561" s="1023"/>
      <c r="AH561" s="40"/>
      <c r="AI561" s="40"/>
      <c r="AJ561" s="40"/>
      <c r="AK561" s="40"/>
      <c r="AL561" s="40"/>
      <c r="AM561" s="40"/>
      <c r="AN561" s="40"/>
      <c r="AO561" s="40"/>
      <c r="AP561" s="40"/>
      <c r="AQ561" s="40"/>
      <c r="AR561" s="40"/>
      <c r="AS561" s="40"/>
      <c r="AT561" s="40"/>
      <c r="AU561" s="40"/>
      <c r="AV561" s="40"/>
      <c r="AW561" s="40"/>
      <c r="AX561" s="40"/>
      <c r="AY561" s="40"/>
    </row>
    <row r="562" ht="15.75" customHeight="1">
      <c r="A562" s="575"/>
      <c r="B562" s="94"/>
      <c r="C562" s="94"/>
      <c r="D562" s="1034"/>
      <c r="E562" s="40"/>
      <c r="F562" s="811"/>
      <c r="G562" s="40"/>
      <c r="H562" s="40"/>
      <c r="I562" s="40"/>
      <c r="J562" s="811"/>
      <c r="K562" s="40"/>
      <c r="L562" s="40"/>
      <c r="M562" s="40"/>
      <c r="N562" s="1020"/>
      <c r="O562" s="40"/>
      <c r="P562" s="40"/>
      <c r="Q562" s="40"/>
      <c r="R562" s="40"/>
      <c r="S562" s="40"/>
      <c r="T562" s="40"/>
      <c r="U562" s="40"/>
      <c r="V562" s="40"/>
      <c r="W562" s="40"/>
      <c r="X562" s="40"/>
      <c r="Y562" s="40"/>
      <c r="Z562" s="40"/>
      <c r="AA562" s="40"/>
      <c r="AB562" s="1023"/>
      <c r="AC562" s="40"/>
      <c r="AD562" s="40"/>
      <c r="AE562" s="40"/>
      <c r="AF562" s="40"/>
      <c r="AG562" s="1023"/>
      <c r="AH562" s="40"/>
      <c r="AI562" s="40"/>
      <c r="AJ562" s="40"/>
      <c r="AK562" s="40"/>
      <c r="AL562" s="40"/>
      <c r="AM562" s="40"/>
      <c r="AN562" s="40"/>
      <c r="AO562" s="40"/>
      <c r="AP562" s="40"/>
      <c r="AQ562" s="40"/>
      <c r="AR562" s="40"/>
      <c r="AS562" s="40"/>
      <c r="AT562" s="40"/>
      <c r="AU562" s="40"/>
      <c r="AV562" s="40"/>
      <c r="AW562" s="40"/>
      <c r="AX562" s="40"/>
      <c r="AY562" s="40"/>
    </row>
    <row r="563" ht="15.75" customHeight="1">
      <c r="A563" s="575"/>
      <c r="B563" s="94"/>
      <c r="C563" s="94"/>
      <c r="D563" s="1034"/>
      <c r="E563" s="40"/>
      <c r="F563" s="811"/>
      <c r="G563" s="40"/>
      <c r="H563" s="40"/>
      <c r="I563" s="40"/>
      <c r="J563" s="811"/>
      <c r="K563" s="40"/>
      <c r="L563" s="40"/>
      <c r="M563" s="40"/>
      <c r="N563" s="1020"/>
      <c r="O563" s="40"/>
      <c r="P563" s="40"/>
      <c r="Q563" s="40"/>
      <c r="R563" s="40"/>
      <c r="S563" s="40"/>
      <c r="T563" s="40"/>
      <c r="U563" s="40"/>
      <c r="V563" s="40"/>
      <c r="W563" s="40"/>
      <c r="X563" s="40"/>
      <c r="Y563" s="40"/>
      <c r="Z563" s="40"/>
      <c r="AA563" s="40"/>
      <c r="AB563" s="1023"/>
      <c r="AC563" s="40"/>
      <c r="AD563" s="40"/>
      <c r="AE563" s="40"/>
      <c r="AF563" s="40"/>
      <c r="AG563" s="1023"/>
      <c r="AH563" s="40"/>
      <c r="AI563" s="40"/>
      <c r="AJ563" s="40"/>
      <c r="AK563" s="40"/>
      <c r="AL563" s="40"/>
      <c r="AM563" s="40"/>
      <c r="AN563" s="40"/>
      <c r="AO563" s="40"/>
      <c r="AP563" s="40"/>
      <c r="AQ563" s="40"/>
      <c r="AR563" s="40"/>
      <c r="AS563" s="40"/>
      <c r="AT563" s="40"/>
      <c r="AU563" s="40"/>
      <c r="AV563" s="40"/>
      <c r="AW563" s="40"/>
      <c r="AX563" s="40"/>
      <c r="AY563" s="40"/>
    </row>
    <row r="564" ht="15.75" customHeight="1">
      <c r="A564" s="575"/>
      <c r="B564" s="94"/>
      <c r="C564" s="94"/>
      <c r="D564" s="1034"/>
      <c r="E564" s="40"/>
      <c r="F564" s="811"/>
      <c r="G564" s="40"/>
      <c r="H564" s="40"/>
      <c r="I564" s="40"/>
      <c r="J564" s="811"/>
      <c r="K564" s="40"/>
      <c r="L564" s="40"/>
      <c r="M564" s="40"/>
      <c r="N564" s="1020"/>
      <c r="O564" s="40"/>
      <c r="P564" s="40"/>
      <c r="Q564" s="40"/>
      <c r="R564" s="40"/>
      <c r="S564" s="40"/>
      <c r="T564" s="40"/>
      <c r="U564" s="40"/>
      <c r="V564" s="40"/>
      <c r="W564" s="40"/>
      <c r="X564" s="40"/>
      <c r="Y564" s="40"/>
      <c r="Z564" s="40"/>
      <c r="AA564" s="40"/>
      <c r="AB564" s="1023"/>
      <c r="AC564" s="40"/>
      <c r="AD564" s="40"/>
      <c r="AE564" s="40"/>
      <c r="AF564" s="40"/>
      <c r="AG564" s="1023"/>
      <c r="AH564" s="40"/>
      <c r="AI564" s="40"/>
      <c r="AJ564" s="40"/>
      <c r="AK564" s="40"/>
      <c r="AL564" s="40"/>
      <c r="AM564" s="40"/>
      <c r="AN564" s="40"/>
      <c r="AO564" s="40"/>
      <c r="AP564" s="40"/>
      <c r="AQ564" s="40"/>
      <c r="AR564" s="40"/>
      <c r="AS564" s="40"/>
      <c r="AT564" s="40"/>
      <c r="AU564" s="40"/>
      <c r="AV564" s="40"/>
      <c r="AW564" s="40"/>
      <c r="AX564" s="40"/>
      <c r="AY564" s="40"/>
    </row>
    <row r="565" ht="15.75" customHeight="1">
      <c r="A565" s="575"/>
      <c r="B565" s="94"/>
      <c r="C565" s="94"/>
      <c r="D565" s="1034"/>
      <c r="E565" s="40"/>
      <c r="F565" s="811"/>
      <c r="G565" s="40"/>
      <c r="H565" s="40"/>
      <c r="I565" s="40"/>
      <c r="J565" s="811"/>
      <c r="K565" s="40"/>
      <c r="L565" s="40"/>
      <c r="M565" s="40"/>
      <c r="N565" s="1020"/>
      <c r="O565" s="40"/>
      <c r="P565" s="40"/>
      <c r="Q565" s="40"/>
      <c r="R565" s="40"/>
      <c r="S565" s="40"/>
      <c r="T565" s="40"/>
      <c r="U565" s="40"/>
      <c r="V565" s="40"/>
      <c r="W565" s="40"/>
      <c r="X565" s="40"/>
      <c r="Y565" s="40"/>
      <c r="Z565" s="40"/>
      <c r="AA565" s="40"/>
      <c r="AB565" s="1023"/>
      <c r="AC565" s="40"/>
      <c r="AD565" s="40"/>
      <c r="AE565" s="40"/>
      <c r="AF565" s="40"/>
      <c r="AG565" s="1023"/>
      <c r="AH565" s="40"/>
      <c r="AI565" s="40"/>
      <c r="AJ565" s="40"/>
      <c r="AK565" s="40"/>
      <c r="AL565" s="40"/>
      <c r="AM565" s="40"/>
      <c r="AN565" s="40"/>
      <c r="AO565" s="40"/>
      <c r="AP565" s="40"/>
      <c r="AQ565" s="40"/>
      <c r="AR565" s="40"/>
      <c r="AS565" s="40"/>
      <c r="AT565" s="40"/>
      <c r="AU565" s="40"/>
      <c r="AV565" s="40"/>
      <c r="AW565" s="40"/>
      <c r="AX565" s="40"/>
      <c r="AY565" s="40"/>
    </row>
    <row r="566" ht="15.75" customHeight="1">
      <c r="A566" s="575"/>
      <c r="B566" s="94"/>
      <c r="C566" s="94"/>
      <c r="D566" s="1034"/>
      <c r="E566" s="40"/>
      <c r="F566" s="811"/>
      <c r="G566" s="40"/>
      <c r="H566" s="40"/>
      <c r="I566" s="40"/>
      <c r="J566" s="811"/>
      <c r="K566" s="40"/>
      <c r="L566" s="40"/>
      <c r="M566" s="40"/>
      <c r="N566" s="1020"/>
      <c r="O566" s="40"/>
      <c r="P566" s="40"/>
      <c r="Q566" s="40"/>
      <c r="R566" s="40"/>
      <c r="S566" s="40"/>
      <c r="T566" s="40"/>
      <c r="U566" s="40"/>
      <c r="V566" s="40"/>
      <c r="W566" s="40"/>
      <c r="X566" s="40"/>
      <c r="Y566" s="40"/>
      <c r="Z566" s="40"/>
      <c r="AA566" s="40"/>
      <c r="AB566" s="1023"/>
      <c r="AC566" s="40"/>
      <c r="AD566" s="40"/>
      <c r="AE566" s="40"/>
      <c r="AF566" s="40"/>
      <c r="AG566" s="1023"/>
      <c r="AH566" s="40"/>
      <c r="AI566" s="40"/>
      <c r="AJ566" s="40"/>
      <c r="AK566" s="40"/>
      <c r="AL566" s="40"/>
      <c r="AM566" s="40"/>
      <c r="AN566" s="40"/>
      <c r="AO566" s="40"/>
      <c r="AP566" s="40"/>
      <c r="AQ566" s="40"/>
      <c r="AR566" s="40"/>
      <c r="AS566" s="40"/>
      <c r="AT566" s="40"/>
      <c r="AU566" s="40"/>
      <c r="AV566" s="40"/>
      <c r="AW566" s="40"/>
      <c r="AX566" s="40"/>
      <c r="AY566" s="40"/>
    </row>
    <row r="567" ht="15.75" customHeight="1">
      <c r="A567" s="575"/>
      <c r="B567" s="94"/>
      <c r="C567" s="94"/>
      <c r="D567" s="1034"/>
      <c r="E567" s="40"/>
      <c r="F567" s="811"/>
      <c r="G567" s="40"/>
      <c r="H567" s="40"/>
      <c r="I567" s="40"/>
      <c r="J567" s="811"/>
      <c r="K567" s="40"/>
      <c r="L567" s="40"/>
      <c r="M567" s="40"/>
      <c r="N567" s="1020"/>
      <c r="O567" s="40"/>
      <c r="P567" s="40"/>
      <c r="Q567" s="40"/>
      <c r="R567" s="40"/>
      <c r="S567" s="40"/>
      <c r="T567" s="40"/>
      <c r="U567" s="40"/>
      <c r="V567" s="40"/>
      <c r="W567" s="40"/>
      <c r="X567" s="40"/>
      <c r="Y567" s="40"/>
      <c r="Z567" s="40"/>
      <c r="AA567" s="40"/>
      <c r="AB567" s="1023"/>
      <c r="AC567" s="40"/>
      <c r="AD567" s="40"/>
      <c r="AE567" s="40"/>
      <c r="AF567" s="40"/>
      <c r="AG567" s="1023"/>
      <c r="AH567" s="40"/>
      <c r="AI567" s="40"/>
      <c r="AJ567" s="40"/>
      <c r="AK567" s="40"/>
      <c r="AL567" s="40"/>
      <c r="AM567" s="40"/>
      <c r="AN567" s="40"/>
      <c r="AO567" s="40"/>
      <c r="AP567" s="40"/>
      <c r="AQ567" s="40"/>
      <c r="AR567" s="40"/>
      <c r="AS567" s="40"/>
      <c r="AT567" s="40"/>
      <c r="AU567" s="40"/>
      <c r="AV567" s="40"/>
      <c r="AW567" s="40"/>
      <c r="AX567" s="40"/>
      <c r="AY567" s="40"/>
    </row>
    <row r="568" ht="15.75" customHeight="1">
      <c r="A568" s="575"/>
      <c r="B568" s="94"/>
      <c r="C568" s="94"/>
      <c r="D568" s="1034"/>
      <c r="E568" s="40"/>
      <c r="F568" s="811"/>
      <c r="G568" s="40"/>
      <c r="H568" s="40"/>
      <c r="I568" s="40"/>
      <c r="J568" s="811"/>
      <c r="K568" s="40"/>
      <c r="L568" s="40"/>
      <c r="M568" s="40"/>
      <c r="N568" s="1020"/>
      <c r="O568" s="40"/>
      <c r="P568" s="40"/>
      <c r="Q568" s="40"/>
      <c r="R568" s="40"/>
      <c r="S568" s="40"/>
      <c r="T568" s="40"/>
      <c r="U568" s="40"/>
      <c r="V568" s="40"/>
      <c r="W568" s="40"/>
      <c r="X568" s="40"/>
      <c r="Y568" s="40"/>
      <c r="Z568" s="40"/>
      <c r="AA568" s="40"/>
      <c r="AB568" s="1023"/>
      <c r="AC568" s="40"/>
      <c r="AD568" s="40"/>
      <c r="AE568" s="40"/>
      <c r="AF568" s="40"/>
      <c r="AG568" s="1023"/>
      <c r="AH568" s="40"/>
      <c r="AI568" s="40"/>
      <c r="AJ568" s="40"/>
      <c r="AK568" s="40"/>
      <c r="AL568" s="40"/>
      <c r="AM568" s="40"/>
      <c r="AN568" s="40"/>
      <c r="AO568" s="40"/>
      <c r="AP568" s="40"/>
      <c r="AQ568" s="40"/>
      <c r="AR568" s="40"/>
      <c r="AS568" s="40"/>
      <c r="AT568" s="40"/>
      <c r="AU568" s="40"/>
      <c r="AV568" s="40"/>
      <c r="AW568" s="40"/>
      <c r="AX568" s="40"/>
      <c r="AY568" s="40"/>
    </row>
    <row r="569" ht="15.75" customHeight="1">
      <c r="A569" s="575"/>
      <c r="B569" s="94"/>
      <c r="C569" s="94"/>
      <c r="D569" s="1034"/>
      <c r="E569" s="40"/>
      <c r="F569" s="811"/>
      <c r="G569" s="40"/>
      <c r="H569" s="40"/>
      <c r="I569" s="40"/>
      <c r="J569" s="811"/>
      <c r="K569" s="40"/>
      <c r="L569" s="40"/>
      <c r="M569" s="40"/>
      <c r="N569" s="1020"/>
      <c r="O569" s="40"/>
      <c r="P569" s="40"/>
      <c r="Q569" s="40"/>
      <c r="R569" s="40"/>
      <c r="S569" s="40"/>
      <c r="T569" s="40"/>
      <c r="U569" s="40"/>
      <c r="V569" s="40"/>
      <c r="W569" s="40"/>
      <c r="X569" s="40"/>
      <c r="Y569" s="40"/>
      <c r="Z569" s="40"/>
      <c r="AA569" s="40"/>
      <c r="AB569" s="1023"/>
      <c r="AC569" s="40"/>
      <c r="AD569" s="40"/>
      <c r="AE569" s="40"/>
      <c r="AF569" s="40"/>
      <c r="AG569" s="1023"/>
      <c r="AH569" s="40"/>
      <c r="AI569" s="40"/>
      <c r="AJ569" s="40"/>
      <c r="AK569" s="40"/>
      <c r="AL569" s="40"/>
      <c r="AM569" s="40"/>
      <c r="AN569" s="40"/>
      <c r="AO569" s="40"/>
      <c r="AP569" s="40"/>
      <c r="AQ569" s="40"/>
      <c r="AR569" s="40"/>
      <c r="AS569" s="40"/>
      <c r="AT569" s="40"/>
      <c r="AU569" s="40"/>
      <c r="AV569" s="40"/>
      <c r="AW569" s="40"/>
      <c r="AX569" s="40"/>
      <c r="AY569" s="40"/>
    </row>
    <row r="570" ht="15.75" customHeight="1">
      <c r="A570" s="575"/>
      <c r="B570" s="94"/>
      <c r="C570" s="94"/>
      <c r="D570" s="1034"/>
      <c r="E570" s="40"/>
      <c r="F570" s="811"/>
      <c r="G570" s="40"/>
      <c r="H570" s="40"/>
      <c r="I570" s="40"/>
      <c r="J570" s="811"/>
      <c r="K570" s="40"/>
      <c r="L570" s="40"/>
      <c r="M570" s="40"/>
      <c r="N570" s="1020"/>
      <c r="O570" s="40"/>
      <c r="P570" s="40"/>
      <c r="Q570" s="40"/>
      <c r="R570" s="40"/>
      <c r="S570" s="40"/>
      <c r="T570" s="40"/>
      <c r="U570" s="40"/>
      <c r="V570" s="40"/>
      <c r="W570" s="40"/>
      <c r="X570" s="40"/>
      <c r="Y570" s="40"/>
      <c r="Z570" s="40"/>
      <c r="AA570" s="40"/>
      <c r="AB570" s="1023"/>
      <c r="AC570" s="40"/>
      <c r="AD570" s="40"/>
      <c r="AE570" s="40"/>
      <c r="AF570" s="40"/>
      <c r="AG570" s="1023"/>
      <c r="AH570" s="40"/>
      <c r="AI570" s="40"/>
      <c r="AJ570" s="40"/>
      <c r="AK570" s="40"/>
      <c r="AL570" s="40"/>
      <c r="AM570" s="40"/>
      <c r="AN570" s="40"/>
      <c r="AO570" s="40"/>
      <c r="AP570" s="40"/>
      <c r="AQ570" s="40"/>
      <c r="AR570" s="40"/>
      <c r="AS570" s="40"/>
      <c r="AT570" s="40"/>
      <c r="AU570" s="40"/>
      <c r="AV570" s="40"/>
      <c r="AW570" s="40"/>
      <c r="AX570" s="40"/>
      <c r="AY570" s="40"/>
    </row>
    <row r="571" ht="15.75" customHeight="1">
      <c r="A571" s="575"/>
      <c r="B571" s="94"/>
      <c r="C571" s="94"/>
      <c r="D571" s="1034"/>
      <c r="E571" s="40"/>
      <c r="F571" s="811"/>
      <c r="G571" s="40"/>
      <c r="H571" s="40"/>
      <c r="I571" s="40"/>
      <c r="J571" s="811"/>
      <c r="K571" s="40"/>
      <c r="L571" s="40"/>
      <c r="M571" s="40"/>
      <c r="N571" s="1020"/>
      <c r="O571" s="40"/>
      <c r="P571" s="40"/>
      <c r="Q571" s="40"/>
      <c r="R571" s="40"/>
      <c r="S571" s="40"/>
      <c r="T571" s="40"/>
      <c r="U571" s="40"/>
      <c r="V571" s="40"/>
      <c r="W571" s="40"/>
      <c r="X571" s="40"/>
      <c r="Y571" s="40"/>
      <c r="Z571" s="40"/>
      <c r="AA571" s="40"/>
      <c r="AB571" s="1023"/>
      <c r="AC571" s="40"/>
      <c r="AD571" s="40"/>
      <c r="AE571" s="40"/>
      <c r="AF571" s="40"/>
      <c r="AG571" s="1023"/>
      <c r="AH571" s="40"/>
      <c r="AI571" s="40"/>
      <c r="AJ571" s="40"/>
      <c r="AK571" s="40"/>
      <c r="AL571" s="40"/>
      <c r="AM571" s="40"/>
      <c r="AN571" s="40"/>
      <c r="AO571" s="40"/>
      <c r="AP571" s="40"/>
      <c r="AQ571" s="40"/>
      <c r="AR571" s="40"/>
      <c r="AS571" s="40"/>
      <c r="AT571" s="40"/>
      <c r="AU571" s="40"/>
      <c r="AV571" s="40"/>
      <c r="AW571" s="40"/>
      <c r="AX571" s="40"/>
      <c r="AY571" s="40"/>
    </row>
    <row r="572" ht="15.75" customHeight="1">
      <c r="A572" s="575"/>
      <c r="B572" s="94"/>
      <c r="C572" s="94"/>
      <c r="D572" s="1034"/>
      <c r="E572" s="40"/>
      <c r="F572" s="811"/>
      <c r="G572" s="40"/>
      <c r="H572" s="40"/>
      <c r="I572" s="40"/>
      <c r="J572" s="811"/>
      <c r="K572" s="40"/>
      <c r="L572" s="40"/>
      <c r="M572" s="40"/>
      <c r="N572" s="1020"/>
      <c r="O572" s="40"/>
      <c r="P572" s="40"/>
      <c r="Q572" s="40"/>
      <c r="R572" s="40"/>
      <c r="S572" s="40"/>
      <c r="T572" s="40"/>
      <c r="U572" s="40"/>
      <c r="V572" s="40"/>
      <c r="W572" s="40"/>
      <c r="X572" s="40"/>
      <c r="Y572" s="40"/>
      <c r="Z572" s="40"/>
      <c r="AA572" s="40"/>
      <c r="AB572" s="1023"/>
      <c r="AC572" s="40"/>
      <c r="AD572" s="40"/>
      <c r="AE572" s="40"/>
      <c r="AF572" s="40"/>
      <c r="AG572" s="1023"/>
      <c r="AH572" s="40"/>
      <c r="AI572" s="40"/>
      <c r="AJ572" s="40"/>
      <c r="AK572" s="40"/>
      <c r="AL572" s="40"/>
      <c r="AM572" s="40"/>
      <c r="AN572" s="40"/>
      <c r="AO572" s="40"/>
      <c r="AP572" s="40"/>
      <c r="AQ572" s="40"/>
      <c r="AR572" s="40"/>
      <c r="AS572" s="40"/>
      <c r="AT572" s="40"/>
      <c r="AU572" s="40"/>
      <c r="AV572" s="40"/>
      <c r="AW572" s="40"/>
      <c r="AX572" s="40"/>
      <c r="AY572" s="40"/>
    </row>
    <row r="573" ht="15.75" customHeight="1">
      <c r="A573" s="575"/>
      <c r="B573" s="94"/>
      <c r="C573" s="94"/>
      <c r="D573" s="1034"/>
      <c r="E573" s="40"/>
      <c r="F573" s="811"/>
      <c r="G573" s="40"/>
      <c r="H573" s="40"/>
      <c r="I573" s="40"/>
      <c r="J573" s="811"/>
      <c r="K573" s="40"/>
      <c r="L573" s="40"/>
      <c r="M573" s="40"/>
      <c r="N573" s="1020"/>
      <c r="O573" s="40"/>
      <c r="P573" s="40"/>
      <c r="Q573" s="40"/>
      <c r="R573" s="40"/>
      <c r="S573" s="40"/>
      <c r="T573" s="40"/>
      <c r="U573" s="40"/>
      <c r="V573" s="40"/>
      <c r="W573" s="40"/>
      <c r="X573" s="40"/>
      <c r="Y573" s="40"/>
      <c r="Z573" s="40"/>
      <c r="AA573" s="40"/>
      <c r="AB573" s="1023"/>
      <c r="AC573" s="40"/>
      <c r="AD573" s="40"/>
      <c r="AE573" s="40"/>
      <c r="AF573" s="40"/>
      <c r="AG573" s="1023"/>
      <c r="AH573" s="40"/>
      <c r="AI573" s="40"/>
      <c r="AJ573" s="40"/>
      <c r="AK573" s="40"/>
      <c r="AL573" s="40"/>
      <c r="AM573" s="40"/>
      <c r="AN573" s="40"/>
      <c r="AO573" s="40"/>
      <c r="AP573" s="40"/>
      <c r="AQ573" s="40"/>
      <c r="AR573" s="40"/>
      <c r="AS573" s="40"/>
      <c r="AT573" s="40"/>
      <c r="AU573" s="40"/>
      <c r="AV573" s="40"/>
      <c r="AW573" s="40"/>
      <c r="AX573" s="40"/>
      <c r="AY573" s="40"/>
    </row>
    <row r="574" ht="15.75" customHeight="1">
      <c r="A574" s="575"/>
      <c r="B574" s="94"/>
      <c r="C574" s="94"/>
      <c r="D574" s="1034"/>
      <c r="E574" s="40"/>
      <c r="F574" s="811"/>
      <c r="G574" s="40"/>
      <c r="H574" s="40"/>
      <c r="I574" s="40"/>
      <c r="J574" s="811"/>
      <c r="K574" s="40"/>
      <c r="L574" s="40"/>
      <c r="M574" s="40"/>
      <c r="N574" s="1020"/>
      <c r="O574" s="40"/>
      <c r="P574" s="40"/>
      <c r="Q574" s="40"/>
      <c r="R574" s="40"/>
      <c r="S574" s="40"/>
      <c r="T574" s="40"/>
      <c r="U574" s="40"/>
      <c r="V574" s="40"/>
      <c r="W574" s="40"/>
      <c r="X574" s="40"/>
      <c r="Y574" s="40"/>
      <c r="Z574" s="40"/>
      <c r="AA574" s="40"/>
      <c r="AB574" s="1023"/>
      <c r="AC574" s="40"/>
      <c r="AD574" s="40"/>
      <c r="AE574" s="40"/>
      <c r="AF574" s="40"/>
      <c r="AG574" s="1023"/>
      <c r="AH574" s="40"/>
      <c r="AI574" s="40"/>
      <c r="AJ574" s="40"/>
      <c r="AK574" s="40"/>
      <c r="AL574" s="40"/>
      <c r="AM574" s="40"/>
      <c r="AN574" s="40"/>
      <c r="AO574" s="40"/>
      <c r="AP574" s="40"/>
      <c r="AQ574" s="40"/>
      <c r="AR574" s="40"/>
      <c r="AS574" s="40"/>
      <c r="AT574" s="40"/>
      <c r="AU574" s="40"/>
      <c r="AV574" s="40"/>
      <c r="AW574" s="40"/>
      <c r="AX574" s="40"/>
      <c r="AY574" s="40"/>
    </row>
    <row r="575" ht="15.75" customHeight="1">
      <c r="A575" s="575"/>
      <c r="B575" s="94"/>
      <c r="C575" s="94"/>
      <c r="D575" s="1034"/>
      <c r="E575" s="40"/>
      <c r="F575" s="811"/>
      <c r="G575" s="40"/>
      <c r="H575" s="40"/>
      <c r="I575" s="40"/>
      <c r="J575" s="811"/>
      <c r="K575" s="40"/>
      <c r="L575" s="40"/>
      <c r="M575" s="40"/>
      <c r="N575" s="1020"/>
      <c r="O575" s="40"/>
      <c r="P575" s="40"/>
      <c r="Q575" s="40"/>
      <c r="R575" s="40"/>
      <c r="S575" s="40"/>
      <c r="T575" s="40"/>
      <c r="U575" s="40"/>
      <c r="V575" s="40"/>
      <c r="W575" s="40"/>
      <c r="X575" s="40"/>
      <c r="Y575" s="40"/>
      <c r="Z575" s="40"/>
      <c r="AA575" s="40"/>
      <c r="AB575" s="1023"/>
      <c r="AC575" s="40"/>
      <c r="AD575" s="40"/>
      <c r="AE575" s="40"/>
      <c r="AF575" s="40"/>
      <c r="AG575" s="1023"/>
      <c r="AH575" s="40"/>
      <c r="AI575" s="40"/>
      <c r="AJ575" s="40"/>
      <c r="AK575" s="40"/>
      <c r="AL575" s="40"/>
      <c r="AM575" s="40"/>
      <c r="AN575" s="40"/>
      <c r="AO575" s="40"/>
      <c r="AP575" s="40"/>
      <c r="AQ575" s="40"/>
      <c r="AR575" s="40"/>
      <c r="AS575" s="40"/>
      <c r="AT575" s="40"/>
      <c r="AU575" s="40"/>
      <c r="AV575" s="40"/>
      <c r="AW575" s="40"/>
      <c r="AX575" s="40"/>
      <c r="AY575" s="40"/>
    </row>
    <row r="576" ht="15.75" customHeight="1">
      <c r="A576" s="575"/>
      <c r="B576" s="94"/>
      <c r="C576" s="94"/>
      <c r="D576" s="1034"/>
      <c r="E576" s="40"/>
      <c r="F576" s="811"/>
      <c r="G576" s="40"/>
      <c r="H576" s="40"/>
      <c r="I576" s="40"/>
      <c r="J576" s="811"/>
      <c r="K576" s="40"/>
      <c r="L576" s="40"/>
      <c r="M576" s="40"/>
      <c r="N576" s="1020"/>
      <c r="O576" s="40"/>
      <c r="P576" s="40"/>
      <c r="Q576" s="40"/>
      <c r="R576" s="40"/>
      <c r="S576" s="40"/>
      <c r="T576" s="40"/>
      <c r="U576" s="40"/>
      <c r="V576" s="40"/>
      <c r="W576" s="40"/>
      <c r="X576" s="40"/>
      <c r="Y576" s="40"/>
      <c r="Z576" s="40"/>
      <c r="AA576" s="40"/>
      <c r="AB576" s="1023"/>
      <c r="AC576" s="40"/>
      <c r="AD576" s="40"/>
      <c r="AE576" s="40"/>
      <c r="AF576" s="40"/>
      <c r="AG576" s="1023"/>
      <c r="AH576" s="40"/>
      <c r="AI576" s="40"/>
      <c r="AJ576" s="40"/>
      <c r="AK576" s="40"/>
      <c r="AL576" s="40"/>
      <c r="AM576" s="40"/>
      <c r="AN576" s="40"/>
      <c r="AO576" s="40"/>
      <c r="AP576" s="40"/>
      <c r="AQ576" s="40"/>
      <c r="AR576" s="40"/>
      <c r="AS576" s="40"/>
      <c r="AT576" s="40"/>
      <c r="AU576" s="40"/>
      <c r="AV576" s="40"/>
      <c r="AW576" s="40"/>
      <c r="AX576" s="40"/>
      <c r="AY576" s="40"/>
    </row>
  </sheetData>
  <mergeCells count="9">
    <mergeCell ref="P314:U315"/>
    <mergeCell ref="AB314:AD315"/>
    <mergeCell ref="P1:U2"/>
    <mergeCell ref="AB1:AD2"/>
    <mergeCell ref="F4:K5"/>
    <mergeCell ref="F152:K153"/>
    <mergeCell ref="P152:U153"/>
    <mergeCell ref="AB152:AD153"/>
    <mergeCell ref="F314:K315"/>
  </mergeCells>
  <conditionalFormatting sqref="AD6:AD576">
    <cfRule type="expression" dxfId="2" priority="1" stopIfTrue="1">
      <formula>VALUE(INDEX(INDIRECT("sts1w1!J$2:J"), MATCH(A6, INDIRECT("sts1w1!$A$2:$A"), 0))) = 2</formula>
    </cfRule>
  </conditionalFormatting>
  <conditionalFormatting sqref="AC6:AC576">
    <cfRule type="expression" dxfId="2" priority="2" stopIfTrue="1">
      <formula>VALUE(INDEX(INDIRECT("sts1w1!I$2:I"), MATCH(A6, INDIRECT("sts1w1!$A$2:$A"), 0))) = 2</formula>
    </cfRule>
  </conditionalFormatting>
  <conditionalFormatting sqref="AB6:AB576 AC374:AD375">
    <cfRule type="expression" dxfId="2" priority="3" stopIfTrue="1">
      <formula>VALUE(INDEX(INDIRECT("sts1w1!H$2:H"), MATCH(A6, INDIRECT("sts1w1!$A$2:$A"), 0))) = 2</formula>
    </cfRule>
  </conditionalFormatting>
  <conditionalFormatting sqref="U6:U576">
    <cfRule type="expression" dxfId="2" priority="4" stopIfTrue="1">
      <formula>VALUE(INDEX(INDIRECT("sts1w1!G$2:G"), MATCH(A6, INDIRECT("sts1w1!$A$2:$A"), 0))) = 2</formula>
    </cfRule>
  </conditionalFormatting>
  <conditionalFormatting sqref="T6:T576">
    <cfRule type="expression" dxfId="2" priority="5" stopIfTrue="1">
      <formula>VALUE(INDEX(INDIRECT("sts1w1!F$2:F"), MATCH(A6, INDIRECT("sts1w1!$A$2:$A"), 0))) = 2</formula>
    </cfRule>
  </conditionalFormatting>
  <conditionalFormatting sqref="S6:S576">
    <cfRule type="expression" dxfId="2" priority="6" stopIfTrue="1">
      <formula>VALUE(INDEX(INDIRECT("sts1w1!E$2:E"), MATCH(A6, INDIRECT("sts1w1!$A$2:$A"), 0))) = 2</formula>
    </cfRule>
  </conditionalFormatting>
  <conditionalFormatting sqref="R6:R576">
    <cfRule type="expression" dxfId="2" priority="7" stopIfTrue="1">
      <formula>VALUE(INDEX(INDIRECT("sts1w1!D$2:D"), MATCH(A6, INDIRECT("sts1w1!$A$2:$A"), 0))) = 2</formula>
    </cfRule>
  </conditionalFormatting>
  <conditionalFormatting sqref="Q6:Q576 R16:U16 S433 U433">
    <cfRule type="expression" dxfId="2" priority="8" stopIfTrue="1">
      <formula>VALUE(INDEX(INDIRECT("sts1w1!C$2:C"), MATCH(A6, INDIRECT("sts1w1!$A$2:$A"), 0))) = 2</formula>
    </cfRule>
  </conditionalFormatting>
  <conditionalFormatting sqref="P6:P576 Q16:U16 Q187:U187 Q374:V375 Q433:U433">
    <cfRule type="expression" dxfId="2" priority="9" stopIfTrue="1">
      <formula>VALUE(INDEX(INDIRECT("sts1w1!B$2:B"), MATCH(A6, INDIRECT("sts1w1!$A$2:$A"), 0))) = 2</formula>
    </cfRule>
  </conditionalFormatting>
  <conditionalFormatting sqref="AA6:AA576 Z41">
    <cfRule type="expression" dxfId="1" priority="10">
      <formula>VALUE(INDEX(INDIRECT("sts1w1!H$2:H"), MATCH(A6, INDIRECT("sts1w1!$A$2:$A"), 0))) = 2</formula>
    </cfRule>
  </conditionalFormatting>
  <conditionalFormatting sqref="AA6:AA576 Z41">
    <cfRule type="expression" dxfId="1" priority="11">
      <formula>INDEX(INDIRECT("sts1w1!H$2:H"), MATCH(A6, INDIRECT("sts1w1!$A$2:$A"), 0)) = "2"</formula>
    </cfRule>
  </conditionalFormatting>
  <conditionalFormatting sqref="AA6:AA576 Z41">
    <cfRule type="expression" dxfId="1" priority="12">
      <formula>INDEX(INDIRECT("sts1w1!H$2:H"), MATCH($A6, INDIRECT("sts1w1!$A$2:$A"), 0)) = "2"</formula>
    </cfRule>
  </conditionalFormatting>
  <conditionalFormatting sqref="W19:W40">
    <cfRule type="cellIs" dxfId="0" priority="13" operator="equal">
      <formula>1</formula>
    </cfRule>
  </conditionalFormatting>
  <conditionalFormatting sqref="W42:W110">
    <cfRule type="cellIs" dxfId="0" priority="14" operator="equal">
      <formula>1</formula>
    </cfRule>
  </conditionalFormatting>
  <conditionalFormatting sqref="W112:W147">
    <cfRule type="cellIs" dxfId="0" priority="15" operator="equal">
      <formula>1</formula>
    </cfRule>
  </conditionalFormatting>
  <conditionalFormatting sqref="W160:W217">
    <cfRule type="cellIs" dxfId="0" priority="16" operator="equal">
      <formula>1</formula>
    </cfRule>
  </conditionalFormatting>
  <conditionalFormatting sqref="W1:W5 X1:X217 W13:W15 W148:W154 W194 Y194 W259:W362 X259:X576 Y259:Y312 Y363:Y395 V374 W374:W375 W383:W385 W392 W394:W515 Y397:Y398 Y400:Y576">
    <cfRule type="cellIs" dxfId="0" priority="17" operator="equal">
      <formula>1</formula>
    </cfRule>
  </conditionalFormatting>
  <conditionalFormatting sqref="W218:W259 X218:X258">
    <cfRule type="cellIs" dxfId="0" priority="18" operator="equal">
      <formula>1</formula>
    </cfRule>
  </conditionalFormatting>
  <conditionalFormatting sqref="Z1:Z576 AA351:AA430">
    <cfRule type="cellIs" dxfId="1" priority="19" operator="equal">
      <formula>"Y"</formula>
    </cfRule>
  </conditionalFormatting>
  <conditionalFormatting sqref="Z1:Z576 AA351:AA430">
    <cfRule type="containsText" dxfId="1" priority="20" operator="containsText" text="manual">
      <formula>NOT(ISERROR(SEARCH(("manual"),(Z1))))</formula>
    </cfRule>
  </conditionalFormatting>
  <conditionalFormatting sqref="Z1:Z576 AA351:AA430">
    <cfRule type="cellIs" dxfId="3" priority="21" operator="equal">
      <formula>"n/a"</formula>
    </cfRule>
  </conditionalFormatting>
  <conditionalFormatting sqref="Z1:Z576 AA351:AA430">
    <cfRule type="cellIs" dxfId="4" priority="22" operator="equal">
      <formula>"X"</formula>
    </cfRule>
  </conditionalFormatting>
  <hyperlinks>
    <hyperlink r:id="rId1" ref="P6"/>
    <hyperlink r:id="rId2" ref="Q6"/>
    <hyperlink r:id="rId3" ref="R6"/>
    <hyperlink r:id="rId4" ref="S6"/>
    <hyperlink r:id="rId5" ref="T6"/>
    <hyperlink r:id="rId6" ref="U6"/>
    <hyperlink r:id="rId7" ref="AB6"/>
    <hyperlink r:id="rId8" ref="AC6"/>
    <hyperlink r:id="rId9" ref="AD6"/>
    <hyperlink r:id="rId10" ref="P7"/>
    <hyperlink r:id="rId11" ref="Q7"/>
    <hyperlink r:id="rId12" ref="R7"/>
    <hyperlink r:id="rId13" ref="S7"/>
    <hyperlink r:id="rId14" ref="T7"/>
    <hyperlink r:id="rId15" ref="U7"/>
    <hyperlink r:id="rId16" ref="AB7"/>
    <hyperlink r:id="rId17" ref="AC7"/>
    <hyperlink r:id="rId18" ref="AD7"/>
    <hyperlink r:id="rId19" ref="Q8"/>
    <hyperlink r:id="rId20" ref="R8"/>
    <hyperlink r:id="rId21" ref="S8"/>
    <hyperlink r:id="rId22" ref="T8"/>
    <hyperlink r:id="rId23" ref="U8"/>
    <hyperlink r:id="rId24" ref="AC8"/>
    <hyperlink r:id="rId25" ref="AD8"/>
    <hyperlink r:id="rId26" ref="Q9"/>
    <hyperlink r:id="rId27" ref="R9"/>
    <hyperlink r:id="rId28" ref="S9"/>
    <hyperlink r:id="rId29" ref="T9"/>
    <hyperlink r:id="rId30" ref="U9"/>
    <hyperlink r:id="rId31" ref="AC9"/>
    <hyperlink r:id="rId32" ref="AD9"/>
    <hyperlink r:id="rId33" ref="Q10"/>
    <hyperlink r:id="rId34" ref="R10"/>
    <hyperlink r:id="rId35" ref="S10"/>
    <hyperlink r:id="rId36" ref="T10"/>
    <hyperlink r:id="rId37" ref="U10"/>
    <hyperlink r:id="rId38" ref="AC10"/>
    <hyperlink r:id="rId39" ref="AD10"/>
    <hyperlink r:id="rId40" ref="Q11"/>
    <hyperlink r:id="rId41" ref="R11"/>
    <hyperlink r:id="rId42" ref="S11"/>
    <hyperlink r:id="rId43" ref="T11"/>
    <hyperlink r:id="rId44" ref="U11"/>
    <hyperlink r:id="rId45" ref="AB11"/>
    <hyperlink r:id="rId46" ref="AC11"/>
    <hyperlink r:id="rId47" ref="AD11"/>
    <hyperlink r:id="rId48" ref="Q12"/>
    <hyperlink r:id="rId49" ref="R12"/>
    <hyperlink r:id="rId50" ref="S12"/>
    <hyperlink r:id="rId51" ref="T12"/>
    <hyperlink r:id="rId52" ref="U12"/>
    <hyperlink r:id="rId53" ref="AB12"/>
    <hyperlink r:id="rId54" ref="AC12"/>
    <hyperlink r:id="rId55" ref="AD12"/>
    <hyperlink r:id="rId56" ref="Q13"/>
    <hyperlink r:id="rId57" ref="R13"/>
    <hyperlink r:id="rId58" ref="S13"/>
    <hyperlink r:id="rId59" ref="T13"/>
    <hyperlink r:id="rId60" ref="U13"/>
    <hyperlink r:id="rId61" ref="AB13"/>
    <hyperlink r:id="rId62" ref="AC13"/>
    <hyperlink r:id="rId63" ref="AD13"/>
    <hyperlink r:id="rId64" ref="Q14"/>
    <hyperlink r:id="rId65" ref="R14"/>
    <hyperlink r:id="rId66" ref="S14"/>
    <hyperlink r:id="rId67" ref="T14"/>
    <hyperlink r:id="rId68" ref="U14"/>
    <hyperlink r:id="rId69" ref="AB14"/>
    <hyperlink r:id="rId70" ref="AC14"/>
    <hyperlink r:id="rId71" ref="AD14"/>
    <hyperlink r:id="rId72" ref="Q15"/>
    <hyperlink r:id="rId73" ref="R15"/>
    <hyperlink r:id="rId74" ref="S15"/>
    <hyperlink r:id="rId75" ref="T15"/>
    <hyperlink r:id="rId76" ref="U15"/>
    <hyperlink r:id="rId77" ref="AB15"/>
    <hyperlink r:id="rId78" ref="AC15"/>
    <hyperlink r:id="rId79" ref="AD15"/>
    <hyperlink r:id="rId80" ref="P17"/>
    <hyperlink r:id="rId81" ref="Q17"/>
    <hyperlink r:id="rId82" ref="R17"/>
    <hyperlink r:id="rId83" ref="S17"/>
    <hyperlink r:id="rId84" ref="T17"/>
    <hyperlink r:id="rId85" ref="U17"/>
    <hyperlink r:id="rId86" ref="AB17"/>
    <hyperlink r:id="rId87" ref="AC17"/>
    <hyperlink r:id="rId88" ref="AD17"/>
    <hyperlink r:id="rId89" ref="Q18"/>
    <hyperlink r:id="rId90" ref="R18"/>
    <hyperlink r:id="rId91" ref="S18"/>
    <hyperlink r:id="rId92" ref="T18"/>
    <hyperlink r:id="rId93" ref="U18"/>
    <hyperlink r:id="rId94" ref="AB18"/>
    <hyperlink r:id="rId95" ref="AC18"/>
    <hyperlink r:id="rId96" ref="AD18"/>
    <hyperlink r:id="rId97" ref="P19"/>
    <hyperlink r:id="rId98" ref="Q19"/>
    <hyperlink r:id="rId99" ref="R19"/>
    <hyperlink r:id="rId100" ref="S19"/>
    <hyperlink r:id="rId101" ref="T19"/>
    <hyperlink r:id="rId102" ref="U19"/>
    <hyperlink r:id="rId103" ref="AB19"/>
    <hyperlink r:id="rId104" ref="AC19"/>
    <hyperlink r:id="rId105" ref="AD19"/>
    <hyperlink r:id="rId106" ref="P20"/>
    <hyperlink r:id="rId107" ref="Q20"/>
    <hyperlink r:id="rId108" ref="R20"/>
    <hyperlink r:id="rId109" ref="S20"/>
    <hyperlink r:id="rId110" ref="T20"/>
    <hyperlink r:id="rId111" ref="U20"/>
    <hyperlink r:id="rId112" ref="AB20"/>
    <hyperlink r:id="rId113" ref="AC20"/>
    <hyperlink r:id="rId114" ref="AD20"/>
    <hyperlink r:id="rId115" ref="P21"/>
    <hyperlink r:id="rId116" ref="Q21"/>
    <hyperlink r:id="rId117" ref="R21"/>
    <hyperlink r:id="rId118" ref="S21"/>
    <hyperlink r:id="rId119" ref="T21"/>
    <hyperlink r:id="rId120" ref="U21"/>
    <hyperlink r:id="rId121" ref="AB21"/>
    <hyperlink r:id="rId122" ref="AC21"/>
    <hyperlink r:id="rId123" ref="AD21"/>
    <hyperlink r:id="rId124" ref="P22"/>
    <hyperlink r:id="rId125" ref="Q22"/>
    <hyperlink r:id="rId126" ref="R22"/>
    <hyperlink r:id="rId127" ref="S22"/>
    <hyperlink r:id="rId128" ref="T22"/>
    <hyperlink r:id="rId129" ref="U22"/>
    <hyperlink r:id="rId130" ref="AB22"/>
    <hyperlink r:id="rId131" ref="AC22"/>
    <hyperlink r:id="rId132" ref="AD22"/>
    <hyperlink r:id="rId133" ref="P23"/>
    <hyperlink r:id="rId134" ref="Q23"/>
    <hyperlink r:id="rId135" ref="R23"/>
    <hyperlink r:id="rId136" ref="S23"/>
    <hyperlink r:id="rId137" ref="T23"/>
    <hyperlink r:id="rId138" ref="U23"/>
    <hyperlink r:id="rId139" ref="AB23"/>
    <hyperlink r:id="rId140" ref="AC23"/>
    <hyperlink r:id="rId141" ref="AD23"/>
    <hyperlink r:id="rId142" ref="P24"/>
    <hyperlink r:id="rId143" ref="Q24"/>
    <hyperlink r:id="rId144" ref="R24"/>
    <hyperlink r:id="rId145" ref="S24"/>
    <hyperlink r:id="rId146" ref="T24"/>
    <hyperlink r:id="rId147" ref="U24"/>
    <hyperlink r:id="rId148" ref="AB24"/>
    <hyperlink r:id="rId149" ref="AC24"/>
    <hyperlink r:id="rId150" ref="AD24"/>
    <hyperlink r:id="rId151" ref="P25"/>
    <hyperlink r:id="rId152" ref="Q25"/>
    <hyperlink r:id="rId153" ref="R25"/>
    <hyperlink r:id="rId154" ref="S25"/>
    <hyperlink r:id="rId155" ref="T25"/>
    <hyperlink r:id="rId156" ref="U25"/>
    <hyperlink r:id="rId157" ref="AB25"/>
    <hyperlink r:id="rId158" ref="AC25"/>
    <hyperlink r:id="rId159" ref="AD25"/>
    <hyperlink r:id="rId160" ref="P26"/>
    <hyperlink r:id="rId161" ref="Q26"/>
    <hyperlink r:id="rId162" ref="R26"/>
    <hyperlink r:id="rId163" ref="S26"/>
    <hyperlink r:id="rId164" ref="T26"/>
    <hyperlink r:id="rId165" ref="U26"/>
    <hyperlink r:id="rId166" ref="AB26"/>
    <hyperlink r:id="rId167" ref="AC26"/>
    <hyperlink r:id="rId168" ref="AD26"/>
    <hyperlink r:id="rId169" ref="U27"/>
    <hyperlink r:id="rId170" ref="AB27"/>
    <hyperlink r:id="rId171" ref="AC27"/>
    <hyperlink r:id="rId172" ref="AD27"/>
    <hyperlink r:id="rId173" ref="P28"/>
    <hyperlink r:id="rId174" ref="Q28"/>
    <hyperlink r:id="rId175" ref="R28"/>
    <hyperlink r:id="rId176" ref="S28"/>
    <hyperlink r:id="rId177" ref="T28"/>
    <hyperlink r:id="rId178" ref="U28"/>
    <hyperlink r:id="rId179" ref="AB28"/>
    <hyperlink r:id="rId180" ref="AC28"/>
    <hyperlink r:id="rId181" ref="AD28"/>
    <hyperlink r:id="rId182" ref="P29"/>
    <hyperlink r:id="rId183" ref="Q29"/>
    <hyperlink r:id="rId184" ref="R29"/>
    <hyperlink r:id="rId185" ref="S29"/>
    <hyperlink r:id="rId186" ref="T29"/>
    <hyperlink r:id="rId187" ref="U29"/>
    <hyperlink r:id="rId188" ref="AB29"/>
    <hyperlink r:id="rId189" ref="AC29"/>
    <hyperlink r:id="rId190" ref="AD29"/>
    <hyperlink r:id="rId191" ref="P30"/>
    <hyperlink r:id="rId192" ref="Q30"/>
    <hyperlink r:id="rId193" ref="R30"/>
    <hyperlink r:id="rId194" ref="S30"/>
    <hyperlink r:id="rId195" ref="T30"/>
    <hyperlink r:id="rId196" ref="U30"/>
    <hyperlink r:id="rId197" ref="AB30"/>
    <hyperlink r:id="rId198" ref="AC30"/>
    <hyperlink r:id="rId199" ref="AD30"/>
    <hyperlink r:id="rId200" ref="P31"/>
    <hyperlink r:id="rId201" ref="Q31"/>
    <hyperlink r:id="rId202" ref="R31"/>
    <hyperlink r:id="rId203" ref="S31"/>
    <hyperlink r:id="rId204" ref="T31"/>
    <hyperlink r:id="rId205" ref="U31"/>
    <hyperlink r:id="rId206" ref="AB31"/>
    <hyperlink r:id="rId207" ref="AC31"/>
    <hyperlink r:id="rId208" ref="AD31"/>
    <hyperlink r:id="rId209" ref="P32"/>
    <hyperlink r:id="rId210" ref="Q32"/>
    <hyperlink r:id="rId211" ref="R32"/>
    <hyperlink r:id="rId212" ref="S32"/>
    <hyperlink r:id="rId213" ref="T32"/>
    <hyperlink r:id="rId214" ref="U32"/>
    <hyperlink r:id="rId215" ref="AB32"/>
    <hyperlink r:id="rId216" ref="AC32"/>
    <hyperlink r:id="rId217" ref="AD32"/>
    <hyperlink r:id="rId218" ref="P33"/>
    <hyperlink r:id="rId219" ref="Q33"/>
    <hyperlink r:id="rId220" ref="R33"/>
    <hyperlink r:id="rId221" ref="S33"/>
    <hyperlink r:id="rId222" ref="T33"/>
    <hyperlink r:id="rId223" ref="U33"/>
    <hyperlink r:id="rId224" ref="AB33"/>
    <hyperlink r:id="rId225" ref="AC33"/>
    <hyperlink r:id="rId226" ref="AD33"/>
    <hyperlink r:id="rId227" ref="P34"/>
    <hyperlink r:id="rId228" ref="Q34"/>
    <hyperlink r:id="rId229" ref="R34"/>
    <hyperlink r:id="rId230" ref="S34"/>
    <hyperlink r:id="rId231" ref="T34"/>
    <hyperlink r:id="rId232" ref="U34"/>
    <hyperlink r:id="rId233" ref="AB34"/>
    <hyperlink r:id="rId234" ref="AC34"/>
    <hyperlink r:id="rId235" ref="AD34"/>
    <hyperlink r:id="rId236" ref="P35"/>
    <hyperlink r:id="rId237" ref="Q35"/>
    <hyperlink r:id="rId238" ref="R35"/>
    <hyperlink r:id="rId239" ref="S35"/>
    <hyperlink r:id="rId240" ref="T35"/>
    <hyperlink r:id="rId241" ref="U35"/>
    <hyperlink r:id="rId242" ref="AB35"/>
    <hyperlink r:id="rId243" ref="AC35"/>
    <hyperlink r:id="rId244" ref="AD35"/>
    <hyperlink r:id="rId245" ref="P36"/>
    <hyperlink r:id="rId246" ref="Q36"/>
    <hyperlink r:id="rId247" ref="R36"/>
    <hyperlink r:id="rId248" ref="S36"/>
    <hyperlink r:id="rId249" ref="T36"/>
    <hyperlink r:id="rId250" ref="U36"/>
    <hyperlink r:id="rId251" ref="AB36"/>
    <hyperlink r:id="rId252" ref="AC36"/>
    <hyperlink r:id="rId253" ref="AD36"/>
    <hyperlink r:id="rId254" ref="P37"/>
    <hyperlink r:id="rId255" ref="Q37"/>
    <hyperlink r:id="rId256" ref="R37"/>
    <hyperlink r:id="rId257" ref="S37"/>
    <hyperlink r:id="rId258" ref="T37"/>
    <hyperlink r:id="rId259" ref="U37"/>
    <hyperlink r:id="rId260" ref="AB37"/>
    <hyperlink r:id="rId261" ref="AC37"/>
    <hyperlink r:id="rId262" ref="AD37"/>
    <hyperlink r:id="rId263" ref="P38"/>
    <hyperlink r:id="rId264" ref="Q38"/>
    <hyperlink r:id="rId265" ref="R38"/>
    <hyperlink r:id="rId266" ref="S38"/>
    <hyperlink r:id="rId267" ref="T38"/>
    <hyperlink r:id="rId268" ref="U38"/>
    <hyperlink r:id="rId269" ref="AB38"/>
    <hyperlink r:id="rId270" ref="AC38"/>
    <hyperlink r:id="rId271" ref="AD38"/>
    <hyperlink r:id="rId272" ref="P39"/>
    <hyperlink r:id="rId273" ref="Q39"/>
    <hyperlink r:id="rId274" ref="R39"/>
    <hyperlink r:id="rId275" ref="S39"/>
    <hyperlink r:id="rId276" ref="T39"/>
    <hyperlink r:id="rId277" ref="U39"/>
    <hyperlink r:id="rId278" ref="AB39"/>
    <hyperlink r:id="rId279" ref="AC39"/>
    <hyperlink r:id="rId280" ref="AD39"/>
    <hyperlink r:id="rId281" ref="P40"/>
    <hyperlink r:id="rId282" ref="Q40"/>
    <hyperlink r:id="rId283" ref="R40"/>
    <hyperlink r:id="rId284" ref="S40"/>
    <hyperlink r:id="rId285" ref="T40"/>
    <hyperlink r:id="rId286" ref="U40"/>
    <hyperlink r:id="rId287" ref="AB40"/>
    <hyperlink r:id="rId288" ref="AC40"/>
    <hyperlink r:id="rId289" ref="AD40"/>
    <hyperlink r:id="rId290" ref="Q41"/>
    <hyperlink r:id="rId291" ref="R41"/>
    <hyperlink r:id="rId292" ref="S41"/>
    <hyperlink r:id="rId293" ref="T41"/>
    <hyperlink r:id="rId294" ref="U41"/>
    <hyperlink r:id="rId295" ref="AB41"/>
    <hyperlink r:id="rId296" ref="AC41"/>
    <hyperlink r:id="rId297" ref="AD41"/>
    <hyperlink r:id="rId298" ref="P42"/>
    <hyperlink r:id="rId299" ref="Q42"/>
    <hyperlink r:id="rId300" ref="R42"/>
    <hyperlink r:id="rId301" ref="S42"/>
    <hyperlink r:id="rId302" ref="T42"/>
    <hyperlink r:id="rId303" ref="U42"/>
    <hyperlink r:id="rId304" ref="AB42"/>
    <hyperlink r:id="rId305" ref="AC42"/>
    <hyperlink r:id="rId306" ref="AD42"/>
    <hyperlink r:id="rId307" ref="P43"/>
    <hyperlink r:id="rId308" ref="Q43"/>
    <hyperlink r:id="rId309" ref="R43"/>
    <hyperlink r:id="rId310" ref="S43"/>
    <hyperlink r:id="rId311" ref="T43"/>
    <hyperlink r:id="rId312" ref="U43"/>
    <hyperlink r:id="rId313" ref="AB43"/>
    <hyperlink r:id="rId314" ref="AC43"/>
    <hyperlink r:id="rId315" ref="AD43"/>
    <hyperlink r:id="rId316" ref="P44"/>
    <hyperlink r:id="rId317" ref="Q44"/>
    <hyperlink r:id="rId318" ref="R44"/>
    <hyperlink r:id="rId319" ref="S44"/>
    <hyperlink r:id="rId320" ref="T44"/>
    <hyperlink r:id="rId321" ref="U44"/>
    <hyperlink r:id="rId322" ref="AB44"/>
    <hyperlink r:id="rId323" ref="AC44"/>
    <hyperlink r:id="rId324" ref="AD44"/>
    <hyperlink r:id="rId325" ref="P45"/>
    <hyperlink r:id="rId326" ref="Q45"/>
    <hyperlink r:id="rId327" ref="R45"/>
    <hyperlink r:id="rId328" ref="S45"/>
    <hyperlink r:id="rId329" ref="T45"/>
    <hyperlink r:id="rId330" ref="U45"/>
    <hyperlink r:id="rId331" ref="AB45"/>
    <hyperlink r:id="rId332" ref="AC45"/>
    <hyperlink r:id="rId333" ref="AD45"/>
    <hyperlink r:id="rId334" ref="P46"/>
    <hyperlink r:id="rId335" ref="Q46"/>
    <hyperlink r:id="rId336" ref="R46"/>
    <hyperlink r:id="rId337" ref="S46"/>
    <hyperlink r:id="rId338" ref="T46"/>
    <hyperlink r:id="rId339" ref="U46"/>
    <hyperlink r:id="rId340" ref="AB46"/>
    <hyperlink r:id="rId341" ref="AC46"/>
    <hyperlink r:id="rId342" ref="AD46"/>
    <hyperlink r:id="rId343" ref="P47"/>
    <hyperlink r:id="rId344" ref="Q47"/>
    <hyperlink r:id="rId345" ref="R47"/>
    <hyperlink r:id="rId346" ref="S47"/>
    <hyperlink r:id="rId347" ref="T47"/>
    <hyperlink r:id="rId348" ref="U47"/>
    <hyperlink r:id="rId349" ref="AB47"/>
    <hyperlink r:id="rId350" ref="AC47"/>
    <hyperlink r:id="rId351" ref="AD47"/>
    <hyperlink r:id="rId352" ref="P48"/>
    <hyperlink r:id="rId353" ref="Q48"/>
    <hyperlink r:id="rId354" ref="R48"/>
    <hyperlink r:id="rId355" ref="S48"/>
    <hyperlink r:id="rId356" ref="T48"/>
    <hyperlink r:id="rId357" ref="U48"/>
    <hyperlink r:id="rId358" ref="AB48"/>
    <hyperlink r:id="rId359" ref="AC48"/>
    <hyperlink r:id="rId360" ref="AD48"/>
    <hyperlink r:id="rId361" ref="P49"/>
    <hyperlink r:id="rId362" ref="Q49"/>
    <hyperlink r:id="rId363" ref="R49"/>
    <hyperlink r:id="rId364" ref="S49"/>
    <hyperlink r:id="rId365" ref="T49"/>
    <hyperlink r:id="rId366" ref="U49"/>
    <hyperlink r:id="rId367" ref="AB49"/>
    <hyperlink r:id="rId368" ref="AC49"/>
    <hyperlink r:id="rId369" ref="AD49"/>
    <hyperlink r:id="rId370" ref="P50"/>
    <hyperlink r:id="rId371" ref="Q50"/>
    <hyperlink r:id="rId372" ref="R50"/>
    <hyperlink r:id="rId373" ref="S50"/>
    <hyperlink r:id="rId374" ref="T50"/>
    <hyperlink r:id="rId375" ref="U50"/>
    <hyperlink r:id="rId376" ref="AB50"/>
    <hyperlink r:id="rId377" ref="AC50"/>
    <hyperlink r:id="rId378" ref="AD50"/>
    <hyperlink r:id="rId379" ref="P51"/>
    <hyperlink r:id="rId380" ref="Q51"/>
    <hyperlink r:id="rId381" ref="R51"/>
    <hyperlink r:id="rId382" ref="S51"/>
    <hyperlink r:id="rId383" ref="T51"/>
    <hyperlink r:id="rId384" ref="U51"/>
    <hyperlink r:id="rId385" ref="AB51"/>
    <hyperlink r:id="rId386" ref="AC51"/>
    <hyperlink r:id="rId387" ref="AD51"/>
    <hyperlink r:id="rId388" ref="P52"/>
    <hyperlink r:id="rId389" ref="Q52"/>
    <hyperlink r:id="rId390" ref="R52"/>
    <hyperlink r:id="rId391" ref="S52"/>
    <hyperlink r:id="rId392" ref="T52"/>
    <hyperlink r:id="rId393" ref="U52"/>
    <hyperlink r:id="rId394" ref="AB52"/>
    <hyperlink r:id="rId395" ref="AC52"/>
    <hyperlink r:id="rId396" ref="AD52"/>
    <hyperlink r:id="rId397" ref="P53"/>
    <hyperlink r:id="rId398" ref="Q53"/>
    <hyperlink r:id="rId399" ref="R53"/>
    <hyperlink r:id="rId400" ref="S53"/>
    <hyperlink r:id="rId401" ref="T53"/>
    <hyperlink r:id="rId402" ref="U53"/>
    <hyperlink r:id="rId403" ref="AB53"/>
    <hyperlink r:id="rId404" ref="AC53"/>
    <hyperlink r:id="rId405" ref="AD53"/>
    <hyperlink r:id="rId406" ref="P54"/>
    <hyperlink r:id="rId407" ref="Q54"/>
    <hyperlink r:id="rId408" ref="R54"/>
    <hyperlink r:id="rId409" ref="S54"/>
    <hyperlink r:id="rId410" ref="T54"/>
    <hyperlink r:id="rId411" ref="U54"/>
    <hyperlink r:id="rId412" ref="AB54"/>
    <hyperlink r:id="rId413" ref="AC54"/>
    <hyperlink r:id="rId414" ref="AD54"/>
    <hyperlink r:id="rId415" ref="P55"/>
    <hyperlink r:id="rId416" ref="Q55"/>
    <hyperlink r:id="rId417" ref="R55"/>
    <hyperlink r:id="rId418" ref="S55"/>
    <hyperlink r:id="rId419" ref="T55"/>
    <hyperlink r:id="rId420" ref="U55"/>
    <hyperlink r:id="rId421" ref="AB55"/>
    <hyperlink r:id="rId422" ref="AC55"/>
    <hyperlink r:id="rId423" ref="AD55"/>
    <hyperlink r:id="rId424" ref="P56"/>
    <hyperlink r:id="rId425" ref="Q56"/>
    <hyperlink r:id="rId426" ref="R56"/>
    <hyperlink r:id="rId427" ref="S56"/>
    <hyperlink r:id="rId428" ref="T56"/>
    <hyperlink r:id="rId429" ref="U56"/>
    <hyperlink r:id="rId430" ref="AB56"/>
    <hyperlink r:id="rId431" ref="AC56"/>
    <hyperlink r:id="rId432" ref="AD56"/>
    <hyperlink r:id="rId433" ref="P57"/>
    <hyperlink r:id="rId434" ref="Q57"/>
    <hyperlink r:id="rId435" ref="R57"/>
    <hyperlink r:id="rId436" ref="S57"/>
    <hyperlink r:id="rId437" ref="T57"/>
    <hyperlink r:id="rId438" ref="U57"/>
    <hyperlink r:id="rId439" ref="AB57"/>
    <hyperlink r:id="rId440" ref="AC57"/>
    <hyperlink r:id="rId441" ref="AD57"/>
    <hyperlink r:id="rId442" ref="P58"/>
    <hyperlink r:id="rId443" ref="Q58"/>
    <hyperlink r:id="rId444" ref="R58"/>
    <hyperlink r:id="rId445" ref="S58"/>
    <hyperlink r:id="rId446" ref="T58"/>
    <hyperlink r:id="rId447" ref="U58"/>
    <hyperlink r:id="rId448" ref="AB58"/>
    <hyperlink r:id="rId449" ref="AC58"/>
    <hyperlink r:id="rId450" ref="AD58"/>
    <hyperlink r:id="rId451" ref="P59"/>
    <hyperlink r:id="rId452" ref="Q59"/>
    <hyperlink r:id="rId453" ref="R59"/>
    <hyperlink r:id="rId454" ref="S59"/>
    <hyperlink r:id="rId455" ref="T59"/>
    <hyperlink r:id="rId456" ref="U59"/>
    <hyperlink r:id="rId457" ref="AB59"/>
    <hyperlink r:id="rId458" ref="AC59"/>
    <hyperlink r:id="rId459" ref="AD59"/>
    <hyperlink r:id="rId460" ref="P60"/>
    <hyperlink r:id="rId461" ref="Q60"/>
    <hyperlink r:id="rId462" ref="R60"/>
    <hyperlink r:id="rId463" ref="S60"/>
    <hyperlink r:id="rId464" ref="T60"/>
    <hyperlink r:id="rId465" ref="U60"/>
    <hyperlink r:id="rId466" ref="AB60"/>
    <hyperlink r:id="rId467" ref="AC60"/>
    <hyperlink r:id="rId468" ref="AD60"/>
    <hyperlink r:id="rId469" ref="P61"/>
    <hyperlink r:id="rId470" ref="Q61"/>
    <hyperlink r:id="rId471" ref="R61"/>
    <hyperlink r:id="rId472" ref="S61"/>
    <hyperlink r:id="rId473" ref="T61"/>
    <hyperlink r:id="rId474" ref="U61"/>
    <hyperlink r:id="rId475" ref="AB61"/>
    <hyperlink r:id="rId476" ref="AC61"/>
    <hyperlink r:id="rId477" ref="AD61"/>
    <hyperlink r:id="rId478" ref="P62"/>
    <hyperlink r:id="rId479" ref="Q62"/>
    <hyperlink r:id="rId480" ref="R62"/>
    <hyperlink r:id="rId481" ref="S62"/>
    <hyperlink r:id="rId482" ref="T62"/>
    <hyperlink r:id="rId483" ref="U62"/>
    <hyperlink r:id="rId484" ref="AB62"/>
    <hyperlink r:id="rId485" ref="AC62"/>
    <hyperlink r:id="rId486" ref="AD62"/>
    <hyperlink r:id="rId487" ref="P63"/>
    <hyperlink r:id="rId488" ref="Q63"/>
    <hyperlink r:id="rId489" ref="R63"/>
    <hyperlink r:id="rId490" ref="S63"/>
    <hyperlink r:id="rId491" ref="T63"/>
    <hyperlink r:id="rId492" ref="U63"/>
    <hyperlink r:id="rId493" ref="AB63"/>
    <hyperlink r:id="rId494" ref="AC63"/>
    <hyperlink r:id="rId495" ref="AD63"/>
    <hyperlink r:id="rId496" ref="P64"/>
    <hyperlink r:id="rId497" ref="Q64"/>
    <hyperlink r:id="rId498" ref="R64"/>
    <hyperlink r:id="rId499" ref="S64"/>
    <hyperlink r:id="rId500" ref="T64"/>
    <hyperlink r:id="rId501" ref="U64"/>
    <hyperlink r:id="rId502" ref="AB64"/>
    <hyperlink r:id="rId503" ref="AC64"/>
    <hyperlink r:id="rId504" ref="AD64"/>
    <hyperlink r:id="rId505" ref="P65"/>
    <hyperlink r:id="rId506" ref="Q65"/>
    <hyperlink r:id="rId507" ref="R65"/>
    <hyperlink r:id="rId508" ref="S65"/>
    <hyperlink r:id="rId509" ref="T65"/>
    <hyperlink r:id="rId510" ref="U65"/>
    <hyperlink r:id="rId511" ref="AB65"/>
    <hyperlink r:id="rId512" ref="AC65"/>
    <hyperlink r:id="rId513" ref="AD65"/>
    <hyperlink r:id="rId514" ref="P66"/>
    <hyperlink r:id="rId515" ref="Q66"/>
    <hyperlink r:id="rId516" ref="R66"/>
    <hyperlink r:id="rId517" ref="S66"/>
    <hyperlink r:id="rId518" ref="T66"/>
    <hyperlink r:id="rId519" ref="U66"/>
    <hyperlink r:id="rId520" ref="AB66"/>
    <hyperlink r:id="rId521" ref="AC66"/>
    <hyperlink r:id="rId522" ref="AD66"/>
    <hyperlink r:id="rId523" ref="P67"/>
    <hyperlink r:id="rId524" ref="Q67"/>
    <hyperlink r:id="rId525" ref="R67"/>
    <hyperlink r:id="rId526" ref="S67"/>
    <hyperlink r:id="rId527" ref="T67"/>
    <hyperlink r:id="rId528" ref="U67"/>
    <hyperlink r:id="rId529" ref="AB67"/>
    <hyperlink r:id="rId530" ref="AC67"/>
    <hyperlink r:id="rId531" ref="AD67"/>
    <hyperlink r:id="rId532" ref="P68"/>
    <hyperlink r:id="rId533" ref="Q68"/>
    <hyperlink r:id="rId534" ref="R68"/>
    <hyperlink r:id="rId535" ref="S68"/>
    <hyperlink r:id="rId536" ref="T68"/>
    <hyperlink r:id="rId537" ref="U68"/>
    <hyperlink r:id="rId538" ref="AB68"/>
    <hyperlink r:id="rId539" ref="AC68"/>
    <hyperlink r:id="rId540" ref="AD68"/>
    <hyperlink r:id="rId541" ref="P69"/>
    <hyperlink r:id="rId542" ref="Q69"/>
    <hyperlink r:id="rId543" ref="R69"/>
    <hyperlink r:id="rId544" ref="S69"/>
    <hyperlink r:id="rId545" ref="T69"/>
    <hyperlink r:id="rId546" ref="U69"/>
    <hyperlink r:id="rId547" ref="AB69"/>
    <hyperlink r:id="rId548" ref="AC69"/>
    <hyperlink r:id="rId549" ref="AD69"/>
    <hyperlink r:id="rId550" ref="P70"/>
    <hyperlink r:id="rId551" ref="Q70"/>
    <hyperlink r:id="rId552" ref="R70"/>
    <hyperlink r:id="rId553" ref="S70"/>
    <hyperlink r:id="rId554" ref="T70"/>
    <hyperlink r:id="rId555" ref="U70"/>
    <hyperlink r:id="rId556" ref="AB70"/>
    <hyperlink r:id="rId557" ref="AC70"/>
    <hyperlink r:id="rId558" ref="AD70"/>
    <hyperlink r:id="rId559" ref="P71"/>
    <hyperlink r:id="rId560" ref="Q71"/>
    <hyperlink r:id="rId561" ref="R71"/>
    <hyperlink r:id="rId562" ref="S71"/>
    <hyperlink r:id="rId563" ref="T71"/>
    <hyperlink r:id="rId564" ref="U71"/>
    <hyperlink r:id="rId565" ref="AB71"/>
    <hyperlink r:id="rId566" ref="AC71"/>
    <hyperlink r:id="rId567" ref="AD71"/>
    <hyperlink r:id="rId568" ref="P72"/>
    <hyperlink r:id="rId569" ref="Q72"/>
    <hyperlink r:id="rId570" ref="R72"/>
    <hyperlink r:id="rId571" ref="S72"/>
    <hyperlink r:id="rId572" ref="T72"/>
    <hyperlink r:id="rId573" ref="U72"/>
    <hyperlink r:id="rId574" ref="AB72"/>
    <hyperlink r:id="rId575" ref="AC72"/>
    <hyperlink r:id="rId576" ref="AD72"/>
    <hyperlink r:id="rId577" ref="P73"/>
    <hyperlink r:id="rId578" ref="Q73"/>
    <hyperlink r:id="rId579" ref="R73"/>
    <hyperlink r:id="rId580" ref="S73"/>
    <hyperlink r:id="rId581" ref="T73"/>
    <hyperlink r:id="rId582" ref="U73"/>
    <hyperlink r:id="rId583" ref="AB73"/>
    <hyperlink r:id="rId584" ref="AC73"/>
    <hyperlink r:id="rId585" ref="AD73"/>
    <hyperlink r:id="rId586" ref="P74"/>
    <hyperlink r:id="rId587" ref="Q74"/>
    <hyperlink r:id="rId588" ref="R74"/>
    <hyperlink r:id="rId589" ref="S74"/>
    <hyperlink r:id="rId590" ref="T74"/>
    <hyperlink r:id="rId591" ref="U74"/>
    <hyperlink r:id="rId592" ref="AB74"/>
    <hyperlink r:id="rId593" ref="AC74"/>
    <hyperlink r:id="rId594" ref="AD74"/>
    <hyperlink r:id="rId595" ref="P75"/>
    <hyperlink r:id="rId596" ref="Q75"/>
    <hyperlink r:id="rId597" ref="R75"/>
    <hyperlink r:id="rId598" ref="S75"/>
    <hyperlink r:id="rId599" ref="T75"/>
    <hyperlink r:id="rId600" ref="U75"/>
    <hyperlink r:id="rId601" ref="AB75"/>
    <hyperlink r:id="rId602" ref="AC75"/>
    <hyperlink r:id="rId603" ref="AD75"/>
    <hyperlink r:id="rId604" ref="P76"/>
    <hyperlink r:id="rId605" ref="Q76"/>
    <hyperlink r:id="rId606" ref="R76"/>
    <hyperlink r:id="rId607" ref="S76"/>
    <hyperlink r:id="rId608" ref="T76"/>
    <hyperlink r:id="rId609" ref="U76"/>
    <hyperlink r:id="rId610" ref="AB76"/>
    <hyperlink r:id="rId611" ref="AC76"/>
    <hyperlink r:id="rId612" ref="AD76"/>
    <hyperlink r:id="rId613" ref="P77"/>
    <hyperlink r:id="rId614" ref="Q77"/>
    <hyperlink r:id="rId615" ref="R77"/>
    <hyperlink r:id="rId616" ref="S77"/>
    <hyperlink r:id="rId617" ref="T77"/>
    <hyperlink r:id="rId618" ref="U77"/>
    <hyperlink r:id="rId619" ref="AB77"/>
    <hyperlink r:id="rId620" ref="AC77"/>
    <hyperlink r:id="rId621" ref="AD77"/>
    <hyperlink r:id="rId622" ref="P78"/>
    <hyperlink r:id="rId623" ref="Q78"/>
    <hyperlink r:id="rId624" ref="R78"/>
    <hyperlink r:id="rId625" ref="S78"/>
    <hyperlink r:id="rId626" ref="T78"/>
    <hyperlink r:id="rId627" ref="U78"/>
    <hyperlink r:id="rId628" ref="AB78"/>
    <hyperlink r:id="rId629" ref="AC78"/>
    <hyperlink r:id="rId630" ref="AD78"/>
    <hyperlink r:id="rId631" ref="P79"/>
    <hyperlink r:id="rId632" ref="Q79"/>
    <hyperlink r:id="rId633" ref="R79"/>
    <hyperlink r:id="rId634" ref="S79"/>
    <hyperlink r:id="rId635" ref="T79"/>
    <hyperlink r:id="rId636" ref="U79"/>
    <hyperlink r:id="rId637" ref="AB79"/>
    <hyperlink r:id="rId638" ref="AC79"/>
    <hyperlink r:id="rId639" ref="AD79"/>
    <hyperlink r:id="rId640" ref="P80"/>
    <hyperlink r:id="rId641" ref="Q80"/>
    <hyperlink r:id="rId642" ref="R80"/>
    <hyperlink r:id="rId643" ref="S80"/>
    <hyperlink r:id="rId644" ref="T80"/>
    <hyperlink r:id="rId645" ref="U80"/>
    <hyperlink r:id="rId646" ref="AB80"/>
    <hyperlink r:id="rId647" ref="AC80"/>
    <hyperlink r:id="rId648" ref="AD80"/>
    <hyperlink r:id="rId649" ref="P81"/>
    <hyperlink r:id="rId650" ref="Q81"/>
    <hyperlink r:id="rId651" ref="R81"/>
    <hyperlink r:id="rId652" ref="S81"/>
    <hyperlink r:id="rId653" ref="T81"/>
    <hyperlink r:id="rId654" ref="U81"/>
    <hyperlink r:id="rId655" ref="AB81"/>
    <hyperlink r:id="rId656" ref="AC81"/>
    <hyperlink r:id="rId657" ref="AD81"/>
    <hyperlink r:id="rId658" ref="P82"/>
    <hyperlink r:id="rId659" ref="Q82"/>
    <hyperlink r:id="rId660" ref="R82"/>
    <hyperlink r:id="rId661" ref="S82"/>
    <hyperlink r:id="rId662" ref="T82"/>
    <hyperlink r:id="rId663" ref="U82"/>
    <hyperlink r:id="rId664" ref="AB82"/>
    <hyperlink r:id="rId665" ref="AC82"/>
    <hyperlink r:id="rId666" ref="AD82"/>
    <hyperlink r:id="rId667" ref="P83"/>
    <hyperlink r:id="rId668" ref="Q83"/>
    <hyperlink r:id="rId669" ref="R83"/>
    <hyperlink r:id="rId670" ref="S83"/>
    <hyperlink r:id="rId671" ref="T83"/>
    <hyperlink r:id="rId672" ref="U83"/>
    <hyperlink r:id="rId673" ref="AB83"/>
    <hyperlink r:id="rId674" ref="AC83"/>
    <hyperlink r:id="rId675" ref="AD83"/>
    <hyperlink r:id="rId676" ref="P84"/>
    <hyperlink r:id="rId677" ref="Q84"/>
    <hyperlink r:id="rId678" ref="R84"/>
    <hyperlink r:id="rId679" ref="S84"/>
    <hyperlink r:id="rId680" ref="T84"/>
    <hyperlink r:id="rId681" ref="U84"/>
    <hyperlink r:id="rId682" ref="AB84"/>
    <hyperlink r:id="rId683" ref="AC84"/>
    <hyperlink r:id="rId684" ref="AD84"/>
    <hyperlink r:id="rId685" ref="P85"/>
    <hyperlink r:id="rId686" ref="Q85"/>
    <hyperlink r:id="rId687" ref="R85"/>
    <hyperlink r:id="rId688" ref="S85"/>
    <hyperlink r:id="rId689" ref="T85"/>
    <hyperlink r:id="rId690" ref="U85"/>
    <hyperlink r:id="rId691" ref="AB85"/>
    <hyperlink r:id="rId692" ref="AC85"/>
    <hyperlink r:id="rId693" ref="AD85"/>
    <hyperlink r:id="rId694" ref="P86"/>
    <hyperlink r:id="rId695" ref="Q86"/>
    <hyperlink r:id="rId696" ref="R86"/>
    <hyperlink r:id="rId697" ref="S86"/>
    <hyperlink r:id="rId698" ref="T86"/>
    <hyperlink r:id="rId699" ref="U86"/>
    <hyperlink r:id="rId700" ref="AB86"/>
    <hyperlink r:id="rId701" ref="AC86"/>
    <hyperlink r:id="rId702" ref="AD86"/>
    <hyperlink r:id="rId703" ref="P87"/>
    <hyperlink r:id="rId704" ref="Q87"/>
    <hyperlink r:id="rId705" ref="R87"/>
    <hyperlink r:id="rId706" ref="S87"/>
    <hyperlink r:id="rId707" ref="T87"/>
    <hyperlink r:id="rId708" ref="U87"/>
    <hyperlink r:id="rId709" ref="AB87"/>
    <hyperlink r:id="rId710" ref="AC87"/>
    <hyperlink r:id="rId711" ref="AD87"/>
    <hyperlink r:id="rId712" ref="P88"/>
    <hyperlink r:id="rId713" ref="Q88"/>
    <hyperlink r:id="rId714" ref="R88"/>
    <hyperlink r:id="rId715" ref="S88"/>
    <hyperlink r:id="rId716" ref="T88"/>
    <hyperlink r:id="rId717" ref="U88"/>
    <hyperlink r:id="rId718" ref="AB88"/>
    <hyperlink r:id="rId719" ref="AC88"/>
    <hyperlink r:id="rId720" ref="AD88"/>
    <hyperlink r:id="rId721" ref="P89"/>
    <hyperlink r:id="rId722" ref="Q89"/>
    <hyperlink r:id="rId723" ref="R89"/>
    <hyperlink r:id="rId724" ref="S89"/>
    <hyperlink r:id="rId725" ref="T89"/>
    <hyperlink r:id="rId726" ref="U89"/>
    <hyperlink r:id="rId727" ref="AB89"/>
    <hyperlink r:id="rId728" ref="AC89"/>
    <hyperlink r:id="rId729" ref="AD89"/>
    <hyperlink r:id="rId730" ref="P90"/>
    <hyperlink r:id="rId731" ref="Q90"/>
    <hyperlink r:id="rId732" ref="R90"/>
    <hyperlink r:id="rId733" ref="S90"/>
    <hyperlink r:id="rId734" ref="T90"/>
    <hyperlink r:id="rId735" ref="U90"/>
    <hyperlink r:id="rId736" ref="AB90"/>
    <hyperlink r:id="rId737" ref="AC90"/>
    <hyperlink r:id="rId738" ref="AD90"/>
    <hyperlink r:id="rId739" ref="P91"/>
    <hyperlink r:id="rId740" ref="Q91"/>
    <hyperlink r:id="rId741" ref="R91"/>
    <hyperlink r:id="rId742" ref="S91"/>
    <hyperlink r:id="rId743" ref="T91"/>
    <hyperlink r:id="rId744" ref="U91"/>
    <hyperlink r:id="rId745" ref="AB91"/>
    <hyperlink r:id="rId746" ref="AC91"/>
    <hyperlink r:id="rId747" ref="AD91"/>
    <hyperlink r:id="rId748" ref="P92"/>
    <hyperlink r:id="rId749" ref="Q92"/>
    <hyperlink r:id="rId750" ref="R92"/>
    <hyperlink r:id="rId751" ref="S92"/>
    <hyperlink r:id="rId752" ref="T92"/>
    <hyperlink r:id="rId753" ref="U92"/>
    <hyperlink r:id="rId754" ref="AB92"/>
    <hyperlink r:id="rId755" ref="AC92"/>
    <hyperlink r:id="rId756" ref="AD92"/>
    <hyperlink r:id="rId757" ref="P93"/>
    <hyperlink r:id="rId758" ref="Q93"/>
    <hyperlink r:id="rId759" ref="R93"/>
    <hyperlink r:id="rId760" ref="S93"/>
    <hyperlink r:id="rId761" ref="T93"/>
    <hyperlink r:id="rId762" ref="U93"/>
    <hyperlink r:id="rId763" ref="AB93"/>
    <hyperlink r:id="rId764" ref="AC93"/>
    <hyperlink r:id="rId765" ref="AD93"/>
    <hyperlink r:id="rId766" ref="P94"/>
    <hyperlink r:id="rId767" ref="Q94"/>
    <hyperlink r:id="rId768" ref="R94"/>
    <hyperlink r:id="rId769" ref="S94"/>
    <hyperlink r:id="rId770" ref="T94"/>
    <hyperlink r:id="rId771" ref="U94"/>
    <hyperlink r:id="rId772" ref="AB94"/>
    <hyperlink r:id="rId773" ref="AC94"/>
    <hyperlink r:id="rId774" ref="AD94"/>
    <hyperlink r:id="rId775" ref="P95"/>
    <hyperlink r:id="rId776" ref="Q95"/>
    <hyperlink r:id="rId777" ref="R95"/>
    <hyperlink r:id="rId778" ref="S95"/>
    <hyperlink r:id="rId779" ref="T95"/>
    <hyperlink r:id="rId780" ref="U95"/>
    <hyperlink r:id="rId781" ref="AB95"/>
    <hyperlink r:id="rId782" ref="AC95"/>
    <hyperlink r:id="rId783" ref="AD95"/>
    <hyperlink r:id="rId784" ref="P96"/>
    <hyperlink r:id="rId785" ref="Q96"/>
    <hyperlink r:id="rId786" ref="R96"/>
    <hyperlink r:id="rId787" ref="S96"/>
    <hyperlink r:id="rId788" ref="T96"/>
    <hyperlink r:id="rId789" ref="U96"/>
    <hyperlink r:id="rId790" ref="AB96"/>
    <hyperlink r:id="rId791" ref="AC96"/>
    <hyperlink r:id="rId792" ref="AD96"/>
    <hyperlink r:id="rId793" ref="P97"/>
    <hyperlink r:id="rId794" ref="Q97"/>
    <hyperlink r:id="rId795" ref="R97"/>
    <hyperlink r:id="rId796" ref="S97"/>
    <hyperlink r:id="rId797" ref="T97"/>
    <hyperlink r:id="rId798" ref="U97"/>
    <hyperlink r:id="rId799" ref="AB97"/>
    <hyperlink r:id="rId800" ref="AC97"/>
    <hyperlink r:id="rId801" ref="AD97"/>
    <hyperlink r:id="rId802" ref="P98"/>
    <hyperlink r:id="rId803" ref="Q98"/>
    <hyperlink r:id="rId804" ref="R98"/>
    <hyperlink r:id="rId805" ref="S98"/>
    <hyperlink r:id="rId806" ref="T98"/>
    <hyperlink r:id="rId807" ref="U98"/>
    <hyperlink r:id="rId808" ref="AB98"/>
    <hyperlink r:id="rId809" ref="AC98"/>
    <hyperlink r:id="rId810" ref="AD98"/>
    <hyperlink r:id="rId811" ref="P99"/>
    <hyperlink r:id="rId812" ref="Q99"/>
    <hyperlink r:id="rId813" ref="R99"/>
    <hyperlink r:id="rId814" ref="S99"/>
    <hyperlink r:id="rId815" ref="T99"/>
    <hyperlink r:id="rId816" ref="U99"/>
    <hyperlink r:id="rId817" ref="AB99"/>
    <hyperlink r:id="rId818" ref="AC99"/>
    <hyperlink r:id="rId819" ref="AD99"/>
    <hyperlink r:id="rId820" ref="P100"/>
    <hyperlink r:id="rId821" ref="Q100"/>
    <hyperlink r:id="rId822" ref="R100"/>
    <hyperlink r:id="rId823" ref="S100"/>
    <hyperlink r:id="rId824" ref="T100"/>
    <hyperlink r:id="rId825" ref="U100"/>
    <hyperlink r:id="rId826" ref="AB100"/>
    <hyperlink r:id="rId827" ref="AC100"/>
    <hyperlink r:id="rId828" ref="AD100"/>
    <hyperlink r:id="rId829" ref="P101"/>
    <hyperlink r:id="rId830" ref="Q101"/>
    <hyperlink r:id="rId831" ref="R101"/>
    <hyperlink r:id="rId832" ref="S101"/>
    <hyperlink r:id="rId833" ref="T101"/>
    <hyperlink r:id="rId834" ref="U101"/>
    <hyperlink r:id="rId835" ref="AB101"/>
    <hyperlink r:id="rId836" ref="AC101"/>
    <hyperlink r:id="rId837" ref="AD101"/>
    <hyperlink r:id="rId838" ref="P102"/>
    <hyperlink r:id="rId839" ref="Q102"/>
    <hyperlink r:id="rId840" ref="R102"/>
    <hyperlink r:id="rId841" ref="S102"/>
    <hyperlink r:id="rId842" ref="T102"/>
    <hyperlink r:id="rId843" ref="U102"/>
    <hyperlink r:id="rId844" ref="AB102"/>
    <hyperlink r:id="rId845" ref="AC102"/>
    <hyperlink r:id="rId846" ref="AD102"/>
    <hyperlink r:id="rId847" ref="P103"/>
    <hyperlink r:id="rId848" ref="Q103"/>
    <hyperlink r:id="rId849" ref="R103"/>
    <hyperlink r:id="rId850" ref="S103"/>
    <hyperlink r:id="rId851" ref="T103"/>
    <hyperlink r:id="rId852" ref="U103"/>
    <hyperlink r:id="rId853" ref="AB103"/>
    <hyperlink r:id="rId854" ref="AC103"/>
    <hyperlink r:id="rId855" ref="AD103"/>
    <hyperlink r:id="rId856" ref="P104"/>
    <hyperlink r:id="rId857" ref="Q104"/>
    <hyperlink r:id="rId858" ref="R104"/>
    <hyperlink r:id="rId859" ref="S104"/>
    <hyperlink r:id="rId860" ref="T104"/>
    <hyperlink r:id="rId861" ref="U104"/>
    <hyperlink r:id="rId862" ref="AB104"/>
    <hyperlink r:id="rId863" ref="AC104"/>
    <hyperlink r:id="rId864" ref="AD104"/>
    <hyperlink r:id="rId865" ref="P105"/>
    <hyperlink r:id="rId866" ref="Q105"/>
    <hyperlink r:id="rId867" ref="R105"/>
    <hyperlink r:id="rId868" ref="S105"/>
    <hyperlink r:id="rId869" ref="T105"/>
    <hyperlink r:id="rId870" ref="U105"/>
    <hyperlink r:id="rId871" ref="AB105"/>
    <hyperlink r:id="rId872" ref="AC105"/>
    <hyperlink r:id="rId873" ref="AD105"/>
    <hyperlink r:id="rId874" ref="P106"/>
    <hyperlink r:id="rId875" ref="Q106"/>
    <hyperlink r:id="rId876" ref="R106"/>
    <hyperlink r:id="rId877" ref="S106"/>
    <hyperlink r:id="rId878" ref="T106"/>
    <hyperlink r:id="rId879" ref="U106"/>
    <hyperlink r:id="rId880" ref="AB106"/>
    <hyperlink r:id="rId881" ref="AC106"/>
    <hyperlink r:id="rId882" ref="AD106"/>
    <hyperlink r:id="rId883" ref="P107"/>
    <hyperlink r:id="rId884" ref="Q107"/>
    <hyperlink r:id="rId885" ref="R107"/>
    <hyperlink r:id="rId886" ref="S107"/>
    <hyperlink r:id="rId887" ref="T107"/>
    <hyperlink r:id="rId888" ref="U107"/>
    <hyperlink r:id="rId889" ref="AB107"/>
    <hyperlink r:id="rId890" ref="AC107"/>
    <hyperlink r:id="rId891" ref="AD107"/>
    <hyperlink r:id="rId892" ref="P108"/>
    <hyperlink r:id="rId893" ref="Q108"/>
    <hyperlink r:id="rId894" ref="R108"/>
    <hyperlink r:id="rId895" ref="S108"/>
    <hyperlink r:id="rId896" ref="T108"/>
    <hyperlink r:id="rId897" ref="U108"/>
    <hyperlink r:id="rId898" ref="AB108"/>
    <hyperlink r:id="rId899" ref="AC108"/>
    <hyperlink r:id="rId900" ref="AD108"/>
    <hyperlink r:id="rId901" ref="P109"/>
    <hyperlink r:id="rId902" ref="Q109"/>
    <hyperlink r:id="rId903" ref="R109"/>
    <hyperlink r:id="rId904" ref="S109"/>
    <hyperlink r:id="rId905" ref="T109"/>
    <hyperlink r:id="rId906" ref="U109"/>
    <hyperlink r:id="rId907" ref="AB109"/>
    <hyperlink r:id="rId908" ref="AC109"/>
    <hyperlink r:id="rId909" ref="AD109"/>
    <hyperlink r:id="rId910" ref="P110"/>
    <hyperlink r:id="rId911" ref="Q110"/>
    <hyperlink r:id="rId912" ref="R110"/>
    <hyperlink r:id="rId913" ref="S110"/>
    <hyperlink r:id="rId914" ref="T110"/>
    <hyperlink r:id="rId915" ref="U110"/>
    <hyperlink r:id="rId916" ref="AB110"/>
    <hyperlink r:id="rId917" ref="AC110"/>
    <hyperlink r:id="rId918" ref="AD110"/>
    <hyperlink r:id="rId919" ref="P111"/>
    <hyperlink r:id="rId920" ref="Q111"/>
    <hyperlink r:id="rId921" ref="R111"/>
    <hyperlink r:id="rId922" ref="S111"/>
    <hyperlink r:id="rId923" ref="T111"/>
    <hyperlink r:id="rId924" ref="U111"/>
    <hyperlink r:id="rId925" ref="AB111"/>
    <hyperlink r:id="rId926" ref="AC111"/>
    <hyperlink r:id="rId927" ref="AD111"/>
    <hyperlink r:id="rId928" ref="P112"/>
    <hyperlink r:id="rId929" ref="Q112"/>
    <hyperlink r:id="rId930" ref="R112"/>
    <hyperlink r:id="rId931" ref="S112"/>
    <hyperlink r:id="rId932" ref="T112"/>
    <hyperlink r:id="rId933" ref="U112"/>
    <hyperlink r:id="rId934" ref="AB112"/>
    <hyperlink r:id="rId935" ref="AC112"/>
    <hyperlink r:id="rId936" ref="AD112"/>
    <hyperlink r:id="rId937" ref="P113"/>
    <hyperlink r:id="rId938" ref="Q113"/>
    <hyperlink r:id="rId939" ref="R113"/>
    <hyperlink r:id="rId940" ref="S113"/>
    <hyperlink r:id="rId941" ref="T113"/>
    <hyperlink r:id="rId942" ref="U113"/>
    <hyperlink r:id="rId943" ref="AB113"/>
    <hyperlink r:id="rId944" ref="AC113"/>
    <hyperlink r:id="rId945" ref="AD113"/>
    <hyperlink r:id="rId946" ref="P114"/>
    <hyperlink r:id="rId947" ref="Q114"/>
    <hyperlink r:id="rId948" ref="R114"/>
    <hyperlink r:id="rId949" ref="S114"/>
    <hyperlink r:id="rId950" ref="T114"/>
    <hyperlink r:id="rId951" ref="U114"/>
    <hyperlink r:id="rId952" ref="AB114"/>
    <hyperlink r:id="rId953" ref="AC114"/>
    <hyperlink r:id="rId954" ref="AD114"/>
    <hyperlink r:id="rId955" ref="P115"/>
    <hyperlink r:id="rId956" ref="Q115"/>
    <hyperlink r:id="rId957" ref="R115"/>
    <hyperlink r:id="rId958" ref="S115"/>
    <hyperlink r:id="rId959" ref="T115"/>
    <hyperlink r:id="rId960" ref="U115"/>
    <hyperlink r:id="rId961" ref="AB115"/>
    <hyperlink r:id="rId962" ref="AC115"/>
    <hyperlink r:id="rId963" ref="AD115"/>
    <hyperlink r:id="rId964" ref="P116"/>
    <hyperlink r:id="rId965" ref="Q116"/>
    <hyperlink r:id="rId966" ref="R116"/>
    <hyperlink r:id="rId967" ref="S116"/>
    <hyperlink r:id="rId968" ref="T116"/>
    <hyperlink r:id="rId969" ref="U116"/>
    <hyperlink r:id="rId970" ref="AB116"/>
    <hyperlink r:id="rId971" ref="AC116"/>
    <hyperlink r:id="rId972" ref="AD116"/>
    <hyperlink r:id="rId973" ref="P117"/>
    <hyperlink r:id="rId974" ref="Q117"/>
    <hyperlink r:id="rId975" ref="R117"/>
    <hyperlink r:id="rId976" ref="S117"/>
    <hyperlink r:id="rId977" ref="T117"/>
    <hyperlink r:id="rId978" ref="U117"/>
    <hyperlink r:id="rId979" ref="AB117"/>
    <hyperlink r:id="rId980" ref="AC117"/>
    <hyperlink r:id="rId981" ref="AD117"/>
    <hyperlink r:id="rId982" ref="P118"/>
    <hyperlink r:id="rId983" ref="Q118"/>
    <hyperlink r:id="rId984" ref="R118"/>
    <hyperlink r:id="rId985" ref="S118"/>
    <hyperlink r:id="rId986" ref="T118"/>
    <hyperlink r:id="rId987" ref="U118"/>
    <hyperlink r:id="rId988" ref="AB118"/>
    <hyperlink r:id="rId989" ref="AC118"/>
    <hyperlink r:id="rId990" ref="AD118"/>
    <hyperlink r:id="rId991" ref="P119"/>
    <hyperlink r:id="rId992" ref="Q119"/>
    <hyperlink r:id="rId993" ref="R119"/>
    <hyperlink r:id="rId994" ref="S119"/>
    <hyperlink r:id="rId995" ref="T119"/>
    <hyperlink r:id="rId996" ref="U119"/>
    <hyperlink r:id="rId997" ref="AB119"/>
    <hyperlink r:id="rId998" ref="AC119"/>
    <hyperlink r:id="rId999" ref="AD119"/>
    <hyperlink r:id="rId1000" ref="P120"/>
    <hyperlink r:id="rId1001" ref="Q120"/>
    <hyperlink r:id="rId1002" ref="R120"/>
    <hyperlink r:id="rId1003" ref="S120"/>
    <hyperlink r:id="rId1004" ref="T120"/>
    <hyperlink r:id="rId1005" ref="U120"/>
    <hyperlink r:id="rId1006" ref="AB120"/>
    <hyperlink r:id="rId1007" ref="AC120"/>
    <hyperlink r:id="rId1008" ref="AD120"/>
    <hyperlink r:id="rId1009" ref="P121"/>
    <hyperlink r:id="rId1010" ref="Q121"/>
    <hyperlink r:id="rId1011" ref="R121"/>
    <hyperlink r:id="rId1012" ref="S121"/>
    <hyperlink r:id="rId1013" ref="T121"/>
    <hyperlink r:id="rId1014" ref="U121"/>
    <hyperlink r:id="rId1015" ref="AB121"/>
    <hyperlink r:id="rId1016" ref="AC121"/>
    <hyperlink r:id="rId1017" ref="AD121"/>
    <hyperlink r:id="rId1018" ref="P122"/>
    <hyperlink r:id="rId1019" ref="Q122"/>
    <hyperlink r:id="rId1020" ref="R122"/>
    <hyperlink r:id="rId1021" ref="S122"/>
    <hyperlink r:id="rId1022" ref="T122"/>
    <hyperlink r:id="rId1023" ref="U122"/>
    <hyperlink r:id="rId1024" ref="AB122"/>
    <hyperlink r:id="rId1025" ref="AC122"/>
    <hyperlink r:id="rId1026" ref="AD122"/>
    <hyperlink r:id="rId1027" ref="P123"/>
    <hyperlink r:id="rId1028" ref="Q123"/>
    <hyperlink r:id="rId1029" ref="R123"/>
    <hyperlink r:id="rId1030" ref="S123"/>
    <hyperlink r:id="rId1031" ref="T123"/>
    <hyperlink r:id="rId1032" ref="U123"/>
    <hyperlink r:id="rId1033" ref="AB123"/>
    <hyperlink r:id="rId1034" ref="AC123"/>
    <hyperlink r:id="rId1035" ref="AD123"/>
    <hyperlink r:id="rId1036" ref="P124"/>
    <hyperlink r:id="rId1037" ref="Q124"/>
    <hyperlink r:id="rId1038" ref="R124"/>
    <hyperlink r:id="rId1039" ref="S124"/>
    <hyperlink r:id="rId1040" ref="T124"/>
    <hyperlink r:id="rId1041" ref="U124"/>
    <hyperlink r:id="rId1042" ref="P125"/>
    <hyperlink r:id="rId1043" ref="Q125"/>
    <hyperlink r:id="rId1044" ref="R125"/>
    <hyperlink r:id="rId1045" ref="S125"/>
    <hyperlink r:id="rId1046" ref="T125"/>
    <hyperlink r:id="rId1047" ref="U125"/>
    <hyperlink r:id="rId1048" ref="AB125"/>
    <hyperlink r:id="rId1049" ref="AC125"/>
    <hyperlink r:id="rId1050" ref="AD125"/>
    <hyperlink r:id="rId1051" ref="P126"/>
    <hyperlink r:id="rId1052" ref="Q126"/>
    <hyperlink r:id="rId1053" ref="R126"/>
    <hyperlink r:id="rId1054" ref="S126"/>
    <hyperlink r:id="rId1055" ref="T126"/>
    <hyperlink r:id="rId1056" ref="U126"/>
    <hyperlink r:id="rId1057" ref="AB126"/>
    <hyperlink r:id="rId1058" ref="AC126"/>
    <hyperlink r:id="rId1059" ref="AD126"/>
    <hyperlink r:id="rId1060" ref="S127"/>
    <hyperlink r:id="rId1061" ref="T127"/>
    <hyperlink r:id="rId1062" ref="U127"/>
    <hyperlink r:id="rId1063" ref="AB127"/>
    <hyperlink r:id="rId1064" ref="AC127"/>
    <hyperlink r:id="rId1065" ref="AD127"/>
    <hyperlink r:id="rId1066" ref="S128"/>
    <hyperlink r:id="rId1067" ref="T128"/>
    <hyperlink r:id="rId1068" ref="U128"/>
    <hyperlink r:id="rId1069" ref="AB128"/>
    <hyperlink r:id="rId1070" ref="AC128"/>
    <hyperlink r:id="rId1071" ref="AD128"/>
    <hyperlink r:id="rId1072" ref="Q129"/>
    <hyperlink r:id="rId1073" ref="R129"/>
    <hyperlink r:id="rId1074" ref="S129"/>
    <hyperlink r:id="rId1075" ref="T129"/>
    <hyperlink r:id="rId1076" ref="U129"/>
    <hyperlink r:id="rId1077" ref="AB129"/>
    <hyperlink r:id="rId1078" ref="AC129"/>
    <hyperlink r:id="rId1079" ref="AD129"/>
    <hyperlink r:id="rId1080" ref="P130"/>
    <hyperlink r:id="rId1081" ref="Q130"/>
    <hyperlink r:id="rId1082" ref="R130"/>
    <hyperlink r:id="rId1083" ref="S130"/>
    <hyperlink r:id="rId1084" ref="T130"/>
    <hyperlink r:id="rId1085" ref="U130"/>
    <hyperlink r:id="rId1086" ref="AB130"/>
    <hyperlink r:id="rId1087" ref="AC130"/>
    <hyperlink r:id="rId1088" ref="AD130"/>
    <hyperlink r:id="rId1089" ref="P131"/>
    <hyperlink r:id="rId1090" ref="Q131"/>
    <hyperlink r:id="rId1091" ref="R131"/>
    <hyperlink r:id="rId1092" ref="S131"/>
    <hyperlink r:id="rId1093" ref="T131"/>
    <hyperlink r:id="rId1094" ref="U131"/>
    <hyperlink r:id="rId1095" ref="AB131"/>
    <hyperlink r:id="rId1096" ref="AC131"/>
    <hyperlink r:id="rId1097" ref="AD131"/>
    <hyperlink r:id="rId1098" ref="P132"/>
    <hyperlink r:id="rId1099" ref="Q132"/>
    <hyperlink r:id="rId1100" ref="R132"/>
    <hyperlink r:id="rId1101" ref="S132"/>
    <hyperlink r:id="rId1102" ref="T132"/>
    <hyperlink r:id="rId1103" ref="U132"/>
    <hyperlink r:id="rId1104" ref="AB132"/>
    <hyperlink r:id="rId1105" ref="AC132"/>
    <hyperlink r:id="rId1106" ref="AD132"/>
    <hyperlink r:id="rId1107" ref="P133"/>
    <hyperlink r:id="rId1108" ref="Q133"/>
    <hyperlink r:id="rId1109" ref="R133"/>
    <hyperlink r:id="rId1110" ref="S133"/>
    <hyperlink r:id="rId1111" ref="T133"/>
    <hyperlink r:id="rId1112" ref="U133"/>
    <hyperlink r:id="rId1113" ref="AB133"/>
    <hyperlink r:id="rId1114" ref="AC133"/>
    <hyperlink r:id="rId1115" ref="AD133"/>
    <hyperlink r:id="rId1116" ref="P134"/>
    <hyperlink r:id="rId1117" ref="Q134"/>
    <hyperlink r:id="rId1118" ref="R134"/>
    <hyperlink r:id="rId1119" ref="S134"/>
    <hyperlink r:id="rId1120" ref="T134"/>
    <hyperlink r:id="rId1121" ref="U134"/>
    <hyperlink r:id="rId1122" ref="AB134"/>
    <hyperlink r:id="rId1123" ref="AC134"/>
    <hyperlink r:id="rId1124" ref="AD134"/>
    <hyperlink r:id="rId1125" ref="P135"/>
    <hyperlink r:id="rId1126" ref="Q135"/>
    <hyperlink r:id="rId1127" ref="R135"/>
    <hyperlink r:id="rId1128" ref="S135"/>
    <hyperlink r:id="rId1129" ref="T135"/>
    <hyperlink r:id="rId1130" ref="U135"/>
    <hyperlink r:id="rId1131" ref="AB135"/>
    <hyperlink r:id="rId1132" ref="AC135"/>
    <hyperlink r:id="rId1133" ref="AD135"/>
    <hyperlink r:id="rId1134" ref="P136"/>
    <hyperlink r:id="rId1135" ref="Q136"/>
    <hyperlink r:id="rId1136" ref="R136"/>
    <hyperlink r:id="rId1137" ref="S136"/>
    <hyperlink r:id="rId1138" ref="T136"/>
    <hyperlink r:id="rId1139" ref="U136"/>
    <hyperlink r:id="rId1140" ref="AB136"/>
    <hyperlink r:id="rId1141" ref="AC136"/>
    <hyperlink r:id="rId1142" ref="AD136"/>
    <hyperlink r:id="rId1143" ref="P137"/>
    <hyperlink r:id="rId1144" ref="Q137"/>
    <hyperlink r:id="rId1145" ref="R137"/>
    <hyperlink r:id="rId1146" ref="S137"/>
    <hyperlink r:id="rId1147" ref="T137"/>
    <hyperlink r:id="rId1148" ref="U137"/>
    <hyperlink r:id="rId1149" ref="AB137"/>
    <hyperlink r:id="rId1150" ref="AC137"/>
    <hyperlink r:id="rId1151" ref="AD137"/>
    <hyperlink r:id="rId1152" ref="P138"/>
    <hyperlink r:id="rId1153" ref="Q138"/>
    <hyperlink r:id="rId1154" ref="R138"/>
    <hyperlink r:id="rId1155" ref="S138"/>
    <hyperlink r:id="rId1156" ref="T138"/>
    <hyperlink r:id="rId1157" ref="U138"/>
    <hyperlink r:id="rId1158" ref="AB138"/>
    <hyperlink r:id="rId1159" ref="AC138"/>
    <hyperlink r:id="rId1160" ref="AD138"/>
    <hyperlink r:id="rId1161" ref="P139"/>
    <hyperlink r:id="rId1162" ref="Q139"/>
    <hyperlink r:id="rId1163" ref="R139"/>
    <hyperlink r:id="rId1164" ref="S139"/>
    <hyperlink r:id="rId1165" ref="T139"/>
    <hyperlink r:id="rId1166" ref="U139"/>
    <hyperlink r:id="rId1167" ref="AB139"/>
    <hyperlink r:id="rId1168" ref="AC139"/>
    <hyperlink r:id="rId1169" ref="AD139"/>
    <hyperlink r:id="rId1170" ref="P140"/>
    <hyperlink r:id="rId1171" ref="Q140"/>
    <hyperlink r:id="rId1172" ref="R140"/>
    <hyperlink r:id="rId1173" ref="S140"/>
    <hyperlink r:id="rId1174" ref="T140"/>
    <hyperlink r:id="rId1175" ref="U140"/>
    <hyperlink r:id="rId1176" ref="AB140"/>
    <hyperlink r:id="rId1177" ref="AC140"/>
    <hyperlink r:id="rId1178" ref="AD140"/>
    <hyperlink r:id="rId1179" ref="P142"/>
    <hyperlink r:id="rId1180" ref="Q142"/>
    <hyperlink r:id="rId1181" ref="R142"/>
    <hyperlink r:id="rId1182" ref="S142"/>
    <hyperlink r:id="rId1183" ref="T142"/>
    <hyperlink r:id="rId1184" ref="U142"/>
    <hyperlink r:id="rId1185" ref="AB142"/>
    <hyperlink r:id="rId1186" ref="AC142"/>
    <hyperlink r:id="rId1187" ref="AD142"/>
    <hyperlink r:id="rId1188" ref="P143"/>
    <hyperlink r:id="rId1189" ref="Q143"/>
    <hyperlink r:id="rId1190" ref="R143"/>
    <hyperlink r:id="rId1191" ref="S143"/>
    <hyperlink r:id="rId1192" ref="T143"/>
    <hyperlink r:id="rId1193" ref="U143"/>
    <hyperlink r:id="rId1194" ref="AB143"/>
    <hyperlink r:id="rId1195" ref="AC143"/>
    <hyperlink r:id="rId1196" ref="AD143"/>
    <hyperlink r:id="rId1197" ref="P145"/>
    <hyperlink r:id="rId1198" ref="Q145"/>
    <hyperlink r:id="rId1199" ref="R145"/>
    <hyperlink r:id="rId1200" ref="S145"/>
    <hyperlink r:id="rId1201" ref="T145"/>
    <hyperlink r:id="rId1202" ref="U145"/>
    <hyperlink r:id="rId1203" ref="AB145"/>
    <hyperlink r:id="rId1204" ref="AC145"/>
    <hyperlink r:id="rId1205" ref="AD145"/>
    <hyperlink r:id="rId1206" ref="P146"/>
    <hyperlink r:id="rId1207" ref="P147"/>
    <hyperlink r:id="rId1208" ref="Q147"/>
    <hyperlink r:id="rId1209" ref="R147"/>
    <hyperlink r:id="rId1210" ref="S147"/>
    <hyperlink r:id="rId1211" ref="T147"/>
    <hyperlink r:id="rId1212" ref="U147"/>
    <hyperlink r:id="rId1213" ref="AB147"/>
    <hyperlink r:id="rId1214" ref="AC147"/>
    <hyperlink r:id="rId1215" ref="AD147"/>
    <hyperlink r:id="rId1216" ref="P155"/>
    <hyperlink r:id="rId1217" ref="Q155"/>
    <hyperlink r:id="rId1218" ref="R155"/>
    <hyperlink r:id="rId1219" ref="S155"/>
    <hyperlink r:id="rId1220" ref="T155"/>
    <hyperlink r:id="rId1221" ref="U155"/>
    <hyperlink r:id="rId1222" ref="AB155"/>
    <hyperlink r:id="rId1223" ref="AC155"/>
    <hyperlink r:id="rId1224" ref="AD155"/>
    <hyperlink r:id="rId1225" ref="H156"/>
    <hyperlink r:id="rId1226" ref="P156"/>
    <hyperlink r:id="rId1227" ref="Q156"/>
    <hyperlink r:id="rId1228" ref="R156"/>
    <hyperlink r:id="rId1229" ref="S156"/>
    <hyperlink r:id="rId1230" ref="T156"/>
    <hyperlink r:id="rId1231" ref="U156"/>
    <hyperlink r:id="rId1232" ref="AB156"/>
    <hyperlink r:id="rId1233" ref="AC156"/>
    <hyperlink r:id="rId1234" ref="AD156"/>
    <hyperlink r:id="rId1235" ref="P157"/>
    <hyperlink r:id="rId1236" ref="Q157"/>
    <hyperlink r:id="rId1237" ref="R157"/>
    <hyperlink r:id="rId1238" ref="S157"/>
    <hyperlink r:id="rId1239" ref="T157"/>
    <hyperlink r:id="rId1240" ref="U157"/>
    <hyperlink r:id="rId1241" ref="AB157"/>
    <hyperlink r:id="rId1242" ref="AC157"/>
    <hyperlink r:id="rId1243" ref="AD157"/>
    <hyperlink r:id="rId1244" ref="P158"/>
    <hyperlink r:id="rId1245" ref="Q158"/>
    <hyperlink r:id="rId1246" ref="R158"/>
    <hyperlink r:id="rId1247" ref="S158"/>
    <hyperlink r:id="rId1248" ref="T158"/>
    <hyperlink r:id="rId1249" ref="U158"/>
    <hyperlink r:id="rId1250" ref="AB158"/>
    <hyperlink r:id="rId1251" ref="AC158"/>
    <hyperlink r:id="rId1252" ref="AD158"/>
    <hyperlink r:id="rId1253" ref="Q159"/>
    <hyperlink r:id="rId1254" ref="R159"/>
    <hyperlink r:id="rId1255" ref="S159"/>
    <hyperlink r:id="rId1256" ref="T159"/>
    <hyperlink r:id="rId1257" ref="U159"/>
    <hyperlink r:id="rId1258" ref="AB159"/>
    <hyperlink r:id="rId1259" ref="AC159"/>
    <hyperlink r:id="rId1260" ref="AD159"/>
    <hyperlink r:id="rId1261" ref="P160"/>
    <hyperlink r:id="rId1262" ref="Q160"/>
    <hyperlink r:id="rId1263" ref="R160"/>
    <hyperlink r:id="rId1264" ref="S160"/>
    <hyperlink r:id="rId1265" ref="T160"/>
    <hyperlink r:id="rId1266" ref="U160"/>
    <hyperlink r:id="rId1267" ref="AD160"/>
    <hyperlink r:id="rId1268" ref="P161"/>
    <hyperlink r:id="rId1269" ref="Q161"/>
    <hyperlink r:id="rId1270" ref="R161"/>
    <hyperlink r:id="rId1271" ref="S161"/>
    <hyperlink r:id="rId1272" ref="T161"/>
    <hyperlink r:id="rId1273" ref="U161"/>
    <hyperlink r:id="rId1274" ref="AB161"/>
    <hyperlink r:id="rId1275" ref="AD161"/>
    <hyperlink r:id="rId1276" ref="P162"/>
    <hyperlink r:id="rId1277" ref="Q162"/>
    <hyperlink r:id="rId1278" ref="R162"/>
    <hyperlink r:id="rId1279" ref="S162"/>
    <hyperlink r:id="rId1280" ref="T162"/>
    <hyperlink r:id="rId1281" ref="U162"/>
    <hyperlink r:id="rId1282" ref="AB162"/>
    <hyperlink r:id="rId1283" ref="AC162"/>
    <hyperlink r:id="rId1284" ref="AD162"/>
    <hyperlink r:id="rId1285" ref="P163"/>
    <hyperlink r:id="rId1286" ref="Q163"/>
    <hyperlink r:id="rId1287" ref="R163"/>
    <hyperlink r:id="rId1288" ref="S163"/>
    <hyperlink r:id="rId1289" ref="T163"/>
    <hyperlink r:id="rId1290" ref="U163"/>
    <hyperlink r:id="rId1291" ref="AB163"/>
    <hyperlink r:id="rId1292" ref="AD163"/>
    <hyperlink r:id="rId1293" ref="P164"/>
    <hyperlink r:id="rId1294" ref="Q164"/>
    <hyperlink r:id="rId1295" ref="R164"/>
    <hyperlink r:id="rId1296" ref="S164"/>
    <hyperlink r:id="rId1297" ref="T164"/>
    <hyperlink r:id="rId1298" ref="U164"/>
    <hyperlink r:id="rId1299" ref="AB164"/>
    <hyperlink r:id="rId1300" ref="AC164"/>
    <hyperlink r:id="rId1301" ref="AD164"/>
    <hyperlink r:id="rId1302" ref="P165"/>
    <hyperlink r:id="rId1303" ref="Q165"/>
    <hyperlink r:id="rId1304" ref="R165"/>
    <hyperlink r:id="rId1305" ref="S165"/>
    <hyperlink r:id="rId1306" ref="T165"/>
    <hyperlink r:id="rId1307" ref="U165"/>
    <hyperlink r:id="rId1308" ref="AC165"/>
    <hyperlink r:id="rId1309" ref="AD165"/>
    <hyperlink r:id="rId1310" ref="P166"/>
    <hyperlink r:id="rId1311" ref="Q166"/>
    <hyperlink r:id="rId1312" ref="R166"/>
    <hyperlink r:id="rId1313" ref="S166"/>
    <hyperlink r:id="rId1314" ref="T166"/>
    <hyperlink r:id="rId1315" ref="U166"/>
    <hyperlink r:id="rId1316" ref="AB166"/>
    <hyperlink r:id="rId1317" ref="AC166"/>
    <hyperlink r:id="rId1318" ref="AD166"/>
    <hyperlink r:id="rId1319" ref="P167"/>
    <hyperlink r:id="rId1320" ref="Q167"/>
    <hyperlink r:id="rId1321" ref="R167"/>
    <hyperlink r:id="rId1322" ref="S167"/>
    <hyperlink r:id="rId1323" ref="T167"/>
    <hyperlink r:id="rId1324" ref="U167"/>
    <hyperlink r:id="rId1325" ref="AB167"/>
    <hyperlink r:id="rId1326" ref="AC167"/>
    <hyperlink r:id="rId1327" ref="AD167"/>
    <hyperlink r:id="rId1328" ref="P168"/>
    <hyperlink r:id="rId1329" ref="Q168"/>
    <hyperlink r:id="rId1330" ref="R168"/>
    <hyperlink r:id="rId1331" ref="S168"/>
    <hyperlink r:id="rId1332" ref="T168"/>
    <hyperlink r:id="rId1333" ref="U168"/>
    <hyperlink r:id="rId1334" ref="AB168"/>
    <hyperlink r:id="rId1335" ref="AC168"/>
    <hyperlink r:id="rId1336" ref="AD168"/>
    <hyperlink r:id="rId1337" ref="P169"/>
    <hyperlink r:id="rId1338" ref="Q169"/>
    <hyperlink r:id="rId1339" ref="R169"/>
    <hyperlink r:id="rId1340" ref="S169"/>
    <hyperlink r:id="rId1341" ref="T169"/>
    <hyperlink r:id="rId1342" ref="U169"/>
    <hyperlink r:id="rId1343" ref="AB169"/>
    <hyperlink r:id="rId1344" ref="AC169"/>
    <hyperlink r:id="rId1345" ref="AD169"/>
    <hyperlink r:id="rId1346" ref="P170"/>
    <hyperlink r:id="rId1347" ref="Q170"/>
    <hyperlink r:id="rId1348" ref="R170"/>
    <hyperlink r:id="rId1349" ref="S170"/>
    <hyperlink r:id="rId1350" ref="T170"/>
    <hyperlink r:id="rId1351" ref="U170"/>
    <hyperlink r:id="rId1352" ref="AB170"/>
    <hyperlink r:id="rId1353" ref="AC170"/>
    <hyperlink r:id="rId1354" ref="AD170"/>
    <hyperlink r:id="rId1355" ref="P171"/>
    <hyperlink r:id="rId1356" ref="Q171"/>
    <hyperlink r:id="rId1357" ref="R171"/>
    <hyperlink r:id="rId1358" ref="S171"/>
    <hyperlink r:id="rId1359" ref="T171"/>
    <hyperlink r:id="rId1360" ref="U171"/>
    <hyperlink r:id="rId1361" ref="AB171"/>
    <hyperlink r:id="rId1362" ref="AC171"/>
    <hyperlink r:id="rId1363" ref="AD171"/>
    <hyperlink r:id="rId1364" ref="P172"/>
    <hyperlink r:id="rId1365" ref="Q172"/>
    <hyperlink r:id="rId1366" ref="R172"/>
    <hyperlink r:id="rId1367" ref="S172"/>
    <hyperlink r:id="rId1368" ref="T172"/>
    <hyperlink r:id="rId1369" ref="U172"/>
    <hyperlink r:id="rId1370" ref="AB172"/>
    <hyperlink r:id="rId1371" ref="AC172"/>
    <hyperlink r:id="rId1372" ref="AD172"/>
    <hyperlink r:id="rId1373" ref="P173"/>
    <hyperlink r:id="rId1374" ref="Q173"/>
    <hyperlink r:id="rId1375" ref="R173"/>
    <hyperlink r:id="rId1376" ref="S173"/>
    <hyperlink r:id="rId1377" ref="T173"/>
    <hyperlink r:id="rId1378" ref="U173"/>
    <hyperlink r:id="rId1379" ref="AB173"/>
    <hyperlink r:id="rId1380" ref="AC173"/>
    <hyperlink r:id="rId1381" ref="AD173"/>
    <hyperlink r:id="rId1382" ref="P174"/>
    <hyperlink r:id="rId1383" ref="Q174"/>
    <hyperlink r:id="rId1384" ref="R174"/>
    <hyperlink r:id="rId1385" ref="S174"/>
    <hyperlink r:id="rId1386" ref="T174"/>
    <hyperlink r:id="rId1387" ref="U174"/>
    <hyperlink r:id="rId1388" ref="AB174"/>
    <hyperlink r:id="rId1389" ref="AC174"/>
    <hyperlink r:id="rId1390" ref="AD174"/>
    <hyperlink r:id="rId1391" ref="P175"/>
    <hyperlink r:id="rId1392" ref="Q175"/>
    <hyperlink r:id="rId1393" ref="R175"/>
    <hyperlink r:id="rId1394" ref="S175"/>
    <hyperlink r:id="rId1395" ref="T175"/>
    <hyperlink r:id="rId1396" ref="U175"/>
    <hyperlink r:id="rId1397" ref="AB175"/>
    <hyperlink r:id="rId1398" ref="AC175"/>
    <hyperlink r:id="rId1399" ref="AD175"/>
    <hyperlink r:id="rId1400" ref="P176"/>
    <hyperlink r:id="rId1401" ref="Q176"/>
    <hyperlink r:id="rId1402" ref="R176"/>
    <hyperlink r:id="rId1403" ref="S176"/>
    <hyperlink r:id="rId1404" ref="T176"/>
    <hyperlink r:id="rId1405" ref="U176"/>
    <hyperlink r:id="rId1406" ref="AB176"/>
    <hyperlink r:id="rId1407" ref="AC176"/>
    <hyperlink r:id="rId1408" ref="AD176"/>
    <hyperlink r:id="rId1409" ref="P177"/>
    <hyperlink r:id="rId1410" ref="Q177"/>
    <hyperlink r:id="rId1411" ref="R177"/>
    <hyperlink r:id="rId1412" ref="S177"/>
    <hyperlink r:id="rId1413" ref="T177"/>
    <hyperlink r:id="rId1414" ref="U177"/>
    <hyperlink r:id="rId1415" ref="AB177"/>
    <hyperlink r:id="rId1416" ref="AC177"/>
    <hyperlink r:id="rId1417" ref="AD177"/>
    <hyperlink r:id="rId1418" ref="P178"/>
    <hyperlink r:id="rId1419" ref="Q178"/>
    <hyperlink r:id="rId1420" ref="R178"/>
    <hyperlink r:id="rId1421" ref="S178"/>
    <hyperlink r:id="rId1422" ref="T178"/>
    <hyperlink r:id="rId1423" ref="U178"/>
    <hyperlink r:id="rId1424" ref="AB178"/>
    <hyperlink r:id="rId1425" ref="AC178"/>
    <hyperlink r:id="rId1426" ref="AD178"/>
    <hyperlink r:id="rId1427" ref="P179"/>
    <hyperlink r:id="rId1428" ref="Q179"/>
    <hyperlink r:id="rId1429" ref="R179"/>
    <hyperlink r:id="rId1430" ref="S179"/>
    <hyperlink r:id="rId1431" ref="T179"/>
    <hyperlink r:id="rId1432" ref="U179"/>
    <hyperlink r:id="rId1433" ref="AB179"/>
    <hyperlink r:id="rId1434" ref="AC179"/>
    <hyperlink r:id="rId1435" ref="AD179"/>
    <hyperlink r:id="rId1436" ref="Q180"/>
    <hyperlink r:id="rId1437" ref="R180"/>
    <hyperlink r:id="rId1438" ref="S180"/>
    <hyperlink r:id="rId1439" ref="T180"/>
    <hyperlink r:id="rId1440" ref="U180"/>
    <hyperlink r:id="rId1441" ref="AB180"/>
    <hyperlink r:id="rId1442" ref="AC180"/>
    <hyperlink r:id="rId1443" ref="AD180"/>
    <hyperlink r:id="rId1444" ref="Q181"/>
    <hyperlink r:id="rId1445" ref="R181"/>
    <hyperlink r:id="rId1446" ref="S181"/>
    <hyperlink r:id="rId1447" ref="T181"/>
    <hyperlink r:id="rId1448" ref="U181"/>
    <hyperlink r:id="rId1449" ref="AB181"/>
    <hyperlink r:id="rId1450" ref="AC181"/>
    <hyperlink r:id="rId1451" ref="AD181"/>
    <hyperlink r:id="rId1452" ref="P182"/>
    <hyperlink r:id="rId1453" ref="Q182"/>
    <hyperlink r:id="rId1454" ref="R182"/>
    <hyperlink r:id="rId1455" ref="S182"/>
    <hyperlink r:id="rId1456" ref="T182"/>
    <hyperlink r:id="rId1457" ref="U182"/>
    <hyperlink r:id="rId1458" ref="AB182"/>
    <hyperlink r:id="rId1459" ref="AC182"/>
    <hyperlink r:id="rId1460" ref="AD182"/>
    <hyperlink r:id="rId1461" ref="P183"/>
    <hyperlink r:id="rId1462" ref="Q183"/>
    <hyperlink r:id="rId1463" ref="R183"/>
    <hyperlink r:id="rId1464" ref="S183"/>
    <hyperlink r:id="rId1465" ref="T183"/>
    <hyperlink r:id="rId1466" ref="U183"/>
    <hyperlink r:id="rId1467" ref="AB183"/>
    <hyperlink r:id="rId1468" ref="AC183"/>
    <hyperlink r:id="rId1469" ref="AD183"/>
    <hyperlink r:id="rId1470" ref="P184"/>
    <hyperlink r:id="rId1471" ref="Q184"/>
    <hyperlink r:id="rId1472" ref="R184"/>
    <hyperlink r:id="rId1473" ref="S184"/>
    <hyperlink r:id="rId1474" ref="T184"/>
    <hyperlink r:id="rId1475" ref="U184"/>
    <hyperlink r:id="rId1476" ref="AB184"/>
    <hyperlink r:id="rId1477" ref="AC184"/>
    <hyperlink r:id="rId1478" ref="AD184"/>
    <hyperlink r:id="rId1479" ref="P185"/>
    <hyperlink r:id="rId1480" ref="Q185"/>
    <hyperlink r:id="rId1481" ref="R185"/>
    <hyperlink r:id="rId1482" ref="S185"/>
    <hyperlink r:id="rId1483" ref="T185"/>
    <hyperlink r:id="rId1484" ref="U185"/>
    <hyperlink r:id="rId1485" ref="AB185"/>
    <hyperlink r:id="rId1486" ref="AC185"/>
    <hyperlink r:id="rId1487" ref="AD185"/>
    <hyperlink r:id="rId1488" ref="P186"/>
    <hyperlink r:id="rId1489" ref="Q186"/>
    <hyperlink r:id="rId1490" ref="R186"/>
    <hyperlink r:id="rId1491" ref="S186"/>
    <hyperlink r:id="rId1492" ref="T186"/>
    <hyperlink r:id="rId1493" ref="U186"/>
    <hyperlink r:id="rId1494" ref="AB186"/>
    <hyperlink r:id="rId1495" ref="AC186"/>
    <hyperlink r:id="rId1496" ref="AD186"/>
    <hyperlink r:id="rId1497" ref="AB187"/>
    <hyperlink r:id="rId1498" ref="AC187"/>
    <hyperlink r:id="rId1499" ref="AD187"/>
    <hyperlink r:id="rId1500" ref="P189"/>
    <hyperlink r:id="rId1501" ref="Q189"/>
    <hyperlink r:id="rId1502" ref="R189"/>
    <hyperlink r:id="rId1503" ref="S189"/>
    <hyperlink r:id="rId1504" ref="T189"/>
    <hyperlink r:id="rId1505" ref="U189"/>
    <hyperlink r:id="rId1506" ref="AB189"/>
    <hyperlink r:id="rId1507" ref="AC189"/>
    <hyperlink r:id="rId1508" ref="AD189"/>
    <hyperlink r:id="rId1509" ref="P190"/>
    <hyperlink r:id="rId1510" ref="Q190"/>
    <hyperlink r:id="rId1511" ref="R190"/>
    <hyperlink r:id="rId1512" ref="S190"/>
    <hyperlink r:id="rId1513" ref="T190"/>
    <hyperlink r:id="rId1514" ref="U190"/>
    <hyperlink r:id="rId1515" ref="AB190"/>
    <hyperlink r:id="rId1516" ref="AC190"/>
    <hyperlink r:id="rId1517" ref="AD190"/>
    <hyperlink r:id="rId1518" ref="P191"/>
    <hyperlink r:id="rId1519" ref="Q191"/>
    <hyperlink r:id="rId1520" ref="R191"/>
    <hyperlink r:id="rId1521" ref="S191"/>
    <hyperlink r:id="rId1522" ref="T191"/>
    <hyperlink r:id="rId1523" ref="U191"/>
    <hyperlink r:id="rId1524" ref="AB191"/>
    <hyperlink r:id="rId1525" ref="AC191"/>
    <hyperlink r:id="rId1526" ref="AD191"/>
    <hyperlink r:id="rId1527" ref="P192"/>
    <hyperlink r:id="rId1528" ref="Q192"/>
    <hyperlink r:id="rId1529" ref="R192"/>
    <hyperlink r:id="rId1530" ref="S192"/>
    <hyperlink r:id="rId1531" ref="T192"/>
    <hyperlink r:id="rId1532" ref="U192"/>
    <hyperlink r:id="rId1533" ref="P193"/>
    <hyperlink r:id="rId1534" ref="Q193"/>
    <hyperlink r:id="rId1535" ref="R193"/>
    <hyperlink r:id="rId1536" ref="S193"/>
    <hyperlink r:id="rId1537" ref="T193"/>
    <hyperlink r:id="rId1538" ref="U193"/>
    <hyperlink r:id="rId1539" ref="AB193"/>
    <hyperlink r:id="rId1540" ref="AC193"/>
    <hyperlink r:id="rId1541" ref="AD193"/>
    <hyperlink r:id="rId1542" ref="P195"/>
    <hyperlink r:id="rId1543" ref="Q195"/>
    <hyperlink r:id="rId1544" ref="R195"/>
    <hyperlink r:id="rId1545" ref="S195"/>
    <hyperlink r:id="rId1546" ref="T195"/>
    <hyperlink r:id="rId1547" ref="U195"/>
    <hyperlink r:id="rId1548" ref="AB195"/>
    <hyperlink r:id="rId1549" ref="AC195"/>
    <hyperlink r:id="rId1550" ref="AD195"/>
    <hyperlink r:id="rId1551" ref="H196"/>
    <hyperlink r:id="rId1552" ref="P196"/>
    <hyperlink r:id="rId1553" ref="Q196"/>
    <hyperlink r:id="rId1554" ref="R196"/>
    <hyperlink r:id="rId1555" ref="S196"/>
    <hyperlink r:id="rId1556" ref="T196"/>
    <hyperlink r:id="rId1557" ref="U196"/>
    <hyperlink r:id="rId1558" ref="AB196"/>
    <hyperlink r:id="rId1559" ref="AC196"/>
    <hyperlink r:id="rId1560" ref="AD196"/>
    <hyperlink r:id="rId1561" ref="H197"/>
    <hyperlink r:id="rId1562" ref="P197"/>
    <hyperlink r:id="rId1563" ref="Q197"/>
    <hyperlink r:id="rId1564" ref="R197"/>
    <hyperlink r:id="rId1565" ref="S197"/>
    <hyperlink r:id="rId1566" ref="T197"/>
    <hyperlink r:id="rId1567" ref="U197"/>
    <hyperlink r:id="rId1568" ref="AB197"/>
    <hyperlink r:id="rId1569" ref="AC197"/>
    <hyperlink r:id="rId1570" ref="AD197"/>
    <hyperlink r:id="rId1571" ref="H198"/>
    <hyperlink r:id="rId1572" ref="P198"/>
    <hyperlink r:id="rId1573" ref="Q198"/>
    <hyperlink r:id="rId1574" ref="R198"/>
    <hyperlink r:id="rId1575" ref="S198"/>
    <hyperlink r:id="rId1576" ref="T198"/>
    <hyperlink r:id="rId1577" ref="U198"/>
    <hyperlink r:id="rId1578" ref="AB198"/>
    <hyperlink r:id="rId1579" ref="AC198"/>
    <hyperlink r:id="rId1580" ref="AD198"/>
    <hyperlink r:id="rId1581" ref="H199"/>
    <hyperlink r:id="rId1582" ref="P199"/>
    <hyperlink r:id="rId1583" ref="Q199"/>
    <hyperlink r:id="rId1584" ref="R199"/>
    <hyperlink r:id="rId1585" ref="S199"/>
    <hyperlink r:id="rId1586" ref="T199"/>
    <hyperlink r:id="rId1587" ref="U199"/>
    <hyperlink r:id="rId1588" ref="AB199"/>
    <hyperlink r:id="rId1589" ref="AC199"/>
    <hyperlink r:id="rId1590" ref="AD199"/>
    <hyperlink r:id="rId1591" ref="H200"/>
    <hyperlink r:id="rId1592" ref="P200"/>
    <hyperlink r:id="rId1593" ref="Q200"/>
    <hyperlink r:id="rId1594" ref="R200"/>
    <hyperlink r:id="rId1595" ref="S200"/>
    <hyperlink r:id="rId1596" ref="T200"/>
    <hyperlink r:id="rId1597" ref="U200"/>
    <hyperlink r:id="rId1598" ref="AB200"/>
    <hyperlink r:id="rId1599" ref="AC200"/>
    <hyperlink r:id="rId1600" ref="AD200"/>
    <hyperlink r:id="rId1601" ref="H201"/>
    <hyperlink r:id="rId1602" ref="P201"/>
    <hyperlink r:id="rId1603" ref="Q201"/>
    <hyperlink r:id="rId1604" ref="R201"/>
    <hyperlink r:id="rId1605" ref="S201"/>
    <hyperlink r:id="rId1606" ref="T201"/>
    <hyperlink r:id="rId1607" ref="U201"/>
    <hyperlink r:id="rId1608" ref="AB201"/>
    <hyperlink r:id="rId1609" ref="AC201"/>
    <hyperlink r:id="rId1610" ref="AD201"/>
    <hyperlink r:id="rId1611" ref="H202"/>
    <hyperlink r:id="rId1612" ref="P202"/>
    <hyperlink r:id="rId1613" ref="Q202"/>
    <hyperlink r:id="rId1614" ref="R202"/>
    <hyperlink r:id="rId1615" ref="S202"/>
    <hyperlink r:id="rId1616" ref="T202"/>
    <hyperlink r:id="rId1617" ref="U202"/>
    <hyperlink r:id="rId1618" ref="H203"/>
    <hyperlink r:id="rId1619" ref="P203"/>
    <hyperlink r:id="rId1620" ref="Q203"/>
    <hyperlink r:id="rId1621" ref="R203"/>
    <hyperlink r:id="rId1622" ref="S203"/>
    <hyperlink r:id="rId1623" ref="T203"/>
    <hyperlink r:id="rId1624" ref="U203"/>
    <hyperlink r:id="rId1625" ref="AB203"/>
    <hyperlink r:id="rId1626" ref="AC203"/>
    <hyperlink r:id="rId1627" ref="AD203"/>
    <hyperlink r:id="rId1628" ref="H204"/>
    <hyperlink r:id="rId1629" ref="P204"/>
    <hyperlink r:id="rId1630" ref="Q204"/>
    <hyperlink r:id="rId1631" ref="R204"/>
    <hyperlink r:id="rId1632" ref="S204"/>
    <hyperlink r:id="rId1633" ref="T204"/>
    <hyperlink r:id="rId1634" ref="U204"/>
    <hyperlink r:id="rId1635" ref="AB204"/>
    <hyperlink r:id="rId1636" ref="AC204"/>
    <hyperlink r:id="rId1637" ref="AD204"/>
    <hyperlink r:id="rId1638" ref="H205"/>
    <hyperlink r:id="rId1639" ref="P205"/>
    <hyperlink r:id="rId1640" ref="Q205"/>
    <hyperlink r:id="rId1641" ref="R205"/>
    <hyperlink r:id="rId1642" ref="S205"/>
    <hyperlink r:id="rId1643" ref="T205"/>
    <hyperlink r:id="rId1644" ref="U205"/>
    <hyperlink r:id="rId1645" ref="AB205"/>
    <hyperlink r:id="rId1646" ref="AC205"/>
    <hyperlink r:id="rId1647" ref="AD205"/>
    <hyperlink r:id="rId1648" ref="H206"/>
    <hyperlink r:id="rId1649" ref="H207"/>
    <hyperlink r:id="rId1650" ref="P207"/>
    <hyperlink r:id="rId1651" ref="Q207"/>
    <hyperlink r:id="rId1652" ref="R207"/>
    <hyperlink r:id="rId1653" ref="S207"/>
    <hyperlink r:id="rId1654" ref="T207"/>
    <hyperlink r:id="rId1655" ref="U207"/>
    <hyperlink r:id="rId1656" ref="P208"/>
    <hyperlink r:id="rId1657" ref="Q208"/>
    <hyperlink r:id="rId1658" ref="R208"/>
    <hyperlink r:id="rId1659" ref="S208"/>
    <hyperlink r:id="rId1660" ref="T208"/>
    <hyperlink r:id="rId1661" ref="U208"/>
    <hyperlink r:id="rId1662" ref="H209"/>
    <hyperlink r:id="rId1663" ref="P209"/>
    <hyperlink r:id="rId1664" ref="Q209"/>
    <hyperlink r:id="rId1665" ref="R209"/>
    <hyperlink r:id="rId1666" ref="S209"/>
    <hyperlink r:id="rId1667" ref="T209"/>
    <hyperlink r:id="rId1668" ref="U209"/>
    <hyperlink r:id="rId1669" ref="H210"/>
    <hyperlink r:id="rId1670" ref="P210"/>
    <hyperlink r:id="rId1671" ref="Q210"/>
    <hyperlink r:id="rId1672" ref="R210"/>
    <hyperlink r:id="rId1673" ref="S210"/>
    <hyperlink r:id="rId1674" ref="T210"/>
    <hyperlink r:id="rId1675" ref="U210"/>
    <hyperlink r:id="rId1676" ref="H211"/>
    <hyperlink r:id="rId1677" ref="P211"/>
    <hyperlink r:id="rId1678" ref="Q211"/>
    <hyperlink r:id="rId1679" ref="R211"/>
    <hyperlink r:id="rId1680" ref="S211"/>
    <hyperlink r:id="rId1681" ref="T211"/>
    <hyperlink r:id="rId1682" ref="U211"/>
    <hyperlink r:id="rId1683" ref="H212"/>
    <hyperlink r:id="rId1684" ref="P212"/>
    <hyperlink r:id="rId1685" ref="Q212"/>
    <hyperlink r:id="rId1686" ref="R212"/>
    <hyperlink r:id="rId1687" ref="S212"/>
    <hyperlink r:id="rId1688" ref="T212"/>
    <hyperlink r:id="rId1689" ref="U212"/>
    <hyperlink r:id="rId1690" ref="P213"/>
    <hyperlink r:id="rId1691" ref="Q213"/>
    <hyperlink r:id="rId1692" ref="R213"/>
    <hyperlink r:id="rId1693" ref="S213"/>
    <hyperlink r:id="rId1694" ref="T213"/>
    <hyperlink r:id="rId1695" ref="U213"/>
    <hyperlink r:id="rId1696" ref="H214"/>
    <hyperlink r:id="rId1697" ref="P214"/>
    <hyperlink r:id="rId1698" ref="Q214"/>
    <hyperlink r:id="rId1699" ref="R214"/>
    <hyperlink r:id="rId1700" ref="S214"/>
    <hyperlink r:id="rId1701" ref="T214"/>
    <hyperlink r:id="rId1702" ref="U214"/>
    <hyperlink r:id="rId1703" ref="H215"/>
    <hyperlink r:id="rId1704" ref="P215"/>
    <hyperlink r:id="rId1705" ref="Q215"/>
    <hyperlink r:id="rId1706" ref="R215"/>
    <hyperlink r:id="rId1707" ref="S215"/>
    <hyperlink r:id="rId1708" ref="T215"/>
    <hyperlink r:id="rId1709" ref="U215"/>
    <hyperlink r:id="rId1710" ref="H216"/>
    <hyperlink r:id="rId1711" ref="P216"/>
    <hyperlink r:id="rId1712" ref="Q216"/>
    <hyperlink r:id="rId1713" ref="R216"/>
    <hyperlink r:id="rId1714" ref="S216"/>
    <hyperlink r:id="rId1715" ref="T216"/>
    <hyperlink r:id="rId1716" ref="U216"/>
    <hyperlink r:id="rId1717" ref="H217"/>
    <hyperlink r:id="rId1718" ref="P217"/>
    <hyperlink r:id="rId1719" ref="Q217"/>
    <hyperlink r:id="rId1720" ref="R217"/>
    <hyperlink r:id="rId1721" ref="S217"/>
    <hyperlink r:id="rId1722" ref="T217"/>
    <hyperlink r:id="rId1723" ref="U217"/>
    <hyperlink r:id="rId1724" ref="H218"/>
    <hyperlink r:id="rId1725" ref="P218"/>
    <hyperlink r:id="rId1726" ref="Q218"/>
    <hyperlink r:id="rId1727" ref="R218"/>
    <hyperlink r:id="rId1728" ref="S218"/>
    <hyperlink r:id="rId1729" ref="T218"/>
    <hyperlink r:id="rId1730" ref="U218"/>
    <hyperlink r:id="rId1731" ref="H219"/>
    <hyperlink r:id="rId1732" ref="P219"/>
    <hyperlink r:id="rId1733" ref="Q219"/>
    <hyperlink r:id="rId1734" ref="R219"/>
    <hyperlink r:id="rId1735" ref="S219"/>
    <hyperlink r:id="rId1736" ref="T219"/>
    <hyperlink r:id="rId1737" ref="U219"/>
    <hyperlink r:id="rId1738" ref="H220"/>
    <hyperlink r:id="rId1739" ref="P220"/>
    <hyperlink r:id="rId1740" ref="Q220"/>
    <hyperlink r:id="rId1741" ref="R220"/>
    <hyperlink r:id="rId1742" ref="S220"/>
    <hyperlink r:id="rId1743" ref="T220"/>
    <hyperlink r:id="rId1744" ref="U220"/>
    <hyperlink r:id="rId1745" ref="H221"/>
    <hyperlink r:id="rId1746" ref="P221"/>
    <hyperlink r:id="rId1747" ref="Q221"/>
    <hyperlink r:id="rId1748" ref="R221"/>
    <hyperlink r:id="rId1749" ref="S221"/>
    <hyperlink r:id="rId1750" ref="T221"/>
    <hyperlink r:id="rId1751" ref="U221"/>
    <hyperlink r:id="rId1752" ref="H222"/>
    <hyperlink r:id="rId1753" ref="H223"/>
    <hyperlink r:id="rId1754" ref="P223"/>
    <hyperlink r:id="rId1755" ref="Q223"/>
    <hyperlink r:id="rId1756" ref="R223"/>
    <hyperlink r:id="rId1757" ref="S223"/>
    <hyperlink r:id="rId1758" ref="T223"/>
    <hyperlink r:id="rId1759" ref="U223"/>
    <hyperlink r:id="rId1760" ref="P224"/>
    <hyperlink r:id="rId1761" ref="Q224"/>
    <hyperlink r:id="rId1762" ref="R224"/>
    <hyperlink r:id="rId1763" ref="S224"/>
    <hyperlink r:id="rId1764" ref="T224"/>
    <hyperlink r:id="rId1765" ref="U224"/>
    <hyperlink r:id="rId1766" ref="H226"/>
    <hyperlink r:id="rId1767" ref="P226"/>
    <hyperlink r:id="rId1768" ref="Q226"/>
    <hyperlink r:id="rId1769" ref="R226"/>
    <hyperlink r:id="rId1770" ref="S226"/>
    <hyperlink r:id="rId1771" ref="T226"/>
    <hyperlink r:id="rId1772" ref="U226"/>
    <hyperlink r:id="rId1773" ref="H227"/>
    <hyperlink r:id="rId1774" ref="H228"/>
    <hyperlink r:id="rId1775" ref="P228"/>
    <hyperlink r:id="rId1776" ref="Q228"/>
    <hyperlink r:id="rId1777" ref="R228"/>
    <hyperlink r:id="rId1778" ref="S228"/>
    <hyperlink r:id="rId1779" ref="T228"/>
    <hyperlink r:id="rId1780" ref="U228"/>
    <hyperlink r:id="rId1781" ref="H229"/>
    <hyperlink r:id="rId1782" ref="Q317"/>
    <hyperlink r:id="rId1783" ref="R317"/>
    <hyperlink r:id="rId1784" ref="S317"/>
    <hyperlink r:id="rId1785" ref="T317"/>
    <hyperlink r:id="rId1786" ref="U317"/>
    <hyperlink r:id="rId1787" ref="AB317"/>
    <hyperlink r:id="rId1788" ref="AC317"/>
    <hyperlink r:id="rId1789" ref="AD317"/>
    <hyperlink r:id="rId1790" ref="Q318"/>
    <hyperlink r:id="rId1791" ref="R318"/>
    <hyperlink r:id="rId1792" ref="S318"/>
    <hyperlink r:id="rId1793" ref="T318"/>
    <hyperlink r:id="rId1794" ref="U318"/>
    <hyperlink r:id="rId1795" ref="AB318"/>
    <hyperlink r:id="rId1796" ref="AC318"/>
    <hyperlink r:id="rId1797" ref="AD318"/>
    <hyperlink r:id="rId1798" ref="S319"/>
    <hyperlink r:id="rId1799" ref="T319"/>
    <hyperlink r:id="rId1800" ref="U319"/>
    <hyperlink r:id="rId1801" ref="AC319"/>
    <hyperlink r:id="rId1802" ref="AD319"/>
    <hyperlink r:id="rId1803" ref="U320"/>
    <hyperlink r:id="rId1804" ref="AB320"/>
    <hyperlink r:id="rId1805" ref="AC320"/>
    <hyperlink r:id="rId1806" ref="AD320"/>
    <hyperlink r:id="rId1807" ref="T321"/>
    <hyperlink r:id="rId1808" ref="U321"/>
    <hyperlink r:id="rId1809" ref="AB321"/>
    <hyperlink r:id="rId1810" ref="AC321"/>
    <hyperlink r:id="rId1811" ref="T322"/>
    <hyperlink r:id="rId1812" ref="U322"/>
    <hyperlink r:id="rId1813" ref="AC322"/>
    <hyperlink r:id="rId1814" ref="AD322"/>
    <hyperlink r:id="rId1815" ref="P323"/>
    <hyperlink r:id="rId1816" ref="Q323"/>
    <hyperlink r:id="rId1817" ref="R323"/>
    <hyperlink r:id="rId1818" ref="S323"/>
    <hyperlink r:id="rId1819" ref="T323"/>
    <hyperlink r:id="rId1820" ref="U323"/>
    <hyperlink r:id="rId1821" ref="AB323"/>
    <hyperlink r:id="rId1822" ref="AC323"/>
    <hyperlink r:id="rId1823" ref="T324"/>
    <hyperlink r:id="rId1824" ref="U324"/>
    <hyperlink r:id="rId1825" ref="AB324"/>
    <hyperlink r:id="rId1826" ref="AC324"/>
    <hyperlink r:id="rId1827" ref="AD324"/>
    <hyperlink r:id="rId1828" ref="T325"/>
    <hyperlink r:id="rId1829" ref="U325"/>
    <hyperlink r:id="rId1830" ref="AB325"/>
    <hyperlink r:id="rId1831" ref="AC325"/>
    <hyperlink r:id="rId1832" ref="AD325"/>
    <hyperlink r:id="rId1833" ref="S326"/>
    <hyperlink r:id="rId1834" ref="T326"/>
    <hyperlink r:id="rId1835" ref="U326"/>
    <hyperlink r:id="rId1836" ref="AB326"/>
    <hyperlink r:id="rId1837" ref="AC326"/>
    <hyperlink r:id="rId1838" ref="AD326"/>
    <hyperlink r:id="rId1839" ref="P327"/>
    <hyperlink r:id="rId1840" ref="Q327"/>
    <hyperlink r:id="rId1841" ref="R327"/>
    <hyperlink r:id="rId1842" ref="S327"/>
    <hyperlink r:id="rId1843" ref="T327"/>
    <hyperlink r:id="rId1844" ref="U327"/>
    <hyperlink r:id="rId1845" ref="AB327"/>
    <hyperlink r:id="rId1846" ref="AC327"/>
    <hyperlink r:id="rId1847" ref="AD327"/>
    <hyperlink r:id="rId1848" ref="Q328"/>
    <hyperlink r:id="rId1849" ref="R328"/>
    <hyperlink r:id="rId1850" ref="S328"/>
    <hyperlink r:id="rId1851" ref="T328"/>
    <hyperlink r:id="rId1852" ref="U328"/>
    <hyperlink r:id="rId1853" ref="AB328"/>
    <hyperlink r:id="rId1854" ref="AC328"/>
    <hyperlink r:id="rId1855" ref="AD328"/>
    <hyperlink r:id="rId1856" ref="P329"/>
    <hyperlink r:id="rId1857" ref="Q329"/>
    <hyperlink r:id="rId1858" ref="R329"/>
    <hyperlink r:id="rId1859" ref="S329"/>
    <hyperlink r:id="rId1860" ref="T329"/>
    <hyperlink r:id="rId1861" ref="U329"/>
    <hyperlink r:id="rId1862" ref="AB329"/>
    <hyperlink r:id="rId1863" ref="AC329"/>
    <hyperlink r:id="rId1864" ref="AD329"/>
    <hyperlink r:id="rId1865" ref="P330"/>
    <hyperlink r:id="rId1866" ref="Q330"/>
    <hyperlink r:id="rId1867" ref="R330"/>
    <hyperlink r:id="rId1868" ref="S330"/>
    <hyperlink r:id="rId1869" ref="T330"/>
    <hyperlink r:id="rId1870" ref="U330"/>
    <hyperlink r:id="rId1871" ref="AB330"/>
    <hyperlink r:id="rId1872" ref="AC330"/>
    <hyperlink r:id="rId1873" ref="AD330"/>
    <hyperlink r:id="rId1874" ref="P331"/>
    <hyperlink r:id="rId1875" ref="Q331"/>
    <hyperlink r:id="rId1876" ref="R331"/>
    <hyperlink r:id="rId1877" ref="S331"/>
    <hyperlink r:id="rId1878" ref="T331"/>
    <hyperlink r:id="rId1879" ref="U331"/>
    <hyperlink r:id="rId1880" ref="AB331"/>
    <hyperlink r:id="rId1881" ref="AC331"/>
    <hyperlink r:id="rId1882" ref="AD331"/>
    <hyperlink r:id="rId1883" ref="P332"/>
    <hyperlink r:id="rId1884" ref="Q332"/>
    <hyperlink r:id="rId1885" ref="R332"/>
    <hyperlink r:id="rId1886" ref="S332"/>
    <hyperlink r:id="rId1887" ref="T332"/>
    <hyperlink r:id="rId1888" ref="U332"/>
    <hyperlink r:id="rId1889" ref="AB332"/>
    <hyperlink r:id="rId1890" ref="AC332"/>
    <hyperlink r:id="rId1891" ref="AD332"/>
    <hyperlink r:id="rId1892" ref="P333"/>
    <hyperlink r:id="rId1893" ref="Q333"/>
    <hyperlink r:id="rId1894" ref="R333"/>
    <hyperlink r:id="rId1895" ref="S333"/>
    <hyperlink r:id="rId1896" ref="T333"/>
    <hyperlink r:id="rId1897" ref="U333"/>
    <hyperlink r:id="rId1898" ref="AB333"/>
    <hyperlink r:id="rId1899" ref="AC333"/>
    <hyperlink r:id="rId1900" ref="AD333"/>
    <hyperlink r:id="rId1901" ref="P334"/>
    <hyperlink r:id="rId1902" ref="Q334"/>
    <hyperlink r:id="rId1903" ref="R334"/>
    <hyperlink r:id="rId1904" ref="S334"/>
    <hyperlink r:id="rId1905" ref="T334"/>
    <hyperlink r:id="rId1906" ref="U334"/>
    <hyperlink r:id="rId1907" ref="AB334"/>
    <hyperlink r:id="rId1908" ref="AC334"/>
    <hyperlink r:id="rId1909" ref="AD334"/>
    <hyperlink r:id="rId1910" ref="P335"/>
    <hyperlink r:id="rId1911" ref="Q335"/>
    <hyperlink r:id="rId1912" ref="R335"/>
    <hyperlink r:id="rId1913" ref="S335"/>
    <hyperlink r:id="rId1914" ref="T335"/>
    <hyperlink r:id="rId1915" ref="U335"/>
    <hyperlink r:id="rId1916" ref="AB335"/>
    <hyperlink r:id="rId1917" ref="AC335"/>
    <hyperlink r:id="rId1918" ref="AD335"/>
    <hyperlink r:id="rId1919" ref="P336"/>
    <hyperlink r:id="rId1920" ref="Q336"/>
    <hyperlink r:id="rId1921" ref="R336"/>
    <hyperlink r:id="rId1922" ref="S336"/>
    <hyperlink r:id="rId1923" ref="T336"/>
    <hyperlink r:id="rId1924" ref="U336"/>
    <hyperlink r:id="rId1925" ref="AB336"/>
    <hyperlink r:id="rId1926" ref="AC336"/>
    <hyperlink r:id="rId1927" ref="AD336"/>
    <hyperlink r:id="rId1928" ref="P337"/>
    <hyperlink r:id="rId1929" ref="Q337"/>
    <hyperlink r:id="rId1930" ref="R337"/>
    <hyperlink r:id="rId1931" ref="S337"/>
    <hyperlink r:id="rId1932" ref="T337"/>
    <hyperlink r:id="rId1933" ref="U337"/>
    <hyperlink r:id="rId1934" ref="AB337"/>
    <hyperlink r:id="rId1935" ref="AC337"/>
    <hyperlink r:id="rId1936" ref="AD337"/>
    <hyperlink r:id="rId1937" ref="P338"/>
    <hyperlink r:id="rId1938" ref="Q338"/>
    <hyperlink r:id="rId1939" ref="R338"/>
    <hyperlink r:id="rId1940" ref="S338"/>
    <hyperlink r:id="rId1941" ref="T338"/>
    <hyperlink r:id="rId1942" ref="U338"/>
    <hyperlink r:id="rId1943" ref="AB338"/>
    <hyperlink r:id="rId1944" ref="AC338"/>
    <hyperlink r:id="rId1945" ref="AD338"/>
    <hyperlink r:id="rId1946" ref="P339"/>
    <hyperlink r:id="rId1947" ref="Q339"/>
    <hyperlink r:id="rId1948" ref="R339"/>
    <hyperlink r:id="rId1949" ref="S339"/>
    <hyperlink r:id="rId1950" ref="T339"/>
    <hyperlink r:id="rId1951" ref="U339"/>
    <hyperlink r:id="rId1952" ref="AB339"/>
    <hyperlink r:id="rId1953" ref="AC339"/>
    <hyperlink r:id="rId1954" ref="AD339"/>
    <hyperlink r:id="rId1955" ref="P340"/>
    <hyperlink r:id="rId1956" ref="Q340"/>
    <hyperlink r:id="rId1957" ref="R340"/>
    <hyperlink r:id="rId1958" ref="S340"/>
    <hyperlink r:id="rId1959" ref="T340"/>
    <hyperlink r:id="rId1960" ref="U340"/>
    <hyperlink r:id="rId1961" ref="P341"/>
    <hyperlink r:id="rId1962" ref="Q341"/>
    <hyperlink r:id="rId1963" ref="R341"/>
    <hyperlink r:id="rId1964" ref="S341"/>
    <hyperlink r:id="rId1965" ref="T341"/>
    <hyperlink r:id="rId1966" ref="U341"/>
    <hyperlink r:id="rId1967" ref="AB341"/>
    <hyperlink r:id="rId1968" ref="AC341"/>
    <hyperlink r:id="rId1969" ref="AD341"/>
    <hyperlink r:id="rId1970" ref="P342"/>
    <hyperlink r:id="rId1971" ref="Q342"/>
    <hyperlink r:id="rId1972" ref="R342"/>
    <hyperlink r:id="rId1973" ref="S342"/>
    <hyperlink r:id="rId1974" ref="T342"/>
    <hyperlink r:id="rId1975" ref="U342"/>
    <hyperlink r:id="rId1976" ref="AB342"/>
    <hyperlink r:id="rId1977" ref="AC342"/>
    <hyperlink r:id="rId1978" ref="AD342"/>
    <hyperlink r:id="rId1979" ref="P343"/>
    <hyperlink r:id="rId1980" ref="Q343"/>
    <hyperlink r:id="rId1981" ref="R343"/>
    <hyperlink r:id="rId1982" ref="S343"/>
    <hyperlink r:id="rId1983" ref="T343"/>
    <hyperlink r:id="rId1984" ref="U343"/>
    <hyperlink r:id="rId1985" ref="AB343"/>
    <hyperlink r:id="rId1986" ref="AC343"/>
    <hyperlink r:id="rId1987" ref="AD343"/>
    <hyperlink r:id="rId1988" ref="P344"/>
    <hyperlink r:id="rId1989" ref="Q344"/>
    <hyperlink r:id="rId1990" ref="R344"/>
    <hyperlink r:id="rId1991" ref="S344"/>
    <hyperlink r:id="rId1992" ref="T344"/>
    <hyperlink r:id="rId1993" ref="U344"/>
    <hyperlink r:id="rId1994" ref="AB344"/>
    <hyperlink r:id="rId1995" ref="AC344"/>
    <hyperlink r:id="rId1996" ref="AD344"/>
    <hyperlink r:id="rId1997" ref="P345"/>
    <hyperlink r:id="rId1998" ref="Q345"/>
    <hyperlink r:id="rId1999" ref="R345"/>
    <hyperlink r:id="rId2000" ref="S345"/>
    <hyperlink r:id="rId2001" ref="T345"/>
    <hyperlink r:id="rId2002" ref="U345"/>
    <hyperlink r:id="rId2003" ref="AB345"/>
    <hyperlink r:id="rId2004" ref="AC345"/>
    <hyperlink r:id="rId2005" ref="AD345"/>
    <hyperlink r:id="rId2006" ref="Q346"/>
    <hyperlink r:id="rId2007" ref="R346"/>
    <hyperlink r:id="rId2008" ref="S346"/>
    <hyperlink r:id="rId2009" ref="T346"/>
    <hyperlink r:id="rId2010" ref="U346"/>
    <hyperlink r:id="rId2011" ref="AB346"/>
    <hyperlink r:id="rId2012" ref="AC346"/>
    <hyperlink r:id="rId2013" ref="AD346"/>
    <hyperlink r:id="rId2014" ref="Q347"/>
    <hyperlink r:id="rId2015" ref="R347"/>
    <hyperlink r:id="rId2016" ref="S347"/>
    <hyperlink r:id="rId2017" ref="T347"/>
    <hyperlink r:id="rId2018" ref="U347"/>
    <hyperlink r:id="rId2019" ref="AB347"/>
    <hyperlink r:id="rId2020" ref="AC347"/>
    <hyperlink r:id="rId2021" ref="AD347"/>
    <hyperlink r:id="rId2022" ref="P348"/>
    <hyperlink r:id="rId2023" ref="Q348"/>
    <hyperlink r:id="rId2024" ref="R348"/>
    <hyperlink r:id="rId2025" ref="S348"/>
    <hyperlink r:id="rId2026" ref="T348"/>
    <hyperlink r:id="rId2027" ref="U348"/>
    <hyperlink r:id="rId2028" ref="AB348"/>
    <hyperlink r:id="rId2029" ref="AC348"/>
    <hyperlink r:id="rId2030" ref="AD348"/>
    <hyperlink r:id="rId2031" ref="P349"/>
    <hyperlink r:id="rId2032" ref="Q349"/>
    <hyperlink r:id="rId2033" ref="R349"/>
    <hyperlink r:id="rId2034" ref="S349"/>
    <hyperlink r:id="rId2035" ref="T349"/>
    <hyperlink r:id="rId2036" ref="U349"/>
    <hyperlink r:id="rId2037" ref="AB349"/>
    <hyperlink r:id="rId2038" ref="AC349"/>
    <hyperlink r:id="rId2039" ref="AD349"/>
    <hyperlink r:id="rId2040" ref="P350"/>
    <hyperlink r:id="rId2041" ref="Q350"/>
    <hyperlink r:id="rId2042" ref="R350"/>
    <hyperlink r:id="rId2043" ref="S350"/>
    <hyperlink r:id="rId2044" ref="T350"/>
    <hyperlink r:id="rId2045" ref="U350"/>
    <hyperlink r:id="rId2046" ref="AB350"/>
    <hyperlink r:id="rId2047" ref="AC350"/>
    <hyperlink r:id="rId2048" ref="AD350"/>
    <hyperlink r:id="rId2049" ref="P351"/>
    <hyperlink r:id="rId2050" ref="Q351"/>
    <hyperlink r:id="rId2051" ref="R351"/>
    <hyperlink r:id="rId2052" ref="S351"/>
    <hyperlink r:id="rId2053" ref="T351"/>
    <hyperlink r:id="rId2054" ref="U351"/>
    <hyperlink r:id="rId2055" ref="AB351"/>
    <hyperlink r:id="rId2056" ref="AC351"/>
    <hyperlink r:id="rId2057" ref="AD351"/>
    <hyperlink r:id="rId2058" ref="P352"/>
    <hyperlink r:id="rId2059" ref="Q352"/>
    <hyperlink r:id="rId2060" ref="R352"/>
    <hyperlink r:id="rId2061" ref="S352"/>
    <hyperlink r:id="rId2062" ref="T352"/>
    <hyperlink r:id="rId2063" ref="U352"/>
    <hyperlink r:id="rId2064" ref="AB352"/>
    <hyperlink r:id="rId2065" ref="AC352"/>
    <hyperlink r:id="rId2066" ref="AD352"/>
    <hyperlink r:id="rId2067" ref="P353"/>
    <hyperlink r:id="rId2068" ref="Q353"/>
    <hyperlink r:id="rId2069" ref="R353"/>
    <hyperlink r:id="rId2070" ref="S353"/>
    <hyperlink r:id="rId2071" ref="T353"/>
    <hyperlink r:id="rId2072" ref="U353"/>
    <hyperlink r:id="rId2073" ref="AB353"/>
    <hyperlink r:id="rId2074" ref="AC353"/>
    <hyperlink r:id="rId2075" ref="AD353"/>
    <hyperlink r:id="rId2076" ref="P354"/>
    <hyperlink r:id="rId2077" ref="Q354"/>
    <hyperlink r:id="rId2078" ref="R354"/>
    <hyperlink r:id="rId2079" ref="S354"/>
    <hyperlink r:id="rId2080" ref="T354"/>
    <hyperlink r:id="rId2081" ref="U354"/>
    <hyperlink r:id="rId2082" ref="AB354"/>
    <hyperlink r:id="rId2083" ref="AC354"/>
    <hyperlink r:id="rId2084" ref="AD354"/>
    <hyperlink r:id="rId2085" ref="P355"/>
    <hyperlink r:id="rId2086" ref="Q355"/>
    <hyperlink r:id="rId2087" ref="R355"/>
    <hyperlink r:id="rId2088" ref="S355"/>
    <hyperlink r:id="rId2089" ref="T355"/>
    <hyperlink r:id="rId2090" ref="U355"/>
    <hyperlink r:id="rId2091" ref="AB355"/>
    <hyperlink r:id="rId2092" ref="AC355"/>
    <hyperlink r:id="rId2093" ref="AD355"/>
    <hyperlink r:id="rId2094" ref="P356"/>
    <hyperlink r:id="rId2095" ref="Q356"/>
    <hyperlink r:id="rId2096" ref="R356"/>
    <hyperlink r:id="rId2097" ref="S356"/>
    <hyperlink r:id="rId2098" ref="T356"/>
    <hyperlink r:id="rId2099" ref="U356"/>
    <hyperlink r:id="rId2100" ref="AB356"/>
    <hyperlink r:id="rId2101" ref="AC356"/>
    <hyperlink r:id="rId2102" ref="AD356"/>
    <hyperlink r:id="rId2103" ref="P357"/>
    <hyperlink r:id="rId2104" ref="Q357"/>
    <hyperlink r:id="rId2105" ref="R357"/>
    <hyperlink r:id="rId2106" ref="S357"/>
    <hyperlink r:id="rId2107" ref="T357"/>
    <hyperlink r:id="rId2108" ref="U357"/>
    <hyperlink r:id="rId2109" ref="AB357"/>
    <hyperlink r:id="rId2110" ref="AC357"/>
    <hyperlink r:id="rId2111" ref="AD357"/>
    <hyperlink r:id="rId2112" ref="P358"/>
    <hyperlink r:id="rId2113" ref="Q358"/>
    <hyperlink r:id="rId2114" ref="R358"/>
    <hyperlink r:id="rId2115" ref="S358"/>
    <hyperlink r:id="rId2116" ref="T358"/>
    <hyperlink r:id="rId2117" ref="U358"/>
    <hyperlink r:id="rId2118" ref="AB358"/>
    <hyperlink r:id="rId2119" ref="AC358"/>
    <hyperlink r:id="rId2120" ref="AD358"/>
    <hyperlink r:id="rId2121" ref="P359"/>
    <hyperlink r:id="rId2122" ref="Q359"/>
    <hyperlink r:id="rId2123" ref="R359"/>
    <hyperlink r:id="rId2124" ref="S359"/>
    <hyperlink r:id="rId2125" ref="T359"/>
    <hyperlink r:id="rId2126" ref="U359"/>
    <hyperlink r:id="rId2127" ref="AB359"/>
    <hyperlink r:id="rId2128" ref="AC359"/>
    <hyperlink r:id="rId2129" ref="AD359"/>
    <hyperlink r:id="rId2130" ref="P360"/>
    <hyperlink r:id="rId2131" ref="Q360"/>
    <hyperlink r:id="rId2132" ref="R360"/>
    <hyperlink r:id="rId2133" ref="S360"/>
    <hyperlink r:id="rId2134" ref="T360"/>
    <hyperlink r:id="rId2135" ref="U360"/>
    <hyperlink r:id="rId2136" ref="AB360"/>
    <hyperlink r:id="rId2137" ref="AC360"/>
    <hyperlink r:id="rId2138" ref="AD360"/>
    <hyperlink r:id="rId2139" ref="P361"/>
    <hyperlink r:id="rId2140" ref="Q361"/>
    <hyperlink r:id="rId2141" ref="R361"/>
    <hyperlink r:id="rId2142" ref="S361"/>
    <hyperlink r:id="rId2143" ref="T361"/>
    <hyperlink r:id="rId2144" ref="U361"/>
    <hyperlink r:id="rId2145" ref="AB361"/>
    <hyperlink r:id="rId2146" ref="AC361"/>
    <hyperlink r:id="rId2147" ref="AD361"/>
    <hyperlink r:id="rId2148" ref="P362"/>
    <hyperlink r:id="rId2149" ref="Q362"/>
    <hyperlink r:id="rId2150" ref="R362"/>
    <hyperlink r:id="rId2151" ref="S362"/>
    <hyperlink r:id="rId2152" ref="T362"/>
    <hyperlink r:id="rId2153" ref="U362"/>
    <hyperlink r:id="rId2154" ref="AB362"/>
    <hyperlink r:id="rId2155" ref="AC362"/>
    <hyperlink r:id="rId2156" ref="AD362"/>
    <hyperlink r:id="rId2157" ref="H363"/>
    <hyperlink r:id="rId2158" ref="P363"/>
    <hyperlink r:id="rId2159" ref="Q363"/>
    <hyperlink r:id="rId2160" ref="R363"/>
    <hyperlink r:id="rId2161" ref="S363"/>
    <hyperlink r:id="rId2162" ref="T363"/>
    <hyperlink r:id="rId2163" ref="U363"/>
    <hyperlink r:id="rId2164" ref="AB363"/>
    <hyperlink r:id="rId2165" ref="AC363"/>
    <hyperlink r:id="rId2166" ref="AD363"/>
    <hyperlink r:id="rId2167" ref="H364"/>
    <hyperlink r:id="rId2168" ref="P364"/>
    <hyperlink r:id="rId2169" ref="Q364"/>
    <hyperlink r:id="rId2170" ref="R364"/>
    <hyperlink r:id="rId2171" ref="S364"/>
    <hyperlink r:id="rId2172" ref="T364"/>
    <hyperlink r:id="rId2173" ref="U364"/>
    <hyperlink r:id="rId2174" ref="AB364"/>
    <hyperlink r:id="rId2175" ref="AC364"/>
    <hyperlink r:id="rId2176" ref="AD364"/>
    <hyperlink r:id="rId2177" ref="H365"/>
    <hyperlink r:id="rId2178" ref="P365"/>
    <hyperlink r:id="rId2179" ref="Q365"/>
    <hyperlink r:id="rId2180" ref="R365"/>
    <hyperlink r:id="rId2181" ref="S365"/>
    <hyperlink r:id="rId2182" ref="T365"/>
    <hyperlink r:id="rId2183" ref="U365"/>
    <hyperlink r:id="rId2184" ref="AB365"/>
    <hyperlink r:id="rId2185" ref="AC365"/>
    <hyperlink r:id="rId2186" ref="AD365"/>
    <hyperlink r:id="rId2187" ref="H366"/>
    <hyperlink r:id="rId2188" ref="P366"/>
    <hyperlink r:id="rId2189" ref="Q366"/>
    <hyperlink r:id="rId2190" ref="R366"/>
    <hyperlink r:id="rId2191" ref="S366"/>
    <hyperlink r:id="rId2192" ref="T366"/>
    <hyperlink r:id="rId2193" ref="U366"/>
    <hyperlink r:id="rId2194" ref="AB366"/>
    <hyperlink r:id="rId2195" ref="AC366"/>
    <hyperlink r:id="rId2196" ref="AD366"/>
    <hyperlink r:id="rId2197" ref="H367"/>
    <hyperlink r:id="rId2198" ref="P367"/>
    <hyperlink r:id="rId2199" ref="Q367"/>
    <hyperlink r:id="rId2200" ref="R367"/>
    <hyperlink r:id="rId2201" ref="S367"/>
    <hyperlink r:id="rId2202" ref="T367"/>
    <hyperlink r:id="rId2203" ref="U367"/>
    <hyperlink r:id="rId2204" ref="AB367"/>
    <hyperlink r:id="rId2205" ref="AC367"/>
    <hyperlink r:id="rId2206" ref="AD367"/>
    <hyperlink r:id="rId2207" ref="P368"/>
    <hyperlink r:id="rId2208" ref="Q368"/>
    <hyperlink r:id="rId2209" ref="R368"/>
    <hyperlink r:id="rId2210" ref="S368"/>
    <hyperlink r:id="rId2211" ref="T368"/>
    <hyperlink r:id="rId2212" ref="U368"/>
    <hyperlink r:id="rId2213" ref="AB368"/>
    <hyperlink r:id="rId2214" ref="AC368"/>
    <hyperlink r:id="rId2215" ref="AD368"/>
    <hyperlink r:id="rId2216" ref="H369"/>
    <hyperlink r:id="rId2217" ref="P369"/>
    <hyperlink r:id="rId2218" ref="Q369"/>
    <hyperlink r:id="rId2219" ref="R369"/>
    <hyperlink r:id="rId2220" ref="S369"/>
    <hyperlink r:id="rId2221" ref="T369"/>
    <hyperlink r:id="rId2222" ref="U369"/>
    <hyperlink r:id="rId2223" ref="AB369"/>
    <hyperlink r:id="rId2224" ref="AC369"/>
    <hyperlink r:id="rId2225" ref="AD369"/>
    <hyperlink r:id="rId2226" ref="P370"/>
    <hyperlink r:id="rId2227" ref="Q370"/>
    <hyperlink r:id="rId2228" ref="R370"/>
    <hyperlink r:id="rId2229" ref="S370"/>
    <hyperlink r:id="rId2230" ref="T370"/>
    <hyperlink r:id="rId2231" ref="U370"/>
    <hyperlink r:id="rId2232" ref="AB370"/>
    <hyperlink r:id="rId2233" ref="AC370"/>
    <hyperlink r:id="rId2234" ref="AD370"/>
    <hyperlink r:id="rId2235" ref="H371"/>
    <hyperlink r:id="rId2236" ref="P371"/>
    <hyperlink r:id="rId2237" ref="Q371"/>
    <hyperlink r:id="rId2238" ref="R371"/>
    <hyperlink r:id="rId2239" ref="S371"/>
    <hyperlink r:id="rId2240" ref="T371"/>
    <hyperlink r:id="rId2241" ref="U371"/>
    <hyperlink r:id="rId2242" ref="AB371"/>
    <hyperlink r:id="rId2243" ref="AC371"/>
    <hyperlink r:id="rId2244" ref="AD371"/>
    <hyperlink r:id="rId2245" ref="H372"/>
    <hyperlink r:id="rId2246" ref="P372"/>
    <hyperlink r:id="rId2247" ref="Q372"/>
    <hyperlink r:id="rId2248" ref="R372"/>
    <hyperlink r:id="rId2249" ref="S372"/>
    <hyperlink r:id="rId2250" ref="T372"/>
    <hyperlink r:id="rId2251" ref="U372"/>
    <hyperlink r:id="rId2252" ref="AB372"/>
    <hyperlink r:id="rId2253" ref="AC372"/>
    <hyperlink r:id="rId2254" ref="AD372"/>
    <hyperlink r:id="rId2255" ref="H373"/>
    <hyperlink r:id="rId2256" ref="P373"/>
    <hyperlink r:id="rId2257" ref="Q373"/>
    <hyperlink r:id="rId2258" ref="R373"/>
    <hyperlink r:id="rId2259" ref="S373"/>
    <hyperlink r:id="rId2260" ref="T373"/>
    <hyperlink r:id="rId2261" ref="U373"/>
    <hyperlink r:id="rId2262" ref="AB373"/>
    <hyperlink r:id="rId2263" ref="AC373"/>
    <hyperlink r:id="rId2264" ref="AD373"/>
    <hyperlink r:id="rId2265" ref="H374"/>
    <hyperlink r:id="rId2266" ref="H375"/>
    <hyperlink r:id="rId2267" ref="H376"/>
    <hyperlink r:id="rId2268" ref="P376"/>
    <hyperlink r:id="rId2269" ref="Q376"/>
    <hyperlink r:id="rId2270" ref="R376"/>
    <hyperlink r:id="rId2271" ref="S376"/>
    <hyperlink r:id="rId2272" ref="T376"/>
    <hyperlink r:id="rId2273" ref="U376"/>
    <hyperlink r:id="rId2274" ref="AB376"/>
    <hyperlink r:id="rId2275" ref="AC376"/>
    <hyperlink r:id="rId2276" ref="AD376"/>
    <hyperlink r:id="rId2277" ref="H377"/>
    <hyperlink r:id="rId2278" ref="P377"/>
    <hyperlink r:id="rId2279" ref="Q377"/>
    <hyperlink r:id="rId2280" ref="R377"/>
    <hyperlink r:id="rId2281" ref="S377"/>
    <hyperlink r:id="rId2282" ref="T377"/>
    <hyperlink r:id="rId2283" ref="U377"/>
    <hyperlink r:id="rId2284" ref="AB377"/>
    <hyperlink r:id="rId2285" ref="AC377"/>
    <hyperlink r:id="rId2286" ref="AD377"/>
    <hyperlink r:id="rId2287" ref="H378"/>
    <hyperlink r:id="rId2288" ref="P378"/>
    <hyperlink r:id="rId2289" ref="Q378"/>
    <hyperlink r:id="rId2290" ref="R378"/>
    <hyperlink r:id="rId2291" ref="S378"/>
    <hyperlink r:id="rId2292" ref="T378"/>
    <hyperlink r:id="rId2293" ref="U378"/>
    <hyperlink r:id="rId2294" ref="AB378"/>
    <hyperlink r:id="rId2295" ref="AC378"/>
    <hyperlink r:id="rId2296" ref="AD378"/>
    <hyperlink r:id="rId2297" ref="P379"/>
    <hyperlink r:id="rId2298" ref="Q379"/>
    <hyperlink r:id="rId2299" ref="R379"/>
    <hyperlink r:id="rId2300" ref="S379"/>
    <hyperlink r:id="rId2301" ref="T379"/>
    <hyperlink r:id="rId2302" ref="U379"/>
    <hyperlink r:id="rId2303" ref="AB379"/>
    <hyperlink r:id="rId2304" ref="AC379"/>
    <hyperlink r:id="rId2305" ref="AD379"/>
    <hyperlink r:id="rId2306" ref="H380"/>
    <hyperlink r:id="rId2307" ref="P380"/>
    <hyperlink r:id="rId2308" ref="Q380"/>
    <hyperlink r:id="rId2309" ref="R380"/>
    <hyperlink r:id="rId2310" ref="S380"/>
    <hyperlink r:id="rId2311" ref="T380"/>
    <hyperlink r:id="rId2312" ref="U380"/>
    <hyperlink r:id="rId2313" ref="AB380"/>
    <hyperlink r:id="rId2314" ref="AC380"/>
    <hyperlink r:id="rId2315" ref="AD380"/>
    <hyperlink r:id="rId2316" ref="H381"/>
    <hyperlink r:id="rId2317" ref="H382"/>
    <hyperlink r:id="rId2318" ref="P382"/>
    <hyperlink r:id="rId2319" ref="Q382"/>
    <hyperlink r:id="rId2320" ref="R382"/>
    <hyperlink r:id="rId2321" ref="S382"/>
    <hyperlink r:id="rId2322" ref="T382"/>
    <hyperlink r:id="rId2323" ref="U382"/>
    <hyperlink r:id="rId2324" ref="AB382"/>
    <hyperlink r:id="rId2325" ref="AC382"/>
    <hyperlink r:id="rId2326" ref="AD382"/>
    <hyperlink r:id="rId2327" ref="H383"/>
    <hyperlink r:id="rId2328" ref="H384"/>
    <hyperlink r:id="rId2329" ref="H385"/>
    <hyperlink r:id="rId2330" ref="H386"/>
    <hyperlink r:id="rId2331" ref="H387"/>
    <hyperlink r:id="rId2332" ref="H388"/>
    <hyperlink r:id="rId2333" ref="H389"/>
    <hyperlink r:id="rId2334" ref="H390"/>
    <hyperlink r:id="rId2335" ref="H391"/>
  </hyperlinks>
  <printOptions/>
  <pageMargins bottom="0.75" footer="0.0" header="0.0" left="0.7" right="0.7" top="0.75"/>
  <pageSetup orientation="landscape"/>
  <drawing r:id="rId233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9.29"/>
    <col customWidth="1" min="2" max="2" width="13.14"/>
    <col customWidth="1" min="3" max="3" width="23.57"/>
    <col customWidth="1" min="4" max="4" width="26.0"/>
    <col customWidth="1" min="6" max="6" width="18.43"/>
    <col customWidth="1" min="7" max="7" width="20.43"/>
    <col customWidth="1" min="8" max="8" width="17.14"/>
    <col customWidth="1" min="9" max="9" width="8.86"/>
    <col customWidth="1" min="10" max="10" width="21.86"/>
    <col customWidth="1" min="11" max="11" width="14.14"/>
    <col customWidth="1" min="12" max="12" width="13.0"/>
    <col customWidth="1" min="13" max="13" width="18.29"/>
    <col customWidth="1" min="14" max="14" width="8.86"/>
    <col customWidth="1" min="15" max="16" width="10.43"/>
    <col customWidth="1" min="17" max="20" width="9.29"/>
    <col customWidth="1" min="21" max="21" width="17.86"/>
    <col customWidth="1" min="22" max="22" width="8.86"/>
    <col customWidth="1" min="23" max="23" width="19.14"/>
    <col customWidth="1" min="24" max="24" width="17.86"/>
    <col customWidth="1" min="25" max="25" width="11.43"/>
    <col customWidth="1" min="26" max="26" width="23.0"/>
    <col customWidth="1" min="27" max="27" width="11.86"/>
    <col customWidth="1" min="28" max="28" width="11.43"/>
    <col customWidth="1" min="29" max="30" width="9.29"/>
    <col customWidth="1" min="31" max="31" width="8.86"/>
    <col customWidth="1" min="32" max="32" width="16.43"/>
    <col customWidth="1" min="33" max="52" width="8.86"/>
  </cols>
  <sheetData>
    <row r="1">
      <c r="A1" s="1180" t="s">
        <v>5697</v>
      </c>
      <c r="C1" s="1213"/>
      <c r="D1" s="94"/>
      <c r="M1" s="1157"/>
      <c r="P1" s="1157"/>
      <c r="Q1" s="1157"/>
      <c r="R1" s="1157"/>
      <c r="S1" s="1157"/>
      <c r="T1" s="1157"/>
      <c r="X1" s="273"/>
    </row>
    <row r="2">
      <c r="A2" s="1214" t="s">
        <v>5698</v>
      </c>
      <c r="C2" s="1215"/>
      <c r="D2" s="94"/>
      <c r="M2" s="1157"/>
      <c r="P2" s="1157"/>
      <c r="Q2" s="1157"/>
      <c r="R2" s="1157"/>
      <c r="S2" s="1157"/>
      <c r="T2" s="1157"/>
      <c r="X2" s="273"/>
    </row>
    <row r="3">
      <c r="A3" s="1216" t="s">
        <v>5699</v>
      </c>
      <c r="C3" s="1215"/>
      <c r="D3" s="94"/>
      <c r="M3" s="1157"/>
      <c r="P3" s="1157"/>
      <c r="Q3" s="1157"/>
      <c r="R3" s="1157"/>
      <c r="S3" s="1157"/>
      <c r="T3" s="1157"/>
      <c r="X3" s="273"/>
    </row>
    <row r="4">
      <c r="A4" s="1217" t="s">
        <v>5700</v>
      </c>
      <c r="C4" s="1215"/>
      <c r="D4" s="94"/>
      <c r="M4" s="1157"/>
      <c r="P4" s="1157"/>
      <c r="Q4" s="1157"/>
      <c r="R4" s="1157"/>
      <c r="S4" s="1157"/>
      <c r="T4" s="1157"/>
      <c r="X4" s="273"/>
    </row>
    <row r="5">
      <c r="A5" s="1218" t="s">
        <v>5701</v>
      </c>
      <c r="M5" s="1157"/>
      <c r="P5" s="1157"/>
      <c r="Q5" s="1157"/>
      <c r="R5" s="1157"/>
      <c r="S5" s="1157"/>
      <c r="T5" s="1157"/>
      <c r="X5" s="273"/>
    </row>
    <row r="6">
      <c r="C6" s="53"/>
      <c r="D6" s="94"/>
      <c r="F6" s="53"/>
      <c r="G6" s="811"/>
      <c r="H6" s="40"/>
      <c r="I6" s="40"/>
      <c r="J6" s="40"/>
      <c r="K6" s="40"/>
      <c r="L6" s="40"/>
      <c r="M6" s="1219"/>
      <c r="N6" s="53"/>
      <c r="O6" s="1220" t="s">
        <v>5476</v>
      </c>
      <c r="P6" s="1022"/>
      <c r="Q6" s="1022"/>
      <c r="R6" s="1022"/>
      <c r="S6" s="1022"/>
      <c r="T6" s="1022"/>
      <c r="U6" s="53"/>
      <c r="V6" s="53"/>
      <c r="W6" s="53"/>
      <c r="X6" s="53"/>
      <c r="Y6" s="40"/>
      <c r="Z6" s="40"/>
      <c r="AA6" s="40"/>
      <c r="AB6" s="1021" t="s">
        <v>5476</v>
      </c>
      <c r="AC6" s="1022"/>
      <c r="AD6" s="1022"/>
      <c r="AE6" s="40"/>
      <c r="AF6" s="40"/>
      <c r="AG6" s="1023"/>
      <c r="AH6" s="40"/>
      <c r="AI6" s="40"/>
      <c r="AJ6" s="53"/>
      <c r="AK6" s="40"/>
      <c r="AL6" s="40"/>
      <c r="AM6" s="40"/>
      <c r="AN6" s="40"/>
      <c r="AO6" s="40"/>
      <c r="AP6" s="40"/>
      <c r="AQ6" s="40"/>
      <c r="AR6" s="40"/>
      <c r="AS6" s="40"/>
      <c r="AT6" s="40"/>
      <c r="AU6" s="40"/>
      <c r="AV6" s="40"/>
      <c r="AW6" s="40"/>
      <c r="AX6" s="40"/>
      <c r="AY6" s="40"/>
      <c r="AZ6" s="40"/>
    </row>
    <row r="7">
      <c r="A7" s="53"/>
      <c r="B7" s="1221"/>
      <c r="C7" s="94"/>
      <c r="D7" s="94"/>
      <c r="F7" s="53"/>
      <c r="G7" s="811"/>
      <c r="H7" s="40"/>
      <c r="I7" s="40"/>
      <c r="J7" s="40"/>
      <c r="K7" s="40"/>
      <c r="L7" s="40"/>
      <c r="M7" s="1219"/>
      <c r="N7" s="53"/>
      <c r="O7" s="1025"/>
      <c r="U7" s="53"/>
      <c r="V7" s="53"/>
      <c r="W7" s="53"/>
      <c r="X7" s="53"/>
      <c r="Y7" s="40"/>
      <c r="Z7" s="40"/>
      <c r="AA7" s="40"/>
      <c r="AB7" s="1025"/>
      <c r="AE7" s="40"/>
      <c r="AF7" s="1026" t="s">
        <v>5702</v>
      </c>
      <c r="AG7" s="1023"/>
      <c r="AH7" s="40"/>
      <c r="AI7" s="40"/>
      <c r="AJ7" s="53"/>
      <c r="AK7" s="40"/>
      <c r="AL7" s="40"/>
      <c r="AM7" s="40"/>
      <c r="AN7" s="40"/>
      <c r="AO7" s="40"/>
      <c r="AP7" s="40"/>
      <c r="AQ7" s="40"/>
      <c r="AR7" s="40"/>
      <c r="AS7" s="40"/>
      <c r="AT7" s="40"/>
      <c r="AU7" s="40"/>
      <c r="AV7" s="40"/>
      <c r="AW7" s="40"/>
      <c r="AX7" s="40"/>
      <c r="AY7" s="40"/>
      <c r="AZ7" s="40"/>
    </row>
    <row r="8">
      <c r="A8" s="1222" t="s">
        <v>3</v>
      </c>
      <c r="B8" s="1223" t="s">
        <v>5478</v>
      </c>
      <c r="C8" s="1224" t="s">
        <v>5</v>
      </c>
      <c r="D8" s="1224" t="s">
        <v>6</v>
      </c>
      <c r="E8" s="1225" t="s">
        <v>8</v>
      </c>
      <c r="F8" s="1019"/>
      <c r="G8" s="1030" t="s">
        <v>5479</v>
      </c>
      <c r="H8" s="1030" t="s">
        <v>11</v>
      </c>
      <c r="I8" s="1030" t="s">
        <v>206</v>
      </c>
      <c r="J8" s="1030" t="s">
        <v>4503</v>
      </c>
      <c r="K8" s="811"/>
      <c r="L8" s="1019"/>
      <c r="M8" s="1031" t="s">
        <v>5703</v>
      </c>
      <c r="N8" s="1019"/>
      <c r="O8" s="1226" t="s">
        <v>5704</v>
      </c>
      <c r="P8" s="1226" t="s">
        <v>5705</v>
      </c>
      <c r="Q8" s="1226" t="s">
        <v>5706</v>
      </c>
      <c r="R8" s="1226" t="s">
        <v>5707</v>
      </c>
      <c r="S8" s="1226" t="s">
        <v>5708</v>
      </c>
      <c r="T8" s="1226" t="s">
        <v>5709</v>
      </c>
      <c r="U8" s="1019"/>
      <c r="V8" s="1019"/>
      <c r="W8" s="1019" t="s">
        <v>5483</v>
      </c>
      <c r="X8" s="1024" t="s">
        <v>5710</v>
      </c>
      <c r="Y8" s="40"/>
      <c r="Z8" s="1019" t="s">
        <v>5711</v>
      </c>
      <c r="AA8" s="40"/>
      <c r="AB8" s="1033">
        <v>1.0</v>
      </c>
      <c r="AC8" s="1032">
        <v>2.0</v>
      </c>
      <c r="AD8" s="1032">
        <v>3.0</v>
      </c>
      <c r="AE8" s="40"/>
      <c r="AF8" s="40"/>
      <c r="AG8" s="1023"/>
      <c r="AH8" s="40"/>
      <c r="AI8" s="40"/>
      <c r="AJ8" s="1019"/>
      <c r="AK8" s="40"/>
      <c r="AL8" s="40"/>
      <c r="AM8" s="40"/>
      <c r="AN8" s="40"/>
      <c r="AO8" s="40"/>
      <c r="AP8" s="40"/>
      <c r="AQ8" s="40"/>
      <c r="AR8" s="40"/>
      <c r="AS8" s="40"/>
      <c r="AT8" s="40"/>
      <c r="AU8" s="40"/>
      <c r="AV8" s="40"/>
      <c r="AW8" s="40"/>
      <c r="AX8" s="40"/>
      <c r="AY8" s="40"/>
      <c r="AZ8" s="40"/>
    </row>
    <row r="9">
      <c r="A9" s="1227"/>
      <c r="B9" s="1228"/>
      <c r="C9" s="1229"/>
      <c r="D9" s="1229"/>
      <c r="E9" s="1230"/>
      <c r="F9" s="40"/>
      <c r="G9" s="1035" t="s">
        <v>5487</v>
      </c>
      <c r="H9" s="1022"/>
      <c r="I9" s="1022"/>
      <c r="J9" s="1022"/>
      <c r="K9" s="1022"/>
      <c r="L9" s="1022"/>
      <c r="M9" s="1020"/>
      <c r="N9" s="40"/>
      <c r="O9" s="1020"/>
      <c r="P9" s="1020"/>
      <c r="Q9" s="1020"/>
      <c r="R9" s="1020"/>
      <c r="S9" s="1020"/>
      <c r="T9" s="1020"/>
      <c r="U9" s="40"/>
      <c r="V9" s="40"/>
      <c r="W9" s="40"/>
      <c r="X9" s="40"/>
      <c r="Y9" s="40"/>
      <c r="Z9" s="40"/>
      <c r="AA9" s="40"/>
      <c r="AB9" s="1023"/>
      <c r="AC9" s="40"/>
      <c r="AD9" s="40"/>
      <c r="AE9" s="40"/>
      <c r="AF9" s="40"/>
      <c r="AG9" s="1023"/>
      <c r="AH9" s="40"/>
      <c r="AI9" s="40"/>
      <c r="AJ9" s="40"/>
      <c r="AK9" s="40"/>
      <c r="AL9" s="40"/>
      <c r="AM9" s="40"/>
      <c r="AN9" s="40"/>
      <c r="AO9" s="40"/>
      <c r="AP9" s="40"/>
      <c r="AQ9" s="40"/>
      <c r="AR9" s="40"/>
      <c r="AS9" s="40"/>
      <c r="AT9" s="40"/>
      <c r="AU9" s="40"/>
      <c r="AV9" s="40"/>
      <c r="AW9" s="40"/>
      <c r="AX9" s="40"/>
      <c r="AY9" s="40"/>
      <c r="AZ9" s="40"/>
    </row>
    <row r="10">
      <c r="A10" s="1227"/>
      <c r="B10" s="1228"/>
      <c r="C10" s="1229"/>
      <c r="D10" s="1229"/>
      <c r="E10" s="1230"/>
      <c r="F10" s="40"/>
      <c r="G10" s="1025"/>
      <c r="M10" s="1020"/>
      <c r="N10" s="40"/>
      <c r="O10" s="1020"/>
      <c r="P10" s="1020"/>
      <c r="Q10" s="1020"/>
      <c r="R10" s="1020"/>
      <c r="S10" s="1020"/>
      <c r="T10" s="1020"/>
      <c r="U10" s="40"/>
      <c r="V10" s="40"/>
      <c r="W10" s="40"/>
      <c r="X10" s="40"/>
      <c r="Y10" s="40"/>
      <c r="Z10" s="40"/>
      <c r="AA10" s="40"/>
      <c r="AB10" s="1023"/>
      <c r="AC10" s="40"/>
      <c r="AD10" s="40"/>
      <c r="AE10" s="40"/>
      <c r="AF10" s="40"/>
      <c r="AG10" s="1023"/>
      <c r="AH10" s="40"/>
      <c r="AI10" s="40"/>
      <c r="AJ10" s="40"/>
      <c r="AK10" s="40"/>
      <c r="AL10" s="40"/>
      <c r="AM10" s="40"/>
      <c r="AN10" s="40"/>
      <c r="AO10" s="40"/>
      <c r="AP10" s="40"/>
      <c r="AQ10" s="40"/>
      <c r="AR10" s="40"/>
      <c r="AS10" s="40"/>
      <c r="AT10" s="40"/>
      <c r="AU10" s="40"/>
      <c r="AV10" s="40"/>
      <c r="AW10" s="40"/>
      <c r="AX10" s="40"/>
      <c r="AY10" s="40"/>
      <c r="AZ10" s="40"/>
    </row>
    <row r="11">
      <c r="A11" s="1231">
        <v>3002.0</v>
      </c>
      <c r="B11" s="1232">
        <v>33.0</v>
      </c>
      <c r="C11" s="1231" t="str">
        <f t="array" ref="C11">IFNA(XLOOKUP(B11,'New Signups'!C:C,'New Signups'!D:D),"-")</f>
        <v>Crystal</v>
      </c>
      <c r="D11" s="1233" t="str">
        <f t="array" ref="D11">IFNA(XLOOKUP(B11,'New Signups'!C:C,'New Signups'!E:E),"-")</f>
        <v>Huang</v>
      </c>
      <c r="E11" s="1230"/>
      <c r="H11" s="53" t="str">
        <f t="array" ref="H11">XLOOKUP(B11,'New Signups'!C:C,'New Signups'!J:J)</f>
        <v>(570) 520-8703</v>
      </c>
      <c r="M11" s="1157">
        <f t="array" ref="M11">IFNA(
    IF(OR(XLOOKUP(B11,'1000'!A:A,'1000'!AC:AC)=0, XLOOKUP(B11,'1000'!A:A,'1000'!AC:AC)=DATE(1900,1,1)), "", XLOOKUP(B11,'1000'!A:A,'1000'!AC:AC)),
    IFNA(
        IF(OR(XLOOKUP(B11,'2000'!A:A,'2000'!AC:AC)=0, XLOOKUP(B11,'2000'!A:A,'2000'!AC:AC)=DATE(1900,1,1)), "", XLOOKUP(B11,'2000'!A:A,'2000'!AC:AC)),
        IF(OR(XLOOKUP(B11,'3000'!A:A,'3000'!AC:AC)=0, XLOOKUP(B11,'3000'!A:A,'3000'!AC:AC)=DATE(1900,1,1)), "", XLOOKUP(B11,'3000'!A:A,'3000'!AC:AC))
    )
)</f>
        <v>45657</v>
      </c>
      <c r="O11" s="1157" t="str">
        <f t="shared" ref="O11:O153" si="1">IF(ISNUMBER(M11), TEXT(DATE(YEAR(M11), MONTH(M11) + 1, 1), "mm/yyyy"), "")</f>
        <v>01/2025</v>
      </c>
      <c r="P11" s="1157" t="str">
        <f t="shared" ref="P11:P153" si="2">IF(AND(O11&lt;&gt;"", ISNUMBER(DATEVALUE(O11))), TEXT(DATE(YEAR(O11), MONTH(O11) + 1, 1), "mm/yyyy"), "")</f>
        <v>02/2025</v>
      </c>
      <c r="Q11" s="1157" t="str">
        <f t="shared" ref="Q11:Q153" si="3">IF(AND(O11&lt;&gt;"", ISNUMBER(DATEVALUE(O11))), TEXT(DATE(YEAR(O11), MONTH(O11) + 2, 1), "mm/yyyy"), "")</f>
        <v>03/2025</v>
      </c>
      <c r="R11" s="1157" t="str">
        <f t="shared" ref="R11:R153" si="4">IF(AND(O11&lt;&gt;"", ISNUMBER(DATEVALUE(O11))), TEXT(DATE(YEAR(O11), MONTH(O11) + 3, 1), "mm/yyyy"), "")</f>
        <v>04/2025</v>
      </c>
      <c r="S11" s="1157" t="str">
        <f t="shared" ref="S11:S153" si="5">IF(AND(O11&lt;&gt;"", ISNUMBER(DATEVALUE(O11))), TEXT(DATE(YEAR(O11), MONTH(O11) + 4, 1), "mm/yyyy"), "")</f>
        <v>05/2025</v>
      </c>
      <c r="T11" s="1157" t="str">
        <f t="shared" ref="T11:T153" si="6">IF(AND(O11&lt;&gt;"", ISNUMBER(DATEVALUE(O11))), TEXT(DATE(YEAR(O11), MONTH(O11) + 5, 1), "mm/yyyy"), "")</f>
        <v>06/2025</v>
      </c>
      <c r="W11" s="1157" t="str">
        <f t="shared" ref="W11:W153" si="7">IF(AND(M11&lt;&gt;"", ISNUMBER(DATEVALUE(TEXT(M11,"mm/dd/yyyy")))), TEXT(DATE(YEAR(M11), MONTH(M11) + 10, 1) + (8 - WEEKDAY(DATE(YEAR(M11), MONTH(M11) + 10, 1), 2)), "yyyy-mm-dd") &amp; " 00:00", "")</f>
        <v>2025-10-06 00:00</v>
      </c>
      <c r="X11" s="120">
        <v>1.0</v>
      </c>
      <c r="AB11" s="1157" t="str">
        <f t="shared" ref="AB11:AB153" si="8">IF(ISNUMBER(M11), TEXT(DATE(YEAR(M11), MONTH(M11) + 12, 1), "mm/yyyy"), "")</f>
        <v>12/2025</v>
      </c>
      <c r="AC11" s="1157" t="str">
        <f t="shared" ref="AC11:AC153" si="9">IF(ISNUMBER(M11), TEXT(DATE(YEAR(M11), MONTH(M11) + 13, 1), "mm/yyyy"), "")</f>
        <v>01/2026</v>
      </c>
      <c r="AD11" s="1157" t="str">
        <f t="shared" ref="AD11:AD141" si="10">IF(ISNUMBER(M11), TEXT(DATE(YEAR(M11), MONTH(M11) + 14, 1), "mm/yyyy"), "")</f>
        <v>02/2026</v>
      </c>
      <c r="AF11" s="1157" t="str">
        <f t="shared" ref="AF11:AF153" si="11">IF(AND(M11&lt;&gt;"", ISNUMBER(DATEVALUE(TEXT(M11,"mm/dd/yyyy")))), TEXT(DATE(YEAR(M11), MONTH(M11) + 15, 15), "mm/dd/yyyy"), "")</f>
        <v>03/15/2026</v>
      </c>
    </row>
    <row r="12">
      <c r="A12" s="1231">
        <v>3003.0</v>
      </c>
      <c r="B12" s="1232">
        <v>145.0</v>
      </c>
      <c r="C12" s="1231" t="str">
        <f t="array" ref="C12">IFNA(XLOOKUP(B12,'New Signups'!C:C,'New Signups'!D:D),"-")</f>
        <v>Jamie-Nicole</v>
      </c>
      <c r="D12" s="1233" t="str">
        <f t="array" ref="D12">IFNA(XLOOKUP(B12,'New Signups'!C:C,'New Signups'!E:E),"-")</f>
        <v>Luistro</v>
      </c>
      <c r="E12" s="1230"/>
      <c r="H12" s="53" t="str">
        <f t="array" ref="H12">XLOOKUP(B12,'New Signups'!C:C,'New Signups'!J:J)</f>
        <v>(484) 326-4036</v>
      </c>
      <c r="M12" s="1157">
        <f t="array" ref="M12">IFNA(
    IF(OR(XLOOKUP(B12,'1000'!A:A,'1000'!AC:AC)=0, XLOOKUP(B12,'1000'!A:A,'1000'!AC:AC)=DATE(1900,1,1)), "", XLOOKUP(B12,'1000'!A:A,'1000'!AC:AC)),
    IFNA(
        IF(OR(XLOOKUP(B12,'2000'!A:A,'2000'!AC:AC)=0, XLOOKUP(B12,'2000'!A:A,'2000'!AC:AC)=DATE(1900,1,1)), "", XLOOKUP(B12,'2000'!A:A,'2000'!AC:AC)),
        IF(OR(XLOOKUP(B12,'3000'!A:A,'3000'!AC:AC)=0, XLOOKUP(B12,'3000'!A:A,'3000'!AC:AC)=DATE(1900,1,1)), "", XLOOKUP(B12,'3000'!A:A,'3000'!AC:AC))
    )
)</f>
        <v>45657</v>
      </c>
      <c r="O12" s="1157" t="str">
        <f t="shared" si="1"/>
        <v>01/2025</v>
      </c>
      <c r="P12" s="1157" t="str">
        <f t="shared" si="2"/>
        <v>02/2025</v>
      </c>
      <c r="Q12" s="1157" t="str">
        <f t="shared" si="3"/>
        <v>03/2025</v>
      </c>
      <c r="R12" s="1157" t="str">
        <f t="shared" si="4"/>
        <v>04/2025</v>
      </c>
      <c r="S12" s="1157" t="str">
        <f t="shared" si="5"/>
        <v>05/2025</v>
      </c>
      <c r="T12" s="1157" t="str">
        <f t="shared" si="6"/>
        <v>06/2025</v>
      </c>
      <c r="W12" s="1157" t="str">
        <f t="shared" si="7"/>
        <v>2025-10-06 00:00</v>
      </c>
      <c r="X12" s="120">
        <v>1.0</v>
      </c>
      <c r="AB12" s="1157" t="str">
        <f t="shared" si="8"/>
        <v>12/2025</v>
      </c>
      <c r="AC12" s="1157" t="str">
        <f t="shared" si="9"/>
        <v>01/2026</v>
      </c>
      <c r="AD12" s="1157" t="str">
        <f t="shared" si="10"/>
        <v>02/2026</v>
      </c>
      <c r="AF12" s="1157" t="str">
        <f t="shared" si="11"/>
        <v>03/15/2026</v>
      </c>
    </row>
    <row r="13">
      <c r="A13" s="1231">
        <v>3004.0</v>
      </c>
      <c r="B13" s="1232">
        <v>38.0</v>
      </c>
      <c r="C13" s="1231" t="str">
        <f t="array" ref="C13">IFNA(XLOOKUP(B13,'New Signups'!C:C,'New Signups'!D:D),"-")</f>
        <v>Lydia</v>
      </c>
      <c r="D13" s="1233" t="str">
        <f t="array" ref="D13">IFNA(XLOOKUP(B13,'New Signups'!C:C,'New Signups'!E:E),"-")</f>
        <v>Hocker</v>
      </c>
      <c r="E13" s="1230"/>
      <c r="H13" s="53" t="str">
        <f t="array" ref="H13">XLOOKUP(B13,'New Signups'!C:C,'New Signups'!J:J)</f>
        <v>(717) 537-5492</v>
      </c>
      <c r="M13" s="1157" t="str">
        <f t="array" ref="M13">IFNA(
    IF(OR(XLOOKUP(B13,'1000'!A:A,'1000'!AC:AC)=0, XLOOKUP(B13,'1000'!A:A,'1000'!AC:AC)=DATE(1900,1,1)), "", XLOOKUP(B13,'1000'!A:A,'1000'!AC:AC)),
    IFNA(
        IF(OR(XLOOKUP(B13,'2000'!A:A,'2000'!AC:AC)=0, XLOOKUP(B13,'2000'!A:A,'2000'!AC:AC)=DATE(1900,1,1)), "", XLOOKUP(B13,'2000'!A:A,'2000'!AC:AC)),
        IF(OR(XLOOKUP(B13,'3000'!A:A,'3000'!AC:AC)=0, XLOOKUP(B13,'3000'!A:A,'3000'!AC:AC)=DATE(1900,1,1)), "", XLOOKUP(B13,'3000'!A:A,'3000'!AC:AC))
    )
)</f>
        <v/>
      </c>
      <c r="O13" s="1157" t="str">
        <f t="shared" si="1"/>
        <v/>
      </c>
      <c r="P13" s="1157" t="str">
        <f t="shared" si="2"/>
        <v/>
      </c>
      <c r="Q13" s="1157" t="str">
        <f t="shared" si="3"/>
        <v/>
      </c>
      <c r="R13" s="1157" t="str">
        <f t="shared" si="4"/>
        <v/>
      </c>
      <c r="S13" s="1157" t="str">
        <f t="shared" si="5"/>
        <v/>
      </c>
      <c r="T13" s="1157" t="str">
        <f t="shared" si="6"/>
        <v/>
      </c>
      <c r="W13" s="1157" t="str">
        <f t="shared" si="7"/>
        <v/>
      </c>
      <c r="X13" s="273"/>
      <c r="AB13" s="1157" t="str">
        <f t="shared" si="8"/>
        <v/>
      </c>
      <c r="AC13" s="1157" t="str">
        <f t="shared" si="9"/>
        <v/>
      </c>
      <c r="AD13" s="1157" t="str">
        <f t="shared" si="10"/>
        <v/>
      </c>
      <c r="AF13" s="1157" t="str">
        <f t="shared" si="11"/>
        <v/>
      </c>
    </row>
    <row r="14">
      <c r="A14" s="1231">
        <v>3007.0</v>
      </c>
      <c r="B14" s="1232">
        <v>84.0</v>
      </c>
      <c r="C14" s="1231" t="str">
        <f t="array" ref="C14">IFNA(XLOOKUP(B14,'New Signups'!C:C,'New Signups'!D:D),"-")</f>
        <v>Robyn</v>
      </c>
      <c r="D14" s="1233" t="str">
        <f t="array" ref="D14">IFNA(XLOOKUP(B14,'New Signups'!C:C,'New Signups'!E:E),"-")</f>
        <v>Kerachsky</v>
      </c>
      <c r="E14" s="1230"/>
      <c r="H14" s="53" t="str">
        <f t="array" ref="H14">XLOOKUP(B14,'New Signups'!C:C,'New Signups'!J:J)</f>
        <v>(267) 423-2059</v>
      </c>
      <c r="M14" s="1157" t="str">
        <f t="array" ref="M14">IFNA(
    IF(OR(XLOOKUP(B14,'1000'!A:A,'1000'!AC:AC)=0, XLOOKUP(B14,'1000'!A:A,'1000'!AC:AC)=DATE(1900,1,1)), "", XLOOKUP(B14,'1000'!A:A,'1000'!AC:AC)),
    IFNA(
        IF(OR(XLOOKUP(B14,'2000'!A:A,'2000'!AC:AC)=0, XLOOKUP(B14,'2000'!A:A,'2000'!AC:AC)=DATE(1900,1,1)), "", XLOOKUP(B14,'2000'!A:A,'2000'!AC:AC)),
        IF(OR(XLOOKUP(B14,'3000'!A:A,'3000'!AC:AC)=0, XLOOKUP(B14,'3000'!A:A,'3000'!AC:AC)=DATE(1900,1,1)), "", XLOOKUP(B14,'3000'!A:A,'3000'!AC:AC))
    )
)</f>
        <v/>
      </c>
      <c r="O14" s="1157" t="str">
        <f t="shared" si="1"/>
        <v/>
      </c>
      <c r="P14" s="1157" t="str">
        <f t="shared" si="2"/>
        <v/>
      </c>
      <c r="Q14" s="1157" t="str">
        <f t="shared" si="3"/>
        <v/>
      </c>
      <c r="R14" s="1157" t="str">
        <f t="shared" si="4"/>
        <v/>
      </c>
      <c r="S14" s="1157" t="str">
        <f t="shared" si="5"/>
        <v/>
      </c>
      <c r="T14" s="1157" t="str">
        <f t="shared" si="6"/>
        <v/>
      </c>
      <c r="W14" s="1157" t="str">
        <f t="shared" si="7"/>
        <v/>
      </c>
      <c r="X14" s="273"/>
      <c r="AB14" s="1157" t="str">
        <f t="shared" si="8"/>
        <v/>
      </c>
      <c r="AC14" s="1157" t="str">
        <f t="shared" si="9"/>
        <v/>
      </c>
      <c r="AD14" s="1157" t="str">
        <f t="shared" si="10"/>
        <v/>
      </c>
      <c r="AF14" s="1157" t="str">
        <f t="shared" si="11"/>
        <v/>
      </c>
    </row>
    <row r="15">
      <c r="A15" s="1234">
        <v>3008.0</v>
      </c>
      <c r="B15" s="1232">
        <v>149.0</v>
      </c>
      <c r="C15" s="1231" t="str">
        <f t="array" ref="C15">IFNA(XLOOKUP(B15,'New Signups'!C:C,'New Signups'!D:D),"-")</f>
        <v>Aleena</v>
      </c>
      <c r="D15" s="1233" t="str">
        <f t="array" ref="D15">IFNA(XLOOKUP(B15,'New Signups'!C:C,'New Signups'!E:E),"-")</f>
        <v>Ataher</v>
      </c>
      <c r="E15" s="1230"/>
      <c r="H15" s="53" t="str">
        <f t="array" ref="H15">XLOOKUP(B15,'New Signups'!C:C,'New Signups'!J:J)</f>
        <v>(610) 310-1309</v>
      </c>
      <c r="M15" s="1157" t="str">
        <f t="array" ref="M15">IFNA(
    IF(OR(XLOOKUP(B15,'1000'!A:A,'1000'!AC:AC)=0, XLOOKUP(B15,'1000'!A:A,'1000'!AC:AC)=DATE(1900,1,1)), "", XLOOKUP(B15,'1000'!A:A,'1000'!AC:AC)),
    IFNA(
        IF(OR(XLOOKUP(B15,'2000'!A:A,'2000'!AC:AC)=0, XLOOKUP(B15,'2000'!A:A,'2000'!AC:AC)=DATE(1900,1,1)), "", XLOOKUP(B15,'2000'!A:A,'2000'!AC:AC)),
        IF(OR(XLOOKUP(B15,'3000'!A:A,'3000'!AC:AC)=0, XLOOKUP(B15,'3000'!A:A,'3000'!AC:AC)=DATE(1900,1,1)), "", XLOOKUP(B15,'3000'!A:A,'3000'!AC:AC))
    )
)</f>
        <v/>
      </c>
      <c r="O15" s="1157" t="str">
        <f t="shared" si="1"/>
        <v/>
      </c>
      <c r="P15" s="1157" t="str">
        <f t="shared" si="2"/>
        <v/>
      </c>
      <c r="Q15" s="1157" t="str">
        <f t="shared" si="3"/>
        <v/>
      </c>
      <c r="R15" s="1157" t="str">
        <f t="shared" si="4"/>
        <v/>
      </c>
      <c r="S15" s="1157" t="str">
        <f t="shared" si="5"/>
        <v/>
      </c>
      <c r="T15" s="1157" t="str">
        <f t="shared" si="6"/>
        <v/>
      </c>
      <c r="W15" s="1157" t="str">
        <f t="shared" si="7"/>
        <v/>
      </c>
      <c r="X15" s="273"/>
      <c r="AB15" s="1157" t="str">
        <f t="shared" si="8"/>
        <v/>
      </c>
      <c r="AC15" s="1157" t="str">
        <f t="shared" si="9"/>
        <v/>
      </c>
      <c r="AD15" s="1157" t="str">
        <f t="shared" si="10"/>
        <v/>
      </c>
      <c r="AF15" s="1157" t="str">
        <f t="shared" si="11"/>
        <v/>
      </c>
    </row>
    <row r="16">
      <c r="A16" s="1234">
        <v>3010.0</v>
      </c>
      <c r="B16" s="1232">
        <v>172.0</v>
      </c>
      <c r="C16" s="1231" t="str">
        <f t="array" ref="C16">IFNA(XLOOKUP(B16,'New Signups'!C:C,'New Signups'!D:D),"-")</f>
        <v>Grace</v>
      </c>
      <c r="D16" s="1233" t="str">
        <f t="array" ref="D16">IFNA(XLOOKUP(B16,'New Signups'!C:C,'New Signups'!E:E),"-")</f>
        <v>Tannen</v>
      </c>
      <c r="E16" s="1230"/>
      <c r="H16" s="53" t="str">
        <f t="array" ref="H16">XLOOKUP(B16,'New Signups'!C:C,'New Signups'!J:J)</f>
        <v>(215) 803-3092</v>
      </c>
      <c r="M16" s="1157" t="str">
        <f t="array" ref="M16">IFNA(
    IF(OR(XLOOKUP(B16,'1000'!A:A,'1000'!AC:AC)=0, XLOOKUP(B16,'1000'!A:A,'1000'!AC:AC)=DATE(1900,1,1)), "", XLOOKUP(B16,'1000'!A:A,'1000'!AC:AC)),
    IFNA(
        IF(OR(XLOOKUP(B16,'2000'!A:A,'2000'!AC:AC)=0, XLOOKUP(B16,'2000'!A:A,'2000'!AC:AC)=DATE(1900,1,1)), "", XLOOKUP(B16,'2000'!A:A,'2000'!AC:AC)),
        IF(OR(XLOOKUP(B16,'3000'!A:A,'3000'!AC:AC)=0, XLOOKUP(B16,'3000'!A:A,'3000'!AC:AC)=DATE(1900,1,1)), "", XLOOKUP(B16,'3000'!A:A,'3000'!AC:AC))
    )
)</f>
        <v/>
      </c>
      <c r="O16" s="1157" t="str">
        <f t="shared" si="1"/>
        <v/>
      </c>
      <c r="P16" s="1157" t="str">
        <f t="shared" si="2"/>
        <v/>
      </c>
      <c r="Q16" s="1157" t="str">
        <f t="shared" si="3"/>
        <v/>
      </c>
      <c r="R16" s="1157" t="str">
        <f t="shared" si="4"/>
        <v/>
      </c>
      <c r="S16" s="1157" t="str">
        <f t="shared" si="5"/>
        <v/>
      </c>
      <c r="T16" s="1157" t="str">
        <f t="shared" si="6"/>
        <v/>
      </c>
      <c r="W16" s="1157" t="str">
        <f t="shared" si="7"/>
        <v/>
      </c>
      <c r="X16" s="273"/>
      <c r="AB16" s="1157" t="str">
        <f t="shared" si="8"/>
        <v/>
      </c>
      <c r="AC16" s="1157" t="str">
        <f t="shared" si="9"/>
        <v/>
      </c>
      <c r="AD16" s="1157" t="str">
        <f t="shared" si="10"/>
        <v/>
      </c>
      <c r="AF16" s="1157" t="str">
        <f t="shared" si="11"/>
        <v/>
      </c>
    </row>
    <row r="17">
      <c r="A17" s="1234">
        <v>3011.0</v>
      </c>
      <c r="B17" s="1232">
        <v>214.0</v>
      </c>
      <c r="C17" s="1231" t="str">
        <f t="array" ref="C17">IFNA(XLOOKUP(B17,'New Signups'!C:C,'New Signups'!D:D),"-")</f>
        <v>Amy</v>
      </c>
      <c r="D17" s="1233" t="str">
        <f t="array" ref="D17">IFNA(XLOOKUP(B17,'New Signups'!C:C,'New Signups'!E:E),"-")</f>
        <v>Love</v>
      </c>
      <c r="E17" s="1230"/>
      <c r="H17" s="53" t="str">
        <f t="array" ref="H17">XLOOKUP(B17,'New Signups'!C:C,'New Signups'!J:J)</f>
        <v>(484) 772-6281</v>
      </c>
      <c r="M17" s="1157">
        <f t="array" ref="M17">IFNA(
    IF(OR(XLOOKUP(B17,'1000'!A:A,'1000'!AC:AC)=0, XLOOKUP(B17,'1000'!A:A,'1000'!AC:AC)=DATE(1900,1,1)), "", XLOOKUP(B17,'1000'!A:A,'1000'!AC:AC)),
    IFNA(
        IF(OR(XLOOKUP(B17,'2000'!A:A,'2000'!AC:AC)=0, XLOOKUP(B17,'2000'!A:A,'2000'!AC:AC)=DATE(1900,1,1)), "", XLOOKUP(B17,'2000'!A:A,'2000'!AC:AC)),
        IF(OR(XLOOKUP(B17,'3000'!A:A,'3000'!AC:AC)=0, XLOOKUP(B17,'3000'!A:A,'3000'!AC:AC)=DATE(1900,1,1)), "", XLOOKUP(B17,'3000'!A:A,'3000'!AC:AC))
    )
)</f>
        <v>45657</v>
      </c>
      <c r="O17" s="1157" t="str">
        <f t="shared" si="1"/>
        <v>01/2025</v>
      </c>
      <c r="P17" s="1157" t="str">
        <f t="shared" si="2"/>
        <v>02/2025</v>
      </c>
      <c r="Q17" s="1157" t="str">
        <f t="shared" si="3"/>
        <v>03/2025</v>
      </c>
      <c r="R17" s="1157" t="str">
        <f t="shared" si="4"/>
        <v>04/2025</v>
      </c>
      <c r="S17" s="1157" t="str">
        <f t="shared" si="5"/>
        <v>05/2025</v>
      </c>
      <c r="T17" s="1157" t="str">
        <f t="shared" si="6"/>
        <v>06/2025</v>
      </c>
      <c r="W17" s="1157" t="str">
        <f t="shared" si="7"/>
        <v>2025-10-06 00:00</v>
      </c>
      <c r="X17" s="120">
        <v>1.0</v>
      </c>
      <c r="AB17" s="1157" t="str">
        <f t="shared" si="8"/>
        <v>12/2025</v>
      </c>
      <c r="AC17" s="1157" t="str">
        <f t="shared" si="9"/>
        <v>01/2026</v>
      </c>
      <c r="AD17" s="1157" t="str">
        <f t="shared" si="10"/>
        <v>02/2026</v>
      </c>
      <c r="AF17" s="1157" t="str">
        <f t="shared" si="11"/>
        <v>03/15/2026</v>
      </c>
    </row>
    <row r="18">
      <c r="A18" s="1234">
        <v>3013.0</v>
      </c>
      <c r="B18" s="1232">
        <v>227.0</v>
      </c>
      <c r="C18" s="1231" t="str">
        <f t="array" ref="C18">IFNA(XLOOKUP(B18,'New Signups'!C:C,'New Signups'!D:D),"-")</f>
        <v>Marionna</v>
      </c>
      <c r="D18" s="1233" t="str">
        <f t="array" ref="D18">IFNA(XLOOKUP(B18,'New Signups'!C:C,'New Signups'!E:E),"-")</f>
        <v>Haynes</v>
      </c>
      <c r="E18" s="1230"/>
      <c r="H18" s="53" t="str">
        <f t="array" ref="H18">XLOOKUP(B18,'New Signups'!C:C,'New Signups'!J:J)</f>
        <v>(410) 582-1479</v>
      </c>
      <c r="M18" s="1157">
        <f t="array" ref="M18">IFNA(
    IF(OR(XLOOKUP(B18,'1000'!A:A,'1000'!AC:AC)=0, XLOOKUP(B18,'1000'!A:A,'1000'!AC:AC)=DATE(1900,1,1)), "", XLOOKUP(B18,'1000'!A:A,'1000'!AC:AC)),
    IFNA(
        IF(OR(XLOOKUP(B18,'2000'!A:A,'2000'!AC:AC)=0, XLOOKUP(B18,'2000'!A:A,'2000'!AC:AC)=DATE(1900,1,1)), "", XLOOKUP(B18,'2000'!A:A,'2000'!AC:AC)),
        IF(OR(XLOOKUP(B18,'3000'!A:A,'3000'!AC:AC)=0, XLOOKUP(B18,'3000'!A:A,'3000'!AC:AC)=DATE(1900,1,1)), "", XLOOKUP(B18,'3000'!A:A,'3000'!AC:AC))
    )
)</f>
        <v>45699</v>
      </c>
      <c r="O18" s="1157" t="str">
        <f t="shared" si="1"/>
        <v>03/2025</v>
      </c>
      <c r="P18" s="1157" t="str">
        <f t="shared" si="2"/>
        <v>04/2025</v>
      </c>
      <c r="Q18" s="1157" t="str">
        <f t="shared" si="3"/>
        <v>05/2025</v>
      </c>
      <c r="R18" s="1157" t="str">
        <f t="shared" si="4"/>
        <v>06/2025</v>
      </c>
      <c r="S18" s="1157" t="str">
        <f t="shared" si="5"/>
        <v>07/2025</v>
      </c>
      <c r="T18" s="1157" t="str">
        <f t="shared" si="6"/>
        <v>08/2025</v>
      </c>
      <c r="W18" s="1157" t="str">
        <f t="shared" si="7"/>
        <v>2025-12-08 00:00</v>
      </c>
      <c r="X18" s="120">
        <v>1.0</v>
      </c>
      <c r="AB18" s="1157" t="str">
        <f t="shared" si="8"/>
        <v>02/2026</v>
      </c>
      <c r="AC18" s="1157" t="str">
        <f t="shared" si="9"/>
        <v>03/2026</v>
      </c>
      <c r="AD18" s="1157" t="str">
        <f t="shared" si="10"/>
        <v>04/2026</v>
      </c>
      <c r="AF18" s="1157" t="str">
        <f t="shared" si="11"/>
        <v>05/15/2026</v>
      </c>
    </row>
    <row r="19">
      <c r="A19" s="1234">
        <v>3014.0</v>
      </c>
      <c r="B19" s="1232">
        <v>206.0</v>
      </c>
      <c r="C19" s="1231" t="str">
        <f t="array" ref="C19">IFNA(XLOOKUP(B19,'New Signups'!C:C,'New Signups'!D:D),"-")</f>
        <v>Tori</v>
      </c>
      <c r="D19" s="1233" t="str">
        <f t="array" ref="D19">IFNA(XLOOKUP(B19,'New Signups'!C:C,'New Signups'!E:E),"-")</f>
        <v>Kaufman</v>
      </c>
      <c r="E19" s="1230"/>
      <c r="H19" s="53" t="str">
        <f t="array" ref="H19">XLOOKUP(B19,'New Signups'!C:C,'New Signups'!J:J)</f>
        <v>(717) 216-9205</v>
      </c>
      <c r="M19" s="1157" t="str">
        <f t="array" ref="M19">IFNA(
    IF(OR(XLOOKUP(B19,'1000'!A:A,'1000'!AC:AC)=0, XLOOKUP(B19,'1000'!A:A,'1000'!AC:AC)=DATE(1900,1,1)), "", XLOOKUP(B19,'1000'!A:A,'1000'!AC:AC)),
    IFNA(
        IF(OR(XLOOKUP(B19,'2000'!A:A,'2000'!AC:AC)=0, XLOOKUP(B19,'2000'!A:A,'2000'!AC:AC)=DATE(1900,1,1)), "", XLOOKUP(B19,'2000'!A:A,'2000'!AC:AC)),
        IF(OR(XLOOKUP(B19,'3000'!A:A,'3000'!AC:AC)=0, XLOOKUP(B19,'3000'!A:A,'3000'!AC:AC)=DATE(1900,1,1)), "", XLOOKUP(B19,'3000'!A:A,'3000'!AC:AC))
    )
)</f>
        <v/>
      </c>
      <c r="O19" s="1157" t="str">
        <f t="shared" si="1"/>
        <v/>
      </c>
      <c r="P19" s="1157" t="str">
        <f t="shared" si="2"/>
        <v/>
      </c>
      <c r="Q19" s="1157" t="str">
        <f t="shared" si="3"/>
        <v/>
      </c>
      <c r="R19" s="1157" t="str">
        <f t="shared" si="4"/>
        <v/>
      </c>
      <c r="S19" s="1157" t="str">
        <f t="shared" si="5"/>
        <v/>
      </c>
      <c r="T19" s="1157" t="str">
        <f t="shared" si="6"/>
        <v/>
      </c>
      <c r="W19" s="1157" t="str">
        <f t="shared" si="7"/>
        <v/>
      </c>
      <c r="X19" s="273"/>
      <c r="AB19" s="1157" t="str">
        <f t="shared" si="8"/>
        <v/>
      </c>
      <c r="AC19" s="1157" t="str">
        <f t="shared" si="9"/>
        <v/>
      </c>
      <c r="AD19" s="1157" t="str">
        <f t="shared" si="10"/>
        <v/>
      </c>
      <c r="AF19" s="1157" t="str">
        <f t="shared" si="11"/>
        <v/>
      </c>
    </row>
    <row r="20">
      <c r="A20" s="1234">
        <v>3015.0</v>
      </c>
      <c r="B20" s="1232">
        <v>248.0</v>
      </c>
      <c r="C20" s="1231" t="str">
        <f t="array" ref="C20">IFNA(XLOOKUP(B20,'New Signups'!C:C,'New Signups'!D:D),"-")</f>
        <v>Kaysley</v>
      </c>
      <c r="D20" s="1233" t="str">
        <f t="array" ref="D20">IFNA(XLOOKUP(B20,'New Signups'!C:C,'New Signups'!E:E),"-")</f>
        <v>Taveras</v>
      </c>
      <c r="E20" s="1230"/>
      <c r="H20" s="53" t="str">
        <f t="array" ref="H20">XLOOKUP(B20,'New Signups'!C:C,'New Signups'!J:J)</f>
        <v>(610) 864-0244</v>
      </c>
      <c r="M20" s="1157">
        <f t="array" ref="M20">IFNA(
    IF(OR(XLOOKUP(B20,'1000'!A:A,'1000'!AC:AC)=0, XLOOKUP(B20,'1000'!A:A,'1000'!AC:AC)=DATE(1900,1,1)), "", XLOOKUP(B20,'1000'!A:A,'1000'!AC:AC)),
    IFNA(
        IF(OR(XLOOKUP(B20,'2000'!A:A,'2000'!AC:AC)=0, XLOOKUP(B20,'2000'!A:A,'2000'!AC:AC)=DATE(1900,1,1)), "", XLOOKUP(B20,'2000'!A:A,'2000'!AC:AC)),
        IF(OR(XLOOKUP(B20,'3000'!A:A,'3000'!AC:AC)=0, XLOOKUP(B20,'3000'!A:A,'3000'!AC:AC)=DATE(1900,1,1)), "", XLOOKUP(B20,'3000'!A:A,'3000'!AC:AC))
    )
)</f>
        <v>45657</v>
      </c>
      <c r="O20" s="1157" t="str">
        <f t="shared" si="1"/>
        <v>01/2025</v>
      </c>
      <c r="P20" s="1157" t="str">
        <f t="shared" si="2"/>
        <v>02/2025</v>
      </c>
      <c r="Q20" s="1157" t="str">
        <f t="shared" si="3"/>
        <v>03/2025</v>
      </c>
      <c r="R20" s="1157" t="str">
        <f t="shared" si="4"/>
        <v>04/2025</v>
      </c>
      <c r="S20" s="1157" t="str">
        <f t="shared" si="5"/>
        <v>05/2025</v>
      </c>
      <c r="T20" s="1157" t="str">
        <f t="shared" si="6"/>
        <v>06/2025</v>
      </c>
      <c r="W20" s="1157" t="str">
        <f t="shared" si="7"/>
        <v>2025-10-06 00:00</v>
      </c>
      <c r="X20" s="120">
        <v>1.0</v>
      </c>
      <c r="AB20" s="1157" t="str">
        <f t="shared" si="8"/>
        <v>12/2025</v>
      </c>
      <c r="AC20" s="1157" t="str">
        <f t="shared" si="9"/>
        <v>01/2026</v>
      </c>
      <c r="AD20" s="1157" t="str">
        <f t="shared" si="10"/>
        <v>02/2026</v>
      </c>
      <c r="AF20" s="1157" t="str">
        <f t="shared" si="11"/>
        <v>03/15/2026</v>
      </c>
    </row>
    <row r="21" ht="15.75" customHeight="1">
      <c r="A21" s="1234">
        <v>3016.0</v>
      </c>
      <c r="B21" s="1232">
        <v>230.0</v>
      </c>
      <c r="C21" s="1231" t="str">
        <f t="array" ref="C21">IFNA(XLOOKUP(B21,'New Signups'!C:C,'New Signups'!D:D),"-")</f>
        <v>Kellyn</v>
      </c>
      <c r="D21" s="1233" t="str">
        <f t="array" ref="D21">IFNA(XLOOKUP(B21,'New Signups'!C:C,'New Signups'!E:E),"-")</f>
        <v>Ecalante Guerra</v>
      </c>
      <c r="E21" s="1230"/>
      <c r="H21" s="53" t="str">
        <f t="array" ref="H21">XLOOKUP(B21,'New Signups'!C:C,'New Signups'!J:J)</f>
        <v>(267) 628-7649</v>
      </c>
      <c r="M21" s="1157" t="str">
        <f t="array" ref="M21">IFNA(
    IF(OR(XLOOKUP(B21,'1000'!A:A,'1000'!AC:AC)=0, XLOOKUP(B21,'1000'!A:A,'1000'!AC:AC)=DATE(1900,1,1)), "", XLOOKUP(B21,'1000'!A:A,'1000'!AC:AC)),
    IFNA(
        IF(OR(XLOOKUP(B21,'2000'!A:A,'2000'!AC:AC)=0, XLOOKUP(B21,'2000'!A:A,'2000'!AC:AC)=DATE(1900,1,1)), "", XLOOKUP(B21,'2000'!A:A,'2000'!AC:AC)),
        IF(OR(XLOOKUP(B21,'3000'!A:A,'3000'!AC:AC)=0, XLOOKUP(B21,'3000'!A:A,'3000'!AC:AC)=DATE(1900,1,1)), "", XLOOKUP(B21,'3000'!A:A,'3000'!AC:AC))
    )
)</f>
        <v/>
      </c>
      <c r="O21" s="1157" t="str">
        <f t="shared" si="1"/>
        <v/>
      </c>
      <c r="P21" s="1157" t="str">
        <f t="shared" si="2"/>
        <v/>
      </c>
      <c r="Q21" s="1157" t="str">
        <f t="shared" si="3"/>
        <v/>
      </c>
      <c r="R21" s="1157" t="str">
        <f t="shared" si="4"/>
        <v/>
      </c>
      <c r="S21" s="1157" t="str">
        <f t="shared" si="5"/>
        <v/>
      </c>
      <c r="T21" s="1157" t="str">
        <f t="shared" si="6"/>
        <v/>
      </c>
      <c r="W21" s="1157" t="str">
        <f t="shared" si="7"/>
        <v/>
      </c>
      <c r="X21" s="273"/>
      <c r="AB21" s="1157" t="str">
        <f t="shared" si="8"/>
        <v/>
      </c>
      <c r="AC21" s="1157" t="str">
        <f t="shared" si="9"/>
        <v/>
      </c>
      <c r="AD21" s="1157" t="str">
        <f t="shared" si="10"/>
        <v/>
      </c>
      <c r="AF21" s="1157" t="str">
        <f t="shared" si="11"/>
        <v/>
      </c>
    </row>
    <row r="22" ht="15.75" customHeight="1">
      <c r="A22" s="1234">
        <v>3017.0</v>
      </c>
      <c r="B22" s="1232">
        <v>184.0</v>
      </c>
      <c r="C22" s="1231" t="str">
        <f t="array" ref="C22">IFNA(XLOOKUP(B22,'New Signups'!C:C,'New Signups'!D:D),"-")</f>
        <v>Rihanat</v>
      </c>
      <c r="D22" s="1233" t="str">
        <f t="array" ref="D22">IFNA(XLOOKUP(B22,'New Signups'!C:C,'New Signups'!E:E),"-")</f>
        <v>Suarau</v>
      </c>
      <c r="E22" s="1230"/>
      <c r="H22" s="53" t="str">
        <f t="array" ref="H22">XLOOKUP(B22,'New Signups'!C:C,'New Signups'!J:J)</f>
        <v>(215) 397-2575</v>
      </c>
      <c r="M22" s="1157">
        <f t="array" ref="M22">IFNA(
    IF(OR(XLOOKUP(B22,'1000'!A:A,'1000'!AC:AC)=0, XLOOKUP(B22,'1000'!A:A,'1000'!AC:AC)=DATE(1900,1,1)), "", XLOOKUP(B22,'1000'!A:A,'1000'!AC:AC)),
    IFNA(
        IF(OR(XLOOKUP(B22,'2000'!A:A,'2000'!AC:AC)=0, XLOOKUP(B22,'2000'!A:A,'2000'!AC:AC)=DATE(1900,1,1)), "", XLOOKUP(B22,'2000'!A:A,'2000'!AC:AC)),
        IF(OR(XLOOKUP(B22,'3000'!A:A,'3000'!AC:AC)=0, XLOOKUP(B22,'3000'!A:A,'3000'!AC:AC)=DATE(1900,1,1)), "", XLOOKUP(B22,'3000'!A:A,'3000'!AC:AC))
    )
)</f>
        <v>45669</v>
      </c>
      <c r="O22" s="1157" t="str">
        <f t="shared" si="1"/>
        <v>02/2025</v>
      </c>
      <c r="P22" s="1157" t="str">
        <f t="shared" si="2"/>
        <v>03/2025</v>
      </c>
      <c r="Q22" s="1157" t="str">
        <f t="shared" si="3"/>
        <v>04/2025</v>
      </c>
      <c r="R22" s="1157" t="str">
        <f t="shared" si="4"/>
        <v>05/2025</v>
      </c>
      <c r="S22" s="1157" t="str">
        <f t="shared" si="5"/>
        <v>06/2025</v>
      </c>
      <c r="T22" s="1157" t="str">
        <f t="shared" si="6"/>
        <v>07/2025</v>
      </c>
      <c r="W22" s="1157" t="str">
        <f t="shared" si="7"/>
        <v>2025-11-03 00:00</v>
      </c>
      <c r="X22" s="120">
        <v>1.0</v>
      </c>
      <c r="AB22" s="1157" t="str">
        <f t="shared" si="8"/>
        <v>01/2026</v>
      </c>
      <c r="AC22" s="1157" t="str">
        <f t="shared" si="9"/>
        <v>02/2026</v>
      </c>
      <c r="AD22" s="1157" t="str">
        <f t="shared" si="10"/>
        <v>03/2026</v>
      </c>
      <c r="AF22" s="1157" t="str">
        <f t="shared" si="11"/>
        <v>04/15/2026</v>
      </c>
    </row>
    <row r="23" ht="15.75" customHeight="1">
      <c r="A23" s="1234">
        <v>3019.0</v>
      </c>
      <c r="B23" s="1232">
        <v>259.0</v>
      </c>
      <c r="C23" s="1231" t="str">
        <f t="array" ref="C23">IFNA(XLOOKUP(B23,'New Signups'!C:C,'New Signups'!D:D),"-")</f>
        <v>Jennifer </v>
      </c>
      <c r="D23" s="1233" t="str">
        <f t="array" ref="D23">IFNA(XLOOKUP(B23,'New Signups'!C:C,'New Signups'!E:E),"-")</f>
        <v>Salazar-Barrera</v>
      </c>
      <c r="E23" s="1230"/>
      <c r="H23" s="53" t="str">
        <f t="array" ref="H23">XLOOKUP(B23,'New Signups'!C:C,'New Signups'!J:J)</f>
        <v>(267) 875-4369</v>
      </c>
      <c r="M23" s="1157">
        <f t="array" ref="M23">IFNA(
    IF(OR(XLOOKUP(B23,'1000'!A:A,'1000'!AC:AC)=0, XLOOKUP(B23,'1000'!A:A,'1000'!AC:AC)=DATE(1900,1,1)), "", XLOOKUP(B23,'1000'!A:A,'1000'!AC:AC)),
    IFNA(
        IF(OR(XLOOKUP(B23,'2000'!A:A,'2000'!AC:AC)=0, XLOOKUP(B23,'2000'!A:A,'2000'!AC:AC)=DATE(1900,1,1)), "", XLOOKUP(B23,'2000'!A:A,'2000'!AC:AC)),
        IF(OR(XLOOKUP(B23,'3000'!A:A,'3000'!AC:AC)=0, XLOOKUP(B23,'3000'!A:A,'3000'!AC:AC)=DATE(1900,1,1)), "", XLOOKUP(B23,'3000'!A:A,'3000'!AC:AC))
    )
)</f>
        <v>45700</v>
      </c>
      <c r="O23" s="1157" t="str">
        <f t="shared" si="1"/>
        <v>03/2025</v>
      </c>
      <c r="P23" s="1157" t="str">
        <f t="shared" si="2"/>
        <v>04/2025</v>
      </c>
      <c r="Q23" s="1157" t="str">
        <f t="shared" si="3"/>
        <v>05/2025</v>
      </c>
      <c r="R23" s="1157" t="str">
        <f t="shared" si="4"/>
        <v>06/2025</v>
      </c>
      <c r="S23" s="1157" t="str">
        <f t="shared" si="5"/>
        <v>07/2025</v>
      </c>
      <c r="T23" s="1157" t="str">
        <f t="shared" si="6"/>
        <v>08/2025</v>
      </c>
      <c r="W23" s="1157" t="str">
        <f t="shared" si="7"/>
        <v>2025-12-08 00:00</v>
      </c>
      <c r="X23" s="120">
        <v>1.0</v>
      </c>
      <c r="AB23" s="1157" t="str">
        <f t="shared" si="8"/>
        <v>02/2026</v>
      </c>
      <c r="AC23" s="1157" t="str">
        <f t="shared" si="9"/>
        <v>03/2026</v>
      </c>
      <c r="AD23" s="1157" t="str">
        <f t="shared" si="10"/>
        <v>04/2026</v>
      </c>
      <c r="AF23" s="1157" t="str">
        <f t="shared" si="11"/>
        <v>05/15/2026</v>
      </c>
    </row>
    <row r="24" ht="15.75" customHeight="1">
      <c r="A24" s="1231">
        <v>3020.0</v>
      </c>
      <c r="B24" s="1232">
        <v>242.0</v>
      </c>
      <c r="C24" s="1231" t="str">
        <f t="array" ref="C24">IFNA(XLOOKUP(B24,'New Signups'!C:C,'New Signups'!D:D),"-")</f>
        <v>Jayla </v>
      </c>
      <c r="D24" s="1233" t="str">
        <f t="array" ref="D24">IFNA(XLOOKUP(B24,'New Signups'!C:C,'New Signups'!E:E),"-")</f>
        <v>Shakiur</v>
      </c>
      <c r="E24" s="1230"/>
      <c r="H24" s="53" t="str">
        <f t="array" ref="H24">XLOOKUP(B24,'New Signups'!C:C,'New Signups'!J:J)</f>
        <v>(202) 294-2321</v>
      </c>
      <c r="M24" s="1157">
        <f t="array" ref="M24">IFNA(
    IF(OR(XLOOKUP(B24,'1000'!A:A,'1000'!AC:AC)=0, XLOOKUP(B24,'1000'!A:A,'1000'!AC:AC)=DATE(1900,1,1)), "", XLOOKUP(B24,'1000'!A:A,'1000'!AC:AC)),
    IFNA(
        IF(OR(XLOOKUP(B24,'2000'!A:A,'2000'!AC:AC)=0, XLOOKUP(B24,'2000'!A:A,'2000'!AC:AC)=DATE(1900,1,1)), "", XLOOKUP(B24,'2000'!A:A,'2000'!AC:AC)),
        IF(OR(XLOOKUP(B24,'3000'!A:A,'3000'!AC:AC)=0, XLOOKUP(B24,'3000'!A:A,'3000'!AC:AC)=DATE(1900,1,1)), "", XLOOKUP(B24,'3000'!A:A,'3000'!AC:AC))
    )
)</f>
        <v>45756</v>
      </c>
      <c r="O24" s="1157" t="str">
        <f t="shared" si="1"/>
        <v>05/2025</v>
      </c>
      <c r="P24" s="1157" t="str">
        <f t="shared" si="2"/>
        <v>06/2025</v>
      </c>
      <c r="Q24" s="1157" t="str">
        <f t="shared" si="3"/>
        <v>07/2025</v>
      </c>
      <c r="R24" s="1157" t="str">
        <f t="shared" si="4"/>
        <v>08/2025</v>
      </c>
      <c r="S24" s="1157" t="str">
        <f t="shared" si="5"/>
        <v>09/2025</v>
      </c>
      <c r="T24" s="1157" t="str">
        <f t="shared" si="6"/>
        <v>10/2025</v>
      </c>
      <c r="W24" s="1157" t="str">
        <f t="shared" si="7"/>
        <v>2026-02-02 00:00</v>
      </c>
      <c r="X24" s="120">
        <v>1.0</v>
      </c>
      <c r="AB24" s="1157" t="str">
        <f t="shared" si="8"/>
        <v>04/2026</v>
      </c>
      <c r="AC24" s="1157" t="str">
        <f t="shared" si="9"/>
        <v>05/2026</v>
      </c>
      <c r="AD24" s="1157" t="str">
        <f t="shared" si="10"/>
        <v>06/2026</v>
      </c>
      <c r="AF24" s="1157" t="str">
        <f t="shared" si="11"/>
        <v>07/15/2026</v>
      </c>
    </row>
    <row r="25" ht="15.75" customHeight="1">
      <c r="A25" s="1234">
        <v>3022.0</v>
      </c>
      <c r="B25" s="1232">
        <v>243.0</v>
      </c>
      <c r="C25" s="1231" t="str">
        <f t="array" ref="C25">IFNA(XLOOKUP(B25,'New Signups'!C:C,'New Signups'!D:D),"-")</f>
        <v>Santhi</v>
      </c>
      <c r="D25" s="1233" t="str">
        <f t="array" ref="D25">IFNA(XLOOKUP(B25,'New Signups'!C:C,'New Signups'!E:E),"-")</f>
        <v>Chandrasekaran</v>
      </c>
      <c r="E25" s="1230"/>
      <c r="H25" s="53" t="str">
        <f t="array" ref="H25">XLOOKUP(B25,'New Signups'!C:C,'New Signups'!J:J)</f>
        <v>(215) 302-6011</v>
      </c>
      <c r="M25" s="1157" t="str">
        <f t="array" ref="M25">IFNA(
    IF(OR(XLOOKUP(B25,'1000'!A:A,'1000'!AC:AC)=0, XLOOKUP(B25,'1000'!A:A,'1000'!AC:AC)=DATE(1900,1,1)), "", XLOOKUP(B25,'1000'!A:A,'1000'!AC:AC)),
    IFNA(
        IF(OR(XLOOKUP(B25,'2000'!A:A,'2000'!AC:AC)=0, XLOOKUP(B25,'2000'!A:A,'2000'!AC:AC)=DATE(1900,1,1)), "", XLOOKUP(B25,'2000'!A:A,'2000'!AC:AC)),
        IF(OR(XLOOKUP(B25,'3000'!A:A,'3000'!AC:AC)=0, XLOOKUP(B25,'3000'!A:A,'3000'!AC:AC)=DATE(1900,1,1)), "", XLOOKUP(B25,'3000'!A:A,'3000'!AC:AC))
    )
)</f>
        <v/>
      </c>
      <c r="O25" s="1157" t="str">
        <f t="shared" si="1"/>
        <v/>
      </c>
      <c r="P25" s="1157" t="str">
        <f t="shared" si="2"/>
        <v/>
      </c>
      <c r="Q25" s="1157" t="str">
        <f t="shared" si="3"/>
        <v/>
      </c>
      <c r="R25" s="1157" t="str">
        <f t="shared" si="4"/>
        <v/>
      </c>
      <c r="S25" s="1157" t="str">
        <f t="shared" si="5"/>
        <v/>
      </c>
      <c r="T25" s="1157" t="str">
        <f t="shared" si="6"/>
        <v/>
      </c>
      <c r="W25" s="1157" t="str">
        <f t="shared" si="7"/>
        <v/>
      </c>
      <c r="X25" s="273"/>
      <c r="AB25" s="1157" t="str">
        <f t="shared" si="8"/>
        <v/>
      </c>
      <c r="AC25" s="1157" t="str">
        <f t="shared" si="9"/>
        <v/>
      </c>
      <c r="AD25" s="1157" t="str">
        <f t="shared" si="10"/>
        <v/>
      </c>
      <c r="AF25" s="1157" t="str">
        <f t="shared" si="11"/>
        <v/>
      </c>
    </row>
    <row r="26" ht="15.75" customHeight="1">
      <c r="A26" s="1234">
        <v>3023.0</v>
      </c>
      <c r="B26" s="1232">
        <v>287.0</v>
      </c>
      <c r="C26" s="1231" t="str">
        <f t="array" ref="C26">IFNA(XLOOKUP(B26,'New Signups'!C:C,'New Signups'!D:D),"-")</f>
        <v>Ashley </v>
      </c>
      <c r="D26" s="1233" t="str">
        <f t="array" ref="D26">IFNA(XLOOKUP(B26,'New Signups'!C:C,'New Signups'!E:E),"-")</f>
        <v>Amaning</v>
      </c>
      <c r="E26" s="1230"/>
      <c r="H26" s="53" t="str">
        <f t="array" ref="H26">XLOOKUP(B26,'New Signups'!C:C,'New Signups'!J:J)</f>
        <v>(845) 405-9798</v>
      </c>
      <c r="M26" s="1157">
        <f t="array" ref="M26">IFNA(
    IF(OR(XLOOKUP(B26,'1000'!A:A,'1000'!AC:AC)=0, XLOOKUP(B26,'1000'!A:A,'1000'!AC:AC)=DATE(1900,1,1)), "", XLOOKUP(B26,'1000'!A:A,'1000'!AC:AC)),
    IFNA(
        IF(OR(XLOOKUP(B26,'2000'!A:A,'2000'!AC:AC)=0, XLOOKUP(B26,'2000'!A:A,'2000'!AC:AC)=DATE(1900,1,1)), "", XLOOKUP(B26,'2000'!A:A,'2000'!AC:AC)),
        IF(OR(XLOOKUP(B26,'3000'!A:A,'3000'!AC:AC)=0, XLOOKUP(B26,'3000'!A:A,'3000'!AC:AC)=DATE(1900,1,1)), "", XLOOKUP(B26,'3000'!A:A,'3000'!AC:AC))
    )
)</f>
        <v>45757</v>
      </c>
      <c r="O26" s="1157" t="str">
        <f t="shared" si="1"/>
        <v>05/2025</v>
      </c>
      <c r="P26" s="1157" t="str">
        <f t="shared" si="2"/>
        <v>06/2025</v>
      </c>
      <c r="Q26" s="1157" t="str">
        <f t="shared" si="3"/>
        <v>07/2025</v>
      </c>
      <c r="R26" s="1157" t="str">
        <f t="shared" si="4"/>
        <v>08/2025</v>
      </c>
      <c r="S26" s="1157" t="str">
        <f t="shared" si="5"/>
        <v>09/2025</v>
      </c>
      <c r="T26" s="1157" t="str">
        <f t="shared" si="6"/>
        <v>10/2025</v>
      </c>
      <c r="W26" s="1157" t="str">
        <f t="shared" si="7"/>
        <v>2026-02-02 00:00</v>
      </c>
      <c r="X26" s="120">
        <v>1.0</v>
      </c>
      <c r="AB26" s="1157" t="str">
        <f t="shared" si="8"/>
        <v>04/2026</v>
      </c>
      <c r="AC26" s="1157" t="str">
        <f t="shared" si="9"/>
        <v>05/2026</v>
      </c>
      <c r="AD26" s="1157" t="str">
        <f t="shared" si="10"/>
        <v>06/2026</v>
      </c>
      <c r="AF26" s="1157" t="str">
        <f t="shared" si="11"/>
        <v>07/15/2026</v>
      </c>
    </row>
    <row r="27" ht="15.75" customHeight="1">
      <c r="A27" s="1234">
        <v>3024.0</v>
      </c>
      <c r="B27" s="1232">
        <v>362.0</v>
      </c>
      <c r="C27" s="1231" t="str">
        <f t="array" ref="C27">IFNA(XLOOKUP(B27,'New Signups'!C:C,'New Signups'!D:D),"-")</f>
        <v>Aryaa</v>
      </c>
      <c r="D27" s="1233" t="str">
        <f t="array" ref="D27">IFNA(XLOOKUP(B27,'New Signups'!C:C,'New Signups'!E:E),"-")</f>
        <v>Patel</v>
      </c>
      <c r="E27" s="1230"/>
      <c r="H27" s="53" t="str">
        <f t="array" ref="H27">XLOOKUP(B27,'New Signups'!C:C,'New Signups'!J:J)</f>
        <v>(267) 406-3146</v>
      </c>
      <c r="M27" s="1157" t="str">
        <f t="array" ref="M27">IFNA(
    IF(OR(XLOOKUP(B27,'1000'!A:A,'1000'!AC:AC)=0, XLOOKUP(B27,'1000'!A:A,'1000'!AC:AC)=DATE(1900,1,1)), "", XLOOKUP(B27,'1000'!A:A,'1000'!AC:AC)),
    IFNA(
        IF(OR(XLOOKUP(B27,'2000'!A:A,'2000'!AC:AC)=0, XLOOKUP(B27,'2000'!A:A,'2000'!AC:AC)=DATE(1900,1,1)), "", XLOOKUP(B27,'2000'!A:A,'2000'!AC:AC)),
        IF(OR(XLOOKUP(B27,'3000'!A:A,'3000'!AC:AC)=0, XLOOKUP(B27,'3000'!A:A,'3000'!AC:AC)=DATE(1900,1,1)), "", XLOOKUP(B27,'3000'!A:A,'3000'!AC:AC))
    )
)</f>
        <v/>
      </c>
      <c r="O27" s="1157" t="str">
        <f t="shared" si="1"/>
        <v/>
      </c>
      <c r="P27" s="1157" t="str">
        <f t="shared" si="2"/>
        <v/>
      </c>
      <c r="Q27" s="1157" t="str">
        <f t="shared" si="3"/>
        <v/>
      </c>
      <c r="R27" s="1157" t="str">
        <f t="shared" si="4"/>
        <v/>
      </c>
      <c r="S27" s="1157" t="str">
        <f t="shared" si="5"/>
        <v/>
      </c>
      <c r="T27" s="1157" t="str">
        <f t="shared" si="6"/>
        <v/>
      </c>
      <c r="W27" s="1157" t="str">
        <f t="shared" si="7"/>
        <v/>
      </c>
      <c r="X27" s="273"/>
      <c r="AB27" s="1157" t="str">
        <f t="shared" si="8"/>
        <v/>
      </c>
      <c r="AC27" s="1157" t="str">
        <f t="shared" si="9"/>
        <v/>
      </c>
      <c r="AD27" s="1157" t="str">
        <f t="shared" si="10"/>
        <v/>
      </c>
      <c r="AF27" s="1157" t="str">
        <f t="shared" si="11"/>
        <v/>
      </c>
    </row>
    <row r="28" ht="15.75" customHeight="1">
      <c r="A28" s="1234">
        <v>3025.0</v>
      </c>
      <c r="B28" s="1232">
        <v>373.0</v>
      </c>
      <c r="C28" s="1231" t="str">
        <f t="array" ref="C28">IFNA(XLOOKUP(B28,'New Signups'!C:C,'New Signups'!D:D),"-")</f>
        <v>Samantha</v>
      </c>
      <c r="D28" s="1233" t="str">
        <f t="array" ref="D28">IFNA(XLOOKUP(B28,'New Signups'!C:C,'New Signups'!E:E),"-")</f>
        <v>Lauck</v>
      </c>
      <c r="E28" s="1230"/>
      <c r="H28" s="53" t="str">
        <f t="array" ref="H28">XLOOKUP(B28,'New Signups'!C:C,'New Signups'!J:J)</f>
        <v>(570) 394-9214</v>
      </c>
      <c r="M28" s="1157" t="str">
        <f t="array" ref="M28">IFNA(
    IF(OR(XLOOKUP(B28,'1000'!A:A,'1000'!AC:AC)=0, XLOOKUP(B28,'1000'!A:A,'1000'!AC:AC)=DATE(1900,1,1)), "", XLOOKUP(B28,'1000'!A:A,'1000'!AC:AC)),
    IFNA(
        IF(OR(XLOOKUP(B28,'2000'!A:A,'2000'!AC:AC)=0, XLOOKUP(B28,'2000'!A:A,'2000'!AC:AC)=DATE(1900,1,1)), "", XLOOKUP(B28,'2000'!A:A,'2000'!AC:AC)),
        IF(OR(XLOOKUP(B28,'3000'!A:A,'3000'!AC:AC)=0, XLOOKUP(B28,'3000'!A:A,'3000'!AC:AC)=DATE(1900,1,1)), "", XLOOKUP(B28,'3000'!A:A,'3000'!AC:AC))
    )
)</f>
        <v/>
      </c>
      <c r="O28" s="1157" t="str">
        <f t="shared" si="1"/>
        <v/>
      </c>
      <c r="P28" s="1157" t="str">
        <f t="shared" si="2"/>
        <v/>
      </c>
      <c r="Q28" s="1157" t="str">
        <f t="shared" si="3"/>
        <v/>
      </c>
      <c r="R28" s="1157" t="str">
        <f t="shared" si="4"/>
        <v/>
      </c>
      <c r="S28" s="1157" t="str">
        <f t="shared" si="5"/>
        <v/>
      </c>
      <c r="T28" s="1157" t="str">
        <f t="shared" si="6"/>
        <v/>
      </c>
      <c r="W28" s="1157" t="str">
        <f t="shared" si="7"/>
        <v/>
      </c>
      <c r="X28" s="273"/>
      <c r="AB28" s="1157" t="str">
        <f t="shared" si="8"/>
        <v/>
      </c>
      <c r="AC28" s="1157" t="str">
        <f t="shared" si="9"/>
        <v/>
      </c>
      <c r="AD28" s="1157" t="str">
        <f t="shared" si="10"/>
        <v/>
      </c>
      <c r="AF28" s="1157" t="str">
        <f t="shared" si="11"/>
        <v/>
      </c>
    </row>
    <row r="29" ht="15.75" customHeight="1">
      <c r="A29" s="1234">
        <v>3026.0</v>
      </c>
      <c r="B29" s="1232">
        <v>364.0</v>
      </c>
      <c r="C29" s="1231" t="str">
        <f t="array" ref="C29">IFNA(XLOOKUP(B29,'New Signups'!C:C,'New Signups'!D:D),"-")</f>
        <v>Sydney</v>
      </c>
      <c r="D29" s="1233" t="str">
        <f t="array" ref="D29">IFNA(XLOOKUP(B29,'New Signups'!C:C,'New Signups'!E:E),"-")</f>
        <v>Huynh</v>
      </c>
      <c r="E29" s="1230"/>
      <c r="H29" s="53" t="str">
        <f t="array" ref="H29">XLOOKUP(B29,'New Signups'!C:C,'New Signups'!J:J)</f>
        <v>(215) 607-4475</v>
      </c>
      <c r="M29" s="1157">
        <f t="array" ref="M29">IFNA(
    IF(OR(XLOOKUP(B29,'1000'!A:A,'1000'!AC:AC)=0, XLOOKUP(B29,'1000'!A:A,'1000'!AC:AC)=DATE(1900,1,1)), "", XLOOKUP(B29,'1000'!A:A,'1000'!AC:AC)),
    IFNA(
        IF(OR(XLOOKUP(B29,'2000'!A:A,'2000'!AC:AC)=0, XLOOKUP(B29,'2000'!A:A,'2000'!AC:AC)=DATE(1900,1,1)), "", XLOOKUP(B29,'2000'!A:A,'2000'!AC:AC)),
        IF(OR(XLOOKUP(B29,'3000'!A:A,'3000'!AC:AC)=0, XLOOKUP(B29,'3000'!A:A,'3000'!AC:AC)=DATE(1900,1,1)), "", XLOOKUP(B29,'3000'!A:A,'3000'!AC:AC))
    )
)</f>
        <v>45765</v>
      </c>
      <c r="O29" s="1157" t="str">
        <f t="shared" si="1"/>
        <v>05/2025</v>
      </c>
      <c r="P29" s="1157" t="str">
        <f t="shared" si="2"/>
        <v>06/2025</v>
      </c>
      <c r="Q29" s="1157" t="str">
        <f t="shared" si="3"/>
        <v>07/2025</v>
      </c>
      <c r="R29" s="1157" t="str">
        <f t="shared" si="4"/>
        <v>08/2025</v>
      </c>
      <c r="S29" s="1157" t="str">
        <f t="shared" si="5"/>
        <v>09/2025</v>
      </c>
      <c r="T29" s="1157" t="str">
        <f t="shared" si="6"/>
        <v>10/2025</v>
      </c>
      <c r="W29" s="1157" t="str">
        <f t="shared" si="7"/>
        <v>2026-02-02 00:00</v>
      </c>
      <c r="X29" s="120">
        <v>1.0</v>
      </c>
      <c r="AB29" s="1157" t="str">
        <f t="shared" si="8"/>
        <v>04/2026</v>
      </c>
      <c r="AC29" s="1157" t="str">
        <f t="shared" si="9"/>
        <v>05/2026</v>
      </c>
      <c r="AD29" s="1157" t="str">
        <f t="shared" si="10"/>
        <v>06/2026</v>
      </c>
      <c r="AF29" s="1157" t="str">
        <f t="shared" si="11"/>
        <v>07/15/2026</v>
      </c>
    </row>
    <row r="30" ht="15.75" customHeight="1">
      <c r="A30" s="1234">
        <v>3027.0</v>
      </c>
      <c r="B30" s="1232">
        <v>370.0</v>
      </c>
      <c r="C30" s="1231" t="str">
        <f t="array" ref="C30">IFNA(XLOOKUP(B30,'New Signups'!C:C,'New Signups'!D:D),"-")</f>
        <v>(Sahani) Deunara</v>
      </c>
      <c r="D30" s="1233" t="str">
        <f t="array" ref="D30">IFNA(XLOOKUP(B30,'New Signups'!C:C,'New Signups'!E:E),"-")</f>
        <v>Silva Hewage</v>
      </c>
      <c r="E30" s="1230"/>
      <c r="H30" s="53" t="str">
        <f t="array" ref="H30">XLOOKUP(B30,'New Signups'!C:C,'New Signups'!J:J)</f>
        <v>(646) 574-1910</v>
      </c>
      <c r="M30" s="1157">
        <f t="array" ref="M30">IFNA(
    IF(OR(XLOOKUP(B30,'1000'!A:A,'1000'!AC:AC)=0, XLOOKUP(B30,'1000'!A:A,'1000'!AC:AC)=DATE(1900,1,1)), "", XLOOKUP(B30,'1000'!A:A,'1000'!AC:AC)),
    IFNA(
        IF(OR(XLOOKUP(B30,'2000'!A:A,'2000'!AC:AC)=0, XLOOKUP(B30,'2000'!A:A,'2000'!AC:AC)=DATE(1900,1,1)), "", XLOOKUP(B30,'2000'!A:A,'2000'!AC:AC)),
        IF(OR(XLOOKUP(B30,'3000'!A:A,'3000'!AC:AC)=0, XLOOKUP(B30,'3000'!A:A,'3000'!AC:AC)=DATE(1900,1,1)), "", XLOOKUP(B30,'3000'!A:A,'3000'!AC:AC))
    )
)</f>
        <v>45958</v>
      </c>
      <c r="O30" s="1157" t="str">
        <f t="shared" si="1"/>
        <v>11/2025</v>
      </c>
      <c r="P30" s="1157" t="str">
        <f t="shared" si="2"/>
        <v>12/2025</v>
      </c>
      <c r="Q30" s="1157" t="str">
        <f t="shared" si="3"/>
        <v>01/2026</v>
      </c>
      <c r="R30" s="1157" t="str">
        <f t="shared" si="4"/>
        <v>02/2026</v>
      </c>
      <c r="S30" s="1157" t="str">
        <f t="shared" si="5"/>
        <v>03/2026</v>
      </c>
      <c r="T30" s="1157" t="str">
        <f t="shared" si="6"/>
        <v>04/2026</v>
      </c>
      <c r="W30" s="1157" t="str">
        <f t="shared" si="7"/>
        <v>2026-08-03 00:00</v>
      </c>
      <c r="X30" s="273"/>
      <c r="AB30" s="1157" t="str">
        <f t="shared" si="8"/>
        <v>10/2026</v>
      </c>
      <c r="AC30" s="1157" t="str">
        <f t="shared" si="9"/>
        <v>11/2026</v>
      </c>
      <c r="AD30" s="1157" t="str">
        <f t="shared" si="10"/>
        <v>12/2026</v>
      </c>
      <c r="AF30" s="1157" t="str">
        <f t="shared" si="11"/>
        <v>01/15/2027</v>
      </c>
    </row>
    <row r="31" ht="15.75" customHeight="1">
      <c r="A31" s="1234">
        <v>3028.0</v>
      </c>
      <c r="B31" s="1232">
        <v>366.0</v>
      </c>
      <c r="C31" s="1231" t="str">
        <f t="array" ref="C31">IFNA(XLOOKUP(B31,'New Signups'!C:C,'New Signups'!D:D),"-")</f>
        <v>Beyonce</v>
      </c>
      <c r="D31" s="1233" t="str">
        <f t="array" ref="D31">IFNA(XLOOKUP(B31,'New Signups'!C:C,'New Signups'!E:E),"-")</f>
        <v>Berthold</v>
      </c>
      <c r="E31" s="1230"/>
      <c r="H31" s="53" t="str">
        <f t="array" ref="H31">XLOOKUP(B31,'New Signups'!C:C,'New Signups'!J:J)</f>
        <v>(267) 339-8228</v>
      </c>
      <c r="M31" s="1157">
        <f t="array" ref="M31">IFNA(
    IF(OR(XLOOKUP(B31,'1000'!A:A,'1000'!AC:AC)=0, XLOOKUP(B31,'1000'!A:A,'1000'!AC:AC)=DATE(1900,1,1)), "", XLOOKUP(B31,'1000'!A:A,'1000'!AC:AC)),
    IFNA(
        IF(OR(XLOOKUP(B31,'2000'!A:A,'2000'!AC:AC)=0, XLOOKUP(B31,'2000'!A:A,'2000'!AC:AC)=DATE(1900,1,1)), "", XLOOKUP(B31,'2000'!A:A,'2000'!AC:AC)),
        IF(OR(XLOOKUP(B31,'3000'!A:A,'3000'!AC:AC)=0, XLOOKUP(B31,'3000'!A:A,'3000'!AC:AC)=DATE(1900,1,1)), "", XLOOKUP(B31,'3000'!A:A,'3000'!AC:AC))
    )
)</f>
        <v>45748</v>
      </c>
      <c r="O31" s="1157" t="str">
        <f t="shared" si="1"/>
        <v>05/2025</v>
      </c>
      <c r="P31" s="1157" t="str">
        <f t="shared" si="2"/>
        <v>06/2025</v>
      </c>
      <c r="Q31" s="1157" t="str">
        <f t="shared" si="3"/>
        <v>07/2025</v>
      </c>
      <c r="R31" s="1157" t="str">
        <f t="shared" si="4"/>
        <v>08/2025</v>
      </c>
      <c r="S31" s="1157" t="str">
        <f t="shared" si="5"/>
        <v>09/2025</v>
      </c>
      <c r="T31" s="1157" t="str">
        <f t="shared" si="6"/>
        <v>10/2025</v>
      </c>
      <c r="W31" s="1157" t="str">
        <f t="shared" si="7"/>
        <v>2026-02-02 00:00</v>
      </c>
      <c r="X31" s="120">
        <v>1.0</v>
      </c>
      <c r="AB31" s="1157" t="str">
        <f t="shared" si="8"/>
        <v>04/2026</v>
      </c>
      <c r="AC31" s="1157" t="str">
        <f t="shared" si="9"/>
        <v>05/2026</v>
      </c>
      <c r="AD31" s="1157" t="str">
        <f t="shared" si="10"/>
        <v>06/2026</v>
      </c>
      <c r="AF31" s="1157" t="str">
        <f t="shared" si="11"/>
        <v>07/15/2026</v>
      </c>
    </row>
    <row r="32" ht="15.75" customHeight="1">
      <c r="A32" s="1234">
        <v>3030.0</v>
      </c>
      <c r="B32" s="1232">
        <v>286.0</v>
      </c>
      <c r="C32" s="1231" t="str">
        <f t="array" ref="C32">IFNA(XLOOKUP(B32,'New Signups'!C:C,'New Signups'!D:D),"-")</f>
        <v>Aaron</v>
      </c>
      <c r="D32" s="1233" t="str">
        <f t="array" ref="D32">IFNA(XLOOKUP(B32,'New Signups'!C:C,'New Signups'!E:E),"-")</f>
        <v>Ennis</v>
      </c>
      <c r="E32" s="1230"/>
      <c r="H32" s="53" t="str">
        <f t="array" ref="H32">XLOOKUP(B32,'New Signups'!C:C,'New Signups'!J:J)</f>
        <v>(347) 681-3752</v>
      </c>
      <c r="M32" s="1157" t="str">
        <f t="array" ref="M32">IFNA(
    IF(OR(XLOOKUP(B32,'1000'!A:A,'1000'!AC:AC)=0, XLOOKUP(B32,'1000'!A:A,'1000'!AC:AC)=DATE(1900,1,1)), "", XLOOKUP(B32,'1000'!A:A,'1000'!AC:AC)),
    IFNA(
        IF(OR(XLOOKUP(B32,'2000'!A:A,'2000'!AC:AC)=0, XLOOKUP(B32,'2000'!A:A,'2000'!AC:AC)=DATE(1900,1,1)), "", XLOOKUP(B32,'2000'!A:A,'2000'!AC:AC)),
        IF(OR(XLOOKUP(B32,'3000'!A:A,'3000'!AC:AC)=0, XLOOKUP(B32,'3000'!A:A,'3000'!AC:AC)=DATE(1900,1,1)), "", XLOOKUP(B32,'3000'!A:A,'3000'!AC:AC))
    )
)</f>
        <v/>
      </c>
      <c r="O32" s="1157" t="str">
        <f t="shared" si="1"/>
        <v/>
      </c>
      <c r="P32" s="1157" t="str">
        <f t="shared" si="2"/>
        <v/>
      </c>
      <c r="Q32" s="1157" t="str">
        <f t="shared" si="3"/>
        <v/>
      </c>
      <c r="R32" s="1157" t="str">
        <f t="shared" si="4"/>
        <v/>
      </c>
      <c r="S32" s="1157" t="str">
        <f t="shared" si="5"/>
        <v/>
      </c>
      <c r="T32" s="1157" t="str">
        <f t="shared" si="6"/>
        <v/>
      </c>
      <c r="W32" s="1157" t="str">
        <f t="shared" si="7"/>
        <v/>
      </c>
      <c r="X32" s="273"/>
      <c r="AB32" s="1157" t="str">
        <f t="shared" si="8"/>
        <v/>
      </c>
      <c r="AC32" s="1157" t="str">
        <f t="shared" si="9"/>
        <v/>
      </c>
      <c r="AD32" s="1157" t="str">
        <f t="shared" si="10"/>
        <v/>
      </c>
      <c r="AF32" s="1157" t="str">
        <f t="shared" si="11"/>
        <v/>
      </c>
    </row>
    <row r="33" ht="15.75" customHeight="1">
      <c r="A33" s="1234">
        <v>3031.0</v>
      </c>
      <c r="B33" s="1232">
        <v>334.0</v>
      </c>
      <c r="C33" s="1231" t="str">
        <f t="array" ref="C33">IFNA(XLOOKUP(B33,'New Signups'!C:C,'New Signups'!D:D),"-")</f>
        <v>Cal</v>
      </c>
      <c r="D33" s="1233" t="str">
        <f t="array" ref="D33">IFNA(XLOOKUP(B33,'New Signups'!C:C,'New Signups'!E:E),"-")</f>
        <v>Nguyen</v>
      </c>
      <c r="E33" s="1230"/>
      <c r="H33" s="53" t="str">
        <f t="array" ref="H33">XLOOKUP(B33,'New Signups'!C:C,'New Signups'!J:J)</f>
        <v>518 512 6800</v>
      </c>
      <c r="M33" s="1157">
        <f t="array" ref="M33">IFNA(
    IF(OR(XLOOKUP(B33,'1000'!A:A,'1000'!AC:AC)=0, XLOOKUP(B33,'1000'!A:A,'1000'!AC:AC)=DATE(1900,1,1)), "", XLOOKUP(B33,'1000'!A:A,'1000'!AC:AC)),
    IFNA(
        IF(OR(XLOOKUP(B33,'2000'!A:A,'2000'!AC:AC)=0, XLOOKUP(B33,'2000'!A:A,'2000'!AC:AC)=DATE(1900,1,1)), "", XLOOKUP(B33,'2000'!A:A,'2000'!AC:AC)),
        IF(OR(XLOOKUP(B33,'3000'!A:A,'3000'!AC:AC)=0, XLOOKUP(B33,'3000'!A:A,'3000'!AC:AC)=DATE(1900,1,1)), "", XLOOKUP(B33,'3000'!A:A,'3000'!AC:AC))
    )
)</f>
        <v>45763</v>
      </c>
      <c r="O33" s="1157" t="str">
        <f t="shared" si="1"/>
        <v>05/2025</v>
      </c>
      <c r="P33" s="1157" t="str">
        <f t="shared" si="2"/>
        <v>06/2025</v>
      </c>
      <c r="Q33" s="1157" t="str">
        <f t="shared" si="3"/>
        <v>07/2025</v>
      </c>
      <c r="R33" s="1157" t="str">
        <f t="shared" si="4"/>
        <v>08/2025</v>
      </c>
      <c r="S33" s="1157" t="str">
        <f t="shared" si="5"/>
        <v>09/2025</v>
      </c>
      <c r="T33" s="1157" t="str">
        <f t="shared" si="6"/>
        <v>10/2025</v>
      </c>
      <c r="W33" s="1157" t="str">
        <f t="shared" si="7"/>
        <v>2026-02-02 00:00</v>
      </c>
      <c r="X33" s="120">
        <v>1.0</v>
      </c>
      <c r="AB33" s="1157" t="str">
        <f t="shared" si="8"/>
        <v>04/2026</v>
      </c>
      <c r="AC33" s="1157" t="str">
        <f t="shared" si="9"/>
        <v>05/2026</v>
      </c>
      <c r="AD33" s="1157" t="str">
        <f t="shared" si="10"/>
        <v>06/2026</v>
      </c>
      <c r="AF33" s="1157" t="str">
        <f t="shared" si="11"/>
        <v>07/15/2026</v>
      </c>
    </row>
    <row r="34" ht="15.75" customHeight="1">
      <c r="A34" s="1234">
        <v>3032.0</v>
      </c>
      <c r="B34" s="1232">
        <v>300.0</v>
      </c>
      <c r="C34" s="1231" t="str">
        <f t="array" ref="C34">IFNA(XLOOKUP(B34,'New Signups'!C:C,'New Signups'!D:D),"-")</f>
        <v>Ishika</v>
      </c>
      <c r="D34" s="1233" t="str">
        <f t="array" ref="D34">IFNA(XLOOKUP(B34,'New Signups'!C:C,'New Signups'!E:E),"-")</f>
        <v>Kohli</v>
      </c>
      <c r="E34" s="1230"/>
      <c r="H34" s="53" t="str">
        <f t="array" ref="H34">XLOOKUP(B34,'New Signups'!C:C,'New Signups'!J:J)</f>
        <v>(201) 600-8047</v>
      </c>
      <c r="M34" s="1157">
        <f t="array" ref="M34">IFNA(
    IF(OR(XLOOKUP(B34,'1000'!A:A,'1000'!AC:AC)=0, XLOOKUP(B34,'1000'!A:A,'1000'!AC:AC)=DATE(1900,1,1)), "", XLOOKUP(B34,'1000'!A:A,'1000'!AC:AC)),
    IFNA(
        IF(OR(XLOOKUP(B34,'2000'!A:A,'2000'!AC:AC)=0, XLOOKUP(B34,'2000'!A:A,'2000'!AC:AC)=DATE(1900,1,1)), "", XLOOKUP(B34,'2000'!A:A,'2000'!AC:AC)),
        IF(OR(XLOOKUP(B34,'3000'!A:A,'3000'!AC:AC)=0, XLOOKUP(B34,'3000'!A:A,'3000'!AC:AC)=DATE(1900,1,1)), "", XLOOKUP(B34,'3000'!A:A,'3000'!AC:AC))
    )
)</f>
        <v>45777</v>
      </c>
      <c r="O34" s="1157" t="str">
        <f t="shared" si="1"/>
        <v>05/2025</v>
      </c>
      <c r="P34" s="1157" t="str">
        <f t="shared" si="2"/>
        <v>06/2025</v>
      </c>
      <c r="Q34" s="1157" t="str">
        <f t="shared" si="3"/>
        <v>07/2025</v>
      </c>
      <c r="R34" s="1157" t="str">
        <f t="shared" si="4"/>
        <v>08/2025</v>
      </c>
      <c r="S34" s="1157" t="str">
        <f t="shared" si="5"/>
        <v>09/2025</v>
      </c>
      <c r="T34" s="1157" t="str">
        <f t="shared" si="6"/>
        <v>10/2025</v>
      </c>
      <c r="W34" s="1157" t="str">
        <f t="shared" si="7"/>
        <v>2026-02-02 00:00</v>
      </c>
      <c r="X34" s="120">
        <v>1.0</v>
      </c>
      <c r="AB34" s="1157" t="str">
        <f t="shared" si="8"/>
        <v>04/2026</v>
      </c>
      <c r="AC34" s="1157" t="str">
        <f t="shared" si="9"/>
        <v>05/2026</v>
      </c>
      <c r="AD34" s="1157" t="str">
        <f t="shared" si="10"/>
        <v>06/2026</v>
      </c>
      <c r="AF34" s="1157" t="str">
        <f t="shared" si="11"/>
        <v>07/15/2026</v>
      </c>
    </row>
    <row r="35" ht="15.75" customHeight="1">
      <c r="A35" s="1234">
        <v>3033.0</v>
      </c>
      <c r="B35" s="1232">
        <v>380.0</v>
      </c>
      <c r="C35" s="1231" t="str">
        <f t="array" ref="C35">IFNA(XLOOKUP(B35,'New Signups'!C:C,'New Signups'!D:D),"-")</f>
        <v>Brookynn</v>
      </c>
      <c r="D35" s="1233" t="str">
        <f t="array" ref="D35">IFNA(XLOOKUP(B35,'New Signups'!C:C,'New Signups'!E:E),"-")</f>
        <v>Sload</v>
      </c>
      <c r="E35" s="1230"/>
      <c r="H35" s="53" t="str">
        <f t="array" ref="H35">XLOOKUP(B35,'New Signups'!C:C,'New Signups'!J:J)</f>
        <v>(484) 689-2896</v>
      </c>
      <c r="M35" s="1157" t="str">
        <f t="array" ref="M35">IFNA(
    IF(OR(XLOOKUP(B35,'1000'!A:A,'1000'!AC:AC)=0, XLOOKUP(B35,'1000'!A:A,'1000'!AC:AC)=DATE(1900,1,1)), "", XLOOKUP(B35,'1000'!A:A,'1000'!AC:AC)),
    IFNA(
        IF(OR(XLOOKUP(B35,'2000'!A:A,'2000'!AC:AC)=0, XLOOKUP(B35,'2000'!A:A,'2000'!AC:AC)=DATE(1900,1,1)), "", XLOOKUP(B35,'2000'!A:A,'2000'!AC:AC)),
        IF(OR(XLOOKUP(B35,'3000'!A:A,'3000'!AC:AC)=0, XLOOKUP(B35,'3000'!A:A,'3000'!AC:AC)=DATE(1900,1,1)), "", XLOOKUP(B35,'3000'!A:A,'3000'!AC:AC))
    )
)</f>
        <v/>
      </c>
      <c r="O35" s="1157" t="str">
        <f t="shared" si="1"/>
        <v/>
      </c>
      <c r="P35" s="1157" t="str">
        <f t="shared" si="2"/>
        <v/>
      </c>
      <c r="Q35" s="1157" t="str">
        <f t="shared" si="3"/>
        <v/>
      </c>
      <c r="R35" s="1157" t="str">
        <f t="shared" si="4"/>
        <v/>
      </c>
      <c r="S35" s="1157" t="str">
        <f t="shared" si="5"/>
        <v/>
      </c>
      <c r="T35" s="1157" t="str">
        <f t="shared" si="6"/>
        <v/>
      </c>
      <c r="W35" s="1157" t="str">
        <f t="shared" si="7"/>
        <v/>
      </c>
      <c r="X35" s="273"/>
      <c r="AB35" s="1157" t="str">
        <f t="shared" si="8"/>
        <v/>
      </c>
      <c r="AC35" s="1157" t="str">
        <f t="shared" si="9"/>
        <v/>
      </c>
      <c r="AD35" s="1157" t="str">
        <f t="shared" si="10"/>
        <v/>
      </c>
      <c r="AF35" s="1157" t="str">
        <f t="shared" si="11"/>
        <v/>
      </c>
    </row>
    <row r="36" ht="15.75" customHeight="1">
      <c r="A36" s="1234">
        <v>3034.0</v>
      </c>
      <c r="B36" s="1232">
        <v>328.0</v>
      </c>
      <c r="C36" s="1231" t="str">
        <f t="array" ref="C36">IFNA(XLOOKUP(B36,'New Signups'!C:C,'New Signups'!D:D),"-")</f>
        <v>Anouska</v>
      </c>
      <c r="D36" s="1233" t="str">
        <f t="array" ref="D36">IFNA(XLOOKUP(B36,'New Signups'!C:C,'New Signups'!E:E),"-")</f>
        <v>Jha</v>
      </c>
      <c r="E36" s="1230"/>
      <c r="H36" s="53" t="str">
        <f t="array" ref="H36">XLOOKUP(B36,'New Signups'!C:C,'New Signups'!J:J)</f>
        <v>(732) 822-3930</v>
      </c>
      <c r="M36" s="1157" t="str">
        <f t="array" ref="M36">IFNA(
    IF(OR(XLOOKUP(B36,'1000'!A:A,'1000'!AC:AC)=0, XLOOKUP(B36,'1000'!A:A,'1000'!AC:AC)=DATE(1900,1,1)), "", XLOOKUP(B36,'1000'!A:A,'1000'!AC:AC)),
    IFNA(
        IF(OR(XLOOKUP(B36,'2000'!A:A,'2000'!AC:AC)=0, XLOOKUP(B36,'2000'!A:A,'2000'!AC:AC)=DATE(1900,1,1)), "", XLOOKUP(B36,'2000'!A:A,'2000'!AC:AC)),
        IF(OR(XLOOKUP(B36,'3000'!A:A,'3000'!AC:AC)=0, XLOOKUP(B36,'3000'!A:A,'3000'!AC:AC)=DATE(1900,1,1)), "", XLOOKUP(B36,'3000'!A:A,'3000'!AC:AC))
    )
)</f>
        <v/>
      </c>
      <c r="O36" s="1157" t="str">
        <f t="shared" si="1"/>
        <v/>
      </c>
      <c r="P36" s="1157" t="str">
        <f t="shared" si="2"/>
        <v/>
      </c>
      <c r="Q36" s="1157" t="str">
        <f t="shared" si="3"/>
        <v/>
      </c>
      <c r="R36" s="1157" t="str">
        <f t="shared" si="4"/>
        <v/>
      </c>
      <c r="S36" s="1157" t="str">
        <f t="shared" si="5"/>
        <v/>
      </c>
      <c r="T36" s="1157" t="str">
        <f t="shared" si="6"/>
        <v/>
      </c>
      <c r="W36" s="1157" t="str">
        <f t="shared" si="7"/>
        <v/>
      </c>
      <c r="X36" s="273"/>
      <c r="AB36" s="1157" t="str">
        <f t="shared" si="8"/>
        <v/>
      </c>
      <c r="AC36" s="1157" t="str">
        <f t="shared" si="9"/>
        <v/>
      </c>
      <c r="AD36" s="1157" t="str">
        <f t="shared" si="10"/>
        <v/>
      </c>
      <c r="AF36" s="1157" t="str">
        <f t="shared" si="11"/>
        <v/>
      </c>
    </row>
    <row r="37" ht="15.75" customHeight="1">
      <c r="A37" s="1234">
        <v>3035.0</v>
      </c>
      <c r="B37" s="1232">
        <v>385.0</v>
      </c>
      <c r="C37" s="1231" t="str">
        <f t="array" ref="C37">IFNA(XLOOKUP(B37,'New Signups'!C:C,'New Signups'!D:D),"-")</f>
        <v>Carina</v>
      </c>
      <c r="D37" s="1233" t="str">
        <f t="array" ref="D37">IFNA(XLOOKUP(B37,'New Signups'!C:C,'New Signups'!E:E),"-")</f>
        <v>Lankin</v>
      </c>
      <c r="E37" s="1230"/>
      <c r="H37" s="53" t="str">
        <f t="array" ref="H37">XLOOKUP(B37,'New Signups'!C:C,'New Signups'!J:J)</f>
        <v>(267) 836-6151</v>
      </c>
      <c r="M37" s="1157">
        <f t="array" ref="M37">IFNA(
    IF(OR(XLOOKUP(B37,'1000'!A:A,'1000'!AC:AC)=0, XLOOKUP(B37,'1000'!A:A,'1000'!AC:AC)=DATE(1900,1,1)), "", XLOOKUP(B37,'1000'!A:A,'1000'!AC:AC)),
    IFNA(
        IF(OR(XLOOKUP(B37,'2000'!A:A,'2000'!AC:AC)=0, XLOOKUP(B37,'2000'!A:A,'2000'!AC:AC)=DATE(1900,1,1)), "", XLOOKUP(B37,'2000'!A:A,'2000'!AC:AC)),
        IF(OR(XLOOKUP(B37,'3000'!A:A,'3000'!AC:AC)=0, XLOOKUP(B37,'3000'!A:A,'3000'!AC:AC)=DATE(1900,1,1)), "", XLOOKUP(B37,'3000'!A:A,'3000'!AC:AC))
    )
)</f>
        <v>45756</v>
      </c>
      <c r="O37" s="1157" t="str">
        <f t="shared" si="1"/>
        <v>05/2025</v>
      </c>
      <c r="P37" s="1157" t="str">
        <f t="shared" si="2"/>
        <v>06/2025</v>
      </c>
      <c r="Q37" s="1157" t="str">
        <f t="shared" si="3"/>
        <v>07/2025</v>
      </c>
      <c r="R37" s="1157" t="str">
        <f t="shared" si="4"/>
        <v>08/2025</v>
      </c>
      <c r="S37" s="1157" t="str">
        <f t="shared" si="5"/>
        <v>09/2025</v>
      </c>
      <c r="T37" s="1157" t="str">
        <f t="shared" si="6"/>
        <v>10/2025</v>
      </c>
      <c r="W37" s="1157" t="str">
        <f t="shared" si="7"/>
        <v>2026-02-02 00:00</v>
      </c>
      <c r="X37" s="120">
        <v>1.0</v>
      </c>
      <c r="AB37" s="1157" t="str">
        <f t="shared" si="8"/>
        <v>04/2026</v>
      </c>
      <c r="AC37" s="1157" t="str">
        <f t="shared" si="9"/>
        <v>05/2026</v>
      </c>
      <c r="AD37" s="1157" t="str">
        <f t="shared" si="10"/>
        <v>06/2026</v>
      </c>
      <c r="AF37" s="1157" t="str">
        <f t="shared" si="11"/>
        <v>07/15/2026</v>
      </c>
    </row>
    <row r="38" ht="15.75" customHeight="1">
      <c r="A38" s="1234">
        <v>3036.0</v>
      </c>
      <c r="B38" s="1232">
        <v>350.0</v>
      </c>
      <c r="C38" s="1231" t="str">
        <f t="array" ref="C38">IFNA(XLOOKUP(B38,'New Signups'!C:C,'New Signups'!D:D),"-")</f>
        <v>Kyla</v>
      </c>
      <c r="D38" s="1233" t="str">
        <f t="array" ref="D38">IFNA(XLOOKUP(B38,'New Signups'!C:C,'New Signups'!E:E),"-")</f>
        <v>Lowery</v>
      </c>
      <c r="E38" s="1230"/>
      <c r="H38" s="53" t="str">
        <f t="array" ref="H38">XLOOKUP(B38,'New Signups'!C:C,'New Signups'!J:J)</f>
        <v>(201) 981-5641</v>
      </c>
      <c r="M38" s="1157">
        <f t="array" ref="M38">IFNA(
    IF(OR(XLOOKUP(B38,'1000'!A:A,'1000'!AC:AC)=0, XLOOKUP(B38,'1000'!A:A,'1000'!AC:AC)=DATE(1900,1,1)), "", XLOOKUP(B38,'1000'!A:A,'1000'!AC:AC)),
    IFNA(
        IF(OR(XLOOKUP(B38,'2000'!A:A,'2000'!AC:AC)=0, XLOOKUP(B38,'2000'!A:A,'2000'!AC:AC)=DATE(1900,1,1)), "", XLOOKUP(B38,'2000'!A:A,'2000'!AC:AC)),
        IF(OR(XLOOKUP(B38,'3000'!A:A,'3000'!AC:AC)=0, XLOOKUP(B38,'3000'!A:A,'3000'!AC:AC)=DATE(1900,1,1)), "", XLOOKUP(B38,'3000'!A:A,'3000'!AC:AC))
    )
)</f>
        <v>45754</v>
      </c>
      <c r="O38" s="1157" t="str">
        <f t="shared" si="1"/>
        <v>05/2025</v>
      </c>
      <c r="P38" s="1157" t="str">
        <f t="shared" si="2"/>
        <v>06/2025</v>
      </c>
      <c r="Q38" s="1157" t="str">
        <f t="shared" si="3"/>
        <v>07/2025</v>
      </c>
      <c r="R38" s="1157" t="str">
        <f t="shared" si="4"/>
        <v>08/2025</v>
      </c>
      <c r="S38" s="1157" t="str">
        <f t="shared" si="5"/>
        <v>09/2025</v>
      </c>
      <c r="T38" s="1157" t="str">
        <f t="shared" si="6"/>
        <v>10/2025</v>
      </c>
      <c r="W38" s="1157" t="str">
        <f t="shared" si="7"/>
        <v>2026-02-02 00:00</v>
      </c>
      <c r="X38" s="120">
        <v>1.0</v>
      </c>
      <c r="AB38" s="1157" t="str">
        <f t="shared" si="8"/>
        <v>04/2026</v>
      </c>
      <c r="AC38" s="1157" t="str">
        <f t="shared" si="9"/>
        <v>05/2026</v>
      </c>
      <c r="AD38" s="1157" t="str">
        <f t="shared" si="10"/>
        <v>06/2026</v>
      </c>
      <c r="AF38" s="1157" t="str">
        <f t="shared" si="11"/>
        <v>07/15/2026</v>
      </c>
    </row>
    <row r="39" ht="15.75" customHeight="1">
      <c r="A39" s="1234">
        <v>3037.0</v>
      </c>
      <c r="B39" s="1232">
        <v>311.0</v>
      </c>
      <c r="C39" s="1231" t="str">
        <f t="array" ref="C39">IFNA(XLOOKUP(B39,'New Signups'!C:C,'New Signups'!D:D),"-")</f>
        <v>Carolyn</v>
      </c>
      <c r="D39" s="1233" t="str">
        <f t="array" ref="D39">IFNA(XLOOKUP(B39,'New Signups'!C:C,'New Signups'!E:E),"-")</f>
        <v>Gnage</v>
      </c>
      <c r="E39" s="1230"/>
      <c r="H39" s="53" t="str">
        <f t="array" ref="H39">XLOOKUP(B39,'New Signups'!C:C,'New Signups'!J:J)</f>
        <v>(585) 363-3098</v>
      </c>
      <c r="M39" s="1157">
        <f t="array" ref="M39">IFNA(
    IF(OR(XLOOKUP(B39,'1000'!A:A,'1000'!AC:AC)=0, XLOOKUP(B39,'1000'!A:A,'1000'!AC:AC)=DATE(1900,1,1)), "", XLOOKUP(B39,'1000'!A:A,'1000'!AC:AC)),
    IFNA(
        IF(OR(XLOOKUP(B39,'2000'!A:A,'2000'!AC:AC)=0, XLOOKUP(B39,'2000'!A:A,'2000'!AC:AC)=DATE(1900,1,1)), "", XLOOKUP(B39,'2000'!A:A,'2000'!AC:AC)),
        IF(OR(XLOOKUP(B39,'3000'!A:A,'3000'!AC:AC)=0, XLOOKUP(B39,'3000'!A:A,'3000'!AC:AC)=DATE(1900,1,1)), "", XLOOKUP(B39,'3000'!A:A,'3000'!AC:AC))
    )
)</f>
        <v>45768</v>
      </c>
      <c r="O39" s="1157" t="str">
        <f t="shared" si="1"/>
        <v>05/2025</v>
      </c>
      <c r="P39" s="1157" t="str">
        <f t="shared" si="2"/>
        <v>06/2025</v>
      </c>
      <c r="Q39" s="1157" t="str">
        <f t="shared" si="3"/>
        <v>07/2025</v>
      </c>
      <c r="R39" s="1157" t="str">
        <f t="shared" si="4"/>
        <v>08/2025</v>
      </c>
      <c r="S39" s="1157" t="str">
        <f t="shared" si="5"/>
        <v>09/2025</v>
      </c>
      <c r="T39" s="1157" t="str">
        <f t="shared" si="6"/>
        <v>10/2025</v>
      </c>
      <c r="W39" s="1157" t="str">
        <f t="shared" si="7"/>
        <v>2026-02-02 00:00</v>
      </c>
      <c r="X39" s="120">
        <v>1.0</v>
      </c>
      <c r="AB39" s="1157" t="str">
        <f t="shared" si="8"/>
        <v>04/2026</v>
      </c>
      <c r="AC39" s="1157" t="str">
        <f t="shared" si="9"/>
        <v>05/2026</v>
      </c>
      <c r="AD39" s="1157" t="str">
        <f t="shared" si="10"/>
        <v>06/2026</v>
      </c>
      <c r="AF39" s="1157" t="str">
        <f t="shared" si="11"/>
        <v>07/15/2026</v>
      </c>
    </row>
    <row r="40" ht="15.75" customHeight="1">
      <c r="A40" s="1234">
        <v>3038.0</v>
      </c>
      <c r="B40" s="1232">
        <v>336.0</v>
      </c>
      <c r="C40" s="1231" t="str">
        <f t="array" ref="C40">IFNA(XLOOKUP(B40,'New Signups'!C:C,'New Signups'!D:D),"-")</f>
        <v>Jenelle</v>
      </c>
      <c r="D40" s="1233" t="str">
        <f t="array" ref="D40">IFNA(XLOOKUP(B40,'New Signups'!C:C,'New Signups'!E:E),"-")</f>
        <v>Scholl</v>
      </c>
      <c r="E40" s="1230"/>
      <c r="H40" s="53" t="str">
        <f t="array" ref="H40">XLOOKUP(B40,'New Signups'!C:C,'New Signups'!J:J)</f>
        <v>(717) 926-6563</v>
      </c>
      <c r="M40" s="1157">
        <f t="array" ref="M40">IFNA(
    IF(OR(XLOOKUP(B40,'1000'!A:A,'1000'!AC:AC)=0, XLOOKUP(B40,'1000'!A:A,'1000'!AC:AC)=DATE(1900,1,1)), "", XLOOKUP(B40,'1000'!A:A,'1000'!AC:AC)),
    IFNA(
        IF(OR(XLOOKUP(B40,'2000'!A:A,'2000'!AC:AC)=0, XLOOKUP(B40,'2000'!A:A,'2000'!AC:AC)=DATE(1900,1,1)), "", XLOOKUP(B40,'2000'!A:A,'2000'!AC:AC)),
        IF(OR(XLOOKUP(B40,'3000'!A:A,'3000'!AC:AC)=0, XLOOKUP(B40,'3000'!A:A,'3000'!AC:AC)=DATE(1900,1,1)), "", XLOOKUP(B40,'3000'!A:A,'3000'!AC:AC))
    )
)</f>
        <v>45757</v>
      </c>
      <c r="O40" s="1157" t="str">
        <f t="shared" si="1"/>
        <v>05/2025</v>
      </c>
      <c r="P40" s="1157" t="str">
        <f t="shared" si="2"/>
        <v>06/2025</v>
      </c>
      <c r="Q40" s="1157" t="str">
        <f t="shared" si="3"/>
        <v>07/2025</v>
      </c>
      <c r="R40" s="1157" t="str">
        <f t="shared" si="4"/>
        <v>08/2025</v>
      </c>
      <c r="S40" s="1157" t="str">
        <f t="shared" si="5"/>
        <v>09/2025</v>
      </c>
      <c r="T40" s="1157" t="str">
        <f t="shared" si="6"/>
        <v>10/2025</v>
      </c>
      <c r="W40" s="1157" t="str">
        <f t="shared" si="7"/>
        <v>2026-02-02 00:00</v>
      </c>
      <c r="X40" s="120">
        <v>1.0</v>
      </c>
      <c r="AB40" s="1157" t="str">
        <f t="shared" si="8"/>
        <v>04/2026</v>
      </c>
      <c r="AC40" s="1157" t="str">
        <f t="shared" si="9"/>
        <v>05/2026</v>
      </c>
      <c r="AD40" s="1157" t="str">
        <f t="shared" si="10"/>
        <v>06/2026</v>
      </c>
      <c r="AF40" s="1157" t="str">
        <f t="shared" si="11"/>
        <v>07/15/2026</v>
      </c>
    </row>
    <row r="41" ht="15.75" customHeight="1">
      <c r="A41" s="1234">
        <v>3039.0</v>
      </c>
      <c r="B41" s="1232">
        <v>276.0</v>
      </c>
      <c r="C41" s="1231" t="str">
        <f t="array" ref="C41">IFNA(XLOOKUP(B41,'New Signups'!C:C,'New Signups'!D:D),"-")</f>
        <v>Adam</v>
      </c>
      <c r="D41" s="1233" t="str">
        <f t="array" ref="D41">IFNA(XLOOKUP(B41,'New Signups'!C:C,'New Signups'!E:E),"-")</f>
        <v>Yassin</v>
      </c>
      <c r="E41" s="1230"/>
      <c r="H41" s="53" t="str">
        <f t="array" ref="H41">XLOOKUP(B41,'New Signups'!C:C,'New Signups'!J:J)</f>
        <v>(412) 999-1730</v>
      </c>
      <c r="M41" s="1157">
        <f t="array" ref="M41">IFNA(
    IF(OR(XLOOKUP(B41,'1000'!A:A,'1000'!AC:AC)=0, XLOOKUP(B41,'1000'!A:A,'1000'!AC:AC)=DATE(1900,1,1)), "", XLOOKUP(B41,'1000'!A:A,'1000'!AC:AC)),
    IFNA(
        IF(OR(XLOOKUP(B41,'2000'!A:A,'2000'!AC:AC)=0, XLOOKUP(B41,'2000'!A:A,'2000'!AC:AC)=DATE(1900,1,1)), "", XLOOKUP(B41,'2000'!A:A,'2000'!AC:AC)),
        IF(OR(XLOOKUP(B41,'3000'!A:A,'3000'!AC:AC)=0, XLOOKUP(B41,'3000'!A:A,'3000'!AC:AC)=DATE(1900,1,1)), "", XLOOKUP(B41,'3000'!A:A,'3000'!AC:AC))
    )
)</f>
        <v>45770</v>
      </c>
      <c r="O41" s="1157" t="str">
        <f t="shared" si="1"/>
        <v>05/2025</v>
      </c>
      <c r="P41" s="1157" t="str">
        <f t="shared" si="2"/>
        <v>06/2025</v>
      </c>
      <c r="Q41" s="1157" t="str">
        <f t="shared" si="3"/>
        <v>07/2025</v>
      </c>
      <c r="R41" s="1157" t="str">
        <f t="shared" si="4"/>
        <v>08/2025</v>
      </c>
      <c r="S41" s="1157" t="str">
        <f t="shared" si="5"/>
        <v>09/2025</v>
      </c>
      <c r="T41" s="1157" t="str">
        <f t="shared" si="6"/>
        <v>10/2025</v>
      </c>
      <c r="W41" s="1157" t="str">
        <f t="shared" si="7"/>
        <v>2026-02-02 00:00</v>
      </c>
      <c r="X41" s="120">
        <v>1.0</v>
      </c>
      <c r="AB41" s="1157" t="str">
        <f t="shared" si="8"/>
        <v>04/2026</v>
      </c>
      <c r="AC41" s="1157" t="str">
        <f t="shared" si="9"/>
        <v>05/2026</v>
      </c>
      <c r="AD41" s="1157" t="str">
        <f t="shared" si="10"/>
        <v>06/2026</v>
      </c>
      <c r="AF41" s="1157" t="str">
        <f t="shared" si="11"/>
        <v>07/15/2026</v>
      </c>
    </row>
    <row r="42" ht="15.75" customHeight="1">
      <c r="A42" s="1234">
        <v>3041.0</v>
      </c>
      <c r="B42" s="1232">
        <v>274.0</v>
      </c>
      <c r="C42" s="1231" t="str">
        <f t="array" ref="C42">IFNA(XLOOKUP(B42,'New Signups'!C:C,'New Signups'!D:D),"-")</f>
        <v>Nolan</v>
      </c>
      <c r="D42" s="1233" t="str">
        <f t="array" ref="D42">IFNA(XLOOKUP(B42,'New Signups'!C:C,'New Signups'!E:E),"-")</f>
        <v>Lortz</v>
      </c>
      <c r="E42" s="1230"/>
      <c r="H42" s="53" t="str">
        <f t="array" ref="H42">XLOOKUP(B42,'New Signups'!C:C,'New Signups'!J:J)</f>
        <v>(412) 639-1963</v>
      </c>
      <c r="M42" s="1157" t="str">
        <f t="array" ref="M42">IFNA(
    IF(OR(XLOOKUP(B42,'1000'!A:A,'1000'!AC:AC)=0, XLOOKUP(B42,'1000'!A:A,'1000'!AC:AC)=DATE(1900,1,1)), "", XLOOKUP(B42,'1000'!A:A,'1000'!AC:AC)),
    IFNA(
        IF(OR(XLOOKUP(B42,'2000'!A:A,'2000'!AC:AC)=0, XLOOKUP(B42,'2000'!A:A,'2000'!AC:AC)=DATE(1900,1,1)), "", XLOOKUP(B42,'2000'!A:A,'2000'!AC:AC)),
        IF(OR(XLOOKUP(B42,'3000'!A:A,'3000'!AC:AC)=0, XLOOKUP(B42,'3000'!A:A,'3000'!AC:AC)=DATE(1900,1,1)), "", XLOOKUP(B42,'3000'!A:A,'3000'!AC:AC))
    )
)</f>
        <v/>
      </c>
      <c r="O42" s="1157" t="str">
        <f t="shared" si="1"/>
        <v/>
      </c>
      <c r="P42" s="1157" t="str">
        <f t="shared" si="2"/>
        <v/>
      </c>
      <c r="Q42" s="1157" t="str">
        <f t="shared" si="3"/>
        <v/>
      </c>
      <c r="R42" s="1157" t="str">
        <f t="shared" si="4"/>
        <v/>
      </c>
      <c r="S42" s="1157" t="str">
        <f t="shared" si="5"/>
        <v/>
      </c>
      <c r="T42" s="1157" t="str">
        <f t="shared" si="6"/>
        <v/>
      </c>
      <c r="W42" s="1157" t="str">
        <f t="shared" si="7"/>
        <v/>
      </c>
      <c r="X42" s="273"/>
      <c r="AB42" s="1157" t="str">
        <f t="shared" si="8"/>
        <v/>
      </c>
      <c r="AC42" s="1157" t="str">
        <f t="shared" si="9"/>
        <v/>
      </c>
      <c r="AD42" s="1157" t="str">
        <f t="shared" si="10"/>
        <v/>
      </c>
      <c r="AF42" s="1157" t="str">
        <f t="shared" si="11"/>
        <v/>
      </c>
    </row>
    <row r="43" ht="15.75" customHeight="1">
      <c r="A43" s="1234">
        <v>3042.0</v>
      </c>
      <c r="B43" s="1232">
        <v>405.0</v>
      </c>
      <c r="C43" s="1231" t="str">
        <f t="array" ref="C43">IFNA(XLOOKUP(B43,'New Signups'!C:C,'New Signups'!D:D),"-")</f>
        <v>John</v>
      </c>
      <c r="D43" s="1233" t="str">
        <f t="array" ref="D43">IFNA(XLOOKUP(B43,'New Signups'!C:C,'New Signups'!E:E),"-")</f>
        <v>Sanchez-Siguenza</v>
      </c>
      <c r="E43" s="1230"/>
      <c r="H43" s="53" t="str">
        <f t="array" ref="H43">XLOOKUP(B43,'New Signups'!C:C,'New Signups'!J:J)</f>
        <v>(267) 431-4711</v>
      </c>
      <c r="M43" s="1157">
        <f t="array" ref="M43">IFNA(
    IF(OR(XLOOKUP(B43,'1000'!A:A,'1000'!AC:AC)=0, XLOOKUP(B43,'1000'!A:A,'1000'!AC:AC)=DATE(1900,1,1)), "", XLOOKUP(B43,'1000'!A:A,'1000'!AC:AC)),
    IFNA(
        IF(OR(XLOOKUP(B43,'2000'!A:A,'2000'!AC:AC)=0, XLOOKUP(B43,'2000'!A:A,'2000'!AC:AC)=DATE(1900,1,1)), "", XLOOKUP(B43,'2000'!A:A,'2000'!AC:AC)),
        IF(OR(XLOOKUP(B43,'3000'!A:A,'3000'!AC:AC)=0, XLOOKUP(B43,'3000'!A:A,'3000'!AC:AC)=DATE(1900,1,1)), "", XLOOKUP(B43,'3000'!A:A,'3000'!AC:AC))
    )
)</f>
        <v>45750</v>
      </c>
      <c r="O43" s="1157" t="str">
        <f t="shared" si="1"/>
        <v>05/2025</v>
      </c>
      <c r="P43" s="1157" t="str">
        <f t="shared" si="2"/>
        <v>06/2025</v>
      </c>
      <c r="Q43" s="1157" t="str">
        <f t="shared" si="3"/>
        <v>07/2025</v>
      </c>
      <c r="R43" s="1157" t="str">
        <f t="shared" si="4"/>
        <v>08/2025</v>
      </c>
      <c r="S43" s="1157" t="str">
        <f t="shared" si="5"/>
        <v>09/2025</v>
      </c>
      <c r="T43" s="1157" t="str">
        <f t="shared" si="6"/>
        <v>10/2025</v>
      </c>
      <c r="W43" s="1157" t="str">
        <f t="shared" si="7"/>
        <v>2026-02-02 00:00</v>
      </c>
      <c r="X43" s="120">
        <v>1.0</v>
      </c>
      <c r="AB43" s="1157" t="str">
        <f t="shared" si="8"/>
        <v>04/2026</v>
      </c>
      <c r="AC43" s="1157" t="str">
        <f t="shared" si="9"/>
        <v>05/2026</v>
      </c>
      <c r="AD43" s="1157" t="str">
        <f t="shared" si="10"/>
        <v>06/2026</v>
      </c>
      <c r="AF43" s="1157" t="str">
        <f t="shared" si="11"/>
        <v>07/15/2026</v>
      </c>
    </row>
    <row r="44" ht="15.75" customHeight="1">
      <c r="A44" s="1234">
        <v>3043.0</v>
      </c>
      <c r="B44" s="1232">
        <v>252.0</v>
      </c>
      <c r="C44" s="1231" t="str">
        <f t="array" ref="C44">IFNA(XLOOKUP(B44,'New Signups'!C:C,'New Signups'!D:D),"-")</f>
        <v>Labib </v>
      </c>
      <c r="D44" s="1233" t="str">
        <f t="array" ref="D44">IFNA(XLOOKUP(B44,'New Signups'!C:C,'New Signups'!E:E),"-")</f>
        <v>Khan</v>
      </c>
      <c r="E44" s="1230"/>
      <c r="H44" s="53" t="str">
        <f t="array" ref="H44">XLOOKUP(B44,'New Signups'!C:C,'New Signups'!J:J)</f>
        <v>(267) 304-1590</v>
      </c>
      <c r="M44" s="1157">
        <f t="array" ref="M44">IFNA(
    IF(OR(XLOOKUP(B44,'1000'!A:A,'1000'!AC:AC)=0, XLOOKUP(B44,'1000'!A:A,'1000'!AC:AC)=DATE(1900,1,1)), "", XLOOKUP(B44,'1000'!A:A,'1000'!AC:AC)),
    IFNA(
        IF(OR(XLOOKUP(B44,'2000'!A:A,'2000'!AC:AC)=0, XLOOKUP(B44,'2000'!A:A,'2000'!AC:AC)=DATE(1900,1,1)), "", XLOOKUP(B44,'2000'!A:A,'2000'!AC:AC)),
        IF(OR(XLOOKUP(B44,'3000'!A:A,'3000'!AC:AC)=0, XLOOKUP(B44,'3000'!A:A,'3000'!AC:AC)=DATE(1900,1,1)), "", XLOOKUP(B44,'3000'!A:A,'3000'!AC:AC))
    )
)</f>
        <v>45975</v>
      </c>
      <c r="O44" s="1157" t="str">
        <f t="shared" si="1"/>
        <v>12/2025</v>
      </c>
      <c r="P44" s="1157" t="str">
        <f t="shared" si="2"/>
        <v>01/2026</v>
      </c>
      <c r="Q44" s="1157" t="str">
        <f t="shared" si="3"/>
        <v>02/2026</v>
      </c>
      <c r="R44" s="1157" t="str">
        <f t="shared" si="4"/>
        <v>03/2026</v>
      </c>
      <c r="S44" s="1157" t="str">
        <f t="shared" si="5"/>
        <v>04/2026</v>
      </c>
      <c r="T44" s="1157" t="str">
        <f t="shared" si="6"/>
        <v>05/2026</v>
      </c>
      <c r="W44" s="1157" t="str">
        <f t="shared" si="7"/>
        <v>2026-09-07 00:00</v>
      </c>
      <c r="X44" s="273"/>
      <c r="AB44" s="1157" t="str">
        <f t="shared" si="8"/>
        <v>11/2026</v>
      </c>
      <c r="AC44" s="1157" t="str">
        <f t="shared" si="9"/>
        <v>12/2026</v>
      </c>
      <c r="AD44" s="1157" t="str">
        <f t="shared" si="10"/>
        <v>01/2027</v>
      </c>
      <c r="AF44" s="1157" t="str">
        <f t="shared" si="11"/>
        <v>02/15/2027</v>
      </c>
    </row>
    <row r="45" ht="15.75" customHeight="1">
      <c r="A45" s="1234">
        <v>3044.0</v>
      </c>
      <c r="B45" s="1232">
        <v>264.0</v>
      </c>
      <c r="C45" s="1231" t="str">
        <f t="array" ref="C45">IFNA(XLOOKUP(B45,'New Signups'!C:C,'New Signups'!D:D),"-")</f>
        <v>Bella</v>
      </c>
      <c r="D45" s="1233" t="str">
        <f t="array" ref="D45">IFNA(XLOOKUP(B45,'New Signups'!C:C,'New Signups'!E:E),"-")</f>
        <v>Ngo</v>
      </c>
      <c r="E45" s="1230"/>
      <c r="H45" s="53" t="str">
        <f t="array" ref="H45">XLOOKUP(B45,'New Signups'!C:C,'New Signups'!J:J)</f>
        <v>(408) 824-4926</v>
      </c>
      <c r="M45" s="1157">
        <f t="array" ref="M45">IFNA(
    IF(OR(XLOOKUP(B45,'1000'!A:A,'1000'!AC:AC)=0, XLOOKUP(B45,'1000'!A:A,'1000'!AC:AC)=DATE(1900,1,1)), "", XLOOKUP(B45,'1000'!A:A,'1000'!AC:AC)),
    IFNA(
        IF(OR(XLOOKUP(B45,'2000'!A:A,'2000'!AC:AC)=0, XLOOKUP(B45,'2000'!A:A,'2000'!AC:AC)=DATE(1900,1,1)), "", XLOOKUP(B45,'2000'!A:A,'2000'!AC:AC)),
        IF(OR(XLOOKUP(B45,'3000'!A:A,'3000'!AC:AC)=0, XLOOKUP(B45,'3000'!A:A,'3000'!AC:AC)=DATE(1900,1,1)), "", XLOOKUP(B45,'3000'!A:A,'3000'!AC:AC))
    )
)</f>
        <v>45771</v>
      </c>
      <c r="O45" s="1157" t="str">
        <f t="shared" si="1"/>
        <v>05/2025</v>
      </c>
      <c r="P45" s="1157" t="str">
        <f t="shared" si="2"/>
        <v>06/2025</v>
      </c>
      <c r="Q45" s="1157" t="str">
        <f t="shared" si="3"/>
        <v>07/2025</v>
      </c>
      <c r="R45" s="1157" t="str">
        <f t="shared" si="4"/>
        <v>08/2025</v>
      </c>
      <c r="S45" s="1157" t="str">
        <f t="shared" si="5"/>
        <v>09/2025</v>
      </c>
      <c r="T45" s="1157" t="str">
        <f t="shared" si="6"/>
        <v>10/2025</v>
      </c>
      <c r="W45" s="1157" t="str">
        <f t="shared" si="7"/>
        <v>2026-02-02 00:00</v>
      </c>
      <c r="X45" s="120">
        <v>1.0</v>
      </c>
      <c r="AB45" s="1157" t="str">
        <f t="shared" si="8"/>
        <v>04/2026</v>
      </c>
      <c r="AC45" s="1157" t="str">
        <f t="shared" si="9"/>
        <v>05/2026</v>
      </c>
      <c r="AD45" s="1157" t="str">
        <f t="shared" si="10"/>
        <v>06/2026</v>
      </c>
      <c r="AF45" s="1157" t="str">
        <f t="shared" si="11"/>
        <v>07/15/2026</v>
      </c>
    </row>
    <row r="46" ht="15.75" customHeight="1">
      <c r="A46" s="1234">
        <v>3045.0</v>
      </c>
      <c r="B46" s="1232">
        <v>291.0</v>
      </c>
      <c r="C46" s="1231" t="str">
        <f t="array" ref="C46">IFNA(XLOOKUP(B46,'New Signups'!C:C,'New Signups'!D:D),"-")</f>
        <v>Junhao</v>
      </c>
      <c r="D46" s="1233" t="str">
        <f t="array" ref="D46">IFNA(XLOOKUP(B46,'New Signups'!C:C,'New Signups'!E:E),"-")</f>
        <v>Zhao</v>
      </c>
      <c r="E46" s="1230"/>
      <c r="H46" s="53" t="str">
        <f t="array" ref="H46">XLOOKUP(B46,'New Signups'!C:C,'New Signups'!J:J)</f>
        <v>215-934-8962</v>
      </c>
      <c r="M46" s="1157">
        <f t="array" ref="M46">IFNA(
    IF(OR(XLOOKUP(B46,'1000'!A:A,'1000'!AC:AC)=0, XLOOKUP(B46,'1000'!A:A,'1000'!AC:AC)=DATE(1900,1,1)), "", XLOOKUP(B46,'1000'!A:A,'1000'!AC:AC)),
    IFNA(
        IF(OR(XLOOKUP(B46,'2000'!A:A,'2000'!AC:AC)=0, XLOOKUP(B46,'2000'!A:A,'2000'!AC:AC)=DATE(1900,1,1)), "", XLOOKUP(B46,'2000'!A:A,'2000'!AC:AC)),
        IF(OR(XLOOKUP(B46,'3000'!A:A,'3000'!AC:AC)=0, XLOOKUP(B46,'3000'!A:A,'3000'!AC:AC)=DATE(1900,1,1)), "", XLOOKUP(B46,'3000'!A:A,'3000'!AC:AC))
    )
)</f>
        <v>45807</v>
      </c>
      <c r="O46" s="1157" t="str">
        <f t="shared" si="1"/>
        <v>06/2025</v>
      </c>
      <c r="P46" s="1157" t="str">
        <f t="shared" si="2"/>
        <v>07/2025</v>
      </c>
      <c r="Q46" s="1157" t="str">
        <f t="shared" si="3"/>
        <v>08/2025</v>
      </c>
      <c r="R46" s="1157" t="str">
        <f t="shared" si="4"/>
        <v>09/2025</v>
      </c>
      <c r="S46" s="1157" t="str">
        <f t="shared" si="5"/>
        <v>10/2025</v>
      </c>
      <c r="T46" s="1157" t="str">
        <f t="shared" si="6"/>
        <v>11/2025</v>
      </c>
      <c r="W46" s="1157" t="str">
        <f t="shared" si="7"/>
        <v>2026-03-02 00:00</v>
      </c>
      <c r="X46" s="120">
        <v>1.0</v>
      </c>
      <c r="AB46" s="1157" t="str">
        <f t="shared" si="8"/>
        <v>05/2026</v>
      </c>
      <c r="AC46" s="1157" t="str">
        <f t="shared" si="9"/>
        <v>06/2026</v>
      </c>
      <c r="AD46" s="1157" t="str">
        <f t="shared" si="10"/>
        <v>07/2026</v>
      </c>
      <c r="AF46" s="1157" t="str">
        <f t="shared" si="11"/>
        <v>08/15/2026</v>
      </c>
    </row>
    <row r="47" ht="15.75" customHeight="1">
      <c r="A47" s="1234">
        <v>3046.0</v>
      </c>
      <c r="B47" s="1232">
        <v>320.0</v>
      </c>
      <c r="C47" s="1231" t="str">
        <f t="array" ref="C47">IFNA(XLOOKUP(B47,'New Signups'!C:C,'New Signups'!D:D),"-")</f>
        <v>Jacob</v>
      </c>
      <c r="D47" s="1233" t="str">
        <f t="array" ref="D47">IFNA(XLOOKUP(B47,'New Signups'!C:C,'New Signups'!E:E),"-")</f>
        <v>Challenger</v>
      </c>
      <c r="E47" s="1230"/>
      <c r="H47" s="53" t="str">
        <f t="array" ref="H47">XLOOKUP(B47,'New Signups'!C:C,'New Signups'!J:J)</f>
        <v>(570) 449-6763</v>
      </c>
      <c r="M47" s="1157" t="str">
        <f t="array" ref="M47">IFNA(
    IF(OR(XLOOKUP(B47,'1000'!A:A,'1000'!AC:AC)=0, XLOOKUP(B47,'1000'!A:A,'1000'!AC:AC)=DATE(1900,1,1)), "", XLOOKUP(B47,'1000'!A:A,'1000'!AC:AC)),
    IFNA(
        IF(OR(XLOOKUP(B47,'2000'!A:A,'2000'!AC:AC)=0, XLOOKUP(B47,'2000'!A:A,'2000'!AC:AC)=DATE(1900,1,1)), "", XLOOKUP(B47,'2000'!A:A,'2000'!AC:AC)),
        IF(OR(XLOOKUP(B47,'3000'!A:A,'3000'!AC:AC)=0, XLOOKUP(B47,'3000'!A:A,'3000'!AC:AC)=DATE(1900,1,1)), "", XLOOKUP(B47,'3000'!A:A,'3000'!AC:AC))
    )
)</f>
        <v/>
      </c>
      <c r="O47" s="1157" t="str">
        <f t="shared" si="1"/>
        <v/>
      </c>
      <c r="P47" s="1157" t="str">
        <f t="shared" si="2"/>
        <v/>
      </c>
      <c r="Q47" s="1157" t="str">
        <f t="shared" si="3"/>
        <v/>
      </c>
      <c r="R47" s="1157" t="str">
        <f t="shared" si="4"/>
        <v/>
      </c>
      <c r="S47" s="1157" t="str">
        <f t="shared" si="5"/>
        <v/>
      </c>
      <c r="T47" s="1157" t="str">
        <f t="shared" si="6"/>
        <v/>
      </c>
      <c r="W47" s="1157" t="str">
        <f t="shared" si="7"/>
        <v/>
      </c>
      <c r="X47" s="273"/>
      <c r="AB47" s="1157" t="str">
        <f t="shared" si="8"/>
        <v/>
      </c>
      <c r="AC47" s="1157" t="str">
        <f t="shared" si="9"/>
        <v/>
      </c>
      <c r="AD47" s="1157" t="str">
        <f t="shared" si="10"/>
        <v/>
      </c>
      <c r="AF47" s="1157" t="str">
        <f t="shared" si="11"/>
        <v/>
      </c>
    </row>
    <row r="48" ht="15.75" customHeight="1">
      <c r="A48" s="1234">
        <v>3047.0</v>
      </c>
      <c r="B48" s="1232">
        <v>406.0</v>
      </c>
      <c r="C48" s="1231" t="str">
        <f t="array" ref="C48">IFNA(XLOOKUP(B48,'New Signups'!C:C,'New Signups'!D:D),"-")</f>
        <v>Sabrina</v>
      </c>
      <c r="D48" s="1233" t="str">
        <f t="array" ref="D48">IFNA(XLOOKUP(B48,'New Signups'!C:C,'New Signups'!E:E),"-")</f>
        <v>Matias</v>
      </c>
      <c r="E48" s="1230"/>
      <c r="H48" s="53" t="str">
        <f t="array" ref="H48">XLOOKUP(B48,'New Signups'!C:C,'New Signups'!J:J)</f>
        <v>(215) 596-9373</v>
      </c>
      <c r="M48" s="1157" t="str">
        <f t="array" ref="M48">IFNA(
    IF(OR(XLOOKUP(B48,'1000'!A:A,'1000'!AC:AC)=0, XLOOKUP(B48,'1000'!A:A,'1000'!AC:AC)=DATE(1900,1,1)), "", XLOOKUP(B48,'1000'!A:A,'1000'!AC:AC)),
    IFNA(
        IF(OR(XLOOKUP(B48,'2000'!A:A,'2000'!AC:AC)=0, XLOOKUP(B48,'2000'!A:A,'2000'!AC:AC)=DATE(1900,1,1)), "", XLOOKUP(B48,'2000'!A:A,'2000'!AC:AC)),
        IF(OR(XLOOKUP(B48,'3000'!A:A,'3000'!AC:AC)=0, XLOOKUP(B48,'3000'!A:A,'3000'!AC:AC)=DATE(1900,1,1)), "", XLOOKUP(B48,'3000'!A:A,'3000'!AC:AC))
    )
)</f>
        <v/>
      </c>
      <c r="O48" s="1157" t="str">
        <f t="shared" si="1"/>
        <v/>
      </c>
      <c r="P48" s="1157" t="str">
        <f t="shared" si="2"/>
        <v/>
      </c>
      <c r="Q48" s="1157" t="str">
        <f t="shared" si="3"/>
        <v/>
      </c>
      <c r="R48" s="1157" t="str">
        <f t="shared" si="4"/>
        <v/>
      </c>
      <c r="S48" s="1157" t="str">
        <f t="shared" si="5"/>
        <v/>
      </c>
      <c r="T48" s="1157" t="str">
        <f t="shared" si="6"/>
        <v/>
      </c>
      <c r="W48" s="1157" t="str">
        <f t="shared" si="7"/>
        <v/>
      </c>
      <c r="X48" s="273"/>
      <c r="AB48" s="1157" t="str">
        <f t="shared" si="8"/>
        <v/>
      </c>
      <c r="AC48" s="1157" t="str">
        <f t="shared" si="9"/>
        <v/>
      </c>
      <c r="AD48" s="1157" t="str">
        <f t="shared" si="10"/>
        <v/>
      </c>
      <c r="AF48" s="1157" t="str">
        <f t="shared" si="11"/>
        <v/>
      </c>
    </row>
    <row r="49" ht="15.75" customHeight="1">
      <c r="A49" s="1234">
        <v>3048.0</v>
      </c>
      <c r="B49" s="1232">
        <v>361.0</v>
      </c>
      <c r="C49" s="1231" t="str">
        <f t="array" ref="C49">IFNA(XLOOKUP(B49,'New Signups'!C:C,'New Signups'!D:D),"-")</f>
        <v>Marissa</v>
      </c>
      <c r="D49" s="1233" t="str">
        <f t="array" ref="D49">IFNA(XLOOKUP(B49,'New Signups'!C:C,'New Signups'!E:E),"-")</f>
        <v>Ballew</v>
      </c>
      <c r="E49" s="1230"/>
      <c r="H49" s="53" t="str">
        <f t="array" ref="H49">XLOOKUP(B49,'New Signups'!C:C,'New Signups'!J:J)</f>
        <v>(267) 454-8584</v>
      </c>
      <c r="M49" s="1157">
        <f t="array" ref="M49">IFNA(
    IF(OR(XLOOKUP(B49,'1000'!A:A,'1000'!AC:AC)=0, XLOOKUP(B49,'1000'!A:A,'1000'!AC:AC)=DATE(1900,1,1)), "", XLOOKUP(B49,'1000'!A:A,'1000'!AC:AC)),
    IFNA(
        IF(OR(XLOOKUP(B49,'2000'!A:A,'2000'!AC:AC)=0, XLOOKUP(B49,'2000'!A:A,'2000'!AC:AC)=DATE(1900,1,1)), "", XLOOKUP(B49,'2000'!A:A,'2000'!AC:AC)),
        IF(OR(XLOOKUP(B49,'3000'!A:A,'3000'!AC:AC)=0, XLOOKUP(B49,'3000'!A:A,'3000'!AC:AC)=DATE(1900,1,1)), "", XLOOKUP(B49,'3000'!A:A,'3000'!AC:AC))
    )
)</f>
        <v>45831</v>
      </c>
      <c r="O49" s="1157" t="str">
        <f t="shared" si="1"/>
        <v>07/2025</v>
      </c>
      <c r="P49" s="1157" t="str">
        <f t="shared" si="2"/>
        <v>08/2025</v>
      </c>
      <c r="Q49" s="1157" t="str">
        <f t="shared" si="3"/>
        <v>09/2025</v>
      </c>
      <c r="R49" s="1157" t="str">
        <f t="shared" si="4"/>
        <v>10/2025</v>
      </c>
      <c r="S49" s="1157" t="str">
        <f t="shared" si="5"/>
        <v>11/2025</v>
      </c>
      <c r="T49" s="1157" t="str">
        <f t="shared" si="6"/>
        <v>12/2025</v>
      </c>
      <c r="W49" s="1157" t="str">
        <f t="shared" si="7"/>
        <v>2026-04-06 00:00</v>
      </c>
      <c r="X49" s="120"/>
      <c r="AB49" s="1157" t="str">
        <f t="shared" si="8"/>
        <v>06/2026</v>
      </c>
      <c r="AC49" s="1157" t="str">
        <f t="shared" si="9"/>
        <v>07/2026</v>
      </c>
      <c r="AD49" s="1157" t="str">
        <f t="shared" si="10"/>
        <v>08/2026</v>
      </c>
      <c r="AF49" s="1157" t="str">
        <f t="shared" si="11"/>
        <v>09/15/2026</v>
      </c>
    </row>
    <row r="50" ht="15.75" customHeight="1">
      <c r="A50" s="1234">
        <v>3049.0</v>
      </c>
      <c r="B50" s="1232">
        <v>379.0</v>
      </c>
      <c r="C50" s="1231" t="str">
        <f t="array" ref="C50">IFNA(XLOOKUP(B50,'New Signups'!C:C,'New Signups'!D:D),"-")</f>
        <v>Ahlia</v>
      </c>
      <c r="D50" s="1233" t="str">
        <f t="array" ref="D50">IFNA(XLOOKUP(B50,'New Signups'!C:C,'New Signups'!E:E),"-")</f>
        <v>Glenn</v>
      </c>
      <c r="E50" s="1230"/>
      <c r="H50" s="53" t="s">
        <v>3484</v>
      </c>
      <c r="M50" s="1157">
        <f t="array" ref="M50">IFNA(
    IF(OR(XLOOKUP(B50,'1000'!A:A,'1000'!AC:AC)=0, XLOOKUP(B50,'1000'!A:A,'1000'!AC:AC)=DATE(1900,1,1)), "", XLOOKUP(B50,'1000'!A:A,'1000'!AC:AC)),
    IFNA(
        IF(OR(XLOOKUP(B50,'2000'!A:A,'2000'!AC:AC)=0, XLOOKUP(B50,'2000'!A:A,'2000'!AC:AC)=DATE(1900,1,1)), "", XLOOKUP(B50,'2000'!A:A,'2000'!AC:AC)),
        IF(OR(XLOOKUP(B50,'3000'!A:A,'3000'!AC:AC)=0, XLOOKUP(B50,'3000'!A:A,'3000'!AC:AC)=DATE(1900,1,1)), "", XLOOKUP(B50,'3000'!A:A,'3000'!AC:AC))
    )
)</f>
        <v>45768</v>
      </c>
      <c r="O50" s="1157" t="str">
        <f t="shared" si="1"/>
        <v>05/2025</v>
      </c>
      <c r="P50" s="1157" t="str">
        <f t="shared" si="2"/>
        <v>06/2025</v>
      </c>
      <c r="Q50" s="1157" t="str">
        <f t="shared" si="3"/>
        <v>07/2025</v>
      </c>
      <c r="R50" s="1157" t="str">
        <f t="shared" si="4"/>
        <v>08/2025</v>
      </c>
      <c r="S50" s="1157" t="str">
        <f t="shared" si="5"/>
        <v>09/2025</v>
      </c>
      <c r="T50" s="1157" t="str">
        <f t="shared" si="6"/>
        <v>10/2025</v>
      </c>
      <c r="W50" s="1157" t="str">
        <f t="shared" si="7"/>
        <v>2026-02-02 00:00</v>
      </c>
      <c r="X50" s="120">
        <v>1.0</v>
      </c>
      <c r="AB50" s="1157" t="str">
        <f t="shared" si="8"/>
        <v>04/2026</v>
      </c>
      <c r="AC50" s="1157" t="str">
        <f t="shared" si="9"/>
        <v>05/2026</v>
      </c>
      <c r="AD50" s="1157" t="str">
        <f t="shared" si="10"/>
        <v>06/2026</v>
      </c>
      <c r="AF50" s="1157" t="str">
        <f t="shared" si="11"/>
        <v>07/15/2026</v>
      </c>
    </row>
    <row r="51" ht="15.75" customHeight="1">
      <c r="A51" s="1234">
        <v>3050.0</v>
      </c>
      <c r="B51" s="1232">
        <v>285.0</v>
      </c>
      <c r="C51" s="1231" t="str">
        <f t="array" ref="C51">IFNA(XLOOKUP(B51,'New Signups'!C:C,'New Signups'!D:D),"-")</f>
        <v>Jasmine</v>
      </c>
      <c r="D51" s="1233" t="str">
        <f t="array" ref="D51">IFNA(XLOOKUP(B51,'New Signups'!C:C,'New Signups'!E:E),"-")</f>
        <v>Morales</v>
      </c>
      <c r="E51" s="1230"/>
      <c r="H51" s="53" t="str">
        <f t="array" ref="H51">XLOOKUP(B51,'New Signups'!C:C,'New Signups'!J:J)</f>
        <v>(484) 747-0558</v>
      </c>
      <c r="M51" s="1157" t="str">
        <f t="array" ref="M51">IFNA(
    IF(OR(XLOOKUP(B51,'1000'!A:A,'1000'!AC:AC)=0, XLOOKUP(B51,'1000'!A:A,'1000'!AC:AC)=DATE(1900,1,1)), "", XLOOKUP(B51,'1000'!A:A,'1000'!AC:AC)),
    IFNA(
        IF(OR(XLOOKUP(B51,'2000'!A:A,'2000'!AC:AC)=0, XLOOKUP(B51,'2000'!A:A,'2000'!AC:AC)=DATE(1900,1,1)), "", XLOOKUP(B51,'2000'!A:A,'2000'!AC:AC)),
        IF(OR(XLOOKUP(B51,'3000'!A:A,'3000'!AC:AC)=0, XLOOKUP(B51,'3000'!A:A,'3000'!AC:AC)=DATE(1900,1,1)), "", XLOOKUP(B51,'3000'!A:A,'3000'!AC:AC))
    )
)</f>
        <v/>
      </c>
      <c r="O51" s="1157" t="str">
        <f t="shared" si="1"/>
        <v/>
      </c>
      <c r="P51" s="1157" t="str">
        <f t="shared" si="2"/>
        <v/>
      </c>
      <c r="Q51" s="1157" t="str">
        <f t="shared" si="3"/>
        <v/>
      </c>
      <c r="R51" s="1157" t="str">
        <f t="shared" si="4"/>
        <v/>
      </c>
      <c r="S51" s="1157" t="str">
        <f t="shared" si="5"/>
        <v/>
      </c>
      <c r="T51" s="1157" t="str">
        <f t="shared" si="6"/>
        <v/>
      </c>
      <c r="W51" s="1157" t="str">
        <f t="shared" si="7"/>
        <v/>
      </c>
      <c r="X51" s="273"/>
      <c r="AB51" s="1157" t="str">
        <f t="shared" si="8"/>
        <v/>
      </c>
      <c r="AC51" s="1157" t="str">
        <f t="shared" si="9"/>
        <v/>
      </c>
      <c r="AD51" s="1157" t="str">
        <f t="shared" si="10"/>
        <v/>
      </c>
      <c r="AF51" s="1157" t="str">
        <f t="shared" si="11"/>
        <v/>
      </c>
    </row>
    <row r="52" ht="15.75" customHeight="1">
      <c r="A52" s="1235">
        <v>3051.0</v>
      </c>
      <c r="B52" s="1232">
        <v>407.0</v>
      </c>
      <c r="C52" s="1231" t="str">
        <f t="array" ref="C52">IFNA(XLOOKUP(B52,'New Signups'!C:C,'New Signups'!D:D),"-")</f>
        <v>Maya</v>
      </c>
      <c r="D52" s="1233" t="str">
        <f t="array" ref="D52">IFNA(XLOOKUP(B52,'New Signups'!C:C,'New Signups'!E:E),"-")</f>
        <v>Manders</v>
      </c>
      <c r="E52" s="1230"/>
      <c r="H52" s="53" t="str">
        <f t="array" ref="H52">XLOOKUP(B52,'New Signups'!C:C,'New Signups'!J:J)</f>
        <v>(203) 524-9400</v>
      </c>
      <c r="M52" s="1157" t="str">
        <f t="array" ref="M52">IFNA(
    IF(OR(XLOOKUP(B52,'1000'!A:A,'1000'!AC:AC)=0, XLOOKUP(B52,'1000'!A:A,'1000'!AC:AC)=DATE(1900,1,1)), "", XLOOKUP(B52,'1000'!A:A,'1000'!AC:AC)),
    IFNA(
        IF(OR(XLOOKUP(B52,'2000'!A:A,'2000'!AC:AC)=0, XLOOKUP(B52,'2000'!A:A,'2000'!AC:AC)=DATE(1900,1,1)), "", XLOOKUP(B52,'2000'!A:A,'2000'!AC:AC)),
        IF(OR(XLOOKUP(B52,'3000'!A:A,'3000'!AC:AC)=0, XLOOKUP(B52,'3000'!A:A,'3000'!AC:AC)=DATE(1900,1,1)), "", XLOOKUP(B52,'3000'!A:A,'3000'!AC:AC))
    )
)</f>
        <v/>
      </c>
      <c r="O52" s="1157" t="str">
        <f t="shared" si="1"/>
        <v/>
      </c>
      <c r="P52" s="1157" t="str">
        <f t="shared" si="2"/>
        <v/>
      </c>
      <c r="Q52" s="1157" t="str">
        <f t="shared" si="3"/>
        <v/>
      </c>
      <c r="R52" s="1157" t="str">
        <f t="shared" si="4"/>
        <v/>
      </c>
      <c r="S52" s="1157" t="str">
        <f t="shared" si="5"/>
        <v/>
      </c>
      <c r="T52" s="1157" t="str">
        <f t="shared" si="6"/>
        <v/>
      </c>
      <c r="W52" s="1157" t="str">
        <f t="shared" si="7"/>
        <v/>
      </c>
      <c r="X52" s="273"/>
      <c r="AB52" s="1157" t="str">
        <f t="shared" si="8"/>
        <v/>
      </c>
      <c r="AC52" s="1157" t="str">
        <f t="shared" si="9"/>
        <v/>
      </c>
      <c r="AD52" s="1157" t="str">
        <f t="shared" si="10"/>
        <v/>
      </c>
      <c r="AF52" s="1157" t="str">
        <f t="shared" si="11"/>
        <v/>
      </c>
    </row>
    <row r="53" ht="15.75" customHeight="1">
      <c r="A53" s="1234">
        <v>3053.0</v>
      </c>
      <c r="B53" s="1232">
        <v>309.0</v>
      </c>
      <c r="C53" s="1231" t="str">
        <f t="array" ref="C53">IFNA(XLOOKUP(B53,'New Signups'!C:C,'New Signups'!D:D),"-")</f>
        <v>Kelly</v>
      </c>
      <c r="D53" s="1233" t="str">
        <f t="array" ref="D53">IFNA(XLOOKUP(B53,'New Signups'!C:C,'New Signups'!E:E),"-")</f>
        <v>Gibbons</v>
      </c>
      <c r="E53" s="1230"/>
      <c r="H53" s="53" t="str">
        <f t="array" ref="H53">XLOOKUP(B53,'New Signups'!C:C,'New Signups'!J:J)</f>
        <v>(475) 204-7504</v>
      </c>
      <c r="M53" s="1157" t="str">
        <f t="array" ref="M53">IFNA(
    IF(OR(XLOOKUP(B53,'1000'!A:A,'1000'!AC:AC)=0, XLOOKUP(B53,'1000'!A:A,'1000'!AC:AC)=DATE(1900,1,1)), "", XLOOKUP(B53,'1000'!A:A,'1000'!AC:AC)),
    IFNA(
        IF(OR(XLOOKUP(B53,'2000'!A:A,'2000'!AC:AC)=0, XLOOKUP(B53,'2000'!A:A,'2000'!AC:AC)=DATE(1900,1,1)), "", XLOOKUP(B53,'2000'!A:A,'2000'!AC:AC)),
        IF(OR(XLOOKUP(B53,'3000'!A:A,'3000'!AC:AC)=0, XLOOKUP(B53,'3000'!A:A,'3000'!AC:AC)=DATE(1900,1,1)), "", XLOOKUP(B53,'3000'!A:A,'3000'!AC:AC))
    )
)</f>
        <v/>
      </c>
      <c r="O53" s="1157" t="str">
        <f t="shared" si="1"/>
        <v/>
      </c>
      <c r="P53" s="1157" t="str">
        <f t="shared" si="2"/>
        <v/>
      </c>
      <c r="Q53" s="1157" t="str">
        <f t="shared" si="3"/>
        <v/>
      </c>
      <c r="R53" s="1157" t="str">
        <f t="shared" si="4"/>
        <v/>
      </c>
      <c r="S53" s="1157" t="str">
        <f t="shared" si="5"/>
        <v/>
      </c>
      <c r="T53" s="1157" t="str">
        <f t="shared" si="6"/>
        <v/>
      </c>
      <c r="W53" s="1157" t="str">
        <f t="shared" si="7"/>
        <v/>
      </c>
      <c r="X53" s="273"/>
      <c r="AB53" s="1157" t="str">
        <f t="shared" si="8"/>
        <v/>
      </c>
      <c r="AC53" s="1157" t="str">
        <f t="shared" si="9"/>
        <v/>
      </c>
      <c r="AD53" s="1157" t="str">
        <f t="shared" si="10"/>
        <v/>
      </c>
      <c r="AF53" s="1157" t="str">
        <f t="shared" si="11"/>
        <v/>
      </c>
    </row>
    <row r="54" ht="15.75" customHeight="1">
      <c r="A54" s="1234">
        <v>3054.0</v>
      </c>
      <c r="B54" s="1232">
        <v>301.0</v>
      </c>
      <c r="C54" s="1231" t="str">
        <f t="array" ref="C54">IFNA(XLOOKUP(B54,'New Signups'!C:C,'New Signups'!D:D),"-")</f>
        <v>Winnie</v>
      </c>
      <c r="D54" s="1233" t="str">
        <f t="array" ref="D54">IFNA(XLOOKUP(B54,'New Signups'!C:C,'New Signups'!E:E),"-")</f>
        <v>Li</v>
      </c>
      <c r="E54" s="1230"/>
      <c r="H54" s="53" t="str">
        <f t="array" ref="H54">XLOOKUP(B54,'New Signups'!C:C,'New Signups'!J:J)</f>
        <v>(973) 905-1667</v>
      </c>
      <c r="M54" s="1157" t="str">
        <f t="array" ref="M54">IFNA(
    IF(OR(XLOOKUP(B54,'1000'!A:A,'1000'!AC:AC)=0, XLOOKUP(B54,'1000'!A:A,'1000'!AC:AC)=DATE(1900,1,1)), "", XLOOKUP(B54,'1000'!A:A,'1000'!AC:AC)),
    IFNA(
        IF(OR(XLOOKUP(B54,'2000'!A:A,'2000'!AC:AC)=0, XLOOKUP(B54,'2000'!A:A,'2000'!AC:AC)=DATE(1900,1,1)), "", XLOOKUP(B54,'2000'!A:A,'2000'!AC:AC)),
        IF(OR(XLOOKUP(B54,'3000'!A:A,'3000'!AC:AC)=0, XLOOKUP(B54,'3000'!A:A,'3000'!AC:AC)=DATE(1900,1,1)), "", XLOOKUP(B54,'3000'!A:A,'3000'!AC:AC))
    )
)</f>
        <v/>
      </c>
      <c r="O54" s="1157" t="str">
        <f t="shared" si="1"/>
        <v/>
      </c>
      <c r="P54" s="1157" t="str">
        <f t="shared" si="2"/>
        <v/>
      </c>
      <c r="Q54" s="1157" t="str">
        <f t="shared" si="3"/>
        <v/>
      </c>
      <c r="R54" s="1157" t="str">
        <f t="shared" si="4"/>
        <v/>
      </c>
      <c r="S54" s="1157" t="str">
        <f t="shared" si="5"/>
        <v/>
      </c>
      <c r="T54" s="1157" t="str">
        <f t="shared" si="6"/>
        <v/>
      </c>
      <c r="W54" s="1157" t="str">
        <f t="shared" si="7"/>
        <v/>
      </c>
      <c r="X54" s="273"/>
      <c r="AB54" s="1157" t="str">
        <f t="shared" si="8"/>
        <v/>
      </c>
      <c r="AC54" s="1157" t="str">
        <f t="shared" si="9"/>
        <v/>
      </c>
      <c r="AD54" s="1157" t="str">
        <f t="shared" si="10"/>
        <v/>
      </c>
      <c r="AF54" s="1157" t="str">
        <f t="shared" si="11"/>
        <v/>
      </c>
    </row>
    <row r="55" ht="15.75" customHeight="1">
      <c r="A55" s="1234">
        <v>3055.0</v>
      </c>
      <c r="B55" s="1236">
        <v>260.0</v>
      </c>
      <c r="C55" s="1231" t="str">
        <f t="array" ref="C55">IFNA(XLOOKUP(B55,'New Signups'!C:C,'New Signups'!D:D),"-")</f>
        <v>Sofia</v>
      </c>
      <c r="D55" s="1233" t="str">
        <f t="array" ref="D55">IFNA(XLOOKUP(B55,'New Signups'!C:C,'New Signups'!E:E),"-")</f>
        <v>Valdez</v>
      </c>
      <c r="E55" s="1230"/>
      <c r="H55" s="53" t="str">
        <f t="array" ref="H55">XLOOKUP(B55,'New Signups'!C:C,'New Signups'!J:J)</f>
        <v>(612) 636-3672</v>
      </c>
      <c r="M55" s="1157">
        <f t="array" ref="M55">IFNA(
    IF(OR(XLOOKUP(B55,'1000'!A:A,'1000'!AC:AC)=0, XLOOKUP(B55,'1000'!A:A,'1000'!AC:AC)=DATE(1900,1,1)), "", XLOOKUP(B55,'1000'!A:A,'1000'!AC:AC)),
    IFNA(
        IF(OR(XLOOKUP(B55,'2000'!A:A,'2000'!AC:AC)=0, XLOOKUP(B55,'2000'!A:A,'2000'!AC:AC)=DATE(1900,1,1)), "", XLOOKUP(B55,'2000'!A:A,'2000'!AC:AC)),
        IF(OR(XLOOKUP(B55,'3000'!A:A,'3000'!AC:AC)=0, XLOOKUP(B55,'3000'!A:A,'3000'!AC:AC)=DATE(1900,1,1)), "", XLOOKUP(B55,'3000'!A:A,'3000'!AC:AC))
    )
)</f>
        <v>45764</v>
      </c>
      <c r="O55" s="1157" t="str">
        <f t="shared" si="1"/>
        <v>05/2025</v>
      </c>
      <c r="P55" s="1157" t="str">
        <f t="shared" si="2"/>
        <v>06/2025</v>
      </c>
      <c r="Q55" s="1157" t="str">
        <f t="shared" si="3"/>
        <v>07/2025</v>
      </c>
      <c r="R55" s="1157" t="str">
        <f t="shared" si="4"/>
        <v>08/2025</v>
      </c>
      <c r="S55" s="1157" t="str">
        <f t="shared" si="5"/>
        <v>09/2025</v>
      </c>
      <c r="T55" s="1157" t="str">
        <f t="shared" si="6"/>
        <v>10/2025</v>
      </c>
      <c r="W55" s="1157" t="str">
        <f t="shared" si="7"/>
        <v>2026-02-02 00:00</v>
      </c>
      <c r="X55" s="120">
        <v>1.0</v>
      </c>
      <c r="AB55" s="1157" t="str">
        <f t="shared" si="8"/>
        <v>04/2026</v>
      </c>
      <c r="AC55" s="1157" t="str">
        <f t="shared" si="9"/>
        <v>05/2026</v>
      </c>
      <c r="AD55" s="1157" t="str">
        <f t="shared" si="10"/>
        <v>06/2026</v>
      </c>
      <c r="AF55" s="1157" t="str">
        <f t="shared" si="11"/>
        <v>07/15/2026</v>
      </c>
    </row>
    <row r="56" ht="15.75" customHeight="1">
      <c r="A56" s="1234">
        <v>3056.0</v>
      </c>
      <c r="B56" s="1232">
        <v>391.0</v>
      </c>
      <c r="C56" s="1231" t="str">
        <f t="array" ref="C56">IFNA(XLOOKUP(B56,'New Signups'!C:C,'New Signups'!D:D),"-")</f>
        <v>Sophia</v>
      </c>
      <c r="D56" s="1233" t="str">
        <f t="array" ref="D56">IFNA(XLOOKUP(B56,'New Signups'!C:C,'New Signups'!E:E),"-")</f>
        <v>Gomez</v>
      </c>
      <c r="E56" s="1230"/>
      <c r="H56" s="53" t="str">
        <f t="array" ref="H56">XLOOKUP(B56,'New Signups'!C:C,'New Signups'!J:J)</f>
        <v>(267) 471-4730</v>
      </c>
      <c r="M56" s="1157">
        <f t="array" ref="M56">IFNA(
    IF(OR(XLOOKUP(B56,'1000'!A:A,'1000'!AC:AC)=0, XLOOKUP(B56,'1000'!A:A,'1000'!AC:AC)=DATE(1900,1,1)), "", XLOOKUP(B56,'1000'!A:A,'1000'!AC:AC)),
    IFNA(
        IF(OR(XLOOKUP(B56,'2000'!A:A,'2000'!AC:AC)=0, XLOOKUP(B56,'2000'!A:A,'2000'!AC:AC)=DATE(1900,1,1)), "", XLOOKUP(B56,'2000'!A:A,'2000'!AC:AC)),
        IF(OR(XLOOKUP(B56,'3000'!A:A,'3000'!AC:AC)=0, XLOOKUP(B56,'3000'!A:A,'3000'!AC:AC)=DATE(1900,1,1)), "", XLOOKUP(B56,'3000'!A:A,'3000'!AC:AC))
    )
)</f>
        <v>45998</v>
      </c>
      <c r="O56" s="1157" t="str">
        <f t="shared" si="1"/>
        <v>01/2026</v>
      </c>
      <c r="P56" s="1157" t="str">
        <f t="shared" si="2"/>
        <v>02/2026</v>
      </c>
      <c r="Q56" s="1157" t="str">
        <f t="shared" si="3"/>
        <v>03/2026</v>
      </c>
      <c r="R56" s="1157" t="str">
        <f t="shared" si="4"/>
        <v>04/2026</v>
      </c>
      <c r="S56" s="1157" t="str">
        <f t="shared" si="5"/>
        <v>05/2026</v>
      </c>
      <c r="T56" s="1157" t="str">
        <f t="shared" si="6"/>
        <v>06/2026</v>
      </c>
      <c r="W56" s="1157" t="str">
        <f t="shared" si="7"/>
        <v>2026-10-05 00:00</v>
      </c>
      <c r="X56" s="273"/>
      <c r="AB56" s="1157" t="str">
        <f t="shared" si="8"/>
        <v>12/2026</v>
      </c>
      <c r="AC56" s="1157" t="str">
        <f t="shared" si="9"/>
        <v>01/2027</v>
      </c>
      <c r="AD56" s="1157" t="str">
        <f t="shared" si="10"/>
        <v>02/2027</v>
      </c>
      <c r="AF56" s="1157" t="str">
        <f t="shared" si="11"/>
        <v>03/15/2027</v>
      </c>
    </row>
    <row r="57" ht="15.75" customHeight="1">
      <c r="A57" s="1234">
        <v>3057.0</v>
      </c>
      <c r="B57" s="1232">
        <v>386.0</v>
      </c>
      <c r="C57" s="1231" t="str">
        <f t="array" ref="C57">IFNA(XLOOKUP(B57,'New Signups'!C:C,'New Signups'!D:D),"-")</f>
        <v>Jillian</v>
      </c>
      <c r="D57" s="1233" t="str">
        <f t="array" ref="D57">IFNA(XLOOKUP(B57,'New Signups'!C:C,'New Signups'!E:E),"-")</f>
        <v>Smyles</v>
      </c>
      <c r="E57" s="1230"/>
      <c r="H57" s="53" t="str">
        <f t="array" ref="H57">XLOOKUP(B57,'New Signups'!C:C,'New Signups'!J:J)</f>
        <v>(484) 752-5292</v>
      </c>
      <c r="M57" s="1157" t="str">
        <f t="array" ref="M57">IFNA(
    IF(OR(XLOOKUP(B57,'1000'!A:A,'1000'!AC:AC)=0, XLOOKUP(B57,'1000'!A:A,'1000'!AC:AC)=DATE(1900,1,1)), "", XLOOKUP(B57,'1000'!A:A,'1000'!AC:AC)),
    IFNA(
        IF(OR(XLOOKUP(B57,'2000'!A:A,'2000'!AC:AC)=0, XLOOKUP(B57,'2000'!A:A,'2000'!AC:AC)=DATE(1900,1,1)), "", XLOOKUP(B57,'2000'!A:A,'2000'!AC:AC)),
        IF(OR(XLOOKUP(B57,'3000'!A:A,'3000'!AC:AC)=0, XLOOKUP(B57,'3000'!A:A,'3000'!AC:AC)=DATE(1900,1,1)), "", XLOOKUP(B57,'3000'!A:A,'3000'!AC:AC))
    )
)</f>
        <v/>
      </c>
      <c r="O57" s="1157" t="str">
        <f t="shared" si="1"/>
        <v/>
      </c>
      <c r="P57" s="1157" t="str">
        <f t="shared" si="2"/>
        <v/>
      </c>
      <c r="Q57" s="1157" t="str">
        <f t="shared" si="3"/>
        <v/>
      </c>
      <c r="R57" s="1157" t="str">
        <f t="shared" si="4"/>
        <v/>
      </c>
      <c r="S57" s="1157" t="str">
        <f t="shared" si="5"/>
        <v/>
      </c>
      <c r="T57" s="1157" t="str">
        <f t="shared" si="6"/>
        <v/>
      </c>
      <c r="W57" s="1157" t="str">
        <f t="shared" si="7"/>
        <v/>
      </c>
      <c r="X57" s="273"/>
      <c r="AB57" s="1157" t="str">
        <f t="shared" si="8"/>
        <v/>
      </c>
      <c r="AC57" s="1157" t="str">
        <f t="shared" si="9"/>
        <v/>
      </c>
      <c r="AD57" s="1157" t="str">
        <f t="shared" si="10"/>
        <v/>
      </c>
      <c r="AF57" s="1157" t="str">
        <f t="shared" si="11"/>
        <v/>
      </c>
    </row>
    <row r="58" ht="15.75" customHeight="1">
      <c r="A58" s="1234">
        <v>3058.0</v>
      </c>
      <c r="B58" s="1232">
        <v>322.0</v>
      </c>
      <c r="C58" s="1231" t="str">
        <f t="array" ref="C58">IFNA(XLOOKUP(B58,'New Signups'!C:C,'New Signups'!D:D),"-")</f>
        <v>Jadyn</v>
      </c>
      <c r="D58" s="1233" t="str">
        <f t="array" ref="D58">IFNA(XLOOKUP(B58,'New Signups'!C:C,'New Signups'!E:E),"-")</f>
        <v>Henderson</v>
      </c>
      <c r="E58" s="1230"/>
      <c r="H58" s="53" t="str">
        <f t="array" ref="H58">XLOOKUP(B58,'New Signups'!C:C,'New Signups'!J:J)</f>
        <v>(267) 974-8077</v>
      </c>
      <c r="M58" s="1157">
        <f t="array" ref="M58">IFNA(
    IF(OR(XLOOKUP(B58,'1000'!A:A,'1000'!AC:AC)=0, XLOOKUP(B58,'1000'!A:A,'1000'!AC:AC)=DATE(1900,1,1)), "", XLOOKUP(B58,'1000'!A:A,'1000'!AC:AC)),
    IFNA(
        IF(OR(XLOOKUP(B58,'2000'!A:A,'2000'!AC:AC)=0, XLOOKUP(B58,'2000'!A:A,'2000'!AC:AC)=DATE(1900,1,1)), "", XLOOKUP(B58,'2000'!A:A,'2000'!AC:AC)),
        IF(OR(XLOOKUP(B58,'3000'!A:A,'3000'!AC:AC)=0, XLOOKUP(B58,'3000'!A:A,'3000'!AC:AC)=DATE(1900,1,1)), "", XLOOKUP(B58,'3000'!A:A,'3000'!AC:AC))
    )
)</f>
        <v>45777</v>
      </c>
      <c r="O58" s="1157" t="str">
        <f t="shared" si="1"/>
        <v>05/2025</v>
      </c>
      <c r="P58" s="1157" t="str">
        <f t="shared" si="2"/>
        <v>06/2025</v>
      </c>
      <c r="Q58" s="1157" t="str">
        <f t="shared" si="3"/>
        <v>07/2025</v>
      </c>
      <c r="R58" s="1157" t="str">
        <f t="shared" si="4"/>
        <v>08/2025</v>
      </c>
      <c r="S58" s="1157" t="str">
        <f t="shared" si="5"/>
        <v>09/2025</v>
      </c>
      <c r="T58" s="1157" t="str">
        <f t="shared" si="6"/>
        <v>10/2025</v>
      </c>
      <c r="W58" s="1157" t="str">
        <f t="shared" si="7"/>
        <v>2026-02-02 00:00</v>
      </c>
      <c r="X58" s="120">
        <v>1.0</v>
      </c>
      <c r="AB58" s="1157" t="str">
        <f t="shared" si="8"/>
        <v>04/2026</v>
      </c>
      <c r="AC58" s="1157" t="str">
        <f t="shared" si="9"/>
        <v>05/2026</v>
      </c>
      <c r="AD58" s="1157" t="str">
        <f t="shared" si="10"/>
        <v>06/2026</v>
      </c>
      <c r="AF58" s="1157" t="str">
        <f t="shared" si="11"/>
        <v>07/15/2026</v>
      </c>
    </row>
    <row r="59" ht="15.75" customHeight="1">
      <c r="A59" s="1234">
        <v>3061.0</v>
      </c>
      <c r="B59" s="1232">
        <v>306.0</v>
      </c>
      <c r="C59" s="1231" t="str">
        <f t="array" ref="C59">IFNA(XLOOKUP(B59,'New Signups'!C:C,'New Signups'!D:D),"-")</f>
        <v>Raida</v>
      </c>
      <c r="D59" s="1233" t="str">
        <f t="array" ref="D59">IFNA(XLOOKUP(B59,'New Signups'!C:C,'New Signups'!E:E),"-")</f>
        <v>Mahzabeen</v>
      </c>
      <c r="E59" s="1230"/>
      <c r="H59" s="53" t="str">
        <f t="array" ref="H59">XLOOKUP(B59,'New Signups'!C:C,'New Signups'!J:J)</f>
        <v>(215) 430-2662</v>
      </c>
      <c r="M59" s="1157">
        <f t="array" ref="M59">IFNA(
    IF(OR(XLOOKUP(B59,'1000'!A:A,'1000'!AC:AC)=0, XLOOKUP(B59,'1000'!A:A,'1000'!AC:AC)=DATE(1900,1,1)), "", XLOOKUP(B59,'1000'!A:A,'1000'!AC:AC)),
    IFNA(
        IF(OR(XLOOKUP(B59,'2000'!A:A,'2000'!AC:AC)=0, XLOOKUP(B59,'2000'!A:A,'2000'!AC:AC)=DATE(1900,1,1)), "", XLOOKUP(B59,'2000'!A:A,'2000'!AC:AC)),
        IF(OR(XLOOKUP(B59,'3000'!A:A,'3000'!AC:AC)=0, XLOOKUP(B59,'3000'!A:A,'3000'!AC:AC)=DATE(1900,1,1)), "", XLOOKUP(B59,'3000'!A:A,'3000'!AC:AC))
    )
)</f>
        <v>45775</v>
      </c>
      <c r="O59" s="1157" t="str">
        <f t="shared" si="1"/>
        <v>05/2025</v>
      </c>
      <c r="P59" s="1157" t="str">
        <f t="shared" si="2"/>
        <v>06/2025</v>
      </c>
      <c r="Q59" s="1157" t="str">
        <f t="shared" si="3"/>
        <v>07/2025</v>
      </c>
      <c r="R59" s="1157" t="str">
        <f t="shared" si="4"/>
        <v>08/2025</v>
      </c>
      <c r="S59" s="1157" t="str">
        <f t="shared" si="5"/>
        <v>09/2025</v>
      </c>
      <c r="T59" s="1157" t="str">
        <f t="shared" si="6"/>
        <v>10/2025</v>
      </c>
      <c r="W59" s="1157" t="str">
        <f t="shared" si="7"/>
        <v>2026-02-02 00:00</v>
      </c>
      <c r="X59" s="120">
        <v>1.0</v>
      </c>
      <c r="AB59" s="1157" t="str">
        <f t="shared" si="8"/>
        <v>04/2026</v>
      </c>
      <c r="AC59" s="1157" t="str">
        <f t="shared" si="9"/>
        <v>05/2026</v>
      </c>
      <c r="AD59" s="1157" t="str">
        <f t="shared" si="10"/>
        <v>06/2026</v>
      </c>
      <c r="AF59" s="1157" t="str">
        <f t="shared" si="11"/>
        <v>07/15/2026</v>
      </c>
    </row>
    <row r="60" ht="15.75" customHeight="1">
      <c r="A60" s="1234">
        <v>3062.0</v>
      </c>
      <c r="B60" s="1232">
        <v>330.0</v>
      </c>
      <c r="C60" s="1231" t="str">
        <f t="array" ref="C60">IFNA(XLOOKUP(B60,'New Signups'!C:C,'New Signups'!D:D),"-")</f>
        <v>Casey</v>
      </c>
      <c r="D60" s="1233" t="str">
        <f t="array" ref="D60">IFNA(XLOOKUP(B60,'New Signups'!C:C,'New Signups'!E:E),"-")</f>
        <v>Boyack</v>
      </c>
      <c r="E60" s="1230"/>
      <c r="H60" s="53" t="str">
        <f t="array" ref="H60">XLOOKUP(B60,'New Signups'!C:C,'New Signups'!J:J)</f>
        <v>(585) 749-9356</v>
      </c>
      <c r="M60" s="1157">
        <f t="array" ref="M60">IFNA(
    IF(OR(XLOOKUP(B60,'1000'!A:A,'1000'!AC:AC)=0, XLOOKUP(B60,'1000'!A:A,'1000'!AC:AC)=DATE(1900,1,1)), "", XLOOKUP(B60,'1000'!A:A,'1000'!AC:AC)),
    IFNA(
        IF(OR(XLOOKUP(B60,'2000'!A:A,'2000'!AC:AC)=0, XLOOKUP(B60,'2000'!A:A,'2000'!AC:AC)=DATE(1900,1,1)), "", XLOOKUP(B60,'2000'!A:A,'2000'!AC:AC)),
        IF(OR(XLOOKUP(B60,'3000'!A:A,'3000'!AC:AC)=0, XLOOKUP(B60,'3000'!A:A,'3000'!AC:AC)=DATE(1900,1,1)), "", XLOOKUP(B60,'3000'!A:A,'3000'!AC:AC))
    )
)</f>
        <v>45923</v>
      </c>
      <c r="O60" s="1157" t="str">
        <f t="shared" si="1"/>
        <v>10/2025</v>
      </c>
      <c r="P60" s="1157" t="str">
        <f t="shared" si="2"/>
        <v>11/2025</v>
      </c>
      <c r="Q60" s="1157" t="str">
        <f t="shared" si="3"/>
        <v>12/2025</v>
      </c>
      <c r="R60" s="1157" t="str">
        <f t="shared" si="4"/>
        <v>01/2026</v>
      </c>
      <c r="S60" s="1157" t="str">
        <f t="shared" si="5"/>
        <v>02/2026</v>
      </c>
      <c r="T60" s="1157" t="str">
        <f t="shared" si="6"/>
        <v>03/2026</v>
      </c>
      <c r="W60" s="1157" t="str">
        <f t="shared" si="7"/>
        <v>2026-07-06 00:00</v>
      </c>
      <c r="X60" s="120"/>
      <c r="AB60" s="1157" t="str">
        <f t="shared" si="8"/>
        <v>09/2026</v>
      </c>
      <c r="AC60" s="1157" t="str">
        <f t="shared" si="9"/>
        <v>10/2026</v>
      </c>
      <c r="AD60" s="1157" t="str">
        <f t="shared" si="10"/>
        <v>11/2026</v>
      </c>
      <c r="AF60" s="1157" t="str">
        <f t="shared" si="11"/>
        <v>12/15/2026</v>
      </c>
    </row>
    <row r="61" ht="15.75" customHeight="1">
      <c r="A61" s="1234">
        <v>3063.0</v>
      </c>
      <c r="B61" s="1232">
        <v>415.0</v>
      </c>
      <c r="C61" s="1231" t="str">
        <f t="array" ref="C61">IFNA(XLOOKUP(B61,'New Signups'!C:C,'New Signups'!D:D),"-")</f>
        <v>Patricia</v>
      </c>
      <c r="D61" s="1233" t="str">
        <f t="array" ref="D61">IFNA(XLOOKUP(B61,'New Signups'!C:C,'New Signups'!E:E),"-")</f>
        <v>Frimpong</v>
      </c>
      <c r="E61" s="1230"/>
      <c r="H61" s="53" t="str">
        <f t="array" ref="H61">XLOOKUP(B61,'New Signups'!C:C,'New Signups'!J:J)</f>
        <v>(267) 774-7892</v>
      </c>
      <c r="M61" s="1157" t="str">
        <f t="array" ref="M61">IFNA(
    IF(OR(XLOOKUP(B61,'1000'!A:A,'1000'!AC:AC)=0, XLOOKUP(B61,'1000'!A:A,'1000'!AC:AC)=DATE(1900,1,1)), "", XLOOKUP(B61,'1000'!A:A,'1000'!AC:AC)),
    IFNA(
        IF(OR(XLOOKUP(B61,'2000'!A:A,'2000'!AC:AC)=0, XLOOKUP(B61,'2000'!A:A,'2000'!AC:AC)=DATE(1900,1,1)), "", XLOOKUP(B61,'2000'!A:A,'2000'!AC:AC)),
        IF(OR(XLOOKUP(B61,'3000'!A:A,'3000'!AC:AC)=0, XLOOKUP(B61,'3000'!A:A,'3000'!AC:AC)=DATE(1900,1,1)), "", XLOOKUP(B61,'3000'!A:A,'3000'!AC:AC))
    )
)</f>
        <v/>
      </c>
      <c r="O61" s="1157" t="str">
        <f t="shared" si="1"/>
        <v/>
      </c>
      <c r="P61" s="1157" t="str">
        <f t="shared" si="2"/>
        <v/>
      </c>
      <c r="Q61" s="1157" t="str">
        <f t="shared" si="3"/>
        <v/>
      </c>
      <c r="R61" s="1157" t="str">
        <f t="shared" si="4"/>
        <v/>
      </c>
      <c r="S61" s="1157" t="str">
        <f t="shared" si="5"/>
        <v/>
      </c>
      <c r="T61" s="1157" t="str">
        <f t="shared" si="6"/>
        <v/>
      </c>
      <c r="W61" s="1157" t="str">
        <f t="shared" si="7"/>
        <v/>
      </c>
      <c r="X61" s="273"/>
      <c r="AB61" s="1157" t="str">
        <f t="shared" si="8"/>
        <v/>
      </c>
      <c r="AC61" s="1157" t="str">
        <f t="shared" si="9"/>
        <v/>
      </c>
      <c r="AD61" s="1157" t="str">
        <f t="shared" si="10"/>
        <v/>
      </c>
      <c r="AF61" s="1157" t="str">
        <f t="shared" si="11"/>
        <v/>
      </c>
    </row>
    <row r="62" ht="15.75" customHeight="1">
      <c r="A62" s="1234">
        <v>3064.0</v>
      </c>
      <c r="B62" s="1232">
        <v>398.0</v>
      </c>
      <c r="C62" s="1231" t="str">
        <f t="array" ref="C62">IFNA(XLOOKUP(B62,'New Signups'!C:C,'New Signups'!D:D),"-")</f>
        <v>Abigail</v>
      </c>
      <c r="D62" s="1233" t="str">
        <f t="array" ref="D62">IFNA(XLOOKUP(B62,'New Signups'!C:C,'New Signups'!E:E),"-")</f>
        <v>Cane</v>
      </c>
      <c r="E62" s="1230"/>
      <c r="H62" s="53" t="str">
        <f t="array" ref="H62">XLOOKUP(B62,'New Signups'!C:C,'New Signups'!J:J)</f>
        <v>(484) 689-1037</v>
      </c>
      <c r="M62" s="1157" t="str">
        <f t="array" ref="M62">IFNA(
    IF(OR(XLOOKUP(B62,'1000'!A:A,'1000'!AC:AC)=0, XLOOKUP(B62,'1000'!A:A,'1000'!AC:AC)=DATE(1900,1,1)), "", XLOOKUP(B62,'1000'!A:A,'1000'!AC:AC)),
    IFNA(
        IF(OR(XLOOKUP(B62,'2000'!A:A,'2000'!AC:AC)=0, XLOOKUP(B62,'2000'!A:A,'2000'!AC:AC)=DATE(1900,1,1)), "", XLOOKUP(B62,'2000'!A:A,'2000'!AC:AC)),
        IF(OR(XLOOKUP(B62,'3000'!A:A,'3000'!AC:AC)=0, XLOOKUP(B62,'3000'!A:A,'3000'!AC:AC)=DATE(1900,1,1)), "", XLOOKUP(B62,'3000'!A:A,'3000'!AC:AC))
    )
)</f>
        <v/>
      </c>
      <c r="O62" s="1157" t="str">
        <f t="shared" si="1"/>
        <v/>
      </c>
      <c r="P62" s="1157" t="str">
        <f t="shared" si="2"/>
        <v/>
      </c>
      <c r="Q62" s="1157" t="str">
        <f t="shared" si="3"/>
        <v/>
      </c>
      <c r="R62" s="1157" t="str">
        <f t="shared" si="4"/>
        <v/>
      </c>
      <c r="S62" s="1157" t="str">
        <f t="shared" si="5"/>
        <v/>
      </c>
      <c r="T62" s="1157" t="str">
        <f t="shared" si="6"/>
        <v/>
      </c>
      <c r="W62" s="1157" t="str">
        <f t="shared" si="7"/>
        <v/>
      </c>
      <c r="X62" s="273"/>
      <c r="AB62" s="1157" t="str">
        <f t="shared" si="8"/>
        <v/>
      </c>
      <c r="AC62" s="1157" t="str">
        <f t="shared" si="9"/>
        <v/>
      </c>
      <c r="AD62" s="1157" t="str">
        <f t="shared" si="10"/>
        <v/>
      </c>
      <c r="AF62" s="1157" t="str">
        <f t="shared" si="11"/>
        <v/>
      </c>
    </row>
    <row r="63" ht="15.75" customHeight="1">
      <c r="A63" s="1234">
        <v>3065.0</v>
      </c>
      <c r="B63" s="1232">
        <v>416.0</v>
      </c>
      <c r="C63" s="1231" t="str">
        <f t="array" ref="C63">IFNA(XLOOKUP(B63,'New Signups'!C:C,'New Signups'!D:D),"-")</f>
        <v>Elizabeth</v>
      </c>
      <c r="D63" s="1233" t="str">
        <f t="array" ref="D63">IFNA(XLOOKUP(B63,'New Signups'!C:C,'New Signups'!E:E),"-")</f>
        <v>Evans-Ralston</v>
      </c>
      <c r="E63" s="1230"/>
      <c r="H63" s="53" t="str">
        <f t="array" ref="H63">XLOOKUP(B63,'New Signups'!C:C,'New Signups'!J:J)</f>
        <v>(484) 983-4743</v>
      </c>
      <c r="M63" s="1157">
        <f t="array" ref="M63">IFNA(
    IF(OR(XLOOKUP(B63,'1000'!A:A,'1000'!AC:AC)=0, XLOOKUP(B63,'1000'!A:A,'1000'!AC:AC)=DATE(1900,1,1)), "", XLOOKUP(B63,'1000'!A:A,'1000'!AC:AC)),
    IFNA(
        IF(OR(XLOOKUP(B63,'2000'!A:A,'2000'!AC:AC)=0, XLOOKUP(B63,'2000'!A:A,'2000'!AC:AC)=DATE(1900,1,1)), "", XLOOKUP(B63,'2000'!A:A,'2000'!AC:AC)),
        IF(OR(XLOOKUP(B63,'3000'!A:A,'3000'!AC:AC)=0, XLOOKUP(B63,'3000'!A:A,'3000'!AC:AC)=DATE(1900,1,1)), "", XLOOKUP(B63,'3000'!A:A,'3000'!AC:AC))
    )
)</f>
        <v>45772</v>
      </c>
      <c r="O63" s="1157" t="str">
        <f t="shared" si="1"/>
        <v>05/2025</v>
      </c>
      <c r="P63" s="1157" t="str">
        <f t="shared" si="2"/>
        <v>06/2025</v>
      </c>
      <c r="Q63" s="1157" t="str">
        <f t="shared" si="3"/>
        <v>07/2025</v>
      </c>
      <c r="R63" s="1157" t="str">
        <f t="shared" si="4"/>
        <v>08/2025</v>
      </c>
      <c r="S63" s="1157" t="str">
        <f t="shared" si="5"/>
        <v>09/2025</v>
      </c>
      <c r="T63" s="1157" t="str">
        <f t="shared" si="6"/>
        <v>10/2025</v>
      </c>
      <c r="W63" s="1157" t="str">
        <f t="shared" si="7"/>
        <v>2026-02-02 00:00</v>
      </c>
      <c r="X63" s="120">
        <v>1.0</v>
      </c>
      <c r="AB63" s="1157" t="str">
        <f t="shared" si="8"/>
        <v>04/2026</v>
      </c>
      <c r="AC63" s="1157" t="str">
        <f t="shared" si="9"/>
        <v>05/2026</v>
      </c>
      <c r="AD63" s="1157" t="str">
        <f t="shared" si="10"/>
        <v>06/2026</v>
      </c>
      <c r="AF63" s="1157" t="str">
        <f t="shared" si="11"/>
        <v>07/15/2026</v>
      </c>
    </row>
    <row r="64" ht="15.75" customHeight="1">
      <c r="A64" s="1234">
        <v>3066.0</v>
      </c>
      <c r="B64" s="1232">
        <v>430.0</v>
      </c>
      <c r="C64" s="1231" t="str">
        <f t="array" ref="C64">IFNA(XLOOKUP(B64,'New Signups'!C:C,'New Signups'!D:D),"-")</f>
        <v>Luke</v>
      </c>
      <c r="D64" s="1233" t="str">
        <f t="array" ref="D64">IFNA(XLOOKUP(B64,'New Signups'!C:C,'New Signups'!E:E),"-")</f>
        <v>Pelcher</v>
      </c>
      <c r="E64" s="1230"/>
      <c r="H64" s="53" t="str">
        <f t="array" ref="H64">XLOOKUP(B64,'New Signups'!C:C,'New Signups'!J:J)</f>
        <v>(518) 687-3201</v>
      </c>
      <c r="M64" s="1157" t="str">
        <f t="array" ref="M64">IFNA(
    IF(OR(XLOOKUP(B64,'1000'!A:A,'1000'!AC:AC)=0, XLOOKUP(B64,'1000'!A:A,'1000'!AC:AC)=DATE(1900,1,1)), "", XLOOKUP(B64,'1000'!A:A,'1000'!AC:AC)),
    IFNA(
        IF(OR(XLOOKUP(B64,'2000'!A:A,'2000'!AC:AC)=0, XLOOKUP(B64,'2000'!A:A,'2000'!AC:AC)=DATE(1900,1,1)), "", XLOOKUP(B64,'2000'!A:A,'2000'!AC:AC)),
        IF(OR(XLOOKUP(B64,'3000'!A:A,'3000'!AC:AC)=0, XLOOKUP(B64,'3000'!A:A,'3000'!AC:AC)=DATE(1900,1,1)), "", XLOOKUP(B64,'3000'!A:A,'3000'!AC:AC))
    )
)</f>
        <v/>
      </c>
      <c r="O64" s="1157" t="str">
        <f t="shared" si="1"/>
        <v/>
      </c>
      <c r="P64" s="1157" t="str">
        <f t="shared" si="2"/>
        <v/>
      </c>
      <c r="Q64" s="1157" t="str">
        <f t="shared" si="3"/>
        <v/>
      </c>
      <c r="R64" s="1157" t="str">
        <f t="shared" si="4"/>
        <v/>
      </c>
      <c r="S64" s="1157" t="str">
        <f t="shared" si="5"/>
        <v/>
      </c>
      <c r="T64" s="1157" t="str">
        <f t="shared" si="6"/>
        <v/>
      </c>
      <c r="W64" s="1157" t="str">
        <f t="shared" si="7"/>
        <v/>
      </c>
      <c r="X64" s="273"/>
      <c r="AB64" s="1157" t="str">
        <f t="shared" si="8"/>
        <v/>
      </c>
      <c r="AC64" s="1157" t="str">
        <f t="shared" si="9"/>
        <v/>
      </c>
      <c r="AD64" s="1157" t="str">
        <f t="shared" si="10"/>
        <v/>
      </c>
      <c r="AF64" s="1157" t="str">
        <f t="shared" si="11"/>
        <v/>
      </c>
    </row>
    <row r="65" ht="15.75" customHeight="1">
      <c r="A65" s="1234">
        <v>3067.0</v>
      </c>
      <c r="B65" s="1232">
        <v>426.0</v>
      </c>
      <c r="C65" s="1231" t="str">
        <f t="array" ref="C65">IFNA(XLOOKUP(B65,'New Signups'!C:C,'New Signups'!D:D),"-")</f>
        <v>Aruzhan</v>
      </c>
      <c r="D65" s="1233" t="str">
        <f t="array" ref="D65">IFNA(XLOOKUP(B65,'New Signups'!C:C,'New Signups'!E:E),"-")</f>
        <v>Suleimenova</v>
      </c>
      <c r="E65" s="1230"/>
      <c r="H65" s="53" t="str">
        <f t="array" ref="H65">XLOOKUP(B65,'New Signups'!C:C,'New Signups'!J:J)</f>
        <v>(346) 901-9751</v>
      </c>
      <c r="M65" s="1157" t="str">
        <f t="array" ref="M65">IFNA(
    IF(OR(XLOOKUP(B65,'1000'!A:A,'1000'!AC:AC)=0, XLOOKUP(B65,'1000'!A:A,'1000'!AC:AC)=DATE(1900,1,1)), "", XLOOKUP(B65,'1000'!A:A,'1000'!AC:AC)),
    IFNA(
        IF(OR(XLOOKUP(B65,'2000'!A:A,'2000'!AC:AC)=0, XLOOKUP(B65,'2000'!A:A,'2000'!AC:AC)=DATE(1900,1,1)), "", XLOOKUP(B65,'2000'!A:A,'2000'!AC:AC)),
        IF(OR(XLOOKUP(B65,'3000'!A:A,'3000'!AC:AC)=0, XLOOKUP(B65,'3000'!A:A,'3000'!AC:AC)=DATE(1900,1,1)), "", XLOOKUP(B65,'3000'!A:A,'3000'!AC:AC))
    )
)</f>
        <v/>
      </c>
      <c r="O65" s="1157" t="str">
        <f t="shared" si="1"/>
        <v/>
      </c>
      <c r="P65" s="1157" t="str">
        <f t="shared" si="2"/>
        <v/>
      </c>
      <c r="Q65" s="1157" t="str">
        <f t="shared" si="3"/>
        <v/>
      </c>
      <c r="R65" s="1157" t="str">
        <f t="shared" si="4"/>
        <v/>
      </c>
      <c r="S65" s="1157" t="str">
        <f t="shared" si="5"/>
        <v/>
      </c>
      <c r="T65" s="1157" t="str">
        <f t="shared" si="6"/>
        <v/>
      </c>
      <c r="W65" s="1157" t="str">
        <f t="shared" si="7"/>
        <v/>
      </c>
      <c r="X65" s="273"/>
      <c r="AB65" s="1157" t="str">
        <f t="shared" si="8"/>
        <v/>
      </c>
      <c r="AC65" s="1157" t="str">
        <f t="shared" si="9"/>
        <v/>
      </c>
      <c r="AD65" s="1157" t="str">
        <f t="shared" si="10"/>
        <v/>
      </c>
      <c r="AF65" s="1157" t="str">
        <f t="shared" si="11"/>
        <v/>
      </c>
    </row>
    <row r="66" ht="15.75" customHeight="1">
      <c r="A66" s="1234">
        <v>3068.0</v>
      </c>
      <c r="B66" s="1232">
        <v>420.0</v>
      </c>
      <c r="C66" s="1231" t="str">
        <f t="array" ref="C66">IFNA(XLOOKUP(B66,'New Signups'!C:C,'New Signups'!D:D),"-")</f>
        <v>Kaitlyn </v>
      </c>
      <c r="D66" s="1233" t="str">
        <f t="array" ref="D66">IFNA(XLOOKUP(B66,'New Signups'!C:C,'New Signups'!E:E),"-")</f>
        <v>Mark</v>
      </c>
      <c r="E66" s="1230"/>
      <c r="H66" s="53" t="str">
        <f t="array" ref="H66">XLOOKUP(B66,'New Signups'!C:C,'New Signups'!J:J)</f>
        <v>(302) 757-4936</v>
      </c>
      <c r="M66" s="1157" t="str">
        <f t="array" ref="M66">IFNA(
    IF(OR(XLOOKUP(B66,'1000'!A:A,'1000'!AC:AC)=0, XLOOKUP(B66,'1000'!A:A,'1000'!AC:AC)=DATE(1900,1,1)), "", XLOOKUP(B66,'1000'!A:A,'1000'!AC:AC)),
    IFNA(
        IF(OR(XLOOKUP(B66,'2000'!A:A,'2000'!AC:AC)=0, XLOOKUP(B66,'2000'!A:A,'2000'!AC:AC)=DATE(1900,1,1)), "", XLOOKUP(B66,'2000'!A:A,'2000'!AC:AC)),
        IF(OR(XLOOKUP(B66,'3000'!A:A,'3000'!AC:AC)=0, XLOOKUP(B66,'3000'!A:A,'3000'!AC:AC)=DATE(1900,1,1)), "", XLOOKUP(B66,'3000'!A:A,'3000'!AC:AC))
    )
)</f>
        <v/>
      </c>
      <c r="O66" s="1157" t="str">
        <f t="shared" si="1"/>
        <v/>
      </c>
      <c r="P66" s="1157" t="str">
        <f t="shared" si="2"/>
        <v/>
      </c>
      <c r="Q66" s="1157" t="str">
        <f t="shared" si="3"/>
        <v/>
      </c>
      <c r="R66" s="1157" t="str">
        <f t="shared" si="4"/>
        <v/>
      </c>
      <c r="S66" s="1157" t="str">
        <f t="shared" si="5"/>
        <v/>
      </c>
      <c r="T66" s="1157" t="str">
        <f t="shared" si="6"/>
        <v/>
      </c>
      <c r="W66" s="1157" t="str">
        <f t="shared" si="7"/>
        <v/>
      </c>
      <c r="X66" s="273"/>
      <c r="AB66" s="1157" t="str">
        <f t="shared" si="8"/>
        <v/>
      </c>
      <c r="AC66" s="1157" t="str">
        <f t="shared" si="9"/>
        <v/>
      </c>
      <c r="AD66" s="1157" t="str">
        <f t="shared" si="10"/>
        <v/>
      </c>
      <c r="AF66" s="1157" t="str">
        <f t="shared" si="11"/>
        <v/>
      </c>
    </row>
    <row r="67" ht="15.75" customHeight="1">
      <c r="A67" s="1234">
        <v>3069.0</v>
      </c>
      <c r="B67" s="1232">
        <v>500.0</v>
      </c>
      <c r="C67" s="1231" t="str">
        <f t="array" ref="C67">IFNA(XLOOKUP(B67,'New Signups'!C:C,'New Signups'!D:D),"-")</f>
        <v>Sofia</v>
      </c>
      <c r="D67" s="1233" t="str">
        <f t="array" ref="D67">IFNA(XLOOKUP(B67,'New Signups'!C:C,'New Signups'!E:E),"-")</f>
        <v>Darrigo</v>
      </c>
      <c r="E67" s="1230"/>
      <c r="H67" s="53" t="str">
        <f t="array" ref="H67">XLOOKUP(B67,'New Signups'!C:C,'New Signups'!J:J)</f>
        <v>(856) 896-1042</v>
      </c>
      <c r="M67" s="1157" t="str">
        <f t="array" ref="M67">IFNA(
    IF(OR(XLOOKUP(B67,'1000'!A:A,'1000'!AC:AC)=0, XLOOKUP(B67,'1000'!A:A,'1000'!AC:AC)=DATE(1900,1,1)), "", XLOOKUP(B67,'1000'!A:A,'1000'!AC:AC)),
    IFNA(
        IF(OR(XLOOKUP(B67,'2000'!A:A,'2000'!AC:AC)=0, XLOOKUP(B67,'2000'!A:A,'2000'!AC:AC)=DATE(1900,1,1)), "", XLOOKUP(B67,'2000'!A:A,'2000'!AC:AC)),
        IF(OR(XLOOKUP(B67,'3000'!A:A,'3000'!AC:AC)=0, XLOOKUP(B67,'3000'!A:A,'3000'!AC:AC)=DATE(1900,1,1)), "", XLOOKUP(B67,'3000'!A:A,'3000'!AC:AC))
    )
)</f>
        <v/>
      </c>
      <c r="O67" s="1157" t="str">
        <f t="shared" si="1"/>
        <v/>
      </c>
      <c r="P67" s="1157" t="str">
        <f t="shared" si="2"/>
        <v/>
      </c>
      <c r="Q67" s="1157" t="str">
        <f t="shared" si="3"/>
        <v/>
      </c>
      <c r="R67" s="1157" t="str">
        <f t="shared" si="4"/>
        <v/>
      </c>
      <c r="S67" s="1157" t="str">
        <f t="shared" si="5"/>
        <v/>
      </c>
      <c r="T67" s="1157" t="str">
        <f t="shared" si="6"/>
        <v/>
      </c>
      <c r="W67" s="1157" t="str">
        <f t="shared" si="7"/>
        <v/>
      </c>
      <c r="X67" s="273"/>
      <c r="AB67" s="1157" t="str">
        <f t="shared" si="8"/>
        <v/>
      </c>
      <c r="AC67" s="1157" t="str">
        <f t="shared" si="9"/>
        <v/>
      </c>
      <c r="AD67" s="1157" t="str">
        <f t="shared" si="10"/>
        <v/>
      </c>
      <c r="AF67" s="1157" t="str">
        <f t="shared" si="11"/>
        <v/>
      </c>
    </row>
    <row r="68" ht="15.75" customHeight="1">
      <c r="A68" s="1234">
        <v>3070.0</v>
      </c>
      <c r="B68" s="1232">
        <v>519.0</v>
      </c>
      <c r="C68" s="1231" t="str">
        <f t="array" ref="C68">IFNA(XLOOKUP(B68,'New Signups'!C:C,'New Signups'!D:D),"-")</f>
        <v>Gabriel</v>
      </c>
      <c r="D68" s="1233" t="str">
        <f t="array" ref="D68">IFNA(XLOOKUP(B68,'New Signups'!C:C,'New Signups'!E:E),"-")</f>
        <v>Santiago</v>
      </c>
      <c r="E68" s="1230"/>
      <c r="H68" s="53" t="str">
        <f t="array" ref="H68">XLOOKUP(B68,'New Signups'!C:C,'New Signups'!J:J)</f>
        <v>(267) 693-4936</v>
      </c>
      <c r="M68" s="1157" t="str">
        <f t="array" ref="M68">IFNA(
    IF(OR(XLOOKUP(B68,'1000'!A:A,'1000'!AC:AC)=0, XLOOKUP(B68,'1000'!A:A,'1000'!AC:AC)=DATE(1900,1,1)), "", XLOOKUP(B68,'1000'!A:A,'1000'!AC:AC)),
    IFNA(
        IF(OR(XLOOKUP(B68,'2000'!A:A,'2000'!AC:AC)=0, XLOOKUP(B68,'2000'!A:A,'2000'!AC:AC)=DATE(1900,1,1)), "", XLOOKUP(B68,'2000'!A:A,'2000'!AC:AC)),
        IF(OR(XLOOKUP(B68,'3000'!A:A,'3000'!AC:AC)=0, XLOOKUP(B68,'3000'!A:A,'3000'!AC:AC)=DATE(1900,1,1)), "", XLOOKUP(B68,'3000'!A:A,'3000'!AC:AC))
    )
)</f>
        <v/>
      </c>
      <c r="O68" s="1157" t="str">
        <f t="shared" si="1"/>
        <v/>
      </c>
      <c r="P68" s="1157" t="str">
        <f t="shared" si="2"/>
        <v/>
      </c>
      <c r="Q68" s="1157" t="str">
        <f t="shared" si="3"/>
        <v/>
      </c>
      <c r="R68" s="1157" t="str">
        <f t="shared" si="4"/>
        <v/>
      </c>
      <c r="S68" s="1157" t="str">
        <f t="shared" si="5"/>
        <v/>
      </c>
      <c r="T68" s="1157" t="str">
        <f t="shared" si="6"/>
        <v/>
      </c>
      <c r="W68" s="1157" t="str">
        <f t="shared" si="7"/>
        <v/>
      </c>
      <c r="X68" s="273"/>
      <c r="AB68" s="1157" t="str">
        <f t="shared" si="8"/>
        <v/>
      </c>
      <c r="AC68" s="1157" t="str">
        <f t="shared" si="9"/>
        <v/>
      </c>
      <c r="AD68" s="1157" t="str">
        <f t="shared" si="10"/>
        <v/>
      </c>
      <c r="AF68" s="1157" t="str">
        <f t="shared" si="11"/>
        <v/>
      </c>
    </row>
    <row r="69" ht="15.75" customHeight="1">
      <c r="A69" s="1234">
        <v>3072.0</v>
      </c>
      <c r="B69" s="1232">
        <v>536.0</v>
      </c>
      <c r="C69" s="1231" t="str">
        <f t="array" ref="C69">IFNA(XLOOKUP(B69,'New Signups'!C:C,'New Signups'!D:D),"-")</f>
        <v>Omar</v>
      </c>
      <c r="D69" s="1233" t="str">
        <f t="array" ref="D69">IFNA(XLOOKUP(B69,'New Signups'!C:C,'New Signups'!E:E),"-")</f>
        <v>Salhe</v>
      </c>
      <c r="E69" s="1230"/>
      <c r="H69" s="53" t="str">
        <f t="array" ref="H69">XLOOKUP(B69,'New Signups'!C:C,'New Signups'!J:J)</f>
        <v>(215) 869-8413</v>
      </c>
      <c r="M69" s="1157" t="str">
        <f t="array" ref="M69">IFNA(
    IF(OR(XLOOKUP(B69,'1000'!A:A,'1000'!AC:AC)=0, XLOOKUP(B69,'1000'!A:A,'1000'!AC:AC)=DATE(1900,1,1)), "", XLOOKUP(B69,'1000'!A:A,'1000'!AC:AC)),
    IFNA(
        IF(OR(XLOOKUP(B69,'2000'!A:A,'2000'!AC:AC)=0, XLOOKUP(B69,'2000'!A:A,'2000'!AC:AC)=DATE(1900,1,1)), "", XLOOKUP(B69,'2000'!A:A,'2000'!AC:AC)),
        IF(OR(XLOOKUP(B69,'3000'!A:A,'3000'!AC:AC)=0, XLOOKUP(B69,'3000'!A:A,'3000'!AC:AC)=DATE(1900,1,1)), "", XLOOKUP(B69,'3000'!A:A,'3000'!AC:AC))
    )
)</f>
        <v/>
      </c>
      <c r="O69" s="1157" t="str">
        <f t="shared" si="1"/>
        <v/>
      </c>
      <c r="P69" s="1157" t="str">
        <f t="shared" si="2"/>
        <v/>
      </c>
      <c r="Q69" s="1157" t="str">
        <f t="shared" si="3"/>
        <v/>
      </c>
      <c r="R69" s="1157" t="str">
        <f t="shared" si="4"/>
        <v/>
      </c>
      <c r="S69" s="1157" t="str">
        <f t="shared" si="5"/>
        <v/>
      </c>
      <c r="T69" s="1157" t="str">
        <f t="shared" si="6"/>
        <v/>
      </c>
      <c r="W69" s="1157" t="str">
        <f t="shared" si="7"/>
        <v/>
      </c>
      <c r="X69" s="273"/>
      <c r="AB69" s="1157" t="str">
        <f t="shared" si="8"/>
        <v/>
      </c>
      <c r="AC69" s="1157" t="str">
        <f t="shared" si="9"/>
        <v/>
      </c>
      <c r="AD69" s="1157" t="str">
        <f t="shared" si="10"/>
        <v/>
      </c>
      <c r="AF69" s="1157" t="str">
        <f t="shared" si="11"/>
        <v/>
      </c>
    </row>
    <row r="70" ht="15.75" customHeight="1">
      <c r="A70" s="1234">
        <v>3073.0</v>
      </c>
      <c r="B70" s="1232">
        <v>490.0</v>
      </c>
      <c r="C70" s="1231" t="str">
        <f t="array" ref="C70">IFNA(XLOOKUP(B70,'New Signups'!C:C,'New Signups'!D:D),"-")</f>
        <v>Mary </v>
      </c>
      <c r="D70" s="1233" t="str">
        <f t="array" ref="D70">IFNA(XLOOKUP(B70,'New Signups'!C:C,'New Signups'!E:E),"-")</f>
        <v>Watson</v>
      </c>
      <c r="E70" s="1230"/>
      <c r="H70" s="53" t="str">
        <f t="array" ref="H70">XLOOKUP(B70,'New Signups'!C:C,'New Signups'!J:J)</f>
        <v>(503) 428-1159</v>
      </c>
      <c r="M70" s="1157">
        <f t="array" ref="M70">IFNA(
    IF(OR(XLOOKUP(B70,'1000'!A:A,'1000'!AC:AC)=0, XLOOKUP(B70,'1000'!A:A,'1000'!AC:AC)=DATE(1900,1,1)), "", XLOOKUP(B70,'1000'!A:A,'1000'!AC:AC)),
    IFNA(
        IF(OR(XLOOKUP(B70,'2000'!A:A,'2000'!AC:AC)=0, XLOOKUP(B70,'2000'!A:A,'2000'!AC:AC)=DATE(1900,1,1)), "", XLOOKUP(B70,'2000'!A:A,'2000'!AC:AC)),
        IF(OR(XLOOKUP(B70,'3000'!A:A,'3000'!AC:AC)=0, XLOOKUP(B70,'3000'!A:A,'3000'!AC:AC)=DATE(1900,1,1)), "", XLOOKUP(B70,'3000'!A:A,'3000'!AC:AC))
    )
)</f>
        <v>45821</v>
      </c>
      <c r="O70" s="1157" t="str">
        <f t="shared" si="1"/>
        <v>07/2025</v>
      </c>
      <c r="P70" s="1157" t="str">
        <f t="shared" si="2"/>
        <v>08/2025</v>
      </c>
      <c r="Q70" s="1157" t="str">
        <f t="shared" si="3"/>
        <v>09/2025</v>
      </c>
      <c r="R70" s="1157" t="str">
        <f t="shared" si="4"/>
        <v>10/2025</v>
      </c>
      <c r="S70" s="1157" t="str">
        <f t="shared" si="5"/>
        <v>11/2025</v>
      </c>
      <c r="T70" s="1157" t="str">
        <f t="shared" si="6"/>
        <v>12/2025</v>
      </c>
      <c r="W70" s="1157" t="str">
        <f t="shared" si="7"/>
        <v>2026-04-06 00:00</v>
      </c>
      <c r="X70" s="273"/>
      <c r="AB70" s="1157" t="str">
        <f t="shared" si="8"/>
        <v>06/2026</v>
      </c>
      <c r="AC70" s="1157" t="str">
        <f t="shared" si="9"/>
        <v>07/2026</v>
      </c>
      <c r="AD70" s="1157" t="str">
        <f t="shared" si="10"/>
        <v>08/2026</v>
      </c>
      <c r="AF70" s="1157" t="str">
        <f t="shared" si="11"/>
        <v>09/15/2026</v>
      </c>
    </row>
    <row r="71" ht="15.75" customHeight="1">
      <c r="A71" s="1234">
        <v>3074.0</v>
      </c>
      <c r="B71" s="1232">
        <v>419.0</v>
      </c>
      <c r="C71" s="1231" t="str">
        <f t="array" ref="C71">IFNA(XLOOKUP(B71,'New Signups'!C:C,'New Signups'!D:D),"-")</f>
        <v>Emery</v>
      </c>
      <c r="D71" s="1233" t="str">
        <f t="array" ref="D71">IFNA(XLOOKUP(B71,'New Signups'!C:C,'New Signups'!E:E),"-")</f>
        <v>Kaczmarek-Johnson</v>
      </c>
      <c r="E71" s="1230"/>
      <c r="H71" s="53" t="str">
        <f t="array" ref="H71">XLOOKUP(B71,'New Signups'!C:C,'New Signups'!J:J)</f>
        <v>(504) 235-4542</v>
      </c>
      <c r="M71" s="1157">
        <f t="array" ref="M71">IFNA(
    IF(OR(XLOOKUP(B71,'1000'!A:A,'1000'!AC:AC)=0, XLOOKUP(B71,'1000'!A:A,'1000'!AC:AC)=DATE(1900,1,1)), "", XLOOKUP(B71,'1000'!A:A,'1000'!AC:AC)),
    IFNA(
        IF(OR(XLOOKUP(B71,'2000'!A:A,'2000'!AC:AC)=0, XLOOKUP(B71,'2000'!A:A,'2000'!AC:AC)=DATE(1900,1,1)), "", XLOOKUP(B71,'2000'!A:A,'2000'!AC:AC)),
        IF(OR(XLOOKUP(B71,'3000'!A:A,'3000'!AC:AC)=0, XLOOKUP(B71,'3000'!A:A,'3000'!AC:AC)=DATE(1900,1,1)), "", XLOOKUP(B71,'3000'!A:A,'3000'!AC:AC))
    )
)</f>
        <v>45880</v>
      </c>
      <c r="O71" s="1157" t="str">
        <f t="shared" si="1"/>
        <v>09/2025</v>
      </c>
      <c r="P71" s="1157" t="str">
        <f t="shared" si="2"/>
        <v>10/2025</v>
      </c>
      <c r="Q71" s="1157" t="str">
        <f t="shared" si="3"/>
        <v>11/2025</v>
      </c>
      <c r="R71" s="1157" t="str">
        <f t="shared" si="4"/>
        <v>12/2025</v>
      </c>
      <c r="S71" s="1157" t="str">
        <f t="shared" si="5"/>
        <v>01/2026</v>
      </c>
      <c r="T71" s="1157" t="str">
        <f t="shared" si="6"/>
        <v>02/2026</v>
      </c>
      <c r="W71" s="1157" t="str">
        <f t="shared" si="7"/>
        <v>2026-06-08 00:00</v>
      </c>
      <c r="X71" s="273"/>
      <c r="AB71" s="1157" t="str">
        <f t="shared" si="8"/>
        <v>08/2026</v>
      </c>
      <c r="AC71" s="1157" t="str">
        <f t="shared" si="9"/>
        <v>09/2026</v>
      </c>
      <c r="AD71" s="1157" t="str">
        <f t="shared" si="10"/>
        <v>10/2026</v>
      </c>
      <c r="AF71" s="1157" t="str">
        <f t="shared" si="11"/>
        <v>11/15/2026</v>
      </c>
    </row>
    <row r="72" ht="15.75" customHeight="1">
      <c r="A72" s="1234">
        <v>3075.0</v>
      </c>
      <c r="B72" s="1232">
        <v>463.0</v>
      </c>
      <c r="C72" s="1231" t="str">
        <f t="array" ref="C72">IFNA(XLOOKUP(B72,'New Signups'!C:C,'New Signups'!D:D),"-")</f>
        <v>Olivia</v>
      </c>
      <c r="D72" s="1233" t="str">
        <f t="array" ref="D72">IFNA(XLOOKUP(B72,'New Signups'!C:C,'New Signups'!E:E),"-")</f>
        <v>Wong</v>
      </c>
      <c r="E72" s="1230"/>
      <c r="H72" s="53" t="str">
        <f t="array" ref="H72">XLOOKUP(B72,'New Signups'!C:C,'New Signups'!J:J)</f>
        <v>(516) 205-1820</v>
      </c>
      <c r="M72" s="1157">
        <f t="array" ref="M72">IFNA(
    IF(OR(XLOOKUP(B72,'1000'!A:A,'1000'!AC:AC)=0, XLOOKUP(B72,'1000'!A:A,'1000'!AC:AC)=DATE(1900,1,1)), "", XLOOKUP(B72,'1000'!A:A,'1000'!AC:AC)),
    IFNA(
        IF(OR(XLOOKUP(B72,'2000'!A:A,'2000'!AC:AC)=0, XLOOKUP(B72,'2000'!A:A,'2000'!AC:AC)=DATE(1900,1,1)), "", XLOOKUP(B72,'2000'!A:A,'2000'!AC:AC)),
        IF(OR(XLOOKUP(B72,'3000'!A:A,'3000'!AC:AC)=0, XLOOKUP(B72,'3000'!A:A,'3000'!AC:AC)=DATE(1900,1,1)), "", XLOOKUP(B72,'3000'!A:A,'3000'!AC:AC))
    )
)</f>
        <v>45860</v>
      </c>
      <c r="O72" s="1157" t="str">
        <f t="shared" si="1"/>
        <v>08/2025</v>
      </c>
      <c r="P72" s="1157" t="str">
        <f t="shared" si="2"/>
        <v>09/2025</v>
      </c>
      <c r="Q72" s="1157" t="str">
        <f t="shared" si="3"/>
        <v>10/2025</v>
      </c>
      <c r="R72" s="1157" t="str">
        <f t="shared" si="4"/>
        <v>11/2025</v>
      </c>
      <c r="S72" s="1157" t="str">
        <f t="shared" si="5"/>
        <v>12/2025</v>
      </c>
      <c r="T72" s="1157" t="str">
        <f t="shared" si="6"/>
        <v>01/2026</v>
      </c>
      <c r="W72" s="1157" t="str">
        <f t="shared" si="7"/>
        <v>2026-05-04 00:00</v>
      </c>
      <c r="X72" s="273"/>
      <c r="AB72" s="1157" t="str">
        <f t="shared" si="8"/>
        <v>07/2026</v>
      </c>
      <c r="AC72" s="1157" t="str">
        <f t="shared" si="9"/>
        <v>08/2026</v>
      </c>
      <c r="AD72" s="1157" t="str">
        <f t="shared" si="10"/>
        <v>09/2026</v>
      </c>
      <c r="AF72" s="1157" t="str">
        <f t="shared" si="11"/>
        <v>10/15/2026</v>
      </c>
    </row>
    <row r="73" ht="15.75" customHeight="1">
      <c r="A73" s="1234">
        <v>3076.0</v>
      </c>
      <c r="B73" s="1232">
        <v>498.0</v>
      </c>
      <c r="C73" s="1231" t="str">
        <f t="array" ref="C73">IFNA(XLOOKUP(B73,'New Signups'!C:C,'New Signups'!D:D),"-")</f>
        <v>Hyun-Jin</v>
      </c>
      <c r="D73" s="1233" t="str">
        <f t="array" ref="D73">IFNA(XLOOKUP(B73,'New Signups'!C:C,'New Signups'!E:E),"-")</f>
        <v>Han</v>
      </c>
      <c r="E73" s="1230"/>
      <c r="H73" s="53" t="str">
        <f t="array" ref="H73">XLOOKUP(B73,'New Signups'!C:C,'New Signups'!J:J)</f>
        <v>(267) 810-4697</v>
      </c>
      <c r="M73" s="1157" t="str">
        <f t="array" ref="M73">IFNA(
    IF(OR(XLOOKUP(B73,'1000'!A:A,'1000'!AC:AC)=0, XLOOKUP(B73,'1000'!A:A,'1000'!AC:AC)=DATE(1900,1,1)), "", XLOOKUP(B73,'1000'!A:A,'1000'!AC:AC)),
    IFNA(
        IF(OR(XLOOKUP(B73,'2000'!A:A,'2000'!AC:AC)=0, XLOOKUP(B73,'2000'!A:A,'2000'!AC:AC)=DATE(1900,1,1)), "", XLOOKUP(B73,'2000'!A:A,'2000'!AC:AC)),
        IF(OR(XLOOKUP(B73,'3000'!A:A,'3000'!AC:AC)=0, XLOOKUP(B73,'3000'!A:A,'3000'!AC:AC)=DATE(1900,1,1)), "", XLOOKUP(B73,'3000'!A:A,'3000'!AC:AC))
    )
)</f>
        <v/>
      </c>
      <c r="O73" s="1157" t="str">
        <f t="shared" si="1"/>
        <v/>
      </c>
      <c r="P73" s="1157" t="str">
        <f t="shared" si="2"/>
        <v/>
      </c>
      <c r="Q73" s="1157" t="str">
        <f t="shared" si="3"/>
        <v/>
      </c>
      <c r="R73" s="1157" t="str">
        <f t="shared" si="4"/>
        <v/>
      </c>
      <c r="S73" s="1157" t="str">
        <f t="shared" si="5"/>
        <v/>
      </c>
      <c r="T73" s="1157" t="str">
        <f t="shared" si="6"/>
        <v/>
      </c>
      <c r="W73" s="1157" t="str">
        <f t="shared" si="7"/>
        <v/>
      </c>
      <c r="X73" s="273"/>
      <c r="AB73" s="1157" t="str">
        <f t="shared" si="8"/>
        <v/>
      </c>
      <c r="AC73" s="1157" t="str">
        <f t="shared" si="9"/>
        <v/>
      </c>
      <c r="AD73" s="1157" t="str">
        <f t="shared" si="10"/>
        <v/>
      </c>
      <c r="AF73" s="1157" t="str">
        <f t="shared" si="11"/>
        <v/>
      </c>
    </row>
    <row r="74" ht="15.75" customHeight="1">
      <c r="A74" s="1234">
        <v>3077.0</v>
      </c>
      <c r="B74" s="1232">
        <v>531.0</v>
      </c>
      <c r="C74" s="1231" t="str">
        <f t="array" ref="C74">IFNA(XLOOKUP(B74,'New Signups'!C:C,'New Signups'!D:D),"-")</f>
        <v>Ryan</v>
      </c>
      <c r="D74" s="1233" t="str">
        <f t="array" ref="D74">IFNA(XLOOKUP(B74,'New Signups'!C:C,'New Signups'!E:E),"-")</f>
        <v>Gephart</v>
      </c>
      <c r="E74" s="1230"/>
      <c r="H74" s="53" t="str">
        <f t="array" ref="H74">XLOOKUP(B74,'New Signups'!C:C,'New Signups'!J:J)</f>
        <v>(610) 389-6442</v>
      </c>
      <c r="M74" s="1157">
        <f t="array" ref="M74">IFNA(
    IF(OR(XLOOKUP(B74,'1000'!A:A,'1000'!AC:AC)=0, XLOOKUP(B74,'1000'!A:A,'1000'!AC:AC)=DATE(1900,1,1)), "", XLOOKUP(B74,'1000'!A:A,'1000'!AC:AC)),
    IFNA(
        IF(OR(XLOOKUP(B74,'2000'!A:A,'2000'!AC:AC)=0, XLOOKUP(B74,'2000'!A:A,'2000'!AC:AC)=DATE(1900,1,1)), "", XLOOKUP(B74,'2000'!A:A,'2000'!AC:AC)),
        IF(OR(XLOOKUP(B74,'3000'!A:A,'3000'!AC:AC)=0, XLOOKUP(B74,'3000'!A:A,'3000'!AC:AC)=DATE(1900,1,1)), "", XLOOKUP(B74,'3000'!A:A,'3000'!AC:AC))
    )
)</f>
        <v>45839</v>
      </c>
      <c r="O74" s="1157" t="str">
        <f t="shared" si="1"/>
        <v>08/2025</v>
      </c>
      <c r="P74" s="1157" t="str">
        <f t="shared" si="2"/>
        <v>09/2025</v>
      </c>
      <c r="Q74" s="1157" t="str">
        <f t="shared" si="3"/>
        <v>10/2025</v>
      </c>
      <c r="R74" s="1157" t="str">
        <f t="shared" si="4"/>
        <v>11/2025</v>
      </c>
      <c r="S74" s="1157" t="str">
        <f t="shared" si="5"/>
        <v>12/2025</v>
      </c>
      <c r="T74" s="1157" t="str">
        <f t="shared" si="6"/>
        <v>01/2026</v>
      </c>
      <c r="W74" s="1157" t="str">
        <f t="shared" si="7"/>
        <v>2026-05-04 00:00</v>
      </c>
      <c r="X74" s="273"/>
      <c r="AB74" s="1157" t="str">
        <f t="shared" si="8"/>
        <v>07/2026</v>
      </c>
      <c r="AC74" s="1157" t="str">
        <f t="shared" si="9"/>
        <v>08/2026</v>
      </c>
      <c r="AD74" s="1157" t="str">
        <f t="shared" si="10"/>
        <v>09/2026</v>
      </c>
      <c r="AF74" s="1157" t="str">
        <f t="shared" si="11"/>
        <v>10/15/2026</v>
      </c>
    </row>
    <row r="75" ht="15.75" customHeight="1">
      <c r="A75" s="1234">
        <v>3078.0</v>
      </c>
      <c r="B75" s="1232">
        <v>457.0</v>
      </c>
      <c r="C75" s="1231" t="str">
        <f t="array" ref="C75">IFNA(XLOOKUP(B75,'New Signups'!C:C,'New Signups'!D:D),"-")</f>
        <v>Eric</v>
      </c>
      <c r="D75" s="1233" t="str">
        <f t="array" ref="D75">IFNA(XLOOKUP(B75,'New Signups'!C:C,'New Signups'!E:E),"-")</f>
        <v>Bradley</v>
      </c>
      <c r="E75" s="1230"/>
      <c r="H75" s="53" t="str">
        <f t="array" ref="H75">XLOOKUP(B75,'New Signups'!C:C,'New Signups'!J:J)</f>
        <v>(856) 996-5062</v>
      </c>
      <c r="M75" s="1157" t="str">
        <f t="array" ref="M75">IFNA(
    IF(OR(XLOOKUP(B75,'1000'!A:A,'1000'!AC:AC)=0, XLOOKUP(B75,'1000'!A:A,'1000'!AC:AC)=DATE(1900,1,1)), "", XLOOKUP(B75,'1000'!A:A,'1000'!AC:AC)),
    IFNA(
        IF(OR(XLOOKUP(B75,'2000'!A:A,'2000'!AC:AC)=0, XLOOKUP(B75,'2000'!A:A,'2000'!AC:AC)=DATE(1900,1,1)), "", XLOOKUP(B75,'2000'!A:A,'2000'!AC:AC)),
        IF(OR(XLOOKUP(B75,'3000'!A:A,'3000'!AC:AC)=0, XLOOKUP(B75,'3000'!A:A,'3000'!AC:AC)=DATE(1900,1,1)), "", XLOOKUP(B75,'3000'!A:A,'3000'!AC:AC))
    )
)</f>
        <v/>
      </c>
      <c r="O75" s="1157" t="str">
        <f t="shared" si="1"/>
        <v/>
      </c>
      <c r="P75" s="1157" t="str">
        <f t="shared" si="2"/>
        <v/>
      </c>
      <c r="Q75" s="1157" t="str">
        <f t="shared" si="3"/>
        <v/>
      </c>
      <c r="R75" s="1157" t="str">
        <f t="shared" si="4"/>
        <v/>
      </c>
      <c r="S75" s="1157" t="str">
        <f t="shared" si="5"/>
        <v/>
      </c>
      <c r="T75" s="1157" t="str">
        <f t="shared" si="6"/>
        <v/>
      </c>
      <c r="W75" s="1157" t="str">
        <f t="shared" si="7"/>
        <v/>
      </c>
      <c r="X75" s="273"/>
      <c r="AB75" s="1157" t="str">
        <f t="shared" si="8"/>
        <v/>
      </c>
      <c r="AC75" s="1157" t="str">
        <f t="shared" si="9"/>
        <v/>
      </c>
      <c r="AD75" s="1157" t="str">
        <f t="shared" si="10"/>
        <v/>
      </c>
      <c r="AF75" s="1157" t="str">
        <f t="shared" si="11"/>
        <v/>
      </c>
    </row>
    <row r="76" ht="15.75" customHeight="1">
      <c r="A76" s="1234">
        <v>3079.0</v>
      </c>
      <c r="B76" s="1232">
        <v>459.0</v>
      </c>
      <c r="C76" s="1231" t="str">
        <f t="array" ref="C76">IFNA(XLOOKUP(B76,'New Signups'!C:C,'New Signups'!D:D),"-")</f>
        <v>Isadora</v>
      </c>
      <c r="D76" s="1233" t="str">
        <f t="array" ref="D76">IFNA(XLOOKUP(B76,'New Signups'!C:C,'New Signups'!E:E),"-")</f>
        <v>Krause</v>
      </c>
      <c r="E76" s="1230"/>
      <c r="H76" s="53" t="str">
        <f t="array" ref="H76">XLOOKUP(B76,'New Signups'!C:C,'New Signups'!J:J)</f>
        <v>(512) 743-9788</v>
      </c>
      <c r="M76" s="1157" t="str">
        <f t="array" ref="M76">IFNA(
    IF(OR(XLOOKUP(B76,'1000'!A:A,'1000'!AC:AC)=0, XLOOKUP(B76,'1000'!A:A,'1000'!AC:AC)=DATE(1900,1,1)), "", XLOOKUP(B76,'1000'!A:A,'1000'!AC:AC)),
    IFNA(
        IF(OR(XLOOKUP(B76,'2000'!A:A,'2000'!AC:AC)=0, XLOOKUP(B76,'2000'!A:A,'2000'!AC:AC)=DATE(1900,1,1)), "", XLOOKUP(B76,'2000'!A:A,'2000'!AC:AC)),
        IF(OR(XLOOKUP(B76,'3000'!A:A,'3000'!AC:AC)=0, XLOOKUP(B76,'3000'!A:A,'3000'!AC:AC)=DATE(1900,1,1)), "", XLOOKUP(B76,'3000'!A:A,'3000'!AC:AC))
    )
)</f>
        <v/>
      </c>
      <c r="O76" s="1157" t="str">
        <f t="shared" si="1"/>
        <v/>
      </c>
      <c r="P76" s="1157" t="str">
        <f t="shared" si="2"/>
        <v/>
      </c>
      <c r="Q76" s="1157" t="str">
        <f t="shared" si="3"/>
        <v/>
      </c>
      <c r="R76" s="1157" t="str">
        <f t="shared" si="4"/>
        <v/>
      </c>
      <c r="S76" s="1157" t="str">
        <f t="shared" si="5"/>
        <v/>
      </c>
      <c r="T76" s="1157" t="str">
        <f t="shared" si="6"/>
        <v/>
      </c>
      <c r="W76" s="1157" t="str">
        <f t="shared" si="7"/>
        <v/>
      </c>
      <c r="X76" s="273"/>
      <c r="AB76" s="1157" t="str">
        <f t="shared" si="8"/>
        <v/>
      </c>
      <c r="AC76" s="1157" t="str">
        <f t="shared" si="9"/>
        <v/>
      </c>
      <c r="AD76" s="1157" t="str">
        <f t="shared" si="10"/>
        <v/>
      </c>
      <c r="AF76" s="1157" t="str">
        <f t="shared" si="11"/>
        <v/>
      </c>
    </row>
    <row r="77" ht="15.75" customHeight="1">
      <c r="A77" s="1234">
        <v>3080.0</v>
      </c>
      <c r="B77" s="1232">
        <v>464.0</v>
      </c>
      <c r="C77" s="1231" t="str">
        <f t="array" ref="C77">IFNA(XLOOKUP(B77,'New Signups'!C:C,'New Signups'!D:D),"-")</f>
        <v>Isabel</v>
      </c>
      <c r="D77" s="1233" t="str">
        <f t="array" ref="D77">IFNA(XLOOKUP(B77,'New Signups'!C:C,'New Signups'!E:E),"-")</f>
        <v>Alexander</v>
      </c>
      <c r="E77" s="1230"/>
      <c r="H77" s="53" t="str">
        <f t="array" ref="H77">XLOOKUP(B77,'New Signups'!C:C,'New Signups'!J:J)</f>
        <v>(732) 770-7114</v>
      </c>
      <c r="M77" s="1157" t="str">
        <f t="array" ref="M77">IFNA(
    IF(OR(XLOOKUP(B77,'1000'!A:A,'1000'!AC:AC)=0, XLOOKUP(B77,'1000'!A:A,'1000'!AC:AC)=DATE(1900,1,1)), "", XLOOKUP(B77,'1000'!A:A,'1000'!AC:AC)),
    IFNA(
        IF(OR(XLOOKUP(B77,'2000'!A:A,'2000'!AC:AC)=0, XLOOKUP(B77,'2000'!A:A,'2000'!AC:AC)=DATE(1900,1,1)), "", XLOOKUP(B77,'2000'!A:A,'2000'!AC:AC)),
        IF(OR(XLOOKUP(B77,'3000'!A:A,'3000'!AC:AC)=0, XLOOKUP(B77,'3000'!A:A,'3000'!AC:AC)=DATE(1900,1,1)), "", XLOOKUP(B77,'3000'!A:A,'3000'!AC:AC))
    )
)</f>
        <v/>
      </c>
      <c r="O77" s="1157" t="str">
        <f t="shared" si="1"/>
        <v/>
      </c>
      <c r="P77" s="1157" t="str">
        <f t="shared" si="2"/>
        <v/>
      </c>
      <c r="Q77" s="1157" t="str">
        <f t="shared" si="3"/>
        <v/>
      </c>
      <c r="R77" s="1157" t="str">
        <f t="shared" si="4"/>
        <v/>
      </c>
      <c r="S77" s="1157" t="str">
        <f t="shared" si="5"/>
        <v/>
      </c>
      <c r="T77" s="1157" t="str">
        <f t="shared" si="6"/>
        <v/>
      </c>
      <c r="W77" s="1157" t="str">
        <f t="shared" si="7"/>
        <v/>
      </c>
      <c r="X77" s="273"/>
      <c r="AB77" s="1157" t="str">
        <f t="shared" si="8"/>
        <v/>
      </c>
      <c r="AC77" s="1157" t="str">
        <f t="shared" si="9"/>
        <v/>
      </c>
      <c r="AD77" s="1157" t="str">
        <f t="shared" si="10"/>
        <v/>
      </c>
      <c r="AF77" s="1157" t="str">
        <f t="shared" si="11"/>
        <v/>
      </c>
    </row>
    <row r="78" ht="15.75" customHeight="1">
      <c r="A78" s="1234">
        <v>3081.0</v>
      </c>
      <c r="B78" s="1232">
        <v>473.0</v>
      </c>
      <c r="C78" s="1231" t="str">
        <f t="array" ref="C78">IFNA(XLOOKUP(B78,'New Signups'!C:C,'New Signups'!D:D),"-")</f>
        <v>Layne</v>
      </c>
      <c r="D78" s="1233" t="str">
        <f t="array" ref="D78">IFNA(XLOOKUP(B78,'New Signups'!C:C,'New Signups'!E:E),"-")</f>
        <v>Henke</v>
      </c>
      <c r="E78" s="1230"/>
      <c r="H78" s="53" t="str">
        <f t="array" ref="H78">XLOOKUP(B78,'New Signups'!C:C,'New Signups'!J:J)</f>
        <v>(267) 570-6485</v>
      </c>
      <c r="M78" s="1157" t="str">
        <f t="array" ref="M78">IFNA(
    IF(OR(XLOOKUP(B78,'1000'!A:A,'1000'!AC:AC)=0, XLOOKUP(B78,'1000'!A:A,'1000'!AC:AC)=DATE(1900,1,1)), "", XLOOKUP(B78,'1000'!A:A,'1000'!AC:AC)),
    IFNA(
        IF(OR(XLOOKUP(B78,'2000'!A:A,'2000'!AC:AC)=0, XLOOKUP(B78,'2000'!A:A,'2000'!AC:AC)=DATE(1900,1,1)), "", XLOOKUP(B78,'2000'!A:A,'2000'!AC:AC)),
        IF(OR(XLOOKUP(B78,'3000'!A:A,'3000'!AC:AC)=0, XLOOKUP(B78,'3000'!A:A,'3000'!AC:AC)=DATE(1900,1,1)), "", XLOOKUP(B78,'3000'!A:A,'3000'!AC:AC))
    )
)</f>
        <v/>
      </c>
      <c r="O78" s="1157" t="str">
        <f t="shared" si="1"/>
        <v/>
      </c>
      <c r="P78" s="1157" t="str">
        <f t="shared" si="2"/>
        <v/>
      </c>
      <c r="Q78" s="1157" t="str">
        <f t="shared" si="3"/>
        <v/>
      </c>
      <c r="R78" s="1157" t="str">
        <f t="shared" si="4"/>
        <v/>
      </c>
      <c r="S78" s="1157" t="str">
        <f t="shared" si="5"/>
        <v/>
      </c>
      <c r="T78" s="1157" t="str">
        <f t="shared" si="6"/>
        <v/>
      </c>
      <c r="W78" s="1157" t="str">
        <f t="shared" si="7"/>
        <v/>
      </c>
      <c r="X78" s="273"/>
      <c r="AB78" s="1157" t="str">
        <f t="shared" si="8"/>
        <v/>
      </c>
      <c r="AC78" s="1157" t="str">
        <f t="shared" si="9"/>
        <v/>
      </c>
      <c r="AD78" s="1157" t="str">
        <f t="shared" si="10"/>
        <v/>
      </c>
      <c r="AF78" s="1157" t="str">
        <f t="shared" si="11"/>
        <v/>
      </c>
    </row>
    <row r="79" ht="15.75" customHeight="1">
      <c r="A79" s="1234">
        <v>3082.0</v>
      </c>
      <c r="B79" s="1232">
        <v>470.0</v>
      </c>
      <c r="C79" s="1231" t="str">
        <f t="array" ref="C79">IFNA(XLOOKUP(B79,'New Signups'!C:C,'New Signups'!D:D),"-")</f>
        <v>Alexis</v>
      </c>
      <c r="D79" s="1233" t="str">
        <f t="array" ref="D79">IFNA(XLOOKUP(B79,'New Signups'!C:C,'New Signups'!E:E),"-")</f>
        <v>Leone</v>
      </c>
      <c r="E79" s="1230"/>
      <c r="H79" s="53" t="str">
        <f t="array" ref="H79">XLOOKUP(B79,'New Signups'!C:C,'New Signups'!J:J)</f>
        <v>(540) 878-9223</v>
      </c>
      <c r="M79" s="1157">
        <f t="array" ref="M79">IFNA(
    IF(OR(XLOOKUP(B79,'1000'!A:A,'1000'!AC:AC)=0, XLOOKUP(B79,'1000'!A:A,'1000'!AC:AC)=DATE(1900,1,1)), "", XLOOKUP(B79,'1000'!A:A,'1000'!AC:AC)),
    IFNA(
        IF(OR(XLOOKUP(B79,'2000'!A:A,'2000'!AC:AC)=0, XLOOKUP(B79,'2000'!A:A,'2000'!AC:AC)=DATE(1900,1,1)), "", XLOOKUP(B79,'2000'!A:A,'2000'!AC:AC)),
        IF(OR(XLOOKUP(B79,'3000'!A:A,'3000'!AC:AC)=0, XLOOKUP(B79,'3000'!A:A,'3000'!AC:AC)=DATE(1900,1,1)), "", XLOOKUP(B79,'3000'!A:A,'3000'!AC:AC))
    )
)</f>
        <v>45912</v>
      </c>
      <c r="O79" s="1157" t="str">
        <f t="shared" si="1"/>
        <v>10/2025</v>
      </c>
      <c r="P79" s="1157" t="str">
        <f t="shared" si="2"/>
        <v>11/2025</v>
      </c>
      <c r="Q79" s="1157" t="str">
        <f t="shared" si="3"/>
        <v>12/2025</v>
      </c>
      <c r="R79" s="1157" t="str">
        <f t="shared" si="4"/>
        <v>01/2026</v>
      </c>
      <c r="S79" s="1157" t="str">
        <f t="shared" si="5"/>
        <v>02/2026</v>
      </c>
      <c r="T79" s="1157" t="str">
        <f t="shared" si="6"/>
        <v>03/2026</v>
      </c>
      <c r="W79" s="1157" t="str">
        <f t="shared" si="7"/>
        <v>2026-07-06 00:00</v>
      </c>
      <c r="X79" s="273"/>
      <c r="AB79" s="1157" t="str">
        <f t="shared" si="8"/>
        <v>09/2026</v>
      </c>
      <c r="AC79" s="1157" t="str">
        <f t="shared" si="9"/>
        <v>10/2026</v>
      </c>
      <c r="AD79" s="1157" t="str">
        <f t="shared" si="10"/>
        <v>11/2026</v>
      </c>
      <c r="AF79" s="1157" t="str">
        <f t="shared" si="11"/>
        <v>12/15/2026</v>
      </c>
    </row>
    <row r="80" ht="15.75" customHeight="1">
      <c r="A80" s="1234">
        <v>3083.0</v>
      </c>
      <c r="B80" s="1232">
        <v>471.0</v>
      </c>
      <c r="C80" s="1231" t="str">
        <f t="array" ref="C80">IFNA(XLOOKUP(B80,'New Signups'!C:C,'New Signups'!D:D),"-")</f>
        <v>Julia</v>
      </c>
      <c r="D80" s="1233" t="str">
        <f t="array" ref="D80">IFNA(XLOOKUP(B80,'New Signups'!C:C,'New Signups'!E:E),"-")</f>
        <v>Nigro</v>
      </c>
      <c r="E80" s="1230"/>
      <c r="H80" s="53" t="str">
        <f t="array" ref="H80">XLOOKUP(B80,'New Signups'!C:C,'New Signups'!J:J)</f>
        <v>(610) 570-4103</v>
      </c>
      <c r="M80" s="1157" t="str">
        <f t="array" ref="M80">IFNA(
    IF(OR(XLOOKUP(B80,'1000'!A:A,'1000'!AC:AC)=0, XLOOKUP(B80,'1000'!A:A,'1000'!AC:AC)=DATE(1900,1,1)), "", XLOOKUP(B80,'1000'!A:A,'1000'!AC:AC)),
    IFNA(
        IF(OR(XLOOKUP(B80,'2000'!A:A,'2000'!AC:AC)=0, XLOOKUP(B80,'2000'!A:A,'2000'!AC:AC)=DATE(1900,1,1)), "", XLOOKUP(B80,'2000'!A:A,'2000'!AC:AC)),
        IF(OR(XLOOKUP(B80,'3000'!A:A,'3000'!AC:AC)=0, XLOOKUP(B80,'3000'!A:A,'3000'!AC:AC)=DATE(1900,1,1)), "", XLOOKUP(B80,'3000'!A:A,'3000'!AC:AC))
    )
)</f>
        <v/>
      </c>
      <c r="O80" s="1157" t="str">
        <f t="shared" si="1"/>
        <v/>
      </c>
      <c r="P80" s="1157" t="str">
        <f t="shared" si="2"/>
        <v/>
      </c>
      <c r="Q80" s="1157" t="str">
        <f t="shared" si="3"/>
        <v/>
      </c>
      <c r="R80" s="1157" t="str">
        <f t="shared" si="4"/>
        <v/>
      </c>
      <c r="S80" s="1157" t="str">
        <f t="shared" si="5"/>
        <v/>
      </c>
      <c r="T80" s="1157" t="str">
        <f t="shared" si="6"/>
        <v/>
      </c>
      <c r="W80" s="1157" t="str">
        <f t="shared" si="7"/>
        <v/>
      </c>
      <c r="X80" s="273"/>
      <c r="AB80" s="1157" t="str">
        <f t="shared" si="8"/>
        <v/>
      </c>
      <c r="AC80" s="1157" t="str">
        <f t="shared" si="9"/>
        <v/>
      </c>
      <c r="AD80" s="1157" t="str">
        <f t="shared" si="10"/>
        <v/>
      </c>
      <c r="AF80" s="1157" t="str">
        <f t="shared" si="11"/>
        <v/>
      </c>
    </row>
    <row r="81" ht="15.75" customHeight="1">
      <c r="A81" s="1234">
        <v>3084.0</v>
      </c>
      <c r="B81" s="1232">
        <v>487.0</v>
      </c>
      <c r="C81" s="1231" t="str">
        <f t="array" ref="C81">IFNA(XLOOKUP(B81,'New Signups'!C:C,'New Signups'!D:D),"-")</f>
        <v>Charleigh</v>
      </c>
      <c r="D81" s="1233" t="str">
        <f t="array" ref="D81">IFNA(XLOOKUP(B81,'New Signups'!C:C,'New Signups'!E:E),"-")</f>
        <v>Niedrist</v>
      </c>
      <c r="E81" s="1230"/>
      <c r="H81" s="53" t="str">
        <f t="array" ref="H81">XLOOKUP(B81,'New Signups'!C:C,'New Signups'!J:J)</f>
        <v>(267) 798-6526</v>
      </c>
      <c r="M81" s="1157" t="str">
        <f t="array" ref="M81">IFNA(
    IF(OR(XLOOKUP(B81,'1000'!A:A,'1000'!AC:AC)=0, XLOOKUP(B81,'1000'!A:A,'1000'!AC:AC)=DATE(1900,1,1)), "", XLOOKUP(B81,'1000'!A:A,'1000'!AC:AC)),
    IFNA(
        IF(OR(XLOOKUP(B81,'2000'!A:A,'2000'!AC:AC)=0, XLOOKUP(B81,'2000'!A:A,'2000'!AC:AC)=DATE(1900,1,1)), "", XLOOKUP(B81,'2000'!A:A,'2000'!AC:AC)),
        IF(OR(XLOOKUP(B81,'3000'!A:A,'3000'!AC:AC)=0, XLOOKUP(B81,'3000'!A:A,'3000'!AC:AC)=DATE(1900,1,1)), "", XLOOKUP(B81,'3000'!A:A,'3000'!AC:AC))
    )
)</f>
        <v/>
      </c>
      <c r="O81" s="1157" t="str">
        <f t="shared" si="1"/>
        <v/>
      </c>
      <c r="P81" s="1157" t="str">
        <f t="shared" si="2"/>
        <v/>
      </c>
      <c r="Q81" s="1157" t="str">
        <f t="shared" si="3"/>
        <v/>
      </c>
      <c r="R81" s="1157" t="str">
        <f t="shared" si="4"/>
        <v/>
      </c>
      <c r="S81" s="1157" t="str">
        <f t="shared" si="5"/>
        <v/>
      </c>
      <c r="T81" s="1157" t="str">
        <f t="shared" si="6"/>
        <v/>
      </c>
      <c r="W81" s="1157" t="str">
        <f t="shared" si="7"/>
        <v/>
      </c>
      <c r="X81" s="273"/>
      <c r="AB81" s="1157" t="str">
        <f t="shared" si="8"/>
        <v/>
      </c>
      <c r="AC81" s="1157" t="str">
        <f t="shared" si="9"/>
        <v/>
      </c>
      <c r="AD81" s="1157" t="str">
        <f t="shared" si="10"/>
        <v/>
      </c>
      <c r="AF81" s="1157" t="str">
        <f t="shared" si="11"/>
        <v/>
      </c>
    </row>
    <row r="82" ht="15.75" customHeight="1">
      <c r="A82" s="1234">
        <v>3085.0</v>
      </c>
      <c r="B82" s="1232">
        <v>493.0</v>
      </c>
      <c r="C82" s="1231" t="str">
        <f t="array" ref="C82">IFNA(XLOOKUP(B82,'New Signups'!C:C,'New Signups'!D:D),"-")</f>
        <v>Elissa</v>
      </c>
      <c r="D82" s="1233" t="str">
        <f t="array" ref="D82">IFNA(XLOOKUP(B82,'New Signups'!C:C,'New Signups'!E:E),"-")</f>
        <v>Lopez</v>
      </c>
      <c r="E82" s="1230"/>
      <c r="H82" s="53" t="str">
        <f t="array" ref="H82">XLOOKUP(B82,'New Signups'!C:C,'New Signups'!J:J)</f>
        <v>(609) 251-9368</v>
      </c>
      <c r="M82" s="1157" t="str">
        <f t="array" ref="M82">IFNA(
    IF(OR(XLOOKUP(B82,'1000'!A:A,'1000'!AC:AC)=0, XLOOKUP(B82,'1000'!A:A,'1000'!AC:AC)=DATE(1900,1,1)), "", XLOOKUP(B82,'1000'!A:A,'1000'!AC:AC)),
    IFNA(
        IF(OR(XLOOKUP(B82,'2000'!A:A,'2000'!AC:AC)=0, XLOOKUP(B82,'2000'!A:A,'2000'!AC:AC)=DATE(1900,1,1)), "", XLOOKUP(B82,'2000'!A:A,'2000'!AC:AC)),
        IF(OR(XLOOKUP(B82,'3000'!A:A,'3000'!AC:AC)=0, XLOOKUP(B82,'3000'!A:A,'3000'!AC:AC)=DATE(1900,1,1)), "", XLOOKUP(B82,'3000'!A:A,'3000'!AC:AC))
    )
)</f>
        <v/>
      </c>
      <c r="O82" s="1157" t="str">
        <f t="shared" si="1"/>
        <v/>
      </c>
      <c r="P82" s="1157" t="str">
        <f t="shared" si="2"/>
        <v/>
      </c>
      <c r="Q82" s="1157" t="str">
        <f t="shared" si="3"/>
        <v/>
      </c>
      <c r="R82" s="1157" t="str">
        <f t="shared" si="4"/>
        <v/>
      </c>
      <c r="S82" s="1157" t="str">
        <f t="shared" si="5"/>
        <v/>
      </c>
      <c r="T82" s="1157" t="str">
        <f t="shared" si="6"/>
        <v/>
      </c>
      <c r="W82" s="1157" t="str">
        <f t="shared" si="7"/>
        <v/>
      </c>
      <c r="X82" s="273"/>
      <c r="AB82" s="1157" t="str">
        <f t="shared" si="8"/>
        <v/>
      </c>
      <c r="AC82" s="1157" t="str">
        <f t="shared" si="9"/>
        <v/>
      </c>
      <c r="AD82" s="1157" t="str">
        <f t="shared" si="10"/>
        <v/>
      </c>
      <c r="AF82" s="1157" t="str">
        <f t="shared" si="11"/>
        <v/>
      </c>
    </row>
    <row r="83" ht="15.75" customHeight="1">
      <c r="A83" s="1234">
        <v>3086.0</v>
      </c>
      <c r="B83" s="1232">
        <v>548.0</v>
      </c>
      <c r="C83" s="1231" t="str">
        <f t="array" ref="C83">IFNA(XLOOKUP(B83,'New Signups'!C:C,'New Signups'!D:D),"-")</f>
        <v>Sumeet</v>
      </c>
      <c r="D83" s="1233" t="str">
        <f t="array" ref="D83">IFNA(XLOOKUP(B83,'New Signups'!C:C,'New Signups'!E:E),"-")</f>
        <v>Musfirah</v>
      </c>
      <c r="E83" s="1230"/>
      <c r="H83" s="53" t="str">
        <f t="array" ref="H83">XLOOKUP(B83,'New Signups'!C:C,'New Signups'!J:J)</f>
        <v>(215) 669-1911</v>
      </c>
      <c r="M83" s="1157">
        <f t="array" ref="M83">IFNA(
    IF(OR(XLOOKUP(B83,'1000'!A:A,'1000'!AC:AC)=0, XLOOKUP(B83,'1000'!A:A,'1000'!AC:AC)=DATE(1900,1,1)), "", XLOOKUP(B83,'1000'!A:A,'1000'!AC:AC)),
    IFNA(
        IF(OR(XLOOKUP(B83,'2000'!A:A,'2000'!AC:AC)=0, XLOOKUP(B83,'2000'!A:A,'2000'!AC:AC)=DATE(1900,1,1)), "", XLOOKUP(B83,'2000'!A:A,'2000'!AC:AC)),
        IF(OR(XLOOKUP(B83,'3000'!A:A,'3000'!AC:AC)=0, XLOOKUP(B83,'3000'!A:A,'3000'!AC:AC)=DATE(1900,1,1)), "", XLOOKUP(B83,'3000'!A:A,'3000'!AC:AC))
    )
)</f>
        <v>45828</v>
      </c>
      <c r="O83" s="1157" t="str">
        <f t="shared" si="1"/>
        <v>07/2025</v>
      </c>
      <c r="P83" s="1157" t="str">
        <f t="shared" si="2"/>
        <v>08/2025</v>
      </c>
      <c r="Q83" s="1157" t="str">
        <f t="shared" si="3"/>
        <v>09/2025</v>
      </c>
      <c r="R83" s="1157" t="str">
        <f t="shared" si="4"/>
        <v>10/2025</v>
      </c>
      <c r="S83" s="1157" t="str">
        <f t="shared" si="5"/>
        <v>11/2025</v>
      </c>
      <c r="T83" s="1157" t="str">
        <f t="shared" si="6"/>
        <v>12/2025</v>
      </c>
      <c r="W83" s="1157" t="str">
        <f t="shared" si="7"/>
        <v>2026-04-06 00:00</v>
      </c>
      <c r="X83" s="273"/>
      <c r="AB83" s="1157" t="str">
        <f t="shared" si="8"/>
        <v>06/2026</v>
      </c>
      <c r="AC83" s="1157" t="str">
        <f t="shared" si="9"/>
        <v>07/2026</v>
      </c>
      <c r="AD83" s="1157" t="str">
        <f t="shared" si="10"/>
        <v>08/2026</v>
      </c>
      <c r="AF83" s="1157" t="str">
        <f t="shared" si="11"/>
        <v>09/15/2026</v>
      </c>
    </row>
    <row r="84" ht="15.75" customHeight="1">
      <c r="A84" s="1234">
        <v>3087.0</v>
      </c>
      <c r="B84" s="1232">
        <v>472.0</v>
      </c>
      <c r="C84" s="1231" t="str">
        <f t="array" ref="C84">IFNA(XLOOKUP(B84,'New Signups'!C:C,'New Signups'!D:D),"-")</f>
        <v>Jessica</v>
      </c>
      <c r="D84" s="1233" t="str">
        <f t="array" ref="D84">IFNA(XLOOKUP(B84,'New Signups'!C:C,'New Signups'!E:E),"-")</f>
        <v>Tanhauser</v>
      </c>
      <c r="E84" s="1230"/>
      <c r="H84" s="53" t="str">
        <f t="array" ref="H84">XLOOKUP(B84,'New Signups'!C:C,'New Signups'!J:J)</f>
        <v>(267) 517-2711</v>
      </c>
      <c r="M84" s="1157" t="str">
        <f t="array" ref="M84">IFNA(
    IF(OR(XLOOKUP(B84,'1000'!A:A,'1000'!AC:AC)=0, XLOOKUP(B84,'1000'!A:A,'1000'!AC:AC)=DATE(1900,1,1)), "", XLOOKUP(B84,'1000'!A:A,'1000'!AC:AC)),
    IFNA(
        IF(OR(XLOOKUP(B84,'2000'!A:A,'2000'!AC:AC)=0, XLOOKUP(B84,'2000'!A:A,'2000'!AC:AC)=DATE(1900,1,1)), "", XLOOKUP(B84,'2000'!A:A,'2000'!AC:AC)),
        IF(OR(XLOOKUP(B84,'3000'!A:A,'3000'!AC:AC)=0, XLOOKUP(B84,'3000'!A:A,'3000'!AC:AC)=DATE(1900,1,1)), "", XLOOKUP(B84,'3000'!A:A,'3000'!AC:AC))
    )
)</f>
        <v/>
      </c>
      <c r="O84" s="1157" t="str">
        <f t="shared" si="1"/>
        <v/>
      </c>
      <c r="P84" s="1157" t="str">
        <f t="shared" si="2"/>
        <v/>
      </c>
      <c r="Q84" s="1157" t="str">
        <f t="shared" si="3"/>
        <v/>
      </c>
      <c r="R84" s="1157" t="str">
        <f t="shared" si="4"/>
        <v/>
      </c>
      <c r="S84" s="1157" t="str">
        <f t="shared" si="5"/>
        <v/>
      </c>
      <c r="T84" s="1157" t="str">
        <f t="shared" si="6"/>
        <v/>
      </c>
      <c r="W84" s="1157" t="str">
        <f t="shared" si="7"/>
        <v/>
      </c>
      <c r="X84" s="273"/>
      <c r="AB84" s="1157" t="str">
        <f t="shared" si="8"/>
        <v/>
      </c>
      <c r="AC84" s="1157" t="str">
        <f t="shared" si="9"/>
        <v/>
      </c>
      <c r="AD84" s="1157" t="str">
        <f t="shared" si="10"/>
        <v/>
      </c>
      <c r="AF84" s="1157" t="str">
        <f t="shared" si="11"/>
        <v/>
      </c>
    </row>
    <row r="85" ht="15.75" customHeight="1">
      <c r="A85" s="1234">
        <v>3088.0</v>
      </c>
      <c r="B85" s="1232">
        <v>458.0</v>
      </c>
      <c r="C85" s="1231" t="str">
        <f t="array" ref="C85">IFNA(XLOOKUP(B85,'New Signups'!C:C,'New Signups'!D:D),"-")</f>
        <v>Helena</v>
      </c>
      <c r="D85" s="1233" t="str">
        <f t="array" ref="D85">IFNA(XLOOKUP(B85,'New Signups'!C:C,'New Signups'!E:E),"-")</f>
        <v>Powers</v>
      </c>
      <c r="E85" s="1230"/>
      <c r="H85" s="53" t="str">
        <f t="array" ref="H85">XLOOKUP(B85,'New Signups'!C:C,'New Signups'!J:J)</f>
        <v>(508) 455-8525</v>
      </c>
      <c r="M85" s="1157">
        <f t="array" ref="M85">IFNA(
    IF(OR(XLOOKUP(B85,'1000'!A:A,'1000'!AC:AC)=0, XLOOKUP(B85,'1000'!A:A,'1000'!AC:AC)=DATE(1900,1,1)), "", XLOOKUP(B85,'1000'!A:A,'1000'!AC:AC)),
    IFNA(
        IF(OR(XLOOKUP(B85,'2000'!A:A,'2000'!AC:AC)=0, XLOOKUP(B85,'2000'!A:A,'2000'!AC:AC)=DATE(1900,1,1)), "", XLOOKUP(B85,'2000'!A:A,'2000'!AC:AC)),
        IF(OR(XLOOKUP(B85,'3000'!A:A,'3000'!AC:AC)=0, XLOOKUP(B85,'3000'!A:A,'3000'!AC:AC)=DATE(1900,1,1)), "", XLOOKUP(B85,'3000'!A:A,'3000'!AC:AC))
    )
)</f>
        <v>45880</v>
      </c>
      <c r="O85" s="1157" t="str">
        <f t="shared" si="1"/>
        <v>09/2025</v>
      </c>
      <c r="P85" s="1157" t="str">
        <f t="shared" si="2"/>
        <v>10/2025</v>
      </c>
      <c r="Q85" s="1157" t="str">
        <f t="shared" si="3"/>
        <v>11/2025</v>
      </c>
      <c r="R85" s="1157" t="str">
        <f t="shared" si="4"/>
        <v>12/2025</v>
      </c>
      <c r="S85" s="1157" t="str">
        <f t="shared" si="5"/>
        <v>01/2026</v>
      </c>
      <c r="T85" s="1157" t="str">
        <f t="shared" si="6"/>
        <v>02/2026</v>
      </c>
      <c r="W85" s="1157" t="str">
        <f t="shared" si="7"/>
        <v>2026-06-08 00:00</v>
      </c>
      <c r="X85" s="273"/>
      <c r="AB85" s="1157" t="str">
        <f t="shared" si="8"/>
        <v>08/2026</v>
      </c>
      <c r="AC85" s="1157" t="str">
        <f t="shared" si="9"/>
        <v>09/2026</v>
      </c>
      <c r="AD85" s="1157" t="str">
        <f t="shared" si="10"/>
        <v>10/2026</v>
      </c>
      <c r="AF85" s="1157" t="str">
        <f t="shared" si="11"/>
        <v>11/15/2026</v>
      </c>
    </row>
    <row r="86" ht="15.75" customHeight="1">
      <c r="A86" s="1234">
        <v>3089.0</v>
      </c>
      <c r="B86" s="1232">
        <v>474.0</v>
      </c>
      <c r="C86" s="1231" t="str">
        <f t="array" ref="C86">IFNA(XLOOKUP(B86,'New Signups'!C:C,'New Signups'!D:D),"-")</f>
        <v>Maame</v>
      </c>
      <c r="D86" s="1233" t="str">
        <f t="array" ref="D86">IFNA(XLOOKUP(B86,'New Signups'!C:C,'New Signups'!E:E),"-")</f>
        <v>Sarpong</v>
      </c>
      <c r="E86" s="1230"/>
      <c r="H86" s="53" t="str">
        <f t="array" ref="H86">XLOOKUP(B86,'New Signups'!C:C,'New Signups'!J:J)</f>
        <v>(240) 270-3106</v>
      </c>
      <c r="M86" s="1157">
        <f t="array" ref="M86">IFNA(
    IF(OR(XLOOKUP(B86,'1000'!A:A,'1000'!AC:AC)=0, XLOOKUP(B86,'1000'!A:A,'1000'!AC:AC)=DATE(1900,1,1)), "", XLOOKUP(B86,'1000'!A:A,'1000'!AC:AC)),
    IFNA(
        IF(OR(XLOOKUP(B86,'2000'!A:A,'2000'!AC:AC)=0, XLOOKUP(B86,'2000'!A:A,'2000'!AC:AC)=DATE(1900,1,1)), "", XLOOKUP(B86,'2000'!A:A,'2000'!AC:AC)),
        IF(OR(XLOOKUP(B86,'3000'!A:A,'3000'!AC:AC)=0, XLOOKUP(B86,'3000'!A:A,'3000'!AC:AC)=DATE(1900,1,1)), "", XLOOKUP(B86,'3000'!A:A,'3000'!AC:AC))
    )
)</f>
        <v>45874</v>
      </c>
      <c r="O86" s="1157" t="str">
        <f t="shared" si="1"/>
        <v>09/2025</v>
      </c>
      <c r="P86" s="1157" t="str">
        <f t="shared" si="2"/>
        <v>10/2025</v>
      </c>
      <c r="Q86" s="1157" t="str">
        <f t="shared" si="3"/>
        <v>11/2025</v>
      </c>
      <c r="R86" s="1157" t="str">
        <f t="shared" si="4"/>
        <v>12/2025</v>
      </c>
      <c r="S86" s="1157" t="str">
        <f t="shared" si="5"/>
        <v>01/2026</v>
      </c>
      <c r="T86" s="1157" t="str">
        <f t="shared" si="6"/>
        <v>02/2026</v>
      </c>
      <c r="W86" s="1157" t="str">
        <f t="shared" si="7"/>
        <v>2026-06-08 00:00</v>
      </c>
      <c r="X86" s="273"/>
      <c r="AB86" s="1157" t="str">
        <f t="shared" si="8"/>
        <v>08/2026</v>
      </c>
      <c r="AC86" s="1157" t="str">
        <f t="shared" si="9"/>
        <v>09/2026</v>
      </c>
      <c r="AD86" s="1157" t="str">
        <f t="shared" si="10"/>
        <v>10/2026</v>
      </c>
      <c r="AF86" s="1157" t="str">
        <f t="shared" si="11"/>
        <v>11/15/2026</v>
      </c>
    </row>
    <row r="87" ht="15.75" customHeight="1">
      <c r="A87" s="1234">
        <v>3090.0</v>
      </c>
      <c r="B87" s="1232">
        <v>497.0</v>
      </c>
      <c r="C87" s="1231" t="str">
        <f t="array" ref="C87">IFNA(XLOOKUP(B87,'New Signups'!C:C,'New Signups'!D:D),"-")</f>
        <v>Rachel</v>
      </c>
      <c r="D87" s="1233" t="str">
        <f t="array" ref="D87">IFNA(XLOOKUP(B87,'New Signups'!C:C,'New Signups'!E:E),"-")</f>
        <v>Brodsky</v>
      </c>
      <c r="E87" s="1230"/>
      <c r="H87" s="53" t="str">
        <f t="array" ref="H87">XLOOKUP(B87,'New Signups'!C:C,'New Signups'!J:J)</f>
        <v>(215) 882-4118</v>
      </c>
      <c r="M87" s="1157">
        <f t="array" ref="M87">IFNA(
    IF(OR(XLOOKUP(B87,'1000'!A:A,'1000'!AC:AC)=0, XLOOKUP(B87,'1000'!A:A,'1000'!AC:AC)=DATE(1900,1,1)), "", XLOOKUP(B87,'1000'!A:A,'1000'!AC:AC)),
    IFNA(
        IF(OR(XLOOKUP(B87,'2000'!A:A,'2000'!AC:AC)=0, XLOOKUP(B87,'2000'!A:A,'2000'!AC:AC)=DATE(1900,1,1)), "", XLOOKUP(B87,'2000'!A:A,'2000'!AC:AC)),
        IF(OR(XLOOKUP(B87,'3000'!A:A,'3000'!AC:AC)=0, XLOOKUP(B87,'3000'!A:A,'3000'!AC:AC)=DATE(1900,1,1)), "", XLOOKUP(B87,'3000'!A:A,'3000'!AC:AC))
    )
)</f>
        <v>45749</v>
      </c>
      <c r="O87" s="1157" t="str">
        <f t="shared" si="1"/>
        <v>05/2025</v>
      </c>
      <c r="P87" s="1157" t="str">
        <f t="shared" si="2"/>
        <v>06/2025</v>
      </c>
      <c r="Q87" s="1157" t="str">
        <f t="shared" si="3"/>
        <v>07/2025</v>
      </c>
      <c r="R87" s="1157" t="str">
        <f t="shared" si="4"/>
        <v>08/2025</v>
      </c>
      <c r="S87" s="1157" t="str">
        <f t="shared" si="5"/>
        <v>09/2025</v>
      </c>
      <c r="T87" s="1157" t="str">
        <f t="shared" si="6"/>
        <v>10/2025</v>
      </c>
      <c r="W87" s="1157" t="str">
        <f t="shared" si="7"/>
        <v>2026-02-02 00:00</v>
      </c>
      <c r="X87" s="120">
        <v>1.0</v>
      </c>
      <c r="AB87" s="1157" t="str">
        <f t="shared" si="8"/>
        <v>04/2026</v>
      </c>
      <c r="AC87" s="1157" t="str">
        <f t="shared" si="9"/>
        <v>05/2026</v>
      </c>
      <c r="AD87" s="1157" t="str">
        <f t="shared" si="10"/>
        <v>06/2026</v>
      </c>
      <c r="AF87" s="1157" t="str">
        <f t="shared" si="11"/>
        <v>07/15/2026</v>
      </c>
    </row>
    <row r="88" ht="15.75" customHeight="1">
      <c r="A88" s="1234">
        <v>3091.0</v>
      </c>
      <c r="B88" s="1232">
        <v>552.0</v>
      </c>
      <c r="C88" s="1231" t="str">
        <f t="array" ref="C88">IFNA(XLOOKUP(B88,'New Signups'!C:C,'New Signups'!D:D),"-")</f>
        <v>Nathaniel </v>
      </c>
      <c r="D88" s="1233" t="str">
        <f t="array" ref="D88">IFNA(XLOOKUP(B88,'New Signups'!C:C,'New Signups'!E:E),"-")</f>
        <v>Weinerg</v>
      </c>
      <c r="E88" s="1230"/>
      <c r="H88" s="53" t="str">
        <f t="array" ref="H88">XLOOKUP(B88,'New Signups'!C:C,'New Signups'!J:J)</f>
        <v>(215) 251-0354</v>
      </c>
      <c r="M88" s="1157">
        <f t="array" ref="M88">IFNA(
    IF(OR(XLOOKUP(B88,'1000'!A:A,'1000'!AC:AC)=0, XLOOKUP(B88,'1000'!A:A,'1000'!AC:AC)=DATE(1900,1,1)), "", XLOOKUP(B88,'1000'!A:A,'1000'!AC:AC)),
    IFNA(
        IF(OR(XLOOKUP(B88,'2000'!A:A,'2000'!AC:AC)=0, XLOOKUP(B88,'2000'!A:A,'2000'!AC:AC)=DATE(1900,1,1)), "", XLOOKUP(B88,'2000'!A:A,'2000'!AC:AC)),
        IF(OR(XLOOKUP(B88,'3000'!A:A,'3000'!AC:AC)=0, XLOOKUP(B88,'3000'!A:A,'3000'!AC:AC)=DATE(1900,1,1)), "", XLOOKUP(B88,'3000'!A:A,'3000'!AC:AC))
    )
)</f>
        <v>45841</v>
      </c>
      <c r="O88" s="1157" t="str">
        <f t="shared" si="1"/>
        <v>08/2025</v>
      </c>
      <c r="P88" s="1157" t="str">
        <f t="shared" si="2"/>
        <v>09/2025</v>
      </c>
      <c r="Q88" s="1157" t="str">
        <f t="shared" si="3"/>
        <v>10/2025</v>
      </c>
      <c r="R88" s="1157" t="str">
        <f t="shared" si="4"/>
        <v>11/2025</v>
      </c>
      <c r="S88" s="1157" t="str">
        <f t="shared" si="5"/>
        <v>12/2025</v>
      </c>
      <c r="T88" s="1157" t="str">
        <f t="shared" si="6"/>
        <v>01/2026</v>
      </c>
      <c r="W88" s="1157" t="str">
        <f t="shared" si="7"/>
        <v>2026-05-04 00:00</v>
      </c>
      <c r="X88" s="273"/>
      <c r="AB88" s="1157" t="str">
        <f t="shared" si="8"/>
        <v>07/2026</v>
      </c>
      <c r="AC88" s="1157" t="str">
        <f t="shared" si="9"/>
        <v>08/2026</v>
      </c>
      <c r="AD88" s="1157" t="str">
        <f t="shared" si="10"/>
        <v>09/2026</v>
      </c>
      <c r="AF88" s="1157" t="str">
        <f t="shared" si="11"/>
        <v>10/15/2026</v>
      </c>
    </row>
    <row r="89" ht="15.75" customHeight="1">
      <c r="A89" s="1234">
        <v>3092.0</v>
      </c>
      <c r="B89" s="1232">
        <v>534.0</v>
      </c>
      <c r="C89" s="1231" t="str">
        <f t="array" ref="C89">IFNA(XLOOKUP(B89,'New Signups'!C:C,'New Signups'!D:D),"-")</f>
        <v>Elyana</v>
      </c>
      <c r="D89" s="1233" t="str">
        <f t="array" ref="D89">IFNA(XLOOKUP(B89,'New Signups'!C:C,'New Signups'!E:E),"-")</f>
        <v>Smith </v>
      </c>
      <c r="E89" s="1230"/>
      <c r="H89" s="53" t="str">
        <f t="array" ref="H89">XLOOKUP(B89,'New Signups'!C:C,'New Signups'!J:J)</f>
        <v>(207) 318-8033</v>
      </c>
      <c r="M89" s="1157">
        <f t="array" ref="M89">IFNA(
    IF(OR(XLOOKUP(B89,'1000'!A:A,'1000'!AC:AC)=0, XLOOKUP(B89,'1000'!A:A,'1000'!AC:AC)=DATE(1900,1,1)), "", XLOOKUP(B89,'1000'!A:A,'1000'!AC:AC)),
    IFNA(
        IF(OR(XLOOKUP(B89,'2000'!A:A,'2000'!AC:AC)=0, XLOOKUP(B89,'2000'!A:A,'2000'!AC:AC)=DATE(1900,1,1)), "", XLOOKUP(B89,'2000'!A:A,'2000'!AC:AC)),
        IF(OR(XLOOKUP(B89,'3000'!A:A,'3000'!AC:AC)=0, XLOOKUP(B89,'3000'!A:A,'3000'!AC:AC)=DATE(1900,1,1)), "", XLOOKUP(B89,'3000'!A:A,'3000'!AC:AC))
    )
)</f>
        <v>45848</v>
      </c>
      <c r="O89" s="1157" t="str">
        <f t="shared" si="1"/>
        <v>08/2025</v>
      </c>
      <c r="P89" s="1157" t="str">
        <f t="shared" si="2"/>
        <v>09/2025</v>
      </c>
      <c r="Q89" s="1157" t="str">
        <f t="shared" si="3"/>
        <v>10/2025</v>
      </c>
      <c r="R89" s="1157" t="str">
        <f t="shared" si="4"/>
        <v>11/2025</v>
      </c>
      <c r="S89" s="1157" t="str">
        <f t="shared" si="5"/>
        <v>12/2025</v>
      </c>
      <c r="T89" s="1157" t="str">
        <f t="shared" si="6"/>
        <v>01/2026</v>
      </c>
      <c r="W89" s="1157" t="str">
        <f t="shared" si="7"/>
        <v>2026-05-04 00:00</v>
      </c>
      <c r="X89" s="273"/>
      <c r="AB89" s="1157" t="str">
        <f t="shared" si="8"/>
        <v>07/2026</v>
      </c>
      <c r="AC89" s="1157" t="str">
        <f t="shared" si="9"/>
        <v>08/2026</v>
      </c>
      <c r="AD89" s="1157" t="str">
        <f t="shared" si="10"/>
        <v>09/2026</v>
      </c>
      <c r="AF89" s="1157" t="str">
        <f t="shared" si="11"/>
        <v>10/15/2026</v>
      </c>
    </row>
    <row r="90" ht="15.75" customHeight="1">
      <c r="A90" s="1234">
        <v>3093.0</v>
      </c>
      <c r="B90" s="1232">
        <v>512.0</v>
      </c>
      <c r="C90" s="1231" t="str">
        <f t="array" ref="C90">IFNA(XLOOKUP(B90,'New Signups'!C:C,'New Signups'!D:D),"-")</f>
        <v>Somto</v>
      </c>
      <c r="D90" s="1233" t="str">
        <f t="array" ref="D90">IFNA(XLOOKUP(B90,'New Signups'!C:C,'New Signups'!E:E),"-")</f>
        <v>Amaefuma</v>
      </c>
      <c r="E90" s="1230"/>
      <c r="H90" s="53" t="str">
        <f t="array" ref="H90">XLOOKUP(B90,'New Signups'!C:C,'New Signups'!J:J)</f>
        <v>(215) 378-9489</v>
      </c>
      <c r="M90" s="1157">
        <f t="array" ref="M90">IFNA(
    IF(OR(XLOOKUP(B90,'1000'!A:A,'1000'!AC:AC)=0, XLOOKUP(B90,'1000'!A:A,'1000'!AC:AC)=DATE(1900,1,1)), "", XLOOKUP(B90,'1000'!A:A,'1000'!AC:AC)),
    IFNA(
        IF(OR(XLOOKUP(B90,'2000'!A:A,'2000'!AC:AC)=0, XLOOKUP(B90,'2000'!A:A,'2000'!AC:AC)=DATE(1900,1,1)), "", XLOOKUP(B90,'2000'!A:A,'2000'!AC:AC)),
        IF(OR(XLOOKUP(B90,'3000'!A:A,'3000'!AC:AC)=0, XLOOKUP(B90,'3000'!A:A,'3000'!AC:AC)=DATE(1900,1,1)), "", XLOOKUP(B90,'3000'!A:A,'3000'!AC:AC))
    )
)</f>
        <v>45874</v>
      </c>
      <c r="O90" s="1157" t="str">
        <f t="shared" si="1"/>
        <v>09/2025</v>
      </c>
      <c r="P90" s="1157" t="str">
        <f t="shared" si="2"/>
        <v>10/2025</v>
      </c>
      <c r="Q90" s="1157" t="str">
        <f t="shared" si="3"/>
        <v>11/2025</v>
      </c>
      <c r="R90" s="1157" t="str">
        <f t="shared" si="4"/>
        <v>12/2025</v>
      </c>
      <c r="S90" s="1157" t="str">
        <f t="shared" si="5"/>
        <v>01/2026</v>
      </c>
      <c r="T90" s="1157" t="str">
        <f t="shared" si="6"/>
        <v>02/2026</v>
      </c>
      <c r="W90" s="1157" t="str">
        <f t="shared" si="7"/>
        <v>2026-06-08 00:00</v>
      </c>
      <c r="X90" s="273"/>
      <c r="AB90" s="1157" t="str">
        <f t="shared" si="8"/>
        <v>08/2026</v>
      </c>
      <c r="AC90" s="1157" t="str">
        <f t="shared" si="9"/>
        <v>09/2026</v>
      </c>
      <c r="AD90" s="1157" t="str">
        <f t="shared" si="10"/>
        <v>10/2026</v>
      </c>
      <c r="AF90" s="1157" t="str">
        <f t="shared" si="11"/>
        <v>11/15/2026</v>
      </c>
    </row>
    <row r="91" ht="15.75" customHeight="1">
      <c r="A91" s="1234">
        <v>3094.0</v>
      </c>
      <c r="B91" s="1232">
        <v>551.0</v>
      </c>
      <c r="C91" s="1231" t="str">
        <f t="array" ref="C91">IFNA(XLOOKUP(B91,'New Signups'!C:C,'New Signups'!D:D),"-")</f>
        <v>Emmett</v>
      </c>
      <c r="D91" s="1233" t="str">
        <f t="array" ref="D91">IFNA(XLOOKUP(B91,'New Signups'!C:C,'New Signups'!E:E),"-")</f>
        <v>Garson</v>
      </c>
      <c r="E91" s="1230"/>
      <c r="H91" s="53" t="str">
        <f t="array" ref="H91">XLOOKUP(B91,'New Signups'!C:C,'New Signups'!J:J)</f>
        <v>(215) 687-4112</v>
      </c>
      <c r="M91" s="1157">
        <f t="array" ref="M91">IFNA(
    IF(OR(XLOOKUP(B91,'1000'!A:A,'1000'!AC:AC)=0, XLOOKUP(B91,'1000'!A:A,'1000'!AC:AC)=DATE(1900,1,1)), "", XLOOKUP(B91,'1000'!A:A,'1000'!AC:AC)),
    IFNA(
        IF(OR(XLOOKUP(B91,'2000'!A:A,'2000'!AC:AC)=0, XLOOKUP(B91,'2000'!A:A,'2000'!AC:AC)=DATE(1900,1,1)), "", XLOOKUP(B91,'2000'!A:A,'2000'!AC:AC)),
        IF(OR(XLOOKUP(B91,'3000'!A:A,'3000'!AC:AC)=0, XLOOKUP(B91,'3000'!A:A,'3000'!AC:AC)=DATE(1900,1,1)), "", XLOOKUP(B91,'3000'!A:A,'3000'!AC:AC))
    )
)</f>
        <v>45819</v>
      </c>
      <c r="O91" s="1157" t="str">
        <f t="shared" si="1"/>
        <v>07/2025</v>
      </c>
      <c r="P91" s="1157" t="str">
        <f t="shared" si="2"/>
        <v>08/2025</v>
      </c>
      <c r="Q91" s="1157" t="str">
        <f t="shared" si="3"/>
        <v>09/2025</v>
      </c>
      <c r="R91" s="1157" t="str">
        <f t="shared" si="4"/>
        <v>10/2025</v>
      </c>
      <c r="S91" s="1157" t="str">
        <f t="shared" si="5"/>
        <v>11/2025</v>
      </c>
      <c r="T91" s="1157" t="str">
        <f t="shared" si="6"/>
        <v>12/2025</v>
      </c>
      <c r="W91" s="1157" t="str">
        <f t="shared" si="7"/>
        <v>2026-04-06 00:00</v>
      </c>
      <c r="X91" s="273"/>
      <c r="AB91" s="1157" t="str">
        <f t="shared" si="8"/>
        <v>06/2026</v>
      </c>
      <c r="AC91" s="1157" t="str">
        <f t="shared" si="9"/>
        <v>07/2026</v>
      </c>
      <c r="AD91" s="1157" t="str">
        <f t="shared" si="10"/>
        <v>08/2026</v>
      </c>
      <c r="AF91" s="1157" t="str">
        <f t="shared" si="11"/>
        <v>09/15/2026</v>
      </c>
    </row>
    <row r="92" ht="15.75" customHeight="1">
      <c r="A92" s="1234">
        <v>3095.0</v>
      </c>
      <c r="B92" s="1232">
        <v>442.0</v>
      </c>
      <c r="C92" s="1231" t="str">
        <f t="array" ref="C92">IFNA(XLOOKUP(B92,'New Signups'!C:C,'New Signups'!D:D),"-")</f>
        <v>Piper</v>
      </c>
      <c r="D92" s="1233" t="str">
        <f t="array" ref="D92">IFNA(XLOOKUP(B92,'New Signups'!C:C,'New Signups'!E:E),"-")</f>
        <v>Farbarik</v>
      </c>
      <c r="E92" s="1230"/>
      <c r="H92" s="53" t="str">
        <f t="array" ref="H92">XLOOKUP(B92,'New Signups'!C:C,'New Signups'!J:J)</f>
        <v>(206) 747-1567</v>
      </c>
      <c r="M92" s="1157">
        <f t="array" ref="M92">IFNA(
    IF(OR(XLOOKUP(B92,'1000'!A:A,'1000'!AC:AC)=0, XLOOKUP(B92,'1000'!A:A,'1000'!AC:AC)=DATE(1900,1,1)), "", XLOOKUP(B92,'1000'!A:A,'1000'!AC:AC)),
    IFNA(
        IF(OR(XLOOKUP(B92,'2000'!A:A,'2000'!AC:AC)=0, XLOOKUP(B92,'2000'!A:A,'2000'!AC:AC)=DATE(1900,1,1)), "", XLOOKUP(B92,'2000'!A:A,'2000'!AC:AC)),
        IF(OR(XLOOKUP(B92,'3000'!A:A,'3000'!AC:AC)=0, XLOOKUP(B92,'3000'!A:A,'3000'!AC:AC)=DATE(1900,1,1)), "", XLOOKUP(B92,'3000'!A:A,'3000'!AC:AC))
    )
)</f>
        <v>45813</v>
      </c>
      <c r="O92" s="1157" t="str">
        <f t="shared" si="1"/>
        <v>07/2025</v>
      </c>
      <c r="P92" s="1157" t="str">
        <f t="shared" si="2"/>
        <v>08/2025</v>
      </c>
      <c r="Q92" s="1157" t="str">
        <f t="shared" si="3"/>
        <v>09/2025</v>
      </c>
      <c r="R92" s="1157" t="str">
        <f t="shared" si="4"/>
        <v>10/2025</v>
      </c>
      <c r="S92" s="1157" t="str">
        <f t="shared" si="5"/>
        <v>11/2025</v>
      </c>
      <c r="T92" s="1157" t="str">
        <f t="shared" si="6"/>
        <v>12/2025</v>
      </c>
      <c r="W92" s="1157" t="str">
        <f t="shared" si="7"/>
        <v>2026-04-06 00:00</v>
      </c>
      <c r="X92" s="273"/>
      <c r="AB92" s="1157" t="str">
        <f t="shared" si="8"/>
        <v>06/2026</v>
      </c>
      <c r="AC92" s="1157" t="str">
        <f t="shared" si="9"/>
        <v>07/2026</v>
      </c>
      <c r="AD92" s="1157" t="str">
        <f t="shared" si="10"/>
        <v>08/2026</v>
      </c>
      <c r="AF92" s="1157" t="str">
        <f t="shared" si="11"/>
        <v>09/15/2026</v>
      </c>
    </row>
    <row r="93" ht="15.75" customHeight="1">
      <c r="A93" s="1234">
        <v>3096.0</v>
      </c>
      <c r="B93" s="1232">
        <v>502.0</v>
      </c>
      <c r="C93" s="1231" t="str">
        <f t="array" ref="C93">IFNA(XLOOKUP(B93,'New Signups'!C:C,'New Signups'!D:D),"-")</f>
        <v>Sky</v>
      </c>
      <c r="D93" s="1233" t="str">
        <f t="array" ref="D93">IFNA(XLOOKUP(B93,'New Signups'!C:C,'New Signups'!E:E),"-")</f>
        <v>Anastaisa</v>
      </c>
      <c r="E93" s="1230"/>
      <c r="H93" s="53" t="str">
        <f t="array" ref="H93">XLOOKUP(B93,'New Signups'!C:C,'New Signups'!J:J)</f>
        <v>(301) 613-7182</v>
      </c>
      <c r="M93" s="1157" t="str">
        <f t="array" ref="M93">IFNA(
    IF(OR(XLOOKUP(B93,'1000'!A:A,'1000'!AC:AC)=0, XLOOKUP(B93,'1000'!A:A,'1000'!AC:AC)=DATE(1900,1,1)), "", XLOOKUP(B93,'1000'!A:A,'1000'!AC:AC)),
    IFNA(
        IF(OR(XLOOKUP(B93,'2000'!A:A,'2000'!AC:AC)=0, XLOOKUP(B93,'2000'!A:A,'2000'!AC:AC)=DATE(1900,1,1)), "", XLOOKUP(B93,'2000'!A:A,'2000'!AC:AC)),
        IF(OR(XLOOKUP(B93,'3000'!A:A,'3000'!AC:AC)=0, XLOOKUP(B93,'3000'!A:A,'3000'!AC:AC)=DATE(1900,1,1)), "", XLOOKUP(B93,'3000'!A:A,'3000'!AC:AC))
    )
)</f>
        <v/>
      </c>
      <c r="O93" s="1157" t="str">
        <f t="shared" si="1"/>
        <v/>
      </c>
      <c r="P93" s="1157" t="str">
        <f t="shared" si="2"/>
        <v/>
      </c>
      <c r="Q93" s="1157" t="str">
        <f t="shared" si="3"/>
        <v/>
      </c>
      <c r="R93" s="1157" t="str">
        <f t="shared" si="4"/>
        <v/>
      </c>
      <c r="S93" s="1157" t="str">
        <f t="shared" si="5"/>
        <v/>
      </c>
      <c r="T93" s="1157" t="str">
        <f t="shared" si="6"/>
        <v/>
      </c>
      <c r="W93" s="1157" t="str">
        <f t="shared" si="7"/>
        <v/>
      </c>
      <c r="X93" s="273"/>
      <c r="AB93" s="1157" t="str">
        <f t="shared" si="8"/>
        <v/>
      </c>
      <c r="AC93" s="1157" t="str">
        <f t="shared" si="9"/>
        <v/>
      </c>
      <c r="AD93" s="1157" t="str">
        <f t="shared" si="10"/>
        <v/>
      </c>
      <c r="AF93" s="1157" t="str">
        <f t="shared" si="11"/>
        <v/>
      </c>
    </row>
    <row r="94" ht="15.75" customHeight="1">
      <c r="A94" s="1234">
        <v>3097.0</v>
      </c>
      <c r="B94" s="1232">
        <v>489.0</v>
      </c>
      <c r="C94" s="1231" t="str">
        <f t="array" ref="C94">IFNA(XLOOKUP(B94,'New Signups'!C:C,'New Signups'!D:D),"-")</f>
        <v>Brynn</v>
      </c>
      <c r="D94" s="1233" t="str">
        <f t="array" ref="D94">IFNA(XLOOKUP(B94,'New Signups'!C:C,'New Signups'!E:E),"-")</f>
        <v>Keyser</v>
      </c>
      <c r="E94" s="1230"/>
      <c r="H94" s="53" t="str">
        <f t="array" ref="H94">XLOOKUP(B94,'New Signups'!C:C,'New Signups'!J:J)</f>
        <v>(215) 913-8953</v>
      </c>
      <c r="M94" s="1157">
        <f t="array" ref="M94">IFNA(
    IF(OR(XLOOKUP(B94,'1000'!A:A,'1000'!AC:AC)=0, XLOOKUP(B94,'1000'!A:A,'1000'!AC:AC)=DATE(1900,1,1)), "", XLOOKUP(B94,'1000'!A:A,'1000'!AC:AC)),
    IFNA(
        IF(OR(XLOOKUP(B94,'2000'!A:A,'2000'!AC:AC)=0, XLOOKUP(B94,'2000'!A:A,'2000'!AC:AC)=DATE(1900,1,1)), "", XLOOKUP(B94,'2000'!A:A,'2000'!AC:AC)),
        IF(OR(XLOOKUP(B94,'3000'!A:A,'3000'!AC:AC)=0, XLOOKUP(B94,'3000'!A:A,'3000'!AC:AC)=DATE(1900,1,1)), "", XLOOKUP(B94,'3000'!A:A,'3000'!AC:AC))
    )
)</f>
        <v>45853</v>
      </c>
      <c r="O94" s="1157" t="str">
        <f t="shared" si="1"/>
        <v>08/2025</v>
      </c>
      <c r="P94" s="1157" t="str">
        <f t="shared" si="2"/>
        <v>09/2025</v>
      </c>
      <c r="Q94" s="1157" t="str">
        <f t="shared" si="3"/>
        <v>10/2025</v>
      </c>
      <c r="R94" s="1157" t="str">
        <f t="shared" si="4"/>
        <v>11/2025</v>
      </c>
      <c r="S94" s="1157" t="str">
        <f t="shared" si="5"/>
        <v>12/2025</v>
      </c>
      <c r="T94" s="1157" t="str">
        <f t="shared" si="6"/>
        <v>01/2026</v>
      </c>
      <c r="W94" s="1157" t="str">
        <f t="shared" si="7"/>
        <v>2026-05-04 00:00</v>
      </c>
      <c r="X94" s="273"/>
      <c r="AB94" s="1157" t="str">
        <f t="shared" si="8"/>
        <v>07/2026</v>
      </c>
      <c r="AC94" s="1157" t="str">
        <f t="shared" si="9"/>
        <v>08/2026</v>
      </c>
      <c r="AD94" s="1157" t="str">
        <f t="shared" si="10"/>
        <v>09/2026</v>
      </c>
      <c r="AF94" s="1157" t="str">
        <f t="shared" si="11"/>
        <v>10/15/2026</v>
      </c>
    </row>
    <row r="95" ht="15.75" customHeight="1">
      <c r="A95" s="1234">
        <v>3098.0</v>
      </c>
      <c r="B95" s="1232">
        <v>544.0</v>
      </c>
      <c r="C95" s="1231" t="str">
        <f t="array" ref="C95">IFNA(XLOOKUP(B95,'New Signups'!C:C,'New Signups'!D:D),"-")</f>
        <v>Nora</v>
      </c>
      <c r="D95" s="1233" t="str">
        <f t="array" ref="D95">IFNA(XLOOKUP(B95,'New Signups'!C:C,'New Signups'!E:E),"-")</f>
        <v>Melican</v>
      </c>
      <c r="E95" s="1230"/>
      <c r="H95" s="53" t="str">
        <f t="array" ref="H95">XLOOKUP(B95,'New Signups'!C:C,'New Signups'!J:J)</f>
        <v>(609) 647-2538</v>
      </c>
      <c r="M95" s="1157">
        <f t="array" ref="M95">IFNA(
    IF(OR(XLOOKUP(B95,'1000'!A:A,'1000'!AC:AC)=0, XLOOKUP(B95,'1000'!A:A,'1000'!AC:AC)=DATE(1900,1,1)), "", XLOOKUP(B95,'1000'!A:A,'1000'!AC:AC)),
    IFNA(
        IF(OR(XLOOKUP(B95,'2000'!A:A,'2000'!AC:AC)=0, XLOOKUP(B95,'2000'!A:A,'2000'!AC:AC)=DATE(1900,1,1)), "", XLOOKUP(B95,'2000'!A:A,'2000'!AC:AC)),
        IF(OR(XLOOKUP(B95,'3000'!A:A,'3000'!AC:AC)=0, XLOOKUP(B95,'3000'!A:A,'3000'!AC:AC)=DATE(1900,1,1)), "", XLOOKUP(B95,'3000'!A:A,'3000'!AC:AC))
    )
)</f>
        <v>45821</v>
      </c>
      <c r="O95" s="1157" t="str">
        <f t="shared" si="1"/>
        <v>07/2025</v>
      </c>
      <c r="P95" s="1157" t="str">
        <f t="shared" si="2"/>
        <v>08/2025</v>
      </c>
      <c r="Q95" s="1157" t="str">
        <f t="shared" si="3"/>
        <v>09/2025</v>
      </c>
      <c r="R95" s="1157" t="str">
        <f t="shared" si="4"/>
        <v>10/2025</v>
      </c>
      <c r="S95" s="1157" t="str">
        <f t="shared" si="5"/>
        <v>11/2025</v>
      </c>
      <c r="T95" s="1157" t="str">
        <f t="shared" si="6"/>
        <v>12/2025</v>
      </c>
      <c r="W95" s="1157" t="str">
        <f t="shared" si="7"/>
        <v>2026-04-06 00:00</v>
      </c>
      <c r="X95" s="273"/>
      <c r="AB95" s="1157" t="str">
        <f t="shared" si="8"/>
        <v>06/2026</v>
      </c>
      <c r="AC95" s="1157" t="str">
        <f t="shared" si="9"/>
        <v>07/2026</v>
      </c>
      <c r="AD95" s="1157" t="str">
        <f t="shared" si="10"/>
        <v>08/2026</v>
      </c>
      <c r="AF95" s="1157" t="str">
        <f t="shared" si="11"/>
        <v>09/15/2026</v>
      </c>
    </row>
    <row r="96" ht="15.75" customHeight="1">
      <c r="A96" s="1234">
        <v>3099.0</v>
      </c>
      <c r="B96" s="1232">
        <v>555.0</v>
      </c>
      <c r="C96" s="1231" t="str">
        <f t="array" ref="C96">IFNA(XLOOKUP(B96,'New Signups'!C:C,'New Signups'!D:D),"-")</f>
        <v>Natanel</v>
      </c>
      <c r="D96" s="1233" t="str">
        <f t="array" ref="D96">IFNA(XLOOKUP(B96,'New Signups'!C:C,'New Signups'!E:E),"-")</f>
        <v>Nisimi</v>
      </c>
      <c r="E96" s="1230"/>
      <c r="H96" s="53" t="str">
        <f t="array" ref="H96">XLOOKUP(B96,'New Signups'!C:C,'New Signups'!J:J)</f>
        <v>(215) 450-5185</v>
      </c>
      <c r="M96" s="1157" t="str">
        <f t="array" ref="M96">IFNA(
    IF(OR(XLOOKUP(B96,'1000'!A:A,'1000'!AC:AC)=0, XLOOKUP(B96,'1000'!A:A,'1000'!AC:AC)=DATE(1900,1,1)), "", XLOOKUP(B96,'1000'!A:A,'1000'!AC:AC)),
    IFNA(
        IF(OR(XLOOKUP(B96,'2000'!A:A,'2000'!AC:AC)=0, XLOOKUP(B96,'2000'!A:A,'2000'!AC:AC)=DATE(1900,1,1)), "", XLOOKUP(B96,'2000'!A:A,'2000'!AC:AC)),
        IF(OR(XLOOKUP(B96,'3000'!A:A,'3000'!AC:AC)=0, XLOOKUP(B96,'3000'!A:A,'3000'!AC:AC)=DATE(1900,1,1)), "", XLOOKUP(B96,'3000'!A:A,'3000'!AC:AC))
    )
)</f>
        <v/>
      </c>
      <c r="O96" s="1157" t="str">
        <f t="shared" si="1"/>
        <v/>
      </c>
      <c r="P96" s="1157" t="str">
        <f t="shared" si="2"/>
        <v/>
      </c>
      <c r="Q96" s="1157" t="str">
        <f t="shared" si="3"/>
        <v/>
      </c>
      <c r="R96" s="1157" t="str">
        <f t="shared" si="4"/>
        <v/>
      </c>
      <c r="S96" s="1157" t="str">
        <f t="shared" si="5"/>
        <v/>
      </c>
      <c r="T96" s="1157" t="str">
        <f t="shared" si="6"/>
        <v/>
      </c>
      <c r="W96" s="1157" t="str">
        <f t="shared" si="7"/>
        <v/>
      </c>
      <c r="X96" s="273"/>
      <c r="AB96" s="1157" t="str">
        <f t="shared" si="8"/>
        <v/>
      </c>
      <c r="AC96" s="1157" t="str">
        <f t="shared" si="9"/>
        <v/>
      </c>
      <c r="AD96" s="1157" t="str">
        <f t="shared" si="10"/>
        <v/>
      </c>
      <c r="AF96" s="1157" t="str">
        <f t="shared" si="11"/>
        <v/>
      </c>
    </row>
    <row r="97" ht="15.75" customHeight="1">
      <c r="A97" s="1234">
        <v>3100.0</v>
      </c>
      <c r="B97" s="1232">
        <v>562.0</v>
      </c>
      <c r="C97" s="1231" t="str">
        <f t="array" ref="C97">IFNA(XLOOKUP(B97,'New Signups'!C:C,'New Signups'!D:D),"-")</f>
        <v>Marianthi </v>
      </c>
      <c r="D97" s="1233" t="str">
        <f t="array" ref="D97">IFNA(XLOOKUP(B97,'New Signups'!C:C,'New Signups'!E:E),"-")</f>
        <v>Christoforidou </v>
      </c>
      <c r="E97" s="1230"/>
      <c r="H97" s="53" t="str">
        <f t="array" ref="H97">XLOOKUP(B97,'New Signups'!C:C,'New Signups'!J:J)</f>
        <v>(267) 975-6762</v>
      </c>
      <c r="M97" s="1157" t="str">
        <f t="array" ref="M97">IFNA(
    IF(OR(XLOOKUP(B97,'1000'!A:A,'1000'!AC:AC)=0, XLOOKUP(B97,'1000'!A:A,'1000'!AC:AC)=DATE(1900,1,1)), "", XLOOKUP(B97,'1000'!A:A,'1000'!AC:AC)),
    IFNA(
        IF(OR(XLOOKUP(B97,'2000'!A:A,'2000'!AC:AC)=0, XLOOKUP(B97,'2000'!A:A,'2000'!AC:AC)=DATE(1900,1,1)), "", XLOOKUP(B97,'2000'!A:A,'2000'!AC:AC)),
        IF(OR(XLOOKUP(B97,'3000'!A:A,'3000'!AC:AC)=0, XLOOKUP(B97,'3000'!A:A,'3000'!AC:AC)=DATE(1900,1,1)), "", XLOOKUP(B97,'3000'!A:A,'3000'!AC:AC))
    )
)</f>
        <v/>
      </c>
      <c r="O97" s="1157" t="str">
        <f t="shared" si="1"/>
        <v/>
      </c>
      <c r="P97" s="1157" t="str">
        <f t="shared" si="2"/>
        <v/>
      </c>
      <c r="Q97" s="1157" t="str">
        <f t="shared" si="3"/>
        <v/>
      </c>
      <c r="R97" s="1157" t="str">
        <f t="shared" si="4"/>
        <v/>
      </c>
      <c r="S97" s="1157" t="str">
        <f t="shared" si="5"/>
        <v/>
      </c>
      <c r="T97" s="1157" t="str">
        <f t="shared" si="6"/>
        <v/>
      </c>
      <c r="W97" s="1157" t="str">
        <f t="shared" si="7"/>
        <v/>
      </c>
      <c r="X97" s="273"/>
      <c r="AB97" s="1157" t="str">
        <f t="shared" si="8"/>
        <v/>
      </c>
      <c r="AC97" s="1157" t="str">
        <f t="shared" si="9"/>
        <v/>
      </c>
      <c r="AD97" s="1157" t="str">
        <f t="shared" si="10"/>
        <v/>
      </c>
      <c r="AF97" s="1157" t="str">
        <f t="shared" si="11"/>
        <v/>
      </c>
    </row>
    <row r="98" ht="15.75" customHeight="1">
      <c r="A98" s="1234">
        <v>3101.0</v>
      </c>
      <c r="B98" s="1232">
        <v>564.0</v>
      </c>
      <c r="C98" s="1231" t="str">
        <f t="array" ref="C98">IFNA(XLOOKUP(B98,'New Signups'!C:C,'New Signups'!D:D),"-")</f>
        <v>Erez</v>
      </c>
      <c r="D98" s="1233" t="str">
        <f t="array" ref="D98">IFNA(XLOOKUP(B98,'New Signups'!C:C,'New Signups'!E:E),"-")</f>
        <v>Yarden</v>
      </c>
      <c r="E98" s="1230"/>
      <c r="H98" s="53" t="str">
        <f t="array" ref="H98">XLOOKUP(B98,'New Signups'!C:C,'New Signups'!J:J)</f>
        <v>(301) 204-6909</v>
      </c>
      <c r="M98" s="1157">
        <f t="array" ref="M98">IFNA(
    IF(OR(XLOOKUP(B98,'1000'!A:A,'1000'!AC:AC)=0, XLOOKUP(B98,'1000'!A:A,'1000'!AC:AC)=DATE(1900,1,1)), "", XLOOKUP(B98,'1000'!A:A,'1000'!AC:AC)),
    IFNA(
        IF(OR(XLOOKUP(B98,'2000'!A:A,'2000'!AC:AC)=0, XLOOKUP(B98,'2000'!A:A,'2000'!AC:AC)=DATE(1900,1,1)), "", XLOOKUP(B98,'2000'!A:A,'2000'!AC:AC)),
        IF(OR(XLOOKUP(B98,'3000'!A:A,'3000'!AC:AC)=0, XLOOKUP(B98,'3000'!A:A,'3000'!AC:AC)=DATE(1900,1,1)), "", XLOOKUP(B98,'3000'!A:A,'3000'!AC:AC))
    )
)</f>
        <v>45924</v>
      </c>
      <c r="O98" s="1157" t="str">
        <f t="shared" si="1"/>
        <v>10/2025</v>
      </c>
      <c r="P98" s="1157" t="str">
        <f t="shared" si="2"/>
        <v>11/2025</v>
      </c>
      <c r="Q98" s="1157" t="str">
        <f t="shared" si="3"/>
        <v>12/2025</v>
      </c>
      <c r="R98" s="1157" t="str">
        <f t="shared" si="4"/>
        <v>01/2026</v>
      </c>
      <c r="S98" s="1157" t="str">
        <f t="shared" si="5"/>
        <v>02/2026</v>
      </c>
      <c r="T98" s="1157" t="str">
        <f t="shared" si="6"/>
        <v>03/2026</v>
      </c>
      <c r="W98" s="1157" t="str">
        <f t="shared" si="7"/>
        <v>2026-07-06 00:00</v>
      </c>
      <c r="X98" s="273"/>
      <c r="AB98" s="1157" t="str">
        <f t="shared" si="8"/>
        <v>09/2026</v>
      </c>
      <c r="AC98" s="1157" t="str">
        <f t="shared" si="9"/>
        <v>10/2026</v>
      </c>
      <c r="AD98" s="1157" t="str">
        <f t="shared" si="10"/>
        <v>11/2026</v>
      </c>
      <c r="AF98" s="1157" t="str">
        <f t="shared" si="11"/>
        <v>12/15/2026</v>
      </c>
    </row>
    <row r="99" ht="15.75" customHeight="1">
      <c r="A99" s="1234">
        <v>3102.0</v>
      </c>
      <c r="B99" s="1232">
        <v>516.0</v>
      </c>
      <c r="C99" s="1231" t="str">
        <f t="array" ref="C99">IFNA(XLOOKUP(B99,'New Signups'!C:C,'New Signups'!D:D),"-")</f>
        <v>Matthew</v>
      </c>
      <c r="D99" s="1233" t="str">
        <f t="array" ref="D99">IFNA(XLOOKUP(B99,'New Signups'!C:C,'New Signups'!E:E),"-")</f>
        <v>Dewhurst </v>
      </c>
      <c r="E99" s="1230"/>
      <c r="H99" s="53" t="str">
        <f t="array" ref="H99">XLOOKUP(B99,'New Signups'!C:C,'New Signups'!J:J)</f>
        <v>(202) 904-8567</v>
      </c>
      <c r="M99" s="1157">
        <f t="array" ref="M99">IFNA(
    IF(OR(XLOOKUP(B99,'1000'!A:A,'1000'!AC:AC)=0, XLOOKUP(B99,'1000'!A:A,'1000'!AC:AC)=DATE(1900,1,1)), "", XLOOKUP(B99,'1000'!A:A,'1000'!AC:AC)),
    IFNA(
        IF(OR(XLOOKUP(B99,'2000'!A:A,'2000'!AC:AC)=0, XLOOKUP(B99,'2000'!A:A,'2000'!AC:AC)=DATE(1900,1,1)), "", XLOOKUP(B99,'2000'!A:A,'2000'!AC:AC)),
        IF(OR(XLOOKUP(B99,'3000'!A:A,'3000'!AC:AC)=0, XLOOKUP(B99,'3000'!A:A,'3000'!AC:AC)=DATE(1900,1,1)), "", XLOOKUP(B99,'3000'!A:A,'3000'!AC:AC))
    )
)</f>
        <v>45845</v>
      </c>
      <c r="O99" s="1157" t="str">
        <f t="shared" si="1"/>
        <v>08/2025</v>
      </c>
      <c r="P99" s="1157" t="str">
        <f t="shared" si="2"/>
        <v>09/2025</v>
      </c>
      <c r="Q99" s="1157" t="str">
        <f t="shared" si="3"/>
        <v>10/2025</v>
      </c>
      <c r="R99" s="1157" t="str">
        <f t="shared" si="4"/>
        <v>11/2025</v>
      </c>
      <c r="S99" s="1157" t="str">
        <f t="shared" si="5"/>
        <v>12/2025</v>
      </c>
      <c r="T99" s="1157" t="str">
        <f t="shared" si="6"/>
        <v>01/2026</v>
      </c>
      <c r="W99" s="1157" t="str">
        <f t="shared" si="7"/>
        <v>2026-05-04 00:00</v>
      </c>
      <c r="X99" s="273"/>
      <c r="AB99" s="1157" t="str">
        <f t="shared" si="8"/>
        <v>07/2026</v>
      </c>
      <c r="AC99" s="1157" t="str">
        <f t="shared" si="9"/>
        <v>08/2026</v>
      </c>
      <c r="AD99" s="1157" t="str">
        <f t="shared" si="10"/>
        <v>09/2026</v>
      </c>
      <c r="AF99" s="1157" t="str">
        <f t="shared" si="11"/>
        <v>10/15/2026</v>
      </c>
    </row>
    <row r="100" ht="15.75" customHeight="1">
      <c r="A100" s="1234">
        <v>3103.0</v>
      </c>
      <c r="B100" s="1232">
        <v>515.0</v>
      </c>
      <c r="C100" s="1231" t="str">
        <f t="array" ref="C100">IFNA(XLOOKUP(B100,'New Signups'!C:C,'New Signups'!D:D),"-")</f>
        <v>Jason</v>
      </c>
      <c r="D100" s="1233" t="str">
        <f t="array" ref="D100">IFNA(XLOOKUP(B100,'New Signups'!C:C,'New Signups'!E:E),"-")</f>
        <v>Vargas</v>
      </c>
      <c r="E100" s="1230"/>
      <c r="H100" s="53" t="str">
        <f t="array" ref="H100">XLOOKUP(B100,'New Signups'!C:C,'New Signups'!J:J)</f>
        <v>(445) 221-9137</v>
      </c>
      <c r="M100" s="1157" t="str">
        <f t="array" ref="M100">IFNA(
    IF(OR(XLOOKUP(B100,'1000'!A:A,'1000'!AC:AC)=0, XLOOKUP(B100,'1000'!A:A,'1000'!AC:AC)=DATE(1900,1,1)), "", XLOOKUP(B100,'1000'!A:A,'1000'!AC:AC)),
    IFNA(
        IF(OR(XLOOKUP(B100,'2000'!A:A,'2000'!AC:AC)=0, XLOOKUP(B100,'2000'!A:A,'2000'!AC:AC)=DATE(1900,1,1)), "", XLOOKUP(B100,'2000'!A:A,'2000'!AC:AC)),
        IF(OR(XLOOKUP(B100,'3000'!A:A,'3000'!AC:AC)=0, XLOOKUP(B100,'3000'!A:A,'3000'!AC:AC)=DATE(1900,1,1)), "", XLOOKUP(B100,'3000'!A:A,'3000'!AC:AC))
    )
)</f>
        <v/>
      </c>
      <c r="O100" s="1157" t="str">
        <f t="shared" si="1"/>
        <v/>
      </c>
      <c r="P100" s="1157" t="str">
        <f t="shared" si="2"/>
        <v/>
      </c>
      <c r="Q100" s="1157" t="str">
        <f t="shared" si="3"/>
        <v/>
      </c>
      <c r="R100" s="1157" t="str">
        <f t="shared" si="4"/>
        <v/>
      </c>
      <c r="S100" s="1157" t="str">
        <f t="shared" si="5"/>
        <v/>
      </c>
      <c r="T100" s="1157" t="str">
        <f t="shared" si="6"/>
        <v/>
      </c>
      <c r="W100" s="1157" t="str">
        <f t="shared" si="7"/>
        <v/>
      </c>
      <c r="X100" s="273"/>
      <c r="AB100" s="1157" t="str">
        <f t="shared" si="8"/>
        <v/>
      </c>
      <c r="AC100" s="1157" t="str">
        <f t="shared" si="9"/>
        <v/>
      </c>
      <c r="AD100" s="1157" t="str">
        <f t="shared" si="10"/>
        <v/>
      </c>
      <c r="AF100" s="1157" t="str">
        <f t="shared" si="11"/>
        <v/>
      </c>
    </row>
    <row r="101" ht="15.75" customHeight="1">
      <c r="A101" s="1234">
        <v>3104.0</v>
      </c>
      <c r="B101" s="1232">
        <v>538.0</v>
      </c>
      <c r="C101" s="1231" t="str">
        <f t="array" ref="C101">IFNA(XLOOKUP(B101,'New Signups'!C:C,'New Signups'!D:D),"-")</f>
        <v>John</v>
      </c>
      <c r="D101" s="1233" t="str">
        <f t="array" ref="D101">IFNA(XLOOKUP(B101,'New Signups'!C:C,'New Signups'!E:E),"-")</f>
        <v>Phillips</v>
      </c>
      <c r="E101" s="1230"/>
      <c r="H101" s="53" t="str">
        <f t="array" ref="H101">XLOOKUP(B101,'New Signups'!C:C,'New Signups'!J:J)</f>
        <v>(484) 849-5444</v>
      </c>
      <c r="M101" s="1157" t="str">
        <f t="array" ref="M101">IFNA(
    IF(OR(XLOOKUP(B101,'1000'!A:A,'1000'!AC:AC)=0, XLOOKUP(B101,'1000'!A:A,'1000'!AC:AC)=DATE(1900,1,1)), "", XLOOKUP(B101,'1000'!A:A,'1000'!AC:AC)),
    IFNA(
        IF(OR(XLOOKUP(B101,'2000'!A:A,'2000'!AC:AC)=0, XLOOKUP(B101,'2000'!A:A,'2000'!AC:AC)=DATE(1900,1,1)), "", XLOOKUP(B101,'2000'!A:A,'2000'!AC:AC)),
        IF(OR(XLOOKUP(B101,'3000'!A:A,'3000'!AC:AC)=0, XLOOKUP(B101,'3000'!A:A,'3000'!AC:AC)=DATE(1900,1,1)), "", XLOOKUP(B101,'3000'!A:A,'3000'!AC:AC))
    )
)</f>
        <v/>
      </c>
      <c r="O101" s="1157" t="str">
        <f t="shared" si="1"/>
        <v/>
      </c>
      <c r="P101" s="1157" t="str">
        <f t="shared" si="2"/>
        <v/>
      </c>
      <c r="Q101" s="1157" t="str">
        <f t="shared" si="3"/>
        <v/>
      </c>
      <c r="R101" s="1157" t="str">
        <f t="shared" si="4"/>
        <v/>
      </c>
      <c r="S101" s="1157" t="str">
        <f t="shared" si="5"/>
        <v/>
      </c>
      <c r="T101" s="1157" t="str">
        <f t="shared" si="6"/>
        <v/>
      </c>
      <c r="W101" s="1157" t="str">
        <f t="shared" si="7"/>
        <v/>
      </c>
      <c r="X101" s="273"/>
      <c r="AB101" s="1157" t="str">
        <f t="shared" si="8"/>
        <v/>
      </c>
      <c r="AC101" s="1157" t="str">
        <f t="shared" si="9"/>
        <v/>
      </c>
      <c r="AD101" s="1157" t="str">
        <f t="shared" si="10"/>
        <v/>
      </c>
      <c r="AF101" s="1157" t="str">
        <f t="shared" si="11"/>
        <v/>
      </c>
    </row>
    <row r="102" ht="15.75" customHeight="1">
      <c r="A102" s="1234">
        <v>3105.0</v>
      </c>
      <c r="B102" s="1232">
        <v>569.0</v>
      </c>
      <c r="C102" s="1231" t="str">
        <f t="array" ref="C102">IFNA(XLOOKUP(B102,'New Signups'!C:C,'New Signups'!D:D),"-")</f>
        <v>Risa</v>
      </c>
      <c r="D102" s="1233" t="str">
        <f t="array" ref="D102">IFNA(XLOOKUP(B102,'New Signups'!C:C,'New Signups'!E:E),"-")</f>
        <v>Berson </v>
      </c>
      <c r="E102" s="1230"/>
      <c r="H102" s="53" t="str">
        <f t="array" ref="H102">XLOOKUP(B102,'New Signups'!C:C,'New Signups'!J:J)</f>
        <v>‪(267) 324-1711‬</v>
      </c>
      <c r="M102" s="1157" t="str">
        <f t="array" ref="M102">IFNA(
    IF(OR(XLOOKUP(B102,'1000'!A:A,'1000'!AC:AC)=0, XLOOKUP(B102,'1000'!A:A,'1000'!AC:AC)=DATE(1900,1,1)), "", XLOOKUP(B102,'1000'!A:A,'1000'!AC:AC)),
    IFNA(
        IF(OR(XLOOKUP(B102,'2000'!A:A,'2000'!AC:AC)=0, XLOOKUP(B102,'2000'!A:A,'2000'!AC:AC)=DATE(1900,1,1)), "", XLOOKUP(B102,'2000'!A:A,'2000'!AC:AC)),
        IF(OR(XLOOKUP(B102,'3000'!A:A,'3000'!AC:AC)=0, XLOOKUP(B102,'3000'!A:A,'3000'!AC:AC)=DATE(1900,1,1)), "", XLOOKUP(B102,'3000'!A:A,'3000'!AC:AC))
    )
)</f>
        <v/>
      </c>
      <c r="O102" s="1157" t="str">
        <f t="shared" si="1"/>
        <v/>
      </c>
      <c r="P102" s="1157" t="str">
        <f t="shared" si="2"/>
        <v/>
      </c>
      <c r="Q102" s="1157" t="str">
        <f t="shared" si="3"/>
        <v/>
      </c>
      <c r="R102" s="1157" t="str">
        <f t="shared" si="4"/>
        <v/>
      </c>
      <c r="S102" s="1157" t="str">
        <f t="shared" si="5"/>
        <v/>
      </c>
      <c r="T102" s="1157" t="str">
        <f t="shared" si="6"/>
        <v/>
      </c>
      <c r="W102" s="1157" t="str">
        <f t="shared" si="7"/>
        <v/>
      </c>
      <c r="X102" s="273"/>
      <c r="AB102" s="1157" t="str">
        <f t="shared" si="8"/>
        <v/>
      </c>
      <c r="AC102" s="1157" t="str">
        <f t="shared" si="9"/>
        <v/>
      </c>
      <c r="AD102" s="1157" t="str">
        <f t="shared" si="10"/>
        <v/>
      </c>
      <c r="AF102" s="1157" t="str">
        <f t="shared" si="11"/>
        <v/>
      </c>
    </row>
    <row r="103" ht="15.75" customHeight="1">
      <c r="A103" s="1234">
        <v>3106.0</v>
      </c>
      <c r="B103" s="1232">
        <v>541.0</v>
      </c>
      <c r="C103" s="1231" t="str">
        <f t="array" ref="C103">IFNA(XLOOKUP(B103,'New Signups'!C:C,'New Signups'!D:D),"-")</f>
        <v>Veda Raju</v>
      </c>
      <c r="D103" s="1233" t="str">
        <f t="array" ref="D103">IFNA(XLOOKUP(B103,'New Signups'!C:C,'New Signups'!E:E),"-")</f>
        <v>Prapurna</v>
      </c>
      <c r="E103" s="1230"/>
      <c r="H103" s="53" t="str">
        <f t="array" ref="H103">XLOOKUP(B103,'New Signups'!C:C,'New Signups'!J:J)</f>
        <v>(445) 800-3474</v>
      </c>
      <c r="M103" s="1157" t="str">
        <f t="array" ref="M103">IFNA(
    IF(OR(XLOOKUP(B103,'1000'!A:A,'1000'!AC:AC)=0, XLOOKUP(B103,'1000'!A:A,'1000'!AC:AC)=DATE(1900,1,1)), "", XLOOKUP(B103,'1000'!A:A,'1000'!AC:AC)),
    IFNA(
        IF(OR(XLOOKUP(B103,'2000'!A:A,'2000'!AC:AC)=0, XLOOKUP(B103,'2000'!A:A,'2000'!AC:AC)=DATE(1900,1,1)), "", XLOOKUP(B103,'2000'!A:A,'2000'!AC:AC)),
        IF(OR(XLOOKUP(B103,'3000'!A:A,'3000'!AC:AC)=0, XLOOKUP(B103,'3000'!A:A,'3000'!AC:AC)=DATE(1900,1,1)), "", XLOOKUP(B103,'3000'!A:A,'3000'!AC:AC))
    )
)</f>
        <v/>
      </c>
      <c r="O103" s="1157" t="str">
        <f t="shared" si="1"/>
        <v/>
      </c>
      <c r="P103" s="1157" t="str">
        <f t="shared" si="2"/>
        <v/>
      </c>
      <c r="Q103" s="1157" t="str">
        <f t="shared" si="3"/>
        <v/>
      </c>
      <c r="R103" s="1157" t="str">
        <f t="shared" si="4"/>
        <v/>
      </c>
      <c r="S103" s="1157" t="str">
        <f t="shared" si="5"/>
        <v/>
      </c>
      <c r="T103" s="1157" t="str">
        <f t="shared" si="6"/>
        <v/>
      </c>
      <c r="W103" s="1157" t="str">
        <f t="shared" si="7"/>
        <v/>
      </c>
      <c r="X103" s="273"/>
      <c r="AB103" s="1157" t="str">
        <f t="shared" si="8"/>
        <v/>
      </c>
      <c r="AC103" s="1157" t="str">
        <f t="shared" si="9"/>
        <v/>
      </c>
      <c r="AD103" s="1157" t="str">
        <f t="shared" si="10"/>
        <v/>
      </c>
      <c r="AF103" s="1157" t="str">
        <f t="shared" si="11"/>
        <v/>
      </c>
    </row>
    <row r="104" ht="15.75" customHeight="1">
      <c r="A104" s="1234">
        <v>3107.0</v>
      </c>
      <c r="B104" s="1232">
        <v>540.0</v>
      </c>
      <c r="C104" s="1231" t="str">
        <f t="array" ref="C104">IFNA(XLOOKUP(B104,'New Signups'!C:C,'New Signups'!D:D),"-")</f>
        <v>Lauren</v>
      </c>
      <c r="D104" s="1233" t="str">
        <f t="array" ref="D104">IFNA(XLOOKUP(B104,'New Signups'!C:C,'New Signups'!E:E),"-")</f>
        <v>Collins</v>
      </c>
      <c r="E104" s="1230"/>
      <c r="H104" s="53" t="str">
        <f t="array" ref="H104">XLOOKUP(B104,'New Signups'!C:C,'New Signups'!J:J)</f>
        <v>(267) 300-1106</v>
      </c>
      <c r="M104" s="1157">
        <f t="array" ref="M104">IFNA(
    IF(OR(XLOOKUP(B104,'1000'!A:A,'1000'!AC:AC)=0, XLOOKUP(B104,'1000'!A:A,'1000'!AC:AC)=DATE(1900,1,1)), "", XLOOKUP(B104,'1000'!A:A,'1000'!AC:AC)),
    IFNA(
        IF(OR(XLOOKUP(B104,'2000'!A:A,'2000'!AC:AC)=0, XLOOKUP(B104,'2000'!A:A,'2000'!AC:AC)=DATE(1900,1,1)), "", XLOOKUP(B104,'2000'!A:A,'2000'!AC:AC)),
        IF(OR(XLOOKUP(B104,'3000'!A:A,'3000'!AC:AC)=0, XLOOKUP(B104,'3000'!A:A,'3000'!AC:AC)=DATE(1900,1,1)), "", XLOOKUP(B104,'3000'!A:A,'3000'!AC:AC))
    )
)</f>
        <v>45860</v>
      </c>
      <c r="O104" s="1157" t="str">
        <f t="shared" si="1"/>
        <v>08/2025</v>
      </c>
      <c r="P104" s="1157" t="str">
        <f t="shared" si="2"/>
        <v>09/2025</v>
      </c>
      <c r="Q104" s="1157" t="str">
        <f t="shared" si="3"/>
        <v>10/2025</v>
      </c>
      <c r="R104" s="1157" t="str">
        <f t="shared" si="4"/>
        <v>11/2025</v>
      </c>
      <c r="S104" s="1157" t="str">
        <f t="shared" si="5"/>
        <v>12/2025</v>
      </c>
      <c r="T104" s="1157" t="str">
        <f t="shared" si="6"/>
        <v>01/2026</v>
      </c>
      <c r="W104" s="1157" t="str">
        <f t="shared" si="7"/>
        <v>2026-05-04 00:00</v>
      </c>
      <c r="X104" s="273"/>
      <c r="AB104" s="1157" t="str">
        <f t="shared" si="8"/>
        <v>07/2026</v>
      </c>
      <c r="AC104" s="1157" t="str">
        <f t="shared" si="9"/>
        <v>08/2026</v>
      </c>
      <c r="AD104" s="1157" t="str">
        <f t="shared" si="10"/>
        <v>09/2026</v>
      </c>
      <c r="AF104" s="1157" t="str">
        <f t="shared" si="11"/>
        <v>10/15/2026</v>
      </c>
    </row>
    <row r="105" ht="15.75" customHeight="1">
      <c r="A105" s="1234">
        <v>3108.0</v>
      </c>
      <c r="B105" s="1232">
        <v>583.0</v>
      </c>
      <c r="C105" s="1231" t="str">
        <f t="array" ref="C105">IFNA(XLOOKUP(B105,'New Signups'!C:C,'New Signups'!D:D),"-")</f>
        <v>Amanda</v>
      </c>
      <c r="D105" s="1233" t="str">
        <f t="array" ref="D105">IFNA(XLOOKUP(B105,'New Signups'!C:C,'New Signups'!E:E),"-")</f>
        <v>Serjani</v>
      </c>
      <c r="E105" s="1230"/>
      <c r="H105" s="53" t="str">
        <f t="array" ref="H105">XLOOKUP(B105,'New Signups'!C:C,'New Signups'!J:J)</f>
        <v>(267) 288-7803</v>
      </c>
      <c r="M105" s="1157">
        <f t="array" ref="M105">IFNA(
    IF(OR(XLOOKUP(B105,'1000'!A:A,'1000'!AC:AC)=0, XLOOKUP(B105,'1000'!A:A,'1000'!AC:AC)=DATE(1900,1,1)), "", XLOOKUP(B105,'1000'!A:A,'1000'!AC:AC)),
    IFNA(
        IF(OR(XLOOKUP(B105,'2000'!A:A,'2000'!AC:AC)=0, XLOOKUP(B105,'2000'!A:A,'2000'!AC:AC)=DATE(1900,1,1)), "", XLOOKUP(B105,'2000'!A:A,'2000'!AC:AC)),
        IF(OR(XLOOKUP(B105,'3000'!A:A,'3000'!AC:AC)=0, XLOOKUP(B105,'3000'!A:A,'3000'!AC:AC)=DATE(1900,1,1)), "", XLOOKUP(B105,'3000'!A:A,'3000'!AC:AC))
    )
)</f>
        <v>45821</v>
      </c>
      <c r="O105" s="1157" t="str">
        <f t="shared" si="1"/>
        <v>07/2025</v>
      </c>
      <c r="P105" s="1157" t="str">
        <f t="shared" si="2"/>
        <v>08/2025</v>
      </c>
      <c r="Q105" s="1157" t="str">
        <f t="shared" si="3"/>
        <v>09/2025</v>
      </c>
      <c r="R105" s="1157" t="str">
        <f t="shared" si="4"/>
        <v>10/2025</v>
      </c>
      <c r="S105" s="1157" t="str">
        <f t="shared" si="5"/>
        <v>11/2025</v>
      </c>
      <c r="T105" s="1157" t="str">
        <f t="shared" si="6"/>
        <v>12/2025</v>
      </c>
      <c r="W105" s="1157" t="str">
        <f t="shared" si="7"/>
        <v>2026-04-06 00:00</v>
      </c>
      <c r="X105" s="273"/>
      <c r="AB105" s="1157" t="str">
        <f t="shared" si="8"/>
        <v>06/2026</v>
      </c>
      <c r="AC105" s="1157" t="str">
        <f t="shared" si="9"/>
        <v>07/2026</v>
      </c>
      <c r="AD105" s="1157" t="str">
        <f t="shared" si="10"/>
        <v>08/2026</v>
      </c>
      <c r="AF105" s="1157" t="str">
        <f t="shared" si="11"/>
        <v>09/15/2026</v>
      </c>
    </row>
    <row r="106" ht="15.75" customHeight="1">
      <c r="A106" s="1234">
        <v>3109.0</v>
      </c>
      <c r="B106" s="1232">
        <v>580.0</v>
      </c>
      <c r="C106" s="1231" t="str">
        <f t="array" ref="C106">IFNA(XLOOKUP(B106,'New Signups'!C:C,'New Signups'!D:D),"-")</f>
        <v>Gabe</v>
      </c>
      <c r="D106" s="1233" t="str">
        <f t="array" ref="D106">IFNA(XLOOKUP(B106,'New Signups'!C:C,'New Signups'!E:E),"-")</f>
        <v>Gabasan</v>
      </c>
      <c r="E106" s="1230"/>
      <c r="H106" s="53" t="str">
        <f t="array" ref="H106">XLOOKUP(B106,'New Signups'!C:C,'New Signups'!J:J)</f>
        <v>(717) 609-6355</v>
      </c>
      <c r="M106" s="1157">
        <f t="array" ref="M106">IFNA(
    IF(OR(XLOOKUP(B106,'1000'!A:A,'1000'!AC:AC)=0, XLOOKUP(B106,'1000'!A:A,'1000'!AC:AC)=DATE(1900,1,1)), "", XLOOKUP(B106,'1000'!A:A,'1000'!AC:AC)),
    IFNA(
        IF(OR(XLOOKUP(B106,'2000'!A:A,'2000'!AC:AC)=0, XLOOKUP(B106,'2000'!A:A,'2000'!AC:AC)=DATE(1900,1,1)), "", XLOOKUP(B106,'2000'!A:A,'2000'!AC:AC)),
        IF(OR(XLOOKUP(B106,'3000'!A:A,'3000'!AC:AC)=0, XLOOKUP(B106,'3000'!A:A,'3000'!AC:AC)=DATE(1900,1,1)), "", XLOOKUP(B106,'3000'!A:A,'3000'!AC:AC))
    )
)</f>
        <v>45818</v>
      </c>
      <c r="O106" s="1157" t="str">
        <f t="shared" si="1"/>
        <v>07/2025</v>
      </c>
      <c r="P106" s="1157" t="str">
        <f t="shared" si="2"/>
        <v>08/2025</v>
      </c>
      <c r="Q106" s="1157" t="str">
        <f t="shared" si="3"/>
        <v>09/2025</v>
      </c>
      <c r="R106" s="1157" t="str">
        <f t="shared" si="4"/>
        <v>10/2025</v>
      </c>
      <c r="S106" s="1157" t="str">
        <f t="shared" si="5"/>
        <v>11/2025</v>
      </c>
      <c r="T106" s="1157" t="str">
        <f t="shared" si="6"/>
        <v>12/2025</v>
      </c>
      <c r="W106" s="1157" t="str">
        <f t="shared" si="7"/>
        <v>2026-04-06 00:00</v>
      </c>
      <c r="X106" s="273"/>
      <c r="AB106" s="1157" t="str">
        <f t="shared" si="8"/>
        <v>06/2026</v>
      </c>
      <c r="AC106" s="1157" t="str">
        <f t="shared" si="9"/>
        <v>07/2026</v>
      </c>
      <c r="AD106" s="1157" t="str">
        <f t="shared" si="10"/>
        <v>08/2026</v>
      </c>
      <c r="AF106" s="1157" t="str">
        <f t="shared" si="11"/>
        <v>09/15/2026</v>
      </c>
    </row>
    <row r="107" ht="15.75" customHeight="1">
      <c r="A107" s="1234">
        <v>3110.0</v>
      </c>
      <c r="B107" s="1232">
        <v>503.0</v>
      </c>
      <c r="C107" s="1231" t="str">
        <f t="array" ref="C107">IFNA(XLOOKUP(B107,'New Signups'!C:C,'New Signups'!D:D),"-")</f>
        <v>Ellie</v>
      </c>
      <c r="D107" s="1233" t="str">
        <f t="array" ref="D107">IFNA(XLOOKUP(B107,'New Signups'!C:C,'New Signups'!E:E),"-")</f>
        <v>Nguyen</v>
      </c>
      <c r="E107" s="1230"/>
      <c r="H107" s="53" t="str">
        <f t="array" ref="H107">XLOOKUP(B107,'New Signups'!C:C,'New Signups'!J:J)</f>
        <v>(267) 226-8016</v>
      </c>
      <c r="M107" s="1157">
        <f t="array" ref="M107">IFNA(
    IF(OR(XLOOKUP(B107,'1000'!A:A,'1000'!AC:AC)=0, XLOOKUP(B107,'1000'!A:A,'1000'!AC:AC)=DATE(1900,1,1)), "", XLOOKUP(B107,'1000'!A:A,'1000'!AC:AC)),
    IFNA(
        IF(OR(XLOOKUP(B107,'2000'!A:A,'2000'!AC:AC)=0, XLOOKUP(B107,'2000'!A:A,'2000'!AC:AC)=DATE(1900,1,1)), "", XLOOKUP(B107,'2000'!A:A,'2000'!AC:AC)),
        IF(OR(XLOOKUP(B107,'3000'!A:A,'3000'!AC:AC)=0, XLOOKUP(B107,'3000'!A:A,'3000'!AC:AC)=DATE(1900,1,1)), "", XLOOKUP(B107,'3000'!A:A,'3000'!AC:AC))
    )
)</f>
        <v>45834</v>
      </c>
      <c r="O107" s="1157" t="str">
        <f t="shared" si="1"/>
        <v>07/2025</v>
      </c>
      <c r="P107" s="1157" t="str">
        <f t="shared" si="2"/>
        <v>08/2025</v>
      </c>
      <c r="Q107" s="1157" t="str">
        <f t="shared" si="3"/>
        <v>09/2025</v>
      </c>
      <c r="R107" s="1157" t="str">
        <f t="shared" si="4"/>
        <v>10/2025</v>
      </c>
      <c r="S107" s="1157" t="str">
        <f t="shared" si="5"/>
        <v>11/2025</v>
      </c>
      <c r="T107" s="1157" t="str">
        <f t="shared" si="6"/>
        <v>12/2025</v>
      </c>
      <c r="W107" s="1157" t="str">
        <f t="shared" si="7"/>
        <v>2026-04-06 00:00</v>
      </c>
      <c r="X107" s="273"/>
      <c r="AB107" s="1157" t="str">
        <f t="shared" si="8"/>
        <v>06/2026</v>
      </c>
      <c r="AC107" s="1157" t="str">
        <f t="shared" si="9"/>
        <v>07/2026</v>
      </c>
      <c r="AD107" s="1157" t="str">
        <f t="shared" si="10"/>
        <v>08/2026</v>
      </c>
      <c r="AF107" s="1157" t="str">
        <f t="shared" si="11"/>
        <v>09/15/2026</v>
      </c>
    </row>
    <row r="108" ht="15.75" customHeight="1">
      <c r="A108" s="1234">
        <v>3111.0</v>
      </c>
      <c r="B108" s="1236">
        <v>461.0</v>
      </c>
      <c r="C108" s="1231" t="str">
        <f t="array" ref="C108">IFNA(XLOOKUP(B108,'New Signups'!C:C,'New Signups'!D:D),"-")</f>
        <v>Charles</v>
      </c>
      <c r="D108" s="1233" t="str">
        <f t="array" ref="D108">IFNA(XLOOKUP(B108,'New Signups'!C:C,'New Signups'!E:E),"-")</f>
        <v>Darrington</v>
      </c>
      <c r="E108" s="1230"/>
      <c r="H108" s="53" t="str">
        <f t="array" ref="H108">XLOOKUP(B108,'New Signups'!C:C,'New Signups'!J:J)</f>
        <v>(215) 720-8072</v>
      </c>
      <c r="M108" s="1157">
        <f t="array" ref="M108">IFNA(
    IF(OR(XLOOKUP(B108,'1000'!A:A,'1000'!AC:AC)=0, XLOOKUP(B108,'1000'!A:A,'1000'!AC:AC)=DATE(1900,1,1)), "", XLOOKUP(B108,'1000'!A:A,'1000'!AC:AC)),
    IFNA(
        IF(OR(XLOOKUP(B108,'2000'!A:A,'2000'!AC:AC)=0, XLOOKUP(B108,'2000'!A:A,'2000'!AC:AC)=DATE(1900,1,1)), "", XLOOKUP(B108,'2000'!A:A,'2000'!AC:AC)),
        IF(OR(XLOOKUP(B108,'3000'!A:A,'3000'!AC:AC)=0, XLOOKUP(B108,'3000'!A:A,'3000'!AC:AC)=DATE(1900,1,1)), "", XLOOKUP(B108,'3000'!A:A,'3000'!AC:AC))
    )
)</f>
        <v>45868</v>
      </c>
      <c r="O108" s="1157" t="str">
        <f t="shared" si="1"/>
        <v>08/2025</v>
      </c>
      <c r="P108" s="1157" t="str">
        <f t="shared" si="2"/>
        <v>09/2025</v>
      </c>
      <c r="Q108" s="1157" t="str">
        <f t="shared" si="3"/>
        <v>10/2025</v>
      </c>
      <c r="R108" s="1157" t="str">
        <f t="shared" si="4"/>
        <v>11/2025</v>
      </c>
      <c r="S108" s="1157" t="str">
        <f t="shared" si="5"/>
        <v>12/2025</v>
      </c>
      <c r="T108" s="1157" t="str">
        <f t="shared" si="6"/>
        <v>01/2026</v>
      </c>
      <c r="W108" s="1157" t="str">
        <f t="shared" si="7"/>
        <v>2026-05-04 00:00</v>
      </c>
      <c r="X108" s="273"/>
      <c r="AB108" s="1157" t="str">
        <f t="shared" si="8"/>
        <v>07/2026</v>
      </c>
      <c r="AC108" s="1157" t="str">
        <f t="shared" si="9"/>
        <v>08/2026</v>
      </c>
      <c r="AD108" s="1157" t="str">
        <f t="shared" si="10"/>
        <v>09/2026</v>
      </c>
      <c r="AF108" s="1157" t="str">
        <f t="shared" si="11"/>
        <v>10/15/2026</v>
      </c>
    </row>
    <row r="109" ht="15.75" customHeight="1">
      <c r="A109" s="1234">
        <v>3112.0</v>
      </c>
      <c r="B109" s="1237">
        <v>582.0</v>
      </c>
      <c r="C109" s="1231" t="str">
        <f t="array" ref="C109">IFNA(XLOOKUP(B109,'New Signups'!C:C,'New Signups'!D:D),"-")</f>
        <v>Jack</v>
      </c>
      <c r="D109" s="1233" t="str">
        <f t="array" ref="D109">IFNA(XLOOKUP(B109,'New Signups'!C:C,'New Signups'!E:E),"-")</f>
        <v>Whoriskey</v>
      </c>
      <c r="E109" s="1230"/>
      <c r="H109" s="53" t="str">
        <f t="array" ref="H109">XLOOKUP(B109,'New Signups'!C:C,'New Signups'!J:J)</f>
        <v>(484) 844-4457</v>
      </c>
      <c r="M109" s="1157" t="str">
        <f t="array" ref="M109">IFNA(
    IF(OR(XLOOKUP(B109,'1000'!A:A,'1000'!AC:AC)=0, XLOOKUP(B109,'1000'!A:A,'1000'!AC:AC)=DATE(1900,1,1)), "", XLOOKUP(B109,'1000'!A:A,'1000'!AC:AC)),
    IFNA(
        IF(OR(XLOOKUP(B109,'2000'!A:A,'2000'!AC:AC)=0, XLOOKUP(B109,'2000'!A:A,'2000'!AC:AC)=DATE(1900,1,1)), "", XLOOKUP(B109,'2000'!A:A,'2000'!AC:AC)),
        IF(OR(XLOOKUP(B109,'3000'!A:A,'3000'!AC:AC)=0, XLOOKUP(B109,'3000'!A:A,'3000'!AC:AC)=DATE(1900,1,1)), "", XLOOKUP(B109,'3000'!A:A,'3000'!AC:AC))
    )
)</f>
        <v/>
      </c>
      <c r="O109" s="1157" t="str">
        <f t="shared" si="1"/>
        <v/>
      </c>
      <c r="P109" s="1157" t="str">
        <f t="shared" si="2"/>
        <v/>
      </c>
      <c r="Q109" s="1157" t="str">
        <f t="shared" si="3"/>
        <v/>
      </c>
      <c r="R109" s="1157" t="str">
        <f t="shared" si="4"/>
        <v/>
      </c>
      <c r="S109" s="1157" t="str">
        <f t="shared" si="5"/>
        <v/>
      </c>
      <c r="T109" s="1157" t="str">
        <f t="shared" si="6"/>
        <v/>
      </c>
      <c r="W109" s="1157" t="str">
        <f t="shared" si="7"/>
        <v/>
      </c>
      <c r="X109" s="273"/>
      <c r="AB109" s="1157" t="str">
        <f t="shared" si="8"/>
        <v/>
      </c>
      <c r="AC109" s="1157" t="str">
        <f t="shared" si="9"/>
        <v/>
      </c>
      <c r="AD109" s="1157" t="str">
        <f t="shared" si="10"/>
        <v/>
      </c>
      <c r="AF109" s="1157" t="str">
        <f t="shared" si="11"/>
        <v/>
      </c>
    </row>
    <row r="110" ht="15.75" customHeight="1">
      <c r="A110" s="1234">
        <v>3113.0</v>
      </c>
      <c r="B110" s="1232">
        <v>578.0</v>
      </c>
      <c r="C110" s="1231" t="str">
        <f t="array" ref="C110">IFNA(XLOOKUP(B110,'New Signups'!C:C,'New Signups'!D:D),"-")</f>
        <v>Cheyne</v>
      </c>
      <c r="D110" s="1233" t="str">
        <f t="array" ref="D110">IFNA(XLOOKUP(B110,'New Signups'!C:C,'New Signups'!E:E),"-")</f>
        <v>Steinman</v>
      </c>
      <c r="E110" s="1230"/>
      <c r="H110" s="53" t="str">
        <f t="array" ref="H110">XLOOKUP(B110,'New Signups'!C:C,'New Signups'!J:J)</f>
        <v>(609) 437-3679</v>
      </c>
      <c r="M110" s="1157">
        <f t="array" ref="M110">IFNA(
    IF(OR(XLOOKUP(B110,'1000'!A:A,'1000'!AC:AC)=0, XLOOKUP(B110,'1000'!A:A,'1000'!AC:AC)=DATE(1900,1,1)), "", XLOOKUP(B110,'1000'!A:A,'1000'!AC:AC)),
    IFNA(
        IF(OR(XLOOKUP(B110,'2000'!A:A,'2000'!AC:AC)=0, XLOOKUP(B110,'2000'!A:A,'2000'!AC:AC)=DATE(1900,1,1)), "", XLOOKUP(B110,'2000'!A:A,'2000'!AC:AC)),
        IF(OR(XLOOKUP(B110,'3000'!A:A,'3000'!AC:AC)=0, XLOOKUP(B110,'3000'!A:A,'3000'!AC:AC)=DATE(1900,1,1)), "", XLOOKUP(B110,'3000'!A:A,'3000'!AC:AC))
    )
)</f>
        <v>45853</v>
      </c>
      <c r="O110" s="1157" t="str">
        <f t="shared" si="1"/>
        <v>08/2025</v>
      </c>
      <c r="P110" s="1157" t="str">
        <f t="shared" si="2"/>
        <v>09/2025</v>
      </c>
      <c r="Q110" s="1157" t="str">
        <f t="shared" si="3"/>
        <v>10/2025</v>
      </c>
      <c r="R110" s="1157" t="str">
        <f t="shared" si="4"/>
        <v>11/2025</v>
      </c>
      <c r="S110" s="1157" t="str">
        <f t="shared" si="5"/>
        <v>12/2025</v>
      </c>
      <c r="T110" s="1157" t="str">
        <f t="shared" si="6"/>
        <v>01/2026</v>
      </c>
      <c r="W110" s="1157" t="str">
        <f t="shared" si="7"/>
        <v>2026-05-04 00:00</v>
      </c>
      <c r="X110" s="273"/>
      <c r="AB110" s="1157" t="str">
        <f t="shared" si="8"/>
        <v>07/2026</v>
      </c>
      <c r="AC110" s="1157" t="str">
        <f t="shared" si="9"/>
        <v>08/2026</v>
      </c>
      <c r="AD110" s="1157" t="str">
        <f t="shared" si="10"/>
        <v>09/2026</v>
      </c>
      <c r="AF110" s="1157" t="str">
        <f t="shared" si="11"/>
        <v>10/15/2026</v>
      </c>
    </row>
    <row r="111" ht="15.75" customHeight="1">
      <c r="A111" s="1234">
        <v>3115.0</v>
      </c>
      <c r="B111" s="1232">
        <v>505.0</v>
      </c>
      <c r="C111" s="1231" t="str">
        <f t="array" ref="C111">IFNA(XLOOKUP(B111,'New Signups'!C:C,'New Signups'!D:D),"-")</f>
        <v>Claire</v>
      </c>
      <c r="D111" s="1233" t="str">
        <f t="array" ref="D111">IFNA(XLOOKUP(B111,'New Signups'!C:C,'New Signups'!E:E),"-")</f>
        <v>Sharp</v>
      </c>
      <c r="E111" s="1230"/>
      <c r="H111" s="53" t="str">
        <f t="array" ref="H111">XLOOKUP(B111,'New Signups'!C:C,'New Signups'!J:J)</f>
        <v>(325) 386-7762</v>
      </c>
      <c r="M111" s="1157">
        <f t="array" ref="M111">IFNA(
    IF(OR(XLOOKUP(B111,'1000'!A:A,'1000'!AC:AC)=0, XLOOKUP(B111,'1000'!A:A,'1000'!AC:AC)=DATE(1900,1,1)), "", XLOOKUP(B111,'1000'!A:A,'1000'!AC:AC)),
    IFNA(
        IF(OR(XLOOKUP(B111,'2000'!A:A,'2000'!AC:AC)=0, XLOOKUP(B111,'2000'!A:A,'2000'!AC:AC)=DATE(1900,1,1)), "", XLOOKUP(B111,'2000'!A:A,'2000'!AC:AC)),
        IF(OR(XLOOKUP(B111,'3000'!A:A,'3000'!AC:AC)=0, XLOOKUP(B111,'3000'!A:A,'3000'!AC:AC)=DATE(1900,1,1)), "", XLOOKUP(B111,'3000'!A:A,'3000'!AC:AC))
    )
)</f>
        <v>45838</v>
      </c>
      <c r="O111" s="1157" t="str">
        <f t="shared" si="1"/>
        <v>07/2025</v>
      </c>
      <c r="P111" s="1157" t="str">
        <f t="shared" si="2"/>
        <v>08/2025</v>
      </c>
      <c r="Q111" s="1157" t="str">
        <f t="shared" si="3"/>
        <v>09/2025</v>
      </c>
      <c r="R111" s="1157" t="str">
        <f t="shared" si="4"/>
        <v>10/2025</v>
      </c>
      <c r="S111" s="1157" t="str">
        <f t="shared" si="5"/>
        <v>11/2025</v>
      </c>
      <c r="T111" s="1157" t="str">
        <f t="shared" si="6"/>
        <v>12/2025</v>
      </c>
      <c r="W111" s="1157" t="str">
        <f t="shared" si="7"/>
        <v>2026-04-06 00:00</v>
      </c>
      <c r="X111" s="273"/>
      <c r="AB111" s="1157" t="str">
        <f t="shared" si="8"/>
        <v>06/2026</v>
      </c>
      <c r="AC111" s="1157" t="str">
        <f t="shared" si="9"/>
        <v>07/2026</v>
      </c>
      <c r="AD111" s="1157" t="str">
        <f t="shared" si="10"/>
        <v>08/2026</v>
      </c>
      <c r="AF111" s="1157" t="str">
        <f t="shared" si="11"/>
        <v>09/15/2026</v>
      </c>
    </row>
    <row r="112" ht="15.75" customHeight="1">
      <c r="A112" s="1234">
        <v>3116.0</v>
      </c>
      <c r="B112" s="1232">
        <v>605.0</v>
      </c>
      <c r="C112" s="1231" t="str">
        <f t="array" ref="C112">IFNA(XLOOKUP(B112,'New Signups'!C:C,'New Signups'!D:D),"-")</f>
        <v>Emily</v>
      </c>
      <c r="D112" s="1233" t="str">
        <f t="array" ref="D112">IFNA(XLOOKUP(B112,'New Signups'!C:C,'New Signups'!E:E),"-")</f>
        <v>Verespy</v>
      </c>
      <c r="E112" s="1230"/>
      <c r="H112" s="53" t="str">
        <f t="array" ref="H112">XLOOKUP(B112,'New Signups'!C:C,'New Signups'!J:J)</f>
        <v>(267) 966-8427</v>
      </c>
      <c r="M112" s="1157">
        <f t="array" ref="M112">IFNA(
    IF(OR(XLOOKUP(B112,'1000'!A:A,'1000'!AC:AC)=0, XLOOKUP(B112,'1000'!A:A,'1000'!AC:AC)=DATE(1900,1,1)), "", XLOOKUP(B112,'1000'!A:A,'1000'!AC:AC)),
    IFNA(
        IF(OR(XLOOKUP(B112,'2000'!A:A,'2000'!AC:AC)=0, XLOOKUP(B112,'2000'!A:A,'2000'!AC:AC)=DATE(1900,1,1)), "", XLOOKUP(B112,'2000'!A:A,'2000'!AC:AC)),
        IF(OR(XLOOKUP(B112,'3000'!A:A,'3000'!AC:AC)=0, XLOOKUP(B112,'3000'!A:A,'3000'!AC:AC)=DATE(1900,1,1)), "", XLOOKUP(B112,'3000'!A:A,'3000'!AC:AC))
    )
)</f>
        <v>45846</v>
      </c>
      <c r="O112" s="1157" t="str">
        <f t="shared" si="1"/>
        <v>08/2025</v>
      </c>
      <c r="P112" s="1157" t="str">
        <f t="shared" si="2"/>
        <v>09/2025</v>
      </c>
      <c r="Q112" s="1157" t="str">
        <f t="shared" si="3"/>
        <v>10/2025</v>
      </c>
      <c r="R112" s="1157" t="str">
        <f t="shared" si="4"/>
        <v>11/2025</v>
      </c>
      <c r="S112" s="1157" t="str">
        <f t="shared" si="5"/>
        <v>12/2025</v>
      </c>
      <c r="T112" s="1157" t="str">
        <f t="shared" si="6"/>
        <v>01/2026</v>
      </c>
      <c r="W112" s="1157" t="str">
        <f t="shared" si="7"/>
        <v>2026-05-04 00:00</v>
      </c>
      <c r="X112" s="273"/>
      <c r="AB112" s="1157" t="str">
        <f t="shared" si="8"/>
        <v>07/2026</v>
      </c>
      <c r="AC112" s="1157" t="str">
        <f t="shared" si="9"/>
        <v>08/2026</v>
      </c>
      <c r="AD112" s="1157" t="str">
        <f t="shared" si="10"/>
        <v>09/2026</v>
      </c>
      <c r="AF112" s="1157" t="str">
        <f t="shared" si="11"/>
        <v>10/15/2026</v>
      </c>
    </row>
    <row r="113" ht="15.75" customHeight="1">
      <c r="A113" s="1234">
        <v>3117.0</v>
      </c>
      <c r="B113" s="1232">
        <v>546.0</v>
      </c>
      <c r="C113" s="1231" t="str">
        <f t="array" ref="C113">IFNA(XLOOKUP(B113,'New Signups'!C:C,'New Signups'!D:D),"-")</f>
        <v>Leilani</v>
      </c>
      <c r="D113" s="1233" t="str">
        <f t="array" ref="D113">IFNA(XLOOKUP(B113,'New Signups'!C:C,'New Signups'!E:E),"-")</f>
        <v>Padilla</v>
      </c>
      <c r="E113" s="1230"/>
      <c r="H113" s="53" t="str">
        <f t="array" ref="H113">XLOOKUP(B113,'New Signups'!C:C,'New Signups'!J:J)</f>
        <v>(267) 945-3538</v>
      </c>
      <c r="M113" s="1157">
        <f t="array" ref="M113">IFNA(
    IF(OR(XLOOKUP(B113,'1000'!A:A,'1000'!AC:AC)=0, XLOOKUP(B113,'1000'!A:A,'1000'!AC:AC)=DATE(1900,1,1)), "", XLOOKUP(B113,'1000'!A:A,'1000'!AC:AC)),
    IFNA(
        IF(OR(XLOOKUP(B113,'2000'!A:A,'2000'!AC:AC)=0, XLOOKUP(B113,'2000'!A:A,'2000'!AC:AC)=DATE(1900,1,1)), "", XLOOKUP(B113,'2000'!A:A,'2000'!AC:AC)),
        IF(OR(XLOOKUP(B113,'3000'!A:A,'3000'!AC:AC)=0, XLOOKUP(B113,'3000'!A:A,'3000'!AC:AC)=DATE(1900,1,1)), "", XLOOKUP(B113,'3000'!A:A,'3000'!AC:AC))
    )
)</f>
        <v>45866</v>
      </c>
      <c r="O113" s="1157" t="str">
        <f t="shared" si="1"/>
        <v>08/2025</v>
      </c>
      <c r="P113" s="1157" t="str">
        <f t="shared" si="2"/>
        <v>09/2025</v>
      </c>
      <c r="Q113" s="1157" t="str">
        <f t="shared" si="3"/>
        <v>10/2025</v>
      </c>
      <c r="R113" s="1157" t="str">
        <f t="shared" si="4"/>
        <v>11/2025</v>
      </c>
      <c r="S113" s="1157" t="str">
        <f t="shared" si="5"/>
        <v>12/2025</v>
      </c>
      <c r="T113" s="1157" t="str">
        <f t="shared" si="6"/>
        <v>01/2026</v>
      </c>
      <c r="W113" s="1157" t="str">
        <f t="shared" si="7"/>
        <v>2026-05-04 00:00</v>
      </c>
      <c r="X113" s="273"/>
      <c r="AB113" s="1157" t="str">
        <f t="shared" si="8"/>
        <v>07/2026</v>
      </c>
      <c r="AC113" s="1157" t="str">
        <f t="shared" si="9"/>
        <v>08/2026</v>
      </c>
      <c r="AD113" s="1157" t="str">
        <f t="shared" si="10"/>
        <v>09/2026</v>
      </c>
      <c r="AF113" s="1157" t="str">
        <f t="shared" si="11"/>
        <v>10/15/2026</v>
      </c>
    </row>
    <row r="114" ht="15.75" customHeight="1">
      <c r="A114" s="1234">
        <v>3118.0</v>
      </c>
      <c r="B114" s="1232">
        <v>599.0</v>
      </c>
      <c r="C114" s="1231" t="str">
        <f t="array" ref="C114">IFNA(XLOOKUP(B114,'New Signups'!C:C,'New Signups'!D:D),"-")</f>
        <v>Alison </v>
      </c>
      <c r="D114" s="1233" t="str">
        <f t="array" ref="D114">IFNA(XLOOKUP(B114,'New Signups'!C:C,'New Signups'!E:E),"-")</f>
        <v>Hawk</v>
      </c>
      <c r="E114" s="1230"/>
      <c r="H114" s="53" t="str">
        <f t="array" ref="H114">XLOOKUP(B114,'New Signups'!C:C,'New Signups'!J:J)</f>
        <v>(610) 427-3226</v>
      </c>
      <c r="M114" s="1157">
        <f t="array" ref="M114">IFNA(
    IF(OR(XLOOKUP(B114,'1000'!A:A,'1000'!AC:AC)=0, XLOOKUP(B114,'1000'!A:A,'1000'!AC:AC)=DATE(1900,1,1)), "", XLOOKUP(B114,'1000'!A:A,'1000'!AC:AC)),
    IFNA(
        IF(OR(XLOOKUP(B114,'2000'!A:A,'2000'!AC:AC)=0, XLOOKUP(B114,'2000'!A:A,'2000'!AC:AC)=DATE(1900,1,1)), "", XLOOKUP(B114,'2000'!A:A,'2000'!AC:AC)),
        IF(OR(XLOOKUP(B114,'3000'!A:A,'3000'!AC:AC)=0, XLOOKUP(B114,'3000'!A:A,'3000'!AC:AC)=DATE(1900,1,1)), "", XLOOKUP(B114,'3000'!A:A,'3000'!AC:AC))
    )
)</f>
        <v>45832</v>
      </c>
      <c r="O114" s="1157" t="str">
        <f t="shared" si="1"/>
        <v>07/2025</v>
      </c>
      <c r="P114" s="1157" t="str">
        <f t="shared" si="2"/>
        <v>08/2025</v>
      </c>
      <c r="Q114" s="1157" t="str">
        <f t="shared" si="3"/>
        <v>09/2025</v>
      </c>
      <c r="R114" s="1157" t="str">
        <f t="shared" si="4"/>
        <v>10/2025</v>
      </c>
      <c r="S114" s="1157" t="str">
        <f t="shared" si="5"/>
        <v>11/2025</v>
      </c>
      <c r="T114" s="1157" t="str">
        <f t="shared" si="6"/>
        <v>12/2025</v>
      </c>
      <c r="W114" s="1157" t="str">
        <f t="shared" si="7"/>
        <v>2026-04-06 00:00</v>
      </c>
      <c r="X114" s="273"/>
      <c r="AB114" s="1157" t="str">
        <f t="shared" si="8"/>
        <v>06/2026</v>
      </c>
      <c r="AC114" s="1157" t="str">
        <f t="shared" si="9"/>
        <v>07/2026</v>
      </c>
      <c r="AD114" s="1157" t="str">
        <f t="shared" si="10"/>
        <v>08/2026</v>
      </c>
      <c r="AF114" s="1157" t="str">
        <f t="shared" si="11"/>
        <v>09/15/2026</v>
      </c>
    </row>
    <row r="115" ht="15.75" customHeight="1">
      <c r="A115" s="1234">
        <v>3119.0</v>
      </c>
      <c r="B115" s="1232">
        <v>547.0</v>
      </c>
      <c r="C115" s="1231" t="str">
        <f t="array" ref="C115">IFNA(XLOOKUP(B115,'New Signups'!C:C,'New Signups'!D:D),"-")</f>
        <v>Maitri</v>
      </c>
      <c r="D115" s="1233" t="str">
        <f t="array" ref="D115">IFNA(XLOOKUP(B115,'New Signups'!C:C,'New Signups'!E:E),"-")</f>
        <v>Patel</v>
      </c>
      <c r="E115" s="1230"/>
      <c r="H115" s="53" t="str">
        <f t="array" ref="H115">XLOOKUP(B115,'New Signups'!C:C,'New Signups'!J:J)</f>
        <v>(267) 266-1986</v>
      </c>
      <c r="M115" s="1157" t="str">
        <f t="array" ref="M115">IFNA(
    IF(OR(XLOOKUP(B115,'1000'!A:A,'1000'!AC:AC)=0, XLOOKUP(B115,'1000'!A:A,'1000'!AC:AC)=DATE(1900,1,1)), "", XLOOKUP(B115,'1000'!A:A,'1000'!AC:AC)),
    IFNA(
        IF(OR(XLOOKUP(B115,'2000'!A:A,'2000'!AC:AC)=0, XLOOKUP(B115,'2000'!A:A,'2000'!AC:AC)=DATE(1900,1,1)), "", XLOOKUP(B115,'2000'!A:A,'2000'!AC:AC)),
        IF(OR(XLOOKUP(B115,'3000'!A:A,'3000'!AC:AC)=0, XLOOKUP(B115,'3000'!A:A,'3000'!AC:AC)=DATE(1900,1,1)), "", XLOOKUP(B115,'3000'!A:A,'3000'!AC:AC))
    )
)</f>
        <v/>
      </c>
      <c r="O115" s="1157" t="str">
        <f t="shared" si="1"/>
        <v/>
      </c>
      <c r="P115" s="1157" t="str">
        <f t="shared" si="2"/>
        <v/>
      </c>
      <c r="Q115" s="1157" t="str">
        <f t="shared" si="3"/>
        <v/>
      </c>
      <c r="R115" s="1157" t="str">
        <f t="shared" si="4"/>
        <v/>
      </c>
      <c r="S115" s="1157" t="str">
        <f t="shared" si="5"/>
        <v/>
      </c>
      <c r="T115" s="1157" t="str">
        <f t="shared" si="6"/>
        <v/>
      </c>
      <c r="W115" s="1157" t="str">
        <f t="shared" si="7"/>
        <v/>
      </c>
      <c r="X115" s="273"/>
      <c r="AB115" s="1157" t="str">
        <f t="shared" si="8"/>
        <v/>
      </c>
      <c r="AC115" s="1157" t="str">
        <f t="shared" si="9"/>
        <v/>
      </c>
      <c r="AD115" s="1157" t="str">
        <f t="shared" si="10"/>
        <v/>
      </c>
      <c r="AF115" s="1157" t="str">
        <f t="shared" si="11"/>
        <v/>
      </c>
    </row>
    <row r="116" ht="15.75" customHeight="1">
      <c r="A116" s="1234">
        <v>3120.0</v>
      </c>
      <c r="B116" s="1232">
        <v>616.0</v>
      </c>
      <c r="C116" s="1231" t="str">
        <f t="array" ref="C116">IFNA(XLOOKUP(B116,'New Signups'!C:C,'New Signups'!D:D),"-")</f>
        <v>Kelsey</v>
      </c>
      <c r="D116" s="1233" t="str">
        <f t="array" ref="D116">IFNA(XLOOKUP(B116,'New Signups'!C:C,'New Signups'!E:E),"-")</f>
        <v>Jardine</v>
      </c>
      <c r="E116" s="1230"/>
      <c r="H116" s="53" t="str">
        <f t="array" ref="H116">XLOOKUP(B116,'New Signups'!C:C,'New Signups'!J:J)</f>
        <v>(267) 317-0351</v>
      </c>
      <c r="M116" s="1157">
        <f t="array" ref="M116">IFNA(
    IF(OR(XLOOKUP(B116,'1000'!A:A,'1000'!AC:AC)=0, XLOOKUP(B116,'1000'!A:A,'1000'!AC:AC)=DATE(1900,1,1)), "", XLOOKUP(B116,'1000'!A:A,'1000'!AC:AC)),
    IFNA(
        IF(OR(XLOOKUP(B116,'2000'!A:A,'2000'!AC:AC)=0, XLOOKUP(B116,'2000'!A:A,'2000'!AC:AC)=DATE(1900,1,1)), "", XLOOKUP(B116,'2000'!A:A,'2000'!AC:AC)),
        IF(OR(XLOOKUP(B116,'3000'!A:A,'3000'!AC:AC)=0, XLOOKUP(B116,'3000'!A:A,'3000'!AC:AC)=DATE(1900,1,1)), "", XLOOKUP(B116,'3000'!A:A,'3000'!AC:AC))
    )
)</f>
        <v>45824</v>
      </c>
      <c r="O116" s="1157" t="str">
        <f t="shared" si="1"/>
        <v>07/2025</v>
      </c>
      <c r="P116" s="1157" t="str">
        <f t="shared" si="2"/>
        <v>08/2025</v>
      </c>
      <c r="Q116" s="1157" t="str">
        <f t="shared" si="3"/>
        <v>09/2025</v>
      </c>
      <c r="R116" s="1157" t="str">
        <f t="shared" si="4"/>
        <v>10/2025</v>
      </c>
      <c r="S116" s="1157" t="str">
        <f t="shared" si="5"/>
        <v>11/2025</v>
      </c>
      <c r="T116" s="1157" t="str">
        <f t="shared" si="6"/>
        <v>12/2025</v>
      </c>
      <c r="W116" s="1157" t="str">
        <f t="shared" si="7"/>
        <v>2026-04-06 00:00</v>
      </c>
      <c r="X116" s="273"/>
      <c r="AB116" s="1157" t="str">
        <f t="shared" si="8"/>
        <v>06/2026</v>
      </c>
      <c r="AC116" s="1157" t="str">
        <f t="shared" si="9"/>
        <v>07/2026</v>
      </c>
      <c r="AD116" s="1157" t="str">
        <f t="shared" si="10"/>
        <v>08/2026</v>
      </c>
      <c r="AF116" s="1157" t="str">
        <f t="shared" si="11"/>
        <v>09/15/2026</v>
      </c>
    </row>
    <row r="117" ht="15.75" customHeight="1">
      <c r="A117" s="1234">
        <v>3121.0</v>
      </c>
      <c r="B117" s="1232">
        <v>588.0</v>
      </c>
      <c r="C117" s="1231" t="str">
        <f t="array" ref="C117">IFNA(XLOOKUP(B117,'New Signups'!C:C,'New Signups'!D:D),"-")</f>
        <v>Abrar</v>
      </c>
      <c r="D117" s="1233" t="str">
        <f t="array" ref="D117">IFNA(XLOOKUP(B117,'New Signups'!C:C,'New Signups'!E:E),"-")</f>
        <v>Islam</v>
      </c>
      <c r="E117" s="1230"/>
      <c r="H117" s="53" t="str">
        <f t="array" ref="H117">XLOOKUP(B117,'New Signups'!C:C,'New Signups'!J:J)</f>
        <v>(267) 975-7291</v>
      </c>
      <c r="M117" s="1157">
        <f t="array" ref="M117">IFNA(
    IF(OR(XLOOKUP(B117,'1000'!A:A,'1000'!AC:AC)=0, XLOOKUP(B117,'1000'!A:A,'1000'!AC:AC)=DATE(1900,1,1)), "", XLOOKUP(B117,'1000'!A:A,'1000'!AC:AC)),
    IFNA(
        IF(OR(XLOOKUP(B117,'2000'!A:A,'2000'!AC:AC)=0, XLOOKUP(B117,'2000'!A:A,'2000'!AC:AC)=DATE(1900,1,1)), "", XLOOKUP(B117,'2000'!A:A,'2000'!AC:AC)),
        IF(OR(XLOOKUP(B117,'3000'!A:A,'3000'!AC:AC)=0, XLOOKUP(B117,'3000'!A:A,'3000'!AC:AC)=DATE(1900,1,1)), "", XLOOKUP(B117,'3000'!A:A,'3000'!AC:AC))
    )
)</f>
        <v>45818</v>
      </c>
      <c r="O117" s="1157" t="str">
        <f t="shared" si="1"/>
        <v>07/2025</v>
      </c>
      <c r="P117" s="1157" t="str">
        <f t="shared" si="2"/>
        <v>08/2025</v>
      </c>
      <c r="Q117" s="1157" t="str">
        <f t="shared" si="3"/>
        <v>09/2025</v>
      </c>
      <c r="R117" s="1157" t="str">
        <f t="shared" si="4"/>
        <v>10/2025</v>
      </c>
      <c r="S117" s="1157" t="str">
        <f t="shared" si="5"/>
        <v>11/2025</v>
      </c>
      <c r="T117" s="1157" t="str">
        <f t="shared" si="6"/>
        <v>12/2025</v>
      </c>
      <c r="W117" s="1157" t="str">
        <f t="shared" si="7"/>
        <v>2026-04-06 00:00</v>
      </c>
      <c r="X117" s="273"/>
      <c r="AB117" s="1157" t="str">
        <f t="shared" si="8"/>
        <v>06/2026</v>
      </c>
      <c r="AC117" s="1157" t="str">
        <f t="shared" si="9"/>
        <v>07/2026</v>
      </c>
      <c r="AD117" s="1157" t="str">
        <f t="shared" si="10"/>
        <v>08/2026</v>
      </c>
      <c r="AF117" s="1157" t="str">
        <f t="shared" si="11"/>
        <v>09/15/2026</v>
      </c>
    </row>
    <row r="118" ht="15.75" customHeight="1">
      <c r="A118" s="1234">
        <v>3122.0</v>
      </c>
      <c r="B118" s="1232">
        <v>573.0</v>
      </c>
      <c r="C118" s="1231" t="str">
        <f t="array" ref="C118">IFNA(XLOOKUP(B118,'New Signups'!C:C,'New Signups'!D:D),"-")</f>
        <v>Aidan</v>
      </c>
      <c r="D118" s="1233" t="str">
        <f t="array" ref="D118">IFNA(XLOOKUP(B118,'New Signups'!C:C,'New Signups'!E:E),"-")</f>
        <v>Greene</v>
      </c>
      <c r="E118" s="1230"/>
      <c r="H118" s="53" t="str">
        <f t="array" ref="H118">XLOOKUP(B118,'New Signups'!C:C,'New Signups'!J:J)</f>
        <v>(215) 534-9091</v>
      </c>
      <c r="M118" s="1157" t="str">
        <f t="array" ref="M118">IFNA(
    IF(OR(XLOOKUP(B118,'1000'!A:A,'1000'!AC:AC)=0, XLOOKUP(B118,'1000'!A:A,'1000'!AC:AC)=DATE(1900,1,1)), "", XLOOKUP(B118,'1000'!A:A,'1000'!AC:AC)),
    IFNA(
        IF(OR(XLOOKUP(B118,'2000'!A:A,'2000'!AC:AC)=0, XLOOKUP(B118,'2000'!A:A,'2000'!AC:AC)=DATE(1900,1,1)), "", XLOOKUP(B118,'2000'!A:A,'2000'!AC:AC)),
        IF(OR(XLOOKUP(B118,'3000'!A:A,'3000'!AC:AC)=0, XLOOKUP(B118,'3000'!A:A,'3000'!AC:AC)=DATE(1900,1,1)), "", XLOOKUP(B118,'3000'!A:A,'3000'!AC:AC))
    )
)</f>
        <v/>
      </c>
      <c r="O118" s="1157" t="str">
        <f t="shared" si="1"/>
        <v/>
      </c>
      <c r="P118" s="1157" t="str">
        <f t="shared" si="2"/>
        <v/>
      </c>
      <c r="Q118" s="1157" t="str">
        <f t="shared" si="3"/>
        <v/>
      </c>
      <c r="R118" s="1157" t="str">
        <f t="shared" si="4"/>
        <v/>
      </c>
      <c r="S118" s="1157" t="str">
        <f t="shared" si="5"/>
        <v/>
      </c>
      <c r="T118" s="1157" t="str">
        <f t="shared" si="6"/>
        <v/>
      </c>
      <c r="W118" s="1157" t="str">
        <f t="shared" si="7"/>
        <v/>
      </c>
      <c r="X118" s="273"/>
      <c r="AB118" s="1157" t="str">
        <f t="shared" si="8"/>
        <v/>
      </c>
      <c r="AC118" s="1157" t="str">
        <f t="shared" si="9"/>
        <v/>
      </c>
      <c r="AD118" s="1157" t="str">
        <f t="shared" si="10"/>
        <v/>
      </c>
      <c r="AF118" s="1157" t="str">
        <f t="shared" si="11"/>
        <v/>
      </c>
    </row>
    <row r="119" ht="15.75" customHeight="1">
      <c r="A119" s="1234">
        <v>3123.0</v>
      </c>
      <c r="B119" s="1232">
        <v>589.0</v>
      </c>
      <c r="C119" s="1231" t="str">
        <f t="array" ref="C119">IFNA(XLOOKUP(B119,'New Signups'!C:C,'New Signups'!D:D),"-")</f>
        <v>Finola</v>
      </c>
      <c r="D119" s="1233" t="str">
        <f t="array" ref="D119">IFNA(XLOOKUP(B119,'New Signups'!C:C,'New Signups'!E:E),"-")</f>
        <v>Pegion</v>
      </c>
      <c r="E119" s="1230"/>
      <c r="H119" s="53" t="str">
        <f t="array" ref="H119">XLOOKUP(B119,'New Signups'!C:C,'New Signups'!J:J)</f>
        <v>(631) 372-0361</v>
      </c>
      <c r="M119" s="1157" t="str">
        <f t="array" ref="M119">IFNA(
    IF(OR(XLOOKUP(B119,'1000'!A:A,'1000'!AC:AC)=0, XLOOKUP(B119,'1000'!A:A,'1000'!AC:AC)=DATE(1900,1,1)), "", XLOOKUP(B119,'1000'!A:A,'1000'!AC:AC)),
    IFNA(
        IF(OR(XLOOKUP(B119,'2000'!A:A,'2000'!AC:AC)=0, XLOOKUP(B119,'2000'!A:A,'2000'!AC:AC)=DATE(1900,1,1)), "", XLOOKUP(B119,'2000'!A:A,'2000'!AC:AC)),
        IF(OR(XLOOKUP(B119,'3000'!A:A,'3000'!AC:AC)=0, XLOOKUP(B119,'3000'!A:A,'3000'!AC:AC)=DATE(1900,1,1)), "", XLOOKUP(B119,'3000'!A:A,'3000'!AC:AC))
    )
)</f>
        <v/>
      </c>
      <c r="O119" s="1157" t="str">
        <f t="shared" si="1"/>
        <v/>
      </c>
      <c r="P119" s="1157" t="str">
        <f t="shared" si="2"/>
        <v/>
      </c>
      <c r="Q119" s="1157" t="str">
        <f t="shared" si="3"/>
        <v/>
      </c>
      <c r="R119" s="1157" t="str">
        <f t="shared" si="4"/>
        <v/>
      </c>
      <c r="S119" s="1157" t="str">
        <f t="shared" si="5"/>
        <v/>
      </c>
      <c r="T119" s="1157" t="str">
        <f t="shared" si="6"/>
        <v/>
      </c>
      <c r="W119" s="1157" t="str">
        <f t="shared" si="7"/>
        <v/>
      </c>
      <c r="X119" s="273"/>
      <c r="AB119" s="1157" t="str">
        <f t="shared" si="8"/>
        <v/>
      </c>
      <c r="AC119" s="1157" t="str">
        <f t="shared" si="9"/>
        <v/>
      </c>
      <c r="AD119" s="1157" t="str">
        <f t="shared" si="10"/>
        <v/>
      </c>
      <c r="AF119" s="1157" t="str">
        <f t="shared" si="11"/>
        <v/>
      </c>
    </row>
    <row r="120" ht="15.75" customHeight="1">
      <c r="A120" s="1234">
        <v>3124.0</v>
      </c>
      <c r="B120" s="1232">
        <v>612.0</v>
      </c>
      <c r="C120" s="1231" t="str">
        <f t="array" ref="C120">IFNA(XLOOKUP(B120,'New Signups'!C:C,'New Signups'!D:D),"-")</f>
        <v>Jack</v>
      </c>
      <c r="D120" s="1233" t="str">
        <f t="array" ref="D120">IFNA(XLOOKUP(B120,'New Signups'!C:C,'New Signups'!E:E),"-")</f>
        <v>Brownfield</v>
      </c>
      <c r="E120" s="1230"/>
      <c r="H120" s="53" t="str">
        <f t="array" ref="H120">XLOOKUP(B120,'New Signups'!C:C,'New Signups'!J:J)</f>
        <v>(831) 566-7731</v>
      </c>
      <c r="M120" s="1157" t="str">
        <f t="array" ref="M120">IFNA(
    IF(OR(XLOOKUP(B120,'1000'!A:A,'1000'!AC:AC)=0, XLOOKUP(B120,'1000'!A:A,'1000'!AC:AC)=DATE(1900,1,1)), "", XLOOKUP(B120,'1000'!A:A,'1000'!AC:AC)),
    IFNA(
        IF(OR(XLOOKUP(B120,'2000'!A:A,'2000'!AC:AC)=0, XLOOKUP(B120,'2000'!A:A,'2000'!AC:AC)=DATE(1900,1,1)), "", XLOOKUP(B120,'2000'!A:A,'2000'!AC:AC)),
        IF(OR(XLOOKUP(B120,'3000'!A:A,'3000'!AC:AC)=0, XLOOKUP(B120,'3000'!A:A,'3000'!AC:AC)=DATE(1900,1,1)), "", XLOOKUP(B120,'3000'!A:A,'3000'!AC:AC))
    )
)</f>
        <v/>
      </c>
      <c r="O120" s="1157" t="str">
        <f t="shared" si="1"/>
        <v/>
      </c>
      <c r="P120" s="1157" t="str">
        <f t="shared" si="2"/>
        <v/>
      </c>
      <c r="Q120" s="1157" t="str">
        <f t="shared" si="3"/>
        <v/>
      </c>
      <c r="R120" s="1157" t="str">
        <f t="shared" si="4"/>
        <v/>
      </c>
      <c r="S120" s="1157" t="str">
        <f t="shared" si="5"/>
        <v/>
      </c>
      <c r="T120" s="1157" t="str">
        <f t="shared" si="6"/>
        <v/>
      </c>
      <c r="W120" s="1157" t="str">
        <f t="shared" si="7"/>
        <v/>
      </c>
      <c r="X120" s="273"/>
      <c r="AB120" s="1157" t="str">
        <f t="shared" si="8"/>
        <v/>
      </c>
      <c r="AC120" s="1157" t="str">
        <f t="shared" si="9"/>
        <v/>
      </c>
      <c r="AD120" s="1157" t="str">
        <f t="shared" si="10"/>
        <v/>
      </c>
      <c r="AF120" s="1157" t="str">
        <f t="shared" si="11"/>
        <v/>
      </c>
    </row>
    <row r="121" ht="15.75" customHeight="1">
      <c r="A121" s="1234">
        <v>3126.0</v>
      </c>
      <c r="B121" s="1232">
        <v>619.0</v>
      </c>
      <c r="C121" s="1231" t="str">
        <f t="array" ref="C121">IFNA(XLOOKUP(B121,'New Signups'!C:C,'New Signups'!D:D),"-")</f>
        <v>Michael</v>
      </c>
      <c r="D121" s="1233" t="str">
        <f t="array" ref="D121">IFNA(XLOOKUP(B121,'New Signups'!C:C,'New Signups'!E:E),"-")</f>
        <v>Day</v>
      </c>
      <c r="E121" s="1230"/>
      <c r="H121" s="53" t="str">
        <f t="array" ref="H121">XLOOKUP(B121,'New Signups'!C:C,'New Signups'!J:J)</f>
        <v>(847) 987-8535</v>
      </c>
      <c r="M121" s="1157">
        <f t="array" ref="M121">IFNA(
    IF(OR(XLOOKUP(B121,'1000'!A:A,'1000'!AC:AC)=0, XLOOKUP(B121,'1000'!A:A,'1000'!AC:AC)=DATE(1900,1,1)), "", XLOOKUP(B121,'1000'!A:A,'1000'!AC:AC)),
    IFNA(
        IF(OR(XLOOKUP(B121,'2000'!A:A,'2000'!AC:AC)=0, XLOOKUP(B121,'2000'!A:A,'2000'!AC:AC)=DATE(1900,1,1)), "", XLOOKUP(B121,'2000'!A:A,'2000'!AC:AC)),
        IF(OR(XLOOKUP(B121,'3000'!A:A,'3000'!AC:AC)=0, XLOOKUP(B121,'3000'!A:A,'3000'!AC:AC)=DATE(1900,1,1)), "", XLOOKUP(B121,'3000'!A:A,'3000'!AC:AC))
    )
)</f>
        <v>45827</v>
      </c>
      <c r="O121" s="1157" t="str">
        <f t="shared" si="1"/>
        <v>07/2025</v>
      </c>
      <c r="P121" s="1157" t="str">
        <f t="shared" si="2"/>
        <v>08/2025</v>
      </c>
      <c r="Q121" s="1157" t="str">
        <f t="shared" si="3"/>
        <v>09/2025</v>
      </c>
      <c r="R121" s="1157" t="str">
        <f t="shared" si="4"/>
        <v>10/2025</v>
      </c>
      <c r="S121" s="1157" t="str">
        <f t="shared" si="5"/>
        <v>11/2025</v>
      </c>
      <c r="T121" s="1157" t="str">
        <f t="shared" si="6"/>
        <v>12/2025</v>
      </c>
      <c r="W121" s="1157" t="str">
        <f t="shared" si="7"/>
        <v>2026-04-06 00:00</v>
      </c>
      <c r="X121" s="273"/>
      <c r="AB121" s="1157" t="str">
        <f t="shared" si="8"/>
        <v>06/2026</v>
      </c>
      <c r="AC121" s="1157" t="str">
        <f t="shared" si="9"/>
        <v>07/2026</v>
      </c>
      <c r="AD121" s="1157" t="str">
        <f t="shared" si="10"/>
        <v>08/2026</v>
      </c>
      <c r="AF121" s="1157" t="str">
        <f t="shared" si="11"/>
        <v>09/15/2026</v>
      </c>
    </row>
    <row r="122" ht="15.75" customHeight="1">
      <c r="A122" s="1234">
        <v>3127.0</v>
      </c>
      <c r="B122" s="1232">
        <v>618.0</v>
      </c>
      <c r="C122" s="1231" t="str">
        <f t="array" ref="C122">IFNA(XLOOKUP(B122,'New Signups'!C:C,'New Signups'!D:D),"-")</f>
        <v>Katherine </v>
      </c>
      <c r="D122" s="1233" t="str">
        <f t="array" ref="D122">IFNA(XLOOKUP(B122,'New Signups'!C:C,'New Signups'!E:E),"-")</f>
        <v>Uribe-Toxtli</v>
      </c>
      <c r="E122" s="1230"/>
      <c r="H122" s="53" t="str">
        <f t="array" ref="H122">XLOOKUP(B122,'New Signups'!C:C,'New Signups'!J:J)</f>
        <v>(267) 584-9510</v>
      </c>
      <c r="M122" s="1157" t="str">
        <f t="array" ref="M122">IFNA(
    IF(OR(XLOOKUP(B122,'1000'!A:A,'1000'!AC:AC)=0, XLOOKUP(B122,'1000'!A:A,'1000'!AC:AC)=DATE(1900,1,1)), "", XLOOKUP(B122,'1000'!A:A,'1000'!AC:AC)),
    IFNA(
        IF(OR(XLOOKUP(B122,'2000'!A:A,'2000'!AC:AC)=0, XLOOKUP(B122,'2000'!A:A,'2000'!AC:AC)=DATE(1900,1,1)), "", XLOOKUP(B122,'2000'!A:A,'2000'!AC:AC)),
        IF(OR(XLOOKUP(B122,'3000'!A:A,'3000'!AC:AC)=0, XLOOKUP(B122,'3000'!A:A,'3000'!AC:AC)=DATE(1900,1,1)), "", XLOOKUP(B122,'3000'!A:A,'3000'!AC:AC))
    )
)</f>
        <v/>
      </c>
      <c r="O122" s="1157" t="str">
        <f t="shared" si="1"/>
        <v/>
      </c>
      <c r="P122" s="1157" t="str">
        <f t="shared" si="2"/>
        <v/>
      </c>
      <c r="Q122" s="1157" t="str">
        <f t="shared" si="3"/>
        <v/>
      </c>
      <c r="R122" s="1157" t="str">
        <f t="shared" si="4"/>
        <v/>
      </c>
      <c r="S122" s="1157" t="str">
        <f t="shared" si="5"/>
        <v/>
      </c>
      <c r="T122" s="1157" t="str">
        <f t="shared" si="6"/>
        <v/>
      </c>
      <c r="W122" s="1157" t="str">
        <f t="shared" si="7"/>
        <v/>
      </c>
      <c r="X122" s="273"/>
      <c r="AB122" s="1157" t="str">
        <f t="shared" si="8"/>
        <v/>
      </c>
      <c r="AC122" s="1157" t="str">
        <f t="shared" si="9"/>
        <v/>
      </c>
      <c r="AD122" s="1157" t="str">
        <f t="shared" si="10"/>
        <v/>
      </c>
      <c r="AF122" s="1157" t="str">
        <f t="shared" si="11"/>
        <v/>
      </c>
    </row>
    <row r="123" ht="15.75" customHeight="1">
      <c r="A123" s="1234">
        <v>3128.0</v>
      </c>
      <c r="B123" s="1232">
        <v>613.0</v>
      </c>
      <c r="C123" s="1231" t="str">
        <f t="array" ref="C123">IFNA(XLOOKUP(B123,'New Signups'!C:C,'New Signups'!D:D),"-")</f>
        <v>Marco</v>
      </c>
      <c r="D123" s="1233" t="str">
        <f t="array" ref="D123">IFNA(XLOOKUP(B123,'New Signups'!C:C,'New Signups'!E:E),"-")</f>
        <v>Given</v>
      </c>
      <c r="E123" s="1230"/>
      <c r="H123" s="53" t="str">
        <f t="array" ref="H123">XLOOKUP(B123,'New Signups'!C:C,'New Signups'!J:J)</f>
        <v>(908) 644-5801</v>
      </c>
      <c r="M123" s="1157">
        <f t="array" ref="M123">IFNA(
    IF(OR(XLOOKUP(B123,'1000'!A:A,'1000'!AC:AC)=0, XLOOKUP(B123,'1000'!A:A,'1000'!AC:AC)=DATE(1900,1,1)), "", XLOOKUP(B123,'1000'!A:A,'1000'!AC:AC)),
    IFNA(
        IF(OR(XLOOKUP(B123,'2000'!A:A,'2000'!AC:AC)=0, XLOOKUP(B123,'2000'!A:A,'2000'!AC:AC)=DATE(1900,1,1)), "", XLOOKUP(B123,'2000'!A:A,'2000'!AC:AC)),
        IF(OR(XLOOKUP(B123,'3000'!A:A,'3000'!AC:AC)=0, XLOOKUP(B123,'3000'!A:A,'3000'!AC:AC)=DATE(1900,1,1)), "", XLOOKUP(B123,'3000'!A:A,'3000'!AC:AC))
    )
)</f>
        <v>45828</v>
      </c>
      <c r="O123" s="1157" t="str">
        <f t="shared" si="1"/>
        <v>07/2025</v>
      </c>
      <c r="P123" s="1157" t="str">
        <f t="shared" si="2"/>
        <v>08/2025</v>
      </c>
      <c r="Q123" s="1157" t="str">
        <f t="shared" si="3"/>
        <v>09/2025</v>
      </c>
      <c r="R123" s="1157" t="str">
        <f t="shared" si="4"/>
        <v>10/2025</v>
      </c>
      <c r="S123" s="1157" t="str">
        <f t="shared" si="5"/>
        <v>11/2025</v>
      </c>
      <c r="T123" s="1157" t="str">
        <f t="shared" si="6"/>
        <v>12/2025</v>
      </c>
      <c r="W123" s="1157" t="str">
        <f t="shared" si="7"/>
        <v>2026-04-06 00:00</v>
      </c>
      <c r="X123" s="273"/>
      <c r="AB123" s="1157" t="str">
        <f t="shared" si="8"/>
        <v>06/2026</v>
      </c>
      <c r="AC123" s="1157" t="str">
        <f t="shared" si="9"/>
        <v>07/2026</v>
      </c>
      <c r="AD123" s="1157" t="str">
        <f t="shared" si="10"/>
        <v>08/2026</v>
      </c>
      <c r="AF123" s="1157" t="str">
        <f t="shared" si="11"/>
        <v>09/15/2026</v>
      </c>
    </row>
    <row r="124" ht="15.75" customHeight="1">
      <c r="A124" s="1234">
        <v>3129.0</v>
      </c>
      <c r="B124" s="1232">
        <v>592.0</v>
      </c>
      <c r="C124" s="1231" t="str">
        <f t="array" ref="C124">IFNA(XLOOKUP(B124,'New Signups'!C:C,'New Signups'!D:D),"-")</f>
        <v>Zandria</v>
      </c>
      <c r="D124" s="1233" t="str">
        <f t="array" ref="D124">IFNA(XLOOKUP(B124,'New Signups'!C:C,'New Signups'!E:E),"-")</f>
        <v>Edghill-Dowdy</v>
      </c>
      <c r="E124" s="1230"/>
      <c r="H124" s="53" t="str">
        <f t="array" ref="H124">XLOOKUP(B124,'New Signups'!C:C,'New Signups'!J:J)</f>
        <v>(934) 500-2858</v>
      </c>
      <c r="M124" s="1157" t="str">
        <f t="array" ref="M124">IFNA(
    IF(OR(XLOOKUP(B124,'1000'!A:A,'1000'!AC:AC)=0, XLOOKUP(B124,'1000'!A:A,'1000'!AC:AC)=DATE(1900,1,1)), "", XLOOKUP(B124,'1000'!A:A,'1000'!AC:AC)),
    IFNA(
        IF(OR(XLOOKUP(B124,'2000'!A:A,'2000'!AC:AC)=0, XLOOKUP(B124,'2000'!A:A,'2000'!AC:AC)=DATE(1900,1,1)), "", XLOOKUP(B124,'2000'!A:A,'2000'!AC:AC)),
        IF(OR(XLOOKUP(B124,'3000'!A:A,'3000'!AC:AC)=0, XLOOKUP(B124,'3000'!A:A,'3000'!AC:AC)=DATE(1900,1,1)), "", XLOOKUP(B124,'3000'!A:A,'3000'!AC:AC))
    )
)</f>
        <v/>
      </c>
      <c r="O124" s="1157" t="str">
        <f t="shared" si="1"/>
        <v/>
      </c>
      <c r="P124" s="1157" t="str">
        <f t="shared" si="2"/>
        <v/>
      </c>
      <c r="Q124" s="1157" t="str">
        <f t="shared" si="3"/>
        <v/>
      </c>
      <c r="R124" s="1157" t="str">
        <f t="shared" si="4"/>
        <v/>
      </c>
      <c r="S124" s="1157" t="str">
        <f t="shared" si="5"/>
        <v/>
      </c>
      <c r="T124" s="1157" t="str">
        <f t="shared" si="6"/>
        <v/>
      </c>
      <c r="W124" s="1157" t="str">
        <f t="shared" si="7"/>
        <v/>
      </c>
      <c r="X124" s="273"/>
      <c r="AB124" s="1157" t="str">
        <f t="shared" si="8"/>
        <v/>
      </c>
      <c r="AC124" s="1157" t="str">
        <f t="shared" si="9"/>
        <v/>
      </c>
      <c r="AD124" s="1157" t="str">
        <f t="shared" si="10"/>
        <v/>
      </c>
      <c r="AF124" s="1157" t="str">
        <f t="shared" si="11"/>
        <v/>
      </c>
    </row>
    <row r="125" ht="15.75" customHeight="1">
      <c r="A125" s="1234">
        <v>3130.0</v>
      </c>
      <c r="B125" s="1232">
        <v>611.0</v>
      </c>
      <c r="C125" s="1231" t="str">
        <f t="array" ref="C125">IFNA(XLOOKUP(B125,'New Signups'!C:C,'New Signups'!D:D),"-")</f>
        <v>Meghan</v>
      </c>
      <c r="D125" s="1233" t="str">
        <f t="array" ref="D125">IFNA(XLOOKUP(B125,'New Signups'!C:C,'New Signups'!E:E),"-")</f>
        <v>McClain</v>
      </c>
      <c r="E125" s="1230"/>
      <c r="H125" s="53" t="str">
        <f t="array" ref="H125">XLOOKUP(B125,'New Signups'!C:C,'New Signups'!J:J)</f>
        <v>(267) 789-5326</v>
      </c>
      <c r="M125" s="1157">
        <f t="array" ref="M125">IFNA(
    IF(OR(XLOOKUP(B125,'1000'!A:A,'1000'!AC:AC)=0, XLOOKUP(B125,'1000'!A:A,'1000'!AC:AC)=DATE(1900,1,1)), "", XLOOKUP(B125,'1000'!A:A,'1000'!AC:AC)),
    IFNA(
        IF(OR(XLOOKUP(B125,'2000'!A:A,'2000'!AC:AC)=0, XLOOKUP(B125,'2000'!A:A,'2000'!AC:AC)=DATE(1900,1,1)), "", XLOOKUP(B125,'2000'!A:A,'2000'!AC:AC)),
        IF(OR(XLOOKUP(B125,'3000'!A:A,'3000'!AC:AC)=0, XLOOKUP(B125,'3000'!A:A,'3000'!AC:AC)=DATE(1900,1,1)), "", XLOOKUP(B125,'3000'!A:A,'3000'!AC:AC))
    )
)</f>
        <v>45944</v>
      </c>
      <c r="O125" s="1157" t="str">
        <f t="shared" si="1"/>
        <v>11/2025</v>
      </c>
      <c r="P125" s="1157" t="str">
        <f t="shared" si="2"/>
        <v>12/2025</v>
      </c>
      <c r="Q125" s="1157" t="str">
        <f t="shared" si="3"/>
        <v>01/2026</v>
      </c>
      <c r="R125" s="1157" t="str">
        <f t="shared" si="4"/>
        <v>02/2026</v>
      </c>
      <c r="S125" s="1157" t="str">
        <f t="shared" si="5"/>
        <v>03/2026</v>
      </c>
      <c r="T125" s="1157" t="str">
        <f t="shared" si="6"/>
        <v>04/2026</v>
      </c>
      <c r="W125" s="1157" t="str">
        <f t="shared" si="7"/>
        <v>2026-08-03 00:00</v>
      </c>
      <c r="X125" s="273"/>
      <c r="AB125" s="1157" t="str">
        <f t="shared" si="8"/>
        <v>10/2026</v>
      </c>
      <c r="AC125" s="1157" t="str">
        <f t="shared" si="9"/>
        <v>11/2026</v>
      </c>
      <c r="AD125" s="1157" t="str">
        <f t="shared" si="10"/>
        <v>12/2026</v>
      </c>
      <c r="AF125" s="1157" t="str">
        <f t="shared" si="11"/>
        <v>01/15/2027</v>
      </c>
    </row>
    <row r="126" ht="15.75" customHeight="1">
      <c r="A126" s="1234">
        <v>3131.0</v>
      </c>
      <c r="B126" s="1232">
        <v>606.0</v>
      </c>
      <c r="C126" s="1231" t="str">
        <f t="array" ref="C126">IFNA(XLOOKUP(B126,'New Signups'!C:C,'New Signups'!D:D),"-")</f>
        <v>Kayla</v>
      </c>
      <c r="D126" s="1233" t="str">
        <f t="array" ref="D126">IFNA(XLOOKUP(B126,'New Signups'!C:C,'New Signups'!E:E),"-")</f>
        <v>Curry</v>
      </c>
      <c r="E126" s="1230"/>
      <c r="H126" s="53" t="str">
        <f t="array" ref="H126">XLOOKUP(B126,'New Signups'!C:C,'New Signups'!J:J)</f>
        <v>(832) 239-2837</v>
      </c>
      <c r="M126" s="1157">
        <f t="array" ref="M126">IFNA(
    IF(OR(XLOOKUP(B126,'1000'!A:A,'1000'!AC:AC)=0, XLOOKUP(B126,'1000'!A:A,'1000'!AC:AC)=DATE(1900,1,1)), "", XLOOKUP(B126,'1000'!A:A,'1000'!AC:AC)),
    IFNA(
        IF(OR(XLOOKUP(B126,'2000'!A:A,'2000'!AC:AC)=0, XLOOKUP(B126,'2000'!A:A,'2000'!AC:AC)=DATE(1900,1,1)), "", XLOOKUP(B126,'2000'!A:A,'2000'!AC:AC)),
        IF(OR(XLOOKUP(B126,'3000'!A:A,'3000'!AC:AC)=0, XLOOKUP(B126,'3000'!A:A,'3000'!AC:AC)=DATE(1900,1,1)), "", XLOOKUP(B126,'3000'!A:A,'3000'!AC:AC))
    )
)</f>
        <v>45824</v>
      </c>
      <c r="O126" s="1157" t="str">
        <f t="shared" si="1"/>
        <v>07/2025</v>
      </c>
      <c r="P126" s="1157" t="str">
        <f t="shared" si="2"/>
        <v>08/2025</v>
      </c>
      <c r="Q126" s="1157" t="str">
        <f t="shared" si="3"/>
        <v>09/2025</v>
      </c>
      <c r="R126" s="1157" t="str">
        <f t="shared" si="4"/>
        <v>10/2025</v>
      </c>
      <c r="S126" s="1157" t="str">
        <f t="shared" si="5"/>
        <v>11/2025</v>
      </c>
      <c r="T126" s="1157" t="str">
        <f t="shared" si="6"/>
        <v>12/2025</v>
      </c>
      <c r="W126" s="1157" t="str">
        <f t="shared" si="7"/>
        <v>2026-04-06 00:00</v>
      </c>
      <c r="X126" s="273"/>
      <c r="AB126" s="1157" t="str">
        <f t="shared" si="8"/>
        <v>06/2026</v>
      </c>
      <c r="AC126" s="1157" t="str">
        <f t="shared" si="9"/>
        <v>07/2026</v>
      </c>
      <c r="AD126" s="1157" t="str">
        <f t="shared" si="10"/>
        <v>08/2026</v>
      </c>
      <c r="AF126" s="1157" t="str">
        <f t="shared" si="11"/>
        <v>09/15/2026</v>
      </c>
    </row>
    <row r="127" ht="15.75" customHeight="1">
      <c r="A127" s="1234">
        <v>3132.0</v>
      </c>
      <c r="B127" s="1232">
        <v>694.0</v>
      </c>
      <c r="C127" s="1231" t="str">
        <f t="array" ref="C127">IFNA(XLOOKUP(B127,'New Signups'!C:C,'New Signups'!D:D),"-")</f>
        <v>Jae</v>
      </c>
      <c r="D127" s="1233" t="str">
        <f t="array" ref="D127">IFNA(XLOOKUP(B127,'New Signups'!C:C,'New Signups'!E:E),"-")</f>
        <v>Ferns</v>
      </c>
      <c r="E127" s="1230"/>
      <c r="H127" s="53" t="str">
        <f t="array" ref="H127">XLOOKUP(B127,'New Signups'!C:C,'New Signups'!J:J)</f>
        <v>(703) 403-5630</v>
      </c>
      <c r="M127" s="1157" t="str">
        <f t="array" ref="M127">IFNA(
    IF(OR(XLOOKUP(B127,'1000'!A:A,'1000'!AC:AC)=0, XLOOKUP(B127,'1000'!A:A,'1000'!AC:AC)=DATE(1900,1,1)), "", XLOOKUP(B127,'1000'!A:A,'1000'!AC:AC)),
    IFNA(
        IF(OR(XLOOKUP(B127,'2000'!A:A,'2000'!AC:AC)=0, XLOOKUP(B127,'2000'!A:A,'2000'!AC:AC)=DATE(1900,1,1)), "", XLOOKUP(B127,'2000'!A:A,'2000'!AC:AC)),
        IF(OR(XLOOKUP(B127,'3000'!A:A,'3000'!AC:AC)=0, XLOOKUP(B127,'3000'!A:A,'3000'!AC:AC)=DATE(1900,1,1)), "", XLOOKUP(B127,'3000'!A:A,'3000'!AC:AC))
    )
)</f>
        <v/>
      </c>
      <c r="O127" s="1157" t="str">
        <f t="shared" si="1"/>
        <v/>
      </c>
      <c r="P127" s="1157" t="str">
        <f t="shared" si="2"/>
        <v/>
      </c>
      <c r="Q127" s="1157" t="str">
        <f t="shared" si="3"/>
        <v/>
      </c>
      <c r="R127" s="1157" t="str">
        <f t="shared" si="4"/>
        <v/>
      </c>
      <c r="S127" s="1157" t="str">
        <f t="shared" si="5"/>
        <v/>
      </c>
      <c r="T127" s="1157" t="str">
        <f t="shared" si="6"/>
        <v/>
      </c>
      <c r="W127" s="1157" t="str">
        <f t="shared" si="7"/>
        <v/>
      </c>
      <c r="X127" s="273"/>
      <c r="AB127" s="1157" t="str">
        <f t="shared" si="8"/>
        <v/>
      </c>
      <c r="AC127" s="1157" t="str">
        <f t="shared" si="9"/>
        <v/>
      </c>
      <c r="AD127" s="1157" t="str">
        <f t="shared" si="10"/>
        <v/>
      </c>
      <c r="AF127" s="1157" t="str">
        <f t="shared" si="11"/>
        <v/>
      </c>
    </row>
    <row r="128" ht="15.75" customHeight="1">
      <c r="A128" s="1234">
        <v>3133.0</v>
      </c>
      <c r="B128" s="1237">
        <v>614.0</v>
      </c>
      <c r="C128" s="1231" t="str">
        <f t="array" ref="C128">IFNA(XLOOKUP(B128,'New Signups'!C:C,'New Signups'!D:D),"-")</f>
        <v>Bryn</v>
      </c>
      <c r="D128" s="1233" t="str">
        <f t="array" ref="D128">IFNA(XLOOKUP(B128,'New Signups'!C:C,'New Signups'!E:E),"-")</f>
        <v>Davies</v>
      </c>
      <c r="E128" s="1230"/>
      <c r="H128" s="53" t="str">
        <f t="array" ref="H128">XLOOKUP(B128,'New Signups'!C:C,'New Signups'!J:J)</f>
        <v>(484) 888-4558</v>
      </c>
      <c r="M128" s="1157">
        <f t="array" ref="M128">IFNA(
    IF(OR(XLOOKUP(B128,'1000'!A:A,'1000'!AC:AC)=0, XLOOKUP(B128,'1000'!A:A,'1000'!AC:AC)=DATE(1900,1,1)), "", XLOOKUP(B128,'1000'!A:A,'1000'!AC:AC)),
    IFNA(
        IF(OR(XLOOKUP(B128,'2000'!A:A,'2000'!AC:AC)=0, XLOOKUP(B128,'2000'!A:A,'2000'!AC:AC)=DATE(1900,1,1)), "", XLOOKUP(B128,'2000'!A:A,'2000'!AC:AC)),
        IF(OR(XLOOKUP(B128,'3000'!A:A,'3000'!AC:AC)=0, XLOOKUP(B128,'3000'!A:A,'3000'!AC:AC)=DATE(1900,1,1)), "", XLOOKUP(B128,'3000'!A:A,'3000'!AC:AC))
    )
)</f>
        <v>45898</v>
      </c>
      <c r="O128" s="1157" t="str">
        <f t="shared" si="1"/>
        <v>09/2025</v>
      </c>
      <c r="P128" s="1157" t="str">
        <f t="shared" si="2"/>
        <v>10/2025</v>
      </c>
      <c r="Q128" s="1157" t="str">
        <f t="shared" si="3"/>
        <v>11/2025</v>
      </c>
      <c r="R128" s="1157" t="str">
        <f t="shared" si="4"/>
        <v>12/2025</v>
      </c>
      <c r="S128" s="1157" t="str">
        <f t="shared" si="5"/>
        <v>01/2026</v>
      </c>
      <c r="T128" s="1157" t="str">
        <f t="shared" si="6"/>
        <v>02/2026</v>
      </c>
      <c r="W128" s="1157" t="str">
        <f t="shared" si="7"/>
        <v>2026-06-08 00:00</v>
      </c>
      <c r="X128" s="273"/>
      <c r="AB128" s="1157" t="str">
        <f t="shared" si="8"/>
        <v>08/2026</v>
      </c>
      <c r="AC128" s="1157" t="str">
        <f t="shared" si="9"/>
        <v>09/2026</v>
      </c>
      <c r="AD128" s="1157" t="str">
        <f t="shared" si="10"/>
        <v>10/2026</v>
      </c>
      <c r="AF128" s="1157" t="str">
        <f t="shared" si="11"/>
        <v>11/15/2026</v>
      </c>
    </row>
    <row r="129" ht="15.75" customHeight="1">
      <c r="A129" s="1234">
        <v>3134.0</v>
      </c>
      <c r="B129" s="1232">
        <v>601.0</v>
      </c>
      <c r="C129" s="1231" t="str">
        <f t="array" ref="C129">IFNA(XLOOKUP(B129,'New Signups'!C:C,'New Signups'!D:D),"-")</f>
        <v>Alyssa</v>
      </c>
      <c r="D129" s="1233" t="str">
        <f t="array" ref="D129">IFNA(XLOOKUP(B129,'New Signups'!C:C,'New Signups'!E:E),"-")</f>
        <v>Tsing</v>
      </c>
      <c r="E129" s="1230"/>
      <c r="H129" s="53" t="str">
        <f t="array" ref="H129">XLOOKUP(B129,'New Signups'!C:C,'New Signups'!J:J)</f>
        <v>(817) 808-4516</v>
      </c>
      <c r="M129" s="1157">
        <f t="array" ref="M129">IFNA(
    IF(OR(XLOOKUP(B129,'1000'!A:A,'1000'!AC:AC)=0, XLOOKUP(B129,'1000'!A:A,'1000'!AC:AC)=DATE(1900,1,1)), "", XLOOKUP(B129,'1000'!A:A,'1000'!AC:AC)),
    IFNA(
        IF(OR(XLOOKUP(B129,'2000'!A:A,'2000'!AC:AC)=0, XLOOKUP(B129,'2000'!A:A,'2000'!AC:AC)=DATE(1900,1,1)), "", XLOOKUP(B129,'2000'!A:A,'2000'!AC:AC)),
        IF(OR(XLOOKUP(B129,'3000'!A:A,'3000'!AC:AC)=0, XLOOKUP(B129,'3000'!A:A,'3000'!AC:AC)=DATE(1900,1,1)), "", XLOOKUP(B129,'3000'!A:A,'3000'!AC:AC))
    )
)</f>
        <v>45896</v>
      </c>
      <c r="O129" s="1157" t="str">
        <f t="shared" si="1"/>
        <v>09/2025</v>
      </c>
      <c r="P129" s="1157" t="str">
        <f t="shared" si="2"/>
        <v>10/2025</v>
      </c>
      <c r="Q129" s="1157" t="str">
        <f t="shared" si="3"/>
        <v>11/2025</v>
      </c>
      <c r="R129" s="1157" t="str">
        <f t="shared" si="4"/>
        <v>12/2025</v>
      </c>
      <c r="S129" s="1157" t="str">
        <f t="shared" si="5"/>
        <v>01/2026</v>
      </c>
      <c r="T129" s="1157" t="str">
        <f t="shared" si="6"/>
        <v>02/2026</v>
      </c>
      <c r="W129" s="1157" t="str">
        <f t="shared" si="7"/>
        <v>2026-06-08 00:00</v>
      </c>
      <c r="X129" s="273"/>
      <c r="AB129" s="1157" t="str">
        <f t="shared" si="8"/>
        <v>08/2026</v>
      </c>
      <c r="AC129" s="1157" t="str">
        <f t="shared" si="9"/>
        <v>09/2026</v>
      </c>
      <c r="AD129" s="1157" t="str">
        <f t="shared" si="10"/>
        <v>10/2026</v>
      </c>
      <c r="AF129" s="1157" t="str">
        <f t="shared" si="11"/>
        <v>11/15/2026</v>
      </c>
    </row>
    <row r="130" ht="15.75" customHeight="1">
      <c r="A130" s="1234">
        <v>3135.0</v>
      </c>
      <c r="B130" s="1232">
        <v>712.0</v>
      </c>
      <c r="C130" s="1231" t="str">
        <f t="array" ref="C130">IFNA(XLOOKUP(B130,'New Signups'!C:C,'New Signups'!D:D),"-")</f>
        <v>Will</v>
      </c>
      <c r="D130" s="1233" t="str">
        <f t="array" ref="D130">IFNA(XLOOKUP(B130,'New Signups'!C:C,'New Signups'!E:E),"-")</f>
        <v>Haley</v>
      </c>
      <c r="E130" s="1230"/>
      <c r="H130" s="53" t="str">
        <f t="array" ref="H130">XLOOKUP(B130,'New Signups'!C:C,'New Signups'!J:J)</f>
        <v>(702) 738-2783</v>
      </c>
      <c r="M130" s="1157" t="str">
        <f t="array" ref="M130">IFNA(
    IF(OR(XLOOKUP(B130,'1000'!A:A,'1000'!AC:AC)=0, XLOOKUP(B130,'1000'!A:A,'1000'!AC:AC)=DATE(1900,1,1)), "", XLOOKUP(B130,'1000'!A:A,'1000'!AC:AC)),
    IFNA(
        IF(OR(XLOOKUP(B130,'2000'!A:A,'2000'!AC:AC)=0, XLOOKUP(B130,'2000'!A:A,'2000'!AC:AC)=DATE(1900,1,1)), "", XLOOKUP(B130,'2000'!A:A,'2000'!AC:AC)),
        IF(OR(XLOOKUP(B130,'3000'!A:A,'3000'!AC:AC)=0, XLOOKUP(B130,'3000'!A:A,'3000'!AC:AC)=DATE(1900,1,1)), "", XLOOKUP(B130,'3000'!A:A,'3000'!AC:AC))
    )
)</f>
        <v/>
      </c>
      <c r="O130" s="1157" t="str">
        <f t="shared" si="1"/>
        <v/>
      </c>
      <c r="P130" s="1157" t="str">
        <f t="shared" si="2"/>
        <v/>
      </c>
      <c r="Q130" s="1157" t="str">
        <f t="shared" si="3"/>
        <v/>
      </c>
      <c r="R130" s="1157" t="str">
        <f t="shared" si="4"/>
        <v/>
      </c>
      <c r="S130" s="1157" t="str">
        <f t="shared" si="5"/>
        <v/>
      </c>
      <c r="T130" s="1157" t="str">
        <f t="shared" si="6"/>
        <v/>
      </c>
      <c r="W130" s="1157" t="str">
        <f t="shared" si="7"/>
        <v/>
      </c>
      <c r="X130" s="273"/>
      <c r="AB130" s="1157" t="str">
        <f t="shared" si="8"/>
        <v/>
      </c>
      <c r="AC130" s="1157" t="str">
        <f t="shared" si="9"/>
        <v/>
      </c>
      <c r="AD130" s="1157" t="str">
        <f t="shared" si="10"/>
        <v/>
      </c>
      <c r="AF130" s="1157" t="str">
        <f t="shared" si="11"/>
        <v/>
      </c>
    </row>
    <row r="131" ht="15.75" customHeight="1">
      <c r="A131" s="1234">
        <v>3136.0</v>
      </c>
      <c r="B131" s="1232">
        <v>713.0</v>
      </c>
      <c r="C131" s="1231" t="str">
        <f t="array" ref="C131">IFNA(XLOOKUP(B131,'New Signups'!C:C,'New Signups'!D:D),"-")</f>
        <v>Noah</v>
      </c>
      <c r="D131" s="1233" t="str">
        <f t="array" ref="D131">IFNA(XLOOKUP(B131,'New Signups'!C:C,'New Signups'!E:E),"-")</f>
        <v>Sickman</v>
      </c>
      <c r="E131" s="1230"/>
      <c r="H131" s="53" t="str">
        <f t="array" ref="H131">XLOOKUP(B131,'New Signups'!C:C,'New Signups'!J:J)</f>
        <v>(316) 390-4994</v>
      </c>
      <c r="M131" s="1157" t="str">
        <f t="array" ref="M131">IFNA(
    IF(OR(XLOOKUP(B131,'1000'!A:A,'1000'!AC:AC)=0, XLOOKUP(B131,'1000'!A:A,'1000'!AC:AC)=DATE(1900,1,1)), "", XLOOKUP(B131,'1000'!A:A,'1000'!AC:AC)),
    IFNA(
        IF(OR(XLOOKUP(B131,'2000'!A:A,'2000'!AC:AC)=0, XLOOKUP(B131,'2000'!A:A,'2000'!AC:AC)=DATE(1900,1,1)), "", XLOOKUP(B131,'2000'!A:A,'2000'!AC:AC)),
        IF(OR(XLOOKUP(B131,'3000'!A:A,'3000'!AC:AC)=0, XLOOKUP(B131,'3000'!A:A,'3000'!AC:AC)=DATE(1900,1,1)), "", XLOOKUP(B131,'3000'!A:A,'3000'!AC:AC))
    )
)</f>
        <v/>
      </c>
      <c r="O131" s="1157" t="str">
        <f t="shared" si="1"/>
        <v/>
      </c>
      <c r="P131" s="1157" t="str">
        <f t="shared" si="2"/>
        <v/>
      </c>
      <c r="Q131" s="1157" t="str">
        <f t="shared" si="3"/>
        <v/>
      </c>
      <c r="R131" s="1157" t="str">
        <f t="shared" si="4"/>
        <v/>
      </c>
      <c r="S131" s="1157" t="str">
        <f t="shared" si="5"/>
        <v/>
      </c>
      <c r="T131" s="1157" t="str">
        <f t="shared" si="6"/>
        <v/>
      </c>
      <c r="W131" s="1157" t="str">
        <f t="shared" si="7"/>
        <v/>
      </c>
      <c r="X131" s="273"/>
      <c r="AB131" s="1157" t="str">
        <f t="shared" si="8"/>
        <v/>
      </c>
      <c r="AC131" s="1157" t="str">
        <f t="shared" si="9"/>
        <v/>
      </c>
      <c r="AD131" s="1157" t="str">
        <f t="shared" si="10"/>
        <v/>
      </c>
      <c r="AF131" s="1157" t="str">
        <f t="shared" si="11"/>
        <v/>
      </c>
    </row>
    <row r="132" ht="15.75" customHeight="1">
      <c r="A132" s="1234">
        <v>3137.0</v>
      </c>
      <c r="B132" s="1232">
        <v>811.0</v>
      </c>
      <c r="C132" s="1231" t="str">
        <f t="array" ref="C132">IFNA(XLOOKUP(B132,'New Signups'!C:C,'New Signups'!D:D),"-")</f>
        <v>Alexander</v>
      </c>
      <c r="D132" s="1233" t="str">
        <f t="array" ref="D132">IFNA(XLOOKUP(B132,'New Signups'!C:C,'New Signups'!E:E),"-")</f>
        <v>Lannak</v>
      </c>
      <c r="E132" s="1230"/>
      <c r="H132" s="53" t="str">
        <f t="array" ref="H132">XLOOKUP(B132,'New Signups'!C:C,'New Signups'!J:J)</f>
        <v>(215) 349-0872</v>
      </c>
      <c r="M132" s="1157">
        <f t="array" ref="M132">IFNA(
    IF(OR(XLOOKUP(B132,'1000'!A:A,'1000'!AC:AC)=0, XLOOKUP(B132,'1000'!A:A,'1000'!AC:AC)=DATE(1900,1,1)), "", XLOOKUP(B132,'1000'!A:A,'1000'!AC:AC)),
    IFNA(
        IF(OR(XLOOKUP(B132,'2000'!A:A,'2000'!AC:AC)=0, XLOOKUP(B132,'2000'!A:A,'2000'!AC:AC)=DATE(1900,1,1)), "", XLOOKUP(B132,'2000'!A:A,'2000'!AC:AC)),
        IF(OR(XLOOKUP(B132,'3000'!A:A,'3000'!AC:AC)=0, XLOOKUP(B132,'3000'!A:A,'3000'!AC:AC)=DATE(1900,1,1)), "", XLOOKUP(B132,'3000'!A:A,'3000'!AC:AC))
    )
)</f>
        <v>45881</v>
      </c>
      <c r="O132" s="1157" t="str">
        <f t="shared" si="1"/>
        <v>09/2025</v>
      </c>
      <c r="P132" s="1157" t="str">
        <f t="shared" si="2"/>
        <v>10/2025</v>
      </c>
      <c r="Q132" s="1157" t="str">
        <f t="shared" si="3"/>
        <v>11/2025</v>
      </c>
      <c r="R132" s="1157" t="str">
        <f t="shared" si="4"/>
        <v>12/2025</v>
      </c>
      <c r="S132" s="1157" t="str">
        <f t="shared" si="5"/>
        <v>01/2026</v>
      </c>
      <c r="T132" s="1157" t="str">
        <f t="shared" si="6"/>
        <v>02/2026</v>
      </c>
      <c r="W132" s="1157" t="str">
        <f t="shared" si="7"/>
        <v>2026-06-08 00:00</v>
      </c>
      <c r="X132" s="273"/>
      <c r="AB132" s="1157" t="str">
        <f t="shared" si="8"/>
        <v>08/2026</v>
      </c>
      <c r="AC132" s="1157" t="str">
        <f t="shared" si="9"/>
        <v>09/2026</v>
      </c>
      <c r="AD132" s="1157" t="str">
        <f t="shared" si="10"/>
        <v>10/2026</v>
      </c>
      <c r="AF132" s="1157" t="str">
        <f t="shared" si="11"/>
        <v>11/15/2026</v>
      </c>
    </row>
    <row r="133" ht="15.75" customHeight="1">
      <c r="A133" s="1234">
        <v>3138.0</v>
      </c>
      <c r="B133" s="1232">
        <v>826.0</v>
      </c>
      <c r="C133" s="1231" t="str">
        <f t="array" ref="C133">IFNA(XLOOKUP(B133,'New Signups'!C:C,'New Signups'!D:D),"-")</f>
        <v>Jayden</v>
      </c>
      <c r="D133" s="1233" t="str">
        <f t="array" ref="D133">IFNA(XLOOKUP(B133,'New Signups'!C:C,'New Signups'!E:E),"-")</f>
        <v>Urban</v>
      </c>
      <c r="E133" s="1230"/>
      <c r="H133" s="53" t="str">
        <f t="array" ref="H133">XLOOKUP(B133,'New Signups'!C:C,'New Signups'!J:J)</f>
        <v>(610) 314-5955</v>
      </c>
      <c r="M133" s="1157" t="str">
        <f t="array" ref="M133">IFNA(
    IF(OR(XLOOKUP(B133,'1000'!A:A,'1000'!AC:AC)=0, XLOOKUP(B133,'1000'!A:A,'1000'!AC:AC)=DATE(1900,1,1)), "", XLOOKUP(B133,'1000'!A:A,'1000'!AC:AC)),
    IFNA(
        IF(OR(XLOOKUP(B133,'2000'!A:A,'2000'!AC:AC)=0, XLOOKUP(B133,'2000'!A:A,'2000'!AC:AC)=DATE(1900,1,1)), "", XLOOKUP(B133,'2000'!A:A,'2000'!AC:AC)),
        IF(OR(XLOOKUP(B133,'3000'!A:A,'3000'!AC:AC)=0, XLOOKUP(B133,'3000'!A:A,'3000'!AC:AC)=DATE(1900,1,1)), "", XLOOKUP(B133,'3000'!A:A,'3000'!AC:AC))
    )
)</f>
        <v/>
      </c>
      <c r="O133" s="1157" t="str">
        <f t="shared" si="1"/>
        <v/>
      </c>
      <c r="P133" s="1157" t="str">
        <f t="shared" si="2"/>
        <v/>
      </c>
      <c r="Q133" s="1157" t="str">
        <f t="shared" si="3"/>
        <v/>
      </c>
      <c r="R133" s="1157" t="str">
        <f t="shared" si="4"/>
        <v/>
      </c>
      <c r="S133" s="1157" t="str">
        <f t="shared" si="5"/>
        <v/>
      </c>
      <c r="T133" s="1157" t="str">
        <f t="shared" si="6"/>
        <v/>
      </c>
      <c r="W133" s="1157" t="str">
        <f t="shared" si="7"/>
        <v/>
      </c>
      <c r="X133" s="273"/>
      <c r="AB133" s="1157" t="str">
        <f t="shared" si="8"/>
        <v/>
      </c>
      <c r="AC133" s="1157" t="str">
        <f t="shared" si="9"/>
        <v/>
      </c>
      <c r="AD133" s="1157" t="str">
        <f t="shared" si="10"/>
        <v/>
      </c>
      <c r="AF133" s="1157" t="str">
        <f t="shared" si="11"/>
        <v/>
      </c>
    </row>
    <row r="134" ht="15.75" customHeight="1">
      <c r="A134" s="1234">
        <v>3139.0</v>
      </c>
      <c r="B134" s="1232">
        <v>852.0</v>
      </c>
      <c r="C134" s="1231" t="str">
        <f t="array" ref="C134">IFNA(XLOOKUP(B134,'New Signups'!C:C,'New Signups'!D:D),"-")</f>
        <v>Kalani</v>
      </c>
      <c r="D134" s="1233" t="str">
        <f t="array" ref="D134">IFNA(XLOOKUP(B134,'New Signups'!C:C,'New Signups'!E:E),"-")</f>
        <v>Schuver</v>
      </c>
      <c r="E134" s="1230"/>
      <c r="H134" s="53" t="str">
        <f t="array" ref="H134">XLOOKUP(B134,'New Signups'!C:C,'New Signups'!J:J)</f>
        <v>(636) 777-0459</v>
      </c>
      <c r="M134" s="1157" t="str">
        <f t="array" ref="M134">IFNA(
    IF(OR(XLOOKUP(B134,'1000'!A:A,'1000'!AC:AC)=0, XLOOKUP(B134,'1000'!A:A,'1000'!AC:AC)=DATE(1900,1,1)), "", XLOOKUP(B134,'1000'!A:A,'1000'!AC:AC)),
    IFNA(
        IF(OR(XLOOKUP(B134,'2000'!A:A,'2000'!AC:AC)=0, XLOOKUP(B134,'2000'!A:A,'2000'!AC:AC)=DATE(1900,1,1)), "", XLOOKUP(B134,'2000'!A:A,'2000'!AC:AC)),
        IF(OR(XLOOKUP(B134,'3000'!A:A,'3000'!AC:AC)=0, XLOOKUP(B134,'3000'!A:A,'3000'!AC:AC)=DATE(1900,1,1)), "", XLOOKUP(B134,'3000'!A:A,'3000'!AC:AC))
    )
)</f>
        <v/>
      </c>
      <c r="O134" s="1157" t="str">
        <f t="shared" si="1"/>
        <v/>
      </c>
      <c r="P134" s="1157" t="str">
        <f t="shared" si="2"/>
        <v/>
      </c>
      <c r="Q134" s="1157" t="str">
        <f t="shared" si="3"/>
        <v/>
      </c>
      <c r="R134" s="1157" t="str">
        <f t="shared" si="4"/>
        <v/>
      </c>
      <c r="S134" s="1157" t="str">
        <f t="shared" si="5"/>
        <v/>
      </c>
      <c r="T134" s="1157" t="str">
        <f t="shared" si="6"/>
        <v/>
      </c>
      <c r="W134" s="1157" t="str">
        <f t="shared" si="7"/>
        <v/>
      </c>
      <c r="X134" s="273"/>
      <c r="AB134" s="1157" t="str">
        <f t="shared" si="8"/>
        <v/>
      </c>
      <c r="AC134" s="1157" t="str">
        <f t="shared" si="9"/>
        <v/>
      </c>
      <c r="AD134" s="1157" t="str">
        <f t="shared" si="10"/>
        <v/>
      </c>
      <c r="AF134" s="1157" t="str">
        <f t="shared" si="11"/>
        <v/>
      </c>
    </row>
    <row r="135" ht="15.75" customHeight="1">
      <c r="A135" s="1234">
        <v>3140.0</v>
      </c>
      <c r="B135" s="1232">
        <v>853.0</v>
      </c>
      <c r="C135" s="1231" t="str">
        <f t="array" ref="C135">IFNA(XLOOKUP(B135,'New Signups'!C:C,'New Signups'!D:D),"-")</f>
        <v>Charles</v>
      </c>
      <c r="D135" s="1233" t="str">
        <f t="array" ref="D135">IFNA(XLOOKUP(B135,'New Signups'!C:C,'New Signups'!E:E),"-")</f>
        <v>Carr</v>
      </c>
      <c r="E135" s="1230"/>
      <c r="H135" s="53" t="str">
        <f t="array" ref="H135">XLOOKUP(B135,'New Signups'!C:C,'New Signups'!J:J)</f>
        <v>(240) 316-8287</v>
      </c>
      <c r="M135" s="1157" t="str">
        <f t="array" ref="M135">IFNA(
    IF(OR(XLOOKUP(B135,'1000'!A:A,'1000'!AC:AC)=0, XLOOKUP(B135,'1000'!A:A,'1000'!AC:AC)=DATE(1900,1,1)), "", XLOOKUP(B135,'1000'!A:A,'1000'!AC:AC)),
    IFNA(
        IF(OR(XLOOKUP(B135,'2000'!A:A,'2000'!AC:AC)=0, XLOOKUP(B135,'2000'!A:A,'2000'!AC:AC)=DATE(1900,1,1)), "", XLOOKUP(B135,'2000'!A:A,'2000'!AC:AC)),
        IF(OR(XLOOKUP(B135,'3000'!A:A,'3000'!AC:AC)=0, XLOOKUP(B135,'3000'!A:A,'3000'!AC:AC)=DATE(1900,1,1)), "", XLOOKUP(B135,'3000'!A:A,'3000'!AC:AC))
    )
)</f>
        <v/>
      </c>
      <c r="O135" s="1157" t="str">
        <f t="shared" si="1"/>
        <v/>
      </c>
      <c r="P135" s="1157" t="str">
        <f t="shared" si="2"/>
        <v/>
      </c>
      <c r="Q135" s="1157" t="str">
        <f t="shared" si="3"/>
        <v/>
      </c>
      <c r="R135" s="1157" t="str">
        <f t="shared" si="4"/>
        <v/>
      </c>
      <c r="S135" s="1157" t="str">
        <f t="shared" si="5"/>
        <v/>
      </c>
      <c r="T135" s="1157" t="str">
        <f t="shared" si="6"/>
        <v/>
      </c>
      <c r="W135" s="1157" t="str">
        <f t="shared" si="7"/>
        <v/>
      </c>
      <c r="X135" s="273"/>
      <c r="AB135" s="1157" t="str">
        <f t="shared" si="8"/>
        <v/>
      </c>
      <c r="AC135" s="1157" t="str">
        <f t="shared" si="9"/>
        <v/>
      </c>
      <c r="AD135" s="1157" t="str">
        <f t="shared" si="10"/>
        <v/>
      </c>
      <c r="AF135" s="1157" t="str">
        <f t="shared" si="11"/>
        <v/>
      </c>
    </row>
    <row r="136" ht="15.75" customHeight="1">
      <c r="A136" s="1234">
        <v>3141.0</v>
      </c>
      <c r="B136" s="1232">
        <v>835.0</v>
      </c>
      <c r="C136" s="1231" t="str">
        <f t="array" ref="C136">IFNA(XLOOKUP(B136,'New Signups'!C:C,'New Signups'!D:D),"-")</f>
        <v>Chase</v>
      </c>
      <c r="D136" s="1233" t="str">
        <f t="array" ref="D136">IFNA(XLOOKUP(B136,'New Signups'!C:C,'New Signups'!E:E),"-")</f>
        <v>Neponuceno</v>
      </c>
      <c r="E136" s="1230"/>
      <c r="H136" s="53" t="str">
        <f t="array" ref="H136">XLOOKUP(B136,'New Signups'!C:C,'New Signups'!J:J)</f>
        <v>(878) 256-1236</v>
      </c>
      <c r="M136" s="1157">
        <f t="array" ref="M136">IFNA(
    IF(OR(XLOOKUP(B136,'1000'!A:A,'1000'!AC:AC)=0, XLOOKUP(B136,'1000'!A:A,'1000'!AC:AC)=DATE(1900,1,1)), "", XLOOKUP(B136,'1000'!A:A,'1000'!AC:AC)),
    IFNA(
        IF(OR(XLOOKUP(B136,'2000'!A:A,'2000'!AC:AC)=0, XLOOKUP(B136,'2000'!A:A,'2000'!AC:AC)=DATE(1900,1,1)), "", XLOOKUP(B136,'2000'!A:A,'2000'!AC:AC)),
        IF(OR(XLOOKUP(B136,'3000'!A:A,'3000'!AC:AC)=0, XLOOKUP(B136,'3000'!A:A,'3000'!AC:AC)=DATE(1900,1,1)), "", XLOOKUP(B136,'3000'!A:A,'3000'!AC:AC))
    )
)</f>
        <v>45902</v>
      </c>
      <c r="O136" s="1157" t="str">
        <f t="shared" si="1"/>
        <v>10/2025</v>
      </c>
      <c r="P136" s="1157" t="str">
        <f t="shared" si="2"/>
        <v>11/2025</v>
      </c>
      <c r="Q136" s="1157" t="str">
        <f t="shared" si="3"/>
        <v>12/2025</v>
      </c>
      <c r="R136" s="1157" t="str">
        <f t="shared" si="4"/>
        <v>01/2026</v>
      </c>
      <c r="S136" s="1157" t="str">
        <f t="shared" si="5"/>
        <v>02/2026</v>
      </c>
      <c r="T136" s="1157" t="str">
        <f t="shared" si="6"/>
        <v>03/2026</v>
      </c>
      <c r="W136" s="1157" t="str">
        <f t="shared" si="7"/>
        <v>2026-07-06 00:00</v>
      </c>
      <c r="X136" s="273"/>
      <c r="AB136" s="1157" t="str">
        <f t="shared" si="8"/>
        <v>09/2026</v>
      </c>
      <c r="AC136" s="1157" t="str">
        <f t="shared" si="9"/>
        <v>10/2026</v>
      </c>
      <c r="AD136" s="1157" t="str">
        <f t="shared" si="10"/>
        <v>11/2026</v>
      </c>
      <c r="AF136" s="1157" t="str">
        <f t="shared" si="11"/>
        <v>12/15/2026</v>
      </c>
    </row>
    <row r="137" ht="15.75" customHeight="1">
      <c r="A137" s="1234">
        <v>3142.0</v>
      </c>
      <c r="B137" s="1232">
        <v>891.0</v>
      </c>
      <c r="C137" s="1231" t="str">
        <f t="array" ref="C137">IFNA(XLOOKUP(B137,'New Signups'!C:C,'New Signups'!D:D),"-")</f>
        <v>Peter</v>
      </c>
      <c r="D137" s="1233" t="str">
        <f t="array" ref="D137">IFNA(XLOOKUP(B137,'New Signups'!C:C,'New Signups'!E:E),"-")</f>
        <v>Grauke</v>
      </c>
      <c r="E137" s="1230"/>
      <c r="H137" s="53" t="str">
        <f t="array" ref="H137">XLOOKUP(B137,'New Signups'!C:C,'New Signups'!J:J)</f>
        <v>(267) 671-7003</v>
      </c>
      <c r="M137" s="1157" t="str">
        <f t="array" ref="M137">IFNA(
    IF(OR(XLOOKUP(B137,'1000'!A:A,'1000'!AC:AC)=0, XLOOKUP(B137,'1000'!A:A,'1000'!AC:AC)=DATE(1900,1,1)), "", XLOOKUP(B137,'1000'!A:A,'1000'!AC:AC)),
    IFNA(
        IF(OR(XLOOKUP(B137,'2000'!A:A,'2000'!AC:AC)=0, XLOOKUP(B137,'2000'!A:A,'2000'!AC:AC)=DATE(1900,1,1)), "", XLOOKUP(B137,'2000'!A:A,'2000'!AC:AC)),
        IF(OR(XLOOKUP(B137,'3000'!A:A,'3000'!AC:AC)=0, XLOOKUP(B137,'3000'!A:A,'3000'!AC:AC)=DATE(1900,1,1)), "", XLOOKUP(B137,'3000'!A:A,'3000'!AC:AC))
    )
)</f>
        <v/>
      </c>
      <c r="O137" s="1157" t="str">
        <f t="shared" si="1"/>
        <v/>
      </c>
      <c r="P137" s="1157" t="str">
        <f t="shared" si="2"/>
        <v/>
      </c>
      <c r="Q137" s="1157" t="str">
        <f t="shared" si="3"/>
        <v/>
      </c>
      <c r="R137" s="1157" t="str">
        <f t="shared" si="4"/>
        <v/>
      </c>
      <c r="S137" s="1157" t="str">
        <f t="shared" si="5"/>
        <v/>
      </c>
      <c r="T137" s="1157" t="str">
        <f t="shared" si="6"/>
        <v/>
      </c>
      <c r="W137" s="1157" t="str">
        <f t="shared" si="7"/>
        <v/>
      </c>
      <c r="X137" s="273"/>
      <c r="AB137" s="1157" t="str">
        <f t="shared" si="8"/>
        <v/>
      </c>
      <c r="AC137" s="1157" t="str">
        <f t="shared" si="9"/>
        <v/>
      </c>
      <c r="AD137" s="1157" t="str">
        <f t="shared" si="10"/>
        <v/>
      </c>
      <c r="AF137" s="1157" t="str">
        <f t="shared" si="11"/>
        <v/>
      </c>
    </row>
    <row r="138" ht="15.75" customHeight="1">
      <c r="A138" s="1234">
        <v>3143.0</v>
      </c>
      <c r="B138" s="1232">
        <v>951.0</v>
      </c>
      <c r="C138" s="1231" t="str">
        <f t="array" ref="C138">IFNA(XLOOKUP(B138,'New Signups'!C:C,'New Signups'!D:D),"-")</f>
        <v>Nate</v>
      </c>
      <c r="D138" s="1233" t="str">
        <f t="array" ref="D138">IFNA(XLOOKUP(B138,'New Signups'!C:C,'New Signups'!E:E),"-")</f>
        <v>Ransom</v>
      </c>
      <c r="E138" s="1230"/>
      <c r="H138" s="53" t="str">
        <f t="array" ref="H138">XLOOKUP(B138,'New Signups'!C:C,'New Signups'!J:J)</f>
        <v>(484) 844-4447</v>
      </c>
      <c r="M138" s="1238"/>
      <c r="O138" s="1157" t="str">
        <f t="shared" si="1"/>
        <v/>
      </c>
      <c r="P138" s="1157" t="str">
        <f t="shared" si="2"/>
        <v/>
      </c>
      <c r="Q138" s="1157" t="str">
        <f t="shared" si="3"/>
        <v/>
      </c>
      <c r="R138" s="1157" t="str">
        <f t="shared" si="4"/>
        <v/>
      </c>
      <c r="S138" s="1157" t="str">
        <f t="shared" si="5"/>
        <v/>
      </c>
      <c r="T138" s="1157" t="str">
        <f t="shared" si="6"/>
        <v/>
      </c>
      <c r="W138" s="1157" t="str">
        <f t="shared" si="7"/>
        <v/>
      </c>
      <c r="X138" s="273"/>
      <c r="AB138" s="1157" t="str">
        <f t="shared" si="8"/>
        <v/>
      </c>
      <c r="AC138" s="1157" t="str">
        <f t="shared" si="9"/>
        <v/>
      </c>
      <c r="AD138" s="1157" t="str">
        <f t="shared" si="10"/>
        <v/>
      </c>
      <c r="AF138" s="1157" t="str">
        <f t="shared" si="11"/>
        <v/>
      </c>
    </row>
    <row r="139" ht="15.75" customHeight="1">
      <c r="A139" s="1234">
        <v>3144.0</v>
      </c>
      <c r="B139" s="1232">
        <v>1006.0</v>
      </c>
      <c r="C139" s="1231" t="str">
        <f t="array" ref="C139">IFNA(XLOOKUP(B139,'New Signups'!C:C,'New Signups'!D:D),"-")</f>
        <v>Declan</v>
      </c>
      <c r="D139" s="1233" t="str">
        <f t="array" ref="D139">IFNA(XLOOKUP(B139,'New Signups'!C:C,'New Signups'!E:E),"-")</f>
        <v>Brophy</v>
      </c>
      <c r="E139" s="1230"/>
      <c r="H139" s="53" t="str">
        <f t="array" ref="H139">XLOOKUP(B139,'New Signups'!C:C,'New Signups'!J:J)</f>
        <v>(610) 761-5886</v>
      </c>
      <c r="M139" s="1157" t="str">
        <f t="array" ref="M139">IFNA(
    IF(OR(XLOOKUP(B139,'1000'!A:A,'1000'!AC:AC)=0, XLOOKUP(B139,'1000'!A:A,'1000'!AC:AC)=DATE(1900,1,1)), "", XLOOKUP(B139,'1000'!A:A,'1000'!AC:AC)),
    IFNA(
        IF(OR(XLOOKUP(B139,'2000'!A:A,'2000'!AC:AC)=0, XLOOKUP(B139,'2000'!A:A,'2000'!AC:AC)=DATE(1900,1,1)), "", XLOOKUP(B139,'2000'!A:A,'2000'!AC:AC)),
        IF(OR(XLOOKUP(B139,'3000'!A:A,'3000'!AC:AC)=0, XLOOKUP(B139,'3000'!A:A,'3000'!AC:AC)=DATE(1900,1,1)), "", XLOOKUP(B139,'3000'!A:A,'3000'!AC:AC))
    )
)</f>
        <v/>
      </c>
      <c r="O139" s="1157" t="str">
        <f t="shared" si="1"/>
        <v/>
      </c>
      <c r="P139" s="1157" t="str">
        <f t="shared" si="2"/>
        <v/>
      </c>
      <c r="Q139" s="1157" t="str">
        <f t="shared" si="3"/>
        <v/>
      </c>
      <c r="R139" s="1157" t="str">
        <f t="shared" si="4"/>
        <v/>
      </c>
      <c r="S139" s="1157" t="str">
        <f t="shared" si="5"/>
        <v/>
      </c>
      <c r="T139" s="1157" t="str">
        <f t="shared" si="6"/>
        <v/>
      </c>
      <c r="W139" s="1157" t="str">
        <f t="shared" si="7"/>
        <v/>
      </c>
      <c r="X139" s="273"/>
      <c r="AB139" s="1157" t="str">
        <f t="shared" si="8"/>
        <v/>
      </c>
      <c r="AC139" s="1157" t="str">
        <f t="shared" si="9"/>
        <v/>
      </c>
      <c r="AD139" s="1157" t="str">
        <f t="shared" si="10"/>
        <v/>
      </c>
      <c r="AF139" s="1157" t="str">
        <f t="shared" si="11"/>
        <v/>
      </c>
    </row>
    <row r="140" ht="15.75" customHeight="1">
      <c r="A140" s="1234">
        <v>3145.0</v>
      </c>
      <c r="B140" s="1232">
        <v>1057.0</v>
      </c>
      <c r="C140" s="1231" t="str">
        <f t="array" ref="C140">IFNA(XLOOKUP(B140,'New Signups'!C:C,'New Signups'!D:D),"-")</f>
        <v>Antony</v>
      </c>
      <c r="D140" s="1233" t="str">
        <f t="array" ref="D140">IFNA(XLOOKUP(B140,'New Signups'!C:C,'New Signups'!E:E),"-")</f>
        <v>Pineda</v>
      </c>
      <c r="E140" s="1230"/>
      <c r="H140" s="53" t="str">
        <f t="array" ref="H140">XLOOKUP(B140,'New Signups'!C:C,'New Signups'!J:J)</f>
        <v>(267) 874-9367</v>
      </c>
      <c r="M140" s="1157" t="str">
        <f t="array" ref="M140">IFNA(
    IF(OR(XLOOKUP(B140,'1000'!A:A,'1000'!AC:AC)=0, XLOOKUP(B140,'1000'!A:A,'1000'!AC:AC)=DATE(1900,1,1)), "", XLOOKUP(B140,'1000'!A:A,'1000'!AC:AC)),
    IFNA(
        IF(OR(XLOOKUP(B140,'2000'!A:A,'2000'!AC:AC)=0, XLOOKUP(B140,'2000'!A:A,'2000'!AC:AC)=DATE(1900,1,1)), "", XLOOKUP(B140,'2000'!A:A,'2000'!AC:AC)),
        IF(OR(XLOOKUP(B140,'3000'!A:A,'3000'!AC:AC)=0, XLOOKUP(B140,'3000'!A:A,'3000'!AC:AC)=DATE(1900,1,1)), "", XLOOKUP(B140,'3000'!A:A,'3000'!AC:AC))
    )
)</f>
        <v/>
      </c>
      <c r="O140" s="1157" t="str">
        <f t="shared" si="1"/>
        <v/>
      </c>
      <c r="P140" s="1157" t="str">
        <f t="shared" si="2"/>
        <v/>
      </c>
      <c r="Q140" s="1157" t="str">
        <f t="shared" si="3"/>
        <v/>
      </c>
      <c r="R140" s="1157" t="str">
        <f t="shared" si="4"/>
        <v/>
      </c>
      <c r="S140" s="1157" t="str">
        <f t="shared" si="5"/>
        <v/>
      </c>
      <c r="T140" s="1157" t="str">
        <f t="shared" si="6"/>
        <v/>
      </c>
      <c r="W140" s="1157" t="str">
        <f t="shared" si="7"/>
        <v/>
      </c>
      <c r="X140" s="273"/>
      <c r="AB140" s="1157" t="str">
        <f t="shared" si="8"/>
        <v/>
      </c>
      <c r="AC140" s="1157" t="str">
        <f t="shared" si="9"/>
        <v/>
      </c>
      <c r="AD140" s="1157" t="str">
        <f t="shared" si="10"/>
        <v/>
      </c>
      <c r="AF140" s="1157" t="str">
        <f t="shared" si="11"/>
        <v/>
      </c>
    </row>
    <row r="141" ht="15.75" customHeight="1">
      <c r="A141" s="1234">
        <v>3146.0</v>
      </c>
      <c r="B141" s="1232">
        <v>1184.0</v>
      </c>
      <c r="C141" s="1231" t="str">
        <f t="array" ref="C141">IFNA(XLOOKUP(B141,'New Signups'!C:C,'New Signups'!D:D),"-")</f>
        <v>john</v>
      </c>
      <c r="D141" s="1233" t="s">
        <v>531</v>
      </c>
      <c r="E141" s="1230"/>
      <c r="H141" s="53" t="str">
        <f t="array" ref="H141">XLOOKUP(B141,'New Signups'!C:C,'New Signups'!J:J)</f>
        <v>(215) 779-9085</v>
      </c>
      <c r="M141" s="1157">
        <f t="array" ref="M141">IFNA(
    IF(OR(XLOOKUP(B141,'1000'!A:A,'1000'!AC:AC)=0, XLOOKUP(B141,'1000'!A:A,'1000'!AC:AC)=DATE(1900,1,1)), "", XLOOKUP(B141,'1000'!A:A,'1000'!AC:AC)),
    IFNA(
        IF(OR(XLOOKUP(B141,'2000'!A:A,'2000'!AC:AC)=0, XLOOKUP(B141,'2000'!A:A,'2000'!AC:AC)=DATE(1900,1,1)), "", XLOOKUP(B141,'2000'!A:A,'2000'!AC:AC)),
        IF(OR(XLOOKUP(B141,'3000'!A:A,'3000'!AC:AC)=0, XLOOKUP(B141,'3000'!A:A,'3000'!AC:AC)=DATE(1900,1,1)), "", XLOOKUP(B141,'3000'!A:A,'3000'!AC:AC))
    )
)</f>
        <v>46042</v>
      </c>
      <c r="O141" s="1157" t="str">
        <f t="shared" si="1"/>
        <v>02/2026</v>
      </c>
      <c r="P141" s="1157" t="str">
        <f t="shared" si="2"/>
        <v>03/2026</v>
      </c>
      <c r="Q141" s="1157" t="str">
        <f t="shared" si="3"/>
        <v>04/2026</v>
      </c>
      <c r="R141" s="1157" t="str">
        <f t="shared" si="4"/>
        <v>05/2026</v>
      </c>
      <c r="S141" s="1157" t="str">
        <f t="shared" si="5"/>
        <v>06/2026</v>
      </c>
      <c r="T141" s="1157" t="str">
        <f t="shared" si="6"/>
        <v>07/2026</v>
      </c>
      <c r="W141" s="1157" t="str">
        <f t="shared" si="7"/>
        <v>2026-11-02 00:00</v>
      </c>
      <c r="X141" s="273"/>
      <c r="AB141" s="1157" t="str">
        <f t="shared" si="8"/>
        <v>01/2027</v>
      </c>
      <c r="AC141" s="1157" t="str">
        <f t="shared" si="9"/>
        <v>02/2027</v>
      </c>
      <c r="AD141" s="1157" t="str">
        <f t="shared" si="10"/>
        <v>03/2027</v>
      </c>
      <c r="AF141" s="1157" t="str">
        <f t="shared" si="11"/>
        <v>04/15/2027</v>
      </c>
    </row>
    <row r="142" ht="15.75" customHeight="1">
      <c r="A142" s="1234">
        <v>3147.0</v>
      </c>
      <c r="B142" s="1232">
        <v>1139.0</v>
      </c>
      <c r="C142" s="1231" t="s">
        <v>79</v>
      </c>
      <c r="D142" s="1233" t="s">
        <v>2664</v>
      </c>
      <c r="E142" s="1230"/>
      <c r="H142" s="53" t="str">
        <f t="array" ref="H142">XLOOKUP(B142,'New Signups'!C:C,'New Signups'!J:J)</f>
        <v>(860) 392-8173</v>
      </c>
      <c r="M142" s="1157">
        <f t="array" ref="M142">IFNA(
    IF(OR(XLOOKUP(B142,'1000'!A:A,'1000'!AC:AC)=0, XLOOKUP(B142,'1000'!A:A,'1000'!AC:AC)=DATE(1900,1,1)), "", XLOOKUP(B142,'1000'!A:A,'1000'!AC:AC)),
    IFNA(
        IF(OR(XLOOKUP(B142,'2000'!A:A,'2000'!AC:AC)=0, XLOOKUP(B142,'2000'!A:A,'2000'!AC:AC)=DATE(1900,1,1)), "", XLOOKUP(B142,'2000'!A:A,'2000'!AC:AC)),
        IF(OR(XLOOKUP(B142,'3000'!A:A,'3000'!AC:AC)=0, XLOOKUP(B142,'3000'!A:A,'3000'!AC:AC)=DATE(1900,1,1)), "", XLOOKUP(B142,'3000'!A:A,'3000'!AC:AC))
    )
)</f>
        <v>46063</v>
      </c>
      <c r="O142" s="1157" t="str">
        <f t="shared" si="1"/>
        <v>03/2026</v>
      </c>
      <c r="P142" s="1157" t="str">
        <f t="shared" si="2"/>
        <v>04/2026</v>
      </c>
      <c r="Q142" s="1157" t="str">
        <f t="shared" si="3"/>
        <v>05/2026</v>
      </c>
      <c r="R142" s="1157" t="str">
        <f t="shared" si="4"/>
        <v>06/2026</v>
      </c>
      <c r="S142" s="1157" t="str">
        <f t="shared" si="5"/>
        <v>07/2026</v>
      </c>
      <c r="T142" s="1157" t="str">
        <f t="shared" si="6"/>
        <v>08/2026</v>
      </c>
      <c r="W142" s="1157" t="str">
        <f t="shared" si="7"/>
        <v>2026-12-07 00:00</v>
      </c>
      <c r="X142" s="273"/>
      <c r="AB142" s="1157" t="str">
        <f t="shared" si="8"/>
        <v>02/2027</v>
      </c>
      <c r="AC142" s="1157" t="str">
        <f t="shared" si="9"/>
        <v>03/2027</v>
      </c>
      <c r="AD142" s="1239" t="s">
        <v>5712</v>
      </c>
      <c r="AF142" s="1157" t="str">
        <f t="shared" si="11"/>
        <v>05/15/2027</v>
      </c>
    </row>
    <row r="143" ht="15.75" customHeight="1">
      <c r="A143" s="1234">
        <v>3148.0</v>
      </c>
      <c r="B143" s="1232">
        <v>1355.0</v>
      </c>
      <c r="C143" s="1231" t="str">
        <f t="array" ref="C143">IFNA(XLOOKUP(B143,'New Signups'!C:C,'New Signups'!D:D),"-")</f>
        <v>Henry</v>
      </c>
      <c r="D143" s="1233" t="str">
        <f t="array" ref="D143">IFNA(XLOOKUP(B143,'New Signups'!C:C,'New Signups'!E:E),"-")</f>
        <v>Jiang</v>
      </c>
      <c r="E143" s="1230"/>
      <c r="H143" s="53" t="str">
        <f t="array" ref="H143">XLOOKUP(B143,'New Signups'!C:C,'New Signups'!J:J)</f>
        <v>(215) 941-2594</v>
      </c>
      <c r="M143" s="1157">
        <f t="array" ref="M143">IFNA(
    IF(OR(XLOOKUP(B143,'1000'!A:A,'1000'!AC:AC)=0, XLOOKUP(B143,'1000'!A:A,'1000'!AC:AC)=DATE(1900,1,1)), "", XLOOKUP(B143,'1000'!A:A,'1000'!AC:AC)),
    IFNA(
        IF(OR(XLOOKUP(B143,'2000'!A:A,'2000'!AC:AC)=0, XLOOKUP(B143,'2000'!A:A,'2000'!AC:AC)=DATE(1900,1,1)), "", XLOOKUP(B143,'2000'!A:A,'2000'!AC:AC)),
        IF(OR(XLOOKUP(B143,'3000'!A:A,'3000'!AC:AC)=0, XLOOKUP(B143,'3000'!A:A,'3000'!AC:AC)=DATE(1900,1,1)), "", XLOOKUP(B143,'3000'!A:A,'3000'!AC:AC))
    )
)</f>
        <v>46028</v>
      </c>
      <c r="O143" s="1157" t="str">
        <f t="shared" si="1"/>
        <v>02/2026</v>
      </c>
      <c r="P143" s="1157" t="str">
        <f t="shared" si="2"/>
        <v>03/2026</v>
      </c>
      <c r="Q143" s="1157" t="str">
        <f t="shared" si="3"/>
        <v>04/2026</v>
      </c>
      <c r="R143" s="1157" t="str">
        <f t="shared" si="4"/>
        <v>05/2026</v>
      </c>
      <c r="S143" s="1157" t="str">
        <f t="shared" si="5"/>
        <v>06/2026</v>
      </c>
      <c r="T143" s="1157" t="str">
        <f t="shared" si="6"/>
        <v>07/2026</v>
      </c>
      <c r="W143" s="1157" t="str">
        <f t="shared" si="7"/>
        <v>2026-11-02 00:00</v>
      </c>
      <c r="X143" s="273"/>
      <c r="AB143" s="1157" t="str">
        <f t="shared" si="8"/>
        <v>01/2027</v>
      </c>
      <c r="AC143" s="1157" t="str">
        <f t="shared" si="9"/>
        <v>02/2027</v>
      </c>
      <c r="AD143" s="1157" t="str">
        <f t="shared" ref="AD143:AD153" si="12">IF(ISNUMBER(M143), TEXT(DATE(YEAR(M143), MONTH(M143) + 14, 1), "mm/yyyy"), "")</f>
        <v>03/2027</v>
      </c>
      <c r="AF143" s="1157" t="str">
        <f t="shared" si="11"/>
        <v>04/15/2027</v>
      </c>
    </row>
    <row r="144" ht="15.75" customHeight="1">
      <c r="A144" s="1234">
        <v>3149.0</v>
      </c>
      <c r="B144" s="1240">
        <v>1292.0</v>
      </c>
      <c r="C144" s="1231" t="s">
        <v>5462</v>
      </c>
      <c r="D144" s="1233" t="s">
        <v>2466</v>
      </c>
      <c r="E144" s="1230"/>
      <c r="H144" s="53" t="str">
        <f t="array" ref="H144">XLOOKUP(B144,'New Signups'!C:C,'New Signups'!J:J)</f>
        <v>(484) 787-9965</v>
      </c>
      <c r="M144" s="1157" t="str">
        <f t="array" ref="M144">IFNA(
    IF(OR(XLOOKUP(B144,'1000'!A:A,'1000'!AC:AC)=0, XLOOKUP(B144,'1000'!A:A,'1000'!AC:AC)=DATE(1900,1,1)), "", XLOOKUP(B144,'1000'!A:A,'1000'!AC:AC)),
    IFNA(
        IF(OR(XLOOKUP(B144,'2000'!A:A,'2000'!AC:AC)=0, XLOOKUP(B144,'2000'!A:A,'2000'!AC:AC)=DATE(1900,1,1)), "", XLOOKUP(B144,'2000'!A:A,'2000'!AC:AC)),
        IF(OR(XLOOKUP(B144,'3000'!A:A,'3000'!AC:AC)=0, XLOOKUP(B144,'3000'!A:A,'3000'!AC:AC)=DATE(1900,1,1)), "", XLOOKUP(B144,'3000'!A:A,'3000'!AC:AC))
    )
)</f>
        <v/>
      </c>
      <c r="O144" s="1157" t="str">
        <f t="shared" si="1"/>
        <v/>
      </c>
      <c r="P144" s="1157" t="str">
        <f t="shared" si="2"/>
        <v/>
      </c>
      <c r="Q144" s="1157" t="str">
        <f t="shared" si="3"/>
        <v/>
      </c>
      <c r="R144" s="1157" t="str">
        <f t="shared" si="4"/>
        <v/>
      </c>
      <c r="S144" s="1157" t="str">
        <f t="shared" si="5"/>
        <v/>
      </c>
      <c r="T144" s="1157" t="str">
        <f t="shared" si="6"/>
        <v/>
      </c>
      <c r="W144" s="1157" t="str">
        <f t="shared" si="7"/>
        <v/>
      </c>
      <c r="X144" s="273"/>
      <c r="AB144" s="1157" t="str">
        <f t="shared" si="8"/>
        <v/>
      </c>
      <c r="AC144" s="1157" t="str">
        <f t="shared" si="9"/>
        <v/>
      </c>
      <c r="AD144" s="1157" t="str">
        <f t="shared" si="12"/>
        <v/>
      </c>
      <c r="AF144" s="1157" t="str">
        <f t="shared" si="11"/>
        <v/>
      </c>
    </row>
    <row r="145" ht="15.75" customHeight="1">
      <c r="A145" s="1234">
        <v>3150.0</v>
      </c>
      <c r="B145" s="1232">
        <v>1327.0</v>
      </c>
      <c r="C145" s="1231" t="str">
        <f t="array" ref="C145">IFNA(XLOOKUP(B145,'New Signups'!C:C,'New Signups'!D:D),"-")</f>
        <v>Xavier </v>
      </c>
      <c r="D145" s="1233" t="str">
        <f t="array" ref="D145">IFNA(XLOOKUP(B145,'New Signups'!C:C,'New Signups'!E:E),"-")</f>
        <v>Munoz</v>
      </c>
      <c r="E145" s="1230"/>
      <c r="H145" s="53">
        <f t="array" ref="H145">XLOOKUP(B145,'New Signups'!C:C,'New Signups'!J:J)</f>
        <v>2677701956</v>
      </c>
      <c r="M145" s="1157" t="str">
        <f t="array" ref="M145">IFNA(
    IF(OR(XLOOKUP(B145,'1000'!A:A,'1000'!AC:AC)=0, XLOOKUP(B145,'1000'!A:A,'1000'!AC:AC)=DATE(1900,1,1)), "", XLOOKUP(B145,'1000'!A:A,'1000'!AC:AC)),
    IFNA(
        IF(OR(XLOOKUP(B145,'2000'!A:A,'2000'!AC:AC)=0, XLOOKUP(B145,'2000'!A:A,'2000'!AC:AC)=DATE(1900,1,1)), "", XLOOKUP(B145,'2000'!A:A,'2000'!AC:AC)),
        IF(OR(XLOOKUP(B145,'3000'!A:A,'3000'!AC:AC)=0, XLOOKUP(B145,'3000'!A:A,'3000'!AC:AC)=DATE(1900,1,1)), "", XLOOKUP(B145,'3000'!A:A,'3000'!AC:AC))
    )
)</f>
        <v/>
      </c>
      <c r="O145" s="1157" t="str">
        <f t="shared" si="1"/>
        <v/>
      </c>
      <c r="P145" s="1157" t="str">
        <f t="shared" si="2"/>
        <v/>
      </c>
      <c r="Q145" s="1157" t="str">
        <f t="shared" si="3"/>
        <v/>
      </c>
      <c r="R145" s="1157" t="str">
        <f t="shared" si="4"/>
        <v/>
      </c>
      <c r="S145" s="1157" t="str">
        <f t="shared" si="5"/>
        <v/>
      </c>
      <c r="T145" s="1157" t="str">
        <f t="shared" si="6"/>
        <v/>
      </c>
      <c r="W145" s="1157" t="str">
        <f t="shared" si="7"/>
        <v/>
      </c>
      <c r="X145" s="273"/>
      <c r="AB145" s="1157" t="str">
        <f t="shared" si="8"/>
        <v/>
      </c>
      <c r="AC145" s="1157" t="str">
        <f t="shared" si="9"/>
        <v/>
      </c>
      <c r="AD145" s="1157" t="str">
        <f t="shared" si="12"/>
        <v/>
      </c>
      <c r="AF145" s="1157" t="str">
        <f t="shared" si="11"/>
        <v/>
      </c>
    </row>
    <row r="146" ht="15.75" customHeight="1">
      <c r="A146" s="1234">
        <v>3151.0</v>
      </c>
      <c r="B146" s="1232">
        <v>1362.0</v>
      </c>
      <c r="C146" s="1231" t="str">
        <f t="array" ref="C146">IFNA(XLOOKUP(B146,'New Signups'!C:C,'New Signups'!D:D),"-")</f>
        <v>Isaac</v>
      </c>
      <c r="D146" s="1233" t="str">
        <f t="array" ref="D146">IFNA(XLOOKUP(B146,'New Signups'!C:C,'New Signups'!E:E),"-")</f>
        <v>Dachs</v>
      </c>
      <c r="E146" s="1230"/>
      <c r="H146" s="53">
        <f t="array" ref="H146">XLOOKUP(B146,'New Signups'!C:C,'New Signups'!J:J)</f>
        <v>3479053234</v>
      </c>
      <c r="M146" s="1157" t="str">
        <f t="array" ref="M146">IFNA(
    IF(OR(XLOOKUP(B146,'1000'!A:A,'1000'!AC:AC)=0, XLOOKUP(B146,'1000'!A:A,'1000'!AC:AC)=DATE(1900,1,1)), "", XLOOKUP(B146,'1000'!A:A,'1000'!AC:AC)),
    IFNA(
        IF(OR(XLOOKUP(B146,'2000'!A:A,'2000'!AC:AC)=0, XLOOKUP(B146,'2000'!A:A,'2000'!AC:AC)=DATE(1900,1,1)), "", XLOOKUP(B146,'2000'!A:A,'2000'!AC:AC)),
        IF(OR(XLOOKUP(B146,'3000'!A:A,'3000'!AC:AC)=0, XLOOKUP(B146,'3000'!A:A,'3000'!AC:AC)=DATE(1900,1,1)), "", XLOOKUP(B146,'3000'!A:A,'3000'!AC:AC))
    )
)</f>
        <v/>
      </c>
      <c r="O146" s="1157" t="str">
        <f t="shared" si="1"/>
        <v/>
      </c>
      <c r="P146" s="1157" t="str">
        <f t="shared" si="2"/>
        <v/>
      </c>
      <c r="Q146" s="1157" t="str">
        <f t="shared" si="3"/>
        <v/>
      </c>
      <c r="R146" s="1157" t="str">
        <f t="shared" si="4"/>
        <v/>
      </c>
      <c r="S146" s="1157" t="str">
        <f t="shared" si="5"/>
        <v/>
      </c>
      <c r="T146" s="1157" t="str">
        <f t="shared" si="6"/>
        <v/>
      </c>
      <c r="W146" s="1157" t="str">
        <f t="shared" si="7"/>
        <v/>
      </c>
      <c r="X146" s="273"/>
      <c r="AB146" s="1157" t="str">
        <f t="shared" si="8"/>
        <v/>
      </c>
      <c r="AC146" s="1157" t="str">
        <f t="shared" si="9"/>
        <v/>
      </c>
      <c r="AD146" s="1157" t="str">
        <f t="shared" si="12"/>
        <v/>
      </c>
      <c r="AF146" s="1157" t="str">
        <f t="shared" si="11"/>
        <v/>
      </c>
    </row>
    <row r="147" ht="15.75" customHeight="1">
      <c r="A147" s="1241">
        <v>3152.0</v>
      </c>
      <c r="B147" s="1242">
        <v>1354.0</v>
      </c>
      <c r="C147" s="1243" t="str">
        <f t="array" ref="C147">IFNA(XLOOKUP(B147,'New Signups'!C:C,'New Signups'!D:D),"-")</f>
        <v>Joshua</v>
      </c>
      <c r="D147" s="1243" t="str">
        <f t="array" ref="D147">IFNA(XLOOKUP(B147,'New Signups'!C:C,'New Signups'!E:E),"-")</f>
        <v>Cerny</v>
      </c>
      <c r="E147" s="1230"/>
      <c r="H147" s="53" t="str">
        <f t="array" ref="H147">XLOOKUP(B147,'New Signups'!C:C,'New Signups'!J:J)</f>
        <v>(717) 317-1237</v>
      </c>
      <c r="M147" s="1157" t="str">
        <f t="array" ref="M147">IFNA(
    IF(OR(XLOOKUP(B147,'1000'!A:A,'1000'!AC:AC)=0, XLOOKUP(B147,'1000'!A:A,'1000'!AC:AC)=DATE(1900,1,1)), "", XLOOKUP(B147,'1000'!A:A,'1000'!AC:AC)),
    IFNA(
        IF(OR(XLOOKUP(B147,'2000'!A:A,'2000'!AC:AC)=0, XLOOKUP(B147,'2000'!A:A,'2000'!AC:AC)=DATE(1900,1,1)), "", XLOOKUP(B147,'2000'!A:A,'2000'!AC:AC)),
        IF(OR(XLOOKUP(B147,'3000'!A:A,'3000'!AC:AC)=0, XLOOKUP(B147,'3000'!A:A,'3000'!AC:AC)=DATE(1900,1,1)), "", XLOOKUP(B147,'3000'!A:A,'3000'!AC:AC))
    )
)</f>
        <v/>
      </c>
      <c r="O147" s="1157" t="str">
        <f t="shared" si="1"/>
        <v/>
      </c>
      <c r="P147" s="1157" t="str">
        <f t="shared" si="2"/>
        <v/>
      </c>
      <c r="Q147" s="1157" t="str">
        <f t="shared" si="3"/>
        <v/>
      </c>
      <c r="R147" s="1157" t="str">
        <f t="shared" si="4"/>
        <v/>
      </c>
      <c r="S147" s="1157" t="str">
        <f t="shared" si="5"/>
        <v/>
      </c>
      <c r="T147" s="1157" t="str">
        <f t="shared" si="6"/>
        <v/>
      </c>
      <c r="W147" s="1157" t="str">
        <f t="shared" si="7"/>
        <v/>
      </c>
      <c r="X147" s="273"/>
      <c r="AB147" s="1157" t="str">
        <f t="shared" si="8"/>
        <v/>
      </c>
      <c r="AC147" s="1157" t="str">
        <f t="shared" si="9"/>
        <v/>
      </c>
      <c r="AD147" s="1157" t="str">
        <f t="shared" si="12"/>
        <v/>
      </c>
      <c r="AF147" s="1157" t="str">
        <f t="shared" si="11"/>
        <v/>
      </c>
    </row>
    <row r="148" ht="15.75" customHeight="1">
      <c r="A148" s="1241">
        <v>3153.0</v>
      </c>
      <c r="B148" s="1242">
        <v>1278.0</v>
      </c>
      <c r="C148" s="1243" t="str">
        <f t="array" ref="C148">IFNA(XLOOKUP(B148,'New Signups'!C:C,'New Signups'!D:D),"-")</f>
        <v>Valentina (Legal Oscar) </v>
      </c>
      <c r="D148" s="1244" t="str">
        <f t="array" ref="D148">IFNA(XLOOKUP(B148,'New Signups'!C:C,'New Signups'!E:E),"-")</f>
        <v>Pedraza-Cruz</v>
      </c>
      <c r="E148" s="1230"/>
      <c r="H148" s="53" t="str">
        <f t="array" ref="H148">XLOOKUP(B148,'New Signups'!C:C,'New Signups'!J:J)</f>
        <v>(267) 237-1364</v>
      </c>
      <c r="M148" s="1157" t="str">
        <f t="array" ref="M148">IFNA(
    IF(OR(XLOOKUP(B148,'1000'!A:A,'1000'!AC:AC)=0, XLOOKUP(B148,'1000'!A:A,'1000'!AC:AC)=DATE(1900,1,1)), "", XLOOKUP(B148,'1000'!A:A,'1000'!AC:AC)),
    IFNA(
        IF(OR(XLOOKUP(B148,'2000'!A:A,'2000'!AC:AC)=0, XLOOKUP(B148,'2000'!A:A,'2000'!AC:AC)=DATE(1900,1,1)), "", XLOOKUP(B148,'2000'!A:A,'2000'!AC:AC)),
        IF(OR(XLOOKUP(B148,'3000'!A:A,'3000'!AC:AC)=0, XLOOKUP(B148,'3000'!A:A,'3000'!AC:AC)=DATE(1900,1,1)), "", XLOOKUP(B148,'3000'!A:A,'3000'!AC:AC))
    )
)</f>
        <v/>
      </c>
      <c r="O148" s="1157" t="str">
        <f t="shared" si="1"/>
        <v/>
      </c>
      <c r="P148" s="1157" t="str">
        <f t="shared" si="2"/>
        <v/>
      </c>
      <c r="Q148" s="1157" t="str">
        <f t="shared" si="3"/>
        <v/>
      </c>
      <c r="R148" s="1157" t="str">
        <f t="shared" si="4"/>
        <v/>
      </c>
      <c r="S148" s="1157" t="str">
        <f t="shared" si="5"/>
        <v/>
      </c>
      <c r="T148" s="1157" t="str">
        <f t="shared" si="6"/>
        <v/>
      </c>
      <c r="W148" s="1157" t="str">
        <f t="shared" si="7"/>
        <v/>
      </c>
      <c r="X148" s="273"/>
      <c r="AB148" s="1157" t="str">
        <f t="shared" si="8"/>
        <v/>
      </c>
      <c r="AC148" s="1157" t="str">
        <f t="shared" si="9"/>
        <v/>
      </c>
      <c r="AD148" s="1157" t="str">
        <f t="shared" si="12"/>
        <v/>
      </c>
      <c r="AF148" s="1157" t="str">
        <f t="shared" si="11"/>
        <v/>
      </c>
    </row>
    <row r="149" ht="15.75" customHeight="1">
      <c r="A149" s="1241">
        <v>3154.0</v>
      </c>
      <c r="B149" s="1242">
        <v>1325.0</v>
      </c>
      <c r="C149" s="1243" t="s">
        <v>5463</v>
      </c>
      <c r="D149" s="1244" t="str">
        <f t="array" ref="D149">IFNA(XLOOKUP(B149,'New Signups'!C:C,'New Signups'!E:E),"-")</f>
        <v>Chester Jr</v>
      </c>
      <c r="E149" s="1230"/>
      <c r="H149" s="53">
        <f t="array" ref="H149">XLOOKUP(B149,'New Signups'!C:C,'New Signups'!J:J)</f>
        <v>4453450228</v>
      </c>
      <c r="M149" s="1157" t="str">
        <f t="array" ref="M149">IFNA(
    IF(OR(XLOOKUP(B149,'1000'!A:A,'1000'!AC:AC)=0, XLOOKUP(B149,'1000'!A:A,'1000'!AC:AC)=DATE(1900,1,1)), "", XLOOKUP(B149,'1000'!A:A,'1000'!AC:AC)),
    IFNA(
        IF(OR(XLOOKUP(B149,'2000'!A:A,'2000'!AC:AC)=0, XLOOKUP(B149,'2000'!A:A,'2000'!AC:AC)=DATE(1900,1,1)), "", XLOOKUP(B149,'2000'!A:A,'2000'!AC:AC)),
        IF(OR(XLOOKUP(B149,'3000'!A:A,'3000'!AC:AC)=0, XLOOKUP(B149,'3000'!A:A,'3000'!AC:AC)=DATE(1900,1,1)), "", XLOOKUP(B149,'3000'!A:A,'3000'!AC:AC))
    )
)</f>
        <v/>
      </c>
      <c r="O149" s="1157" t="str">
        <f t="shared" si="1"/>
        <v/>
      </c>
      <c r="P149" s="1157" t="str">
        <f t="shared" si="2"/>
        <v/>
      </c>
      <c r="Q149" s="1157" t="str">
        <f t="shared" si="3"/>
        <v/>
      </c>
      <c r="R149" s="1157" t="str">
        <f t="shared" si="4"/>
        <v/>
      </c>
      <c r="S149" s="1157" t="str">
        <f t="shared" si="5"/>
        <v/>
      </c>
      <c r="T149" s="1157" t="str">
        <f t="shared" si="6"/>
        <v/>
      </c>
      <c r="W149" s="1157" t="str">
        <f t="shared" si="7"/>
        <v/>
      </c>
      <c r="X149" s="273"/>
      <c r="AB149" s="1157" t="str">
        <f t="shared" si="8"/>
        <v/>
      </c>
      <c r="AC149" s="1157" t="str">
        <f t="shared" si="9"/>
        <v/>
      </c>
      <c r="AD149" s="1157" t="str">
        <f t="shared" si="12"/>
        <v/>
      </c>
      <c r="AF149" s="1157" t="str">
        <f t="shared" si="11"/>
        <v/>
      </c>
    </row>
    <row r="150" ht="15.75" customHeight="1">
      <c r="A150" s="1241">
        <v>3155.0</v>
      </c>
      <c r="B150" s="1242">
        <v>1328.0</v>
      </c>
      <c r="C150" s="1243" t="s">
        <v>122</v>
      </c>
      <c r="D150" s="1244" t="s">
        <v>2473</v>
      </c>
      <c r="E150" s="1230"/>
      <c r="H150" s="53">
        <f t="array" ref="H150">XLOOKUP(B150,'New Signups'!C:C,'New Signups'!J:J)</f>
        <v>6096766376</v>
      </c>
      <c r="M150" s="1157">
        <f t="array" ref="M150">IFNA(
    IF(OR(XLOOKUP(B150,'1000'!A:A,'1000'!AC:AC)=0, XLOOKUP(B150,'1000'!A:A,'1000'!AC:AC)=DATE(1900,1,1)), "", XLOOKUP(B150,'1000'!A:A,'1000'!AC:AC)),
    IFNA(
        IF(OR(XLOOKUP(B150,'2000'!A:A,'2000'!AC:AC)=0, XLOOKUP(B150,'2000'!A:A,'2000'!AC:AC)=DATE(1900,1,1)), "", XLOOKUP(B150,'2000'!A:A,'2000'!AC:AC)),
        IF(OR(XLOOKUP(B150,'3000'!A:A,'3000'!AC:AC)=0, XLOOKUP(B150,'3000'!A:A,'3000'!AC:AC)=DATE(1900,1,1)), "", XLOOKUP(B150,'3000'!A:A,'3000'!AC:AC))
    )
)</f>
        <v>45756</v>
      </c>
      <c r="O150" s="1157" t="str">
        <f t="shared" si="1"/>
        <v>05/2025</v>
      </c>
      <c r="P150" s="1157" t="str">
        <f t="shared" si="2"/>
        <v>06/2025</v>
      </c>
      <c r="Q150" s="1157" t="str">
        <f t="shared" si="3"/>
        <v>07/2025</v>
      </c>
      <c r="R150" s="1157" t="str">
        <f t="shared" si="4"/>
        <v>08/2025</v>
      </c>
      <c r="S150" s="1157" t="str">
        <f t="shared" si="5"/>
        <v>09/2025</v>
      </c>
      <c r="T150" s="1157" t="str">
        <f t="shared" si="6"/>
        <v>10/2025</v>
      </c>
      <c r="W150" s="1157" t="str">
        <f t="shared" si="7"/>
        <v>2026-02-02 00:00</v>
      </c>
      <c r="X150" s="120">
        <v>1.0</v>
      </c>
      <c r="AB150" s="1157" t="str">
        <f t="shared" si="8"/>
        <v>04/2026</v>
      </c>
      <c r="AC150" s="1157" t="str">
        <f t="shared" si="9"/>
        <v>05/2026</v>
      </c>
      <c r="AD150" s="1157" t="str">
        <f t="shared" si="12"/>
        <v>06/2026</v>
      </c>
      <c r="AF150" s="1157" t="str">
        <f t="shared" si="11"/>
        <v>07/15/2026</v>
      </c>
    </row>
    <row r="151" ht="15.75" customHeight="1">
      <c r="A151" s="1241">
        <v>3156.0</v>
      </c>
      <c r="B151" s="1242">
        <v>1407.0</v>
      </c>
      <c r="C151" s="1243" t="s">
        <v>2474</v>
      </c>
      <c r="D151" s="1244" t="s">
        <v>185</v>
      </c>
      <c r="E151" s="1230"/>
      <c r="H151" s="53">
        <f t="array" ref="H151">XLOOKUP(B151,'New Signups'!C:C,'New Signups'!J:J)</f>
        <v>2679685475</v>
      </c>
      <c r="M151" s="1157">
        <f t="array" ref="M151">IFNA(
    IF(OR(XLOOKUP(B151,'1000'!A:A,'1000'!AC:AC)=0, XLOOKUP(B151,'1000'!A:A,'1000'!AC:AC)=DATE(1900,1,1)), "", XLOOKUP(B151,'1000'!A:A,'1000'!AC:AC)),
    IFNA(
        IF(OR(XLOOKUP(B151,'2000'!A:A,'2000'!AC:AC)=0, XLOOKUP(B151,'2000'!A:A,'2000'!AC:AC)=DATE(1900,1,1)), "", XLOOKUP(B151,'2000'!A:A,'2000'!AC:AC)),
        IF(OR(XLOOKUP(B151,'3000'!A:A,'3000'!AC:AC)=0, XLOOKUP(B151,'3000'!A:A,'3000'!AC:AC)=DATE(1900,1,1)), "", XLOOKUP(B151,'3000'!A:A,'3000'!AC:AC))
    )
)</f>
        <v>45998</v>
      </c>
      <c r="O151" s="1157" t="str">
        <f t="shared" si="1"/>
        <v>01/2026</v>
      </c>
      <c r="P151" s="1157" t="str">
        <f t="shared" si="2"/>
        <v>02/2026</v>
      </c>
      <c r="Q151" s="1157" t="str">
        <f t="shared" si="3"/>
        <v>03/2026</v>
      </c>
      <c r="R151" s="1157" t="str">
        <f t="shared" si="4"/>
        <v>04/2026</v>
      </c>
      <c r="S151" s="1157" t="str">
        <f t="shared" si="5"/>
        <v>05/2026</v>
      </c>
      <c r="T151" s="1157" t="str">
        <f t="shared" si="6"/>
        <v>06/2026</v>
      </c>
      <c r="W151" s="1157" t="str">
        <f t="shared" si="7"/>
        <v>2026-10-05 00:00</v>
      </c>
      <c r="X151" s="273"/>
      <c r="AB151" s="1157" t="str">
        <f t="shared" si="8"/>
        <v>12/2026</v>
      </c>
      <c r="AC151" s="1157" t="str">
        <f t="shared" si="9"/>
        <v>01/2027</v>
      </c>
      <c r="AD151" s="1157" t="str">
        <f t="shared" si="12"/>
        <v>02/2027</v>
      </c>
      <c r="AF151" s="1157" t="str">
        <f t="shared" si="11"/>
        <v>03/15/2027</v>
      </c>
    </row>
    <row r="152" ht="15.75" customHeight="1">
      <c r="A152" s="1241">
        <v>3157.0</v>
      </c>
      <c r="B152" s="1242">
        <v>1409.0</v>
      </c>
      <c r="C152" s="1243" t="s">
        <v>2475</v>
      </c>
      <c r="D152" s="1244" t="s">
        <v>2476</v>
      </c>
      <c r="E152" s="1230"/>
      <c r="H152" s="53">
        <f t="array" ref="H152">XLOOKUP(B152,'New Signups'!C:C,'New Signups'!J:J)</f>
        <v>4708197195</v>
      </c>
      <c r="M152" s="1157">
        <f t="array" ref="M152">IFNA(
    IF(OR(XLOOKUP(B152,'1000'!A:A,'1000'!AC:AC)=0, XLOOKUP(B152,'1000'!A:A,'1000'!AC:AC)=DATE(1900,1,1)), "", XLOOKUP(B152,'1000'!A:A,'1000'!AC:AC)),
    IFNA(
        IF(OR(XLOOKUP(B152,'2000'!A:A,'2000'!AC:AC)=0, XLOOKUP(B152,'2000'!A:A,'2000'!AC:AC)=DATE(1900,1,1)), "", XLOOKUP(B152,'2000'!A:A,'2000'!AC:AC)),
        IF(OR(XLOOKUP(B152,'3000'!A:A,'3000'!AC:AC)=0, XLOOKUP(B152,'3000'!A:A,'3000'!AC:AC)=DATE(1900,1,1)), "", XLOOKUP(B152,'3000'!A:A,'3000'!AC:AC))
    )
)</f>
        <v>46034</v>
      </c>
      <c r="O152" s="1157" t="str">
        <f t="shared" si="1"/>
        <v>02/2026</v>
      </c>
      <c r="P152" s="1157" t="str">
        <f t="shared" si="2"/>
        <v>03/2026</v>
      </c>
      <c r="Q152" s="1157" t="str">
        <f t="shared" si="3"/>
        <v>04/2026</v>
      </c>
      <c r="R152" s="1157" t="str">
        <f t="shared" si="4"/>
        <v>05/2026</v>
      </c>
      <c r="S152" s="1157" t="str">
        <f t="shared" si="5"/>
        <v>06/2026</v>
      </c>
      <c r="T152" s="1157" t="str">
        <f t="shared" si="6"/>
        <v>07/2026</v>
      </c>
      <c r="W152" s="1157" t="str">
        <f t="shared" si="7"/>
        <v>2026-11-02 00:00</v>
      </c>
      <c r="X152" s="273"/>
      <c r="AB152" s="1157" t="str">
        <f t="shared" si="8"/>
        <v>01/2027</v>
      </c>
      <c r="AC152" s="1157" t="str">
        <f t="shared" si="9"/>
        <v>02/2027</v>
      </c>
      <c r="AD152" s="1157" t="str">
        <f t="shared" si="12"/>
        <v>03/2027</v>
      </c>
      <c r="AF152" s="1157" t="str">
        <f t="shared" si="11"/>
        <v>04/15/2027</v>
      </c>
    </row>
    <row r="153" ht="15.75" customHeight="1">
      <c r="A153" s="1241">
        <v>3158.0</v>
      </c>
      <c r="B153" s="1242">
        <v>1282.0</v>
      </c>
      <c r="C153" s="1243" t="s">
        <v>2477</v>
      </c>
      <c r="D153" s="1244" t="s">
        <v>2478</v>
      </c>
      <c r="E153" s="1230"/>
      <c r="H153" s="53" t="str">
        <f t="array" ref="H153">XLOOKUP(B153,'New Signups'!C:C,'New Signups'!J:J)</f>
        <v>(267) 471-0423</v>
      </c>
      <c r="M153" s="1157" t="str">
        <f t="array" ref="M153">IFNA(
    IF(OR(XLOOKUP(B153,'1000'!A:A,'1000'!AC:AC)=0, XLOOKUP(B153,'1000'!A:A,'1000'!AC:AC)=DATE(1900,1,1)), "", XLOOKUP(B153,'1000'!A:A,'1000'!AC:AC)),
    IFNA(
        IF(OR(XLOOKUP(B153,'2000'!A:A,'2000'!AC:AC)=0, XLOOKUP(B153,'2000'!A:A,'2000'!AC:AC)=DATE(1900,1,1)), "", XLOOKUP(B153,'2000'!A:A,'2000'!AC:AC)),
        IF(OR(XLOOKUP(B153,'3000'!A:A,'3000'!AC:AC)=0, XLOOKUP(B153,'3000'!A:A,'3000'!AC:AC)=DATE(1900,1,1)), "", XLOOKUP(B153,'3000'!A:A,'3000'!AC:AC))
    )
)</f>
        <v/>
      </c>
      <c r="O153" s="1157" t="str">
        <f t="shared" si="1"/>
        <v/>
      </c>
      <c r="P153" s="1157" t="str">
        <f t="shared" si="2"/>
        <v/>
      </c>
      <c r="Q153" s="1157" t="str">
        <f t="shared" si="3"/>
        <v/>
      </c>
      <c r="R153" s="1157" t="str">
        <f t="shared" si="4"/>
        <v/>
      </c>
      <c r="S153" s="1157" t="str">
        <f t="shared" si="5"/>
        <v/>
      </c>
      <c r="T153" s="1157" t="str">
        <f t="shared" si="6"/>
        <v/>
      </c>
      <c r="W153" s="1157" t="str">
        <f t="shared" si="7"/>
        <v/>
      </c>
      <c r="X153" s="273"/>
      <c r="AB153" s="1157" t="str">
        <f t="shared" si="8"/>
        <v/>
      </c>
      <c r="AC153" s="1157" t="str">
        <f t="shared" si="9"/>
        <v/>
      </c>
      <c r="AD153" s="1157" t="str">
        <f t="shared" si="12"/>
        <v/>
      </c>
      <c r="AF153" s="1157" t="str">
        <f t="shared" si="11"/>
        <v/>
      </c>
    </row>
    <row r="154" ht="15.75" customHeight="1">
      <c r="A154" s="1230"/>
      <c r="B154" s="1245"/>
      <c r="C154" s="1230"/>
      <c r="D154" s="1230"/>
      <c r="E154" s="1230"/>
      <c r="H154" s="1068"/>
      <c r="M154" s="1157"/>
      <c r="P154" s="1157"/>
      <c r="Q154" s="1157"/>
      <c r="R154" s="1157"/>
      <c r="S154" s="1157"/>
      <c r="T154" s="1157"/>
      <c r="X154" s="273"/>
      <c r="AB154" s="293"/>
      <c r="AC154" s="293"/>
      <c r="AD154" s="293"/>
    </row>
    <row r="155" ht="15.75" customHeight="1">
      <c r="A155" s="1246"/>
      <c r="B155" s="1247"/>
      <c r="C155" s="1234"/>
      <c r="D155" s="1234"/>
      <c r="E155" s="1230"/>
      <c r="F155" s="1087"/>
      <c r="G155" s="811"/>
      <c r="H155" s="40"/>
      <c r="I155" s="40"/>
      <c r="J155" s="40"/>
      <c r="K155" s="811"/>
      <c r="L155" s="40"/>
      <c r="M155" s="40"/>
      <c r="N155" s="40"/>
      <c r="O155" s="40"/>
      <c r="P155" s="40"/>
      <c r="Q155" s="40"/>
      <c r="R155" s="40"/>
      <c r="S155" s="40"/>
      <c r="T155" s="40"/>
      <c r="U155" s="40"/>
      <c r="V155" s="40"/>
      <c r="W155" s="40"/>
      <c r="X155" s="40"/>
      <c r="Y155" s="40"/>
      <c r="Z155" s="40"/>
      <c r="AA155" s="40"/>
      <c r="AB155" s="40"/>
      <c r="AC155" s="40"/>
      <c r="AD155" s="1023"/>
      <c r="AE155" s="40"/>
      <c r="AF155" s="40"/>
      <c r="AG155" s="40"/>
      <c r="AH155" s="40"/>
      <c r="AI155" s="1023"/>
      <c r="AJ155" s="40"/>
      <c r="AK155" s="40"/>
      <c r="AL155" s="45"/>
      <c r="AM155" s="40"/>
      <c r="AN155" s="40"/>
      <c r="AO155" s="40"/>
      <c r="AP155" s="40"/>
    </row>
    <row r="156" ht="15.75" customHeight="1">
      <c r="A156" s="1246"/>
      <c r="B156" s="1247"/>
      <c r="C156" s="1234"/>
      <c r="D156" s="1234"/>
      <c r="E156" s="1230"/>
      <c r="F156" s="1087"/>
      <c r="G156" s="1035" t="s">
        <v>5578</v>
      </c>
      <c r="H156" s="1022"/>
      <c r="I156" s="1022"/>
      <c r="J156" s="1022"/>
      <c r="K156" s="1022"/>
      <c r="L156" s="1022"/>
      <c r="M156" s="40"/>
      <c r="N156" s="40"/>
      <c r="O156" s="1220" t="s">
        <v>5476</v>
      </c>
      <c r="P156" s="1022"/>
      <c r="Q156" s="1022"/>
      <c r="R156" s="1022"/>
      <c r="S156" s="1022"/>
      <c r="T156" s="1022"/>
      <c r="U156" s="53"/>
      <c r="V156" s="53"/>
      <c r="W156" s="53"/>
      <c r="X156" s="53"/>
      <c r="Y156" s="40"/>
      <c r="Z156" s="40"/>
      <c r="AA156" s="40"/>
      <c r="AB156" s="1021" t="s">
        <v>5476</v>
      </c>
      <c r="AC156" s="1022"/>
      <c r="AD156" s="1022"/>
      <c r="AE156" s="40"/>
      <c r="AF156" s="40"/>
      <c r="AG156" s="40"/>
      <c r="AH156" s="40"/>
      <c r="AI156" s="1023"/>
      <c r="AJ156" s="40"/>
      <c r="AK156" s="40"/>
      <c r="AL156" s="45"/>
      <c r="AM156" s="40"/>
      <c r="AN156" s="40"/>
      <c r="AO156" s="40"/>
      <c r="AP156" s="40"/>
    </row>
    <row r="157" ht="15.75" customHeight="1">
      <c r="A157" s="1246"/>
      <c r="B157" s="1247"/>
      <c r="C157" s="1234"/>
      <c r="D157" s="1234"/>
      <c r="E157" s="1230"/>
      <c r="F157" s="1087"/>
      <c r="G157" s="1025"/>
      <c r="M157" s="1019"/>
      <c r="N157" s="1019"/>
      <c r="O157" s="1025"/>
      <c r="U157" s="53"/>
      <c r="V157" s="53"/>
      <c r="W157" s="53"/>
      <c r="X157" s="53"/>
      <c r="Y157" s="40"/>
      <c r="Z157" s="40"/>
      <c r="AA157" s="40"/>
      <c r="AB157" s="1025"/>
      <c r="AE157" s="40"/>
      <c r="AF157" s="1026" t="s">
        <v>5702</v>
      </c>
      <c r="AG157" s="40"/>
      <c r="AH157" s="40"/>
      <c r="AI157" s="1023"/>
      <c r="AJ157" s="40"/>
      <c r="AK157" s="40"/>
      <c r="AL157" s="45"/>
      <c r="AM157" s="40"/>
      <c r="AN157" s="40"/>
      <c r="AO157" s="40"/>
      <c r="AP157" s="40"/>
    </row>
    <row r="158" ht="15.75" customHeight="1">
      <c r="A158" s="1246"/>
      <c r="B158" s="1247"/>
      <c r="C158" s="1234"/>
      <c r="D158" s="1234"/>
      <c r="E158" s="1230"/>
      <c r="F158" s="1087"/>
      <c r="G158" s="1128" t="s">
        <v>5479</v>
      </c>
      <c r="H158" s="1034" t="s">
        <v>5579</v>
      </c>
      <c r="I158" s="1019" t="s">
        <v>206</v>
      </c>
      <c r="J158" s="1034" t="s">
        <v>9</v>
      </c>
      <c r="K158" s="1034" t="s">
        <v>5580</v>
      </c>
      <c r="L158" s="40"/>
      <c r="M158" s="1031" t="s">
        <v>5703</v>
      </c>
      <c r="N158" s="40"/>
      <c r="O158" s="1226" t="s">
        <v>5704</v>
      </c>
      <c r="P158" s="1226" t="s">
        <v>5705</v>
      </c>
      <c r="Q158" s="1226" t="s">
        <v>5706</v>
      </c>
      <c r="R158" s="1226" t="s">
        <v>5707</v>
      </c>
      <c r="S158" s="1226" t="s">
        <v>5708</v>
      </c>
      <c r="T158" s="1226" t="s">
        <v>5709</v>
      </c>
      <c r="U158" s="1019"/>
      <c r="V158" s="1019"/>
      <c r="W158" s="1019" t="s">
        <v>5483</v>
      </c>
      <c r="X158" s="1019" t="s">
        <v>5484</v>
      </c>
      <c r="Y158" s="40"/>
      <c r="Z158" s="1019" t="s">
        <v>5713</v>
      </c>
      <c r="AA158" s="40"/>
      <c r="AB158" s="1033">
        <v>1.0</v>
      </c>
      <c r="AC158" s="1032">
        <v>2.0</v>
      </c>
      <c r="AD158" s="1032">
        <v>3.0</v>
      </c>
      <c r="AE158" s="40"/>
      <c r="AF158" s="40"/>
      <c r="AG158" s="40"/>
      <c r="AH158" s="40"/>
      <c r="AI158" s="1023"/>
      <c r="AJ158" s="40"/>
      <c r="AK158" s="40"/>
      <c r="AL158" s="45"/>
      <c r="AM158" s="40"/>
      <c r="AN158" s="40"/>
      <c r="AO158" s="40"/>
      <c r="AP158" s="40"/>
    </row>
    <row r="159" ht="15.75" customHeight="1">
      <c r="A159" s="1248">
        <v>2001.0</v>
      </c>
      <c r="B159" s="1245">
        <v>18.0</v>
      </c>
      <c r="C159" s="1248" t="str">
        <f t="array" ref="C159">IFNA(XLOOKUP(B159,'New Signups'!C:C,'New Signups'!D:D),"-")</f>
        <v>Amaijah</v>
      </c>
      <c r="D159" s="1248" t="str">
        <f t="array" ref="D159">IFNA(XLOOKUP(B159,'New Signups'!C:C,'New Signups'!E:E),"-")</f>
        <v>Coates**</v>
      </c>
      <c r="E159" s="1230"/>
      <c r="G159" s="1249" t="str">
        <f t="array" ref="G159">IF(XLOOKUP(B159,'New Signups'!C:C,'New Signups'!I:I) = 0, "", XLOOKUP(B159,'New Signups'!C:C,'New Signups'!I:I))</f>
        <v>(215) 888-9336</v>
      </c>
      <c r="H159" s="1249" t="str">
        <f t="array" ref="H159">IF(XLOOKUP(B159,'New Signups'!C:C,'New Signups'!J:J) = 0, "", XLOOKUP(B159,'New Signups'!C:C,'New Signups'!J:J))</f>
        <v>(267) 321-9023</v>
      </c>
      <c r="J159" s="1249" t="str">
        <f t="array" ref="J159">IFNA(IF(XLOOKUP(B159,'New Signups'!C:C,'New Signups'!H:H) = 0, "", XLOOKUP(B159,'New Signups'!C:C,'New Signups'!H:H)), "")</f>
        <v>Cheryl Coates </v>
      </c>
      <c r="K159" s="1249" t="s">
        <v>5582</v>
      </c>
      <c r="M159" s="1157" t="str">
        <f t="array" ref="M159">IFNA(
    IF(OR(XLOOKUP(B159, '1000'!A:A, '1000'!AC:AC, NA())=0, XLOOKUP(B159, '1000'!A:A, '1000'!AC:AC, NA())=DATE(1900,1,1)), "", XLOOKUP(B159, '1000'!A:A, '1000'!AC:AC, NA())),
    IFNA(
        IF(OR(XLOOKUP(B159, '2000'!A:A, '2000'!AC:AC, NA())=0, XLOOKUP(B159, '2000'!A:A, '2000'!AC:AC, NA())=DATE(1900,1,1)), "", XLOOKUP(B159, '2000'!A:A, '2000'!AC:AC, NA())),
        IFNA(
            IF(OR(XLOOKUP(B159, '3000'!A:A, '3000'!AC:AC, NA())=0, XLOOKUP(B159, '3000'!A:A, '3000'!AC:AC, NA())=DATE(1900,1,1)), "", XLOOKUP(B159, '3000'!A:A, '3000'!AC:AC, NA())),
            ""
        )
    )
)</f>
        <v/>
      </c>
      <c r="O159" s="1250" t="str">
        <f t="shared" ref="O159:O292" si="13">IF(ISNUMBER(M159), TEXT(DATE(YEAR(M159), MONTH(M159) + 1, 1), "mm/yyyy"), "")</f>
        <v/>
      </c>
      <c r="P159" s="1157" t="str">
        <f t="shared" ref="P159:P292" si="14">IF(ISNUMBER(M159), TEXT(DATE(YEAR(M159), MONTH(M159) + 2, 1), "mm/yyyy"), "")</f>
        <v/>
      </c>
      <c r="Q159" s="1157" t="str">
        <f t="shared" ref="Q159:Q292" si="15">IF(ISNUMBER(M159), TEXT(DATE(YEAR(M159), MONTH(M159) + 3, 1), "mm/yyyy"), "")</f>
        <v/>
      </c>
      <c r="R159" s="1157" t="str">
        <f t="shared" ref="R159:R292" si="16">IF(ISNUMBER(M159), TEXT(DATE(YEAR(M159), MONTH(M159) + 4, 1), "mm/yyyy"), "")</f>
        <v/>
      </c>
      <c r="S159" s="1157" t="str">
        <f t="shared" ref="S159:S292" si="17">IF(ISNUMBER(M159), TEXT(DATE(YEAR(M159), MONTH(M159) + 5, 1), "mm/yyyy"), "")</f>
        <v/>
      </c>
      <c r="T159" s="1157" t="str">
        <f t="shared" ref="T159:T292" si="18">IF(ISNUMBER(M159), TEXT(DATE(YEAR(M159), MONTH(M159) + 6, 1), "mm/yyyy"), "")</f>
        <v/>
      </c>
      <c r="W159" s="1249" t="str">
        <f t="shared" ref="W159:W292" si="19">IF(AND(M159&lt;&gt;"", ISNUMBER(DATEVALUE(TEXT(M159,"mm/dd/yyyy")))), TEXT(DATE(YEAR(M159), MONTH(M159) + 10, 1) + (8 - WEEKDAY(DATE(YEAR(M159), MONTH(M159) + 10, 1), 2)), "yyyy-mm-dd") &amp; " 00:00", "")</f>
        <v/>
      </c>
      <c r="X159" s="273"/>
      <c r="AB159" s="1249" t="str">
        <f t="shared" ref="AB159:AB293" si="20">IF(ISNUMBER(M159), TEXT(DATE(YEAR(M159), MONTH(M159) + 12, 1), "mm/yyyy"), "")</f>
        <v/>
      </c>
      <c r="AC159" s="1249" t="str">
        <f t="shared" ref="AC159:AC293" si="21">IF(ISNUMBER(M159), TEXT(DATE(YEAR(M159), MONTH(M159) + 13, 1), "mm/yyyy"), "")</f>
        <v/>
      </c>
      <c r="AD159" s="1249" t="str">
        <f t="shared" ref="AD159:AD293" si="22">IF(ISNUMBER(M159), TEXT(DATE(YEAR(M159), MONTH(M159) + 14, 1), "mm/yyyy"), "")</f>
        <v/>
      </c>
      <c r="AF159" s="1249" t="str">
        <f t="shared" ref="AF159:AF293" si="23">IF(AND(M159&lt;&gt;"", ISNUMBER(DATEVALUE(TEXT(M159,"mm/dd/yyyy")))), TEXT(DATE(YEAR(M159), MONTH(M159) + 15, 15), "mm/dd/yyyy"), "")</f>
        <v/>
      </c>
    </row>
    <row r="160" ht="15.75" customHeight="1">
      <c r="A160" s="1248">
        <v>2002.0</v>
      </c>
      <c r="B160" s="1245">
        <v>10.0</v>
      </c>
      <c r="C160" s="1248" t="str">
        <f t="array" ref="C160">IFNA(XLOOKUP(B160,'New Signups'!C:C,'New Signups'!D:D),"-")</f>
        <v>Jahvon</v>
      </c>
      <c r="D160" s="1248" t="str">
        <f t="array" ref="D160">IFNA(XLOOKUP(B160,'New Signups'!C:C,'New Signups'!E:E),"-")</f>
        <v>Brown**</v>
      </c>
      <c r="E160" s="1230"/>
      <c r="G160" s="1249" t="str">
        <f t="array" ref="G160">IF(XLOOKUP(B160,'New Signups'!C:C,'New Signups'!I:I) = 0, "", XLOOKUP(B160,'New Signups'!C:C,'New Signups'!I:I))</f>
        <v>(215) 888-9336</v>
      </c>
      <c r="H160" s="1249" t="str">
        <f t="array" ref="H160">IF(XLOOKUP(B160,'New Signups'!C:C,'New Signups'!J:J) = 0, "", XLOOKUP(B160,'New Signups'!C:C,'New Signups'!J:J))</f>
        <v>(267) 307-9173</v>
      </c>
      <c r="J160" s="1249" t="str">
        <f t="array" ref="J160">IFNA(IF(XLOOKUP(B160,'New Signups'!C:C,'New Signups'!H:H) = 0, "", XLOOKUP(B160,'New Signups'!C:C,'New Signups'!H:H)), "")</f>
        <v>Cheryl Coates</v>
      </c>
      <c r="K160" s="1249" t="s">
        <v>5582</v>
      </c>
      <c r="M160" s="1157" t="str">
        <f t="array" ref="M160">IFNA(
    IF(OR(XLOOKUP(B160, '1000'!A:A, '1000'!AC:AC, NA())=0, XLOOKUP(B160, '1000'!A:A, '1000'!AC:AC, NA())=DATE(1900,1,1)), "", XLOOKUP(B160, '1000'!A:A, '1000'!AC:AC, NA())),
    IFNA(
        IF(OR(XLOOKUP(B160, '2000'!A:A, '2000'!AC:AC, NA())=0, XLOOKUP(B160, '2000'!A:A, '2000'!AC:AC, NA())=DATE(1900,1,1)), "", XLOOKUP(B160, '2000'!A:A, '2000'!AC:AC, NA())),
        IFNA(
            IF(OR(XLOOKUP(B160, '3000'!A:A, '3000'!AC:AC, NA())=0, XLOOKUP(B160, '3000'!A:A, '3000'!AC:AC, NA())=DATE(1900,1,1)), "", XLOOKUP(B160, '3000'!A:A, '3000'!AC:AC, NA())),
            ""
        )
    )
)</f>
        <v/>
      </c>
      <c r="O160" s="1250" t="str">
        <f t="shared" si="13"/>
        <v/>
      </c>
      <c r="P160" s="1157" t="str">
        <f t="shared" si="14"/>
        <v/>
      </c>
      <c r="Q160" s="1157" t="str">
        <f t="shared" si="15"/>
        <v/>
      </c>
      <c r="R160" s="1157" t="str">
        <f t="shared" si="16"/>
        <v/>
      </c>
      <c r="S160" s="1157" t="str">
        <f t="shared" si="17"/>
        <v/>
      </c>
      <c r="T160" s="1157" t="str">
        <f t="shared" si="18"/>
        <v/>
      </c>
      <c r="W160" s="1249" t="str">
        <f t="shared" si="19"/>
        <v/>
      </c>
      <c r="X160" s="273"/>
      <c r="AB160" s="1249" t="str">
        <f t="shared" si="20"/>
        <v/>
      </c>
      <c r="AC160" s="1249" t="str">
        <f t="shared" si="21"/>
        <v/>
      </c>
      <c r="AD160" s="1249" t="str">
        <f t="shared" si="22"/>
        <v/>
      </c>
      <c r="AF160" s="1249" t="str">
        <f t="shared" si="23"/>
        <v/>
      </c>
    </row>
    <row r="161" ht="15.75" customHeight="1">
      <c r="A161" s="1248">
        <v>2003.0</v>
      </c>
      <c r="B161" s="1245">
        <v>23.0</v>
      </c>
      <c r="C161" s="1248" t="str">
        <f t="array" ref="C161">IFNA(XLOOKUP(B161,'New Signups'!C:C,'New Signups'!D:D),"-")</f>
        <v>Aidan</v>
      </c>
      <c r="D161" s="1248" t="str">
        <f t="array" ref="D161">IFNA(XLOOKUP(B161,'New Signups'!C:C,'New Signups'!E:E),"-")</f>
        <v>Peterson</v>
      </c>
      <c r="E161" s="1230"/>
      <c r="G161" s="1249" t="str">
        <f t="array" ref="G161">IF(XLOOKUP(B161,'New Signups'!C:C,'New Signups'!I:I) = 0, "", XLOOKUP(B161,'New Signups'!C:C,'New Signups'!I:I))</f>
        <v>(610) 613-4912</v>
      </c>
      <c r="H161" s="1249" t="str">
        <f t="array" ref="H161">IF(XLOOKUP(B161,'New Signups'!C:C,'New Signups'!J:J) = 0, "", XLOOKUP(B161,'New Signups'!C:C,'New Signups'!J:J))</f>
        <v>(215) 388-6856</v>
      </c>
      <c r="J161" s="1249" t="str">
        <f t="array" ref="J161">IFNA(IF(XLOOKUP(B161,'New Signups'!C:C,'New Signups'!H:H) = 0, "", XLOOKUP(B161,'New Signups'!C:C,'New Signups'!H:H)), "")</f>
        <v>Amy Shumoski</v>
      </c>
      <c r="K161" s="1249" t="s">
        <v>5582</v>
      </c>
      <c r="M161" s="1157">
        <f t="array" ref="M161">IFNA(
    IF(OR(XLOOKUP(B161, '1000'!A:A, '1000'!AC:AC, NA())=0, XLOOKUP(B161, '1000'!A:A, '1000'!AC:AC, NA())=DATE(1900,1,1)), "", XLOOKUP(B161, '1000'!A:A, '1000'!AC:AC, NA())),
    IFNA(
        IF(OR(XLOOKUP(B161, '2000'!A:A, '2000'!AC:AC, NA())=0, XLOOKUP(B161, '2000'!A:A, '2000'!AC:AC, NA())=DATE(1900,1,1)), "", XLOOKUP(B161, '2000'!A:A, '2000'!AC:AC, NA())),
        IFNA(
            IF(OR(XLOOKUP(B161, '3000'!A:A, '3000'!AC:AC, NA())=0, XLOOKUP(B161, '3000'!A:A, '3000'!AC:AC, NA())=DATE(1900,1,1)), "", XLOOKUP(B161, '3000'!A:A, '3000'!AC:AC, NA())),
            ""
        )
    )
)</f>
        <v>45666</v>
      </c>
      <c r="O161" s="1250" t="str">
        <f t="shared" si="13"/>
        <v>02/2025</v>
      </c>
      <c r="P161" s="1157" t="str">
        <f t="shared" si="14"/>
        <v>03/2025</v>
      </c>
      <c r="Q161" s="1157" t="str">
        <f t="shared" si="15"/>
        <v>04/2025</v>
      </c>
      <c r="R161" s="1157" t="str">
        <f t="shared" si="16"/>
        <v>05/2025</v>
      </c>
      <c r="S161" s="1157" t="str">
        <f t="shared" si="17"/>
        <v>06/2025</v>
      </c>
      <c r="T161" s="1157" t="str">
        <f t="shared" si="18"/>
        <v>07/2025</v>
      </c>
      <c r="W161" s="1249" t="str">
        <f t="shared" si="19"/>
        <v>2025-11-03 00:00</v>
      </c>
      <c r="X161" s="120">
        <v>1.0</v>
      </c>
      <c r="AB161" s="1249" t="str">
        <f t="shared" si="20"/>
        <v>01/2026</v>
      </c>
      <c r="AC161" s="1249" t="str">
        <f t="shared" si="21"/>
        <v>02/2026</v>
      </c>
      <c r="AD161" s="1249" t="str">
        <f t="shared" si="22"/>
        <v>03/2026</v>
      </c>
      <c r="AF161" s="1249" t="str">
        <f t="shared" si="23"/>
        <v>04/15/2026</v>
      </c>
    </row>
    <row r="162" ht="15.75" customHeight="1">
      <c r="A162" s="1248">
        <v>2005.0</v>
      </c>
      <c r="B162" s="1245">
        <v>13.0</v>
      </c>
      <c r="C162" s="1248" t="str">
        <f t="array" ref="C162">IFNA(XLOOKUP(B162,'New Signups'!C:C,'New Signups'!D:D),"-")</f>
        <v>Elliott</v>
      </c>
      <c r="D162" s="1248" t="str">
        <f t="array" ref="D162">IFNA(XLOOKUP(B162,'New Signups'!C:C,'New Signups'!E:E),"-")</f>
        <v>Clair</v>
      </c>
      <c r="E162" s="1230"/>
      <c r="G162" s="1249" t="str">
        <f t="array" ref="G162">IF(XLOOKUP(B162,'New Signups'!C:C,'New Signups'!I:I) = 0, "", XLOOKUP(B162,'New Signups'!C:C,'New Signups'!I:I))</f>
        <v>(267) 265-8456</v>
      </c>
      <c r="H162" s="1249" t="str">
        <f t="array" ref="H162">IF(XLOOKUP(B162,'New Signups'!C:C,'New Signups'!J:J) = 0, "", XLOOKUP(B162,'New Signups'!C:C,'New Signups'!J:J))</f>
        <v>267-909-6200</v>
      </c>
      <c r="J162" s="1249" t="str">
        <f t="array" ref="J162">IFNA(IF(XLOOKUP(B162,'New Signups'!C:C,'New Signups'!H:H) = 0, "", XLOOKUP(B162,'New Signups'!C:C,'New Signups'!H:H)), "")</f>
        <v>Orli Gal</v>
      </c>
      <c r="K162" s="1249" t="s">
        <v>5582</v>
      </c>
      <c r="M162" s="1157">
        <f t="array" ref="M162">IFNA(
    IF(OR(XLOOKUP(B162, '1000'!A:A, '1000'!AC:AC, NA())=0, XLOOKUP(B162, '1000'!A:A, '1000'!AC:AC, NA())=DATE(1900,1,1)), "", XLOOKUP(B162, '1000'!A:A, '1000'!AC:AC, NA())),
    IFNA(
        IF(OR(XLOOKUP(B162, '2000'!A:A, '2000'!AC:AC, NA())=0, XLOOKUP(B162, '2000'!A:A, '2000'!AC:AC, NA())=DATE(1900,1,1)), "", XLOOKUP(B162, '2000'!A:A, '2000'!AC:AC, NA())),
        IFNA(
            IF(OR(XLOOKUP(B162, '3000'!A:A, '3000'!AC:AC, NA())=0, XLOOKUP(B162, '3000'!A:A, '3000'!AC:AC, NA())=DATE(1900,1,1)), "", XLOOKUP(B162, '3000'!A:A, '3000'!AC:AC, NA())),
            ""
        )
    )
)</f>
        <v>45657</v>
      </c>
      <c r="O162" s="1250" t="str">
        <f t="shared" si="13"/>
        <v>01/2025</v>
      </c>
      <c r="P162" s="1157" t="str">
        <f t="shared" si="14"/>
        <v>02/2025</v>
      </c>
      <c r="Q162" s="1157" t="str">
        <f t="shared" si="15"/>
        <v>03/2025</v>
      </c>
      <c r="R162" s="1157" t="str">
        <f t="shared" si="16"/>
        <v>04/2025</v>
      </c>
      <c r="S162" s="1157" t="str">
        <f t="shared" si="17"/>
        <v>05/2025</v>
      </c>
      <c r="T162" s="1157" t="str">
        <f t="shared" si="18"/>
        <v>06/2025</v>
      </c>
      <c r="W162" s="1249" t="str">
        <f t="shared" si="19"/>
        <v>2025-10-06 00:00</v>
      </c>
      <c r="X162" s="120">
        <v>1.0</v>
      </c>
      <c r="AB162" s="1249" t="str">
        <f t="shared" si="20"/>
        <v>12/2025</v>
      </c>
      <c r="AC162" s="1249" t="str">
        <f t="shared" si="21"/>
        <v>01/2026</v>
      </c>
      <c r="AD162" s="1249" t="str">
        <f t="shared" si="22"/>
        <v>02/2026</v>
      </c>
      <c r="AF162" s="1249" t="str">
        <f t="shared" si="23"/>
        <v>03/15/2026</v>
      </c>
    </row>
    <row r="163" ht="15.75" customHeight="1">
      <c r="A163" s="1248">
        <v>2006.0</v>
      </c>
      <c r="B163" s="1245">
        <v>48.0</v>
      </c>
      <c r="C163" s="1248" t="str">
        <f t="array" ref="C163">IFNA(XLOOKUP(B163,'New Signups'!C:C,'New Signups'!D:D),"-")</f>
        <v>Vrishab</v>
      </c>
      <c r="D163" s="1248" t="str">
        <f t="array" ref="D163">IFNA(XLOOKUP(B163,'New Signups'!C:C,'New Signups'!E:E),"-")</f>
        <v>Kaushik</v>
      </c>
      <c r="E163" s="1230"/>
      <c r="G163" s="1251" t="str">
        <f t="array" ref="G163">IF(XLOOKUP(B163,'New Signups'!C:C,'New Signups'!I:I) = 0, "", XLOOKUP(B163,'New Signups'!C:C,'New Signups'!I:I))</f>
        <v>dhivyac@gmail.com</v>
      </c>
      <c r="H163" s="1249" t="str">
        <f t="array" ref="H163">IF(XLOOKUP(B163,'New Signups'!C:C,'New Signups'!J:J) = 0, "", XLOOKUP(B163,'New Signups'!C:C,'New Signups'!J:J))</f>
        <v>(919) 428-0818</v>
      </c>
      <c r="J163" s="1249" t="str">
        <f t="array" ref="J163">IFNA(IF(XLOOKUP(B163,'New Signups'!C:C,'New Signups'!H:H) = 0, "", XLOOKUP(B163,'New Signups'!C:C,'New Signups'!H:H)), "")</f>
        <v>Dhivya Kaushik </v>
      </c>
      <c r="K163" s="1249" t="s">
        <v>5582</v>
      </c>
      <c r="M163" s="1157">
        <f t="array" ref="M163">IFNA(
    IF(OR(XLOOKUP(B163, '1000'!A:A, '1000'!AC:AC, NA())=0, XLOOKUP(B163, '1000'!A:A, '1000'!AC:AC, NA())=DATE(1900,1,1)), "", XLOOKUP(B163, '1000'!A:A, '1000'!AC:AC, NA())),
    IFNA(
        IF(OR(XLOOKUP(B163, '2000'!A:A, '2000'!AC:AC, NA())=0, XLOOKUP(B163, '2000'!A:A, '2000'!AC:AC, NA())=DATE(1900,1,1)), "", XLOOKUP(B163, '2000'!A:A, '2000'!AC:AC, NA())),
        IFNA(
            IF(OR(XLOOKUP(B163, '3000'!A:A, '3000'!AC:AC, NA())=0, XLOOKUP(B163, '3000'!A:A, '3000'!AC:AC, NA())=DATE(1900,1,1)), "", XLOOKUP(B163, '3000'!A:A, '3000'!AC:AC, NA())),
            ""
        )
    )
)</f>
        <v>45682</v>
      </c>
      <c r="O163" s="1250" t="str">
        <f t="shared" si="13"/>
        <v>02/2025</v>
      </c>
      <c r="P163" s="1157" t="str">
        <f t="shared" si="14"/>
        <v>03/2025</v>
      </c>
      <c r="Q163" s="1157" t="str">
        <f t="shared" si="15"/>
        <v>04/2025</v>
      </c>
      <c r="R163" s="1157" t="str">
        <f t="shared" si="16"/>
        <v>05/2025</v>
      </c>
      <c r="S163" s="1157" t="str">
        <f t="shared" si="17"/>
        <v>06/2025</v>
      </c>
      <c r="T163" s="1157" t="str">
        <f t="shared" si="18"/>
        <v>07/2025</v>
      </c>
      <c r="W163" s="1249" t="str">
        <f t="shared" si="19"/>
        <v>2025-11-03 00:00</v>
      </c>
      <c r="X163" s="120">
        <v>1.0</v>
      </c>
      <c r="AB163" s="1249" t="str">
        <f t="shared" si="20"/>
        <v>01/2026</v>
      </c>
      <c r="AC163" s="1249" t="str">
        <f t="shared" si="21"/>
        <v>02/2026</v>
      </c>
      <c r="AD163" s="1249" t="str">
        <f t="shared" si="22"/>
        <v>03/2026</v>
      </c>
      <c r="AF163" s="1249" t="str">
        <f t="shared" si="23"/>
        <v>04/15/2026</v>
      </c>
    </row>
    <row r="164" ht="15.75" customHeight="1">
      <c r="A164" s="1248">
        <v>2007.0</v>
      </c>
      <c r="B164" s="1245">
        <v>117.0</v>
      </c>
      <c r="C164" s="1248" t="str">
        <f t="array" ref="C164">IFNA(XLOOKUP(B164,'New Signups'!C:C,'New Signups'!D:D),"-")</f>
        <v>Hajr</v>
      </c>
      <c r="D164" s="1248" t="str">
        <f t="array" ref="D164">IFNA(XLOOKUP(B164,'New Signups'!C:C,'New Signups'!E:E),"-")</f>
        <v>Davis*</v>
      </c>
      <c r="E164" s="1230"/>
      <c r="G164" s="1249" t="str">
        <f t="array" ref="G164">IF(XLOOKUP(B164,'New Signups'!C:C,'New Signups'!I:I) = 0, "", XLOOKUP(B164,'New Signups'!C:C,'New Signups'!I:I))</f>
        <v>(610) 522-7456</v>
      </c>
      <c r="H164" s="1249" t="str">
        <f t="array" ref="H164">IF(XLOOKUP(B164,'New Signups'!C:C,'New Signups'!J:J) = 0, "", XLOOKUP(B164,'New Signups'!C:C,'New Signups'!J:J))</f>
        <v>(267) 257-0603</v>
      </c>
      <c r="J164" s="1249" t="str">
        <f t="array" ref="J164">IFNA(IF(XLOOKUP(B164,'New Signups'!C:C,'New Signups'!H:H) = 0, "", XLOOKUP(B164,'New Signups'!C:C,'New Signups'!H:H)), "")</f>
        <v>Shakira Marshall</v>
      </c>
      <c r="K164" s="1249" t="s">
        <v>5582</v>
      </c>
      <c r="M164" s="1157" t="str">
        <f t="array" ref="M164">IFNA(
    IF(OR(XLOOKUP(B164, '1000'!A:A, '1000'!AC:AC, NA())=0, XLOOKUP(B164, '1000'!A:A, '1000'!AC:AC, NA())=DATE(1900,1,1)), "", XLOOKUP(B164, '1000'!A:A, '1000'!AC:AC, NA())),
    IFNA(
        IF(OR(XLOOKUP(B164, '2000'!A:A, '2000'!AC:AC, NA())=0, XLOOKUP(B164, '2000'!A:A, '2000'!AC:AC, NA())=DATE(1900,1,1)), "", XLOOKUP(B164, '2000'!A:A, '2000'!AC:AC, NA())),
        IFNA(
            IF(OR(XLOOKUP(B164, '3000'!A:A, '3000'!AC:AC, NA())=0, XLOOKUP(B164, '3000'!A:A, '3000'!AC:AC, NA())=DATE(1900,1,1)), "", XLOOKUP(B164, '3000'!A:A, '3000'!AC:AC, NA())),
            ""
        )
    )
)</f>
        <v/>
      </c>
      <c r="O164" s="1250" t="str">
        <f t="shared" si="13"/>
        <v/>
      </c>
      <c r="P164" s="1157" t="str">
        <f t="shared" si="14"/>
        <v/>
      </c>
      <c r="Q164" s="1157" t="str">
        <f t="shared" si="15"/>
        <v/>
      </c>
      <c r="R164" s="1157" t="str">
        <f t="shared" si="16"/>
        <v/>
      </c>
      <c r="S164" s="1157" t="str">
        <f t="shared" si="17"/>
        <v/>
      </c>
      <c r="T164" s="1157" t="str">
        <f t="shared" si="18"/>
        <v/>
      </c>
      <c r="W164" s="1249" t="str">
        <f t="shared" si="19"/>
        <v/>
      </c>
      <c r="X164" s="273"/>
      <c r="AB164" s="1249" t="str">
        <f t="shared" si="20"/>
        <v/>
      </c>
      <c r="AC164" s="1249" t="str">
        <f t="shared" si="21"/>
        <v/>
      </c>
      <c r="AD164" s="1249" t="str">
        <f t="shared" si="22"/>
        <v/>
      </c>
      <c r="AF164" s="1249" t="str">
        <f t="shared" si="23"/>
        <v/>
      </c>
    </row>
    <row r="165" ht="15.75" customHeight="1">
      <c r="A165" s="1252">
        <v>2009.0</v>
      </c>
      <c r="B165" s="1245">
        <v>170.0</v>
      </c>
      <c r="C165" s="1248" t="str">
        <f t="array" ref="C165">IFNA(XLOOKUP(B165,'New Signups'!C:C,'New Signups'!D:D),"-")</f>
        <v>Jude </v>
      </c>
      <c r="D165" s="1248" t="str">
        <f t="array" ref="D165">IFNA(XLOOKUP(B165,'New Signups'!C:C,'New Signups'!E:E),"-")</f>
        <v>Becker</v>
      </c>
      <c r="E165" s="1230"/>
      <c r="G165" s="1249" t="str">
        <f t="array" ref="G165">IF(XLOOKUP(B165,'New Signups'!C:C,'New Signups'!I:I) = 0, "", XLOOKUP(B165,'New Signups'!C:C,'New Signups'!I:I))</f>
        <v/>
      </c>
      <c r="H165" s="1249" t="str">
        <f t="array" ref="H165">IF(XLOOKUP(B165,'New Signups'!C:C,'New Signups'!J:J) = 0, "", XLOOKUP(B165,'New Signups'!C:C,'New Signups'!J:J))</f>
        <v>(215) 888-6714</v>
      </c>
      <c r="J165" s="1249" t="str">
        <f t="array" ref="J165">IFNA(IF(XLOOKUP(B165,'New Signups'!C:C,'New Signups'!H:H) = 0, "", XLOOKUP(B165,'New Signups'!C:C,'New Signups'!H:H)), "")</f>
        <v>Justin Becker</v>
      </c>
      <c r="K165" s="1249" t="s">
        <v>5582</v>
      </c>
      <c r="M165" s="1157">
        <f t="array" ref="M165">IFNA(
    IF(OR(XLOOKUP(B165, '1000'!A:A, '1000'!AC:AC, NA())=0, XLOOKUP(B165, '1000'!A:A, '1000'!AC:AC, NA())=DATE(1900,1,1)), "", XLOOKUP(B165, '1000'!A:A, '1000'!AC:AC, NA())),
    IFNA(
        IF(OR(XLOOKUP(B165, '2000'!A:A, '2000'!AC:AC, NA())=0, XLOOKUP(B165, '2000'!A:A, '2000'!AC:AC, NA())=DATE(1900,1,1)), "", XLOOKUP(B165, '2000'!A:A, '2000'!AC:AC, NA())),
        IFNA(
            IF(OR(XLOOKUP(B165, '3000'!A:A, '3000'!AC:AC, NA())=0, XLOOKUP(B165, '3000'!A:A, '3000'!AC:AC, NA())=DATE(1900,1,1)), "", XLOOKUP(B165, '3000'!A:A, '3000'!AC:AC, NA())),
            ""
        )
    )
)</f>
        <v>45849</v>
      </c>
      <c r="O165" s="1250" t="str">
        <f t="shared" si="13"/>
        <v>08/2025</v>
      </c>
      <c r="P165" s="1157" t="str">
        <f t="shared" si="14"/>
        <v>09/2025</v>
      </c>
      <c r="Q165" s="1157" t="str">
        <f t="shared" si="15"/>
        <v>10/2025</v>
      </c>
      <c r="R165" s="1157" t="str">
        <f t="shared" si="16"/>
        <v>11/2025</v>
      </c>
      <c r="S165" s="1157" t="str">
        <f t="shared" si="17"/>
        <v>12/2025</v>
      </c>
      <c r="T165" s="1157" t="str">
        <f t="shared" si="18"/>
        <v>01/2026</v>
      </c>
      <c r="W165" s="1249" t="str">
        <f t="shared" si="19"/>
        <v>2026-05-04 00:00</v>
      </c>
      <c r="X165" s="273"/>
      <c r="AB165" s="1249" t="str">
        <f t="shared" si="20"/>
        <v>07/2026</v>
      </c>
      <c r="AC165" s="1249" t="str">
        <f t="shared" si="21"/>
        <v>08/2026</v>
      </c>
      <c r="AD165" s="1249" t="str">
        <f t="shared" si="22"/>
        <v>09/2026</v>
      </c>
      <c r="AF165" s="1249" t="str">
        <f t="shared" si="23"/>
        <v>10/15/2026</v>
      </c>
    </row>
    <row r="166" ht="15.75" customHeight="1">
      <c r="A166" s="1252">
        <v>2010.0</v>
      </c>
      <c r="B166" s="1245">
        <v>432.0</v>
      </c>
      <c r="C166" s="1248" t="str">
        <f t="array" ref="C166">IFNA(XLOOKUP(B166,'New Signups'!C:C,'New Signups'!D:D),"-")</f>
        <v>Athen </v>
      </c>
      <c r="D166" s="1248" t="str">
        <f t="array" ref="D166">IFNA(XLOOKUP(B166,'New Signups'!C:C,'New Signups'!E:E),"-")</f>
        <v>Schaper</v>
      </c>
      <c r="E166" s="1230"/>
      <c r="G166" s="1249" t="str">
        <f t="array" ref="G166">IF(XLOOKUP(B166,'New Signups'!C:C,'New Signups'!I:I) = 0, "", XLOOKUP(B166,'New Signups'!C:C,'New Signups'!I:I))</f>
        <v>(669) 224-4604</v>
      </c>
      <c r="H166" s="1249" t="str">
        <f t="array" ref="H166">IF(XLOOKUP(B166,'New Signups'!C:C,'New Signups'!J:J) = 0, "", XLOOKUP(B166,'New Signups'!C:C,'New Signups'!J:J))</f>
        <v>(267) 398-9260</v>
      </c>
      <c r="J166" s="1249" t="str">
        <f t="array" ref="J166">IFNA(IF(XLOOKUP(B166,'New Signups'!C:C,'New Signups'!H:H) = 0, "", XLOOKUP(B166,'New Signups'!C:C,'New Signups'!H:H)), "")</f>
        <v>Catherine Bell</v>
      </c>
      <c r="K166" s="1249" t="s">
        <v>5582</v>
      </c>
      <c r="M166" s="1157" t="str">
        <f t="array" ref="M166">IFNA(
    IF(OR(XLOOKUP(B166, '1000'!A:A, '1000'!AC:AC, NA())=0, XLOOKUP(B166, '1000'!A:A, '1000'!AC:AC, NA())=DATE(1900,1,1)), "", XLOOKUP(B166, '1000'!A:A, '1000'!AC:AC, NA())),
    IFNA(
        IF(OR(XLOOKUP(B166, '2000'!A:A, '2000'!AC:AC, NA())=0, XLOOKUP(B166, '2000'!A:A, '2000'!AC:AC, NA())=DATE(1900,1,1)), "", XLOOKUP(B166, '2000'!A:A, '2000'!AC:AC, NA())),
        IFNA(
            IF(OR(XLOOKUP(B166, '3000'!A:A, '3000'!AC:AC, NA())=0, XLOOKUP(B166, '3000'!A:A, '3000'!AC:AC, NA())=DATE(1900,1,1)), "", XLOOKUP(B166, '3000'!A:A, '3000'!AC:AC, NA())),
            ""
        )
    )
)</f>
        <v/>
      </c>
      <c r="O166" s="1250" t="str">
        <f t="shared" si="13"/>
        <v/>
      </c>
      <c r="P166" s="1157" t="str">
        <f t="shared" si="14"/>
        <v/>
      </c>
      <c r="Q166" s="1157" t="str">
        <f t="shared" si="15"/>
        <v/>
      </c>
      <c r="R166" s="1157" t="str">
        <f t="shared" si="16"/>
        <v/>
      </c>
      <c r="S166" s="1157" t="str">
        <f t="shared" si="17"/>
        <v/>
      </c>
      <c r="T166" s="1157" t="str">
        <f t="shared" si="18"/>
        <v/>
      </c>
      <c r="W166" s="1249" t="str">
        <f t="shared" si="19"/>
        <v/>
      </c>
      <c r="X166" s="273"/>
      <c r="AB166" s="1249" t="str">
        <f t="shared" si="20"/>
        <v/>
      </c>
      <c r="AC166" s="1249" t="str">
        <f t="shared" si="21"/>
        <v/>
      </c>
      <c r="AD166" s="1249" t="str">
        <f t="shared" si="22"/>
        <v/>
      </c>
      <c r="AF166" s="1249" t="str">
        <f t="shared" si="23"/>
        <v/>
      </c>
    </row>
    <row r="167" ht="15.75" customHeight="1">
      <c r="A167" s="1252">
        <v>2011.0</v>
      </c>
      <c r="B167" s="1245">
        <v>520.0</v>
      </c>
      <c r="C167" s="1248" t="str">
        <f t="array" ref="C167">IFNA(XLOOKUP(B167,'New Signups'!C:C,'New Signups'!D:D),"-")</f>
        <v>Nayeli</v>
      </c>
      <c r="D167" s="1248" t="str">
        <f t="array" ref="D167">IFNA(XLOOKUP(B167,'New Signups'!C:C,'New Signups'!E:E),"-")</f>
        <v>Padilla</v>
      </c>
      <c r="E167" s="1230"/>
      <c r="G167" s="1249" t="str">
        <f t="array" ref="G167">IF(XLOOKUP(B167,'New Signups'!C:C,'New Signups'!I:I) = 0, "", XLOOKUP(B167,'New Signups'!C:C,'New Signups'!I:I))</f>
        <v>(267) 269-2081</v>
      </c>
      <c r="H167" s="1249" t="str">
        <f t="array" ref="H167">IF(XLOOKUP(B167,'New Signups'!C:C,'New Signups'!J:J) = 0, "", XLOOKUP(B167,'New Signups'!C:C,'New Signups'!J:J))</f>
        <v>(215) 669-4765</v>
      </c>
      <c r="J167" s="1249" t="str">
        <f t="array" ref="J167">IFNA(IF(XLOOKUP(B167,'New Signups'!C:C,'New Signups'!H:H) = 0, "", XLOOKUP(B167,'New Signups'!C:C,'New Signups'!H:H)), "")</f>
        <v>Monica Hankins</v>
      </c>
      <c r="K167" s="1249" t="s">
        <v>5582</v>
      </c>
      <c r="M167" s="1157">
        <f t="array" ref="M167">IFNA(
    IF(OR(XLOOKUP(B167, '1000'!A:A, '1000'!AC:AC, NA())=0, XLOOKUP(B167, '1000'!A:A, '1000'!AC:AC, NA())=DATE(1900,1,1)), "", XLOOKUP(B167, '1000'!A:A, '1000'!AC:AC, NA())),
    IFNA(
        IF(OR(XLOOKUP(B167, '2000'!A:A, '2000'!AC:AC, NA())=0, XLOOKUP(B167, '2000'!A:A, '2000'!AC:AC, NA())=DATE(1900,1,1)), "", XLOOKUP(B167, '2000'!A:A, '2000'!AC:AC, NA())),
        IFNA(
            IF(OR(XLOOKUP(B167, '3000'!A:A, '3000'!AC:AC, NA())=0, XLOOKUP(B167, '3000'!A:A, '3000'!AC:AC, NA())=DATE(1900,1,1)), "", XLOOKUP(B167, '3000'!A:A, '3000'!AC:AC, NA())),
            ""
        )
    )
)</f>
        <v>45866</v>
      </c>
      <c r="O167" s="1250" t="str">
        <f t="shared" si="13"/>
        <v>08/2025</v>
      </c>
      <c r="P167" s="1157" t="str">
        <f t="shared" si="14"/>
        <v>09/2025</v>
      </c>
      <c r="Q167" s="1157" t="str">
        <f t="shared" si="15"/>
        <v>10/2025</v>
      </c>
      <c r="R167" s="1157" t="str">
        <f t="shared" si="16"/>
        <v>11/2025</v>
      </c>
      <c r="S167" s="1157" t="str">
        <f t="shared" si="17"/>
        <v>12/2025</v>
      </c>
      <c r="T167" s="1157" t="str">
        <f t="shared" si="18"/>
        <v>01/2026</v>
      </c>
      <c r="W167" s="1249" t="str">
        <f t="shared" si="19"/>
        <v>2026-05-04 00:00</v>
      </c>
      <c r="X167" s="273"/>
      <c r="AB167" s="1249" t="str">
        <f t="shared" si="20"/>
        <v>07/2026</v>
      </c>
      <c r="AC167" s="1249" t="str">
        <f t="shared" si="21"/>
        <v>08/2026</v>
      </c>
      <c r="AD167" s="1249" t="str">
        <f t="shared" si="22"/>
        <v>09/2026</v>
      </c>
      <c r="AF167" s="1249" t="str">
        <f t="shared" si="23"/>
        <v>10/15/2026</v>
      </c>
    </row>
    <row r="168" ht="15.75" customHeight="1">
      <c r="A168" s="1252">
        <v>2012.0</v>
      </c>
      <c r="B168" s="1245">
        <v>527.0</v>
      </c>
      <c r="C168" s="1248" t="str">
        <f t="array" ref="C168">IFNA(XLOOKUP(B168,'New Signups'!C:C,'New Signups'!D:D),"-")</f>
        <v>Rika</v>
      </c>
      <c r="D168" s="1248" t="str">
        <f t="array" ref="D168">IFNA(XLOOKUP(B168,'New Signups'!C:C,'New Signups'!E:E),"-")</f>
        <v>Iijima</v>
      </c>
      <c r="E168" s="1230"/>
      <c r="G168" s="1249" t="str">
        <f t="array" ref="G168">IF(XLOOKUP(B168,'New Signups'!C:C,'New Signups'!I:I) = 0, "", XLOOKUP(B168,'New Signups'!C:C,'New Signups'!I:I))</f>
        <v>(267) 595-2755</v>
      </c>
      <c r="H168" s="1249" t="str">
        <f t="array" ref="H168">IF(XLOOKUP(B168,'New Signups'!C:C,'New Signups'!J:J) = 0, "", XLOOKUP(B168,'New Signups'!C:C,'New Signups'!J:J))</f>
        <v>(267) 992-0083</v>
      </c>
      <c r="J168" s="1249" t="str">
        <f t="array" ref="J168">IFNA(IF(XLOOKUP(B168,'New Signups'!C:C,'New Signups'!H:H) = 0, "", XLOOKUP(B168,'New Signups'!C:C,'New Signups'!H:H)), "")</f>
        <v>Nobuko Iijima</v>
      </c>
      <c r="K168" s="1249" t="s">
        <v>5582</v>
      </c>
      <c r="M168" s="1157">
        <f t="array" ref="M168">IFNA(
    IF(OR(XLOOKUP(B168, '1000'!A:A, '1000'!AC:AC, NA())=0, XLOOKUP(B168, '1000'!A:A, '1000'!AC:AC, NA())=DATE(1900,1,1)), "", XLOOKUP(B168, '1000'!A:A, '1000'!AC:AC, NA())),
    IFNA(
        IF(OR(XLOOKUP(B168, '2000'!A:A, '2000'!AC:AC, NA())=0, XLOOKUP(B168, '2000'!A:A, '2000'!AC:AC, NA())=DATE(1900,1,1)), "", XLOOKUP(B168, '2000'!A:A, '2000'!AC:AC, NA())),
        IFNA(
            IF(OR(XLOOKUP(B168, '3000'!A:A, '3000'!AC:AC, NA())=0, XLOOKUP(B168, '3000'!A:A, '3000'!AC:AC, NA())=DATE(1900,1,1)), "", XLOOKUP(B168, '3000'!A:A, '3000'!AC:AC, NA())),
            ""
        )
    )
)</f>
        <v>45858</v>
      </c>
      <c r="O168" s="1250" t="str">
        <f t="shared" si="13"/>
        <v>08/2025</v>
      </c>
      <c r="P168" s="1157" t="str">
        <f t="shared" si="14"/>
        <v>09/2025</v>
      </c>
      <c r="Q168" s="1157" t="str">
        <f t="shared" si="15"/>
        <v>10/2025</v>
      </c>
      <c r="R168" s="1157" t="str">
        <f t="shared" si="16"/>
        <v>11/2025</v>
      </c>
      <c r="S168" s="1157" t="str">
        <f t="shared" si="17"/>
        <v>12/2025</v>
      </c>
      <c r="T168" s="1157" t="str">
        <f t="shared" si="18"/>
        <v>01/2026</v>
      </c>
      <c r="W168" s="1249" t="str">
        <f t="shared" si="19"/>
        <v>2026-05-04 00:00</v>
      </c>
      <c r="X168" s="273"/>
      <c r="AB168" s="1249" t="str">
        <f t="shared" si="20"/>
        <v>07/2026</v>
      </c>
      <c r="AC168" s="1249" t="str">
        <f t="shared" si="21"/>
        <v>08/2026</v>
      </c>
      <c r="AD168" s="1249" t="str">
        <f t="shared" si="22"/>
        <v>09/2026</v>
      </c>
      <c r="AF168" s="1249" t="str">
        <f t="shared" si="23"/>
        <v>10/15/2026</v>
      </c>
    </row>
    <row r="169" ht="15.75" customHeight="1">
      <c r="A169" s="1252">
        <v>2013.0</v>
      </c>
      <c r="B169" s="1245">
        <v>529.0</v>
      </c>
      <c r="C169" s="1248" t="str">
        <f t="array" ref="C169">IFNA(XLOOKUP(B169,'New Signups'!C:C,'New Signups'!D:D),"-")</f>
        <v>Tina</v>
      </c>
      <c r="D169" s="1248" t="str">
        <f t="array" ref="D169">IFNA(XLOOKUP(B169,'New Signups'!C:C,'New Signups'!E:E),"-")</f>
        <v>Zheng</v>
      </c>
      <c r="E169" s="1230"/>
      <c r="G169" s="1249" t="str">
        <f t="array" ref="G169">IF(XLOOKUP(B169,'New Signups'!C:C,'New Signups'!I:I) = 0, "", XLOOKUP(B169,'New Signups'!C:C,'New Signups'!I:I))</f>
        <v>267-331-1656</v>
      </c>
      <c r="H169" s="1249" t="str">
        <f t="array" ref="H169">IF(XLOOKUP(B169,'New Signups'!C:C,'New Signups'!J:J) = 0, "", XLOOKUP(B169,'New Signups'!C:C,'New Signups'!J:J))</f>
        <v>(215) 500-4868</v>
      </c>
      <c r="J169" s="1249" t="str">
        <f t="array" ref="J169">IFNA(IF(XLOOKUP(B169,'New Signups'!C:C,'New Signups'!H:H) = 0, "", XLOOKUP(B169,'New Signups'!C:C,'New Signups'!H:H)), "")</f>
        <v>Xiu Yun Qiu</v>
      </c>
      <c r="K169" s="1249" t="s">
        <v>5582</v>
      </c>
      <c r="M169" s="1157">
        <f t="array" ref="M169">IFNA(
    IF(OR(XLOOKUP(B169, '1000'!A:A, '1000'!AC:AC, NA())=0, XLOOKUP(B169, '1000'!A:A, '1000'!AC:AC, NA())=DATE(1900,1,1)), "", XLOOKUP(B169, '1000'!A:A, '1000'!AC:AC, NA())),
    IFNA(
        IF(OR(XLOOKUP(B169, '2000'!A:A, '2000'!AC:AC, NA())=0, XLOOKUP(B169, '2000'!A:A, '2000'!AC:AC, NA())=DATE(1900,1,1)), "", XLOOKUP(B169, '2000'!A:A, '2000'!AC:AC, NA())),
        IFNA(
            IF(OR(XLOOKUP(B169, '3000'!A:A, '3000'!AC:AC, NA())=0, XLOOKUP(B169, '3000'!A:A, '3000'!AC:AC, NA())=DATE(1900,1,1)), "", XLOOKUP(B169, '3000'!A:A, '3000'!AC:AC, NA())),
            ""
        )
    )
)</f>
        <v>45862</v>
      </c>
      <c r="O169" s="1250" t="str">
        <f t="shared" si="13"/>
        <v>08/2025</v>
      </c>
      <c r="P169" s="1157" t="str">
        <f t="shared" si="14"/>
        <v>09/2025</v>
      </c>
      <c r="Q169" s="1157" t="str">
        <f t="shared" si="15"/>
        <v>10/2025</v>
      </c>
      <c r="R169" s="1157" t="str">
        <f t="shared" si="16"/>
        <v>11/2025</v>
      </c>
      <c r="S169" s="1157" t="str">
        <f t="shared" si="17"/>
        <v>12/2025</v>
      </c>
      <c r="T169" s="1157" t="str">
        <f t="shared" si="18"/>
        <v>01/2026</v>
      </c>
      <c r="W169" s="1249" t="str">
        <f t="shared" si="19"/>
        <v>2026-05-04 00:00</v>
      </c>
      <c r="X169" s="273"/>
      <c r="AB169" s="1249" t="str">
        <f t="shared" si="20"/>
        <v>07/2026</v>
      </c>
      <c r="AC169" s="1249" t="str">
        <f t="shared" si="21"/>
        <v>08/2026</v>
      </c>
      <c r="AD169" s="1249" t="str">
        <f t="shared" si="22"/>
        <v>09/2026</v>
      </c>
      <c r="AF169" s="1249" t="str">
        <f t="shared" si="23"/>
        <v>10/15/2026</v>
      </c>
    </row>
    <row r="170" ht="15.75" customHeight="1">
      <c r="A170" s="1252">
        <v>2014.0</v>
      </c>
      <c r="B170" s="1245">
        <v>549.0</v>
      </c>
      <c r="C170" s="1248" t="str">
        <f t="array" ref="C170">IFNA(XLOOKUP(B170,'New Signups'!C:C,'New Signups'!D:D),"-")</f>
        <v>Ronald  "Mackie"</v>
      </c>
      <c r="D170" s="1248" t="str">
        <f t="array" ref="D170">IFNA(XLOOKUP(B170,'New Signups'!C:C,'New Signups'!E:E),"-")</f>
        <v>DenBroeder</v>
      </c>
      <c r="E170" s="1230"/>
      <c r="G170" s="1249" t="str">
        <f t="array" ref="G170">IF(XLOOKUP(B170,'New Signups'!C:C,'New Signups'!I:I) = 0, "", XLOOKUP(B170,'New Signups'!C:C,'New Signups'!I:I))</f>
        <v>(610) 329-9113</v>
      </c>
      <c r="H170" s="1249" t="str">
        <f t="array" ref="H170">IF(XLOOKUP(B170,'New Signups'!C:C,'New Signups'!J:J) = 0, "", XLOOKUP(B170,'New Signups'!C:C,'New Signups'!J:J))</f>
        <v>(610) 275-9430</v>
      </c>
      <c r="J170" s="1249" t="str">
        <f t="array" ref="J170">IFNA(IF(XLOOKUP(B170,'New Signups'!C:C,'New Signups'!H:H) = 0, "", XLOOKUP(B170,'New Signups'!C:C,'New Signups'!H:H)), "")</f>
        <v>Jane Marie Downey</v>
      </c>
      <c r="K170" s="1249" t="s">
        <v>5582</v>
      </c>
      <c r="M170" s="1157" t="str">
        <f t="array" ref="M170">IFNA(
    IF(OR(XLOOKUP(B170, '1000'!A:A, '1000'!AC:AC, NA())=0, XLOOKUP(B170, '1000'!A:A, '1000'!AC:AC, NA())=DATE(1900,1,1)), "", XLOOKUP(B170, '1000'!A:A, '1000'!AC:AC, NA())),
    IFNA(
        IF(OR(XLOOKUP(B170, '2000'!A:A, '2000'!AC:AC, NA())=0, XLOOKUP(B170, '2000'!A:A, '2000'!AC:AC, NA())=DATE(1900,1,1)), "", XLOOKUP(B170, '2000'!A:A, '2000'!AC:AC, NA())),
        IFNA(
            IF(OR(XLOOKUP(B170, '3000'!A:A, '3000'!AC:AC, NA())=0, XLOOKUP(B170, '3000'!A:A, '3000'!AC:AC, NA())=DATE(1900,1,1)), "", XLOOKUP(B170, '3000'!A:A, '3000'!AC:AC, NA())),
            ""
        )
    )
)</f>
        <v/>
      </c>
      <c r="O170" s="1250" t="str">
        <f t="shared" si="13"/>
        <v/>
      </c>
      <c r="P170" s="1157" t="str">
        <f t="shared" si="14"/>
        <v/>
      </c>
      <c r="Q170" s="1157" t="str">
        <f t="shared" si="15"/>
        <v/>
      </c>
      <c r="R170" s="1157" t="str">
        <f t="shared" si="16"/>
        <v/>
      </c>
      <c r="S170" s="1157" t="str">
        <f t="shared" si="17"/>
        <v/>
      </c>
      <c r="T170" s="1157" t="str">
        <f t="shared" si="18"/>
        <v/>
      </c>
      <c r="W170" s="1249" t="str">
        <f t="shared" si="19"/>
        <v/>
      </c>
      <c r="X170" s="273"/>
      <c r="AB170" s="1249" t="str">
        <f t="shared" si="20"/>
        <v/>
      </c>
      <c r="AC170" s="1249" t="str">
        <f t="shared" si="21"/>
        <v/>
      </c>
      <c r="AD170" s="1249" t="str">
        <f t="shared" si="22"/>
        <v/>
      </c>
      <c r="AF170" s="1249" t="str">
        <f t="shared" si="23"/>
        <v/>
      </c>
    </row>
    <row r="171" ht="15.75" customHeight="1">
      <c r="A171" s="1252">
        <v>2015.0</v>
      </c>
      <c r="B171" s="1245">
        <v>632.0</v>
      </c>
      <c r="C171" s="1248" t="str">
        <f t="array" ref="C171">IFNA(XLOOKUP(B171,'New Signups'!C:C,'New Signups'!D:D),"-")</f>
        <v>Demani</v>
      </c>
      <c r="D171" s="1248" t="str">
        <f t="array" ref="D171">IFNA(XLOOKUP(B171,'New Signups'!C:C,'New Signups'!E:E),"-")</f>
        <v>Bowen</v>
      </c>
      <c r="E171" s="1230"/>
      <c r="G171" s="1249" t="str">
        <f t="array" ref="G171">IF(XLOOKUP(B171,'New Signups'!C:C,'New Signups'!I:I) = 0, "", XLOOKUP(B171,'New Signups'!C:C,'New Signups'!I:I))</f>
        <v>(267) 591-4240</v>
      </c>
      <c r="H171" s="1249" t="str">
        <f t="array" ref="H171">IF(XLOOKUP(B171,'New Signups'!C:C,'New Signups'!J:J) = 0, "", XLOOKUP(B171,'New Signups'!C:C,'New Signups'!J:J))</f>
        <v>(215) 301-8902</v>
      </c>
      <c r="J171" s="1249" t="str">
        <f t="array" ref="J171">IFNA(IF(XLOOKUP(B171,'New Signups'!C:C,'New Signups'!H:H) = 0, "", XLOOKUP(B171,'New Signups'!C:C,'New Signups'!H:H)), "")</f>
        <v>Samone Williams </v>
      </c>
      <c r="K171" s="1249" t="s">
        <v>5582</v>
      </c>
      <c r="M171" s="1157" t="str">
        <f t="array" ref="M171">IFNA(
    IF(OR(XLOOKUP(B171, '1000'!A:A, '1000'!AC:AC, NA())=0, XLOOKUP(B171, '1000'!A:A, '1000'!AC:AC, NA())=DATE(1900,1,1)), "", XLOOKUP(B171, '1000'!A:A, '1000'!AC:AC, NA())),
    IFNA(
        IF(OR(XLOOKUP(B171, '2000'!A:A, '2000'!AC:AC, NA())=0, XLOOKUP(B171, '2000'!A:A, '2000'!AC:AC, NA())=DATE(1900,1,1)), "", XLOOKUP(B171, '2000'!A:A, '2000'!AC:AC, NA())),
        IFNA(
            IF(OR(XLOOKUP(B171, '3000'!A:A, '3000'!AC:AC, NA())=0, XLOOKUP(B171, '3000'!A:A, '3000'!AC:AC, NA())=DATE(1900,1,1)), "", XLOOKUP(B171, '3000'!A:A, '3000'!AC:AC, NA())),
            ""
        )
    )
)</f>
        <v/>
      </c>
      <c r="O171" s="1250" t="str">
        <f t="shared" si="13"/>
        <v/>
      </c>
      <c r="P171" s="1157" t="str">
        <f t="shared" si="14"/>
        <v/>
      </c>
      <c r="Q171" s="1157" t="str">
        <f t="shared" si="15"/>
        <v/>
      </c>
      <c r="R171" s="1157" t="str">
        <f t="shared" si="16"/>
        <v/>
      </c>
      <c r="S171" s="1157" t="str">
        <f t="shared" si="17"/>
        <v/>
      </c>
      <c r="T171" s="1157" t="str">
        <f t="shared" si="18"/>
        <v/>
      </c>
      <c r="W171" s="1249" t="str">
        <f t="shared" si="19"/>
        <v/>
      </c>
      <c r="X171" s="273"/>
      <c r="AB171" s="1249" t="str">
        <f t="shared" si="20"/>
        <v/>
      </c>
      <c r="AC171" s="1249" t="str">
        <f t="shared" si="21"/>
        <v/>
      </c>
      <c r="AD171" s="1249" t="str">
        <f t="shared" si="22"/>
        <v/>
      </c>
      <c r="AF171" s="1249" t="str">
        <f t="shared" si="23"/>
        <v/>
      </c>
      <c r="AL171" s="1253"/>
    </row>
    <row r="172" ht="15.75" customHeight="1">
      <c r="A172" s="1252">
        <v>2016.0</v>
      </c>
      <c r="B172" s="1245">
        <v>679.0</v>
      </c>
      <c r="C172" s="1248" t="str">
        <f t="array" ref="C172">IFNA(XLOOKUP(B172,'New Signups'!C:C,'New Signups'!D:D),"-")</f>
        <v>Chelsea</v>
      </c>
      <c r="D172" s="1248" t="str">
        <f t="array" ref="D172">IFNA(XLOOKUP(B172,'New Signups'!C:C,'New Signups'!E:E),"-")</f>
        <v>Painter</v>
      </c>
      <c r="E172" s="1230"/>
      <c r="G172" s="1249" t="str">
        <f t="array" ref="G172">IF(XLOOKUP(B172,'New Signups'!C:C,'New Signups'!I:I) = 0, "", XLOOKUP(B172,'New Signups'!C:C,'New Signups'!I:I))</f>
        <v>(215) 350-2809</v>
      </c>
      <c r="H172" s="1249" t="str">
        <f t="array" ref="H172">IF(XLOOKUP(B172,'New Signups'!C:C,'New Signups'!J:J) = 0, "", XLOOKUP(B172,'New Signups'!C:C,'New Signups'!J:J))</f>
        <v>(215) 470-1212</v>
      </c>
      <c r="J172" s="1249" t="str">
        <f t="array" ref="J172">IFNA(IF(XLOOKUP(B172,'New Signups'!C:C,'New Signups'!H:H) = 0, "", XLOOKUP(B172,'New Signups'!C:C,'New Signups'!H:H)), "")</f>
        <v>Arthur Painter</v>
      </c>
      <c r="K172" s="1249" t="s">
        <v>5582</v>
      </c>
      <c r="M172" s="1157">
        <f t="array" ref="M172">IFNA(
    IF(OR(XLOOKUP(B172, '1000'!A:A, '1000'!AC:AC, NA())=0, XLOOKUP(B172, '1000'!A:A, '1000'!AC:AC, NA())=DATE(1900,1,1)), "", XLOOKUP(B172, '1000'!A:A, '1000'!AC:AC, NA())),
    IFNA(
        IF(OR(XLOOKUP(B172, '2000'!A:A, '2000'!AC:AC, NA())=0, XLOOKUP(B172, '2000'!A:A, '2000'!AC:AC, NA())=DATE(1900,1,1)), "", XLOOKUP(B172, '2000'!A:A, '2000'!AC:AC, NA())),
        IFNA(
            IF(OR(XLOOKUP(B172, '3000'!A:A, '3000'!AC:AC, NA())=0, XLOOKUP(B172, '3000'!A:A, '3000'!AC:AC, NA())=DATE(1900,1,1)), "", XLOOKUP(B172, '3000'!A:A, '3000'!AC:AC, NA())),
            ""
        )
    )
)</f>
        <v>45863</v>
      </c>
      <c r="O172" s="1250" t="str">
        <f t="shared" si="13"/>
        <v>08/2025</v>
      </c>
      <c r="P172" s="1157" t="str">
        <f t="shared" si="14"/>
        <v>09/2025</v>
      </c>
      <c r="Q172" s="1157" t="str">
        <f t="shared" si="15"/>
        <v>10/2025</v>
      </c>
      <c r="R172" s="1157" t="str">
        <f t="shared" si="16"/>
        <v>11/2025</v>
      </c>
      <c r="S172" s="1157" t="str">
        <f t="shared" si="17"/>
        <v>12/2025</v>
      </c>
      <c r="T172" s="1157" t="str">
        <f t="shared" si="18"/>
        <v>01/2026</v>
      </c>
      <c r="W172" s="1249" t="str">
        <f t="shared" si="19"/>
        <v>2026-05-04 00:00</v>
      </c>
      <c r="X172" s="273"/>
      <c r="AB172" s="1249" t="str">
        <f t="shared" si="20"/>
        <v>07/2026</v>
      </c>
      <c r="AC172" s="1249" t="str">
        <f t="shared" si="21"/>
        <v>08/2026</v>
      </c>
      <c r="AD172" s="1249" t="str">
        <f t="shared" si="22"/>
        <v>09/2026</v>
      </c>
      <c r="AF172" s="1249" t="str">
        <f t="shared" si="23"/>
        <v>10/15/2026</v>
      </c>
    </row>
    <row r="173" ht="15.75" customHeight="1">
      <c r="A173" s="1252">
        <v>2017.0</v>
      </c>
      <c r="B173" s="1245">
        <v>626.0</v>
      </c>
      <c r="C173" s="1248" t="str">
        <f t="array" ref="C173">IFNA(XLOOKUP(B173,'New Signups'!C:C,'New Signups'!D:D),"-")</f>
        <v>Eden</v>
      </c>
      <c r="D173" s="1248" t="str">
        <f t="array" ref="D173">IFNA(XLOOKUP(B173,'New Signups'!C:C,'New Signups'!E:E),"-")</f>
        <v>Jones</v>
      </c>
      <c r="E173" s="1230"/>
      <c r="G173" s="1249" t="str">
        <f t="array" ref="G173">IF(XLOOKUP(B173,'New Signups'!C:C,'New Signups'!I:I) = 0, "", XLOOKUP(B173,'New Signups'!C:C,'New Signups'!I:I))</f>
        <v>(267) 597-9136</v>
      </c>
      <c r="H173" s="1249" t="str">
        <f t="array" ref="H173">IF(XLOOKUP(B173,'New Signups'!C:C,'New Signups'!J:J) = 0, "", XLOOKUP(B173,'New Signups'!C:C,'New Signups'!J:J))</f>
        <v>(267) 597-9136</v>
      </c>
      <c r="J173" s="1249" t="str">
        <f t="array" ref="J173">IFNA(IF(XLOOKUP(B173,'New Signups'!C:C,'New Signups'!H:H) = 0, "", XLOOKUP(B173,'New Signups'!C:C,'New Signups'!H:H)), "")</f>
        <v>Sharron, Ronnie</v>
      </c>
      <c r="K173" s="1249" t="s">
        <v>5582</v>
      </c>
      <c r="M173" s="1157" t="str">
        <f t="array" ref="M173">IFNA(
    IF(OR(XLOOKUP(B173, '1000'!A:A, '1000'!AC:AC, NA())=0, XLOOKUP(B173, '1000'!A:A, '1000'!AC:AC, NA())=DATE(1900,1,1)), "", XLOOKUP(B173, '1000'!A:A, '1000'!AC:AC, NA())),
    IFNA(
        IF(OR(XLOOKUP(B173, '2000'!A:A, '2000'!AC:AC, NA())=0, XLOOKUP(B173, '2000'!A:A, '2000'!AC:AC, NA())=DATE(1900,1,1)), "", XLOOKUP(B173, '2000'!A:A, '2000'!AC:AC, NA())),
        IFNA(
            IF(OR(XLOOKUP(B173, '3000'!A:A, '3000'!AC:AC, NA())=0, XLOOKUP(B173, '3000'!A:A, '3000'!AC:AC, NA())=DATE(1900,1,1)), "", XLOOKUP(B173, '3000'!A:A, '3000'!AC:AC, NA())),
            ""
        )
    )
)</f>
        <v/>
      </c>
      <c r="O173" s="1250" t="str">
        <f t="shared" si="13"/>
        <v/>
      </c>
      <c r="P173" s="1157" t="str">
        <f t="shared" si="14"/>
        <v/>
      </c>
      <c r="Q173" s="1157" t="str">
        <f t="shared" si="15"/>
        <v/>
      </c>
      <c r="R173" s="1157" t="str">
        <f t="shared" si="16"/>
        <v/>
      </c>
      <c r="S173" s="1157" t="str">
        <f t="shared" si="17"/>
        <v/>
      </c>
      <c r="T173" s="1157" t="str">
        <f t="shared" si="18"/>
        <v/>
      </c>
      <c r="W173" s="1249" t="str">
        <f t="shared" si="19"/>
        <v/>
      </c>
      <c r="X173" s="273"/>
      <c r="AB173" s="1249" t="str">
        <f t="shared" si="20"/>
        <v/>
      </c>
      <c r="AC173" s="1249" t="str">
        <f t="shared" si="21"/>
        <v/>
      </c>
      <c r="AD173" s="1249" t="str">
        <f t="shared" si="22"/>
        <v/>
      </c>
      <c r="AF173" s="1249" t="str">
        <f t="shared" si="23"/>
        <v/>
      </c>
    </row>
    <row r="174" ht="15.75" customHeight="1">
      <c r="A174" s="1252">
        <v>2018.0</v>
      </c>
      <c r="B174" s="1245">
        <v>701.0</v>
      </c>
      <c r="C174" s="1248" t="str">
        <f t="array" ref="C174">IFNA(XLOOKUP(B174,'New Signups'!C:C,'New Signups'!D:D),"-")</f>
        <v>Karma</v>
      </c>
      <c r="D174" s="1248" t="str">
        <f t="array" ref="D174">IFNA(XLOOKUP(B174,'New Signups'!C:C,'New Signups'!E:E),"-")</f>
        <v>Davis</v>
      </c>
      <c r="E174" s="1230"/>
      <c r="G174" s="1249" t="str">
        <f t="array" ref="G174">IF(XLOOKUP(B174,'New Signups'!C:C,'New Signups'!I:I) = 0, "", XLOOKUP(B174,'New Signups'!C:C,'New Signups'!I:I))</f>
        <v>(267) 290-0188</v>
      </c>
      <c r="H174" s="1249" t="str">
        <f t="array" ref="H174">IF(XLOOKUP(B174,'New Signups'!C:C,'New Signups'!J:J) = 0, "", XLOOKUP(B174,'New Signups'!C:C,'New Signups'!J:J))</f>
        <v>(267) 582-2499</v>
      </c>
      <c r="J174" s="1249" t="str">
        <f t="array" ref="J174">IFNA(IF(XLOOKUP(B174,'New Signups'!C:C,'New Signups'!H:H) = 0, "", XLOOKUP(B174,'New Signups'!C:C,'New Signups'!H:H)), "")</f>
        <v>Kendria Davis</v>
      </c>
      <c r="K174" s="1249" t="s">
        <v>5582</v>
      </c>
      <c r="M174" s="1157">
        <f t="array" ref="M174">IFNA(
    IF(OR(XLOOKUP(B174, '1000'!A:A, '1000'!AC:AC, NA())=0, XLOOKUP(B174, '1000'!A:A, '1000'!AC:AC, NA())=DATE(1900,1,1)), "", XLOOKUP(B174, '1000'!A:A, '1000'!AC:AC, NA())),
    IFNA(
        IF(OR(XLOOKUP(B174, '2000'!A:A, '2000'!AC:AC, NA())=0, XLOOKUP(B174, '2000'!A:A, '2000'!AC:AC, NA())=DATE(1900,1,1)), "", XLOOKUP(B174, '2000'!A:A, '2000'!AC:AC, NA())),
        IFNA(
            IF(OR(XLOOKUP(B174, '3000'!A:A, '3000'!AC:AC, NA())=0, XLOOKUP(B174, '3000'!A:A, '3000'!AC:AC, NA())=DATE(1900,1,1)), "", XLOOKUP(B174, '3000'!A:A, '3000'!AC:AC, NA())),
            ""
        )
    )
)</f>
        <v>45874</v>
      </c>
      <c r="O174" s="1250" t="str">
        <f t="shared" si="13"/>
        <v>09/2025</v>
      </c>
      <c r="P174" s="1157" t="str">
        <f t="shared" si="14"/>
        <v>10/2025</v>
      </c>
      <c r="Q174" s="1157" t="str">
        <f t="shared" si="15"/>
        <v>11/2025</v>
      </c>
      <c r="R174" s="1157" t="str">
        <f t="shared" si="16"/>
        <v>12/2025</v>
      </c>
      <c r="S174" s="1157" t="str">
        <f t="shared" si="17"/>
        <v>01/2026</v>
      </c>
      <c r="T174" s="1157" t="str">
        <f t="shared" si="18"/>
        <v>02/2026</v>
      </c>
      <c r="W174" s="1249" t="str">
        <f t="shared" si="19"/>
        <v>2026-06-08 00:00</v>
      </c>
      <c r="X174" s="273"/>
      <c r="AB174" s="1249" t="str">
        <f t="shared" si="20"/>
        <v>08/2026</v>
      </c>
      <c r="AC174" s="1249" t="str">
        <f t="shared" si="21"/>
        <v>09/2026</v>
      </c>
      <c r="AD174" s="1249" t="str">
        <f t="shared" si="22"/>
        <v>10/2026</v>
      </c>
      <c r="AF174" s="1249" t="str">
        <f t="shared" si="23"/>
        <v>11/15/2026</v>
      </c>
    </row>
    <row r="175" ht="15.75" customHeight="1">
      <c r="A175" s="1252">
        <v>2019.0</v>
      </c>
      <c r="B175" s="1245">
        <v>685.0</v>
      </c>
      <c r="C175" s="1248" t="str">
        <f t="array" ref="C175">IFNA(XLOOKUP(B175,'New Signups'!C:C,'New Signups'!D:D),"-")</f>
        <v>Catherine</v>
      </c>
      <c r="D175" s="1248" t="str">
        <f t="array" ref="D175">IFNA(XLOOKUP(B175,'New Signups'!C:C,'New Signups'!E:E),"-")</f>
        <v>McKevitt</v>
      </c>
      <c r="E175" s="1230"/>
      <c r="G175" s="1249" t="str">
        <f t="array" ref="G175">IF(XLOOKUP(B175,'New Signups'!C:C,'New Signups'!I:I) = 0, "", XLOOKUP(B175,'New Signups'!C:C,'New Signups'!I:I))</f>
        <v>(215) 385-6179</v>
      </c>
      <c r="H175" s="1249" t="str">
        <f t="array" ref="H175">IF(XLOOKUP(B175,'New Signups'!C:C,'New Signups'!J:J) = 0, "", XLOOKUP(B175,'New Signups'!C:C,'New Signups'!J:J))</f>
        <v>(215) 206-2503</v>
      </c>
      <c r="J175" s="1249" t="str">
        <f t="array" ref="J175">IFNA(IF(XLOOKUP(B175,'New Signups'!C:C,'New Signups'!H:H) = 0, "", XLOOKUP(B175,'New Signups'!C:C,'New Signups'!H:H)), "")</f>
        <v>Micheal McKevitt</v>
      </c>
      <c r="K175" s="1249" t="s">
        <v>5582</v>
      </c>
      <c r="M175" s="1157">
        <f t="array" ref="M175">IFNA(
    IF(OR(XLOOKUP(B175, '1000'!A:A, '1000'!AC:AC, NA())=0, XLOOKUP(B175, '1000'!A:A, '1000'!AC:AC, NA())=DATE(1900,1,1)), "", XLOOKUP(B175, '1000'!A:A, '1000'!AC:AC, NA())),
    IFNA(
        IF(OR(XLOOKUP(B175, '2000'!A:A, '2000'!AC:AC, NA())=0, XLOOKUP(B175, '2000'!A:A, '2000'!AC:AC, NA())=DATE(1900,1,1)), "", XLOOKUP(B175, '2000'!A:A, '2000'!AC:AC, NA())),
        IFNA(
            IF(OR(XLOOKUP(B175, '3000'!A:A, '3000'!AC:AC, NA())=0, XLOOKUP(B175, '3000'!A:A, '3000'!AC:AC, NA())=DATE(1900,1,1)), "", XLOOKUP(B175, '3000'!A:A, '3000'!AC:AC, NA())),
            ""
        )
    )
)</f>
        <v>46118</v>
      </c>
      <c r="O175" s="1250" t="str">
        <f t="shared" si="13"/>
        <v>05/2026</v>
      </c>
      <c r="P175" s="1157" t="str">
        <f t="shared" si="14"/>
        <v>06/2026</v>
      </c>
      <c r="Q175" s="1157" t="str">
        <f t="shared" si="15"/>
        <v>07/2026</v>
      </c>
      <c r="R175" s="1157" t="str">
        <f t="shared" si="16"/>
        <v>08/2026</v>
      </c>
      <c r="S175" s="1157" t="str">
        <f t="shared" si="17"/>
        <v>09/2026</v>
      </c>
      <c r="T175" s="1157" t="str">
        <f t="shared" si="18"/>
        <v>10/2026</v>
      </c>
      <c r="W175" s="1249" t="str">
        <f t="shared" si="19"/>
        <v>2027-02-08 00:00</v>
      </c>
      <c r="X175" s="273"/>
      <c r="AB175" s="1249" t="str">
        <f t="shared" si="20"/>
        <v>04/2027</v>
      </c>
      <c r="AC175" s="1249" t="str">
        <f t="shared" si="21"/>
        <v>05/2027</v>
      </c>
      <c r="AD175" s="1249" t="str">
        <f t="shared" si="22"/>
        <v>06/2027</v>
      </c>
      <c r="AF175" s="1249" t="str">
        <f t="shared" si="23"/>
        <v>07/15/2027</v>
      </c>
    </row>
    <row r="176" ht="15.75" customHeight="1">
      <c r="A176" s="1234">
        <v>2020.0</v>
      </c>
      <c r="B176" s="1245">
        <v>738.0</v>
      </c>
      <c r="C176" s="1248" t="str">
        <f t="array" ref="C176">IFNA(XLOOKUP(B176,'New Signups'!C:C,'New Signups'!D:D),"-")</f>
        <v>Myesha</v>
      </c>
      <c r="D176" s="1248" t="str">
        <f t="array" ref="D176">IFNA(XLOOKUP(B176,'New Signups'!C:C,'New Signups'!E:E),"-")</f>
        <v>Gardner</v>
      </c>
      <c r="E176" s="1230"/>
      <c r="G176" s="1249" t="str">
        <f t="array" ref="G176">IF(XLOOKUP(B176,'New Signups'!C:C,'New Signups'!I:I) = 0, "", XLOOKUP(B176,'New Signups'!C:C,'New Signups'!I:I))</f>
        <v>(267) 402-8110</v>
      </c>
      <c r="H176" s="1249">
        <f t="array" ref="H176">IF(XLOOKUP(B176,'New Signups'!C:C,'New Signups'!J:J) = 0, "", XLOOKUP(B176,'New Signups'!C:C,'New Signups'!J:J))</f>
        <v>8562713698</v>
      </c>
      <c r="J176" s="1249" t="str">
        <f t="array" ref="J176">IFNA(IF(XLOOKUP(B176,'New Signups'!C:C,'New Signups'!H:H) = 0, "", XLOOKUP(B176,'New Signups'!C:C,'New Signups'!H:H)), "")</f>
        <v>Dakettia Cook</v>
      </c>
      <c r="K176" s="1249" t="s">
        <v>5582</v>
      </c>
      <c r="M176" s="1157">
        <f t="array" ref="M176">IFNA(
    IF(OR(XLOOKUP(B176, '1000'!A:A, '1000'!AC:AC, NA())=0, XLOOKUP(B176, '1000'!A:A, '1000'!AC:AC, NA())=DATE(1900,1,1)), "", XLOOKUP(B176, '1000'!A:A, '1000'!AC:AC, NA())),
    IFNA(
        IF(OR(XLOOKUP(B176, '2000'!A:A, '2000'!AC:AC, NA())=0, XLOOKUP(B176, '2000'!A:A, '2000'!AC:AC, NA())=DATE(1900,1,1)), "", XLOOKUP(B176, '2000'!A:A, '2000'!AC:AC, NA())),
        IFNA(
            IF(OR(XLOOKUP(B176, '3000'!A:A, '3000'!AC:AC, NA())=0, XLOOKUP(B176, '3000'!A:A, '3000'!AC:AC, NA())=DATE(1900,1,1)), "", XLOOKUP(B176, '3000'!A:A, '3000'!AC:AC, NA())),
            ""
        )
    )
)</f>
        <v>45859</v>
      </c>
      <c r="O176" s="1250" t="str">
        <f t="shared" si="13"/>
        <v>08/2025</v>
      </c>
      <c r="P176" s="1157" t="str">
        <f t="shared" si="14"/>
        <v>09/2025</v>
      </c>
      <c r="Q176" s="1157" t="str">
        <f t="shared" si="15"/>
        <v>10/2025</v>
      </c>
      <c r="R176" s="1157" t="str">
        <f t="shared" si="16"/>
        <v>11/2025</v>
      </c>
      <c r="S176" s="1157" t="str">
        <f t="shared" si="17"/>
        <v>12/2025</v>
      </c>
      <c r="T176" s="1157" t="str">
        <f t="shared" si="18"/>
        <v>01/2026</v>
      </c>
      <c r="W176" s="1249" t="str">
        <f t="shared" si="19"/>
        <v>2026-05-04 00:00</v>
      </c>
      <c r="X176" s="273"/>
      <c r="AB176" s="1249" t="str">
        <f t="shared" si="20"/>
        <v>07/2026</v>
      </c>
      <c r="AC176" s="1249" t="str">
        <f t="shared" si="21"/>
        <v>08/2026</v>
      </c>
      <c r="AD176" s="1249" t="str">
        <f t="shared" si="22"/>
        <v>09/2026</v>
      </c>
      <c r="AF176" s="1249" t="str">
        <f t="shared" si="23"/>
        <v>10/15/2026</v>
      </c>
    </row>
    <row r="177" ht="15.75" customHeight="1">
      <c r="A177" s="1252">
        <v>2021.0</v>
      </c>
      <c r="B177" s="1245">
        <v>737.0</v>
      </c>
      <c r="C177" s="1248" t="str">
        <f t="array" ref="C177">IFNA(XLOOKUP(B177,'New Signups'!C:C,'New Signups'!D:D),"-")</f>
        <v>Quadir</v>
      </c>
      <c r="D177" s="1248" t="str">
        <f t="array" ref="D177">IFNA(XLOOKUP(B177,'New Signups'!C:C,'New Signups'!E:E),"-")</f>
        <v>Gardner</v>
      </c>
      <c r="E177" s="1230"/>
      <c r="G177" s="1249" t="str">
        <f t="array" ref="G177">IF(XLOOKUP(B177,'New Signups'!C:C,'New Signups'!I:I) = 0, "", XLOOKUP(B177,'New Signups'!C:C,'New Signups'!I:I))</f>
        <v>(267) 606-7628</v>
      </c>
      <c r="H177" s="1249" t="str">
        <f t="array" ref="H177">IF(XLOOKUP(B177,'New Signups'!C:C,'New Signups'!J:J) = 0, "", XLOOKUP(B177,'New Signups'!C:C,'New Signups'!J:J))</f>
        <v>(267) 606-7628</v>
      </c>
      <c r="J177" s="1249" t="str">
        <f t="array" ref="J177">IFNA(IF(XLOOKUP(B177,'New Signups'!C:C,'New Signups'!H:H) = 0, "", XLOOKUP(B177,'New Signups'!C:C,'New Signups'!H:H)), "")</f>
        <v>Dakettia Cook</v>
      </c>
      <c r="K177" s="1249" t="s">
        <v>5582</v>
      </c>
      <c r="M177" s="1157">
        <f t="array" ref="M177">IFNA(
    IF(OR(XLOOKUP(B177, '1000'!A:A, '1000'!AC:AC, NA())=0, XLOOKUP(B177, '1000'!A:A, '1000'!AC:AC, NA())=DATE(1900,1,1)), "", XLOOKUP(B177, '1000'!A:A, '1000'!AC:AC, NA())),
    IFNA(
        IF(OR(XLOOKUP(B177, '2000'!A:A, '2000'!AC:AC, NA())=0, XLOOKUP(B177, '2000'!A:A, '2000'!AC:AC, NA())=DATE(1900,1,1)), "", XLOOKUP(B177, '2000'!A:A, '2000'!AC:AC, NA())),
        IFNA(
            IF(OR(XLOOKUP(B177, '3000'!A:A, '3000'!AC:AC, NA())=0, XLOOKUP(B177, '3000'!A:A, '3000'!AC:AC, NA())=DATE(1900,1,1)), "", XLOOKUP(B177, '3000'!A:A, '3000'!AC:AC, NA())),
            ""
        )
    )
)</f>
        <v>45873</v>
      </c>
      <c r="O177" s="1250" t="str">
        <f t="shared" si="13"/>
        <v>09/2025</v>
      </c>
      <c r="P177" s="1157" t="str">
        <f t="shared" si="14"/>
        <v>10/2025</v>
      </c>
      <c r="Q177" s="1157" t="str">
        <f t="shared" si="15"/>
        <v>11/2025</v>
      </c>
      <c r="R177" s="1157" t="str">
        <f t="shared" si="16"/>
        <v>12/2025</v>
      </c>
      <c r="S177" s="1157" t="str">
        <f t="shared" si="17"/>
        <v>01/2026</v>
      </c>
      <c r="T177" s="1157" t="str">
        <f t="shared" si="18"/>
        <v>02/2026</v>
      </c>
      <c r="W177" s="1249" t="str">
        <f t="shared" si="19"/>
        <v>2026-06-08 00:00</v>
      </c>
      <c r="X177" s="273"/>
      <c r="AB177" s="1249" t="str">
        <f t="shared" si="20"/>
        <v>08/2026</v>
      </c>
      <c r="AC177" s="1249" t="str">
        <f t="shared" si="21"/>
        <v>09/2026</v>
      </c>
      <c r="AD177" s="1249" t="str">
        <f t="shared" si="22"/>
        <v>10/2026</v>
      </c>
      <c r="AF177" s="1249" t="str">
        <f t="shared" si="23"/>
        <v>11/15/2026</v>
      </c>
    </row>
    <row r="178" ht="15.75" customHeight="1">
      <c r="A178" s="1252">
        <v>2022.0</v>
      </c>
      <c r="B178" s="1245">
        <v>1012.0</v>
      </c>
      <c r="C178" s="1248" t="str">
        <f t="array" ref="C178">IFNA(XLOOKUP(B178,'New Signups'!C:C,'New Signups'!D:D),"-")</f>
        <v>Thomas</v>
      </c>
      <c r="D178" s="1248" t="str">
        <f t="array" ref="D178">IFNA(XLOOKUP(B178,'New Signups'!C:C,'New Signups'!E:E),"-")</f>
        <v>Roddy-Johnson</v>
      </c>
      <c r="E178" s="1230"/>
      <c r="G178" s="1249" t="str">
        <f t="array" ref="G178">IF(XLOOKUP(B178,'New Signups'!C:C,'New Signups'!I:I) = 0, "", XLOOKUP(B178,'New Signups'!C:C,'New Signups'!I:I))</f>
        <v/>
      </c>
      <c r="H178" s="1249" t="str">
        <f t="array" ref="H178">IF(XLOOKUP(B178,'New Signups'!C:C,'New Signups'!J:J) = 0, "", XLOOKUP(B178,'New Signups'!C:C,'New Signups'!J:J))</f>
        <v>(202) 716-1735</v>
      </c>
      <c r="J178" s="1249" t="str">
        <f t="array" ref="J178">IFNA(IF(XLOOKUP(B178,'New Signups'!C:C,'New Signups'!H:H) = 0, "", XLOOKUP(B178,'New Signups'!C:C,'New Signups'!H:H)), "")</f>
        <v/>
      </c>
      <c r="K178" s="1249" t="s">
        <v>5582</v>
      </c>
      <c r="M178" s="1157" t="str">
        <f t="array" ref="M178">IFNA(
    IF(OR(XLOOKUP(B178, '1000'!A:A, '1000'!AC:AC, NA())=0, XLOOKUP(B178, '1000'!A:A, '1000'!AC:AC, NA())=DATE(1900,1,1)), "", XLOOKUP(B178, '1000'!A:A, '1000'!AC:AC, NA())),
    IFNA(
        IF(OR(XLOOKUP(B178, '2000'!A:A, '2000'!AC:AC, NA())=0, XLOOKUP(B178, '2000'!A:A, '2000'!AC:AC, NA())=DATE(1900,1,1)), "", XLOOKUP(B178, '2000'!A:A, '2000'!AC:AC, NA())),
        IFNA(
            IF(OR(XLOOKUP(B178, '3000'!A:A, '3000'!AC:AC, NA())=0, XLOOKUP(B178, '3000'!A:A, '3000'!AC:AC, NA())=DATE(1900,1,1)), "", XLOOKUP(B178, '3000'!A:A, '3000'!AC:AC, NA())),
            ""
        )
    )
)</f>
        <v/>
      </c>
      <c r="O178" s="1250" t="str">
        <f t="shared" si="13"/>
        <v/>
      </c>
      <c r="P178" s="1157" t="str">
        <f t="shared" si="14"/>
        <v/>
      </c>
      <c r="Q178" s="1157" t="str">
        <f t="shared" si="15"/>
        <v/>
      </c>
      <c r="R178" s="1157" t="str">
        <f t="shared" si="16"/>
        <v/>
      </c>
      <c r="S178" s="1157" t="str">
        <f t="shared" si="17"/>
        <v/>
      </c>
      <c r="T178" s="1157" t="str">
        <f t="shared" si="18"/>
        <v/>
      </c>
      <c r="W178" s="1249" t="str">
        <f t="shared" si="19"/>
        <v/>
      </c>
      <c r="X178" s="273"/>
      <c r="AB178" s="1249" t="str">
        <f t="shared" si="20"/>
        <v/>
      </c>
      <c r="AC178" s="1249" t="str">
        <f t="shared" si="21"/>
        <v/>
      </c>
      <c r="AD178" s="1249" t="str">
        <f t="shared" si="22"/>
        <v/>
      </c>
      <c r="AF178" s="1249" t="str">
        <f t="shared" si="23"/>
        <v/>
      </c>
    </row>
    <row r="179" ht="15.75" customHeight="1">
      <c r="A179" s="1254">
        <v>2023.0</v>
      </c>
      <c r="B179" s="1255">
        <v>759.0</v>
      </c>
      <c r="C179" s="1256" t="str">
        <f t="array" ref="C179">IFNA(XLOOKUP(B179,'New Signups'!C:C,'New Signups'!D:D),"-")</f>
        <v>Jaidah </v>
      </c>
      <c r="D179" s="1256" t="str">
        <f t="array" ref="D179">IFNA(XLOOKUP(B179,'New Signups'!C:C,'New Signups'!E:E),"-")</f>
        <v>Minnick</v>
      </c>
      <c r="E179" s="1230"/>
      <c r="G179" s="1249" t="str">
        <f t="array" ref="G179">IF(XLOOKUP(B179,'New Signups'!C:C,'New Signups'!I:I) = 0, "", XLOOKUP(B179,'New Signups'!C:C,'New Signups'!I:I))</f>
        <v>(215) 341-5150</v>
      </c>
      <c r="H179" s="1249">
        <f t="array" ref="H179">IF(XLOOKUP(B179,'New Signups'!C:C,'New Signups'!J:J) = 0, "", XLOOKUP(B179,'New Signups'!C:C,'New Signups'!J:J))</f>
        <v>12677607283</v>
      </c>
      <c r="J179" s="1249" t="str">
        <f t="array" ref="J179">IFNA(IF(XLOOKUP(B179,'New Signups'!C:C,'New Signups'!H:H) = 0, "", XLOOKUP(B179,'New Signups'!C:C,'New Signups'!H:H)), "")</f>
        <v>T. Minnick</v>
      </c>
      <c r="K179" s="1249" t="s">
        <v>5582</v>
      </c>
      <c r="M179" s="1157" t="str">
        <f t="array" ref="M179">IFNA(
    IF(OR(XLOOKUP(B179, '1000'!A:A, '1000'!AC:AC, NA())=0, XLOOKUP(B179, '1000'!A:A, '1000'!AC:AC, NA())=DATE(1900,1,1)), "", XLOOKUP(B179, '1000'!A:A, '1000'!AC:AC, NA())),
    IFNA(
        IF(OR(XLOOKUP(B179, '2000'!A:A, '2000'!AC:AC, NA())=0, XLOOKUP(B179, '2000'!A:A, '2000'!AC:AC, NA())=DATE(1900,1,1)), "", XLOOKUP(B179, '2000'!A:A, '2000'!AC:AC, NA())),
        IFNA(
            IF(OR(XLOOKUP(B179, '3000'!A:A, '3000'!AC:AC, NA())=0, XLOOKUP(B179, '3000'!A:A, '3000'!AC:AC, NA())=DATE(1900,1,1)), "", XLOOKUP(B179, '3000'!A:A, '3000'!AC:AC, NA())),
            ""
        )
    )
)</f>
        <v/>
      </c>
      <c r="O179" s="1250" t="str">
        <f t="shared" si="13"/>
        <v/>
      </c>
      <c r="P179" s="1157" t="str">
        <f t="shared" si="14"/>
        <v/>
      </c>
      <c r="Q179" s="1157" t="str">
        <f t="shared" si="15"/>
        <v/>
      </c>
      <c r="R179" s="1157" t="str">
        <f t="shared" si="16"/>
        <v/>
      </c>
      <c r="S179" s="1157" t="str">
        <f t="shared" si="17"/>
        <v/>
      </c>
      <c r="T179" s="1157" t="str">
        <f t="shared" si="18"/>
        <v/>
      </c>
      <c r="W179" s="1249" t="str">
        <f t="shared" si="19"/>
        <v/>
      </c>
      <c r="X179" s="273"/>
      <c r="AB179" s="1249" t="str">
        <f t="shared" si="20"/>
        <v/>
      </c>
      <c r="AC179" s="1249" t="str">
        <f t="shared" si="21"/>
        <v/>
      </c>
      <c r="AD179" s="1249" t="str">
        <f t="shared" si="22"/>
        <v/>
      </c>
      <c r="AF179" s="1249" t="str">
        <f t="shared" si="23"/>
        <v/>
      </c>
    </row>
    <row r="180" ht="15.75" customHeight="1">
      <c r="A180" s="1252">
        <v>2024.0</v>
      </c>
      <c r="B180" s="1245">
        <v>779.0</v>
      </c>
      <c r="C180" s="1248" t="str">
        <f t="array" ref="C180">IFNA(XLOOKUP(B180,'New Signups'!C:C,'New Signups'!D:D),"-")</f>
        <v>Emira</v>
      </c>
      <c r="D180" s="1248" t="str">
        <f t="array" ref="D180">IFNA(XLOOKUP(B180,'New Signups'!C:C,'New Signups'!E:E),"-")</f>
        <v>Cheeks</v>
      </c>
      <c r="E180" s="1230"/>
      <c r="G180" s="1249" t="str">
        <f t="array" ref="G180">IF(XLOOKUP(B180,'New Signups'!C:C,'New Signups'!I:I) = 0, "", XLOOKUP(B180,'New Signups'!C:C,'New Signups'!I:I))</f>
        <v>(835) 226-7473</v>
      </c>
      <c r="H180" s="1249" t="str">
        <f t="array" ref="H180">IF(XLOOKUP(B180,'New Signups'!C:C,'New Signups'!J:J) = 0, "", XLOOKUP(B180,'New Signups'!C:C,'New Signups'!J:J))</f>
        <v>(302) 685-7891</v>
      </c>
      <c r="J180" s="1249" t="str">
        <f t="array" ref="J180">IFNA(IF(XLOOKUP(B180,'New Signups'!C:C,'New Signups'!H:H) = 0, "", XLOOKUP(B180,'New Signups'!C:C,'New Signups'!H:H)), "")</f>
        <v>Laylah Wilson</v>
      </c>
      <c r="K180" s="1249" t="s">
        <v>5582</v>
      </c>
      <c r="M180" s="1157">
        <f t="array" ref="M180">IFNA(
    IF(OR(XLOOKUP(B180, '1000'!A:A, '1000'!AC:AC, NA())=0, XLOOKUP(B180, '1000'!A:A, '1000'!AC:AC, NA())=DATE(1900,1,1)), "", XLOOKUP(B180, '1000'!A:A, '1000'!AC:AC, NA())),
    IFNA(
        IF(OR(XLOOKUP(B180, '2000'!A:A, '2000'!AC:AC, NA())=0, XLOOKUP(B180, '2000'!A:A, '2000'!AC:AC, NA())=DATE(1900,1,1)), "", XLOOKUP(B180, '2000'!A:A, '2000'!AC:AC, NA())),
        IFNA(
            IF(OR(XLOOKUP(B180, '3000'!A:A, '3000'!AC:AC, NA())=0, XLOOKUP(B180, '3000'!A:A, '3000'!AC:AC, NA())=DATE(1900,1,1)), "", XLOOKUP(B180, '3000'!A:A, '3000'!AC:AC, NA())),
            ""
        )
    )
)</f>
        <v>45877</v>
      </c>
      <c r="O180" s="1250" t="str">
        <f t="shared" si="13"/>
        <v>09/2025</v>
      </c>
      <c r="P180" s="1157" t="str">
        <f t="shared" si="14"/>
        <v>10/2025</v>
      </c>
      <c r="Q180" s="1157" t="str">
        <f t="shared" si="15"/>
        <v>11/2025</v>
      </c>
      <c r="R180" s="1157" t="str">
        <f t="shared" si="16"/>
        <v>12/2025</v>
      </c>
      <c r="S180" s="1157" t="str">
        <f t="shared" si="17"/>
        <v>01/2026</v>
      </c>
      <c r="T180" s="1157" t="str">
        <f t="shared" si="18"/>
        <v>02/2026</v>
      </c>
      <c r="W180" s="1249" t="str">
        <f t="shared" si="19"/>
        <v>2026-06-08 00:00</v>
      </c>
      <c r="X180" s="273"/>
      <c r="AB180" s="1249" t="str">
        <f t="shared" si="20"/>
        <v>08/2026</v>
      </c>
      <c r="AC180" s="1249" t="str">
        <f t="shared" si="21"/>
        <v>09/2026</v>
      </c>
      <c r="AD180" s="1249" t="str">
        <f t="shared" si="22"/>
        <v>10/2026</v>
      </c>
      <c r="AF180" s="1249" t="str">
        <f t="shared" si="23"/>
        <v>11/15/2026</v>
      </c>
    </row>
    <row r="181" ht="15.75" customHeight="1">
      <c r="A181" s="1252">
        <v>2026.0</v>
      </c>
      <c r="B181" s="1245">
        <v>807.0</v>
      </c>
      <c r="C181" s="1248" t="str">
        <f t="array" ref="C181">IFNA(XLOOKUP(B181,'New Signups'!C:C,'New Signups'!D:D),"-")</f>
        <v>Sayir</v>
      </c>
      <c r="D181" s="1248" t="str">
        <f t="array" ref="D181">IFNA(XLOOKUP(B181,'New Signups'!C:C,'New Signups'!E:E),"-")</f>
        <v>Taylor</v>
      </c>
      <c r="E181" s="1230"/>
      <c r="G181" s="1249" t="str">
        <f t="array" ref="G181">IF(XLOOKUP(B181,'New Signups'!C:C,'New Signups'!I:I) = 0, "", XLOOKUP(B181,'New Signups'!C:C,'New Signups'!I:I))</f>
        <v>(267) 679-9194</v>
      </c>
      <c r="H181" s="1249" t="str">
        <f t="array" ref="H181">IF(XLOOKUP(B181,'New Signups'!C:C,'New Signups'!J:J) = 0, "", XLOOKUP(B181,'New Signups'!C:C,'New Signups'!J:J))</f>
        <v>(267) 610-9388</v>
      </c>
      <c r="J181" s="1249" t="str">
        <f t="array" ref="J181">IFNA(IF(XLOOKUP(B181,'New Signups'!C:C,'New Signups'!H:H) = 0, "", XLOOKUP(B181,'New Signups'!C:C,'New Signups'!H:H)), "")</f>
        <v>Crystal Brown </v>
      </c>
      <c r="K181" s="1249" t="s">
        <v>5582</v>
      </c>
      <c r="M181" s="1157">
        <f t="array" ref="M181">IFNA(
    IF(OR(XLOOKUP(B181, '1000'!A:A, '1000'!AC:AC, NA())=0, XLOOKUP(B181, '1000'!A:A, '1000'!AC:AC, NA())=DATE(1900,1,1)), "", XLOOKUP(B181, '1000'!A:A, '1000'!AC:AC, NA())),
    IFNA(
        IF(OR(XLOOKUP(B181, '2000'!A:A, '2000'!AC:AC, NA())=0, XLOOKUP(B181, '2000'!A:A, '2000'!AC:AC, NA())=DATE(1900,1,1)), "", XLOOKUP(B181, '2000'!A:A, '2000'!AC:AC, NA())),
        IFNA(
            IF(OR(XLOOKUP(B181, '3000'!A:A, '3000'!AC:AC, NA())=0, XLOOKUP(B181, '3000'!A:A, '3000'!AC:AC, NA())=DATE(1900,1,1)), "", XLOOKUP(B181, '3000'!A:A, '3000'!AC:AC, NA())),
            ""
        )
    )
)</f>
        <v>45901</v>
      </c>
      <c r="O181" s="1250" t="str">
        <f t="shared" si="13"/>
        <v>10/2025</v>
      </c>
      <c r="P181" s="1157" t="str">
        <f t="shared" si="14"/>
        <v>11/2025</v>
      </c>
      <c r="Q181" s="1157" t="str">
        <f t="shared" si="15"/>
        <v>12/2025</v>
      </c>
      <c r="R181" s="1157" t="str">
        <f t="shared" si="16"/>
        <v>01/2026</v>
      </c>
      <c r="S181" s="1157" t="str">
        <f t="shared" si="17"/>
        <v>02/2026</v>
      </c>
      <c r="T181" s="1157" t="str">
        <f t="shared" si="18"/>
        <v>03/2026</v>
      </c>
      <c r="W181" s="1249" t="str">
        <f t="shared" si="19"/>
        <v>2026-07-06 00:00</v>
      </c>
      <c r="X181" s="273"/>
      <c r="AB181" s="1249" t="str">
        <f t="shared" si="20"/>
        <v>09/2026</v>
      </c>
      <c r="AC181" s="1249" t="str">
        <f t="shared" si="21"/>
        <v>10/2026</v>
      </c>
      <c r="AD181" s="1249" t="str">
        <f t="shared" si="22"/>
        <v>11/2026</v>
      </c>
      <c r="AF181" s="1249" t="str">
        <f t="shared" si="23"/>
        <v>12/15/2026</v>
      </c>
    </row>
    <row r="182" ht="15.75" customHeight="1">
      <c r="A182" s="1252">
        <v>2027.0</v>
      </c>
      <c r="B182" s="1245">
        <v>793.0</v>
      </c>
      <c r="C182" s="1248" t="str">
        <f t="array" ref="C182">IFNA(XLOOKUP(B182,'New Signups'!C:C,'New Signups'!D:D),"-")</f>
        <v>Zahmyah </v>
      </c>
      <c r="D182" s="1248" t="str">
        <f t="array" ref="D182">IFNA(XLOOKUP(B182,'New Signups'!C:C,'New Signups'!E:E),"-")</f>
        <v>Gresham</v>
      </c>
      <c r="E182" s="1230"/>
      <c r="G182" s="1249" t="str">
        <f t="array" ref="G182">IF(XLOOKUP(B182,'New Signups'!C:C,'New Signups'!I:I) = 0, "", XLOOKUP(B182,'New Signups'!C:C,'New Signups'!I:I))</f>
        <v>(267) 261-6570</v>
      </c>
      <c r="J182" s="1249" t="str">
        <f t="array" ref="J182">IFNA(IF(XLOOKUP(B182,'New Signups'!C:C,'New Signups'!H:H) = 0, "", XLOOKUP(B182,'New Signups'!C:C,'New Signups'!H:H)), "")</f>
        <v>Danielle Gresham</v>
      </c>
      <c r="K182" s="1249" t="s">
        <v>5582</v>
      </c>
      <c r="M182" s="1157">
        <f t="array" ref="M182">IFNA(
    IF(OR(XLOOKUP(B182, '1000'!A:A, '1000'!AC:AC, NA())=0, XLOOKUP(B182, '1000'!A:A, '1000'!AC:AC, NA())=DATE(1900,1,1)), "", XLOOKUP(B182, '1000'!A:A, '1000'!AC:AC, NA())),
    IFNA(
        IF(OR(XLOOKUP(B182, '2000'!A:A, '2000'!AC:AC, NA())=0, XLOOKUP(B182, '2000'!A:A, '2000'!AC:AC, NA())=DATE(1900,1,1)), "", XLOOKUP(B182, '2000'!A:A, '2000'!AC:AC, NA())),
        IFNA(
            IF(OR(XLOOKUP(B182, '3000'!A:A, '3000'!AC:AC, NA())=0, XLOOKUP(B182, '3000'!A:A, '3000'!AC:AC, NA())=DATE(1900,1,1)), "", XLOOKUP(B182, '3000'!A:A, '3000'!AC:AC, NA())),
            ""
        )
    )
)</f>
        <v>45875</v>
      </c>
      <c r="O182" s="1250" t="str">
        <f t="shared" si="13"/>
        <v>09/2025</v>
      </c>
      <c r="P182" s="1157" t="str">
        <f t="shared" si="14"/>
        <v>10/2025</v>
      </c>
      <c r="Q182" s="1157" t="str">
        <f t="shared" si="15"/>
        <v>11/2025</v>
      </c>
      <c r="R182" s="1157" t="str">
        <f t="shared" si="16"/>
        <v>12/2025</v>
      </c>
      <c r="S182" s="1157" t="str">
        <f t="shared" si="17"/>
        <v>01/2026</v>
      </c>
      <c r="T182" s="1157" t="str">
        <f t="shared" si="18"/>
        <v>02/2026</v>
      </c>
      <c r="W182" s="1249" t="str">
        <f t="shared" si="19"/>
        <v>2026-06-08 00:00</v>
      </c>
      <c r="X182" s="273"/>
      <c r="AB182" s="1249" t="str">
        <f t="shared" si="20"/>
        <v>08/2026</v>
      </c>
      <c r="AC182" s="1249" t="str">
        <f t="shared" si="21"/>
        <v>09/2026</v>
      </c>
      <c r="AD182" s="1249" t="str">
        <f t="shared" si="22"/>
        <v>10/2026</v>
      </c>
      <c r="AF182" s="1249" t="str">
        <f t="shared" si="23"/>
        <v>11/15/2026</v>
      </c>
    </row>
    <row r="183" ht="15.75" customHeight="1">
      <c r="A183" s="1252">
        <v>2028.0</v>
      </c>
      <c r="B183" s="1245">
        <v>795.0</v>
      </c>
      <c r="C183" s="1248" t="str">
        <f t="array" ref="C183">IFNA(XLOOKUP(B183,'New Signups'!C:C,'New Signups'!D:D),"-")</f>
        <v>Zayden </v>
      </c>
      <c r="D183" s="1248" t="str">
        <f t="array" ref="D183">IFNA(XLOOKUP(B183,'New Signups'!C:C,'New Signups'!E:E),"-")</f>
        <v>Gresham </v>
      </c>
      <c r="E183" s="1230"/>
      <c r="G183" s="1249" t="str">
        <f t="array" ref="G183">IF(XLOOKUP(B183,'New Signups'!C:C,'New Signups'!I:I) = 0, "", XLOOKUP(B183,'New Signups'!C:C,'New Signups'!I:I))</f>
        <v>(267) 261-6570</v>
      </c>
      <c r="J183" s="1249" t="str">
        <f t="array" ref="J183">IFNA(IF(XLOOKUP(B183,'New Signups'!C:C,'New Signups'!H:H) = 0, "", XLOOKUP(B183,'New Signups'!C:C,'New Signups'!H:H)), "")</f>
        <v>Danielle Gresham </v>
      </c>
      <c r="K183" s="1249" t="s">
        <v>5582</v>
      </c>
      <c r="M183" s="1157">
        <f t="array" ref="M183">IFNA(
    IF(OR(XLOOKUP(B183, '1000'!A:A, '1000'!AC:AC, NA())=0, XLOOKUP(B183, '1000'!A:A, '1000'!AC:AC, NA())=DATE(1900,1,1)), "", XLOOKUP(B183, '1000'!A:A, '1000'!AC:AC, NA())),
    IFNA(
        IF(OR(XLOOKUP(B183, '2000'!A:A, '2000'!AC:AC, NA())=0, XLOOKUP(B183, '2000'!A:A, '2000'!AC:AC, NA())=DATE(1900,1,1)), "", XLOOKUP(B183, '2000'!A:A, '2000'!AC:AC, NA())),
        IFNA(
            IF(OR(XLOOKUP(B183, '3000'!A:A, '3000'!AC:AC, NA())=0, XLOOKUP(B183, '3000'!A:A, '3000'!AC:AC, NA())=DATE(1900,1,1)), "", XLOOKUP(B183, '3000'!A:A, '3000'!AC:AC, NA())),
            ""
        )
    )
)</f>
        <v>45888</v>
      </c>
      <c r="O183" s="1250" t="str">
        <f t="shared" si="13"/>
        <v>09/2025</v>
      </c>
      <c r="P183" s="1157" t="str">
        <f t="shared" si="14"/>
        <v>10/2025</v>
      </c>
      <c r="Q183" s="1157" t="str">
        <f t="shared" si="15"/>
        <v>11/2025</v>
      </c>
      <c r="R183" s="1157" t="str">
        <f t="shared" si="16"/>
        <v>12/2025</v>
      </c>
      <c r="S183" s="1157" t="str">
        <f t="shared" si="17"/>
        <v>01/2026</v>
      </c>
      <c r="T183" s="1157" t="str">
        <f t="shared" si="18"/>
        <v>02/2026</v>
      </c>
      <c r="W183" s="1249" t="str">
        <f t="shared" si="19"/>
        <v>2026-06-08 00:00</v>
      </c>
      <c r="X183" s="273"/>
      <c r="AB183" s="1249" t="str">
        <f t="shared" si="20"/>
        <v>08/2026</v>
      </c>
      <c r="AC183" s="1249" t="str">
        <f t="shared" si="21"/>
        <v>09/2026</v>
      </c>
      <c r="AD183" s="1249" t="str">
        <f t="shared" si="22"/>
        <v>10/2026</v>
      </c>
      <c r="AF183" s="1249" t="str">
        <f t="shared" si="23"/>
        <v>11/15/2026</v>
      </c>
    </row>
    <row r="184" ht="15.75" customHeight="1">
      <c r="A184" s="1252">
        <v>2029.0</v>
      </c>
      <c r="B184" s="1245">
        <v>819.0</v>
      </c>
      <c r="C184" s="1248" t="str">
        <f t="array" ref="C184">IFNA(XLOOKUP(B184,'New Signups'!C:C,'New Signups'!D:D),"-")</f>
        <v>Ishmael</v>
      </c>
      <c r="D184" s="1248" t="str">
        <f t="array" ref="D184">IFNA(XLOOKUP(B184,'New Signups'!C:C,'New Signups'!E:E),"-")</f>
        <v>Savadogo</v>
      </c>
      <c r="E184" s="1230"/>
      <c r="G184" s="1249" t="str">
        <f t="array" ref="G184">IF(XLOOKUP(B184,'New Signups'!C:C,'New Signups'!I:I) = 0, "", XLOOKUP(B184,'New Signups'!C:C,'New Signups'!I:I))</f>
        <v>(267) 210-1987</v>
      </c>
      <c r="H184" s="1249" t="str">
        <f t="array" ref="H184">IF(XLOOKUP(B184,'New Signups'!C:C,'New Signups'!J:J) = 0, "", XLOOKUP(B184,'New Signups'!C:C,'New Signups'!J:J))</f>
        <v>(267) 210-1987</v>
      </c>
      <c r="J184" s="1249" t="str">
        <f t="array" ref="J184">IFNA(IF(XLOOKUP(B184,'New Signups'!C:C,'New Signups'!H:H) = 0, "", XLOOKUP(B184,'New Signups'!C:C,'New Signups'!H:H)), "")</f>
        <v>Nzinga Jackson</v>
      </c>
      <c r="K184" s="1249" t="s">
        <v>5582</v>
      </c>
      <c r="M184" s="1157">
        <f t="array" ref="M184">IFNA(
    IF(OR(XLOOKUP(B184, '1000'!A:A, '1000'!AC:AC, NA())=0, XLOOKUP(B184, '1000'!A:A, '1000'!AC:AC, NA())=DATE(1900,1,1)), "", XLOOKUP(B184, '1000'!A:A, '1000'!AC:AC, NA())),
    IFNA(
        IF(OR(XLOOKUP(B184, '2000'!A:A, '2000'!AC:AC, NA())=0, XLOOKUP(B184, '2000'!A:A, '2000'!AC:AC, NA())=DATE(1900,1,1)), "", XLOOKUP(B184, '2000'!A:A, '2000'!AC:AC, NA())),
        IFNA(
            IF(OR(XLOOKUP(B184, '3000'!A:A, '3000'!AC:AC, NA())=0, XLOOKUP(B184, '3000'!A:A, '3000'!AC:AC, NA())=DATE(1900,1,1)), "", XLOOKUP(B184, '3000'!A:A, '3000'!AC:AC, NA())),
            ""
        )
    )
)</f>
        <v>45890</v>
      </c>
      <c r="O184" s="1250" t="str">
        <f t="shared" si="13"/>
        <v>09/2025</v>
      </c>
      <c r="P184" s="1157" t="str">
        <f t="shared" si="14"/>
        <v>10/2025</v>
      </c>
      <c r="Q184" s="1157" t="str">
        <f t="shared" si="15"/>
        <v>11/2025</v>
      </c>
      <c r="R184" s="1157" t="str">
        <f t="shared" si="16"/>
        <v>12/2025</v>
      </c>
      <c r="S184" s="1157" t="str">
        <f t="shared" si="17"/>
        <v>01/2026</v>
      </c>
      <c r="T184" s="1157" t="str">
        <f t="shared" si="18"/>
        <v>02/2026</v>
      </c>
      <c r="W184" s="1249" t="str">
        <f t="shared" si="19"/>
        <v>2026-06-08 00:00</v>
      </c>
      <c r="X184" s="273"/>
      <c r="AB184" s="1249" t="str">
        <f t="shared" si="20"/>
        <v>08/2026</v>
      </c>
      <c r="AC184" s="1249" t="str">
        <f t="shared" si="21"/>
        <v>09/2026</v>
      </c>
      <c r="AD184" s="1249" t="str">
        <f t="shared" si="22"/>
        <v>10/2026</v>
      </c>
      <c r="AF184" s="1249" t="str">
        <f t="shared" si="23"/>
        <v>11/15/2026</v>
      </c>
    </row>
    <row r="185" ht="15.75" customHeight="1">
      <c r="A185" s="1252">
        <v>2030.0</v>
      </c>
      <c r="B185" s="1245">
        <v>821.0</v>
      </c>
      <c r="C185" s="1248" t="str">
        <f t="array" ref="C185">IFNA(XLOOKUP(B185,'New Signups'!C:C,'New Signups'!D:D),"-")</f>
        <v>Nakayla</v>
      </c>
      <c r="D185" s="1248" t="str">
        <f t="array" ref="D185">IFNA(XLOOKUP(B185,'New Signups'!C:C,'New Signups'!E:E),"-")</f>
        <v>Perry</v>
      </c>
      <c r="E185" s="1230"/>
      <c r="G185" s="1249" t="str">
        <f t="array" ref="G185">IF(XLOOKUP(B185,'New Signups'!C:C,'New Signups'!I:I) = 0, "", XLOOKUP(B185,'New Signups'!C:C,'New Signups'!I:I))</f>
        <v>(215) 869-2122</v>
      </c>
      <c r="H185" s="1249" t="str">
        <f t="array" ref="H185">IF(XLOOKUP(B185,'New Signups'!C:C,'New Signups'!J:J) = 0, "", XLOOKUP(B185,'New Signups'!C:C,'New Signups'!J:J))</f>
        <v>(215) 869-1133</v>
      </c>
      <c r="J185" s="1249" t="str">
        <f t="array" ref="J185">IFNA(IF(XLOOKUP(B185,'New Signups'!C:C,'New Signups'!H:H) = 0, "", XLOOKUP(B185,'New Signups'!C:C,'New Signups'!H:H)), "")</f>
        <v>Aisha </v>
      </c>
      <c r="K185" s="1249" t="s">
        <v>5582</v>
      </c>
      <c r="M185" s="1157" t="str">
        <f t="array" ref="M185">IFNA(
    IF(OR(XLOOKUP(B185, '1000'!A:A, '1000'!AC:AC, NA())=0, XLOOKUP(B185, '1000'!A:A, '1000'!AC:AC, NA())=DATE(1900,1,1)), "", XLOOKUP(B185, '1000'!A:A, '1000'!AC:AC, NA())),
    IFNA(
        IF(OR(XLOOKUP(B185, '2000'!A:A, '2000'!AC:AC, NA())=0, XLOOKUP(B185, '2000'!A:A, '2000'!AC:AC, NA())=DATE(1900,1,1)), "", XLOOKUP(B185, '2000'!A:A, '2000'!AC:AC, NA())),
        IFNA(
            IF(OR(XLOOKUP(B185, '3000'!A:A, '3000'!AC:AC, NA())=0, XLOOKUP(B185, '3000'!A:A, '3000'!AC:AC, NA())=DATE(1900,1,1)), "", XLOOKUP(B185, '3000'!A:A, '3000'!AC:AC, NA())),
            ""
        )
    )
)</f>
        <v/>
      </c>
      <c r="O185" s="1250" t="str">
        <f t="shared" si="13"/>
        <v/>
      </c>
      <c r="P185" s="1157" t="str">
        <f t="shared" si="14"/>
        <v/>
      </c>
      <c r="Q185" s="1157" t="str">
        <f t="shared" si="15"/>
        <v/>
      </c>
      <c r="R185" s="1157" t="str">
        <f t="shared" si="16"/>
        <v/>
      </c>
      <c r="S185" s="1157" t="str">
        <f t="shared" si="17"/>
        <v/>
      </c>
      <c r="T185" s="1157" t="str">
        <f t="shared" si="18"/>
        <v/>
      </c>
      <c r="W185" s="1249" t="str">
        <f t="shared" si="19"/>
        <v/>
      </c>
      <c r="X185" s="273"/>
      <c r="AB185" s="1249" t="str">
        <f t="shared" si="20"/>
        <v/>
      </c>
      <c r="AC185" s="1249" t="str">
        <f t="shared" si="21"/>
        <v/>
      </c>
      <c r="AD185" s="1249" t="str">
        <f t="shared" si="22"/>
        <v/>
      </c>
      <c r="AF185" s="1249" t="str">
        <f t="shared" si="23"/>
        <v/>
      </c>
    </row>
    <row r="186" ht="15.75" customHeight="1">
      <c r="A186" s="1252">
        <v>2031.0</v>
      </c>
      <c r="B186" s="1245">
        <v>843.0</v>
      </c>
      <c r="C186" s="1248" t="str">
        <f t="array" ref="C186">IFNA(XLOOKUP(B186,'New Signups'!C:C,'New Signups'!D:D),"-")</f>
        <v>Thomas</v>
      </c>
      <c r="D186" s="1248" t="str">
        <f t="array" ref="D186">IFNA(XLOOKUP(B186,'New Signups'!C:C,'New Signups'!E:E),"-")</f>
        <v>Cirino</v>
      </c>
      <c r="E186" s="1230"/>
      <c r="G186" s="1249" t="str">
        <f t="array" ref="G186">IF(XLOOKUP(B186,'New Signups'!C:C,'New Signups'!I:I) = 0, "", XLOOKUP(B186,'New Signups'!C:C,'New Signups'!I:I))</f>
        <v>(215) 738-4743</v>
      </c>
      <c r="H186" s="1249" t="str">
        <f t="array" ref="H186">IF(XLOOKUP(B186,'New Signups'!C:C,'New Signups'!J:J) = 0, "", XLOOKUP(B186,'New Signups'!C:C,'New Signups'!J:J))</f>
        <v>(267) 640-4470</v>
      </c>
      <c r="J186" s="1249" t="str">
        <f t="array" ref="J186">IFNA(IF(XLOOKUP(B186,'New Signups'!C:C,'New Signups'!H:H) = 0, "", XLOOKUP(B186,'New Signups'!C:C,'New Signups'!H:H)), "")</f>
        <v>Vincent Cirino</v>
      </c>
      <c r="K186" s="1249" t="s">
        <v>5582</v>
      </c>
      <c r="M186" s="1157" t="str">
        <f t="array" ref="M186">IFNA(
    IF(OR(XLOOKUP(B186, '1000'!A:A, '1000'!AC:AC, NA())=0, XLOOKUP(B186, '1000'!A:A, '1000'!AC:AC, NA())=DATE(1900,1,1)), "", XLOOKUP(B186, '1000'!A:A, '1000'!AC:AC, NA())),
    IFNA(
        IF(OR(XLOOKUP(B186, '2000'!A:A, '2000'!AC:AC, NA())=0, XLOOKUP(B186, '2000'!A:A, '2000'!AC:AC, NA())=DATE(1900,1,1)), "", XLOOKUP(B186, '2000'!A:A, '2000'!AC:AC, NA())),
        IFNA(
            IF(OR(XLOOKUP(B186, '3000'!A:A, '3000'!AC:AC, NA())=0, XLOOKUP(B186, '3000'!A:A, '3000'!AC:AC, NA())=DATE(1900,1,1)), "", XLOOKUP(B186, '3000'!A:A, '3000'!AC:AC, NA())),
            ""
        )
    )
)</f>
        <v/>
      </c>
      <c r="O186" s="1250" t="str">
        <f t="shared" si="13"/>
        <v/>
      </c>
      <c r="P186" s="1157" t="str">
        <f t="shared" si="14"/>
        <v/>
      </c>
      <c r="Q186" s="1157" t="str">
        <f t="shared" si="15"/>
        <v/>
      </c>
      <c r="R186" s="1157" t="str">
        <f t="shared" si="16"/>
        <v/>
      </c>
      <c r="S186" s="1157" t="str">
        <f t="shared" si="17"/>
        <v/>
      </c>
      <c r="T186" s="1157" t="str">
        <f t="shared" si="18"/>
        <v/>
      </c>
      <c r="W186" s="1249" t="str">
        <f t="shared" si="19"/>
        <v/>
      </c>
      <c r="X186" s="273"/>
      <c r="AB186" s="1249" t="str">
        <f t="shared" si="20"/>
        <v/>
      </c>
      <c r="AC186" s="1249" t="str">
        <f t="shared" si="21"/>
        <v/>
      </c>
      <c r="AD186" s="1249" t="str">
        <f t="shared" si="22"/>
        <v/>
      </c>
      <c r="AF186" s="1249" t="str">
        <f t="shared" si="23"/>
        <v/>
      </c>
    </row>
    <row r="187" ht="15.75" customHeight="1">
      <c r="A187" s="1252">
        <v>2032.0</v>
      </c>
      <c r="B187" s="1245">
        <v>884.0</v>
      </c>
      <c r="C187" s="1248" t="str">
        <f t="array" ref="C187">IFNA(XLOOKUP(B187,'New Signups'!C:C,'New Signups'!D:D),"-")</f>
        <v>Micah</v>
      </c>
      <c r="D187" s="1248" t="str">
        <f t="array" ref="D187">IFNA(XLOOKUP(B187,'New Signups'!C:C,'New Signups'!E:E),"-")</f>
        <v>Hollaway</v>
      </c>
      <c r="E187" s="1230"/>
      <c r="G187" s="1249" t="str">
        <f t="array" ref="G187">IF(XLOOKUP(B187,'New Signups'!C:C,'New Signups'!I:I) = 0, "", XLOOKUP(B187,'New Signups'!C:C,'New Signups'!I:I))</f>
        <v>(445) 226-3286</v>
      </c>
      <c r="H187" s="1249" t="str">
        <f t="array" ref="H187">IF(XLOOKUP(B187,'New Signups'!C:C,'New Signups'!J:J) = 0, "", XLOOKUP(B187,'New Signups'!C:C,'New Signups'!J:J))</f>
        <v>(215) 954-5340</v>
      </c>
      <c r="J187" s="1249" t="str">
        <f t="array" ref="J187">IFNA(IF(XLOOKUP(B187,'New Signups'!C:C,'New Signups'!H:H) = 0, "", XLOOKUP(B187,'New Signups'!C:C,'New Signups'!H:H)), "")</f>
        <v>Brandi Hollaway</v>
      </c>
      <c r="K187" s="1249" t="s">
        <v>5582</v>
      </c>
      <c r="M187" s="1157">
        <f t="array" ref="M187">IFNA(
    IF(OR(XLOOKUP(B187, '1000'!A:A, '1000'!AC:AC, NA())=0, XLOOKUP(B187, '1000'!A:A, '1000'!AC:AC, NA())=DATE(1900,1,1)), "", XLOOKUP(B187, '1000'!A:A, '1000'!AC:AC, NA())),
    IFNA(
        IF(OR(XLOOKUP(B187, '2000'!A:A, '2000'!AC:AC, NA())=0, XLOOKUP(B187, '2000'!A:A, '2000'!AC:AC, NA())=DATE(1900,1,1)), "", XLOOKUP(B187, '2000'!A:A, '2000'!AC:AC, NA())),
        IFNA(
            IF(OR(XLOOKUP(B187, '3000'!A:A, '3000'!AC:AC, NA())=0, XLOOKUP(B187, '3000'!A:A, '3000'!AC:AC, NA())=DATE(1900,1,1)), "", XLOOKUP(B187, '3000'!A:A, '3000'!AC:AC, NA())),
            ""
        )
    )
)</f>
        <v>45898</v>
      </c>
      <c r="O187" s="1250" t="str">
        <f t="shared" si="13"/>
        <v>09/2025</v>
      </c>
      <c r="P187" s="1157" t="str">
        <f t="shared" si="14"/>
        <v>10/2025</v>
      </c>
      <c r="Q187" s="1157" t="str">
        <f t="shared" si="15"/>
        <v>11/2025</v>
      </c>
      <c r="R187" s="1157" t="str">
        <f t="shared" si="16"/>
        <v>12/2025</v>
      </c>
      <c r="S187" s="1157" t="str">
        <f t="shared" si="17"/>
        <v>01/2026</v>
      </c>
      <c r="T187" s="1157" t="str">
        <f t="shared" si="18"/>
        <v>02/2026</v>
      </c>
      <c r="W187" s="1249" t="str">
        <f t="shared" si="19"/>
        <v>2026-06-08 00:00</v>
      </c>
      <c r="X187" s="273"/>
      <c r="AB187" s="1249" t="str">
        <f t="shared" si="20"/>
        <v>08/2026</v>
      </c>
      <c r="AC187" s="1249" t="str">
        <f t="shared" si="21"/>
        <v>09/2026</v>
      </c>
      <c r="AD187" s="1249" t="str">
        <f t="shared" si="22"/>
        <v>10/2026</v>
      </c>
      <c r="AF187" s="1249" t="str">
        <f t="shared" si="23"/>
        <v>11/15/2026</v>
      </c>
    </row>
    <row r="188" ht="15.75" customHeight="1">
      <c r="A188" s="1252">
        <v>2033.0</v>
      </c>
      <c r="B188" s="1245">
        <v>867.0</v>
      </c>
      <c r="C188" s="1248" t="str">
        <f t="array" ref="C188">IFNA(XLOOKUP(B188,'New Signups'!C:C,'New Signups'!D:D),"-")</f>
        <v>Wren</v>
      </c>
      <c r="D188" s="1248" t="str">
        <f t="array" ref="D188">IFNA(XLOOKUP(B188,'New Signups'!C:C,'New Signups'!E:E),"-")</f>
        <v>RuiFang Palombaro Lanza</v>
      </c>
      <c r="E188" s="1230"/>
      <c r="G188" s="1249" t="str">
        <f t="array" ref="G188">IF(XLOOKUP(B188,'New Signups'!C:C,'New Signups'!I:I) = 0, "", XLOOKUP(B188,'New Signups'!C:C,'New Signups'!I:I))</f>
        <v>(215) 813-3008</v>
      </c>
      <c r="H188" s="1249" t="str">
        <f t="array" ref="H188">IF(XLOOKUP(B188,'New Signups'!C:C,'New Signups'!J:J) = 0, "", XLOOKUP(B188,'New Signups'!C:C,'New Signups'!J:J))</f>
        <v>(215) 817-6430</v>
      </c>
      <c r="J188" s="1249" t="str">
        <f t="array" ref="J188">IFNA(IF(XLOOKUP(B188,'New Signups'!C:C,'New Signups'!H:H) = 0, "", XLOOKUP(B188,'New Signups'!C:C,'New Signups'!H:H)), "")</f>
        <v>Kerstin Palombaro</v>
      </c>
      <c r="K188" s="1249" t="s">
        <v>5582</v>
      </c>
      <c r="M188" s="1157">
        <f t="array" ref="M188">IFNA(
    IF(OR(XLOOKUP(B188, '1000'!A:A, '1000'!AC:AC, NA())=0, XLOOKUP(B188, '1000'!A:A, '1000'!AC:AC, NA())=DATE(1900,1,1)), "", XLOOKUP(B188, '1000'!A:A, '1000'!AC:AC, NA())),
    IFNA(
        IF(OR(XLOOKUP(B188, '2000'!A:A, '2000'!AC:AC, NA())=0, XLOOKUP(B188, '2000'!A:A, '2000'!AC:AC, NA())=DATE(1900,1,1)), "", XLOOKUP(B188, '2000'!A:A, '2000'!AC:AC, NA())),
        IFNA(
            IF(OR(XLOOKUP(B188, '3000'!A:A, '3000'!AC:AC, NA())=0, XLOOKUP(B188, '3000'!A:A, '3000'!AC:AC, NA())=DATE(1900,1,1)), "", XLOOKUP(B188, '3000'!A:A, '3000'!AC:AC, NA())),
            ""
        )
    )
)</f>
        <v>45923</v>
      </c>
      <c r="O188" s="1250" t="str">
        <f t="shared" si="13"/>
        <v>10/2025</v>
      </c>
      <c r="P188" s="1157" t="str">
        <f t="shared" si="14"/>
        <v>11/2025</v>
      </c>
      <c r="Q188" s="1157" t="str">
        <f t="shared" si="15"/>
        <v>12/2025</v>
      </c>
      <c r="R188" s="1157" t="str">
        <f t="shared" si="16"/>
        <v>01/2026</v>
      </c>
      <c r="S188" s="1157" t="str">
        <f t="shared" si="17"/>
        <v>02/2026</v>
      </c>
      <c r="T188" s="1157" t="str">
        <f t="shared" si="18"/>
        <v>03/2026</v>
      </c>
      <c r="W188" s="1249" t="str">
        <f t="shared" si="19"/>
        <v>2026-07-06 00:00</v>
      </c>
      <c r="X188" s="273"/>
      <c r="AB188" s="1249" t="str">
        <f t="shared" si="20"/>
        <v>09/2026</v>
      </c>
      <c r="AC188" s="1249" t="str">
        <f t="shared" si="21"/>
        <v>10/2026</v>
      </c>
      <c r="AD188" s="1249" t="str">
        <f t="shared" si="22"/>
        <v>11/2026</v>
      </c>
      <c r="AF188" s="1249" t="str">
        <f t="shared" si="23"/>
        <v>12/15/2026</v>
      </c>
    </row>
    <row r="189" ht="15.75" customHeight="1">
      <c r="A189" s="1252">
        <v>2034.0</v>
      </c>
      <c r="B189" s="1245">
        <v>816.0</v>
      </c>
      <c r="C189" s="1248" t="str">
        <f t="array" ref="C189">IFNA(XLOOKUP(B189,'New Signups'!C:C,'New Signups'!D:D),"-")</f>
        <v>Najee</v>
      </c>
      <c r="D189" s="1248" t="str">
        <f t="array" ref="D189">IFNA(XLOOKUP(B189,'New Signups'!C:C,'New Signups'!E:E),"-")</f>
        <v>Israel</v>
      </c>
      <c r="E189" s="1230"/>
      <c r="G189" s="1249" t="str">
        <f t="array" ref="G189">IF(XLOOKUP(B189,'New Signups'!C:C,'New Signups'!I:I) = 0, "", XLOOKUP(B189,'New Signups'!C:C,'New Signups'!I:I))</f>
        <v>(609) 233-9422</v>
      </c>
      <c r="H189" s="1249" t="str">
        <f t="array" ref="H189">IF(XLOOKUP(B189,'New Signups'!C:C,'New Signups'!J:J) = 0, "", XLOOKUP(B189,'New Signups'!C:C,'New Signups'!J:J))</f>
        <v>(215) 776-4739</v>
      </c>
      <c r="J189" s="1249" t="str">
        <f t="array" ref="J189">IFNA(IF(XLOOKUP(B189,'New Signups'!C:C,'New Signups'!H:H) = 0, "", XLOOKUP(B189,'New Signups'!C:C,'New Signups'!H:H)), "")</f>
        <v>Siria Rivera </v>
      </c>
      <c r="K189" s="1249" t="s">
        <v>5582</v>
      </c>
      <c r="M189" s="1157" t="str">
        <f t="array" ref="M189">IFNA(
    IF(OR(XLOOKUP(B189, '1000'!A:A, '1000'!AC:AC, NA())=0, XLOOKUP(B189, '1000'!A:A, '1000'!AC:AC, NA())=DATE(1900,1,1)), "", XLOOKUP(B189, '1000'!A:A, '1000'!AC:AC, NA())),
    IFNA(
        IF(OR(XLOOKUP(B189, '2000'!A:A, '2000'!AC:AC, NA())=0, XLOOKUP(B189, '2000'!A:A, '2000'!AC:AC, NA())=DATE(1900,1,1)), "", XLOOKUP(B189, '2000'!A:A, '2000'!AC:AC, NA())),
        IFNA(
            IF(OR(XLOOKUP(B189, '3000'!A:A, '3000'!AC:AC, NA())=0, XLOOKUP(B189, '3000'!A:A, '3000'!AC:AC, NA())=DATE(1900,1,1)), "", XLOOKUP(B189, '3000'!A:A, '3000'!AC:AC, NA())),
            ""
        )
    )
)</f>
        <v/>
      </c>
      <c r="O189" s="1250" t="str">
        <f t="shared" si="13"/>
        <v/>
      </c>
      <c r="P189" s="1157" t="str">
        <f t="shared" si="14"/>
        <v/>
      </c>
      <c r="Q189" s="1157" t="str">
        <f t="shared" si="15"/>
        <v/>
      </c>
      <c r="R189" s="1157" t="str">
        <f t="shared" si="16"/>
        <v/>
      </c>
      <c r="S189" s="1157" t="str">
        <f t="shared" si="17"/>
        <v/>
      </c>
      <c r="T189" s="1157" t="str">
        <f t="shared" si="18"/>
        <v/>
      </c>
      <c r="W189" s="1249" t="str">
        <f t="shared" si="19"/>
        <v/>
      </c>
      <c r="X189" s="273"/>
      <c r="AB189" s="1249" t="str">
        <f t="shared" si="20"/>
        <v/>
      </c>
      <c r="AC189" s="1249" t="str">
        <f t="shared" si="21"/>
        <v/>
      </c>
      <c r="AD189" s="1249" t="str">
        <f t="shared" si="22"/>
        <v/>
      </c>
      <c r="AF189" s="1249" t="str">
        <f t="shared" si="23"/>
        <v/>
      </c>
    </row>
    <row r="190" ht="15.75" customHeight="1">
      <c r="A190" s="1252">
        <v>2035.0</v>
      </c>
      <c r="B190" s="1245">
        <v>869.0</v>
      </c>
      <c r="C190" s="1248" t="str">
        <f t="array" ref="C190">IFNA(XLOOKUP(B190,'New Signups'!C:C,'New Signups'!D:D),"-")</f>
        <v>Sherie</v>
      </c>
      <c r="D190" s="1248" t="str">
        <f t="array" ref="D190">IFNA(XLOOKUP(B190,'New Signups'!C:C,'New Signups'!E:E),"-")</f>
        <v>Clark</v>
      </c>
      <c r="E190" s="1230"/>
      <c r="G190" s="1249" t="str">
        <f t="array" ref="G190">IF(XLOOKUP(B190,'New Signups'!C:C,'New Signups'!I:I) = 0, "", XLOOKUP(B190,'New Signups'!C:C,'New Signups'!I:I))</f>
        <v>(215) 307-9363</v>
      </c>
      <c r="H190" s="1249" t="str">
        <f t="array" ref="H190">IF(XLOOKUP(B190,'New Signups'!C:C,'New Signups'!J:J) = 0, "", XLOOKUP(B190,'New Signups'!C:C,'New Signups'!J:J))</f>
        <v>(215) 307-9363</v>
      </c>
      <c r="J190" s="1249" t="str">
        <f t="array" ref="J190">IFNA(IF(XLOOKUP(B190,'New Signups'!C:C,'New Signups'!H:H) = 0, "", XLOOKUP(B190,'New Signups'!C:C,'New Signups'!H:H)), "")</f>
        <v>Dawn Keith</v>
      </c>
      <c r="K190" s="1249" t="s">
        <v>5582</v>
      </c>
      <c r="M190" s="1157">
        <f t="array" ref="M190">IFNA(
    IF(OR(XLOOKUP(B190, '1000'!A:A, '1000'!AC:AC, NA())=0, XLOOKUP(B190, '1000'!A:A, '1000'!AC:AC, NA())=DATE(1900,1,1)), "", XLOOKUP(B190, '1000'!A:A, '1000'!AC:AC, NA())),
    IFNA(
        IF(OR(XLOOKUP(B190, '2000'!A:A, '2000'!AC:AC, NA())=0, XLOOKUP(B190, '2000'!A:A, '2000'!AC:AC, NA())=DATE(1900,1,1)), "", XLOOKUP(B190, '2000'!A:A, '2000'!AC:AC, NA())),
        IFNA(
            IF(OR(XLOOKUP(B190, '3000'!A:A, '3000'!AC:AC, NA())=0, XLOOKUP(B190, '3000'!A:A, '3000'!AC:AC, NA())=DATE(1900,1,1)), "", XLOOKUP(B190, '3000'!A:A, '3000'!AC:AC, NA())),
            ""
        )
    )
)</f>
        <v>46035</v>
      </c>
      <c r="O190" s="1250" t="str">
        <f t="shared" si="13"/>
        <v>02/2026</v>
      </c>
      <c r="P190" s="1157" t="str">
        <f t="shared" si="14"/>
        <v>03/2026</v>
      </c>
      <c r="Q190" s="1157" t="str">
        <f t="shared" si="15"/>
        <v>04/2026</v>
      </c>
      <c r="R190" s="1157" t="str">
        <f t="shared" si="16"/>
        <v>05/2026</v>
      </c>
      <c r="S190" s="1157" t="str">
        <f t="shared" si="17"/>
        <v>06/2026</v>
      </c>
      <c r="T190" s="1157" t="str">
        <f t="shared" si="18"/>
        <v>07/2026</v>
      </c>
      <c r="W190" s="1249" t="str">
        <f t="shared" si="19"/>
        <v>2026-11-02 00:00</v>
      </c>
      <c r="X190" s="273"/>
      <c r="AB190" s="1249" t="str">
        <f t="shared" si="20"/>
        <v>01/2027</v>
      </c>
      <c r="AC190" s="1249" t="str">
        <f t="shared" si="21"/>
        <v>02/2027</v>
      </c>
      <c r="AD190" s="1249" t="str">
        <f t="shared" si="22"/>
        <v>03/2027</v>
      </c>
      <c r="AF190" s="1249" t="str">
        <f t="shared" si="23"/>
        <v>04/15/2027</v>
      </c>
    </row>
    <row r="191" ht="15.75" customHeight="1">
      <c r="A191" s="1252">
        <v>2036.0</v>
      </c>
      <c r="B191" s="1245">
        <v>924.0</v>
      </c>
      <c r="C191" s="1248" t="str">
        <f t="array" ref="C191">IFNA(XLOOKUP(B191,'New Signups'!C:C,'New Signups'!D:D),"-")</f>
        <v>Yismeily</v>
      </c>
      <c r="D191" s="1248" t="str">
        <f t="array" ref="D191">IFNA(XLOOKUP(B191,'New Signups'!C:C,'New Signups'!E:E),"-")</f>
        <v>Mezquita</v>
      </c>
      <c r="E191" s="1230"/>
      <c r="G191" s="1249" t="str">
        <f t="array" ref="G191">IF(XLOOKUP(B191,'New Signups'!C:C,'New Signups'!I:I) = 0, "", XLOOKUP(B191,'New Signups'!C:C,'New Signups'!I:I))</f>
        <v>(267) 881-5684</v>
      </c>
      <c r="J191" s="1249" t="str">
        <f t="array" ref="J191">IFNA(IF(XLOOKUP(B191,'New Signups'!C:C,'New Signups'!H:H) = 0, "", XLOOKUP(B191,'New Signups'!C:C,'New Signups'!H:H)), "")</f>
        <v>Yismeily Mezquita</v>
      </c>
      <c r="K191" s="1249" t="s">
        <v>5582</v>
      </c>
      <c r="M191" s="1157" t="str">
        <f t="array" ref="M191">IFNA(
    IF(OR(XLOOKUP(B191, '1000'!A:A, '1000'!AC:AC, NA())=0, XLOOKUP(B191, '1000'!A:A, '1000'!AC:AC, NA())=DATE(1900,1,1)), "", XLOOKUP(B191, '1000'!A:A, '1000'!AC:AC, NA())),
    IFNA(
        IF(OR(XLOOKUP(B191, '2000'!A:A, '2000'!AC:AC, NA())=0, XLOOKUP(B191, '2000'!A:A, '2000'!AC:AC, NA())=DATE(1900,1,1)), "", XLOOKUP(B191, '2000'!A:A, '2000'!AC:AC, NA())),
        IFNA(
            IF(OR(XLOOKUP(B191, '3000'!A:A, '3000'!AC:AC, NA())=0, XLOOKUP(B191, '3000'!A:A, '3000'!AC:AC, NA())=DATE(1900,1,1)), "", XLOOKUP(B191, '3000'!A:A, '3000'!AC:AC, NA())),
            ""
        )
    )
)</f>
        <v/>
      </c>
      <c r="O191" s="1250" t="str">
        <f t="shared" si="13"/>
        <v/>
      </c>
      <c r="P191" s="1157" t="str">
        <f t="shared" si="14"/>
        <v/>
      </c>
      <c r="Q191" s="1157" t="str">
        <f t="shared" si="15"/>
        <v/>
      </c>
      <c r="R191" s="1157" t="str">
        <f t="shared" si="16"/>
        <v/>
      </c>
      <c r="S191" s="1157" t="str">
        <f t="shared" si="17"/>
        <v/>
      </c>
      <c r="T191" s="1157" t="str">
        <f t="shared" si="18"/>
        <v/>
      </c>
      <c r="W191" s="1249" t="str">
        <f t="shared" si="19"/>
        <v/>
      </c>
      <c r="X191" s="273"/>
      <c r="AB191" s="1249" t="str">
        <f t="shared" si="20"/>
        <v/>
      </c>
      <c r="AC191" s="1249" t="str">
        <f t="shared" si="21"/>
        <v/>
      </c>
      <c r="AD191" s="1249" t="str">
        <f t="shared" si="22"/>
        <v/>
      </c>
      <c r="AF191" s="1249" t="str">
        <f t="shared" si="23"/>
        <v/>
      </c>
    </row>
    <row r="192" ht="15.75" customHeight="1">
      <c r="A192" s="1252">
        <v>2038.0</v>
      </c>
      <c r="B192" s="1245">
        <v>761.0</v>
      </c>
      <c r="C192" s="1248" t="str">
        <f t="array" ref="C192">IFNA(XLOOKUP(B192,'New Signups'!C:C,'New Signups'!D:D),"-")</f>
        <v>Aniyah</v>
      </c>
      <c r="D192" s="1248" t="str">
        <f t="array" ref="D192">IFNA(XLOOKUP(B192,'New Signups'!C:C,'New Signups'!E:E),"-")</f>
        <v>Reese</v>
      </c>
      <c r="E192" s="1230"/>
      <c r="G192" s="1249" t="str">
        <f t="array" ref="G192">IF(XLOOKUP(B192,'New Signups'!C:C,'New Signups'!I:I) = 0, "", XLOOKUP(B192,'New Signups'!C:C,'New Signups'!I:I))</f>
        <v>(267) 761-8054</v>
      </c>
      <c r="H192" s="1249" t="str">
        <f t="array" ref="H192">IF(XLOOKUP(B192,'New Signups'!C:C,'New Signups'!J:J) = 0, "", XLOOKUP(B192,'New Signups'!C:C,'New Signups'!J:J))</f>
        <v/>
      </c>
      <c r="J192" s="1249" t="str">
        <f t="array" ref="J192">IFNA(IF(XLOOKUP(B192,'New Signups'!C:C,'New Signups'!H:H) = 0, "", XLOOKUP(B192,'New Signups'!C:C,'New Signups'!H:H)), "")</f>
        <v>Rebecca Roebuck</v>
      </c>
      <c r="K192" s="1249" t="s">
        <v>5582</v>
      </c>
      <c r="M192" s="1157" t="str">
        <f t="array" ref="M192">IFNA(
    IF(OR(XLOOKUP(B192, '1000'!A:A, '1000'!AC:AC, NA())=0, XLOOKUP(B192, '1000'!A:A, '1000'!AC:AC, NA())=DATE(1900,1,1)), "", XLOOKUP(B192, '1000'!A:A, '1000'!AC:AC, NA())),
    IFNA(
        IF(OR(XLOOKUP(B192, '2000'!A:A, '2000'!AC:AC, NA())=0, XLOOKUP(B192, '2000'!A:A, '2000'!AC:AC, NA())=DATE(1900,1,1)), "", XLOOKUP(B192, '2000'!A:A, '2000'!AC:AC, NA())),
        IFNA(
            IF(OR(XLOOKUP(B192, '3000'!A:A, '3000'!AC:AC, NA())=0, XLOOKUP(B192, '3000'!A:A, '3000'!AC:AC, NA())=DATE(1900,1,1)), "", XLOOKUP(B192, '3000'!A:A, '3000'!AC:AC, NA())),
            ""
        )
    )
)</f>
        <v/>
      </c>
      <c r="O192" s="1250" t="str">
        <f t="shared" si="13"/>
        <v/>
      </c>
      <c r="P192" s="1157" t="str">
        <f t="shared" si="14"/>
        <v/>
      </c>
      <c r="Q192" s="1157" t="str">
        <f t="shared" si="15"/>
        <v/>
      </c>
      <c r="R192" s="1157" t="str">
        <f t="shared" si="16"/>
        <v/>
      </c>
      <c r="S192" s="1157" t="str">
        <f t="shared" si="17"/>
        <v/>
      </c>
      <c r="T192" s="1157" t="str">
        <f t="shared" si="18"/>
        <v/>
      </c>
      <c r="W192" s="1249" t="str">
        <f t="shared" si="19"/>
        <v/>
      </c>
      <c r="X192" s="273"/>
      <c r="AB192" s="1249" t="str">
        <f t="shared" si="20"/>
        <v/>
      </c>
      <c r="AC192" s="1249" t="str">
        <f t="shared" si="21"/>
        <v/>
      </c>
      <c r="AD192" s="1249" t="str">
        <f t="shared" si="22"/>
        <v/>
      </c>
      <c r="AF192" s="1249" t="str">
        <f t="shared" si="23"/>
        <v/>
      </c>
    </row>
    <row r="193" ht="15.75" customHeight="1">
      <c r="A193" s="1252">
        <v>2039.0</v>
      </c>
      <c r="B193" s="1245">
        <v>963.0</v>
      </c>
      <c r="C193" s="1248" t="str">
        <f t="array" ref="C193">IFNA(XLOOKUP(B193,'New Signups'!C:C,'New Signups'!D:D),"-")</f>
        <v>Enrique</v>
      </c>
      <c r="D193" s="1248" t="str">
        <f t="array" ref="D193">IFNA(XLOOKUP(B193,'New Signups'!C:C,'New Signups'!E:E),"-")</f>
        <v>Hernandez</v>
      </c>
      <c r="E193" s="1230"/>
      <c r="G193" s="1249" t="str">
        <f t="array" ref="G193">IF(XLOOKUP(B193,'New Signups'!C:C,'New Signups'!I:I) = 0, "", XLOOKUP(B193,'New Signups'!C:C,'New Signups'!I:I))</f>
        <v>(267) 283-8787</v>
      </c>
      <c r="H193" s="1249" t="str">
        <f t="array" ref="H193">IF(XLOOKUP(B193,'New Signups'!C:C,'New Signups'!J:J) = 0, "", XLOOKUP(B193,'New Signups'!C:C,'New Signups'!J:J))</f>
        <v>(267) 987-4689</v>
      </c>
      <c r="J193" s="1249" t="str">
        <f t="array" ref="J193">IFNA(IF(XLOOKUP(B193,'New Signups'!C:C,'New Signups'!H:H) = 0, "", XLOOKUP(B193,'New Signups'!C:C,'New Signups'!H:H)), "")</f>
        <v>Robin Hernandez-Mekonnen</v>
      </c>
      <c r="K193" s="1249" t="s">
        <v>5582</v>
      </c>
      <c r="M193" s="1157">
        <f t="array" ref="M193">IFNA(
    IF(OR(XLOOKUP(B193, '1000'!A:A, '1000'!AC:AC, NA())=0, XLOOKUP(B193, '1000'!A:A, '1000'!AC:AC, NA())=DATE(1900,1,1)), "", XLOOKUP(B193, '1000'!A:A, '1000'!AC:AC, NA())),
    IFNA(
        IF(OR(XLOOKUP(B193, '2000'!A:A, '2000'!AC:AC, NA())=0, XLOOKUP(B193, '2000'!A:A, '2000'!AC:AC, NA())=DATE(1900,1,1)), "", XLOOKUP(B193, '2000'!A:A, '2000'!AC:AC, NA())),
        IFNA(
            IF(OR(XLOOKUP(B193, '3000'!A:A, '3000'!AC:AC, NA())=0, XLOOKUP(B193, '3000'!A:A, '3000'!AC:AC, NA())=DATE(1900,1,1)), "", XLOOKUP(B193, '3000'!A:A, '3000'!AC:AC, NA())),
            ""
        )
    )
)</f>
        <v>46009</v>
      </c>
      <c r="O193" s="1250" t="str">
        <f t="shared" si="13"/>
        <v>01/2026</v>
      </c>
      <c r="P193" s="1157" t="str">
        <f t="shared" si="14"/>
        <v>02/2026</v>
      </c>
      <c r="Q193" s="1157" t="str">
        <f t="shared" si="15"/>
        <v>03/2026</v>
      </c>
      <c r="R193" s="1157" t="str">
        <f t="shared" si="16"/>
        <v>04/2026</v>
      </c>
      <c r="S193" s="1157" t="str">
        <f t="shared" si="17"/>
        <v>05/2026</v>
      </c>
      <c r="T193" s="1157" t="str">
        <f t="shared" si="18"/>
        <v>06/2026</v>
      </c>
      <c r="W193" s="1249" t="str">
        <f t="shared" si="19"/>
        <v>2026-10-05 00:00</v>
      </c>
      <c r="X193" s="273"/>
      <c r="AB193" s="1249" t="str">
        <f t="shared" si="20"/>
        <v>12/2026</v>
      </c>
      <c r="AC193" s="1249" t="str">
        <f t="shared" si="21"/>
        <v>01/2027</v>
      </c>
      <c r="AD193" s="1249" t="str">
        <f t="shared" si="22"/>
        <v>02/2027</v>
      </c>
      <c r="AF193" s="1249" t="str">
        <f t="shared" si="23"/>
        <v>03/15/2027</v>
      </c>
    </row>
    <row r="194" ht="15.75" customHeight="1">
      <c r="A194" s="1252">
        <v>2040.0</v>
      </c>
      <c r="B194" s="1245">
        <v>981.0</v>
      </c>
      <c r="C194" s="1248" t="str">
        <f t="array" ref="C194">IFNA(XLOOKUP(B194,'New Signups'!C:C,'New Signups'!D:D),"-")</f>
        <v>Eliza</v>
      </c>
      <c r="D194" s="1248" t="str">
        <f t="array" ref="D194">IFNA(XLOOKUP(B194,'New Signups'!C:C,'New Signups'!E:E),"-")</f>
        <v>Scott</v>
      </c>
      <c r="E194" s="1230"/>
      <c r="G194" s="1249" t="str">
        <f t="array" ref="G194">IF(XLOOKUP(B194,'New Signups'!C:C,'New Signups'!I:I) = 0, "", XLOOKUP(B194,'New Signups'!C:C,'New Signups'!I:I))</f>
        <v>(610) 621-9974</v>
      </c>
      <c r="H194" s="1249" t="str">
        <f t="array" ref="H194">IF(XLOOKUP(B194,'New Signups'!C:C,'New Signups'!J:J) = 0, "", XLOOKUP(B194,'New Signups'!C:C,'New Signups'!J:J))</f>
        <v>(610) 781-1828</v>
      </c>
      <c r="J194" s="1249" t="str">
        <f t="array" ref="J194">IFNA(IF(XLOOKUP(B194,'New Signups'!C:C,'New Signups'!H:H) = 0, "", XLOOKUP(B194,'New Signups'!C:C,'New Signups'!H:H)), "")</f>
        <v>Jennifer Scott</v>
      </c>
      <c r="K194" s="1249" t="s">
        <v>5582</v>
      </c>
      <c r="M194" s="1157">
        <f t="array" ref="M194">IFNA(
    IF(OR(XLOOKUP(B194, '1000'!A:A, '1000'!AC:AC, NA())=0, XLOOKUP(B194, '1000'!A:A, '1000'!AC:AC, NA())=DATE(1900,1,1)), "", XLOOKUP(B194, '1000'!A:A, '1000'!AC:AC, NA())),
    IFNA(
        IF(OR(XLOOKUP(B194, '2000'!A:A, '2000'!AC:AC, NA())=0, XLOOKUP(B194, '2000'!A:A, '2000'!AC:AC, NA())=DATE(1900,1,1)), "", XLOOKUP(B194, '2000'!A:A, '2000'!AC:AC, NA())),
        IFNA(
            IF(OR(XLOOKUP(B194, '3000'!A:A, '3000'!AC:AC, NA())=0, XLOOKUP(B194, '3000'!A:A, '3000'!AC:AC, NA())=DATE(1900,1,1)), "", XLOOKUP(B194, '3000'!A:A, '3000'!AC:AC, NA())),
            ""
        )
    )
)</f>
        <v>45968</v>
      </c>
      <c r="O194" s="1250" t="str">
        <f t="shared" si="13"/>
        <v>12/2025</v>
      </c>
      <c r="P194" s="1157" t="str">
        <f t="shared" si="14"/>
        <v>01/2026</v>
      </c>
      <c r="Q194" s="1157" t="str">
        <f t="shared" si="15"/>
        <v>02/2026</v>
      </c>
      <c r="R194" s="1157" t="str">
        <f t="shared" si="16"/>
        <v>03/2026</v>
      </c>
      <c r="S194" s="1157" t="str">
        <f t="shared" si="17"/>
        <v>04/2026</v>
      </c>
      <c r="T194" s="1157" t="str">
        <f t="shared" si="18"/>
        <v>05/2026</v>
      </c>
      <c r="W194" s="1249" t="str">
        <f t="shared" si="19"/>
        <v>2026-09-07 00:00</v>
      </c>
      <c r="X194" s="273"/>
      <c r="AB194" s="1249" t="str">
        <f t="shared" si="20"/>
        <v>11/2026</v>
      </c>
      <c r="AC194" s="1249" t="str">
        <f t="shared" si="21"/>
        <v>12/2026</v>
      </c>
      <c r="AD194" s="1249" t="str">
        <f t="shared" si="22"/>
        <v>01/2027</v>
      </c>
      <c r="AF194" s="1249" t="str">
        <f t="shared" si="23"/>
        <v>02/15/2027</v>
      </c>
    </row>
    <row r="195" ht="15.75" customHeight="1">
      <c r="A195" s="1252">
        <v>2041.0</v>
      </c>
      <c r="B195" s="1245">
        <v>983.0</v>
      </c>
      <c r="C195" s="1248" t="str">
        <f t="array" ref="C195">IFNA(XLOOKUP(B195,'New Signups'!C:C,'New Signups'!D:D),"-")</f>
        <v>Jordan</v>
      </c>
      <c r="D195" s="1248" t="str">
        <f t="array" ref="D195">IFNA(XLOOKUP(B195,'New Signups'!C:C,'New Signups'!E:E),"-")</f>
        <v>Coates Ahzai</v>
      </c>
      <c r="E195" s="1230"/>
      <c r="G195" s="1249" t="str">
        <f t="array" ref="G195">IF(XLOOKUP(B195,'New Signups'!C:C,'New Signups'!I:I) = 0, "", XLOOKUP(B195,'New Signups'!C:C,'New Signups'!I:I))</f>
        <v>(267) 237-7241</v>
      </c>
      <c r="H195" s="1249">
        <f t="array" ref="H195">IF(XLOOKUP(B195,'New Signups'!C:C,'New Signups'!J:J) = 0, "", XLOOKUP(B195,'New Signups'!C:C,'New Signups'!J:J))</f>
        <v>4846198459</v>
      </c>
      <c r="J195" s="1249" t="str">
        <f t="array" ref="J195">IFNA(IF(XLOOKUP(B195,'New Signups'!C:C,'New Signups'!H:H) = 0, "", XLOOKUP(B195,'New Signups'!C:C,'New Signups'!H:H)), "")</f>
        <v>Inja Coates</v>
      </c>
      <c r="K195" s="1249" t="s">
        <v>5582</v>
      </c>
      <c r="M195" s="1157" t="str">
        <f t="array" ref="M195">IFNA(
    IF(OR(XLOOKUP(B195, '1000'!A:A, '1000'!AC:AC, NA())=0, XLOOKUP(B195, '1000'!A:A, '1000'!AC:AC, NA())=DATE(1900,1,1)), "", XLOOKUP(B195, '1000'!A:A, '1000'!AC:AC, NA())),
    IFNA(
        IF(OR(XLOOKUP(B195, '2000'!A:A, '2000'!AC:AC, NA())=0, XLOOKUP(B195, '2000'!A:A, '2000'!AC:AC, NA())=DATE(1900,1,1)), "", XLOOKUP(B195, '2000'!A:A, '2000'!AC:AC, NA())),
        IFNA(
            IF(OR(XLOOKUP(B195, '3000'!A:A, '3000'!AC:AC, NA())=0, XLOOKUP(B195, '3000'!A:A, '3000'!AC:AC, NA())=DATE(1900,1,1)), "", XLOOKUP(B195, '3000'!A:A, '3000'!AC:AC, NA())),
            ""
        )
    )
)</f>
        <v/>
      </c>
      <c r="O195" s="1250" t="str">
        <f t="shared" si="13"/>
        <v/>
      </c>
      <c r="P195" s="1157" t="str">
        <f t="shared" si="14"/>
        <v/>
      </c>
      <c r="Q195" s="1157" t="str">
        <f t="shared" si="15"/>
        <v/>
      </c>
      <c r="R195" s="1157" t="str">
        <f t="shared" si="16"/>
        <v/>
      </c>
      <c r="S195" s="1157" t="str">
        <f t="shared" si="17"/>
        <v/>
      </c>
      <c r="T195" s="1157" t="str">
        <f t="shared" si="18"/>
        <v/>
      </c>
      <c r="W195" s="1249" t="str">
        <f t="shared" si="19"/>
        <v/>
      </c>
      <c r="X195" s="273"/>
      <c r="AB195" s="1249" t="str">
        <f t="shared" si="20"/>
        <v/>
      </c>
      <c r="AC195" s="1249" t="str">
        <f t="shared" si="21"/>
        <v/>
      </c>
      <c r="AD195" s="1249" t="str">
        <f t="shared" si="22"/>
        <v/>
      </c>
      <c r="AF195" s="1249" t="str">
        <f t="shared" si="23"/>
        <v/>
      </c>
    </row>
    <row r="196" ht="15.75" customHeight="1">
      <c r="A196" s="1252">
        <v>2042.0</v>
      </c>
      <c r="B196" s="1245">
        <v>1056.0</v>
      </c>
      <c r="C196" s="1248" t="str">
        <f t="array" ref="C196">IFNA(XLOOKUP(B196,'New Signups'!C:C,'New Signups'!D:D),"-")</f>
        <v>Julian</v>
      </c>
      <c r="D196" s="1248" t="str">
        <f t="array" ref="D196">IFNA(XLOOKUP(B196,'New Signups'!C:C,'New Signups'!E:E),"-")</f>
        <v>Hoffman</v>
      </c>
      <c r="E196" s="1230"/>
      <c r="G196" s="1249" t="str">
        <f t="array" ref="G196">IF(XLOOKUP(B196,'New Signups'!C:C,'New Signups'!I:I) = 0, "", XLOOKUP(B196,'New Signups'!C:C,'New Signups'!I:I))</f>
        <v>P:(302) 588-6682</v>
      </c>
      <c r="J196" s="1249" t="str">
        <f t="array" ref="J196">IFNA(IF(XLOOKUP(B196,'New Signups'!C:C,'New Signups'!H:H) = 0, "", XLOOKUP(B196,'New Signups'!C:C,'New Signups'!H:H)), "")</f>
        <v>Amy McDowell</v>
      </c>
      <c r="K196" s="1249" t="s">
        <v>5582</v>
      </c>
      <c r="M196" s="1157" t="str">
        <f t="array" ref="M196">IFNA(
    IF(OR(XLOOKUP(B196, '1000'!A:A, '1000'!AC:AC, NA())=0, XLOOKUP(B196, '1000'!A:A, '1000'!AC:AC, NA())=DATE(1900,1,1)), "", XLOOKUP(B196, '1000'!A:A, '1000'!AC:AC, NA())),
    IFNA(
        IF(OR(XLOOKUP(B196, '2000'!A:A, '2000'!AC:AC, NA())=0, XLOOKUP(B196, '2000'!A:A, '2000'!AC:AC, NA())=DATE(1900,1,1)), "", XLOOKUP(B196, '2000'!A:A, '2000'!AC:AC, NA())),
        IFNA(
            IF(OR(XLOOKUP(B196, '3000'!A:A, '3000'!AC:AC, NA())=0, XLOOKUP(B196, '3000'!A:A, '3000'!AC:AC, NA())=DATE(1900,1,1)), "", XLOOKUP(B196, '3000'!A:A, '3000'!AC:AC, NA())),
            ""
        )
    )
)</f>
        <v/>
      </c>
      <c r="O196" s="1250" t="str">
        <f t="shared" si="13"/>
        <v/>
      </c>
      <c r="P196" s="1157" t="str">
        <f t="shared" si="14"/>
        <v/>
      </c>
      <c r="Q196" s="1157" t="str">
        <f t="shared" si="15"/>
        <v/>
      </c>
      <c r="R196" s="1157" t="str">
        <f t="shared" si="16"/>
        <v/>
      </c>
      <c r="S196" s="1157" t="str">
        <f t="shared" si="17"/>
        <v/>
      </c>
      <c r="T196" s="1157" t="str">
        <f t="shared" si="18"/>
        <v/>
      </c>
      <c r="W196" s="1249" t="str">
        <f t="shared" si="19"/>
        <v/>
      </c>
      <c r="X196" s="273"/>
      <c r="AB196" s="1249" t="str">
        <f t="shared" si="20"/>
        <v/>
      </c>
      <c r="AC196" s="1249" t="str">
        <f t="shared" si="21"/>
        <v/>
      </c>
      <c r="AD196" s="1249" t="str">
        <f t="shared" si="22"/>
        <v/>
      </c>
      <c r="AF196" s="1249" t="str">
        <f t="shared" si="23"/>
        <v/>
      </c>
    </row>
    <row r="197" ht="15.75" customHeight="1">
      <c r="A197" s="1257">
        <v>2043.0</v>
      </c>
      <c r="B197" s="1245">
        <v>1053.0</v>
      </c>
      <c r="C197" s="1248" t="str">
        <f t="array" ref="C197">IFNA(XLOOKUP(B197,'New Signups'!C:C,'New Signups'!D:D),"-")</f>
        <v>Gianna</v>
      </c>
      <c r="D197" s="1248" t="str">
        <f t="array" ref="D197">IFNA(XLOOKUP(B197,'New Signups'!C:C,'New Signups'!E:E),"-")</f>
        <v>Jones Smith</v>
      </c>
      <c r="E197" s="1230"/>
      <c r="G197" s="1249" t="str">
        <f t="array" ref="G197">IF(XLOOKUP(B197,'New Signups'!C:C,'New Signups'!I:I) = 0, "", XLOOKUP(B197,'New Signups'!C:C,'New Signups'!I:I))</f>
        <v>(267) 530-8898</v>
      </c>
      <c r="H197" s="1249" t="str">
        <f t="array" ref="H197">IF(XLOOKUP(B197,'New Signups'!C:C,'New Signups'!J:J) = 0, "", XLOOKUP(B197,'New Signups'!C:C,'New Signups'!J:J))</f>
        <v>(215) 252-0595</v>
      </c>
      <c r="J197" s="1249" t="str">
        <f t="array" ref="J197">IFNA(IF(XLOOKUP(B197,'New Signups'!C:C,'New Signups'!H:H) = 0, "", XLOOKUP(B197,'New Signups'!C:C,'New Signups'!H:H)), "")</f>
        <v>Kamilah Jones King</v>
      </c>
      <c r="K197" s="1249" t="s">
        <v>5582</v>
      </c>
      <c r="M197" s="1157" t="str">
        <f t="array" ref="M197">IFNA(
    IF(OR(XLOOKUP(B197, '1000'!A:A, '1000'!AC:AC, NA())=0, XLOOKUP(B197, '1000'!A:A, '1000'!AC:AC, NA())=DATE(1900,1,1)), "", XLOOKUP(B197, '1000'!A:A, '1000'!AC:AC, NA())),
    IFNA(
        IF(OR(XLOOKUP(B197, '2000'!A:A, '2000'!AC:AC, NA())=0, XLOOKUP(B197, '2000'!A:A, '2000'!AC:AC, NA())=DATE(1900,1,1)), "", XLOOKUP(B197, '2000'!A:A, '2000'!AC:AC, NA())),
        IFNA(
            IF(OR(XLOOKUP(B197, '3000'!A:A, '3000'!AC:AC, NA())=0, XLOOKUP(B197, '3000'!A:A, '3000'!AC:AC, NA())=DATE(1900,1,1)), "", XLOOKUP(B197, '3000'!A:A, '3000'!AC:AC, NA())),
            ""
        )
    )
)</f>
        <v/>
      </c>
      <c r="O197" s="1250" t="str">
        <f t="shared" si="13"/>
        <v/>
      </c>
      <c r="P197" s="1157" t="str">
        <f t="shared" si="14"/>
        <v/>
      </c>
      <c r="Q197" s="1157" t="str">
        <f t="shared" si="15"/>
        <v/>
      </c>
      <c r="R197" s="1157" t="str">
        <f t="shared" si="16"/>
        <v/>
      </c>
      <c r="S197" s="1157" t="str">
        <f t="shared" si="17"/>
        <v/>
      </c>
      <c r="T197" s="1157" t="str">
        <f t="shared" si="18"/>
        <v/>
      </c>
      <c r="W197" s="1249" t="str">
        <f t="shared" si="19"/>
        <v/>
      </c>
      <c r="X197" s="273"/>
      <c r="AB197" s="1249" t="str">
        <f t="shared" si="20"/>
        <v/>
      </c>
      <c r="AC197" s="1249" t="str">
        <f t="shared" si="21"/>
        <v/>
      </c>
      <c r="AD197" s="1249" t="str">
        <f t="shared" si="22"/>
        <v/>
      </c>
      <c r="AF197" s="1249" t="str">
        <f t="shared" si="23"/>
        <v/>
      </c>
    </row>
    <row r="198" ht="15.75" customHeight="1">
      <c r="A198" s="1252">
        <v>2044.0</v>
      </c>
      <c r="B198" s="1258">
        <v>1072.0</v>
      </c>
      <c r="C198" s="1259" t="str">
        <f t="array" ref="C198">IFNA(XLOOKUP(B198,'New Signups'!C:C,'New Signups'!D:D),"-")</f>
        <v>Manny</v>
      </c>
      <c r="D198" s="1259" t="str">
        <f t="array" ref="D198">IFNA(XLOOKUP(B198,'New Signups'!C:C,'New Signups'!E:E),"-")</f>
        <v>Dachs</v>
      </c>
      <c r="E198" s="1230"/>
      <c r="G198" s="1249" t="str">
        <f t="array" ref="G198">IF(XLOOKUP(B198,'New Signups'!C:C,'New Signups'!I:I) = 0, "", XLOOKUP(B198,'New Signups'!C:C,'New Signups'!I:I))</f>
        <v/>
      </c>
      <c r="H198" s="1249" t="str">
        <f t="array" ref="H198">IF(XLOOKUP(B198,'New Signups'!C:C,'New Signups'!J:J) = 0, "", XLOOKUP(B198,'New Signups'!C:C,'New Signups'!J:J))</f>
        <v>(267) 850-6554</v>
      </c>
      <c r="J198" s="1249" t="str">
        <f t="array" ref="J198">IFNA(IF(XLOOKUP(B198,'New Signups'!C:C,'New Signups'!H:H) = 0, "", XLOOKUP(B198,'New Signups'!C:C,'New Signups'!H:H)), "")</f>
        <v>Avi Dachs</v>
      </c>
      <c r="K198" s="1249" t="s">
        <v>5582</v>
      </c>
      <c r="M198" s="1157" t="str">
        <f t="array" ref="M198">IFNA(
    IF(OR(XLOOKUP(B198, '1000'!A:A, '1000'!AC:AC, NA())=0, XLOOKUP(B198, '1000'!A:A, '1000'!AC:AC, NA())=DATE(1900,1,1)), "", XLOOKUP(B198, '1000'!A:A, '1000'!AC:AC, NA())),
    IFNA(
        IF(OR(XLOOKUP(B198, '2000'!A:A, '2000'!AC:AC, NA())=0, XLOOKUP(B198, '2000'!A:A, '2000'!AC:AC, NA())=DATE(1900,1,1)), "", XLOOKUP(B198, '2000'!A:A, '2000'!AC:AC, NA())),
        IFNA(
            IF(OR(XLOOKUP(B198, '3000'!A:A, '3000'!AC:AC, NA())=0, XLOOKUP(B198, '3000'!A:A, '3000'!AC:AC, NA())=DATE(1900,1,1)), "", XLOOKUP(B198, '3000'!A:A, '3000'!AC:AC, NA())),
            ""
        )
    )
)</f>
        <v/>
      </c>
      <c r="O198" s="1250" t="str">
        <f t="shared" si="13"/>
        <v/>
      </c>
      <c r="P198" s="1157" t="str">
        <f t="shared" si="14"/>
        <v/>
      </c>
      <c r="Q198" s="1157" t="str">
        <f t="shared" si="15"/>
        <v/>
      </c>
      <c r="R198" s="1157" t="str">
        <f t="shared" si="16"/>
        <v/>
      </c>
      <c r="S198" s="1157" t="str">
        <f t="shared" si="17"/>
        <v/>
      </c>
      <c r="T198" s="1157" t="str">
        <f t="shared" si="18"/>
        <v/>
      </c>
      <c r="W198" s="1249" t="str">
        <f t="shared" si="19"/>
        <v/>
      </c>
      <c r="X198" s="273"/>
      <c r="AB198" s="1249" t="str">
        <f t="shared" si="20"/>
        <v/>
      </c>
      <c r="AC198" s="1249" t="str">
        <f t="shared" si="21"/>
        <v/>
      </c>
      <c r="AD198" s="1249" t="str">
        <f t="shared" si="22"/>
        <v/>
      </c>
      <c r="AF198" s="1249" t="str">
        <f t="shared" si="23"/>
        <v/>
      </c>
    </row>
    <row r="199" ht="15.75" customHeight="1">
      <c r="A199" s="1252">
        <v>2045.0</v>
      </c>
      <c r="B199" s="1258">
        <v>1093.0</v>
      </c>
      <c r="C199" s="1259" t="s">
        <v>588</v>
      </c>
      <c r="D199" s="1259" t="s">
        <v>589</v>
      </c>
      <c r="E199" s="1230"/>
      <c r="G199" s="1249" t="str">
        <f t="array" ref="G199">IF(XLOOKUP(B199,'New Signups'!C:C,'New Signups'!I:I) = 0, "", XLOOKUP(B199,'New Signups'!C:C,'New Signups'!I:I))</f>
        <v>(484) 434-9714</v>
      </c>
      <c r="H199" s="1249" t="str">
        <f t="array" ref="H199">IF(XLOOKUP(B199,'New Signups'!C:C,'New Signups'!J:J) = 0, "", XLOOKUP(B199,'New Signups'!C:C,'New Signups'!J:J))</f>
        <v>(215) 356-4314</v>
      </c>
      <c r="J199" s="1249" t="str">
        <f t="array" ref="J199">IFNA(IF(XLOOKUP(B199,'New Signups'!C:C,'New Signups'!H:H) = 0, "", XLOOKUP(B199,'New Signups'!C:C,'New Signups'!H:H)), "")</f>
        <v>Jules Spaeth</v>
      </c>
      <c r="K199" s="1249" t="s">
        <v>5582</v>
      </c>
      <c r="M199" s="1157">
        <f t="array" ref="M199">IFNA(
    IF(OR(XLOOKUP(B199, '1000'!A:A, '1000'!AC:AC, NA())=0, XLOOKUP(B199, '1000'!A:A, '1000'!AC:AC, NA())=DATE(1900,1,1)), "", XLOOKUP(B199, '1000'!A:A, '1000'!AC:AC, NA())),
    IFNA(
        IF(OR(XLOOKUP(B199, '2000'!A:A, '2000'!AC:AC, NA())=0, XLOOKUP(B199, '2000'!A:A, '2000'!AC:AC, NA())=DATE(1900,1,1)), "", XLOOKUP(B199, '2000'!A:A, '2000'!AC:AC, NA())),
        IFNA(
            IF(OR(XLOOKUP(B199, '3000'!A:A, '3000'!AC:AC, NA())=0, XLOOKUP(B199, '3000'!A:A, '3000'!AC:AC, NA())=DATE(1900,1,1)), "", XLOOKUP(B199, '3000'!A:A, '3000'!AC:AC, NA())),
            ""
        )
    )
)</f>
        <v>46042</v>
      </c>
      <c r="O199" s="1250" t="str">
        <f t="shared" si="13"/>
        <v>02/2026</v>
      </c>
      <c r="P199" s="1157" t="str">
        <f t="shared" si="14"/>
        <v>03/2026</v>
      </c>
      <c r="Q199" s="1157" t="str">
        <f t="shared" si="15"/>
        <v>04/2026</v>
      </c>
      <c r="R199" s="1157" t="str">
        <f t="shared" si="16"/>
        <v>05/2026</v>
      </c>
      <c r="S199" s="1157" t="str">
        <f t="shared" si="17"/>
        <v>06/2026</v>
      </c>
      <c r="T199" s="1157" t="str">
        <f t="shared" si="18"/>
        <v>07/2026</v>
      </c>
      <c r="W199" s="1249" t="str">
        <f t="shared" si="19"/>
        <v>2026-11-02 00:00</v>
      </c>
      <c r="X199" s="273"/>
      <c r="AB199" s="1249" t="str">
        <f t="shared" si="20"/>
        <v>01/2027</v>
      </c>
      <c r="AC199" s="1249" t="str">
        <f t="shared" si="21"/>
        <v>02/2027</v>
      </c>
      <c r="AD199" s="1249" t="str">
        <f t="shared" si="22"/>
        <v>03/2027</v>
      </c>
      <c r="AF199" s="1249" t="str">
        <f t="shared" si="23"/>
        <v>04/15/2027</v>
      </c>
    </row>
    <row r="200" ht="15.75" customHeight="1">
      <c r="A200" s="1252">
        <v>2046.0</v>
      </c>
      <c r="B200" s="1258">
        <v>1078.0</v>
      </c>
      <c r="C200" s="1259" t="str">
        <f t="array" ref="C200">IFNA(XLOOKUP(B200,'New Signups'!C:C,'New Signups'!D:D),"-")</f>
        <v>Dominic </v>
      </c>
      <c r="D200" s="1259" t="str">
        <f t="array" ref="D200">IFNA(XLOOKUP(B200,'New Signups'!C:C,'New Signups'!E:E),"-")</f>
        <v>Fuhs</v>
      </c>
      <c r="E200" s="1230"/>
      <c r="G200" s="1249" t="str">
        <f t="array" ref="G200">IF(XLOOKUP(B200,'New Signups'!C:C,'New Signups'!I:I) = 0, "", XLOOKUP(B200,'New Signups'!C:C,'New Signups'!I:I))</f>
        <v>215-820-5802</v>
      </c>
      <c r="H200" s="1249" t="str">
        <f t="array" ref="H200">IF(XLOOKUP(B200,'New Signups'!C:C,'New Signups'!J:J) = 0, "", XLOOKUP(B200,'New Signups'!C:C,'New Signups'!J:J))</f>
        <v>(215) 820-5802</v>
      </c>
      <c r="J200" s="1249" t="str">
        <f t="array" ref="J200">IFNA(IF(XLOOKUP(B200,'New Signups'!C:C,'New Signups'!H:H) = 0, "", XLOOKUP(B200,'New Signups'!C:C,'New Signups'!H:H)), "")</f>
        <v>Anita Fuhs</v>
      </c>
      <c r="K200" s="1249" t="s">
        <v>5582</v>
      </c>
      <c r="M200" s="1157">
        <f t="array" ref="M200">IFNA(
    IF(OR(XLOOKUP(B200, '1000'!A:A, '1000'!AC:AC, NA())=0, XLOOKUP(B200, '1000'!A:A, '1000'!AC:AC, NA())=DATE(1900,1,1)), "", XLOOKUP(B200, '1000'!A:A, '1000'!AC:AC, NA())),
    IFNA(
        IF(OR(XLOOKUP(B200, '2000'!A:A, '2000'!AC:AC, NA())=0, XLOOKUP(B200, '2000'!A:A, '2000'!AC:AC, NA())=DATE(1900,1,1)), "", XLOOKUP(B200, '2000'!A:A, '2000'!AC:AC, NA())),
        IFNA(
            IF(OR(XLOOKUP(B200, '3000'!A:A, '3000'!AC:AC, NA())=0, XLOOKUP(B200, '3000'!A:A, '3000'!AC:AC, NA())=DATE(1900,1,1)), "", XLOOKUP(B200, '3000'!A:A, '3000'!AC:AC, NA())),
            ""
        )
    )
)</f>
        <v>45860</v>
      </c>
      <c r="O200" s="1250" t="str">
        <f t="shared" si="13"/>
        <v>08/2025</v>
      </c>
      <c r="P200" s="1157" t="str">
        <f t="shared" si="14"/>
        <v>09/2025</v>
      </c>
      <c r="Q200" s="1157" t="str">
        <f t="shared" si="15"/>
        <v>10/2025</v>
      </c>
      <c r="R200" s="1157" t="str">
        <f t="shared" si="16"/>
        <v>11/2025</v>
      </c>
      <c r="S200" s="1157" t="str">
        <f t="shared" si="17"/>
        <v>12/2025</v>
      </c>
      <c r="T200" s="1157" t="str">
        <f t="shared" si="18"/>
        <v>01/2026</v>
      </c>
      <c r="W200" s="1249" t="str">
        <f t="shared" si="19"/>
        <v>2026-05-04 00:00</v>
      </c>
      <c r="X200" s="273"/>
      <c r="AB200" s="1249" t="str">
        <f t="shared" si="20"/>
        <v>07/2026</v>
      </c>
      <c r="AC200" s="1249" t="str">
        <f t="shared" si="21"/>
        <v>08/2026</v>
      </c>
      <c r="AD200" s="1249" t="str">
        <f t="shared" si="22"/>
        <v>09/2026</v>
      </c>
      <c r="AF200" s="1249" t="str">
        <f t="shared" si="23"/>
        <v>10/15/2026</v>
      </c>
    </row>
    <row r="201" ht="15.75" customHeight="1">
      <c r="A201" s="1252">
        <v>2047.0</v>
      </c>
      <c r="B201" s="1260">
        <v>1109.0</v>
      </c>
      <c r="C201" s="1259" t="str">
        <f t="array" ref="C201">IFNA(XLOOKUP(B201,'New Signups'!C:C,'New Signups'!D:D),"-")</f>
        <v>Jahbril</v>
      </c>
      <c r="D201" s="1259" t="str">
        <f t="array" ref="D201">IFNA(XLOOKUP(B201,'New Signups'!C:C,'New Signups'!E:E),"-")</f>
        <v>Jenkins</v>
      </c>
      <c r="E201" s="1230"/>
      <c r="G201" s="1249" t="str">
        <f t="array" ref="G201">IF(XLOOKUP(B201,'New Signups'!C:C,'New Signups'!I:I) = 0, "", XLOOKUP(B201,'New Signups'!C:C,'New Signups'!I:I))</f>
        <v>(215) 594-0212</v>
      </c>
      <c r="H201" s="1249" t="str">
        <f t="array" ref="H201">IF(XLOOKUP(B201,'New Signups'!C:C,'New Signups'!J:J) = 0, "", XLOOKUP(B201,'New Signups'!C:C,'New Signups'!J:J))</f>
        <v/>
      </c>
      <c r="J201" s="1249" t="str">
        <f t="array" ref="J201">IFNA(IF(XLOOKUP(B201,'New Signups'!C:C,'New Signups'!H:H) = 0, "", XLOOKUP(B201,'New Signups'!C:C,'New Signups'!H:H)), "")</f>
        <v>Shardai Jenkins</v>
      </c>
      <c r="K201" s="1249" t="s">
        <v>5582</v>
      </c>
      <c r="M201" s="1157">
        <f t="array" ref="M201">IFNA(
    IF(OR(XLOOKUP(B201, '1000'!A:A, '1000'!AC:AC, NA())=0, XLOOKUP(B201, '1000'!A:A, '1000'!AC:AC, NA())=DATE(1900,1,1)), "", XLOOKUP(B201, '1000'!A:A, '1000'!AC:AC, NA())),
    IFNA(
        IF(OR(XLOOKUP(B201, '2000'!A:A, '2000'!AC:AC, NA())=0, XLOOKUP(B201, '2000'!A:A, '2000'!AC:AC, NA())=DATE(1900,1,1)), "", XLOOKUP(B201, '2000'!A:A, '2000'!AC:AC, NA())),
        IFNA(
            IF(OR(XLOOKUP(B201, '3000'!A:A, '3000'!AC:AC, NA())=0, XLOOKUP(B201, '3000'!A:A, '3000'!AC:AC, NA())=DATE(1900,1,1)), "", XLOOKUP(B201, '3000'!A:A, '3000'!AC:AC, NA())),
            ""
        )
    )
)</f>
        <v>46010</v>
      </c>
      <c r="O201" s="1250" t="str">
        <f t="shared" si="13"/>
        <v>01/2026</v>
      </c>
      <c r="P201" s="1157" t="str">
        <f t="shared" si="14"/>
        <v>02/2026</v>
      </c>
      <c r="Q201" s="1157" t="str">
        <f t="shared" si="15"/>
        <v>03/2026</v>
      </c>
      <c r="R201" s="1157" t="str">
        <f t="shared" si="16"/>
        <v>04/2026</v>
      </c>
      <c r="S201" s="1157" t="str">
        <f t="shared" si="17"/>
        <v>05/2026</v>
      </c>
      <c r="T201" s="1157" t="str">
        <f t="shared" si="18"/>
        <v>06/2026</v>
      </c>
      <c r="W201" s="1249" t="str">
        <f t="shared" si="19"/>
        <v>2026-10-05 00:00</v>
      </c>
      <c r="X201" s="273"/>
      <c r="AB201" s="1249" t="str">
        <f t="shared" si="20"/>
        <v>12/2026</v>
      </c>
      <c r="AC201" s="1249" t="str">
        <f t="shared" si="21"/>
        <v>01/2027</v>
      </c>
      <c r="AD201" s="1249" t="str">
        <f t="shared" si="22"/>
        <v>02/2027</v>
      </c>
      <c r="AF201" s="1249" t="str">
        <f t="shared" si="23"/>
        <v>03/15/2027</v>
      </c>
    </row>
    <row r="202" ht="15.75" customHeight="1">
      <c r="A202" s="1252">
        <v>2048.0</v>
      </c>
      <c r="B202" s="1260">
        <v>1110.0</v>
      </c>
      <c r="C202" s="1259" t="str">
        <f t="array" ref="C202">IFNA(XLOOKUP(B202,'New Signups'!C:C,'New Signups'!D:D),"-")</f>
        <v>Arman Jonathan (AJ)</v>
      </c>
      <c r="D202" s="1259" t="str">
        <f t="array" ref="D202">IFNA(XLOOKUP(B202,'New Signups'!C:C,'New Signups'!E:E),"-")</f>
        <v>Froggatt</v>
      </c>
      <c r="E202" s="1230"/>
      <c r="G202" s="1249" t="str">
        <f t="array" ref="G202">IF(XLOOKUP(B202,'New Signups'!C:C,'New Signups'!I:I) = 0, "", XLOOKUP(B202,'New Signups'!C:C,'New Signups'!I:I))</f>
        <v>(267) 785-4092</v>
      </c>
      <c r="H202" s="1249" t="str">
        <f t="array" ref="H202">IF(XLOOKUP(B202,'New Signups'!C:C,'New Signups'!J:J) = 0, "", XLOOKUP(B202,'New Signups'!C:C,'New Signups'!J:J))</f>
        <v>(917) 734-2568</v>
      </c>
      <c r="J202" s="1249" t="str">
        <f t="array" ref="J202">IFNA(IF(XLOOKUP(B202,'New Signups'!C:C,'New Signups'!H:H) = 0, "", XLOOKUP(B202,'New Signups'!C:C,'New Signups'!H:H)), "")</f>
        <v>Cindy Froggatt</v>
      </c>
      <c r="K202" s="1249" t="s">
        <v>5582</v>
      </c>
      <c r="M202" s="1157">
        <f t="array" ref="M202">IFNA(
    IF(OR(XLOOKUP(B202, '1000'!A:A, '1000'!AC:AC, NA())=0, XLOOKUP(B202, '1000'!A:A, '1000'!AC:AC, NA())=DATE(1900,1,1)), "", XLOOKUP(B202, '1000'!A:A, '1000'!AC:AC, NA())),
    IFNA(
        IF(OR(XLOOKUP(B202, '2000'!A:A, '2000'!AC:AC, NA())=0, XLOOKUP(B202, '2000'!A:A, '2000'!AC:AC, NA())=DATE(1900,1,1)), "", XLOOKUP(B202, '2000'!A:A, '2000'!AC:AC, NA())),
        IFNA(
            IF(OR(XLOOKUP(B202, '3000'!A:A, '3000'!AC:AC, NA())=0, XLOOKUP(B202, '3000'!A:A, '3000'!AC:AC, NA())=DATE(1900,1,1)), "", XLOOKUP(B202, '3000'!A:A, '3000'!AC:AC, NA())),
            ""
        )
    )
)</f>
        <v>45980</v>
      </c>
      <c r="O202" s="1250" t="str">
        <f t="shared" si="13"/>
        <v>12/2025</v>
      </c>
      <c r="P202" s="1157" t="str">
        <f t="shared" si="14"/>
        <v>01/2026</v>
      </c>
      <c r="Q202" s="1157" t="str">
        <f t="shared" si="15"/>
        <v>02/2026</v>
      </c>
      <c r="R202" s="1157" t="str">
        <f t="shared" si="16"/>
        <v>03/2026</v>
      </c>
      <c r="S202" s="1157" t="str">
        <f t="shared" si="17"/>
        <v>04/2026</v>
      </c>
      <c r="T202" s="1157" t="str">
        <f t="shared" si="18"/>
        <v>05/2026</v>
      </c>
      <c r="W202" s="1249" t="str">
        <f t="shared" si="19"/>
        <v>2026-09-07 00:00</v>
      </c>
      <c r="X202" s="273"/>
      <c r="AB202" s="1249" t="str">
        <f t="shared" si="20"/>
        <v>11/2026</v>
      </c>
      <c r="AC202" s="1249" t="str">
        <f t="shared" si="21"/>
        <v>12/2026</v>
      </c>
      <c r="AD202" s="1249" t="str">
        <f t="shared" si="22"/>
        <v>01/2027</v>
      </c>
      <c r="AF202" s="1249" t="str">
        <f t="shared" si="23"/>
        <v>02/15/2027</v>
      </c>
    </row>
    <row r="203" ht="15.75" customHeight="1">
      <c r="A203" s="1252">
        <v>2049.0</v>
      </c>
      <c r="B203" s="1260">
        <v>1165.0</v>
      </c>
      <c r="C203" s="1259" t="str">
        <f t="array" ref="C203">IFNA(XLOOKUP(B203,'New Signups'!C:C,'New Signups'!D:D),"-")</f>
        <v>Juhlai</v>
      </c>
      <c r="D203" s="1259" t="str">
        <f t="array" ref="D203">IFNA(XLOOKUP(B203,'New Signups'!C:C,'New Signups'!E:E),"-")</f>
        <v>Dixon</v>
      </c>
      <c r="E203" s="1230"/>
      <c r="G203" s="1249" t="str">
        <f t="array" ref="G203">IF(XLOOKUP(B203,'New Signups'!C:C,'New Signups'!I:I) = 0, "", XLOOKUP(B203,'New Signups'!C:C,'New Signups'!I:I))</f>
        <v>(267) 303-7437</v>
      </c>
      <c r="H203" s="1249" t="str">
        <f t="array" ref="H203">IF(XLOOKUP(B203,'New Signups'!C:C,'New Signups'!J:J) = 0, "", XLOOKUP(B203,'New Signups'!C:C,'New Signups'!J:J))</f>
        <v>(267) 546-8234</v>
      </c>
      <c r="J203" s="1249" t="str">
        <f t="array" ref="J203">IFNA(IF(XLOOKUP(B203,'New Signups'!C:C,'New Signups'!H:H) = 0, "", XLOOKUP(B203,'New Signups'!C:C,'New Signups'!H:H)), "")</f>
        <v>Jamie Dixon</v>
      </c>
      <c r="K203" s="1249" t="s">
        <v>5582</v>
      </c>
      <c r="M203" s="1157">
        <f t="array" ref="M203">IFNA(
    IF(OR(XLOOKUP(B203, '1000'!A:A, '1000'!AC:AC, NA())=0, XLOOKUP(B203, '1000'!A:A, '1000'!AC:AC, NA())=DATE(1900,1,1)), "", XLOOKUP(B203, '1000'!A:A, '1000'!AC:AC, NA())),
    IFNA(
        IF(OR(XLOOKUP(B203, '2000'!A:A, '2000'!AC:AC, NA())=0, XLOOKUP(B203, '2000'!A:A, '2000'!AC:AC, NA())=DATE(1900,1,1)), "", XLOOKUP(B203, '2000'!A:A, '2000'!AC:AC, NA())),
        IFNA(
            IF(OR(XLOOKUP(B203, '3000'!A:A, '3000'!AC:AC, NA())=0, XLOOKUP(B203, '3000'!A:A, '3000'!AC:AC, NA())=DATE(1900,1,1)), "", XLOOKUP(B203, '3000'!A:A, '3000'!AC:AC, NA())),
            ""
        )
    )
)</f>
        <v>45972</v>
      </c>
      <c r="O203" s="1250" t="str">
        <f t="shared" si="13"/>
        <v>12/2025</v>
      </c>
      <c r="P203" s="1157" t="str">
        <f t="shared" si="14"/>
        <v>01/2026</v>
      </c>
      <c r="Q203" s="1157" t="str">
        <f t="shared" si="15"/>
        <v>02/2026</v>
      </c>
      <c r="R203" s="1157" t="str">
        <f t="shared" si="16"/>
        <v>03/2026</v>
      </c>
      <c r="S203" s="1157" t="str">
        <f t="shared" si="17"/>
        <v>04/2026</v>
      </c>
      <c r="T203" s="1157" t="str">
        <f t="shared" si="18"/>
        <v>05/2026</v>
      </c>
      <c r="W203" s="1249" t="str">
        <f t="shared" si="19"/>
        <v>2026-09-07 00:00</v>
      </c>
      <c r="X203" s="273"/>
      <c r="AB203" s="1249" t="str">
        <f t="shared" si="20"/>
        <v>11/2026</v>
      </c>
      <c r="AC203" s="1249" t="str">
        <f t="shared" si="21"/>
        <v>12/2026</v>
      </c>
      <c r="AD203" s="1249" t="str">
        <f t="shared" si="22"/>
        <v>01/2027</v>
      </c>
      <c r="AF203" s="1249" t="str">
        <f t="shared" si="23"/>
        <v>02/15/2027</v>
      </c>
    </row>
    <row r="204" ht="15.75" customHeight="1">
      <c r="A204" s="1252">
        <v>2050.0</v>
      </c>
      <c r="B204" s="1260">
        <v>1194.0</v>
      </c>
      <c r="C204" s="1259" t="str">
        <f t="array" ref="C204">IFNA(XLOOKUP(B204,'New Signups'!C:C,'New Signups'!D:D),"-")</f>
        <v>Noah</v>
      </c>
      <c r="D204" s="1259" t="str">
        <f t="array" ref="D204">IFNA(XLOOKUP(B204,'New Signups'!C:C,'New Signups'!E:E),"-")</f>
        <v>Watts</v>
      </c>
      <c r="E204" s="1230"/>
      <c r="G204" s="1249" t="str">
        <f t="array" ref="G204">IF(XLOOKUP(B204,'New Signups'!C:C,'New Signups'!I:I) = 0, "", XLOOKUP(B204,'New Signups'!C:C,'New Signups'!I:I))</f>
        <v>‪(757) 651-6569‬</v>
      </c>
      <c r="H204" s="1249" t="str">
        <f t="array" ref="H204">IF(XLOOKUP(B204,'New Signups'!C:C,'New Signups'!J:J) = 0, "", XLOOKUP(B204,'New Signups'!C:C,'New Signups'!J:J))</f>
        <v> </v>
      </c>
      <c r="J204" s="1249" t="str">
        <f t="array" ref="J204">IFNA(IF(XLOOKUP(B204,'New Signups'!C:C,'New Signups'!H:H) = 0, "", XLOOKUP(B204,'New Signups'!C:C,'New Signups'!H:H)), "")</f>
        <v>Catrisha Watts</v>
      </c>
      <c r="K204" s="1249" t="s">
        <v>5582</v>
      </c>
      <c r="M204" s="1157">
        <f t="array" ref="M204">IFNA(
    IF(OR(XLOOKUP(B204, '1000'!A:A, '1000'!AC:AC, NA())=0, XLOOKUP(B204, '1000'!A:A, '1000'!AC:AC, NA())=DATE(1900,1,1)), "", XLOOKUP(B204, '1000'!A:A, '1000'!AC:AC, NA())),
    IFNA(
        IF(OR(XLOOKUP(B204, '2000'!A:A, '2000'!AC:AC, NA())=0, XLOOKUP(B204, '2000'!A:A, '2000'!AC:AC, NA())=DATE(1900,1,1)), "", XLOOKUP(B204, '2000'!A:A, '2000'!AC:AC, NA())),
        IFNA(
            IF(OR(XLOOKUP(B204, '3000'!A:A, '3000'!AC:AC, NA())=0, XLOOKUP(B204, '3000'!A:A, '3000'!AC:AC, NA())=DATE(1900,1,1)), "", XLOOKUP(B204, '3000'!A:A, '3000'!AC:AC, NA())),
            ""
        )
    )
)</f>
        <v>46094</v>
      </c>
      <c r="O204" s="1250" t="str">
        <f t="shared" si="13"/>
        <v>04/2026</v>
      </c>
      <c r="P204" s="1157" t="str">
        <f t="shared" si="14"/>
        <v>05/2026</v>
      </c>
      <c r="Q204" s="1157" t="str">
        <f t="shared" si="15"/>
        <v>06/2026</v>
      </c>
      <c r="R204" s="1157" t="str">
        <f t="shared" si="16"/>
        <v>07/2026</v>
      </c>
      <c r="S204" s="1157" t="str">
        <f t="shared" si="17"/>
        <v>08/2026</v>
      </c>
      <c r="T204" s="1157" t="str">
        <f t="shared" si="18"/>
        <v>09/2026</v>
      </c>
      <c r="W204" s="1249" t="str">
        <f t="shared" si="19"/>
        <v>2027-01-04 00:00</v>
      </c>
      <c r="X204" s="273"/>
      <c r="AB204" s="1249" t="str">
        <f t="shared" si="20"/>
        <v>03/2027</v>
      </c>
      <c r="AC204" s="1249" t="str">
        <f t="shared" si="21"/>
        <v>04/2027</v>
      </c>
      <c r="AD204" s="1249" t="str">
        <f t="shared" si="22"/>
        <v>05/2027</v>
      </c>
      <c r="AF204" s="1249" t="str">
        <f t="shared" si="23"/>
        <v>06/15/2027</v>
      </c>
    </row>
    <row r="205" ht="15.75" customHeight="1">
      <c r="A205" s="1252">
        <v>2051.0</v>
      </c>
      <c r="B205" s="1260">
        <v>1076.0</v>
      </c>
      <c r="C205" s="1259" t="str">
        <f t="array" ref="C205">IFNA(XLOOKUP(B205,'New Signups'!C:C,'New Signups'!D:D),"-")</f>
        <v>Judah </v>
      </c>
      <c r="D205" s="1259" t="str">
        <f t="array" ref="D205">IFNA(XLOOKUP(B205,'New Signups'!C:C,'New Signups'!E:E),"-")</f>
        <v>Watts</v>
      </c>
      <c r="E205" s="1230"/>
      <c r="G205" s="1249" t="str">
        <f t="array" ref="G205">IF(XLOOKUP(B205,'New Signups'!C:C,'New Signups'!I:I) = 0, "", XLOOKUP(B205,'New Signups'!C:C,'New Signups'!I:I))</f>
        <v>(757) 651-6569</v>
      </c>
      <c r="H205" s="1249" t="str">
        <f t="array" ref="H205">IF(XLOOKUP(B205,'New Signups'!C:C,'New Signups'!J:J) = 0, "", XLOOKUP(B205,'New Signups'!C:C,'New Signups'!J:J))</f>
        <v>(757) 470-6417</v>
      </c>
      <c r="J205" s="1249" t="str">
        <f t="array" ref="J205">IFNA(IF(XLOOKUP(B205,'New Signups'!C:C,'New Signups'!H:H) = 0, "", XLOOKUP(B205,'New Signups'!C:C,'New Signups'!H:H)), "")</f>
        <v>Catrisha Watts</v>
      </c>
      <c r="K205" s="1249" t="s">
        <v>5582</v>
      </c>
      <c r="M205" s="1157" t="str">
        <f t="array" ref="M205">IFNA(
    IF(OR(XLOOKUP(B205, '1000'!A:A, '1000'!AC:AC, NA())=0, XLOOKUP(B205, '1000'!A:A, '1000'!AC:AC, NA())=DATE(1900,1,1)), "", XLOOKUP(B205, '1000'!A:A, '1000'!AC:AC, NA())),
    IFNA(
        IF(OR(XLOOKUP(B205, '2000'!A:A, '2000'!AC:AC, NA())=0, XLOOKUP(B205, '2000'!A:A, '2000'!AC:AC, NA())=DATE(1900,1,1)), "", XLOOKUP(B205, '2000'!A:A, '2000'!AC:AC, NA())),
        IFNA(
            IF(OR(XLOOKUP(B205, '3000'!A:A, '3000'!AC:AC, NA())=0, XLOOKUP(B205, '3000'!A:A, '3000'!AC:AC, NA())=DATE(1900,1,1)), "", XLOOKUP(B205, '3000'!A:A, '3000'!AC:AC, NA())),
            ""
        )
    )
)</f>
        <v/>
      </c>
      <c r="O205" s="1250" t="str">
        <f t="shared" si="13"/>
        <v/>
      </c>
      <c r="P205" s="1157" t="str">
        <f t="shared" si="14"/>
        <v/>
      </c>
      <c r="Q205" s="1157" t="str">
        <f t="shared" si="15"/>
        <v/>
      </c>
      <c r="R205" s="1157" t="str">
        <f t="shared" si="16"/>
        <v/>
      </c>
      <c r="S205" s="1157" t="str">
        <f t="shared" si="17"/>
        <v/>
      </c>
      <c r="T205" s="1157" t="str">
        <f t="shared" si="18"/>
        <v/>
      </c>
      <c r="W205" s="1249" t="str">
        <f t="shared" si="19"/>
        <v/>
      </c>
      <c r="X205" s="273"/>
      <c r="AB205" s="1249" t="str">
        <f t="shared" si="20"/>
        <v/>
      </c>
      <c r="AC205" s="1249" t="str">
        <f t="shared" si="21"/>
        <v/>
      </c>
      <c r="AD205" s="1249" t="str">
        <f t="shared" si="22"/>
        <v/>
      </c>
      <c r="AF205" s="1249" t="str">
        <f t="shared" si="23"/>
        <v/>
      </c>
    </row>
    <row r="206" ht="15.75" customHeight="1">
      <c r="A206" s="1252">
        <v>2052.0</v>
      </c>
      <c r="B206" s="1260">
        <v>1211.0</v>
      </c>
      <c r="C206" s="1259" t="s">
        <v>577</v>
      </c>
      <c r="D206" s="1259" t="s">
        <v>5021</v>
      </c>
      <c r="E206" s="1230"/>
      <c r="G206" s="1249">
        <f t="array" ref="G206">IF(XLOOKUP(B206,'New Signups'!C:C,'New Signups'!I:I) = 0, "", XLOOKUP(B206,'New Signups'!C:C,'New Signups'!I:I))</f>
        <v>2672409964</v>
      </c>
      <c r="H206" s="1249" t="str">
        <f t="array" ref="H206">IF(XLOOKUP(B206,'New Signups'!C:C,'New Signups'!J:J) = 0, "", XLOOKUP(B206,'New Signups'!C:C,'New Signups'!J:J))</f>
        <v>(267) 615-5394</v>
      </c>
      <c r="J206" s="1249" t="str">
        <f t="array" ref="J206">IFNA(IF(XLOOKUP(B206,'New Signups'!C:C,'New Signups'!H:H) = 0, "", XLOOKUP(B206,'New Signups'!C:C,'New Signups'!H:H)), "")</f>
        <v>Ani maitin</v>
      </c>
      <c r="K206" s="1249" t="s">
        <v>5582</v>
      </c>
      <c r="M206" s="1157">
        <f t="array" ref="M206">IFNA(
    IF(OR(XLOOKUP(B206, '1000'!A:A, '1000'!AC:AC, NA())=0, XLOOKUP(B206, '1000'!A:A, '1000'!AC:AC, NA())=DATE(1900,1,1)), "", XLOOKUP(B206, '1000'!A:A, '1000'!AC:AC, NA())),
    IFNA(
        IF(OR(XLOOKUP(B206, '2000'!A:A, '2000'!AC:AC, NA())=0, XLOOKUP(B206, '2000'!A:A, '2000'!AC:AC, NA())=DATE(1900,1,1)), "", XLOOKUP(B206, '2000'!A:A, '2000'!AC:AC, NA())),
        IFNA(
            IF(OR(XLOOKUP(B206, '3000'!A:A, '3000'!AC:AC, NA())=0, XLOOKUP(B206, '3000'!A:A, '3000'!AC:AC, NA())=DATE(1900,1,1)), "", XLOOKUP(B206, '3000'!A:A, '3000'!AC:AC, NA())),
            ""
        )
    )
)</f>
        <v>45978</v>
      </c>
      <c r="O206" s="1250" t="str">
        <f t="shared" si="13"/>
        <v>12/2025</v>
      </c>
      <c r="P206" s="1157" t="str">
        <f t="shared" si="14"/>
        <v>01/2026</v>
      </c>
      <c r="Q206" s="1157" t="str">
        <f t="shared" si="15"/>
        <v>02/2026</v>
      </c>
      <c r="R206" s="1157" t="str">
        <f t="shared" si="16"/>
        <v>03/2026</v>
      </c>
      <c r="S206" s="1157" t="str">
        <f t="shared" si="17"/>
        <v>04/2026</v>
      </c>
      <c r="T206" s="1157" t="str">
        <f t="shared" si="18"/>
        <v>05/2026</v>
      </c>
      <c r="W206" s="1249" t="str">
        <f t="shared" si="19"/>
        <v>2026-09-07 00:00</v>
      </c>
      <c r="X206" s="273"/>
      <c r="AB206" s="1249" t="str">
        <f t="shared" si="20"/>
        <v>11/2026</v>
      </c>
      <c r="AC206" s="1249" t="str">
        <f t="shared" si="21"/>
        <v>12/2026</v>
      </c>
      <c r="AD206" s="1249" t="str">
        <f t="shared" si="22"/>
        <v>01/2027</v>
      </c>
      <c r="AF206" s="1249" t="str">
        <f t="shared" si="23"/>
        <v>02/15/2027</v>
      </c>
    </row>
    <row r="207" ht="15.75" customHeight="1">
      <c r="A207" s="1252">
        <v>2053.0</v>
      </c>
      <c r="B207" s="1260">
        <v>1203.0</v>
      </c>
      <c r="C207" s="1259" t="s">
        <v>1557</v>
      </c>
      <c r="D207" s="1259" t="str">
        <f t="array" ref="D207">IFNA(XLOOKUP(B207,'New Signups'!C:C,'New Signups'!E:E),"-")</f>
        <v>Jones</v>
      </c>
      <c r="E207" s="1230"/>
      <c r="G207" s="1249" t="str">
        <f t="array" ref="G207">IF(XLOOKUP(B207,'New Signups'!C:C,'New Signups'!I:I) = 0, "", XLOOKUP(B207,'New Signups'!C:C,'New Signups'!I:I))</f>
        <v>(917) 769-9268</v>
      </c>
      <c r="H207" s="1249" t="str">
        <f t="array" ref="H207">IF(XLOOKUP(B207,'New Signups'!C:C,'New Signups'!J:J) = 0, "", XLOOKUP(B207,'New Signups'!C:C,'New Signups'!J:J))</f>
        <v>r</v>
      </c>
      <c r="J207" s="1249" t="str">
        <f t="array" ref="J207">IFNA(IF(XLOOKUP(B207,'New Signups'!C:C,'New Signups'!H:H) = 0, "", XLOOKUP(B207,'New Signups'!C:C,'New Signups'!H:H)), "")</f>
        <v>Marlo Jones</v>
      </c>
      <c r="K207" s="1249" t="s">
        <v>5582</v>
      </c>
      <c r="M207" s="1157" t="str">
        <f t="array" ref="M207">IFNA(
    IF(OR(XLOOKUP(B207, '1000'!A:A, '1000'!AC:AC, NA())=0, XLOOKUP(B207, '1000'!A:A, '1000'!AC:AC, NA())=DATE(1900,1,1)), "", XLOOKUP(B207, '1000'!A:A, '1000'!AC:AC, NA())),
    IFNA(
        IF(OR(XLOOKUP(B207, '2000'!A:A, '2000'!AC:AC, NA())=0, XLOOKUP(B207, '2000'!A:A, '2000'!AC:AC, NA())=DATE(1900,1,1)), "", XLOOKUP(B207, '2000'!A:A, '2000'!AC:AC, NA())),
        IFNA(
            IF(OR(XLOOKUP(B207, '3000'!A:A, '3000'!AC:AC, NA())=0, XLOOKUP(B207, '3000'!A:A, '3000'!AC:AC, NA())=DATE(1900,1,1)), "", XLOOKUP(B207, '3000'!A:A, '3000'!AC:AC, NA())),
            ""
        )
    )
)</f>
        <v/>
      </c>
      <c r="O207" s="1250" t="str">
        <f t="shared" si="13"/>
        <v/>
      </c>
      <c r="P207" s="1157" t="str">
        <f t="shared" si="14"/>
        <v/>
      </c>
      <c r="Q207" s="1157" t="str">
        <f t="shared" si="15"/>
        <v/>
      </c>
      <c r="R207" s="1157" t="str">
        <f t="shared" si="16"/>
        <v/>
      </c>
      <c r="S207" s="1157" t="str">
        <f t="shared" si="17"/>
        <v/>
      </c>
      <c r="T207" s="1157" t="str">
        <f t="shared" si="18"/>
        <v/>
      </c>
      <c r="W207" s="1249" t="str">
        <f t="shared" si="19"/>
        <v/>
      </c>
      <c r="X207" s="273"/>
      <c r="AB207" s="1249" t="str">
        <f t="shared" si="20"/>
        <v/>
      </c>
      <c r="AC207" s="1249" t="str">
        <f t="shared" si="21"/>
        <v/>
      </c>
      <c r="AD207" s="1249" t="str">
        <f t="shared" si="22"/>
        <v/>
      </c>
      <c r="AF207" s="1249" t="str">
        <f t="shared" si="23"/>
        <v/>
      </c>
    </row>
    <row r="208" ht="15.75" customHeight="1">
      <c r="A208" s="1252">
        <v>2054.0</v>
      </c>
      <c r="B208" s="1260">
        <v>1205.0</v>
      </c>
      <c r="C208" s="1261" t="s">
        <v>5611</v>
      </c>
      <c r="D208" s="1262" t="s">
        <v>5030</v>
      </c>
      <c r="E208" s="1230"/>
      <c r="G208" s="1249" t="str">
        <f t="array" ref="G208">IF(XLOOKUP(B208,'New Signups'!C:C,'New Signups'!I:I) = 0, "", XLOOKUP(B208,'New Signups'!C:C,'New Signups'!I:I))</f>
        <v>(267) 780-0736</v>
      </c>
      <c r="H208" s="1249" t="str">
        <f t="array" ref="H208">IF(XLOOKUP(B208,'New Signups'!C:C,'New Signups'!J:J) = 0, "", XLOOKUP(B208,'New Signups'!C:C,'New Signups'!J:J))</f>
        <v>(267) 904-0794</v>
      </c>
      <c r="J208" s="1249" t="str">
        <f t="array" ref="J208">IFNA(IF(XLOOKUP(B208,'New Signups'!C:C,'New Signups'!H:H) = 0, "", XLOOKUP(B208,'New Signups'!C:C,'New Signups'!H:H)), "")</f>
        <v>Jasmin Edwards</v>
      </c>
      <c r="K208" s="1249" t="s">
        <v>5582</v>
      </c>
      <c r="M208" s="1157" t="str">
        <f t="array" ref="M208">IFNA(
    IF(OR(XLOOKUP(B208, '1000'!A:A, '1000'!AC:AC, NA())=0, XLOOKUP(B208, '1000'!A:A, '1000'!AC:AC, NA())=DATE(1900,1,1)), "", XLOOKUP(B208, '1000'!A:A, '1000'!AC:AC, NA())),
    IFNA(
        IF(OR(XLOOKUP(B208, '2000'!A:A, '2000'!AC:AC, NA())=0, XLOOKUP(B208, '2000'!A:A, '2000'!AC:AC, NA())=DATE(1900,1,1)), "", XLOOKUP(B208, '2000'!A:A, '2000'!AC:AC, NA())),
        IFNA(
            IF(OR(XLOOKUP(B208, '3000'!A:A, '3000'!AC:AC, NA())=0, XLOOKUP(B208, '3000'!A:A, '3000'!AC:AC, NA())=DATE(1900,1,1)), "", XLOOKUP(B208, '3000'!A:A, '3000'!AC:AC, NA())),
            ""
        )
    )
)</f>
        <v/>
      </c>
      <c r="O208" s="1250" t="str">
        <f t="shared" si="13"/>
        <v/>
      </c>
      <c r="P208" s="1157" t="str">
        <f t="shared" si="14"/>
        <v/>
      </c>
      <c r="Q208" s="1157" t="str">
        <f t="shared" si="15"/>
        <v/>
      </c>
      <c r="R208" s="1157" t="str">
        <f t="shared" si="16"/>
        <v/>
      </c>
      <c r="S208" s="1157" t="str">
        <f t="shared" si="17"/>
        <v/>
      </c>
      <c r="T208" s="1157" t="str">
        <f t="shared" si="18"/>
        <v/>
      </c>
      <c r="W208" s="1249" t="str">
        <f t="shared" si="19"/>
        <v/>
      </c>
      <c r="X208" s="273"/>
      <c r="AB208" s="1249" t="str">
        <f t="shared" si="20"/>
        <v/>
      </c>
      <c r="AC208" s="1249" t="str">
        <f t="shared" si="21"/>
        <v/>
      </c>
      <c r="AD208" s="1249" t="str">
        <f t="shared" si="22"/>
        <v/>
      </c>
      <c r="AF208" s="1249" t="str">
        <f t="shared" si="23"/>
        <v/>
      </c>
    </row>
    <row r="209" ht="15.75" customHeight="1">
      <c r="A209" s="1252">
        <v>2055.0</v>
      </c>
      <c r="B209" s="1260">
        <v>1088.0</v>
      </c>
      <c r="C209" s="1261" t="s">
        <v>152</v>
      </c>
      <c r="D209" s="1261" t="s">
        <v>5032</v>
      </c>
      <c r="E209" s="1230"/>
      <c r="G209" s="1249" t="str">
        <f t="array" ref="G209">IF(XLOOKUP(B209,'New Signups'!C:C,'New Signups'!I:I) = 0, "", XLOOKUP(B209,'New Signups'!C:C,'New Signups'!I:I))</f>
        <v>(609) 744-1033</v>
      </c>
      <c r="H209" s="1249" t="str">
        <f t="array" ref="H209">IF(XLOOKUP(B209,'New Signups'!C:C,'New Signups'!J:J) = 0, "", XLOOKUP(B209,'New Signups'!C:C,'New Signups'!J:J))</f>
        <v>(215) 514-0531</v>
      </c>
      <c r="J209" s="1249" t="str">
        <f t="array" ref="J209">IFNA(IF(XLOOKUP(B209,'New Signups'!C:C,'New Signups'!H:H) = 0, "", XLOOKUP(B209,'New Signups'!C:C,'New Signups'!H:H)), "")</f>
        <v>Kate Dugan</v>
      </c>
      <c r="K209" s="1249" t="s">
        <v>5582</v>
      </c>
      <c r="M209" s="1157">
        <f t="array" ref="M209">IFNA(
    IF(OR(XLOOKUP(B209, '1000'!A:A, '1000'!AC:AC, NA())=0, XLOOKUP(B209, '1000'!A:A, '1000'!AC:AC, NA())=DATE(1900,1,1)), "", XLOOKUP(B209, '1000'!A:A, '1000'!AC:AC, NA())),
    IFNA(
        IF(OR(XLOOKUP(B209, '2000'!A:A, '2000'!AC:AC, NA())=0, XLOOKUP(B209, '2000'!A:A, '2000'!AC:AC, NA())=DATE(1900,1,1)), "", XLOOKUP(B209, '2000'!A:A, '2000'!AC:AC, NA())),
        IFNA(
            IF(OR(XLOOKUP(B209, '3000'!A:A, '3000'!AC:AC, NA())=0, XLOOKUP(B209, '3000'!A:A, '3000'!AC:AC, NA())=DATE(1900,1,1)), "", XLOOKUP(B209, '3000'!A:A, '3000'!AC:AC, NA())),
            ""
        )
    )
)</f>
        <v>46192</v>
      </c>
      <c r="O209" s="1250" t="str">
        <f t="shared" si="13"/>
        <v>07/2026</v>
      </c>
      <c r="P209" s="1157" t="str">
        <f t="shared" si="14"/>
        <v>08/2026</v>
      </c>
      <c r="Q209" s="1157" t="str">
        <f t="shared" si="15"/>
        <v>09/2026</v>
      </c>
      <c r="R209" s="1157" t="str">
        <f t="shared" si="16"/>
        <v>10/2026</v>
      </c>
      <c r="S209" s="1157" t="str">
        <f t="shared" si="17"/>
        <v>11/2026</v>
      </c>
      <c r="T209" s="1157" t="str">
        <f t="shared" si="18"/>
        <v>12/2026</v>
      </c>
      <c r="W209" s="1249" t="str">
        <f t="shared" si="19"/>
        <v>2027-04-05 00:00</v>
      </c>
      <c r="X209" s="273"/>
      <c r="AB209" s="1249" t="str">
        <f t="shared" si="20"/>
        <v>06/2027</v>
      </c>
      <c r="AC209" s="1249" t="str">
        <f t="shared" si="21"/>
        <v>07/2027</v>
      </c>
      <c r="AD209" s="1249" t="str">
        <f t="shared" si="22"/>
        <v>08/2027</v>
      </c>
      <c r="AF209" s="1249" t="str">
        <f t="shared" si="23"/>
        <v>09/15/2027</v>
      </c>
    </row>
    <row r="210" ht="15.75" customHeight="1">
      <c r="A210" s="1252">
        <v>2056.0</v>
      </c>
      <c r="B210" s="1260">
        <v>1224.0</v>
      </c>
      <c r="C210" s="1262" t="s">
        <v>2032</v>
      </c>
      <c r="D210" s="1262" t="s">
        <v>2033</v>
      </c>
      <c r="E210" s="1230"/>
      <c r="G210" s="1249" t="str">
        <f t="array" ref="G210">IF(XLOOKUP(B210,'New Signups'!C:C,'New Signups'!I:I) = 0, "", XLOOKUP(B210,'New Signups'!C:C,'New Signups'!I:I))</f>
        <v>(267) 734-5132</v>
      </c>
      <c r="H210" s="1249" t="str">
        <f t="array" ref="H210">IF(XLOOKUP(B210,'New Signups'!C:C,'New Signups'!J:J) = 0, "", XLOOKUP(B210,'New Signups'!C:C,'New Signups'!J:J))</f>
        <v>(267) 734-5132</v>
      </c>
      <c r="J210" s="1249" t="str">
        <f t="array" ref="J210">IFNA(IF(XLOOKUP(B210,'New Signups'!C:C,'New Signups'!H:H) = 0, "", XLOOKUP(B210,'New Signups'!C:C,'New Signups'!H:H)), "")</f>
        <v>camila franquie lawrence</v>
      </c>
      <c r="K210" s="1249" t="s">
        <v>5582</v>
      </c>
      <c r="M210" s="1157" t="str">
        <f t="array" ref="M210">IFNA(
    IF(OR(XLOOKUP(B210, '1000'!A:A, '1000'!AC:AC, NA())=0, XLOOKUP(B210, '1000'!A:A, '1000'!AC:AC, NA())=DATE(1900,1,1)), "", XLOOKUP(B210, '1000'!A:A, '1000'!AC:AC, NA())),
    IFNA(
        IF(OR(XLOOKUP(B210, '2000'!A:A, '2000'!AC:AC, NA())=0, XLOOKUP(B210, '2000'!A:A, '2000'!AC:AC, NA())=DATE(1900,1,1)), "", XLOOKUP(B210, '2000'!A:A, '2000'!AC:AC, NA())),
        IFNA(
            IF(OR(XLOOKUP(B210, '3000'!A:A, '3000'!AC:AC, NA())=0, XLOOKUP(B210, '3000'!A:A, '3000'!AC:AC, NA())=DATE(1900,1,1)), "", XLOOKUP(B210, '3000'!A:A, '3000'!AC:AC, NA())),
            ""
        )
    )
)</f>
        <v/>
      </c>
      <c r="O210" s="1250" t="str">
        <f t="shared" si="13"/>
        <v/>
      </c>
      <c r="P210" s="1157" t="str">
        <f t="shared" si="14"/>
        <v/>
      </c>
      <c r="Q210" s="1157" t="str">
        <f t="shared" si="15"/>
        <v/>
      </c>
      <c r="R210" s="1157" t="str">
        <f t="shared" si="16"/>
        <v/>
      </c>
      <c r="S210" s="1157" t="str">
        <f t="shared" si="17"/>
        <v/>
      </c>
      <c r="T210" s="1157" t="str">
        <f t="shared" si="18"/>
        <v/>
      </c>
      <c r="W210" s="1249" t="str">
        <f t="shared" si="19"/>
        <v/>
      </c>
      <c r="X210" s="273"/>
      <c r="AB210" s="1249" t="str">
        <f t="shared" si="20"/>
        <v/>
      </c>
      <c r="AC210" s="1249" t="str">
        <f t="shared" si="21"/>
        <v/>
      </c>
      <c r="AD210" s="1249" t="str">
        <f t="shared" si="22"/>
        <v/>
      </c>
      <c r="AF210" s="1249" t="str">
        <f t="shared" si="23"/>
        <v/>
      </c>
    </row>
    <row r="211" ht="15.75" customHeight="1">
      <c r="A211" s="1252">
        <v>2057.0</v>
      </c>
      <c r="B211" s="1260">
        <v>1201.0</v>
      </c>
      <c r="C211" s="1261" t="s">
        <v>764</v>
      </c>
      <c r="D211" s="1261" t="s">
        <v>1562</v>
      </c>
      <c r="E211" s="1230"/>
      <c r="G211" s="1249" t="str">
        <f t="array" ref="G211">IF(XLOOKUP(B211,'New Signups'!C:C,'New Signups'!I:I) = 0, "", XLOOKUP(B211,'New Signups'!C:C,'New Signups'!I:I))</f>
        <v>(267) 972-7932</v>
      </c>
      <c r="H211" s="1249" t="str">
        <f t="array" ref="H211">IF(XLOOKUP(B211,'New Signups'!C:C,'New Signups'!J:J) = 0, "", XLOOKUP(B211,'New Signups'!C:C,'New Signups'!J:J))</f>
        <v>(267) 858-7249</v>
      </c>
      <c r="J211" s="1249" t="str">
        <f t="array" ref="J211">IFNA(IF(XLOOKUP(B211,'New Signups'!C:C,'New Signups'!H:H) = 0, "", XLOOKUP(B211,'New Signups'!C:C,'New Signups'!H:H)), "")</f>
        <v>Shaneka bowen</v>
      </c>
      <c r="K211" s="1249" t="s">
        <v>5582</v>
      </c>
      <c r="M211" s="1157" t="str">
        <f t="array" ref="M211">IFNA(
    IF(OR(XLOOKUP(B211, '1000'!A:A, '1000'!AC:AC, NA())=0, XLOOKUP(B211, '1000'!A:A, '1000'!AC:AC, NA())=DATE(1900,1,1)), "", XLOOKUP(B211, '1000'!A:A, '1000'!AC:AC, NA())),
    IFNA(
        IF(OR(XLOOKUP(B211, '2000'!A:A, '2000'!AC:AC, NA())=0, XLOOKUP(B211, '2000'!A:A, '2000'!AC:AC, NA())=DATE(1900,1,1)), "", XLOOKUP(B211, '2000'!A:A, '2000'!AC:AC, NA())),
        IFNA(
            IF(OR(XLOOKUP(B211, '3000'!A:A, '3000'!AC:AC, NA())=0, XLOOKUP(B211, '3000'!A:A, '3000'!AC:AC, NA())=DATE(1900,1,1)), "", XLOOKUP(B211, '3000'!A:A, '3000'!AC:AC, NA())),
            ""
        )
    )
)</f>
        <v/>
      </c>
      <c r="O211" s="1250" t="str">
        <f t="shared" si="13"/>
        <v/>
      </c>
      <c r="P211" s="1157" t="str">
        <f t="shared" si="14"/>
        <v/>
      </c>
      <c r="Q211" s="1157" t="str">
        <f t="shared" si="15"/>
        <v/>
      </c>
      <c r="R211" s="1157" t="str">
        <f t="shared" si="16"/>
        <v/>
      </c>
      <c r="S211" s="1157" t="str">
        <f t="shared" si="17"/>
        <v/>
      </c>
      <c r="T211" s="1157" t="str">
        <f t="shared" si="18"/>
        <v/>
      </c>
      <c r="W211" s="1249" t="str">
        <f t="shared" si="19"/>
        <v/>
      </c>
      <c r="X211" s="273"/>
      <c r="AB211" s="1249" t="str">
        <f t="shared" si="20"/>
        <v/>
      </c>
      <c r="AC211" s="1249" t="str">
        <f t="shared" si="21"/>
        <v/>
      </c>
      <c r="AD211" s="1249" t="str">
        <f t="shared" si="22"/>
        <v/>
      </c>
      <c r="AF211" s="1249" t="str">
        <f t="shared" si="23"/>
        <v/>
      </c>
    </row>
    <row r="212" ht="15.75" customHeight="1">
      <c r="A212" s="1252">
        <v>2058.0</v>
      </c>
      <c r="B212" s="1260">
        <v>1261.0</v>
      </c>
      <c r="C212" s="1261" t="s">
        <v>1861</v>
      </c>
      <c r="D212" s="1261" t="s">
        <v>1862</v>
      </c>
      <c r="E212" s="1230"/>
      <c r="G212" s="1249" t="str">
        <f t="array" ref="G212">IF(XLOOKUP(B212,'New Signups'!C:C,'New Signups'!I:I) = 0, "", XLOOKUP(B212,'New Signups'!C:C,'New Signups'!I:I))</f>
        <v>(347) 394-8123</v>
      </c>
      <c r="H212" s="1249" t="str">
        <f t="array" ref="H212">IF(XLOOKUP(B212,'New Signups'!C:C,'New Signups'!J:J) = 0, "", XLOOKUP(B212,'New Signups'!C:C,'New Signups'!J:J))</f>
        <v>(267) 575-0523</v>
      </c>
      <c r="J212" s="1249" t="str">
        <f t="array" ref="J212">IFNA(IF(XLOOKUP(B212,'New Signups'!C:C,'New Signups'!H:H) = 0, "", XLOOKUP(B212,'New Signups'!C:C,'New Signups'!H:H)), "")</f>
        <v>Trevine Blache</v>
      </c>
      <c r="K212" s="1249" t="s">
        <v>5582</v>
      </c>
      <c r="M212" s="1157" t="str">
        <f t="array" ref="M212">IFNA(
    IF(OR(XLOOKUP(B212, '1000'!A:A, '1000'!AC:AC, NA())=0, XLOOKUP(B212, '1000'!A:A, '1000'!AC:AC, NA())=DATE(1900,1,1)), "", XLOOKUP(B212, '1000'!A:A, '1000'!AC:AC, NA())),
    IFNA(
        IF(OR(XLOOKUP(B212, '2000'!A:A, '2000'!AC:AC, NA())=0, XLOOKUP(B212, '2000'!A:A, '2000'!AC:AC, NA())=DATE(1900,1,1)), "", XLOOKUP(B212, '2000'!A:A, '2000'!AC:AC, NA())),
        IFNA(
            IF(OR(XLOOKUP(B212, '3000'!A:A, '3000'!AC:AC, NA())=0, XLOOKUP(B212, '3000'!A:A, '3000'!AC:AC, NA())=DATE(1900,1,1)), "", XLOOKUP(B212, '3000'!A:A, '3000'!AC:AC, NA())),
            ""
        )
    )
)</f>
        <v/>
      </c>
      <c r="O212" s="1250" t="str">
        <f t="shared" si="13"/>
        <v/>
      </c>
      <c r="P212" s="1157" t="str">
        <f t="shared" si="14"/>
        <v/>
      </c>
      <c r="Q212" s="1157" t="str">
        <f t="shared" si="15"/>
        <v/>
      </c>
      <c r="R212" s="1157" t="str">
        <f t="shared" si="16"/>
        <v/>
      </c>
      <c r="S212" s="1157" t="str">
        <f t="shared" si="17"/>
        <v/>
      </c>
      <c r="T212" s="1157" t="str">
        <f t="shared" si="18"/>
        <v/>
      </c>
      <c r="W212" s="1249" t="str">
        <f t="shared" si="19"/>
        <v/>
      </c>
      <c r="X212" s="273"/>
      <c r="AB212" s="1249" t="str">
        <f t="shared" si="20"/>
        <v/>
      </c>
      <c r="AC212" s="1249" t="str">
        <f t="shared" si="21"/>
        <v/>
      </c>
      <c r="AD212" s="1249" t="str">
        <f t="shared" si="22"/>
        <v/>
      </c>
      <c r="AF212" s="1249" t="str">
        <f t="shared" si="23"/>
        <v/>
      </c>
    </row>
    <row r="213" ht="15.75" customHeight="1">
      <c r="A213" s="1252">
        <v>2059.0</v>
      </c>
      <c r="B213" s="1260">
        <v>1141.0</v>
      </c>
      <c r="C213" s="1263" t="s">
        <v>678</v>
      </c>
      <c r="D213" s="1261" t="s">
        <v>679</v>
      </c>
      <c r="E213" s="1230"/>
      <c r="G213" s="1249" t="str">
        <f t="array" ref="G213">IF(XLOOKUP(B213,'New Signups'!C:C,'New Signups'!I:I) = 0, "", XLOOKUP(B213,'New Signups'!C:C,'New Signups'!I:I))</f>
        <v>(215) 356-0400</v>
      </c>
      <c r="H213" s="1249" t="str">
        <f t="array" ref="H213">IF(XLOOKUP(B213,'New Signups'!C:C,'New Signups'!J:J) = 0, "", XLOOKUP(B213,'New Signups'!C:C,'New Signups'!J:J))</f>
        <v/>
      </c>
      <c r="J213" s="1249" t="str">
        <f t="array" ref="J213">IFNA(IF(XLOOKUP(B213,'New Signups'!C:C,'New Signups'!H:H) = 0, "", XLOOKUP(B213,'New Signups'!C:C,'New Signups'!H:H)), "")</f>
        <v>Megan Pope</v>
      </c>
      <c r="K213" s="1249" t="s">
        <v>5582</v>
      </c>
      <c r="M213" s="1157">
        <f t="array" ref="M213">IFNA(
    IF(OR(XLOOKUP(B213, '1000'!A:A, '1000'!AC:AC, NA())=0, XLOOKUP(B213, '1000'!A:A, '1000'!AC:AC, NA())=DATE(1900,1,1)), "", XLOOKUP(B213, '1000'!A:A, '1000'!AC:AC, NA())),
    IFNA(
        IF(OR(XLOOKUP(B213, '2000'!A:A, '2000'!AC:AC, NA())=0, XLOOKUP(B213, '2000'!A:A, '2000'!AC:AC, NA())=DATE(1900,1,1)), "", XLOOKUP(B213, '2000'!A:A, '2000'!AC:AC, NA())),
        IFNA(
            IF(OR(XLOOKUP(B213, '3000'!A:A, '3000'!AC:AC, NA())=0, XLOOKUP(B213, '3000'!A:A, '3000'!AC:AC, NA())=DATE(1900,1,1)), "", XLOOKUP(B213, '3000'!A:A, '3000'!AC:AC, NA())),
            ""
        )
    )
)</f>
        <v>46124</v>
      </c>
      <c r="O213" s="1250" t="str">
        <f t="shared" si="13"/>
        <v>05/2026</v>
      </c>
      <c r="P213" s="1157" t="str">
        <f t="shared" si="14"/>
        <v>06/2026</v>
      </c>
      <c r="Q213" s="1157" t="str">
        <f t="shared" si="15"/>
        <v>07/2026</v>
      </c>
      <c r="R213" s="1157" t="str">
        <f t="shared" si="16"/>
        <v>08/2026</v>
      </c>
      <c r="S213" s="1157" t="str">
        <f t="shared" si="17"/>
        <v>09/2026</v>
      </c>
      <c r="T213" s="1157" t="str">
        <f t="shared" si="18"/>
        <v>10/2026</v>
      </c>
      <c r="W213" s="1249" t="str">
        <f t="shared" si="19"/>
        <v>2027-02-08 00:00</v>
      </c>
      <c r="X213" s="273"/>
      <c r="AB213" s="1249" t="str">
        <f t="shared" si="20"/>
        <v>04/2027</v>
      </c>
      <c r="AC213" s="1249" t="str">
        <f t="shared" si="21"/>
        <v>05/2027</v>
      </c>
      <c r="AD213" s="1249" t="str">
        <f t="shared" si="22"/>
        <v>06/2027</v>
      </c>
      <c r="AF213" s="1249" t="str">
        <f t="shared" si="23"/>
        <v>07/15/2027</v>
      </c>
    </row>
    <row r="214" ht="15.75" customHeight="1">
      <c r="A214" s="1252">
        <v>2060.0</v>
      </c>
      <c r="B214" s="1260">
        <v>1171.0</v>
      </c>
      <c r="C214" s="1261" t="s">
        <v>730</v>
      </c>
      <c r="D214" s="1261" t="s">
        <v>100</v>
      </c>
      <c r="E214" s="1230"/>
      <c r="G214" s="1249" t="str">
        <f t="array" ref="G214">IF(XLOOKUP(B214,'New Signups'!C:C,'New Signups'!I:I) = 0, "", XLOOKUP(B214,'New Signups'!C:C,'New Signups'!I:I))</f>
        <v>(864) 404-6545</v>
      </c>
      <c r="H214" s="1249" t="str">
        <f t="array" ref="H214">IF(XLOOKUP(B214,'New Signups'!C:C,'New Signups'!J:J) = 0, "", XLOOKUP(B214,'New Signups'!C:C,'New Signups'!J:J))</f>
        <v>(445) 274-9049</v>
      </c>
      <c r="J214" s="1249" t="str">
        <f t="array" ref="J214">IFNA(IF(XLOOKUP(B214,'New Signups'!C:C,'New Signups'!H:H) = 0, "", XLOOKUP(B214,'New Signups'!C:C,'New Signups'!H:H)), "")</f>
        <v>Kimberly Adair Rackley</v>
      </c>
      <c r="K214" s="1249" t="s">
        <v>5582</v>
      </c>
      <c r="M214" s="1157" t="str">
        <f t="array" ref="M214">IFNA(
    IF(OR(XLOOKUP(B214, '1000'!A:A, '1000'!AC:AC, NA())=0, XLOOKUP(B214, '1000'!A:A, '1000'!AC:AC, NA())=DATE(1900,1,1)), "", XLOOKUP(B214, '1000'!A:A, '1000'!AC:AC, NA())),
    IFNA(
        IF(OR(XLOOKUP(B214, '2000'!A:A, '2000'!AC:AC, NA())=0, XLOOKUP(B214, '2000'!A:A, '2000'!AC:AC, NA())=DATE(1900,1,1)), "", XLOOKUP(B214, '2000'!A:A, '2000'!AC:AC, NA())),
        IFNA(
            IF(OR(XLOOKUP(B214, '3000'!A:A, '3000'!AC:AC, NA())=0, XLOOKUP(B214, '3000'!A:A, '3000'!AC:AC, NA())=DATE(1900,1,1)), "", XLOOKUP(B214, '3000'!A:A, '3000'!AC:AC, NA())),
            ""
        )
    )
)</f>
        <v/>
      </c>
      <c r="O214" s="1250" t="str">
        <f t="shared" si="13"/>
        <v/>
      </c>
      <c r="P214" s="1157" t="str">
        <f t="shared" si="14"/>
        <v/>
      </c>
      <c r="Q214" s="1157" t="str">
        <f t="shared" si="15"/>
        <v/>
      </c>
      <c r="R214" s="1157" t="str">
        <f t="shared" si="16"/>
        <v/>
      </c>
      <c r="S214" s="1157" t="str">
        <f t="shared" si="17"/>
        <v/>
      </c>
      <c r="T214" s="1157" t="str">
        <f t="shared" si="18"/>
        <v/>
      </c>
      <c r="W214" s="1249" t="str">
        <f t="shared" si="19"/>
        <v/>
      </c>
      <c r="X214" s="273"/>
      <c r="AB214" s="1249" t="str">
        <f t="shared" si="20"/>
        <v/>
      </c>
      <c r="AC214" s="1249" t="str">
        <f t="shared" si="21"/>
        <v/>
      </c>
      <c r="AD214" s="1249" t="str">
        <f t="shared" si="22"/>
        <v/>
      </c>
      <c r="AF214" s="1249" t="str">
        <f t="shared" si="23"/>
        <v/>
      </c>
    </row>
    <row r="215" ht="15.75" customHeight="1">
      <c r="A215" s="1252">
        <v>2061.0</v>
      </c>
      <c r="B215" s="1260">
        <v>1172.0</v>
      </c>
      <c r="C215" s="1261" t="s">
        <v>727</v>
      </c>
      <c r="D215" s="1261" t="s">
        <v>100</v>
      </c>
      <c r="E215" s="1230"/>
      <c r="G215" s="1249" t="str">
        <f t="array" ref="G215">IF(XLOOKUP(B215,'New Signups'!C:C,'New Signups'!I:I) = 0, "", XLOOKUP(B215,'New Signups'!C:C,'New Signups'!I:I))</f>
        <v>(864) 404-6545</v>
      </c>
      <c r="H215" s="1249" t="str">
        <f t="array" ref="H215">IF(XLOOKUP(B215,'New Signups'!C:C,'New Signups'!J:J) = 0, "", XLOOKUP(B215,'New Signups'!C:C,'New Signups'!J:J))</f>
        <v/>
      </c>
      <c r="J215" s="1249" t="str">
        <f t="array" ref="J215">IFNA(IF(XLOOKUP(B215,'New Signups'!C:C,'New Signups'!H:H) = 0, "", XLOOKUP(B215,'New Signups'!C:C,'New Signups'!H:H)), "")</f>
        <v>Kimberly Rackley</v>
      </c>
      <c r="K215" s="1249" t="s">
        <v>5582</v>
      </c>
      <c r="M215" s="1157" t="str">
        <f t="array" ref="M215">IFNA(
    IF(OR(XLOOKUP(B215, '1000'!A:A, '1000'!AC:AC, NA())=0, XLOOKUP(B215, '1000'!A:A, '1000'!AC:AC, NA())=DATE(1900,1,1)), "", XLOOKUP(B215, '1000'!A:A, '1000'!AC:AC, NA())),
    IFNA(
        IF(OR(XLOOKUP(B215, '2000'!A:A, '2000'!AC:AC, NA())=0, XLOOKUP(B215, '2000'!A:A, '2000'!AC:AC, NA())=DATE(1900,1,1)), "", XLOOKUP(B215, '2000'!A:A, '2000'!AC:AC, NA())),
        IFNA(
            IF(OR(XLOOKUP(B215, '3000'!A:A, '3000'!AC:AC, NA())=0, XLOOKUP(B215, '3000'!A:A, '3000'!AC:AC, NA())=DATE(1900,1,1)), "", XLOOKUP(B215, '3000'!A:A, '3000'!AC:AC, NA())),
            ""
        )
    )
)</f>
        <v/>
      </c>
      <c r="O215" s="1250" t="str">
        <f t="shared" si="13"/>
        <v/>
      </c>
      <c r="P215" s="1157" t="str">
        <f t="shared" si="14"/>
        <v/>
      </c>
      <c r="Q215" s="1157" t="str">
        <f t="shared" si="15"/>
        <v/>
      </c>
      <c r="R215" s="1157" t="str">
        <f t="shared" si="16"/>
        <v/>
      </c>
      <c r="S215" s="1157" t="str">
        <f t="shared" si="17"/>
        <v/>
      </c>
      <c r="T215" s="1157" t="str">
        <f t="shared" si="18"/>
        <v/>
      </c>
      <c r="W215" s="1249" t="str">
        <f t="shared" si="19"/>
        <v/>
      </c>
      <c r="X215" s="273"/>
      <c r="AB215" s="1249" t="str">
        <f t="shared" si="20"/>
        <v/>
      </c>
      <c r="AC215" s="1249" t="str">
        <f t="shared" si="21"/>
        <v/>
      </c>
      <c r="AD215" s="1249" t="str">
        <f t="shared" si="22"/>
        <v/>
      </c>
      <c r="AF215" s="1249" t="str">
        <f t="shared" si="23"/>
        <v/>
      </c>
    </row>
    <row r="216" ht="15.75" customHeight="1">
      <c r="A216" s="1252">
        <v>2062.0</v>
      </c>
      <c r="B216" s="1242">
        <v>1280.0</v>
      </c>
      <c r="C216" s="1252" t="s">
        <v>5714</v>
      </c>
      <c r="D216" s="1252" t="s">
        <v>5047</v>
      </c>
      <c r="E216" s="1230"/>
      <c r="G216" s="1249" t="str">
        <f t="array" ref="G216">IF(XLOOKUP(B216,'New Signups'!C:C,'New Signups'!I:I) = 0, "", XLOOKUP(B216,'New Signups'!C:C,'New Signups'!I:I))</f>
        <v>(267) 254-6966</v>
      </c>
      <c r="H216" s="1249" t="str">
        <f t="array" ref="H216">IF(XLOOKUP(B216,'New Signups'!C:C,'New Signups'!J:J) = 0, "", XLOOKUP(B216,'New Signups'!C:C,'New Signups'!J:J))</f>
        <v>(267) 559-0613</v>
      </c>
      <c r="J216" s="1249" t="str">
        <f t="array" ref="J216">IFNA(IF(XLOOKUP(B216,'New Signups'!C:C,'New Signups'!H:H) = 0, "", XLOOKUP(B216,'New Signups'!C:C,'New Signups'!H:H)), "")</f>
        <v>Maria Crespo</v>
      </c>
      <c r="K216" s="1249" t="s">
        <v>5582</v>
      </c>
      <c r="M216" s="1157">
        <f t="array" ref="M216">IFNA(
    IF(OR(XLOOKUP(B216, '1000'!A:A, '1000'!AC:AC, NA())=0, XLOOKUP(B216, '1000'!A:A, '1000'!AC:AC, NA())=DATE(1900,1,1)), "", XLOOKUP(B216, '1000'!A:A, '1000'!AC:AC, NA())),
    IFNA(
        IF(OR(XLOOKUP(B216, '2000'!A:A, '2000'!AC:AC, NA())=0, XLOOKUP(B216, '2000'!A:A, '2000'!AC:AC, NA())=DATE(1900,1,1)), "", XLOOKUP(B216, '2000'!A:A, '2000'!AC:AC, NA())),
        IFNA(
            IF(OR(XLOOKUP(B216, '3000'!A:A, '3000'!AC:AC, NA())=0, XLOOKUP(B216, '3000'!A:A, '3000'!AC:AC, NA())=DATE(1900,1,1)), "", XLOOKUP(B216, '3000'!A:A, '3000'!AC:AC, NA())),
            ""
        )
    )
)</f>
        <v>46045</v>
      </c>
      <c r="O216" s="1250" t="str">
        <f t="shared" si="13"/>
        <v>02/2026</v>
      </c>
      <c r="P216" s="1157" t="str">
        <f t="shared" si="14"/>
        <v>03/2026</v>
      </c>
      <c r="Q216" s="1157" t="str">
        <f t="shared" si="15"/>
        <v>04/2026</v>
      </c>
      <c r="R216" s="1157" t="str">
        <f t="shared" si="16"/>
        <v>05/2026</v>
      </c>
      <c r="S216" s="1157" t="str">
        <f t="shared" si="17"/>
        <v>06/2026</v>
      </c>
      <c r="T216" s="1157" t="str">
        <f t="shared" si="18"/>
        <v>07/2026</v>
      </c>
      <c r="W216" s="1249" t="str">
        <f t="shared" si="19"/>
        <v>2026-11-02 00:00</v>
      </c>
      <c r="X216" s="273"/>
      <c r="AB216" s="1249" t="str">
        <f t="shared" si="20"/>
        <v>01/2027</v>
      </c>
      <c r="AC216" s="1249" t="str">
        <f t="shared" si="21"/>
        <v>02/2027</v>
      </c>
      <c r="AD216" s="1249" t="str">
        <f t="shared" si="22"/>
        <v>03/2027</v>
      </c>
      <c r="AF216" s="1249" t="str">
        <f t="shared" si="23"/>
        <v>04/15/2027</v>
      </c>
    </row>
    <row r="217" ht="15.75" customHeight="1">
      <c r="A217" s="1264">
        <v>2064.0</v>
      </c>
      <c r="B217" s="1228">
        <v>1256.0</v>
      </c>
      <c r="C217" s="1265" t="str">
        <f t="array" ref="C217">IFNA(XLOOKUP(B217,'New Signups'!C:C,'New Signups'!D:D),"-")</f>
        <v>Emily</v>
      </c>
      <c r="D217" s="1264" t="s">
        <v>2193</v>
      </c>
      <c r="E217" s="1230"/>
      <c r="G217" s="1249" t="str">
        <f t="array" ref="G217">IF(XLOOKUP(B217,'New Signups'!C:C,'New Signups'!I:I) = 0, "", XLOOKUP(B217,'New Signups'!C:C,'New Signups'!I:I))</f>
        <v>267-601-5662</v>
      </c>
      <c r="H217" s="1249" t="str">
        <f t="array" ref="H217">IF(XLOOKUP(B217,'New Signups'!C:C,'New Signups'!J:J) = 0, "", XLOOKUP(B217,'New Signups'!C:C,'New Signups'!J:J))</f>
        <v>(215) 733-9767</v>
      </c>
      <c r="J217" s="1249" t="str">
        <f t="array" ref="J217">IFNA(IF(XLOOKUP(B217,'New Signups'!C:C,'New Signups'!H:H) = 0, "", XLOOKUP(B217,'New Signups'!C:C,'New Signups'!H:H)), "")</f>
        <v>Monica Franquie (spanish speaker)</v>
      </c>
      <c r="K217" s="1249" t="s">
        <v>5582</v>
      </c>
      <c r="M217" s="1157" t="str">
        <f t="array" ref="M217">IFNA(
    IF(OR(XLOOKUP(B217, '1000'!A:A, '1000'!AC:AC, NA())=0, XLOOKUP(B217, '1000'!A:A, '1000'!AC:AC, NA())=DATE(1900,1,1)), "", XLOOKUP(B217, '1000'!A:A, '1000'!AC:AC, NA())),
    IFNA(
        IF(OR(XLOOKUP(B217, '2000'!A:A, '2000'!AC:AC, NA())=0, XLOOKUP(B217, '2000'!A:A, '2000'!AC:AC, NA())=DATE(1900,1,1)), "", XLOOKUP(B217, '2000'!A:A, '2000'!AC:AC, NA())),
        IFNA(
            IF(OR(XLOOKUP(B217, '3000'!A:A, '3000'!AC:AC, NA())=0, XLOOKUP(B217, '3000'!A:A, '3000'!AC:AC, NA())=DATE(1900,1,1)), "", XLOOKUP(B217, '3000'!A:A, '3000'!AC:AC, NA())),
            ""
        )
    )
)</f>
        <v/>
      </c>
      <c r="O217" s="1250" t="str">
        <f t="shared" si="13"/>
        <v/>
      </c>
      <c r="P217" s="1157" t="str">
        <f t="shared" si="14"/>
        <v/>
      </c>
      <c r="Q217" s="1157" t="str">
        <f t="shared" si="15"/>
        <v/>
      </c>
      <c r="R217" s="1157" t="str">
        <f t="shared" si="16"/>
        <v/>
      </c>
      <c r="S217" s="1157" t="str">
        <f t="shared" si="17"/>
        <v/>
      </c>
      <c r="T217" s="1157" t="str">
        <f t="shared" si="18"/>
        <v/>
      </c>
      <c r="W217" s="1249" t="str">
        <f t="shared" si="19"/>
        <v/>
      </c>
      <c r="X217" s="273"/>
      <c r="AB217" s="1249" t="str">
        <f t="shared" si="20"/>
        <v/>
      </c>
      <c r="AC217" s="1249" t="str">
        <f t="shared" si="21"/>
        <v/>
      </c>
      <c r="AD217" s="1249" t="str">
        <f t="shared" si="22"/>
        <v/>
      </c>
      <c r="AF217" s="1249" t="str">
        <f t="shared" si="23"/>
        <v/>
      </c>
    </row>
    <row r="218" ht="15.75" customHeight="1">
      <c r="A218" s="1266">
        <v>2065.0</v>
      </c>
      <c r="B218" s="1267">
        <v>1346.0</v>
      </c>
      <c r="C218" s="1268" t="s">
        <v>2216</v>
      </c>
      <c r="D218" s="1269" t="s">
        <v>2217</v>
      </c>
      <c r="E218" s="1230"/>
      <c r="G218" s="1249" t="str">
        <f t="array" ref="G218">IF(XLOOKUP(B218,'New Signups'!C:C,'New Signups'!I:I) = 0, "", XLOOKUP(B218,'New Signups'!C:C,'New Signups'!I:I))</f>
        <v>(267) 506-1764</v>
      </c>
      <c r="H218" s="1249" t="str">
        <f t="array" ref="H218">IF(XLOOKUP(B218,'New Signups'!C:C,'New Signups'!J:J) = 0, "", XLOOKUP(B218,'New Signups'!C:C,'New Signups'!J:J))</f>
        <v>(267) 506-3253</v>
      </c>
      <c r="J218" s="1249" t="str">
        <f t="array" ref="J218">IFNA(IF(XLOOKUP(B218,'New Signups'!C:C,'New Signups'!H:H) = 0, "", XLOOKUP(B218,'New Signups'!C:C,'New Signups'!H:H)), "")</f>
        <v>Samurai Saputra</v>
      </c>
      <c r="K218" s="1249" t="s">
        <v>5582</v>
      </c>
      <c r="M218" s="1157" t="str">
        <f t="array" ref="M218">IFNA(
    IF(OR(XLOOKUP(B218, '1000'!A:A, '1000'!AC:AC, NA())=0, XLOOKUP(B218, '1000'!A:A, '1000'!AC:AC, NA())=DATE(1900,1,1)), "", XLOOKUP(B218, '1000'!A:A, '1000'!AC:AC, NA())),
    IFNA(
        IF(OR(XLOOKUP(B218, '2000'!A:A, '2000'!AC:AC, NA())=0, XLOOKUP(B218, '2000'!A:A, '2000'!AC:AC, NA())=DATE(1900,1,1)), "", XLOOKUP(B218, '2000'!A:A, '2000'!AC:AC, NA())),
        IFNA(
            IF(OR(XLOOKUP(B218, '3000'!A:A, '3000'!AC:AC, NA())=0, XLOOKUP(B218, '3000'!A:A, '3000'!AC:AC, NA())=DATE(1900,1,1)), "", XLOOKUP(B218, '3000'!A:A, '3000'!AC:AC, NA())),
            ""
        )
    )
)</f>
        <v/>
      </c>
      <c r="O218" s="1250" t="str">
        <f t="shared" si="13"/>
        <v/>
      </c>
      <c r="P218" s="1157" t="str">
        <f t="shared" si="14"/>
        <v/>
      </c>
      <c r="Q218" s="1157" t="str">
        <f t="shared" si="15"/>
        <v/>
      </c>
      <c r="R218" s="1157" t="str">
        <f t="shared" si="16"/>
        <v/>
      </c>
      <c r="S218" s="1157" t="str">
        <f t="shared" si="17"/>
        <v/>
      </c>
      <c r="T218" s="1157" t="str">
        <f t="shared" si="18"/>
        <v/>
      </c>
      <c r="W218" s="1249" t="str">
        <f t="shared" si="19"/>
        <v/>
      </c>
      <c r="X218" s="273"/>
      <c r="AB218" s="1249" t="str">
        <f t="shared" si="20"/>
        <v/>
      </c>
      <c r="AC218" s="1249" t="str">
        <f t="shared" si="21"/>
        <v/>
      </c>
      <c r="AD218" s="1249" t="str">
        <f t="shared" si="22"/>
        <v/>
      </c>
      <c r="AF218" s="1249" t="str">
        <f t="shared" si="23"/>
        <v/>
      </c>
    </row>
    <row r="219" ht="15.75" customHeight="1">
      <c r="A219" s="1264">
        <v>2066.0</v>
      </c>
      <c r="B219" s="1228">
        <v>1247.0</v>
      </c>
      <c r="C219" s="1264" t="s">
        <v>635</v>
      </c>
      <c r="D219" s="1270" t="s">
        <v>1844</v>
      </c>
      <c r="E219" s="1230"/>
      <c r="G219" s="1249" t="str">
        <f t="array" ref="G219">IF(XLOOKUP(B219,'New Signups'!C:C,'New Signups'!I:I) = 0, "", XLOOKUP(B219,'New Signups'!C:C,'New Signups'!I:I))</f>
        <v>(267) 624-3240</v>
      </c>
      <c r="H219" s="1249" t="str">
        <f t="array" ref="H219">IF(XLOOKUP(B219,'New Signups'!C:C,'New Signups'!J:J) = 0, "", XLOOKUP(B219,'New Signups'!C:C,'New Signups'!J:J))</f>
        <v>267-601-5662 unsure where this number is from - AD 4/28/2026</v>
      </c>
      <c r="J219" s="1249" t="str">
        <f t="array" ref="J219">IFNA(IF(XLOOKUP(B219,'New Signups'!C:C,'New Signups'!H:H) = 0, "", XLOOKUP(B219,'New Signups'!C:C,'New Signups'!H:H)), "")</f>
        <v>Monica Franquie (Spanish primary)</v>
      </c>
      <c r="K219" s="1249" t="s">
        <v>5582</v>
      </c>
      <c r="M219" s="1157" t="str">
        <f t="array" ref="M219">IFNA(
    IF(OR(XLOOKUP(B219, '1000'!A:A, '1000'!AC:AC, NA())=0, XLOOKUP(B219, '1000'!A:A, '1000'!AC:AC, NA())=DATE(1900,1,1)), "", XLOOKUP(B219, '1000'!A:A, '1000'!AC:AC, NA())),
    IFNA(
        IF(OR(XLOOKUP(B219, '2000'!A:A, '2000'!AC:AC, NA())=0, XLOOKUP(B219, '2000'!A:A, '2000'!AC:AC, NA())=DATE(1900,1,1)), "", XLOOKUP(B219, '2000'!A:A, '2000'!AC:AC, NA())),
        IFNA(
            IF(OR(XLOOKUP(B219, '3000'!A:A, '3000'!AC:AC, NA())=0, XLOOKUP(B219, '3000'!A:A, '3000'!AC:AC, NA())=DATE(1900,1,1)), "", XLOOKUP(B219, '3000'!A:A, '3000'!AC:AC, NA())),
            ""
        )
    )
)</f>
        <v/>
      </c>
      <c r="O219" s="1250" t="str">
        <f t="shared" si="13"/>
        <v/>
      </c>
      <c r="P219" s="1157" t="str">
        <f t="shared" si="14"/>
        <v/>
      </c>
      <c r="Q219" s="1157" t="str">
        <f t="shared" si="15"/>
        <v/>
      </c>
      <c r="R219" s="1157" t="str">
        <f t="shared" si="16"/>
        <v/>
      </c>
      <c r="S219" s="1157" t="str">
        <f t="shared" si="17"/>
        <v/>
      </c>
      <c r="T219" s="1157" t="str">
        <f t="shared" si="18"/>
        <v/>
      </c>
      <c r="W219" s="1249" t="str">
        <f t="shared" si="19"/>
        <v/>
      </c>
      <c r="X219" s="273"/>
      <c r="AB219" s="1249" t="str">
        <f t="shared" si="20"/>
        <v/>
      </c>
      <c r="AC219" s="1249" t="str">
        <f t="shared" si="21"/>
        <v/>
      </c>
      <c r="AD219" s="1249" t="str">
        <f t="shared" si="22"/>
        <v/>
      </c>
      <c r="AF219" s="1249" t="str">
        <f t="shared" si="23"/>
        <v/>
      </c>
    </row>
    <row r="220" ht="15.75" customHeight="1">
      <c r="A220" s="1264">
        <v>2067.0</v>
      </c>
      <c r="B220" s="1228">
        <v>1122.0</v>
      </c>
      <c r="C220" s="1264" t="s">
        <v>2188</v>
      </c>
      <c r="D220" s="1264" t="s">
        <v>5053</v>
      </c>
      <c r="E220" s="1230"/>
      <c r="G220" s="1249" t="str">
        <f t="array" ref="G220">IF(XLOOKUP(B220,'New Signups'!C:C,'New Signups'!I:I) = 0, "", XLOOKUP(B220,'New Signups'!C:C,'New Signups'!I:I))</f>
        <v>(202) 374-8829</v>
      </c>
      <c r="H220" s="1249" t="str">
        <f t="array" ref="H220">IF(XLOOKUP(B220,'New Signups'!C:C,'New Signups'!J:J) = 0, "", XLOOKUP(B220,'New Signups'!C:C,'New Signups'!J:J))</f>
        <v/>
      </c>
      <c r="J220" s="1249" t="str">
        <f t="array" ref="J220">IFNA(IF(XLOOKUP(B220,'New Signups'!C:C,'New Signups'!H:H) = 0, "", XLOOKUP(B220,'New Signups'!C:C,'New Signups'!H:H)), "")</f>
        <v>Maria</v>
      </c>
      <c r="K220" s="1249" t="s">
        <v>5582</v>
      </c>
      <c r="M220" s="1157" t="str">
        <f t="array" ref="M220">IFNA(
    IF(OR(XLOOKUP(B220, '1000'!A:A, '1000'!AC:AC, NA())=0, XLOOKUP(B220, '1000'!A:A, '1000'!AC:AC, NA())=DATE(1900,1,1)), "", XLOOKUP(B220, '1000'!A:A, '1000'!AC:AC, NA())),
    IFNA(
        IF(OR(XLOOKUP(B220, '2000'!A:A, '2000'!AC:AC, NA())=0, XLOOKUP(B220, '2000'!A:A, '2000'!AC:AC, NA())=DATE(1900,1,1)), "", XLOOKUP(B220, '2000'!A:A, '2000'!AC:AC, NA())),
        IFNA(
            IF(OR(XLOOKUP(B220, '3000'!A:A, '3000'!AC:AC, NA())=0, XLOOKUP(B220, '3000'!A:A, '3000'!AC:AC, NA())=DATE(1900,1,1)), "", XLOOKUP(B220, '3000'!A:A, '3000'!AC:AC, NA())),
            ""
        )
    )
)</f>
        <v/>
      </c>
      <c r="O220" s="1250" t="str">
        <f t="shared" si="13"/>
        <v/>
      </c>
      <c r="P220" s="1157" t="str">
        <f t="shared" si="14"/>
        <v/>
      </c>
      <c r="Q220" s="1157" t="str">
        <f t="shared" si="15"/>
        <v/>
      </c>
      <c r="R220" s="1157" t="str">
        <f t="shared" si="16"/>
        <v/>
      </c>
      <c r="S220" s="1157" t="str">
        <f t="shared" si="17"/>
        <v/>
      </c>
      <c r="T220" s="1157" t="str">
        <f t="shared" si="18"/>
        <v/>
      </c>
      <c r="W220" s="1249" t="str">
        <f t="shared" si="19"/>
        <v/>
      </c>
      <c r="X220" s="273"/>
      <c r="AB220" s="1249" t="str">
        <f t="shared" si="20"/>
        <v/>
      </c>
      <c r="AC220" s="1249" t="str">
        <f t="shared" si="21"/>
        <v/>
      </c>
      <c r="AD220" s="1249" t="str">
        <f t="shared" si="22"/>
        <v/>
      </c>
      <c r="AF220" s="1249" t="str">
        <f t="shared" si="23"/>
        <v/>
      </c>
    </row>
    <row r="221" ht="15.75" customHeight="1">
      <c r="A221" s="1264">
        <v>2068.0</v>
      </c>
      <c r="B221" s="1228">
        <v>1345.0</v>
      </c>
      <c r="C221" s="1264" t="s">
        <v>2037</v>
      </c>
      <c r="D221" s="1264" t="s">
        <v>1684</v>
      </c>
      <c r="E221" s="1230"/>
      <c r="G221" s="1249" t="str">
        <f t="array" ref="G221">IF(XLOOKUP(B221,'New Signups'!C:C,'New Signups'!I:I) = 0, "", XLOOKUP(B221,'New Signups'!C:C,'New Signups'!I:I))</f>
        <v>(267) 290-4027</v>
      </c>
      <c r="H221" s="1249" t="str">
        <f t="array" ref="H221">IF(XLOOKUP(B221,'New Signups'!C:C,'New Signups'!J:J) = 0, "", XLOOKUP(B221,'New Signups'!C:C,'New Signups'!J:J))</f>
        <v>(267) 338-9173</v>
      </c>
      <c r="J221" s="1249" t="str">
        <f t="array" ref="J221">IFNA(IF(XLOOKUP(B221,'New Signups'!C:C,'New Signups'!H:H) = 0, "", XLOOKUP(B221,'New Signups'!C:C,'New Signups'!H:H)), "")</f>
        <v>Chantae Lamae payne</v>
      </c>
      <c r="K221" s="1249" t="s">
        <v>5582</v>
      </c>
      <c r="M221" s="1157" t="str">
        <f t="array" ref="M221">IFNA(
    IF(OR(XLOOKUP(B221, '1000'!A:A, '1000'!AC:AC, NA())=0, XLOOKUP(B221, '1000'!A:A, '1000'!AC:AC, NA())=DATE(1900,1,1)), "", XLOOKUP(B221, '1000'!A:A, '1000'!AC:AC, NA())),
    IFNA(
        IF(OR(XLOOKUP(B221, '2000'!A:A, '2000'!AC:AC, NA())=0, XLOOKUP(B221, '2000'!A:A, '2000'!AC:AC, NA())=DATE(1900,1,1)), "", XLOOKUP(B221, '2000'!A:A, '2000'!AC:AC, NA())),
        IFNA(
            IF(OR(XLOOKUP(B221, '3000'!A:A, '3000'!AC:AC, NA())=0, XLOOKUP(B221, '3000'!A:A, '3000'!AC:AC, NA())=DATE(1900,1,1)), "", XLOOKUP(B221, '3000'!A:A, '3000'!AC:AC, NA())),
            ""
        )
    )
)</f>
        <v/>
      </c>
      <c r="O221" s="1250" t="str">
        <f t="shared" si="13"/>
        <v/>
      </c>
      <c r="P221" s="1157" t="str">
        <f t="shared" si="14"/>
        <v/>
      </c>
      <c r="Q221" s="1157" t="str">
        <f t="shared" si="15"/>
        <v/>
      </c>
      <c r="R221" s="1157" t="str">
        <f t="shared" si="16"/>
        <v/>
      </c>
      <c r="S221" s="1157" t="str">
        <f t="shared" si="17"/>
        <v/>
      </c>
      <c r="T221" s="1157" t="str">
        <f t="shared" si="18"/>
        <v/>
      </c>
      <c r="W221" s="1249" t="str">
        <f t="shared" si="19"/>
        <v/>
      </c>
      <c r="X221" s="273"/>
      <c r="AB221" s="1249" t="str">
        <f t="shared" si="20"/>
        <v/>
      </c>
      <c r="AC221" s="1249" t="str">
        <f t="shared" si="21"/>
        <v/>
      </c>
      <c r="AD221" s="1249" t="str">
        <f t="shared" si="22"/>
        <v/>
      </c>
      <c r="AF221" s="1249" t="str">
        <f t="shared" si="23"/>
        <v/>
      </c>
    </row>
    <row r="222" ht="15.75" customHeight="1">
      <c r="A222" s="1264">
        <v>2069.0</v>
      </c>
      <c r="B222" s="1228">
        <v>1376.0</v>
      </c>
      <c r="C222" s="1264" t="s">
        <v>1280</v>
      </c>
      <c r="D222" s="1264" t="s">
        <v>5058</v>
      </c>
      <c r="E222" s="1230"/>
      <c r="G222" s="1249" t="str">
        <f t="array" ref="G222">IF(XLOOKUP(B222,'New Signups'!C:C,'New Signups'!I:I) = 0, "", XLOOKUP(B222,'New Signups'!C:C,'New Signups'!I:I))</f>
        <v>(856) 398-0152</v>
      </c>
      <c r="H222" s="1249" t="str">
        <f t="array" ref="H222">IF(XLOOKUP(B222,'New Signups'!C:C,'New Signups'!J:J) = 0, "", XLOOKUP(B222,'New Signups'!C:C,'New Signups'!J:J))</f>
        <v>(856) 383-4188</v>
      </c>
      <c r="J222" s="1249" t="str">
        <f t="array" ref="J222">IFNA(IF(XLOOKUP(B222,'New Signups'!C:C,'New Signups'!H:H) = 0, "", XLOOKUP(B222,'New Signups'!C:C,'New Signups'!H:H)), "")</f>
        <v>Marisa Lloret </v>
      </c>
      <c r="K222" s="1249" t="s">
        <v>5582</v>
      </c>
      <c r="M222" s="1157">
        <f t="array" ref="M222">IFNA(
    IF(OR(XLOOKUP(B222, '1000'!A:A, '1000'!AC:AC, NA())=0, XLOOKUP(B222, '1000'!A:A, '1000'!AC:AC, NA())=DATE(1900,1,1)), "", XLOOKUP(B222, '1000'!A:A, '1000'!AC:AC, NA())),
    IFNA(
        IF(OR(XLOOKUP(B222, '2000'!A:A, '2000'!AC:AC, NA())=0, XLOOKUP(B222, '2000'!A:A, '2000'!AC:AC, NA())=DATE(1900,1,1)), "", XLOOKUP(B222, '2000'!A:A, '2000'!AC:AC, NA())),
        IFNA(
            IF(OR(XLOOKUP(B222, '3000'!A:A, '3000'!AC:AC, NA())=0, XLOOKUP(B222, '3000'!A:A, '3000'!AC:AC, NA())=DATE(1900,1,1)), "", XLOOKUP(B222, '3000'!A:A, '3000'!AC:AC, NA())),
            ""
        )
    )
)</f>
        <v>46061</v>
      </c>
      <c r="O222" s="1250" t="str">
        <f t="shared" si="13"/>
        <v>03/2026</v>
      </c>
      <c r="P222" s="1157" t="str">
        <f t="shared" si="14"/>
        <v>04/2026</v>
      </c>
      <c r="Q222" s="1157" t="str">
        <f t="shared" si="15"/>
        <v>05/2026</v>
      </c>
      <c r="R222" s="1157" t="str">
        <f t="shared" si="16"/>
        <v>06/2026</v>
      </c>
      <c r="S222" s="1157" t="str">
        <f t="shared" si="17"/>
        <v>07/2026</v>
      </c>
      <c r="T222" s="1157" t="str">
        <f t="shared" si="18"/>
        <v>08/2026</v>
      </c>
      <c r="W222" s="1249" t="str">
        <f t="shared" si="19"/>
        <v>2026-12-07 00:00</v>
      </c>
      <c r="X222" s="273"/>
      <c r="AB222" s="1249" t="str">
        <f t="shared" si="20"/>
        <v>02/2027</v>
      </c>
      <c r="AC222" s="1249" t="str">
        <f t="shared" si="21"/>
        <v>03/2027</v>
      </c>
      <c r="AD222" s="1249" t="str">
        <f t="shared" si="22"/>
        <v>04/2027</v>
      </c>
      <c r="AF222" s="1249" t="str">
        <f t="shared" si="23"/>
        <v>05/15/2027</v>
      </c>
    </row>
    <row r="223" ht="15.75" customHeight="1">
      <c r="A223" s="1264">
        <v>2070.0</v>
      </c>
      <c r="B223" s="1228">
        <v>1398.0</v>
      </c>
      <c r="C223" s="1264" t="s">
        <v>1867</v>
      </c>
      <c r="D223" s="1264" t="s">
        <v>1868</v>
      </c>
      <c r="E223" s="1230"/>
      <c r="G223" s="1249" t="str">
        <f t="array" ref="G223">IF(XLOOKUP(B223,'New Signups'!C:C,'New Signups'!I:I) = 0, "", XLOOKUP(B223,'New Signups'!C:C,'New Signups'!I:I))</f>
        <v/>
      </c>
      <c r="H223" s="1249" t="str">
        <f t="array" ref="H223">IF(XLOOKUP(B223,'New Signups'!C:C,'New Signups'!J:J) = 0, "", XLOOKUP(B223,'New Signups'!C:C,'New Signups'!J:J))</f>
        <v>(267) 616-8041</v>
      </c>
      <c r="J223" s="1249" t="str">
        <f t="array" ref="J223">IFNA(IF(XLOOKUP(B223,'New Signups'!C:C,'New Signups'!H:H) = 0, "", XLOOKUP(B223,'New Signups'!C:C,'New Signups'!H:H)), "")</f>
        <v>?</v>
      </c>
      <c r="K223" s="1249" t="s">
        <v>5582</v>
      </c>
      <c r="M223" s="1157" t="str">
        <f t="array" ref="M223">IFNA(
    IF(OR(XLOOKUP(B223, '1000'!A:A, '1000'!AC:AC, NA())=0, XLOOKUP(B223, '1000'!A:A, '1000'!AC:AC, NA())=DATE(1900,1,1)), "", XLOOKUP(B223, '1000'!A:A, '1000'!AC:AC, NA())),
    IFNA(
        IF(OR(XLOOKUP(B223, '2000'!A:A, '2000'!AC:AC, NA())=0, XLOOKUP(B223, '2000'!A:A, '2000'!AC:AC, NA())=DATE(1900,1,1)), "", XLOOKUP(B223, '2000'!A:A, '2000'!AC:AC, NA())),
        IFNA(
            IF(OR(XLOOKUP(B223, '3000'!A:A, '3000'!AC:AC, NA())=0, XLOOKUP(B223, '3000'!A:A, '3000'!AC:AC, NA())=DATE(1900,1,1)), "", XLOOKUP(B223, '3000'!A:A, '3000'!AC:AC, NA())),
            ""
        )
    )
)</f>
        <v/>
      </c>
      <c r="O223" s="1250" t="str">
        <f t="shared" si="13"/>
        <v/>
      </c>
      <c r="P223" s="1157" t="str">
        <f t="shared" si="14"/>
        <v/>
      </c>
      <c r="Q223" s="1157" t="str">
        <f t="shared" si="15"/>
        <v/>
      </c>
      <c r="R223" s="1157" t="str">
        <f t="shared" si="16"/>
        <v/>
      </c>
      <c r="S223" s="1157" t="str">
        <f t="shared" si="17"/>
        <v/>
      </c>
      <c r="T223" s="1157" t="str">
        <f t="shared" si="18"/>
        <v/>
      </c>
      <c r="W223" s="1249" t="str">
        <f t="shared" si="19"/>
        <v/>
      </c>
      <c r="X223" s="273"/>
      <c r="AB223" s="1249" t="str">
        <f t="shared" si="20"/>
        <v/>
      </c>
      <c r="AC223" s="1249" t="str">
        <f t="shared" si="21"/>
        <v/>
      </c>
      <c r="AD223" s="1249" t="str">
        <f t="shared" si="22"/>
        <v/>
      </c>
      <c r="AF223" s="1249" t="str">
        <f t="shared" si="23"/>
        <v/>
      </c>
    </row>
    <row r="224" ht="15.75" customHeight="1">
      <c r="A224" s="1264">
        <v>2071.0</v>
      </c>
      <c r="B224" s="1228">
        <v>1394.0</v>
      </c>
      <c r="C224" s="1264" t="s">
        <v>1710</v>
      </c>
      <c r="D224" s="1264" t="s">
        <v>1711</v>
      </c>
      <c r="E224" s="1230"/>
      <c r="G224" s="1249">
        <f t="array" ref="G224">IF(XLOOKUP(B224,'New Signups'!C:C,'New Signups'!I:I) = 0, "", XLOOKUP(B224,'New Signups'!C:C,'New Signups'!I:I))</f>
        <v>2155969459</v>
      </c>
      <c r="H224" s="1249" t="str">
        <f t="array" ref="H224">IF(XLOOKUP(B224,'New Signups'!C:C,'New Signups'!J:J) = 0, "", XLOOKUP(B224,'New Signups'!C:C,'New Signups'!J:J))</f>
        <v/>
      </c>
      <c r="J224" s="1249" t="str">
        <f t="array" ref="J224">IFNA(IF(XLOOKUP(B224,'New Signups'!C:C,'New Signups'!H:H) = 0, "", XLOOKUP(B224,'New Signups'!C:C,'New Signups'!H:H)), "")</f>
        <v>Shawnéy Blackwell</v>
      </c>
      <c r="K224" s="1249" t="s">
        <v>5582</v>
      </c>
      <c r="M224" s="1157" t="str">
        <f t="array" ref="M224">IFNA(
    IF(OR(XLOOKUP(B224, '1000'!A:A, '1000'!AC:AC, NA())=0, XLOOKUP(B224, '1000'!A:A, '1000'!AC:AC, NA())=DATE(1900,1,1)), "", XLOOKUP(B224, '1000'!A:A, '1000'!AC:AC, NA())),
    IFNA(
        IF(OR(XLOOKUP(B224, '2000'!A:A, '2000'!AC:AC, NA())=0, XLOOKUP(B224, '2000'!A:A, '2000'!AC:AC, NA())=DATE(1900,1,1)), "", XLOOKUP(B224, '2000'!A:A, '2000'!AC:AC, NA())),
        IFNA(
            IF(OR(XLOOKUP(B224, '3000'!A:A, '3000'!AC:AC, NA())=0, XLOOKUP(B224, '3000'!A:A, '3000'!AC:AC, NA())=DATE(1900,1,1)), "", XLOOKUP(B224, '3000'!A:A, '3000'!AC:AC, NA())),
            ""
        )
    )
)</f>
        <v/>
      </c>
      <c r="O224" s="1250" t="str">
        <f t="shared" si="13"/>
        <v/>
      </c>
      <c r="P224" s="1157" t="str">
        <f t="shared" si="14"/>
        <v/>
      </c>
      <c r="Q224" s="1157" t="str">
        <f t="shared" si="15"/>
        <v/>
      </c>
      <c r="R224" s="1157" t="str">
        <f t="shared" si="16"/>
        <v/>
      </c>
      <c r="S224" s="1157" t="str">
        <f t="shared" si="17"/>
        <v/>
      </c>
      <c r="T224" s="1157" t="str">
        <f t="shared" si="18"/>
        <v/>
      </c>
      <c r="W224" s="1249" t="str">
        <f t="shared" si="19"/>
        <v/>
      </c>
      <c r="X224" s="273"/>
      <c r="AB224" s="1249" t="str">
        <f t="shared" si="20"/>
        <v/>
      </c>
      <c r="AC224" s="1249" t="str">
        <f t="shared" si="21"/>
        <v/>
      </c>
      <c r="AD224" s="1249" t="str">
        <f t="shared" si="22"/>
        <v/>
      </c>
      <c r="AF224" s="1249" t="str">
        <f t="shared" si="23"/>
        <v/>
      </c>
    </row>
    <row r="225" ht="15.75" customHeight="1">
      <c r="A225" s="1264">
        <v>2072.0</v>
      </c>
      <c r="B225" s="1228">
        <v>1395.0</v>
      </c>
      <c r="C225" s="1264" t="s">
        <v>2042</v>
      </c>
      <c r="D225" s="1264" t="s">
        <v>1711</v>
      </c>
      <c r="E225" s="1230"/>
      <c r="G225" s="1249">
        <f t="array" ref="G225">IF(XLOOKUP(B225,'New Signups'!C:C,'New Signups'!I:I) = 0, "", XLOOKUP(B225,'New Signups'!C:C,'New Signups'!I:I))</f>
        <v>2155969459</v>
      </c>
      <c r="H225" s="1249" t="str">
        <f t="array" ref="H225">IF(XLOOKUP(B225,'New Signups'!C:C,'New Signups'!J:J) = 0, "", XLOOKUP(B225,'New Signups'!C:C,'New Signups'!J:J))</f>
        <v/>
      </c>
      <c r="J225" s="1249" t="str">
        <f t="array" ref="J225">IFNA(IF(XLOOKUP(B225,'New Signups'!C:C,'New Signups'!H:H) = 0, "", XLOOKUP(B225,'New Signups'!C:C,'New Signups'!H:H)), "")</f>
        <v>Shawnéy Blackwell</v>
      </c>
      <c r="K225" s="1249" t="s">
        <v>5582</v>
      </c>
      <c r="M225" s="1157" t="str">
        <f t="array" ref="M225">IFNA(
    IF(OR(XLOOKUP(B225, '1000'!A:A, '1000'!AC:AC, NA())=0, XLOOKUP(B225, '1000'!A:A, '1000'!AC:AC, NA())=DATE(1900,1,1)), "", XLOOKUP(B225, '1000'!A:A, '1000'!AC:AC, NA())),
    IFNA(
        IF(OR(XLOOKUP(B225, '2000'!A:A, '2000'!AC:AC, NA())=0, XLOOKUP(B225, '2000'!A:A, '2000'!AC:AC, NA())=DATE(1900,1,1)), "", XLOOKUP(B225, '2000'!A:A, '2000'!AC:AC, NA())),
        IFNA(
            IF(OR(XLOOKUP(B225, '3000'!A:A, '3000'!AC:AC, NA())=0, XLOOKUP(B225, '3000'!A:A, '3000'!AC:AC, NA())=DATE(1900,1,1)), "", XLOOKUP(B225, '3000'!A:A, '3000'!AC:AC, NA())),
            ""
        )
    )
)</f>
        <v/>
      </c>
      <c r="O225" s="1250" t="str">
        <f t="shared" si="13"/>
        <v/>
      </c>
      <c r="P225" s="1157" t="str">
        <f t="shared" si="14"/>
        <v/>
      </c>
      <c r="Q225" s="1157" t="str">
        <f t="shared" si="15"/>
        <v/>
      </c>
      <c r="R225" s="1157" t="str">
        <f t="shared" si="16"/>
        <v/>
      </c>
      <c r="S225" s="1157" t="str">
        <f t="shared" si="17"/>
        <v/>
      </c>
      <c r="T225" s="1157" t="str">
        <f t="shared" si="18"/>
        <v/>
      </c>
      <c r="W225" s="1249" t="str">
        <f t="shared" si="19"/>
        <v/>
      </c>
      <c r="X225" s="273"/>
      <c r="AB225" s="1249" t="str">
        <f t="shared" si="20"/>
        <v/>
      </c>
      <c r="AC225" s="1249" t="str">
        <f t="shared" si="21"/>
        <v/>
      </c>
      <c r="AD225" s="1249" t="str">
        <f t="shared" si="22"/>
        <v/>
      </c>
      <c r="AF225" s="1249" t="str">
        <f t="shared" si="23"/>
        <v/>
      </c>
    </row>
    <row r="226" ht="15.75" customHeight="1">
      <c r="A226" s="1264">
        <v>2073.0</v>
      </c>
      <c r="B226" s="1228">
        <v>1388.0</v>
      </c>
      <c r="C226" s="1264" t="s">
        <v>5065</v>
      </c>
      <c r="D226" s="1271" t="s">
        <v>2223</v>
      </c>
      <c r="E226" s="1230"/>
      <c r="G226" s="1249">
        <f t="array" ref="G226">IF(XLOOKUP(B226,'New Signups'!C:C,'New Signups'!I:I) = 0, "", XLOOKUP(B226,'New Signups'!C:C,'New Signups'!I:I))</f>
        <v>6094373001</v>
      </c>
      <c r="H226" s="1249">
        <f t="array" ref="H226">IF(XLOOKUP(B226,'New Signups'!C:C,'New Signups'!J:J) = 0, "", XLOOKUP(B226,'New Signups'!C:C,'New Signups'!J:J))</f>
        <v>6092260672</v>
      </c>
      <c r="J226" s="1249" t="str">
        <f t="array" ref="J226">IFNA(IF(XLOOKUP(B226,'New Signups'!C:C,'New Signups'!H:H) = 0, "", XLOOKUP(B226,'New Signups'!C:C,'New Signups'!H:H)), "")</f>
        <v>Francis Giron</v>
      </c>
      <c r="K226" s="1249" t="s">
        <v>5582</v>
      </c>
      <c r="M226" s="1157" t="str">
        <f t="array" ref="M226">IFNA(
    IF(OR(XLOOKUP(B226, '1000'!A:A, '1000'!AC:AC, NA())=0, XLOOKUP(B226, '1000'!A:A, '1000'!AC:AC, NA())=DATE(1900,1,1)), "", XLOOKUP(B226, '1000'!A:A, '1000'!AC:AC, NA())),
    IFNA(
        IF(OR(XLOOKUP(B226, '2000'!A:A, '2000'!AC:AC, NA())=0, XLOOKUP(B226, '2000'!A:A, '2000'!AC:AC, NA())=DATE(1900,1,1)), "", XLOOKUP(B226, '2000'!A:A, '2000'!AC:AC, NA())),
        IFNA(
            IF(OR(XLOOKUP(B226, '3000'!A:A, '3000'!AC:AC, NA())=0, XLOOKUP(B226, '3000'!A:A, '3000'!AC:AC, NA())=DATE(1900,1,1)), "", XLOOKUP(B226, '3000'!A:A, '3000'!AC:AC, NA())),
            ""
        )
    )
)</f>
        <v/>
      </c>
      <c r="O226" s="1250" t="str">
        <f t="shared" si="13"/>
        <v/>
      </c>
      <c r="P226" s="1157" t="str">
        <f t="shared" si="14"/>
        <v/>
      </c>
      <c r="Q226" s="1157" t="str">
        <f t="shared" si="15"/>
        <v/>
      </c>
      <c r="R226" s="1157" t="str">
        <f t="shared" si="16"/>
        <v/>
      </c>
      <c r="S226" s="1157" t="str">
        <f t="shared" si="17"/>
        <v/>
      </c>
      <c r="T226" s="1157" t="str">
        <f t="shared" si="18"/>
        <v/>
      </c>
      <c r="W226" s="1249" t="str">
        <f t="shared" si="19"/>
        <v/>
      </c>
      <c r="X226" s="273"/>
      <c r="AB226" s="1249" t="str">
        <f t="shared" si="20"/>
        <v/>
      </c>
      <c r="AC226" s="1249" t="str">
        <f t="shared" si="21"/>
        <v/>
      </c>
      <c r="AD226" s="1249" t="str">
        <f t="shared" si="22"/>
        <v/>
      </c>
      <c r="AF226" s="1249" t="str">
        <f t="shared" si="23"/>
        <v/>
      </c>
    </row>
    <row r="227" ht="15.75" customHeight="1">
      <c r="A227" s="1264">
        <v>2074.0</v>
      </c>
      <c r="B227" s="1228">
        <v>1383.0</v>
      </c>
      <c r="C227" s="1264" t="s">
        <v>5067</v>
      </c>
      <c r="D227" s="1264" t="s">
        <v>741</v>
      </c>
      <c r="E227" s="1230"/>
      <c r="G227" s="1249">
        <f t="array" ref="G227">IF(XLOOKUP(B227,'New Signups'!C:C,'New Signups'!I:I) = 0, "", XLOOKUP(B227,'New Signups'!C:C,'New Signups'!I:I))</f>
        <v>2673562759</v>
      </c>
      <c r="H227" s="1249">
        <f t="array" ref="H227">IF(XLOOKUP(B227,'New Signups'!C:C,'New Signups'!J:J) = 0, "", XLOOKUP(B227,'New Signups'!C:C,'New Signups'!J:J))</f>
        <v>2679846704</v>
      </c>
      <c r="J227" s="1249" t="str">
        <f t="array" ref="J227">IFNA(IF(XLOOKUP(B227,'New Signups'!C:C,'New Signups'!H:H) = 0, "", XLOOKUP(B227,'New Signups'!C:C,'New Signups'!H:H)), "")</f>
        <v/>
      </c>
      <c r="K227" s="1249" t="s">
        <v>5582</v>
      </c>
      <c r="M227" s="1157">
        <f t="array" ref="M227">IFNA(
    IF(OR(XLOOKUP(B227, '1000'!A:A, '1000'!AC:AC, NA())=0, XLOOKUP(B227, '1000'!A:A, '1000'!AC:AC, NA())=DATE(1900,1,1)), "", XLOOKUP(B227, '1000'!A:A, '1000'!AC:AC, NA())),
    IFNA(
        IF(OR(XLOOKUP(B227, '2000'!A:A, '2000'!AC:AC, NA())=0, XLOOKUP(B227, '2000'!A:A, '2000'!AC:AC, NA())=DATE(1900,1,1)), "", XLOOKUP(B227, '2000'!A:A, '2000'!AC:AC, NA())),
        IFNA(
            IF(OR(XLOOKUP(B227, '3000'!A:A, '3000'!AC:AC, NA())=0, XLOOKUP(B227, '3000'!A:A, '3000'!AC:AC, NA())=DATE(1900,1,1)), "", XLOOKUP(B227, '3000'!A:A, '3000'!AC:AC, NA())),
            ""
        )
    )
)</f>
        <v>46008</v>
      </c>
      <c r="O227" s="1250" t="str">
        <f t="shared" si="13"/>
        <v>01/2026</v>
      </c>
      <c r="P227" s="1157" t="str">
        <f t="shared" si="14"/>
        <v>02/2026</v>
      </c>
      <c r="Q227" s="1157" t="str">
        <f t="shared" si="15"/>
        <v>03/2026</v>
      </c>
      <c r="R227" s="1157" t="str">
        <f t="shared" si="16"/>
        <v>04/2026</v>
      </c>
      <c r="S227" s="1157" t="str">
        <f t="shared" si="17"/>
        <v>05/2026</v>
      </c>
      <c r="T227" s="1157" t="str">
        <f t="shared" si="18"/>
        <v>06/2026</v>
      </c>
      <c r="W227" s="1249" t="str">
        <f t="shared" si="19"/>
        <v>2026-10-05 00:00</v>
      </c>
      <c r="X227" s="273"/>
      <c r="AB227" s="1249" t="str">
        <f t="shared" si="20"/>
        <v>12/2026</v>
      </c>
      <c r="AC227" s="1249" t="str">
        <f t="shared" si="21"/>
        <v>01/2027</v>
      </c>
      <c r="AD227" s="1249" t="str">
        <f t="shared" si="22"/>
        <v>02/2027</v>
      </c>
      <c r="AF227" s="1249" t="str">
        <f t="shared" si="23"/>
        <v>03/15/2027</v>
      </c>
    </row>
    <row r="228" ht="15.75" customHeight="1">
      <c r="A228" s="1264">
        <v>2075.0</v>
      </c>
      <c r="B228" s="1228">
        <v>1428.0</v>
      </c>
      <c r="C228" s="1264" t="s">
        <v>606</v>
      </c>
      <c r="D228" s="1264" t="s">
        <v>607</v>
      </c>
      <c r="E228" s="1230"/>
      <c r="G228" s="1249">
        <f t="array" ref="G228">IF(XLOOKUP(B228,'New Signups'!C:C,'New Signups'!I:I) = 0, "", XLOOKUP(B228,'New Signups'!C:C,'New Signups'!I:I))</f>
        <v>2158686381</v>
      </c>
      <c r="H228" s="1249">
        <f t="array" ref="H228">IF(XLOOKUP(B228,'New Signups'!C:C,'New Signups'!J:J) = 0, "", XLOOKUP(B228,'New Signups'!C:C,'New Signups'!J:J))</f>
        <v>2679773495</v>
      </c>
      <c r="J228" s="1249" t="str">
        <f t="array" ref="J228">IFNA(IF(XLOOKUP(B228,'New Signups'!C:C,'New Signups'!H:H) = 0, "", XLOOKUP(B228,'New Signups'!C:C,'New Signups'!H:H)), "")</f>
        <v>Kali Norcott</v>
      </c>
      <c r="K228" s="1249" t="s">
        <v>5582</v>
      </c>
      <c r="M228" s="1157">
        <f t="array" ref="M228">IFNA(
    IF(OR(XLOOKUP(B228, '1000'!A:A, '1000'!AC:AC, NA())=0, XLOOKUP(B228, '1000'!A:A, '1000'!AC:AC, NA())=DATE(1900,1,1)), "", XLOOKUP(B228, '1000'!A:A, '1000'!AC:AC, NA())),
    IFNA(
        IF(OR(XLOOKUP(B228, '2000'!A:A, '2000'!AC:AC, NA())=0, XLOOKUP(B228, '2000'!A:A, '2000'!AC:AC, NA())=DATE(1900,1,1)), "", XLOOKUP(B228, '2000'!A:A, '2000'!AC:AC, NA())),
        IFNA(
            IF(OR(XLOOKUP(B228, '3000'!A:A, '3000'!AC:AC, NA())=0, XLOOKUP(B228, '3000'!A:A, '3000'!AC:AC, NA())=DATE(1900,1,1)), "", XLOOKUP(B228, '3000'!A:A, '3000'!AC:AC, NA())),
            ""
        )
    )
)</f>
        <v>46066</v>
      </c>
      <c r="O228" s="1250" t="str">
        <f t="shared" si="13"/>
        <v>03/2026</v>
      </c>
      <c r="P228" s="1157" t="str">
        <f t="shared" si="14"/>
        <v>04/2026</v>
      </c>
      <c r="Q228" s="1157" t="str">
        <f t="shared" si="15"/>
        <v>05/2026</v>
      </c>
      <c r="R228" s="1157" t="str">
        <f t="shared" si="16"/>
        <v>06/2026</v>
      </c>
      <c r="S228" s="1157" t="str">
        <f t="shared" si="17"/>
        <v>07/2026</v>
      </c>
      <c r="T228" s="1157" t="str">
        <f t="shared" si="18"/>
        <v>08/2026</v>
      </c>
      <c r="W228" s="1249" t="str">
        <f t="shared" si="19"/>
        <v>2026-12-07 00:00</v>
      </c>
      <c r="X228" s="273"/>
      <c r="AB228" s="1249" t="str">
        <f t="shared" si="20"/>
        <v>02/2027</v>
      </c>
      <c r="AC228" s="1249" t="str">
        <f t="shared" si="21"/>
        <v>03/2027</v>
      </c>
      <c r="AD228" s="1249" t="str">
        <f t="shared" si="22"/>
        <v>04/2027</v>
      </c>
      <c r="AF228" s="1249" t="str">
        <f t="shared" si="23"/>
        <v>05/15/2027</v>
      </c>
    </row>
    <row r="229" ht="15.75" customHeight="1">
      <c r="A229" s="1264">
        <v>2076.0</v>
      </c>
      <c r="B229" s="1228">
        <v>1390.0</v>
      </c>
      <c r="C229" s="1271" t="s">
        <v>1567</v>
      </c>
      <c r="D229" s="1271" t="s">
        <v>1568</v>
      </c>
      <c r="E229" s="1230"/>
      <c r="G229" s="1249">
        <f t="array" ref="G229">IF(XLOOKUP(B229,'New Signups'!C:C,'New Signups'!I:I) = 0, "", XLOOKUP(B229,'New Signups'!C:C,'New Signups'!I:I))</f>
        <v>2157714447</v>
      </c>
      <c r="H229" s="1249">
        <f t="array" ref="H229">IF(XLOOKUP(B229,'New Signups'!C:C,'New Signups'!J:J) = 0, "", XLOOKUP(B229,'New Signups'!C:C,'New Signups'!J:J))</f>
        <v>2155823644</v>
      </c>
      <c r="J229" s="1249" t="str">
        <f t="array" ref="J229">IFNA(IF(XLOOKUP(B229,'New Signups'!C:C,'New Signups'!H:H) = 0, "", XLOOKUP(B229,'New Signups'!C:C,'New Signups'!H:H)), "")</f>
        <v>Erica</v>
      </c>
      <c r="K229" s="1249" t="s">
        <v>5582</v>
      </c>
      <c r="M229" s="1157" t="str">
        <f t="array" ref="M229">IFNA(
    IF(OR(XLOOKUP(B229, '1000'!A:A, '1000'!AC:AC, NA())=0, XLOOKUP(B229, '1000'!A:A, '1000'!AC:AC, NA())=DATE(1900,1,1)), "", XLOOKUP(B229, '1000'!A:A, '1000'!AC:AC, NA())),
    IFNA(
        IF(OR(XLOOKUP(B229, '2000'!A:A, '2000'!AC:AC, NA())=0, XLOOKUP(B229, '2000'!A:A, '2000'!AC:AC, NA())=DATE(1900,1,1)), "", XLOOKUP(B229, '2000'!A:A, '2000'!AC:AC, NA())),
        IFNA(
            IF(OR(XLOOKUP(B229, '3000'!A:A, '3000'!AC:AC, NA())=0, XLOOKUP(B229, '3000'!A:A, '3000'!AC:AC, NA())=DATE(1900,1,1)), "", XLOOKUP(B229, '3000'!A:A, '3000'!AC:AC, NA())),
            ""
        )
    )
)</f>
        <v/>
      </c>
      <c r="O229" s="1250" t="str">
        <f t="shared" si="13"/>
        <v/>
      </c>
      <c r="P229" s="1157" t="str">
        <f t="shared" si="14"/>
        <v/>
      </c>
      <c r="Q229" s="1157" t="str">
        <f t="shared" si="15"/>
        <v/>
      </c>
      <c r="R229" s="1157" t="str">
        <f t="shared" si="16"/>
        <v/>
      </c>
      <c r="S229" s="1157" t="str">
        <f t="shared" si="17"/>
        <v/>
      </c>
      <c r="T229" s="1157" t="str">
        <f t="shared" si="18"/>
        <v/>
      </c>
      <c r="W229" s="1249" t="str">
        <f t="shared" si="19"/>
        <v/>
      </c>
      <c r="X229" s="273"/>
      <c r="AB229" s="1249" t="str">
        <f t="shared" si="20"/>
        <v/>
      </c>
      <c r="AC229" s="1249" t="str">
        <f t="shared" si="21"/>
        <v/>
      </c>
      <c r="AD229" s="1249" t="str">
        <f t="shared" si="22"/>
        <v/>
      </c>
      <c r="AF229" s="1249" t="str">
        <f t="shared" si="23"/>
        <v/>
      </c>
    </row>
    <row r="230" ht="15.75" customHeight="1">
      <c r="A230" s="1264">
        <v>2077.0</v>
      </c>
      <c r="B230" s="1228">
        <v>1403.0</v>
      </c>
      <c r="C230" s="1264" t="s">
        <v>5079</v>
      </c>
      <c r="D230" s="1264" t="s">
        <v>718</v>
      </c>
      <c r="E230" s="1230"/>
      <c r="G230" s="1249">
        <f t="array" ref="G230">IF(XLOOKUP(B230,'New Signups'!C:C,'New Signups'!I:I) = 0, "", XLOOKUP(B230,'New Signups'!C:C,'New Signups'!I:I))</f>
        <v>2672768502</v>
      </c>
      <c r="H230" s="1249">
        <f t="array" ref="H230">IF(XLOOKUP(B230,'New Signups'!C:C,'New Signups'!J:J) = 0, "", XLOOKUP(B230,'New Signups'!C:C,'New Signups'!J:J))</f>
        <v>2672763767</v>
      </c>
      <c r="J230" s="1249" t="str">
        <f t="array" ref="J230">IFNA(IF(XLOOKUP(B230,'New Signups'!C:C,'New Signups'!H:H) = 0, "", XLOOKUP(B230,'New Signups'!C:C,'New Signups'!H:H)), "")</f>
        <v>Irie Hawkins</v>
      </c>
      <c r="K230" s="1249" t="s">
        <v>5582</v>
      </c>
      <c r="M230" s="1157">
        <f t="array" ref="M230">IFNA(
    IF(OR(XLOOKUP(B230, '1000'!A:A, '1000'!AC:AC, NA())=0, XLOOKUP(B230, '1000'!A:A, '1000'!AC:AC, NA())=DATE(1900,1,1)), "", XLOOKUP(B230, '1000'!A:A, '1000'!AC:AC, NA())),
    IFNA(
        IF(OR(XLOOKUP(B230, '2000'!A:A, '2000'!AC:AC, NA())=0, XLOOKUP(B230, '2000'!A:A, '2000'!AC:AC, NA())=DATE(1900,1,1)), "", XLOOKUP(B230, '2000'!A:A, '2000'!AC:AC, NA())),
        IFNA(
            IF(OR(XLOOKUP(B230, '3000'!A:A, '3000'!AC:AC, NA())=0, XLOOKUP(B230, '3000'!A:A, '3000'!AC:AC, NA())=DATE(1900,1,1)), "", XLOOKUP(B230, '3000'!A:A, '3000'!AC:AC, NA())),
            ""
        )
    )
)</f>
        <v>46184</v>
      </c>
      <c r="O230" s="1250" t="str">
        <f t="shared" si="13"/>
        <v>07/2026</v>
      </c>
      <c r="P230" s="1157" t="str">
        <f t="shared" si="14"/>
        <v>08/2026</v>
      </c>
      <c r="Q230" s="1157" t="str">
        <f t="shared" si="15"/>
        <v>09/2026</v>
      </c>
      <c r="R230" s="1157" t="str">
        <f t="shared" si="16"/>
        <v>10/2026</v>
      </c>
      <c r="S230" s="1157" t="str">
        <f t="shared" si="17"/>
        <v>11/2026</v>
      </c>
      <c r="T230" s="1157" t="str">
        <f t="shared" si="18"/>
        <v>12/2026</v>
      </c>
      <c r="W230" s="1249" t="str">
        <f t="shared" si="19"/>
        <v>2027-04-05 00:00</v>
      </c>
      <c r="X230" s="273"/>
      <c r="AB230" s="1249" t="str">
        <f t="shared" si="20"/>
        <v>06/2027</v>
      </c>
      <c r="AC230" s="1249" t="str">
        <f t="shared" si="21"/>
        <v>07/2027</v>
      </c>
      <c r="AD230" s="1249" t="str">
        <f t="shared" si="22"/>
        <v>08/2027</v>
      </c>
      <c r="AF230" s="1249" t="str">
        <f t="shared" si="23"/>
        <v>09/15/2027</v>
      </c>
    </row>
    <row r="231" ht="15.75" customHeight="1">
      <c r="A231" s="1264">
        <v>2078.0</v>
      </c>
      <c r="B231" s="1228">
        <v>1366.0</v>
      </c>
      <c r="C231" s="1272" t="str">
        <f t="array" ref="C231">IFNA(XLOOKUP(B231,'New Signups'!C:C,'New Signups'!D:D),"-")</f>
        <v>Sarain</v>
      </c>
      <c r="D231" s="1272" t="str">
        <f t="array" ref="D231">IFNA(XLOOKUP(C231,'New Signups'!D:D,'New Signups'!E:E),"-")</f>
        <v>Ceesay</v>
      </c>
      <c r="E231" s="1230"/>
      <c r="G231" s="1249" t="str">
        <f t="array" ref="G231">IF(XLOOKUP(B231,'New Signups'!C:C,'New Signups'!I:I) = 0, "", XLOOKUP(B231,'New Signups'!C:C,'New Signups'!I:I))</f>
        <v>x</v>
      </c>
      <c r="H231" s="1249">
        <f t="array" ref="H231">IF(XLOOKUP(B231,'New Signups'!C:C,'New Signups'!J:J) = 0, "", XLOOKUP(B231,'New Signups'!C:C,'New Signups'!J:J))</f>
        <v>2159893427</v>
      </c>
      <c r="J231" s="1249" t="str">
        <f t="array" ref="J231">IFNA(IF(XLOOKUP(B231,'New Signups'!C:C,'New Signups'!H:H) = 0, "", XLOOKUP(B231,'New Signups'!C:C,'New Signups'!H:H)), "")</f>
        <v>?</v>
      </c>
      <c r="K231" s="1249" t="s">
        <v>5582</v>
      </c>
      <c r="M231" s="1157" t="str">
        <f t="array" ref="M231">IFNA(
    IF(OR(XLOOKUP(B231, '1000'!A:A, '1000'!AC:AC, NA())=0, XLOOKUP(B231, '1000'!A:A, '1000'!AC:AC, NA())=DATE(1900,1,1)), "", XLOOKUP(B231, '1000'!A:A, '1000'!AC:AC, NA())),
    IFNA(
        IF(OR(XLOOKUP(B231, '2000'!A:A, '2000'!AC:AC, NA())=0, XLOOKUP(B231, '2000'!A:A, '2000'!AC:AC, NA())=DATE(1900,1,1)), "", XLOOKUP(B231, '2000'!A:A, '2000'!AC:AC, NA())),
        IFNA(
            IF(OR(XLOOKUP(B231, '3000'!A:A, '3000'!AC:AC, NA())=0, XLOOKUP(B231, '3000'!A:A, '3000'!AC:AC, NA())=DATE(1900,1,1)), "", XLOOKUP(B231, '3000'!A:A, '3000'!AC:AC, NA())),
            ""
        )
    )
)</f>
        <v/>
      </c>
      <c r="O231" s="1250" t="str">
        <f t="shared" si="13"/>
        <v/>
      </c>
      <c r="P231" s="1157" t="str">
        <f t="shared" si="14"/>
        <v/>
      </c>
      <c r="Q231" s="1157" t="str">
        <f t="shared" si="15"/>
        <v/>
      </c>
      <c r="R231" s="1157" t="str">
        <f t="shared" si="16"/>
        <v/>
      </c>
      <c r="S231" s="1157" t="str">
        <f t="shared" si="17"/>
        <v/>
      </c>
      <c r="T231" s="1157" t="str">
        <f t="shared" si="18"/>
        <v/>
      </c>
      <c r="W231" s="1249" t="str">
        <f t="shared" si="19"/>
        <v/>
      </c>
      <c r="X231" s="273"/>
      <c r="AB231" s="1249" t="str">
        <f t="shared" si="20"/>
        <v/>
      </c>
      <c r="AC231" s="1249" t="str">
        <f t="shared" si="21"/>
        <v/>
      </c>
      <c r="AD231" s="1249" t="str">
        <f t="shared" si="22"/>
        <v/>
      </c>
      <c r="AF231" s="1249" t="str">
        <f t="shared" si="23"/>
        <v/>
      </c>
    </row>
    <row r="232" ht="15.75" customHeight="1">
      <c r="A232" s="1264">
        <v>2079.0</v>
      </c>
      <c r="B232" s="1228">
        <v>1369.0</v>
      </c>
      <c r="C232" s="1264" t="s">
        <v>5084</v>
      </c>
      <c r="D232" s="1264" t="s">
        <v>2209</v>
      </c>
      <c r="E232" s="1230"/>
      <c r="G232" s="1249" t="str">
        <f t="array" ref="G232">IF(XLOOKUP(B232,'New Signups'!C:C,'New Signups'!I:I) = 0, "", XLOOKUP(B232,'New Signups'!C:C,'New Signups'!I:I))</f>
        <v/>
      </c>
      <c r="H232" s="1249" t="str">
        <f t="array" ref="H232">IF(XLOOKUP(B232,'New Signups'!C:C,'New Signups'!J:J) = 0, "", XLOOKUP(B232,'New Signups'!C:C,'New Signups'!J:J))</f>
        <v>‪267 502 7654‬</v>
      </c>
      <c r="J232" s="1249" t="str">
        <f t="array" ref="J232">IFNA(IF(XLOOKUP(B232,'New Signups'!C:C,'New Signups'!H:H) = 0, "", XLOOKUP(B232,'New Signups'!C:C,'New Signups'!H:H)), "")</f>
        <v>?</v>
      </c>
      <c r="K232" s="1249" t="s">
        <v>5582</v>
      </c>
      <c r="M232" s="1157" t="str">
        <f t="array" ref="M232">IFNA(
    IF(OR(XLOOKUP(B232, '1000'!A:A, '1000'!AC:AC, NA())=0, XLOOKUP(B232, '1000'!A:A, '1000'!AC:AC, NA())=DATE(1900,1,1)), "", XLOOKUP(B232, '1000'!A:A, '1000'!AC:AC, NA())),
    IFNA(
        IF(OR(XLOOKUP(B232, '2000'!A:A, '2000'!AC:AC, NA())=0, XLOOKUP(B232, '2000'!A:A, '2000'!AC:AC, NA())=DATE(1900,1,1)), "", XLOOKUP(B232, '2000'!A:A, '2000'!AC:AC, NA())),
        IFNA(
            IF(OR(XLOOKUP(B232, '3000'!A:A, '3000'!AC:AC, NA())=0, XLOOKUP(B232, '3000'!A:A, '3000'!AC:AC, NA())=DATE(1900,1,1)), "", XLOOKUP(B232, '3000'!A:A, '3000'!AC:AC, NA())),
            ""
        )
    )
)</f>
        <v/>
      </c>
      <c r="O232" s="1250" t="str">
        <f t="shared" si="13"/>
        <v/>
      </c>
      <c r="P232" s="1157" t="str">
        <f t="shared" si="14"/>
        <v/>
      </c>
      <c r="Q232" s="1157" t="str">
        <f t="shared" si="15"/>
        <v/>
      </c>
      <c r="R232" s="1157" t="str">
        <f t="shared" si="16"/>
        <v/>
      </c>
      <c r="S232" s="1157" t="str">
        <f t="shared" si="17"/>
        <v/>
      </c>
      <c r="T232" s="1157" t="str">
        <f t="shared" si="18"/>
        <v/>
      </c>
      <c r="W232" s="1249" t="str">
        <f t="shared" si="19"/>
        <v/>
      </c>
      <c r="X232" s="273"/>
      <c r="AB232" s="1249" t="str">
        <f t="shared" si="20"/>
        <v/>
      </c>
      <c r="AC232" s="1249" t="str">
        <f t="shared" si="21"/>
        <v/>
      </c>
      <c r="AD232" s="1249" t="str">
        <f t="shared" si="22"/>
        <v/>
      </c>
      <c r="AF232" s="1249" t="str">
        <f t="shared" si="23"/>
        <v/>
      </c>
    </row>
    <row r="233" ht="15.75" customHeight="1">
      <c r="A233" s="1264">
        <v>2080.0</v>
      </c>
      <c r="B233" s="1228">
        <v>1528.0</v>
      </c>
      <c r="C233" s="1264" t="s">
        <v>5086</v>
      </c>
      <c r="D233" s="1264" t="s">
        <v>2199</v>
      </c>
      <c r="E233" s="1230"/>
      <c r="G233" s="1249" t="str">
        <f t="array" ref="G233">IF(XLOOKUP(B233,'New Signups'!C:C,'New Signups'!I:I) = 0, "", XLOOKUP(B233,'New Signups'!C:C,'New Signups'!I:I))</f>
        <v>(267) 248-8967</v>
      </c>
      <c r="H233" s="1249" t="str">
        <f t="array" ref="H233">IF(XLOOKUP(B233,'New Signups'!C:C,'New Signups'!J:J) = 0, "", XLOOKUP(B233,'New Signups'!C:C,'New Signups'!J:J))</f>
        <v>(267) 742-5195</v>
      </c>
      <c r="J233" s="1249" t="str">
        <f t="array" ref="J233">IFNA(IF(XLOOKUP(B233,'New Signups'!C:C,'New Signups'!H:H) = 0, "", XLOOKUP(B233,'New Signups'!C:C,'New Signups'!H:H)), "")</f>
        <v>Sabrina Santamaria</v>
      </c>
      <c r="K233" s="1249" t="s">
        <v>5582</v>
      </c>
      <c r="M233" s="1157" t="str">
        <f t="array" ref="M233">IFNA(
    IF(OR(XLOOKUP(B233, '1000'!A:A, '1000'!AC:AC, NA())=0, XLOOKUP(B233, '1000'!A:A, '1000'!AC:AC, NA())=DATE(1900,1,1)), "", XLOOKUP(B233, '1000'!A:A, '1000'!AC:AC, NA())),
    IFNA(
        IF(OR(XLOOKUP(B233, '2000'!A:A, '2000'!AC:AC, NA())=0, XLOOKUP(B233, '2000'!A:A, '2000'!AC:AC, NA())=DATE(1900,1,1)), "", XLOOKUP(B233, '2000'!A:A, '2000'!AC:AC, NA())),
        IFNA(
            IF(OR(XLOOKUP(B233, '3000'!A:A, '3000'!AC:AC, NA())=0, XLOOKUP(B233, '3000'!A:A, '3000'!AC:AC, NA())=DATE(1900,1,1)), "", XLOOKUP(B233, '3000'!A:A, '3000'!AC:AC, NA())),
            ""
        )
    )
)</f>
        <v/>
      </c>
      <c r="O233" s="1250" t="str">
        <f t="shared" si="13"/>
        <v/>
      </c>
      <c r="P233" s="1157" t="str">
        <f t="shared" si="14"/>
        <v/>
      </c>
      <c r="Q233" s="1157" t="str">
        <f t="shared" si="15"/>
        <v/>
      </c>
      <c r="R233" s="1157" t="str">
        <f t="shared" si="16"/>
        <v/>
      </c>
      <c r="S233" s="1157" t="str">
        <f t="shared" si="17"/>
        <v/>
      </c>
      <c r="T233" s="1157" t="str">
        <f t="shared" si="18"/>
        <v/>
      </c>
      <c r="W233" s="1249" t="str">
        <f t="shared" si="19"/>
        <v/>
      </c>
      <c r="X233" s="273"/>
      <c r="AB233" s="1249" t="str">
        <f t="shared" si="20"/>
        <v/>
      </c>
      <c r="AC233" s="1249" t="str">
        <f t="shared" si="21"/>
        <v/>
      </c>
      <c r="AD233" s="1249" t="str">
        <f t="shared" si="22"/>
        <v/>
      </c>
      <c r="AF233" s="1249" t="str">
        <f t="shared" si="23"/>
        <v/>
      </c>
    </row>
    <row r="234" ht="15.75" customHeight="1">
      <c r="A234" s="1264">
        <v>2081.0</v>
      </c>
      <c r="B234" s="1228">
        <v>1453.0</v>
      </c>
      <c r="C234" s="1264" t="s">
        <v>5090</v>
      </c>
      <c r="D234" s="1264" t="s">
        <v>646</v>
      </c>
      <c r="E234" s="1230"/>
      <c r="G234" s="1249" t="str">
        <f t="array" ref="G234">IF(XLOOKUP(B234,'New Signups'!C:C,'New Signups'!I:I) = 0, "", XLOOKUP(B234,'New Signups'!C:C,'New Signups'!I:I))</f>
        <v>(484) 378-6478</v>
      </c>
      <c r="H234" s="1249" t="str">
        <f t="array" ref="H234">IF(XLOOKUP(B234,'New Signups'!C:C,'New Signups'!J:J) = 0, "", XLOOKUP(B234,'New Signups'!C:C,'New Signups'!J:J))</f>
        <v>(215) 908-8681</v>
      </c>
      <c r="J234" s="1249" t="str">
        <f t="array" ref="J234">IFNA(IF(XLOOKUP(B234,'New Signups'!C:C,'New Signups'!H:H) = 0, "", XLOOKUP(B234,'New Signups'!C:C,'New Signups'!H:H)), "")</f>
        <v>Jessica Le</v>
      </c>
      <c r="K234" s="1249" t="s">
        <v>5582</v>
      </c>
      <c r="M234" s="1157">
        <f t="array" ref="M234">IFNA(
    IF(OR(XLOOKUP(B234, '1000'!A:A, '1000'!AC:AC, NA())=0, XLOOKUP(B234, '1000'!A:A, '1000'!AC:AC, NA())=DATE(1900,1,1)), "", XLOOKUP(B234, '1000'!A:A, '1000'!AC:AC, NA())),
    IFNA(
        IF(OR(XLOOKUP(B234, '2000'!A:A, '2000'!AC:AC, NA())=0, XLOOKUP(B234, '2000'!A:A, '2000'!AC:AC, NA())=DATE(1900,1,1)), "", XLOOKUP(B234, '2000'!A:A, '2000'!AC:AC, NA())),
        IFNA(
            IF(OR(XLOOKUP(B234, '3000'!A:A, '3000'!AC:AC, NA())=0, XLOOKUP(B234, '3000'!A:A, '3000'!AC:AC, NA())=DATE(1900,1,1)), "", XLOOKUP(B234, '3000'!A:A, '3000'!AC:AC, NA())),
            ""
        )
    )
)</f>
        <v>46093</v>
      </c>
      <c r="O234" s="1250" t="str">
        <f t="shared" si="13"/>
        <v>04/2026</v>
      </c>
      <c r="P234" s="1157" t="str">
        <f t="shared" si="14"/>
        <v>05/2026</v>
      </c>
      <c r="Q234" s="1157" t="str">
        <f t="shared" si="15"/>
        <v>06/2026</v>
      </c>
      <c r="R234" s="1157" t="str">
        <f t="shared" si="16"/>
        <v>07/2026</v>
      </c>
      <c r="S234" s="1157" t="str">
        <f t="shared" si="17"/>
        <v>08/2026</v>
      </c>
      <c r="T234" s="1157" t="str">
        <f t="shared" si="18"/>
        <v>09/2026</v>
      </c>
      <c r="W234" s="1249" t="str">
        <f t="shared" si="19"/>
        <v>2027-01-04 00:00</v>
      </c>
      <c r="X234" s="273"/>
      <c r="AB234" s="1249" t="str">
        <f t="shared" si="20"/>
        <v>03/2027</v>
      </c>
      <c r="AC234" s="1249" t="str">
        <f t="shared" si="21"/>
        <v>04/2027</v>
      </c>
      <c r="AD234" s="1249" t="str">
        <f t="shared" si="22"/>
        <v>05/2027</v>
      </c>
      <c r="AF234" s="1249" t="str">
        <f t="shared" si="23"/>
        <v>06/15/2027</v>
      </c>
    </row>
    <row r="235" ht="15.75" customHeight="1">
      <c r="A235" s="1264">
        <v>2082.0</v>
      </c>
      <c r="B235" s="1228">
        <v>1549.0</v>
      </c>
      <c r="C235" s="1272" t="str">
        <f t="array" ref="C235">IFNA(XLOOKUP(B235,'New Signups'!C:C,'New Signups'!D:D),"-")</f>
        <v>Marshall</v>
      </c>
      <c r="D235" s="1272" t="str">
        <f t="array" ref="D235">IFNA(XLOOKUP(C235,'New Signups'!D:D,'New Signups'!E:E),"-")</f>
        <v>Toomey</v>
      </c>
      <c r="E235" s="1230"/>
      <c r="G235" s="1249" t="str">
        <f t="array" ref="G235">IF(XLOOKUP(B235,'New Signups'!C:C,'New Signups'!I:I) = 0, "", XLOOKUP(B235,'New Signups'!C:C,'New Signups'!I:I))</f>
        <v>(267) 644-6623</v>
      </c>
      <c r="H235" s="1249" t="str">
        <f t="array" ref="H235">IF(XLOOKUP(B235,'New Signups'!C:C,'New Signups'!J:J) = 0, "", XLOOKUP(B235,'New Signups'!C:C,'New Signups'!J:J))</f>
        <v>(267) 664-9476</v>
      </c>
      <c r="J235" s="1249" t="str">
        <f t="array" ref="J235">IFNA(IF(XLOOKUP(B235,'New Signups'!C:C,'New Signups'!H:H) = 0, "", XLOOKUP(B235,'New Signups'!C:C,'New Signups'!H:H)), "")</f>
        <v>Jennifer Toomey</v>
      </c>
      <c r="K235" s="1249" t="s">
        <v>5582</v>
      </c>
      <c r="M235" s="1157" t="str">
        <f t="array" ref="M235">IFNA(
    IF(OR(XLOOKUP(B235, '1000'!A:A, '1000'!AC:AC, NA())=0, XLOOKUP(B235, '1000'!A:A, '1000'!AC:AC, NA())=DATE(1900,1,1)), "", XLOOKUP(B235, '1000'!A:A, '1000'!AC:AC, NA())),
    IFNA(
        IF(OR(XLOOKUP(B235, '2000'!A:A, '2000'!AC:AC, NA())=0, XLOOKUP(B235, '2000'!A:A, '2000'!AC:AC, NA())=DATE(1900,1,1)), "", XLOOKUP(B235, '2000'!A:A, '2000'!AC:AC, NA())),
        IFNA(
            IF(OR(XLOOKUP(B235, '3000'!A:A, '3000'!AC:AC, NA())=0, XLOOKUP(B235, '3000'!A:A, '3000'!AC:AC, NA())=DATE(1900,1,1)), "", XLOOKUP(B235, '3000'!A:A, '3000'!AC:AC, NA())),
            ""
        )
    )
)</f>
        <v/>
      </c>
      <c r="O235" s="1250" t="str">
        <f t="shared" si="13"/>
        <v/>
      </c>
      <c r="P235" s="1157" t="str">
        <f t="shared" si="14"/>
        <v/>
      </c>
      <c r="Q235" s="1157" t="str">
        <f t="shared" si="15"/>
        <v/>
      </c>
      <c r="R235" s="1157" t="str">
        <f t="shared" si="16"/>
        <v/>
      </c>
      <c r="S235" s="1157" t="str">
        <f t="shared" si="17"/>
        <v/>
      </c>
      <c r="T235" s="1157" t="str">
        <f t="shared" si="18"/>
        <v/>
      </c>
      <c r="W235" s="1249" t="str">
        <f t="shared" si="19"/>
        <v/>
      </c>
      <c r="X235" s="273"/>
      <c r="AB235" s="1249" t="str">
        <f t="shared" si="20"/>
        <v/>
      </c>
      <c r="AC235" s="1249" t="str">
        <f t="shared" si="21"/>
        <v/>
      </c>
      <c r="AD235" s="1249" t="str">
        <f t="shared" si="22"/>
        <v/>
      </c>
      <c r="AF235" s="1249" t="str">
        <f t="shared" si="23"/>
        <v/>
      </c>
    </row>
    <row r="236" ht="15.75" customHeight="1">
      <c r="A236" s="1264">
        <v>2083.0</v>
      </c>
      <c r="B236" s="1228">
        <v>1444.0</v>
      </c>
      <c r="C236" s="1264" t="s">
        <v>5095</v>
      </c>
      <c r="D236" s="1264" t="s">
        <v>1040</v>
      </c>
      <c r="E236" s="1230"/>
      <c r="G236" s="1249" t="str">
        <f t="array" ref="G236">IF(XLOOKUP(B236,'New Signups'!C:C,'New Signups'!I:I) = 0, "", XLOOKUP(B236,'New Signups'!C:C,'New Signups'!I:I))</f>
        <v>(267) 581-0791</v>
      </c>
      <c r="H236" s="1249" t="str">
        <f t="array" ref="H236">IF(XLOOKUP(B236,'New Signups'!C:C,'New Signups'!J:J) = 0, "", XLOOKUP(B236,'New Signups'!C:C,'New Signups'!J:J))</f>
        <v>(267) 257-5449</v>
      </c>
      <c r="J236" s="1249" t="str">
        <f t="array" ref="J236">IFNA(IF(XLOOKUP(B236,'New Signups'!C:C,'New Signups'!H:H) = 0, "", XLOOKUP(B236,'New Signups'!C:C,'New Signups'!H:H)), "")</f>
        <v>Jessica Hudson</v>
      </c>
      <c r="K236" s="1249" t="s">
        <v>5582</v>
      </c>
      <c r="M236" s="1157" t="str">
        <f t="array" ref="M236">IFNA(
    IF(OR(XLOOKUP(B236, '1000'!A:A, '1000'!AC:AC, NA())=0, XLOOKUP(B236, '1000'!A:A, '1000'!AC:AC, NA())=DATE(1900,1,1)), "", XLOOKUP(B236, '1000'!A:A, '1000'!AC:AC, NA())),
    IFNA(
        IF(OR(XLOOKUP(B236, '2000'!A:A, '2000'!AC:AC, NA())=0, XLOOKUP(B236, '2000'!A:A, '2000'!AC:AC, NA())=DATE(1900,1,1)), "", XLOOKUP(B236, '2000'!A:A, '2000'!AC:AC, NA())),
        IFNA(
            IF(OR(XLOOKUP(B236, '3000'!A:A, '3000'!AC:AC, NA())=0, XLOOKUP(B236, '3000'!A:A, '3000'!AC:AC, NA())=DATE(1900,1,1)), "", XLOOKUP(B236, '3000'!A:A, '3000'!AC:AC, NA())),
            ""
        )
    )
)</f>
        <v/>
      </c>
      <c r="O236" s="1250" t="str">
        <f t="shared" si="13"/>
        <v/>
      </c>
      <c r="P236" s="1157" t="str">
        <f t="shared" si="14"/>
        <v/>
      </c>
      <c r="Q236" s="1157" t="str">
        <f t="shared" si="15"/>
        <v/>
      </c>
      <c r="R236" s="1157" t="str">
        <f t="shared" si="16"/>
        <v/>
      </c>
      <c r="S236" s="1157" t="str">
        <f t="shared" si="17"/>
        <v/>
      </c>
      <c r="T236" s="1157" t="str">
        <f t="shared" si="18"/>
        <v/>
      </c>
      <c r="W236" s="1249" t="str">
        <f t="shared" si="19"/>
        <v/>
      </c>
      <c r="X236" s="273"/>
      <c r="AB236" s="1249" t="str">
        <f t="shared" si="20"/>
        <v/>
      </c>
      <c r="AC236" s="1249" t="str">
        <f t="shared" si="21"/>
        <v/>
      </c>
      <c r="AD236" s="1249" t="str">
        <f t="shared" si="22"/>
        <v/>
      </c>
      <c r="AF236" s="1249" t="str">
        <f t="shared" si="23"/>
        <v/>
      </c>
    </row>
    <row r="237" ht="15.75" customHeight="1">
      <c r="A237" s="1264">
        <v>2084.0</v>
      </c>
      <c r="B237" s="1228">
        <v>1448.0</v>
      </c>
      <c r="C237" s="1264" t="s">
        <v>673</v>
      </c>
      <c r="D237" s="1264" t="s">
        <v>1324</v>
      </c>
      <c r="E237" s="1230"/>
      <c r="G237" s="1249" t="str">
        <f t="array" ref="G237">IF(XLOOKUP(B237,'New Signups'!C:C,'New Signups'!I:I) = 0, "", XLOOKUP(B237,'New Signups'!C:C,'New Signups'!I:I))</f>
        <v>#N/A</v>
      </c>
      <c r="H237" s="1249" t="str">
        <f t="array" ref="H237">IF(XLOOKUP(B237,'New Signups'!C:C,'New Signups'!J:J) = 0, "", XLOOKUP(B237,'New Signups'!C:C,'New Signups'!J:J))</f>
        <v>#N/A</v>
      </c>
      <c r="J237" s="1249" t="str">
        <f t="array" ref="J237">IFNA(IF(XLOOKUP(B237,'New Signups'!C:C,'New Signups'!H:H) = 0, "", XLOOKUP(B237,'New Signups'!C:C,'New Signups'!H:H)), "")</f>
        <v/>
      </c>
      <c r="K237" s="1249" t="s">
        <v>5582</v>
      </c>
      <c r="M237" s="1157">
        <f t="array" ref="M237">IFNA(
    IF(OR(XLOOKUP(B237, '1000'!A:A, '1000'!AC:AC, NA())=0, XLOOKUP(B237, '1000'!A:A, '1000'!AC:AC, NA())=DATE(1900,1,1)), "", XLOOKUP(B237, '1000'!A:A, '1000'!AC:AC, NA())),
    IFNA(
        IF(OR(XLOOKUP(B237, '2000'!A:A, '2000'!AC:AC, NA())=0, XLOOKUP(B237, '2000'!A:A, '2000'!AC:AC, NA())=DATE(1900,1,1)), "", XLOOKUP(B237, '2000'!A:A, '2000'!AC:AC, NA())),
        IFNA(
            IF(OR(XLOOKUP(B237, '3000'!A:A, '3000'!AC:AC, NA())=0, XLOOKUP(B237, '3000'!A:A, '3000'!AC:AC, NA())=DATE(1900,1,1)), "", XLOOKUP(B237, '3000'!A:A, '3000'!AC:AC, NA())),
            ""
        )
    )
)</f>
        <v>46115</v>
      </c>
      <c r="O237" s="1250" t="str">
        <f t="shared" si="13"/>
        <v>05/2026</v>
      </c>
      <c r="P237" s="1157" t="str">
        <f t="shared" si="14"/>
        <v>06/2026</v>
      </c>
      <c r="Q237" s="1157" t="str">
        <f t="shared" si="15"/>
        <v>07/2026</v>
      </c>
      <c r="R237" s="1157" t="str">
        <f t="shared" si="16"/>
        <v>08/2026</v>
      </c>
      <c r="S237" s="1157" t="str">
        <f t="shared" si="17"/>
        <v>09/2026</v>
      </c>
      <c r="T237" s="1157" t="str">
        <f t="shared" si="18"/>
        <v>10/2026</v>
      </c>
      <c r="W237" s="1249" t="str">
        <f t="shared" si="19"/>
        <v>2027-02-08 00:00</v>
      </c>
      <c r="X237" s="273"/>
      <c r="AB237" s="1249" t="str">
        <f t="shared" si="20"/>
        <v>04/2027</v>
      </c>
      <c r="AC237" s="1249" t="str">
        <f t="shared" si="21"/>
        <v>05/2027</v>
      </c>
      <c r="AD237" s="1249" t="str">
        <f t="shared" si="22"/>
        <v>06/2027</v>
      </c>
      <c r="AF237" s="1249" t="str">
        <f t="shared" si="23"/>
        <v>07/15/2027</v>
      </c>
    </row>
    <row r="238" ht="15.75" customHeight="1">
      <c r="A238" s="1264">
        <v>2085.0</v>
      </c>
      <c r="B238" s="1228">
        <v>1539.0</v>
      </c>
      <c r="C238" s="1272" t="str">
        <f t="array" ref="C238">IFNA(XLOOKUP(B238,'New Signups'!C:C,'New Signups'!D:D),"-")</f>
        <v>lexie</v>
      </c>
      <c r="D238" s="1272" t="str">
        <f t="array" ref="D238">IFNA(XLOOKUP(C238,'New Signups'!D:D,'New Signups'!E:E),"-")</f>
        <v>rubincan</v>
      </c>
      <c r="E238" s="1230"/>
      <c r="G238" s="1249" t="str">
        <f t="array" ref="G238">IF(XLOOKUP(B238,'New Signups'!C:C,'New Signups'!I:I) = 0, "", XLOOKUP(B238,'New Signups'!C:C,'New Signups'!I:I))</f>
        <v>(302) 521-4438</v>
      </c>
      <c r="H238" s="1249" t="str">
        <f t="array" ref="H238">IF(XLOOKUP(B238,'New Signups'!C:C,'New Signups'!J:J) = 0, "", XLOOKUP(B238,'New Signups'!C:C,'New Signups'!J:J))</f>
        <v>(302) 521-2795</v>
      </c>
      <c r="J238" s="1249" t="str">
        <f t="array" ref="J238">IFNA(IF(XLOOKUP(B238,'New Signups'!C:C,'New Signups'!H:H) = 0, "", XLOOKUP(B238,'New Signups'!C:C,'New Signups'!H:H)), "")</f>
        <v>lauren rubincan </v>
      </c>
      <c r="K238" s="1249" t="s">
        <v>5582</v>
      </c>
      <c r="M238" s="1157">
        <f t="array" ref="M238">IFNA(
    IF(OR(XLOOKUP(B238, '1000'!A:A, '1000'!AC:AC, NA())=0, XLOOKUP(B238, '1000'!A:A, '1000'!AC:AC, NA())=DATE(1900,1,1)), "", XLOOKUP(B238, '1000'!A:A, '1000'!AC:AC, NA())),
    IFNA(
        IF(OR(XLOOKUP(B238, '2000'!A:A, '2000'!AC:AC, NA())=0, XLOOKUP(B238, '2000'!A:A, '2000'!AC:AC, NA())=DATE(1900,1,1)), "", XLOOKUP(B238, '2000'!A:A, '2000'!AC:AC, NA())),
        IFNA(
            IF(OR(XLOOKUP(B238, '3000'!A:A, '3000'!AC:AC, NA())=0, XLOOKUP(B238, '3000'!A:A, '3000'!AC:AC, NA())=DATE(1900,1,1)), "", XLOOKUP(B238, '3000'!A:A, '3000'!AC:AC, NA())),
            ""
        )
    )
)</f>
        <v>46149</v>
      </c>
      <c r="O238" s="1250" t="str">
        <f t="shared" si="13"/>
        <v>06/2026</v>
      </c>
      <c r="P238" s="1157" t="str">
        <f t="shared" si="14"/>
        <v>07/2026</v>
      </c>
      <c r="Q238" s="1157" t="str">
        <f t="shared" si="15"/>
        <v>08/2026</v>
      </c>
      <c r="R238" s="1157" t="str">
        <f t="shared" si="16"/>
        <v>09/2026</v>
      </c>
      <c r="S238" s="1157" t="str">
        <f t="shared" si="17"/>
        <v>10/2026</v>
      </c>
      <c r="T238" s="1157" t="str">
        <f t="shared" si="18"/>
        <v>11/2026</v>
      </c>
      <c r="W238" s="1249" t="str">
        <f t="shared" si="19"/>
        <v>2027-03-08 00:00</v>
      </c>
      <c r="X238" s="273"/>
      <c r="AB238" s="1249" t="str">
        <f t="shared" si="20"/>
        <v>05/2027</v>
      </c>
      <c r="AC238" s="1249" t="str">
        <f t="shared" si="21"/>
        <v>06/2027</v>
      </c>
      <c r="AD238" s="1249" t="str">
        <f t="shared" si="22"/>
        <v>07/2027</v>
      </c>
      <c r="AF238" s="1249" t="str">
        <f t="shared" si="23"/>
        <v>08/15/2027</v>
      </c>
    </row>
    <row r="239" ht="15.75" customHeight="1">
      <c r="A239" s="1264">
        <v>2086.0</v>
      </c>
      <c r="B239" s="1228">
        <v>1537.0</v>
      </c>
      <c r="C239" s="1264" t="s">
        <v>199</v>
      </c>
      <c r="D239" s="1264" t="s">
        <v>192</v>
      </c>
      <c r="E239" s="1230"/>
      <c r="G239" s="1249" t="str">
        <f t="array" ref="G239">IF(XLOOKUP(B239,'New Signups'!C:C,'New Signups'!I:I) = 0, "", XLOOKUP(B239,'New Signups'!C:C,'New Signups'!I:I))</f>
        <v>(917) 698-9694</v>
      </c>
      <c r="H239" s="1249" t="str">
        <f t="array" ref="H239">IF(XLOOKUP(B239,'New Signups'!C:C,'New Signups'!J:J) = 0, "", XLOOKUP(B239,'New Signups'!C:C,'New Signups'!J:J))</f>
        <v>(856) 631-4323</v>
      </c>
      <c r="J239" s="1249" t="str">
        <f t="array" ref="J239">IFNA(IF(XLOOKUP(B239,'New Signups'!C:C,'New Signups'!H:H) = 0, "", XLOOKUP(B239,'New Signups'!C:C,'New Signups'!H:H)), "")</f>
        <v>Emily Mason</v>
      </c>
      <c r="K239" s="1249" t="s">
        <v>5582</v>
      </c>
      <c r="M239" s="1157" t="str">
        <f t="array" ref="M239">IFNA(
    IF(OR(XLOOKUP(B239, '1000'!A:A, '1000'!AC:AC, NA())=0, XLOOKUP(B239, '1000'!A:A, '1000'!AC:AC, NA())=DATE(1900,1,1)), "", XLOOKUP(B239, '1000'!A:A, '1000'!AC:AC, NA())),
    IFNA(
        IF(OR(XLOOKUP(B239, '2000'!A:A, '2000'!AC:AC, NA())=0, XLOOKUP(B239, '2000'!A:A, '2000'!AC:AC, NA())=DATE(1900,1,1)), "", XLOOKUP(B239, '2000'!A:A, '2000'!AC:AC, NA())),
        IFNA(
            IF(OR(XLOOKUP(B239, '3000'!A:A, '3000'!AC:AC, NA())=0, XLOOKUP(B239, '3000'!A:A, '3000'!AC:AC, NA())=DATE(1900,1,1)), "", XLOOKUP(B239, '3000'!A:A, '3000'!AC:AC, NA())),
            ""
        )
    )
)</f>
        <v/>
      </c>
      <c r="O239" s="1250" t="str">
        <f t="shared" si="13"/>
        <v/>
      </c>
      <c r="P239" s="1157" t="str">
        <f t="shared" si="14"/>
        <v/>
      </c>
      <c r="Q239" s="1157" t="str">
        <f t="shared" si="15"/>
        <v/>
      </c>
      <c r="R239" s="1157" t="str">
        <f t="shared" si="16"/>
        <v/>
      </c>
      <c r="S239" s="1157" t="str">
        <f t="shared" si="17"/>
        <v/>
      </c>
      <c r="T239" s="1157" t="str">
        <f t="shared" si="18"/>
        <v/>
      </c>
      <c r="W239" s="1249" t="str">
        <f t="shared" si="19"/>
        <v/>
      </c>
      <c r="X239" s="273"/>
      <c r="AB239" s="1249" t="str">
        <f t="shared" si="20"/>
        <v/>
      </c>
      <c r="AC239" s="1249" t="str">
        <f t="shared" si="21"/>
        <v/>
      </c>
      <c r="AD239" s="1249" t="str">
        <f t="shared" si="22"/>
        <v/>
      </c>
      <c r="AF239" s="1249" t="str">
        <f t="shared" si="23"/>
        <v/>
      </c>
    </row>
    <row r="240" ht="15.75" customHeight="1">
      <c r="A240" s="1264">
        <v>2087.0</v>
      </c>
      <c r="B240" s="1228">
        <v>1531.0</v>
      </c>
      <c r="C240" s="1264" t="s">
        <v>5100</v>
      </c>
      <c r="D240" s="1264" t="s">
        <v>172</v>
      </c>
      <c r="E240" s="1230"/>
      <c r="G240" s="1249" t="str">
        <f t="array" ref="G240">IF(XLOOKUP(B240,'New Signups'!C:C,'New Signups'!I:I) = 0, "", XLOOKUP(B240,'New Signups'!C:C,'New Signups'!I:I))</f>
        <v>(215) 201-8965</v>
      </c>
      <c r="H240" s="1249" t="str">
        <f t="array" ref="H240">IF(XLOOKUP(B240,'New Signups'!C:C,'New Signups'!J:J) = 0, "", XLOOKUP(B240,'New Signups'!C:C,'New Signups'!J:J))</f>
        <v/>
      </c>
      <c r="J240" s="1249" t="str">
        <f t="array" ref="J240">IFNA(IF(XLOOKUP(B240,'New Signups'!C:C,'New Signups'!H:H) = 0, "", XLOOKUP(B240,'New Signups'!C:C,'New Signups'!H:H)), "")</f>
        <v>Sheliah Yuille</v>
      </c>
      <c r="K240" s="1249" t="s">
        <v>5582</v>
      </c>
      <c r="M240" s="1157" t="str">
        <f t="array" ref="M240">IFNA(
    IF(OR(XLOOKUP(B240, '1000'!A:A, '1000'!AC:AC, NA())=0, XLOOKUP(B240, '1000'!A:A, '1000'!AC:AC, NA())=DATE(1900,1,1)), "", XLOOKUP(B240, '1000'!A:A, '1000'!AC:AC, NA())),
    IFNA(
        IF(OR(XLOOKUP(B240, '2000'!A:A, '2000'!AC:AC, NA())=0, XLOOKUP(B240, '2000'!A:A, '2000'!AC:AC, NA())=DATE(1900,1,1)), "", XLOOKUP(B240, '2000'!A:A, '2000'!AC:AC, NA())),
        IFNA(
            IF(OR(XLOOKUP(B240, '3000'!A:A, '3000'!AC:AC, NA())=0, XLOOKUP(B240, '3000'!A:A, '3000'!AC:AC, NA())=DATE(1900,1,1)), "", XLOOKUP(B240, '3000'!A:A, '3000'!AC:AC, NA())),
            ""
        )
    )
)</f>
        <v/>
      </c>
      <c r="O240" s="1250" t="str">
        <f t="shared" si="13"/>
        <v/>
      </c>
      <c r="P240" s="1157" t="str">
        <f t="shared" si="14"/>
        <v/>
      </c>
      <c r="Q240" s="1157" t="str">
        <f t="shared" si="15"/>
        <v/>
      </c>
      <c r="R240" s="1157" t="str">
        <f t="shared" si="16"/>
        <v/>
      </c>
      <c r="S240" s="1157" t="str">
        <f t="shared" si="17"/>
        <v/>
      </c>
      <c r="T240" s="1157" t="str">
        <f t="shared" si="18"/>
        <v/>
      </c>
      <c r="W240" s="1249" t="str">
        <f t="shared" si="19"/>
        <v/>
      </c>
      <c r="X240" s="273"/>
      <c r="AB240" s="1249" t="str">
        <f t="shared" si="20"/>
        <v/>
      </c>
      <c r="AC240" s="1249" t="str">
        <f t="shared" si="21"/>
        <v/>
      </c>
      <c r="AD240" s="1249" t="str">
        <f t="shared" si="22"/>
        <v/>
      </c>
      <c r="AF240" s="1249" t="str">
        <f t="shared" si="23"/>
        <v/>
      </c>
    </row>
    <row r="241" ht="15.75" customHeight="1">
      <c r="A241" s="1264"/>
      <c r="B241" s="1228"/>
      <c r="C241" s="1264"/>
      <c r="D241" s="1264"/>
      <c r="E241" s="1230"/>
      <c r="G241" s="1249" t="str">
        <f t="array" ref="G241">IF(XLOOKUP(B241,'New Signups'!C:C,'New Signups'!I:I) = 0, "", XLOOKUP(B241,'New Signups'!C:C,'New Signups'!I:I))</f>
        <v>#N/A</v>
      </c>
      <c r="H241" s="1249" t="str">
        <f t="array" ref="H241">IF(XLOOKUP(B241,'New Signups'!C:C,'New Signups'!J:J) = 0, "", XLOOKUP(B241,'New Signups'!C:C,'New Signups'!J:J))</f>
        <v>#N/A</v>
      </c>
      <c r="J241" s="1249" t="str">
        <f t="array" ref="J241">IFNA(IF(XLOOKUP(B241,'New Signups'!C:C,'New Signups'!H:H) = 0, "", XLOOKUP(B241,'New Signups'!C:C,'New Signups'!H:H)), "")</f>
        <v/>
      </c>
      <c r="K241" s="1249" t="s">
        <v>5582</v>
      </c>
      <c r="M241" s="1157" t="str">
        <f t="array" ref="M241">IFNA(
    IF(OR(XLOOKUP(B241, '1000'!A:A, '1000'!AC:AC, NA())=0, XLOOKUP(B241, '1000'!A:A, '1000'!AC:AC, NA())=DATE(1900,1,1)), "", XLOOKUP(B241, '1000'!A:A, '1000'!AC:AC, NA())),
    IFNA(
        IF(OR(XLOOKUP(B241, '2000'!A:A, '2000'!AC:AC, NA())=0, XLOOKUP(B241, '2000'!A:A, '2000'!AC:AC, NA())=DATE(1900,1,1)), "", XLOOKUP(B241, '2000'!A:A, '2000'!AC:AC, NA())),
        IFNA(
            IF(OR(XLOOKUP(B241, '3000'!A:A, '3000'!AC:AC, NA())=0, XLOOKUP(B241, '3000'!A:A, '3000'!AC:AC, NA())=DATE(1900,1,1)), "", XLOOKUP(B241, '3000'!A:A, '3000'!AC:AC, NA())),
            ""
        )
    )
)</f>
        <v/>
      </c>
      <c r="O241" s="1250" t="str">
        <f t="shared" si="13"/>
        <v/>
      </c>
      <c r="P241" s="1157" t="str">
        <f t="shared" si="14"/>
        <v/>
      </c>
      <c r="Q241" s="1157" t="str">
        <f t="shared" si="15"/>
        <v/>
      </c>
      <c r="R241" s="1157" t="str">
        <f t="shared" si="16"/>
        <v/>
      </c>
      <c r="S241" s="1157" t="str">
        <f t="shared" si="17"/>
        <v/>
      </c>
      <c r="T241" s="1157" t="str">
        <f t="shared" si="18"/>
        <v/>
      </c>
      <c r="W241" s="1249" t="str">
        <f t="shared" si="19"/>
        <v/>
      </c>
      <c r="X241" s="273"/>
      <c r="AB241" s="1249" t="str">
        <f t="shared" si="20"/>
        <v/>
      </c>
      <c r="AC241" s="1249" t="str">
        <f t="shared" si="21"/>
        <v/>
      </c>
      <c r="AD241" s="1249" t="str">
        <f t="shared" si="22"/>
        <v/>
      </c>
      <c r="AF241" s="1249" t="str">
        <f t="shared" si="23"/>
        <v/>
      </c>
    </row>
    <row r="242" ht="15.75" customHeight="1">
      <c r="A242" s="1264">
        <v>2089.0</v>
      </c>
      <c r="B242" s="1228">
        <v>1495.0</v>
      </c>
      <c r="C242" s="1272" t="str">
        <f t="array" ref="C242">IFNA(XLOOKUP(B242,'New Signups'!C:C,'New Signups'!D:D),"-")</f>
        <v>Jamel</v>
      </c>
      <c r="D242" s="1272" t="str">
        <f t="array" ref="D242">IFNA(XLOOKUP(C242,'New Signups'!D:D,'New Signups'!E:E),"-")</f>
        <v>Maldonado</v>
      </c>
      <c r="E242" s="1230"/>
      <c r="G242" s="1249" t="str">
        <f t="array" ref="G242">IF(XLOOKUP(B242,'New Signups'!C:C,'New Signups'!I:I) = 0, "", XLOOKUP(B242,'New Signups'!C:C,'New Signups'!I:I))</f>
        <v>(445) 232-7345</v>
      </c>
      <c r="H242" s="1249" t="str">
        <f t="array" ref="H242">IF(XLOOKUP(B242,'New Signups'!C:C,'New Signups'!J:J) = 0, "", XLOOKUP(B242,'New Signups'!C:C,'New Signups'!J:J))</f>
        <v/>
      </c>
      <c r="J242" s="1249" t="str">
        <f t="array" ref="J242">IFNA(IF(XLOOKUP(B242,'New Signups'!C:C,'New Signups'!H:H) = 0, "", XLOOKUP(B242,'New Signups'!C:C,'New Signups'!H:H)), "")</f>
        <v>Chonte Ortiz</v>
      </c>
      <c r="K242" s="1249" t="s">
        <v>5582</v>
      </c>
      <c r="M242" s="1157" t="str">
        <f t="array" ref="M242">IFNA(
    IF(OR(XLOOKUP(B242, '1000'!A:A, '1000'!AC:AC, NA())=0, XLOOKUP(B242, '1000'!A:A, '1000'!AC:AC, NA())=DATE(1900,1,1)), "", XLOOKUP(B242, '1000'!A:A, '1000'!AC:AC, NA())),
    IFNA(
        IF(OR(XLOOKUP(B242, '2000'!A:A, '2000'!AC:AC, NA())=0, XLOOKUP(B242, '2000'!A:A, '2000'!AC:AC, NA())=DATE(1900,1,1)), "", XLOOKUP(B242, '2000'!A:A, '2000'!AC:AC, NA())),
        IFNA(
            IF(OR(XLOOKUP(B242, '3000'!A:A, '3000'!AC:AC, NA())=0, XLOOKUP(B242, '3000'!A:A, '3000'!AC:AC, NA())=DATE(1900,1,1)), "", XLOOKUP(B242, '3000'!A:A, '3000'!AC:AC, NA())),
            ""
        )
    )
)</f>
        <v/>
      </c>
      <c r="O242" s="1250" t="str">
        <f t="shared" si="13"/>
        <v/>
      </c>
      <c r="P242" s="1157" t="str">
        <f t="shared" si="14"/>
        <v/>
      </c>
      <c r="Q242" s="1157" t="str">
        <f t="shared" si="15"/>
        <v/>
      </c>
      <c r="R242" s="1157" t="str">
        <f t="shared" si="16"/>
        <v/>
      </c>
      <c r="S242" s="1157" t="str">
        <f t="shared" si="17"/>
        <v/>
      </c>
      <c r="T242" s="1157" t="str">
        <f t="shared" si="18"/>
        <v/>
      </c>
      <c r="W242" s="1249" t="str">
        <f t="shared" si="19"/>
        <v/>
      </c>
      <c r="X242" s="273"/>
      <c r="AB242" s="1249" t="str">
        <f t="shared" si="20"/>
        <v/>
      </c>
      <c r="AC242" s="1249" t="str">
        <f t="shared" si="21"/>
        <v/>
      </c>
      <c r="AD242" s="1249" t="str">
        <f t="shared" si="22"/>
        <v/>
      </c>
      <c r="AF242" s="1249" t="str">
        <f t="shared" si="23"/>
        <v/>
      </c>
    </row>
    <row r="243" ht="15.75" customHeight="1">
      <c r="A243" s="1264">
        <v>2090.0</v>
      </c>
      <c r="B243" s="1228">
        <v>1546.0</v>
      </c>
      <c r="C243" s="1264" t="s">
        <v>661</v>
      </c>
      <c r="D243" s="1264" t="s">
        <v>662</v>
      </c>
      <c r="E243" s="1230"/>
      <c r="G243" s="1249" t="str">
        <f t="array" ref="G243">IF(XLOOKUP(B243,'New Signups'!C:C,'New Signups'!I:I) = 0, "", XLOOKUP(B243,'New Signups'!C:C,'New Signups'!I:I))</f>
        <v>(215) 805-4395</v>
      </c>
      <c r="H243" s="1249" t="str">
        <f t="array" ref="H243">IF(XLOOKUP(B243,'New Signups'!C:C,'New Signups'!J:J) = 0, "", XLOOKUP(B243,'New Signups'!C:C,'New Signups'!J:J))</f>
        <v>(267) 908-1704</v>
      </c>
      <c r="J243" s="1249" t="str">
        <f t="array" ref="J243">IFNA(IF(XLOOKUP(B243,'New Signups'!C:C,'New Signups'!H:H) = 0, "", XLOOKUP(B243,'New Signups'!C:C,'New Signups'!H:H)), "")</f>
        <v>Nicole Mumma</v>
      </c>
      <c r="K243" s="1249" t="s">
        <v>5582</v>
      </c>
      <c r="M243" s="1157">
        <f t="array" ref="M243">IFNA(
    IF(OR(XLOOKUP(B243, '1000'!A:A, '1000'!AC:AC, NA())=0, XLOOKUP(B243, '1000'!A:A, '1000'!AC:AC, NA())=DATE(1900,1,1)), "", XLOOKUP(B243, '1000'!A:A, '1000'!AC:AC, NA())),
    IFNA(
        IF(OR(XLOOKUP(B243, '2000'!A:A, '2000'!AC:AC, NA())=0, XLOOKUP(B243, '2000'!A:A, '2000'!AC:AC, NA())=DATE(1900,1,1)), "", XLOOKUP(B243, '2000'!A:A, '2000'!AC:AC, NA())),
        IFNA(
            IF(OR(XLOOKUP(B243, '3000'!A:A, '3000'!AC:AC, NA())=0, XLOOKUP(B243, '3000'!A:A, '3000'!AC:AC, NA())=DATE(1900,1,1)), "", XLOOKUP(B243, '3000'!A:A, '3000'!AC:AC, NA())),
            ""
        )
    )
)</f>
        <v>46100</v>
      </c>
      <c r="O243" s="1250" t="str">
        <f t="shared" si="13"/>
        <v>04/2026</v>
      </c>
      <c r="P243" s="1157" t="str">
        <f t="shared" si="14"/>
        <v>05/2026</v>
      </c>
      <c r="Q243" s="1157" t="str">
        <f t="shared" si="15"/>
        <v>06/2026</v>
      </c>
      <c r="R243" s="1157" t="str">
        <f t="shared" si="16"/>
        <v>07/2026</v>
      </c>
      <c r="S243" s="1157" t="str">
        <f t="shared" si="17"/>
        <v>08/2026</v>
      </c>
      <c r="T243" s="1157" t="str">
        <f t="shared" si="18"/>
        <v>09/2026</v>
      </c>
      <c r="W243" s="1249" t="str">
        <f t="shared" si="19"/>
        <v>2027-01-04 00:00</v>
      </c>
      <c r="X243" s="273"/>
      <c r="AB243" s="1249" t="str">
        <f t="shared" si="20"/>
        <v>03/2027</v>
      </c>
      <c r="AC243" s="1249" t="str">
        <f t="shared" si="21"/>
        <v>04/2027</v>
      </c>
      <c r="AD243" s="1249" t="str">
        <f t="shared" si="22"/>
        <v>05/2027</v>
      </c>
      <c r="AF243" s="1249" t="str">
        <f t="shared" si="23"/>
        <v>06/15/2027</v>
      </c>
    </row>
    <row r="244" ht="15.75" customHeight="1">
      <c r="A244" s="1264">
        <v>2091.0</v>
      </c>
      <c r="B244" s="1228">
        <v>1545.0</v>
      </c>
      <c r="C244" s="1264" t="s">
        <v>669</v>
      </c>
      <c r="D244" s="1264" t="s">
        <v>662</v>
      </c>
      <c r="E244" s="1230"/>
      <c r="G244" s="1249" t="str">
        <f t="array" ref="G244">IF(XLOOKUP(B244,'New Signups'!C:C,'New Signups'!I:I) = 0, "", XLOOKUP(B244,'New Signups'!C:C,'New Signups'!I:I))</f>
        <v>(215) 805-4395</v>
      </c>
      <c r="H244" s="1249" t="str">
        <f t="array" ref="H244">IF(XLOOKUP(B244,'New Signups'!C:C,'New Signups'!J:J) = 0, "", XLOOKUP(B244,'New Signups'!C:C,'New Signups'!J:J))</f>
        <v>(215) 936-5648</v>
      </c>
      <c r="J244" s="1249" t="str">
        <f t="array" ref="J244">IFNA(IF(XLOOKUP(B244,'New Signups'!C:C,'New Signups'!H:H) = 0, "", XLOOKUP(B244,'New Signups'!C:C,'New Signups'!H:H)), "")</f>
        <v>Nicole Mumma </v>
      </c>
      <c r="K244" s="1249" t="s">
        <v>5582</v>
      </c>
      <c r="M244" s="1157">
        <f t="array" ref="M244">IFNA(
    IF(OR(XLOOKUP(B244, '1000'!A:A, '1000'!AC:AC, NA())=0, XLOOKUP(B244, '1000'!A:A, '1000'!AC:AC, NA())=DATE(1900,1,1)), "", XLOOKUP(B244, '1000'!A:A, '1000'!AC:AC, NA())),
    IFNA(
        IF(OR(XLOOKUP(B244, '2000'!A:A, '2000'!AC:AC, NA())=0, XLOOKUP(B244, '2000'!A:A, '2000'!AC:AC, NA())=DATE(1900,1,1)), "", XLOOKUP(B244, '2000'!A:A, '2000'!AC:AC, NA())),
        IFNA(
            IF(OR(XLOOKUP(B244, '3000'!A:A, '3000'!AC:AC, NA())=0, XLOOKUP(B244, '3000'!A:A, '3000'!AC:AC, NA())=DATE(1900,1,1)), "", XLOOKUP(B244, '3000'!A:A, '3000'!AC:AC, NA())),
            ""
        )
    )
)</f>
        <v>46100</v>
      </c>
      <c r="O244" s="1250" t="str">
        <f t="shared" si="13"/>
        <v>04/2026</v>
      </c>
      <c r="P244" s="1157" t="str">
        <f t="shared" si="14"/>
        <v>05/2026</v>
      </c>
      <c r="Q244" s="1157" t="str">
        <f t="shared" si="15"/>
        <v>06/2026</v>
      </c>
      <c r="R244" s="1157" t="str">
        <f t="shared" si="16"/>
        <v>07/2026</v>
      </c>
      <c r="S244" s="1157" t="str">
        <f t="shared" si="17"/>
        <v>08/2026</v>
      </c>
      <c r="T244" s="1157" t="str">
        <f t="shared" si="18"/>
        <v>09/2026</v>
      </c>
      <c r="W244" s="1249" t="str">
        <f t="shared" si="19"/>
        <v>2027-01-04 00:00</v>
      </c>
      <c r="X244" s="273"/>
      <c r="AB244" s="1249" t="str">
        <f t="shared" si="20"/>
        <v>03/2027</v>
      </c>
      <c r="AC244" s="1249" t="str">
        <f t="shared" si="21"/>
        <v>04/2027</v>
      </c>
      <c r="AD244" s="1249" t="str">
        <f t="shared" si="22"/>
        <v>05/2027</v>
      </c>
      <c r="AF244" s="1249" t="str">
        <f t="shared" si="23"/>
        <v>06/15/2027</v>
      </c>
    </row>
    <row r="245" ht="15.75" customHeight="1">
      <c r="A245" s="1264">
        <v>2092.0</v>
      </c>
      <c r="B245" s="1228">
        <v>1558.0</v>
      </c>
      <c r="C245" s="1264" t="s">
        <v>885</v>
      </c>
      <c r="D245" s="1264" t="s">
        <v>886</v>
      </c>
      <c r="E245" s="1230"/>
      <c r="G245" s="1249" t="str">
        <f t="array" ref="G245">IF(XLOOKUP(B245,'New Signups'!C:C,'New Signups'!I:I) = 0, "", XLOOKUP(B245,'New Signups'!C:C,'New Signups'!I:I))</f>
        <v>(267) 441-8606</v>
      </c>
      <c r="H245" s="1249" t="str">
        <f t="array" ref="H245">IF(XLOOKUP(B245,'New Signups'!C:C,'New Signups'!J:J) = 0, "", XLOOKUP(B245,'New Signups'!C:C,'New Signups'!J:J))</f>
        <v>(267) 334-5489</v>
      </c>
      <c r="J245" s="1249" t="str">
        <f t="array" ref="J245">IFNA(IF(XLOOKUP(B245,'New Signups'!C:C,'New Signups'!H:H) = 0, "", XLOOKUP(B245,'New Signups'!C:C,'New Signups'!H:H)), "")</f>
        <v>Fatima Williams</v>
      </c>
      <c r="K245" s="1249" t="s">
        <v>5582</v>
      </c>
      <c r="M245" s="1157" t="str">
        <f t="array" ref="M245">IFNA(
    IF(OR(XLOOKUP(B245, '1000'!A:A, '1000'!AC:AC, NA())=0, XLOOKUP(B245, '1000'!A:A, '1000'!AC:AC, NA())=DATE(1900,1,1)), "", XLOOKUP(B245, '1000'!A:A, '1000'!AC:AC, NA())),
    IFNA(
        IF(OR(XLOOKUP(B245, '2000'!A:A, '2000'!AC:AC, NA())=0, XLOOKUP(B245, '2000'!A:A, '2000'!AC:AC, NA())=DATE(1900,1,1)), "", XLOOKUP(B245, '2000'!A:A, '2000'!AC:AC, NA())),
        IFNA(
            IF(OR(XLOOKUP(B245, '3000'!A:A, '3000'!AC:AC, NA())=0, XLOOKUP(B245, '3000'!A:A, '3000'!AC:AC, NA())=DATE(1900,1,1)), "", XLOOKUP(B245, '3000'!A:A, '3000'!AC:AC, NA())),
            ""
        )
    )
)</f>
        <v/>
      </c>
      <c r="O245" s="1250" t="str">
        <f t="shared" si="13"/>
        <v/>
      </c>
      <c r="P245" s="1157" t="str">
        <f t="shared" si="14"/>
        <v/>
      </c>
      <c r="Q245" s="1157" t="str">
        <f t="shared" si="15"/>
        <v/>
      </c>
      <c r="R245" s="1157" t="str">
        <f t="shared" si="16"/>
        <v/>
      </c>
      <c r="S245" s="1157" t="str">
        <f t="shared" si="17"/>
        <v/>
      </c>
      <c r="T245" s="1157" t="str">
        <f t="shared" si="18"/>
        <v/>
      </c>
      <c r="W245" s="1249" t="str">
        <f t="shared" si="19"/>
        <v/>
      </c>
      <c r="X245" s="273"/>
      <c r="AB245" s="1249" t="str">
        <f t="shared" si="20"/>
        <v/>
      </c>
      <c r="AC245" s="1249" t="str">
        <f t="shared" si="21"/>
        <v/>
      </c>
      <c r="AD245" s="1249" t="str">
        <f t="shared" si="22"/>
        <v/>
      </c>
      <c r="AF245" s="1249" t="str">
        <f t="shared" si="23"/>
        <v/>
      </c>
    </row>
    <row r="246" ht="15.75" customHeight="1">
      <c r="A246" s="1264">
        <v>2093.0</v>
      </c>
      <c r="B246" s="1228">
        <v>1494.0</v>
      </c>
      <c r="C246" s="1264" t="s">
        <v>5113</v>
      </c>
      <c r="D246" s="1264" t="s">
        <v>5114</v>
      </c>
      <c r="E246" s="1230"/>
      <c r="G246" s="1249" t="str">
        <f t="array" ref="G246">IF(XLOOKUP(B246,'New Signups'!C:C,'New Signups'!I:I) = 0, "", XLOOKUP(B246,'New Signups'!C:C,'New Signups'!I:I))</f>
        <v>(215) 571-5132</v>
      </c>
      <c r="H246" s="1249" t="str">
        <f t="array" ref="H246">IF(XLOOKUP(B246,'New Signups'!C:C,'New Signups'!J:J) = 0, "", XLOOKUP(B246,'New Signups'!C:C,'New Signups'!J:J))</f>
        <v>(856) 271-6181</v>
      </c>
      <c r="J246" s="1249" t="str">
        <f t="array" ref="J246">IFNA(IF(XLOOKUP(B246,'New Signups'!C:C,'New Signups'!H:H) = 0, "", XLOOKUP(B246,'New Signups'!C:C,'New Signups'!H:H)), "")</f>
        <v>amirah hassanin </v>
      </c>
      <c r="K246" s="1249" t="s">
        <v>5582</v>
      </c>
      <c r="M246" s="1157" t="str">
        <f t="array" ref="M246">IFNA(
    IF(OR(XLOOKUP(B246, '1000'!A:A, '1000'!AC:AC, NA())=0, XLOOKUP(B246, '1000'!A:A, '1000'!AC:AC, NA())=DATE(1900,1,1)), "", XLOOKUP(B246, '1000'!A:A, '1000'!AC:AC, NA())),
    IFNA(
        IF(OR(XLOOKUP(B246, '2000'!A:A, '2000'!AC:AC, NA())=0, XLOOKUP(B246, '2000'!A:A, '2000'!AC:AC, NA())=DATE(1900,1,1)), "", XLOOKUP(B246, '2000'!A:A, '2000'!AC:AC, NA())),
        IFNA(
            IF(OR(XLOOKUP(B246, '3000'!A:A, '3000'!AC:AC, NA())=0, XLOOKUP(B246, '3000'!A:A, '3000'!AC:AC, NA())=DATE(1900,1,1)), "", XLOOKUP(B246, '3000'!A:A, '3000'!AC:AC, NA())),
            ""
        )
    )
)</f>
        <v/>
      </c>
      <c r="O246" s="1250" t="str">
        <f t="shared" si="13"/>
        <v/>
      </c>
      <c r="P246" s="1157" t="str">
        <f t="shared" si="14"/>
        <v/>
      </c>
      <c r="Q246" s="1157" t="str">
        <f t="shared" si="15"/>
        <v/>
      </c>
      <c r="R246" s="1157" t="str">
        <f t="shared" si="16"/>
        <v/>
      </c>
      <c r="S246" s="1157" t="str">
        <f t="shared" si="17"/>
        <v/>
      </c>
      <c r="T246" s="1157" t="str">
        <f t="shared" si="18"/>
        <v/>
      </c>
      <c r="W246" s="1249" t="str">
        <f t="shared" si="19"/>
        <v/>
      </c>
      <c r="X246" s="273"/>
      <c r="AB246" s="1249" t="str">
        <f t="shared" si="20"/>
        <v/>
      </c>
      <c r="AC246" s="1249" t="str">
        <f t="shared" si="21"/>
        <v/>
      </c>
      <c r="AD246" s="1249" t="str">
        <f t="shared" si="22"/>
        <v/>
      </c>
      <c r="AF246" s="1249" t="str">
        <f t="shared" si="23"/>
        <v/>
      </c>
    </row>
    <row r="247" ht="15.75" customHeight="1">
      <c r="A247" s="1264">
        <v>2094.0</v>
      </c>
      <c r="B247" s="1228">
        <v>1478.0</v>
      </c>
      <c r="C247" s="1264" t="s">
        <v>1871</v>
      </c>
      <c r="D247" s="1261" t="s">
        <v>1348</v>
      </c>
      <c r="E247" s="1230"/>
      <c r="G247" s="1249" t="str">
        <f t="array" ref="G247">IF(XLOOKUP(B247,'New Signups'!C:C,'New Signups'!I:I) = 0, "", XLOOKUP(B247,'New Signups'!C:C,'New Signups'!I:I))</f>
        <v>(267) 902-1320</v>
      </c>
      <c r="H247" s="1249" t="str">
        <f t="array" ref="H247">IF(XLOOKUP(B247,'New Signups'!C:C,'New Signups'!J:J) = 0, "", XLOOKUP(B247,'New Signups'!C:C,'New Signups'!J:J))</f>
        <v>(267) 902-0345</v>
      </c>
      <c r="J247" s="1249" t="str">
        <f t="array" ref="J247">IFNA(IF(XLOOKUP(B247,'New Signups'!C:C,'New Signups'!H:H) = 0, "", XLOOKUP(B247,'New Signups'!C:C,'New Signups'!H:H)), "")</f>
        <v>Vera Yakupova</v>
      </c>
      <c r="K247" s="1249" t="s">
        <v>5582</v>
      </c>
      <c r="M247" s="1157" t="str">
        <f t="array" ref="M247">IFNA(
    IF(OR(XLOOKUP(B247, '1000'!A:A, '1000'!AC:AC, NA())=0, XLOOKUP(B247, '1000'!A:A, '1000'!AC:AC, NA())=DATE(1900,1,1)), "", XLOOKUP(B247, '1000'!A:A, '1000'!AC:AC, NA())),
    IFNA(
        IF(OR(XLOOKUP(B247, '2000'!A:A, '2000'!AC:AC, NA())=0, XLOOKUP(B247, '2000'!A:A, '2000'!AC:AC, NA())=DATE(1900,1,1)), "", XLOOKUP(B247, '2000'!A:A, '2000'!AC:AC, NA())),
        IFNA(
            IF(OR(XLOOKUP(B247, '3000'!A:A, '3000'!AC:AC, NA())=0, XLOOKUP(B247, '3000'!A:A, '3000'!AC:AC, NA())=DATE(1900,1,1)), "", XLOOKUP(B247, '3000'!A:A, '3000'!AC:AC, NA())),
            ""
        )
    )
)</f>
        <v/>
      </c>
      <c r="O247" s="1250" t="str">
        <f t="shared" si="13"/>
        <v/>
      </c>
      <c r="P247" s="1157" t="str">
        <f t="shared" si="14"/>
        <v/>
      </c>
      <c r="Q247" s="1157" t="str">
        <f t="shared" si="15"/>
        <v/>
      </c>
      <c r="R247" s="1157" t="str">
        <f t="shared" si="16"/>
        <v/>
      </c>
      <c r="S247" s="1157" t="str">
        <f t="shared" si="17"/>
        <v/>
      </c>
      <c r="T247" s="1157" t="str">
        <f t="shared" si="18"/>
        <v/>
      </c>
      <c r="W247" s="1249" t="str">
        <f t="shared" si="19"/>
        <v/>
      </c>
      <c r="X247" s="273"/>
      <c r="AB247" s="1249" t="str">
        <f t="shared" si="20"/>
        <v/>
      </c>
      <c r="AC247" s="1249" t="str">
        <f t="shared" si="21"/>
        <v/>
      </c>
      <c r="AD247" s="1249" t="str">
        <f t="shared" si="22"/>
        <v/>
      </c>
      <c r="AF247" s="1249" t="str">
        <f t="shared" si="23"/>
        <v/>
      </c>
    </row>
    <row r="248" ht="15.75" customHeight="1">
      <c r="A248" s="1264">
        <v>2095.0</v>
      </c>
      <c r="B248" s="1228">
        <v>1571.0</v>
      </c>
      <c r="C248" s="1272" t="str">
        <f t="array" ref="C248">IFNA(XLOOKUP(B248,'New Signups'!C:C,'New Signups'!D:D),"-")</f>
        <v>Tristan</v>
      </c>
      <c r="D248" s="1272" t="str">
        <f t="array" ref="D248">IFNA(XLOOKUP(C248,'New Signups'!D:D,'New Signups'!E:E),"-")</f>
        <v>Labor</v>
      </c>
      <c r="E248" s="1230"/>
      <c r="G248" s="1249" t="str">
        <f t="array" ref="G248">IF(XLOOKUP(B248,'New Signups'!C:C,'New Signups'!I:I) = 0, "", XLOOKUP(B248,'New Signups'!C:C,'New Signups'!I:I))</f>
        <v>(267) 303-2936</v>
      </c>
      <c r="H248" s="1249" t="str">
        <f t="array" ref="H248">IF(XLOOKUP(B248,'New Signups'!C:C,'New Signups'!J:J) = 0, "", XLOOKUP(B248,'New Signups'!C:C,'New Signups'!J:J))</f>
        <v>(215) 582-6846</v>
      </c>
      <c r="J248" s="1249" t="str">
        <f t="array" ref="J248">IFNA(IF(XLOOKUP(B248,'New Signups'!C:C,'New Signups'!H:H) = 0, "", XLOOKUP(B248,'New Signups'!C:C,'New Signups'!H:H)), "")</f>
        <v>James Labor </v>
      </c>
      <c r="K248" s="1249" t="s">
        <v>5582</v>
      </c>
      <c r="M248" s="1157">
        <f t="array" ref="M248">IFNA(
    IF(OR(XLOOKUP(B248, '1000'!A:A, '1000'!AC:AC, NA())=0, XLOOKUP(B248, '1000'!A:A, '1000'!AC:AC, NA())=DATE(1900,1,1)), "", XLOOKUP(B248, '1000'!A:A, '1000'!AC:AC, NA())),
    IFNA(
        IF(OR(XLOOKUP(B248, '2000'!A:A, '2000'!AC:AC, NA())=0, XLOOKUP(B248, '2000'!A:A, '2000'!AC:AC, NA())=DATE(1900,1,1)), "", XLOOKUP(B248, '2000'!A:A, '2000'!AC:AC, NA())),
        IFNA(
            IF(OR(XLOOKUP(B248, '3000'!A:A, '3000'!AC:AC, NA())=0, XLOOKUP(B248, '3000'!A:A, '3000'!AC:AC, NA())=DATE(1900,1,1)), "", XLOOKUP(B248, '3000'!A:A, '3000'!AC:AC, NA())),
            ""
        )
    )
)</f>
        <v>46101</v>
      </c>
      <c r="O248" s="1250" t="str">
        <f t="shared" si="13"/>
        <v>04/2026</v>
      </c>
      <c r="P248" s="1157" t="str">
        <f t="shared" si="14"/>
        <v>05/2026</v>
      </c>
      <c r="Q248" s="1157" t="str">
        <f t="shared" si="15"/>
        <v>06/2026</v>
      </c>
      <c r="R248" s="1157" t="str">
        <f t="shared" si="16"/>
        <v>07/2026</v>
      </c>
      <c r="S248" s="1157" t="str">
        <f t="shared" si="17"/>
        <v>08/2026</v>
      </c>
      <c r="T248" s="1157" t="str">
        <f t="shared" si="18"/>
        <v>09/2026</v>
      </c>
      <c r="W248" s="1249" t="str">
        <f t="shared" si="19"/>
        <v>2027-01-04 00:00</v>
      </c>
      <c r="X248" s="273"/>
      <c r="AB248" s="1249" t="str">
        <f t="shared" si="20"/>
        <v>03/2027</v>
      </c>
      <c r="AC248" s="1249" t="str">
        <f t="shared" si="21"/>
        <v>04/2027</v>
      </c>
      <c r="AD248" s="1249" t="str">
        <f t="shared" si="22"/>
        <v>05/2027</v>
      </c>
      <c r="AF248" s="1249" t="str">
        <f t="shared" si="23"/>
        <v>06/15/2027</v>
      </c>
    </row>
    <row r="249" ht="15.75" customHeight="1">
      <c r="A249" s="1264">
        <v>2096.0</v>
      </c>
      <c r="B249" s="1240">
        <v>1584.0</v>
      </c>
      <c r="C249" s="1270" t="s">
        <v>1168</v>
      </c>
      <c r="D249" s="1270" t="s">
        <v>2027</v>
      </c>
      <c r="E249" s="1230"/>
      <c r="G249" s="1249" t="str">
        <f t="array" ref="G249">IF(XLOOKUP(B249,'New Signups'!C:C,'New Signups'!I:I) = 0, "", XLOOKUP(B249,'New Signups'!C:C,'New Signups'!I:I))</f>
        <v>(215) 287-5665</v>
      </c>
      <c r="H249" s="1249" t="str">
        <f t="array" ref="H249">IF(XLOOKUP(B249,'New Signups'!C:C,'New Signups'!J:J) = 0, "", XLOOKUP(B249,'New Signups'!C:C,'New Signups'!J:J))</f>
        <v>(267) 670-1096</v>
      </c>
      <c r="J249" s="1249" t="str">
        <f t="array" ref="J249">IFNA(IF(XLOOKUP(B249,'New Signups'!C:C,'New Signups'!H:H) = 0, "", XLOOKUP(B249,'New Signups'!C:C,'New Signups'!H:H)), "")</f>
        <v>Catherine VanVlack</v>
      </c>
      <c r="K249" s="1249" t="s">
        <v>5582</v>
      </c>
      <c r="M249" s="1157" t="str">
        <f t="array" ref="M249">IFNA(
    IF(OR(XLOOKUP(B249, '1000'!A:A, '1000'!AC:AC, NA())=0, XLOOKUP(B249, '1000'!A:A, '1000'!AC:AC, NA())=DATE(1900,1,1)), "", XLOOKUP(B249, '1000'!A:A, '1000'!AC:AC, NA())),
    IFNA(
        IF(OR(XLOOKUP(B249, '2000'!A:A, '2000'!AC:AC, NA())=0, XLOOKUP(B249, '2000'!A:A, '2000'!AC:AC, NA())=DATE(1900,1,1)), "", XLOOKUP(B249, '2000'!A:A, '2000'!AC:AC, NA())),
        IFNA(
            IF(OR(XLOOKUP(B249, '3000'!A:A, '3000'!AC:AC, NA())=0, XLOOKUP(B249, '3000'!A:A, '3000'!AC:AC, NA())=DATE(1900,1,1)), "", XLOOKUP(B249, '3000'!A:A, '3000'!AC:AC, NA())),
            ""
        )
    )
)</f>
        <v/>
      </c>
      <c r="O249" s="1250" t="str">
        <f t="shared" si="13"/>
        <v/>
      </c>
      <c r="P249" s="1157" t="str">
        <f t="shared" si="14"/>
        <v/>
      </c>
      <c r="Q249" s="1157" t="str">
        <f t="shared" si="15"/>
        <v/>
      </c>
      <c r="R249" s="1157" t="str">
        <f t="shared" si="16"/>
        <v/>
      </c>
      <c r="S249" s="1157" t="str">
        <f t="shared" si="17"/>
        <v/>
      </c>
      <c r="T249" s="1157" t="str">
        <f t="shared" si="18"/>
        <v/>
      </c>
      <c r="W249" s="1249" t="str">
        <f t="shared" si="19"/>
        <v/>
      </c>
      <c r="X249" s="273"/>
      <c r="AB249" s="1249" t="str">
        <f t="shared" si="20"/>
        <v/>
      </c>
      <c r="AC249" s="1249" t="str">
        <f t="shared" si="21"/>
        <v/>
      </c>
      <c r="AD249" s="1249" t="str">
        <f t="shared" si="22"/>
        <v/>
      </c>
      <c r="AF249" s="1249" t="str">
        <f t="shared" si="23"/>
        <v/>
      </c>
    </row>
    <row r="250" ht="15.75" customHeight="1">
      <c r="A250" s="1264">
        <v>2097.0</v>
      </c>
      <c r="B250" s="1228">
        <v>1596.0</v>
      </c>
      <c r="C250" s="1264" t="s">
        <v>2022</v>
      </c>
      <c r="D250" s="1264" t="s">
        <v>5120</v>
      </c>
      <c r="E250" s="1230"/>
      <c r="G250" s="1249" t="str">
        <f t="array" ref="G250">IF(XLOOKUP(B250,'New Signups'!C:C,'New Signups'!I:I) = 0, "", XLOOKUP(B250,'New Signups'!C:C,'New Signups'!I:I))</f>
        <v>(215) 272-0549</v>
      </c>
      <c r="H250" s="1249" t="str">
        <f t="array" ref="H250">IF(XLOOKUP(B250,'New Signups'!C:C,'New Signups'!J:J) = 0, "", XLOOKUP(B250,'New Signups'!C:C,'New Signups'!J:J))</f>
        <v>(215) 510-2239</v>
      </c>
      <c r="J250" s="1249" t="str">
        <f t="array" ref="J250">IFNA(IF(XLOOKUP(B250,'New Signups'!C:C,'New Signups'!H:H) = 0, "", XLOOKUP(B250,'New Signups'!C:C,'New Signups'!H:H)), "")</f>
        <v>Gwen Rinaldi</v>
      </c>
      <c r="K250" s="1249" t="s">
        <v>5582</v>
      </c>
      <c r="M250" s="1157" t="str">
        <f t="array" ref="M250">IFNA(
    IF(OR(XLOOKUP(B250, '1000'!A:A, '1000'!AC:AC, NA())=0, XLOOKUP(B250, '1000'!A:A, '1000'!AC:AC, NA())=DATE(1900,1,1)), "", XLOOKUP(B250, '1000'!A:A, '1000'!AC:AC, NA())),
    IFNA(
        IF(OR(XLOOKUP(B250, '2000'!A:A, '2000'!AC:AC, NA())=0, XLOOKUP(B250, '2000'!A:A, '2000'!AC:AC, NA())=DATE(1900,1,1)), "", XLOOKUP(B250, '2000'!A:A, '2000'!AC:AC, NA())),
        IFNA(
            IF(OR(XLOOKUP(B250, '3000'!A:A, '3000'!AC:AC, NA())=0, XLOOKUP(B250, '3000'!A:A, '3000'!AC:AC, NA())=DATE(1900,1,1)), "", XLOOKUP(B250, '3000'!A:A, '3000'!AC:AC, NA())),
            ""
        )
    )
)</f>
        <v/>
      </c>
      <c r="O250" s="1250" t="str">
        <f t="shared" si="13"/>
        <v/>
      </c>
      <c r="P250" s="1157" t="str">
        <f t="shared" si="14"/>
        <v/>
      </c>
      <c r="Q250" s="1157" t="str">
        <f t="shared" si="15"/>
        <v/>
      </c>
      <c r="R250" s="1157" t="str">
        <f t="shared" si="16"/>
        <v/>
      </c>
      <c r="S250" s="1157" t="str">
        <f t="shared" si="17"/>
        <v/>
      </c>
      <c r="T250" s="1157" t="str">
        <f t="shared" si="18"/>
        <v/>
      </c>
      <c r="W250" s="1249" t="str">
        <f t="shared" si="19"/>
        <v/>
      </c>
      <c r="X250" s="273"/>
      <c r="AB250" s="1249" t="str">
        <f t="shared" si="20"/>
        <v/>
      </c>
      <c r="AC250" s="1249" t="str">
        <f t="shared" si="21"/>
        <v/>
      </c>
      <c r="AD250" s="1249" t="str">
        <f t="shared" si="22"/>
        <v/>
      </c>
      <c r="AF250" s="1249" t="str">
        <f t="shared" si="23"/>
        <v/>
      </c>
    </row>
    <row r="251" ht="15.75" customHeight="1">
      <c r="A251" s="1264">
        <v>2098.0</v>
      </c>
      <c r="B251" s="1228">
        <v>1577.0</v>
      </c>
      <c r="C251" s="1273" t="s">
        <v>1432</v>
      </c>
      <c r="D251" s="1273" t="s">
        <v>1433</v>
      </c>
      <c r="E251" s="1230"/>
      <c r="G251" s="1249" t="str">
        <f t="array" ref="G251">IF(XLOOKUP(B251,'New Signups'!C:C,'New Signups'!I:I) = 0, "", XLOOKUP(B251,'New Signups'!C:C,'New Signups'!I:I))</f>
        <v>(267) 334-2151</v>
      </c>
      <c r="H251" s="1249" t="str">
        <f t="array" ref="H251">IF(XLOOKUP(B251,'New Signups'!C:C,'New Signups'!J:J) = 0, "", XLOOKUP(B251,'New Signups'!C:C,'New Signups'!J:J))</f>
        <v/>
      </c>
      <c r="J251" s="1249" t="str">
        <f t="array" ref="J251">IFNA(IF(XLOOKUP(B251,'New Signups'!C:C,'New Signups'!H:H) = 0, "", XLOOKUP(B251,'New Signups'!C:C,'New Signups'!H:H)), "")</f>
        <v>Agustina</v>
      </c>
      <c r="K251" s="1249" t="s">
        <v>5582</v>
      </c>
      <c r="M251" s="1157" t="str">
        <f t="array" ref="M251">IFNA(
    IF(OR(XLOOKUP(B251, '1000'!A:A, '1000'!AC:AC, NA())=0, XLOOKUP(B251, '1000'!A:A, '1000'!AC:AC, NA())=DATE(1900,1,1)), "", XLOOKUP(B251, '1000'!A:A, '1000'!AC:AC, NA())),
    IFNA(
        IF(OR(XLOOKUP(B251, '2000'!A:A, '2000'!AC:AC, NA())=0, XLOOKUP(B251, '2000'!A:A, '2000'!AC:AC, NA())=DATE(1900,1,1)), "", XLOOKUP(B251, '2000'!A:A, '2000'!AC:AC, NA())),
        IFNA(
            IF(OR(XLOOKUP(B251, '3000'!A:A, '3000'!AC:AC, NA())=0, XLOOKUP(B251, '3000'!A:A, '3000'!AC:AC, NA())=DATE(1900,1,1)), "", XLOOKUP(B251, '3000'!A:A, '3000'!AC:AC, NA())),
            ""
        )
    )
)</f>
        <v/>
      </c>
      <c r="O251" s="1250" t="str">
        <f t="shared" si="13"/>
        <v/>
      </c>
      <c r="P251" s="1157" t="str">
        <f t="shared" si="14"/>
        <v/>
      </c>
      <c r="Q251" s="1157" t="str">
        <f t="shared" si="15"/>
        <v/>
      </c>
      <c r="R251" s="1157" t="str">
        <f t="shared" si="16"/>
        <v/>
      </c>
      <c r="S251" s="1157" t="str">
        <f t="shared" si="17"/>
        <v/>
      </c>
      <c r="T251" s="1157" t="str">
        <f t="shared" si="18"/>
        <v/>
      </c>
      <c r="W251" s="1249" t="str">
        <f t="shared" si="19"/>
        <v/>
      </c>
      <c r="X251" s="273"/>
      <c r="AB251" s="1249" t="str">
        <f t="shared" si="20"/>
        <v/>
      </c>
      <c r="AC251" s="1249" t="str">
        <f t="shared" si="21"/>
        <v/>
      </c>
      <c r="AD251" s="1249" t="str">
        <f t="shared" si="22"/>
        <v/>
      </c>
      <c r="AF251" s="1249" t="str">
        <f t="shared" si="23"/>
        <v/>
      </c>
    </row>
    <row r="252" ht="15.75" customHeight="1">
      <c r="A252" s="1264">
        <v>2099.0</v>
      </c>
      <c r="B252" s="1228">
        <v>1488.0</v>
      </c>
      <c r="C252" s="1264" t="s">
        <v>2203</v>
      </c>
      <c r="D252" s="1264" t="s">
        <v>5126</v>
      </c>
      <c r="E252" s="1230"/>
      <c r="G252" s="1249" t="str">
        <f t="array" ref="G252">IF(XLOOKUP(B252,'New Signups'!C:C,'New Signups'!I:I) = 0, "", XLOOKUP(B252,'New Signups'!C:C,'New Signups'!I:I))</f>
        <v>(215) 266-7368</v>
      </c>
      <c r="H252" s="1249" t="str">
        <f t="array" ref="H252">IF(XLOOKUP(B252,'New Signups'!C:C,'New Signups'!J:J) = 0, "", XLOOKUP(B252,'New Signups'!C:C,'New Signups'!J:J))</f>
        <v>215-444-3890</v>
      </c>
      <c r="J252" s="1249" t="str">
        <f t="array" ref="J252">IFNA(IF(XLOOKUP(B252,'New Signups'!C:C,'New Signups'!H:H) = 0, "", XLOOKUP(B252,'New Signups'!C:C,'New Signups'!H:H)), "")</f>
        <v>Lynette DeShields</v>
      </c>
      <c r="K252" s="1249" t="s">
        <v>5582</v>
      </c>
      <c r="M252" s="1157" t="str">
        <f t="array" ref="M252">IFNA(
    IF(OR(XLOOKUP(B252, '1000'!A:A, '1000'!AC:AC, NA())=0, XLOOKUP(B252, '1000'!A:A, '1000'!AC:AC, NA())=DATE(1900,1,1)), "", XLOOKUP(B252, '1000'!A:A, '1000'!AC:AC, NA())),
    IFNA(
        IF(OR(XLOOKUP(B252, '2000'!A:A, '2000'!AC:AC, NA())=0, XLOOKUP(B252, '2000'!A:A, '2000'!AC:AC, NA())=DATE(1900,1,1)), "", XLOOKUP(B252, '2000'!A:A, '2000'!AC:AC, NA())),
        IFNA(
            IF(OR(XLOOKUP(B252, '3000'!A:A, '3000'!AC:AC, NA())=0, XLOOKUP(B252, '3000'!A:A, '3000'!AC:AC, NA())=DATE(1900,1,1)), "", XLOOKUP(B252, '3000'!A:A, '3000'!AC:AC, NA())),
            ""
        )
    )
)</f>
        <v/>
      </c>
      <c r="O252" s="1250" t="str">
        <f t="shared" si="13"/>
        <v/>
      </c>
      <c r="P252" s="1157" t="str">
        <f t="shared" si="14"/>
        <v/>
      </c>
      <c r="Q252" s="1157" t="str">
        <f t="shared" si="15"/>
        <v/>
      </c>
      <c r="R252" s="1157" t="str">
        <f t="shared" si="16"/>
        <v/>
      </c>
      <c r="S252" s="1157" t="str">
        <f t="shared" si="17"/>
        <v/>
      </c>
      <c r="T252" s="1157" t="str">
        <f t="shared" si="18"/>
        <v/>
      </c>
      <c r="W252" s="1249" t="str">
        <f t="shared" si="19"/>
        <v/>
      </c>
      <c r="X252" s="273"/>
      <c r="AB252" s="1249" t="str">
        <f t="shared" si="20"/>
        <v/>
      </c>
      <c r="AC252" s="1249" t="str">
        <f t="shared" si="21"/>
        <v/>
      </c>
      <c r="AD252" s="1249" t="str">
        <f t="shared" si="22"/>
        <v/>
      </c>
      <c r="AF252" s="1249" t="str">
        <f t="shared" si="23"/>
        <v/>
      </c>
    </row>
    <row r="253" ht="15.75" customHeight="1">
      <c r="A253" s="1264">
        <v>2100.0</v>
      </c>
      <c r="B253" s="1228">
        <v>1575.0</v>
      </c>
      <c r="C253" s="1264" t="s">
        <v>5128</v>
      </c>
      <c r="D253" s="1264" t="s">
        <v>161</v>
      </c>
      <c r="E253" s="1230"/>
      <c r="G253" s="1249" t="str">
        <f t="array" ref="G253">IF(XLOOKUP(B253,'New Signups'!C:C,'New Signups'!I:I) = 0, "", XLOOKUP(B253,'New Signups'!C:C,'New Signups'!I:I))</f>
        <v>(203) 464-1205</v>
      </c>
      <c r="H253" s="1249" t="str">
        <f t="array" ref="H253">IF(XLOOKUP(B253,'New Signups'!C:C,'New Signups'!J:J) = 0, "", XLOOKUP(B253,'New Signups'!C:C,'New Signups'!J:J))</f>
        <v>(508) 808-2411</v>
      </c>
      <c r="J253" s="1249" t="str">
        <f t="array" ref="J253">IFNA(IF(XLOOKUP(B253,'New Signups'!C:C,'New Signups'!H:H) = 0, "", XLOOKUP(B253,'New Signups'!C:C,'New Signups'!H:H)), "")</f>
        <v>Saki Sono Romanelli</v>
      </c>
      <c r="K253" s="1249" t="s">
        <v>5582</v>
      </c>
      <c r="M253" s="1157" t="str">
        <f t="array" ref="M253">IFNA(
    IF(OR(XLOOKUP(B253, '1000'!A:A, '1000'!AC:AC, NA())=0, XLOOKUP(B253, '1000'!A:A, '1000'!AC:AC, NA())=DATE(1900,1,1)), "", XLOOKUP(B253, '1000'!A:A, '1000'!AC:AC, NA())),
    IFNA(
        IF(OR(XLOOKUP(B253, '2000'!A:A, '2000'!AC:AC, NA())=0, XLOOKUP(B253, '2000'!A:A, '2000'!AC:AC, NA())=DATE(1900,1,1)), "", XLOOKUP(B253, '2000'!A:A, '2000'!AC:AC, NA())),
        IFNA(
            IF(OR(XLOOKUP(B253, '3000'!A:A, '3000'!AC:AC, NA())=0, XLOOKUP(B253, '3000'!A:A, '3000'!AC:AC, NA())=DATE(1900,1,1)), "", XLOOKUP(B253, '3000'!A:A, '3000'!AC:AC, NA())),
            ""
        )
    )
)</f>
        <v/>
      </c>
      <c r="O253" s="1250" t="str">
        <f t="shared" si="13"/>
        <v/>
      </c>
      <c r="P253" s="1157" t="str">
        <f t="shared" si="14"/>
        <v/>
      </c>
      <c r="Q253" s="1157" t="str">
        <f t="shared" si="15"/>
        <v/>
      </c>
      <c r="R253" s="1157" t="str">
        <f t="shared" si="16"/>
        <v/>
      </c>
      <c r="S253" s="1157" t="str">
        <f t="shared" si="17"/>
        <v/>
      </c>
      <c r="T253" s="1157" t="str">
        <f t="shared" si="18"/>
        <v/>
      </c>
      <c r="W253" s="1249" t="str">
        <f t="shared" si="19"/>
        <v/>
      </c>
      <c r="X253" s="273"/>
      <c r="AB253" s="1249" t="str">
        <f t="shared" si="20"/>
        <v/>
      </c>
      <c r="AC253" s="1249" t="str">
        <f t="shared" si="21"/>
        <v/>
      </c>
      <c r="AD253" s="1249" t="str">
        <f t="shared" si="22"/>
        <v/>
      </c>
      <c r="AF253" s="1249" t="str">
        <f t="shared" si="23"/>
        <v/>
      </c>
    </row>
    <row r="254" ht="15.75" customHeight="1">
      <c r="A254" s="1264">
        <v>2101.0</v>
      </c>
      <c r="B254" s="1228">
        <v>1630.0</v>
      </c>
      <c r="C254" s="1272" t="str">
        <f t="array" ref="C254">IFNA(XLOOKUP(B254,'New Signups'!C:C,'New Signups'!D:D),"-")</f>
        <v>Tomia</v>
      </c>
      <c r="D254" s="1272" t="str">
        <f t="array" ref="D254">IFNA(XLOOKUP(C254,'New Signups'!D:D,'New Signups'!E:E),"-")</f>
        <v>Heaven</v>
      </c>
      <c r="E254" s="1230"/>
      <c r="G254" s="1249" t="str">
        <f t="array" ref="G254">IF(XLOOKUP(B254,'New Signups'!C:C,'New Signups'!I:I) = 0, "", XLOOKUP(B254,'New Signups'!C:C,'New Signups'!I:I))</f>
        <v>(267) 970-2132</v>
      </c>
      <c r="H254" s="1249" t="str">
        <f t="array" ref="H254">IF(XLOOKUP(B254,'New Signups'!C:C,'New Signups'!J:J) = 0, "", XLOOKUP(B254,'New Signups'!C:C,'New Signups'!J:J))</f>
        <v>(267) 628-7456</v>
      </c>
      <c r="J254" s="1249" t="str">
        <f t="array" ref="J254">IFNA(IF(XLOOKUP(B254,'New Signups'!C:C,'New Signups'!H:H) = 0, "", XLOOKUP(B254,'New Signups'!C:C,'New Signups'!H:H)), "")</f>
        <v>Shantay Hyicent Heaven</v>
      </c>
      <c r="K254" s="1249" t="s">
        <v>5582</v>
      </c>
      <c r="M254" s="1157" t="str">
        <f t="array" ref="M254">IFNA(
    IF(OR(XLOOKUP(B254, '1000'!A:A, '1000'!AC:AC, NA())=0, XLOOKUP(B254, '1000'!A:A, '1000'!AC:AC, NA())=DATE(1900,1,1)), "", XLOOKUP(B254, '1000'!A:A, '1000'!AC:AC, NA())),
    IFNA(
        IF(OR(XLOOKUP(B254, '2000'!A:A, '2000'!AC:AC, NA())=0, XLOOKUP(B254, '2000'!A:A, '2000'!AC:AC, NA())=DATE(1900,1,1)), "", XLOOKUP(B254, '2000'!A:A, '2000'!AC:AC, NA())),
        IFNA(
            IF(OR(XLOOKUP(B254, '3000'!A:A, '3000'!AC:AC, NA())=0, XLOOKUP(B254, '3000'!A:A, '3000'!AC:AC, NA())=DATE(1900,1,1)), "", XLOOKUP(B254, '3000'!A:A, '3000'!AC:AC, NA())),
            ""
        )
    )
)</f>
        <v/>
      </c>
      <c r="O254" s="1250" t="str">
        <f t="shared" si="13"/>
        <v/>
      </c>
      <c r="P254" s="1157" t="str">
        <f t="shared" si="14"/>
        <v/>
      </c>
      <c r="Q254" s="1157" t="str">
        <f t="shared" si="15"/>
        <v/>
      </c>
      <c r="R254" s="1157" t="str">
        <f t="shared" si="16"/>
        <v/>
      </c>
      <c r="S254" s="1157" t="str">
        <f t="shared" si="17"/>
        <v/>
      </c>
      <c r="T254" s="1157" t="str">
        <f t="shared" si="18"/>
        <v/>
      </c>
      <c r="W254" s="1249" t="str">
        <f t="shared" si="19"/>
        <v/>
      </c>
      <c r="X254" s="273"/>
      <c r="AB254" s="1249" t="str">
        <f t="shared" si="20"/>
        <v/>
      </c>
      <c r="AC254" s="1249" t="str">
        <f t="shared" si="21"/>
        <v/>
      </c>
      <c r="AD254" s="1249" t="str">
        <f t="shared" si="22"/>
        <v/>
      </c>
      <c r="AF254" s="1249" t="str">
        <f t="shared" si="23"/>
        <v/>
      </c>
    </row>
    <row r="255" ht="15.75" customHeight="1">
      <c r="A255" s="1264">
        <v>2102.0</v>
      </c>
      <c r="B255" s="1228">
        <v>1622.0</v>
      </c>
      <c r="C255" s="1272" t="str">
        <f t="array" ref="C255">IFNA(XLOOKUP(B255,'New Signups'!C:C,'New Signups'!D:D),"-")</f>
        <v>Sofia</v>
      </c>
      <c r="D255" s="1272" t="str">
        <f t="array" ref="D255">IFNA(XLOOKUP(C255,'New Signups'!D:D,'New Signups'!E:E),"-")</f>
        <v>Bardhi</v>
      </c>
      <c r="E255" s="1230"/>
      <c r="G255" s="1249" t="str">
        <f t="array" ref="G255">IF(XLOOKUP(B255,'New Signups'!C:C,'New Signups'!I:I) = 0, "", XLOOKUP(B255,'New Signups'!C:C,'New Signups'!I:I))</f>
        <v>(267) 977-5354</v>
      </c>
      <c r="H255" s="1249" t="str">
        <f t="array" ref="H255">IF(XLOOKUP(B255,'New Signups'!C:C,'New Signups'!J:J) = 0, "", XLOOKUP(B255,'New Signups'!C:C,'New Signups'!J:J))</f>
        <v/>
      </c>
      <c r="J255" s="1249" t="str">
        <f t="array" ref="J255">IFNA(IF(XLOOKUP(B255,'New Signups'!C:C,'New Signups'!H:H) = 0, "", XLOOKUP(B255,'New Signups'!C:C,'New Signups'!H:H)), "")</f>
        <v>Irena Lala</v>
      </c>
      <c r="K255" s="1249" t="s">
        <v>5582</v>
      </c>
      <c r="M255" s="1157" t="str">
        <f t="array" ref="M255">IFNA(
    IF(OR(XLOOKUP(B255, '1000'!A:A, '1000'!AC:AC, NA())=0, XLOOKUP(B255, '1000'!A:A, '1000'!AC:AC, NA())=DATE(1900,1,1)), "", XLOOKUP(B255, '1000'!A:A, '1000'!AC:AC, NA())),
    IFNA(
        IF(OR(XLOOKUP(B255, '2000'!A:A, '2000'!AC:AC, NA())=0, XLOOKUP(B255, '2000'!A:A, '2000'!AC:AC, NA())=DATE(1900,1,1)), "", XLOOKUP(B255, '2000'!A:A, '2000'!AC:AC, NA())),
        IFNA(
            IF(OR(XLOOKUP(B255, '3000'!A:A, '3000'!AC:AC, NA())=0, XLOOKUP(B255, '3000'!A:A, '3000'!AC:AC, NA())=DATE(1900,1,1)), "", XLOOKUP(B255, '3000'!A:A, '3000'!AC:AC, NA())),
            ""
        )
    )
)</f>
        <v/>
      </c>
      <c r="O255" s="1250" t="str">
        <f t="shared" si="13"/>
        <v/>
      </c>
      <c r="P255" s="1157" t="str">
        <f t="shared" si="14"/>
        <v/>
      </c>
      <c r="Q255" s="1157" t="str">
        <f t="shared" si="15"/>
        <v/>
      </c>
      <c r="R255" s="1157" t="str">
        <f t="shared" si="16"/>
        <v/>
      </c>
      <c r="S255" s="1157" t="str">
        <f t="shared" si="17"/>
        <v/>
      </c>
      <c r="T255" s="1157" t="str">
        <f t="shared" si="18"/>
        <v/>
      </c>
      <c r="W255" s="1249" t="str">
        <f t="shared" si="19"/>
        <v/>
      </c>
      <c r="X255" s="273"/>
      <c r="AB255" s="1249" t="str">
        <f t="shared" si="20"/>
        <v/>
      </c>
      <c r="AC255" s="1249" t="str">
        <f t="shared" si="21"/>
        <v/>
      </c>
      <c r="AD255" s="1249" t="str">
        <f t="shared" si="22"/>
        <v/>
      </c>
      <c r="AF255" s="1249" t="str">
        <f t="shared" si="23"/>
        <v/>
      </c>
    </row>
    <row r="256" ht="15.75" customHeight="1">
      <c r="A256" s="1264">
        <v>2103.0</v>
      </c>
      <c r="B256" s="1228">
        <v>1613.0</v>
      </c>
      <c r="C256" s="1270" t="s">
        <v>878</v>
      </c>
      <c r="D256" s="1270" t="s">
        <v>2183</v>
      </c>
      <c r="E256" s="1230"/>
      <c r="G256" s="1249" t="str">
        <f t="array" ref="G256">IF(XLOOKUP(B256,'New Signups'!C:C,'New Signups'!I:I) = 0, "", XLOOKUP(B256,'New Signups'!C:C,'New Signups'!I:I))</f>
        <v>(267) 979-5361 (old #)</v>
      </c>
      <c r="H256" s="1249" t="str">
        <f t="array" ref="H256">IF(XLOOKUP(B256,'New Signups'!C:C,'New Signups'!J:J) = 0, "", XLOOKUP(B256,'New Signups'!C:C,'New Signups'!J:J))</f>
        <v> +12154459021 (new #)</v>
      </c>
      <c r="J256" s="1249" t="str">
        <f t="array" ref="J256">IFNA(IF(XLOOKUP(B256,'New Signups'!C:C,'New Signups'!H:H) = 0, "", XLOOKUP(B256,'New Signups'!C:C,'New Signups'!H:H)), "")</f>
        <v>Ebony Howard</v>
      </c>
      <c r="K256" s="1249" t="s">
        <v>5582</v>
      </c>
      <c r="M256" s="1157" t="str">
        <f t="array" ref="M256">IFNA(
    IF(OR(XLOOKUP(B256, '1000'!A:A, '1000'!AC:AC, NA())=0, XLOOKUP(B256, '1000'!A:A, '1000'!AC:AC, NA())=DATE(1900,1,1)), "", XLOOKUP(B256, '1000'!A:A, '1000'!AC:AC, NA())),
    IFNA(
        IF(OR(XLOOKUP(B256, '2000'!A:A, '2000'!AC:AC, NA())=0, XLOOKUP(B256, '2000'!A:A, '2000'!AC:AC, NA())=DATE(1900,1,1)), "", XLOOKUP(B256, '2000'!A:A, '2000'!AC:AC, NA())),
        IFNA(
            IF(OR(XLOOKUP(B256, '3000'!A:A, '3000'!AC:AC, NA())=0, XLOOKUP(B256, '3000'!A:A, '3000'!AC:AC, NA())=DATE(1900,1,1)), "", XLOOKUP(B256, '3000'!A:A, '3000'!AC:AC, NA())),
            ""
        )
    )
)</f>
        <v/>
      </c>
      <c r="O256" s="1250" t="str">
        <f t="shared" si="13"/>
        <v/>
      </c>
      <c r="P256" s="1157" t="str">
        <f t="shared" si="14"/>
        <v/>
      </c>
      <c r="Q256" s="1157" t="str">
        <f t="shared" si="15"/>
        <v/>
      </c>
      <c r="R256" s="1157" t="str">
        <f t="shared" si="16"/>
        <v/>
      </c>
      <c r="S256" s="1157" t="str">
        <f t="shared" si="17"/>
        <v/>
      </c>
      <c r="T256" s="1157" t="str">
        <f t="shared" si="18"/>
        <v/>
      </c>
      <c r="W256" s="1249" t="str">
        <f t="shared" si="19"/>
        <v/>
      </c>
      <c r="X256" s="273"/>
      <c r="AB256" s="1249" t="str">
        <f t="shared" si="20"/>
        <v/>
      </c>
      <c r="AC256" s="1249" t="str">
        <f t="shared" si="21"/>
        <v/>
      </c>
      <c r="AD256" s="1249" t="str">
        <f t="shared" si="22"/>
        <v/>
      </c>
      <c r="AF256" s="1249" t="str">
        <f t="shared" si="23"/>
        <v/>
      </c>
    </row>
    <row r="257" ht="15.75" customHeight="1">
      <c r="A257" s="1264">
        <v>2104.0</v>
      </c>
      <c r="B257" s="1240">
        <v>1666.0</v>
      </c>
      <c r="C257" s="1270" t="s">
        <v>1476</v>
      </c>
      <c r="D257" s="1270" t="s">
        <v>1354</v>
      </c>
      <c r="E257" s="1230"/>
      <c r="G257" s="1249" t="str">
        <f t="array" ref="G257">IF(XLOOKUP(B257,'New Signups'!C:C,'New Signups'!I:I) = 0, "", XLOOKUP(B257,'New Signups'!C:C,'New Signups'!I:I))</f>
        <v>(267) 582-9742</v>
      </c>
      <c r="H257" s="1249" t="str">
        <f t="array" ref="H257">IF(XLOOKUP(B257,'New Signups'!C:C,'New Signups'!J:J) = 0, "", XLOOKUP(B257,'New Signups'!C:C,'New Signups'!J:J))</f>
        <v>(215) 200-9861</v>
      </c>
      <c r="J257" s="1249" t="str">
        <f t="array" ref="J257">IFNA(IF(XLOOKUP(B257,'New Signups'!C:C,'New Signups'!H:H) = 0, "", XLOOKUP(B257,'New Signups'!C:C,'New Signups'!H:H)), "")</f>
        <v>Shaniqua Garrison</v>
      </c>
      <c r="K257" s="1249" t="s">
        <v>5582</v>
      </c>
      <c r="M257" s="1157" t="str">
        <f t="array" ref="M257">IFNA(
    IF(OR(XLOOKUP(B257, '1000'!A:A, '1000'!AC:AC, NA())=0, XLOOKUP(B257, '1000'!A:A, '1000'!AC:AC, NA())=DATE(1900,1,1)), "", XLOOKUP(B257, '1000'!A:A, '1000'!AC:AC, NA())),
    IFNA(
        IF(OR(XLOOKUP(B257, '2000'!A:A, '2000'!AC:AC, NA())=0, XLOOKUP(B257, '2000'!A:A, '2000'!AC:AC, NA())=DATE(1900,1,1)), "", XLOOKUP(B257, '2000'!A:A, '2000'!AC:AC, NA())),
        IFNA(
            IF(OR(XLOOKUP(B257, '3000'!A:A, '3000'!AC:AC, NA())=0, XLOOKUP(B257, '3000'!A:A, '3000'!AC:AC, NA())=DATE(1900,1,1)), "", XLOOKUP(B257, '3000'!A:A, '3000'!AC:AC, NA())),
            ""
        )
    )
)</f>
        <v/>
      </c>
      <c r="O257" s="1250" t="str">
        <f t="shared" si="13"/>
        <v/>
      </c>
      <c r="P257" s="1157" t="str">
        <f t="shared" si="14"/>
        <v/>
      </c>
      <c r="Q257" s="1157" t="str">
        <f t="shared" si="15"/>
        <v/>
      </c>
      <c r="R257" s="1157" t="str">
        <f t="shared" si="16"/>
        <v/>
      </c>
      <c r="S257" s="1157" t="str">
        <f t="shared" si="17"/>
        <v/>
      </c>
      <c r="T257" s="1157" t="str">
        <f t="shared" si="18"/>
        <v/>
      </c>
      <c r="W257" s="1249" t="str">
        <f t="shared" si="19"/>
        <v/>
      </c>
      <c r="X257" s="273"/>
      <c r="AB257" s="1249" t="str">
        <f t="shared" si="20"/>
        <v/>
      </c>
      <c r="AC257" s="1249" t="str">
        <f t="shared" si="21"/>
        <v/>
      </c>
      <c r="AD257" s="1249" t="str">
        <f t="shared" si="22"/>
        <v/>
      </c>
      <c r="AF257" s="1249" t="str">
        <f t="shared" si="23"/>
        <v/>
      </c>
    </row>
    <row r="258" ht="15.75" customHeight="1">
      <c r="A258" s="1264">
        <v>2105.0</v>
      </c>
      <c r="B258" s="1228">
        <v>1624.0</v>
      </c>
      <c r="C258" s="1264" t="s">
        <v>689</v>
      </c>
      <c r="D258" s="1264" t="s">
        <v>582</v>
      </c>
      <c r="E258" s="1230"/>
      <c r="G258" s="1249" t="str">
        <f t="array" ref="G258">IF(XLOOKUP(B258,'New Signups'!C:C,'New Signups'!I:I) = 0, "", XLOOKUP(B258,'New Signups'!C:C,'New Signups'!I:I))</f>
        <v>(484) 535-1044</v>
      </c>
      <c r="H258" s="1249" t="str">
        <f t="array" ref="H258">IF(XLOOKUP(B258,'New Signups'!C:C,'New Signups'!J:J) = 0, "", XLOOKUP(B258,'New Signups'!C:C,'New Signups'!J:J))</f>
        <v/>
      </c>
      <c r="J258" s="1249" t="str">
        <f t="array" ref="J258">IFNA(IF(XLOOKUP(B258,'New Signups'!C:C,'New Signups'!H:H) = 0, "", XLOOKUP(B258,'New Signups'!C:C,'New Signups'!H:H)), "")</f>
        <v>Daphne Jenkins</v>
      </c>
      <c r="K258" s="1249" t="s">
        <v>5582</v>
      </c>
      <c r="M258" s="1157">
        <f t="array" ref="M258">IFNA(
    IF(OR(XLOOKUP(B258, '1000'!A:A, '1000'!AC:AC, NA())=0, XLOOKUP(B258, '1000'!A:A, '1000'!AC:AC, NA())=DATE(1900,1,1)), "", XLOOKUP(B258, '1000'!A:A, '1000'!AC:AC, NA())),
    IFNA(
        IF(OR(XLOOKUP(B258, '2000'!A:A, '2000'!AC:AC, NA())=0, XLOOKUP(B258, '2000'!A:A, '2000'!AC:AC, NA())=DATE(1900,1,1)), "", XLOOKUP(B258, '2000'!A:A, '2000'!AC:AC, NA())),
        IFNA(
            IF(OR(XLOOKUP(B258, '3000'!A:A, '3000'!AC:AC, NA())=0, XLOOKUP(B258, '3000'!A:A, '3000'!AC:AC, NA())=DATE(1900,1,1)), "", XLOOKUP(B258, '3000'!A:A, '3000'!AC:AC, NA())),
            ""
        )
    )
)</f>
        <v>46148</v>
      </c>
      <c r="O258" s="1250" t="str">
        <f t="shared" si="13"/>
        <v>06/2026</v>
      </c>
      <c r="P258" s="1157" t="str">
        <f t="shared" si="14"/>
        <v>07/2026</v>
      </c>
      <c r="Q258" s="1157" t="str">
        <f t="shared" si="15"/>
        <v>08/2026</v>
      </c>
      <c r="R258" s="1157" t="str">
        <f t="shared" si="16"/>
        <v>09/2026</v>
      </c>
      <c r="S258" s="1157" t="str">
        <f t="shared" si="17"/>
        <v>10/2026</v>
      </c>
      <c r="T258" s="1157" t="str">
        <f t="shared" si="18"/>
        <v>11/2026</v>
      </c>
      <c r="W258" s="1249" t="str">
        <f t="shared" si="19"/>
        <v>2027-03-08 00:00</v>
      </c>
      <c r="X258" s="273"/>
      <c r="AB258" s="1249" t="str">
        <f t="shared" si="20"/>
        <v>05/2027</v>
      </c>
      <c r="AC258" s="1249" t="str">
        <f t="shared" si="21"/>
        <v>06/2027</v>
      </c>
      <c r="AD258" s="1249" t="str">
        <f t="shared" si="22"/>
        <v>07/2027</v>
      </c>
      <c r="AF258" s="1249" t="str">
        <f t="shared" si="23"/>
        <v>08/15/2027</v>
      </c>
    </row>
    <row r="259" ht="15.75" customHeight="1">
      <c r="A259" s="1264">
        <v>2106.0</v>
      </c>
      <c r="B259" s="1245">
        <v>1647.0</v>
      </c>
      <c r="C259" s="1264" t="s">
        <v>69</v>
      </c>
      <c r="D259" s="1264" t="s">
        <v>70</v>
      </c>
      <c r="E259" s="1230"/>
      <c r="G259" s="1249" t="str">
        <f t="array" ref="G259">IF(XLOOKUP(B259,'New Signups'!C:C,'New Signups'!I:I) = 0, "", XLOOKUP(B259,'New Signups'!C:C,'New Signups'!I:I))</f>
        <v>(267) 319-4267</v>
      </c>
      <c r="H259" s="1249" t="str">
        <f t="array" ref="H259">IF(XLOOKUP(B259,'New Signups'!C:C,'New Signups'!J:J) = 0, "", XLOOKUP(B259,'New Signups'!C:C,'New Signups'!J:J))</f>
        <v>(267) 581-2238</v>
      </c>
      <c r="J259" s="1249" t="str">
        <f t="array" ref="J259">IFNA(IF(XLOOKUP(B259,'New Signups'!C:C,'New Signups'!H:H) = 0, "", XLOOKUP(B259,'New Signups'!C:C,'New Signups'!H:H)), "")</f>
        <v>Yalitza Perez</v>
      </c>
      <c r="K259" s="1249" t="s">
        <v>5582</v>
      </c>
      <c r="M259" s="1157">
        <f t="array" ref="M259">IFNA(
    IF(OR(XLOOKUP(B259, '1000'!A:A, '1000'!AC:AC, NA())=0, XLOOKUP(B259, '1000'!A:A, '1000'!AC:AC, NA())=DATE(1900,1,1)), "", XLOOKUP(B259, '1000'!A:A, '1000'!AC:AC, NA())),
    IFNA(
        IF(OR(XLOOKUP(B259, '2000'!A:A, '2000'!AC:AC, NA())=0, XLOOKUP(B259, '2000'!A:A, '2000'!AC:AC, NA())=DATE(1900,1,1)), "", XLOOKUP(B259, '2000'!A:A, '2000'!AC:AC, NA())),
        IFNA(
            IF(OR(XLOOKUP(B259, '3000'!A:A, '3000'!AC:AC, NA())=0, XLOOKUP(B259, '3000'!A:A, '3000'!AC:AC, NA())=DATE(1900,1,1)), "", XLOOKUP(B259, '3000'!A:A, '3000'!AC:AC, NA())),
            ""
        )
    )
)</f>
        <v>46192</v>
      </c>
      <c r="O259" s="1250" t="str">
        <f t="shared" si="13"/>
        <v>07/2026</v>
      </c>
      <c r="P259" s="1157" t="str">
        <f t="shared" si="14"/>
        <v>08/2026</v>
      </c>
      <c r="Q259" s="1157" t="str">
        <f t="shared" si="15"/>
        <v>09/2026</v>
      </c>
      <c r="R259" s="1157" t="str">
        <f t="shared" si="16"/>
        <v>10/2026</v>
      </c>
      <c r="S259" s="1157" t="str">
        <f t="shared" si="17"/>
        <v>11/2026</v>
      </c>
      <c r="T259" s="1157" t="str">
        <f t="shared" si="18"/>
        <v>12/2026</v>
      </c>
      <c r="W259" s="1249" t="str">
        <f t="shared" si="19"/>
        <v>2027-04-05 00:00</v>
      </c>
      <c r="X259" s="273"/>
      <c r="AB259" s="1249" t="str">
        <f t="shared" si="20"/>
        <v>06/2027</v>
      </c>
      <c r="AC259" s="1249" t="str">
        <f t="shared" si="21"/>
        <v>07/2027</v>
      </c>
      <c r="AD259" s="1249" t="str">
        <f t="shared" si="22"/>
        <v>08/2027</v>
      </c>
      <c r="AF259" s="1249" t="str">
        <f t="shared" si="23"/>
        <v>09/15/2027</v>
      </c>
    </row>
    <row r="260" ht="15.75" customHeight="1">
      <c r="A260" s="1264">
        <v>2108.0</v>
      </c>
      <c r="B260" s="1245">
        <v>804.0</v>
      </c>
      <c r="C260" s="1264" t="s">
        <v>757</v>
      </c>
      <c r="D260" s="1264" t="s">
        <v>5144</v>
      </c>
      <c r="E260" s="1230"/>
      <c r="G260" s="1249" t="str">
        <f t="array" ref="G260">IF(XLOOKUP(B260,'New Signups'!C:C,'New Signups'!I:I) = 0, "", XLOOKUP(B260,'New Signups'!C:C,'New Signups'!I:I))</f>
        <v/>
      </c>
      <c r="H260" s="1249" t="str">
        <f t="array" ref="H260">IF(XLOOKUP(B260,'New Signups'!C:C,'New Signups'!J:J) = 0, "", XLOOKUP(B260,'New Signups'!C:C,'New Signups'!J:J))</f>
        <v>(267) 496-4241</v>
      </c>
      <c r="J260" s="1249" t="str">
        <f t="array" ref="J260">IFNA(IF(XLOOKUP(B260,'New Signups'!C:C,'New Signups'!H:H) = 0, "", XLOOKUP(B260,'New Signups'!C:C,'New Signups'!H:H)), "")</f>
        <v>Ebony howard</v>
      </c>
      <c r="K260" s="1249" t="s">
        <v>5582</v>
      </c>
      <c r="M260" s="1157">
        <f t="array" ref="M260">IFNA(
    IF(OR(XLOOKUP(B260, '1000'!A:A, '1000'!AC:AC, NA())=0, XLOOKUP(B260, '1000'!A:A, '1000'!AC:AC, NA())=DATE(1900,1,1)), "", XLOOKUP(B260, '1000'!A:A, '1000'!AC:AC, NA())),
    IFNA(
        IF(OR(XLOOKUP(B260, '2000'!A:A, '2000'!AC:AC, NA())=0, XLOOKUP(B260, '2000'!A:A, '2000'!AC:AC, NA())=DATE(1900,1,1)), "", XLOOKUP(B260, '2000'!A:A, '2000'!AC:AC, NA())),
        IFNA(
            IF(OR(XLOOKUP(B260, '3000'!A:A, '3000'!AC:AC, NA())=0, XLOOKUP(B260, '3000'!A:A, '3000'!AC:AC, NA())=DATE(1900,1,1)), "", XLOOKUP(B260, '3000'!A:A, '3000'!AC:AC, NA())),
            ""
        )
    )
)</f>
        <v>46149</v>
      </c>
      <c r="O260" s="1250" t="str">
        <f t="shared" si="13"/>
        <v>06/2026</v>
      </c>
      <c r="P260" s="1157" t="str">
        <f t="shared" si="14"/>
        <v>07/2026</v>
      </c>
      <c r="Q260" s="1157" t="str">
        <f t="shared" si="15"/>
        <v>08/2026</v>
      </c>
      <c r="R260" s="1157" t="str">
        <f t="shared" si="16"/>
        <v>09/2026</v>
      </c>
      <c r="S260" s="1157" t="str">
        <f t="shared" si="17"/>
        <v>10/2026</v>
      </c>
      <c r="T260" s="1157" t="str">
        <f t="shared" si="18"/>
        <v>11/2026</v>
      </c>
      <c r="W260" s="1249" t="str">
        <f t="shared" si="19"/>
        <v>2027-03-08 00:00</v>
      </c>
      <c r="X260" s="273"/>
      <c r="AB260" s="1249" t="str">
        <f t="shared" si="20"/>
        <v>05/2027</v>
      </c>
      <c r="AC260" s="1249" t="str">
        <f t="shared" si="21"/>
        <v>06/2027</v>
      </c>
      <c r="AD260" s="1249" t="str">
        <f t="shared" si="22"/>
        <v>07/2027</v>
      </c>
      <c r="AF260" s="1249" t="str">
        <f t="shared" si="23"/>
        <v>08/15/2027</v>
      </c>
    </row>
    <row r="261" ht="15.75" customHeight="1">
      <c r="A261" s="1264">
        <v>2109.0</v>
      </c>
      <c r="B261" s="1245">
        <v>805.0</v>
      </c>
      <c r="C261" s="1274" t="s">
        <v>1335</v>
      </c>
      <c r="D261" s="1274" t="s">
        <v>758</v>
      </c>
      <c r="E261" s="1230"/>
      <c r="G261" s="1249" t="str">
        <f t="array" ref="G261">IF(XLOOKUP(B261,'New Signups'!C:C,'New Signups'!I:I) = 0, "", XLOOKUP(B261,'New Signups'!C:C,'New Signups'!I:I))</f>
        <v/>
      </c>
      <c r="H261" s="1249" t="str">
        <f t="array" ref="H261">IF(XLOOKUP(B261,'New Signups'!C:C,'New Signups'!J:J) = 0, "", XLOOKUP(B261,'New Signups'!C:C,'New Signups'!J:J))</f>
        <v>(267) 496-4241</v>
      </c>
      <c r="J261" s="1249" t="str">
        <f t="array" ref="J261">IFNA(IF(XLOOKUP(B261,'New Signups'!C:C,'New Signups'!H:H) = 0, "", XLOOKUP(B261,'New Signups'!C:C,'New Signups'!H:H)), "")</f>
        <v>Ebony howard</v>
      </c>
      <c r="K261" s="1249" t="s">
        <v>5582</v>
      </c>
      <c r="M261" s="1157">
        <f t="array" ref="M261">IFNA(
    IF(OR(XLOOKUP(B261, '1000'!A:A, '1000'!AC:AC, NA())=0, XLOOKUP(B261, '1000'!A:A, '1000'!AC:AC, NA())=DATE(1900,1,1)), "", XLOOKUP(B261, '1000'!A:A, '1000'!AC:AC, NA())),
    IFNA(
        IF(OR(XLOOKUP(B261, '2000'!A:A, '2000'!AC:AC, NA())=0, XLOOKUP(B261, '2000'!A:A, '2000'!AC:AC, NA())=DATE(1900,1,1)), "", XLOOKUP(B261, '2000'!A:A, '2000'!AC:AC, NA())),
        IFNA(
            IF(OR(XLOOKUP(B261, '3000'!A:A, '3000'!AC:AC, NA())=0, XLOOKUP(B261, '3000'!A:A, '3000'!AC:AC, NA())=DATE(1900,1,1)), "", XLOOKUP(B261, '3000'!A:A, '3000'!AC:AC, NA())),
            ""
        )
    )
)</f>
        <v>46149</v>
      </c>
      <c r="O261" s="1250" t="str">
        <f t="shared" si="13"/>
        <v>06/2026</v>
      </c>
      <c r="P261" s="1157" t="str">
        <f t="shared" si="14"/>
        <v>07/2026</v>
      </c>
      <c r="Q261" s="1157" t="str">
        <f t="shared" si="15"/>
        <v>08/2026</v>
      </c>
      <c r="R261" s="1157" t="str">
        <f t="shared" si="16"/>
        <v>09/2026</v>
      </c>
      <c r="S261" s="1157" t="str">
        <f t="shared" si="17"/>
        <v>10/2026</v>
      </c>
      <c r="T261" s="1157" t="str">
        <f t="shared" si="18"/>
        <v>11/2026</v>
      </c>
      <c r="W261" s="1249" t="str">
        <f t="shared" si="19"/>
        <v>2027-03-08 00:00</v>
      </c>
      <c r="X261" s="273"/>
      <c r="AB261" s="1249" t="str">
        <f t="shared" si="20"/>
        <v>05/2027</v>
      </c>
      <c r="AC261" s="1249" t="str">
        <f t="shared" si="21"/>
        <v>06/2027</v>
      </c>
      <c r="AD261" s="1249" t="str">
        <f t="shared" si="22"/>
        <v>07/2027</v>
      </c>
      <c r="AF261" s="1249" t="str">
        <f t="shared" si="23"/>
        <v>08/15/2027</v>
      </c>
    </row>
    <row r="262" ht="15.75" customHeight="1">
      <c r="A262" s="1275">
        <v>2110.0</v>
      </c>
      <c r="B262" s="1227">
        <v>1708.0</v>
      </c>
      <c r="C262" s="1275" t="s">
        <v>1715</v>
      </c>
      <c r="D262" s="1275" t="s">
        <v>1716</v>
      </c>
      <c r="E262" s="1230"/>
      <c r="G262" s="1249" t="str">
        <f t="array" ref="G262">IF(XLOOKUP(B262,'New Signups'!C:C,'New Signups'!I:I) = 0, "", XLOOKUP(B262,'New Signups'!C:C,'New Signups'!I:I))</f>
        <v>(215) 237-0989</v>
      </c>
      <c r="H262" s="1249" t="str">
        <f t="array" ref="H262">IF(XLOOKUP(B262,'New Signups'!C:C,'New Signups'!J:J) = 0, "", XLOOKUP(B262,'New Signups'!C:C,'New Signups'!J:J))</f>
        <v>(215) 237-0989</v>
      </c>
      <c r="J262" s="1249" t="str">
        <f t="array" ref="J262">IFNA(IF(XLOOKUP(B262,'New Signups'!C:C,'New Signups'!H:H) = 0, "", XLOOKUP(B262,'New Signups'!C:C,'New Signups'!H:H)), "")</f>
        <v>Sierrah</v>
      </c>
      <c r="K262" s="1249" t="s">
        <v>5582</v>
      </c>
      <c r="M262" s="1157" t="str">
        <f t="array" ref="M262">IFNA(
    IF(OR(XLOOKUP(B262, '1000'!A:A, '1000'!AC:AC, NA())=0, XLOOKUP(B262, '1000'!A:A, '1000'!AC:AC, NA())=DATE(1900,1,1)), "", XLOOKUP(B262, '1000'!A:A, '1000'!AC:AC, NA())),
    IFNA(
        IF(OR(XLOOKUP(B262, '2000'!A:A, '2000'!AC:AC, NA())=0, XLOOKUP(B262, '2000'!A:A, '2000'!AC:AC, NA())=DATE(1900,1,1)), "", XLOOKUP(B262, '2000'!A:A, '2000'!AC:AC, NA())),
        IFNA(
            IF(OR(XLOOKUP(B262, '3000'!A:A, '3000'!AC:AC, NA())=0, XLOOKUP(B262, '3000'!A:A, '3000'!AC:AC, NA())=DATE(1900,1,1)), "", XLOOKUP(B262, '3000'!A:A, '3000'!AC:AC, NA())),
            ""
        )
    )
)</f>
        <v/>
      </c>
      <c r="O262" s="1250" t="str">
        <f t="shared" si="13"/>
        <v/>
      </c>
      <c r="P262" s="1157" t="str">
        <f t="shared" si="14"/>
        <v/>
      </c>
      <c r="Q262" s="1157" t="str">
        <f t="shared" si="15"/>
        <v/>
      </c>
      <c r="R262" s="1157" t="str">
        <f t="shared" si="16"/>
        <v/>
      </c>
      <c r="S262" s="1157" t="str">
        <f t="shared" si="17"/>
        <v/>
      </c>
      <c r="T262" s="1157" t="str">
        <f t="shared" si="18"/>
        <v/>
      </c>
      <c r="W262" s="1249" t="str">
        <f t="shared" si="19"/>
        <v/>
      </c>
      <c r="X262" s="273"/>
      <c r="AB262" s="1249" t="str">
        <f t="shared" si="20"/>
        <v/>
      </c>
      <c r="AC262" s="1249" t="str">
        <f t="shared" si="21"/>
        <v/>
      </c>
      <c r="AD262" s="1249" t="str">
        <f t="shared" si="22"/>
        <v/>
      </c>
      <c r="AF262" s="1249" t="str">
        <f t="shared" si="23"/>
        <v/>
      </c>
    </row>
    <row r="263" ht="15.75" customHeight="1">
      <c r="A263" s="1275">
        <v>2111.0</v>
      </c>
      <c r="B263" s="1227">
        <v>1765.0</v>
      </c>
      <c r="C263" s="1275" t="s">
        <v>228</v>
      </c>
      <c r="D263" s="1275" t="s">
        <v>229</v>
      </c>
      <c r="E263" s="1230"/>
      <c r="G263" s="1249" t="str">
        <f t="array" ref="G263">IF(XLOOKUP(B263,'New Signups'!C:C,'New Signups'!I:I) = 0, "", XLOOKUP(B263,'New Signups'!C:C,'New Signups'!I:I))</f>
        <v>(267) 699-1405</v>
      </c>
      <c r="H263" s="1249" t="str">
        <f t="array" ref="H263">IF(XLOOKUP(B263,'New Signups'!C:C,'New Signups'!J:J) = 0, "", XLOOKUP(B263,'New Signups'!C:C,'New Signups'!J:J))</f>
        <v>(267) 560-6952</v>
      </c>
      <c r="J263" s="1249" t="str">
        <f t="array" ref="J263">IFNA(IF(XLOOKUP(B263,'New Signups'!C:C,'New Signups'!H:H) = 0, "", XLOOKUP(B263,'New Signups'!C:C,'New Signups'!H:H)), "")</f>
        <v/>
      </c>
      <c r="K263" s="1249" t="s">
        <v>5582</v>
      </c>
      <c r="M263" s="1157" t="str">
        <f t="array" ref="M263">IFNA(
    IF(OR(XLOOKUP(B263, '1000'!A:A, '1000'!AC:AC, NA())=0, XLOOKUP(B263, '1000'!A:A, '1000'!AC:AC, NA())=DATE(1900,1,1)), "", XLOOKUP(B263, '1000'!A:A, '1000'!AC:AC, NA())),
    IFNA(
        IF(OR(XLOOKUP(B263, '2000'!A:A, '2000'!AC:AC, NA())=0, XLOOKUP(B263, '2000'!A:A, '2000'!AC:AC, NA())=DATE(1900,1,1)), "", XLOOKUP(B263, '2000'!A:A, '2000'!AC:AC, NA())),
        IFNA(
            IF(OR(XLOOKUP(B263, '3000'!A:A, '3000'!AC:AC, NA())=0, XLOOKUP(B263, '3000'!A:A, '3000'!AC:AC, NA())=DATE(1900,1,1)), "", XLOOKUP(B263, '3000'!A:A, '3000'!AC:AC, NA())),
            ""
        )
    )
)</f>
        <v/>
      </c>
      <c r="O263" s="1250" t="str">
        <f t="shared" si="13"/>
        <v/>
      </c>
      <c r="P263" s="1157" t="str">
        <f t="shared" si="14"/>
        <v/>
      </c>
      <c r="Q263" s="1157" t="str">
        <f t="shared" si="15"/>
        <v/>
      </c>
      <c r="R263" s="1157" t="str">
        <f t="shared" si="16"/>
        <v/>
      </c>
      <c r="S263" s="1157" t="str">
        <f t="shared" si="17"/>
        <v/>
      </c>
      <c r="T263" s="1157" t="str">
        <f t="shared" si="18"/>
        <v/>
      </c>
      <c r="W263" s="1249" t="str">
        <f t="shared" si="19"/>
        <v/>
      </c>
      <c r="X263" s="273"/>
      <c r="AB263" s="1249" t="str">
        <f t="shared" si="20"/>
        <v/>
      </c>
      <c r="AC263" s="1249" t="str">
        <f t="shared" si="21"/>
        <v/>
      </c>
      <c r="AD263" s="1249" t="str">
        <f t="shared" si="22"/>
        <v/>
      </c>
      <c r="AF263" s="1249" t="str">
        <f t="shared" si="23"/>
        <v/>
      </c>
    </row>
    <row r="264" ht="15.75" customHeight="1">
      <c r="A264" s="1275">
        <v>2112.0</v>
      </c>
      <c r="B264" s="1227">
        <v>1830.0</v>
      </c>
      <c r="C264" s="1275" t="s">
        <v>90</v>
      </c>
      <c r="D264" s="1275" t="s">
        <v>91</v>
      </c>
      <c r="E264" s="1230"/>
      <c r="G264" s="1249" t="str">
        <f t="array" ref="G264">IF(XLOOKUP(B264,'New Signups'!C:C,'New Signups'!I:I) = 0, "", XLOOKUP(B264,'New Signups'!C:C,'New Signups'!I:I))</f>
        <v>(267) 776-3612</v>
      </c>
      <c r="H264" s="1249" t="str">
        <f t="array" ref="H264">IF(XLOOKUP(B264,'New Signups'!C:C,'New Signups'!J:J) = 0, "", XLOOKUP(B264,'New Signups'!C:C,'New Signups'!J:J))</f>
        <v>(267) 579-8298</v>
      </c>
      <c r="J264" s="1249" t="str">
        <f t="array" ref="J264">IFNA(IF(XLOOKUP(B264,'New Signups'!C:C,'New Signups'!H:H) = 0, "", XLOOKUP(B264,'New Signups'!C:C,'New Signups'!H:H)), "")</f>
        <v>Dinah Jiles </v>
      </c>
      <c r="K264" s="1249" t="s">
        <v>5582</v>
      </c>
      <c r="M264" s="1157" t="str">
        <f t="array" ref="M264">IFNA(
    IF(OR(XLOOKUP(B264, '1000'!A:A, '1000'!AC:AC, NA())=0, XLOOKUP(B264, '1000'!A:A, '1000'!AC:AC, NA())=DATE(1900,1,1)), "", XLOOKUP(B264, '1000'!A:A, '1000'!AC:AC, NA())),
    IFNA(
        IF(OR(XLOOKUP(B264, '2000'!A:A, '2000'!AC:AC, NA())=0, XLOOKUP(B264, '2000'!A:A, '2000'!AC:AC, NA())=DATE(1900,1,1)), "", XLOOKUP(B264, '2000'!A:A, '2000'!AC:AC, NA())),
        IFNA(
            IF(OR(XLOOKUP(B264, '3000'!A:A, '3000'!AC:AC, NA())=0, XLOOKUP(B264, '3000'!A:A, '3000'!AC:AC, NA())=DATE(1900,1,1)), "", XLOOKUP(B264, '3000'!A:A, '3000'!AC:AC, NA())),
            ""
        )
    )
)</f>
        <v/>
      </c>
      <c r="O264" s="1250" t="str">
        <f t="shared" si="13"/>
        <v/>
      </c>
      <c r="P264" s="1157" t="str">
        <f t="shared" si="14"/>
        <v/>
      </c>
      <c r="Q264" s="1157" t="str">
        <f t="shared" si="15"/>
        <v/>
      </c>
      <c r="R264" s="1157" t="str">
        <f t="shared" si="16"/>
        <v/>
      </c>
      <c r="S264" s="1157" t="str">
        <f t="shared" si="17"/>
        <v/>
      </c>
      <c r="T264" s="1157" t="str">
        <f t="shared" si="18"/>
        <v/>
      </c>
      <c r="W264" s="1249" t="str">
        <f t="shared" si="19"/>
        <v/>
      </c>
      <c r="X264" s="273"/>
      <c r="AB264" s="1249" t="str">
        <f t="shared" si="20"/>
        <v/>
      </c>
      <c r="AC264" s="1249" t="str">
        <f t="shared" si="21"/>
        <v/>
      </c>
      <c r="AD264" s="1249" t="str">
        <f t="shared" si="22"/>
        <v/>
      </c>
      <c r="AF264" s="1249" t="str">
        <f t="shared" si="23"/>
        <v/>
      </c>
    </row>
    <row r="265" ht="15.75" customHeight="1">
      <c r="A265" s="1275">
        <v>2113.0</v>
      </c>
      <c r="B265" s="1227">
        <v>1810.0</v>
      </c>
      <c r="C265" s="1275" t="s">
        <v>177</v>
      </c>
      <c r="D265" s="1275" t="s">
        <v>178</v>
      </c>
      <c r="E265" s="1230"/>
      <c r="G265" s="1249" t="str">
        <f t="array" ref="G265">IF(XLOOKUP(B265,'New Signups'!C:C,'New Signups'!I:I) = 0, "", XLOOKUP(B265,'New Signups'!C:C,'New Signups'!I:I))</f>
        <v>(267) 366-7176</v>
      </c>
      <c r="H265" s="1249" t="str">
        <f t="array" ref="H265">IF(XLOOKUP(B265,'New Signups'!C:C,'New Signups'!J:J) = 0, "", XLOOKUP(B265,'New Signups'!C:C,'New Signups'!J:J))</f>
        <v>(610) 803-6519</v>
      </c>
      <c r="J265" s="1249" t="str">
        <f t="array" ref="J265">IFNA(IF(XLOOKUP(B265,'New Signups'!C:C,'New Signups'!H:H) = 0, "", XLOOKUP(B265,'New Signups'!C:C,'New Signups'!H:H)), "")</f>
        <v>Chelsea G</v>
      </c>
      <c r="K265" s="1249" t="s">
        <v>5582</v>
      </c>
      <c r="M265" s="1157" t="str">
        <f t="array" ref="M265">IFNA(
    IF(OR(XLOOKUP(B265, '1000'!A:A, '1000'!AC:AC, NA())=0, XLOOKUP(B265, '1000'!A:A, '1000'!AC:AC, NA())=DATE(1900,1,1)), "", XLOOKUP(B265, '1000'!A:A, '1000'!AC:AC, NA())),
    IFNA(
        IF(OR(XLOOKUP(B265, '2000'!A:A, '2000'!AC:AC, NA())=0, XLOOKUP(B265, '2000'!A:A, '2000'!AC:AC, NA())=DATE(1900,1,1)), "", XLOOKUP(B265, '2000'!A:A, '2000'!AC:AC, NA())),
        IFNA(
            IF(OR(XLOOKUP(B265, '3000'!A:A, '3000'!AC:AC, NA())=0, XLOOKUP(B265, '3000'!A:A, '3000'!AC:AC, NA())=DATE(1900,1,1)), "", XLOOKUP(B265, '3000'!A:A, '3000'!AC:AC, NA())),
            ""
        )
    )
)</f>
        <v/>
      </c>
      <c r="O265" s="1250" t="str">
        <f t="shared" si="13"/>
        <v/>
      </c>
      <c r="P265" s="1157" t="str">
        <f t="shared" si="14"/>
        <v/>
      </c>
      <c r="Q265" s="1157" t="str">
        <f t="shared" si="15"/>
        <v/>
      </c>
      <c r="R265" s="1157" t="str">
        <f t="shared" si="16"/>
        <v/>
      </c>
      <c r="S265" s="1157" t="str">
        <f t="shared" si="17"/>
        <v/>
      </c>
      <c r="T265" s="1157" t="str">
        <f t="shared" si="18"/>
        <v/>
      </c>
      <c r="W265" s="1249" t="str">
        <f t="shared" si="19"/>
        <v/>
      </c>
      <c r="X265" s="273"/>
      <c r="AB265" s="1249" t="str">
        <f t="shared" si="20"/>
        <v/>
      </c>
      <c r="AC265" s="1249" t="str">
        <f t="shared" si="21"/>
        <v/>
      </c>
      <c r="AD265" s="1249" t="str">
        <f t="shared" si="22"/>
        <v/>
      </c>
      <c r="AF265" s="1249" t="str">
        <f t="shared" si="23"/>
        <v/>
      </c>
    </row>
    <row r="266" ht="15.75" customHeight="1">
      <c r="A266" s="1275">
        <v>2114.0</v>
      </c>
      <c r="B266" s="1227">
        <v>1782.0</v>
      </c>
      <c r="C266" s="1275" t="s">
        <v>322</v>
      </c>
      <c r="D266" s="1275" t="s">
        <v>323</v>
      </c>
      <c r="E266" s="1230"/>
      <c r="G266" s="1249" t="str">
        <f t="array" ref="G266">IF(XLOOKUP(B266,'New Signups'!C:C,'New Signups'!I:I) = 0, "", XLOOKUP(B266,'New Signups'!C:C,'New Signups'!I:I))</f>
        <v>267-442-8673</v>
      </c>
      <c r="H266" s="1249" t="str">
        <f t="array" ref="H266">IF(XLOOKUP(B266,'New Signups'!C:C,'New Signups'!J:J) = 0, "", XLOOKUP(B266,'New Signups'!C:C,'New Signups'!J:J))</f>
        <v>(215) 778-2672</v>
      </c>
      <c r="J266" s="1249" t="str">
        <f t="array" ref="J266">IFNA(IF(XLOOKUP(B266,'New Signups'!C:C,'New Signups'!H:H) = 0, "", XLOOKUP(B266,'New Signups'!C:C,'New Signups'!H:H)), "")</f>
        <v>Samantha</v>
      </c>
      <c r="K266" s="1249" t="s">
        <v>5582</v>
      </c>
      <c r="M266" s="1157" t="str">
        <f t="array" ref="M266">IFNA(
    IF(OR(XLOOKUP(B266, '1000'!A:A, '1000'!AC:AC, NA())=0, XLOOKUP(B266, '1000'!A:A, '1000'!AC:AC, NA())=DATE(1900,1,1)), "", XLOOKUP(B266, '1000'!A:A, '1000'!AC:AC, NA())),
    IFNA(
        IF(OR(XLOOKUP(B266, '2000'!A:A, '2000'!AC:AC, NA())=0, XLOOKUP(B266, '2000'!A:A, '2000'!AC:AC, NA())=DATE(1900,1,1)), "", XLOOKUP(B266, '2000'!A:A, '2000'!AC:AC, NA())),
        IFNA(
            IF(OR(XLOOKUP(B266, '3000'!A:A, '3000'!AC:AC, NA())=0, XLOOKUP(B266, '3000'!A:A, '3000'!AC:AC, NA())=DATE(1900,1,1)), "", XLOOKUP(B266, '3000'!A:A, '3000'!AC:AC, NA())),
            ""
        )
    )
)</f>
        <v/>
      </c>
      <c r="O266" s="1250" t="str">
        <f t="shared" si="13"/>
        <v/>
      </c>
      <c r="P266" s="1157" t="str">
        <f t="shared" si="14"/>
        <v/>
      </c>
      <c r="Q266" s="1157" t="str">
        <f t="shared" si="15"/>
        <v/>
      </c>
      <c r="R266" s="1157" t="str">
        <f t="shared" si="16"/>
        <v/>
      </c>
      <c r="S266" s="1157" t="str">
        <f t="shared" si="17"/>
        <v/>
      </c>
      <c r="T266" s="1157" t="str">
        <f t="shared" si="18"/>
        <v/>
      </c>
      <c r="W266" s="1249" t="str">
        <f t="shared" si="19"/>
        <v/>
      </c>
      <c r="X266" s="273"/>
      <c r="AB266" s="1249" t="str">
        <f t="shared" si="20"/>
        <v/>
      </c>
      <c r="AC266" s="1249" t="str">
        <f t="shared" si="21"/>
        <v/>
      </c>
      <c r="AD266" s="1249" t="str">
        <f t="shared" si="22"/>
        <v/>
      </c>
      <c r="AF266" s="1249" t="str">
        <f t="shared" si="23"/>
        <v/>
      </c>
    </row>
    <row r="267" ht="15.75" customHeight="1">
      <c r="A267" s="1275">
        <v>2115.0</v>
      </c>
      <c r="B267" s="1227">
        <v>1837.0</v>
      </c>
      <c r="C267" s="1275" t="s">
        <v>711</v>
      </c>
      <c r="D267" s="1275" t="s">
        <v>712</v>
      </c>
      <c r="E267" s="1230"/>
      <c r="G267" s="1249" t="str">
        <f t="array" ref="G267">IF(XLOOKUP(B267,'New Signups'!C:C,'New Signups'!I:I) = 0, "", XLOOKUP(B267,'New Signups'!C:C,'New Signups'!I:I))</f>
        <v>(215) 341-8745</v>
      </c>
      <c r="H267" s="1249" t="str">
        <f t="array" ref="H267">IF(XLOOKUP(B267,'New Signups'!C:C,'New Signups'!J:J) = 0, "", XLOOKUP(B267,'New Signups'!C:C,'New Signups'!J:J))</f>
        <v>(215) 341-4846</v>
      </c>
      <c r="J267" s="1249" t="str">
        <f t="array" ref="J267">IFNA(IF(XLOOKUP(B267,'New Signups'!C:C,'New Signups'!H:H) = 0, "", XLOOKUP(B267,'New Signups'!C:C,'New Signups'!H:H)), "")</f>
        <v>Stuart Hammerle</v>
      </c>
      <c r="K267" s="1249" t="s">
        <v>5582</v>
      </c>
      <c r="M267" s="1157">
        <f t="array" ref="M267">IFNA(
    IF(OR(XLOOKUP(B267, '1000'!A:A, '1000'!AC:AC, NA())=0, XLOOKUP(B267, '1000'!A:A, '1000'!AC:AC, NA())=DATE(1900,1,1)), "", XLOOKUP(B267, '1000'!A:A, '1000'!AC:AC, NA())),
    IFNA(
        IF(OR(XLOOKUP(B267, '2000'!A:A, '2000'!AC:AC, NA())=0, XLOOKUP(B267, '2000'!A:A, '2000'!AC:AC, NA())=DATE(1900,1,1)), "", XLOOKUP(B267, '2000'!A:A, '2000'!AC:AC, NA())),
        IFNA(
            IF(OR(XLOOKUP(B267, '3000'!A:A, '3000'!AC:AC, NA())=0, XLOOKUP(B267, '3000'!A:A, '3000'!AC:AC, NA())=DATE(1900,1,1)), "", XLOOKUP(B267, '3000'!A:A, '3000'!AC:AC, NA())),
            ""
        )
    )
)</f>
        <v>46185</v>
      </c>
      <c r="O267" s="1250" t="str">
        <f t="shared" si="13"/>
        <v>07/2026</v>
      </c>
      <c r="P267" s="1157" t="str">
        <f t="shared" si="14"/>
        <v>08/2026</v>
      </c>
      <c r="Q267" s="1157" t="str">
        <f t="shared" si="15"/>
        <v>09/2026</v>
      </c>
      <c r="R267" s="1157" t="str">
        <f t="shared" si="16"/>
        <v>10/2026</v>
      </c>
      <c r="S267" s="1157" t="str">
        <f t="shared" si="17"/>
        <v>11/2026</v>
      </c>
      <c r="T267" s="1157" t="str">
        <f t="shared" si="18"/>
        <v>12/2026</v>
      </c>
      <c r="W267" s="1249" t="str">
        <f t="shared" si="19"/>
        <v>2027-04-05 00:00</v>
      </c>
      <c r="X267" s="273"/>
      <c r="AB267" s="1249" t="str">
        <f t="shared" si="20"/>
        <v>06/2027</v>
      </c>
      <c r="AC267" s="1249" t="str">
        <f t="shared" si="21"/>
        <v>07/2027</v>
      </c>
      <c r="AD267" s="1249" t="str">
        <f t="shared" si="22"/>
        <v>08/2027</v>
      </c>
      <c r="AF267" s="1249" t="str">
        <f t="shared" si="23"/>
        <v>09/15/2027</v>
      </c>
    </row>
    <row r="268" ht="15.75" customHeight="1">
      <c r="A268" s="1275">
        <v>2116.0</v>
      </c>
      <c r="B268" s="1227">
        <v>1839.0</v>
      </c>
      <c r="C268" s="1275" t="s">
        <v>683</v>
      </c>
      <c r="D268" s="1275" t="s">
        <v>684</v>
      </c>
      <c r="E268" s="1230"/>
      <c r="G268" s="1249" t="str">
        <f t="array" ref="G268">IF(XLOOKUP(B268,'New Signups'!C:C,'New Signups'!I:I) = 0, "", XLOOKUP(B268,'New Signups'!C:C,'New Signups'!I:I))</f>
        <v>(267) 507-8902</v>
      </c>
      <c r="H268" s="1249" t="str">
        <f t="array" ref="H268">IF(XLOOKUP(B268,'New Signups'!C:C,'New Signups'!J:J) = 0, "", XLOOKUP(B268,'New Signups'!C:C,'New Signups'!J:J))</f>
        <v>(267) 916-8272</v>
      </c>
      <c r="J268" s="1249" t="str">
        <f t="array" ref="J268">IFNA(IF(XLOOKUP(B268,'New Signups'!C:C,'New Signups'!H:H) = 0, "", XLOOKUP(B268,'New Signups'!C:C,'New Signups'!H:H)), "")</f>
        <v>Donna Regaolo</v>
      </c>
      <c r="K268" s="1249" t="s">
        <v>5582</v>
      </c>
      <c r="M268" s="1157">
        <f t="array" ref="M268">IFNA(
    IF(OR(XLOOKUP(B268, '1000'!A:A, '1000'!AC:AC, NA())=0, XLOOKUP(B268, '1000'!A:A, '1000'!AC:AC, NA())=DATE(1900,1,1)), "", XLOOKUP(B268, '1000'!A:A, '1000'!AC:AC, NA())),
    IFNA(
        IF(OR(XLOOKUP(B268, '2000'!A:A, '2000'!AC:AC, NA())=0, XLOOKUP(B268, '2000'!A:A, '2000'!AC:AC, NA())=DATE(1900,1,1)), "", XLOOKUP(B268, '2000'!A:A, '2000'!AC:AC, NA())),
        IFNA(
            IF(OR(XLOOKUP(B268, '3000'!A:A, '3000'!AC:AC, NA())=0, XLOOKUP(B268, '3000'!A:A, '3000'!AC:AC, NA())=DATE(1900,1,1)), "", XLOOKUP(B268, '3000'!A:A, '3000'!AC:AC, NA())),
            ""
        )
    )
)</f>
        <v>46167</v>
      </c>
      <c r="O268" s="1250" t="str">
        <f t="shared" si="13"/>
        <v>06/2026</v>
      </c>
      <c r="P268" s="1157" t="str">
        <f t="shared" si="14"/>
        <v>07/2026</v>
      </c>
      <c r="Q268" s="1157" t="str">
        <f t="shared" si="15"/>
        <v>08/2026</v>
      </c>
      <c r="R268" s="1157" t="str">
        <f t="shared" si="16"/>
        <v>09/2026</v>
      </c>
      <c r="S268" s="1157" t="str">
        <f t="shared" si="17"/>
        <v>10/2026</v>
      </c>
      <c r="T268" s="1157" t="str">
        <f t="shared" si="18"/>
        <v>11/2026</v>
      </c>
      <c r="W268" s="1249" t="str">
        <f t="shared" si="19"/>
        <v>2027-03-08 00:00</v>
      </c>
      <c r="X268" s="273"/>
      <c r="AB268" s="1249" t="str">
        <f t="shared" si="20"/>
        <v>05/2027</v>
      </c>
      <c r="AC268" s="1249" t="str">
        <f t="shared" si="21"/>
        <v>06/2027</v>
      </c>
      <c r="AD268" s="1249" t="str">
        <f t="shared" si="22"/>
        <v>07/2027</v>
      </c>
      <c r="AF268" s="1249" t="str">
        <f t="shared" si="23"/>
        <v>08/15/2027</v>
      </c>
    </row>
    <row r="269" ht="15.75" customHeight="1">
      <c r="A269" s="1275">
        <v>2117.0</v>
      </c>
      <c r="B269" s="1227">
        <v>1855.0</v>
      </c>
      <c r="C269" s="1275" t="s">
        <v>267</v>
      </c>
      <c r="D269" s="1275" t="s">
        <v>268</v>
      </c>
      <c r="E269" s="1230"/>
      <c r="G269" s="1249" t="str">
        <f t="array" ref="G269">IF(XLOOKUP(B269,'New Signups'!C:C,'New Signups'!I:I) = 0, "", XLOOKUP(B269,'New Signups'!C:C,'New Signups'!I:I))</f>
        <v>787-549-0402</v>
      </c>
      <c r="H269" s="1249" t="str">
        <f t="array" ref="H269">IF(XLOOKUP(B269,'New Signups'!C:C,'New Signups'!J:J) = 0, "", XLOOKUP(B269,'New Signups'!C:C,'New Signups'!J:J))</f>
        <v>(215) 209-9982</v>
      </c>
      <c r="J269" s="1249" t="str">
        <f t="array" ref="J269">IFNA(IF(XLOOKUP(B269,'New Signups'!C:C,'New Signups'!H:H) = 0, "", XLOOKUP(B269,'New Signups'!C:C,'New Signups'!H:H)), "")</f>
        <v>Beniris C-G</v>
      </c>
      <c r="K269" s="1249" t="s">
        <v>5582</v>
      </c>
      <c r="M269" s="1157" t="str">
        <f t="array" ref="M269">IFNA(
    IF(OR(XLOOKUP(B269, '1000'!A:A, '1000'!AC:AC, NA())=0, XLOOKUP(B269, '1000'!A:A, '1000'!AC:AC, NA())=DATE(1900,1,1)), "", XLOOKUP(B269, '1000'!A:A, '1000'!AC:AC, NA())),
    IFNA(
        IF(OR(XLOOKUP(B269, '2000'!A:A, '2000'!AC:AC, NA())=0, XLOOKUP(B269, '2000'!A:A, '2000'!AC:AC, NA())=DATE(1900,1,1)), "", XLOOKUP(B269, '2000'!A:A, '2000'!AC:AC, NA())),
        IFNA(
            IF(OR(XLOOKUP(B269, '3000'!A:A, '3000'!AC:AC, NA())=0, XLOOKUP(B269, '3000'!A:A, '3000'!AC:AC, NA())=DATE(1900,1,1)), "", XLOOKUP(B269, '3000'!A:A, '3000'!AC:AC, NA())),
            ""
        )
    )
)</f>
        <v/>
      </c>
      <c r="O269" s="1250" t="str">
        <f t="shared" si="13"/>
        <v/>
      </c>
      <c r="P269" s="1157" t="str">
        <f t="shared" si="14"/>
        <v/>
      </c>
      <c r="Q269" s="1157" t="str">
        <f t="shared" si="15"/>
        <v/>
      </c>
      <c r="R269" s="1157" t="str">
        <f t="shared" si="16"/>
        <v/>
      </c>
      <c r="S269" s="1157" t="str">
        <f t="shared" si="17"/>
        <v/>
      </c>
      <c r="T269" s="1157" t="str">
        <f t="shared" si="18"/>
        <v/>
      </c>
      <c r="W269" s="1249" t="str">
        <f t="shared" si="19"/>
        <v/>
      </c>
      <c r="X269" s="273"/>
      <c r="AB269" s="1249" t="str">
        <f t="shared" si="20"/>
        <v/>
      </c>
      <c r="AC269" s="1249" t="str">
        <f t="shared" si="21"/>
        <v/>
      </c>
      <c r="AD269" s="1249" t="str">
        <f t="shared" si="22"/>
        <v/>
      </c>
      <c r="AF269" s="1249" t="str">
        <f t="shared" si="23"/>
        <v/>
      </c>
    </row>
    <row r="270" ht="15.75" customHeight="1">
      <c r="A270" s="1275">
        <v>2118.0</v>
      </c>
      <c r="B270" s="1227">
        <v>1821.0</v>
      </c>
      <c r="C270" s="1275" t="s">
        <v>378</v>
      </c>
      <c r="D270" s="1275" t="s">
        <v>379</v>
      </c>
      <c r="E270" s="1230"/>
      <c r="G270" s="1249" t="str">
        <f t="array" ref="G270">IF(XLOOKUP(B270,'New Signups'!C:C,'New Signups'!I:I) = 0, "", XLOOKUP(B270,'New Signups'!C:C,'New Signups'!I:I))</f>
        <v>(215) 768-1389</v>
      </c>
      <c r="H270" s="1249" t="str">
        <f t="array" ref="H270">IF(XLOOKUP(B270,'New Signups'!C:C,'New Signups'!J:J) = 0, "", XLOOKUP(B270,'New Signups'!C:C,'New Signups'!J:J))</f>
        <v>(215) 768-1389</v>
      </c>
      <c r="J270" s="1249" t="str">
        <f t="array" ref="J270">IFNA(IF(XLOOKUP(B270,'New Signups'!C:C,'New Signups'!H:H) = 0, "", XLOOKUP(B270,'New Signups'!C:C,'New Signups'!H:H)), "")</f>
        <v>Lisa Borrelli-Serrano</v>
      </c>
      <c r="K270" s="1249" t="s">
        <v>5582</v>
      </c>
      <c r="M270" s="1157" t="str">
        <f t="array" ref="M270">IFNA(
    IF(OR(XLOOKUP(B270, '1000'!A:A, '1000'!AC:AC, NA())=0, XLOOKUP(B270, '1000'!A:A, '1000'!AC:AC, NA())=DATE(1900,1,1)), "", XLOOKUP(B270, '1000'!A:A, '1000'!AC:AC, NA())),
    IFNA(
        IF(OR(XLOOKUP(B270, '2000'!A:A, '2000'!AC:AC, NA())=0, XLOOKUP(B270, '2000'!A:A, '2000'!AC:AC, NA())=DATE(1900,1,1)), "", XLOOKUP(B270, '2000'!A:A, '2000'!AC:AC, NA())),
        IFNA(
            IF(OR(XLOOKUP(B270, '3000'!A:A, '3000'!AC:AC, NA())=0, XLOOKUP(B270, '3000'!A:A, '3000'!AC:AC, NA())=DATE(1900,1,1)), "", XLOOKUP(B270, '3000'!A:A, '3000'!AC:AC, NA())),
            ""
        )
    )
)</f>
        <v/>
      </c>
      <c r="O270" s="1250" t="str">
        <f t="shared" si="13"/>
        <v/>
      </c>
      <c r="P270" s="1157" t="str">
        <f t="shared" si="14"/>
        <v/>
      </c>
      <c r="Q270" s="1157" t="str">
        <f t="shared" si="15"/>
        <v/>
      </c>
      <c r="R270" s="1157" t="str">
        <f t="shared" si="16"/>
        <v/>
      </c>
      <c r="S270" s="1157" t="str">
        <f t="shared" si="17"/>
        <v/>
      </c>
      <c r="T270" s="1157" t="str">
        <f t="shared" si="18"/>
        <v/>
      </c>
      <c r="W270" s="1249" t="str">
        <f t="shared" si="19"/>
        <v/>
      </c>
      <c r="X270" s="273"/>
      <c r="AB270" s="1249" t="str">
        <f t="shared" si="20"/>
        <v/>
      </c>
      <c r="AC270" s="1249" t="str">
        <f t="shared" si="21"/>
        <v/>
      </c>
      <c r="AD270" s="1249" t="str">
        <f t="shared" si="22"/>
        <v/>
      </c>
      <c r="AF270" s="1249" t="str">
        <f t="shared" si="23"/>
        <v/>
      </c>
    </row>
    <row r="271" ht="15.75" customHeight="1">
      <c r="A271" s="1275">
        <v>2119.0</v>
      </c>
      <c r="B271" s="1227">
        <v>1867.0</v>
      </c>
      <c r="C271" s="1275" t="s">
        <v>256</v>
      </c>
      <c r="D271" s="1275" t="s">
        <v>257</v>
      </c>
      <c r="E271" s="1230"/>
      <c r="G271" s="1249" t="str">
        <f t="array" ref="G271">IF(XLOOKUP(B271,'New Signups'!C:C,'New Signups'!I:I) = 0, "", XLOOKUP(B271,'New Signups'!C:C,'New Signups'!I:I))</f>
        <v>(484) 888-6718</v>
      </c>
      <c r="H271" s="1249" t="str">
        <f t="array" ref="H271">IF(XLOOKUP(B271,'New Signups'!C:C,'New Signups'!J:J) = 0, "", XLOOKUP(B271,'New Signups'!C:C,'New Signups'!J:J))</f>
        <v>(484) 888-6718</v>
      </c>
      <c r="J271" s="1249" t="str">
        <f t="array" ref="J271">IFNA(IF(XLOOKUP(B271,'New Signups'!C:C,'New Signups'!H:H) = 0, "", XLOOKUP(B271,'New Signups'!C:C,'New Signups'!H:H)), "")</f>
        <v>April LaMonte</v>
      </c>
      <c r="K271" s="1249" t="s">
        <v>5582</v>
      </c>
      <c r="M271" s="1157" t="str">
        <f t="array" ref="M271">IFNA(
    IF(OR(XLOOKUP(B271, '1000'!A:A, '1000'!AC:AC, NA())=0, XLOOKUP(B271, '1000'!A:A, '1000'!AC:AC, NA())=DATE(1900,1,1)), "", XLOOKUP(B271, '1000'!A:A, '1000'!AC:AC, NA())),
    IFNA(
        IF(OR(XLOOKUP(B271, '2000'!A:A, '2000'!AC:AC, NA())=0, XLOOKUP(B271, '2000'!A:A, '2000'!AC:AC, NA())=DATE(1900,1,1)), "", XLOOKUP(B271, '2000'!A:A, '2000'!AC:AC, NA())),
        IFNA(
            IF(OR(XLOOKUP(B271, '3000'!A:A, '3000'!AC:AC, NA())=0, XLOOKUP(B271, '3000'!A:A, '3000'!AC:AC, NA())=DATE(1900,1,1)), "", XLOOKUP(B271, '3000'!A:A, '3000'!AC:AC, NA())),
            ""
        )
    )
)</f>
        <v/>
      </c>
      <c r="O271" s="1250" t="str">
        <f t="shared" si="13"/>
        <v/>
      </c>
      <c r="P271" s="1157" t="str">
        <f t="shared" si="14"/>
        <v/>
      </c>
      <c r="Q271" s="1157" t="str">
        <f t="shared" si="15"/>
        <v/>
      </c>
      <c r="R271" s="1157" t="str">
        <f t="shared" si="16"/>
        <v/>
      </c>
      <c r="S271" s="1157" t="str">
        <f t="shared" si="17"/>
        <v/>
      </c>
      <c r="T271" s="1157" t="str">
        <f t="shared" si="18"/>
        <v/>
      </c>
      <c r="W271" s="1249" t="str">
        <f t="shared" si="19"/>
        <v/>
      </c>
      <c r="X271" s="273"/>
      <c r="AB271" s="1249" t="str">
        <f t="shared" si="20"/>
        <v/>
      </c>
      <c r="AC271" s="1249" t="str">
        <f t="shared" si="21"/>
        <v/>
      </c>
      <c r="AD271" s="1249" t="str">
        <f t="shared" si="22"/>
        <v/>
      </c>
      <c r="AF271" s="1249" t="str">
        <f t="shared" si="23"/>
        <v/>
      </c>
    </row>
    <row r="272" ht="15.75" customHeight="1">
      <c r="A272" s="1275">
        <v>2120.0</v>
      </c>
      <c r="B272" s="1227">
        <v>1853.0</v>
      </c>
      <c r="C272" s="1275" t="s">
        <v>346</v>
      </c>
      <c r="D272" s="1275" t="s">
        <v>347</v>
      </c>
      <c r="E272" s="1230"/>
      <c r="G272" s="1249" t="str">
        <f t="array" ref="G272">IF(XLOOKUP(B272,'New Signups'!C:C,'New Signups'!I:I) = 0, "", XLOOKUP(B272,'New Signups'!C:C,'New Signups'!I:I))</f>
        <v>(215) 445-9942</v>
      </c>
      <c r="H272" s="1249" t="str">
        <f t="array" ref="H272">IF(XLOOKUP(B272,'New Signups'!C:C,'New Signups'!J:J) = 0, "", XLOOKUP(B272,'New Signups'!C:C,'New Signups'!J:J))</f>
        <v>(215) 445-9942</v>
      </c>
      <c r="J272" s="1249" t="str">
        <f t="array" ref="J272">IFNA(IF(XLOOKUP(B272,'New Signups'!C:C,'New Signups'!H:H) = 0, "", XLOOKUP(B272,'New Signups'!C:C,'New Signups'!H:H)), "")</f>
        <v>Nasirrah Pratt</v>
      </c>
      <c r="K272" s="1249" t="s">
        <v>5582</v>
      </c>
      <c r="M272" s="1157" t="str">
        <f t="array" ref="M272">IFNA(
    IF(OR(XLOOKUP(B272, '1000'!A:A, '1000'!AC:AC, NA())=0, XLOOKUP(B272, '1000'!A:A, '1000'!AC:AC, NA())=DATE(1900,1,1)), "", XLOOKUP(B272, '1000'!A:A, '1000'!AC:AC, NA())),
    IFNA(
        IF(OR(XLOOKUP(B272, '2000'!A:A, '2000'!AC:AC, NA())=0, XLOOKUP(B272, '2000'!A:A, '2000'!AC:AC, NA())=DATE(1900,1,1)), "", XLOOKUP(B272, '2000'!A:A, '2000'!AC:AC, NA())),
        IFNA(
            IF(OR(XLOOKUP(B272, '3000'!A:A, '3000'!AC:AC, NA())=0, XLOOKUP(B272, '3000'!A:A, '3000'!AC:AC, NA())=DATE(1900,1,1)), "", XLOOKUP(B272, '3000'!A:A, '3000'!AC:AC, NA())),
            ""
        )
    )
)</f>
        <v/>
      </c>
      <c r="O272" s="1250" t="str">
        <f t="shared" si="13"/>
        <v/>
      </c>
      <c r="P272" s="1157" t="str">
        <f t="shared" si="14"/>
        <v/>
      </c>
      <c r="Q272" s="1157" t="str">
        <f t="shared" si="15"/>
        <v/>
      </c>
      <c r="R272" s="1157" t="str">
        <f t="shared" si="16"/>
        <v/>
      </c>
      <c r="S272" s="1157" t="str">
        <f t="shared" si="17"/>
        <v/>
      </c>
      <c r="T272" s="1157" t="str">
        <f t="shared" si="18"/>
        <v/>
      </c>
      <c r="W272" s="1249" t="str">
        <f t="shared" si="19"/>
        <v/>
      </c>
      <c r="X272" s="273"/>
      <c r="AB272" s="1249" t="str">
        <f t="shared" si="20"/>
        <v/>
      </c>
      <c r="AC272" s="1249" t="str">
        <f t="shared" si="21"/>
        <v/>
      </c>
      <c r="AD272" s="1249" t="str">
        <f t="shared" si="22"/>
        <v/>
      </c>
      <c r="AF272" s="1249" t="str">
        <f t="shared" si="23"/>
        <v/>
      </c>
    </row>
    <row r="273" ht="15.75" customHeight="1">
      <c r="A273" s="1275">
        <v>2121.0</v>
      </c>
      <c r="B273" s="1227">
        <v>1870.0</v>
      </c>
      <c r="C273" s="1275" t="s">
        <v>332</v>
      </c>
      <c r="D273" s="1275" t="s">
        <v>333</v>
      </c>
      <c r="E273" s="1230"/>
      <c r="G273" s="1249" t="str">
        <f t="array" ref="G273">IF(XLOOKUP(B273,'New Signups'!C:C,'New Signups'!I:I) = 0, "", XLOOKUP(B273,'New Signups'!C:C,'New Signups'!I:I))</f>
        <v>(267) 506-9460</v>
      </c>
      <c r="H273" s="1249" t="str">
        <f t="array" ref="H273">IF(XLOOKUP(B273,'New Signups'!C:C,'New Signups'!J:J) = 0, "", XLOOKUP(B273,'New Signups'!C:C,'New Signups'!J:J))</f>
        <v>267 239 6088</v>
      </c>
      <c r="J273" s="1249" t="str">
        <f t="array" ref="J273">IFNA(IF(XLOOKUP(B273,'New Signups'!C:C,'New Signups'!H:H) = 0, "", XLOOKUP(B273,'New Signups'!C:C,'New Signups'!H:H)), "")</f>
        <v>Eric Wu</v>
      </c>
      <c r="K273" s="1249" t="s">
        <v>5582</v>
      </c>
      <c r="M273" s="1157" t="str">
        <f t="array" ref="M273">IFNA(
    IF(OR(XLOOKUP(B273, '1000'!A:A, '1000'!AC:AC, NA())=0, XLOOKUP(B273, '1000'!A:A, '1000'!AC:AC, NA())=DATE(1900,1,1)), "", XLOOKUP(B273, '1000'!A:A, '1000'!AC:AC, NA())),
    IFNA(
        IF(OR(XLOOKUP(B273, '2000'!A:A, '2000'!AC:AC, NA())=0, XLOOKUP(B273, '2000'!A:A, '2000'!AC:AC, NA())=DATE(1900,1,1)), "", XLOOKUP(B273, '2000'!A:A, '2000'!AC:AC, NA())),
        IFNA(
            IF(OR(XLOOKUP(B273, '3000'!A:A, '3000'!AC:AC, NA())=0, XLOOKUP(B273, '3000'!A:A, '3000'!AC:AC, NA())=DATE(1900,1,1)), "", XLOOKUP(B273, '3000'!A:A, '3000'!AC:AC, NA())),
            ""
        )
    )
)</f>
        <v/>
      </c>
      <c r="O273" s="1250" t="str">
        <f t="shared" si="13"/>
        <v/>
      </c>
      <c r="P273" s="1157" t="str">
        <f t="shared" si="14"/>
        <v/>
      </c>
      <c r="Q273" s="1157" t="str">
        <f t="shared" si="15"/>
        <v/>
      </c>
      <c r="R273" s="1157" t="str">
        <f t="shared" si="16"/>
        <v/>
      </c>
      <c r="S273" s="1157" t="str">
        <f t="shared" si="17"/>
        <v/>
      </c>
      <c r="T273" s="1157" t="str">
        <f t="shared" si="18"/>
        <v/>
      </c>
      <c r="W273" s="1249" t="str">
        <f t="shared" si="19"/>
        <v/>
      </c>
      <c r="X273" s="273"/>
      <c r="AB273" s="1249" t="str">
        <f t="shared" si="20"/>
        <v/>
      </c>
      <c r="AC273" s="1249" t="str">
        <f t="shared" si="21"/>
        <v/>
      </c>
      <c r="AD273" s="1249" t="str">
        <f t="shared" si="22"/>
        <v/>
      </c>
      <c r="AF273" s="1249" t="str">
        <f t="shared" si="23"/>
        <v/>
      </c>
    </row>
    <row r="274" ht="15.75" customHeight="1">
      <c r="A274" s="1275">
        <v>2122.0</v>
      </c>
      <c r="B274" s="1227">
        <v>1764.0</v>
      </c>
      <c r="C274" s="1275" t="s">
        <v>298</v>
      </c>
      <c r="D274" s="1275" t="s">
        <v>299</v>
      </c>
      <c r="E274" s="1230"/>
      <c r="G274" s="1249" t="str">
        <f t="array" ref="G274">IF(XLOOKUP(B274,'New Signups'!C:C,'New Signups'!I:I) = 0, "", XLOOKUP(B274,'New Signups'!C:C,'New Signups'!I:I))</f>
        <v>(215) 704-2253</v>
      </c>
      <c r="H274" s="1249" t="str">
        <f t="array" ref="H274">IF(XLOOKUP(B274,'New Signups'!C:C,'New Signups'!J:J) = 0, "", XLOOKUP(B274,'New Signups'!C:C,'New Signups'!J:J))</f>
        <v>(267) 568-9169</v>
      </c>
      <c r="J274" s="1249" t="str">
        <f t="array" ref="J274">IFNA(IF(XLOOKUP(B274,'New Signups'!C:C,'New Signups'!H:H) = 0, "", XLOOKUP(B274,'New Signups'!C:C,'New Signups'!H:H)), "")</f>
        <v>Allison Van Wyk Wanaselja</v>
      </c>
      <c r="K274" s="1249" t="s">
        <v>5582</v>
      </c>
      <c r="M274" s="1157" t="str">
        <f t="array" ref="M274">IFNA(
    IF(OR(XLOOKUP(B274, '1000'!A:A, '1000'!AC:AC, NA())=0, XLOOKUP(B274, '1000'!A:A, '1000'!AC:AC, NA())=DATE(1900,1,1)), "", XLOOKUP(B274, '1000'!A:A, '1000'!AC:AC, NA())),
    IFNA(
        IF(OR(XLOOKUP(B274, '2000'!A:A, '2000'!AC:AC, NA())=0, XLOOKUP(B274, '2000'!A:A, '2000'!AC:AC, NA())=DATE(1900,1,1)), "", XLOOKUP(B274, '2000'!A:A, '2000'!AC:AC, NA())),
        IFNA(
            IF(OR(XLOOKUP(B274, '3000'!A:A, '3000'!AC:AC, NA())=0, XLOOKUP(B274, '3000'!A:A, '3000'!AC:AC, NA())=DATE(1900,1,1)), "", XLOOKUP(B274, '3000'!A:A, '3000'!AC:AC, NA())),
            ""
        )
    )
)</f>
        <v/>
      </c>
      <c r="O274" s="1250" t="str">
        <f t="shared" si="13"/>
        <v/>
      </c>
      <c r="P274" s="1157" t="str">
        <f t="shared" si="14"/>
        <v/>
      </c>
      <c r="Q274" s="1157" t="str">
        <f t="shared" si="15"/>
        <v/>
      </c>
      <c r="R274" s="1157" t="str">
        <f t="shared" si="16"/>
        <v/>
      </c>
      <c r="S274" s="1157" t="str">
        <f t="shared" si="17"/>
        <v/>
      </c>
      <c r="T274" s="1157" t="str">
        <f t="shared" si="18"/>
        <v/>
      </c>
      <c r="W274" s="1249" t="str">
        <f t="shared" si="19"/>
        <v/>
      </c>
      <c r="X274" s="273"/>
      <c r="AB274" s="1249" t="str">
        <f t="shared" si="20"/>
        <v/>
      </c>
      <c r="AC274" s="1249" t="str">
        <f t="shared" si="21"/>
        <v/>
      </c>
      <c r="AD274" s="1249" t="str">
        <f t="shared" si="22"/>
        <v/>
      </c>
      <c r="AF274" s="1249" t="str">
        <f t="shared" si="23"/>
        <v/>
      </c>
    </row>
    <row r="275" ht="15.75" customHeight="1">
      <c r="A275" s="1275">
        <v>2123.0</v>
      </c>
      <c r="B275" s="1227">
        <v>1780.0</v>
      </c>
      <c r="C275" s="1275" t="s">
        <v>366</v>
      </c>
      <c r="D275" s="1275" t="s">
        <v>367</v>
      </c>
      <c r="E275" s="1230"/>
      <c r="G275" s="1249" t="str">
        <f t="array" ref="G275">IF(XLOOKUP(B275,'New Signups'!C:C,'New Signups'!I:I) = 0, "", XLOOKUP(B275,'New Signups'!C:C,'New Signups'!I:I))</f>
        <v>(267) 353-7829</v>
      </c>
      <c r="H275" s="1249" t="str">
        <f t="array" ref="H275">IF(XLOOKUP(B275,'New Signups'!C:C,'New Signups'!J:J) = 0, "", XLOOKUP(B275,'New Signups'!C:C,'New Signups'!J:J))</f>
        <v>(267) 466-7255</v>
      </c>
      <c r="J275" s="1249" t="str">
        <f t="array" ref="J275">IFNA(IF(XLOOKUP(B275,'New Signups'!C:C,'New Signups'!H:H) = 0, "", XLOOKUP(B275,'New Signups'!C:C,'New Signups'!H:H)), "")</f>
        <v>Nuh Tah Shuh Lloyd</v>
      </c>
      <c r="K275" s="1249" t="s">
        <v>5582</v>
      </c>
      <c r="M275" s="1157" t="str">
        <f t="array" ref="M275">IFNA(
    IF(OR(XLOOKUP(B275, '1000'!A:A, '1000'!AC:AC, NA())=0, XLOOKUP(B275, '1000'!A:A, '1000'!AC:AC, NA())=DATE(1900,1,1)), "", XLOOKUP(B275, '1000'!A:A, '1000'!AC:AC, NA())),
    IFNA(
        IF(OR(XLOOKUP(B275, '2000'!A:A, '2000'!AC:AC, NA())=0, XLOOKUP(B275, '2000'!A:A, '2000'!AC:AC, NA())=DATE(1900,1,1)), "", XLOOKUP(B275, '2000'!A:A, '2000'!AC:AC, NA())),
        IFNA(
            IF(OR(XLOOKUP(B275, '3000'!A:A, '3000'!AC:AC, NA())=0, XLOOKUP(B275, '3000'!A:A, '3000'!AC:AC, NA())=DATE(1900,1,1)), "", XLOOKUP(B275, '3000'!A:A, '3000'!AC:AC, NA())),
            ""
        )
    )
)</f>
        <v/>
      </c>
      <c r="O275" s="1250" t="str">
        <f t="shared" si="13"/>
        <v/>
      </c>
      <c r="P275" s="1157" t="str">
        <f t="shared" si="14"/>
        <v/>
      </c>
      <c r="Q275" s="1157" t="str">
        <f t="shared" si="15"/>
        <v/>
      </c>
      <c r="R275" s="1157" t="str">
        <f t="shared" si="16"/>
        <v/>
      </c>
      <c r="S275" s="1157" t="str">
        <f t="shared" si="17"/>
        <v/>
      </c>
      <c r="T275" s="1157" t="str">
        <f t="shared" si="18"/>
        <v/>
      </c>
      <c r="W275" s="1249" t="str">
        <f t="shared" si="19"/>
        <v/>
      </c>
      <c r="X275" s="273"/>
      <c r="AB275" s="1249" t="str">
        <f t="shared" si="20"/>
        <v/>
      </c>
      <c r="AC275" s="1249" t="str">
        <f t="shared" si="21"/>
        <v/>
      </c>
      <c r="AD275" s="1249" t="str">
        <f t="shared" si="22"/>
        <v/>
      </c>
      <c r="AF275" s="1249" t="str">
        <f t="shared" si="23"/>
        <v/>
      </c>
    </row>
    <row r="276" ht="15.75" customHeight="1">
      <c r="A276" s="1275">
        <v>2124.0</v>
      </c>
      <c r="B276" s="1227">
        <v>1845.0</v>
      </c>
      <c r="C276" s="1275" t="s">
        <v>352</v>
      </c>
      <c r="D276" s="1275" t="s">
        <v>353</v>
      </c>
      <c r="E276" s="1230"/>
      <c r="G276" s="1249" t="str">
        <f t="array" ref="G276">IF(XLOOKUP(B276,'New Signups'!C:C,'New Signups'!I:I) = 0, "", XLOOKUP(B276,'New Signups'!C:C,'New Signups'!I:I))</f>
        <v>267-872-9148</v>
      </c>
      <c r="H276" s="1249" t="str">
        <f t="array" ref="H276">IF(XLOOKUP(B276,'New Signups'!C:C,'New Signups'!J:J) = 0, "", XLOOKUP(B276,'New Signups'!C:C,'New Signups'!J:J))</f>
        <v>(610) 564-0597</v>
      </c>
      <c r="J276" s="1249" t="str">
        <f t="array" ref="J276">IFNA(IF(XLOOKUP(B276,'New Signups'!C:C,'New Signups'!H:H) = 0, "", XLOOKUP(B276,'New Signups'!C:C,'New Signups'!H:H)), "")</f>
        <v>Michael Wong</v>
      </c>
      <c r="K276" s="1249" t="s">
        <v>5582</v>
      </c>
      <c r="M276" s="1157" t="str">
        <f t="array" ref="M276">IFNA(
    IF(OR(XLOOKUP(B276, '1000'!A:A, '1000'!AC:AC, NA())=0, XLOOKUP(B276, '1000'!A:A, '1000'!AC:AC, NA())=DATE(1900,1,1)), "", XLOOKUP(B276, '1000'!A:A, '1000'!AC:AC, NA())),
    IFNA(
        IF(OR(XLOOKUP(B276, '2000'!A:A, '2000'!AC:AC, NA())=0, XLOOKUP(B276, '2000'!A:A, '2000'!AC:AC, NA())=DATE(1900,1,1)), "", XLOOKUP(B276, '2000'!A:A, '2000'!AC:AC, NA())),
        IFNA(
            IF(OR(XLOOKUP(B276, '3000'!A:A, '3000'!AC:AC, NA())=0, XLOOKUP(B276, '3000'!A:A, '3000'!AC:AC, NA())=DATE(1900,1,1)), "", XLOOKUP(B276, '3000'!A:A, '3000'!AC:AC, NA())),
            ""
        )
    )
)</f>
        <v/>
      </c>
      <c r="O276" s="1250" t="str">
        <f t="shared" si="13"/>
        <v/>
      </c>
      <c r="P276" s="1157" t="str">
        <f t="shared" si="14"/>
        <v/>
      </c>
      <c r="Q276" s="1157" t="str">
        <f t="shared" si="15"/>
        <v/>
      </c>
      <c r="R276" s="1157" t="str">
        <f t="shared" si="16"/>
        <v/>
      </c>
      <c r="S276" s="1157" t="str">
        <f t="shared" si="17"/>
        <v/>
      </c>
      <c r="T276" s="1157" t="str">
        <f t="shared" si="18"/>
        <v/>
      </c>
      <c r="W276" s="1249" t="str">
        <f t="shared" si="19"/>
        <v/>
      </c>
      <c r="X276" s="273"/>
      <c r="AB276" s="1249" t="str">
        <f t="shared" si="20"/>
        <v/>
      </c>
      <c r="AC276" s="1249" t="str">
        <f t="shared" si="21"/>
        <v/>
      </c>
      <c r="AD276" s="1249" t="str">
        <f t="shared" si="22"/>
        <v/>
      </c>
      <c r="AF276" s="1249" t="str">
        <f t="shared" si="23"/>
        <v/>
      </c>
    </row>
    <row r="277" ht="15.75" customHeight="1">
      <c r="A277" s="1275">
        <v>2125.0</v>
      </c>
      <c r="B277" s="1227">
        <v>1884.0</v>
      </c>
      <c r="C277" s="1275" t="s">
        <v>263</v>
      </c>
      <c r="D277" s="1275" t="s">
        <v>147</v>
      </c>
      <c r="E277" s="1230"/>
      <c r="G277" s="1249" t="str">
        <f t="array" ref="G277">IF(XLOOKUP(B277,'New Signups'!C:C,'New Signups'!I:I) = 0, "", XLOOKUP(B277,'New Signups'!C:C,'New Signups'!I:I))</f>
        <v>(267) 648-6297</v>
      </c>
      <c r="H277" s="1249">
        <f t="array" ref="H277">IF(XLOOKUP(B277,'New Signups'!C:C,'New Signups'!J:J) = 0, "", XLOOKUP(B277,'New Signups'!C:C,'New Signups'!J:J))</f>
        <v>2159173433</v>
      </c>
      <c r="J277" s="1249" t="str">
        <f t="array" ref="J277">IFNA(IF(XLOOKUP(B277,'New Signups'!C:C,'New Signups'!H:H) = 0, "", XLOOKUP(B277,'New Signups'!C:C,'New Signups'!H:H)), "")</f>
        <v>Safiyyah Carter Pack</v>
      </c>
      <c r="K277" s="1249" t="s">
        <v>5582</v>
      </c>
      <c r="M277" s="1157" t="str">
        <f t="array" ref="M277">IFNA(
    IF(OR(XLOOKUP(B277, '1000'!A:A, '1000'!AC:AC, NA())=0, XLOOKUP(B277, '1000'!A:A, '1000'!AC:AC, NA())=DATE(1900,1,1)), "", XLOOKUP(B277, '1000'!A:A, '1000'!AC:AC, NA())),
    IFNA(
        IF(OR(XLOOKUP(B277, '2000'!A:A, '2000'!AC:AC, NA())=0, XLOOKUP(B277, '2000'!A:A, '2000'!AC:AC, NA())=DATE(1900,1,1)), "", XLOOKUP(B277, '2000'!A:A, '2000'!AC:AC, NA())),
        IFNA(
            IF(OR(XLOOKUP(B277, '3000'!A:A, '3000'!AC:AC, NA())=0, XLOOKUP(B277, '3000'!A:A, '3000'!AC:AC, NA())=DATE(1900,1,1)), "", XLOOKUP(B277, '3000'!A:A, '3000'!AC:AC, NA())),
            ""
        )
    )
)</f>
        <v/>
      </c>
      <c r="O277" s="1250" t="str">
        <f t="shared" si="13"/>
        <v/>
      </c>
      <c r="P277" s="1157" t="str">
        <f t="shared" si="14"/>
        <v/>
      </c>
      <c r="Q277" s="1157" t="str">
        <f t="shared" si="15"/>
        <v/>
      </c>
      <c r="R277" s="1157" t="str">
        <f t="shared" si="16"/>
        <v/>
      </c>
      <c r="S277" s="1157" t="str">
        <f t="shared" si="17"/>
        <v/>
      </c>
      <c r="T277" s="1157" t="str">
        <f t="shared" si="18"/>
        <v/>
      </c>
      <c r="W277" s="1249" t="str">
        <f t="shared" si="19"/>
        <v/>
      </c>
      <c r="X277" s="273"/>
      <c r="AB277" s="1249" t="str">
        <f t="shared" si="20"/>
        <v/>
      </c>
      <c r="AC277" s="1249" t="str">
        <f t="shared" si="21"/>
        <v/>
      </c>
      <c r="AD277" s="1249" t="str">
        <f t="shared" si="22"/>
        <v/>
      </c>
      <c r="AF277" s="1249" t="str">
        <f t="shared" si="23"/>
        <v/>
      </c>
    </row>
    <row r="278" ht="15.75" customHeight="1">
      <c r="A278" s="1275">
        <v>2126.0</v>
      </c>
      <c r="B278" s="1227">
        <v>1883.0</v>
      </c>
      <c r="C278" s="1275" t="s">
        <v>245</v>
      </c>
      <c r="D278" s="1275" t="s">
        <v>246</v>
      </c>
      <c r="E278" s="1230"/>
      <c r="G278" s="1249">
        <f t="array" ref="G278">IF(XLOOKUP(B278,'New Signups'!C:C,'New Signups'!I:I) = 0, "", XLOOKUP(B278,'New Signups'!C:C,'New Signups'!I:I))</f>
        <v>2154105186</v>
      </c>
      <c r="H278" s="1249">
        <f t="array" ref="H278">IF(XLOOKUP(B278,'New Signups'!C:C,'New Signups'!J:J) = 0, "", XLOOKUP(B278,'New Signups'!C:C,'New Signups'!J:J))</f>
        <v>2677098301</v>
      </c>
      <c r="J278" s="1249" t="str">
        <f t="array" ref="J278">IFNA(IF(XLOOKUP(B278,'New Signups'!C:C,'New Signups'!H:H) = 0, "", XLOOKUP(B278,'New Signups'!C:C,'New Signups'!H:H)), "")</f>
        <v>Brittani Jones</v>
      </c>
      <c r="K278" s="1249" t="s">
        <v>5582</v>
      </c>
      <c r="M278" s="1157" t="str">
        <f t="array" ref="M278">IFNA(
    IF(OR(XLOOKUP(B278, '1000'!A:A, '1000'!AC:AC, NA())=0, XLOOKUP(B278, '1000'!A:A, '1000'!AC:AC, NA())=DATE(1900,1,1)), "", XLOOKUP(B278, '1000'!A:A, '1000'!AC:AC, NA())),
    IFNA(
        IF(OR(XLOOKUP(B278, '2000'!A:A, '2000'!AC:AC, NA())=0, XLOOKUP(B278, '2000'!A:A, '2000'!AC:AC, NA())=DATE(1900,1,1)), "", XLOOKUP(B278, '2000'!A:A, '2000'!AC:AC, NA())),
        IFNA(
            IF(OR(XLOOKUP(B278, '3000'!A:A, '3000'!AC:AC, NA())=0, XLOOKUP(B278, '3000'!A:A, '3000'!AC:AC, NA())=DATE(1900,1,1)), "", XLOOKUP(B278, '3000'!A:A, '3000'!AC:AC, NA())),
            ""
        )
    )
)</f>
        <v/>
      </c>
      <c r="O278" s="1250" t="str">
        <f t="shared" si="13"/>
        <v/>
      </c>
      <c r="P278" s="1157" t="str">
        <f t="shared" si="14"/>
        <v/>
      </c>
      <c r="Q278" s="1157" t="str">
        <f t="shared" si="15"/>
        <v/>
      </c>
      <c r="R278" s="1157" t="str">
        <f t="shared" si="16"/>
        <v/>
      </c>
      <c r="S278" s="1157" t="str">
        <f t="shared" si="17"/>
        <v/>
      </c>
      <c r="T278" s="1157" t="str">
        <f t="shared" si="18"/>
        <v/>
      </c>
      <c r="W278" s="1249" t="str">
        <f t="shared" si="19"/>
        <v/>
      </c>
      <c r="X278" s="273"/>
      <c r="AB278" s="1249" t="str">
        <f t="shared" si="20"/>
        <v/>
      </c>
      <c r="AC278" s="1249" t="str">
        <f t="shared" si="21"/>
        <v/>
      </c>
      <c r="AD278" s="1249" t="str">
        <f t="shared" si="22"/>
        <v/>
      </c>
      <c r="AF278" s="1249" t="str">
        <f t="shared" si="23"/>
        <v/>
      </c>
    </row>
    <row r="279" ht="15.75" customHeight="1">
      <c r="A279" s="1275">
        <v>2127.0</v>
      </c>
      <c r="B279" s="1227">
        <v>1862.0</v>
      </c>
      <c r="C279" s="1275" t="s">
        <v>249</v>
      </c>
      <c r="D279" s="1275" t="s">
        <v>250</v>
      </c>
      <c r="E279" s="1230"/>
      <c r="G279" s="1249" t="str">
        <f t="array" ref="G279">IF(XLOOKUP(B279,'New Signups'!C:C,'New Signups'!I:I) = 0, "", XLOOKUP(B279,'New Signups'!C:C,'New Signups'!I:I))</f>
        <v>(267) 738-1138</v>
      </c>
      <c r="H279" s="1249" t="str">
        <f t="array" ref="H279">IF(XLOOKUP(B279,'New Signups'!C:C,'New Signups'!J:J) = 0, "", XLOOKUP(B279,'New Signups'!C:C,'New Signups'!J:J))</f>
        <v>(267) 586-7726</v>
      </c>
      <c r="J279" s="1249" t="str">
        <f t="array" ref="J279">IFNA(IF(XLOOKUP(B279,'New Signups'!C:C,'New Signups'!H:H) = 0, "", XLOOKUP(B279,'New Signups'!C:C,'New Signups'!H:H)), "")</f>
        <v>Felicia Wrice-Scott</v>
      </c>
      <c r="K279" s="1249" t="s">
        <v>5582</v>
      </c>
      <c r="M279" s="1157" t="str">
        <f t="array" ref="M279">IFNA(
    IF(OR(XLOOKUP(B279, '1000'!A:A, '1000'!AC:AC, NA())=0, XLOOKUP(B279, '1000'!A:A, '1000'!AC:AC, NA())=DATE(1900,1,1)), "", XLOOKUP(B279, '1000'!A:A, '1000'!AC:AC, NA())),
    IFNA(
        IF(OR(XLOOKUP(B279, '2000'!A:A, '2000'!AC:AC, NA())=0, XLOOKUP(B279, '2000'!A:A, '2000'!AC:AC, NA())=DATE(1900,1,1)), "", XLOOKUP(B279, '2000'!A:A, '2000'!AC:AC, NA())),
        IFNA(
            IF(OR(XLOOKUP(B279, '3000'!A:A, '3000'!AC:AC, NA())=0, XLOOKUP(B279, '3000'!A:A, '3000'!AC:AC, NA())=DATE(1900,1,1)), "", XLOOKUP(B279, '3000'!A:A, '3000'!AC:AC, NA())),
            ""
        )
    )
)</f>
        <v/>
      </c>
      <c r="O279" s="1250" t="str">
        <f t="shared" si="13"/>
        <v/>
      </c>
      <c r="P279" s="1157" t="str">
        <f t="shared" si="14"/>
        <v/>
      </c>
      <c r="Q279" s="1157" t="str">
        <f t="shared" si="15"/>
        <v/>
      </c>
      <c r="R279" s="1157" t="str">
        <f t="shared" si="16"/>
        <v/>
      </c>
      <c r="S279" s="1157" t="str">
        <f t="shared" si="17"/>
        <v/>
      </c>
      <c r="T279" s="1157" t="str">
        <f t="shared" si="18"/>
        <v/>
      </c>
      <c r="W279" s="1249" t="str">
        <f t="shared" si="19"/>
        <v/>
      </c>
      <c r="X279" s="273"/>
      <c r="AB279" s="1249" t="str">
        <f t="shared" si="20"/>
        <v/>
      </c>
      <c r="AC279" s="1249" t="str">
        <f t="shared" si="21"/>
        <v/>
      </c>
      <c r="AD279" s="1249" t="str">
        <f t="shared" si="22"/>
        <v/>
      </c>
      <c r="AF279" s="1249" t="str">
        <f t="shared" si="23"/>
        <v/>
      </c>
    </row>
    <row r="280" ht="15.75" customHeight="1">
      <c r="A280" s="1275">
        <v>2128.0</v>
      </c>
      <c r="B280" s="1227">
        <v>1908.0</v>
      </c>
      <c r="C280" s="1275" t="s">
        <v>339</v>
      </c>
      <c r="D280" s="1275" t="s">
        <v>340</v>
      </c>
      <c r="E280" s="1230"/>
      <c r="G280" s="1249">
        <f t="array" ref="G280">IF(XLOOKUP(B280,'New Signups'!C:C,'New Signups'!I:I) = 0, "", XLOOKUP(B280,'New Signups'!C:C,'New Signups'!I:I))</f>
        <v>8479603911</v>
      </c>
      <c r="H280" s="1249">
        <f t="array" ref="H280">IF(XLOOKUP(B280,'New Signups'!C:C,'New Signups'!J:J) = 0, "", XLOOKUP(B280,'New Signups'!C:C,'New Signups'!J:J))</f>
        <v>3523568378</v>
      </c>
      <c r="J280" s="1249" t="str">
        <f t="array" ref="J280">IFNA(IF(XLOOKUP(B280,'New Signups'!C:C,'New Signups'!H:H) = 0, "", XLOOKUP(B280,'New Signups'!C:C,'New Signups'!H:H)), "")</f>
        <v>K.b</v>
      </c>
      <c r="K280" s="1249" t="s">
        <v>5582</v>
      </c>
      <c r="M280" s="1157" t="str">
        <f t="array" ref="M280">IFNA(
    IF(OR(XLOOKUP(B280, '1000'!A:A, '1000'!AC:AC, NA())=0, XLOOKUP(B280, '1000'!A:A, '1000'!AC:AC, NA())=DATE(1900,1,1)), "", XLOOKUP(B280, '1000'!A:A, '1000'!AC:AC, NA())),
    IFNA(
        IF(OR(XLOOKUP(B280, '2000'!A:A, '2000'!AC:AC, NA())=0, XLOOKUP(B280, '2000'!A:A, '2000'!AC:AC, NA())=DATE(1900,1,1)), "", XLOOKUP(B280, '2000'!A:A, '2000'!AC:AC, NA())),
        IFNA(
            IF(OR(XLOOKUP(B280, '3000'!A:A, '3000'!AC:AC, NA())=0, XLOOKUP(B280, '3000'!A:A, '3000'!AC:AC, NA())=DATE(1900,1,1)), "", XLOOKUP(B280, '3000'!A:A, '3000'!AC:AC, NA())),
            ""
        )
    )
)</f>
        <v/>
      </c>
      <c r="O280" s="1250" t="str">
        <f t="shared" si="13"/>
        <v/>
      </c>
      <c r="P280" s="1157" t="str">
        <f t="shared" si="14"/>
        <v/>
      </c>
      <c r="Q280" s="1157" t="str">
        <f t="shared" si="15"/>
        <v/>
      </c>
      <c r="R280" s="1157" t="str">
        <f t="shared" si="16"/>
        <v/>
      </c>
      <c r="S280" s="1157" t="str">
        <f t="shared" si="17"/>
        <v/>
      </c>
      <c r="T280" s="1157" t="str">
        <f t="shared" si="18"/>
        <v/>
      </c>
      <c r="W280" s="1249" t="str">
        <f t="shared" si="19"/>
        <v/>
      </c>
      <c r="X280" s="273"/>
      <c r="AB280" s="1249" t="str">
        <f t="shared" si="20"/>
        <v/>
      </c>
      <c r="AC280" s="1249" t="str">
        <f t="shared" si="21"/>
        <v/>
      </c>
      <c r="AD280" s="1249" t="str">
        <f t="shared" si="22"/>
        <v/>
      </c>
      <c r="AF280" s="1249" t="str">
        <f t="shared" si="23"/>
        <v/>
      </c>
    </row>
    <row r="281" ht="15.75" customHeight="1">
      <c r="A281" s="1275">
        <v>2129.0</v>
      </c>
      <c r="B281" s="1227">
        <v>1851.0</v>
      </c>
      <c r="C281" s="1275" t="s">
        <v>293</v>
      </c>
      <c r="D281" s="1275" t="s">
        <v>294</v>
      </c>
      <c r="E281" s="1230"/>
      <c r="G281" s="1249" t="str">
        <f t="array" ref="G281">IF(XLOOKUP(B281,'New Signups'!C:C,'New Signups'!I:I) = 0, "", XLOOKUP(B281,'New Signups'!C:C,'New Signups'!I:I))</f>
        <v>(267) 276-5451</v>
      </c>
      <c r="H281" s="1249" t="str">
        <f t="array" ref="H281">IF(XLOOKUP(B281,'New Signups'!C:C,'New Signups'!J:J) = 0, "", XLOOKUP(B281,'New Signups'!C:C,'New Signups'!J:J))</f>
        <v>(267) 276-5451</v>
      </c>
      <c r="J281" s="1249" t="str">
        <f t="array" ref="J281">IFNA(IF(XLOOKUP(B281,'New Signups'!C:C,'New Signups'!H:H) = 0, "", XLOOKUP(B281,'New Signups'!C:C,'New Signups'!H:H)), "")</f>
        <v>Brieanna Hall</v>
      </c>
      <c r="K281" s="1249" t="s">
        <v>5582</v>
      </c>
      <c r="M281" s="1157" t="str">
        <f t="array" ref="M281">IFNA(
    IF(OR(XLOOKUP(B281, '1000'!A:A, '1000'!AC:AC, NA())=0, XLOOKUP(B281, '1000'!A:A, '1000'!AC:AC, NA())=DATE(1900,1,1)), "", XLOOKUP(B281, '1000'!A:A, '1000'!AC:AC, NA())),
    IFNA(
        IF(OR(XLOOKUP(B281, '2000'!A:A, '2000'!AC:AC, NA())=0, XLOOKUP(B281, '2000'!A:A, '2000'!AC:AC, NA())=DATE(1900,1,1)), "", XLOOKUP(B281, '2000'!A:A, '2000'!AC:AC, NA())),
        IFNA(
            IF(OR(XLOOKUP(B281, '3000'!A:A, '3000'!AC:AC, NA())=0, XLOOKUP(B281, '3000'!A:A, '3000'!AC:AC, NA())=DATE(1900,1,1)), "", XLOOKUP(B281, '3000'!A:A, '3000'!AC:AC, NA())),
            ""
        )
    )
)</f>
        <v/>
      </c>
      <c r="O281" s="1250" t="str">
        <f t="shared" si="13"/>
        <v/>
      </c>
      <c r="P281" s="1157" t="str">
        <f t="shared" si="14"/>
        <v/>
      </c>
      <c r="Q281" s="1157" t="str">
        <f t="shared" si="15"/>
        <v/>
      </c>
      <c r="R281" s="1157" t="str">
        <f t="shared" si="16"/>
        <v/>
      </c>
      <c r="S281" s="1157" t="str">
        <f t="shared" si="17"/>
        <v/>
      </c>
      <c r="T281" s="1157" t="str">
        <f t="shared" si="18"/>
        <v/>
      </c>
      <c r="W281" s="1249" t="str">
        <f t="shared" si="19"/>
        <v/>
      </c>
      <c r="X281" s="273"/>
      <c r="AB281" s="1249" t="str">
        <f t="shared" si="20"/>
        <v/>
      </c>
      <c r="AC281" s="1249" t="str">
        <f t="shared" si="21"/>
        <v/>
      </c>
      <c r="AD281" s="1249" t="str">
        <f t="shared" si="22"/>
        <v/>
      </c>
      <c r="AF281" s="1249" t="str">
        <f t="shared" si="23"/>
        <v/>
      </c>
    </row>
    <row r="282" ht="15.75" customHeight="1">
      <c r="A282" s="1275">
        <v>2130.0</v>
      </c>
      <c r="B282" s="1227">
        <v>1835.0</v>
      </c>
      <c r="C282" s="1275" t="s">
        <v>274</v>
      </c>
      <c r="D282" s="1275" t="s">
        <v>275</v>
      </c>
      <c r="E282" s="1230"/>
      <c r="G282" s="1249" t="str">
        <f t="array" ref="G282">IF(XLOOKUP(B282,'New Signups'!C:C,'New Signups'!I:I) = 0, "", XLOOKUP(B282,'New Signups'!C:C,'New Signups'!I:I))</f>
        <v>(215) 397-7672</v>
      </c>
      <c r="H282" s="1249" t="str">
        <f t="array" ref="H282">IF(XLOOKUP(B282,'New Signups'!C:C,'New Signups'!J:J) = 0, "", XLOOKUP(B282,'New Signups'!C:C,'New Signups'!J:J))</f>
        <v/>
      </c>
      <c r="J282" s="1249" t="str">
        <f t="array" ref="J282">IFNA(IF(XLOOKUP(B282,'New Signups'!C:C,'New Signups'!H:H) = 0, "", XLOOKUP(B282,'New Signups'!C:C,'New Signups'!H:H)), "")</f>
        <v>Erica Covington</v>
      </c>
      <c r="K282" s="1249" t="s">
        <v>5582</v>
      </c>
      <c r="M282" s="1157" t="str">
        <f t="array" ref="M282">IFNA(
    IF(OR(XLOOKUP(B282, '1000'!A:A, '1000'!AC:AC, NA())=0, XLOOKUP(B282, '1000'!A:A, '1000'!AC:AC, NA())=DATE(1900,1,1)), "", XLOOKUP(B282, '1000'!A:A, '1000'!AC:AC, NA())),
    IFNA(
        IF(OR(XLOOKUP(B282, '2000'!A:A, '2000'!AC:AC, NA())=0, XLOOKUP(B282, '2000'!A:A, '2000'!AC:AC, NA())=DATE(1900,1,1)), "", XLOOKUP(B282, '2000'!A:A, '2000'!AC:AC, NA())),
        IFNA(
            IF(OR(XLOOKUP(B282, '3000'!A:A, '3000'!AC:AC, NA())=0, XLOOKUP(B282, '3000'!A:A, '3000'!AC:AC, NA())=DATE(1900,1,1)), "", XLOOKUP(B282, '3000'!A:A, '3000'!AC:AC, NA())),
            ""
        )
    )
)</f>
        <v/>
      </c>
      <c r="O282" s="1250" t="str">
        <f t="shared" si="13"/>
        <v/>
      </c>
      <c r="P282" s="1157" t="str">
        <f t="shared" si="14"/>
        <v/>
      </c>
      <c r="Q282" s="1157" t="str">
        <f t="shared" si="15"/>
        <v/>
      </c>
      <c r="R282" s="1157" t="str">
        <f t="shared" si="16"/>
        <v/>
      </c>
      <c r="S282" s="1157" t="str">
        <f t="shared" si="17"/>
        <v/>
      </c>
      <c r="T282" s="1157" t="str">
        <f t="shared" si="18"/>
        <v/>
      </c>
      <c r="W282" s="1249" t="str">
        <f t="shared" si="19"/>
        <v/>
      </c>
      <c r="X282" s="273"/>
      <c r="AB282" s="1249" t="str">
        <f t="shared" si="20"/>
        <v/>
      </c>
      <c r="AC282" s="1249" t="str">
        <f t="shared" si="21"/>
        <v/>
      </c>
      <c r="AD282" s="1249" t="str">
        <f t="shared" si="22"/>
        <v/>
      </c>
      <c r="AF282" s="1249" t="str">
        <f t="shared" si="23"/>
        <v/>
      </c>
    </row>
    <row r="283" ht="15.75" customHeight="1">
      <c r="A283" s="1230"/>
      <c r="B283" s="1245"/>
      <c r="C283" s="1230"/>
      <c r="D283" s="1230"/>
      <c r="E283" s="1230"/>
      <c r="G283" s="1249" t="str">
        <f t="array" ref="G283">IF(XLOOKUP(B283,'New Signups'!C:C,'New Signups'!I:I) = 0, "", XLOOKUP(B283,'New Signups'!C:C,'New Signups'!I:I))</f>
        <v>#N/A</v>
      </c>
      <c r="H283" s="1249" t="str">
        <f t="array" ref="H283">IF(XLOOKUP(B283,'New Signups'!C:C,'New Signups'!J:J) = 0, "", XLOOKUP(B283,'New Signups'!C:C,'New Signups'!J:J))</f>
        <v>#N/A</v>
      </c>
      <c r="J283" s="1249" t="str">
        <f t="array" ref="J283">IFNA(IF(XLOOKUP(B283,'New Signups'!C:C,'New Signups'!H:H) = 0, "", XLOOKUP(B283,'New Signups'!C:C,'New Signups'!H:H)), "")</f>
        <v/>
      </c>
      <c r="K283" s="1249" t="s">
        <v>5582</v>
      </c>
      <c r="M283" s="1157" t="str">
        <f t="array" ref="M283">IFNA(
    IF(OR(XLOOKUP(B283, '1000'!A:A, '1000'!AC:AC, NA())=0, XLOOKUP(B283, '1000'!A:A, '1000'!AC:AC, NA())=DATE(1900,1,1)), "", XLOOKUP(B283, '1000'!A:A, '1000'!AC:AC, NA())),
    IFNA(
        IF(OR(XLOOKUP(B283, '2000'!A:A, '2000'!AC:AC, NA())=0, XLOOKUP(B283, '2000'!A:A, '2000'!AC:AC, NA())=DATE(1900,1,1)), "", XLOOKUP(B283, '2000'!A:A, '2000'!AC:AC, NA())),
        IFNA(
            IF(OR(XLOOKUP(B283, '3000'!A:A, '3000'!AC:AC, NA())=0, XLOOKUP(B283, '3000'!A:A, '3000'!AC:AC, NA())=DATE(1900,1,1)), "", XLOOKUP(B283, '3000'!A:A, '3000'!AC:AC, NA())),
            ""
        )
    )
)</f>
        <v/>
      </c>
      <c r="O283" s="1250" t="str">
        <f t="shared" si="13"/>
        <v/>
      </c>
      <c r="P283" s="1157" t="str">
        <f t="shared" si="14"/>
        <v/>
      </c>
      <c r="Q283" s="1157" t="str">
        <f t="shared" si="15"/>
        <v/>
      </c>
      <c r="R283" s="1157" t="str">
        <f t="shared" si="16"/>
        <v/>
      </c>
      <c r="S283" s="1157" t="str">
        <f t="shared" si="17"/>
        <v/>
      </c>
      <c r="T283" s="1157" t="str">
        <f t="shared" si="18"/>
        <v/>
      </c>
      <c r="W283" s="1249" t="str">
        <f t="shared" si="19"/>
        <v/>
      </c>
      <c r="X283" s="273"/>
      <c r="AB283" s="1249" t="str">
        <f t="shared" si="20"/>
        <v/>
      </c>
      <c r="AC283" s="1249" t="str">
        <f t="shared" si="21"/>
        <v/>
      </c>
      <c r="AD283" s="1249" t="str">
        <f t="shared" si="22"/>
        <v/>
      </c>
      <c r="AF283" s="1249" t="str">
        <f t="shared" si="23"/>
        <v/>
      </c>
    </row>
    <row r="284" ht="15.75" customHeight="1">
      <c r="A284" s="1230"/>
      <c r="B284" s="1245"/>
      <c r="C284" s="1230"/>
      <c r="D284" s="1230"/>
      <c r="E284" s="1230"/>
      <c r="G284" s="1249" t="str">
        <f t="array" ref="G284">IF(XLOOKUP(B284,'New Signups'!C:C,'New Signups'!I:I) = 0, "", XLOOKUP(B284,'New Signups'!C:C,'New Signups'!I:I))</f>
        <v>#N/A</v>
      </c>
      <c r="H284" s="1249" t="str">
        <f t="array" ref="H284">IF(XLOOKUP(B284,'New Signups'!C:C,'New Signups'!J:J) = 0, "", XLOOKUP(B284,'New Signups'!C:C,'New Signups'!J:J))</f>
        <v>#N/A</v>
      </c>
      <c r="J284" s="1249" t="str">
        <f t="array" ref="J284">IFNA(IF(XLOOKUP(B284,'New Signups'!C:C,'New Signups'!H:H) = 0, "", XLOOKUP(B284,'New Signups'!C:C,'New Signups'!H:H)), "")</f>
        <v/>
      </c>
      <c r="K284" s="1249" t="s">
        <v>5582</v>
      </c>
      <c r="M284" s="1157" t="str">
        <f t="array" ref="M284">IFNA(
    IF(OR(XLOOKUP(B284, '1000'!A:A, '1000'!AC:AC, NA())=0, XLOOKUP(B284, '1000'!A:A, '1000'!AC:AC, NA())=DATE(1900,1,1)), "", XLOOKUP(B284, '1000'!A:A, '1000'!AC:AC, NA())),
    IFNA(
        IF(OR(XLOOKUP(B284, '2000'!A:A, '2000'!AC:AC, NA())=0, XLOOKUP(B284, '2000'!A:A, '2000'!AC:AC, NA())=DATE(1900,1,1)), "", XLOOKUP(B284, '2000'!A:A, '2000'!AC:AC, NA())),
        IFNA(
            IF(OR(XLOOKUP(B284, '3000'!A:A, '3000'!AC:AC, NA())=0, XLOOKUP(B284, '3000'!A:A, '3000'!AC:AC, NA())=DATE(1900,1,1)), "", XLOOKUP(B284, '3000'!A:A, '3000'!AC:AC, NA())),
            ""
        )
    )
)</f>
        <v/>
      </c>
      <c r="O284" s="1250" t="str">
        <f t="shared" si="13"/>
        <v/>
      </c>
      <c r="P284" s="1157" t="str">
        <f t="shared" si="14"/>
        <v/>
      </c>
      <c r="Q284" s="1157" t="str">
        <f t="shared" si="15"/>
        <v/>
      </c>
      <c r="R284" s="1157" t="str">
        <f t="shared" si="16"/>
        <v/>
      </c>
      <c r="S284" s="1157" t="str">
        <f t="shared" si="17"/>
        <v/>
      </c>
      <c r="T284" s="1157" t="str">
        <f t="shared" si="18"/>
        <v/>
      </c>
      <c r="W284" s="1249" t="str">
        <f t="shared" si="19"/>
        <v/>
      </c>
      <c r="X284" s="273"/>
      <c r="AB284" s="1249" t="str">
        <f t="shared" si="20"/>
        <v/>
      </c>
      <c r="AC284" s="1249" t="str">
        <f t="shared" si="21"/>
        <v/>
      </c>
      <c r="AD284" s="1249" t="str">
        <f t="shared" si="22"/>
        <v/>
      </c>
      <c r="AF284" s="1249" t="str">
        <f t="shared" si="23"/>
        <v/>
      </c>
    </row>
    <row r="285" ht="15.75" customHeight="1">
      <c r="A285" s="1230"/>
      <c r="B285" s="1245"/>
      <c r="C285" s="1230"/>
      <c r="D285" s="1230"/>
      <c r="E285" s="1230"/>
      <c r="G285" s="1249" t="str">
        <f t="array" ref="G285">IF(XLOOKUP(B285,'New Signups'!C:C,'New Signups'!I:I) = 0, "", XLOOKUP(B285,'New Signups'!C:C,'New Signups'!I:I))</f>
        <v>#N/A</v>
      </c>
      <c r="H285" s="1249" t="str">
        <f t="array" ref="H285">IF(XLOOKUP(B285,'New Signups'!C:C,'New Signups'!J:J) = 0, "", XLOOKUP(B285,'New Signups'!C:C,'New Signups'!J:J))</f>
        <v>#N/A</v>
      </c>
      <c r="J285" s="1249" t="str">
        <f t="array" ref="J285">IFNA(IF(XLOOKUP(B285,'New Signups'!C:C,'New Signups'!H:H) = 0, "", XLOOKUP(B285,'New Signups'!C:C,'New Signups'!H:H)), "")</f>
        <v/>
      </c>
      <c r="K285" s="1249" t="s">
        <v>5582</v>
      </c>
      <c r="M285" s="1157" t="str">
        <f t="array" ref="M285">IFNA(
    IF(OR(XLOOKUP(B285, '1000'!A:A, '1000'!AC:AC, NA())=0, XLOOKUP(B285, '1000'!A:A, '1000'!AC:AC, NA())=DATE(1900,1,1)), "", XLOOKUP(B285, '1000'!A:A, '1000'!AC:AC, NA())),
    IFNA(
        IF(OR(XLOOKUP(B285, '2000'!A:A, '2000'!AC:AC, NA())=0, XLOOKUP(B285, '2000'!A:A, '2000'!AC:AC, NA())=DATE(1900,1,1)), "", XLOOKUP(B285, '2000'!A:A, '2000'!AC:AC, NA())),
        IFNA(
            IF(OR(XLOOKUP(B285, '3000'!A:A, '3000'!AC:AC, NA())=0, XLOOKUP(B285, '3000'!A:A, '3000'!AC:AC, NA())=DATE(1900,1,1)), "", XLOOKUP(B285, '3000'!A:A, '3000'!AC:AC, NA())),
            ""
        )
    )
)</f>
        <v/>
      </c>
      <c r="O285" s="1250" t="str">
        <f t="shared" si="13"/>
        <v/>
      </c>
      <c r="P285" s="1157" t="str">
        <f t="shared" si="14"/>
        <v/>
      </c>
      <c r="Q285" s="1157" t="str">
        <f t="shared" si="15"/>
        <v/>
      </c>
      <c r="R285" s="1157" t="str">
        <f t="shared" si="16"/>
        <v/>
      </c>
      <c r="S285" s="1157" t="str">
        <f t="shared" si="17"/>
        <v/>
      </c>
      <c r="T285" s="1157" t="str">
        <f t="shared" si="18"/>
        <v/>
      </c>
      <c r="W285" s="1249" t="str">
        <f t="shared" si="19"/>
        <v/>
      </c>
      <c r="X285" s="273"/>
      <c r="AB285" s="1249" t="str">
        <f t="shared" si="20"/>
        <v/>
      </c>
      <c r="AC285" s="1249" t="str">
        <f t="shared" si="21"/>
        <v/>
      </c>
      <c r="AD285" s="1249" t="str">
        <f t="shared" si="22"/>
        <v/>
      </c>
      <c r="AF285" s="1249" t="str">
        <f t="shared" si="23"/>
        <v/>
      </c>
    </row>
    <row r="286" ht="15.75" customHeight="1">
      <c r="A286" s="1230"/>
      <c r="B286" s="1245"/>
      <c r="C286" s="1230"/>
      <c r="D286" s="1230"/>
      <c r="E286" s="1230"/>
      <c r="G286" s="1249" t="str">
        <f t="array" ref="G286">IF(XLOOKUP(B286,'New Signups'!C:C,'New Signups'!I:I) = 0, "", XLOOKUP(B286,'New Signups'!C:C,'New Signups'!I:I))</f>
        <v>#N/A</v>
      </c>
      <c r="H286" s="1249" t="str">
        <f t="array" ref="H286">IF(XLOOKUP(B286,'New Signups'!C:C,'New Signups'!J:J) = 0, "", XLOOKUP(B286,'New Signups'!C:C,'New Signups'!J:J))</f>
        <v>#N/A</v>
      </c>
      <c r="J286" s="1249" t="str">
        <f t="array" ref="J286">IFNA(IF(XLOOKUP(B286,'New Signups'!C:C,'New Signups'!H:H) = 0, "", XLOOKUP(B286,'New Signups'!C:C,'New Signups'!H:H)), "")</f>
        <v/>
      </c>
      <c r="K286" s="1249" t="s">
        <v>5582</v>
      </c>
      <c r="M286" s="1157" t="str">
        <f t="array" ref="M286">IFNA(
    IF(OR(XLOOKUP(B286, '1000'!A:A, '1000'!AC:AC, NA())=0, XLOOKUP(B286, '1000'!A:A, '1000'!AC:AC, NA())=DATE(1900,1,1)), "", XLOOKUP(B286, '1000'!A:A, '1000'!AC:AC, NA())),
    IFNA(
        IF(OR(XLOOKUP(B286, '2000'!A:A, '2000'!AC:AC, NA())=0, XLOOKUP(B286, '2000'!A:A, '2000'!AC:AC, NA())=DATE(1900,1,1)), "", XLOOKUP(B286, '2000'!A:A, '2000'!AC:AC, NA())),
        IFNA(
            IF(OR(XLOOKUP(B286, '3000'!A:A, '3000'!AC:AC, NA())=0, XLOOKUP(B286, '3000'!A:A, '3000'!AC:AC, NA())=DATE(1900,1,1)), "", XLOOKUP(B286, '3000'!A:A, '3000'!AC:AC, NA())),
            ""
        )
    )
)</f>
        <v/>
      </c>
      <c r="O286" s="1250" t="str">
        <f t="shared" si="13"/>
        <v/>
      </c>
      <c r="P286" s="1157" t="str">
        <f t="shared" si="14"/>
        <v/>
      </c>
      <c r="Q286" s="1157" t="str">
        <f t="shared" si="15"/>
        <v/>
      </c>
      <c r="R286" s="1157" t="str">
        <f t="shared" si="16"/>
        <v/>
      </c>
      <c r="S286" s="1157" t="str">
        <f t="shared" si="17"/>
        <v/>
      </c>
      <c r="T286" s="1157" t="str">
        <f t="shared" si="18"/>
        <v/>
      </c>
      <c r="W286" s="1249" t="str">
        <f t="shared" si="19"/>
        <v/>
      </c>
      <c r="X286" s="273"/>
      <c r="AB286" s="1249" t="str">
        <f t="shared" si="20"/>
        <v/>
      </c>
      <c r="AC286" s="1249" t="str">
        <f t="shared" si="21"/>
        <v/>
      </c>
      <c r="AD286" s="1249" t="str">
        <f t="shared" si="22"/>
        <v/>
      </c>
      <c r="AF286" s="1249" t="str">
        <f t="shared" si="23"/>
        <v/>
      </c>
    </row>
    <row r="287" ht="15.75" customHeight="1">
      <c r="A287" s="1230"/>
      <c r="B287" s="1245"/>
      <c r="C287" s="1230"/>
      <c r="D287" s="1230"/>
      <c r="E287" s="1230"/>
      <c r="G287" s="1249" t="str">
        <f t="array" ref="G287">IF(XLOOKUP(B287,'New Signups'!C:C,'New Signups'!I:I) = 0, "", XLOOKUP(B287,'New Signups'!C:C,'New Signups'!I:I))</f>
        <v>#N/A</v>
      </c>
      <c r="H287" s="1249" t="str">
        <f t="array" ref="H287">IF(XLOOKUP(B287,'New Signups'!C:C,'New Signups'!J:J) = 0, "", XLOOKUP(B287,'New Signups'!C:C,'New Signups'!J:J))</f>
        <v>#N/A</v>
      </c>
      <c r="J287" s="1249" t="str">
        <f t="array" ref="J287">IFNA(IF(XLOOKUP(B287,'New Signups'!C:C,'New Signups'!H:H) = 0, "", XLOOKUP(B287,'New Signups'!C:C,'New Signups'!H:H)), "")</f>
        <v/>
      </c>
      <c r="K287" s="1249" t="s">
        <v>5582</v>
      </c>
      <c r="M287" s="1157" t="str">
        <f t="array" ref="M287">IFNA(
    IF(OR(XLOOKUP(B287, '1000'!A:A, '1000'!AC:AC, NA())=0, XLOOKUP(B287, '1000'!A:A, '1000'!AC:AC, NA())=DATE(1900,1,1)), "", XLOOKUP(B287, '1000'!A:A, '1000'!AC:AC, NA())),
    IFNA(
        IF(OR(XLOOKUP(B287, '2000'!A:A, '2000'!AC:AC, NA())=0, XLOOKUP(B287, '2000'!A:A, '2000'!AC:AC, NA())=DATE(1900,1,1)), "", XLOOKUP(B287, '2000'!A:A, '2000'!AC:AC, NA())),
        IFNA(
            IF(OR(XLOOKUP(B287, '3000'!A:A, '3000'!AC:AC, NA())=0, XLOOKUP(B287, '3000'!A:A, '3000'!AC:AC, NA())=DATE(1900,1,1)), "", XLOOKUP(B287, '3000'!A:A, '3000'!AC:AC, NA())),
            ""
        )
    )
)</f>
        <v/>
      </c>
      <c r="O287" s="1250" t="str">
        <f t="shared" si="13"/>
        <v/>
      </c>
      <c r="P287" s="1157" t="str">
        <f t="shared" si="14"/>
        <v/>
      </c>
      <c r="Q287" s="1157" t="str">
        <f t="shared" si="15"/>
        <v/>
      </c>
      <c r="R287" s="1157" t="str">
        <f t="shared" si="16"/>
        <v/>
      </c>
      <c r="S287" s="1157" t="str">
        <f t="shared" si="17"/>
        <v/>
      </c>
      <c r="T287" s="1157" t="str">
        <f t="shared" si="18"/>
        <v/>
      </c>
      <c r="W287" s="1249" t="str">
        <f t="shared" si="19"/>
        <v/>
      </c>
      <c r="X287" s="273"/>
      <c r="AB287" s="1249" t="str">
        <f t="shared" si="20"/>
        <v/>
      </c>
      <c r="AC287" s="1249" t="str">
        <f t="shared" si="21"/>
        <v/>
      </c>
      <c r="AD287" s="1249" t="str">
        <f t="shared" si="22"/>
        <v/>
      </c>
      <c r="AF287" s="1249" t="str">
        <f t="shared" si="23"/>
        <v/>
      </c>
    </row>
    <row r="288" ht="15.75" customHeight="1">
      <c r="A288" s="1230"/>
      <c r="B288" s="1245"/>
      <c r="C288" s="1230"/>
      <c r="D288" s="1230"/>
      <c r="E288" s="1230"/>
      <c r="G288" s="1249" t="str">
        <f t="array" ref="G288">IF(XLOOKUP(B288,'New Signups'!C:C,'New Signups'!I:I) = 0, "", XLOOKUP(B288,'New Signups'!C:C,'New Signups'!I:I))</f>
        <v>#N/A</v>
      </c>
      <c r="H288" s="1249" t="str">
        <f t="array" ref="H288">IF(XLOOKUP(B288,'New Signups'!C:C,'New Signups'!J:J) = 0, "", XLOOKUP(B288,'New Signups'!C:C,'New Signups'!J:J))</f>
        <v>#N/A</v>
      </c>
      <c r="J288" s="1249" t="str">
        <f t="array" ref="J288">IFNA(IF(XLOOKUP(B288,'New Signups'!C:C,'New Signups'!H:H) = 0, "", XLOOKUP(B288,'New Signups'!C:C,'New Signups'!H:H)), "")</f>
        <v/>
      </c>
      <c r="K288" s="1249" t="s">
        <v>5582</v>
      </c>
      <c r="M288" s="1157" t="str">
        <f t="array" ref="M288">IFNA(
    IF(OR(XLOOKUP(B288, '1000'!A:A, '1000'!AC:AC, NA())=0, XLOOKUP(B288, '1000'!A:A, '1000'!AC:AC, NA())=DATE(1900,1,1)), "", XLOOKUP(B288, '1000'!A:A, '1000'!AC:AC, NA())),
    IFNA(
        IF(OR(XLOOKUP(B288, '2000'!A:A, '2000'!AC:AC, NA())=0, XLOOKUP(B288, '2000'!A:A, '2000'!AC:AC, NA())=DATE(1900,1,1)), "", XLOOKUP(B288, '2000'!A:A, '2000'!AC:AC, NA())),
        IFNA(
            IF(OR(XLOOKUP(B288, '3000'!A:A, '3000'!AC:AC, NA())=0, XLOOKUP(B288, '3000'!A:A, '3000'!AC:AC, NA())=DATE(1900,1,1)), "", XLOOKUP(B288, '3000'!A:A, '3000'!AC:AC, NA())),
            ""
        )
    )
)</f>
        <v/>
      </c>
      <c r="O288" s="1250" t="str">
        <f t="shared" si="13"/>
        <v/>
      </c>
      <c r="P288" s="1157" t="str">
        <f t="shared" si="14"/>
        <v/>
      </c>
      <c r="Q288" s="1157" t="str">
        <f t="shared" si="15"/>
        <v/>
      </c>
      <c r="R288" s="1157" t="str">
        <f t="shared" si="16"/>
        <v/>
      </c>
      <c r="S288" s="1157" t="str">
        <f t="shared" si="17"/>
        <v/>
      </c>
      <c r="T288" s="1157" t="str">
        <f t="shared" si="18"/>
        <v/>
      </c>
      <c r="W288" s="1249" t="str">
        <f t="shared" si="19"/>
        <v/>
      </c>
      <c r="X288" s="273"/>
      <c r="AB288" s="1249" t="str">
        <f t="shared" si="20"/>
        <v/>
      </c>
      <c r="AC288" s="1249" t="str">
        <f t="shared" si="21"/>
        <v/>
      </c>
      <c r="AD288" s="1249" t="str">
        <f t="shared" si="22"/>
        <v/>
      </c>
      <c r="AF288" s="1249" t="str">
        <f t="shared" si="23"/>
        <v/>
      </c>
    </row>
    <row r="289" ht="15.75" customHeight="1">
      <c r="A289" s="1230"/>
      <c r="B289" s="1245"/>
      <c r="C289" s="1230"/>
      <c r="D289" s="1230"/>
      <c r="E289" s="1230"/>
      <c r="G289" s="1249" t="str">
        <f t="array" ref="G289">IF(XLOOKUP(B289,'New Signups'!C:C,'New Signups'!I:I) = 0, "", XLOOKUP(B289,'New Signups'!C:C,'New Signups'!I:I))</f>
        <v>#N/A</v>
      </c>
      <c r="H289" s="1249" t="str">
        <f t="array" ref="H289">IF(XLOOKUP(B289,'New Signups'!C:C,'New Signups'!J:J) = 0, "", XLOOKUP(B289,'New Signups'!C:C,'New Signups'!J:J))</f>
        <v>#N/A</v>
      </c>
      <c r="J289" s="1249" t="str">
        <f t="array" ref="J289">IFNA(IF(XLOOKUP(B289,'New Signups'!C:C,'New Signups'!H:H) = 0, "", XLOOKUP(B289,'New Signups'!C:C,'New Signups'!H:H)), "")</f>
        <v/>
      </c>
      <c r="K289" s="1249" t="s">
        <v>5582</v>
      </c>
      <c r="M289" s="1157" t="str">
        <f t="array" ref="M289">IFNA(
    IF(OR(XLOOKUP(B289, '1000'!A:A, '1000'!AC:AC, NA())=0, XLOOKUP(B289, '1000'!A:A, '1000'!AC:AC, NA())=DATE(1900,1,1)), "", XLOOKUP(B289, '1000'!A:A, '1000'!AC:AC, NA())),
    IFNA(
        IF(OR(XLOOKUP(B289, '2000'!A:A, '2000'!AC:AC, NA())=0, XLOOKUP(B289, '2000'!A:A, '2000'!AC:AC, NA())=DATE(1900,1,1)), "", XLOOKUP(B289, '2000'!A:A, '2000'!AC:AC, NA())),
        IFNA(
            IF(OR(XLOOKUP(B289, '3000'!A:A, '3000'!AC:AC, NA())=0, XLOOKUP(B289, '3000'!A:A, '3000'!AC:AC, NA())=DATE(1900,1,1)), "", XLOOKUP(B289, '3000'!A:A, '3000'!AC:AC, NA())),
            ""
        )
    )
)</f>
        <v/>
      </c>
      <c r="O289" s="1250" t="str">
        <f t="shared" si="13"/>
        <v/>
      </c>
      <c r="P289" s="1157" t="str">
        <f t="shared" si="14"/>
        <v/>
      </c>
      <c r="Q289" s="1157" t="str">
        <f t="shared" si="15"/>
        <v/>
      </c>
      <c r="R289" s="1157" t="str">
        <f t="shared" si="16"/>
        <v/>
      </c>
      <c r="S289" s="1157" t="str">
        <f t="shared" si="17"/>
        <v/>
      </c>
      <c r="T289" s="1157" t="str">
        <f t="shared" si="18"/>
        <v/>
      </c>
      <c r="W289" s="1249" t="str">
        <f t="shared" si="19"/>
        <v/>
      </c>
      <c r="X289" s="273"/>
      <c r="AB289" s="1249" t="str">
        <f t="shared" si="20"/>
        <v/>
      </c>
      <c r="AC289" s="1249" t="str">
        <f t="shared" si="21"/>
        <v/>
      </c>
      <c r="AD289" s="1249" t="str">
        <f t="shared" si="22"/>
        <v/>
      </c>
      <c r="AF289" s="1249" t="str">
        <f t="shared" si="23"/>
        <v/>
      </c>
    </row>
    <row r="290" ht="15.75" customHeight="1">
      <c r="A290" s="1230"/>
      <c r="B290" s="1245"/>
      <c r="C290" s="1230"/>
      <c r="D290" s="1230"/>
      <c r="E290" s="1230"/>
      <c r="G290" s="1249" t="str">
        <f t="array" ref="G290">IF(XLOOKUP(B290,'New Signups'!C:C,'New Signups'!I:I) = 0, "", XLOOKUP(B290,'New Signups'!C:C,'New Signups'!I:I))</f>
        <v>#N/A</v>
      </c>
      <c r="H290" s="1249" t="str">
        <f t="array" ref="H290">IF(XLOOKUP(B290,'New Signups'!C:C,'New Signups'!J:J) = 0, "", XLOOKUP(B290,'New Signups'!C:C,'New Signups'!J:J))</f>
        <v>#N/A</v>
      </c>
      <c r="J290" s="1249" t="str">
        <f t="array" ref="J290">IFNA(IF(XLOOKUP(B290,'New Signups'!C:C,'New Signups'!H:H) = 0, "", XLOOKUP(B290,'New Signups'!C:C,'New Signups'!H:H)), "")</f>
        <v/>
      </c>
      <c r="K290" s="1249" t="s">
        <v>5582</v>
      </c>
      <c r="M290" s="1157" t="str">
        <f t="array" ref="M290">IFNA(
    IF(OR(XLOOKUP(B290, '1000'!A:A, '1000'!AC:AC, NA())=0, XLOOKUP(B290, '1000'!A:A, '1000'!AC:AC, NA())=DATE(1900,1,1)), "", XLOOKUP(B290, '1000'!A:A, '1000'!AC:AC, NA())),
    IFNA(
        IF(OR(XLOOKUP(B290, '2000'!A:A, '2000'!AC:AC, NA())=0, XLOOKUP(B290, '2000'!A:A, '2000'!AC:AC, NA())=DATE(1900,1,1)), "", XLOOKUP(B290, '2000'!A:A, '2000'!AC:AC, NA())),
        IFNA(
            IF(OR(XLOOKUP(B290, '3000'!A:A, '3000'!AC:AC, NA())=0, XLOOKUP(B290, '3000'!A:A, '3000'!AC:AC, NA())=DATE(1900,1,1)), "", XLOOKUP(B290, '3000'!A:A, '3000'!AC:AC, NA())),
            ""
        )
    )
)</f>
        <v/>
      </c>
      <c r="O290" s="1250" t="str">
        <f t="shared" si="13"/>
        <v/>
      </c>
      <c r="P290" s="1157" t="str">
        <f t="shared" si="14"/>
        <v/>
      </c>
      <c r="Q290" s="1157" t="str">
        <f t="shared" si="15"/>
        <v/>
      </c>
      <c r="R290" s="1157" t="str">
        <f t="shared" si="16"/>
        <v/>
      </c>
      <c r="S290" s="1157" t="str">
        <f t="shared" si="17"/>
        <v/>
      </c>
      <c r="T290" s="1157" t="str">
        <f t="shared" si="18"/>
        <v/>
      </c>
      <c r="W290" s="1249" t="str">
        <f t="shared" si="19"/>
        <v/>
      </c>
      <c r="X290" s="273"/>
      <c r="AB290" s="1249" t="str">
        <f t="shared" si="20"/>
        <v/>
      </c>
      <c r="AC290" s="1249" t="str">
        <f t="shared" si="21"/>
        <v/>
      </c>
      <c r="AD290" s="1249" t="str">
        <f t="shared" si="22"/>
        <v/>
      </c>
      <c r="AF290" s="1249" t="str">
        <f t="shared" si="23"/>
        <v/>
      </c>
    </row>
    <row r="291" ht="15.75" customHeight="1">
      <c r="A291" s="1230"/>
      <c r="B291" s="1245"/>
      <c r="C291" s="1230"/>
      <c r="D291" s="1230"/>
      <c r="E291" s="1230"/>
      <c r="G291" s="1249" t="str">
        <f t="array" ref="G291">IF(XLOOKUP(B291,'New Signups'!C:C,'New Signups'!I:I) = 0, "", XLOOKUP(B291,'New Signups'!C:C,'New Signups'!I:I))</f>
        <v>#N/A</v>
      </c>
      <c r="H291" s="1249" t="str">
        <f t="array" ref="H291">IF(XLOOKUP(B291,'New Signups'!C:C,'New Signups'!J:J) = 0, "", XLOOKUP(B291,'New Signups'!C:C,'New Signups'!J:J))</f>
        <v>#N/A</v>
      </c>
      <c r="J291" s="1249" t="str">
        <f t="array" ref="J291">IFNA(IF(XLOOKUP(B291,'New Signups'!C:C,'New Signups'!H:H) = 0, "", XLOOKUP(B291,'New Signups'!C:C,'New Signups'!H:H)), "")</f>
        <v/>
      </c>
      <c r="K291" s="1249" t="s">
        <v>5582</v>
      </c>
      <c r="M291" s="1157" t="str">
        <f t="array" ref="M291">IFNA(
    IF(OR(XLOOKUP(B291, '1000'!A:A, '1000'!AC:AC, NA())=0, XLOOKUP(B291, '1000'!A:A, '1000'!AC:AC, NA())=DATE(1900,1,1)), "", XLOOKUP(B291, '1000'!A:A, '1000'!AC:AC, NA())),
    IFNA(
        IF(OR(XLOOKUP(B291, '2000'!A:A, '2000'!AC:AC, NA())=0, XLOOKUP(B291, '2000'!A:A, '2000'!AC:AC, NA())=DATE(1900,1,1)), "", XLOOKUP(B291, '2000'!A:A, '2000'!AC:AC, NA())),
        IFNA(
            IF(OR(XLOOKUP(B291, '3000'!A:A, '3000'!AC:AC, NA())=0, XLOOKUP(B291, '3000'!A:A, '3000'!AC:AC, NA())=DATE(1900,1,1)), "", XLOOKUP(B291, '3000'!A:A, '3000'!AC:AC, NA())),
            ""
        )
    )
)</f>
        <v/>
      </c>
      <c r="O291" s="1250" t="str">
        <f t="shared" si="13"/>
        <v/>
      </c>
      <c r="P291" s="1157" t="str">
        <f t="shared" si="14"/>
        <v/>
      </c>
      <c r="Q291" s="1157" t="str">
        <f t="shared" si="15"/>
        <v/>
      </c>
      <c r="R291" s="1157" t="str">
        <f t="shared" si="16"/>
        <v/>
      </c>
      <c r="S291" s="1157" t="str">
        <f t="shared" si="17"/>
        <v/>
      </c>
      <c r="T291" s="1157" t="str">
        <f t="shared" si="18"/>
        <v/>
      </c>
      <c r="W291" s="1249" t="str">
        <f t="shared" si="19"/>
        <v/>
      </c>
      <c r="X291" s="273"/>
      <c r="AB291" s="1249" t="str">
        <f t="shared" si="20"/>
        <v/>
      </c>
      <c r="AC291" s="1249" t="str">
        <f t="shared" si="21"/>
        <v/>
      </c>
      <c r="AD291" s="1249" t="str">
        <f t="shared" si="22"/>
        <v/>
      </c>
      <c r="AF291" s="1249" t="str">
        <f t="shared" si="23"/>
        <v/>
      </c>
    </row>
    <row r="292" ht="15.75" customHeight="1">
      <c r="A292" s="1230"/>
      <c r="B292" s="1245"/>
      <c r="C292" s="1230"/>
      <c r="D292" s="1230"/>
      <c r="E292" s="1230"/>
      <c r="G292" s="1249" t="str">
        <f t="array" ref="G292">IF(XLOOKUP(B292,'New Signups'!C:C,'New Signups'!I:I) = 0, "", XLOOKUP(B292,'New Signups'!C:C,'New Signups'!I:I))</f>
        <v>#N/A</v>
      </c>
      <c r="H292" s="1249" t="str">
        <f t="array" ref="H292">IF(XLOOKUP(B292,'New Signups'!C:C,'New Signups'!J:J) = 0, "", XLOOKUP(B292,'New Signups'!C:C,'New Signups'!J:J))</f>
        <v>#N/A</v>
      </c>
      <c r="J292" s="1249" t="str">
        <f t="array" ref="J292">IFNA(IF(XLOOKUP(B292,'New Signups'!C:C,'New Signups'!H:H) = 0, "", XLOOKUP(B292,'New Signups'!C:C,'New Signups'!H:H)), "")</f>
        <v/>
      </c>
      <c r="K292" s="1249" t="s">
        <v>5582</v>
      </c>
      <c r="M292" s="1157" t="str">
        <f t="array" ref="M292">IFNA(
    IF(OR(XLOOKUP(B292, '1000'!A:A, '1000'!AC:AC, NA())=0, XLOOKUP(B292, '1000'!A:A, '1000'!AC:AC, NA())=DATE(1900,1,1)), "", XLOOKUP(B292, '1000'!A:A, '1000'!AC:AC, NA())),
    IFNA(
        IF(OR(XLOOKUP(B292, '2000'!A:A, '2000'!AC:AC, NA())=0, XLOOKUP(B292, '2000'!A:A, '2000'!AC:AC, NA())=DATE(1900,1,1)), "", XLOOKUP(B292, '2000'!A:A, '2000'!AC:AC, NA())),
        IFNA(
            IF(OR(XLOOKUP(B292, '3000'!A:A, '3000'!AC:AC, NA())=0, XLOOKUP(B292, '3000'!A:A, '3000'!AC:AC, NA())=DATE(1900,1,1)), "", XLOOKUP(B292, '3000'!A:A, '3000'!AC:AC, NA())),
            ""
        )
    )
)</f>
        <v/>
      </c>
      <c r="O292" s="1250" t="str">
        <f t="shared" si="13"/>
        <v/>
      </c>
      <c r="P292" s="1157" t="str">
        <f t="shared" si="14"/>
        <v/>
      </c>
      <c r="Q292" s="1157" t="str">
        <f t="shared" si="15"/>
        <v/>
      </c>
      <c r="R292" s="1157" t="str">
        <f t="shared" si="16"/>
        <v/>
      </c>
      <c r="S292" s="1157" t="str">
        <f t="shared" si="17"/>
        <v/>
      </c>
      <c r="T292" s="1157" t="str">
        <f t="shared" si="18"/>
        <v/>
      </c>
      <c r="W292" s="1249" t="str">
        <f t="shared" si="19"/>
        <v/>
      </c>
      <c r="X292" s="273"/>
      <c r="AB292" s="1249" t="str">
        <f t="shared" si="20"/>
        <v/>
      </c>
      <c r="AC292" s="1249" t="str">
        <f t="shared" si="21"/>
        <v/>
      </c>
      <c r="AD292" s="1249" t="str">
        <f t="shared" si="22"/>
        <v/>
      </c>
      <c r="AF292" s="1249" t="str">
        <f t="shared" si="23"/>
        <v/>
      </c>
    </row>
    <row r="293" ht="15.75" customHeight="1">
      <c r="A293" s="1230"/>
      <c r="B293" s="1245"/>
      <c r="C293" s="1230"/>
      <c r="D293" s="1230"/>
      <c r="E293" s="1230"/>
      <c r="G293" s="1249" t="str">
        <f t="array" ref="G293">IF(XLOOKUP(B293,'New Signups'!C:C,'New Signups'!I:I) = 0, "", XLOOKUP(B293,'New Signups'!C:C,'New Signups'!I:I))</f>
        <v>#N/A</v>
      </c>
      <c r="H293" s="1249" t="str">
        <f t="array" ref="H293">IF(XLOOKUP(B293,'New Signups'!C:C,'New Signups'!J:J) = 0, "", XLOOKUP(B293,'New Signups'!C:C,'New Signups'!J:J))</f>
        <v>#N/A</v>
      </c>
      <c r="K293" s="1249" t="s">
        <v>5582</v>
      </c>
      <c r="M293" s="1157" t="str">
        <f t="array" ref="M293">IFNA(
    IF(OR(XLOOKUP(B293, '1000'!A:A, '1000'!AC:AC, NA())=0, XLOOKUP(B293, '1000'!A:A, '1000'!AC:AC, NA())=DATE(1900,1,1)), "", XLOOKUP(B293, '1000'!A:A, '1000'!AC:AC, NA())),
    IFNA(
        IF(OR(XLOOKUP(B293, '2000'!A:A, '2000'!AC:AC, NA())=0, XLOOKUP(B293, '2000'!A:A, '2000'!AC:AC, NA())=DATE(1900,1,1)), "", XLOOKUP(B293, '2000'!A:A, '2000'!AC:AC, NA())),
        IFNA(
            IF(OR(XLOOKUP(B293, '3000'!A:A, '3000'!AC:AC, NA())=0, XLOOKUP(B293, '3000'!A:A, '3000'!AC:AC, NA())=DATE(1900,1,1)), "", XLOOKUP(B293, '3000'!A:A, '3000'!AC:AC, NA())),
            ""
        )
    )
)</f>
        <v/>
      </c>
      <c r="O293" s="1250"/>
      <c r="P293" s="1157"/>
      <c r="Q293" s="1157"/>
      <c r="R293" s="1157"/>
      <c r="S293" s="1157"/>
      <c r="T293" s="1157"/>
      <c r="X293" s="273"/>
      <c r="AB293" s="1249" t="str">
        <f t="shared" si="20"/>
        <v/>
      </c>
      <c r="AC293" s="1249" t="str">
        <f t="shared" si="21"/>
        <v/>
      </c>
      <c r="AD293" s="1249" t="str">
        <f t="shared" si="22"/>
        <v/>
      </c>
      <c r="AF293" s="1249" t="str">
        <f t="shared" si="23"/>
        <v/>
      </c>
    </row>
    <row r="294" ht="15.75" customHeight="1">
      <c r="A294" s="1230"/>
      <c r="B294" s="1245"/>
      <c r="C294" s="1230"/>
      <c r="D294" s="1230"/>
      <c r="E294" s="1230"/>
      <c r="M294" s="1157" t="str">
        <f t="array" ref="M294">IFNA(
    IF(OR(XLOOKUP(B294, '1000'!A:A, '1000'!AC:AC, NA())=0, XLOOKUP(B294, '1000'!A:A, '1000'!AC:AC, NA())=DATE(1900,1,1)), "", XLOOKUP(B294, '1000'!A:A, '1000'!AC:AC, NA())),
    IFNA(
        IF(OR(XLOOKUP(B294, '2000'!A:A, '2000'!AC:AC, NA())=0, XLOOKUP(B294, '2000'!A:A, '2000'!AC:AC, NA())=DATE(1900,1,1)), "", XLOOKUP(B294, '2000'!A:A, '2000'!AC:AC, NA())),
        IFNA(
            IF(OR(XLOOKUP(B294, '3000'!A:A, '3000'!AC:AC, NA())=0, XLOOKUP(B294, '3000'!A:A, '3000'!AC:AC, NA())=DATE(1900,1,1)), "", XLOOKUP(B294, '3000'!A:A, '3000'!AC:AC, NA())),
            ""
        )
    )
)</f>
        <v/>
      </c>
      <c r="O294" s="1250"/>
      <c r="P294" s="1157"/>
      <c r="Q294" s="1157"/>
      <c r="R294" s="1157"/>
      <c r="S294" s="1157"/>
      <c r="T294" s="1157"/>
      <c r="X294" s="273"/>
      <c r="AB294" s="293"/>
      <c r="AC294" s="293"/>
      <c r="AD294" s="293"/>
    </row>
    <row r="295" ht="15.75" customHeight="1">
      <c r="A295" s="1230"/>
      <c r="B295" s="1245"/>
      <c r="C295" s="1230"/>
      <c r="D295" s="1230"/>
      <c r="E295" s="1230"/>
      <c r="M295" s="1157"/>
      <c r="O295" s="1250"/>
      <c r="P295" s="1157"/>
      <c r="Q295" s="1157"/>
      <c r="R295" s="1157"/>
      <c r="S295" s="1157"/>
      <c r="T295" s="1157"/>
      <c r="U295" s="1019"/>
      <c r="V295" s="1019"/>
      <c r="W295" s="1019"/>
      <c r="X295" s="1019"/>
      <c r="Y295" s="40"/>
      <c r="Z295" s="1019"/>
      <c r="AA295" s="40"/>
      <c r="AB295" s="293"/>
      <c r="AC295" s="293"/>
      <c r="AD295" s="293"/>
      <c r="AE295" s="40"/>
      <c r="AF295" s="40"/>
    </row>
    <row r="296" ht="15.75" customHeight="1">
      <c r="A296" s="1230"/>
      <c r="B296" s="1245"/>
      <c r="C296" s="1230"/>
      <c r="D296" s="1230"/>
      <c r="E296" s="1230"/>
      <c r="G296" s="1035" t="s">
        <v>5653</v>
      </c>
      <c r="H296" s="1022"/>
      <c r="I296" s="1022"/>
      <c r="J296" s="1022"/>
      <c r="K296" s="1022"/>
      <c r="L296" s="1022"/>
      <c r="M296" s="1157"/>
      <c r="O296" s="1220" t="s">
        <v>5476</v>
      </c>
      <c r="P296" s="1022"/>
      <c r="Q296" s="1022"/>
      <c r="R296" s="1022"/>
      <c r="S296" s="1022"/>
      <c r="T296" s="1022"/>
      <c r="X296" s="273"/>
      <c r="AB296" s="1021" t="s">
        <v>5476</v>
      </c>
      <c r="AC296" s="1022"/>
      <c r="AD296" s="1022"/>
    </row>
    <row r="297" ht="15.75" customHeight="1">
      <c r="A297" s="1230"/>
      <c r="B297" s="1245"/>
      <c r="C297" s="1230"/>
      <c r="D297" s="1230"/>
      <c r="E297" s="1230"/>
      <c r="G297" s="1025"/>
      <c r="M297" s="1157"/>
      <c r="O297" s="1025"/>
      <c r="X297" s="273"/>
      <c r="AB297" s="1025"/>
      <c r="AF297" s="1026" t="s">
        <v>5702</v>
      </c>
    </row>
    <row r="298" ht="15.75" customHeight="1">
      <c r="A298" s="1246"/>
      <c r="B298" s="1247"/>
      <c r="C298" s="1234"/>
      <c r="D298" s="1234"/>
      <c r="E298" s="1230"/>
      <c r="F298" s="1087"/>
      <c r="G298" s="1128" t="s">
        <v>5479</v>
      </c>
      <c r="H298" s="1034" t="s">
        <v>5579</v>
      </c>
      <c r="I298" s="1019" t="s">
        <v>206</v>
      </c>
      <c r="J298" s="1034" t="s">
        <v>9</v>
      </c>
      <c r="K298" s="1034" t="s">
        <v>5580</v>
      </c>
      <c r="L298" s="40"/>
      <c r="M298" s="1031" t="s">
        <v>5703</v>
      </c>
      <c r="N298" s="40"/>
      <c r="O298" s="1226" t="s">
        <v>5704</v>
      </c>
      <c r="P298" s="1226" t="s">
        <v>5705</v>
      </c>
      <c r="Q298" s="1226" t="s">
        <v>5706</v>
      </c>
      <c r="R298" s="1226" t="s">
        <v>5707</v>
      </c>
      <c r="S298" s="1226" t="s">
        <v>5708</v>
      </c>
      <c r="T298" s="1226" t="s">
        <v>5709</v>
      </c>
      <c r="U298" s="1019"/>
      <c r="V298" s="1019"/>
      <c r="W298" s="1019" t="s">
        <v>5483</v>
      </c>
      <c r="X298" s="1019" t="s">
        <v>5484</v>
      </c>
      <c r="Y298" s="40"/>
      <c r="Z298" s="1019" t="s">
        <v>5713</v>
      </c>
      <c r="AA298" s="40"/>
      <c r="AB298" s="1033">
        <v>1.0</v>
      </c>
      <c r="AC298" s="1032">
        <v>2.0</v>
      </c>
      <c r="AD298" s="1032">
        <v>3.0</v>
      </c>
      <c r="AE298" s="40"/>
      <c r="AF298" s="40"/>
      <c r="AG298" s="40"/>
      <c r="AH298" s="40"/>
      <c r="AI298" s="1023"/>
      <c r="AJ298" s="40"/>
      <c r="AK298" s="40"/>
      <c r="AL298" s="45"/>
      <c r="AM298" s="40"/>
      <c r="AN298" s="40"/>
      <c r="AO298" s="40"/>
      <c r="AP298" s="40"/>
    </row>
    <row r="299" ht="15.75" customHeight="1">
      <c r="A299" s="1248">
        <v>1002.0</v>
      </c>
      <c r="B299" s="1252">
        <v>47.0</v>
      </c>
      <c r="C299" s="1248" t="str">
        <f t="array" ref="C299">IFNA(XLOOKUP(B299,'New Signups'!C:C,'New Signups'!D:D),"-")</f>
        <v>Vihaan</v>
      </c>
      <c r="D299" s="1248" t="str">
        <f t="array" ref="D299">IFNA(XLOOKUP(B299,'New Signups'!C:C,'New Signups'!E:E),"-")</f>
        <v>Kaushik</v>
      </c>
      <c r="E299" s="1230"/>
      <c r="G299" s="1249" t="str">
        <f t="array" ref="G299">IF(XLOOKUP(B299,'New Signups'!C:C,'New Signups'!I:I) = 0, "", XLOOKUP(B299,'New Signups'!C:C,'New Signups'!I:I))</f>
        <v>(919) 428-0818</v>
      </c>
      <c r="H299" s="1249" t="str">
        <f t="array" ref="H299">IF(XLOOKUP(B299,'New Signups'!C:C,'New Signups'!J:J) = 0, "", XLOOKUP(B299,'New Signups'!C:C,'New Signups'!J:J))</f>
        <v>(919) 428-0818</v>
      </c>
      <c r="J299" s="1249" t="str">
        <f t="array" ref="J299">IFNA(XLOOKUP(B299,'New Signups'!C:C,'New Signups'!H:H),"-")</f>
        <v/>
      </c>
      <c r="K299" s="1249" t="s">
        <v>5582</v>
      </c>
      <c r="M299" s="1157">
        <f t="array" ref="M299">IFNA(
    IF(OR(XLOOKUP(B299, '1000'!A:A, '1000'!AC:AC, NA())=0, XLOOKUP(B299, '1000'!A:A, '1000'!AC:AC, NA())=DATE(1900,1,1)), "", XLOOKUP(B299, '1000'!A:A, '1000'!AC:AC, NA())),
    IFNA(
        IF(OR(XLOOKUP(B299, '2000'!A:A, '2000'!AC:AC, NA())=0, XLOOKUP(B299, '2000'!A:A, '2000'!AC:AC, NA())=DATE(1900,1,1)), "", XLOOKUP(B299, '2000'!A:A, '2000'!AC:AC, NA())),
        IFNA(
            IF(OR(XLOOKUP(B299, '3000'!A:A, '3000'!AC:AC, NA())=0, XLOOKUP(B299, '3000'!A:A, '3000'!AC:AC, NA())=DATE(1900,1,1)), "", XLOOKUP(B299, '3000'!A:A, '3000'!AC:AC, NA())),
            ""
        )
    )
)</f>
        <v>45701</v>
      </c>
      <c r="O299" s="1250" t="str">
        <f t="shared" ref="O299:O424" si="24">IF(ISNUMBER(M299), TEXT(DATE(YEAR(M299), MONTH(M299) + 1, 1), "mm/yyyy"), "")</f>
        <v>03/2025</v>
      </c>
      <c r="P299" s="1157" t="str">
        <f t="shared" ref="P299:P424" si="25">IF(ISNUMBER(M299), TEXT(DATE(YEAR(M299), MONTH(M299) + 2, 1), "mm/yyyy"), "")</f>
        <v>04/2025</v>
      </c>
      <c r="Q299" s="1157" t="str">
        <f>IF(ISNUMBER(M299), TEXT(DATE(YEAR(M299), MONTH(M299) + 3, 1), "mm/yyyy"), "")</f>
        <v>05/2025</v>
      </c>
      <c r="R299" s="1157" t="str">
        <f t="shared" ref="R299:R424" si="26">IF(ISNUMBER(M299), TEXT(DATE(YEAR(M299), MONTH(M299) + 4, 1), "mm/yyyy"), "")</f>
        <v>06/2025</v>
      </c>
      <c r="S299" s="1157" t="str">
        <f t="shared" ref="S299:S424" si="27">IF(ISNUMBER(M299), TEXT(DATE(YEAR(M299), MONTH(M299) + 5, 1), "mm/yyyy"), "")</f>
        <v>07/2025</v>
      </c>
      <c r="T299" s="1157" t="str">
        <f t="shared" ref="T299:T306" si="28">IF(ISNUMBER(M299), TEXT(DATE(YEAR(M299), MONTH(M299) + 6, 1), "mm/yyyy"), "")</f>
        <v>08/2025</v>
      </c>
      <c r="W299" s="1249" t="str">
        <f t="shared" ref="W299:W424" si="29">IF(AND(M299&lt;&gt;"", ISNUMBER(DATEVALUE(TEXT(M299,"mm/dd/yyyy")))), TEXT(DATE(YEAR(M299), MONTH(M299) + 10, 1) + (8 - WEEKDAY(DATE(YEAR(M299), MONTH(M299) + 10, 1), 2)), "yyyy-mm-dd") &amp; " 00:00", "")</f>
        <v>2025-12-08 00:00</v>
      </c>
      <c r="X299" s="273"/>
      <c r="AB299" s="1249" t="str">
        <f t="shared" ref="AB299:AB424" si="30">IF(ISNUMBER(M299), TEXT(DATE(YEAR(M299), MONTH(M299) + 12, 1), "mm/yyyy"), "")</f>
        <v>02/2026</v>
      </c>
      <c r="AC299" s="1249" t="str">
        <f t="shared" ref="AC299:AC424" si="31">IF(ISNUMBER(M299), TEXT(DATE(YEAR(M299), MONTH(M299) + 13, 1), "mm/yyyy"), "")</f>
        <v>03/2026</v>
      </c>
      <c r="AD299" s="1249" t="str">
        <f t="shared" ref="AD299:AD424" si="32">IF(ISNUMBER(M299), TEXT(DATE(YEAR(M299), MONTH(M299) + 14, 1), "mm/yyyy"), "")</f>
        <v>04/2026</v>
      </c>
      <c r="AF299" s="1249" t="str">
        <f t="shared" ref="AF299:AF424" si="33">IF(AND(M299&lt;&gt;"", ISNUMBER(DATEVALUE(TEXT(M299,"mm/dd/yyyy")))), TEXT(DATE(YEAR(M299), MONTH(M299) + 15, 15), "mm/dd/yyyy"), "")</f>
        <v>05/15/2026</v>
      </c>
    </row>
    <row r="300" ht="15.75" customHeight="1">
      <c r="A300" s="1276">
        <v>1016.0</v>
      </c>
      <c r="B300" s="1252">
        <v>116.0</v>
      </c>
      <c r="C300" s="1248" t="str">
        <f t="array" ref="C300">IFNA(XLOOKUP(B300,'New Signups'!C:C,'New Signups'!D:D),"-")</f>
        <v>Idris</v>
      </c>
      <c r="D300" s="1248" t="str">
        <f t="array" ref="D300">IFNA(XLOOKUP(B300,'New Signups'!C:C,'New Signups'!E:E),"-")</f>
        <v>Marshall*</v>
      </c>
      <c r="E300" s="1230"/>
      <c r="G300" s="1249" t="str">
        <f t="array" ref="G300">IF(XLOOKUP(B300,'New Signups'!C:C,'New Signups'!I:I) = 0, "", XLOOKUP(B300,'New Signups'!C:C,'New Signups'!I:I))</f>
        <v>(267) 201-4085</v>
      </c>
      <c r="H300" s="1249" t="str">
        <f t="array" ref="H300">IF(XLOOKUP(B300,'New Signups'!C:C,'New Signups'!J:J) = 0, "", XLOOKUP(B300,'New Signups'!C:C,'New Signups'!J:J))</f>
        <v>(267) 201-4085</v>
      </c>
      <c r="J300" s="1249" t="str">
        <f t="array" ref="J300">IFNA(XLOOKUP(B300,'New Signups'!C:C,'New Signups'!H:H),"-")</f>
        <v/>
      </c>
      <c r="K300" s="1249" t="s">
        <v>5582</v>
      </c>
      <c r="M300" s="1157">
        <f t="array" ref="M300">IFNA(
    IF(OR(XLOOKUP(B300, '1000'!A:A, '1000'!AC:AC, NA())=0, XLOOKUP(B300, '1000'!A:A, '1000'!AC:AC, NA())=DATE(1900,1,1)), "", XLOOKUP(B300, '1000'!A:A, '1000'!AC:AC, NA())),
    IFNA(
        IF(OR(XLOOKUP(B300, '2000'!A:A, '2000'!AC:AC, NA())=0, XLOOKUP(B300, '2000'!A:A, '2000'!AC:AC, NA())=DATE(1900,1,1)), "", XLOOKUP(B300, '2000'!A:A, '2000'!AC:AC, NA())),
        IFNA(
            IF(OR(XLOOKUP(B300, '3000'!A:A, '3000'!AC:AC, NA())=0, XLOOKUP(B300, '3000'!A:A, '3000'!AC:AC, NA())=DATE(1900,1,1)), "", XLOOKUP(B300, '3000'!A:A, '3000'!AC:AC, NA())),
            ""
        )
    )
)</f>
        <v>45847</v>
      </c>
      <c r="O300" s="1250" t="str">
        <f t="shared" si="24"/>
        <v>08/2025</v>
      </c>
      <c r="P300" s="1157" t="str">
        <f t="shared" si="25"/>
        <v>09/2025</v>
      </c>
      <c r="Q300" s="1157" t="str">
        <f t="shared" ref="Q300:Q424" si="34">IF(ISNUMBER(M300), TEXT(DATE(YEAR(M300), MONTH(M300) + 2, 1), "mm/yyyy"), "")</f>
        <v>09/2025</v>
      </c>
      <c r="R300" s="1157" t="str">
        <f t="shared" si="26"/>
        <v>11/2025</v>
      </c>
      <c r="S300" s="1157" t="str">
        <f t="shared" si="27"/>
        <v>12/2025</v>
      </c>
      <c r="T300" s="1157" t="str">
        <f t="shared" si="28"/>
        <v>01/2026</v>
      </c>
      <c r="W300" s="1249" t="str">
        <f t="shared" si="29"/>
        <v>2026-05-04 00:00</v>
      </c>
      <c r="X300" s="273"/>
      <c r="AB300" s="1249" t="str">
        <f t="shared" si="30"/>
        <v>07/2026</v>
      </c>
      <c r="AC300" s="1249" t="str">
        <f t="shared" si="31"/>
        <v>08/2026</v>
      </c>
      <c r="AD300" s="1249" t="str">
        <f t="shared" si="32"/>
        <v>09/2026</v>
      </c>
      <c r="AF300" s="1249" t="str">
        <f t="shared" si="33"/>
        <v>10/15/2026</v>
      </c>
    </row>
    <row r="301" ht="15.75" customHeight="1">
      <c r="A301" s="1248">
        <v>1007.0</v>
      </c>
      <c r="B301" s="1252">
        <v>127.0</v>
      </c>
      <c r="C301" s="1248" t="str">
        <f t="array" ref="C301">IFNA(XLOOKUP(B301,'New Signups'!C:C,'New Signups'!D:D),"-")</f>
        <v>Morgan</v>
      </c>
      <c r="D301" s="1248" t="str">
        <f t="array" ref="D301">IFNA(XLOOKUP(B301,'New Signups'!C:C,'New Signups'!E:E),"-")</f>
        <v>Weaver</v>
      </c>
      <c r="E301" s="1230"/>
      <c r="G301" s="1249" t="str">
        <f t="array" ref="G301">IF(XLOOKUP(B301,'New Signups'!C:C,'New Signups'!I:I) = 0, "", XLOOKUP(B301,'New Signups'!C:C,'New Signups'!I:I))</f>
        <v>(267) 928-7334</v>
      </c>
      <c r="H301" s="1249" t="str">
        <f t="array" ref="H301">IF(XLOOKUP(B301,'New Signups'!C:C,'New Signups'!J:J) = 0, "", XLOOKUP(B301,'New Signups'!C:C,'New Signups'!J:J))</f>
        <v/>
      </c>
      <c r="J301" s="1249" t="str">
        <f t="array" ref="J301">IFNA(XLOOKUP(B301,'New Signups'!C:C,'New Signups'!H:H),"-")</f>
        <v>Jessica Weaver</v>
      </c>
      <c r="K301" s="1249" t="s">
        <v>5582</v>
      </c>
      <c r="M301" s="1157">
        <f t="array" ref="M301">IFNA(
    IF(OR(XLOOKUP(B301, '1000'!A:A, '1000'!AC:AC, NA())=0, XLOOKUP(B301, '1000'!A:A, '1000'!AC:AC, NA())=DATE(1900,1,1)), "", XLOOKUP(B301, '1000'!A:A, '1000'!AC:AC, NA())),
    IFNA(
        IF(OR(XLOOKUP(B301, '2000'!A:A, '2000'!AC:AC, NA())=0, XLOOKUP(B301, '2000'!A:A, '2000'!AC:AC, NA())=DATE(1900,1,1)), "", XLOOKUP(B301, '2000'!A:A, '2000'!AC:AC, NA())),
        IFNA(
            IF(OR(XLOOKUP(B301, '3000'!A:A, '3000'!AC:AC, NA())=0, XLOOKUP(B301, '3000'!A:A, '3000'!AC:AC, NA())=DATE(1900,1,1)), "", XLOOKUP(B301, '3000'!A:A, '3000'!AC:AC, NA())),
            ""
        )
    )
)</f>
        <v>45743</v>
      </c>
      <c r="O301" s="1250" t="str">
        <f t="shared" si="24"/>
        <v>04/2025</v>
      </c>
      <c r="P301" s="1157" t="str">
        <f t="shared" si="25"/>
        <v>05/2025</v>
      </c>
      <c r="Q301" s="1157" t="str">
        <f t="shared" si="34"/>
        <v>05/2025</v>
      </c>
      <c r="R301" s="1157" t="str">
        <f t="shared" si="26"/>
        <v>07/2025</v>
      </c>
      <c r="S301" s="1157" t="str">
        <f t="shared" si="27"/>
        <v>08/2025</v>
      </c>
      <c r="T301" s="1157" t="str">
        <f t="shared" si="28"/>
        <v>09/2025</v>
      </c>
      <c r="W301" s="1249" t="str">
        <f t="shared" si="29"/>
        <v>2026-01-05 00:00</v>
      </c>
      <c r="X301" s="273"/>
      <c r="AB301" s="1249" t="str">
        <f t="shared" si="30"/>
        <v>03/2026</v>
      </c>
      <c r="AC301" s="1249" t="str">
        <f t="shared" si="31"/>
        <v>04/2026</v>
      </c>
      <c r="AD301" s="1249" t="str">
        <f t="shared" si="32"/>
        <v>05/2026</v>
      </c>
      <c r="AF301" s="1249" t="str">
        <f t="shared" si="33"/>
        <v>06/15/2026</v>
      </c>
    </row>
    <row r="302" ht="15.75" customHeight="1">
      <c r="A302" s="1248">
        <v>1008.0</v>
      </c>
      <c r="B302" s="1252">
        <v>133.0</v>
      </c>
      <c r="C302" s="1248" t="str">
        <f t="array" ref="C302">IFNA(XLOOKUP(B302,'New Signups'!C:C,'New Signups'!D:D),"-")</f>
        <v>JJ (Jensen)</v>
      </c>
      <c r="D302" s="1248" t="str">
        <f t="array" ref="D302">IFNA(XLOOKUP(B302,'New Signups'!C:C,'New Signups'!E:E),"-")</f>
        <v>Cressman</v>
      </c>
      <c r="E302" s="1230"/>
      <c r="G302" s="1249" t="str">
        <f t="array" ref="G302">IF(XLOOKUP(B302,'New Signups'!C:C,'New Signups'!I:I) = 0, "", XLOOKUP(B302,'New Signups'!C:C,'New Signups'!I:I))</f>
        <v/>
      </c>
      <c r="H302" s="1249" t="str">
        <f t="array" ref="H302">IF(XLOOKUP(B302,'New Signups'!C:C,'New Signups'!J:J) = 0, "", XLOOKUP(B302,'New Signups'!C:C,'New Signups'!J:J))</f>
        <v/>
      </c>
      <c r="J302" s="1249" t="str">
        <f t="array" ref="J302">IFNA(XLOOKUP(B302,'New Signups'!C:C,'New Signups'!H:H),"-")</f>
        <v/>
      </c>
      <c r="K302" s="1249" t="s">
        <v>5582</v>
      </c>
      <c r="M302" s="1157">
        <f t="array" ref="M302">IFNA(
    IF(OR(XLOOKUP(B302, '1000'!A:A, '1000'!AC:AC, NA())=0, XLOOKUP(B302, '1000'!A:A, '1000'!AC:AC, NA())=DATE(1900,1,1)), "", XLOOKUP(B302, '1000'!A:A, '1000'!AC:AC, NA())),
    IFNA(
        IF(OR(XLOOKUP(B302, '2000'!A:A, '2000'!AC:AC, NA())=0, XLOOKUP(B302, '2000'!A:A, '2000'!AC:AC, NA())=DATE(1900,1,1)), "", XLOOKUP(B302, '2000'!A:A, '2000'!AC:AC, NA())),
        IFNA(
            IF(OR(XLOOKUP(B302, '3000'!A:A, '3000'!AC:AC, NA())=0, XLOOKUP(B302, '3000'!A:A, '3000'!AC:AC, NA())=DATE(1900,1,1)), "", XLOOKUP(B302, '3000'!A:A, '3000'!AC:AC, NA())),
            ""
        )
    )
)</f>
        <v>45779</v>
      </c>
      <c r="O302" s="1250" t="str">
        <f t="shared" si="24"/>
        <v>06/2025</v>
      </c>
      <c r="P302" s="1157" t="str">
        <f t="shared" si="25"/>
        <v>07/2025</v>
      </c>
      <c r="Q302" s="1157" t="str">
        <f t="shared" si="34"/>
        <v>07/2025</v>
      </c>
      <c r="R302" s="1157" t="str">
        <f t="shared" si="26"/>
        <v>09/2025</v>
      </c>
      <c r="S302" s="1157" t="str">
        <f t="shared" si="27"/>
        <v>10/2025</v>
      </c>
      <c r="T302" s="1157" t="str">
        <f t="shared" si="28"/>
        <v>11/2025</v>
      </c>
      <c r="W302" s="1249" t="str">
        <f t="shared" si="29"/>
        <v>2026-03-02 00:00</v>
      </c>
      <c r="X302" s="273"/>
      <c r="AB302" s="1249" t="str">
        <f t="shared" si="30"/>
        <v>05/2026</v>
      </c>
      <c r="AC302" s="1249" t="str">
        <f t="shared" si="31"/>
        <v>06/2026</v>
      </c>
      <c r="AD302" s="1249" t="str">
        <f t="shared" si="32"/>
        <v>07/2026</v>
      </c>
      <c r="AF302" s="1249" t="str">
        <f t="shared" si="33"/>
        <v>08/15/2026</v>
      </c>
    </row>
    <row r="303" ht="15.75" customHeight="1">
      <c r="A303" s="1248">
        <v>1009.0</v>
      </c>
      <c r="B303" s="1252">
        <v>96.0</v>
      </c>
      <c r="C303" s="1248" t="str">
        <f t="array" ref="C303">IFNA(XLOOKUP(B303,'New Signups'!C:C,'New Signups'!D:D),"-")</f>
        <v>Ari</v>
      </c>
      <c r="D303" s="1248" t="str">
        <f t="array" ref="D303">IFNA(XLOOKUP(B303,'New Signups'!C:C,'New Signups'!E:E),"-")</f>
        <v>Woodward</v>
      </c>
      <c r="E303" s="1230"/>
      <c r="G303" s="1249" t="str">
        <f t="array" ref="G303">IF(XLOOKUP(B303,'New Signups'!C:C,'New Signups'!I:I) = 0, "", XLOOKUP(B303,'New Signups'!C:C,'New Signups'!I:I))</f>
        <v>(267) 243-1996</v>
      </c>
      <c r="H303" s="1249" t="str">
        <f t="array" ref="H303">IF(XLOOKUP(B303,'New Signups'!C:C,'New Signups'!J:J) = 0, "", XLOOKUP(B303,'New Signups'!C:C,'New Signups'!J:J))</f>
        <v>(267) 407-8499</v>
      </c>
      <c r="J303" s="1249" t="str">
        <f t="array" ref="J303">IFNA(XLOOKUP(B303,'New Signups'!C:C,'New Signups'!H:H),"-")</f>
        <v/>
      </c>
      <c r="K303" s="1249" t="s">
        <v>5582</v>
      </c>
      <c r="M303" s="1157" t="str">
        <f t="array" ref="M303">IFNA(
    IF(OR(XLOOKUP(B303, '1000'!A:A, '1000'!AC:AC, NA())=0, XLOOKUP(B303, '1000'!A:A, '1000'!AC:AC, NA())=DATE(1900,1,1)), "", XLOOKUP(B303, '1000'!A:A, '1000'!AC:AC, NA())),
    IFNA(
        IF(OR(XLOOKUP(B303, '2000'!A:A, '2000'!AC:AC, NA())=0, XLOOKUP(B303, '2000'!A:A, '2000'!AC:AC, NA())=DATE(1900,1,1)), "", XLOOKUP(B303, '2000'!A:A, '2000'!AC:AC, NA())),
        IFNA(
            IF(OR(XLOOKUP(B303, '3000'!A:A, '3000'!AC:AC, NA())=0, XLOOKUP(B303, '3000'!A:A, '3000'!AC:AC, NA())=DATE(1900,1,1)), "", XLOOKUP(B303, '3000'!A:A, '3000'!AC:AC, NA())),
            ""
        )
    )
)</f>
        <v/>
      </c>
      <c r="O303" s="1250" t="str">
        <f t="shared" si="24"/>
        <v/>
      </c>
      <c r="P303" s="1157" t="str">
        <f t="shared" si="25"/>
        <v/>
      </c>
      <c r="Q303" s="1157" t="str">
        <f t="shared" si="34"/>
        <v/>
      </c>
      <c r="R303" s="1157" t="str">
        <f t="shared" si="26"/>
        <v/>
      </c>
      <c r="S303" s="1157" t="str">
        <f t="shared" si="27"/>
        <v/>
      </c>
      <c r="T303" s="1157" t="str">
        <f t="shared" si="28"/>
        <v/>
      </c>
      <c r="W303" s="1249" t="str">
        <f t="shared" si="29"/>
        <v/>
      </c>
      <c r="X303" s="273"/>
      <c r="AB303" s="1249" t="str">
        <f t="shared" si="30"/>
        <v/>
      </c>
      <c r="AC303" s="1249" t="str">
        <f t="shared" si="31"/>
        <v/>
      </c>
      <c r="AD303" s="1249" t="str">
        <f t="shared" si="32"/>
        <v/>
      </c>
      <c r="AF303" s="1249" t="str">
        <f t="shared" si="33"/>
        <v/>
      </c>
    </row>
    <row r="304" ht="15.75" customHeight="1">
      <c r="A304" s="1248">
        <v>1011.0</v>
      </c>
      <c r="B304" s="1252">
        <v>76.0</v>
      </c>
      <c r="C304" s="1248" t="str">
        <f t="array" ref="C304">IFNA(XLOOKUP(B304,'New Signups'!C:C,'New Signups'!D:D),"-")</f>
        <v>Caleb</v>
      </c>
      <c r="D304" s="1248" t="str">
        <f t="array" ref="D304">IFNA(XLOOKUP(B304,'New Signups'!C:C,'New Signups'!E:E),"-")</f>
        <v>Davis</v>
      </c>
      <c r="E304" s="1230"/>
      <c r="G304" s="1249" t="str">
        <f t="array" ref="G304">IF(XLOOKUP(B304,'New Signups'!C:C,'New Signups'!I:I) = 0, "", XLOOKUP(B304,'New Signups'!C:C,'New Signups'!I:I))</f>
        <v>(215) 498-6017</v>
      </c>
      <c r="H304" s="1249" t="str">
        <f t="array" ref="H304">IF(XLOOKUP(B304,'New Signups'!C:C,'New Signups'!J:J) = 0, "", XLOOKUP(B304,'New Signups'!C:C,'New Signups'!J:J))</f>
        <v/>
      </c>
      <c r="J304" s="1249" t="str">
        <f t="array" ref="J304">IFNA(XLOOKUP(B304,'New Signups'!C:C,'New Signups'!H:H),"-")</f>
        <v>Rebecca davis</v>
      </c>
      <c r="K304" s="1249" t="s">
        <v>5582</v>
      </c>
      <c r="M304" s="1157">
        <f t="array" ref="M304">IFNA(
    IF(OR(XLOOKUP(B304, '1000'!A:A, '1000'!AC:AC, NA())=0, XLOOKUP(B304, '1000'!A:A, '1000'!AC:AC, NA())=DATE(1900,1,1)), "", XLOOKUP(B304, '1000'!A:A, '1000'!AC:AC, NA())),
    IFNA(
        IF(OR(XLOOKUP(B304, '2000'!A:A, '2000'!AC:AC, NA())=0, XLOOKUP(B304, '2000'!A:A, '2000'!AC:AC, NA())=DATE(1900,1,1)), "", XLOOKUP(B304, '2000'!A:A, '2000'!AC:AC, NA())),
        IFNA(
            IF(OR(XLOOKUP(B304, '3000'!A:A, '3000'!AC:AC, NA())=0, XLOOKUP(B304, '3000'!A:A, '3000'!AC:AC, NA())=DATE(1900,1,1)), "", XLOOKUP(B304, '3000'!A:A, '3000'!AC:AC, NA())),
            ""
        )
    )
)</f>
        <v>45769</v>
      </c>
      <c r="O304" s="1250" t="str">
        <f t="shared" si="24"/>
        <v>05/2025</v>
      </c>
      <c r="P304" s="1157" t="str">
        <f t="shared" si="25"/>
        <v>06/2025</v>
      </c>
      <c r="Q304" s="1157" t="str">
        <f t="shared" si="34"/>
        <v>06/2025</v>
      </c>
      <c r="R304" s="1157" t="str">
        <f t="shared" si="26"/>
        <v>08/2025</v>
      </c>
      <c r="S304" s="1157" t="str">
        <f t="shared" si="27"/>
        <v>09/2025</v>
      </c>
      <c r="T304" s="1157" t="str">
        <f t="shared" si="28"/>
        <v>10/2025</v>
      </c>
      <c r="W304" s="1249" t="str">
        <f t="shared" si="29"/>
        <v>2026-02-02 00:00</v>
      </c>
      <c r="X304" s="120" t="s">
        <v>5715</v>
      </c>
      <c r="AB304" s="1249" t="str">
        <f t="shared" si="30"/>
        <v>04/2026</v>
      </c>
      <c r="AC304" s="1249" t="str">
        <f t="shared" si="31"/>
        <v>05/2026</v>
      </c>
      <c r="AD304" s="1249" t="str">
        <f t="shared" si="32"/>
        <v>06/2026</v>
      </c>
      <c r="AF304" s="1249" t="str">
        <f t="shared" si="33"/>
        <v>07/15/2026</v>
      </c>
    </row>
    <row r="305" ht="15.75" customHeight="1">
      <c r="A305" s="1277">
        <v>1004.0</v>
      </c>
      <c r="B305" s="1277">
        <v>153.0</v>
      </c>
      <c r="C305" s="1278" t="str">
        <f t="array" ref="C305">IFNA(XLOOKUP(B305,'New Signups'!C:C,'New Signups'!D:D),"-")</f>
        <v>Idris</v>
      </c>
      <c r="D305" s="1278" t="str">
        <f t="array" ref="D305">IFNA(XLOOKUP(B305,'New Signups'!C:C,'New Signups'!E:E),"-")</f>
        <v>Taylor</v>
      </c>
      <c r="E305" s="1230"/>
      <c r="G305" s="1249" t="str">
        <f t="array" ref="G305">IF(XLOOKUP(B305,'New Signups'!C:C,'New Signups'!I:I) = 0, "", XLOOKUP(B305,'New Signups'!C:C,'New Signups'!I:I))</f>
        <v/>
      </c>
      <c r="H305" s="1249" t="str">
        <f t="array" ref="H305">IF(XLOOKUP(B305,'New Signups'!C:C,'New Signups'!J:J) = 0, "", XLOOKUP(B305,'New Signups'!C:C,'New Signups'!J:J))</f>
        <v/>
      </c>
      <c r="J305" s="1249" t="str">
        <f t="array" ref="J305">IFNA(XLOOKUP(B305,'New Signups'!C:C,'New Signups'!H:H),"-")</f>
        <v>ladora smith</v>
      </c>
      <c r="K305" s="1249" t="s">
        <v>5582</v>
      </c>
      <c r="M305" s="1157" t="str">
        <f t="array" ref="M305">IFNA(
    IF(OR(XLOOKUP(B305, '1000'!A:A, '1000'!AC:AC, NA())=0, XLOOKUP(B305, '1000'!A:A, '1000'!AC:AC, NA())=DATE(1900,1,1)), "", XLOOKUP(B305, '1000'!A:A, '1000'!AC:AC, NA())),
    IFNA(
        IF(OR(XLOOKUP(B305, '2000'!A:A, '2000'!AC:AC, NA())=0, XLOOKUP(B305, '2000'!A:A, '2000'!AC:AC, NA())=DATE(1900,1,1)), "", XLOOKUP(B305, '2000'!A:A, '2000'!AC:AC, NA())),
        IFNA(
            IF(OR(XLOOKUP(B305, '3000'!A:A, '3000'!AC:AC, NA())=0, XLOOKUP(B305, '3000'!A:A, '3000'!AC:AC, NA())=DATE(1900,1,1)), "", XLOOKUP(B305, '3000'!A:A, '3000'!AC:AC, NA())),
            ""
        )
    )
)</f>
        <v/>
      </c>
      <c r="O305" s="1250" t="str">
        <f t="shared" si="24"/>
        <v/>
      </c>
      <c r="P305" s="1157" t="str">
        <f t="shared" si="25"/>
        <v/>
      </c>
      <c r="Q305" s="1157" t="str">
        <f t="shared" si="34"/>
        <v/>
      </c>
      <c r="R305" s="1157" t="str">
        <f t="shared" si="26"/>
        <v/>
      </c>
      <c r="S305" s="1157" t="str">
        <f t="shared" si="27"/>
        <v/>
      </c>
      <c r="T305" s="1157" t="str">
        <f t="shared" si="28"/>
        <v/>
      </c>
      <c r="W305" s="1249" t="str">
        <f t="shared" si="29"/>
        <v/>
      </c>
      <c r="X305" s="273"/>
      <c r="AB305" s="1249" t="str">
        <f t="shared" si="30"/>
        <v/>
      </c>
      <c r="AC305" s="1249" t="str">
        <f t="shared" si="31"/>
        <v/>
      </c>
      <c r="AD305" s="1249" t="str">
        <f t="shared" si="32"/>
        <v/>
      </c>
      <c r="AF305" s="1249" t="str">
        <f t="shared" si="33"/>
        <v/>
      </c>
    </row>
    <row r="306" ht="15.75" customHeight="1">
      <c r="A306" s="1252">
        <v>1005.0</v>
      </c>
      <c r="B306" s="1252">
        <v>57.0</v>
      </c>
      <c r="C306" s="1248" t="str">
        <f t="array" ref="C306">IFNA(XLOOKUP(B306,'New Signups'!C:C,'New Signups'!D:D),"-")</f>
        <v>Laughlin she/her</v>
      </c>
      <c r="D306" s="1248" t="str">
        <f t="array" ref="D306">IFNA(XLOOKUP(B306,'New Signups'!C:C,'New Signups'!E:E),"-")</f>
        <v>Monahan</v>
      </c>
      <c r="E306" s="1230"/>
      <c r="G306" s="1249" t="str">
        <f t="array" ref="G306">IF(XLOOKUP(B306,'New Signups'!C:C,'New Signups'!I:I) = 0, "", XLOOKUP(B306,'New Signups'!C:C,'New Signups'!I:I))</f>
        <v>(530) 263-7370</v>
      </c>
      <c r="H306" s="1249" t="str">
        <f t="array" ref="H306">IF(XLOOKUP(B306,'New Signups'!C:C,'New Signups'!J:J) = 0, "", XLOOKUP(B306,'New Signups'!C:C,'New Signups'!J:J))</f>
        <v>(530) 263-7370</v>
      </c>
      <c r="J306" s="1249" t="str">
        <f t="array" ref="J306">IFNA(XLOOKUP(B306,'New Signups'!C:C,'New Signups'!H:H),"-")</f>
        <v>Megan Monahan</v>
      </c>
      <c r="K306" s="1249" t="s">
        <v>5582</v>
      </c>
      <c r="M306" s="1157">
        <f t="array" ref="M306">IFNA(
    IF(OR(XLOOKUP(B306, '1000'!A:A, '1000'!AC:AC, NA())=0, XLOOKUP(B306, '1000'!A:A, '1000'!AC:AC, NA())=DATE(1900,1,1)), "", XLOOKUP(B306, '1000'!A:A, '1000'!AC:AC, NA())),
    IFNA(
        IF(OR(XLOOKUP(B306, '2000'!A:A, '2000'!AC:AC, NA())=0, XLOOKUP(B306, '2000'!A:A, '2000'!AC:AC, NA())=DATE(1900,1,1)), "", XLOOKUP(B306, '2000'!A:A, '2000'!AC:AC, NA())),
        IFNA(
            IF(OR(XLOOKUP(B306, '3000'!A:A, '3000'!AC:AC, NA())=0, XLOOKUP(B306, '3000'!A:A, '3000'!AC:AC, NA())=DATE(1900,1,1)), "", XLOOKUP(B306, '3000'!A:A, '3000'!AC:AC, NA())),
            ""
        )
    )
)</f>
        <v>45634</v>
      </c>
      <c r="O306" s="1250" t="str">
        <f t="shared" si="24"/>
        <v>01/2025</v>
      </c>
      <c r="P306" s="1157" t="str">
        <f t="shared" si="25"/>
        <v>02/2025</v>
      </c>
      <c r="Q306" s="1157" t="str">
        <f t="shared" si="34"/>
        <v>02/2025</v>
      </c>
      <c r="R306" s="1157" t="str">
        <f t="shared" si="26"/>
        <v>04/2025</v>
      </c>
      <c r="S306" s="1157" t="str">
        <f t="shared" si="27"/>
        <v>05/2025</v>
      </c>
      <c r="T306" s="1157" t="str">
        <f t="shared" si="28"/>
        <v>06/2025</v>
      </c>
      <c r="W306" s="1249" t="str">
        <f t="shared" si="29"/>
        <v>2025-10-06 00:00</v>
      </c>
      <c r="X306" s="120" t="s">
        <v>5715</v>
      </c>
      <c r="AB306" s="1249" t="str">
        <f t="shared" si="30"/>
        <v>12/2025</v>
      </c>
      <c r="AC306" s="1249" t="str">
        <f t="shared" si="31"/>
        <v>01/2026</v>
      </c>
      <c r="AD306" s="1249" t="str">
        <f t="shared" si="32"/>
        <v>02/2026</v>
      </c>
      <c r="AF306" s="1249" t="str">
        <f t="shared" si="33"/>
        <v>03/15/2026</v>
      </c>
    </row>
    <row r="307" ht="15.75" customHeight="1">
      <c r="A307" s="1252">
        <v>1006.0</v>
      </c>
      <c r="B307" s="1252">
        <v>63.0</v>
      </c>
      <c r="C307" s="1248" t="str">
        <f t="array" ref="C307">IFNA(XLOOKUP(B307,'New Signups'!C:C,'New Signups'!D:D),"-")</f>
        <v>Elizabeth </v>
      </c>
      <c r="D307" s="1248" t="str">
        <f t="array" ref="D307">IFNA(XLOOKUP(B307,'New Signups'!C:C,'New Signups'!E:E),"-")</f>
        <v>Lem</v>
      </c>
      <c r="E307" s="1230"/>
      <c r="G307" s="1249" t="str">
        <f t="array" ref="G307">IF(XLOOKUP(B307,'New Signups'!C:C,'New Signups'!I:I) = 0, "", XLOOKUP(B307,'New Signups'!C:C,'New Signups'!I:I))</f>
        <v>(973) 986-9181</v>
      </c>
      <c r="H307" s="1249" t="str">
        <f t="array" ref="H307">IF(XLOOKUP(B307,'New Signups'!C:C,'New Signups'!J:J) = 0, "", XLOOKUP(B307,'New Signups'!C:C,'New Signups'!J:J))</f>
        <v>(973) 986-9181</v>
      </c>
      <c r="J307" s="1249" t="str">
        <f t="array" ref="J307">IFNA(XLOOKUP(B307,'New Signups'!C:C,'New Signups'!H:H),"-")</f>
        <v/>
      </c>
      <c r="K307" s="1249" t="s">
        <v>5582</v>
      </c>
      <c r="M307" s="1157">
        <f t="array" ref="M307">IFNA(
    IF(OR(XLOOKUP(B307, '1000'!A:A, '1000'!AC:AC, NA())=0, XLOOKUP(B307, '1000'!A:A, '1000'!AC:AC, NA())=DATE(1900,1,1)), "", XLOOKUP(B307, '1000'!A:A, '1000'!AC:AC, NA())),
    IFNA(
        IF(OR(XLOOKUP(B307, '2000'!A:A, '2000'!AC:AC, NA())=0, XLOOKUP(B307, '2000'!A:A, '2000'!AC:AC, NA())=DATE(1900,1,1)), "", XLOOKUP(B307, '2000'!A:A, '2000'!AC:AC, NA())),
        IFNA(
            IF(OR(XLOOKUP(B307, '3000'!A:A, '3000'!AC:AC, NA())=0, XLOOKUP(B307, '3000'!A:A, '3000'!AC:AC, NA())=DATE(1900,1,1)), "", XLOOKUP(B307, '3000'!A:A, '3000'!AC:AC, NA())),
            ""
        )
    )
)</f>
        <v>45817</v>
      </c>
      <c r="O307" s="1250" t="str">
        <f t="shared" si="24"/>
        <v>07/2025</v>
      </c>
      <c r="P307" s="1157" t="str">
        <f t="shared" si="25"/>
        <v>08/2025</v>
      </c>
      <c r="Q307" s="1157" t="str">
        <f t="shared" si="34"/>
        <v>08/2025</v>
      </c>
      <c r="R307" s="1157" t="str">
        <f t="shared" si="26"/>
        <v>10/2025</v>
      </c>
      <c r="S307" s="1157" t="str">
        <f t="shared" si="27"/>
        <v>11/2025</v>
      </c>
      <c r="T307" s="1157"/>
      <c r="W307" s="1249" t="str">
        <f t="shared" si="29"/>
        <v>2026-04-06 00:00</v>
      </c>
      <c r="X307" s="273"/>
      <c r="AB307" s="1249" t="str">
        <f t="shared" si="30"/>
        <v>06/2026</v>
      </c>
      <c r="AC307" s="1249" t="str">
        <f t="shared" si="31"/>
        <v>07/2026</v>
      </c>
      <c r="AD307" s="1249" t="str">
        <f t="shared" si="32"/>
        <v>08/2026</v>
      </c>
      <c r="AF307" s="1249" t="str">
        <f t="shared" si="33"/>
        <v>09/15/2026</v>
      </c>
    </row>
    <row r="308" ht="15.75" customHeight="1">
      <c r="A308" s="1252">
        <v>1014.0</v>
      </c>
      <c r="B308" s="1252">
        <v>132.0</v>
      </c>
      <c r="C308" s="1248" t="str">
        <f t="array" ref="C308">IFNA(XLOOKUP(B308,'New Signups'!C:C,'New Signups'!D:D),"-")</f>
        <v>Joshua</v>
      </c>
      <c r="D308" s="1248" t="str">
        <f t="array" ref="D308">IFNA(XLOOKUP(B308,'New Signups'!C:C,'New Signups'!E:E),"-")</f>
        <v>Gerecht</v>
      </c>
      <c r="E308" s="1230"/>
      <c r="G308" s="1249" t="str">
        <f t="array" ref="G308">IF(XLOOKUP(B308,'New Signups'!C:C,'New Signups'!I:I) = 0, "", XLOOKUP(B308,'New Signups'!C:C,'New Signups'!I:I))</f>
        <v/>
      </c>
      <c r="H308" s="1249" t="str">
        <f t="array" ref="H308">IF(XLOOKUP(B308,'New Signups'!C:C,'New Signups'!J:J) = 0, "", XLOOKUP(B308,'New Signups'!C:C,'New Signups'!J:J))</f>
        <v>(215) 316-2915</v>
      </c>
      <c r="J308" s="1249" t="str">
        <f t="array" ref="J308">IFNA(XLOOKUP(B308,'New Signups'!C:C,'New Signups'!H:H),"-")</f>
        <v>Miyuki Hashimoto</v>
      </c>
      <c r="K308" s="1249" t="s">
        <v>5582</v>
      </c>
      <c r="M308" s="1157">
        <f t="array" ref="M308">IFNA(
    IF(OR(XLOOKUP(B308, '1000'!A:A, '1000'!AC:AC, NA())=0, XLOOKUP(B308, '1000'!A:A, '1000'!AC:AC, NA())=DATE(1900,1,1)), "", XLOOKUP(B308, '1000'!A:A, '1000'!AC:AC, NA())),
    IFNA(
        IF(OR(XLOOKUP(B308, '2000'!A:A, '2000'!AC:AC, NA())=0, XLOOKUP(B308, '2000'!A:A, '2000'!AC:AC, NA())=DATE(1900,1,1)), "", XLOOKUP(B308, '2000'!A:A, '2000'!AC:AC, NA())),
        IFNA(
            IF(OR(XLOOKUP(B308, '3000'!A:A, '3000'!AC:AC, NA())=0, XLOOKUP(B308, '3000'!A:A, '3000'!AC:AC, NA())=DATE(1900,1,1)), "", XLOOKUP(B308, '3000'!A:A, '3000'!AC:AC, NA())),
            ""
        )
    )
)</f>
        <v>45762</v>
      </c>
      <c r="O308" s="1250" t="str">
        <f t="shared" si="24"/>
        <v>05/2025</v>
      </c>
      <c r="P308" s="1157" t="str">
        <f t="shared" si="25"/>
        <v>06/2025</v>
      </c>
      <c r="Q308" s="1157" t="str">
        <f t="shared" si="34"/>
        <v>06/2025</v>
      </c>
      <c r="R308" s="1157" t="str">
        <f t="shared" si="26"/>
        <v>08/2025</v>
      </c>
      <c r="S308" s="1157" t="str">
        <f t="shared" si="27"/>
        <v>09/2025</v>
      </c>
      <c r="T308" s="1157"/>
      <c r="W308" s="1249" t="str">
        <f t="shared" si="29"/>
        <v>2026-02-02 00:00</v>
      </c>
      <c r="X308" s="273"/>
      <c r="AB308" s="1249" t="str">
        <f t="shared" si="30"/>
        <v>04/2026</v>
      </c>
      <c r="AC308" s="1249" t="str">
        <f t="shared" si="31"/>
        <v>05/2026</v>
      </c>
      <c r="AD308" s="1249" t="str">
        <f t="shared" si="32"/>
        <v>06/2026</v>
      </c>
      <c r="AF308" s="1249" t="str">
        <f t="shared" si="33"/>
        <v>07/15/2026</v>
      </c>
    </row>
    <row r="309" ht="15.75" customHeight="1">
      <c r="A309" s="1248">
        <v>1015.0</v>
      </c>
      <c r="B309" s="1252">
        <v>155.0</v>
      </c>
      <c r="C309" s="1248" t="str">
        <f t="array" ref="C309">IFNA(XLOOKUP(B309,'New Signups'!C:C,'New Signups'!D:D),"-")</f>
        <v>Jacob</v>
      </c>
      <c r="D309" s="1248" t="str">
        <f t="array" ref="D309">IFNA(XLOOKUP(B309,'New Signups'!C:C,'New Signups'!E:E),"-")</f>
        <v>Gibbons</v>
      </c>
      <c r="E309" s="1230"/>
      <c r="G309" s="1249" t="str">
        <f t="array" ref="G309">IF(XLOOKUP(B309,'New Signups'!C:C,'New Signups'!I:I) = 0, "", XLOOKUP(B309,'New Signups'!C:C,'New Signups'!I:I))</f>
        <v>(215) 429-5541</v>
      </c>
      <c r="H309" s="1249" t="str">
        <f t="array" ref="H309">IF(XLOOKUP(B309,'New Signups'!C:C,'New Signups'!J:J) = 0, "", XLOOKUP(B309,'New Signups'!C:C,'New Signups'!J:J))</f>
        <v/>
      </c>
      <c r="J309" s="1249" t="str">
        <f t="array" ref="J309">IFNA(XLOOKUP(B309,'New Signups'!C:C,'New Signups'!H:H),"-")</f>
        <v>Courtney Gibbons</v>
      </c>
      <c r="K309" s="1249" t="s">
        <v>5582</v>
      </c>
      <c r="M309" s="1157">
        <f t="array" ref="M309">IFNA(
    IF(OR(XLOOKUP(B309, '1000'!A:A, '1000'!AC:AC, NA())=0, XLOOKUP(B309, '1000'!A:A, '1000'!AC:AC, NA())=DATE(1900,1,1)), "", XLOOKUP(B309, '1000'!A:A, '1000'!AC:AC, NA())),
    IFNA(
        IF(OR(XLOOKUP(B309, '2000'!A:A, '2000'!AC:AC, NA())=0, XLOOKUP(B309, '2000'!A:A, '2000'!AC:AC, NA())=DATE(1900,1,1)), "", XLOOKUP(B309, '2000'!A:A, '2000'!AC:AC, NA())),
        IFNA(
            IF(OR(XLOOKUP(B309, '3000'!A:A, '3000'!AC:AC, NA())=0, XLOOKUP(B309, '3000'!A:A, '3000'!AC:AC, NA())=DATE(1900,1,1)), "", XLOOKUP(B309, '3000'!A:A, '3000'!AC:AC, NA())),
            ""
        )
    )
)</f>
        <v>45810</v>
      </c>
      <c r="O309" s="1250" t="str">
        <f t="shared" si="24"/>
        <v>07/2025</v>
      </c>
      <c r="P309" s="1157" t="str">
        <f t="shared" si="25"/>
        <v>08/2025</v>
      </c>
      <c r="Q309" s="1157" t="str">
        <f t="shared" si="34"/>
        <v>08/2025</v>
      </c>
      <c r="R309" s="1157" t="str">
        <f t="shared" si="26"/>
        <v>10/2025</v>
      </c>
      <c r="S309" s="1157" t="str">
        <f t="shared" si="27"/>
        <v>11/2025</v>
      </c>
      <c r="T309" s="1157"/>
      <c r="W309" s="1249" t="str">
        <f t="shared" si="29"/>
        <v>2026-04-06 00:00</v>
      </c>
      <c r="X309" s="273"/>
      <c r="AB309" s="1249" t="str">
        <f t="shared" si="30"/>
        <v>06/2026</v>
      </c>
      <c r="AC309" s="1249" t="str">
        <f t="shared" si="31"/>
        <v>07/2026</v>
      </c>
      <c r="AD309" s="1249" t="str">
        <f t="shared" si="32"/>
        <v>08/2026</v>
      </c>
      <c r="AF309" s="1249" t="str">
        <f t="shared" si="33"/>
        <v>09/15/2026</v>
      </c>
    </row>
    <row r="310" ht="15.75" customHeight="1">
      <c r="A310" s="1252">
        <v>1012.0</v>
      </c>
      <c r="B310" s="1252">
        <v>169.0</v>
      </c>
      <c r="C310" s="1248" t="str">
        <f t="array" ref="C310">IFNA(XLOOKUP(B310,'New Signups'!C:C,'New Signups'!D:D),"-")</f>
        <v>Magnolia (Maggie) </v>
      </c>
      <c r="D310" s="1248" t="str">
        <f t="array" ref="D310">IFNA(XLOOKUP(B310,'New Signups'!C:C,'New Signups'!E:E),"-")</f>
        <v>Becker</v>
      </c>
      <c r="E310" s="1230"/>
      <c r="G310" s="1249" t="str">
        <f t="array" ref="G310">IF(XLOOKUP(B310,'New Signups'!C:C,'New Signups'!I:I) = 0, "", XLOOKUP(B310,'New Signups'!C:C,'New Signups'!I:I))</f>
        <v/>
      </c>
      <c r="H310" s="1249" t="str">
        <f t="array" ref="H310">IF(XLOOKUP(B310,'New Signups'!C:C,'New Signups'!J:J) = 0, "", XLOOKUP(B310,'New Signups'!C:C,'New Signups'!J:J))</f>
        <v/>
      </c>
      <c r="J310" s="1249" t="str">
        <f t="array" ref="J310">IFNA(XLOOKUP(B310,'New Signups'!C:C,'New Signups'!H:H),"-")</f>
        <v>Justin Becker (dad) Sarah becker (mom)</v>
      </c>
      <c r="K310" s="1249" t="s">
        <v>5582</v>
      </c>
      <c r="M310" s="1157">
        <f t="array" ref="M310">IFNA(
    IF(OR(XLOOKUP(B310, '1000'!A:A, '1000'!AC:AC, NA())=0, XLOOKUP(B310, '1000'!A:A, '1000'!AC:AC, NA())=DATE(1900,1,1)), "", XLOOKUP(B310, '1000'!A:A, '1000'!AC:AC, NA())),
    IFNA(
        IF(OR(XLOOKUP(B310, '2000'!A:A, '2000'!AC:AC, NA())=0, XLOOKUP(B310, '2000'!A:A, '2000'!AC:AC, NA())=DATE(1900,1,1)), "", XLOOKUP(B310, '2000'!A:A, '2000'!AC:AC, NA())),
        IFNA(
            IF(OR(XLOOKUP(B310, '3000'!A:A, '3000'!AC:AC, NA())=0, XLOOKUP(B310, '3000'!A:A, '3000'!AC:AC, NA())=DATE(1900,1,1)), "", XLOOKUP(B310, '3000'!A:A, '3000'!AC:AC, NA())),
            ""
        )
    )
)</f>
        <v>45741</v>
      </c>
      <c r="O310" s="1250" t="str">
        <f t="shared" si="24"/>
        <v>04/2025</v>
      </c>
      <c r="P310" s="1157" t="str">
        <f t="shared" si="25"/>
        <v>05/2025</v>
      </c>
      <c r="Q310" s="1157" t="str">
        <f t="shared" si="34"/>
        <v>05/2025</v>
      </c>
      <c r="R310" s="1157" t="str">
        <f t="shared" si="26"/>
        <v>07/2025</v>
      </c>
      <c r="S310" s="1157" t="str">
        <f t="shared" si="27"/>
        <v>08/2025</v>
      </c>
      <c r="T310" s="1157"/>
      <c r="W310" s="1249" t="str">
        <f t="shared" si="29"/>
        <v>2026-01-05 00:00</v>
      </c>
      <c r="X310" s="273"/>
      <c r="AB310" s="1249" t="str">
        <f t="shared" si="30"/>
        <v>03/2026</v>
      </c>
      <c r="AC310" s="1249" t="str">
        <f t="shared" si="31"/>
        <v>04/2026</v>
      </c>
      <c r="AD310" s="1249" t="str">
        <f t="shared" si="32"/>
        <v>05/2026</v>
      </c>
      <c r="AF310" s="1249" t="str">
        <f t="shared" si="33"/>
        <v>06/15/2026</v>
      </c>
    </row>
    <row r="311" ht="15.75" customHeight="1">
      <c r="A311" s="1248">
        <v>1016.0</v>
      </c>
      <c r="B311" s="1252">
        <v>180.0</v>
      </c>
      <c r="C311" s="1248" t="str">
        <f t="array" ref="C311">IFNA(XLOOKUP(B311,'New Signups'!C:C,'New Signups'!D:D),"-")</f>
        <v> Connor </v>
      </c>
      <c r="D311" s="1248" t="str">
        <f t="array" ref="D311">IFNA(XLOOKUP(B311,'New Signups'!C:C,'New Signups'!E:E),"-")</f>
        <v>Fitzpatrick</v>
      </c>
      <c r="E311" s="1230"/>
      <c r="G311" s="1249" t="str">
        <f t="array" ref="G311">IF(XLOOKUP(B311,'New Signups'!C:C,'New Signups'!I:I) = 0, "", XLOOKUP(B311,'New Signups'!C:C,'New Signups'!I:I))</f>
        <v/>
      </c>
      <c r="H311" s="1249" t="str">
        <f t="array" ref="H311">IF(XLOOKUP(B311,'New Signups'!C:C,'New Signups'!J:J) = 0, "", XLOOKUP(B311,'New Signups'!C:C,'New Signups'!J:J))</f>
        <v/>
      </c>
      <c r="J311" s="1249" t="str">
        <f t="array" ref="J311">IFNA(XLOOKUP(B311,'New Signups'!C:C,'New Signups'!H:H),"-")</f>
        <v/>
      </c>
      <c r="K311" s="1249" t="s">
        <v>5582</v>
      </c>
      <c r="M311" s="1157">
        <f t="array" ref="M311">IFNA(
    IF(OR(XLOOKUP(B311, '1000'!A:A, '1000'!AC:AC, NA())=0, XLOOKUP(B311, '1000'!A:A, '1000'!AC:AC, NA())=DATE(1900,1,1)), "", XLOOKUP(B311, '1000'!A:A, '1000'!AC:AC, NA())),
    IFNA(
        IF(OR(XLOOKUP(B311, '2000'!A:A, '2000'!AC:AC, NA())=0, XLOOKUP(B311, '2000'!A:A, '2000'!AC:AC, NA())=DATE(1900,1,1)), "", XLOOKUP(B311, '2000'!A:A, '2000'!AC:AC, NA())),
        IFNA(
            IF(OR(XLOOKUP(B311, '3000'!A:A, '3000'!AC:AC, NA())=0, XLOOKUP(B311, '3000'!A:A, '3000'!AC:AC, NA())=DATE(1900,1,1)), "", XLOOKUP(B311, '3000'!A:A, '3000'!AC:AC, NA())),
            ""
        )
    )
)</f>
        <v>45858</v>
      </c>
      <c r="O311" s="1250" t="str">
        <f t="shared" si="24"/>
        <v>08/2025</v>
      </c>
      <c r="P311" s="1157" t="str">
        <f t="shared" si="25"/>
        <v>09/2025</v>
      </c>
      <c r="Q311" s="1157" t="str">
        <f t="shared" si="34"/>
        <v>09/2025</v>
      </c>
      <c r="R311" s="1157" t="str">
        <f t="shared" si="26"/>
        <v>11/2025</v>
      </c>
      <c r="S311" s="1157" t="str">
        <f t="shared" si="27"/>
        <v>12/2025</v>
      </c>
      <c r="T311" s="1157"/>
      <c r="W311" s="1249" t="str">
        <f t="shared" si="29"/>
        <v>2026-05-04 00:00</v>
      </c>
      <c r="X311" s="273"/>
      <c r="AB311" s="1249" t="str">
        <f t="shared" si="30"/>
        <v>07/2026</v>
      </c>
      <c r="AC311" s="1249" t="str">
        <f t="shared" si="31"/>
        <v>08/2026</v>
      </c>
      <c r="AD311" s="1249" t="str">
        <f t="shared" si="32"/>
        <v>09/2026</v>
      </c>
      <c r="AF311" s="1249" t="str">
        <f t="shared" si="33"/>
        <v>10/15/2026</v>
      </c>
    </row>
    <row r="312" ht="15.75" customHeight="1">
      <c r="A312" s="1252">
        <v>1017.0</v>
      </c>
      <c r="B312" s="1252">
        <v>115.0</v>
      </c>
      <c r="C312" s="1248" t="str">
        <f t="array" ref="C312">IFNA(XLOOKUP(B312,'New Signups'!C:C,'New Signups'!D:D),"-")</f>
        <v>Iyannah </v>
      </c>
      <c r="D312" s="1248" t="str">
        <f t="array" ref="D312">IFNA(XLOOKUP(B312,'New Signups'!C:C,'New Signups'!E:E),"-")</f>
        <v>Marshall*</v>
      </c>
      <c r="E312" s="1230"/>
      <c r="G312" s="1249" t="str">
        <f t="array" ref="G312">IF(XLOOKUP(B312,'New Signups'!C:C,'New Signups'!I:I) = 0, "", XLOOKUP(B312,'New Signups'!C:C,'New Signups'!I:I))</f>
        <v>(609) 929-2222</v>
      </c>
      <c r="H312" s="1249" t="str">
        <f t="array" ref="H312">IF(XLOOKUP(B312,'New Signups'!C:C,'New Signups'!J:J) = 0, "", XLOOKUP(B312,'New Signups'!C:C,'New Signups'!J:J))</f>
        <v>(609) 929-2222</v>
      </c>
      <c r="J312" s="1249" t="str">
        <f t="array" ref="J312">IFNA(XLOOKUP(B312,'New Signups'!C:C,'New Signups'!H:H),"-")</f>
        <v/>
      </c>
      <c r="K312" s="1249" t="s">
        <v>5582</v>
      </c>
      <c r="M312" s="1157">
        <f t="array" ref="M312">IFNA(
    IF(OR(XLOOKUP(B312, '1000'!A:A, '1000'!AC:AC, NA())=0, XLOOKUP(B312, '1000'!A:A, '1000'!AC:AC, NA())=DATE(1900,1,1)), "", XLOOKUP(B312, '1000'!A:A, '1000'!AC:AC, NA())),
    IFNA(
        IF(OR(XLOOKUP(B312, '2000'!A:A, '2000'!AC:AC, NA())=0, XLOOKUP(B312, '2000'!A:A, '2000'!AC:AC, NA())=DATE(1900,1,1)), "", XLOOKUP(B312, '2000'!A:A, '2000'!AC:AC, NA())),
        IFNA(
            IF(OR(XLOOKUP(B312, '3000'!A:A, '3000'!AC:AC, NA())=0, XLOOKUP(B312, '3000'!A:A, '3000'!AC:AC, NA())=DATE(1900,1,1)), "", XLOOKUP(B312, '3000'!A:A, '3000'!AC:AC, NA())),
            ""
        )
    )
)</f>
        <v>45748</v>
      </c>
      <c r="O312" s="1250" t="str">
        <f t="shared" si="24"/>
        <v>05/2025</v>
      </c>
      <c r="P312" s="1157" t="str">
        <f t="shared" si="25"/>
        <v>06/2025</v>
      </c>
      <c r="Q312" s="1157" t="str">
        <f t="shared" si="34"/>
        <v>06/2025</v>
      </c>
      <c r="R312" s="1157" t="str">
        <f t="shared" si="26"/>
        <v>08/2025</v>
      </c>
      <c r="S312" s="1157" t="str">
        <f t="shared" si="27"/>
        <v>09/2025</v>
      </c>
      <c r="T312" s="1157"/>
      <c r="W312" s="1249" t="str">
        <f t="shared" si="29"/>
        <v>2026-02-02 00:00</v>
      </c>
      <c r="X312" s="273"/>
      <c r="AB312" s="1249" t="str">
        <f t="shared" si="30"/>
        <v>04/2026</v>
      </c>
      <c r="AC312" s="1249" t="str">
        <f t="shared" si="31"/>
        <v>05/2026</v>
      </c>
      <c r="AD312" s="1249" t="str">
        <f t="shared" si="32"/>
        <v>06/2026</v>
      </c>
      <c r="AF312" s="1249" t="str">
        <f t="shared" si="33"/>
        <v>07/15/2026</v>
      </c>
    </row>
    <row r="313" ht="15.75" customHeight="1">
      <c r="A313" s="1248">
        <v>1018.0</v>
      </c>
      <c r="B313" s="1252">
        <v>75.0</v>
      </c>
      <c r="C313" s="1248" t="str">
        <f t="array" ref="C313">IFNA(XLOOKUP(B313,'New Signups'!C:C,'New Signups'!D:D),"-")</f>
        <v>Sadie </v>
      </c>
      <c r="D313" s="1248" t="str">
        <f t="array" ref="D313">IFNA(XLOOKUP(B313,'New Signups'!C:C,'New Signups'!E:E),"-")</f>
        <v>Davis</v>
      </c>
      <c r="E313" s="1230"/>
      <c r="G313" s="1249" t="str">
        <f t="array" ref="G313">IF(XLOOKUP(B313,'New Signups'!C:C,'New Signups'!I:I) = 0, "", XLOOKUP(B313,'New Signups'!C:C,'New Signups'!I:I))</f>
        <v>(215) 498-6017</v>
      </c>
      <c r="H313" s="1249" t="str">
        <f t="array" ref="H313">IF(XLOOKUP(B313,'New Signups'!C:C,'New Signups'!J:J) = 0, "", XLOOKUP(B313,'New Signups'!C:C,'New Signups'!J:J))</f>
        <v/>
      </c>
      <c r="J313" s="1249" t="str">
        <f t="array" ref="J313">IFNA(XLOOKUP(B313,'New Signups'!C:C,'New Signups'!H:H),"-")</f>
        <v>rebecca davis</v>
      </c>
      <c r="K313" s="1249" t="s">
        <v>5582</v>
      </c>
      <c r="M313" s="1157">
        <f t="array" ref="M313">IFNA(
    IF(OR(XLOOKUP(B313, '1000'!A:A, '1000'!AC:AC, NA())=0, XLOOKUP(B313, '1000'!A:A, '1000'!AC:AC, NA())=DATE(1900,1,1)), "", XLOOKUP(B313, '1000'!A:A, '1000'!AC:AC, NA())),
    IFNA(
        IF(OR(XLOOKUP(B313, '2000'!A:A, '2000'!AC:AC, NA())=0, XLOOKUP(B313, '2000'!A:A, '2000'!AC:AC, NA())=DATE(1900,1,1)), "", XLOOKUP(B313, '2000'!A:A, '2000'!AC:AC, NA())),
        IFNA(
            IF(OR(XLOOKUP(B313, '3000'!A:A, '3000'!AC:AC, NA())=0, XLOOKUP(B313, '3000'!A:A, '3000'!AC:AC, NA())=DATE(1900,1,1)), "", XLOOKUP(B313, '3000'!A:A, '3000'!AC:AC, NA())),
            ""
        )
    )
)</f>
        <v>45778</v>
      </c>
      <c r="O313" s="1250" t="str">
        <f t="shared" si="24"/>
        <v>06/2025</v>
      </c>
      <c r="P313" s="1157" t="str">
        <f t="shared" si="25"/>
        <v>07/2025</v>
      </c>
      <c r="Q313" s="1157" t="str">
        <f t="shared" si="34"/>
        <v>07/2025</v>
      </c>
      <c r="R313" s="1157" t="str">
        <f t="shared" si="26"/>
        <v>09/2025</v>
      </c>
      <c r="S313" s="1157" t="str">
        <f t="shared" si="27"/>
        <v>10/2025</v>
      </c>
      <c r="T313" s="1157"/>
      <c r="W313" s="1249" t="str">
        <f t="shared" si="29"/>
        <v>2026-03-02 00:00</v>
      </c>
      <c r="X313" s="273"/>
      <c r="AB313" s="1249" t="str">
        <f t="shared" si="30"/>
        <v>05/2026</v>
      </c>
      <c r="AC313" s="1249" t="str">
        <f t="shared" si="31"/>
        <v>06/2026</v>
      </c>
      <c r="AD313" s="1249" t="str">
        <f t="shared" si="32"/>
        <v>07/2026</v>
      </c>
      <c r="AF313" s="1249" t="str">
        <f t="shared" si="33"/>
        <v>08/15/2026</v>
      </c>
    </row>
    <row r="314" ht="15.75" customHeight="1">
      <c r="A314" s="1252">
        <v>1019.0</v>
      </c>
      <c r="B314" s="1252">
        <v>393.0</v>
      </c>
      <c r="C314" s="1248" t="str">
        <f t="array" ref="C314">IFNA(XLOOKUP(B314,'New Signups'!C:C,'New Signups'!D:D),"-")</f>
        <v>Hai-Dinh</v>
      </c>
      <c r="D314" s="1248" t="str">
        <f t="array" ref="D314">IFNA(XLOOKUP(B314,'New Signups'!C:C,'New Signups'!E:E),"-")</f>
        <v>Ballock</v>
      </c>
      <c r="E314" s="1230"/>
      <c r="G314" s="1249" t="str">
        <f t="array" ref="G314">IF(XLOOKUP(B314,'New Signups'!C:C,'New Signups'!I:I) = 0, "", XLOOKUP(B314,'New Signups'!C:C,'New Signups'!I:I))</f>
        <v/>
      </c>
      <c r="H314" s="1249" t="str">
        <f t="array" ref="H314">IF(XLOOKUP(B314,'New Signups'!C:C,'New Signups'!J:J) = 0, "", XLOOKUP(B314,'New Signups'!C:C,'New Signups'!J:J))</f>
        <v/>
      </c>
      <c r="J314" s="1249" t="str">
        <f t="array" ref="J314">IFNA(XLOOKUP(B314,'New Signups'!C:C,'New Signups'!H:H),"-")</f>
        <v/>
      </c>
      <c r="K314" s="1249" t="s">
        <v>5582</v>
      </c>
      <c r="M314" s="1157">
        <f t="array" ref="M314">IFNA(
    IF(OR(XLOOKUP(B314, '1000'!A:A, '1000'!AC:AC, NA())=0, XLOOKUP(B314, '1000'!A:A, '1000'!AC:AC, NA())=DATE(1900,1,1)), "", XLOOKUP(B314, '1000'!A:A, '1000'!AC:AC, NA())),
    IFNA(
        IF(OR(XLOOKUP(B314, '2000'!A:A, '2000'!AC:AC, NA())=0, XLOOKUP(B314, '2000'!A:A, '2000'!AC:AC, NA())=DATE(1900,1,1)), "", XLOOKUP(B314, '2000'!A:A, '2000'!AC:AC, NA())),
        IFNA(
            IF(OR(XLOOKUP(B314, '3000'!A:A, '3000'!AC:AC, NA())=0, XLOOKUP(B314, '3000'!A:A, '3000'!AC:AC, NA())=DATE(1900,1,1)), "", XLOOKUP(B314, '3000'!A:A, '3000'!AC:AC, NA())),
            ""
        )
    )
)</f>
        <v>45854</v>
      </c>
      <c r="O314" s="1250" t="str">
        <f t="shared" si="24"/>
        <v>08/2025</v>
      </c>
      <c r="P314" s="1157" t="str">
        <f t="shared" si="25"/>
        <v>09/2025</v>
      </c>
      <c r="Q314" s="1157" t="str">
        <f t="shared" si="34"/>
        <v>09/2025</v>
      </c>
      <c r="R314" s="1157" t="str">
        <f t="shared" si="26"/>
        <v>11/2025</v>
      </c>
      <c r="S314" s="1157" t="str">
        <f t="shared" si="27"/>
        <v>12/2025</v>
      </c>
      <c r="T314" s="1157"/>
      <c r="W314" s="1249" t="str">
        <f t="shared" si="29"/>
        <v>2026-05-04 00:00</v>
      </c>
      <c r="X314" s="273"/>
      <c r="AB314" s="1249" t="str">
        <f t="shared" si="30"/>
        <v>07/2026</v>
      </c>
      <c r="AC314" s="1249" t="str">
        <f t="shared" si="31"/>
        <v>08/2026</v>
      </c>
      <c r="AD314" s="1249" t="str">
        <f t="shared" si="32"/>
        <v>09/2026</v>
      </c>
      <c r="AF314" s="1249" t="str">
        <f t="shared" si="33"/>
        <v>10/15/2026</v>
      </c>
    </row>
    <row r="315" ht="15.75" customHeight="1">
      <c r="A315" s="1277">
        <v>1020.0</v>
      </c>
      <c r="B315" s="1277">
        <v>395.0</v>
      </c>
      <c r="C315" s="1278" t="str">
        <f t="array" ref="C315">IFNA(XLOOKUP(B315,'New Signups'!C:C,'New Signups'!D:D),"-")</f>
        <v>Amaya</v>
      </c>
      <c r="D315" s="1278" t="str">
        <f t="array" ref="D315">IFNA(XLOOKUP(B315,'New Signups'!C:C,'New Signups'!E:E),"-")</f>
        <v>Mestre</v>
      </c>
      <c r="E315" s="1230"/>
      <c r="G315" s="1249" t="str">
        <f t="array" ref="G315">IF(XLOOKUP(B315,'New Signups'!C:C,'New Signups'!I:I) = 0, "", XLOOKUP(B315,'New Signups'!C:C,'New Signups'!I:I))</f>
        <v/>
      </c>
      <c r="H315" s="1249" t="str">
        <f t="array" ref="H315">IF(XLOOKUP(B315,'New Signups'!C:C,'New Signups'!J:J) = 0, "", XLOOKUP(B315,'New Signups'!C:C,'New Signups'!J:J))</f>
        <v>(215) 909-1236</v>
      </c>
      <c r="J315" s="1249" t="str">
        <f t="array" ref="J315">IFNA(XLOOKUP(B315,'New Signups'!C:C,'New Signups'!H:H),"-")</f>
        <v>Diana Corro</v>
      </c>
      <c r="K315" s="1249" t="s">
        <v>5582</v>
      </c>
      <c r="M315" s="1157">
        <f t="array" ref="M315">IFNA(
    IF(OR(XLOOKUP(B315, '1000'!A:A, '1000'!AC:AC, NA())=0, XLOOKUP(B315, '1000'!A:A, '1000'!AC:AC, NA())=DATE(1900,1,1)), "", XLOOKUP(B315, '1000'!A:A, '1000'!AC:AC, NA())),
    IFNA(
        IF(OR(XLOOKUP(B315, '2000'!A:A, '2000'!AC:AC, NA())=0, XLOOKUP(B315, '2000'!A:A, '2000'!AC:AC, NA())=DATE(1900,1,1)), "", XLOOKUP(B315, '2000'!A:A, '2000'!AC:AC, NA())),
        IFNA(
            IF(OR(XLOOKUP(B315, '3000'!A:A, '3000'!AC:AC, NA())=0, XLOOKUP(B315, '3000'!A:A, '3000'!AC:AC, NA())=DATE(1900,1,1)), "", XLOOKUP(B315, '3000'!A:A, '3000'!AC:AC, NA())),
            ""
        )
    )
)</f>
        <v>45777</v>
      </c>
      <c r="O315" s="1250" t="str">
        <f t="shared" si="24"/>
        <v>05/2025</v>
      </c>
      <c r="P315" s="1157" t="str">
        <f t="shared" si="25"/>
        <v>06/2025</v>
      </c>
      <c r="Q315" s="1157" t="str">
        <f t="shared" si="34"/>
        <v>06/2025</v>
      </c>
      <c r="R315" s="1157" t="str">
        <f t="shared" si="26"/>
        <v>08/2025</v>
      </c>
      <c r="S315" s="1157" t="str">
        <f t="shared" si="27"/>
        <v>09/2025</v>
      </c>
      <c r="T315" s="1157"/>
      <c r="W315" s="1249" t="str">
        <f t="shared" si="29"/>
        <v>2026-02-02 00:00</v>
      </c>
      <c r="X315" s="273"/>
      <c r="AB315" s="1249" t="str">
        <f t="shared" si="30"/>
        <v>04/2026</v>
      </c>
      <c r="AC315" s="1249" t="str">
        <f t="shared" si="31"/>
        <v>05/2026</v>
      </c>
      <c r="AD315" s="1249" t="str">
        <f t="shared" si="32"/>
        <v>06/2026</v>
      </c>
      <c r="AF315" s="1249" t="str">
        <f t="shared" si="33"/>
        <v>07/15/2026</v>
      </c>
    </row>
    <row r="316" ht="15.75" customHeight="1">
      <c r="A316" s="1252">
        <v>1021.0</v>
      </c>
      <c r="B316" s="1252">
        <v>339.0</v>
      </c>
      <c r="C316" s="1248" t="str">
        <f t="array" ref="C316">IFNA(XLOOKUP(B316,'New Signups'!C:C,'New Signups'!D:D),"-")</f>
        <v>Colton</v>
      </c>
      <c r="D316" s="1248" t="str">
        <f t="array" ref="D316">IFNA(XLOOKUP(B316,'New Signups'!C:C,'New Signups'!E:E),"-")</f>
        <v>Tekimang</v>
      </c>
      <c r="E316" s="1230"/>
      <c r="G316" s="1249" t="str">
        <f t="array" ref="G316">IF(XLOOKUP(B316,'New Signups'!C:C,'New Signups'!I:I) = 0, "", XLOOKUP(B316,'New Signups'!C:C,'New Signups'!I:I))</f>
        <v>(626) 283-3793</v>
      </c>
      <c r="H316" s="1249" t="str">
        <f t="array" ref="H316">IF(XLOOKUP(B316,'New Signups'!C:C,'New Signups'!J:J) = 0, "", XLOOKUP(B316,'New Signups'!C:C,'New Signups'!J:J))</f>
        <v>(626) 283-3793</v>
      </c>
      <c r="J316" s="1249" t="str">
        <f t="array" ref="J316">IFNA(XLOOKUP(B316,'New Signups'!C:C,'New Signups'!H:H),"-")</f>
        <v>Fenny Veronica</v>
      </c>
      <c r="K316" s="1249" t="s">
        <v>5582</v>
      </c>
      <c r="M316" s="1157">
        <f t="array" ref="M316">IFNA(
    IF(OR(XLOOKUP(B316, '1000'!A:A, '1000'!AC:AC, NA())=0, XLOOKUP(B316, '1000'!A:A, '1000'!AC:AC, NA())=DATE(1900,1,1)), "", XLOOKUP(B316, '1000'!A:A, '1000'!AC:AC, NA())),
    IFNA(
        IF(OR(XLOOKUP(B316, '2000'!A:A, '2000'!AC:AC, NA())=0, XLOOKUP(B316, '2000'!A:A, '2000'!AC:AC, NA())=DATE(1900,1,1)), "", XLOOKUP(B316, '2000'!A:A, '2000'!AC:AC, NA())),
        IFNA(
            IF(OR(XLOOKUP(B316, '3000'!A:A, '3000'!AC:AC, NA())=0, XLOOKUP(B316, '3000'!A:A, '3000'!AC:AC, NA())=DATE(1900,1,1)), "", XLOOKUP(B316, '3000'!A:A, '3000'!AC:AC, NA())),
            ""
        )
    )
)</f>
        <v>45765</v>
      </c>
      <c r="O316" s="1250" t="str">
        <f t="shared" si="24"/>
        <v>05/2025</v>
      </c>
      <c r="P316" s="1157" t="str">
        <f t="shared" si="25"/>
        <v>06/2025</v>
      </c>
      <c r="Q316" s="1157" t="str">
        <f t="shared" si="34"/>
        <v>06/2025</v>
      </c>
      <c r="R316" s="1157" t="str">
        <f t="shared" si="26"/>
        <v>08/2025</v>
      </c>
      <c r="S316" s="1157" t="str">
        <f t="shared" si="27"/>
        <v>09/2025</v>
      </c>
      <c r="T316" s="1157"/>
      <c r="W316" s="1249" t="str">
        <f t="shared" si="29"/>
        <v>2026-02-02 00:00</v>
      </c>
      <c r="X316" s="273"/>
      <c r="AB316" s="1249" t="str">
        <f t="shared" si="30"/>
        <v>04/2026</v>
      </c>
      <c r="AC316" s="1249" t="str">
        <f t="shared" si="31"/>
        <v>05/2026</v>
      </c>
      <c r="AD316" s="1249" t="str">
        <f t="shared" si="32"/>
        <v>06/2026</v>
      </c>
      <c r="AF316" s="1249" t="str">
        <f t="shared" si="33"/>
        <v>07/15/2026</v>
      </c>
    </row>
    <row r="317" ht="15.75" customHeight="1">
      <c r="A317" s="1252">
        <v>1022.0</v>
      </c>
      <c r="B317" s="1252">
        <v>507.0</v>
      </c>
      <c r="C317" s="1248" t="str">
        <f t="array" ref="C317">IFNA(XLOOKUP(B317,'New Signups'!C:C,'New Signups'!D:D),"-")</f>
        <v>Nashali</v>
      </c>
      <c r="D317" s="1248" t="str">
        <f t="array" ref="D317">IFNA(XLOOKUP(B317,'New Signups'!C:C,'New Signups'!E:E),"-")</f>
        <v>Ortiz-Rivera </v>
      </c>
      <c r="E317" s="1230"/>
      <c r="G317" s="1249" t="str">
        <f t="array" ref="G317">IF(XLOOKUP(B317,'New Signups'!C:C,'New Signups'!I:I) = 0, "", XLOOKUP(B317,'New Signups'!C:C,'New Signups'!I:I))</f>
        <v>(267) 997-4412</v>
      </c>
      <c r="H317" s="1249" t="str">
        <f t="array" ref="H317">IF(XLOOKUP(B317,'New Signups'!C:C,'New Signups'!J:J) = 0, "", XLOOKUP(B317,'New Signups'!C:C,'New Signups'!J:J))</f>
        <v>(267) 997-4412</v>
      </c>
      <c r="J317" s="1249" t="str">
        <f t="array" ref="J317">IFNA(XLOOKUP(B317,'New Signups'!C:C,'New Signups'!H:H),"-")</f>
        <v>Samiha Ortiz-Rivera</v>
      </c>
      <c r="K317" s="1249" t="s">
        <v>5582</v>
      </c>
      <c r="M317" s="1157">
        <f t="array" ref="M317">IFNA(
    IF(OR(XLOOKUP(B317, '1000'!A:A, '1000'!AC:AC, NA())=0, XLOOKUP(B317, '1000'!A:A, '1000'!AC:AC, NA())=DATE(1900,1,1)), "", XLOOKUP(B317, '1000'!A:A, '1000'!AC:AC, NA())),
    IFNA(
        IF(OR(XLOOKUP(B317, '2000'!A:A, '2000'!AC:AC, NA())=0, XLOOKUP(B317, '2000'!A:A, '2000'!AC:AC, NA())=DATE(1900,1,1)), "", XLOOKUP(B317, '2000'!A:A, '2000'!AC:AC, NA())),
        IFNA(
            IF(OR(XLOOKUP(B317, '3000'!A:A, '3000'!AC:AC, NA())=0, XLOOKUP(B317, '3000'!A:A, '3000'!AC:AC, NA())=DATE(1900,1,1)), "", XLOOKUP(B317, '3000'!A:A, '3000'!AC:AC, NA())),
            ""
        )
    )
)</f>
        <v>45970</v>
      </c>
      <c r="O317" s="1250" t="str">
        <f t="shared" si="24"/>
        <v>12/2025</v>
      </c>
      <c r="P317" s="1157" t="str">
        <f t="shared" si="25"/>
        <v>01/2026</v>
      </c>
      <c r="Q317" s="1157" t="str">
        <f t="shared" si="34"/>
        <v>01/2026</v>
      </c>
      <c r="R317" s="1157" t="str">
        <f t="shared" si="26"/>
        <v>03/2026</v>
      </c>
      <c r="S317" s="1157" t="str">
        <f t="shared" si="27"/>
        <v>04/2026</v>
      </c>
      <c r="T317" s="1157"/>
      <c r="W317" s="1249" t="str">
        <f t="shared" si="29"/>
        <v>2026-09-07 00:00</v>
      </c>
      <c r="X317" s="273"/>
      <c r="AB317" s="1249" t="str">
        <f t="shared" si="30"/>
        <v>11/2026</v>
      </c>
      <c r="AC317" s="1249" t="str">
        <f t="shared" si="31"/>
        <v>12/2026</v>
      </c>
      <c r="AD317" s="1249" t="str">
        <f t="shared" si="32"/>
        <v>01/2027</v>
      </c>
      <c r="AF317" s="1249" t="str">
        <f t="shared" si="33"/>
        <v>02/15/2027</v>
      </c>
    </row>
    <row r="318" ht="15.75" customHeight="1">
      <c r="A318" s="1252">
        <v>1023.0</v>
      </c>
      <c r="B318" s="1252">
        <v>508.0</v>
      </c>
      <c r="C318" s="1248" t="str">
        <f t="array" ref="C318">IFNA(XLOOKUP(B318,'New Signups'!C:C,'New Signups'!D:D),"-")</f>
        <v>Anthony</v>
      </c>
      <c r="D318" s="1248" t="str">
        <f t="array" ref="D318">IFNA(XLOOKUP(B318,'New Signups'!C:C,'New Signups'!E:E),"-")</f>
        <v>Ortiz-Rivera Jr</v>
      </c>
      <c r="E318" s="1230"/>
      <c r="G318" s="1249" t="str">
        <f t="array" ref="G318">IF(XLOOKUP(B318,'New Signups'!C:C,'New Signups'!I:I) = 0, "", XLOOKUP(B318,'New Signups'!C:C,'New Signups'!I:I))</f>
        <v>(267) 997-4412</v>
      </c>
      <c r="H318" s="1249" t="str">
        <f t="array" ref="H318">IF(XLOOKUP(B318,'New Signups'!C:C,'New Signups'!J:J) = 0, "", XLOOKUP(B318,'New Signups'!C:C,'New Signups'!J:J))</f>
        <v>(267) 997-4412</v>
      </c>
      <c r="J318" s="1249" t="str">
        <f t="array" ref="J318">IFNA(XLOOKUP(B318,'New Signups'!C:C,'New Signups'!H:H),"-")</f>
        <v>Samiha Ortiz-Rivera</v>
      </c>
      <c r="K318" s="1249" t="s">
        <v>5582</v>
      </c>
      <c r="M318" s="1157">
        <f t="array" ref="M318">IFNA(
    IF(OR(XLOOKUP(B318, '1000'!A:A, '1000'!AC:AC, NA())=0, XLOOKUP(B318, '1000'!A:A, '1000'!AC:AC, NA())=DATE(1900,1,1)), "", XLOOKUP(B318, '1000'!A:A, '1000'!AC:AC, NA())),
    IFNA(
        IF(OR(XLOOKUP(B318, '2000'!A:A, '2000'!AC:AC, NA())=0, XLOOKUP(B318, '2000'!A:A, '2000'!AC:AC, NA())=DATE(1900,1,1)), "", XLOOKUP(B318, '2000'!A:A, '2000'!AC:AC, NA())),
        IFNA(
            IF(OR(XLOOKUP(B318, '3000'!A:A, '3000'!AC:AC, NA())=0, XLOOKUP(B318, '3000'!A:A, '3000'!AC:AC, NA())=DATE(1900,1,1)), "", XLOOKUP(B318, '3000'!A:A, '3000'!AC:AC, NA())),
            ""
        )
    )
)</f>
        <v>45949</v>
      </c>
      <c r="O318" s="1250" t="str">
        <f t="shared" si="24"/>
        <v>11/2025</v>
      </c>
      <c r="P318" s="1157" t="str">
        <f t="shared" si="25"/>
        <v>12/2025</v>
      </c>
      <c r="Q318" s="1157" t="str">
        <f t="shared" si="34"/>
        <v>12/2025</v>
      </c>
      <c r="R318" s="1157" t="str">
        <f t="shared" si="26"/>
        <v>02/2026</v>
      </c>
      <c r="S318" s="1157" t="str">
        <f t="shared" si="27"/>
        <v>03/2026</v>
      </c>
      <c r="T318" s="1157"/>
      <c r="W318" s="1249" t="str">
        <f t="shared" si="29"/>
        <v>2026-08-03 00:00</v>
      </c>
      <c r="X318" s="273"/>
      <c r="AB318" s="1249" t="str">
        <f t="shared" si="30"/>
        <v>10/2026</v>
      </c>
      <c r="AC318" s="1249" t="str">
        <f t="shared" si="31"/>
        <v>11/2026</v>
      </c>
      <c r="AD318" s="1249" t="str">
        <f t="shared" si="32"/>
        <v>12/2026</v>
      </c>
      <c r="AF318" s="1249" t="str">
        <f t="shared" si="33"/>
        <v>01/15/2027</v>
      </c>
    </row>
    <row r="319" ht="15.75" customHeight="1">
      <c r="A319" s="1252">
        <v>1024.0</v>
      </c>
      <c r="B319" s="1252">
        <v>509.0</v>
      </c>
      <c r="C319" s="1248" t="str">
        <f t="array" ref="C319">IFNA(XLOOKUP(B319,'New Signups'!C:C,'New Signups'!D:D),"-")</f>
        <v>Noemi</v>
      </c>
      <c r="D319" s="1248" t="str">
        <f t="array" ref="D319">IFNA(XLOOKUP(B319,'New Signups'!C:C,'New Signups'!E:E),"-")</f>
        <v>Ortiz-Rivera </v>
      </c>
      <c r="E319" s="1230"/>
      <c r="G319" s="1249" t="str">
        <f t="array" ref="G319">IF(XLOOKUP(B319,'New Signups'!C:C,'New Signups'!I:I) = 0, "", XLOOKUP(B319,'New Signups'!C:C,'New Signups'!I:I))</f>
        <v>(267) 997-4412</v>
      </c>
      <c r="H319" s="1249" t="str">
        <f t="array" ref="H319">IF(XLOOKUP(B319,'New Signups'!C:C,'New Signups'!J:J) = 0, "", XLOOKUP(B319,'New Signups'!C:C,'New Signups'!J:J))</f>
        <v>(267) 997-4412</v>
      </c>
      <c r="J319" s="1249" t="str">
        <f t="array" ref="J319">IFNA(XLOOKUP(B319,'New Signups'!C:C,'New Signups'!H:H),"-")</f>
        <v>Samiha Ortiz-Rivera</v>
      </c>
      <c r="K319" s="1249" t="s">
        <v>5582</v>
      </c>
      <c r="M319" s="1157">
        <f t="array" ref="M319">IFNA(
    IF(OR(XLOOKUP(B319, '1000'!A:A, '1000'!AC:AC, NA())=0, XLOOKUP(B319, '1000'!A:A, '1000'!AC:AC, NA())=DATE(1900,1,1)), "", XLOOKUP(B319, '1000'!A:A, '1000'!AC:AC, NA())),
    IFNA(
        IF(OR(XLOOKUP(B319, '2000'!A:A, '2000'!AC:AC, NA())=0, XLOOKUP(B319, '2000'!A:A, '2000'!AC:AC, NA())=DATE(1900,1,1)), "", XLOOKUP(B319, '2000'!A:A, '2000'!AC:AC, NA())),
        IFNA(
            IF(OR(XLOOKUP(B319, '3000'!A:A, '3000'!AC:AC, NA())=0, XLOOKUP(B319, '3000'!A:A, '3000'!AC:AC, NA())=DATE(1900,1,1)), "", XLOOKUP(B319, '3000'!A:A, '3000'!AC:AC, NA())),
            ""
        )
    )
)</f>
        <v>45935</v>
      </c>
      <c r="O319" s="1250" t="str">
        <f t="shared" si="24"/>
        <v>11/2025</v>
      </c>
      <c r="P319" s="1157" t="str">
        <f t="shared" si="25"/>
        <v>12/2025</v>
      </c>
      <c r="Q319" s="1157" t="str">
        <f t="shared" si="34"/>
        <v>12/2025</v>
      </c>
      <c r="R319" s="1157" t="str">
        <f t="shared" si="26"/>
        <v>02/2026</v>
      </c>
      <c r="S319" s="1157" t="str">
        <f t="shared" si="27"/>
        <v>03/2026</v>
      </c>
      <c r="T319" s="1157"/>
      <c r="W319" s="1249" t="str">
        <f t="shared" si="29"/>
        <v>2026-08-03 00:00</v>
      </c>
      <c r="X319" s="273"/>
      <c r="AB319" s="1249" t="str">
        <f t="shared" si="30"/>
        <v>10/2026</v>
      </c>
      <c r="AC319" s="1249" t="str">
        <f t="shared" si="31"/>
        <v>11/2026</v>
      </c>
      <c r="AD319" s="1249" t="str">
        <f t="shared" si="32"/>
        <v>12/2026</v>
      </c>
      <c r="AF319" s="1249" t="str">
        <f t="shared" si="33"/>
        <v>01/15/2027</v>
      </c>
    </row>
    <row r="320" ht="15.75" customHeight="1">
      <c r="A320" s="1252">
        <v>1025.0</v>
      </c>
      <c r="B320" s="1252">
        <v>510.0</v>
      </c>
      <c r="C320" s="1248" t="str">
        <f t="array" ref="C320">IFNA(XLOOKUP(B320,'New Signups'!C:C,'New Signups'!D:D),"-")</f>
        <v>Amina</v>
      </c>
      <c r="D320" s="1248" t="str">
        <f t="array" ref="D320">IFNA(XLOOKUP(B320,'New Signups'!C:C,'New Signups'!E:E),"-")</f>
        <v>Ortiz-Rivera </v>
      </c>
      <c r="E320" s="1230"/>
      <c r="G320" s="1249" t="str">
        <f t="array" ref="G320">IF(XLOOKUP(B320,'New Signups'!C:C,'New Signups'!I:I) = 0, "", XLOOKUP(B320,'New Signups'!C:C,'New Signups'!I:I))</f>
        <v>(267) 997-4412</v>
      </c>
      <c r="H320" s="1249" t="str">
        <f t="array" ref="H320">IF(XLOOKUP(B320,'New Signups'!C:C,'New Signups'!J:J) = 0, "", XLOOKUP(B320,'New Signups'!C:C,'New Signups'!J:J))</f>
        <v>(267) 997-4412</v>
      </c>
      <c r="J320" s="1249" t="str">
        <f t="array" ref="J320">IFNA(XLOOKUP(B320,'New Signups'!C:C,'New Signups'!H:H),"-")</f>
        <v>Samiha Ortiz-Rivera</v>
      </c>
      <c r="K320" s="1249" t="s">
        <v>5582</v>
      </c>
      <c r="M320" s="1157">
        <f t="array" ref="M320">IFNA(
    IF(OR(XLOOKUP(B320, '1000'!A:A, '1000'!AC:AC, NA())=0, XLOOKUP(B320, '1000'!A:A, '1000'!AC:AC, NA())=DATE(1900,1,1)), "", XLOOKUP(B320, '1000'!A:A, '1000'!AC:AC, NA())),
    IFNA(
        IF(OR(XLOOKUP(B320, '2000'!A:A, '2000'!AC:AC, NA())=0, XLOOKUP(B320, '2000'!A:A, '2000'!AC:AC, NA())=DATE(1900,1,1)), "", XLOOKUP(B320, '2000'!A:A, '2000'!AC:AC, NA())),
        IFNA(
            IF(OR(XLOOKUP(B320, '3000'!A:A, '3000'!AC:AC, NA())=0, XLOOKUP(B320, '3000'!A:A, '3000'!AC:AC, NA())=DATE(1900,1,1)), "", XLOOKUP(B320, '3000'!A:A, '3000'!AC:AC, NA())),
            ""
        )
    )
)</f>
        <v>45935</v>
      </c>
      <c r="O320" s="1250" t="str">
        <f t="shared" si="24"/>
        <v>11/2025</v>
      </c>
      <c r="P320" s="1157" t="str">
        <f t="shared" si="25"/>
        <v>12/2025</v>
      </c>
      <c r="Q320" s="1157" t="str">
        <f t="shared" si="34"/>
        <v>12/2025</v>
      </c>
      <c r="R320" s="1157" t="str">
        <f t="shared" si="26"/>
        <v>02/2026</v>
      </c>
      <c r="S320" s="1157" t="str">
        <f t="shared" si="27"/>
        <v>03/2026</v>
      </c>
      <c r="T320" s="1157"/>
      <c r="W320" s="1249" t="str">
        <f t="shared" si="29"/>
        <v>2026-08-03 00:00</v>
      </c>
      <c r="X320" s="273"/>
      <c r="AB320" s="1249" t="str">
        <f t="shared" si="30"/>
        <v>10/2026</v>
      </c>
      <c r="AC320" s="1249" t="str">
        <f t="shared" si="31"/>
        <v>11/2026</v>
      </c>
      <c r="AD320" s="1249" t="str">
        <f t="shared" si="32"/>
        <v>12/2026</v>
      </c>
      <c r="AF320" s="1249" t="str">
        <f t="shared" si="33"/>
        <v>01/15/2027</v>
      </c>
    </row>
    <row r="321" ht="15.75" customHeight="1">
      <c r="A321" s="1252">
        <v>1026.0</v>
      </c>
      <c r="B321" s="1252">
        <v>511.0</v>
      </c>
      <c r="C321" s="1248" t="str">
        <f t="array" ref="C321">IFNA(XLOOKUP(B321,'New Signups'!C:C,'New Signups'!D:D),"-")</f>
        <v>Keniel</v>
      </c>
      <c r="D321" s="1248" t="str">
        <f t="array" ref="D321">IFNA(XLOOKUP(B321,'New Signups'!C:C,'New Signups'!E:E),"-")</f>
        <v>Ortiz-Rivera </v>
      </c>
      <c r="E321" s="1230"/>
      <c r="G321" s="1249" t="str">
        <f t="array" ref="G321">IF(XLOOKUP(B321,'New Signups'!C:C,'New Signups'!I:I) = 0, "", XLOOKUP(B321,'New Signups'!C:C,'New Signups'!I:I))</f>
        <v>(267) 997-4412</v>
      </c>
      <c r="H321" s="1249" t="str">
        <f t="array" ref="H321">IF(XLOOKUP(B321,'New Signups'!C:C,'New Signups'!J:J) = 0, "", XLOOKUP(B321,'New Signups'!C:C,'New Signups'!J:J))</f>
        <v>(267) 997-4412</v>
      </c>
      <c r="J321" s="1249" t="str">
        <f t="array" ref="J321">IFNA(XLOOKUP(B321,'New Signups'!C:C,'New Signups'!H:H),"-")</f>
        <v>Samiha Ortiz-Rivera</v>
      </c>
      <c r="K321" s="1249" t="s">
        <v>5582</v>
      </c>
      <c r="M321" s="1157">
        <f t="array" ref="M321">IFNA(
    IF(OR(XLOOKUP(B321, '1000'!A:A, '1000'!AC:AC, NA())=0, XLOOKUP(B321, '1000'!A:A, '1000'!AC:AC, NA())=DATE(1900,1,1)), "", XLOOKUP(B321, '1000'!A:A, '1000'!AC:AC, NA())),
    IFNA(
        IF(OR(XLOOKUP(B321, '2000'!A:A, '2000'!AC:AC, NA())=0, XLOOKUP(B321, '2000'!A:A, '2000'!AC:AC, NA())=DATE(1900,1,1)), "", XLOOKUP(B321, '2000'!A:A, '2000'!AC:AC, NA())),
        IFNA(
            IF(OR(XLOOKUP(B321, '3000'!A:A, '3000'!AC:AC, NA())=0, XLOOKUP(B321, '3000'!A:A, '3000'!AC:AC, NA())=DATE(1900,1,1)), "", XLOOKUP(B321, '3000'!A:A, '3000'!AC:AC, NA())),
            ""
        )
    )
)</f>
        <v>45949</v>
      </c>
      <c r="O321" s="1250" t="str">
        <f t="shared" si="24"/>
        <v>11/2025</v>
      </c>
      <c r="P321" s="1157" t="str">
        <f t="shared" si="25"/>
        <v>12/2025</v>
      </c>
      <c r="Q321" s="1157" t="str">
        <f t="shared" si="34"/>
        <v>12/2025</v>
      </c>
      <c r="R321" s="1157" t="str">
        <f t="shared" si="26"/>
        <v>02/2026</v>
      </c>
      <c r="S321" s="1157" t="str">
        <f t="shared" si="27"/>
        <v>03/2026</v>
      </c>
      <c r="T321" s="1157"/>
      <c r="W321" s="1249" t="str">
        <f t="shared" si="29"/>
        <v>2026-08-03 00:00</v>
      </c>
      <c r="X321" s="273"/>
      <c r="AB321" s="1249" t="str">
        <f t="shared" si="30"/>
        <v>10/2026</v>
      </c>
      <c r="AC321" s="1249" t="str">
        <f t="shared" si="31"/>
        <v>11/2026</v>
      </c>
      <c r="AD321" s="1249" t="str">
        <f t="shared" si="32"/>
        <v>12/2026</v>
      </c>
      <c r="AF321" s="1249" t="str">
        <f t="shared" si="33"/>
        <v>01/15/2027</v>
      </c>
    </row>
    <row r="322" ht="15.75" customHeight="1">
      <c r="A322" s="1277">
        <v>1028.0</v>
      </c>
      <c r="B322" s="1277">
        <v>629.0</v>
      </c>
      <c r="C322" s="1278" t="str">
        <f t="array" ref="C322">IFNA(XLOOKUP(B322,'New Signups'!C:C,'New Signups'!D:D),"-")</f>
        <v>Alanzo</v>
      </c>
      <c r="D322" s="1278" t="str">
        <f t="array" ref="D322">IFNA(XLOOKUP(B322,'New Signups'!C:C,'New Signups'!E:E),"-")</f>
        <v>Jones</v>
      </c>
      <c r="E322" s="1230"/>
      <c r="G322" s="1249" t="str">
        <f t="array" ref="G322">IF(XLOOKUP(B322,'New Signups'!C:C,'New Signups'!I:I) = 0, "", XLOOKUP(B322,'New Signups'!C:C,'New Signups'!I:I))</f>
        <v/>
      </c>
      <c r="H322" s="1249" t="str">
        <f t="array" ref="H322">IF(XLOOKUP(B322,'New Signups'!C:C,'New Signups'!J:J) = 0, "", XLOOKUP(B322,'New Signups'!C:C,'New Signups'!J:J))</f>
        <v>(267) 597-9136</v>
      </c>
      <c r="J322" s="1249" t="str">
        <f t="array" ref="J322">IFNA(XLOOKUP(B322,'New Signups'!C:C,'New Signups'!H:H),"-")</f>
        <v>Sharron, Ronnie</v>
      </c>
      <c r="K322" s="1249" t="s">
        <v>5582</v>
      </c>
      <c r="M322" s="1157" t="str">
        <f t="array" ref="M322">IFNA(
    IF(OR(XLOOKUP(B322, '1000'!A:A, '1000'!AC:AC, NA())=0, XLOOKUP(B322, '1000'!A:A, '1000'!AC:AC, NA())=DATE(1900,1,1)), "", XLOOKUP(B322, '1000'!A:A, '1000'!AC:AC, NA())),
    IFNA(
        IF(OR(XLOOKUP(B322, '2000'!A:A, '2000'!AC:AC, NA())=0, XLOOKUP(B322, '2000'!A:A, '2000'!AC:AC, NA())=DATE(1900,1,1)), "", XLOOKUP(B322, '2000'!A:A, '2000'!AC:AC, NA())),
        IFNA(
            IF(OR(XLOOKUP(B322, '3000'!A:A, '3000'!AC:AC, NA())=0, XLOOKUP(B322, '3000'!A:A, '3000'!AC:AC, NA())=DATE(1900,1,1)), "", XLOOKUP(B322, '3000'!A:A, '3000'!AC:AC, NA())),
            ""
        )
    )
)</f>
        <v/>
      </c>
      <c r="O322" s="1250" t="str">
        <f t="shared" si="24"/>
        <v/>
      </c>
      <c r="P322" s="1157" t="str">
        <f t="shared" si="25"/>
        <v/>
      </c>
      <c r="Q322" s="1157" t="str">
        <f t="shared" si="34"/>
        <v/>
      </c>
      <c r="R322" s="1157" t="str">
        <f t="shared" si="26"/>
        <v/>
      </c>
      <c r="S322" s="1157" t="str">
        <f t="shared" si="27"/>
        <v/>
      </c>
      <c r="T322" s="1157"/>
      <c r="W322" s="1249" t="str">
        <f t="shared" si="29"/>
        <v/>
      </c>
      <c r="X322" s="273"/>
      <c r="AB322" s="1249" t="str">
        <f t="shared" si="30"/>
        <v/>
      </c>
      <c r="AC322" s="1249" t="str">
        <f t="shared" si="31"/>
        <v/>
      </c>
      <c r="AD322" s="1249" t="str">
        <f t="shared" si="32"/>
        <v/>
      </c>
      <c r="AF322" s="1249" t="str">
        <f t="shared" si="33"/>
        <v/>
      </c>
    </row>
    <row r="323" ht="15.75" customHeight="1">
      <c r="A323" s="1252">
        <v>1029.0</v>
      </c>
      <c r="B323" s="1252">
        <v>688.0</v>
      </c>
      <c r="C323" s="1248" t="str">
        <f t="array" ref="C323">IFNA(XLOOKUP(B323,'New Signups'!C:C,'New Signups'!D:D),"-")</f>
        <v>Ingrid</v>
      </c>
      <c r="D323" s="1248" t="str">
        <f t="array" ref="D323">IFNA(XLOOKUP(B323,'New Signups'!C:C,'New Signups'!E:E),"-")</f>
        <v>yip</v>
      </c>
      <c r="E323" s="1230"/>
      <c r="G323" s="1249" t="str">
        <f t="array" ref="G323">IF(XLOOKUP(B323,'New Signups'!C:C,'New Signups'!I:I) = 0, "", XLOOKUP(B323,'New Signups'!C:C,'New Signups'!I:I))</f>
        <v>(540) 921-7569</v>
      </c>
      <c r="H323" s="1249" t="str">
        <f t="array" ref="H323">IF(XLOOKUP(B323,'New Signups'!C:C,'New Signups'!J:J) = 0, "", XLOOKUP(B323,'New Signups'!C:C,'New Signups'!J:J))</f>
        <v>(540) 921-7569</v>
      </c>
      <c r="J323" s="1249" t="str">
        <f t="array" ref="J323">IFNA(XLOOKUP(B323,'New Signups'!C:C,'New Signups'!H:H),"-")</f>
        <v>Josephine Yip</v>
      </c>
      <c r="K323" s="1249" t="s">
        <v>5582</v>
      </c>
      <c r="M323" s="1157">
        <f t="array" ref="M323">IFNA(
    IF(OR(XLOOKUP(B323, '1000'!A:A, '1000'!AC:AC, NA())=0, XLOOKUP(B323, '1000'!A:A, '1000'!AC:AC, NA())=DATE(1900,1,1)), "", XLOOKUP(B323, '1000'!A:A, '1000'!AC:AC, NA())),
    IFNA(
        IF(OR(XLOOKUP(B323, '2000'!A:A, '2000'!AC:AC, NA())=0, XLOOKUP(B323, '2000'!A:A, '2000'!AC:AC, NA())=DATE(1900,1,1)), "", XLOOKUP(B323, '2000'!A:A, '2000'!AC:AC, NA())),
        IFNA(
            IF(OR(XLOOKUP(B323, '3000'!A:A, '3000'!AC:AC, NA())=0, XLOOKUP(B323, '3000'!A:A, '3000'!AC:AC, NA())=DATE(1900,1,1)), "", XLOOKUP(B323, '3000'!A:A, '3000'!AC:AC, NA())),
            ""
        )
    )
)</f>
        <v>45879</v>
      </c>
      <c r="O323" s="1250" t="str">
        <f t="shared" si="24"/>
        <v>09/2025</v>
      </c>
      <c r="P323" s="1157" t="str">
        <f t="shared" si="25"/>
        <v>10/2025</v>
      </c>
      <c r="Q323" s="1157" t="str">
        <f t="shared" si="34"/>
        <v>10/2025</v>
      </c>
      <c r="R323" s="1157" t="str">
        <f t="shared" si="26"/>
        <v>12/2025</v>
      </c>
      <c r="S323" s="1157" t="str">
        <f t="shared" si="27"/>
        <v>01/2026</v>
      </c>
      <c r="T323" s="1157"/>
      <c r="W323" s="1249" t="str">
        <f t="shared" si="29"/>
        <v>2026-06-08 00:00</v>
      </c>
      <c r="X323" s="273"/>
      <c r="AB323" s="1249" t="str">
        <f t="shared" si="30"/>
        <v>08/2026</v>
      </c>
      <c r="AC323" s="1249" t="str">
        <f t="shared" si="31"/>
        <v>09/2026</v>
      </c>
      <c r="AD323" s="1249" t="str">
        <f t="shared" si="32"/>
        <v>10/2026</v>
      </c>
      <c r="AF323" s="1249" t="str">
        <f t="shared" si="33"/>
        <v>11/15/2026</v>
      </c>
    </row>
    <row r="324" ht="15.75" customHeight="1">
      <c r="A324" s="1252">
        <v>1030.0</v>
      </c>
      <c r="B324" s="1252">
        <v>689.0</v>
      </c>
      <c r="C324" s="1248" t="str">
        <f t="array" ref="C324">IFNA(XLOOKUP(B324,'New Signups'!C:C,'New Signups'!D:D),"-")</f>
        <v>Ingvar</v>
      </c>
      <c r="D324" s="1248" t="str">
        <f t="array" ref="D324">IFNA(XLOOKUP(B324,'New Signups'!C:C,'New Signups'!E:E),"-")</f>
        <v>Yip</v>
      </c>
      <c r="E324" s="1230"/>
      <c r="G324" s="1249" t="str">
        <f t="array" ref="G324">IF(XLOOKUP(B324,'New Signups'!C:C,'New Signups'!I:I) = 0, "", XLOOKUP(B324,'New Signups'!C:C,'New Signups'!I:I))</f>
        <v>(540) 921-7569</v>
      </c>
      <c r="H324" s="1249" t="str">
        <f t="array" ref="H324">IF(XLOOKUP(B324,'New Signups'!C:C,'New Signups'!J:J) = 0, "", XLOOKUP(B324,'New Signups'!C:C,'New Signups'!J:J))</f>
        <v>(540) 921-7569</v>
      </c>
      <c r="J324" s="1249" t="str">
        <f t="array" ref="J324">IFNA(XLOOKUP(B324,'New Signups'!C:C,'New Signups'!H:H),"-")</f>
        <v>Josephine Yip</v>
      </c>
      <c r="K324" s="1249" t="s">
        <v>5582</v>
      </c>
      <c r="M324" s="1157">
        <f t="array" ref="M324">IFNA(
    IF(OR(XLOOKUP(B324, '1000'!A:A, '1000'!AC:AC, NA())=0, XLOOKUP(B324, '1000'!A:A, '1000'!AC:AC, NA())=DATE(1900,1,1)), "", XLOOKUP(B324, '1000'!A:A, '1000'!AC:AC, NA())),
    IFNA(
        IF(OR(XLOOKUP(B324, '2000'!A:A, '2000'!AC:AC, NA())=0, XLOOKUP(B324, '2000'!A:A, '2000'!AC:AC, NA())=DATE(1900,1,1)), "", XLOOKUP(B324, '2000'!A:A, '2000'!AC:AC, NA())),
        IFNA(
            IF(OR(XLOOKUP(B324, '3000'!A:A, '3000'!AC:AC, NA())=0, XLOOKUP(B324, '3000'!A:A, '3000'!AC:AC, NA())=DATE(1900,1,1)), "", XLOOKUP(B324, '3000'!A:A, '3000'!AC:AC, NA())),
            ""
        )
    )
)</f>
        <v>45879</v>
      </c>
      <c r="O324" s="1250" t="str">
        <f t="shared" si="24"/>
        <v>09/2025</v>
      </c>
      <c r="P324" s="1157" t="str">
        <f t="shared" si="25"/>
        <v>10/2025</v>
      </c>
      <c r="Q324" s="1157" t="str">
        <f t="shared" si="34"/>
        <v>10/2025</v>
      </c>
      <c r="R324" s="1157" t="str">
        <f t="shared" si="26"/>
        <v>12/2025</v>
      </c>
      <c r="S324" s="1157" t="str">
        <f t="shared" si="27"/>
        <v>01/2026</v>
      </c>
      <c r="T324" s="1157"/>
      <c r="W324" s="1249" t="str">
        <f t="shared" si="29"/>
        <v>2026-06-08 00:00</v>
      </c>
      <c r="X324" s="273"/>
      <c r="AB324" s="1249" t="str">
        <f t="shared" si="30"/>
        <v>08/2026</v>
      </c>
      <c r="AC324" s="1249" t="str">
        <f t="shared" si="31"/>
        <v>09/2026</v>
      </c>
      <c r="AD324" s="1249" t="str">
        <f t="shared" si="32"/>
        <v>10/2026</v>
      </c>
      <c r="AF324" s="1249" t="str">
        <f t="shared" si="33"/>
        <v>11/15/2026</v>
      </c>
    </row>
    <row r="325" ht="15.75" customHeight="1">
      <c r="A325" s="1252">
        <v>1031.0</v>
      </c>
      <c r="B325" s="1252">
        <v>758.0</v>
      </c>
      <c r="C325" s="1248" t="str">
        <f t="array" ref="C325">IFNA(XLOOKUP(B325,'New Signups'!C:C,'New Signups'!D:D),"-")</f>
        <v>Tiana</v>
      </c>
      <c r="D325" s="1248" t="str">
        <f t="array" ref="D325">IFNA(XLOOKUP(B325,'New Signups'!C:C,'New Signups'!E:E),"-")</f>
        <v>Davis</v>
      </c>
      <c r="E325" s="1230"/>
      <c r="G325" s="1249" t="str">
        <f t="array" ref="G325">IF(XLOOKUP(B325,'New Signups'!C:C,'New Signups'!I:I) = 0, "", XLOOKUP(B325,'New Signups'!C:C,'New Signups'!I:I))</f>
        <v/>
      </c>
      <c r="H325" s="1249" t="str">
        <f t="array" ref="H325">IF(XLOOKUP(B325,'New Signups'!C:C,'New Signups'!J:J) = 0, "", XLOOKUP(B325,'New Signups'!C:C,'New Signups'!J:J))</f>
        <v>(215) 490-0901</v>
      </c>
      <c r="J325" s="1249" t="str">
        <f t="array" ref="J325">IFNA(XLOOKUP(B325,'New Signups'!C:C,'New Signups'!H:H),"-")</f>
        <v>T. Minnick </v>
      </c>
      <c r="K325" s="1249" t="s">
        <v>5582</v>
      </c>
      <c r="M325" s="1157" t="str">
        <f t="array" ref="M325">IFNA(
    IF(OR(XLOOKUP(B325, '1000'!A:A, '1000'!AC:AC, NA())=0, XLOOKUP(B325, '1000'!A:A, '1000'!AC:AC, NA())=DATE(1900,1,1)), "", XLOOKUP(B325, '1000'!A:A, '1000'!AC:AC, NA())),
    IFNA(
        IF(OR(XLOOKUP(B325, '2000'!A:A, '2000'!AC:AC, NA())=0, XLOOKUP(B325, '2000'!A:A, '2000'!AC:AC, NA())=DATE(1900,1,1)), "", XLOOKUP(B325, '2000'!A:A, '2000'!AC:AC, NA())),
        IFNA(
            IF(OR(XLOOKUP(B325, '3000'!A:A, '3000'!AC:AC, NA())=0, XLOOKUP(B325, '3000'!A:A, '3000'!AC:AC, NA())=DATE(1900,1,1)), "", XLOOKUP(B325, '3000'!A:A, '3000'!AC:AC, NA())),
            ""
        )
    )
)</f>
        <v/>
      </c>
      <c r="O325" s="1250" t="str">
        <f t="shared" si="24"/>
        <v/>
      </c>
      <c r="P325" s="1157" t="str">
        <f t="shared" si="25"/>
        <v/>
      </c>
      <c r="Q325" s="1157" t="str">
        <f t="shared" si="34"/>
        <v/>
      </c>
      <c r="R325" s="1157" t="str">
        <f t="shared" si="26"/>
        <v/>
      </c>
      <c r="S325" s="1157" t="str">
        <f t="shared" si="27"/>
        <v/>
      </c>
      <c r="T325" s="1157"/>
      <c r="W325" s="1249" t="str">
        <f t="shared" si="29"/>
        <v/>
      </c>
      <c r="X325" s="273"/>
      <c r="AB325" s="1249" t="str">
        <f t="shared" si="30"/>
        <v/>
      </c>
      <c r="AC325" s="1249" t="str">
        <f t="shared" si="31"/>
        <v/>
      </c>
      <c r="AD325" s="1249" t="str">
        <f t="shared" si="32"/>
        <v/>
      </c>
      <c r="AF325" s="1249" t="str">
        <f t="shared" si="33"/>
        <v/>
      </c>
    </row>
    <row r="326" ht="15.75" customHeight="1">
      <c r="A326" s="1252">
        <v>1032.0</v>
      </c>
      <c r="B326" s="1252">
        <v>774.0</v>
      </c>
      <c r="C326" s="1248" t="str">
        <f t="array" ref="C326">IFNA(XLOOKUP(B326,'New Signups'!C:C,'New Signups'!D:D),"-")</f>
        <v>Khyjair </v>
      </c>
      <c r="D326" s="1248" t="str">
        <f t="array" ref="D326">IFNA(XLOOKUP(B326,'New Signups'!C:C,'New Signups'!E:E),"-")</f>
        <v>Tripline Reed</v>
      </c>
      <c r="E326" s="1230"/>
      <c r="G326" s="1249" t="str">
        <f t="array" ref="G326">IF(XLOOKUP(B326,'New Signups'!C:C,'New Signups'!I:I) = 0, "", XLOOKUP(B326,'New Signups'!C:C,'New Signups'!I:I))</f>
        <v/>
      </c>
      <c r="H326" s="1249" t="str">
        <f t="array" ref="H326">IF(XLOOKUP(B326,'New Signups'!C:C,'New Signups'!J:J) = 0, "", XLOOKUP(B326,'New Signups'!C:C,'New Signups'!J:J))</f>
        <v>(267) 928-0049</v>
      </c>
      <c r="J326" s="1249" t="str">
        <f t="array" ref="J326">IFNA(XLOOKUP(B326,'New Signups'!C:C,'New Signups'!H:H),"-")</f>
        <v>Kamilah Reed</v>
      </c>
      <c r="K326" s="1249" t="s">
        <v>5582</v>
      </c>
      <c r="M326" s="1157">
        <f t="array" ref="M326">IFNA(
    IF(OR(XLOOKUP(B326, '1000'!A:A, '1000'!AC:AC, NA())=0, XLOOKUP(B326, '1000'!A:A, '1000'!AC:AC, NA())=DATE(1900,1,1)), "", XLOOKUP(B326, '1000'!A:A, '1000'!AC:AC, NA())),
    IFNA(
        IF(OR(XLOOKUP(B326, '2000'!A:A, '2000'!AC:AC, NA())=0, XLOOKUP(B326, '2000'!A:A, '2000'!AC:AC, NA())=DATE(1900,1,1)), "", XLOOKUP(B326, '2000'!A:A, '2000'!AC:AC, NA())),
        IFNA(
            IF(OR(XLOOKUP(B326, '3000'!A:A, '3000'!AC:AC, NA())=0, XLOOKUP(B326, '3000'!A:A, '3000'!AC:AC, NA())=DATE(1900,1,1)), "", XLOOKUP(B326, '3000'!A:A, '3000'!AC:AC, NA())),
            ""
        )
    )
)</f>
        <v>45859</v>
      </c>
      <c r="O326" s="1250" t="str">
        <f t="shared" si="24"/>
        <v>08/2025</v>
      </c>
      <c r="P326" s="1157" t="str">
        <f t="shared" si="25"/>
        <v>09/2025</v>
      </c>
      <c r="Q326" s="1157" t="str">
        <f t="shared" si="34"/>
        <v>09/2025</v>
      </c>
      <c r="R326" s="1157" t="str">
        <f t="shared" si="26"/>
        <v>11/2025</v>
      </c>
      <c r="S326" s="1157" t="str">
        <f t="shared" si="27"/>
        <v>12/2025</v>
      </c>
      <c r="T326" s="1157"/>
      <c r="W326" s="1249" t="str">
        <f t="shared" si="29"/>
        <v>2026-05-04 00:00</v>
      </c>
      <c r="X326" s="273"/>
      <c r="AB326" s="1249" t="str">
        <f t="shared" si="30"/>
        <v>07/2026</v>
      </c>
      <c r="AC326" s="1249" t="str">
        <f t="shared" si="31"/>
        <v>08/2026</v>
      </c>
      <c r="AD326" s="1249" t="str">
        <f t="shared" si="32"/>
        <v>09/2026</v>
      </c>
      <c r="AF326" s="1249" t="str">
        <f t="shared" si="33"/>
        <v>10/15/2026</v>
      </c>
    </row>
    <row r="327" ht="15.75" customHeight="1">
      <c r="A327" s="1252">
        <v>1035.0</v>
      </c>
      <c r="B327" s="1252">
        <v>772.0</v>
      </c>
      <c r="C327" s="1248" t="str">
        <f t="array" ref="C327">IFNA(XLOOKUP(B327,'New Signups'!C:C,'New Signups'!D:D),"-")</f>
        <v>Kennedy </v>
      </c>
      <c r="D327" s="1248" t="str">
        <f t="array" ref="D327">IFNA(XLOOKUP(B327,'New Signups'!C:C,'New Signups'!E:E),"-")</f>
        <v>Player</v>
      </c>
      <c r="E327" s="1230"/>
      <c r="G327" s="1249" t="str">
        <f t="array" ref="G327">IF(XLOOKUP(B327,'New Signups'!C:C,'New Signups'!I:I) = 0, "", XLOOKUP(B327,'New Signups'!C:C,'New Signups'!I:I))</f>
        <v/>
      </c>
      <c r="H327" s="1249" t="str">
        <f t="array" ref="H327">IF(XLOOKUP(B327,'New Signups'!C:C,'New Signups'!J:J) = 0, "", XLOOKUP(B327,'New Signups'!C:C,'New Signups'!J:J))</f>
        <v>(267) 624-5836</v>
      </c>
      <c r="J327" s="1249" t="str">
        <f t="array" ref="J327">IFNA(XLOOKUP(B327,'New Signups'!C:C,'New Signups'!H:H),"-")</f>
        <v>Johnetta Gay</v>
      </c>
      <c r="K327" s="1249" t="s">
        <v>5582</v>
      </c>
      <c r="M327" s="1157">
        <f t="array" ref="M327">IFNA(
    IF(OR(XLOOKUP(B327, '1000'!A:A, '1000'!AC:AC, NA())=0, XLOOKUP(B327, '1000'!A:A, '1000'!AC:AC, NA())=DATE(1900,1,1)), "", XLOOKUP(B327, '1000'!A:A, '1000'!AC:AC, NA())),
    IFNA(
        IF(OR(XLOOKUP(B327, '2000'!A:A, '2000'!AC:AC, NA())=0, XLOOKUP(B327, '2000'!A:A, '2000'!AC:AC, NA())=DATE(1900,1,1)), "", XLOOKUP(B327, '2000'!A:A, '2000'!AC:AC, NA())),
        IFNA(
            IF(OR(XLOOKUP(B327, '3000'!A:A, '3000'!AC:AC, NA())=0, XLOOKUP(B327, '3000'!A:A, '3000'!AC:AC, NA())=DATE(1900,1,1)), "", XLOOKUP(B327, '3000'!A:A, '3000'!AC:AC, NA())),
            ""
        )
    )
)</f>
        <v>45876</v>
      </c>
      <c r="O327" s="1250" t="str">
        <f t="shared" si="24"/>
        <v>09/2025</v>
      </c>
      <c r="P327" s="1157" t="str">
        <f t="shared" si="25"/>
        <v>10/2025</v>
      </c>
      <c r="Q327" s="1157" t="str">
        <f t="shared" si="34"/>
        <v>10/2025</v>
      </c>
      <c r="R327" s="1157" t="str">
        <f t="shared" si="26"/>
        <v>12/2025</v>
      </c>
      <c r="S327" s="1157" t="str">
        <f t="shared" si="27"/>
        <v>01/2026</v>
      </c>
      <c r="T327" s="1157"/>
      <c r="W327" s="1249" t="str">
        <f t="shared" si="29"/>
        <v>2026-06-08 00:00</v>
      </c>
      <c r="X327" s="273"/>
      <c r="AB327" s="1249" t="str">
        <f t="shared" si="30"/>
        <v>08/2026</v>
      </c>
      <c r="AC327" s="1249" t="str">
        <f t="shared" si="31"/>
        <v>09/2026</v>
      </c>
      <c r="AD327" s="1249" t="str">
        <f t="shared" si="32"/>
        <v>10/2026</v>
      </c>
      <c r="AF327" s="1249" t="str">
        <f t="shared" si="33"/>
        <v>11/15/2026</v>
      </c>
    </row>
    <row r="328" ht="15.75" customHeight="1">
      <c r="A328" s="1252">
        <v>1036.0</v>
      </c>
      <c r="B328" s="1252">
        <v>773.0</v>
      </c>
      <c r="C328" s="1248" t="str">
        <f t="array" ref="C328">IFNA(XLOOKUP(B328,'New Signups'!C:C,'New Signups'!D:D),"-")</f>
        <v>Suhaylah</v>
      </c>
      <c r="D328" s="1248" t="str">
        <f t="array" ref="D328">IFNA(XLOOKUP(B328,'New Signups'!C:C,'New Signups'!E:E),"-")</f>
        <v>Andino</v>
      </c>
      <c r="E328" s="1230"/>
      <c r="G328" s="1249" t="str">
        <f t="array" ref="G328">IF(XLOOKUP(B328,'New Signups'!C:C,'New Signups'!I:I) = 0, "", XLOOKUP(B328,'New Signups'!C:C,'New Signups'!I:I))</f>
        <v/>
      </c>
      <c r="H328" s="1249" t="str">
        <f t="array" ref="H328">IF(XLOOKUP(B328,'New Signups'!C:C,'New Signups'!J:J) = 0, "", XLOOKUP(B328,'New Signups'!C:C,'New Signups'!J:J))</f>
        <v>(215) 954-3526</v>
      </c>
      <c r="J328" s="1249" t="str">
        <f t="array" ref="J328">IFNA(XLOOKUP(B328,'New Signups'!C:C,'New Signups'!H:H),"-")</f>
        <v>Sharde Walker</v>
      </c>
      <c r="K328" s="1249" t="s">
        <v>5582</v>
      </c>
      <c r="M328" s="1157">
        <f t="array" ref="M328">IFNA(
    IF(OR(XLOOKUP(B328, '1000'!A:A, '1000'!AC:AC, NA())=0, XLOOKUP(B328, '1000'!A:A, '1000'!AC:AC, NA())=DATE(1900,1,1)), "", XLOOKUP(B328, '1000'!A:A, '1000'!AC:AC, NA())),
    IFNA(
        IF(OR(XLOOKUP(B328, '2000'!A:A, '2000'!AC:AC, NA())=0, XLOOKUP(B328, '2000'!A:A, '2000'!AC:AC, NA())=DATE(1900,1,1)), "", XLOOKUP(B328, '2000'!A:A, '2000'!AC:AC, NA())),
        IFNA(
            IF(OR(XLOOKUP(B328, '3000'!A:A, '3000'!AC:AC, NA())=0, XLOOKUP(B328, '3000'!A:A, '3000'!AC:AC, NA())=DATE(1900,1,1)), "", XLOOKUP(B328, '3000'!A:A, '3000'!AC:AC, NA())),
            ""
        )
    )
)</f>
        <v>45862</v>
      </c>
      <c r="O328" s="1250" t="str">
        <f t="shared" si="24"/>
        <v>08/2025</v>
      </c>
      <c r="P328" s="1157" t="str">
        <f t="shared" si="25"/>
        <v>09/2025</v>
      </c>
      <c r="Q328" s="1157" t="str">
        <f t="shared" si="34"/>
        <v>09/2025</v>
      </c>
      <c r="R328" s="1157" t="str">
        <f t="shared" si="26"/>
        <v>11/2025</v>
      </c>
      <c r="S328" s="1157" t="str">
        <f t="shared" si="27"/>
        <v>12/2025</v>
      </c>
      <c r="T328" s="1157"/>
      <c r="W328" s="1249" t="str">
        <f t="shared" si="29"/>
        <v>2026-05-04 00:00</v>
      </c>
      <c r="X328" s="273"/>
      <c r="AB328" s="1249" t="str">
        <f t="shared" si="30"/>
        <v>07/2026</v>
      </c>
      <c r="AC328" s="1249" t="str">
        <f t="shared" si="31"/>
        <v>08/2026</v>
      </c>
      <c r="AD328" s="1249" t="str">
        <f t="shared" si="32"/>
        <v>09/2026</v>
      </c>
      <c r="AF328" s="1249" t="str">
        <f t="shared" si="33"/>
        <v>10/15/2026</v>
      </c>
    </row>
    <row r="329" ht="15.75" customHeight="1">
      <c r="A329" s="1252">
        <v>1037.0</v>
      </c>
      <c r="B329" s="1252">
        <v>851.0</v>
      </c>
      <c r="C329" s="1248" t="str">
        <f t="array" ref="C329">IFNA(XLOOKUP(B329,'New Signups'!C:C,'New Signups'!D:D),"-")</f>
        <v>Kiley</v>
      </c>
      <c r="D329" s="1248" t="str">
        <f t="array" ref="D329">IFNA(XLOOKUP(B329,'New Signups'!C:C,'New Signups'!E:E),"-")</f>
        <v>Strauss</v>
      </c>
      <c r="E329" s="1230"/>
      <c r="G329" s="1249" t="str">
        <f t="array" ref="G329">IF(XLOOKUP(B329,'New Signups'!C:C,'New Signups'!I:I) = 0, "", XLOOKUP(B329,'New Signups'!C:C,'New Signups'!I:I))</f>
        <v>(267) 213-6658</v>
      </c>
      <c r="H329" s="1249" t="str">
        <f t="array" ref="H329">IF(XLOOKUP(B329,'New Signups'!C:C,'New Signups'!J:J) = 0, "", XLOOKUP(B329,'New Signups'!C:C,'New Signups'!J:J))</f>
        <v>???</v>
      </c>
      <c r="J329" s="1249" t="str">
        <f t="array" ref="J329">IFNA(XLOOKUP(B329,'New Signups'!C:C,'New Signups'!H:H),"-")</f>
        <v>Melissa A Strauss</v>
      </c>
      <c r="K329" s="1249" t="s">
        <v>5582</v>
      </c>
      <c r="M329" s="1157">
        <f t="array" ref="M329">IFNA(
    IF(OR(XLOOKUP(B329, '1000'!A:A, '1000'!AC:AC, NA())=0, XLOOKUP(B329, '1000'!A:A, '1000'!AC:AC, NA())=DATE(1900,1,1)), "", XLOOKUP(B329, '1000'!A:A, '1000'!AC:AC, NA())),
    IFNA(
        IF(OR(XLOOKUP(B329, '2000'!A:A, '2000'!AC:AC, NA())=0, XLOOKUP(B329, '2000'!A:A, '2000'!AC:AC, NA())=DATE(1900,1,1)), "", XLOOKUP(B329, '2000'!A:A, '2000'!AC:AC, NA())),
        IFNA(
            IF(OR(XLOOKUP(B329, '3000'!A:A, '3000'!AC:AC, NA())=0, XLOOKUP(B329, '3000'!A:A, '3000'!AC:AC, NA())=DATE(1900,1,1)), "", XLOOKUP(B329, '3000'!A:A, '3000'!AC:AC, NA())),
            ""
        )
    )
)</f>
        <v>45910</v>
      </c>
      <c r="O329" s="1250" t="str">
        <f t="shared" si="24"/>
        <v>10/2025</v>
      </c>
      <c r="P329" s="1157" t="str">
        <f t="shared" si="25"/>
        <v>11/2025</v>
      </c>
      <c r="Q329" s="1157" t="str">
        <f t="shared" si="34"/>
        <v>11/2025</v>
      </c>
      <c r="R329" s="1157" t="str">
        <f t="shared" si="26"/>
        <v>01/2026</v>
      </c>
      <c r="S329" s="1157" t="str">
        <f t="shared" si="27"/>
        <v>02/2026</v>
      </c>
      <c r="T329" s="1157"/>
      <c r="W329" s="1249" t="str">
        <f t="shared" si="29"/>
        <v>2026-07-06 00:00</v>
      </c>
      <c r="X329" s="273"/>
      <c r="AB329" s="1249" t="str">
        <f t="shared" si="30"/>
        <v>09/2026</v>
      </c>
      <c r="AC329" s="1249" t="str">
        <f t="shared" si="31"/>
        <v>10/2026</v>
      </c>
      <c r="AD329" s="1249" t="str">
        <f t="shared" si="32"/>
        <v>11/2026</v>
      </c>
      <c r="AF329" s="1249" t="str">
        <f t="shared" si="33"/>
        <v>12/15/2026</v>
      </c>
    </row>
    <row r="330" ht="15.75" customHeight="1">
      <c r="A330" s="1252">
        <v>1038.0</v>
      </c>
      <c r="B330" s="1252">
        <v>887.0</v>
      </c>
      <c r="C330" s="1248" t="str">
        <f t="array" ref="C330">IFNA(XLOOKUP(B330,'New Signups'!C:C,'New Signups'!D:D),"-")</f>
        <v>Sydney</v>
      </c>
      <c r="D330" s="1248" t="str">
        <f t="array" ref="D330">IFNA(XLOOKUP(B330,'New Signups'!C:C,'New Signups'!E:E),"-")</f>
        <v>Hollaway</v>
      </c>
      <c r="E330" s="1230"/>
      <c r="G330" s="1249" t="str">
        <f t="array" ref="G330">IF(XLOOKUP(B330,'New Signups'!C:C,'New Signups'!I:I) = 0, "", XLOOKUP(B330,'New Signups'!C:C,'New Signups'!I:I))</f>
        <v>(215) 954-5340</v>
      </c>
      <c r="H330" s="1249" t="str">
        <f t="array" ref="H330">IF(XLOOKUP(B330,'New Signups'!C:C,'New Signups'!J:J) = 0, "", XLOOKUP(B330,'New Signups'!C:C,'New Signups'!J:J))</f>
        <v>???</v>
      </c>
      <c r="J330" s="1249" t="str">
        <f t="array" ref="J330">IFNA(XLOOKUP(B330,'New Signups'!C:C,'New Signups'!H:H),"-")</f>
        <v>Brandi Hollaway </v>
      </c>
      <c r="K330" s="1249" t="s">
        <v>5582</v>
      </c>
      <c r="M330" s="1157">
        <f t="array" ref="M330">IFNA(
    IF(OR(XLOOKUP(B330, '1000'!A:A, '1000'!AC:AC, NA())=0, XLOOKUP(B330, '1000'!A:A, '1000'!AC:AC, NA())=DATE(1900,1,1)), "", XLOOKUP(B330, '1000'!A:A, '1000'!AC:AC, NA())),
    IFNA(
        IF(OR(XLOOKUP(B330, '2000'!A:A, '2000'!AC:AC, NA())=0, XLOOKUP(B330, '2000'!A:A, '2000'!AC:AC, NA())=DATE(1900,1,1)), "", XLOOKUP(B330, '2000'!A:A, '2000'!AC:AC, NA())),
        IFNA(
            IF(OR(XLOOKUP(B330, '3000'!A:A, '3000'!AC:AC, NA())=0, XLOOKUP(B330, '3000'!A:A, '3000'!AC:AC, NA())=DATE(1900,1,1)), "", XLOOKUP(B330, '3000'!A:A, '3000'!AC:AC, NA())),
            ""
        )
    )
)</f>
        <v>45900</v>
      </c>
      <c r="O330" s="1250" t="str">
        <f t="shared" si="24"/>
        <v>09/2025</v>
      </c>
      <c r="P330" s="1157" t="str">
        <f t="shared" si="25"/>
        <v>10/2025</v>
      </c>
      <c r="Q330" s="1157" t="str">
        <f t="shared" si="34"/>
        <v>10/2025</v>
      </c>
      <c r="R330" s="1157" t="str">
        <f t="shared" si="26"/>
        <v>12/2025</v>
      </c>
      <c r="S330" s="1157" t="str">
        <f t="shared" si="27"/>
        <v>01/2026</v>
      </c>
      <c r="T330" s="1157"/>
      <c r="W330" s="1249" t="str">
        <f t="shared" si="29"/>
        <v>2026-06-08 00:00</v>
      </c>
      <c r="X330" s="273"/>
      <c r="AB330" s="1249" t="str">
        <f t="shared" si="30"/>
        <v>08/2026</v>
      </c>
      <c r="AC330" s="1249" t="str">
        <f t="shared" si="31"/>
        <v>09/2026</v>
      </c>
      <c r="AD330" s="1249" t="str">
        <f t="shared" si="32"/>
        <v>10/2026</v>
      </c>
      <c r="AF330" s="1249" t="str">
        <f t="shared" si="33"/>
        <v>11/15/2026</v>
      </c>
    </row>
    <row r="331" ht="15.75" customHeight="1">
      <c r="A331" s="1252">
        <v>1039.0</v>
      </c>
      <c r="B331" s="1252">
        <v>888.0</v>
      </c>
      <c r="C331" s="1248" t="str">
        <f t="array" ref="C331">IFNA(XLOOKUP(B331,'New Signups'!C:C,'New Signups'!D:D),"-")</f>
        <v>Kendall</v>
      </c>
      <c r="D331" s="1248" t="str">
        <f t="array" ref="D331">IFNA(XLOOKUP(B331,'New Signups'!C:C,'New Signups'!E:E),"-")</f>
        <v>Hollaway</v>
      </c>
      <c r="E331" s="1230"/>
      <c r="G331" s="1249" t="str">
        <f t="array" ref="G331">IF(XLOOKUP(B331,'New Signups'!C:C,'New Signups'!I:I) = 0, "", XLOOKUP(B331,'New Signups'!C:C,'New Signups'!I:I))</f>
        <v>(215) 954-5340</v>
      </c>
      <c r="H331" s="1249" t="str">
        <f t="array" ref="H331">IF(XLOOKUP(B331,'New Signups'!C:C,'New Signups'!J:J) = 0, "", XLOOKUP(B331,'New Signups'!C:C,'New Signups'!J:J))</f>
        <v>???</v>
      </c>
      <c r="J331" s="1249" t="str">
        <f t="array" ref="J331">IFNA(XLOOKUP(B331,'New Signups'!C:C,'New Signups'!H:H),"-")</f>
        <v>Brandi Hollaway </v>
      </c>
      <c r="K331" s="1249" t="s">
        <v>5582</v>
      </c>
      <c r="M331" s="1157">
        <f t="array" ref="M331">IFNA(
    IF(OR(XLOOKUP(B331, '1000'!A:A, '1000'!AC:AC, NA())=0, XLOOKUP(B331, '1000'!A:A, '1000'!AC:AC, NA())=DATE(1900,1,1)), "", XLOOKUP(B331, '1000'!A:A, '1000'!AC:AC, NA())),
    IFNA(
        IF(OR(XLOOKUP(B331, '2000'!A:A, '2000'!AC:AC, NA())=0, XLOOKUP(B331, '2000'!A:A, '2000'!AC:AC, NA())=DATE(1900,1,1)), "", XLOOKUP(B331, '2000'!A:A, '2000'!AC:AC, NA())),
        IFNA(
            IF(OR(XLOOKUP(B331, '3000'!A:A, '3000'!AC:AC, NA())=0, XLOOKUP(B331, '3000'!A:A, '3000'!AC:AC, NA())=DATE(1900,1,1)), "", XLOOKUP(B331, '3000'!A:A, '3000'!AC:AC, NA())),
            ""
        )
    )
)</f>
        <v>45901</v>
      </c>
      <c r="O331" s="1250" t="str">
        <f t="shared" si="24"/>
        <v>10/2025</v>
      </c>
      <c r="P331" s="1157" t="str">
        <f t="shared" si="25"/>
        <v>11/2025</v>
      </c>
      <c r="Q331" s="1157" t="str">
        <f t="shared" si="34"/>
        <v>11/2025</v>
      </c>
      <c r="R331" s="1157" t="str">
        <f t="shared" si="26"/>
        <v>01/2026</v>
      </c>
      <c r="S331" s="1157" t="str">
        <f t="shared" si="27"/>
        <v>02/2026</v>
      </c>
      <c r="T331" s="1157"/>
      <c r="W331" s="1249" t="str">
        <f t="shared" si="29"/>
        <v>2026-07-06 00:00</v>
      </c>
      <c r="X331" s="273"/>
      <c r="AB331" s="1249" t="str">
        <f t="shared" si="30"/>
        <v>09/2026</v>
      </c>
      <c r="AC331" s="1249" t="str">
        <f t="shared" si="31"/>
        <v>10/2026</v>
      </c>
      <c r="AD331" s="1249" t="str">
        <f t="shared" si="32"/>
        <v>11/2026</v>
      </c>
      <c r="AF331" s="1249" t="str">
        <f t="shared" si="33"/>
        <v>12/15/2026</v>
      </c>
    </row>
    <row r="332" ht="15.75" customHeight="1">
      <c r="A332" s="1252">
        <v>1040.0</v>
      </c>
      <c r="B332" s="1252">
        <v>902.0</v>
      </c>
      <c r="C332" s="1248" t="str">
        <f t="array" ref="C332">IFNA(XLOOKUP(B332,'New Signups'!C:C,'New Signups'!D:D),"-")</f>
        <v>Kiara</v>
      </c>
      <c r="D332" s="1248" t="str">
        <f t="array" ref="D332">IFNA(XLOOKUP(B332,'New Signups'!C:C,'New Signups'!E:E),"-")</f>
        <v>Rideout</v>
      </c>
      <c r="E332" s="1230"/>
      <c r="G332" s="1249" t="str">
        <f t="array" ref="G332">IF(XLOOKUP(B332,'New Signups'!C:C,'New Signups'!I:I) = 0, "", XLOOKUP(B332,'New Signups'!C:C,'New Signups'!I:I))</f>
        <v>(215) 980-3789</v>
      </c>
      <c r="H332" s="1249" t="str">
        <f t="array" ref="H332">IF(XLOOKUP(B332,'New Signups'!C:C,'New Signups'!J:J) = 0, "", XLOOKUP(B332,'New Signups'!C:C,'New Signups'!J:J))</f>
        <v>(267) 441-8380</v>
      </c>
      <c r="J332" s="1249" t="str">
        <f t="array" ref="J332">IFNA(XLOOKUP(B332,'New Signups'!C:C,'New Signups'!H:H),"-")</f>
        <v>Abby Hatchett</v>
      </c>
      <c r="K332" s="1249" t="s">
        <v>5582</v>
      </c>
      <c r="M332" s="1157" t="str">
        <f t="array" ref="M332">IFNA(
    IF(OR(XLOOKUP(B332, '1000'!A:A, '1000'!AC:AC, NA())=0, XLOOKUP(B332, '1000'!A:A, '1000'!AC:AC, NA())=DATE(1900,1,1)), "", XLOOKUP(B332, '1000'!A:A, '1000'!AC:AC, NA())),
    IFNA(
        IF(OR(XLOOKUP(B332, '2000'!A:A, '2000'!AC:AC, NA())=0, XLOOKUP(B332, '2000'!A:A, '2000'!AC:AC, NA())=DATE(1900,1,1)), "", XLOOKUP(B332, '2000'!A:A, '2000'!AC:AC, NA())),
        IFNA(
            IF(OR(XLOOKUP(B332, '3000'!A:A, '3000'!AC:AC, NA())=0, XLOOKUP(B332, '3000'!A:A, '3000'!AC:AC, NA())=DATE(1900,1,1)), "", XLOOKUP(B332, '3000'!A:A, '3000'!AC:AC, NA())),
            ""
        )
    )
)</f>
        <v/>
      </c>
      <c r="O332" s="1250" t="str">
        <f t="shared" si="24"/>
        <v/>
      </c>
      <c r="P332" s="1157" t="str">
        <f t="shared" si="25"/>
        <v/>
      </c>
      <c r="Q332" s="1157" t="str">
        <f t="shared" si="34"/>
        <v/>
      </c>
      <c r="R332" s="1157" t="str">
        <f t="shared" si="26"/>
        <v/>
      </c>
      <c r="S332" s="1157" t="str">
        <f t="shared" si="27"/>
        <v/>
      </c>
      <c r="T332" s="1157"/>
      <c r="W332" s="1249" t="str">
        <f t="shared" si="29"/>
        <v/>
      </c>
      <c r="X332" s="273"/>
      <c r="AB332" s="1249" t="str">
        <f t="shared" si="30"/>
        <v/>
      </c>
      <c r="AC332" s="1249" t="str">
        <f t="shared" si="31"/>
        <v/>
      </c>
      <c r="AD332" s="1249" t="str">
        <f t="shared" si="32"/>
        <v/>
      </c>
      <c r="AF332" s="1249" t="str">
        <f t="shared" si="33"/>
        <v/>
      </c>
    </row>
    <row r="333" ht="15.75" customHeight="1">
      <c r="A333" s="1252">
        <v>1041.0</v>
      </c>
      <c r="B333" s="1252">
        <v>863.0</v>
      </c>
      <c r="C333" s="1248" t="str">
        <f t="array" ref="C333">IFNA(XLOOKUP(B333,'New Signups'!C:C,'New Signups'!D:D),"-")</f>
        <v>Liam</v>
      </c>
      <c r="D333" s="1248" t="str">
        <f t="array" ref="D333">IFNA(XLOOKUP(B333,'New Signups'!C:C,'New Signups'!E:E),"-")</f>
        <v>Williams</v>
      </c>
      <c r="E333" s="1230"/>
      <c r="G333" s="1249" t="str">
        <f t="array" ref="G333">IF(XLOOKUP(B333,'New Signups'!C:C,'New Signups'!I:I) = 0, "", XLOOKUP(B333,'New Signups'!C:C,'New Signups'!I:I))</f>
        <v>(215) 495-3201</v>
      </c>
      <c r="H333" s="1249" t="str">
        <f t="array" ref="H333">IF(XLOOKUP(B333,'New Signups'!C:C,'New Signups'!J:J) = 0, "", XLOOKUP(B333,'New Signups'!C:C,'New Signups'!J:J))</f>
        <v>???</v>
      </c>
      <c r="J333" s="1249" t="str">
        <f t="array" ref="J333">IFNA(XLOOKUP(B333,'New Signups'!C:C,'New Signups'!H:H),"-")</f>
        <v>Beverly Cobb</v>
      </c>
      <c r="K333" s="1249" t="s">
        <v>5582</v>
      </c>
      <c r="M333" s="1157" t="str">
        <f t="array" ref="M333">IFNA(
    IF(OR(XLOOKUP(B333, '1000'!A:A, '1000'!AC:AC, NA())=0, XLOOKUP(B333, '1000'!A:A, '1000'!AC:AC, NA())=DATE(1900,1,1)), "", XLOOKUP(B333, '1000'!A:A, '1000'!AC:AC, NA())),
    IFNA(
        IF(OR(XLOOKUP(B333, '2000'!A:A, '2000'!AC:AC, NA())=0, XLOOKUP(B333, '2000'!A:A, '2000'!AC:AC, NA())=DATE(1900,1,1)), "", XLOOKUP(B333, '2000'!A:A, '2000'!AC:AC, NA())),
        IFNA(
            IF(OR(XLOOKUP(B333, '3000'!A:A, '3000'!AC:AC, NA())=0, XLOOKUP(B333, '3000'!A:A, '3000'!AC:AC, NA())=DATE(1900,1,1)), "", XLOOKUP(B333, '3000'!A:A, '3000'!AC:AC, NA())),
            ""
        )
    )
)</f>
        <v/>
      </c>
      <c r="O333" s="1250" t="str">
        <f t="shared" si="24"/>
        <v/>
      </c>
      <c r="P333" s="1157" t="str">
        <f t="shared" si="25"/>
        <v/>
      </c>
      <c r="Q333" s="1157" t="str">
        <f t="shared" si="34"/>
        <v/>
      </c>
      <c r="R333" s="1157" t="str">
        <f t="shared" si="26"/>
        <v/>
      </c>
      <c r="S333" s="1157" t="str">
        <f t="shared" si="27"/>
        <v/>
      </c>
      <c r="T333" s="1157"/>
      <c r="W333" s="1249" t="str">
        <f t="shared" si="29"/>
        <v/>
      </c>
      <c r="X333" s="273"/>
      <c r="AB333" s="1249" t="str">
        <f t="shared" si="30"/>
        <v/>
      </c>
      <c r="AC333" s="1249" t="str">
        <f t="shared" si="31"/>
        <v/>
      </c>
      <c r="AD333" s="1249" t="str">
        <f t="shared" si="32"/>
        <v/>
      </c>
      <c r="AF333" s="1249" t="str">
        <f t="shared" si="33"/>
        <v/>
      </c>
    </row>
    <row r="334" ht="15.75" customHeight="1">
      <c r="A334" s="1277">
        <v>1042.0</v>
      </c>
      <c r="B334" s="1277">
        <v>940.0</v>
      </c>
      <c r="C334" s="1278" t="str">
        <f t="array" ref="C334">IFNA(XLOOKUP(B334,'New Signups'!C:C,'New Signups'!D:D),"-")</f>
        <v>sydney</v>
      </c>
      <c r="D334" s="1278" t="str">
        <f t="array" ref="D334">IFNA(XLOOKUP(B334,'New Signups'!C:C,'New Signups'!E:E),"-")</f>
        <v>Houston</v>
      </c>
      <c r="E334" s="1230"/>
      <c r="G334" s="1249" t="str">
        <f t="array" ref="G334">IF(XLOOKUP(B334,'New Signups'!C:C,'New Signups'!I:I) = 0, "", XLOOKUP(B334,'New Signups'!C:C,'New Signups'!I:I))</f>
        <v>(215) 313-8045</v>
      </c>
      <c r="H334" s="1249" t="str">
        <f t="array" ref="H334">IF(XLOOKUP(B334,'New Signups'!C:C,'New Signups'!J:J) = 0, "", XLOOKUP(B334,'New Signups'!C:C,'New Signups'!J:J))</f>
        <v>(215) 313-8045</v>
      </c>
      <c r="J334" s="1249" t="str">
        <f t="array" ref="J334">IFNA(XLOOKUP(B334,'New Signups'!C:C,'New Signups'!H:H),"-")</f>
        <v>Chastityfogel </v>
      </c>
      <c r="K334" s="1249" t="s">
        <v>5582</v>
      </c>
      <c r="M334" s="1157" t="str">
        <f t="array" ref="M334">IFNA(
    IF(OR(XLOOKUP(B334, '1000'!A:A, '1000'!AC:AC, NA())=0, XLOOKUP(B334, '1000'!A:A, '1000'!AC:AC, NA())=DATE(1900,1,1)), "", XLOOKUP(B334, '1000'!A:A, '1000'!AC:AC, NA())),
    IFNA(
        IF(OR(XLOOKUP(B334, '2000'!A:A, '2000'!AC:AC, NA())=0, XLOOKUP(B334, '2000'!A:A, '2000'!AC:AC, NA())=DATE(1900,1,1)), "", XLOOKUP(B334, '2000'!A:A, '2000'!AC:AC, NA())),
        IFNA(
            IF(OR(XLOOKUP(B334, '3000'!A:A, '3000'!AC:AC, NA())=0, XLOOKUP(B334, '3000'!A:A, '3000'!AC:AC, NA())=DATE(1900,1,1)), "", XLOOKUP(B334, '3000'!A:A, '3000'!AC:AC, NA())),
            ""
        )
    )
)</f>
        <v/>
      </c>
      <c r="O334" s="1250" t="str">
        <f t="shared" si="24"/>
        <v/>
      </c>
      <c r="P334" s="1157" t="str">
        <f t="shared" si="25"/>
        <v/>
      </c>
      <c r="Q334" s="1157" t="str">
        <f t="shared" si="34"/>
        <v/>
      </c>
      <c r="R334" s="1157" t="str">
        <f t="shared" si="26"/>
        <v/>
      </c>
      <c r="S334" s="1157" t="str">
        <f t="shared" si="27"/>
        <v/>
      </c>
      <c r="T334" s="1157"/>
      <c r="W334" s="1249" t="str">
        <f t="shared" si="29"/>
        <v/>
      </c>
      <c r="X334" s="273"/>
      <c r="AB334" s="1249" t="str">
        <f t="shared" si="30"/>
        <v/>
      </c>
      <c r="AC334" s="1249" t="str">
        <f t="shared" si="31"/>
        <v/>
      </c>
      <c r="AD334" s="1249" t="str">
        <f t="shared" si="32"/>
        <v/>
      </c>
      <c r="AF334" s="1249" t="str">
        <f t="shared" si="33"/>
        <v/>
      </c>
    </row>
    <row r="335" ht="15.75" customHeight="1">
      <c r="A335" s="1277">
        <v>1043.0</v>
      </c>
      <c r="B335" s="1277">
        <v>952.0</v>
      </c>
      <c r="C335" s="1278" t="str">
        <f t="array" ref="C335">IFNA(XLOOKUP(B335,'New Signups'!C:C,'New Signups'!D:D),"-")</f>
        <v>Avery</v>
      </c>
      <c r="D335" s="1278" t="str">
        <f t="array" ref="D335">IFNA(XLOOKUP(B335,'New Signups'!C:C,'New Signups'!E:E),"-")</f>
        <v>Ostroff</v>
      </c>
      <c r="E335" s="1230"/>
      <c r="G335" s="1249" t="str">
        <f t="array" ref="G335">IF(XLOOKUP(B335,'New Signups'!C:C,'New Signups'!I:I) = 0, "", XLOOKUP(B335,'New Signups'!C:C,'New Signups'!I:I))</f>
        <v>(202) 365-1149</v>
      </c>
      <c r="H335" s="1249" t="str">
        <f t="array" ref="H335">IF(XLOOKUP(B335,'New Signups'!C:C,'New Signups'!J:J) = 0, "", XLOOKUP(B335,'New Signups'!C:C,'New Signups'!J:J))</f>
        <v>???</v>
      </c>
      <c r="J335" s="1249" t="str">
        <f t="array" ref="J335">IFNA(XLOOKUP(B335,'New Signups'!C:C,'New Signups'!H:H),"-")</f>
        <v>Jordana Linhardt Ostroff</v>
      </c>
      <c r="K335" s="1249" t="s">
        <v>5582</v>
      </c>
      <c r="M335" s="1157" t="str">
        <f t="array" ref="M335">IFNA(
    IF(OR(XLOOKUP(B335, '1000'!A:A, '1000'!AC:AC, NA())=0, XLOOKUP(B335, '1000'!A:A, '1000'!AC:AC, NA())=DATE(1900,1,1)), "", XLOOKUP(B335, '1000'!A:A, '1000'!AC:AC, NA())),
    IFNA(
        IF(OR(XLOOKUP(B335, '2000'!A:A, '2000'!AC:AC, NA())=0, XLOOKUP(B335, '2000'!A:A, '2000'!AC:AC, NA())=DATE(1900,1,1)), "", XLOOKUP(B335, '2000'!A:A, '2000'!AC:AC, NA())),
        IFNA(
            IF(OR(XLOOKUP(B335, '3000'!A:A, '3000'!AC:AC, NA())=0, XLOOKUP(B335, '3000'!A:A, '3000'!AC:AC, NA())=DATE(1900,1,1)), "", XLOOKUP(B335, '3000'!A:A, '3000'!AC:AC, NA())),
            ""
        )
    )
)</f>
        <v/>
      </c>
      <c r="O335" s="1250" t="str">
        <f t="shared" si="24"/>
        <v/>
      </c>
      <c r="P335" s="1157" t="str">
        <f t="shared" si="25"/>
        <v/>
      </c>
      <c r="Q335" s="1157" t="str">
        <f t="shared" si="34"/>
        <v/>
      </c>
      <c r="R335" s="1157" t="str">
        <f t="shared" si="26"/>
        <v/>
      </c>
      <c r="S335" s="1157" t="str">
        <f t="shared" si="27"/>
        <v/>
      </c>
      <c r="T335" s="1157"/>
      <c r="W335" s="1249" t="str">
        <f t="shared" si="29"/>
        <v/>
      </c>
      <c r="X335" s="273"/>
      <c r="AB335" s="1249" t="str">
        <f t="shared" si="30"/>
        <v/>
      </c>
      <c r="AC335" s="1249" t="str">
        <f t="shared" si="31"/>
        <v/>
      </c>
      <c r="AD335" s="1249" t="str">
        <f t="shared" si="32"/>
        <v/>
      </c>
      <c r="AF335" s="1249" t="str">
        <f t="shared" si="33"/>
        <v/>
      </c>
    </row>
    <row r="336" ht="15.75" customHeight="1">
      <c r="A336" s="1252">
        <v>1044.0</v>
      </c>
      <c r="B336" s="1252">
        <v>935.0</v>
      </c>
      <c r="C336" s="1248" t="str">
        <f t="array" ref="C336">IFNA(XLOOKUP(B336,'New Signups'!C:C,'New Signups'!D:D),"-")</f>
        <v>Christian</v>
      </c>
      <c r="D336" s="1248" t="str">
        <f t="array" ref="D336">IFNA(XLOOKUP(B336,'New Signups'!C:C,'New Signups'!E:E),"-")</f>
        <v> Sims</v>
      </c>
      <c r="E336" s="1230"/>
      <c r="G336" s="1249" t="str">
        <f t="array" ref="G336">IF(XLOOKUP(B336,'New Signups'!C:C,'New Signups'!I:I) = 0, "", XLOOKUP(B336,'New Signups'!C:C,'New Signups'!I:I))</f>
        <v>(215) 941-3270</v>
      </c>
      <c r="H336" s="1249" t="str">
        <f t="array" ref="H336">IF(XLOOKUP(B336,'New Signups'!C:C,'New Signups'!J:J) = 0, "", XLOOKUP(B336,'New Signups'!C:C,'New Signups'!J:J))</f>
        <v>???</v>
      </c>
      <c r="J336" s="1249" t="str">
        <f t="array" ref="J336">IFNA(XLOOKUP(B336,'New Signups'!C:C,'New Signups'!H:H),"-")</f>
        <v>Christal Davenport </v>
      </c>
      <c r="K336" s="1249" t="s">
        <v>5582</v>
      </c>
      <c r="M336" s="1157">
        <f t="array" ref="M336">IFNA(
    IF(OR(XLOOKUP(B336, '1000'!A:A, '1000'!AC:AC, NA())=0, XLOOKUP(B336, '1000'!A:A, '1000'!AC:AC, NA())=DATE(1900,1,1)), "", XLOOKUP(B336, '1000'!A:A, '1000'!AC:AC, NA())),
    IFNA(
        IF(OR(XLOOKUP(B336, '2000'!A:A, '2000'!AC:AC, NA())=0, XLOOKUP(B336, '2000'!A:A, '2000'!AC:AC, NA())=DATE(1900,1,1)), "", XLOOKUP(B336, '2000'!A:A, '2000'!AC:AC, NA())),
        IFNA(
            IF(OR(XLOOKUP(B336, '3000'!A:A, '3000'!AC:AC, NA())=0, XLOOKUP(B336, '3000'!A:A, '3000'!AC:AC, NA())=DATE(1900,1,1)), "", XLOOKUP(B336, '3000'!A:A, '3000'!AC:AC, NA())),
            ""
        )
    )
)</f>
        <v>45939</v>
      </c>
      <c r="O336" s="1250" t="str">
        <f t="shared" si="24"/>
        <v>11/2025</v>
      </c>
      <c r="P336" s="1157" t="str">
        <f t="shared" si="25"/>
        <v>12/2025</v>
      </c>
      <c r="Q336" s="1157" t="str">
        <f t="shared" si="34"/>
        <v>12/2025</v>
      </c>
      <c r="R336" s="1157" t="str">
        <f t="shared" si="26"/>
        <v>02/2026</v>
      </c>
      <c r="S336" s="1157" t="str">
        <f t="shared" si="27"/>
        <v>03/2026</v>
      </c>
      <c r="T336" s="1157"/>
      <c r="W336" s="1249" t="str">
        <f t="shared" si="29"/>
        <v>2026-08-03 00:00</v>
      </c>
      <c r="X336" s="273"/>
      <c r="AB336" s="1249" t="str">
        <f t="shared" si="30"/>
        <v>10/2026</v>
      </c>
      <c r="AC336" s="1249" t="str">
        <f t="shared" si="31"/>
        <v>11/2026</v>
      </c>
      <c r="AD336" s="1249" t="str">
        <f t="shared" si="32"/>
        <v>12/2026</v>
      </c>
      <c r="AF336" s="1249" t="str">
        <f t="shared" si="33"/>
        <v>01/15/2027</v>
      </c>
    </row>
    <row r="337" ht="15.75" customHeight="1">
      <c r="A337" s="1252">
        <v>1045.0</v>
      </c>
      <c r="B337" s="1252">
        <v>950.0</v>
      </c>
      <c r="C337" s="1248" t="str">
        <f t="array" ref="C337">IFNA(XLOOKUP(B337,'New Signups'!C:C,'New Signups'!D:D),"-")</f>
        <v>Zuri</v>
      </c>
      <c r="D337" s="1248" t="s">
        <v>5716</v>
      </c>
      <c r="E337" s="1230"/>
      <c r="G337" s="1249" t="str">
        <f t="array" ref="G337">IF(XLOOKUP(B337,'New Signups'!C:C,'New Signups'!I:I) = 0, "", XLOOKUP(B337,'New Signups'!C:C,'New Signups'!I:I))</f>
        <v>(215) 990-1978</v>
      </c>
      <c r="H337" s="1249" t="str">
        <f t="array" ref="H337">IF(XLOOKUP(B337,'New Signups'!C:C,'New Signups'!J:J) = 0, "", XLOOKUP(B337,'New Signups'!C:C,'New Signups'!J:J))</f>
        <v>???</v>
      </c>
      <c r="J337" s="1249">
        <f t="array" ref="J337">IFNA(XLOOKUP(B337,'New Signups'!C:C,'New Signups'!H:H),"-")</f>
        <v>17</v>
      </c>
      <c r="K337" s="1249" t="s">
        <v>5582</v>
      </c>
      <c r="M337" s="1157" t="str">
        <f t="array" ref="M337">IFNA(
    IF(OR(XLOOKUP(B337, '1000'!A:A, '1000'!AC:AC, NA())=0, XLOOKUP(B337, '1000'!A:A, '1000'!AC:AC, NA())=DATE(1900,1,1)), "", XLOOKUP(B337, '1000'!A:A, '1000'!AC:AC, NA())),
    IFNA(
        IF(OR(XLOOKUP(B337, '2000'!A:A, '2000'!AC:AC, NA())=0, XLOOKUP(B337, '2000'!A:A, '2000'!AC:AC, NA())=DATE(1900,1,1)), "", XLOOKUP(B337, '2000'!A:A, '2000'!AC:AC, NA())),
        IFNA(
            IF(OR(XLOOKUP(B337, '3000'!A:A, '3000'!AC:AC, NA())=0, XLOOKUP(B337, '3000'!A:A, '3000'!AC:AC, NA())=DATE(1900,1,1)), "", XLOOKUP(B337, '3000'!A:A, '3000'!AC:AC, NA())),
            ""
        )
    )
)</f>
        <v/>
      </c>
      <c r="O337" s="1250" t="str">
        <f t="shared" si="24"/>
        <v/>
      </c>
      <c r="P337" s="1157" t="str">
        <f t="shared" si="25"/>
        <v/>
      </c>
      <c r="Q337" s="1157" t="str">
        <f t="shared" si="34"/>
        <v/>
      </c>
      <c r="R337" s="1157" t="str">
        <f t="shared" si="26"/>
        <v/>
      </c>
      <c r="S337" s="1157" t="str">
        <f t="shared" si="27"/>
        <v/>
      </c>
      <c r="T337" s="1157"/>
      <c r="W337" s="1249" t="str">
        <f t="shared" si="29"/>
        <v/>
      </c>
      <c r="X337" s="273"/>
      <c r="AB337" s="1249" t="str">
        <f t="shared" si="30"/>
        <v/>
      </c>
      <c r="AC337" s="1249" t="str">
        <f t="shared" si="31"/>
        <v/>
      </c>
      <c r="AD337" s="1249" t="str">
        <f t="shared" si="32"/>
        <v/>
      </c>
      <c r="AF337" s="1249" t="str">
        <f t="shared" si="33"/>
        <v/>
      </c>
    </row>
    <row r="338" ht="15.75" customHeight="1">
      <c r="A338" s="1252">
        <v>1046.0</v>
      </c>
      <c r="B338" s="1252">
        <v>905.0</v>
      </c>
      <c r="C338" s="1248" t="str">
        <f t="array" ref="C338">IFNA(XLOOKUP(B338,'New Signups'!C:C,'New Signups'!D:D),"-")</f>
        <v>Camryn</v>
      </c>
      <c r="D338" s="1248" t="str">
        <f t="array" ref="D338">IFNA(XLOOKUP(B338,'New Signups'!C:C,'New Signups'!E:E),"-")</f>
        <v>Grant</v>
      </c>
      <c r="E338" s="1230"/>
      <c r="G338" s="1249" t="str">
        <f t="array" ref="G338">IF(XLOOKUP(B338,'New Signups'!C:C,'New Signups'!I:I) = 0, "", XLOOKUP(B338,'New Signups'!C:C,'New Signups'!I:I))</f>
        <v/>
      </c>
      <c r="H338" s="1249" t="str">
        <f t="array" ref="H338">IF(XLOOKUP(B338,'New Signups'!C:C,'New Signups'!J:J) = 0, "", XLOOKUP(B338,'New Signups'!C:C,'New Signups'!J:J))</f>
        <v>(267) 588-0816</v>
      </c>
      <c r="J338" s="1249" t="str">
        <f t="array" ref="J338">IFNA(XLOOKUP(B338,'New Signups'!C:C,'New Signups'!H:H),"-")</f>
        <v>Angela Grant</v>
      </c>
      <c r="K338" s="1249" t="s">
        <v>5582</v>
      </c>
      <c r="M338" s="1157">
        <f t="array" ref="M338">IFNA(
    IF(OR(XLOOKUP(B338, '1000'!A:A, '1000'!AC:AC, NA())=0, XLOOKUP(B338, '1000'!A:A, '1000'!AC:AC, NA())=DATE(1900,1,1)), "", XLOOKUP(B338, '1000'!A:A, '1000'!AC:AC, NA())),
    IFNA(
        IF(OR(XLOOKUP(B338, '2000'!A:A, '2000'!AC:AC, NA())=0, XLOOKUP(B338, '2000'!A:A, '2000'!AC:AC, NA())=DATE(1900,1,1)), "", XLOOKUP(B338, '2000'!A:A, '2000'!AC:AC, NA())),
        IFNA(
            IF(OR(XLOOKUP(B338, '3000'!A:A, '3000'!AC:AC, NA())=0, XLOOKUP(B338, '3000'!A:A, '3000'!AC:AC, NA())=DATE(1900,1,1)), "", XLOOKUP(B338, '3000'!A:A, '3000'!AC:AC, NA())),
            ""
        )
    )
)</f>
        <v>45567</v>
      </c>
      <c r="O338" s="1250" t="str">
        <f t="shared" si="24"/>
        <v>11/2024</v>
      </c>
      <c r="P338" s="1157" t="str">
        <f t="shared" si="25"/>
        <v>12/2024</v>
      </c>
      <c r="Q338" s="1157" t="str">
        <f t="shared" si="34"/>
        <v>12/2024</v>
      </c>
      <c r="R338" s="1157" t="str">
        <f t="shared" si="26"/>
        <v>02/2025</v>
      </c>
      <c r="S338" s="1157" t="str">
        <f t="shared" si="27"/>
        <v>03/2025</v>
      </c>
      <c r="T338" s="1157"/>
      <c r="W338" s="1249" t="str">
        <f t="shared" si="29"/>
        <v>2025-08-04 00:00</v>
      </c>
      <c r="X338" s="120" t="s">
        <v>5715</v>
      </c>
      <c r="AB338" s="1249" t="str">
        <f t="shared" si="30"/>
        <v>10/2025</v>
      </c>
      <c r="AC338" s="1249" t="str">
        <f t="shared" si="31"/>
        <v>11/2025</v>
      </c>
      <c r="AD338" s="1249" t="str">
        <f t="shared" si="32"/>
        <v>12/2025</v>
      </c>
      <c r="AF338" s="1249" t="str">
        <f t="shared" si="33"/>
        <v>01/15/2026</v>
      </c>
    </row>
    <row r="339" ht="15.75" customHeight="1">
      <c r="A339" s="1252">
        <v>1047.0</v>
      </c>
      <c r="B339" s="1252">
        <v>968.0</v>
      </c>
      <c r="C339" s="1248" t="str">
        <f t="array" ref="C339">IFNA(XLOOKUP(B339,'New Signups'!C:C,'New Signups'!D:D),"-")</f>
        <v>Ailea</v>
      </c>
      <c r="D339" s="1248" t="str">
        <f t="array" ref="D339">IFNA(XLOOKUP(B339,'New Signups'!C:C,'New Signups'!E:E),"-")</f>
        <v>Jackson</v>
      </c>
      <c r="E339" s="1230"/>
      <c r="G339" s="1249" t="str">
        <f t="array" ref="G339">IF(XLOOKUP(B339,'New Signups'!C:C,'New Signups'!I:I) = 0, "", XLOOKUP(B339,'New Signups'!C:C,'New Signups'!I:I))</f>
        <v/>
      </c>
      <c r="H339" s="1249" t="str">
        <f t="array" ref="H339">IF(XLOOKUP(B339,'New Signups'!C:C,'New Signups'!J:J) = 0, "", XLOOKUP(B339,'New Signups'!C:C,'New Signups'!J:J))</f>
        <v>(267) 964-0913</v>
      </c>
      <c r="J339" s="1249" t="str">
        <f t="array" ref="J339">IFNA(XLOOKUP(B339,'New Signups'!C:C,'New Signups'!H:H),"-")</f>
        <v>Aisha Samuel</v>
      </c>
      <c r="K339" s="1249" t="s">
        <v>5582</v>
      </c>
      <c r="M339" s="1157">
        <f t="array" ref="M339">IFNA(
    IF(OR(XLOOKUP(B339, '1000'!A:A, '1000'!AC:AC, NA())=0, XLOOKUP(B339, '1000'!A:A, '1000'!AC:AC, NA())=DATE(1900,1,1)), "", XLOOKUP(B339, '1000'!A:A, '1000'!AC:AC, NA())),
    IFNA(
        IF(OR(XLOOKUP(B339, '2000'!A:A, '2000'!AC:AC, NA())=0, XLOOKUP(B339, '2000'!A:A, '2000'!AC:AC, NA())=DATE(1900,1,1)), "", XLOOKUP(B339, '2000'!A:A, '2000'!AC:AC, NA())),
        IFNA(
            IF(OR(XLOOKUP(B339, '3000'!A:A, '3000'!AC:AC, NA())=0, XLOOKUP(B339, '3000'!A:A, '3000'!AC:AC, NA())=DATE(1900,1,1)), "", XLOOKUP(B339, '3000'!A:A, '3000'!AC:AC, NA())),
            ""
        )
    )
)</f>
        <v>46000</v>
      </c>
      <c r="O339" s="1250" t="str">
        <f t="shared" si="24"/>
        <v>01/2026</v>
      </c>
      <c r="P339" s="1157" t="str">
        <f t="shared" si="25"/>
        <v>02/2026</v>
      </c>
      <c r="Q339" s="1157" t="str">
        <f t="shared" si="34"/>
        <v>02/2026</v>
      </c>
      <c r="R339" s="1157" t="str">
        <f t="shared" si="26"/>
        <v>04/2026</v>
      </c>
      <c r="S339" s="1157" t="str">
        <f t="shared" si="27"/>
        <v>05/2026</v>
      </c>
      <c r="T339" s="1157"/>
      <c r="W339" s="1249" t="str">
        <f t="shared" si="29"/>
        <v>2026-10-05 00:00</v>
      </c>
      <c r="X339" s="273"/>
      <c r="AB339" s="1249" t="str">
        <f t="shared" si="30"/>
        <v>12/2026</v>
      </c>
      <c r="AC339" s="1249" t="str">
        <f t="shared" si="31"/>
        <v>01/2027</v>
      </c>
      <c r="AD339" s="1249" t="str">
        <f t="shared" si="32"/>
        <v>02/2027</v>
      </c>
      <c r="AF339" s="1249" t="str">
        <f t="shared" si="33"/>
        <v>03/15/2027</v>
      </c>
    </row>
    <row r="340" ht="15.75" customHeight="1">
      <c r="A340" s="1252">
        <v>1048.0</v>
      </c>
      <c r="B340" s="1252">
        <v>923.0</v>
      </c>
      <c r="C340" s="1248" t="str">
        <f t="array" ref="C340">IFNA(XLOOKUP(B340,'New Signups'!C:C,'New Signups'!D:D),"-")</f>
        <v>Mia</v>
      </c>
      <c r="D340" s="1248" t="str">
        <f t="array" ref="D340">IFNA(XLOOKUP(B340,'New Signups'!C:C,'New Signups'!E:E),"-")</f>
        <v>Day Hilton</v>
      </c>
      <c r="E340" s="1230"/>
      <c r="G340" s="1249" t="str">
        <f t="array" ref="G340">IF(XLOOKUP(B340,'New Signups'!C:C,'New Signups'!I:I) = 0, "", XLOOKUP(B340,'New Signups'!C:C,'New Signups'!I:I))</f>
        <v/>
      </c>
      <c r="H340" s="1249" t="str">
        <f t="array" ref="H340">IF(XLOOKUP(B340,'New Signups'!C:C,'New Signups'!J:J) = 0, "", XLOOKUP(B340,'New Signups'!C:C,'New Signups'!J:J))</f>
        <v>(267) 353-3232</v>
      </c>
      <c r="J340" s="1249" t="str">
        <f t="array" ref="J340">IFNA(XLOOKUP(B340,'New Signups'!C:C,'New Signups'!H:H),"-")</f>
        <v>Tasha Julius</v>
      </c>
      <c r="K340" s="1249" t="s">
        <v>5582</v>
      </c>
      <c r="M340" s="1157">
        <f t="array" ref="M340">IFNA(
    IF(OR(XLOOKUP(B340, '1000'!A:A, '1000'!AC:AC, NA())=0, XLOOKUP(B340, '1000'!A:A, '1000'!AC:AC, NA())=DATE(1900,1,1)), "", XLOOKUP(B340, '1000'!A:A, '1000'!AC:AC, NA())),
    IFNA(
        IF(OR(XLOOKUP(B340, '2000'!A:A, '2000'!AC:AC, NA())=0, XLOOKUP(B340, '2000'!A:A, '2000'!AC:AC, NA())=DATE(1900,1,1)), "", XLOOKUP(B340, '2000'!A:A, '2000'!AC:AC, NA())),
        IFNA(
            IF(OR(XLOOKUP(B340, '3000'!A:A, '3000'!AC:AC, NA())=0, XLOOKUP(B340, '3000'!A:A, '3000'!AC:AC, NA())=DATE(1900,1,1)), "", XLOOKUP(B340, '3000'!A:A, '3000'!AC:AC, NA())),
            ""
        )
    )
)</f>
        <v>45939</v>
      </c>
      <c r="O340" s="1250" t="str">
        <f t="shared" si="24"/>
        <v>11/2025</v>
      </c>
      <c r="P340" s="1157" t="str">
        <f t="shared" si="25"/>
        <v>12/2025</v>
      </c>
      <c r="Q340" s="1157" t="str">
        <f t="shared" si="34"/>
        <v>12/2025</v>
      </c>
      <c r="R340" s="1157" t="str">
        <f t="shared" si="26"/>
        <v>02/2026</v>
      </c>
      <c r="S340" s="1157" t="str">
        <f t="shared" si="27"/>
        <v>03/2026</v>
      </c>
      <c r="T340" s="1157"/>
      <c r="W340" s="1249" t="str">
        <f t="shared" si="29"/>
        <v>2026-08-03 00:00</v>
      </c>
      <c r="X340" s="273"/>
      <c r="AB340" s="1249" t="str">
        <f t="shared" si="30"/>
        <v>10/2026</v>
      </c>
      <c r="AC340" s="1249" t="str">
        <f t="shared" si="31"/>
        <v>11/2026</v>
      </c>
      <c r="AD340" s="1249" t="str">
        <f t="shared" si="32"/>
        <v>12/2026</v>
      </c>
      <c r="AF340" s="1249" t="str">
        <f t="shared" si="33"/>
        <v>01/15/2027</v>
      </c>
    </row>
    <row r="341" ht="15.75" customHeight="1">
      <c r="A341" s="1252">
        <v>1049.0</v>
      </c>
      <c r="B341" s="1252">
        <v>977.0</v>
      </c>
      <c r="C341" s="1248" t="str">
        <f t="array" ref="C341">IFNA(XLOOKUP(B341,'New Signups'!C:C,'New Signups'!D:D),"-")</f>
        <v>Si'Yor</v>
      </c>
      <c r="D341" s="1248" t="str">
        <f t="array" ref="D341">IFNA(XLOOKUP(B341,'New Signups'!C:C,'New Signups'!E:E),"-")</f>
        <v>Rokins</v>
      </c>
      <c r="E341" s="1230"/>
      <c r="G341" s="1249" t="str">
        <f t="array" ref="G341">IF(XLOOKUP(B341,'New Signups'!C:C,'New Signups'!I:I) = 0, "", XLOOKUP(B341,'New Signups'!C:C,'New Signups'!I:I))</f>
        <v/>
      </c>
      <c r="H341" s="1249" t="str">
        <f t="array" ref="H341">IF(XLOOKUP(B341,'New Signups'!C:C,'New Signups'!J:J) = 0, "", XLOOKUP(B341,'New Signups'!C:C,'New Signups'!J:J))</f>
        <v>(267) 575-9689</v>
      </c>
      <c r="J341" s="1249" t="str">
        <f t="array" ref="J341">IFNA(XLOOKUP(B341,'New Signups'!C:C,'New Signups'!H:H),"-")</f>
        <v>Dr.Thomas Regina</v>
      </c>
      <c r="K341" s="1249" t="s">
        <v>5582</v>
      </c>
      <c r="M341" s="1157" t="str">
        <f t="array" ref="M341">IFNA(
    IF(OR(XLOOKUP(B341, '1000'!A:A, '1000'!AC:AC, NA())=0, XLOOKUP(B341, '1000'!A:A, '1000'!AC:AC, NA())=DATE(1900,1,1)), "", XLOOKUP(B341, '1000'!A:A, '1000'!AC:AC, NA())),
    IFNA(
        IF(OR(XLOOKUP(B341, '2000'!A:A, '2000'!AC:AC, NA())=0, XLOOKUP(B341, '2000'!A:A, '2000'!AC:AC, NA())=DATE(1900,1,1)), "", XLOOKUP(B341, '2000'!A:A, '2000'!AC:AC, NA())),
        IFNA(
            IF(OR(XLOOKUP(B341, '3000'!A:A, '3000'!AC:AC, NA())=0, XLOOKUP(B341, '3000'!A:A, '3000'!AC:AC, NA())=DATE(1900,1,1)), "", XLOOKUP(B341, '3000'!A:A, '3000'!AC:AC, NA())),
            ""
        )
    )
)</f>
        <v/>
      </c>
      <c r="O341" s="1250" t="str">
        <f t="shared" si="24"/>
        <v/>
      </c>
      <c r="P341" s="1157" t="str">
        <f t="shared" si="25"/>
        <v/>
      </c>
      <c r="Q341" s="1157" t="str">
        <f t="shared" si="34"/>
        <v/>
      </c>
      <c r="R341" s="1157" t="str">
        <f t="shared" si="26"/>
        <v/>
      </c>
      <c r="S341" s="1157" t="str">
        <f t="shared" si="27"/>
        <v/>
      </c>
      <c r="T341" s="1157"/>
      <c r="W341" s="1249" t="str">
        <f t="shared" si="29"/>
        <v/>
      </c>
      <c r="X341" s="273"/>
      <c r="AB341" s="1249" t="str">
        <f t="shared" si="30"/>
        <v/>
      </c>
      <c r="AC341" s="1249" t="str">
        <f t="shared" si="31"/>
        <v/>
      </c>
      <c r="AD341" s="1249" t="str">
        <f t="shared" si="32"/>
        <v/>
      </c>
      <c r="AF341" s="1249" t="str">
        <f t="shared" si="33"/>
        <v/>
      </c>
    </row>
    <row r="342" ht="15.75" customHeight="1">
      <c r="A342" s="1252">
        <v>1050.0</v>
      </c>
      <c r="B342" s="1252">
        <v>975.0</v>
      </c>
      <c r="C342" s="1248" t="str">
        <f t="array" ref="C342">IFNA(XLOOKUP(B342,'New Signups'!C:C,'New Signups'!D:D),"-")</f>
        <v>Caitlyn </v>
      </c>
      <c r="D342" s="1248" t="str">
        <f t="array" ref="D342">IFNA(XLOOKUP(B342,'New Signups'!C:C,'New Signups'!E:E),"-")</f>
        <v>Moran</v>
      </c>
      <c r="E342" s="1230"/>
      <c r="G342" s="1249" t="str">
        <f t="array" ref="G342">IF(XLOOKUP(B342,'New Signups'!C:C,'New Signups'!I:I) = 0, "", XLOOKUP(B342,'New Signups'!C:C,'New Signups'!I:I))</f>
        <v/>
      </c>
      <c r="H342" s="1249" t="str">
        <f t="array" ref="H342">IF(XLOOKUP(B342,'New Signups'!C:C,'New Signups'!J:J) = 0, "", XLOOKUP(B342,'New Signups'!C:C,'New Signups'!J:J))</f>
        <v>(410) 830-0036</v>
      </c>
      <c r="J342" s="1249" t="str">
        <f t="array" ref="J342">IFNA(XLOOKUP(B342,'New Signups'!C:C,'New Signups'!H:H),"-")</f>
        <v>Annie Moran</v>
      </c>
      <c r="K342" s="1249" t="s">
        <v>5582</v>
      </c>
      <c r="M342" s="1157">
        <f t="array" ref="M342">IFNA(
    IF(OR(XLOOKUP(B342, '1000'!A:A, '1000'!AC:AC, NA())=0, XLOOKUP(B342, '1000'!A:A, '1000'!AC:AC, NA())=DATE(1900,1,1)), "", XLOOKUP(B342, '1000'!A:A, '1000'!AC:AC, NA())),
    IFNA(
        IF(OR(XLOOKUP(B342, '2000'!A:A, '2000'!AC:AC, NA())=0, XLOOKUP(B342, '2000'!A:A, '2000'!AC:AC, NA())=DATE(1900,1,1)), "", XLOOKUP(B342, '2000'!A:A, '2000'!AC:AC, NA())),
        IFNA(
            IF(OR(XLOOKUP(B342, '3000'!A:A, '3000'!AC:AC, NA())=0, XLOOKUP(B342, '3000'!A:A, '3000'!AC:AC, NA())=DATE(1900,1,1)), "", XLOOKUP(B342, '3000'!A:A, '3000'!AC:AC, NA())),
            ""
        )
    )
)</f>
        <v>45938</v>
      </c>
      <c r="O342" s="1250" t="str">
        <f t="shared" si="24"/>
        <v>11/2025</v>
      </c>
      <c r="P342" s="1157" t="str">
        <f t="shared" si="25"/>
        <v>12/2025</v>
      </c>
      <c r="Q342" s="1157" t="str">
        <f t="shared" si="34"/>
        <v>12/2025</v>
      </c>
      <c r="R342" s="1157" t="str">
        <f t="shared" si="26"/>
        <v>02/2026</v>
      </c>
      <c r="S342" s="1157" t="str">
        <f t="shared" si="27"/>
        <v>03/2026</v>
      </c>
      <c r="T342" s="1157"/>
      <c r="W342" s="1249" t="str">
        <f t="shared" si="29"/>
        <v>2026-08-03 00:00</v>
      </c>
      <c r="X342" s="273"/>
      <c r="AB342" s="1249" t="str">
        <f t="shared" si="30"/>
        <v>10/2026</v>
      </c>
      <c r="AC342" s="1249" t="str">
        <f t="shared" si="31"/>
        <v>11/2026</v>
      </c>
      <c r="AD342" s="1249" t="str">
        <f t="shared" si="32"/>
        <v>12/2026</v>
      </c>
      <c r="AF342" s="1249" t="str">
        <f t="shared" si="33"/>
        <v>01/15/2027</v>
      </c>
    </row>
    <row r="343" ht="15.75" customHeight="1">
      <c r="A343" s="1252">
        <v>1051.0</v>
      </c>
      <c r="B343" s="1252">
        <v>876.0</v>
      </c>
      <c r="C343" s="1248" t="str">
        <f t="array" ref="C343">IFNA(XLOOKUP(B343,'New Signups'!C:C,'New Signups'!D:D),"-")</f>
        <v>Anabel</v>
      </c>
      <c r="D343" s="1248" t="str">
        <f t="array" ref="D343">IFNA(XLOOKUP(B343,'New Signups'!C:C,'New Signups'!E:E),"-")</f>
        <v>Robinson-Posey</v>
      </c>
      <c r="E343" s="1230"/>
      <c r="G343" s="1249" t="str">
        <f t="array" ref="G343">IF(XLOOKUP(B343,'New Signups'!C:C,'New Signups'!I:I) = 0, "", XLOOKUP(B343,'New Signups'!C:C,'New Signups'!I:I))</f>
        <v>(570) 396-0338</v>
      </c>
      <c r="H343" s="1249" t="str">
        <f t="array" ref="H343">IF(XLOOKUP(B343,'New Signups'!C:C,'New Signups'!J:J) = 0, "", XLOOKUP(B343,'New Signups'!C:C,'New Signups'!J:J))</f>
        <v>(570) 396-0338</v>
      </c>
      <c r="J343" s="1249" t="str">
        <f t="array" ref="J343">IFNA(XLOOKUP(B343,'New Signups'!C:C,'New Signups'!H:H),"-")</f>
        <v>Sierra Robinson</v>
      </c>
      <c r="K343" s="1249" t="s">
        <v>5582</v>
      </c>
      <c r="M343" s="1157">
        <f t="array" ref="M343">IFNA(
    IF(OR(XLOOKUP(B343, '1000'!A:A, '1000'!AC:AC, NA())=0, XLOOKUP(B343, '1000'!A:A, '1000'!AC:AC, NA())=DATE(1900,1,1)), "", XLOOKUP(B343, '1000'!A:A, '1000'!AC:AC, NA())),
    IFNA(
        IF(OR(XLOOKUP(B343, '2000'!A:A, '2000'!AC:AC, NA())=0, XLOOKUP(B343, '2000'!A:A, '2000'!AC:AC, NA())=DATE(1900,1,1)), "", XLOOKUP(B343, '2000'!A:A, '2000'!AC:AC, NA())),
        IFNA(
            IF(OR(XLOOKUP(B343, '3000'!A:A, '3000'!AC:AC, NA())=0, XLOOKUP(B343, '3000'!A:A, '3000'!AC:AC, NA())=DATE(1900,1,1)), "", XLOOKUP(B343, '3000'!A:A, '3000'!AC:AC, NA())),
            ""
        )
    )
)</f>
        <v>45966</v>
      </c>
      <c r="O343" s="1250" t="str">
        <f t="shared" si="24"/>
        <v>12/2025</v>
      </c>
      <c r="P343" s="1157" t="str">
        <f t="shared" si="25"/>
        <v>01/2026</v>
      </c>
      <c r="Q343" s="1157" t="str">
        <f t="shared" si="34"/>
        <v>01/2026</v>
      </c>
      <c r="R343" s="1157" t="str">
        <f t="shared" si="26"/>
        <v>03/2026</v>
      </c>
      <c r="S343" s="1157" t="str">
        <f t="shared" si="27"/>
        <v>04/2026</v>
      </c>
      <c r="T343" s="1157"/>
      <c r="W343" s="1249" t="str">
        <f t="shared" si="29"/>
        <v>2026-09-07 00:00</v>
      </c>
      <c r="X343" s="273"/>
      <c r="AB343" s="1249" t="str">
        <f t="shared" si="30"/>
        <v>11/2026</v>
      </c>
      <c r="AC343" s="1249" t="str">
        <f t="shared" si="31"/>
        <v>12/2026</v>
      </c>
      <c r="AD343" s="1249" t="str">
        <f t="shared" si="32"/>
        <v>01/2027</v>
      </c>
      <c r="AF343" s="1249" t="str">
        <f t="shared" si="33"/>
        <v>02/15/2027</v>
      </c>
    </row>
    <row r="344" ht="15.75" customHeight="1">
      <c r="A344" s="1252">
        <v>1052.0</v>
      </c>
      <c r="B344" s="1279">
        <v>1089.0</v>
      </c>
      <c r="C344" s="1248" t="str">
        <f t="array" ref="C344">IFNA(XLOOKUP(B344,'New Signups'!C:C,'New Signups'!D:D),"-")</f>
        <v>Christian</v>
      </c>
      <c r="D344" s="1248" t="str">
        <f t="array" ref="D344">IFNA(XLOOKUP(B344,'New Signups'!C:C,'New Signups'!E:E),"-")</f>
        <v>Taylor</v>
      </c>
      <c r="E344" s="1230"/>
      <c r="G344" s="1249" t="str">
        <f t="array" ref="G344">IF(XLOOKUP(B344,'New Signups'!C:C,'New Signups'!I:I) = 0, "", XLOOKUP(B344,'New Signups'!C:C,'New Signups'!I:I))</f>
        <v>(267) 679-9194</v>
      </c>
      <c r="H344" s="1249" t="str">
        <f t="array" ref="H344">IF(XLOOKUP(B344,'New Signups'!C:C,'New Signups'!J:J) = 0, "", XLOOKUP(B344,'New Signups'!C:C,'New Signups'!J:J))</f>
        <v>484 439 2776</v>
      </c>
      <c r="J344" s="1249" t="str">
        <f t="array" ref="J344">IFNA(XLOOKUP(B344,'New Signups'!C:C,'New Signups'!H:H),"-")</f>
        <v>Crystal Brown</v>
      </c>
      <c r="K344" s="1249" t="s">
        <v>5582</v>
      </c>
      <c r="M344" s="1157">
        <f t="array" ref="M344">IFNA(
    IF(OR(XLOOKUP(B344, '1000'!A:A, '1000'!AC:AC, NA())=0, XLOOKUP(B344, '1000'!A:A, '1000'!AC:AC, NA())=DATE(1900,1,1)), "", XLOOKUP(B344, '1000'!A:A, '1000'!AC:AC, NA())),
    IFNA(
        IF(OR(XLOOKUP(B344, '2000'!A:A, '2000'!AC:AC, NA())=0, XLOOKUP(B344, '2000'!A:A, '2000'!AC:AC, NA())=DATE(1900,1,1)), "", XLOOKUP(B344, '2000'!A:A, '2000'!AC:AC, NA())),
        IFNA(
            IF(OR(XLOOKUP(B344, '3000'!A:A, '3000'!AC:AC, NA())=0, XLOOKUP(B344, '3000'!A:A, '3000'!AC:AC, NA())=DATE(1900,1,1)), "", XLOOKUP(B344, '3000'!A:A, '3000'!AC:AC, NA())),
            ""
        )
    )
)</f>
        <v>46169</v>
      </c>
      <c r="O344" s="1250" t="str">
        <f t="shared" si="24"/>
        <v>06/2026</v>
      </c>
      <c r="P344" s="1157" t="str">
        <f t="shared" si="25"/>
        <v>07/2026</v>
      </c>
      <c r="Q344" s="1157" t="str">
        <f t="shared" si="34"/>
        <v>07/2026</v>
      </c>
      <c r="R344" s="1157" t="str">
        <f t="shared" si="26"/>
        <v>09/2026</v>
      </c>
      <c r="S344" s="1157" t="str">
        <f t="shared" si="27"/>
        <v>10/2026</v>
      </c>
      <c r="T344" s="1157"/>
      <c r="W344" s="1249" t="str">
        <f t="shared" si="29"/>
        <v>2027-03-08 00:00</v>
      </c>
      <c r="X344" s="273"/>
      <c r="AB344" s="1249" t="str">
        <f t="shared" si="30"/>
        <v>05/2027</v>
      </c>
      <c r="AC344" s="1249" t="str">
        <f t="shared" si="31"/>
        <v>06/2027</v>
      </c>
      <c r="AD344" s="1249" t="str">
        <f t="shared" si="32"/>
        <v>07/2027</v>
      </c>
      <c r="AF344" s="1249" t="str">
        <f t="shared" si="33"/>
        <v>08/15/2027</v>
      </c>
    </row>
    <row r="345" ht="15.75" customHeight="1">
      <c r="A345" s="1252">
        <v>1053.0</v>
      </c>
      <c r="B345" s="1279">
        <v>1116.0</v>
      </c>
      <c r="C345" s="1248" t="str">
        <f t="array" ref="C345">IFNA(XLOOKUP(B345,'New Signups'!C:C,'New Signups'!D:D),"-")</f>
        <v>Zahon</v>
      </c>
      <c r="D345" s="1248" t="str">
        <f t="array" ref="D345">IFNA(XLOOKUP(B345,'New Signups'!C:C,'New Signups'!E:E),"-")</f>
        <v>McDonald</v>
      </c>
      <c r="E345" s="1230"/>
      <c r="G345" s="1249" t="str">
        <f t="array" ref="G345">IF(XLOOKUP(B345,'New Signups'!C:C,'New Signups'!I:I) = 0, "", XLOOKUP(B345,'New Signups'!C:C,'New Signups'!I:I))</f>
        <v>(215) 410-8259</v>
      </c>
      <c r="H345" s="1249" t="str">
        <f t="array" ref="H345">IF(XLOOKUP(B345,'New Signups'!C:C,'New Signups'!J:J) = 0, "", XLOOKUP(B345,'New Signups'!C:C,'New Signups'!J:J))</f>
        <v>(215) 410-8259</v>
      </c>
      <c r="J345" s="1249" t="str">
        <f t="array" ref="J345">IFNA(XLOOKUP(B345,'New Signups'!C:C,'New Signups'!H:H),"-")</f>
        <v>Chenoa McDonald</v>
      </c>
      <c r="K345" s="1249" t="s">
        <v>5582</v>
      </c>
      <c r="M345" s="1157">
        <f t="array" ref="M345">IFNA(
    IF(OR(XLOOKUP(B345, '1000'!A:A, '1000'!AC:AC, NA())=0, XLOOKUP(B345, '1000'!A:A, '1000'!AC:AC, NA())=DATE(1900,1,1)), "", XLOOKUP(B345, '1000'!A:A, '1000'!AC:AC, NA())),
    IFNA(
        IF(OR(XLOOKUP(B345, '2000'!A:A, '2000'!AC:AC, NA())=0, XLOOKUP(B345, '2000'!A:A, '2000'!AC:AC, NA())=DATE(1900,1,1)), "", XLOOKUP(B345, '2000'!A:A, '2000'!AC:AC, NA())),
        IFNA(
            IF(OR(XLOOKUP(B345, '3000'!A:A, '3000'!AC:AC, NA())=0, XLOOKUP(B345, '3000'!A:A, '3000'!AC:AC, NA())=DATE(1900,1,1)), "", XLOOKUP(B345, '3000'!A:A, '3000'!AC:AC, NA())),
            ""
        )
    )
)</f>
        <v>45965</v>
      </c>
      <c r="O345" s="1250" t="str">
        <f t="shared" si="24"/>
        <v>12/2025</v>
      </c>
      <c r="P345" s="1157" t="str">
        <f t="shared" si="25"/>
        <v>01/2026</v>
      </c>
      <c r="Q345" s="1157" t="str">
        <f t="shared" si="34"/>
        <v>01/2026</v>
      </c>
      <c r="R345" s="1157" t="str">
        <f t="shared" si="26"/>
        <v>03/2026</v>
      </c>
      <c r="S345" s="1157" t="str">
        <f t="shared" si="27"/>
        <v>04/2026</v>
      </c>
      <c r="T345" s="1157"/>
      <c r="W345" s="1249" t="str">
        <f t="shared" si="29"/>
        <v>2026-09-07 00:00</v>
      </c>
      <c r="X345" s="273"/>
      <c r="AB345" s="1249" t="str">
        <f t="shared" si="30"/>
        <v>11/2026</v>
      </c>
      <c r="AC345" s="1249" t="str">
        <f t="shared" si="31"/>
        <v>12/2026</v>
      </c>
      <c r="AD345" s="1249" t="str">
        <f t="shared" si="32"/>
        <v>01/2027</v>
      </c>
      <c r="AF345" s="1249" t="str">
        <f t="shared" si="33"/>
        <v>02/15/2027</v>
      </c>
    </row>
    <row r="346" ht="15.75" customHeight="1">
      <c r="A346" s="1252">
        <v>1054.0</v>
      </c>
      <c r="B346" s="1252">
        <v>1117.0</v>
      </c>
      <c r="C346" s="1248" t="str">
        <f t="array" ref="C346">IFNA(XLOOKUP(B346,'New Signups'!C:C,'New Signups'!D:D),"-")</f>
        <v>Zaaka</v>
      </c>
      <c r="D346" s="1248" t="str">
        <f t="array" ref="D346">IFNA(XLOOKUP(B346,'New Signups'!C:C,'New Signups'!E:E),"-")</f>
        <v>McDonald</v>
      </c>
      <c r="E346" s="1230"/>
      <c r="G346" s="1249" t="str">
        <f t="array" ref="G346">IF(XLOOKUP(B346,'New Signups'!C:C,'New Signups'!I:I) = 0, "", XLOOKUP(B346,'New Signups'!C:C,'New Signups'!I:I))</f>
        <v/>
      </c>
      <c r="H346" s="1249" t="str">
        <f t="array" ref="H346">IF(XLOOKUP(B346,'New Signups'!C:C,'New Signups'!J:J) = 0, "", XLOOKUP(B346,'New Signups'!C:C,'New Signups'!J:J))</f>
        <v>(215) 410-8259</v>
      </c>
      <c r="J346" s="1249" t="str">
        <f t="array" ref="J346">IFNA(XLOOKUP(B346,'New Signups'!C:C,'New Signups'!H:H),"-")</f>
        <v>Chenoa McDonald </v>
      </c>
      <c r="K346" s="1249" t="s">
        <v>5582</v>
      </c>
      <c r="M346" s="1157">
        <f t="array" ref="M346">IFNA(
    IF(OR(XLOOKUP(B346, '1000'!A:A, '1000'!AC:AC, NA())=0, XLOOKUP(B346, '1000'!A:A, '1000'!AC:AC, NA())=DATE(1900,1,1)), "", XLOOKUP(B346, '1000'!A:A, '1000'!AC:AC, NA())),
    IFNA(
        IF(OR(XLOOKUP(B346, '2000'!A:A, '2000'!AC:AC, NA())=0, XLOOKUP(B346, '2000'!A:A, '2000'!AC:AC, NA())=DATE(1900,1,1)), "", XLOOKUP(B346, '2000'!A:A, '2000'!AC:AC, NA())),
        IFNA(
            IF(OR(XLOOKUP(B346, '3000'!A:A, '3000'!AC:AC, NA())=0, XLOOKUP(B346, '3000'!A:A, '3000'!AC:AC, NA())=DATE(1900,1,1)), "", XLOOKUP(B346, '3000'!A:A, '3000'!AC:AC, NA())),
            ""
        )
    )
)</f>
        <v>45965</v>
      </c>
      <c r="O346" s="1250" t="str">
        <f t="shared" si="24"/>
        <v>12/2025</v>
      </c>
      <c r="P346" s="1157" t="str">
        <f t="shared" si="25"/>
        <v>01/2026</v>
      </c>
      <c r="Q346" s="1157" t="str">
        <f t="shared" si="34"/>
        <v>01/2026</v>
      </c>
      <c r="R346" s="1157" t="str">
        <f t="shared" si="26"/>
        <v>03/2026</v>
      </c>
      <c r="S346" s="1157" t="str">
        <f t="shared" si="27"/>
        <v>04/2026</v>
      </c>
      <c r="T346" s="1157"/>
      <c r="W346" s="1249" t="str">
        <f t="shared" si="29"/>
        <v>2026-09-07 00:00</v>
      </c>
      <c r="X346" s="273"/>
      <c r="AB346" s="1249" t="str">
        <f t="shared" si="30"/>
        <v>11/2026</v>
      </c>
      <c r="AC346" s="1249" t="str">
        <f t="shared" si="31"/>
        <v>12/2026</v>
      </c>
      <c r="AD346" s="1249" t="str">
        <f t="shared" si="32"/>
        <v>01/2027</v>
      </c>
      <c r="AF346" s="1249" t="str">
        <f t="shared" si="33"/>
        <v>02/15/2027</v>
      </c>
    </row>
    <row r="347" ht="15.75" customHeight="1">
      <c r="A347" s="1252">
        <v>1055.0</v>
      </c>
      <c r="B347" s="1252">
        <v>1083.0</v>
      </c>
      <c r="C347" s="1248" t="s">
        <v>4709</v>
      </c>
      <c r="D347" s="1248" t="s">
        <v>496</v>
      </c>
      <c r="E347" s="1230"/>
      <c r="G347" s="1249" t="str">
        <f t="array" ref="G347">IF(XLOOKUP(B347,'New Signups'!C:C,'New Signups'!I:I) = 0, "", XLOOKUP(B347,'New Signups'!C:C,'New Signups'!I:I))</f>
        <v>(267) 679-9194</v>
      </c>
      <c r="H347" s="1249" t="str">
        <f t="array" ref="H347">IF(XLOOKUP(B347,'New Signups'!C:C,'New Signups'!J:J) = 0, "", XLOOKUP(B347,'New Signups'!C:C,'New Signups'!J:J))</f>
        <v>(267) 271-8158</v>
      </c>
      <c r="J347" s="1249" t="str">
        <f t="array" ref="J347">IFNA(XLOOKUP(B347,'New Signups'!C:C,'New Signups'!H:H),"-")</f>
        <v>Crystal Brown</v>
      </c>
      <c r="K347" s="1249" t="s">
        <v>5582</v>
      </c>
      <c r="M347" s="1157">
        <f t="array" ref="M347">IFNA(
    IF(OR(XLOOKUP(B347, '1000'!A:A, '1000'!AC:AC, NA())=0, XLOOKUP(B347, '1000'!A:A, '1000'!AC:AC, NA())=DATE(1900,1,1)), "", XLOOKUP(B347, '1000'!A:A, '1000'!AC:AC, NA())),
    IFNA(
        IF(OR(XLOOKUP(B347, '2000'!A:A, '2000'!AC:AC, NA())=0, XLOOKUP(B347, '2000'!A:A, '2000'!AC:AC, NA())=DATE(1900,1,1)), "", XLOOKUP(B347, '2000'!A:A, '2000'!AC:AC, NA())),
        IFNA(
            IF(OR(XLOOKUP(B347, '3000'!A:A, '3000'!AC:AC, NA())=0, XLOOKUP(B347, '3000'!A:A, '3000'!AC:AC, NA())=DATE(1900,1,1)), "", XLOOKUP(B347, '3000'!A:A, '3000'!AC:AC, NA())),
            ""
        )
    )
)</f>
        <v>46169</v>
      </c>
      <c r="O347" s="1250" t="str">
        <f t="shared" si="24"/>
        <v>06/2026</v>
      </c>
      <c r="P347" s="1157" t="str">
        <f t="shared" si="25"/>
        <v>07/2026</v>
      </c>
      <c r="Q347" s="1157" t="str">
        <f t="shared" si="34"/>
        <v>07/2026</v>
      </c>
      <c r="R347" s="1157" t="str">
        <f t="shared" si="26"/>
        <v>09/2026</v>
      </c>
      <c r="S347" s="1157" t="str">
        <f t="shared" si="27"/>
        <v>10/2026</v>
      </c>
      <c r="T347" s="1157"/>
      <c r="W347" s="1249" t="str">
        <f t="shared" si="29"/>
        <v>2027-03-08 00:00</v>
      </c>
      <c r="X347" s="273"/>
      <c r="AB347" s="1249" t="str">
        <f t="shared" si="30"/>
        <v>05/2027</v>
      </c>
      <c r="AC347" s="1249" t="str">
        <f t="shared" si="31"/>
        <v>06/2027</v>
      </c>
      <c r="AD347" s="1249" t="str">
        <f t="shared" si="32"/>
        <v>07/2027</v>
      </c>
      <c r="AF347" s="1249" t="str">
        <f t="shared" si="33"/>
        <v>08/15/2027</v>
      </c>
    </row>
    <row r="348" ht="15.75" customHeight="1">
      <c r="A348" s="1277">
        <v>1056.0</v>
      </c>
      <c r="B348" s="1277">
        <v>1107.0</v>
      </c>
      <c r="C348" s="1278" t="str">
        <f t="array" ref="C348">IFNA(XLOOKUP(B348,'New Signups'!C:C,'New Signups'!D:D),"-")</f>
        <v>Jeremiah</v>
      </c>
      <c r="D348" s="1278" t="str">
        <f t="array" ref="D348">IFNA(XLOOKUP(B348,'New Signups'!C:C,'New Signups'!E:E),"-")</f>
        <v>Conner</v>
      </c>
      <c r="E348" s="1230"/>
      <c r="G348" s="1249" t="str">
        <f t="array" ref="G348">IF(XLOOKUP(B348,'New Signups'!C:C,'New Signups'!I:I) = 0, "", XLOOKUP(B348,'New Signups'!C:C,'New Signups'!I:I))</f>
        <v>(215) 594-0212</v>
      </c>
      <c r="H348" s="1249" t="str">
        <f t="array" ref="H348">IF(XLOOKUP(B348,'New Signups'!C:C,'New Signups'!J:J) = 0, "", XLOOKUP(B348,'New Signups'!C:C,'New Signups'!J:J))</f>
        <v/>
      </c>
      <c r="J348" s="1249" t="str">
        <f t="array" ref="J348">IFNA(XLOOKUP(B348,'New Signups'!C:C,'New Signups'!H:H),"-")</f>
        <v>Shardai Jenkins</v>
      </c>
      <c r="K348" s="1249" t="s">
        <v>5582</v>
      </c>
      <c r="M348" s="1157">
        <f t="array" ref="M348">IFNA(
    IF(OR(XLOOKUP(B348, '1000'!A:A, '1000'!AC:AC, NA())=0, XLOOKUP(B348, '1000'!A:A, '1000'!AC:AC, NA())=DATE(1900,1,1)), "", XLOOKUP(B348, '1000'!A:A, '1000'!AC:AC, NA())),
    IFNA(
        IF(OR(XLOOKUP(B348, '2000'!A:A, '2000'!AC:AC, NA())=0, XLOOKUP(B348, '2000'!A:A, '2000'!AC:AC, NA())=DATE(1900,1,1)), "", XLOOKUP(B348, '2000'!A:A, '2000'!AC:AC, NA())),
        IFNA(
            IF(OR(XLOOKUP(B348, '3000'!A:A, '3000'!AC:AC, NA())=0, XLOOKUP(B348, '3000'!A:A, '3000'!AC:AC, NA())=DATE(1900,1,1)), "", XLOOKUP(B348, '3000'!A:A, '3000'!AC:AC, NA())),
            ""
        )
    )
)</f>
        <v>45965</v>
      </c>
      <c r="O348" s="1250" t="str">
        <f t="shared" si="24"/>
        <v>12/2025</v>
      </c>
      <c r="P348" s="1157" t="str">
        <f t="shared" si="25"/>
        <v>01/2026</v>
      </c>
      <c r="Q348" s="1157" t="str">
        <f t="shared" si="34"/>
        <v>01/2026</v>
      </c>
      <c r="R348" s="1157" t="str">
        <f t="shared" si="26"/>
        <v>03/2026</v>
      </c>
      <c r="S348" s="1157" t="str">
        <f t="shared" si="27"/>
        <v>04/2026</v>
      </c>
      <c r="T348" s="1157"/>
      <c r="W348" s="1249" t="str">
        <f t="shared" si="29"/>
        <v>2026-09-07 00:00</v>
      </c>
      <c r="X348" s="273"/>
      <c r="AB348" s="1249" t="str">
        <f t="shared" si="30"/>
        <v>11/2026</v>
      </c>
      <c r="AC348" s="1249" t="str">
        <f t="shared" si="31"/>
        <v>12/2026</v>
      </c>
      <c r="AD348" s="1249" t="str">
        <f t="shared" si="32"/>
        <v>01/2027</v>
      </c>
      <c r="AF348" s="1249" t="str">
        <f t="shared" si="33"/>
        <v>02/15/2027</v>
      </c>
    </row>
    <row r="349" ht="15.75" customHeight="1">
      <c r="A349" s="1252">
        <v>1057.0</v>
      </c>
      <c r="B349" s="1252">
        <v>1147.0</v>
      </c>
      <c r="C349" s="1248" t="str">
        <f t="array" ref="C349">IFNA(XLOOKUP(B349,'New Signups'!C:C,'New Signups'!D:D),"-")</f>
        <v>Aashir</v>
      </c>
      <c r="D349" s="1248" t="str">
        <f t="array" ref="D349">IFNA(XLOOKUP(B349,'New Signups'!C:C,'New Signups'!E:E),"-")</f>
        <v>Nelson</v>
      </c>
      <c r="E349" s="1230"/>
      <c r="G349" s="1249" t="str">
        <f t="array" ref="G349">IF(XLOOKUP(B349,'New Signups'!C:C,'New Signups'!I:I) = 0, "", XLOOKUP(B349,'New Signups'!C:C,'New Signups'!I:I))</f>
        <v>(484) 566-0529</v>
      </c>
      <c r="H349" s="1249" t="str">
        <f t="array" ref="H349">IF(XLOOKUP(B349,'New Signups'!C:C,'New Signups'!J:J) = 0, "", XLOOKUP(B349,'New Signups'!C:C,'New Signups'!J:J))</f>
        <v/>
      </c>
      <c r="J349" s="1249" t="str">
        <f t="array" ref="J349">IFNA(XLOOKUP(B349,'New Signups'!C:C,'New Signups'!H:H),"-")</f>
        <v>Lakia Taylor</v>
      </c>
      <c r="K349" s="1249" t="s">
        <v>5582</v>
      </c>
      <c r="M349" s="1157">
        <f t="array" ref="M349">IFNA(
    IF(OR(XLOOKUP(B349, '1000'!A:A, '1000'!AC:AC, NA())=0, XLOOKUP(B349, '1000'!A:A, '1000'!AC:AC, NA())=DATE(1900,1,1)), "", XLOOKUP(B349, '1000'!A:A, '1000'!AC:AC, NA())),
    IFNA(
        IF(OR(XLOOKUP(B349, '2000'!A:A, '2000'!AC:AC, NA())=0, XLOOKUP(B349, '2000'!A:A, '2000'!AC:AC, NA())=DATE(1900,1,1)), "", XLOOKUP(B349, '2000'!A:A, '2000'!AC:AC, NA())),
        IFNA(
            IF(OR(XLOOKUP(B349, '3000'!A:A, '3000'!AC:AC, NA())=0, XLOOKUP(B349, '3000'!A:A, '3000'!AC:AC, NA())=DATE(1900,1,1)), "", XLOOKUP(B349, '3000'!A:A, '3000'!AC:AC, NA())),
            ""
        )
    )
)</f>
        <v>45965</v>
      </c>
      <c r="O349" s="1250" t="str">
        <f t="shared" si="24"/>
        <v>12/2025</v>
      </c>
      <c r="P349" s="1157" t="str">
        <f t="shared" si="25"/>
        <v>01/2026</v>
      </c>
      <c r="Q349" s="1157" t="str">
        <f t="shared" si="34"/>
        <v>01/2026</v>
      </c>
      <c r="R349" s="1157" t="str">
        <f t="shared" si="26"/>
        <v>03/2026</v>
      </c>
      <c r="S349" s="1157" t="str">
        <f t="shared" si="27"/>
        <v>04/2026</v>
      </c>
      <c r="T349" s="1157"/>
      <c r="W349" s="1249" t="str">
        <f t="shared" si="29"/>
        <v>2026-09-07 00:00</v>
      </c>
      <c r="X349" s="273"/>
      <c r="AB349" s="1249" t="str">
        <f t="shared" si="30"/>
        <v>11/2026</v>
      </c>
      <c r="AC349" s="1249" t="str">
        <f t="shared" si="31"/>
        <v>12/2026</v>
      </c>
      <c r="AD349" s="1249" t="str">
        <f t="shared" si="32"/>
        <v>01/2027</v>
      </c>
      <c r="AF349" s="1249" t="str">
        <f t="shared" si="33"/>
        <v>02/15/2027</v>
      </c>
    </row>
    <row r="350" ht="15.75" customHeight="1">
      <c r="A350" s="1252">
        <v>1058.0</v>
      </c>
      <c r="B350" s="1252">
        <v>1129.0</v>
      </c>
      <c r="C350" s="1248" t="str">
        <f t="array" ref="C350">IFNA(XLOOKUP(B350,'New Signups'!C:C,'New Signups'!D:D),"-")</f>
        <v>Hendrix</v>
      </c>
      <c r="D350" s="1248" t="str">
        <f t="array" ref="D350">IFNA(XLOOKUP(B350,'New Signups'!C:C,'New Signups'!E:E),"-")</f>
        <v>Carpenter </v>
      </c>
      <c r="E350" s="1230"/>
      <c r="G350" s="1249" t="str">
        <f t="array" ref="G350">IF(XLOOKUP(B350,'New Signups'!C:C,'New Signups'!I:I) = 0, "", XLOOKUP(B350,'New Signups'!C:C,'New Signups'!I:I))</f>
        <v>(609) 929-2222</v>
      </c>
      <c r="H350" s="1249" t="str">
        <f t="array" ref="H350">IF(XLOOKUP(B350,'New Signups'!C:C,'New Signups'!J:J) = 0, "", XLOOKUP(B350,'New Signups'!C:C,'New Signups'!J:J))</f>
        <v/>
      </c>
      <c r="J350" s="1249" t="str">
        <f t="array" ref="J350">IFNA(XLOOKUP(B350,'New Signups'!C:C,'New Signups'!H:H),"-")</f>
        <v>Ashley Carpenter</v>
      </c>
      <c r="K350" s="1249" t="s">
        <v>5582</v>
      </c>
      <c r="M350" s="1157" t="str">
        <f t="array" ref="M350">IFNA(
    IF(OR(XLOOKUP(B350, '1000'!A:A, '1000'!AC:AC, NA())=0, XLOOKUP(B350, '1000'!A:A, '1000'!AC:AC, NA())=DATE(1900,1,1)), "", XLOOKUP(B350, '1000'!A:A, '1000'!AC:AC, NA())),
    IFNA(
        IF(OR(XLOOKUP(B350, '2000'!A:A, '2000'!AC:AC, NA())=0, XLOOKUP(B350, '2000'!A:A, '2000'!AC:AC, NA())=DATE(1900,1,1)), "", XLOOKUP(B350, '2000'!A:A, '2000'!AC:AC, NA())),
        IFNA(
            IF(OR(XLOOKUP(B350, '3000'!A:A, '3000'!AC:AC, NA())=0, XLOOKUP(B350, '3000'!A:A, '3000'!AC:AC, NA())=DATE(1900,1,1)), "", XLOOKUP(B350, '3000'!A:A, '3000'!AC:AC, NA())),
            ""
        )
    )
)</f>
        <v/>
      </c>
      <c r="O350" s="1250" t="str">
        <f t="shared" si="24"/>
        <v/>
      </c>
      <c r="P350" s="1157" t="str">
        <f t="shared" si="25"/>
        <v/>
      </c>
      <c r="Q350" s="1157" t="str">
        <f t="shared" si="34"/>
        <v/>
      </c>
      <c r="R350" s="1157" t="str">
        <f t="shared" si="26"/>
        <v/>
      </c>
      <c r="S350" s="1157" t="str">
        <f t="shared" si="27"/>
        <v/>
      </c>
      <c r="T350" s="1157"/>
      <c r="W350" s="1249" t="str">
        <f t="shared" si="29"/>
        <v/>
      </c>
      <c r="X350" s="273"/>
      <c r="AB350" s="1249" t="str">
        <f t="shared" si="30"/>
        <v/>
      </c>
      <c r="AC350" s="1249" t="str">
        <f t="shared" si="31"/>
        <v/>
      </c>
      <c r="AD350" s="1249" t="str">
        <f t="shared" si="32"/>
        <v/>
      </c>
      <c r="AF350" s="1249" t="str">
        <f t="shared" si="33"/>
        <v/>
      </c>
    </row>
    <row r="351" ht="15.75" customHeight="1">
      <c r="A351" s="1252">
        <v>1059.0</v>
      </c>
      <c r="B351" s="1252">
        <v>1135.0</v>
      </c>
      <c r="C351" s="1248" t="str">
        <f t="array" ref="C351">IFNA(XLOOKUP(B351,'New Signups'!C:C,'New Signups'!D:D),"-")</f>
        <v>Justus</v>
      </c>
      <c r="D351" s="1248" t="str">
        <f t="array" ref="D351">IFNA(XLOOKUP(B351,'New Signups'!C:C,'New Signups'!E:E),"-")</f>
        <v>Dixon</v>
      </c>
      <c r="E351" s="1230"/>
      <c r="G351" s="1249" t="str">
        <f t="array" ref="G351">IF(XLOOKUP(B351,'New Signups'!C:C,'New Signups'!I:I) = 0, "", XLOOKUP(B351,'New Signups'!C:C,'New Signups'!I:I))</f>
        <v>(267) 303-7437</v>
      </c>
      <c r="H351" s="1249" t="str">
        <f t="array" ref="H351">IF(XLOOKUP(B351,'New Signups'!C:C,'New Signups'!J:J) = 0, "", XLOOKUP(B351,'New Signups'!C:C,'New Signups'!J:J))</f>
        <v>(267) 303-7437</v>
      </c>
      <c r="J351" s="1249" t="str">
        <f t="array" ref="J351">IFNA(XLOOKUP(B351,'New Signups'!C:C,'New Signups'!H:H),"-")</f>
        <v>Jamie Dixon</v>
      </c>
      <c r="K351" s="1249" t="s">
        <v>5582</v>
      </c>
      <c r="M351" s="1157">
        <f t="array" ref="M351">IFNA(
    IF(OR(XLOOKUP(B351, '1000'!A:A, '1000'!AC:AC, NA())=0, XLOOKUP(B351, '1000'!A:A, '1000'!AC:AC, NA())=DATE(1900,1,1)), "", XLOOKUP(B351, '1000'!A:A, '1000'!AC:AC, NA())),
    IFNA(
        IF(OR(XLOOKUP(B351, '2000'!A:A, '2000'!AC:AC, NA())=0, XLOOKUP(B351, '2000'!A:A, '2000'!AC:AC, NA())=DATE(1900,1,1)), "", XLOOKUP(B351, '2000'!A:A, '2000'!AC:AC, NA())),
        IFNA(
            IF(OR(XLOOKUP(B351, '3000'!A:A, '3000'!AC:AC, NA())=0, XLOOKUP(B351, '3000'!A:A, '3000'!AC:AC, NA())=DATE(1900,1,1)), "", XLOOKUP(B351, '3000'!A:A, '3000'!AC:AC, NA())),
            ""
        )
    )
)</f>
        <v>45973</v>
      </c>
      <c r="O351" s="1250" t="str">
        <f t="shared" si="24"/>
        <v>12/2025</v>
      </c>
      <c r="P351" s="1157" t="str">
        <f t="shared" si="25"/>
        <v>01/2026</v>
      </c>
      <c r="Q351" s="1157" t="str">
        <f t="shared" si="34"/>
        <v>01/2026</v>
      </c>
      <c r="R351" s="1157" t="str">
        <f t="shared" si="26"/>
        <v>03/2026</v>
      </c>
      <c r="S351" s="1157" t="str">
        <f t="shared" si="27"/>
        <v>04/2026</v>
      </c>
      <c r="T351" s="1157"/>
      <c r="W351" s="1249" t="str">
        <f t="shared" si="29"/>
        <v>2026-09-07 00:00</v>
      </c>
      <c r="X351" s="273"/>
      <c r="AB351" s="1249" t="str">
        <f t="shared" si="30"/>
        <v>11/2026</v>
      </c>
      <c r="AC351" s="1249" t="str">
        <f t="shared" si="31"/>
        <v>12/2026</v>
      </c>
      <c r="AD351" s="1249" t="str">
        <f t="shared" si="32"/>
        <v>01/2027</v>
      </c>
      <c r="AF351" s="1249" t="str">
        <f t="shared" si="33"/>
        <v>02/15/2027</v>
      </c>
    </row>
    <row r="352" ht="15.75" customHeight="1">
      <c r="A352" s="1252">
        <v>1060.0</v>
      </c>
      <c r="B352" s="1252">
        <v>1121.0</v>
      </c>
      <c r="C352" s="1248" t="str">
        <f t="array" ref="C352">IFNA(XLOOKUP(B352,'New Signups'!C:C,'New Signups'!D:D),"-")</f>
        <v>faith</v>
      </c>
      <c r="D352" s="1248" t="str">
        <f t="array" ref="D352">IFNA(XLOOKUP(B352,'New Signups'!C:C,'New Signups'!E:E),"-")</f>
        <v>Muhammad</v>
      </c>
      <c r="E352" s="1230"/>
      <c r="G352" s="1249" t="str">
        <f t="array" ref="G352">IF(XLOOKUP(B352,'New Signups'!C:C,'New Signups'!I:I) = 0, "", XLOOKUP(B352,'New Signups'!C:C,'New Signups'!I:I))</f>
        <v>(267) 886-5066</v>
      </c>
      <c r="H352" s="1249" t="str">
        <f t="array" ref="H352">IF(XLOOKUP(B352,'New Signups'!C:C,'New Signups'!J:J) = 0, "", XLOOKUP(B352,'New Signups'!C:C,'New Signups'!J:J))</f>
        <v/>
      </c>
      <c r="J352" s="1249" t="str">
        <f t="array" ref="J352">IFNA(XLOOKUP(B352,'New Signups'!C:C,'New Signups'!H:H),"-")</f>
        <v>Faraasat A muhammad</v>
      </c>
      <c r="K352" s="1249" t="s">
        <v>5582</v>
      </c>
      <c r="M352" s="1157">
        <f t="array" ref="M352">IFNA(
    IF(OR(XLOOKUP(B352, '1000'!A:A, '1000'!AC:AC, NA())=0, XLOOKUP(B352, '1000'!A:A, '1000'!AC:AC, NA())=DATE(1900,1,1)), "", XLOOKUP(B352, '1000'!A:A, '1000'!AC:AC, NA())),
    IFNA(
        IF(OR(XLOOKUP(B352, '2000'!A:A, '2000'!AC:AC, NA())=0, XLOOKUP(B352, '2000'!A:A, '2000'!AC:AC, NA())=DATE(1900,1,1)), "", XLOOKUP(B352, '2000'!A:A, '2000'!AC:AC, NA())),
        IFNA(
            IF(OR(XLOOKUP(B352, '3000'!A:A, '3000'!AC:AC, NA())=0, XLOOKUP(B352, '3000'!A:A, '3000'!AC:AC, NA())=DATE(1900,1,1)), "", XLOOKUP(B352, '3000'!A:A, '3000'!AC:AC, NA())),
            ""
        )
    )
)</f>
        <v>45970</v>
      </c>
      <c r="O352" s="1250" t="str">
        <f t="shared" si="24"/>
        <v>12/2025</v>
      </c>
      <c r="P352" s="1157" t="str">
        <f t="shared" si="25"/>
        <v>01/2026</v>
      </c>
      <c r="Q352" s="1157" t="str">
        <f t="shared" si="34"/>
        <v>01/2026</v>
      </c>
      <c r="R352" s="1157" t="str">
        <f t="shared" si="26"/>
        <v>03/2026</v>
      </c>
      <c r="S352" s="1157" t="str">
        <f t="shared" si="27"/>
        <v>04/2026</v>
      </c>
      <c r="T352" s="1157"/>
      <c r="W352" s="1249" t="str">
        <f t="shared" si="29"/>
        <v>2026-09-07 00:00</v>
      </c>
      <c r="X352" s="273"/>
      <c r="AB352" s="1249" t="str">
        <f t="shared" si="30"/>
        <v>11/2026</v>
      </c>
      <c r="AC352" s="1249" t="str">
        <f t="shared" si="31"/>
        <v>12/2026</v>
      </c>
      <c r="AD352" s="1249" t="str">
        <f t="shared" si="32"/>
        <v>01/2027</v>
      </c>
      <c r="AF352" s="1249" t="str">
        <f t="shared" si="33"/>
        <v>02/15/2027</v>
      </c>
    </row>
    <row r="353" ht="15.75" customHeight="1">
      <c r="A353" s="1252">
        <v>1061.0</v>
      </c>
      <c r="B353" s="1252">
        <v>1126.0</v>
      </c>
      <c r="C353" s="1248" t="str">
        <f t="array" ref="C353">IFNA(XLOOKUP(B353,'New Signups'!C:C,'New Signups'!D:D),"-")</f>
        <v>Cynthia</v>
      </c>
      <c r="D353" s="1248" t="str">
        <f t="array" ref="D353">IFNA(XLOOKUP(B353,'New Signups'!C:C,'New Signups'!E:E),"-")</f>
        <v>Sanchez</v>
      </c>
      <c r="E353" s="1230"/>
      <c r="G353" s="1249" t="str">
        <f t="array" ref="G353">IF(XLOOKUP(B353,'New Signups'!C:C,'New Signups'!I:I) = 0, "", XLOOKUP(B353,'New Signups'!C:C,'New Signups'!I:I))</f>
        <v>(445) 776-3818</v>
      </c>
      <c r="H353" s="1249" t="str">
        <f t="array" ref="H353">IF(XLOOKUP(B353,'New Signups'!C:C,'New Signups'!J:J) = 0, "", XLOOKUP(B353,'New Signups'!C:C,'New Signups'!J:J))</f>
        <v>(445) 776-3818</v>
      </c>
      <c r="J353" s="1249" t="str">
        <f t="array" ref="J353">IFNA(XLOOKUP(B353,'New Signups'!C:C,'New Signups'!H:H),"-")</f>
        <v>Paris Sanchez</v>
      </c>
      <c r="K353" s="1249" t="s">
        <v>5582</v>
      </c>
      <c r="M353" s="1157" t="str">
        <f t="array" ref="M353">IFNA(
    IF(OR(XLOOKUP(B353, '1000'!A:A, '1000'!AC:AC, NA())=0, XLOOKUP(B353, '1000'!A:A, '1000'!AC:AC, NA())=DATE(1900,1,1)), "", XLOOKUP(B353, '1000'!A:A, '1000'!AC:AC, NA())),
    IFNA(
        IF(OR(XLOOKUP(B353, '2000'!A:A, '2000'!AC:AC, NA())=0, XLOOKUP(B353, '2000'!A:A, '2000'!AC:AC, NA())=DATE(1900,1,1)), "", XLOOKUP(B353, '2000'!A:A, '2000'!AC:AC, NA())),
        IFNA(
            IF(OR(XLOOKUP(B353, '3000'!A:A, '3000'!AC:AC, NA())=0, XLOOKUP(B353, '3000'!A:A, '3000'!AC:AC, NA())=DATE(1900,1,1)), "", XLOOKUP(B353, '3000'!A:A, '3000'!AC:AC, NA())),
            ""
        )
    )
)</f>
        <v/>
      </c>
      <c r="O353" s="1250" t="str">
        <f t="shared" si="24"/>
        <v/>
      </c>
      <c r="P353" s="1157" t="str">
        <f t="shared" si="25"/>
        <v/>
      </c>
      <c r="Q353" s="1157" t="str">
        <f t="shared" si="34"/>
        <v/>
      </c>
      <c r="R353" s="1157" t="str">
        <f t="shared" si="26"/>
        <v/>
      </c>
      <c r="S353" s="1157" t="str">
        <f t="shared" si="27"/>
        <v/>
      </c>
      <c r="T353" s="1157"/>
      <c r="W353" s="1249" t="str">
        <f t="shared" si="29"/>
        <v/>
      </c>
      <c r="X353" s="273"/>
      <c r="AB353" s="1249" t="str">
        <f t="shared" si="30"/>
        <v/>
      </c>
      <c r="AC353" s="1249" t="str">
        <f t="shared" si="31"/>
        <v/>
      </c>
      <c r="AD353" s="1249" t="str">
        <f t="shared" si="32"/>
        <v/>
      </c>
      <c r="AF353" s="1249" t="str">
        <f t="shared" si="33"/>
        <v/>
      </c>
    </row>
    <row r="354" ht="15.75" customHeight="1">
      <c r="A354" s="1252">
        <v>1062.0</v>
      </c>
      <c r="B354" s="1252">
        <v>1146.0</v>
      </c>
      <c r="C354" s="1248" t="str">
        <f t="array" ref="C354">IFNA(XLOOKUP(B354,'New Signups'!C:C,'New Signups'!D:D),"-")</f>
        <v>Juniper</v>
      </c>
      <c r="D354" s="1248" t="s">
        <v>5671</v>
      </c>
      <c r="E354" s="1230"/>
      <c r="G354" s="1249" t="str">
        <f t="array" ref="G354">IF(XLOOKUP(B354,'New Signups'!C:C,'New Signups'!I:I) = 0, "", XLOOKUP(B354,'New Signups'!C:C,'New Signups'!I:I))</f>
        <v>(215) 760-2886</v>
      </c>
      <c r="H354" s="1249" t="str">
        <f t="array" ref="H354">IF(XLOOKUP(B354,'New Signups'!C:C,'New Signups'!J:J) = 0, "", XLOOKUP(B354,'New Signups'!C:C,'New Signups'!J:J))</f>
        <v/>
      </c>
      <c r="J354" s="1249" t="str">
        <f t="array" ref="J354">IFNA(XLOOKUP(B354,'New Signups'!C:C,'New Signups'!H:H),"-")</f>
        <v>Kathryn Cates</v>
      </c>
      <c r="K354" s="1249" t="s">
        <v>5582</v>
      </c>
      <c r="M354" s="1157">
        <f t="array" ref="M354">IFNA(
    IF(OR(XLOOKUP(B354, '1000'!A:A, '1000'!AC:AC, NA())=0, XLOOKUP(B354, '1000'!A:A, '1000'!AC:AC, NA())=DATE(1900,1,1)), "", XLOOKUP(B354, '1000'!A:A, '1000'!AC:AC, NA())),
    IFNA(
        IF(OR(XLOOKUP(B354, '2000'!A:A, '2000'!AC:AC, NA())=0, XLOOKUP(B354, '2000'!A:A, '2000'!AC:AC, NA())=DATE(1900,1,1)), "", XLOOKUP(B354, '2000'!A:A, '2000'!AC:AC, NA())),
        IFNA(
            IF(OR(XLOOKUP(B354, '3000'!A:A, '3000'!AC:AC, NA())=0, XLOOKUP(B354, '3000'!A:A, '3000'!AC:AC, NA())=DATE(1900,1,1)), "", XLOOKUP(B354, '3000'!A:A, '3000'!AC:AC, NA())),
            ""
        )
    )
)</f>
        <v>45972</v>
      </c>
      <c r="O354" s="1250" t="str">
        <f t="shared" si="24"/>
        <v>12/2025</v>
      </c>
      <c r="P354" s="1157" t="str">
        <f t="shared" si="25"/>
        <v>01/2026</v>
      </c>
      <c r="Q354" s="1157" t="str">
        <f t="shared" si="34"/>
        <v>01/2026</v>
      </c>
      <c r="R354" s="1157" t="str">
        <f t="shared" si="26"/>
        <v>03/2026</v>
      </c>
      <c r="S354" s="1157" t="str">
        <f t="shared" si="27"/>
        <v>04/2026</v>
      </c>
      <c r="T354" s="1157"/>
      <c r="W354" s="1249" t="str">
        <f t="shared" si="29"/>
        <v>2026-09-07 00:00</v>
      </c>
      <c r="X354" s="273"/>
      <c r="AB354" s="1249" t="str">
        <f t="shared" si="30"/>
        <v>11/2026</v>
      </c>
      <c r="AC354" s="1249" t="str">
        <f t="shared" si="31"/>
        <v>12/2026</v>
      </c>
      <c r="AD354" s="1249" t="str">
        <f t="shared" si="32"/>
        <v>01/2027</v>
      </c>
      <c r="AF354" s="1249" t="str">
        <f t="shared" si="33"/>
        <v>02/15/2027</v>
      </c>
    </row>
    <row r="355" ht="15.75" customHeight="1">
      <c r="A355" s="1252">
        <v>1063.0</v>
      </c>
      <c r="B355" s="1252">
        <v>1207.0</v>
      </c>
      <c r="C355" s="1248" t="str">
        <f t="array" ref="C355">IFNA(XLOOKUP(B355,'New Signups'!C:C,'New Signups'!D:D),"-")</f>
        <v>Shiloh</v>
      </c>
      <c r="D355" s="1248" t="str">
        <f t="array" ref="D355">IFNA(XLOOKUP(B355,'New Signups'!C:C,'New Signups'!E:E),"-")</f>
        <v>Watts</v>
      </c>
      <c r="E355" s="1230"/>
      <c r="G355" s="1249" t="str">
        <f t="array" ref="G355">IF(XLOOKUP(B355,'New Signups'!C:C,'New Signups'!I:I) = 0, "", XLOOKUP(B355,'New Signups'!C:C,'New Signups'!I:I))</f>
        <v>(757) 651-6569</v>
      </c>
      <c r="H355" s="1249" t="str">
        <f t="array" ref="H355">IF(XLOOKUP(B355,'New Signups'!C:C,'New Signups'!J:J) = 0, "", XLOOKUP(B355,'New Signups'!C:C,'New Signups'!J:J))</f>
        <v/>
      </c>
      <c r="J355" s="1249" t="str">
        <f t="array" ref="J355">IFNA(XLOOKUP(B355,'New Signups'!C:C,'New Signups'!H:H),"-")</f>
        <v>Catrisha Watts</v>
      </c>
      <c r="K355" s="1249" t="s">
        <v>5582</v>
      </c>
      <c r="M355" s="1157" t="str">
        <f t="array" ref="M355">IFNA(
    IF(OR(XLOOKUP(B355, '1000'!A:A, '1000'!AC:AC, NA())=0, XLOOKUP(B355, '1000'!A:A, '1000'!AC:AC, NA())=DATE(1900,1,1)), "", XLOOKUP(B355, '1000'!A:A, '1000'!AC:AC, NA())),
    IFNA(
        IF(OR(XLOOKUP(B355, '2000'!A:A, '2000'!AC:AC, NA())=0, XLOOKUP(B355, '2000'!A:A, '2000'!AC:AC, NA())=DATE(1900,1,1)), "", XLOOKUP(B355, '2000'!A:A, '2000'!AC:AC, NA())),
        IFNA(
            IF(OR(XLOOKUP(B355, '3000'!A:A, '3000'!AC:AC, NA())=0, XLOOKUP(B355, '3000'!A:A, '3000'!AC:AC, NA())=DATE(1900,1,1)), "", XLOOKUP(B355, '3000'!A:A, '3000'!AC:AC, NA())),
            ""
        )
    )
)</f>
        <v/>
      </c>
      <c r="O355" s="1250" t="str">
        <f t="shared" si="24"/>
        <v/>
      </c>
      <c r="P355" s="1157" t="str">
        <f t="shared" si="25"/>
        <v/>
      </c>
      <c r="Q355" s="1157" t="str">
        <f t="shared" si="34"/>
        <v/>
      </c>
      <c r="R355" s="1157" t="str">
        <f t="shared" si="26"/>
        <v/>
      </c>
      <c r="S355" s="1157" t="str">
        <f t="shared" si="27"/>
        <v/>
      </c>
      <c r="T355" s="1157"/>
      <c r="W355" s="1249" t="str">
        <f t="shared" si="29"/>
        <v/>
      </c>
      <c r="X355" s="273"/>
      <c r="AB355" s="1249" t="str">
        <f t="shared" si="30"/>
        <v/>
      </c>
      <c r="AC355" s="1249" t="str">
        <f t="shared" si="31"/>
        <v/>
      </c>
      <c r="AD355" s="1249" t="str">
        <f t="shared" si="32"/>
        <v/>
      </c>
      <c r="AF355" s="1249" t="str">
        <f t="shared" si="33"/>
        <v/>
      </c>
    </row>
    <row r="356" ht="15.75" customHeight="1">
      <c r="A356" s="1252">
        <v>1064.0</v>
      </c>
      <c r="B356" s="1252">
        <v>1208.0</v>
      </c>
      <c r="C356" s="1248" t="str">
        <f t="array" ref="C356">IFNA(XLOOKUP(B356,'New Signups'!C:C,'New Signups'!D:D),"-")</f>
        <v>Isaiah </v>
      </c>
      <c r="D356" s="1248" t="s">
        <v>123</v>
      </c>
      <c r="E356" s="1230"/>
      <c r="G356" s="1249" t="str">
        <f t="array" ref="G356">IF(XLOOKUP(B356,'New Signups'!C:C,'New Signups'!I:I) = 0, "", XLOOKUP(B356,'New Signups'!C:C,'New Signups'!I:I))</f>
        <v>(757) 651-6569</v>
      </c>
      <c r="H356" s="1249" t="str">
        <f t="array" ref="H356">IF(XLOOKUP(B356,'New Signups'!C:C,'New Signups'!J:J) = 0, "", XLOOKUP(B356,'New Signups'!C:C,'New Signups'!J:J))</f>
        <v/>
      </c>
      <c r="J356" s="1249" t="str">
        <f t="array" ref="J356">IFNA(XLOOKUP(B356,'New Signups'!C:C,'New Signups'!H:H),"-")</f>
        <v>Catrisha Watts</v>
      </c>
      <c r="K356" s="1249" t="s">
        <v>5582</v>
      </c>
      <c r="M356" s="1157" t="str">
        <f t="array" ref="M356">IFNA(
    IF(OR(XLOOKUP(B356, '1000'!A:A, '1000'!AC:AC, NA())=0, XLOOKUP(B356, '1000'!A:A, '1000'!AC:AC, NA())=DATE(1900,1,1)), "", XLOOKUP(B356, '1000'!A:A, '1000'!AC:AC, NA())),
    IFNA(
        IF(OR(XLOOKUP(B356, '2000'!A:A, '2000'!AC:AC, NA())=0, XLOOKUP(B356, '2000'!A:A, '2000'!AC:AC, NA())=DATE(1900,1,1)), "", XLOOKUP(B356, '2000'!A:A, '2000'!AC:AC, NA())),
        IFNA(
            IF(OR(XLOOKUP(B356, '3000'!A:A, '3000'!AC:AC, NA())=0, XLOOKUP(B356, '3000'!A:A, '3000'!AC:AC, NA())=DATE(1900,1,1)), "", XLOOKUP(B356, '3000'!A:A, '3000'!AC:AC, NA())),
            ""
        )
    )
)</f>
        <v/>
      </c>
      <c r="O356" s="1250" t="str">
        <f t="shared" si="24"/>
        <v/>
      </c>
      <c r="P356" s="1157" t="str">
        <f t="shared" si="25"/>
        <v/>
      </c>
      <c r="Q356" s="1157" t="str">
        <f t="shared" si="34"/>
        <v/>
      </c>
      <c r="R356" s="1157" t="str">
        <f t="shared" si="26"/>
        <v/>
      </c>
      <c r="S356" s="1157" t="str">
        <f t="shared" si="27"/>
        <v/>
      </c>
      <c r="T356" s="1157"/>
      <c r="W356" s="1249" t="str">
        <f t="shared" si="29"/>
        <v/>
      </c>
      <c r="X356" s="273"/>
      <c r="AB356" s="1249" t="str">
        <f t="shared" si="30"/>
        <v/>
      </c>
      <c r="AC356" s="1249" t="str">
        <f t="shared" si="31"/>
        <v/>
      </c>
      <c r="AD356" s="1249" t="str">
        <f t="shared" si="32"/>
        <v/>
      </c>
      <c r="AF356" s="1249" t="str">
        <f t="shared" si="33"/>
        <v/>
      </c>
    </row>
    <row r="357" ht="15.75" customHeight="1">
      <c r="A357" s="1252">
        <v>1065.0</v>
      </c>
      <c r="B357" s="1252">
        <v>1210.0</v>
      </c>
      <c r="C357" s="1248" t="str">
        <f t="array" ref="C357">IFNA(XLOOKUP(B357,'New Signups'!C:C,'New Signups'!D:D),"-")</f>
        <v>Ciana</v>
      </c>
      <c r="D357" s="1248" t="str">
        <f t="array" ref="D357">IFNA(XLOOKUP(B357,'New Signups'!C:C,'New Signups'!E:E),"-")</f>
        <v>White </v>
      </c>
      <c r="E357" s="1230"/>
      <c r="G357" s="1249" t="str">
        <f t="array" ref="G357">IF(XLOOKUP(B357,'New Signups'!C:C,'New Signups'!I:I) = 0, "", XLOOKUP(B357,'New Signups'!C:C,'New Signups'!I:I))</f>
        <v>(267) 357-2527</v>
      </c>
      <c r="H357" s="1249" t="str">
        <f t="array" ref="H357">IF(XLOOKUP(B357,'New Signups'!C:C,'New Signups'!J:J) = 0, "", XLOOKUP(B357,'New Signups'!C:C,'New Signups'!J:J))</f>
        <v>(267) 321-0242</v>
      </c>
      <c r="J357" s="1249" t="str">
        <f t="array" ref="J357">IFNA(XLOOKUP(B357,'New Signups'!C:C,'New Signups'!H:H),"-")</f>
        <v>Krystal Anyair</v>
      </c>
      <c r="K357" s="1249" t="s">
        <v>5582</v>
      </c>
      <c r="M357" s="1157" t="str">
        <f t="array" ref="M357">IFNA(
    IF(OR(XLOOKUP(B357, '1000'!A:A, '1000'!AC:AC, NA())=0, XLOOKUP(B357, '1000'!A:A, '1000'!AC:AC, NA())=DATE(1900,1,1)), "", XLOOKUP(B357, '1000'!A:A, '1000'!AC:AC, NA())),
    IFNA(
        IF(OR(XLOOKUP(B357, '2000'!A:A, '2000'!AC:AC, NA())=0, XLOOKUP(B357, '2000'!A:A, '2000'!AC:AC, NA())=DATE(1900,1,1)), "", XLOOKUP(B357, '2000'!A:A, '2000'!AC:AC, NA())),
        IFNA(
            IF(OR(XLOOKUP(B357, '3000'!A:A, '3000'!AC:AC, NA())=0, XLOOKUP(B357, '3000'!A:A, '3000'!AC:AC, NA())=DATE(1900,1,1)), "", XLOOKUP(B357, '3000'!A:A, '3000'!AC:AC, NA())),
            ""
        )
    )
)</f>
        <v/>
      </c>
      <c r="O357" s="1250" t="str">
        <f t="shared" si="24"/>
        <v/>
      </c>
      <c r="P357" s="1157" t="str">
        <f t="shared" si="25"/>
        <v/>
      </c>
      <c r="Q357" s="1157" t="str">
        <f t="shared" si="34"/>
        <v/>
      </c>
      <c r="R357" s="1157" t="str">
        <f t="shared" si="26"/>
        <v/>
      </c>
      <c r="S357" s="1157" t="str">
        <f t="shared" si="27"/>
        <v/>
      </c>
      <c r="T357" s="1157"/>
      <c r="W357" s="1249" t="str">
        <f t="shared" si="29"/>
        <v/>
      </c>
      <c r="X357" s="273"/>
      <c r="AB357" s="1249" t="str">
        <f t="shared" si="30"/>
        <v/>
      </c>
      <c r="AC357" s="1249" t="str">
        <f t="shared" si="31"/>
        <v/>
      </c>
      <c r="AD357" s="1249" t="str">
        <f t="shared" si="32"/>
        <v/>
      </c>
      <c r="AF357" s="1249" t="str">
        <f t="shared" si="33"/>
        <v/>
      </c>
    </row>
    <row r="358" ht="15.75" customHeight="1">
      <c r="A358" s="1252">
        <v>1066.0</v>
      </c>
      <c r="B358" s="1252">
        <v>1065.0</v>
      </c>
      <c r="C358" s="1248" t="str">
        <f t="array" ref="C358">IFNA(XLOOKUP(B358,'New Signups'!C:C,'New Signups'!D:D),"-")</f>
        <v>Dominic</v>
      </c>
      <c r="D358" s="1248" t="str">
        <f t="array" ref="D358">IFNA(XLOOKUP(B358,'New Signups'!C:C,'New Signups'!E:E),"-")</f>
        <v>Pugh</v>
      </c>
      <c r="E358" s="1230"/>
      <c r="G358" s="1249" t="str">
        <f t="array" ref="G358">IF(XLOOKUP(B358,'New Signups'!C:C,'New Signups'!I:I) = 0, "", XLOOKUP(B358,'New Signups'!C:C,'New Signups'!I:I))</f>
        <v>P: (610) 425-7228</v>
      </c>
      <c r="H358" s="1249" t="str">
        <f t="array" ref="H358">IF(XLOOKUP(B358,'New Signups'!C:C,'New Signups'!J:J) = 0, "", XLOOKUP(B358,'New Signups'!C:C,'New Signups'!J:J))</f>
        <v>???</v>
      </c>
      <c r="J358" s="1249" t="str">
        <f t="array" ref="J358">IFNA(XLOOKUP(B358,'New Signups'!C:C,'New Signups'!H:H),"-")</f>
        <v>Kay Pugh</v>
      </c>
      <c r="K358" s="1249" t="s">
        <v>5582</v>
      </c>
      <c r="M358" s="1157" t="str">
        <f t="array" ref="M358">IFNA(
    IF(OR(XLOOKUP(B358, '1000'!A:A, '1000'!AC:AC, NA())=0, XLOOKUP(B358, '1000'!A:A, '1000'!AC:AC, NA())=DATE(1900,1,1)), "", XLOOKUP(B358, '1000'!A:A, '1000'!AC:AC, NA())),
    IFNA(
        IF(OR(XLOOKUP(B358, '2000'!A:A, '2000'!AC:AC, NA())=0, XLOOKUP(B358, '2000'!A:A, '2000'!AC:AC, NA())=DATE(1900,1,1)), "", XLOOKUP(B358, '2000'!A:A, '2000'!AC:AC, NA())),
        IFNA(
            IF(OR(XLOOKUP(B358, '3000'!A:A, '3000'!AC:AC, NA())=0, XLOOKUP(B358, '3000'!A:A, '3000'!AC:AC, NA())=DATE(1900,1,1)), "", XLOOKUP(B358, '3000'!A:A, '3000'!AC:AC, NA())),
            ""
        )
    )
)</f>
        <v/>
      </c>
      <c r="O358" s="1250" t="str">
        <f t="shared" si="24"/>
        <v/>
      </c>
      <c r="P358" s="1157" t="str">
        <f t="shared" si="25"/>
        <v/>
      </c>
      <c r="Q358" s="1157" t="str">
        <f t="shared" si="34"/>
        <v/>
      </c>
      <c r="R358" s="1157" t="str">
        <f t="shared" si="26"/>
        <v/>
      </c>
      <c r="S358" s="1157" t="str">
        <f t="shared" si="27"/>
        <v/>
      </c>
      <c r="T358" s="1157"/>
      <c r="W358" s="1249" t="str">
        <f t="shared" si="29"/>
        <v/>
      </c>
      <c r="X358" s="273"/>
      <c r="AB358" s="1249" t="str">
        <f t="shared" si="30"/>
        <v/>
      </c>
      <c r="AC358" s="1249" t="str">
        <f t="shared" si="31"/>
        <v/>
      </c>
      <c r="AD358" s="1249" t="str">
        <f t="shared" si="32"/>
        <v/>
      </c>
      <c r="AF358" s="1249" t="str">
        <f t="shared" si="33"/>
        <v/>
      </c>
    </row>
    <row r="359" ht="15.75" customHeight="1">
      <c r="A359" s="1252">
        <v>1067.0</v>
      </c>
      <c r="B359" s="1252">
        <v>1199.0</v>
      </c>
      <c r="C359" s="1248" t="str">
        <f t="array" ref="C359">IFNA(XLOOKUP(B359,'New Signups'!C:C,'New Signups'!D:D),"-")</f>
        <v>Valentina</v>
      </c>
      <c r="D359" s="1248" t="str">
        <f t="array" ref="D359">IFNA(XLOOKUP(B359,'New Signups'!C:C,'New Signups'!E:E),"-")</f>
        <v>johnson</v>
      </c>
      <c r="E359" s="1230"/>
      <c r="G359" s="1249" t="str">
        <f t="array" ref="G359">IF(XLOOKUP(B359,'New Signups'!C:C,'New Signups'!I:I) = 0, "", XLOOKUP(B359,'New Signups'!C:C,'New Signups'!I:I))</f>
        <v>(856) 906-9080</v>
      </c>
      <c r="H359" s="1249" t="str">
        <f t="array" ref="H359">IF(XLOOKUP(B359,'New Signups'!C:C,'New Signups'!J:J) = 0, "", XLOOKUP(B359,'New Signups'!C:C,'New Signups'!J:J))</f>
        <v>(856) 701-7840</v>
      </c>
      <c r="J359" s="1249" t="str">
        <f t="array" ref="J359">IFNA(XLOOKUP(B359,'New Signups'!C:C,'New Signups'!H:H),"-")</f>
        <v>Priscilla Galligani</v>
      </c>
      <c r="K359" s="1249" t="s">
        <v>5582</v>
      </c>
      <c r="M359" s="1157">
        <f t="array" ref="M359">IFNA(
    IF(OR(XLOOKUP(B359, '1000'!A:A, '1000'!AC:AC, NA())=0, XLOOKUP(B359, '1000'!A:A, '1000'!AC:AC, NA())=DATE(1900,1,1)), "", XLOOKUP(B359, '1000'!A:A, '1000'!AC:AC, NA())),
    IFNA(
        IF(OR(XLOOKUP(B359, '2000'!A:A, '2000'!AC:AC, NA())=0, XLOOKUP(B359, '2000'!A:A, '2000'!AC:AC, NA())=DATE(1900,1,1)), "", XLOOKUP(B359, '2000'!A:A, '2000'!AC:AC, NA())),
        IFNA(
            IF(OR(XLOOKUP(B359, '3000'!A:A, '3000'!AC:AC, NA())=0, XLOOKUP(B359, '3000'!A:A, '3000'!AC:AC, NA())=DATE(1900,1,1)), "", XLOOKUP(B359, '3000'!A:A, '3000'!AC:AC, NA())),
            ""
        )
    )
)</f>
        <v>46094</v>
      </c>
      <c r="O359" s="1250" t="str">
        <f t="shared" si="24"/>
        <v>04/2026</v>
      </c>
      <c r="P359" s="1157" t="str">
        <f t="shared" si="25"/>
        <v>05/2026</v>
      </c>
      <c r="Q359" s="1157" t="str">
        <f t="shared" si="34"/>
        <v>05/2026</v>
      </c>
      <c r="R359" s="1157" t="str">
        <f t="shared" si="26"/>
        <v>07/2026</v>
      </c>
      <c r="S359" s="1157" t="str">
        <f t="shared" si="27"/>
        <v>08/2026</v>
      </c>
      <c r="T359" s="1157"/>
      <c r="W359" s="1249" t="str">
        <f t="shared" si="29"/>
        <v>2027-01-04 00:00</v>
      </c>
      <c r="X359" s="273"/>
      <c r="AB359" s="1249" t="str">
        <f t="shared" si="30"/>
        <v>03/2027</v>
      </c>
      <c r="AC359" s="1249" t="str">
        <f t="shared" si="31"/>
        <v>04/2027</v>
      </c>
      <c r="AD359" s="1249" t="str">
        <f t="shared" si="32"/>
        <v>05/2027</v>
      </c>
      <c r="AF359" s="1249" t="str">
        <f t="shared" si="33"/>
        <v>06/15/2027</v>
      </c>
    </row>
    <row r="360" ht="15.75" customHeight="1">
      <c r="A360" s="1252">
        <v>1068.0</v>
      </c>
      <c r="B360" s="1252">
        <v>1180.0</v>
      </c>
      <c r="C360" s="1248" t="str">
        <f t="array" ref="C360">IFNA(XLOOKUP(B360,'New Signups'!C:C,'New Signups'!D:D),"-")</f>
        <v>Samuel</v>
      </c>
      <c r="D360" s="1248" t="s">
        <v>985</v>
      </c>
      <c r="E360" s="1230"/>
      <c r="G360" s="1249" t="str">
        <f t="array" ref="G360">IF(XLOOKUP(B360,'New Signups'!C:C,'New Signups'!I:I) = 0, "", XLOOKUP(B360,'New Signups'!C:C,'New Signups'!I:I))</f>
        <v>(516) 840-8603</v>
      </c>
      <c r="H360" s="1249" t="str">
        <f t="array" ref="H360">IF(XLOOKUP(B360,'New Signups'!C:C,'New Signups'!J:J) = 0, "", XLOOKUP(B360,'New Signups'!C:C,'New Signups'!J:J))</f>
        <v/>
      </c>
      <c r="J360" s="1249" t="str">
        <f t="array" ref="J360">IFNA(XLOOKUP(B360,'New Signups'!C:C,'New Signups'!H:H),"-")</f>
        <v>Jen</v>
      </c>
      <c r="K360" s="1249" t="s">
        <v>5582</v>
      </c>
      <c r="M360" s="1157">
        <f t="array" ref="M360">IFNA(
    IF(OR(XLOOKUP(B360, '1000'!A:A, '1000'!AC:AC, NA())=0, XLOOKUP(B360, '1000'!A:A, '1000'!AC:AC, NA())=DATE(1900,1,1)), "", XLOOKUP(B360, '1000'!A:A, '1000'!AC:AC, NA())),
    IFNA(
        IF(OR(XLOOKUP(B360, '2000'!A:A, '2000'!AC:AC, NA())=0, XLOOKUP(B360, '2000'!A:A, '2000'!AC:AC, NA())=DATE(1900,1,1)), "", XLOOKUP(B360, '2000'!A:A, '2000'!AC:AC, NA())),
        IFNA(
            IF(OR(XLOOKUP(B360, '3000'!A:A, '3000'!AC:AC, NA())=0, XLOOKUP(B360, '3000'!A:A, '3000'!AC:AC, NA())=DATE(1900,1,1)), "", XLOOKUP(B360, '3000'!A:A, '3000'!AC:AC, NA())),
            ""
        )
    )
)</f>
        <v>46105</v>
      </c>
      <c r="O360" s="1250" t="str">
        <f t="shared" si="24"/>
        <v>04/2026</v>
      </c>
      <c r="P360" s="1157" t="str">
        <f t="shared" si="25"/>
        <v>05/2026</v>
      </c>
      <c r="Q360" s="1157" t="str">
        <f t="shared" si="34"/>
        <v>05/2026</v>
      </c>
      <c r="R360" s="1157" t="str">
        <f t="shared" si="26"/>
        <v>07/2026</v>
      </c>
      <c r="S360" s="1157" t="str">
        <f t="shared" si="27"/>
        <v>08/2026</v>
      </c>
      <c r="T360" s="1157"/>
      <c r="W360" s="1249" t="str">
        <f t="shared" si="29"/>
        <v>2027-01-04 00:00</v>
      </c>
      <c r="X360" s="273"/>
      <c r="AB360" s="1249" t="str">
        <f t="shared" si="30"/>
        <v>03/2027</v>
      </c>
      <c r="AC360" s="1249" t="str">
        <f t="shared" si="31"/>
        <v>04/2027</v>
      </c>
      <c r="AD360" s="1249" t="str">
        <f t="shared" si="32"/>
        <v>05/2027</v>
      </c>
      <c r="AF360" s="1249" t="str">
        <f t="shared" si="33"/>
        <v>06/15/2027</v>
      </c>
    </row>
    <row r="361" ht="15.75" customHeight="1">
      <c r="A361" s="1252">
        <v>1069.0</v>
      </c>
      <c r="B361" s="1252">
        <v>1377.0</v>
      </c>
      <c r="C361" s="1252" t="s">
        <v>4766</v>
      </c>
      <c r="D361" s="1248" t="str">
        <f t="array" ref="D361">IFNA(XLOOKUP(B361,'New Signups'!C:C,'New Signups'!E:E),"-")</f>
        <v>Haimes</v>
      </c>
      <c r="E361" s="1230"/>
      <c r="G361" s="1249" t="str">
        <f t="array" ref="G361">IF(XLOOKUP(B361,'New Signups'!C:C,'New Signups'!I:I) = 0, "", XLOOKUP(B361,'New Signups'!C:C,'New Signups'!I:I))</f>
        <v>(856) 398-0152</v>
      </c>
      <c r="H361" s="1249" t="str">
        <f t="array" ref="H361">IF(XLOOKUP(B361,'New Signups'!C:C,'New Signups'!J:J) = 0, "", XLOOKUP(B361,'New Signups'!C:C,'New Signups'!J:J))</f>
        <v>(609) 481-9447</v>
      </c>
      <c r="J361" s="1249" t="str">
        <f t="array" ref="J361">IFNA(XLOOKUP(B361,'New Signups'!C:C,'New Signups'!H:H),"-")</f>
        <v>Marisa Lloret </v>
      </c>
      <c r="K361" s="1249" t="s">
        <v>5582</v>
      </c>
      <c r="M361" s="1157">
        <f t="array" ref="M361">IFNA(
    IF(OR(XLOOKUP(B361, '1000'!A:A, '1000'!AC:AC, NA())=0, XLOOKUP(B361, '1000'!A:A, '1000'!AC:AC, NA())=DATE(1900,1,1)), "", XLOOKUP(B361, '1000'!A:A, '1000'!AC:AC, NA())),
    IFNA(
        IF(OR(XLOOKUP(B361, '2000'!A:A, '2000'!AC:AC, NA())=0, XLOOKUP(B361, '2000'!A:A, '2000'!AC:AC, NA())=DATE(1900,1,1)), "", XLOOKUP(B361, '2000'!A:A, '2000'!AC:AC, NA())),
        IFNA(
            IF(OR(XLOOKUP(B361, '3000'!A:A, '3000'!AC:AC, NA())=0, XLOOKUP(B361, '3000'!A:A, '3000'!AC:AC, NA())=DATE(1900,1,1)), "", XLOOKUP(B361, '3000'!A:A, '3000'!AC:AC, NA())),
            ""
        )
    )
)</f>
        <v>46061</v>
      </c>
      <c r="O361" s="1250" t="str">
        <f t="shared" si="24"/>
        <v>03/2026</v>
      </c>
      <c r="P361" s="1157" t="str">
        <f t="shared" si="25"/>
        <v>04/2026</v>
      </c>
      <c r="Q361" s="1157" t="str">
        <f t="shared" si="34"/>
        <v>04/2026</v>
      </c>
      <c r="R361" s="1157" t="str">
        <f t="shared" si="26"/>
        <v>06/2026</v>
      </c>
      <c r="S361" s="1157" t="str">
        <f t="shared" si="27"/>
        <v>07/2026</v>
      </c>
      <c r="T361" s="1157"/>
      <c r="W361" s="1249" t="str">
        <f t="shared" si="29"/>
        <v>2026-12-07 00:00</v>
      </c>
      <c r="X361" s="273"/>
      <c r="AB361" s="1249" t="str">
        <f t="shared" si="30"/>
        <v>02/2027</v>
      </c>
      <c r="AC361" s="1249" t="str">
        <f t="shared" si="31"/>
        <v>03/2027</v>
      </c>
      <c r="AD361" s="1249" t="str">
        <f t="shared" si="32"/>
        <v>04/2027</v>
      </c>
      <c r="AF361" s="1249" t="str">
        <f t="shared" si="33"/>
        <v>05/15/2027</v>
      </c>
    </row>
    <row r="362" ht="15.75" customHeight="1">
      <c r="A362" s="1252">
        <v>1070.0</v>
      </c>
      <c r="B362" s="1252">
        <v>1356.0</v>
      </c>
      <c r="C362" s="1252" t="s">
        <v>99</v>
      </c>
      <c r="D362" s="1248" t="str">
        <f t="array" ref="D362">IFNA(XLOOKUP(B362,'New Signups'!C:C,'New Signups'!E:E),"-")</f>
        <v>Rackley</v>
      </c>
      <c r="E362" s="1230"/>
      <c r="G362" s="1249" t="str">
        <f t="array" ref="G362">IF(XLOOKUP(B362,'New Signups'!C:C,'New Signups'!I:I) = 0, "", XLOOKUP(B362,'New Signups'!C:C,'New Signups'!I:I))</f>
        <v>(864) 404-6545</v>
      </c>
      <c r="H362" s="1249" t="str">
        <f t="array" ref="H362">IF(XLOOKUP(B362,'New Signups'!C:C,'New Signups'!J:J) = 0, "", XLOOKUP(B362,'New Signups'!C:C,'New Signups'!J:J))</f>
        <v/>
      </c>
      <c r="J362" s="1249" t="str">
        <f t="array" ref="J362">IFNA(XLOOKUP(B362,'New Signups'!C:C,'New Signups'!H:H),"-")</f>
        <v>Kimberly Rackley</v>
      </c>
      <c r="K362" s="1249" t="s">
        <v>5582</v>
      </c>
      <c r="M362" s="1157" t="str">
        <f t="array" ref="M362">IFNA(
    IF(OR(XLOOKUP(B362, '1000'!A:A, '1000'!AC:AC, NA())=0, XLOOKUP(B362, '1000'!A:A, '1000'!AC:AC, NA())=DATE(1900,1,1)), "", XLOOKUP(B362, '1000'!A:A, '1000'!AC:AC, NA())),
    IFNA(
        IF(OR(XLOOKUP(B362, '2000'!A:A, '2000'!AC:AC, NA())=0, XLOOKUP(B362, '2000'!A:A, '2000'!AC:AC, NA())=DATE(1900,1,1)), "", XLOOKUP(B362, '2000'!A:A, '2000'!AC:AC, NA())),
        IFNA(
            IF(OR(XLOOKUP(B362, '3000'!A:A, '3000'!AC:AC, NA())=0, XLOOKUP(B362, '3000'!A:A, '3000'!AC:AC, NA())=DATE(1900,1,1)), "", XLOOKUP(B362, '3000'!A:A, '3000'!AC:AC, NA())),
            ""
        )
    )
)</f>
        <v/>
      </c>
      <c r="O362" s="1250" t="str">
        <f t="shared" si="24"/>
        <v/>
      </c>
      <c r="P362" s="1157" t="str">
        <f t="shared" si="25"/>
        <v/>
      </c>
      <c r="Q362" s="1157" t="str">
        <f t="shared" si="34"/>
        <v/>
      </c>
      <c r="R362" s="1157" t="str">
        <f t="shared" si="26"/>
        <v/>
      </c>
      <c r="S362" s="1157" t="str">
        <f t="shared" si="27"/>
        <v/>
      </c>
      <c r="T362" s="1157"/>
      <c r="W362" s="1249" t="str">
        <f t="shared" si="29"/>
        <v/>
      </c>
      <c r="X362" s="273"/>
      <c r="AB362" s="1249" t="str">
        <f t="shared" si="30"/>
        <v/>
      </c>
      <c r="AC362" s="1249" t="str">
        <f t="shared" si="31"/>
        <v/>
      </c>
      <c r="AD362" s="1249" t="str">
        <f t="shared" si="32"/>
        <v/>
      </c>
      <c r="AF362" s="1249" t="str">
        <f t="shared" si="33"/>
        <v/>
      </c>
    </row>
    <row r="363" ht="15.75" customHeight="1">
      <c r="A363" s="1252">
        <v>1071.0</v>
      </c>
      <c r="B363" s="1252">
        <v>1393.0</v>
      </c>
      <c r="C363" s="1252" t="s">
        <v>1220</v>
      </c>
      <c r="D363" s="1248" t="str">
        <f t="array" ref="D363">IFNA(XLOOKUP(B363,'New Signups'!C:C,'New Signups'!E:E),"-")</f>
        <v>Waters</v>
      </c>
      <c r="E363" s="1230"/>
      <c r="G363" s="1249">
        <f t="array" ref="G363">IF(XLOOKUP(B363,'New Signups'!C:C,'New Signups'!I:I) = 0, "", XLOOKUP(B363,'New Signups'!C:C,'New Signups'!I:I))</f>
        <v>2155969459</v>
      </c>
      <c r="H363" s="1249" t="str">
        <f t="array" ref="H363">IF(XLOOKUP(B363,'New Signups'!C:C,'New Signups'!J:J) = 0, "", XLOOKUP(B363,'New Signups'!C:C,'New Signups'!J:J))</f>
        <v/>
      </c>
      <c r="J363" s="1249" t="str">
        <f t="array" ref="J363">IFNA(XLOOKUP(B363,'New Signups'!C:C,'New Signups'!H:H),"-")</f>
        <v>Shawnéy Blackwell</v>
      </c>
      <c r="K363" s="1249" t="s">
        <v>5582</v>
      </c>
      <c r="M363" s="1157" t="str">
        <f t="array" ref="M363">IFNA(
    IF(OR(XLOOKUP(B363, '1000'!A:A, '1000'!AC:AC, NA())=0, XLOOKUP(B363, '1000'!A:A, '1000'!AC:AC, NA())=DATE(1900,1,1)), "", XLOOKUP(B363, '1000'!A:A, '1000'!AC:AC, NA())),
    IFNA(
        IF(OR(XLOOKUP(B363, '2000'!A:A, '2000'!AC:AC, NA())=0, XLOOKUP(B363, '2000'!A:A, '2000'!AC:AC, NA())=DATE(1900,1,1)), "", XLOOKUP(B363, '2000'!A:A, '2000'!AC:AC, NA())),
        IFNA(
            IF(OR(XLOOKUP(B363, '3000'!A:A, '3000'!AC:AC, NA())=0, XLOOKUP(B363, '3000'!A:A, '3000'!AC:AC, NA())=DATE(1900,1,1)), "", XLOOKUP(B363, '3000'!A:A, '3000'!AC:AC, NA())),
            ""
        )
    )
)</f>
        <v/>
      </c>
      <c r="O363" s="1250" t="str">
        <f t="shared" si="24"/>
        <v/>
      </c>
      <c r="P363" s="1157" t="str">
        <f t="shared" si="25"/>
        <v/>
      </c>
      <c r="Q363" s="1157" t="str">
        <f t="shared" si="34"/>
        <v/>
      </c>
      <c r="R363" s="1157" t="str">
        <f t="shared" si="26"/>
        <v/>
      </c>
      <c r="S363" s="1157" t="str">
        <f t="shared" si="27"/>
        <v/>
      </c>
      <c r="T363" s="1157"/>
      <c r="W363" s="1249" t="str">
        <f t="shared" si="29"/>
        <v/>
      </c>
      <c r="X363" s="273"/>
      <c r="AB363" s="1249" t="str">
        <f t="shared" si="30"/>
        <v/>
      </c>
      <c r="AC363" s="1249" t="str">
        <f t="shared" si="31"/>
        <v/>
      </c>
      <c r="AD363" s="1249" t="str">
        <f t="shared" si="32"/>
        <v/>
      </c>
      <c r="AF363" s="1249" t="str">
        <f t="shared" si="33"/>
        <v/>
      </c>
    </row>
    <row r="364" ht="15.75" customHeight="1">
      <c r="A364" s="1252">
        <v>1072.0</v>
      </c>
      <c r="B364" s="1252">
        <v>1253.0</v>
      </c>
      <c r="C364" s="1252" t="s">
        <v>1054</v>
      </c>
      <c r="D364" s="1248" t="str">
        <f t="array" ref="D364">IFNA(XLOOKUP(B364,'New Signups'!C:C,'New Signups'!E:E),"-")</f>
        <v>Wagner</v>
      </c>
      <c r="E364" s="1230"/>
      <c r="G364" s="1249">
        <f t="array" ref="G364">IF(XLOOKUP(B364,'New Signups'!C:C,'New Signups'!I:I) = 0, "", XLOOKUP(B364,'New Signups'!C:C,'New Signups'!I:I))</f>
        <v>7323711199</v>
      </c>
      <c r="H364" s="1249" t="str">
        <f t="array" ref="H364">IF(XLOOKUP(B364,'New Signups'!C:C,'New Signups'!J:J) = 0, "", XLOOKUP(B364,'New Signups'!C:C,'New Signups'!J:J))</f>
        <v/>
      </c>
      <c r="J364" s="1249" t="str">
        <f t="array" ref="J364">IFNA(XLOOKUP(B364,'New Signups'!C:C,'New Signups'!H:H),"-")</f>
        <v>Mary Kay D'Alessandro Wagner</v>
      </c>
      <c r="K364" s="1249" t="s">
        <v>5582</v>
      </c>
      <c r="M364" s="1157" t="str">
        <f t="array" ref="M364">IFNA(
    IF(OR(XLOOKUP(B364, '1000'!A:A, '1000'!AC:AC, NA())=0, XLOOKUP(B364, '1000'!A:A, '1000'!AC:AC, NA())=DATE(1900,1,1)), "", XLOOKUP(B364, '1000'!A:A, '1000'!AC:AC, NA())),
    IFNA(
        IF(OR(XLOOKUP(B364, '2000'!A:A, '2000'!AC:AC, NA())=0, XLOOKUP(B364, '2000'!A:A, '2000'!AC:AC, NA())=DATE(1900,1,1)), "", XLOOKUP(B364, '2000'!A:A, '2000'!AC:AC, NA())),
        IFNA(
            IF(OR(XLOOKUP(B364, '3000'!A:A, '3000'!AC:AC, NA())=0, XLOOKUP(B364, '3000'!A:A, '3000'!AC:AC, NA())=DATE(1900,1,1)), "", XLOOKUP(B364, '3000'!A:A, '3000'!AC:AC, NA())),
            ""
        )
    )
)</f>
        <v/>
      </c>
      <c r="O364" s="1250" t="str">
        <f t="shared" si="24"/>
        <v/>
      </c>
      <c r="P364" s="1157" t="str">
        <f t="shared" si="25"/>
        <v/>
      </c>
      <c r="Q364" s="1157" t="str">
        <f t="shared" si="34"/>
        <v/>
      </c>
      <c r="R364" s="1157" t="str">
        <f t="shared" si="26"/>
        <v/>
      </c>
      <c r="S364" s="1157" t="str">
        <f t="shared" si="27"/>
        <v/>
      </c>
      <c r="T364" s="1157"/>
      <c r="W364" s="1249" t="str">
        <f t="shared" si="29"/>
        <v/>
      </c>
      <c r="X364" s="273"/>
      <c r="AB364" s="1249" t="str">
        <f t="shared" si="30"/>
        <v/>
      </c>
      <c r="AC364" s="1249" t="str">
        <f t="shared" si="31"/>
        <v/>
      </c>
      <c r="AD364" s="1249" t="str">
        <f t="shared" si="32"/>
        <v/>
      </c>
      <c r="AF364" s="1249" t="str">
        <f t="shared" si="33"/>
        <v/>
      </c>
    </row>
    <row r="365" ht="15.75" customHeight="1">
      <c r="A365" s="1252">
        <v>1073.0</v>
      </c>
      <c r="B365" s="1252">
        <v>1264.0</v>
      </c>
      <c r="C365" s="1252" t="s">
        <v>5717</v>
      </c>
      <c r="D365" s="1248" t="str">
        <f t="array" ref="D365">IFNA(XLOOKUP(B365,'New Signups'!C:C,'New Signups'!E:E),"-")</f>
        <v>Wagner</v>
      </c>
      <c r="E365" s="1230"/>
      <c r="G365" s="1249">
        <f t="array" ref="G365">IF(XLOOKUP(B365,'New Signups'!C:C,'New Signups'!I:I) = 0, "", XLOOKUP(B365,'New Signups'!C:C,'New Signups'!I:I))</f>
        <v>7323711199</v>
      </c>
      <c r="H365" s="1249" t="str">
        <f t="array" ref="H365">IF(XLOOKUP(B365,'New Signups'!C:C,'New Signups'!J:J) = 0, "", XLOOKUP(B365,'New Signups'!C:C,'New Signups'!J:J))</f>
        <v/>
      </c>
      <c r="J365" s="1249" t="str">
        <f t="array" ref="J365">IFNA(XLOOKUP(B365,'New Signups'!C:C,'New Signups'!H:H),"-")</f>
        <v>Mary Kay D'Alessandro Wagner</v>
      </c>
      <c r="K365" s="1249" t="s">
        <v>5582</v>
      </c>
      <c r="M365" s="1157" t="str">
        <f t="array" ref="M365">IFNA(
    IF(OR(XLOOKUP(B365, '1000'!A:A, '1000'!AC:AC, NA())=0, XLOOKUP(B365, '1000'!A:A, '1000'!AC:AC, NA())=DATE(1900,1,1)), "", XLOOKUP(B365, '1000'!A:A, '1000'!AC:AC, NA())),
    IFNA(
        IF(OR(XLOOKUP(B365, '2000'!A:A, '2000'!AC:AC, NA())=0, XLOOKUP(B365, '2000'!A:A, '2000'!AC:AC, NA())=DATE(1900,1,1)), "", XLOOKUP(B365, '2000'!A:A, '2000'!AC:AC, NA())),
        IFNA(
            IF(OR(XLOOKUP(B365, '3000'!A:A, '3000'!AC:AC, NA())=0, XLOOKUP(B365, '3000'!A:A, '3000'!AC:AC, NA())=DATE(1900,1,1)), "", XLOOKUP(B365, '3000'!A:A, '3000'!AC:AC, NA())),
            ""
        )
    )
)</f>
        <v/>
      </c>
      <c r="O365" s="1250" t="str">
        <f t="shared" si="24"/>
        <v/>
      </c>
      <c r="P365" s="1157" t="str">
        <f t="shared" si="25"/>
        <v/>
      </c>
      <c r="Q365" s="1157" t="str">
        <f t="shared" si="34"/>
        <v/>
      </c>
      <c r="R365" s="1157" t="str">
        <f t="shared" si="26"/>
        <v/>
      </c>
      <c r="S365" s="1157" t="str">
        <f t="shared" si="27"/>
        <v/>
      </c>
      <c r="T365" s="1157"/>
      <c r="W365" s="1249" t="str">
        <f t="shared" si="29"/>
        <v/>
      </c>
      <c r="X365" s="273"/>
      <c r="AB365" s="1249" t="str">
        <f t="shared" si="30"/>
        <v/>
      </c>
      <c r="AC365" s="1249" t="str">
        <f t="shared" si="31"/>
        <v/>
      </c>
      <c r="AD365" s="1249" t="str">
        <f t="shared" si="32"/>
        <v/>
      </c>
      <c r="AF365" s="1249" t="str">
        <f t="shared" si="33"/>
        <v/>
      </c>
    </row>
    <row r="366" ht="15.75" customHeight="1">
      <c r="A366" s="1252">
        <v>1074.0</v>
      </c>
      <c r="B366" s="1252">
        <v>915.0</v>
      </c>
      <c r="C366" s="1252" t="s">
        <v>4675</v>
      </c>
      <c r="D366" s="1248" t="str">
        <f t="array" ref="D366">IFNA(XLOOKUP(B366,'New Signups'!C:C,'New Signups'!E:E),"-")</f>
        <v>Dever </v>
      </c>
      <c r="E366" s="1230"/>
      <c r="G366" s="1249" t="str">
        <f t="array" ref="G366">IF(XLOOKUP(B366,'New Signups'!C:C,'New Signups'!I:I) = 0, "", XLOOKUP(B366,'New Signups'!C:C,'New Signups'!I:I))</f>
        <v>(215) 391-6294</v>
      </c>
      <c r="H366" s="1249" t="str">
        <f t="array" ref="H366">IF(XLOOKUP(B366,'New Signups'!C:C,'New Signups'!J:J) = 0, "", XLOOKUP(B366,'New Signups'!C:C,'New Signups'!J:J))</f>
        <v>(215) 317-5221</v>
      </c>
      <c r="J366" s="1249" t="str">
        <f t="array" ref="J366">IFNA(XLOOKUP(B366,'New Signups'!C:C,'New Signups'!H:H),"-")</f>
        <v>Corinne Dever</v>
      </c>
      <c r="K366" s="1249" t="s">
        <v>5582</v>
      </c>
      <c r="M366" s="1157">
        <f t="array" ref="M366">IFNA(
    IF(OR(XLOOKUP(B366, '1000'!A:A, '1000'!AC:AC, NA())=0, XLOOKUP(B366, '1000'!A:A, '1000'!AC:AC, NA())=DATE(1900,1,1)), "", XLOOKUP(B366, '1000'!A:A, '1000'!AC:AC, NA())),
    IFNA(
        IF(OR(XLOOKUP(B366, '2000'!A:A, '2000'!AC:AC, NA())=0, XLOOKUP(B366, '2000'!A:A, '2000'!AC:AC, NA())=DATE(1900,1,1)), "", XLOOKUP(B366, '2000'!A:A, '2000'!AC:AC, NA())),
        IFNA(
            IF(OR(XLOOKUP(B366, '3000'!A:A, '3000'!AC:AC, NA())=0, XLOOKUP(B366, '3000'!A:A, '3000'!AC:AC, NA())=DATE(1900,1,1)), "", XLOOKUP(B366, '3000'!A:A, '3000'!AC:AC, NA())),
            ""
        )
    )
)</f>
        <v>46112</v>
      </c>
      <c r="O366" s="1250" t="str">
        <f t="shared" si="24"/>
        <v>04/2026</v>
      </c>
      <c r="P366" s="1157" t="str">
        <f t="shared" si="25"/>
        <v>05/2026</v>
      </c>
      <c r="Q366" s="1157" t="str">
        <f t="shared" si="34"/>
        <v>05/2026</v>
      </c>
      <c r="R366" s="1157" t="str">
        <f t="shared" si="26"/>
        <v>07/2026</v>
      </c>
      <c r="S366" s="1157" t="str">
        <f t="shared" si="27"/>
        <v>08/2026</v>
      </c>
      <c r="T366" s="1157"/>
      <c r="W366" s="1249" t="str">
        <f t="shared" si="29"/>
        <v>2027-01-04 00:00</v>
      </c>
      <c r="X366" s="273"/>
      <c r="AB366" s="1249" t="str">
        <f t="shared" si="30"/>
        <v>03/2027</v>
      </c>
      <c r="AC366" s="1249" t="str">
        <f t="shared" si="31"/>
        <v>04/2027</v>
      </c>
      <c r="AD366" s="1249" t="str">
        <f t="shared" si="32"/>
        <v>05/2027</v>
      </c>
      <c r="AF366" s="1249" t="str">
        <f t="shared" si="33"/>
        <v>06/15/2027</v>
      </c>
    </row>
    <row r="367" ht="15.75" customHeight="1">
      <c r="A367" s="1252">
        <v>1075.0</v>
      </c>
      <c r="B367" s="1252">
        <v>1434.0</v>
      </c>
      <c r="C367" s="1252" t="s">
        <v>1213</v>
      </c>
      <c r="D367" s="1248" t="str">
        <f t="array" ref="D367">IFNA(XLOOKUP(B367,'New Signups'!C:C,'New Signups'!E:E),"-")</f>
        <v>Jones</v>
      </c>
      <c r="E367" s="1230"/>
      <c r="G367" s="1249" t="str">
        <f t="array" ref="G367">IF(XLOOKUP(B367,'New Signups'!C:C,'New Signups'!I:I) = 0, "", XLOOKUP(B367,'New Signups'!C:C,'New Signups'!I:I))</f>
        <v>(215) 966-7283</v>
      </c>
      <c r="H367" s="1249" t="str">
        <f t="array" ref="H367">IF(XLOOKUP(B367,'New Signups'!C:C,'New Signups'!J:J) = 0, "", XLOOKUP(B367,'New Signups'!C:C,'New Signups'!J:J))</f>
        <v>(267) 581-0791</v>
      </c>
      <c r="J367" s="1249" t="str">
        <f t="array" ref="J367">IFNA(XLOOKUP(B367,'New Signups'!C:C,'New Signups'!H:H),"-")</f>
        <v>Jessica Hudson</v>
      </c>
      <c r="K367" s="1249" t="s">
        <v>5582</v>
      </c>
      <c r="M367" s="1157" t="str">
        <f t="array" ref="M367">IFNA(
    IF(OR(XLOOKUP(B367, '1000'!A:A, '1000'!AC:AC, NA())=0, XLOOKUP(B367, '1000'!A:A, '1000'!AC:AC, NA())=DATE(1900,1,1)), "", XLOOKUP(B367, '1000'!A:A, '1000'!AC:AC, NA())),
    IFNA(
        IF(OR(XLOOKUP(B367, '2000'!A:A, '2000'!AC:AC, NA())=0, XLOOKUP(B367, '2000'!A:A, '2000'!AC:AC, NA())=DATE(1900,1,1)), "", XLOOKUP(B367, '2000'!A:A, '2000'!AC:AC, NA())),
        IFNA(
            IF(OR(XLOOKUP(B367, '3000'!A:A, '3000'!AC:AC, NA())=0, XLOOKUP(B367, '3000'!A:A, '3000'!AC:AC, NA())=DATE(1900,1,1)), "", XLOOKUP(B367, '3000'!A:A, '3000'!AC:AC, NA())),
            ""
        )
    )
)</f>
        <v/>
      </c>
      <c r="O367" s="1250" t="str">
        <f t="shared" si="24"/>
        <v/>
      </c>
      <c r="P367" s="1157" t="str">
        <f t="shared" si="25"/>
        <v/>
      </c>
      <c r="Q367" s="1157" t="str">
        <f t="shared" si="34"/>
        <v/>
      </c>
      <c r="R367" s="1157" t="str">
        <f t="shared" si="26"/>
        <v/>
      </c>
      <c r="S367" s="1157" t="str">
        <f t="shared" si="27"/>
        <v/>
      </c>
      <c r="T367" s="1157"/>
      <c r="W367" s="1249" t="str">
        <f t="shared" si="29"/>
        <v/>
      </c>
      <c r="X367" s="273"/>
      <c r="AB367" s="1249" t="str">
        <f t="shared" si="30"/>
        <v/>
      </c>
      <c r="AC367" s="1249" t="str">
        <f t="shared" si="31"/>
        <v/>
      </c>
      <c r="AD367" s="1249" t="str">
        <f t="shared" si="32"/>
        <v/>
      </c>
      <c r="AF367" s="1249" t="str">
        <f t="shared" si="33"/>
        <v/>
      </c>
    </row>
    <row r="368" ht="15.75" customHeight="1">
      <c r="A368" s="1252">
        <v>1076.0</v>
      </c>
      <c r="B368" s="1252">
        <v>1443.0</v>
      </c>
      <c r="C368" s="1252" t="s">
        <v>925</v>
      </c>
      <c r="D368" s="1248" t="str">
        <f t="array" ref="D368">IFNA(XLOOKUP(B368,'New Signups'!C:C,'New Signups'!E:E),"-")</f>
        <v>Jones</v>
      </c>
      <c r="E368" s="1230"/>
      <c r="G368" s="1249" t="str">
        <f t="array" ref="G368">IF(XLOOKUP(B368,'New Signups'!C:C,'New Signups'!I:I) = 0, "", XLOOKUP(B368,'New Signups'!C:C,'New Signups'!I:I))</f>
        <v>(267) 581-0791</v>
      </c>
      <c r="H368" s="1249" t="str">
        <f t="array" ref="H368">IF(XLOOKUP(B368,'New Signups'!C:C,'New Signups'!J:J) = 0, "", XLOOKUP(B368,'New Signups'!C:C,'New Signups'!J:J))</f>
        <v>(267) 215-0968</v>
      </c>
      <c r="J368" s="1249" t="str">
        <f t="array" ref="J368">IFNA(XLOOKUP(B368,'New Signups'!C:C,'New Signups'!H:H),"-")</f>
        <v>Jessica Hudson</v>
      </c>
      <c r="K368" s="1249" t="s">
        <v>5582</v>
      </c>
      <c r="M368" s="1157" t="str">
        <f t="array" ref="M368">IFNA(
    IF(OR(XLOOKUP(B368, '1000'!A:A, '1000'!AC:AC, NA())=0, XLOOKUP(B368, '1000'!A:A, '1000'!AC:AC, NA())=DATE(1900,1,1)), "", XLOOKUP(B368, '1000'!A:A, '1000'!AC:AC, NA())),
    IFNA(
        IF(OR(XLOOKUP(B368, '2000'!A:A, '2000'!AC:AC, NA())=0, XLOOKUP(B368, '2000'!A:A, '2000'!AC:AC, NA())=DATE(1900,1,1)), "", XLOOKUP(B368, '2000'!A:A, '2000'!AC:AC, NA())),
        IFNA(
            IF(OR(XLOOKUP(B368, '3000'!A:A, '3000'!AC:AC, NA())=0, XLOOKUP(B368, '3000'!A:A, '3000'!AC:AC, NA())=DATE(1900,1,1)), "", XLOOKUP(B368, '3000'!A:A, '3000'!AC:AC, NA())),
            ""
        )
    )
)</f>
        <v/>
      </c>
      <c r="O368" s="1250" t="str">
        <f t="shared" si="24"/>
        <v/>
      </c>
      <c r="P368" s="1157" t="str">
        <f t="shared" si="25"/>
        <v/>
      </c>
      <c r="Q368" s="1157" t="str">
        <f t="shared" si="34"/>
        <v/>
      </c>
      <c r="R368" s="1157" t="str">
        <f t="shared" si="26"/>
        <v/>
      </c>
      <c r="S368" s="1157" t="str">
        <f t="shared" si="27"/>
        <v/>
      </c>
      <c r="T368" s="1157"/>
      <c r="W368" s="1249" t="str">
        <f t="shared" si="29"/>
        <v/>
      </c>
      <c r="X368" s="273"/>
      <c r="AB368" s="1249" t="str">
        <f t="shared" si="30"/>
        <v/>
      </c>
      <c r="AC368" s="1249" t="str">
        <f t="shared" si="31"/>
        <v/>
      </c>
      <c r="AD368" s="1249" t="str">
        <f t="shared" si="32"/>
        <v/>
      </c>
      <c r="AF368" s="1249" t="str">
        <f t="shared" si="33"/>
        <v/>
      </c>
    </row>
    <row r="369" ht="15.75" customHeight="1">
      <c r="A369" s="1252">
        <v>1077.0</v>
      </c>
      <c r="B369" s="1252">
        <v>1442.0</v>
      </c>
      <c r="C369" s="1252" t="s">
        <v>4780</v>
      </c>
      <c r="D369" s="1248" t="str">
        <f t="array" ref="D369">IFNA(XLOOKUP(B369,'New Signups'!C:C,'New Signups'!E:E),"-")</f>
        <v>Almodovar</v>
      </c>
      <c r="E369" s="1230"/>
      <c r="G369" s="1249" t="str">
        <f t="array" ref="G369">IF(XLOOKUP(B369,'New Signups'!C:C,'New Signups'!I:I) = 0, "", XLOOKUP(B369,'New Signups'!C:C,'New Signups'!I:I))</f>
        <v>(267) 303-2082</v>
      </c>
      <c r="H369" s="1249" t="str">
        <f t="array" ref="H369">IF(XLOOKUP(B369,'New Signups'!C:C,'New Signups'!J:J) = 0, "", XLOOKUP(B369,'New Signups'!C:C,'New Signups'!J:J))</f>
        <v>267 444 1242</v>
      </c>
      <c r="J369" s="1249" t="str">
        <f t="array" ref="J369">IFNA(XLOOKUP(B369,'New Signups'!C:C,'New Signups'!H:H),"-")</f>
        <v>Shavon Patrice</v>
      </c>
      <c r="K369" s="1249" t="s">
        <v>5582</v>
      </c>
      <c r="M369" s="1157">
        <f t="array" ref="M369">IFNA(
    IF(OR(XLOOKUP(B369, '1000'!A:A, '1000'!AC:AC, NA())=0, XLOOKUP(B369, '1000'!A:A, '1000'!AC:AC, NA())=DATE(1900,1,1)), "", XLOOKUP(B369, '1000'!A:A, '1000'!AC:AC, NA())),
    IFNA(
        IF(OR(XLOOKUP(B369, '2000'!A:A, '2000'!AC:AC, NA())=0, XLOOKUP(B369, '2000'!A:A, '2000'!AC:AC, NA())=DATE(1900,1,1)), "", XLOOKUP(B369, '2000'!A:A, '2000'!AC:AC, NA())),
        IFNA(
            IF(OR(XLOOKUP(B369, '3000'!A:A, '3000'!AC:AC, NA())=0, XLOOKUP(B369, '3000'!A:A, '3000'!AC:AC, NA())=DATE(1900,1,1)), "", XLOOKUP(B369, '3000'!A:A, '3000'!AC:AC, NA())),
            ""
        )
    )
)</f>
        <v>46041</v>
      </c>
      <c r="O369" s="1250" t="str">
        <f t="shared" si="24"/>
        <v>02/2026</v>
      </c>
      <c r="P369" s="1157" t="str">
        <f t="shared" si="25"/>
        <v>03/2026</v>
      </c>
      <c r="Q369" s="1157" t="str">
        <f t="shared" si="34"/>
        <v>03/2026</v>
      </c>
      <c r="R369" s="1157" t="str">
        <f t="shared" si="26"/>
        <v>05/2026</v>
      </c>
      <c r="S369" s="1157" t="str">
        <f t="shared" si="27"/>
        <v>06/2026</v>
      </c>
      <c r="T369" s="1157"/>
      <c r="W369" s="1249" t="str">
        <f t="shared" si="29"/>
        <v>2026-11-02 00:00</v>
      </c>
      <c r="X369" s="273"/>
      <c r="AB369" s="1249" t="str">
        <f t="shared" si="30"/>
        <v>01/2027</v>
      </c>
      <c r="AC369" s="1249" t="str">
        <f t="shared" si="31"/>
        <v>02/2027</v>
      </c>
      <c r="AD369" s="1249" t="str">
        <f t="shared" si="32"/>
        <v>03/2027</v>
      </c>
      <c r="AF369" s="1249" t="str">
        <f t="shared" si="33"/>
        <v>04/15/2027</v>
      </c>
    </row>
    <row r="370" ht="15.75" customHeight="1">
      <c r="A370" s="1252">
        <v>1078.0</v>
      </c>
      <c r="B370" s="1252">
        <v>1386.0</v>
      </c>
      <c r="C370" s="1252" t="s">
        <v>373</v>
      </c>
      <c r="D370" s="1248" t="str">
        <f t="array" ref="D370">IFNA(XLOOKUP(B370,'New Signups'!C:C,'New Signups'!E:E),"-")</f>
        <v>Blasucci</v>
      </c>
      <c r="E370" s="1230"/>
      <c r="G370" s="1249">
        <f t="array" ref="G370">IF(XLOOKUP(B370,'New Signups'!C:C,'New Signups'!I:I) = 0, "", XLOOKUP(B370,'New Signups'!C:C,'New Signups'!I:I))</f>
        <v>4847168187</v>
      </c>
      <c r="H370" s="1249" t="str">
        <f t="array" ref="H370">IF(XLOOKUP(B370,'New Signups'!C:C,'New Signups'!J:J) = 0, "", XLOOKUP(B370,'New Signups'!C:C,'New Signups'!J:J))</f>
        <v/>
      </c>
      <c r="J370" s="1249" t="str">
        <f t="array" ref="J370">IFNA(XLOOKUP(B370,'New Signups'!C:C,'New Signups'!H:H),"-")</f>
        <v>Rose Marie Blasucci</v>
      </c>
      <c r="K370" s="1249" t="s">
        <v>5582</v>
      </c>
      <c r="M370" s="1157" t="str">
        <f t="array" ref="M370">IFNA(
    IF(OR(XLOOKUP(B370, '1000'!A:A, '1000'!AC:AC, NA())=0, XLOOKUP(B370, '1000'!A:A, '1000'!AC:AC, NA())=DATE(1900,1,1)), "", XLOOKUP(B370, '1000'!A:A, '1000'!AC:AC, NA())),
    IFNA(
        IF(OR(XLOOKUP(B370, '2000'!A:A, '2000'!AC:AC, NA())=0, XLOOKUP(B370, '2000'!A:A, '2000'!AC:AC, NA())=DATE(1900,1,1)), "", XLOOKUP(B370, '2000'!A:A, '2000'!AC:AC, NA())),
        IFNA(
            IF(OR(XLOOKUP(B370, '3000'!A:A, '3000'!AC:AC, NA())=0, XLOOKUP(B370, '3000'!A:A, '3000'!AC:AC, NA())=DATE(1900,1,1)), "", XLOOKUP(B370, '3000'!A:A, '3000'!AC:AC, NA())),
            ""
        )
    )
)</f>
        <v/>
      </c>
      <c r="O370" s="1250" t="str">
        <f t="shared" si="24"/>
        <v/>
      </c>
      <c r="P370" s="1157" t="str">
        <f t="shared" si="25"/>
        <v/>
      </c>
      <c r="Q370" s="1157" t="str">
        <f t="shared" si="34"/>
        <v/>
      </c>
      <c r="R370" s="1157" t="str">
        <f t="shared" si="26"/>
        <v/>
      </c>
      <c r="S370" s="1157" t="str">
        <f t="shared" si="27"/>
        <v/>
      </c>
      <c r="T370" s="1157"/>
      <c r="W370" s="1249" t="str">
        <f t="shared" si="29"/>
        <v/>
      </c>
      <c r="X370" s="273"/>
      <c r="AB370" s="1249" t="str">
        <f t="shared" si="30"/>
        <v/>
      </c>
      <c r="AC370" s="1249" t="str">
        <f t="shared" si="31"/>
        <v/>
      </c>
      <c r="AD370" s="1249" t="str">
        <f t="shared" si="32"/>
        <v/>
      </c>
      <c r="AF370" s="1249" t="str">
        <f t="shared" si="33"/>
        <v/>
      </c>
    </row>
    <row r="371" ht="15.75" customHeight="1">
      <c r="A371" s="1252">
        <v>1079.0</v>
      </c>
      <c r="B371" s="1252">
        <v>1440.0</v>
      </c>
      <c r="C371" s="1252" t="s">
        <v>769</v>
      </c>
      <c r="D371" s="1248" t="str">
        <f t="array" ref="D371">IFNA(XLOOKUP(B371,'New Signups'!C:C,'New Signups'!E:E),"-")</f>
        <v>Almodovar</v>
      </c>
      <c r="E371" s="1230"/>
      <c r="G371" s="1249" t="str">
        <f t="array" ref="G371">IF(XLOOKUP(B371,'New Signups'!C:C,'New Signups'!I:I) = 0, "", XLOOKUP(B371,'New Signups'!C:C,'New Signups'!I:I))</f>
        <v>(267) 303-2082</v>
      </c>
      <c r="H371" s="1249" t="str">
        <f t="array" ref="H371">IF(XLOOKUP(B371,'New Signups'!C:C,'New Signups'!J:J) = 0, "", XLOOKUP(B371,'New Signups'!C:C,'New Signups'!J:J))</f>
        <v>267 444 8493</v>
      </c>
      <c r="J371" s="1249" t="str">
        <f t="array" ref="J371">IFNA(XLOOKUP(B371,'New Signups'!C:C,'New Signups'!H:H),"-")</f>
        <v>Shavon Patrice</v>
      </c>
      <c r="K371" s="1249" t="s">
        <v>5582</v>
      </c>
      <c r="M371" s="1157">
        <f t="array" ref="M371">IFNA(
    IF(OR(XLOOKUP(B371, '1000'!A:A, '1000'!AC:AC, NA())=0, XLOOKUP(B371, '1000'!A:A, '1000'!AC:AC, NA())=DATE(1900,1,1)), "", XLOOKUP(B371, '1000'!A:A, '1000'!AC:AC, NA())),
    IFNA(
        IF(OR(XLOOKUP(B371, '2000'!A:A, '2000'!AC:AC, NA())=0, XLOOKUP(B371, '2000'!A:A, '2000'!AC:AC, NA())=DATE(1900,1,1)), "", XLOOKUP(B371, '2000'!A:A, '2000'!AC:AC, NA())),
        IFNA(
            IF(OR(XLOOKUP(B371, '3000'!A:A, '3000'!AC:AC, NA())=0, XLOOKUP(B371, '3000'!A:A, '3000'!AC:AC, NA())=DATE(1900,1,1)), "", XLOOKUP(B371, '3000'!A:A, '3000'!AC:AC, NA())),
            ""
        )
    )
)</f>
        <v>46113</v>
      </c>
      <c r="O371" s="1250" t="str">
        <f t="shared" si="24"/>
        <v>05/2026</v>
      </c>
      <c r="P371" s="1157" t="str">
        <f t="shared" si="25"/>
        <v>06/2026</v>
      </c>
      <c r="Q371" s="1157" t="str">
        <f t="shared" si="34"/>
        <v>06/2026</v>
      </c>
      <c r="R371" s="1157" t="str">
        <f t="shared" si="26"/>
        <v>08/2026</v>
      </c>
      <c r="S371" s="1157" t="str">
        <f t="shared" si="27"/>
        <v>09/2026</v>
      </c>
      <c r="T371" s="1157"/>
      <c r="W371" s="1249" t="str">
        <f t="shared" si="29"/>
        <v>2027-02-08 00:00</v>
      </c>
      <c r="X371" s="273"/>
      <c r="AB371" s="1249" t="str">
        <f t="shared" si="30"/>
        <v>04/2027</v>
      </c>
      <c r="AC371" s="1249" t="str">
        <f t="shared" si="31"/>
        <v>05/2027</v>
      </c>
      <c r="AD371" s="1249" t="str">
        <f t="shared" si="32"/>
        <v>06/2027</v>
      </c>
      <c r="AF371" s="1249" t="str">
        <f t="shared" si="33"/>
        <v>07/15/2027</v>
      </c>
    </row>
    <row r="372" ht="15.75" customHeight="1">
      <c r="A372" s="1252">
        <v>1080.0</v>
      </c>
      <c r="B372" s="1252">
        <v>1457.0</v>
      </c>
      <c r="C372" s="1248" t="str">
        <f t="array" ref="C372">IFNA(XLOOKUP(B372,'New Signups'!C:C,'New Signups'!D:D),"-")</f>
        <v>Oliver</v>
      </c>
      <c r="D372" s="1248" t="str">
        <f t="array" ref="D372">IFNA(XLOOKUP(B372,'New Signups'!C:C,'New Signups'!E:E),"-")</f>
        <v>Nguyen</v>
      </c>
      <c r="E372" s="1230"/>
      <c r="G372" s="1249" t="str">
        <f t="array" ref="G372">IF(XLOOKUP(B372,'New Signups'!C:C,'New Signups'!I:I) = 0, "", XLOOKUP(B372,'New Signups'!C:C,'New Signups'!I:I))</f>
        <v>(215) 917-0135</v>
      </c>
      <c r="H372" s="1249" t="str">
        <f t="array" ref="H372">IF(XLOOKUP(B372,'New Signups'!C:C,'New Signups'!J:J) = 0, "", XLOOKUP(B372,'New Signups'!C:C,'New Signups'!J:J))</f>
        <v>(610) 425-7152</v>
      </c>
      <c r="J372" s="1249" t="str">
        <f t="array" ref="J372">IFNA(XLOOKUP(B372,'New Signups'!C:C,'New Signups'!H:H),"-")</f>
        <v>Linh Doan</v>
      </c>
      <c r="K372" s="1249" t="s">
        <v>5582</v>
      </c>
      <c r="M372" s="1157">
        <f t="array" ref="M372">IFNA(
    IF(OR(XLOOKUP(B372, '1000'!A:A, '1000'!AC:AC, NA())=0, XLOOKUP(B372, '1000'!A:A, '1000'!AC:AC, NA())=DATE(1900,1,1)), "", XLOOKUP(B372, '1000'!A:A, '1000'!AC:AC, NA())),
    IFNA(
        IF(OR(XLOOKUP(B372, '2000'!A:A, '2000'!AC:AC, NA())=0, XLOOKUP(B372, '2000'!A:A, '2000'!AC:AC, NA())=DATE(1900,1,1)), "", XLOOKUP(B372, '2000'!A:A, '2000'!AC:AC, NA())),
        IFNA(
            IF(OR(XLOOKUP(B372, '3000'!A:A, '3000'!AC:AC, NA())=0, XLOOKUP(B372, '3000'!A:A, '3000'!AC:AC, NA())=DATE(1900,1,1)), "", XLOOKUP(B372, '3000'!A:A, '3000'!AC:AC, NA())),
            ""
        )
    )
)</f>
        <v>45970</v>
      </c>
      <c r="O372" s="1250" t="str">
        <f t="shared" si="24"/>
        <v>12/2025</v>
      </c>
      <c r="P372" s="1157" t="str">
        <f t="shared" si="25"/>
        <v>01/2026</v>
      </c>
      <c r="Q372" s="1157" t="str">
        <f t="shared" si="34"/>
        <v>01/2026</v>
      </c>
      <c r="R372" s="1157" t="str">
        <f t="shared" si="26"/>
        <v>03/2026</v>
      </c>
      <c r="S372" s="1157" t="str">
        <f t="shared" si="27"/>
        <v>04/2026</v>
      </c>
      <c r="T372" s="1157"/>
      <c r="W372" s="1249" t="str">
        <f t="shared" si="29"/>
        <v>2026-09-07 00:00</v>
      </c>
      <c r="X372" s="273"/>
      <c r="AB372" s="1249" t="str">
        <f t="shared" si="30"/>
        <v>11/2026</v>
      </c>
      <c r="AC372" s="1249" t="str">
        <f t="shared" si="31"/>
        <v>12/2026</v>
      </c>
      <c r="AD372" s="1249" t="str">
        <f t="shared" si="32"/>
        <v>01/2027</v>
      </c>
      <c r="AF372" s="1249" t="str">
        <f t="shared" si="33"/>
        <v>02/15/2027</v>
      </c>
    </row>
    <row r="373" ht="15.75" customHeight="1">
      <c r="A373" s="1252">
        <v>1081.0</v>
      </c>
      <c r="B373" s="1252">
        <v>1498.0</v>
      </c>
      <c r="C373" s="1248" t="str">
        <f t="array" ref="C373">IFNA(XLOOKUP(B373,'New Signups'!C:C,'New Signups'!D:D),"-")</f>
        <v>Kai</v>
      </c>
      <c r="D373" s="1248" t="str">
        <f t="array" ref="D373">IFNA(XLOOKUP(B373,'New Signups'!C:C,'New Signups'!E:E),"-")</f>
        <v>Tran</v>
      </c>
      <c r="E373" s="1230"/>
      <c r="G373" s="1249" t="str">
        <f t="array" ref="G373">IF(XLOOKUP(B373,'New Signups'!C:C,'New Signups'!I:I) = 0, "", XLOOKUP(B373,'New Signups'!C:C,'New Signups'!I:I))</f>
        <v>(215) 237-8966</v>
      </c>
      <c r="H373" s="1249" t="str">
        <f t="array" ref="H373">IF(XLOOKUP(B373,'New Signups'!C:C,'New Signups'!J:J) = 0, "", XLOOKUP(B373,'New Signups'!C:C,'New Signups'!J:J))</f>
        <v/>
      </c>
      <c r="J373" s="1249" t="str">
        <f t="array" ref="J373">IFNA(XLOOKUP(B373,'New Signups'!C:C,'New Signups'!H:H),"-")</f>
        <v>Delaina Tran</v>
      </c>
      <c r="K373" s="1249" t="s">
        <v>5582</v>
      </c>
      <c r="M373" s="1157" t="str">
        <f t="array" ref="M373">IFNA(
    IF(OR(XLOOKUP(B373, '1000'!A:A, '1000'!AC:AC, NA())=0, XLOOKUP(B373, '1000'!A:A, '1000'!AC:AC, NA())=DATE(1900,1,1)), "", XLOOKUP(B373, '1000'!A:A, '1000'!AC:AC, NA())),
    IFNA(
        IF(OR(XLOOKUP(B373, '2000'!A:A, '2000'!AC:AC, NA())=0, XLOOKUP(B373, '2000'!A:A, '2000'!AC:AC, NA())=DATE(1900,1,1)), "", XLOOKUP(B373, '2000'!A:A, '2000'!AC:AC, NA())),
        IFNA(
            IF(OR(XLOOKUP(B373, '3000'!A:A, '3000'!AC:AC, NA())=0, XLOOKUP(B373, '3000'!A:A, '3000'!AC:AC, NA())=DATE(1900,1,1)), "", XLOOKUP(B373, '3000'!A:A, '3000'!AC:AC, NA())),
            ""
        )
    )
)</f>
        <v/>
      </c>
      <c r="O373" s="1250" t="str">
        <f t="shared" si="24"/>
        <v/>
      </c>
      <c r="P373" s="1157" t="str">
        <f t="shared" si="25"/>
        <v/>
      </c>
      <c r="Q373" s="1157" t="str">
        <f t="shared" si="34"/>
        <v/>
      </c>
      <c r="R373" s="1157" t="str">
        <f t="shared" si="26"/>
        <v/>
      </c>
      <c r="S373" s="1157" t="str">
        <f t="shared" si="27"/>
        <v/>
      </c>
      <c r="T373" s="1157"/>
      <c r="W373" s="1249" t="str">
        <f t="shared" si="29"/>
        <v/>
      </c>
      <c r="X373" s="273"/>
      <c r="AB373" s="1249" t="str">
        <f t="shared" si="30"/>
        <v/>
      </c>
      <c r="AC373" s="1249" t="str">
        <f t="shared" si="31"/>
        <v/>
      </c>
      <c r="AD373" s="1249" t="str">
        <f t="shared" si="32"/>
        <v/>
      </c>
      <c r="AF373" s="1249" t="str">
        <f t="shared" si="33"/>
        <v/>
      </c>
    </row>
    <row r="374" ht="15.75" customHeight="1">
      <c r="A374" s="1252">
        <v>1082.0</v>
      </c>
      <c r="B374" s="1252">
        <v>1567.0</v>
      </c>
      <c r="C374" s="1252" t="s">
        <v>991</v>
      </c>
      <c r="D374" s="1248" t="str">
        <f t="array" ref="D374">IFNA(XLOOKUP(B374,'New Signups'!C:C,'New Signups'!E:E),"-")</f>
        <v>Scheer</v>
      </c>
      <c r="E374" s="1230"/>
      <c r="G374" s="1249" t="str">
        <f t="array" ref="G374">IF(XLOOKUP(B374,'New Signups'!C:C,'New Signups'!I:I) = 0, "", XLOOKUP(B374,'New Signups'!C:C,'New Signups'!I:I))</f>
        <v>(484) 213-3408</v>
      </c>
      <c r="H374" s="1249" t="str">
        <f t="array" ref="H374">IF(XLOOKUP(B374,'New Signups'!C:C,'New Signups'!J:J) = 0, "", XLOOKUP(B374,'New Signups'!C:C,'New Signups'!J:J))</f>
        <v/>
      </c>
      <c r="J374" s="1249" t="str">
        <f t="array" ref="J374">IFNA(XLOOKUP(B374,'New Signups'!C:C,'New Signups'!H:H),"-")</f>
        <v>Melissa Scheer</v>
      </c>
      <c r="K374" s="1249" t="s">
        <v>5582</v>
      </c>
      <c r="M374" s="1157">
        <f t="array" ref="M374">IFNA(
    IF(OR(XLOOKUP(B374, '1000'!A:A, '1000'!AC:AC, NA())=0, XLOOKUP(B374, '1000'!A:A, '1000'!AC:AC, NA())=DATE(1900,1,1)), "", XLOOKUP(B374, '1000'!A:A, '1000'!AC:AC, NA())),
    IFNA(
        IF(OR(XLOOKUP(B374, '2000'!A:A, '2000'!AC:AC, NA())=0, XLOOKUP(B374, '2000'!A:A, '2000'!AC:AC, NA())=DATE(1900,1,1)), "", XLOOKUP(B374, '2000'!A:A, '2000'!AC:AC, NA())),
        IFNA(
            IF(OR(XLOOKUP(B374, '3000'!A:A, '3000'!AC:AC, NA())=0, XLOOKUP(B374, '3000'!A:A, '3000'!AC:AC, NA())=DATE(1900,1,1)), "", XLOOKUP(B374, '3000'!A:A, '3000'!AC:AC, NA())),
            ""
        )
    )
)</f>
        <v>46091</v>
      </c>
      <c r="O374" s="1250" t="str">
        <f t="shared" si="24"/>
        <v>04/2026</v>
      </c>
      <c r="P374" s="1157" t="str">
        <f t="shared" si="25"/>
        <v>05/2026</v>
      </c>
      <c r="Q374" s="1157" t="str">
        <f t="shared" si="34"/>
        <v>05/2026</v>
      </c>
      <c r="R374" s="1157" t="str">
        <f t="shared" si="26"/>
        <v>07/2026</v>
      </c>
      <c r="S374" s="1157" t="str">
        <f t="shared" si="27"/>
        <v>08/2026</v>
      </c>
      <c r="T374" s="1157"/>
      <c r="W374" s="1249" t="str">
        <f t="shared" si="29"/>
        <v>2027-01-04 00:00</v>
      </c>
      <c r="X374" s="273"/>
      <c r="AB374" s="1249" t="str">
        <f t="shared" si="30"/>
        <v>03/2027</v>
      </c>
      <c r="AC374" s="1249" t="str">
        <f t="shared" si="31"/>
        <v>04/2027</v>
      </c>
      <c r="AD374" s="1249" t="str">
        <f t="shared" si="32"/>
        <v>05/2027</v>
      </c>
      <c r="AF374" s="1249" t="str">
        <f t="shared" si="33"/>
        <v>06/15/2027</v>
      </c>
    </row>
    <row r="375" ht="15.75" customHeight="1">
      <c r="A375" s="1252">
        <v>1083.0</v>
      </c>
      <c r="B375" s="1252">
        <v>1473.0</v>
      </c>
      <c r="C375" s="1252" t="s">
        <v>4792</v>
      </c>
      <c r="D375" s="1248" t="str">
        <f t="array" ref="D375">IFNA(XLOOKUP(B375,'New Signups'!C:C,'New Signups'!E:E),"-")</f>
        <v>Castelo</v>
      </c>
      <c r="E375" s="1230"/>
      <c r="G375" s="1249" t="str">
        <f t="array" ref="G375">IF(XLOOKUP(B375,'New Signups'!C:C,'New Signups'!I:I) = 0, "", XLOOKUP(B375,'New Signups'!C:C,'New Signups'!I:I))</f>
        <v>(267) 648-4688</v>
      </c>
      <c r="H375" s="1249" t="str">
        <f t="array" ref="H375">IF(XLOOKUP(B375,'New Signups'!C:C,'New Signups'!J:J) = 0, "", XLOOKUP(B375,'New Signups'!C:C,'New Signups'!J:J))</f>
        <v/>
      </c>
      <c r="J375" s="1249" t="str">
        <f t="array" ref="J375">IFNA(XLOOKUP(B375,'New Signups'!C:C,'New Signups'!H:H),"-")</f>
        <v>Katie Castelo</v>
      </c>
      <c r="K375" s="1249" t="s">
        <v>5582</v>
      </c>
      <c r="M375" s="1157">
        <f t="array" ref="M375">IFNA(
    IF(OR(XLOOKUP(B375, '1000'!A:A, '1000'!AC:AC, NA())=0, XLOOKUP(B375, '1000'!A:A, '1000'!AC:AC, NA())=DATE(1900,1,1)), "", XLOOKUP(B375, '1000'!A:A, '1000'!AC:AC, NA())),
    IFNA(
        IF(OR(XLOOKUP(B375, '2000'!A:A, '2000'!AC:AC, NA())=0, XLOOKUP(B375, '2000'!A:A, '2000'!AC:AC, NA())=DATE(1900,1,1)), "", XLOOKUP(B375, '2000'!A:A, '2000'!AC:AC, NA())),
        IFNA(
            IF(OR(XLOOKUP(B375, '3000'!A:A, '3000'!AC:AC, NA())=0, XLOOKUP(B375, '3000'!A:A, '3000'!AC:AC, NA())=DATE(1900,1,1)), "", XLOOKUP(B375, '3000'!A:A, '3000'!AC:AC, NA())),
            ""
        )
    )
)</f>
        <v>46101</v>
      </c>
      <c r="O375" s="1250" t="str">
        <f t="shared" si="24"/>
        <v>04/2026</v>
      </c>
      <c r="P375" s="1157" t="str">
        <f t="shared" si="25"/>
        <v>05/2026</v>
      </c>
      <c r="Q375" s="1157" t="str">
        <f t="shared" si="34"/>
        <v>05/2026</v>
      </c>
      <c r="R375" s="1157" t="str">
        <f t="shared" si="26"/>
        <v>07/2026</v>
      </c>
      <c r="S375" s="1157" t="str">
        <f t="shared" si="27"/>
        <v>08/2026</v>
      </c>
      <c r="T375" s="1157"/>
      <c r="W375" s="1249" t="str">
        <f t="shared" si="29"/>
        <v>2027-01-04 00:00</v>
      </c>
      <c r="X375" s="273"/>
      <c r="AB375" s="1249" t="str">
        <f t="shared" si="30"/>
        <v>03/2027</v>
      </c>
      <c r="AC375" s="1249" t="str">
        <f t="shared" si="31"/>
        <v>04/2027</v>
      </c>
      <c r="AD375" s="1249" t="str">
        <f t="shared" si="32"/>
        <v>05/2027</v>
      </c>
      <c r="AF375" s="1249" t="str">
        <f t="shared" si="33"/>
        <v>06/15/2027</v>
      </c>
    </row>
    <row r="376" ht="15.75" customHeight="1">
      <c r="A376" s="1252">
        <v>1084.0</v>
      </c>
      <c r="B376" s="1252">
        <v>1474.0</v>
      </c>
      <c r="C376" s="1252" t="s">
        <v>857</v>
      </c>
      <c r="D376" s="1248" t="str">
        <f t="array" ref="D376">IFNA(XLOOKUP(B376,'New Signups'!C:C,'New Signups'!E:E),"-")</f>
        <v>Castelo</v>
      </c>
      <c r="E376" s="1230"/>
      <c r="G376" s="1249" t="str">
        <f t="array" ref="G376">IF(XLOOKUP(B376,'New Signups'!C:C,'New Signups'!I:I) = 0, "", XLOOKUP(B376,'New Signups'!C:C,'New Signups'!I:I))</f>
        <v>(267) 648-4688</v>
      </c>
      <c r="H376" s="1249" t="str">
        <f t="array" ref="H376">IF(XLOOKUP(B376,'New Signups'!C:C,'New Signups'!J:J) = 0, "", XLOOKUP(B376,'New Signups'!C:C,'New Signups'!J:J))</f>
        <v/>
      </c>
      <c r="J376" s="1249" t="str">
        <f t="array" ref="J376">IFNA(XLOOKUP(B376,'New Signups'!C:C,'New Signups'!H:H),"-")</f>
        <v>Katie Castelo</v>
      </c>
      <c r="K376" s="1249" t="s">
        <v>5582</v>
      </c>
      <c r="M376" s="1157">
        <f t="array" ref="M376">IFNA(
    IF(OR(XLOOKUP(B376, '1000'!A:A, '1000'!AC:AC, NA())=0, XLOOKUP(B376, '1000'!A:A, '1000'!AC:AC, NA())=DATE(1900,1,1)), "", XLOOKUP(B376, '1000'!A:A, '1000'!AC:AC, NA())),
    IFNA(
        IF(OR(XLOOKUP(B376, '2000'!A:A, '2000'!AC:AC, NA())=0, XLOOKUP(B376, '2000'!A:A, '2000'!AC:AC, NA())=DATE(1900,1,1)), "", XLOOKUP(B376, '2000'!A:A, '2000'!AC:AC, NA())),
        IFNA(
            IF(OR(XLOOKUP(B376, '3000'!A:A, '3000'!AC:AC, NA())=0, XLOOKUP(B376, '3000'!A:A, '3000'!AC:AC, NA())=DATE(1900,1,1)), "", XLOOKUP(B376, '3000'!A:A, '3000'!AC:AC, NA())),
            ""
        )
    )
)</f>
        <v>46101</v>
      </c>
      <c r="O376" s="1250" t="str">
        <f t="shared" si="24"/>
        <v>04/2026</v>
      </c>
      <c r="P376" s="1157" t="str">
        <f t="shared" si="25"/>
        <v>05/2026</v>
      </c>
      <c r="Q376" s="1157" t="str">
        <f t="shared" si="34"/>
        <v>05/2026</v>
      </c>
      <c r="R376" s="1157" t="str">
        <f t="shared" si="26"/>
        <v>07/2026</v>
      </c>
      <c r="S376" s="1157" t="str">
        <f t="shared" si="27"/>
        <v>08/2026</v>
      </c>
      <c r="T376" s="1157"/>
      <c r="W376" s="1249" t="str">
        <f t="shared" si="29"/>
        <v>2027-01-04 00:00</v>
      </c>
      <c r="X376" s="273"/>
      <c r="AB376" s="1249" t="str">
        <f t="shared" si="30"/>
        <v>03/2027</v>
      </c>
      <c r="AC376" s="1249" t="str">
        <f t="shared" si="31"/>
        <v>04/2027</v>
      </c>
      <c r="AD376" s="1249" t="str">
        <f t="shared" si="32"/>
        <v>05/2027</v>
      </c>
      <c r="AF376" s="1249" t="str">
        <f t="shared" si="33"/>
        <v>06/15/2027</v>
      </c>
    </row>
    <row r="377" ht="15.75" customHeight="1">
      <c r="A377" s="1252">
        <v>1085.0</v>
      </c>
      <c r="B377" s="1252">
        <v>1489.0</v>
      </c>
      <c r="C377" s="1248" t="str">
        <f t="array" ref="C377">IFNA(XLOOKUP(B377,'New Signups'!C:C,'New Signups'!D:D),"-")</f>
        <v>Joshua</v>
      </c>
      <c r="D377" s="1248" t="str">
        <f t="array" ref="D377">IFNA(XLOOKUP(B377,'New Signups'!C:C,'New Signups'!E:E),"-")</f>
        <v>Rubincan</v>
      </c>
      <c r="E377" s="1230"/>
      <c r="G377" s="1249" t="str">
        <f t="array" ref="G377">IF(XLOOKUP(B377,'New Signups'!C:C,'New Signups'!I:I) = 0, "", XLOOKUP(B377,'New Signups'!C:C,'New Signups'!I:I))</f>
        <v>(302) 521-4438</v>
      </c>
      <c r="H377" s="1249" t="str">
        <f t="array" ref="H377">IF(XLOOKUP(B377,'New Signups'!C:C,'New Signups'!J:J) = 0, "", XLOOKUP(B377,'New Signups'!C:C,'New Signups'!J:J))</f>
        <v/>
      </c>
      <c r="J377" s="1249" t="str">
        <f t="array" ref="J377">IFNA(XLOOKUP(B377,'New Signups'!C:C,'New Signups'!H:H),"-")</f>
        <v>Lauren Rubincan</v>
      </c>
      <c r="K377" s="1249" t="s">
        <v>5582</v>
      </c>
      <c r="M377" s="1157" t="str">
        <f t="array" ref="M377">IFNA(
    IF(OR(XLOOKUP(B377, '1000'!A:A, '1000'!AC:AC, NA())=0, XLOOKUP(B377, '1000'!A:A, '1000'!AC:AC, NA())=DATE(1900,1,1)), "", XLOOKUP(B377, '1000'!A:A, '1000'!AC:AC, NA())),
    IFNA(
        IF(OR(XLOOKUP(B377, '2000'!A:A, '2000'!AC:AC, NA())=0, XLOOKUP(B377, '2000'!A:A, '2000'!AC:AC, NA())=DATE(1900,1,1)), "", XLOOKUP(B377, '2000'!A:A, '2000'!AC:AC, NA())),
        IFNA(
            IF(OR(XLOOKUP(B377, '3000'!A:A, '3000'!AC:AC, NA())=0, XLOOKUP(B377, '3000'!A:A, '3000'!AC:AC, NA())=DATE(1900,1,1)), "", XLOOKUP(B377, '3000'!A:A, '3000'!AC:AC, NA())),
            ""
        )
    )
)</f>
        <v/>
      </c>
      <c r="O377" s="1250" t="str">
        <f t="shared" si="24"/>
        <v/>
      </c>
      <c r="P377" s="1157" t="str">
        <f t="shared" si="25"/>
        <v/>
      </c>
      <c r="Q377" s="1157" t="str">
        <f t="shared" si="34"/>
        <v/>
      </c>
      <c r="R377" s="1157" t="str">
        <f t="shared" si="26"/>
        <v/>
      </c>
      <c r="S377" s="1157" t="str">
        <f t="shared" si="27"/>
        <v/>
      </c>
      <c r="T377" s="1157"/>
      <c r="W377" s="1249" t="str">
        <f t="shared" si="29"/>
        <v/>
      </c>
      <c r="X377" s="273"/>
      <c r="AB377" s="1249" t="str">
        <f t="shared" si="30"/>
        <v/>
      </c>
      <c r="AC377" s="1249" t="str">
        <f t="shared" si="31"/>
        <v/>
      </c>
      <c r="AD377" s="1249" t="str">
        <f t="shared" si="32"/>
        <v/>
      </c>
      <c r="AF377" s="1249" t="str">
        <f t="shared" si="33"/>
        <v/>
      </c>
    </row>
    <row r="378" ht="15.75" customHeight="1">
      <c r="A378" s="1252">
        <v>1086.0</v>
      </c>
      <c r="B378" s="1252">
        <v>1485.0</v>
      </c>
      <c r="C378" s="1273" t="s">
        <v>1048</v>
      </c>
      <c r="D378" s="1248" t="str">
        <f t="array" ref="D378">IFNA(XLOOKUP(B378,'New Signups'!C:C,'New Signups'!E:E),"-")</f>
        <v>Moultrie</v>
      </c>
      <c r="E378" s="1230"/>
      <c r="G378" s="1249" t="str">
        <f t="array" ref="G378">IF(XLOOKUP(B378,'New Signups'!C:C,'New Signups'!I:I) = 0, "", XLOOKUP(B378,'New Signups'!C:C,'New Signups'!I:I))</f>
        <v>(267) 257-8378</v>
      </c>
      <c r="H378" s="1249" t="str">
        <f t="array" ref="H378">IF(XLOOKUP(B378,'New Signups'!C:C,'New Signups'!J:J) = 0, "", XLOOKUP(B378,'New Signups'!C:C,'New Signups'!J:J))</f>
        <v/>
      </c>
      <c r="J378" s="1249" t="str">
        <f t="array" ref="J378">IFNA(XLOOKUP(B378,'New Signups'!C:C,'New Signups'!H:H),"-")</f>
        <v>Raquel Richardson </v>
      </c>
      <c r="K378" s="1249" t="s">
        <v>5582</v>
      </c>
      <c r="M378" s="1157" t="str">
        <f t="array" ref="M378">IFNA(
    IF(OR(XLOOKUP(B378, '1000'!A:A, '1000'!AC:AC, NA())=0, XLOOKUP(B378, '1000'!A:A, '1000'!AC:AC, NA())=DATE(1900,1,1)), "", XLOOKUP(B378, '1000'!A:A, '1000'!AC:AC, NA())),
    IFNA(
        IF(OR(XLOOKUP(B378, '2000'!A:A, '2000'!AC:AC, NA())=0, XLOOKUP(B378, '2000'!A:A, '2000'!AC:AC, NA())=DATE(1900,1,1)), "", XLOOKUP(B378, '2000'!A:A, '2000'!AC:AC, NA())),
        IFNA(
            IF(OR(XLOOKUP(B378, '3000'!A:A, '3000'!AC:AC, NA())=0, XLOOKUP(B378, '3000'!A:A, '3000'!AC:AC, NA())=DATE(1900,1,1)), "", XLOOKUP(B378, '3000'!A:A, '3000'!AC:AC, NA())),
            ""
        )
    )
)</f>
        <v/>
      </c>
      <c r="O378" s="1250" t="str">
        <f t="shared" si="24"/>
        <v/>
      </c>
      <c r="P378" s="1157" t="str">
        <f t="shared" si="25"/>
        <v/>
      </c>
      <c r="Q378" s="1157" t="str">
        <f t="shared" si="34"/>
        <v/>
      </c>
      <c r="R378" s="1157" t="str">
        <f t="shared" si="26"/>
        <v/>
      </c>
      <c r="S378" s="1157" t="str">
        <f t="shared" si="27"/>
        <v/>
      </c>
      <c r="T378" s="1157"/>
      <c r="W378" s="1249" t="str">
        <f t="shared" si="29"/>
        <v/>
      </c>
      <c r="X378" s="273"/>
      <c r="AB378" s="1249" t="str">
        <f t="shared" si="30"/>
        <v/>
      </c>
      <c r="AC378" s="1249" t="str">
        <f t="shared" si="31"/>
        <v/>
      </c>
      <c r="AD378" s="1249" t="str">
        <f t="shared" si="32"/>
        <v/>
      </c>
      <c r="AF378" s="1249" t="str">
        <f t="shared" si="33"/>
        <v/>
      </c>
    </row>
    <row r="379" ht="15.75" customHeight="1">
      <c r="A379" s="1252">
        <v>1087.0</v>
      </c>
      <c r="B379" s="1274">
        <v>1518.0</v>
      </c>
      <c r="C379" s="1252" t="s">
        <v>1017</v>
      </c>
      <c r="D379" s="1248" t="str">
        <f t="array" ref="D379">IFNA(XLOOKUP(B379,'New Signups'!C:C,'New Signups'!E:E),"-")</f>
        <v>Dotson</v>
      </c>
      <c r="E379" s="1230"/>
      <c r="G379" s="1249" t="str">
        <f t="array" ref="G379">IF(XLOOKUP(B379,'New Signups'!C:C,'New Signups'!I:I) = 0, "", XLOOKUP(B379,'New Signups'!C:C,'New Signups'!I:I))</f>
        <v>267-262-0848</v>
      </c>
      <c r="H379" s="1249" t="str">
        <f t="array" ref="H379">IF(XLOOKUP(B379,'New Signups'!C:C,'New Signups'!J:J) = 0, "", XLOOKUP(B379,'New Signups'!C:C,'New Signups'!J:J))</f>
        <v/>
      </c>
      <c r="J379" s="1249" t="str">
        <f t="array" ref="J379">IFNA(XLOOKUP(B379,'New Signups'!C:C,'New Signups'!H:H),"-")</f>
        <v>Angela Turner</v>
      </c>
      <c r="K379" s="1249" t="s">
        <v>5582</v>
      </c>
      <c r="M379" s="1157" t="str">
        <f t="array" ref="M379">IFNA(
    IF(OR(XLOOKUP(B379, '1000'!A:A, '1000'!AC:AC, NA())=0, XLOOKUP(B379, '1000'!A:A, '1000'!AC:AC, NA())=DATE(1900,1,1)), "", XLOOKUP(B379, '1000'!A:A, '1000'!AC:AC, NA())),
    IFNA(
        IF(OR(XLOOKUP(B379, '2000'!A:A, '2000'!AC:AC, NA())=0, XLOOKUP(B379, '2000'!A:A, '2000'!AC:AC, NA())=DATE(1900,1,1)), "", XLOOKUP(B379, '2000'!A:A, '2000'!AC:AC, NA())),
        IFNA(
            IF(OR(XLOOKUP(B379, '3000'!A:A, '3000'!AC:AC, NA())=0, XLOOKUP(B379, '3000'!A:A, '3000'!AC:AC, NA())=DATE(1900,1,1)), "", XLOOKUP(B379, '3000'!A:A, '3000'!AC:AC, NA())),
            ""
        )
    )
)</f>
        <v/>
      </c>
      <c r="O379" s="1250" t="str">
        <f t="shared" si="24"/>
        <v/>
      </c>
      <c r="P379" s="1157" t="str">
        <f t="shared" si="25"/>
        <v/>
      </c>
      <c r="Q379" s="1157" t="str">
        <f t="shared" si="34"/>
        <v/>
      </c>
      <c r="R379" s="1157" t="str">
        <f t="shared" si="26"/>
        <v/>
      </c>
      <c r="S379" s="1157" t="str">
        <f t="shared" si="27"/>
        <v/>
      </c>
      <c r="T379" s="1157"/>
      <c r="W379" s="1249" t="str">
        <f t="shared" si="29"/>
        <v/>
      </c>
      <c r="X379" s="273"/>
      <c r="AB379" s="1249" t="str">
        <f t="shared" si="30"/>
        <v/>
      </c>
      <c r="AC379" s="1249" t="str">
        <f t="shared" si="31"/>
        <v/>
      </c>
      <c r="AD379" s="1249" t="str">
        <f t="shared" si="32"/>
        <v/>
      </c>
      <c r="AF379" s="1249" t="str">
        <f t="shared" si="33"/>
        <v/>
      </c>
    </row>
    <row r="380" ht="15.75" customHeight="1">
      <c r="A380" s="1252">
        <v>1088.0</v>
      </c>
      <c r="B380" s="1252">
        <v>1491.0</v>
      </c>
      <c r="C380" s="1248" t="str">
        <f t="array" ref="C380">IFNA(XLOOKUP(B380,'New Signups'!C:C,'New Signups'!D:D),"-")</f>
        <v>Levia</v>
      </c>
      <c r="D380" s="1248" t="str">
        <f t="array" ref="D380">IFNA(XLOOKUP(B380,'New Signups'!C:C,'New Signups'!E:E),"-")</f>
        <v>Davis</v>
      </c>
      <c r="E380" s="1230"/>
      <c r="G380" s="1249" t="str">
        <f t="array" ref="G380">IF(XLOOKUP(B380,'New Signups'!C:C,'New Signups'!I:I) = 0, "", XLOOKUP(B380,'New Signups'!C:C,'New Signups'!I:I))</f>
        <v>(267) 301-7602</v>
      </c>
      <c r="H380" s="1249" t="str">
        <f t="array" ref="H380">IF(XLOOKUP(B380,'New Signups'!C:C,'New Signups'!J:J) = 0, "", XLOOKUP(B380,'New Signups'!C:C,'New Signups'!J:J))</f>
        <v/>
      </c>
      <c r="J380" s="1249" t="str">
        <f t="array" ref="J380">IFNA(XLOOKUP(B380,'New Signups'!C:C,'New Signups'!H:H),"-")</f>
        <v>RaNeasha Crews</v>
      </c>
      <c r="K380" s="1249" t="s">
        <v>5582</v>
      </c>
      <c r="M380" s="1157" t="str">
        <f t="array" ref="M380">IFNA(
    IF(OR(XLOOKUP(B380, '1000'!A:A, '1000'!AC:AC, NA())=0, XLOOKUP(B380, '1000'!A:A, '1000'!AC:AC, NA())=DATE(1900,1,1)), "", XLOOKUP(B380, '1000'!A:A, '1000'!AC:AC, NA())),
    IFNA(
        IF(OR(XLOOKUP(B380, '2000'!A:A, '2000'!AC:AC, NA())=0, XLOOKUP(B380, '2000'!A:A, '2000'!AC:AC, NA())=DATE(1900,1,1)), "", XLOOKUP(B380, '2000'!A:A, '2000'!AC:AC, NA())),
        IFNA(
            IF(OR(XLOOKUP(B380, '3000'!A:A, '3000'!AC:AC, NA())=0, XLOOKUP(B380, '3000'!A:A, '3000'!AC:AC, NA())=DATE(1900,1,1)), "", XLOOKUP(B380, '3000'!A:A, '3000'!AC:AC, NA())),
            ""
        )
    )
)</f>
        <v/>
      </c>
      <c r="O380" s="1250" t="str">
        <f t="shared" si="24"/>
        <v/>
      </c>
      <c r="P380" s="1157" t="str">
        <f t="shared" si="25"/>
        <v/>
      </c>
      <c r="Q380" s="1157" t="str">
        <f t="shared" si="34"/>
        <v/>
      </c>
      <c r="R380" s="1157" t="str">
        <f t="shared" si="26"/>
        <v/>
      </c>
      <c r="S380" s="1157" t="str">
        <f t="shared" si="27"/>
        <v/>
      </c>
      <c r="T380" s="1157"/>
      <c r="W380" s="1249" t="str">
        <f t="shared" si="29"/>
        <v/>
      </c>
      <c r="X380" s="273"/>
      <c r="AB380" s="1249" t="str">
        <f t="shared" si="30"/>
        <v/>
      </c>
      <c r="AC380" s="1249" t="str">
        <f t="shared" si="31"/>
        <v/>
      </c>
      <c r="AD380" s="1249" t="str">
        <f t="shared" si="32"/>
        <v/>
      </c>
      <c r="AF380" s="1249" t="str">
        <f t="shared" si="33"/>
        <v/>
      </c>
    </row>
    <row r="381" ht="15.75" customHeight="1">
      <c r="A381" s="1277">
        <v>1089.0</v>
      </c>
      <c r="B381" s="1277">
        <v>1538.0</v>
      </c>
      <c r="C381" s="1280" t="s">
        <v>191</v>
      </c>
      <c r="D381" s="1277" t="s">
        <v>192</v>
      </c>
      <c r="E381" s="1230"/>
      <c r="G381" s="1249" t="str">
        <f t="array" ref="G381">IF(XLOOKUP(B381,'New Signups'!C:C,'New Signups'!I:I) = 0, "", XLOOKUP(B381,'New Signups'!C:C,'New Signups'!I:I))</f>
        <v>(917) 698-9694</v>
      </c>
      <c r="H381" s="1249" t="str">
        <f t="array" ref="H381">IF(XLOOKUP(B381,'New Signups'!C:C,'New Signups'!J:J) = 0, "", XLOOKUP(B381,'New Signups'!C:C,'New Signups'!J:J))</f>
        <v/>
      </c>
      <c r="J381" s="1249" t="str">
        <f t="array" ref="J381">IFNA(XLOOKUP(B381,'New Signups'!C:C,'New Signups'!H:H),"-")</f>
        <v>Emily Mason</v>
      </c>
      <c r="K381" s="1249" t="s">
        <v>5582</v>
      </c>
      <c r="M381" s="1157" t="str">
        <f t="array" ref="M381">IFNA(
    IF(OR(XLOOKUP(B381, '1000'!A:A, '1000'!AC:AC, NA())=0, XLOOKUP(B381, '1000'!A:A, '1000'!AC:AC, NA())=DATE(1900,1,1)), "", XLOOKUP(B381, '1000'!A:A, '1000'!AC:AC, NA())),
    IFNA(
        IF(OR(XLOOKUP(B381, '2000'!A:A, '2000'!AC:AC, NA())=0, XLOOKUP(B381, '2000'!A:A, '2000'!AC:AC, NA())=DATE(1900,1,1)), "", XLOOKUP(B381, '2000'!A:A, '2000'!AC:AC, NA())),
        IFNA(
            IF(OR(XLOOKUP(B381, '3000'!A:A, '3000'!AC:AC, NA())=0, XLOOKUP(B381, '3000'!A:A, '3000'!AC:AC, NA())=DATE(1900,1,1)), "", XLOOKUP(B381, '3000'!A:A, '3000'!AC:AC, NA())),
            ""
        )
    )
)</f>
        <v/>
      </c>
      <c r="O381" s="1250" t="str">
        <f t="shared" si="24"/>
        <v/>
      </c>
      <c r="P381" s="1157" t="str">
        <f t="shared" si="25"/>
        <v/>
      </c>
      <c r="Q381" s="1157" t="str">
        <f t="shared" si="34"/>
        <v/>
      </c>
      <c r="R381" s="1157" t="str">
        <f t="shared" si="26"/>
        <v/>
      </c>
      <c r="S381" s="1157" t="str">
        <f t="shared" si="27"/>
        <v/>
      </c>
      <c r="T381" s="1157"/>
      <c r="W381" s="1249" t="str">
        <f t="shared" si="29"/>
        <v/>
      </c>
      <c r="X381" s="273"/>
      <c r="AB381" s="1249" t="str">
        <f t="shared" si="30"/>
        <v/>
      </c>
      <c r="AC381" s="1249" t="str">
        <f t="shared" si="31"/>
        <v/>
      </c>
      <c r="AD381" s="1249" t="str">
        <f t="shared" si="32"/>
        <v/>
      </c>
      <c r="AF381" s="1249" t="str">
        <f t="shared" si="33"/>
        <v/>
      </c>
    </row>
    <row r="382" ht="15.75" customHeight="1">
      <c r="A382" s="1252">
        <v>1091.0</v>
      </c>
      <c r="B382" s="1252">
        <v>1496.0</v>
      </c>
      <c r="C382" s="1252" t="s">
        <v>764</v>
      </c>
      <c r="D382" s="1252" t="s">
        <v>1345</v>
      </c>
      <c r="E382" s="1230"/>
      <c r="G382" s="1249" t="str">
        <f t="array" ref="G382">IF(XLOOKUP(B382,'New Signups'!C:C,'New Signups'!I:I) = 0, "", XLOOKUP(B382,'New Signups'!C:C,'New Signups'!I:I))</f>
        <v>(445) 232-7345</v>
      </c>
      <c r="H382" s="1249" t="str">
        <f t="array" ref="H382">IF(XLOOKUP(B382,'New Signups'!C:C,'New Signups'!J:J) = 0, "", XLOOKUP(B382,'New Signups'!C:C,'New Signups'!J:J))</f>
        <v/>
      </c>
      <c r="J382" s="1249" t="str">
        <f t="array" ref="J382">IFNA(XLOOKUP(B382,'New Signups'!C:C,'New Signups'!H:H),"-")</f>
        <v>Chonte Ortiz</v>
      </c>
      <c r="K382" s="1249" t="s">
        <v>5582</v>
      </c>
      <c r="M382" s="1157" t="str">
        <f t="array" ref="M382">IFNA(
    IF(OR(XLOOKUP(B382, '1000'!A:A, '1000'!AC:AC, NA())=0, XLOOKUP(B382, '1000'!A:A, '1000'!AC:AC, NA())=DATE(1900,1,1)), "", XLOOKUP(B382, '1000'!A:A, '1000'!AC:AC, NA())),
    IFNA(
        IF(OR(XLOOKUP(B382, '2000'!A:A, '2000'!AC:AC, NA())=0, XLOOKUP(B382, '2000'!A:A, '2000'!AC:AC, NA())=DATE(1900,1,1)), "", XLOOKUP(B382, '2000'!A:A, '2000'!AC:AC, NA())),
        IFNA(
            IF(OR(XLOOKUP(B382, '3000'!A:A, '3000'!AC:AC, NA())=0, XLOOKUP(B382, '3000'!A:A, '3000'!AC:AC, NA())=DATE(1900,1,1)), "", XLOOKUP(B382, '3000'!A:A, '3000'!AC:AC, NA())),
            ""
        )
    )
)</f>
        <v/>
      </c>
      <c r="O382" s="1250" t="str">
        <f t="shared" si="24"/>
        <v/>
      </c>
      <c r="P382" s="1157" t="str">
        <f t="shared" si="25"/>
        <v/>
      </c>
      <c r="Q382" s="1157" t="str">
        <f t="shared" si="34"/>
        <v/>
      </c>
      <c r="R382" s="1157" t="str">
        <f t="shared" si="26"/>
        <v/>
      </c>
      <c r="S382" s="1157" t="str">
        <f t="shared" si="27"/>
        <v/>
      </c>
      <c r="T382" s="1157"/>
      <c r="W382" s="1249" t="str">
        <f t="shared" si="29"/>
        <v/>
      </c>
      <c r="X382" s="273"/>
      <c r="AB382" s="1249" t="str">
        <f t="shared" si="30"/>
        <v/>
      </c>
      <c r="AC382" s="1249" t="str">
        <f t="shared" si="31"/>
        <v/>
      </c>
      <c r="AD382" s="1249" t="str">
        <f t="shared" si="32"/>
        <v/>
      </c>
      <c r="AF382" s="1249" t="str">
        <f t="shared" si="33"/>
        <v/>
      </c>
    </row>
    <row r="383" ht="15.75" customHeight="1">
      <c r="A383" s="1252">
        <v>1092.0</v>
      </c>
      <c r="B383" s="1252">
        <v>1525.0</v>
      </c>
      <c r="C383" s="1252" t="s">
        <v>1126</v>
      </c>
      <c r="D383" s="1252" t="s">
        <v>1127</v>
      </c>
      <c r="E383" s="1230"/>
      <c r="G383" s="1249" t="str">
        <f t="array" ref="G383">IF(XLOOKUP(B383,'New Signups'!C:C,'New Signups'!I:I) = 0, "", XLOOKUP(B383,'New Signups'!C:C,'New Signups'!I:I))</f>
        <v>(267) 301-5808</v>
      </c>
      <c r="H383" s="1249" t="str">
        <f t="array" ref="H383">IF(XLOOKUP(B383,'New Signups'!C:C,'New Signups'!J:J) = 0, "", XLOOKUP(B383,'New Signups'!C:C,'New Signups'!J:J))</f>
        <v>(267)334-8439</v>
      </c>
      <c r="J383" s="1249" t="str">
        <f t="array" ref="J383">IFNA(XLOOKUP(B383,'New Signups'!C:C,'New Signups'!H:H),"-")</f>
        <v>Steffanie Giles</v>
      </c>
      <c r="K383" s="1249" t="s">
        <v>5582</v>
      </c>
      <c r="M383" s="1157" t="str">
        <f t="array" ref="M383">IFNA(
    IF(OR(XLOOKUP(B383, '1000'!A:A, '1000'!AC:AC, NA())=0, XLOOKUP(B383, '1000'!A:A, '1000'!AC:AC, NA())=DATE(1900,1,1)), "", XLOOKUP(B383, '1000'!A:A, '1000'!AC:AC, NA())),
    IFNA(
        IF(OR(XLOOKUP(B383, '2000'!A:A, '2000'!AC:AC, NA())=0, XLOOKUP(B383, '2000'!A:A, '2000'!AC:AC, NA())=DATE(1900,1,1)), "", XLOOKUP(B383, '2000'!A:A, '2000'!AC:AC, NA())),
        IFNA(
            IF(OR(XLOOKUP(B383, '3000'!A:A, '3000'!AC:AC, NA())=0, XLOOKUP(B383, '3000'!A:A, '3000'!AC:AC, NA())=DATE(1900,1,1)), "", XLOOKUP(B383, '3000'!A:A, '3000'!AC:AC, NA())),
            ""
        )
    )
)</f>
        <v/>
      </c>
      <c r="O383" s="1250" t="str">
        <f t="shared" si="24"/>
        <v/>
      </c>
      <c r="P383" s="1157" t="str">
        <f t="shared" si="25"/>
        <v/>
      </c>
      <c r="Q383" s="1157" t="str">
        <f t="shared" si="34"/>
        <v/>
      </c>
      <c r="R383" s="1157" t="str">
        <f t="shared" si="26"/>
        <v/>
      </c>
      <c r="S383" s="1157" t="str">
        <f t="shared" si="27"/>
        <v/>
      </c>
      <c r="T383" s="1157"/>
      <c r="W383" s="1249" t="str">
        <f t="shared" si="29"/>
        <v/>
      </c>
      <c r="X383" s="273"/>
      <c r="AB383" s="1249" t="str">
        <f t="shared" si="30"/>
        <v/>
      </c>
      <c r="AC383" s="1249" t="str">
        <f t="shared" si="31"/>
        <v/>
      </c>
      <c r="AD383" s="1249" t="str">
        <f t="shared" si="32"/>
        <v/>
      </c>
      <c r="AF383" s="1249" t="str">
        <f t="shared" si="33"/>
        <v/>
      </c>
    </row>
    <row r="384" ht="15.75" customHeight="1">
      <c r="A384" s="1252">
        <v>1093.0</v>
      </c>
      <c r="B384" s="1252">
        <v>1572.0</v>
      </c>
      <c r="C384" s="1248" t="str">
        <f t="array" ref="C384">IFNA(XLOOKUP(B384,'New Signups'!C:C,'New Signups'!D:D),"-")</f>
        <v>Makenzie</v>
      </c>
      <c r="D384" s="1248" t="str">
        <f t="array" ref="D384">IFNA(XLOOKUP(B384,'New Signups'!C:C,'New Signups'!E:E),"-")</f>
        <v>Reinhart</v>
      </c>
      <c r="E384" s="1230"/>
      <c r="G384" s="1249" t="str">
        <f t="array" ref="G384">IF(XLOOKUP(B384,'New Signups'!C:C,'New Signups'!I:I) = 0, "", XLOOKUP(B384,'New Signups'!C:C,'New Signups'!I:I))</f>
        <v>(610) 308-1129</v>
      </c>
      <c r="H384" s="1249" t="str">
        <f t="array" ref="H384">IF(XLOOKUP(B384,'New Signups'!C:C,'New Signups'!J:J) = 0, "", XLOOKUP(B384,'New Signups'!C:C,'New Signups'!J:J))</f>
        <v/>
      </c>
      <c r="J384" s="1249" t="str">
        <f t="array" ref="J384">IFNA(XLOOKUP(B384,'New Signups'!C:C,'New Signups'!H:H),"-")</f>
        <v>Rebecca Reinhart</v>
      </c>
      <c r="K384" s="1249" t="s">
        <v>5582</v>
      </c>
      <c r="M384" s="1157" t="str">
        <f t="array" ref="M384">IFNA(
    IF(OR(XLOOKUP(B384, '1000'!A:A, '1000'!AC:AC, NA())=0, XLOOKUP(B384, '1000'!A:A, '1000'!AC:AC, NA())=DATE(1900,1,1)), "", XLOOKUP(B384, '1000'!A:A, '1000'!AC:AC, NA())),
    IFNA(
        IF(OR(XLOOKUP(B384, '2000'!A:A, '2000'!AC:AC, NA())=0, XLOOKUP(B384, '2000'!A:A, '2000'!AC:AC, NA())=DATE(1900,1,1)), "", XLOOKUP(B384, '2000'!A:A, '2000'!AC:AC, NA())),
        IFNA(
            IF(OR(XLOOKUP(B384, '3000'!A:A, '3000'!AC:AC, NA())=0, XLOOKUP(B384, '3000'!A:A, '3000'!AC:AC, NA())=DATE(1900,1,1)), "", XLOOKUP(B384, '3000'!A:A, '3000'!AC:AC, NA())),
            ""
        )
    )
)</f>
        <v/>
      </c>
      <c r="O384" s="1250" t="str">
        <f t="shared" si="24"/>
        <v/>
      </c>
      <c r="P384" s="1157" t="str">
        <f t="shared" si="25"/>
        <v/>
      </c>
      <c r="Q384" s="1157" t="str">
        <f t="shared" si="34"/>
        <v/>
      </c>
      <c r="R384" s="1157" t="str">
        <f t="shared" si="26"/>
        <v/>
      </c>
      <c r="S384" s="1157" t="str">
        <f t="shared" si="27"/>
        <v/>
      </c>
      <c r="T384" s="1157"/>
      <c r="W384" s="1249" t="str">
        <f t="shared" si="29"/>
        <v/>
      </c>
      <c r="X384" s="273"/>
      <c r="AB384" s="1249" t="str">
        <f t="shared" si="30"/>
        <v/>
      </c>
      <c r="AC384" s="1249" t="str">
        <f t="shared" si="31"/>
        <v/>
      </c>
      <c r="AD384" s="1249" t="str">
        <f t="shared" si="32"/>
        <v/>
      </c>
      <c r="AF384" s="1249" t="str">
        <f t="shared" si="33"/>
        <v/>
      </c>
    </row>
    <row r="385" ht="15.75" customHeight="1">
      <c r="A385" s="1252">
        <v>1094.0</v>
      </c>
      <c r="B385" s="1252">
        <v>1565.0</v>
      </c>
      <c r="C385" s="1248" t="str">
        <f t="array" ref="C385">IFNA(XLOOKUP(B385,'New Signups'!C:C,'New Signups'!D:D),"-")</f>
        <v>Marina</v>
      </c>
      <c r="D385" s="1248" t="str">
        <f t="array" ref="D385">IFNA(XLOOKUP(B385,'New Signups'!C:C,'New Signups'!E:E),"-")</f>
        <v>Dukat</v>
      </c>
      <c r="E385" s="1230"/>
      <c r="G385" s="1249" t="str">
        <f t="array" ref="G385">IF(XLOOKUP(B385,'New Signups'!C:C,'New Signups'!I:I) = 0, "", XLOOKUP(B385,'New Signups'!C:C,'New Signups'!I:I))</f>
        <v>(267) 885-6757</v>
      </c>
      <c r="H385" s="1249" t="str">
        <f t="array" ref="H385">IF(XLOOKUP(B385,'New Signups'!C:C,'New Signups'!J:J) = 0, "", XLOOKUP(B385,'New Signups'!C:C,'New Signups'!J:J))</f>
        <v>(215) 303-5935</v>
      </c>
      <c r="J385" s="1249" t="str">
        <f t="array" ref="J385">IFNA(XLOOKUP(B385,'New Signups'!C:C,'New Signups'!H:H),"-")</f>
        <v>Renata Dukat</v>
      </c>
      <c r="K385" s="1249" t="s">
        <v>5582</v>
      </c>
      <c r="M385" s="1157">
        <f t="array" ref="M385">IFNA(
    IF(OR(XLOOKUP(B385, '1000'!A:A, '1000'!AC:AC, NA())=0, XLOOKUP(B385, '1000'!A:A, '1000'!AC:AC, NA())=DATE(1900,1,1)), "", XLOOKUP(B385, '1000'!A:A, '1000'!AC:AC, NA())),
    IFNA(
        IF(OR(XLOOKUP(B385, '2000'!A:A, '2000'!AC:AC, NA())=0, XLOOKUP(B385, '2000'!A:A, '2000'!AC:AC, NA())=DATE(1900,1,1)), "", XLOOKUP(B385, '2000'!A:A, '2000'!AC:AC, NA())),
        IFNA(
            IF(OR(XLOOKUP(B385, '3000'!A:A, '3000'!AC:AC, NA())=0, XLOOKUP(B385, '3000'!A:A, '3000'!AC:AC, NA())=DATE(1900,1,1)), "", XLOOKUP(B385, '3000'!A:A, '3000'!AC:AC, NA())),
            ""
        )
    )
)</f>
        <v>45994</v>
      </c>
      <c r="O385" s="1250" t="str">
        <f t="shared" si="24"/>
        <v>01/2026</v>
      </c>
      <c r="P385" s="1157" t="str">
        <f t="shared" si="25"/>
        <v>02/2026</v>
      </c>
      <c r="Q385" s="1157" t="str">
        <f t="shared" si="34"/>
        <v>02/2026</v>
      </c>
      <c r="R385" s="1157" t="str">
        <f t="shared" si="26"/>
        <v>04/2026</v>
      </c>
      <c r="S385" s="1157" t="str">
        <f t="shared" si="27"/>
        <v>05/2026</v>
      </c>
      <c r="T385" s="1157"/>
      <c r="W385" s="1249" t="str">
        <f t="shared" si="29"/>
        <v>2026-10-05 00:00</v>
      </c>
      <c r="X385" s="273"/>
      <c r="AB385" s="1249" t="str">
        <f t="shared" si="30"/>
        <v>12/2026</v>
      </c>
      <c r="AC385" s="1249" t="str">
        <f t="shared" si="31"/>
        <v>01/2027</v>
      </c>
      <c r="AD385" s="1249" t="str">
        <f t="shared" si="32"/>
        <v>02/2027</v>
      </c>
      <c r="AF385" s="1249" t="str">
        <f t="shared" si="33"/>
        <v>03/15/2027</v>
      </c>
    </row>
    <row r="386" ht="15.75" customHeight="1">
      <c r="A386" s="1252">
        <v>1095.0</v>
      </c>
      <c r="B386" s="1252">
        <v>1477.0</v>
      </c>
      <c r="C386" s="1252" t="s">
        <v>1347</v>
      </c>
      <c r="D386" s="1252" t="s">
        <v>1348</v>
      </c>
      <c r="E386" s="1230"/>
      <c r="G386" s="1249" t="str">
        <f t="array" ref="G386">IF(XLOOKUP(B386,'New Signups'!C:C,'New Signups'!I:I) = 0, "", XLOOKUP(B386,'New Signups'!C:C,'New Signups'!I:I))</f>
        <v>(267) 902-1320</v>
      </c>
      <c r="H386" s="1249" t="str">
        <f t="array" ref="H386">IF(XLOOKUP(B386,'New Signups'!C:C,'New Signups'!J:J) = 0, "", XLOOKUP(B386,'New Signups'!C:C,'New Signups'!J:J))</f>
        <v>(267) 902-0345</v>
      </c>
      <c r="J386" s="1249" t="str">
        <f t="array" ref="J386">IFNA(XLOOKUP(B386,'New Signups'!C:C,'New Signups'!H:H),"-")</f>
        <v>Vera Yakupova</v>
      </c>
      <c r="K386" s="1249" t="s">
        <v>5582</v>
      </c>
      <c r="M386" s="1157" t="str">
        <f t="array" ref="M386">IFNA(
    IF(OR(XLOOKUP(B386, '1000'!A:A, '1000'!AC:AC, NA())=0, XLOOKUP(B386, '1000'!A:A, '1000'!AC:AC, NA())=DATE(1900,1,1)), "", XLOOKUP(B386, '1000'!A:A, '1000'!AC:AC, NA())),
    IFNA(
        IF(OR(XLOOKUP(B386, '2000'!A:A, '2000'!AC:AC, NA())=0, XLOOKUP(B386, '2000'!A:A, '2000'!AC:AC, NA())=DATE(1900,1,1)), "", XLOOKUP(B386, '2000'!A:A, '2000'!AC:AC, NA())),
        IFNA(
            IF(OR(XLOOKUP(B386, '3000'!A:A, '3000'!AC:AC, NA())=0, XLOOKUP(B386, '3000'!A:A, '3000'!AC:AC, NA())=DATE(1900,1,1)), "", XLOOKUP(B386, '3000'!A:A, '3000'!AC:AC, NA())),
            ""
        )
    )
)</f>
        <v/>
      </c>
      <c r="O386" s="1250" t="str">
        <f t="shared" si="24"/>
        <v/>
      </c>
      <c r="P386" s="1157" t="str">
        <f t="shared" si="25"/>
        <v/>
      </c>
      <c r="Q386" s="1157" t="str">
        <f t="shared" si="34"/>
        <v/>
      </c>
      <c r="R386" s="1157" t="str">
        <f t="shared" si="26"/>
        <v/>
      </c>
      <c r="S386" s="1157" t="str">
        <f t="shared" si="27"/>
        <v/>
      </c>
      <c r="T386" s="1157"/>
      <c r="W386" s="1249" t="str">
        <f t="shared" si="29"/>
        <v/>
      </c>
      <c r="X386" s="273"/>
      <c r="AB386" s="1249" t="str">
        <f t="shared" si="30"/>
        <v/>
      </c>
      <c r="AC386" s="1249" t="str">
        <f t="shared" si="31"/>
        <v/>
      </c>
      <c r="AD386" s="1249" t="str">
        <f t="shared" si="32"/>
        <v/>
      </c>
      <c r="AF386" s="1249" t="str">
        <f t="shared" si="33"/>
        <v/>
      </c>
    </row>
    <row r="387" ht="15.75" customHeight="1">
      <c r="A387" s="1252">
        <v>1096.0</v>
      </c>
      <c r="B387" s="1252">
        <v>1554.0</v>
      </c>
      <c r="C387" s="1252" t="s">
        <v>865</v>
      </c>
      <c r="D387" s="1252" t="s">
        <v>4828</v>
      </c>
      <c r="E387" s="1230"/>
      <c r="G387" s="1249" t="str">
        <f t="array" ref="G387">IF(XLOOKUP(B387,'New Signups'!C:C,'New Signups'!I:I) = 0, "", XLOOKUP(B387,'New Signups'!C:C,'New Signups'!I:I))</f>
        <v>(267) 456-1249</v>
      </c>
      <c r="H387" s="1249" t="str">
        <f t="array" ref="H387">IF(XLOOKUP(B387,'New Signups'!C:C,'New Signups'!J:J) = 0, "", XLOOKUP(B387,'New Signups'!C:C,'New Signups'!J:J))</f>
        <v>(267) 596-9797</v>
      </c>
      <c r="J387" s="1249" t="str">
        <f t="array" ref="J387">IFNA(XLOOKUP(B387,'New Signups'!C:C,'New Signups'!H:H),"-")</f>
        <v>Celeata A Bailey</v>
      </c>
      <c r="K387" s="1249" t="s">
        <v>5582</v>
      </c>
      <c r="M387" s="1157">
        <f t="array" ref="M387">IFNA(
    IF(OR(XLOOKUP(B387, '1000'!A:A, '1000'!AC:AC, NA())=0, XLOOKUP(B387, '1000'!A:A, '1000'!AC:AC, NA())=DATE(1900,1,1)), "", XLOOKUP(B387, '1000'!A:A, '1000'!AC:AC, NA())),
    IFNA(
        IF(OR(XLOOKUP(B387, '2000'!A:A, '2000'!AC:AC, NA())=0, XLOOKUP(B387, '2000'!A:A, '2000'!AC:AC, NA())=DATE(1900,1,1)), "", XLOOKUP(B387, '2000'!A:A, '2000'!AC:AC, NA())),
        IFNA(
            IF(OR(XLOOKUP(B387, '3000'!A:A, '3000'!AC:AC, NA())=0, XLOOKUP(B387, '3000'!A:A, '3000'!AC:AC, NA())=DATE(1900,1,1)), "", XLOOKUP(B387, '3000'!A:A, '3000'!AC:AC, NA())),
            ""
        )
    )
)</f>
        <v>46115</v>
      </c>
      <c r="O387" s="1250" t="str">
        <f t="shared" si="24"/>
        <v>05/2026</v>
      </c>
      <c r="P387" s="1157" t="str">
        <f t="shared" si="25"/>
        <v>06/2026</v>
      </c>
      <c r="Q387" s="1157" t="str">
        <f t="shared" si="34"/>
        <v>06/2026</v>
      </c>
      <c r="R387" s="1157" t="str">
        <f t="shared" si="26"/>
        <v>08/2026</v>
      </c>
      <c r="S387" s="1157" t="str">
        <f t="shared" si="27"/>
        <v>09/2026</v>
      </c>
      <c r="T387" s="1157"/>
      <c r="W387" s="1249" t="str">
        <f t="shared" si="29"/>
        <v>2027-02-08 00:00</v>
      </c>
      <c r="X387" s="273"/>
      <c r="AB387" s="1249" t="str">
        <f t="shared" si="30"/>
        <v>04/2027</v>
      </c>
      <c r="AC387" s="1249" t="str">
        <f t="shared" si="31"/>
        <v>05/2027</v>
      </c>
      <c r="AD387" s="1249" t="str">
        <f t="shared" si="32"/>
        <v>06/2027</v>
      </c>
      <c r="AF387" s="1249" t="str">
        <f t="shared" si="33"/>
        <v>07/15/2027</v>
      </c>
    </row>
    <row r="388" ht="15.75" customHeight="1">
      <c r="A388" s="1252">
        <v>1097.0</v>
      </c>
      <c r="B388" s="1252">
        <v>1569.0</v>
      </c>
      <c r="C388" s="1248" t="str">
        <f t="array" ref="C388">IFNA(XLOOKUP(B388,'New Signups'!C:C,'New Signups'!D:D),"-")</f>
        <v>Adrian</v>
      </c>
      <c r="D388" s="1248" t="str">
        <f t="array" ref="D388">IFNA(XLOOKUP(B388,'New Signups'!C:C,'New Signups'!E:E),"-")</f>
        <v>Labor</v>
      </c>
      <c r="E388" s="1230"/>
      <c r="G388" s="1249" t="str">
        <f t="array" ref="G388">IF(XLOOKUP(B388,'New Signups'!C:C,'New Signups'!I:I) = 0, "", XLOOKUP(B388,'New Signups'!C:C,'New Signups'!I:I))</f>
        <v>(267) 303-2936</v>
      </c>
      <c r="H388" s="1249" t="str">
        <f t="array" ref="H388">IF(XLOOKUP(B388,'New Signups'!C:C,'New Signups'!J:J) = 0, "", XLOOKUP(B388,'New Signups'!C:C,'New Signups'!J:J))</f>
        <v>(215) 582-6846</v>
      </c>
      <c r="J388" s="1249" t="str">
        <f t="array" ref="J388">IFNA(XLOOKUP(B388,'New Signups'!C:C,'New Signups'!H:H),"-")</f>
        <v>James Labor</v>
      </c>
      <c r="K388" s="1249" t="s">
        <v>5582</v>
      </c>
      <c r="M388" s="1157">
        <f t="array" ref="M388">IFNA(
    IF(OR(XLOOKUP(B388, '1000'!A:A, '1000'!AC:AC, NA())=0, XLOOKUP(B388, '1000'!A:A, '1000'!AC:AC, NA())=DATE(1900,1,1)), "", XLOOKUP(B388, '1000'!A:A, '1000'!AC:AC, NA())),
    IFNA(
        IF(OR(XLOOKUP(B388, '2000'!A:A, '2000'!AC:AC, NA())=0, XLOOKUP(B388, '2000'!A:A, '2000'!AC:AC, NA())=DATE(1900,1,1)), "", XLOOKUP(B388, '2000'!A:A, '2000'!AC:AC, NA())),
        IFNA(
            IF(OR(XLOOKUP(B388, '3000'!A:A, '3000'!AC:AC, NA())=0, XLOOKUP(B388, '3000'!A:A, '3000'!AC:AC, NA())=DATE(1900,1,1)), "", XLOOKUP(B388, '3000'!A:A, '3000'!AC:AC, NA())),
            ""
        )
    )
)</f>
        <v>46111</v>
      </c>
      <c r="O388" s="1250" t="str">
        <f t="shared" si="24"/>
        <v>04/2026</v>
      </c>
      <c r="P388" s="1157" t="str">
        <f t="shared" si="25"/>
        <v>05/2026</v>
      </c>
      <c r="Q388" s="1157" t="str">
        <f t="shared" si="34"/>
        <v>05/2026</v>
      </c>
      <c r="R388" s="1157" t="str">
        <f t="shared" si="26"/>
        <v>07/2026</v>
      </c>
      <c r="S388" s="1157" t="str">
        <f t="shared" si="27"/>
        <v>08/2026</v>
      </c>
      <c r="T388" s="1157"/>
      <c r="W388" s="1249" t="str">
        <f t="shared" si="29"/>
        <v>2027-01-04 00:00</v>
      </c>
      <c r="X388" s="273"/>
      <c r="AB388" s="1249" t="str">
        <f t="shared" si="30"/>
        <v>03/2027</v>
      </c>
      <c r="AC388" s="1249" t="str">
        <f t="shared" si="31"/>
        <v>04/2027</v>
      </c>
      <c r="AD388" s="1249" t="str">
        <f t="shared" si="32"/>
        <v>05/2027</v>
      </c>
      <c r="AF388" s="1249" t="str">
        <f t="shared" si="33"/>
        <v>06/15/2027</v>
      </c>
    </row>
    <row r="389" ht="15.75" customHeight="1">
      <c r="A389" s="1252">
        <v>1098.0</v>
      </c>
      <c r="B389" s="1252">
        <v>1456.0</v>
      </c>
      <c r="C389" s="1252" t="s">
        <v>1328</v>
      </c>
      <c r="D389" s="1252" t="s">
        <v>1329</v>
      </c>
      <c r="E389" s="1230"/>
      <c r="G389" s="1249" t="str">
        <f t="array" ref="G389">IF(XLOOKUP(B389,'New Signups'!C:C,'New Signups'!I:I) = 0, "", XLOOKUP(B389,'New Signups'!C:C,'New Signups'!I:I))</f>
        <v>(215) 510-3121</v>
      </c>
      <c r="H389" s="1249" t="str">
        <f t="array" ref="H389">IF(XLOOKUP(B389,'New Signups'!C:C,'New Signups'!J:J) = 0, "", XLOOKUP(B389,'New Signups'!C:C,'New Signups'!J:J))</f>
        <v/>
      </c>
      <c r="J389" s="1249" t="str">
        <f t="array" ref="J389">IFNA(XLOOKUP(B389,'New Signups'!C:C,'New Signups'!H:H),"-")</f>
        <v>Samantha Shuster</v>
      </c>
      <c r="K389" s="1249" t="s">
        <v>5582</v>
      </c>
      <c r="M389" s="1157" t="str">
        <f t="array" ref="M389">IFNA(
    IF(OR(XLOOKUP(B389, '1000'!A:A, '1000'!AC:AC, NA())=0, XLOOKUP(B389, '1000'!A:A, '1000'!AC:AC, NA())=DATE(1900,1,1)), "", XLOOKUP(B389, '1000'!A:A, '1000'!AC:AC, NA())),
    IFNA(
        IF(OR(XLOOKUP(B389, '2000'!A:A, '2000'!AC:AC, NA())=0, XLOOKUP(B389, '2000'!A:A, '2000'!AC:AC, NA())=DATE(1900,1,1)), "", XLOOKUP(B389, '2000'!A:A, '2000'!AC:AC, NA())),
        IFNA(
            IF(OR(XLOOKUP(B389, '3000'!A:A, '3000'!AC:AC, NA())=0, XLOOKUP(B389, '3000'!A:A, '3000'!AC:AC, NA())=DATE(1900,1,1)), "", XLOOKUP(B389, '3000'!A:A, '3000'!AC:AC, NA())),
            ""
        )
    )
)</f>
        <v/>
      </c>
      <c r="O389" s="1250" t="str">
        <f t="shared" si="24"/>
        <v/>
      </c>
      <c r="P389" s="1157" t="str">
        <f t="shared" si="25"/>
        <v/>
      </c>
      <c r="Q389" s="1157" t="str">
        <f t="shared" si="34"/>
        <v/>
      </c>
      <c r="R389" s="1157" t="str">
        <f t="shared" si="26"/>
        <v/>
      </c>
      <c r="S389" s="1157" t="str">
        <f t="shared" si="27"/>
        <v/>
      </c>
      <c r="T389" s="1157"/>
      <c r="W389" s="1249" t="str">
        <f t="shared" si="29"/>
        <v/>
      </c>
      <c r="X389" s="273"/>
      <c r="AB389" s="1249" t="str">
        <f t="shared" si="30"/>
        <v/>
      </c>
      <c r="AC389" s="1249" t="str">
        <f t="shared" si="31"/>
        <v/>
      </c>
      <c r="AD389" s="1249" t="str">
        <f t="shared" si="32"/>
        <v/>
      </c>
      <c r="AF389" s="1249" t="str">
        <f t="shared" si="33"/>
        <v/>
      </c>
    </row>
    <row r="390" ht="15.75" customHeight="1">
      <c r="A390" s="1252">
        <v>1099.0</v>
      </c>
      <c r="B390" s="1273">
        <v>1463.0</v>
      </c>
      <c r="C390" s="1273" t="s">
        <v>1227</v>
      </c>
      <c r="D390" s="1273" t="s">
        <v>1216</v>
      </c>
      <c r="E390" s="1230"/>
      <c r="G390" s="1249" t="str">
        <f t="array" ref="G390">IF(XLOOKUP(B390,'New Signups'!C:C,'New Signups'!I:I) = 0, "", XLOOKUP(B390,'New Signups'!C:C,'New Signups'!I:I))</f>
        <v>(267) 730-0404</v>
      </c>
      <c r="H390" s="1249" t="str">
        <f t="array" ref="H390">IF(XLOOKUP(B390,'New Signups'!C:C,'New Signups'!J:J) = 0, "", XLOOKUP(B390,'New Signups'!C:C,'New Signups'!J:J))</f>
        <v>(267) 730-0404</v>
      </c>
      <c r="J390" s="1249" t="str">
        <f t="array" ref="J390">IFNA(XLOOKUP(B390,'New Signups'!C:C,'New Signups'!H:H),"-")</f>
        <v>Brenda Cruz</v>
      </c>
      <c r="K390" s="1249" t="s">
        <v>5582</v>
      </c>
      <c r="M390" s="1157" t="str">
        <f t="array" ref="M390">IFNA(
    IF(OR(XLOOKUP(B390, '1000'!A:A, '1000'!AC:AC, NA())=0, XLOOKUP(B390, '1000'!A:A, '1000'!AC:AC, NA())=DATE(1900,1,1)), "", XLOOKUP(B390, '1000'!A:A, '1000'!AC:AC, NA())),
    IFNA(
        IF(OR(XLOOKUP(B390, '2000'!A:A, '2000'!AC:AC, NA())=0, XLOOKUP(B390, '2000'!A:A, '2000'!AC:AC, NA())=DATE(1900,1,1)), "", XLOOKUP(B390, '2000'!A:A, '2000'!AC:AC, NA())),
        IFNA(
            IF(OR(XLOOKUP(B390, '3000'!A:A, '3000'!AC:AC, NA())=0, XLOOKUP(B390, '3000'!A:A, '3000'!AC:AC, NA())=DATE(1900,1,1)), "", XLOOKUP(B390, '3000'!A:A, '3000'!AC:AC, NA())),
            ""
        )
    )
)</f>
        <v/>
      </c>
      <c r="O390" s="1250" t="str">
        <f t="shared" si="24"/>
        <v/>
      </c>
      <c r="P390" s="1157" t="str">
        <f t="shared" si="25"/>
        <v/>
      </c>
      <c r="Q390" s="1157" t="str">
        <f t="shared" si="34"/>
        <v/>
      </c>
      <c r="R390" s="1157" t="str">
        <f t="shared" si="26"/>
        <v/>
      </c>
      <c r="S390" s="1157" t="str">
        <f t="shared" si="27"/>
        <v/>
      </c>
      <c r="T390" s="1157"/>
      <c r="W390" s="1249" t="str">
        <f t="shared" si="29"/>
        <v/>
      </c>
      <c r="X390" s="273"/>
      <c r="AB390" s="1249" t="str">
        <f t="shared" si="30"/>
        <v/>
      </c>
      <c r="AC390" s="1249" t="str">
        <f t="shared" si="31"/>
        <v/>
      </c>
      <c r="AD390" s="1249" t="str">
        <f t="shared" si="32"/>
        <v/>
      </c>
      <c r="AF390" s="1249" t="str">
        <f t="shared" si="33"/>
        <v/>
      </c>
    </row>
    <row r="391" ht="15.75" customHeight="1">
      <c r="A391" s="1252">
        <v>1100.0</v>
      </c>
      <c r="B391" s="1252">
        <v>1493.0</v>
      </c>
      <c r="C391" s="1273" t="s">
        <v>878</v>
      </c>
      <c r="D391" s="1273" t="s">
        <v>879</v>
      </c>
      <c r="E391" s="1230"/>
      <c r="G391" s="1249" t="str">
        <f t="array" ref="G391">IF(XLOOKUP(B391,'New Signups'!C:C,'New Signups'!I:I) = 0, "", XLOOKUP(B391,'New Signups'!C:C,'New Signups'!I:I))</f>
        <v>(267) 678-4311</v>
      </c>
      <c r="H391" s="1249" t="str">
        <f t="array" ref="H391">IF(XLOOKUP(B391,'New Signups'!C:C,'New Signups'!J:J) = 0, "", XLOOKUP(B391,'New Signups'!C:C,'New Signups'!J:J))</f>
        <v>(215) 850-1728</v>
      </c>
      <c r="J391" s="1249" t="str">
        <f t="array" ref="J391">IFNA(XLOOKUP(B391,'New Signups'!C:C,'New Signups'!H:H),"-")</f>
        <v>Chanda Cornelius</v>
      </c>
      <c r="K391" s="1249" t="s">
        <v>5582</v>
      </c>
      <c r="M391" s="1157" t="str">
        <f t="array" ref="M391">IFNA(
    IF(OR(XLOOKUP(B391, '1000'!A:A, '1000'!AC:AC, NA())=0, XLOOKUP(B391, '1000'!A:A, '1000'!AC:AC, NA())=DATE(1900,1,1)), "", XLOOKUP(B391, '1000'!A:A, '1000'!AC:AC, NA())),
    IFNA(
        IF(OR(XLOOKUP(B391, '2000'!A:A, '2000'!AC:AC, NA())=0, XLOOKUP(B391, '2000'!A:A, '2000'!AC:AC, NA())=DATE(1900,1,1)), "", XLOOKUP(B391, '2000'!A:A, '2000'!AC:AC, NA())),
        IFNA(
            IF(OR(XLOOKUP(B391, '3000'!A:A, '3000'!AC:AC, NA())=0, XLOOKUP(B391, '3000'!A:A, '3000'!AC:AC, NA())=DATE(1900,1,1)), "", XLOOKUP(B391, '3000'!A:A, '3000'!AC:AC, NA())),
            ""
        )
    )
)</f>
        <v/>
      </c>
      <c r="O391" s="1250" t="str">
        <f t="shared" si="24"/>
        <v/>
      </c>
      <c r="P391" s="1157" t="str">
        <f t="shared" si="25"/>
        <v/>
      </c>
      <c r="Q391" s="1157" t="str">
        <f t="shared" si="34"/>
        <v/>
      </c>
      <c r="R391" s="1157" t="str">
        <f t="shared" si="26"/>
        <v/>
      </c>
      <c r="S391" s="1157" t="str">
        <f t="shared" si="27"/>
        <v/>
      </c>
      <c r="T391" s="1157"/>
      <c r="W391" s="1249" t="str">
        <f t="shared" si="29"/>
        <v/>
      </c>
      <c r="X391" s="273"/>
      <c r="AB391" s="1249" t="str">
        <f t="shared" si="30"/>
        <v/>
      </c>
      <c r="AC391" s="1249" t="str">
        <f t="shared" si="31"/>
        <v/>
      </c>
      <c r="AD391" s="1249" t="str">
        <f t="shared" si="32"/>
        <v/>
      </c>
      <c r="AF391" s="1249" t="str">
        <f t="shared" si="33"/>
        <v/>
      </c>
    </row>
    <row r="392" ht="15.75" customHeight="1">
      <c r="A392" s="1252">
        <v>1101.0</v>
      </c>
      <c r="B392" s="1252">
        <v>1598.0</v>
      </c>
      <c r="C392" s="1248" t="str">
        <f t="array" ref="C392">IFNA(XLOOKUP(B392,'New Signups'!C:C,'New Signups'!D:D),"-")</f>
        <v>Phoenyx</v>
      </c>
      <c r="D392" s="1248" t="str">
        <f t="array" ref="D392">IFNA(XLOOKUP(B392,'New Signups'!C:C,'New Signups'!E:E),"-")</f>
        <v>Lorentz</v>
      </c>
      <c r="E392" s="1230"/>
      <c r="G392" s="1249" t="str">
        <f t="array" ref="G392">IF(XLOOKUP(B392,'New Signups'!C:C,'New Signups'!I:I) = 0, "", XLOOKUP(B392,'New Signups'!C:C,'New Signups'!I:I))</f>
        <v>(267) 337-0161</v>
      </c>
      <c r="H392" s="1249" t="str">
        <f t="array" ref="H392">IF(XLOOKUP(B392,'New Signups'!C:C,'New Signups'!J:J) = 0, "", XLOOKUP(B392,'New Signups'!C:C,'New Signups'!J:J))</f>
        <v/>
      </c>
      <c r="J392" s="1249" t="str">
        <f t="array" ref="J392">IFNA(XLOOKUP(B392,'New Signups'!C:C,'New Signups'!H:H),"-")</f>
        <v>Molly Lorentz</v>
      </c>
      <c r="K392" s="1249" t="s">
        <v>5582</v>
      </c>
      <c r="M392" s="1157" t="str">
        <f t="array" ref="M392">IFNA(
    IF(OR(XLOOKUP(B392, '1000'!A:A, '1000'!AC:AC, NA())=0, XLOOKUP(B392, '1000'!A:A, '1000'!AC:AC, NA())=DATE(1900,1,1)), "", XLOOKUP(B392, '1000'!A:A, '1000'!AC:AC, NA())),
    IFNA(
        IF(OR(XLOOKUP(B392, '2000'!A:A, '2000'!AC:AC, NA())=0, XLOOKUP(B392, '2000'!A:A, '2000'!AC:AC, NA())=DATE(1900,1,1)), "", XLOOKUP(B392, '2000'!A:A, '2000'!AC:AC, NA())),
        IFNA(
            IF(OR(XLOOKUP(B392, '3000'!A:A, '3000'!AC:AC, NA())=0, XLOOKUP(B392, '3000'!A:A, '3000'!AC:AC, NA())=DATE(1900,1,1)), "", XLOOKUP(B392, '3000'!A:A, '3000'!AC:AC, NA())),
            ""
        )
    )
)</f>
        <v/>
      </c>
      <c r="O392" s="1250" t="str">
        <f t="shared" si="24"/>
        <v/>
      </c>
      <c r="P392" s="1157" t="str">
        <f t="shared" si="25"/>
        <v/>
      </c>
      <c r="Q392" s="1157" t="str">
        <f t="shared" si="34"/>
        <v/>
      </c>
      <c r="R392" s="1157" t="str">
        <f t="shared" si="26"/>
        <v/>
      </c>
      <c r="S392" s="1157" t="str">
        <f t="shared" si="27"/>
        <v/>
      </c>
      <c r="T392" s="1157"/>
      <c r="W392" s="1249" t="str">
        <f t="shared" si="29"/>
        <v/>
      </c>
      <c r="X392" s="273"/>
      <c r="AB392" s="1249" t="str">
        <f t="shared" si="30"/>
        <v/>
      </c>
      <c r="AC392" s="1249" t="str">
        <f t="shared" si="31"/>
        <v/>
      </c>
      <c r="AD392" s="1249" t="str">
        <f t="shared" si="32"/>
        <v/>
      </c>
      <c r="AF392" s="1249" t="str">
        <f t="shared" si="33"/>
        <v/>
      </c>
    </row>
    <row r="393" ht="15.75" customHeight="1">
      <c r="A393" s="1252">
        <v>1102.0</v>
      </c>
      <c r="B393" s="1252">
        <v>1617.0</v>
      </c>
      <c r="C393" s="1252" t="s">
        <v>4432</v>
      </c>
      <c r="D393" s="1252" t="s">
        <v>4433</v>
      </c>
      <c r="E393" s="1230"/>
      <c r="G393" s="1249" t="str">
        <f t="array" ref="G393">IF(XLOOKUP(B393,'New Signups'!C:C,'New Signups'!I:I) = 0, "", XLOOKUP(B393,'New Signups'!C:C,'New Signups'!I:I))</f>
        <v>(267) 348-5197</v>
      </c>
      <c r="H393" s="1249" t="str">
        <f t="array" ref="H393">IF(XLOOKUP(B393,'New Signups'!C:C,'New Signups'!J:J) = 0, "", XLOOKUP(B393,'New Signups'!C:C,'New Signups'!J:J))</f>
        <v/>
      </c>
      <c r="J393" s="1249" t="str">
        <f t="array" ref="J393">IFNA(XLOOKUP(B393,'New Signups'!C:C,'New Signups'!H:H),"-")</f>
        <v>Cassandra Gruszka</v>
      </c>
      <c r="K393" s="1249" t="s">
        <v>5582</v>
      </c>
      <c r="M393" s="1157">
        <f t="array" ref="M393">IFNA(
    IF(OR(XLOOKUP(B393, '1000'!A:A, '1000'!AC:AC, NA())=0, XLOOKUP(B393, '1000'!A:A, '1000'!AC:AC, NA())=DATE(1900,1,1)), "", XLOOKUP(B393, '1000'!A:A, '1000'!AC:AC, NA())),
    IFNA(
        IF(OR(XLOOKUP(B393, '2000'!A:A, '2000'!AC:AC, NA())=0, XLOOKUP(B393, '2000'!A:A, '2000'!AC:AC, NA())=DATE(1900,1,1)), "", XLOOKUP(B393, '2000'!A:A, '2000'!AC:AC, NA())),
        IFNA(
            IF(OR(XLOOKUP(B393, '3000'!A:A, '3000'!AC:AC, NA())=0, XLOOKUP(B393, '3000'!A:A, '3000'!AC:AC, NA())=DATE(1900,1,1)), "", XLOOKUP(B393, '3000'!A:A, '3000'!AC:AC, NA())),
            ""
        )
    )
)</f>
        <v>46106</v>
      </c>
      <c r="O393" s="1250" t="str">
        <f t="shared" si="24"/>
        <v>04/2026</v>
      </c>
      <c r="P393" s="1157" t="str">
        <f t="shared" si="25"/>
        <v>05/2026</v>
      </c>
      <c r="Q393" s="1157" t="str">
        <f t="shared" si="34"/>
        <v>05/2026</v>
      </c>
      <c r="R393" s="1157" t="str">
        <f t="shared" si="26"/>
        <v>07/2026</v>
      </c>
      <c r="S393" s="1157" t="str">
        <f t="shared" si="27"/>
        <v>08/2026</v>
      </c>
      <c r="T393" s="1157"/>
      <c r="W393" s="1249" t="str">
        <f t="shared" si="29"/>
        <v>2027-01-04 00:00</v>
      </c>
      <c r="X393" s="273"/>
      <c r="AB393" s="1249" t="str">
        <f t="shared" si="30"/>
        <v>03/2027</v>
      </c>
      <c r="AC393" s="1249" t="str">
        <f t="shared" si="31"/>
        <v>04/2027</v>
      </c>
      <c r="AD393" s="1249" t="str">
        <f t="shared" si="32"/>
        <v>05/2027</v>
      </c>
      <c r="AF393" s="1249" t="str">
        <f t="shared" si="33"/>
        <v>06/15/2027</v>
      </c>
    </row>
    <row r="394" ht="15.75" customHeight="1">
      <c r="A394" s="1252">
        <v>1103.0</v>
      </c>
      <c r="B394" s="1252">
        <v>1484.0</v>
      </c>
      <c r="C394" s="1252" t="s">
        <v>701</v>
      </c>
      <c r="D394" s="1273" t="s">
        <v>702</v>
      </c>
      <c r="E394" s="1230"/>
      <c r="G394" s="1249" t="str">
        <f t="array" ref="G394">IF(XLOOKUP(B394,'New Signups'!C:C,'New Signups'!I:I) = 0, "", XLOOKUP(B394,'New Signups'!C:C,'New Signups'!I:I))</f>
        <v>(732) 245-8969</v>
      </c>
      <c r="H394" s="1249" t="str">
        <f t="array" ref="H394">IF(XLOOKUP(B394,'New Signups'!C:C,'New Signups'!J:J) = 0, "", XLOOKUP(B394,'New Signups'!C:C,'New Signups'!J:J))</f>
        <v/>
      </c>
      <c r="J394" s="1249" t="str">
        <f t="array" ref="J394">IFNA(XLOOKUP(B394,'New Signups'!C:C,'New Signups'!H:H),"-")</f>
        <v>Nicole Tyczynska </v>
      </c>
      <c r="K394" s="1249" t="s">
        <v>5582</v>
      </c>
      <c r="M394" s="1157">
        <f t="array" ref="M394">IFNA(
    IF(OR(XLOOKUP(B394, '1000'!A:A, '1000'!AC:AC, NA())=0, XLOOKUP(B394, '1000'!A:A, '1000'!AC:AC, NA())=DATE(1900,1,1)), "", XLOOKUP(B394, '1000'!A:A, '1000'!AC:AC, NA())),
    IFNA(
        IF(OR(XLOOKUP(B394, '2000'!A:A, '2000'!AC:AC, NA())=0, XLOOKUP(B394, '2000'!A:A, '2000'!AC:AC, NA())=DATE(1900,1,1)), "", XLOOKUP(B394, '2000'!A:A, '2000'!AC:AC, NA())),
        IFNA(
            IF(OR(XLOOKUP(B394, '3000'!A:A, '3000'!AC:AC, NA())=0, XLOOKUP(B394, '3000'!A:A, '3000'!AC:AC, NA())=DATE(1900,1,1)), "", XLOOKUP(B394, '3000'!A:A, '3000'!AC:AC, NA())),
            ""
        )
    )
)</f>
        <v>46190</v>
      </c>
      <c r="O394" s="1250" t="str">
        <f t="shared" si="24"/>
        <v>07/2026</v>
      </c>
      <c r="P394" s="1157" t="str">
        <f t="shared" si="25"/>
        <v>08/2026</v>
      </c>
      <c r="Q394" s="1157" t="str">
        <f t="shared" si="34"/>
        <v>08/2026</v>
      </c>
      <c r="R394" s="1157" t="str">
        <f t="shared" si="26"/>
        <v>10/2026</v>
      </c>
      <c r="S394" s="1157" t="str">
        <f t="shared" si="27"/>
        <v>11/2026</v>
      </c>
      <c r="T394" s="1157"/>
      <c r="W394" s="1249" t="str">
        <f t="shared" si="29"/>
        <v>2027-04-05 00:00</v>
      </c>
      <c r="X394" s="273"/>
      <c r="AB394" s="1249" t="str">
        <f t="shared" si="30"/>
        <v>06/2027</v>
      </c>
      <c r="AC394" s="1249" t="str">
        <f t="shared" si="31"/>
        <v>07/2027</v>
      </c>
      <c r="AD394" s="1249" t="str">
        <f t="shared" si="32"/>
        <v>08/2027</v>
      </c>
      <c r="AF394" s="1249" t="str">
        <f t="shared" si="33"/>
        <v>09/15/2027</v>
      </c>
    </row>
    <row r="395" ht="15.75" customHeight="1">
      <c r="A395" s="1252">
        <v>1104.0</v>
      </c>
      <c r="B395" s="1252">
        <v>1610.0</v>
      </c>
      <c r="C395" s="1252" t="s">
        <v>1447</v>
      </c>
      <c r="D395" s="1252" t="s">
        <v>1448</v>
      </c>
      <c r="E395" s="1230"/>
      <c r="G395" s="1249" t="str">
        <f t="array" ref="G395">IF(XLOOKUP(B395,'New Signups'!C:C,'New Signups'!I:I) = 0, "", XLOOKUP(B395,'New Signups'!C:C,'New Signups'!I:I))</f>
        <v>(272) 333-1890</v>
      </c>
      <c r="H395" s="1249" t="str">
        <f t="array" ref="H395">IF(XLOOKUP(B395,'New Signups'!C:C,'New Signups'!J:J) = 0, "", XLOOKUP(B395,'New Signups'!C:C,'New Signups'!J:J))</f>
        <v>(272) 333-1890</v>
      </c>
      <c r="J395" s="1249" t="str">
        <f t="array" ref="J395">IFNA(XLOOKUP(B395,'New Signups'!C:C,'New Signups'!H:H),"-")</f>
        <v>Ayonnia</v>
      </c>
      <c r="K395" s="1249" t="s">
        <v>5582</v>
      </c>
      <c r="M395" s="1157" t="str">
        <f t="array" ref="M395">IFNA(
    IF(OR(XLOOKUP(B395, '1000'!A:A, '1000'!AC:AC, NA())=0, XLOOKUP(B395, '1000'!A:A, '1000'!AC:AC, NA())=DATE(1900,1,1)), "", XLOOKUP(B395, '1000'!A:A, '1000'!AC:AC, NA())),
    IFNA(
        IF(OR(XLOOKUP(B395, '2000'!A:A, '2000'!AC:AC, NA())=0, XLOOKUP(B395, '2000'!A:A, '2000'!AC:AC, NA())=DATE(1900,1,1)), "", XLOOKUP(B395, '2000'!A:A, '2000'!AC:AC, NA())),
        IFNA(
            IF(OR(XLOOKUP(B395, '3000'!A:A, '3000'!AC:AC, NA())=0, XLOOKUP(B395, '3000'!A:A, '3000'!AC:AC, NA())=DATE(1900,1,1)), "", XLOOKUP(B395, '3000'!A:A, '3000'!AC:AC, NA())),
            ""
        )
    )
)</f>
        <v/>
      </c>
      <c r="O395" s="1250" t="str">
        <f t="shared" si="24"/>
        <v/>
      </c>
      <c r="P395" s="1157" t="str">
        <f t="shared" si="25"/>
        <v/>
      </c>
      <c r="Q395" s="1157" t="str">
        <f t="shared" si="34"/>
        <v/>
      </c>
      <c r="R395" s="1157" t="str">
        <f t="shared" si="26"/>
        <v/>
      </c>
      <c r="S395" s="1157" t="str">
        <f t="shared" si="27"/>
        <v/>
      </c>
      <c r="T395" s="1157"/>
      <c r="W395" s="1249" t="str">
        <f t="shared" si="29"/>
        <v/>
      </c>
      <c r="X395" s="273"/>
      <c r="AB395" s="1249" t="str">
        <f t="shared" si="30"/>
        <v/>
      </c>
      <c r="AC395" s="1249" t="str">
        <f t="shared" si="31"/>
        <v/>
      </c>
      <c r="AD395" s="1249" t="str">
        <f t="shared" si="32"/>
        <v/>
      </c>
      <c r="AF395" s="1249" t="str">
        <f t="shared" si="33"/>
        <v/>
      </c>
    </row>
    <row r="396" ht="15.75" customHeight="1">
      <c r="A396" s="1252">
        <v>1105.0</v>
      </c>
      <c r="B396" s="1252">
        <v>1574.0</v>
      </c>
      <c r="C396" s="1252" t="s">
        <v>160</v>
      </c>
      <c r="D396" s="1264" t="s">
        <v>161</v>
      </c>
      <c r="E396" s="1230"/>
      <c r="G396" s="1249" t="str">
        <f t="array" ref="G396">IF(XLOOKUP(B396,'New Signups'!C:C,'New Signups'!I:I) = 0, "", XLOOKUP(B396,'New Signups'!C:C,'New Signups'!I:I))</f>
        <v>(203) 464-1205</v>
      </c>
      <c r="H396" s="1249" t="str">
        <f t="array" ref="H396">IF(XLOOKUP(B396,'New Signups'!C:C,'New Signups'!J:J) = 0, "", XLOOKUP(B396,'New Signups'!C:C,'New Signups'!J:J))</f>
        <v>(508) 808-2411</v>
      </c>
      <c r="J396" s="1249" t="str">
        <f t="array" ref="J396">IFNA(XLOOKUP(B396,'New Signups'!C:C,'New Signups'!H:H),"-")</f>
        <v>Saki Sono Romanelli</v>
      </c>
      <c r="K396" s="1249" t="s">
        <v>5582</v>
      </c>
      <c r="M396" s="1157" t="str">
        <f t="array" ref="M396">IFNA(
    IF(OR(XLOOKUP(B396, '1000'!A:A, '1000'!AC:AC, NA())=0, XLOOKUP(B396, '1000'!A:A, '1000'!AC:AC, NA())=DATE(1900,1,1)), "", XLOOKUP(B396, '1000'!A:A, '1000'!AC:AC, NA())),
    IFNA(
        IF(OR(XLOOKUP(B396, '2000'!A:A, '2000'!AC:AC, NA())=0, XLOOKUP(B396, '2000'!A:A, '2000'!AC:AC, NA())=DATE(1900,1,1)), "", XLOOKUP(B396, '2000'!A:A, '2000'!AC:AC, NA())),
        IFNA(
            IF(OR(XLOOKUP(B396, '3000'!A:A, '3000'!AC:AC, NA())=0, XLOOKUP(B396, '3000'!A:A, '3000'!AC:AC, NA())=DATE(1900,1,1)), "", XLOOKUP(B396, '3000'!A:A, '3000'!AC:AC, NA())),
            ""
        )
    )
)</f>
        <v/>
      </c>
      <c r="O396" s="1250" t="str">
        <f t="shared" si="24"/>
        <v/>
      </c>
      <c r="P396" s="1157" t="str">
        <f t="shared" si="25"/>
        <v/>
      </c>
      <c r="Q396" s="1157" t="str">
        <f t="shared" si="34"/>
        <v/>
      </c>
      <c r="R396" s="1157" t="str">
        <f t="shared" si="26"/>
        <v/>
      </c>
      <c r="S396" s="1157" t="str">
        <f t="shared" si="27"/>
        <v/>
      </c>
      <c r="T396" s="1157"/>
      <c r="W396" s="1249" t="str">
        <f t="shared" si="29"/>
        <v/>
      </c>
      <c r="X396" s="273"/>
      <c r="AB396" s="1249" t="str">
        <f t="shared" si="30"/>
        <v/>
      </c>
      <c r="AC396" s="1249" t="str">
        <f t="shared" si="31"/>
        <v/>
      </c>
      <c r="AD396" s="1249" t="str">
        <f t="shared" si="32"/>
        <v/>
      </c>
      <c r="AF396" s="1249" t="str">
        <f t="shared" si="33"/>
        <v/>
      </c>
    </row>
    <row r="397" ht="15.75" customHeight="1">
      <c r="A397" s="1252">
        <v>1106.0</v>
      </c>
      <c r="B397" s="1252">
        <v>1556.0</v>
      </c>
      <c r="C397" s="1248" t="str">
        <f t="array" ref="C397">IFNA(XLOOKUP(B397,'New Signups'!C:C,'New Signups'!D:D),"-")</f>
        <v>Marcus</v>
      </c>
      <c r="D397" s="1248" t="str">
        <f t="array" ref="D397">IFNA(XLOOKUP(B397,'New Signups'!C:C,'New Signups'!E:E),"-")</f>
        <v>Ratko</v>
      </c>
      <c r="E397" s="1230"/>
      <c r="G397" s="1249" t="str">
        <f t="array" ref="G397">IF(XLOOKUP(B397,'New Signups'!C:C,'New Signups'!I:I) = 0, "", XLOOKUP(B397,'New Signups'!C:C,'New Signups'!I:I))</f>
        <v>(267) 626-3069</v>
      </c>
      <c r="H397" s="1249" t="str">
        <f t="array" ref="H397">IF(XLOOKUP(B397,'New Signups'!C:C,'New Signups'!J:J) = 0, "", XLOOKUP(B397,'New Signups'!C:C,'New Signups'!J:J))</f>
        <v/>
      </c>
      <c r="J397" s="1249" t="str">
        <f t="array" ref="J397">IFNA(XLOOKUP(B397,'New Signups'!C:C,'New Signups'!H:H),"-")</f>
        <v>Rachel Ratko</v>
      </c>
      <c r="K397" s="1249" t="s">
        <v>5582</v>
      </c>
      <c r="M397" s="1157" t="str">
        <f t="array" ref="M397">IFNA(
    IF(OR(XLOOKUP(B397, '1000'!A:A, '1000'!AC:AC, NA())=0, XLOOKUP(B397, '1000'!A:A, '1000'!AC:AC, NA())=DATE(1900,1,1)), "", XLOOKUP(B397, '1000'!A:A, '1000'!AC:AC, NA())),
    IFNA(
        IF(OR(XLOOKUP(B397, '2000'!A:A, '2000'!AC:AC, NA())=0, XLOOKUP(B397, '2000'!A:A, '2000'!AC:AC, NA())=DATE(1900,1,1)), "", XLOOKUP(B397, '2000'!A:A, '2000'!AC:AC, NA())),
        IFNA(
            IF(OR(XLOOKUP(B397, '3000'!A:A, '3000'!AC:AC, NA())=0, XLOOKUP(B397, '3000'!A:A, '3000'!AC:AC, NA())=DATE(1900,1,1)), "", XLOOKUP(B397, '3000'!A:A, '3000'!AC:AC, NA())),
            ""
        )
    )
)</f>
        <v/>
      </c>
      <c r="O397" s="1250" t="str">
        <f t="shared" si="24"/>
        <v/>
      </c>
      <c r="P397" s="1157" t="str">
        <f t="shared" si="25"/>
        <v/>
      </c>
      <c r="Q397" s="1157" t="str">
        <f t="shared" si="34"/>
        <v/>
      </c>
      <c r="R397" s="1157" t="str">
        <f t="shared" si="26"/>
        <v/>
      </c>
      <c r="S397" s="1157" t="str">
        <f t="shared" si="27"/>
        <v/>
      </c>
      <c r="T397" s="1157"/>
      <c r="W397" s="1249" t="str">
        <f t="shared" si="29"/>
        <v/>
      </c>
      <c r="X397" s="273"/>
      <c r="AB397" s="1249" t="str">
        <f t="shared" si="30"/>
        <v/>
      </c>
      <c r="AC397" s="1249" t="str">
        <f t="shared" si="31"/>
        <v/>
      </c>
      <c r="AD397" s="1249" t="str">
        <f t="shared" si="32"/>
        <v/>
      </c>
      <c r="AF397" s="1249" t="str">
        <f t="shared" si="33"/>
        <v/>
      </c>
    </row>
    <row r="398" ht="15.75" customHeight="1">
      <c r="A398" s="1252">
        <v>1107.0</v>
      </c>
      <c r="B398" s="1252">
        <v>1560.0</v>
      </c>
      <c r="C398" s="1248" t="str">
        <f t="array" ref="C398">IFNA(XLOOKUP(B398,'New Signups'!C:C,'New Signups'!D:D),"-")</f>
        <v>Clair</v>
      </c>
      <c r="D398" s="1248" t="str">
        <f t="array" ref="D398">IFNA(XLOOKUP(B398,'New Signups'!C:C,'New Signups'!E:E),"-")</f>
        <v>Ratko</v>
      </c>
      <c r="E398" s="1230"/>
      <c r="G398" s="1249" t="str">
        <f t="array" ref="G398">IF(XLOOKUP(B398,'New Signups'!C:C,'New Signups'!I:I) = 0, "", XLOOKUP(B398,'New Signups'!C:C,'New Signups'!I:I))</f>
        <v>(267) 626-3069</v>
      </c>
      <c r="H398" s="1249" t="str">
        <f t="array" ref="H398">IF(XLOOKUP(B398,'New Signups'!C:C,'New Signups'!J:J) = 0, "", XLOOKUP(B398,'New Signups'!C:C,'New Signups'!J:J))</f>
        <v/>
      </c>
      <c r="J398" s="1249" t="str">
        <f t="array" ref="J398">IFNA(XLOOKUP(B398,'New Signups'!C:C,'New Signups'!H:H),"-")</f>
        <v>Rachel Ratko</v>
      </c>
      <c r="K398" s="1249" t="s">
        <v>5582</v>
      </c>
      <c r="M398" s="1157" t="str">
        <f t="array" ref="M398">IFNA(
    IF(OR(XLOOKUP(B398, '1000'!A:A, '1000'!AC:AC, NA())=0, XLOOKUP(B398, '1000'!A:A, '1000'!AC:AC, NA())=DATE(1900,1,1)), "", XLOOKUP(B398, '1000'!A:A, '1000'!AC:AC, NA())),
    IFNA(
        IF(OR(XLOOKUP(B398, '2000'!A:A, '2000'!AC:AC, NA())=0, XLOOKUP(B398, '2000'!A:A, '2000'!AC:AC, NA())=DATE(1900,1,1)), "", XLOOKUP(B398, '2000'!A:A, '2000'!AC:AC, NA())),
        IFNA(
            IF(OR(XLOOKUP(B398, '3000'!A:A, '3000'!AC:AC, NA())=0, XLOOKUP(B398, '3000'!A:A, '3000'!AC:AC, NA())=DATE(1900,1,1)), "", XLOOKUP(B398, '3000'!A:A, '3000'!AC:AC, NA())),
            ""
        )
    )
)</f>
        <v/>
      </c>
      <c r="O398" s="1250" t="str">
        <f t="shared" si="24"/>
        <v/>
      </c>
      <c r="P398" s="1157" t="str">
        <f t="shared" si="25"/>
        <v/>
      </c>
      <c r="Q398" s="1157" t="str">
        <f t="shared" si="34"/>
        <v/>
      </c>
      <c r="R398" s="1157" t="str">
        <f t="shared" si="26"/>
        <v/>
      </c>
      <c r="S398" s="1157" t="str">
        <f t="shared" si="27"/>
        <v/>
      </c>
      <c r="T398" s="1157"/>
      <c r="W398" s="1249" t="str">
        <f t="shared" si="29"/>
        <v/>
      </c>
      <c r="X398" s="273"/>
      <c r="AB398" s="1249" t="str">
        <f t="shared" si="30"/>
        <v/>
      </c>
      <c r="AC398" s="1249" t="str">
        <f t="shared" si="31"/>
        <v/>
      </c>
      <c r="AD398" s="1249" t="str">
        <f t="shared" si="32"/>
        <v/>
      </c>
      <c r="AF398" s="1249" t="str">
        <f t="shared" si="33"/>
        <v/>
      </c>
    </row>
    <row r="399" ht="15.75" customHeight="1">
      <c r="A399" s="1252">
        <v>1108.0</v>
      </c>
      <c r="B399" s="1252">
        <v>1620.0</v>
      </c>
      <c r="C399" s="1248" t="str">
        <f t="array" ref="C399">IFNA(XLOOKUP(B399,'New Signups'!C:C,'New Signups'!D:D),"-")</f>
        <v>Llegend</v>
      </c>
      <c r="D399" s="1248" t="str">
        <f t="array" ref="D399">IFNA(XLOOKUP(B399,'New Signups'!C:C,'New Signups'!E:E),"-")</f>
        <v>Williams</v>
      </c>
      <c r="E399" s="1230"/>
      <c r="G399" s="1249" t="str">
        <f t="array" ref="G399">IF(XLOOKUP(B399,'New Signups'!C:C,'New Signups'!I:I) = 0, "", XLOOKUP(B399,'New Signups'!C:C,'New Signups'!I:I))</f>
        <v>(267) 584-5050</v>
      </c>
      <c r="H399" s="1249" t="str">
        <f t="array" ref="H399">IF(XLOOKUP(B399,'New Signups'!C:C,'New Signups'!J:J) = 0, "", XLOOKUP(B399,'New Signups'!C:C,'New Signups'!J:J))</f>
        <v>(267) 896-0725</v>
      </c>
      <c r="J399" s="1249" t="str">
        <f t="array" ref="J399">IFNA(XLOOKUP(B399,'New Signups'!C:C,'New Signups'!H:H),"-")</f>
        <v>Lanae Johnson</v>
      </c>
      <c r="K399" s="1249" t="s">
        <v>5582</v>
      </c>
      <c r="M399" s="1157" t="str">
        <f t="array" ref="M399">IFNA(
    IF(OR(XLOOKUP(B399, '1000'!A:A, '1000'!AC:AC, NA())=0, XLOOKUP(B399, '1000'!A:A, '1000'!AC:AC, NA())=DATE(1900,1,1)), "", XLOOKUP(B399, '1000'!A:A, '1000'!AC:AC, NA())),
    IFNA(
        IF(OR(XLOOKUP(B399, '2000'!A:A, '2000'!AC:AC, NA())=0, XLOOKUP(B399, '2000'!A:A, '2000'!AC:AC, NA())=DATE(1900,1,1)), "", XLOOKUP(B399, '2000'!A:A, '2000'!AC:AC, NA())),
        IFNA(
            IF(OR(XLOOKUP(B399, '3000'!A:A, '3000'!AC:AC, NA())=0, XLOOKUP(B399, '3000'!A:A, '3000'!AC:AC, NA())=DATE(1900,1,1)), "", XLOOKUP(B399, '3000'!A:A, '3000'!AC:AC, NA())),
            ""
        )
    )
)</f>
        <v/>
      </c>
      <c r="O399" s="1250" t="str">
        <f t="shared" si="24"/>
        <v/>
      </c>
      <c r="P399" s="1157" t="str">
        <f t="shared" si="25"/>
        <v/>
      </c>
      <c r="Q399" s="1157" t="str">
        <f t="shared" si="34"/>
        <v/>
      </c>
      <c r="R399" s="1157" t="str">
        <f t="shared" si="26"/>
        <v/>
      </c>
      <c r="S399" s="1157" t="str">
        <f t="shared" si="27"/>
        <v/>
      </c>
      <c r="T399" s="1157"/>
      <c r="W399" s="1249" t="str">
        <f t="shared" si="29"/>
        <v/>
      </c>
      <c r="X399" s="273"/>
      <c r="AB399" s="1249" t="str">
        <f t="shared" si="30"/>
        <v/>
      </c>
      <c r="AC399" s="1249" t="str">
        <f t="shared" si="31"/>
        <v/>
      </c>
      <c r="AD399" s="1249" t="str">
        <f t="shared" si="32"/>
        <v/>
      </c>
      <c r="AF399" s="1249" t="str">
        <f t="shared" si="33"/>
        <v/>
      </c>
    </row>
    <row r="400" ht="15.75" customHeight="1">
      <c r="A400" s="1252">
        <v>1109.0</v>
      </c>
      <c r="B400" s="1252">
        <v>1631.0</v>
      </c>
      <c r="C400" s="1248" t="str">
        <f t="array" ref="C400">IFNA(XLOOKUP(B400,'New Signups'!C:C,'New Signups'!D:D),"-")</f>
        <v>Lamar</v>
      </c>
      <c r="D400" s="1248" t="str">
        <f t="array" ref="D400">IFNA(XLOOKUP(B400,'New Signups'!C:C,'New Signups'!E:E),"-")</f>
        <v>Williams</v>
      </c>
      <c r="E400" s="1230"/>
      <c r="G400" s="1249" t="str">
        <f t="array" ref="G400">IF(XLOOKUP(B400,'New Signups'!C:C,'New Signups'!I:I) = 0, "", XLOOKUP(B400,'New Signups'!C:C,'New Signups'!I:I))</f>
        <v>(267) 584-5050</v>
      </c>
      <c r="H400" s="1249" t="str">
        <f t="array" ref="H400">IF(XLOOKUP(B400,'New Signups'!C:C,'New Signups'!J:J) = 0, "", XLOOKUP(B400,'New Signups'!C:C,'New Signups'!J:J))</f>
        <v/>
      </c>
      <c r="J400" s="1249" t="str">
        <f t="array" ref="J400">IFNA(XLOOKUP(B400,'New Signups'!C:C,'New Signups'!H:H),"-")</f>
        <v>Lanae Johnson</v>
      </c>
      <c r="K400" s="1249" t="s">
        <v>5582</v>
      </c>
      <c r="M400" s="1157" t="str">
        <f t="array" ref="M400">IFNA(
    IF(OR(XLOOKUP(B400, '1000'!A:A, '1000'!AC:AC, NA())=0, XLOOKUP(B400, '1000'!A:A, '1000'!AC:AC, NA())=DATE(1900,1,1)), "", XLOOKUP(B400, '1000'!A:A, '1000'!AC:AC, NA())),
    IFNA(
        IF(OR(XLOOKUP(B400, '2000'!A:A, '2000'!AC:AC, NA())=0, XLOOKUP(B400, '2000'!A:A, '2000'!AC:AC, NA())=DATE(1900,1,1)), "", XLOOKUP(B400, '2000'!A:A, '2000'!AC:AC, NA())),
        IFNA(
            IF(OR(XLOOKUP(B400, '3000'!A:A, '3000'!AC:AC, NA())=0, XLOOKUP(B400, '3000'!A:A, '3000'!AC:AC, NA())=DATE(1900,1,1)), "", XLOOKUP(B400, '3000'!A:A, '3000'!AC:AC, NA())),
            ""
        )
    )
)</f>
        <v/>
      </c>
      <c r="O400" s="1250" t="str">
        <f t="shared" si="24"/>
        <v/>
      </c>
      <c r="P400" s="1157" t="str">
        <f t="shared" si="25"/>
        <v/>
      </c>
      <c r="Q400" s="1157" t="str">
        <f t="shared" si="34"/>
        <v/>
      </c>
      <c r="R400" s="1157" t="str">
        <f t="shared" si="26"/>
        <v/>
      </c>
      <c r="S400" s="1157" t="str">
        <f t="shared" si="27"/>
        <v/>
      </c>
      <c r="T400" s="1157"/>
      <c r="W400" s="1249" t="str">
        <f t="shared" si="29"/>
        <v/>
      </c>
      <c r="X400" s="273"/>
      <c r="AB400" s="1249" t="str">
        <f t="shared" si="30"/>
        <v/>
      </c>
      <c r="AC400" s="1249" t="str">
        <f t="shared" si="31"/>
        <v/>
      </c>
      <c r="AD400" s="1249" t="str">
        <f t="shared" si="32"/>
        <v/>
      </c>
      <c r="AF400" s="1249" t="str">
        <f t="shared" si="33"/>
        <v/>
      </c>
    </row>
    <row r="401" ht="15.75" customHeight="1">
      <c r="A401" s="1252">
        <v>1110.0</v>
      </c>
      <c r="B401" s="1252">
        <v>1611.0</v>
      </c>
      <c r="C401" s="1248" t="str">
        <f t="array" ref="C401">IFNA(XLOOKUP(B401,'New Signups'!C:C,'New Signups'!D:D),"-")</f>
        <v>Sergio</v>
      </c>
      <c r="D401" s="1248" t="str">
        <f t="array" ref="D401">IFNA(XLOOKUP(B401,'New Signups'!C:C,'New Signups'!E:E),"-")</f>
        <v>Jackson</v>
      </c>
      <c r="E401" s="1230"/>
      <c r="G401" s="1249" t="str">
        <f t="array" ref="G401">IF(XLOOKUP(B401,'New Signups'!C:C,'New Signups'!I:I) = 0, "", XLOOKUP(B401,'New Signups'!C:C,'New Signups'!I:I))</f>
        <v>(267) 964-0913</v>
      </c>
      <c r="H401" s="1249" t="str">
        <f t="array" ref="H401">IF(XLOOKUP(B401,'New Signups'!C:C,'New Signups'!J:J) = 0, "", XLOOKUP(B401,'New Signups'!C:C,'New Signups'!J:J))</f>
        <v>(267) 249-9859</v>
      </c>
      <c r="J401" s="1249" t="str">
        <f t="array" ref="J401">IFNA(XLOOKUP(B401,'New Signups'!C:C,'New Signups'!H:H),"-")</f>
        <v>Aisha Samuel</v>
      </c>
      <c r="K401" s="1249" t="s">
        <v>5582</v>
      </c>
      <c r="M401" s="1157" t="str">
        <f t="array" ref="M401">IFNA(
    IF(OR(XLOOKUP(B401, '1000'!A:A, '1000'!AC:AC, NA())=0, XLOOKUP(B401, '1000'!A:A, '1000'!AC:AC, NA())=DATE(1900,1,1)), "", XLOOKUP(B401, '1000'!A:A, '1000'!AC:AC, NA())),
    IFNA(
        IF(OR(XLOOKUP(B401, '2000'!A:A, '2000'!AC:AC, NA())=0, XLOOKUP(B401, '2000'!A:A, '2000'!AC:AC, NA())=DATE(1900,1,1)), "", XLOOKUP(B401, '2000'!A:A, '2000'!AC:AC, NA())),
        IFNA(
            IF(OR(XLOOKUP(B401, '3000'!A:A, '3000'!AC:AC, NA())=0, XLOOKUP(B401, '3000'!A:A, '3000'!AC:AC, NA())=DATE(1900,1,1)), "", XLOOKUP(B401, '3000'!A:A, '3000'!AC:AC, NA())),
            ""
        )
    )
)</f>
        <v/>
      </c>
      <c r="O401" s="1250" t="str">
        <f t="shared" si="24"/>
        <v/>
      </c>
      <c r="P401" s="1157" t="str">
        <f t="shared" si="25"/>
        <v/>
      </c>
      <c r="Q401" s="1157" t="str">
        <f t="shared" si="34"/>
        <v/>
      </c>
      <c r="R401" s="1157" t="str">
        <f t="shared" si="26"/>
        <v/>
      </c>
      <c r="S401" s="1157" t="str">
        <f t="shared" si="27"/>
        <v/>
      </c>
      <c r="T401" s="1157"/>
      <c r="W401" s="1249" t="str">
        <f t="shared" si="29"/>
        <v/>
      </c>
      <c r="X401" s="273"/>
      <c r="AB401" s="1249" t="str">
        <f t="shared" si="30"/>
        <v/>
      </c>
      <c r="AC401" s="1249" t="str">
        <f t="shared" si="31"/>
        <v/>
      </c>
      <c r="AD401" s="1249" t="str">
        <f t="shared" si="32"/>
        <v/>
      </c>
      <c r="AF401" s="1249" t="str">
        <f t="shared" si="33"/>
        <v/>
      </c>
    </row>
    <row r="402" ht="15.75" customHeight="1">
      <c r="A402" s="1252">
        <v>1111.0</v>
      </c>
      <c r="B402" s="1252">
        <v>1632.0</v>
      </c>
      <c r="C402" s="1252" t="s">
        <v>1440</v>
      </c>
      <c r="D402" s="1252" t="s">
        <v>1441</v>
      </c>
      <c r="E402" s="1230"/>
      <c r="G402" s="1249" t="str">
        <f t="array" ref="G402">IF(XLOOKUP(B402,'New Signups'!C:C,'New Signups'!I:I) = 0, "", XLOOKUP(B402,'New Signups'!C:C,'New Signups'!I:I))</f>
        <v>(267) 977-5354</v>
      </c>
      <c r="H402" s="1249" t="str">
        <f t="array" ref="H402">IF(XLOOKUP(B402,'New Signups'!C:C,'New Signups'!J:J) = 0, "", XLOOKUP(B402,'New Signups'!C:C,'New Signups'!J:J))</f>
        <v/>
      </c>
      <c r="J402" s="1249" t="str">
        <f t="array" ref="J402">IFNA(XLOOKUP(B402,'New Signups'!C:C,'New Signups'!H:H),"-")</f>
        <v>Irena Lala</v>
      </c>
      <c r="K402" s="1249" t="s">
        <v>5582</v>
      </c>
      <c r="M402" s="1157" t="str">
        <f t="array" ref="M402">IFNA(
    IF(OR(XLOOKUP(B402, '1000'!A:A, '1000'!AC:AC, NA())=0, XLOOKUP(B402, '1000'!A:A, '1000'!AC:AC, NA())=DATE(1900,1,1)), "", XLOOKUP(B402, '1000'!A:A, '1000'!AC:AC, NA())),
    IFNA(
        IF(OR(XLOOKUP(B402, '2000'!A:A, '2000'!AC:AC, NA())=0, XLOOKUP(B402, '2000'!A:A, '2000'!AC:AC, NA())=DATE(1900,1,1)), "", XLOOKUP(B402, '2000'!A:A, '2000'!AC:AC, NA())),
        IFNA(
            IF(OR(XLOOKUP(B402, '3000'!A:A, '3000'!AC:AC, NA())=0, XLOOKUP(B402, '3000'!A:A, '3000'!AC:AC, NA())=DATE(1900,1,1)), "", XLOOKUP(B402, '3000'!A:A, '3000'!AC:AC, NA())),
            ""
        )
    )
)</f>
        <v/>
      </c>
      <c r="O402" s="1250" t="str">
        <f t="shared" si="24"/>
        <v/>
      </c>
      <c r="P402" s="1157" t="str">
        <f t="shared" si="25"/>
        <v/>
      </c>
      <c r="Q402" s="1157" t="str">
        <f t="shared" si="34"/>
        <v/>
      </c>
      <c r="R402" s="1157" t="str">
        <f t="shared" si="26"/>
        <v/>
      </c>
      <c r="S402" s="1157" t="str">
        <f t="shared" si="27"/>
        <v/>
      </c>
      <c r="T402" s="1157"/>
      <c r="W402" s="1249" t="str">
        <f t="shared" si="29"/>
        <v/>
      </c>
      <c r="X402" s="273"/>
      <c r="AB402" s="1249" t="str">
        <f t="shared" si="30"/>
        <v/>
      </c>
      <c r="AC402" s="1249" t="str">
        <f t="shared" si="31"/>
        <v/>
      </c>
      <c r="AD402" s="1249" t="str">
        <f t="shared" si="32"/>
        <v/>
      </c>
      <c r="AF402" s="1249" t="str">
        <f t="shared" si="33"/>
        <v/>
      </c>
    </row>
    <row r="403" ht="15.75" customHeight="1">
      <c r="A403" s="1252">
        <v>1112.0</v>
      </c>
      <c r="B403" s="1252">
        <v>1462.0</v>
      </c>
      <c r="C403" s="1248" t="str">
        <f t="array" ref="C403">IFNA(XLOOKUP(B403,'New Signups'!C:C,'New Signups'!D:D),"-")</f>
        <v>Charlotte</v>
      </c>
      <c r="D403" s="1248" t="str">
        <f t="array" ref="D403">IFNA(XLOOKUP(B403,'New Signups'!C:C,'New Signups'!E:E),"-")</f>
        <v>Creek</v>
      </c>
      <c r="E403" s="1230"/>
      <c r="G403" s="1249" t="str">
        <f t="array" ref="G403">IF(XLOOKUP(B403,'New Signups'!C:C,'New Signups'!I:I) = 0, "", XLOOKUP(B403,'New Signups'!C:C,'New Signups'!I:I))</f>
        <v>(860) 942-9284</v>
      </c>
      <c r="H403" s="1249" t="str">
        <f t="array" ref="H403">IF(XLOOKUP(B403,'New Signups'!C:C,'New Signups'!J:J) = 0, "", XLOOKUP(B403,'New Signups'!C:C,'New Signups'!J:J))</f>
        <v> </v>
      </c>
      <c r="J403" s="1249" t="str">
        <f t="array" ref="J403">IFNA(XLOOKUP(B403,'New Signups'!C:C,'New Signups'!H:H),"-")</f>
        <v>Brittany Wilson</v>
      </c>
      <c r="K403" s="1249" t="s">
        <v>5582</v>
      </c>
      <c r="M403" s="1157" t="str">
        <f t="array" ref="M403">IFNA(
    IF(OR(XLOOKUP(B403, '1000'!A:A, '1000'!AC:AC, NA())=0, XLOOKUP(B403, '1000'!A:A, '1000'!AC:AC, NA())=DATE(1900,1,1)), "", XLOOKUP(B403, '1000'!A:A, '1000'!AC:AC, NA())),
    IFNA(
        IF(OR(XLOOKUP(B403, '2000'!A:A, '2000'!AC:AC, NA())=0, XLOOKUP(B403, '2000'!A:A, '2000'!AC:AC, NA())=DATE(1900,1,1)), "", XLOOKUP(B403, '2000'!A:A, '2000'!AC:AC, NA())),
        IFNA(
            IF(OR(XLOOKUP(B403, '3000'!A:A, '3000'!AC:AC, NA())=0, XLOOKUP(B403, '3000'!A:A, '3000'!AC:AC, NA())=DATE(1900,1,1)), "", XLOOKUP(B403, '3000'!A:A, '3000'!AC:AC, NA())),
            ""
        )
    )
)</f>
        <v/>
      </c>
      <c r="O403" s="1250" t="str">
        <f t="shared" si="24"/>
        <v/>
      </c>
      <c r="P403" s="1157" t="str">
        <f t="shared" si="25"/>
        <v/>
      </c>
      <c r="Q403" s="1157" t="str">
        <f t="shared" si="34"/>
        <v/>
      </c>
      <c r="R403" s="1157" t="str">
        <f t="shared" si="26"/>
        <v/>
      </c>
      <c r="S403" s="1157" t="str">
        <f t="shared" si="27"/>
        <v/>
      </c>
      <c r="T403" s="1157"/>
      <c r="W403" s="1249" t="str">
        <f t="shared" si="29"/>
        <v/>
      </c>
      <c r="X403" s="273"/>
      <c r="AB403" s="1249" t="str">
        <f t="shared" si="30"/>
        <v/>
      </c>
      <c r="AC403" s="1249" t="str">
        <f t="shared" si="31"/>
        <v/>
      </c>
      <c r="AD403" s="1249" t="str">
        <f t="shared" si="32"/>
        <v/>
      </c>
      <c r="AF403" s="1249" t="str">
        <f t="shared" si="33"/>
        <v/>
      </c>
    </row>
    <row r="404" ht="15.75" customHeight="1">
      <c r="A404" s="1252">
        <v>1113.0</v>
      </c>
      <c r="B404" s="1252">
        <v>1468.0</v>
      </c>
      <c r="C404" s="1252" t="s">
        <v>4790</v>
      </c>
      <c r="D404" s="1252" t="s">
        <v>203</v>
      </c>
      <c r="E404" s="1230"/>
      <c r="G404" s="1249" t="str">
        <f t="array" ref="G404">IF(XLOOKUP(B404,'New Signups'!C:C,'New Signups'!I:I) = 0, "", XLOOKUP(B404,'New Signups'!C:C,'New Signups'!I:I))</f>
        <v>(610) 763-6696</v>
      </c>
      <c r="H404" s="1249" t="str">
        <f t="array" ref="H404">IF(XLOOKUP(B404,'New Signups'!C:C,'New Signups'!J:J) = 0, "", XLOOKUP(B404,'New Signups'!C:C,'New Signups'!J:J))</f>
        <v/>
      </c>
      <c r="J404" s="1249" t="str">
        <f t="array" ref="J404">IFNA(XLOOKUP(B404,'New Signups'!C:C,'New Signups'!H:H),"-")</f>
        <v>Megan Monahan</v>
      </c>
      <c r="K404" s="1249" t="s">
        <v>5582</v>
      </c>
      <c r="M404" s="1157" t="str">
        <f t="array" ref="M404">IFNA(
    IF(OR(XLOOKUP(B404, '1000'!A:A, '1000'!AC:AC, NA())=0, XLOOKUP(B404, '1000'!A:A, '1000'!AC:AC, NA())=DATE(1900,1,1)), "", XLOOKUP(B404, '1000'!A:A, '1000'!AC:AC, NA())),
    IFNA(
        IF(OR(XLOOKUP(B404, '2000'!A:A, '2000'!AC:AC, NA())=0, XLOOKUP(B404, '2000'!A:A, '2000'!AC:AC, NA())=DATE(1900,1,1)), "", XLOOKUP(B404, '2000'!A:A, '2000'!AC:AC, NA())),
        IFNA(
            IF(OR(XLOOKUP(B404, '3000'!A:A, '3000'!AC:AC, NA())=0, XLOOKUP(B404, '3000'!A:A, '3000'!AC:AC, NA())=DATE(1900,1,1)), "", XLOOKUP(B404, '3000'!A:A, '3000'!AC:AC, NA())),
            ""
        )
    )
)</f>
        <v/>
      </c>
      <c r="O404" s="1250" t="str">
        <f t="shared" si="24"/>
        <v/>
      </c>
      <c r="P404" s="1157" t="str">
        <f t="shared" si="25"/>
        <v/>
      </c>
      <c r="Q404" s="1157" t="str">
        <f t="shared" si="34"/>
        <v/>
      </c>
      <c r="R404" s="1157" t="str">
        <f t="shared" si="26"/>
        <v/>
      </c>
      <c r="S404" s="1157" t="str">
        <f t="shared" si="27"/>
        <v/>
      </c>
      <c r="T404" s="1157"/>
      <c r="W404" s="1249" t="str">
        <f t="shared" si="29"/>
        <v/>
      </c>
      <c r="X404" s="273"/>
      <c r="AB404" s="1249" t="str">
        <f t="shared" si="30"/>
        <v/>
      </c>
      <c r="AC404" s="1249" t="str">
        <f t="shared" si="31"/>
        <v/>
      </c>
      <c r="AD404" s="1249" t="str">
        <f t="shared" si="32"/>
        <v/>
      </c>
      <c r="AF404" s="1249" t="str">
        <f t="shared" si="33"/>
        <v/>
      </c>
    </row>
    <row r="405" ht="15.75" customHeight="1">
      <c r="A405" s="1264">
        <v>1114.0</v>
      </c>
      <c r="B405" s="1227">
        <v>1609.0</v>
      </c>
      <c r="C405" s="1264" t="s">
        <v>4849</v>
      </c>
      <c r="D405" s="1264" t="s">
        <v>3077</v>
      </c>
      <c r="E405" s="1230"/>
      <c r="G405" s="1249" t="str">
        <f t="array" ref="G405">IF(XLOOKUP(B405,'New Signups'!C:C,'New Signups'!I:I) = 0, "", XLOOKUP(B405,'New Signups'!C:C,'New Signups'!I:I))</f>
        <v>(215) 251-7688</v>
      </c>
      <c r="H405" s="1249" t="str">
        <f t="array" ref="H405">IF(XLOOKUP(B405,'New Signups'!C:C,'New Signups'!J:J) = 0, "", XLOOKUP(B405,'New Signups'!C:C,'New Signups'!J:J))</f>
        <v>(215) 551-7688</v>
      </c>
      <c r="J405" s="1249" t="str">
        <f t="array" ref="J405">IFNA(XLOOKUP(B405,'New Signups'!C:C,'New Signups'!H:H),"-")</f>
        <v>Regina brown</v>
      </c>
      <c r="K405" s="1249" t="s">
        <v>5582</v>
      </c>
      <c r="M405" s="1157" t="str">
        <f t="array" ref="M405">IFNA(
    IF(OR(XLOOKUP(B405, '1000'!A:A, '1000'!AC:AC, NA())=0, XLOOKUP(B405, '1000'!A:A, '1000'!AC:AC, NA())=DATE(1900,1,1)), "", XLOOKUP(B405, '1000'!A:A, '1000'!AC:AC, NA())),
    IFNA(
        IF(OR(XLOOKUP(B405, '2000'!A:A, '2000'!AC:AC, NA())=0, XLOOKUP(B405, '2000'!A:A, '2000'!AC:AC, NA())=DATE(1900,1,1)), "", XLOOKUP(B405, '2000'!A:A, '2000'!AC:AC, NA())),
        IFNA(
            IF(OR(XLOOKUP(B405, '3000'!A:A, '3000'!AC:AC, NA())=0, XLOOKUP(B405, '3000'!A:A, '3000'!AC:AC, NA())=DATE(1900,1,1)), "", XLOOKUP(B405, '3000'!A:A, '3000'!AC:AC, NA())),
            ""
        )
    )
)</f>
        <v/>
      </c>
      <c r="O405" s="1250" t="str">
        <f t="shared" si="24"/>
        <v/>
      </c>
      <c r="P405" s="1157" t="str">
        <f t="shared" si="25"/>
        <v/>
      </c>
      <c r="Q405" s="1157" t="str">
        <f t="shared" si="34"/>
        <v/>
      </c>
      <c r="R405" s="1157" t="str">
        <f t="shared" si="26"/>
        <v/>
      </c>
      <c r="S405" s="1157" t="str">
        <f t="shared" si="27"/>
        <v/>
      </c>
      <c r="T405" s="1157"/>
      <c r="W405" s="1249" t="str">
        <f t="shared" si="29"/>
        <v/>
      </c>
      <c r="X405" s="273"/>
      <c r="AB405" s="1249" t="str">
        <f t="shared" si="30"/>
        <v/>
      </c>
      <c r="AC405" s="1249" t="str">
        <f t="shared" si="31"/>
        <v/>
      </c>
      <c r="AD405" s="1249" t="str">
        <f t="shared" si="32"/>
        <v/>
      </c>
      <c r="AF405" s="1249" t="str">
        <f t="shared" si="33"/>
        <v/>
      </c>
    </row>
    <row r="406" ht="15.75" customHeight="1">
      <c r="A406" s="1252">
        <v>1115.0</v>
      </c>
      <c r="B406" s="1252">
        <v>1661.0</v>
      </c>
      <c r="C406" s="1252" t="s">
        <v>171</v>
      </c>
      <c r="D406" s="1252" t="s">
        <v>1822</v>
      </c>
      <c r="E406" s="1230"/>
      <c r="G406" s="1249" t="str">
        <f t="array" ref="G406">IF(XLOOKUP(B406,'New Signups'!C:C,'New Signups'!I:I) = 0, "", XLOOKUP(B406,'New Signups'!C:C,'New Signups'!I:I))</f>
        <v>(267) 904-5546</v>
      </c>
      <c r="H406" s="1249" t="str">
        <f t="array" ref="H406">IF(XLOOKUP(B406,'New Signups'!C:C,'New Signups'!J:J) = 0, "", XLOOKUP(B406,'New Signups'!C:C,'New Signups'!J:J))</f>
        <v/>
      </c>
      <c r="J406" s="1249" t="str">
        <f t="array" ref="J406">IFNA(XLOOKUP(B406,'New Signups'!C:C,'New Signups'!H:H),"-")</f>
        <v>Shereen Khalil</v>
      </c>
      <c r="K406" s="1249" t="s">
        <v>5582</v>
      </c>
      <c r="M406" s="1157" t="str">
        <f t="array" ref="M406">IFNA(
    IF(OR(XLOOKUP(B406, '1000'!A:A, '1000'!AC:AC, NA())=0, XLOOKUP(B406, '1000'!A:A, '1000'!AC:AC, NA())=DATE(1900,1,1)), "", XLOOKUP(B406, '1000'!A:A, '1000'!AC:AC, NA())),
    IFNA(
        IF(OR(XLOOKUP(B406, '2000'!A:A, '2000'!AC:AC, NA())=0, XLOOKUP(B406, '2000'!A:A, '2000'!AC:AC, NA())=DATE(1900,1,1)), "", XLOOKUP(B406, '2000'!A:A, '2000'!AC:AC, NA())),
        IFNA(
            IF(OR(XLOOKUP(B406, '3000'!A:A, '3000'!AC:AC, NA())=0, XLOOKUP(B406, '3000'!A:A, '3000'!AC:AC, NA())=DATE(1900,1,1)), "", XLOOKUP(B406, '3000'!A:A, '3000'!AC:AC, NA())),
            ""
        )
    )
)</f>
        <v/>
      </c>
      <c r="O406" s="1250" t="str">
        <f t="shared" si="24"/>
        <v/>
      </c>
      <c r="P406" s="1157" t="str">
        <f t="shared" si="25"/>
        <v/>
      </c>
      <c r="Q406" s="1157" t="str">
        <f t="shared" si="34"/>
        <v/>
      </c>
      <c r="R406" s="1157" t="str">
        <f t="shared" si="26"/>
        <v/>
      </c>
      <c r="S406" s="1157" t="str">
        <f t="shared" si="27"/>
        <v/>
      </c>
      <c r="T406" s="1157"/>
      <c r="W406" s="1249" t="str">
        <f t="shared" si="29"/>
        <v/>
      </c>
      <c r="X406" s="273"/>
      <c r="AB406" s="1249" t="str">
        <f t="shared" si="30"/>
        <v/>
      </c>
      <c r="AC406" s="1249" t="str">
        <f t="shared" si="31"/>
        <v/>
      </c>
      <c r="AD406" s="1249" t="str">
        <f t="shared" si="32"/>
        <v/>
      </c>
      <c r="AF406" s="1249" t="str">
        <f t="shared" si="33"/>
        <v/>
      </c>
    </row>
    <row r="407" ht="15.75" customHeight="1">
      <c r="A407" s="1252">
        <v>1116.0</v>
      </c>
      <c r="B407" s="1252">
        <v>1616.0</v>
      </c>
      <c r="C407" s="1252" t="s">
        <v>1147</v>
      </c>
      <c r="D407" s="1252" t="s">
        <v>185</v>
      </c>
      <c r="E407" s="1230"/>
      <c r="G407" s="1249" t="str">
        <f t="array" ref="G407">IF(XLOOKUP(B407,'New Signups'!C:C,'New Signups'!I:I) = 0, "", XLOOKUP(B407,'New Signups'!C:C,'New Signups'!I:I))</f>
        <v>(267) 808-5580</v>
      </c>
      <c r="H407" s="1249" t="str">
        <f t="array" ref="H407">IF(XLOOKUP(B407,'New Signups'!C:C,'New Signups'!J:J) = 0, "", XLOOKUP(B407,'New Signups'!C:C,'New Signups'!J:J))</f>
        <v>(267) 808-5580</v>
      </c>
      <c r="J407" s="1249" t="str">
        <f t="array" ref="J407">IFNA(XLOOKUP(B407,'New Signups'!C:C,'New Signups'!H:H),"-")</f>
        <v>Monique Jones</v>
      </c>
      <c r="K407" s="1249" t="s">
        <v>5582</v>
      </c>
      <c r="M407" s="1157" t="str">
        <f t="array" ref="M407">IFNA(
    IF(OR(XLOOKUP(B407, '1000'!A:A, '1000'!AC:AC, NA())=0, XLOOKUP(B407, '1000'!A:A, '1000'!AC:AC, NA())=DATE(1900,1,1)), "", XLOOKUP(B407, '1000'!A:A, '1000'!AC:AC, NA())),
    IFNA(
        IF(OR(XLOOKUP(B407, '2000'!A:A, '2000'!AC:AC, NA())=0, XLOOKUP(B407, '2000'!A:A, '2000'!AC:AC, NA())=DATE(1900,1,1)), "", XLOOKUP(B407, '2000'!A:A, '2000'!AC:AC, NA())),
        IFNA(
            IF(OR(XLOOKUP(B407, '3000'!A:A, '3000'!AC:AC, NA())=0, XLOOKUP(B407, '3000'!A:A, '3000'!AC:AC, NA())=DATE(1900,1,1)), "", XLOOKUP(B407, '3000'!A:A, '3000'!AC:AC, NA())),
            ""
        )
    )
)</f>
        <v/>
      </c>
      <c r="O407" s="1250" t="str">
        <f t="shared" si="24"/>
        <v/>
      </c>
      <c r="P407" s="1157" t="str">
        <f t="shared" si="25"/>
        <v/>
      </c>
      <c r="Q407" s="1157" t="str">
        <f t="shared" si="34"/>
        <v/>
      </c>
      <c r="R407" s="1157" t="str">
        <f t="shared" si="26"/>
        <v/>
      </c>
      <c r="S407" s="1157" t="str">
        <f t="shared" si="27"/>
        <v/>
      </c>
      <c r="T407" s="1157"/>
      <c r="W407" s="1249" t="str">
        <f t="shared" si="29"/>
        <v/>
      </c>
      <c r="X407" s="273"/>
      <c r="AB407" s="1249" t="str">
        <f t="shared" si="30"/>
        <v/>
      </c>
      <c r="AC407" s="1249" t="str">
        <f t="shared" si="31"/>
        <v/>
      </c>
      <c r="AD407" s="1249" t="str">
        <f t="shared" si="32"/>
        <v/>
      </c>
      <c r="AF407" s="1249" t="str">
        <f t="shared" si="33"/>
        <v/>
      </c>
    </row>
    <row r="408" ht="15.75" customHeight="1">
      <c r="A408" s="1264">
        <v>1117.0</v>
      </c>
      <c r="B408" s="1227">
        <v>1614.0</v>
      </c>
      <c r="C408" s="1264" t="s">
        <v>79</v>
      </c>
      <c r="D408" s="1264" t="s">
        <v>80</v>
      </c>
      <c r="E408" s="1230"/>
      <c r="G408" s="1249" t="str">
        <f t="array" ref="G408">IF(XLOOKUP(B408,'New Signups'!C:C,'New Signups'!I:I) = 0, "", XLOOKUP(B408,'New Signups'!C:C,'New Signups'!I:I))</f>
        <v>(215) 510-6544</v>
      </c>
      <c r="H408" s="1249" t="str">
        <f t="array" ref="H408">IF(XLOOKUP(B408,'New Signups'!C:C,'New Signups'!J:J) = 0, "", XLOOKUP(B408,'New Signups'!C:C,'New Signups'!J:J))</f>
        <v>(215) 510-6544</v>
      </c>
      <c r="J408" s="1249" t="str">
        <f t="array" ref="J408">IFNA(XLOOKUP(B408,'New Signups'!C:C,'New Signups'!H:H),"-")</f>
        <v>Dana Newsome</v>
      </c>
      <c r="K408" s="1249" t="s">
        <v>5582</v>
      </c>
      <c r="M408" s="1157" t="str">
        <f t="array" ref="M408">IFNA(
    IF(OR(XLOOKUP(B408, '1000'!A:A, '1000'!AC:AC, NA())=0, XLOOKUP(B408, '1000'!A:A, '1000'!AC:AC, NA())=DATE(1900,1,1)), "", XLOOKUP(B408, '1000'!A:A, '1000'!AC:AC, NA())),
    IFNA(
        IF(OR(XLOOKUP(B408, '2000'!A:A, '2000'!AC:AC, NA())=0, XLOOKUP(B408, '2000'!A:A, '2000'!AC:AC, NA())=DATE(1900,1,1)), "", XLOOKUP(B408, '2000'!A:A, '2000'!AC:AC, NA())),
        IFNA(
            IF(OR(XLOOKUP(B408, '3000'!A:A, '3000'!AC:AC, NA())=0, XLOOKUP(B408, '3000'!A:A, '3000'!AC:AC, NA())=DATE(1900,1,1)), "", XLOOKUP(B408, '3000'!A:A, '3000'!AC:AC, NA())),
            ""
        )
    )
)</f>
        <v/>
      </c>
      <c r="O408" s="1250" t="str">
        <f t="shared" si="24"/>
        <v/>
      </c>
      <c r="P408" s="1157" t="str">
        <f t="shared" si="25"/>
        <v/>
      </c>
      <c r="Q408" s="1157" t="str">
        <f t="shared" si="34"/>
        <v/>
      </c>
      <c r="R408" s="1157" t="str">
        <f t="shared" si="26"/>
        <v/>
      </c>
      <c r="S408" s="1157" t="str">
        <f t="shared" si="27"/>
        <v/>
      </c>
      <c r="T408" s="1157"/>
      <c r="W408" s="1249" t="str">
        <f t="shared" si="29"/>
        <v/>
      </c>
      <c r="X408" s="273"/>
      <c r="AB408" s="1249" t="str">
        <f t="shared" si="30"/>
        <v/>
      </c>
      <c r="AC408" s="1249" t="str">
        <f t="shared" si="31"/>
        <v/>
      </c>
      <c r="AD408" s="1249" t="str">
        <f t="shared" si="32"/>
        <v/>
      </c>
      <c r="AF408" s="1249" t="str">
        <f t="shared" si="33"/>
        <v/>
      </c>
    </row>
    <row r="409" ht="15.75" customHeight="1">
      <c r="A409" s="1252">
        <v>1118.0</v>
      </c>
      <c r="B409" s="1252">
        <v>1671.0</v>
      </c>
      <c r="C409" s="1252" t="s">
        <v>1353</v>
      </c>
      <c r="D409" s="1252" t="s">
        <v>4875</v>
      </c>
      <c r="E409" s="1230"/>
      <c r="G409" s="1249" t="str">
        <f t="array" ref="G409">IF(XLOOKUP(B409,'New Signups'!C:C,'New Signups'!I:I) = 0, "", XLOOKUP(B409,'New Signups'!C:C,'New Signups'!I:I))</f>
        <v>(267) 582-9742</v>
      </c>
      <c r="H409" s="1249" t="str">
        <f t="array" ref="H409">IF(XLOOKUP(B409,'New Signups'!C:C,'New Signups'!J:J) = 0, "", XLOOKUP(B409,'New Signups'!C:C,'New Signups'!J:J))</f>
        <v/>
      </c>
      <c r="J409" s="1249" t="str">
        <f t="array" ref="J409">IFNA(XLOOKUP(B409,'New Signups'!C:C,'New Signups'!H:H),"-")</f>
        <v>Shaniqua Garrison</v>
      </c>
      <c r="K409" s="1249" t="s">
        <v>5582</v>
      </c>
      <c r="M409" s="1157" t="str">
        <f t="array" ref="M409">IFNA(
    IF(OR(XLOOKUP(B409, '1000'!A:A, '1000'!AC:AC, NA())=0, XLOOKUP(B409, '1000'!A:A, '1000'!AC:AC, NA())=DATE(1900,1,1)), "", XLOOKUP(B409, '1000'!A:A, '1000'!AC:AC, NA())),
    IFNA(
        IF(OR(XLOOKUP(B409, '2000'!A:A, '2000'!AC:AC, NA())=0, XLOOKUP(B409, '2000'!A:A, '2000'!AC:AC, NA())=DATE(1900,1,1)), "", XLOOKUP(B409, '2000'!A:A, '2000'!AC:AC, NA())),
        IFNA(
            IF(OR(XLOOKUP(B409, '3000'!A:A, '3000'!AC:AC, NA())=0, XLOOKUP(B409, '3000'!A:A, '3000'!AC:AC, NA())=DATE(1900,1,1)), "", XLOOKUP(B409, '3000'!A:A, '3000'!AC:AC, NA())),
            ""
        )
    )
)</f>
        <v/>
      </c>
      <c r="O409" s="1250" t="str">
        <f t="shared" si="24"/>
        <v/>
      </c>
      <c r="P409" s="1157" t="str">
        <f t="shared" si="25"/>
        <v/>
      </c>
      <c r="Q409" s="1157" t="str">
        <f t="shared" si="34"/>
        <v/>
      </c>
      <c r="R409" s="1157" t="str">
        <f t="shared" si="26"/>
        <v/>
      </c>
      <c r="S409" s="1157" t="str">
        <f t="shared" si="27"/>
        <v/>
      </c>
      <c r="T409" s="1157"/>
      <c r="W409" s="1249" t="str">
        <f t="shared" si="29"/>
        <v/>
      </c>
      <c r="X409" s="273"/>
      <c r="AB409" s="1249" t="str">
        <f t="shared" si="30"/>
        <v/>
      </c>
      <c r="AC409" s="1249" t="str">
        <f t="shared" si="31"/>
        <v/>
      </c>
      <c r="AD409" s="1249" t="str">
        <f t="shared" si="32"/>
        <v/>
      </c>
      <c r="AF409" s="1249" t="str">
        <f t="shared" si="33"/>
        <v/>
      </c>
    </row>
    <row r="410" ht="15.75" customHeight="1">
      <c r="A410" s="1273">
        <v>1119.0</v>
      </c>
      <c r="B410" s="1252">
        <v>1511.0</v>
      </c>
      <c r="C410" s="1273" t="s">
        <v>1452</v>
      </c>
      <c r="D410" s="1273" t="s">
        <v>937</v>
      </c>
      <c r="E410" s="1230"/>
      <c r="G410" s="1249" t="str">
        <f t="array" ref="G410">IF(XLOOKUP(B410,'New Signups'!C:C,'New Signups'!I:I) = 0, "", XLOOKUP(B410,'New Signups'!C:C,'New Signups'!I:I))</f>
        <v>(215) 680-8827</v>
      </c>
      <c r="H410" s="1249" t="str">
        <f t="array" ref="H410">IF(XLOOKUP(B410,'New Signups'!C:C,'New Signups'!J:J) = 0, "", XLOOKUP(B410,'New Signups'!C:C,'New Signups'!J:J))</f>
        <v/>
      </c>
      <c r="J410" s="1249" t="str">
        <f t="array" ref="J410">IFNA(XLOOKUP(B410,'New Signups'!C:C,'New Signups'!H:H),"-")</f>
        <v>Alyssa Gaspari </v>
      </c>
      <c r="K410" s="1249" t="s">
        <v>5582</v>
      </c>
      <c r="M410" s="1157" t="str">
        <f t="array" ref="M410">IFNA(
    IF(OR(XLOOKUP(B410, '1000'!A:A, '1000'!AC:AC, NA())=0, XLOOKUP(B410, '1000'!A:A, '1000'!AC:AC, NA())=DATE(1900,1,1)), "", XLOOKUP(B410, '1000'!A:A, '1000'!AC:AC, NA())),
    IFNA(
        IF(OR(XLOOKUP(B410, '2000'!A:A, '2000'!AC:AC, NA())=0, XLOOKUP(B410, '2000'!A:A, '2000'!AC:AC, NA())=DATE(1900,1,1)), "", XLOOKUP(B410, '2000'!A:A, '2000'!AC:AC, NA())),
        IFNA(
            IF(OR(XLOOKUP(B410, '3000'!A:A, '3000'!AC:AC, NA())=0, XLOOKUP(B410, '3000'!A:A, '3000'!AC:AC, NA())=DATE(1900,1,1)), "", XLOOKUP(B410, '3000'!A:A, '3000'!AC:AC, NA())),
            ""
        )
    )
)</f>
        <v/>
      </c>
      <c r="O410" s="1250" t="str">
        <f t="shared" si="24"/>
        <v/>
      </c>
      <c r="P410" s="1157" t="str">
        <f t="shared" si="25"/>
        <v/>
      </c>
      <c r="Q410" s="1157" t="str">
        <f t="shared" si="34"/>
        <v/>
      </c>
      <c r="R410" s="1157" t="str">
        <f t="shared" si="26"/>
        <v/>
      </c>
      <c r="S410" s="1157" t="str">
        <f t="shared" si="27"/>
        <v/>
      </c>
      <c r="T410" s="1157"/>
      <c r="W410" s="1249" t="str">
        <f t="shared" si="29"/>
        <v/>
      </c>
      <c r="X410" s="273"/>
      <c r="AB410" s="1249" t="str">
        <f t="shared" si="30"/>
        <v/>
      </c>
      <c r="AC410" s="1249" t="str">
        <f t="shared" si="31"/>
        <v/>
      </c>
      <c r="AD410" s="1249" t="str">
        <f t="shared" si="32"/>
        <v/>
      </c>
      <c r="AF410" s="1249" t="str">
        <f t="shared" si="33"/>
        <v/>
      </c>
    </row>
    <row r="411" ht="15.75" customHeight="1">
      <c r="A411" s="1252">
        <v>1120.0</v>
      </c>
      <c r="B411" s="1273">
        <v>1513.0</v>
      </c>
      <c r="C411" s="1273" t="s">
        <v>936</v>
      </c>
      <c r="D411" s="1273" t="s">
        <v>937</v>
      </c>
      <c r="E411" s="1230"/>
      <c r="G411" s="1249" t="str">
        <f t="array" ref="G411">IF(XLOOKUP(B411,'New Signups'!C:C,'New Signups'!I:I) = 0, "", XLOOKUP(B411,'New Signups'!C:C,'New Signups'!I:I))</f>
        <v>(215) 680-8827</v>
      </c>
      <c r="H411" s="1249" t="str">
        <f t="array" ref="H411">IF(XLOOKUP(B411,'New Signups'!C:C,'New Signups'!J:J) = 0, "", XLOOKUP(B411,'New Signups'!C:C,'New Signups'!J:J))</f>
        <v/>
      </c>
      <c r="J411" s="1249" t="str">
        <f t="array" ref="J411">IFNA(XLOOKUP(B411,'New Signups'!C:C,'New Signups'!H:H),"-")</f>
        <v>Alyssa Gaspari</v>
      </c>
      <c r="K411" s="1249" t="s">
        <v>5582</v>
      </c>
      <c r="M411" s="1157" t="str">
        <f t="array" ref="M411">IFNA(
    IF(OR(XLOOKUP(B411, '1000'!A:A, '1000'!AC:AC, NA())=0, XLOOKUP(B411, '1000'!A:A, '1000'!AC:AC, NA())=DATE(1900,1,1)), "", XLOOKUP(B411, '1000'!A:A, '1000'!AC:AC, NA())),
    IFNA(
        IF(OR(XLOOKUP(B411, '2000'!A:A, '2000'!AC:AC, NA())=0, XLOOKUP(B411, '2000'!A:A, '2000'!AC:AC, NA())=DATE(1900,1,1)), "", XLOOKUP(B411, '2000'!A:A, '2000'!AC:AC, NA())),
        IFNA(
            IF(OR(XLOOKUP(B411, '3000'!A:A, '3000'!AC:AC, NA())=0, XLOOKUP(B411, '3000'!A:A, '3000'!AC:AC, NA())=DATE(1900,1,1)), "", XLOOKUP(B411, '3000'!A:A, '3000'!AC:AC, NA())),
            ""
        )
    )
)</f>
        <v/>
      </c>
      <c r="O411" s="1250" t="str">
        <f t="shared" si="24"/>
        <v/>
      </c>
      <c r="P411" s="1157" t="str">
        <f t="shared" si="25"/>
        <v/>
      </c>
      <c r="Q411" s="1157" t="str">
        <f t="shared" si="34"/>
        <v/>
      </c>
      <c r="R411" s="1157" t="str">
        <f t="shared" si="26"/>
        <v/>
      </c>
      <c r="S411" s="1157" t="str">
        <f t="shared" si="27"/>
        <v/>
      </c>
      <c r="T411" s="1157"/>
      <c r="W411" s="1249" t="str">
        <f t="shared" si="29"/>
        <v/>
      </c>
      <c r="X411" s="273"/>
      <c r="AB411" s="1249" t="str">
        <f t="shared" si="30"/>
        <v/>
      </c>
      <c r="AC411" s="1249" t="str">
        <f t="shared" si="31"/>
        <v/>
      </c>
      <c r="AD411" s="1249" t="str">
        <f t="shared" si="32"/>
        <v/>
      </c>
      <c r="AF411" s="1249" t="str">
        <f t="shared" si="33"/>
        <v/>
      </c>
    </row>
    <row r="412" ht="15.75" customHeight="1">
      <c r="A412" s="1252">
        <v>1121.0</v>
      </c>
      <c r="B412" s="1273">
        <v>1512.0</v>
      </c>
      <c r="C412" s="1273" t="s">
        <v>1150</v>
      </c>
      <c r="D412" s="1273" t="s">
        <v>937</v>
      </c>
      <c r="E412" s="1230"/>
      <c r="G412" s="1249" t="str">
        <f t="array" ref="G412">IF(XLOOKUP(B412,'New Signups'!C:C,'New Signups'!I:I) = 0, "", XLOOKUP(B412,'New Signups'!C:C,'New Signups'!I:I))</f>
        <v>215-680-8827</v>
      </c>
      <c r="H412" s="1249" t="str">
        <f t="array" ref="H412">IF(XLOOKUP(B412,'New Signups'!C:C,'New Signups'!J:J) = 0, "", XLOOKUP(B412,'New Signups'!C:C,'New Signups'!J:J))</f>
        <v/>
      </c>
      <c r="J412" s="1249" t="str">
        <f t="array" ref="J412">IFNA(XLOOKUP(B412,'New Signups'!C:C,'New Signups'!H:H),"-")</f>
        <v>Alyssa Gaspari</v>
      </c>
      <c r="K412" s="1249" t="s">
        <v>5582</v>
      </c>
      <c r="M412" s="1157" t="str">
        <f t="array" ref="M412">IFNA(
    IF(OR(XLOOKUP(B412, '1000'!A:A, '1000'!AC:AC, NA())=0, XLOOKUP(B412, '1000'!A:A, '1000'!AC:AC, NA())=DATE(1900,1,1)), "", XLOOKUP(B412, '1000'!A:A, '1000'!AC:AC, NA())),
    IFNA(
        IF(OR(XLOOKUP(B412, '2000'!A:A, '2000'!AC:AC, NA())=0, XLOOKUP(B412, '2000'!A:A, '2000'!AC:AC, NA())=DATE(1900,1,1)), "", XLOOKUP(B412, '2000'!A:A, '2000'!AC:AC, NA())),
        IFNA(
            IF(OR(XLOOKUP(B412, '3000'!A:A, '3000'!AC:AC, NA())=0, XLOOKUP(B412, '3000'!A:A, '3000'!AC:AC, NA())=DATE(1900,1,1)), "", XLOOKUP(B412, '3000'!A:A, '3000'!AC:AC, NA())),
            ""
        )
    )
)</f>
        <v/>
      </c>
      <c r="O412" s="1250" t="str">
        <f t="shared" si="24"/>
        <v/>
      </c>
      <c r="P412" s="1157" t="str">
        <f t="shared" si="25"/>
        <v/>
      </c>
      <c r="Q412" s="1157" t="str">
        <f t="shared" si="34"/>
        <v/>
      </c>
      <c r="R412" s="1157" t="str">
        <f t="shared" si="26"/>
        <v/>
      </c>
      <c r="S412" s="1157" t="str">
        <f t="shared" si="27"/>
        <v/>
      </c>
      <c r="T412" s="1157"/>
      <c r="W412" s="1249" t="str">
        <f t="shared" si="29"/>
        <v/>
      </c>
      <c r="X412" s="273"/>
      <c r="AB412" s="1249" t="str">
        <f t="shared" si="30"/>
        <v/>
      </c>
      <c r="AC412" s="1249" t="str">
        <f t="shared" si="31"/>
        <v/>
      </c>
      <c r="AD412" s="1249" t="str">
        <f t="shared" si="32"/>
        <v/>
      </c>
      <c r="AF412" s="1249" t="str">
        <f t="shared" si="33"/>
        <v/>
      </c>
    </row>
    <row r="413" ht="15.75" customHeight="1">
      <c r="A413" s="1252">
        <v>1122.0</v>
      </c>
      <c r="B413" s="1252">
        <v>1634.0</v>
      </c>
      <c r="C413" s="1270" t="s">
        <v>707</v>
      </c>
      <c r="D413" s="1270" t="s">
        <v>185</v>
      </c>
      <c r="E413" s="1230"/>
      <c r="G413" s="1249" t="str">
        <f t="array" ref="G413">IF(XLOOKUP(B413,'New Signups'!C:C,'New Signups'!I:I) = 0, "", XLOOKUP(B413,'New Signups'!C:C,'New Signups'!I:I))</f>
        <v>(215) 201-8965</v>
      </c>
      <c r="H413" s="1249" t="str">
        <f t="array" ref="H413">IF(XLOOKUP(B413,'New Signups'!C:C,'New Signups'!J:J) = 0, "", XLOOKUP(B413,'New Signups'!C:C,'New Signups'!J:J))</f>
        <v/>
      </c>
      <c r="J413" s="1249" t="str">
        <f t="array" ref="J413">IFNA(XLOOKUP(B413,'New Signups'!C:C,'New Signups'!H:H),"")</f>
        <v>LATANYA GOSS</v>
      </c>
      <c r="K413" s="1249" t="s">
        <v>5582</v>
      </c>
      <c r="M413" s="1157">
        <f t="array" ref="M413">IFNA(
    IF(OR(XLOOKUP(B413, '1000'!A:A, '1000'!AC:AC, NA())=0, XLOOKUP(B413, '1000'!A:A, '1000'!AC:AC, NA())=DATE(1900,1,1)), "", XLOOKUP(B413, '1000'!A:A, '1000'!AC:AC, NA())),
    IFNA(
        IF(OR(XLOOKUP(B413, '2000'!A:A, '2000'!AC:AC, NA())=0, XLOOKUP(B413, '2000'!A:A, '2000'!AC:AC, NA())=DATE(1900,1,1)), "", XLOOKUP(B413, '2000'!A:A, '2000'!AC:AC, NA())),
        IFNA(
            IF(OR(XLOOKUP(B413, '3000'!A:A, '3000'!AC:AC, NA())=0, XLOOKUP(B413, '3000'!A:A, '3000'!AC:AC, NA())=DATE(1900,1,1)), "", XLOOKUP(B413, '3000'!A:A, '3000'!AC:AC, NA())),
            ""
        )
    )
)</f>
        <v>46181</v>
      </c>
      <c r="O413" s="1250" t="str">
        <f t="shared" si="24"/>
        <v>07/2026</v>
      </c>
      <c r="P413" s="1157" t="str">
        <f t="shared" si="25"/>
        <v>08/2026</v>
      </c>
      <c r="Q413" s="1157" t="str">
        <f t="shared" si="34"/>
        <v>08/2026</v>
      </c>
      <c r="R413" s="1157" t="str">
        <f t="shared" si="26"/>
        <v>10/2026</v>
      </c>
      <c r="S413" s="1157" t="str">
        <f t="shared" si="27"/>
        <v>11/2026</v>
      </c>
      <c r="T413" s="1157"/>
      <c r="W413" s="1249" t="str">
        <f t="shared" si="29"/>
        <v>2027-04-05 00:00</v>
      </c>
      <c r="X413" s="273"/>
      <c r="AB413" s="1249" t="str">
        <f t="shared" si="30"/>
        <v>06/2027</v>
      </c>
      <c r="AC413" s="1249" t="str">
        <f t="shared" si="31"/>
        <v>07/2027</v>
      </c>
      <c r="AD413" s="1249" t="str">
        <f t="shared" si="32"/>
        <v>08/2027</v>
      </c>
      <c r="AF413" s="1249" t="str">
        <f t="shared" si="33"/>
        <v>09/15/2027</v>
      </c>
    </row>
    <row r="414" ht="15.75" customHeight="1">
      <c r="A414" s="1252">
        <v>1123.0</v>
      </c>
      <c r="B414" s="1281">
        <v>1553.0</v>
      </c>
      <c r="C414" s="1273" t="s">
        <v>304</v>
      </c>
      <c r="D414" s="1273" t="s">
        <v>305</v>
      </c>
      <c r="E414" s="1230"/>
      <c r="G414" s="1249" t="str">
        <f t="array" ref="G414">IF(XLOOKUP(B414,'New Signups'!C:C,'New Signups'!I:I) = 0, "", XLOOKUP(B414,'New Signups'!C:C,'New Signups'!I:I))</f>
        <v>(267) 760-6682</v>
      </c>
      <c r="H414" s="1249" t="str">
        <f t="array" ref="H414">IF(XLOOKUP(B414,'New Signups'!C:C,'New Signups'!J:J) = 0, "", XLOOKUP(B414,'New Signups'!C:C,'New Signups'!J:J))</f>
        <v> </v>
      </c>
      <c r="J414" s="1249" t="str">
        <f t="array" ref="J414">IFNA(XLOOKUP(B414,'New Signups'!C:C,'New Signups'!H:H),"")</f>
        <v>Herlinda Tlaxcaltecatl</v>
      </c>
      <c r="K414" s="1249" t="s">
        <v>5582</v>
      </c>
      <c r="M414" s="1157">
        <f t="array" ref="M414">IFNA(
    IF(OR(XLOOKUP(B414, '1000'!A:A, '1000'!AC:AC, NA())=0, XLOOKUP(B414, '1000'!A:A, '1000'!AC:AC, NA())=DATE(1900,1,1)), "", XLOOKUP(B414, '1000'!A:A, '1000'!AC:AC, NA())),
    IFNA(
        IF(OR(XLOOKUP(B414, '2000'!A:A, '2000'!AC:AC, NA())=0, XLOOKUP(B414, '2000'!A:A, '2000'!AC:AC, NA())=DATE(1900,1,1)), "", XLOOKUP(B414, '2000'!A:A, '2000'!AC:AC, NA())),
        IFNA(
            IF(OR(XLOOKUP(B414, '3000'!A:A, '3000'!AC:AC, NA())=0, XLOOKUP(B414, '3000'!A:A, '3000'!AC:AC, NA())=DATE(1900,1,1)), "", XLOOKUP(B414, '3000'!A:A, '3000'!AC:AC, NA())),
            ""
        )
    )
)</f>
        <v>46114</v>
      </c>
      <c r="O414" s="1250" t="str">
        <f t="shared" si="24"/>
        <v>05/2026</v>
      </c>
      <c r="P414" s="1157" t="str">
        <f t="shared" si="25"/>
        <v>06/2026</v>
      </c>
      <c r="Q414" s="1157" t="str">
        <f t="shared" si="34"/>
        <v>06/2026</v>
      </c>
      <c r="R414" s="1157" t="str">
        <f t="shared" si="26"/>
        <v>08/2026</v>
      </c>
      <c r="S414" s="1157" t="str">
        <f t="shared" si="27"/>
        <v>09/2026</v>
      </c>
      <c r="T414" s="1157"/>
      <c r="W414" s="1249" t="str">
        <f t="shared" si="29"/>
        <v>2027-02-08 00:00</v>
      </c>
      <c r="X414" s="273"/>
      <c r="AB414" s="1249" t="str">
        <f t="shared" si="30"/>
        <v>04/2027</v>
      </c>
      <c r="AC414" s="1249" t="str">
        <f t="shared" si="31"/>
        <v>05/2027</v>
      </c>
      <c r="AD414" s="1249" t="str">
        <f t="shared" si="32"/>
        <v>06/2027</v>
      </c>
      <c r="AF414" s="1249" t="str">
        <f t="shared" si="33"/>
        <v>07/15/2027</v>
      </c>
    </row>
    <row r="415" ht="15.75" customHeight="1">
      <c r="A415" s="1252">
        <v>1124.0</v>
      </c>
      <c r="B415" s="1273">
        <v>1531.0</v>
      </c>
      <c r="C415" s="1273" t="s">
        <v>171</v>
      </c>
      <c r="D415" s="1273" t="s">
        <v>172</v>
      </c>
      <c r="E415" s="1230"/>
      <c r="G415" s="1249" t="str">
        <f t="array" ref="G415">IF(XLOOKUP(B415,'New Signups'!C:C,'New Signups'!I:I) = 0, "", XLOOKUP(B415,'New Signups'!C:C,'New Signups'!I:I))</f>
        <v>(215) 201-8965</v>
      </c>
      <c r="H415" s="1249" t="str">
        <f t="array" ref="H415">IF(XLOOKUP(B415,'New Signups'!C:C,'New Signups'!J:J) = 0, "", XLOOKUP(B415,'New Signups'!C:C,'New Signups'!J:J))</f>
        <v/>
      </c>
      <c r="J415" s="1249" t="str">
        <f t="array" ref="J415">IFNA(XLOOKUP(B415,'New Signups'!C:C,'New Signups'!H:H),"")</f>
        <v>Sheliah Yuille</v>
      </c>
      <c r="K415" s="1249" t="s">
        <v>5582</v>
      </c>
      <c r="M415" s="1157" t="str">
        <f t="array" ref="M415">IFNA(
    IF(OR(XLOOKUP(B415, '1000'!A:A, '1000'!AC:AC, NA())=0, XLOOKUP(B415, '1000'!A:A, '1000'!AC:AC, NA())=DATE(1900,1,1)), "", XLOOKUP(B415, '1000'!A:A, '1000'!AC:AC, NA())),
    IFNA(
        IF(OR(XLOOKUP(B415, '2000'!A:A, '2000'!AC:AC, NA())=0, XLOOKUP(B415, '2000'!A:A, '2000'!AC:AC, NA())=DATE(1900,1,1)), "", XLOOKUP(B415, '2000'!A:A, '2000'!AC:AC, NA())),
        IFNA(
            IF(OR(XLOOKUP(B415, '3000'!A:A, '3000'!AC:AC, NA())=0, XLOOKUP(B415, '3000'!A:A, '3000'!AC:AC, NA())=DATE(1900,1,1)), "", XLOOKUP(B415, '3000'!A:A, '3000'!AC:AC, NA())),
            ""
        )
    )
)</f>
        <v/>
      </c>
      <c r="O415" s="1250" t="str">
        <f t="shared" si="24"/>
        <v/>
      </c>
      <c r="P415" s="1157" t="str">
        <f t="shared" si="25"/>
        <v/>
      </c>
      <c r="Q415" s="1157" t="str">
        <f t="shared" si="34"/>
        <v/>
      </c>
      <c r="R415" s="1157" t="str">
        <f t="shared" si="26"/>
        <v/>
      </c>
      <c r="S415" s="1157" t="str">
        <f t="shared" si="27"/>
        <v/>
      </c>
      <c r="T415" s="1157"/>
      <c r="W415" s="1249" t="str">
        <f t="shared" si="29"/>
        <v/>
      </c>
      <c r="X415" s="273"/>
      <c r="AB415" s="1249" t="str">
        <f t="shared" si="30"/>
        <v/>
      </c>
      <c r="AC415" s="1249" t="str">
        <f t="shared" si="31"/>
        <v/>
      </c>
      <c r="AD415" s="1249" t="str">
        <f t="shared" si="32"/>
        <v/>
      </c>
      <c r="AF415" s="1249" t="str">
        <f t="shared" si="33"/>
        <v/>
      </c>
    </row>
    <row r="416" ht="15.75" customHeight="1">
      <c r="A416" s="1252">
        <v>1125.0</v>
      </c>
      <c r="B416" s="1252">
        <v>1577.0</v>
      </c>
      <c r="C416" s="1270" t="s">
        <v>1432</v>
      </c>
      <c r="D416" s="1270" t="s">
        <v>1433</v>
      </c>
      <c r="E416" s="1230"/>
      <c r="G416" s="1249" t="str">
        <f t="array" ref="G416">IF(XLOOKUP(B416,'New Signups'!C:C,'New Signups'!I:I) = 0, "", XLOOKUP(B416,'New Signups'!C:C,'New Signups'!I:I))</f>
        <v>(267) 334-2151</v>
      </c>
      <c r="H416" s="1249" t="str">
        <f t="array" ref="H416">IF(XLOOKUP(B416,'New Signups'!C:C,'New Signups'!J:J) = 0, "", XLOOKUP(B416,'New Signups'!C:C,'New Signups'!J:J))</f>
        <v/>
      </c>
      <c r="J416" s="1249" t="str">
        <f t="array" ref="J416">IFNA(XLOOKUP(B416,'New Signups'!C:C,'New Signups'!H:H),"")</f>
        <v>Agustina</v>
      </c>
      <c r="K416" s="1249" t="s">
        <v>5582</v>
      </c>
      <c r="M416" s="1157" t="str">
        <f t="array" ref="M416">IFNA(
    IF(OR(XLOOKUP(B416, '1000'!A:A, '1000'!AC:AC, NA())=0, XLOOKUP(B416, '1000'!A:A, '1000'!AC:AC, NA())=DATE(1900,1,1)), "", XLOOKUP(B416, '1000'!A:A, '1000'!AC:AC, NA())),
    IFNA(
        IF(OR(XLOOKUP(B416, '2000'!A:A, '2000'!AC:AC, NA())=0, XLOOKUP(B416, '2000'!A:A, '2000'!AC:AC, NA())=DATE(1900,1,1)), "", XLOOKUP(B416, '2000'!A:A, '2000'!AC:AC, NA())),
        IFNA(
            IF(OR(XLOOKUP(B416, '3000'!A:A, '3000'!AC:AC, NA())=0, XLOOKUP(B416, '3000'!A:A, '3000'!AC:AC, NA())=DATE(1900,1,1)), "", XLOOKUP(B416, '3000'!A:A, '3000'!AC:AC, NA())),
            ""
        )
    )
)</f>
        <v/>
      </c>
      <c r="O416" s="1250" t="str">
        <f t="shared" si="24"/>
        <v/>
      </c>
      <c r="P416" s="1157" t="str">
        <f t="shared" si="25"/>
        <v/>
      </c>
      <c r="Q416" s="1157" t="str">
        <f t="shared" si="34"/>
        <v/>
      </c>
      <c r="R416" s="1157" t="str">
        <f t="shared" si="26"/>
        <v/>
      </c>
      <c r="S416" s="1157" t="str">
        <f t="shared" si="27"/>
        <v/>
      </c>
      <c r="T416" s="1157"/>
      <c r="W416" s="1249" t="str">
        <f t="shared" si="29"/>
        <v/>
      </c>
      <c r="X416" s="273"/>
      <c r="AB416" s="1249" t="str">
        <f t="shared" si="30"/>
        <v/>
      </c>
      <c r="AC416" s="1249" t="str">
        <f t="shared" si="31"/>
        <v/>
      </c>
      <c r="AD416" s="1249" t="str">
        <f t="shared" si="32"/>
        <v/>
      </c>
      <c r="AF416" s="1249" t="str">
        <f t="shared" si="33"/>
        <v/>
      </c>
    </row>
    <row r="417" ht="15.75" customHeight="1">
      <c r="A417" s="1275">
        <v>1126.0</v>
      </c>
      <c r="B417" s="1227">
        <v>1789.0</v>
      </c>
      <c r="C417" s="1275" t="s">
        <v>764</v>
      </c>
      <c r="D417" s="1275" t="s">
        <v>765</v>
      </c>
      <c r="E417" s="1230"/>
      <c r="G417" s="1249" t="str">
        <f t="array" ref="G417">IF(XLOOKUP(B417,'New Signups'!C:C,'New Signups'!I:I) = 0, "", XLOOKUP(B417,'New Signups'!C:C,'New Signups'!I:I))</f>
        <v>(267) 307-9165</v>
      </c>
      <c r="H417" s="1249" t="str">
        <f t="array" ref="H417">IF(XLOOKUP(B417,'New Signups'!C:C,'New Signups'!J:J) = 0, "", XLOOKUP(B417,'New Signups'!C:C,'New Signups'!J:J))</f>
        <v>(267) 307-9165</v>
      </c>
      <c r="J417" s="1249" t="str">
        <f t="array" ref="J417">IFNA(XLOOKUP(B417,'New Signups'!C:C,'New Signups'!H:H),"")</f>
        <v>Shana Barreto</v>
      </c>
      <c r="M417" s="1157" t="str">
        <f t="array" ref="M417">IFNA(
    IF(OR(XLOOKUP(B417, '1000'!A:A, '1000'!AC:AC, NA())=0, XLOOKUP(B417, '1000'!A:A, '1000'!AC:AC, NA())=DATE(1900,1,1)), "", XLOOKUP(B417, '1000'!A:A, '1000'!AC:AC, NA())),
    IFNA(
        IF(OR(XLOOKUP(B417, '2000'!A:A, '2000'!AC:AC, NA())=0, XLOOKUP(B417, '2000'!A:A, '2000'!AC:AC, NA())=DATE(1900,1,1)), "", XLOOKUP(B417, '2000'!A:A, '2000'!AC:AC, NA())),
        IFNA(
            IF(OR(XLOOKUP(B417, '3000'!A:A, '3000'!AC:AC, NA())=0, XLOOKUP(B417, '3000'!A:A, '3000'!AC:AC, NA())=DATE(1900,1,1)), "", XLOOKUP(B417, '3000'!A:A, '3000'!AC:AC, NA())),
            ""
        )
    )
)</f>
        <v>n/a (only behavioral)</v>
      </c>
      <c r="O417" s="1250" t="str">
        <f t="shared" si="24"/>
        <v/>
      </c>
      <c r="P417" s="1157" t="str">
        <f t="shared" si="25"/>
        <v/>
      </c>
      <c r="Q417" s="1157" t="str">
        <f t="shared" si="34"/>
        <v/>
      </c>
      <c r="R417" s="1157" t="str">
        <f t="shared" si="26"/>
        <v/>
      </c>
      <c r="S417" s="1157" t="str">
        <f t="shared" si="27"/>
        <v/>
      </c>
      <c r="T417" s="1157"/>
      <c r="W417" s="1249" t="str">
        <f t="shared" si="29"/>
        <v/>
      </c>
      <c r="X417" s="273"/>
      <c r="AB417" s="1249" t="str">
        <f t="shared" si="30"/>
        <v/>
      </c>
      <c r="AC417" s="1249" t="str">
        <f t="shared" si="31"/>
        <v/>
      </c>
      <c r="AD417" s="1249" t="str">
        <f t="shared" si="32"/>
        <v/>
      </c>
      <c r="AF417" s="1249" t="str">
        <f t="shared" si="33"/>
        <v/>
      </c>
    </row>
    <row r="418" ht="15.75" customHeight="1">
      <c r="A418" s="1275">
        <v>1127.0</v>
      </c>
      <c r="B418" s="1227">
        <v>1754.0</v>
      </c>
      <c r="C418" s="1275" t="s">
        <v>146</v>
      </c>
      <c r="D418" s="1275" t="s">
        <v>147</v>
      </c>
      <c r="E418" s="1230"/>
      <c r="G418" s="1249" t="str">
        <f t="array" ref="G418">IF(XLOOKUP(B418,'New Signups'!C:C,'New Signups'!I:I) = 0, "", XLOOKUP(B418,'New Signups'!C:C,'New Signups'!I:I))</f>
        <v>(267) 648-3537</v>
      </c>
      <c r="H418" s="1249" t="str">
        <f t="array" ref="H418">IF(XLOOKUP(B418,'New Signups'!C:C,'New Signups'!J:J) = 0, "", XLOOKUP(B418,'New Signups'!C:C,'New Signups'!J:J))</f>
        <v>(267) 438-9939</v>
      </c>
      <c r="J418" s="1249" t="str">
        <f t="array" ref="J418">IFNA(XLOOKUP(B418,'New Signups'!C:C,'New Signups'!H:H),"-")</f>
        <v>Christina Danielle Turner</v>
      </c>
      <c r="M418" s="1157" t="str">
        <f t="array" ref="M418">IFNA(
    IF(OR(XLOOKUP(B418, '1000'!A:A, '1000'!AC:AC, NA())=0, XLOOKUP(B418, '1000'!A:A, '1000'!AC:AC, NA())=DATE(1900,1,1)), "", XLOOKUP(B418, '1000'!A:A, '1000'!AC:AC, NA())),
    IFNA(
        IF(OR(XLOOKUP(B418, '2000'!A:A, '2000'!AC:AC, NA())=0, XLOOKUP(B418, '2000'!A:A, '2000'!AC:AC, NA())=DATE(1900,1,1)), "", XLOOKUP(B418, '2000'!A:A, '2000'!AC:AC, NA())),
        IFNA(
            IF(OR(XLOOKUP(B418, '3000'!A:A, '3000'!AC:AC, NA())=0, XLOOKUP(B418, '3000'!A:A, '3000'!AC:AC, NA())=DATE(1900,1,1)), "", XLOOKUP(B418, '3000'!A:A, '3000'!AC:AC, NA())),
            ""
        )
    )
)</f>
        <v/>
      </c>
      <c r="O418" s="1250" t="str">
        <f t="shared" si="24"/>
        <v/>
      </c>
      <c r="P418" s="1157" t="str">
        <f t="shared" si="25"/>
        <v/>
      </c>
      <c r="Q418" s="1157" t="str">
        <f t="shared" si="34"/>
        <v/>
      </c>
      <c r="R418" s="1157" t="str">
        <f t="shared" si="26"/>
        <v/>
      </c>
      <c r="S418" s="1157" t="str">
        <f t="shared" si="27"/>
        <v/>
      </c>
      <c r="T418" s="1157"/>
      <c r="W418" s="1249" t="str">
        <f t="shared" si="29"/>
        <v/>
      </c>
      <c r="X418" s="273"/>
      <c r="AB418" s="1249" t="str">
        <f t="shared" si="30"/>
        <v/>
      </c>
      <c r="AC418" s="1249" t="str">
        <f t="shared" si="31"/>
        <v/>
      </c>
      <c r="AD418" s="1249" t="str">
        <f t="shared" si="32"/>
        <v/>
      </c>
      <c r="AF418" s="1249" t="str">
        <f t="shared" si="33"/>
        <v/>
      </c>
    </row>
    <row r="419" ht="15.75" customHeight="1">
      <c r="A419" s="1275">
        <v>1128.0</v>
      </c>
      <c r="B419" s="1227">
        <v>1806.0</v>
      </c>
      <c r="C419" s="1275" t="s">
        <v>184</v>
      </c>
      <c r="D419" s="1275" t="s">
        <v>185</v>
      </c>
      <c r="E419" s="1230"/>
      <c r="G419" s="1249" t="str">
        <f t="array" ref="G419">IF(XLOOKUP(B419,'New Signups'!C:C,'New Signups'!I:I) = 0, "", XLOOKUP(B419,'New Signups'!C:C,'New Signups'!I:I))</f>
        <v>(267) 761-6115</v>
      </c>
      <c r="H419" s="1249" t="str">
        <f t="array" ref="H419">IF(XLOOKUP(B419,'New Signups'!C:C,'New Signups'!J:J) = 0, "", XLOOKUP(B419,'New Signups'!C:C,'New Signups'!J:J))</f>
        <v>(484) 788-7075</v>
      </c>
      <c r="J419" s="1249" t="str">
        <f t="array" ref="J419">IFNA(XLOOKUP(B419,'New Signups'!C:C,'New Signups'!H:H),"-")</f>
        <v>Joanne Carrasquillo</v>
      </c>
      <c r="M419" s="1157" t="str">
        <f t="array" ref="M419">IFNA(
    IF(OR(XLOOKUP(B419, '1000'!A:A, '1000'!AC:AC, NA())=0, XLOOKUP(B419, '1000'!A:A, '1000'!AC:AC, NA())=DATE(1900,1,1)), "", XLOOKUP(B419, '1000'!A:A, '1000'!AC:AC, NA())),
    IFNA(
        IF(OR(XLOOKUP(B419, '2000'!A:A, '2000'!AC:AC, NA())=0, XLOOKUP(B419, '2000'!A:A, '2000'!AC:AC, NA())=DATE(1900,1,1)), "", XLOOKUP(B419, '2000'!A:A, '2000'!AC:AC, NA())),
        IFNA(
            IF(OR(XLOOKUP(B419, '3000'!A:A, '3000'!AC:AC, NA())=0, XLOOKUP(B419, '3000'!A:A, '3000'!AC:AC, NA())=DATE(1900,1,1)), "", XLOOKUP(B419, '3000'!A:A, '3000'!AC:AC, NA())),
            ""
        )
    )
)</f>
        <v/>
      </c>
      <c r="O419" s="1250" t="str">
        <f t="shared" si="24"/>
        <v/>
      </c>
      <c r="P419" s="1157" t="str">
        <f t="shared" si="25"/>
        <v/>
      </c>
      <c r="Q419" s="1157" t="str">
        <f t="shared" si="34"/>
        <v/>
      </c>
      <c r="R419" s="1157" t="str">
        <f t="shared" si="26"/>
        <v/>
      </c>
      <c r="S419" s="1157" t="str">
        <f t="shared" si="27"/>
        <v/>
      </c>
      <c r="T419" s="1157"/>
      <c r="W419" s="1249" t="str">
        <f t="shared" si="29"/>
        <v/>
      </c>
      <c r="X419" s="273"/>
      <c r="AB419" s="1249" t="str">
        <f t="shared" si="30"/>
        <v/>
      </c>
      <c r="AC419" s="1249" t="str">
        <f t="shared" si="31"/>
        <v/>
      </c>
      <c r="AD419" s="1249" t="str">
        <f t="shared" si="32"/>
        <v/>
      </c>
      <c r="AF419" s="1249" t="str">
        <f t="shared" si="33"/>
        <v/>
      </c>
    </row>
    <row r="420" ht="15.75" customHeight="1">
      <c r="A420" s="1275">
        <v>1129.0</v>
      </c>
      <c r="B420" s="1227">
        <v>1781.0</v>
      </c>
      <c r="C420" s="1275" t="s">
        <v>233</v>
      </c>
      <c r="D420" s="1275" t="s">
        <v>234</v>
      </c>
      <c r="E420" s="1230"/>
      <c r="G420" s="1249" t="str">
        <f t="array" ref="G420">IF(XLOOKUP(B420,'New Signups'!C:C,'New Signups'!I:I) = 0, "", XLOOKUP(B420,'New Signups'!C:C,'New Signups'!I:I))</f>
        <v>(215) 397-7672</v>
      </c>
      <c r="H420" s="1249" t="str">
        <f t="array" ref="H420">IF(XLOOKUP(B420,'New Signups'!C:C,'New Signups'!J:J) = 0, "", XLOOKUP(B420,'New Signups'!C:C,'New Signups'!J:J))</f>
        <v>(215) 397-7672</v>
      </c>
      <c r="J420" s="1249" t="str">
        <f t="array" ref="J420">IFNA(XLOOKUP(B420,'New Signups'!C:C,'New Signups'!H:H),"-")</f>
        <v>Erica Covington</v>
      </c>
      <c r="M420" s="1157" t="str">
        <f t="array" ref="M420">IFNA(
    IF(OR(XLOOKUP(B420, '1000'!A:A, '1000'!AC:AC, NA())=0, XLOOKUP(B420, '1000'!A:A, '1000'!AC:AC, NA())=DATE(1900,1,1)), "", XLOOKUP(B420, '1000'!A:A, '1000'!AC:AC, NA())),
    IFNA(
        IF(OR(XLOOKUP(B420, '2000'!A:A, '2000'!AC:AC, NA())=0, XLOOKUP(B420, '2000'!A:A, '2000'!AC:AC, NA())=DATE(1900,1,1)), "", XLOOKUP(B420, '2000'!A:A, '2000'!AC:AC, NA())),
        IFNA(
            IF(OR(XLOOKUP(B420, '3000'!A:A, '3000'!AC:AC, NA())=0, XLOOKUP(B420, '3000'!A:A, '3000'!AC:AC, NA())=DATE(1900,1,1)), "", XLOOKUP(B420, '3000'!A:A, '3000'!AC:AC, NA())),
            ""
        )
    )
)</f>
        <v/>
      </c>
      <c r="O420" s="1250" t="str">
        <f t="shared" si="24"/>
        <v/>
      </c>
      <c r="P420" s="1157" t="str">
        <f t="shared" si="25"/>
        <v/>
      </c>
      <c r="Q420" s="1157" t="str">
        <f t="shared" si="34"/>
        <v/>
      </c>
      <c r="R420" s="1157" t="str">
        <f t="shared" si="26"/>
        <v/>
      </c>
      <c r="S420" s="1157" t="str">
        <f t="shared" si="27"/>
        <v/>
      </c>
      <c r="T420" s="1157"/>
      <c r="W420" s="1249" t="str">
        <f t="shared" si="29"/>
        <v/>
      </c>
      <c r="X420" s="273"/>
      <c r="AB420" s="1249" t="str">
        <f t="shared" si="30"/>
        <v/>
      </c>
      <c r="AC420" s="1249" t="str">
        <f t="shared" si="31"/>
        <v/>
      </c>
      <c r="AD420" s="1249" t="str">
        <f t="shared" si="32"/>
        <v/>
      </c>
      <c r="AF420" s="1249" t="str">
        <f t="shared" si="33"/>
        <v/>
      </c>
    </row>
    <row r="421" ht="15.75" customHeight="1">
      <c r="A421" s="1275">
        <v>1130.0</v>
      </c>
      <c r="B421" s="1227">
        <v>1927.0</v>
      </c>
      <c r="C421" s="1275" t="s">
        <v>214</v>
      </c>
      <c r="D421" s="1275" t="s">
        <v>215</v>
      </c>
      <c r="E421" s="1230"/>
      <c r="G421" s="1249" t="str">
        <f t="array" ref="G421">IF(XLOOKUP(B421,'New Signups'!C:C,'New Signups'!I:I) = 0, "", XLOOKUP(B421,'New Signups'!C:C,'New Signups'!I:I))</f>
        <v>(267) 628-8662</v>
      </c>
      <c r="H421" s="1249" t="str">
        <f t="array" ref="H421">IF(XLOOKUP(B421,'New Signups'!C:C,'New Signups'!J:J) = 0, "", XLOOKUP(B421,'New Signups'!C:C,'New Signups'!J:J))</f>
        <v/>
      </c>
      <c r="J421" s="1249" t="str">
        <f t="array" ref="J421">IFNA(XLOOKUP(B421,'New Signups'!C:C,'New Signups'!H:H),"-")</f>
        <v>Cherele washington</v>
      </c>
      <c r="M421" s="1157" t="str">
        <f t="array" ref="M421">IFNA(
    IF(OR(XLOOKUP(B421, '1000'!A:A, '1000'!AC:AC, NA())=0, XLOOKUP(B421, '1000'!A:A, '1000'!AC:AC, NA())=DATE(1900,1,1)), "", XLOOKUP(B421, '1000'!A:A, '1000'!AC:AC, NA())),
    IFNA(
        IF(OR(XLOOKUP(B421, '2000'!A:A, '2000'!AC:AC, NA())=0, XLOOKUP(B421, '2000'!A:A, '2000'!AC:AC, NA())=DATE(1900,1,1)), "", XLOOKUP(B421, '2000'!A:A, '2000'!AC:AC, NA())),
        IFNA(
            IF(OR(XLOOKUP(B421, '3000'!A:A, '3000'!AC:AC, NA())=0, XLOOKUP(B421, '3000'!A:A, '3000'!AC:AC, NA())=DATE(1900,1,1)), "", XLOOKUP(B421, '3000'!A:A, '3000'!AC:AC, NA())),
            ""
        )
    )
)</f>
        <v/>
      </c>
      <c r="O421" s="1250" t="str">
        <f t="shared" si="24"/>
        <v/>
      </c>
      <c r="P421" s="1157" t="str">
        <f t="shared" si="25"/>
        <v/>
      </c>
      <c r="Q421" s="1157" t="str">
        <f t="shared" si="34"/>
        <v/>
      </c>
      <c r="R421" s="1157" t="str">
        <f t="shared" si="26"/>
        <v/>
      </c>
      <c r="S421" s="1157" t="str">
        <f t="shared" si="27"/>
        <v/>
      </c>
      <c r="T421" s="1157"/>
      <c r="W421" s="1249" t="str">
        <f t="shared" si="29"/>
        <v/>
      </c>
      <c r="X421" s="273"/>
      <c r="AB421" s="1249" t="str">
        <f t="shared" si="30"/>
        <v/>
      </c>
      <c r="AC421" s="1249" t="str">
        <f t="shared" si="31"/>
        <v/>
      </c>
      <c r="AD421" s="1249" t="str">
        <f t="shared" si="32"/>
        <v/>
      </c>
      <c r="AF421" s="1249" t="str">
        <f t="shared" si="33"/>
        <v/>
      </c>
    </row>
    <row r="422" ht="15.75" customHeight="1">
      <c r="A422" s="1275">
        <v>1131.0</v>
      </c>
      <c r="B422" s="1227">
        <v>1926.0</v>
      </c>
      <c r="C422" s="1275" t="s">
        <v>327</v>
      </c>
      <c r="D422" s="1275" t="s">
        <v>328</v>
      </c>
      <c r="E422" s="1230"/>
      <c r="G422" s="1249" t="str">
        <f t="array" ref="G422">IF(XLOOKUP(B422,'New Signups'!C:C,'New Signups'!I:I) = 0, "", XLOOKUP(B422,'New Signups'!C:C,'New Signups'!I:I))</f>
        <v>(267) 628-8662</v>
      </c>
      <c r="H422" s="1249" t="str">
        <f t="array" ref="H422">IF(XLOOKUP(B422,'New Signups'!C:C,'New Signups'!J:J) = 0, "", XLOOKUP(B422,'New Signups'!C:C,'New Signups'!J:J))</f>
        <v/>
      </c>
      <c r="J422" s="1249" t="str">
        <f t="array" ref="J422">IFNA(XLOOKUP(B422,'New Signups'!C:C,'New Signups'!H:H),"-")</f>
        <v>Cherele Washington</v>
      </c>
      <c r="M422" s="1157" t="str">
        <f t="array" ref="M422">IFNA(
    IF(OR(XLOOKUP(B422, '1000'!A:A, '1000'!AC:AC, NA())=0, XLOOKUP(B422, '1000'!A:A, '1000'!AC:AC, NA())=DATE(1900,1,1)), "", XLOOKUP(B422, '1000'!A:A, '1000'!AC:AC, NA())),
    IFNA(
        IF(OR(XLOOKUP(B422, '2000'!A:A, '2000'!AC:AC, NA())=0, XLOOKUP(B422, '2000'!A:A, '2000'!AC:AC, NA())=DATE(1900,1,1)), "", XLOOKUP(B422, '2000'!A:A, '2000'!AC:AC, NA())),
        IFNA(
            IF(OR(XLOOKUP(B422, '3000'!A:A, '3000'!AC:AC, NA())=0, XLOOKUP(B422, '3000'!A:A, '3000'!AC:AC, NA())=DATE(1900,1,1)), "", XLOOKUP(B422, '3000'!A:A, '3000'!AC:AC, NA())),
            ""
        )
    )
)</f>
        <v/>
      </c>
      <c r="O422" s="1250" t="str">
        <f t="shared" si="24"/>
        <v/>
      </c>
      <c r="P422" s="1157" t="str">
        <f t="shared" si="25"/>
        <v/>
      </c>
      <c r="Q422" s="1157" t="str">
        <f t="shared" si="34"/>
        <v/>
      </c>
      <c r="R422" s="1157" t="str">
        <f t="shared" si="26"/>
        <v/>
      </c>
      <c r="S422" s="1157" t="str">
        <f t="shared" si="27"/>
        <v/>
      </c>
      <c r="T422" s="1157"/>
      <c r="W422" s="1249" t="str">
        <f t="shared" si="29"/>
        <v/>
      </c>
      <c r="X422" s="273"/>
      <c r="AB422" s="1249" t="str">
        <f t="shared" si="30"/>
        <v/>
      </c>
      <c r="AC422" s="1249" t="str">
        <f t="shared" si="31"/>
        <v/>
      </c>
      <c r="AD422" s="1249" t="str">
        <f t="shared" si="32"/>
        <v/>
      </c>
      <c r="AF422" s="1249" t="str">
        <f t="shared" si="33"/>
        <v/>
      </c>
    </row>
    <row r="423" ht="15.75" customHeight="1">
      <c r="A423" s="1275">
        <v>1132.0</v>
      </c>
      <c r="B423" s="1227">
        <v>1880.0</v>
      </c>
      <c r="C423" s="1275" t="s">
        <v>285</v>
      </c>
      <c r="D423" s="1275" t="s">
        <v>286</v>
      </c>
      <c r="E423" s="1230"/>
      <c r="G423" s="1249" t="str">
        <f t="array" ref="G423">IF(XLOOKUP(B423,'New Signups'!C:C,'New Signups'!I:I) = 0, "", XLOOKUP(B423,'New Signups'!C:C,'New Signups'!I:I))</f>
        <v>(267) 276-5451</v>
      </c>
      <c r="H423" s="1249" t="str">
        <f t="array" ref="H423">IF(XLOOKUP(B423,'New Signups'!C:C,'New Signups'!J:J) = 0, "", XLOOKUP(B423,'New Signups'!C:C,'New Signups'!J:J))</f>
        <v>(215) 913-2635</v>
      </c>
      <c r="J423" s="1249" t="str">
        <f t="array" ref="J423">IFNA(XLOOKUP(B423,'New Signups'!C:C,'New Signups'!H:H),"-")</f>
        <v>brieanna hall </v>
      </c>
      <c r="M423" s="1157" t="str">
        <f t="array" ref="M423">IFNA(
    IF(OR(XLOOKUP(B423, '1000'!A:A, '1000'!AC:AC, NA())=0, XLOOKUP(B423, '1000'!A:A, '1000'!AC:AC, NA())=DATE(1900,1,1)), "", XLOOKUP(B423, '1000'!A:A, '1000'!AC:AC, NA())),
    IFNA(
        IF(OR(XLOOKUP(B423, '2000'!A:A, '2000'!AC:AC, NA())=0, XLOOKUP(B423, '2000'!A:A, '2000'!AC:AC, NA())=DATE(1900,1,1)), "", XLOOKUP(B423, '2000'!A:A, '2000'!AC:AC, NA())),
        IFNA(
            IF(OR(XLOOKUP(B423, '3000'!A:A, '3000'!AC:AC, NA())=0, XLOOKUP(B423, '3000'!A:A, '3000'!AC:AC, NA())=DATE(1900,1,1)), "", XLOOKUP(B423, '3000'!A:A, '3000'!AC:AC, NA())),
            ""
        )
    )
)</f>
        <v/>
      </c>
      <c r="O423" s="1250" t="str">
        <f t="shared" si="24"/>
        <v/>
      </c>
      <c r="P423" s="1157" t="str">
        <f t="shared" si="25"/>
        <v/>
      </c>
      <c r="Q423" s="1157" t="str">
        <f t="shared" si="34"/>
        <v/>
      </c>
      <c r="R423" s="1157" t="str">
        <f t="shared" si="26"/>
        <v/>
      </c>
      <c r="S423" s="1157" t="str">
        <f t="shared" si="27"/>
        <v/>
      </c>
      <c r="T423" s="1157"/>
      <c r="W423" s="1249" t="str">
        <f t="shared" si="29"/>
        <v/>
      </c>
      <c r="X423" s="273"/>
      <c r="AB423" s="1249" t="str">
        <f t="shared" si="30"/>
        <v/>
      </c>
      <c r="AC423" s="1249" t="str">
        <f t="shared" si="31"/>
        <v/>
      </c>
      <c r="AD423" s="1249" t="str">
        <f t="shared" si="32"/>
        <v/>
      </c>
      <c r="AF423" s="1249" t="str">
        <f t="shared" si="33"/>
        <v/>
      </c>
    </row>
    <row r="424" ht="15.75" customHeight="1">
      <c r="A424" s="1230"/>
      <c r="B424" s="1245"/>
      <c r="C424" s="1230"/>
      <c r="D424" s="1230"/>
      <c r="E424" s="1230"/>
      <c r="G424" s="1249" t="str">
        <f t="array" ref="G424">IF(XLOOKUP(B424,'New Signups'!C:C,'New Signups'!I:I) = 0, "", XLOOKUP(B424,'New Signups'!C:C,'New Signups'!I:I))</f>
        <v>#N/A</v>
      </c>
      <c r="H424" s="1249" t="str">
        <f t="array" ref="H424">IF(XLOOKUP(B424,'New Signups'!C:C,'New Signups'!J:J) = 0, "", XLOOKUP(B424,'New Signups'!C:C,'New Signups'!J:J))</f>
        <v>#N/A</v>
      </c>
      <c r="J424" s="1249" t="str">
        <f t="array" ref="J424">IFNA(XLOOKUP(B424,'New Signups'!C:C,'New Signups'!H:H),"-")</f>
        <v>-</v>
      </c>
      <c r="M424" s="1157" t="str">
        <f t="array" ref="M424">IFNA(
    IF(OR(XLOOKUP(B424, '1000'!A:A, '1000'!AC:AC, NA())=0, XLOOKUP(B424, '1000'!A:A, '1000'!AC:AC, NA())=DATE(1900,1,1)), "", XLOOKUP(B424, '1000'!A:A, '1000'!AC:AC, NA())),
    IFNA(
        IF(OR(XLOOKUP(B424, '2000'!A:A, '2000'!AC:AC, NA())=0, XLOOKUP(B424, '2000'!A:A, '2000'!AC:AC, NA())=DATE(1900,1,1)), "", XLOOKUP(B424, '2000'!A:A, '2000'!AC:AC, NA())),
        IFNA(
            IF(OR(XLOOKUP(B424, '3000'!A:A, '3000'!AC:AC, NA())=0, XLOOKUP(B424, '3000'!A:A, '3000'!AC:AC, NA())=DATE(1900,1,1)), "", XLOOKUP(B424, '3000'!A:A, '3000'!AC:AC, NA())),
            ""
        )
    )
)</f>
        <v/>
      </c>
      <c r="O424" s="1250" t="str">
        <f t="shared" si="24"/>
        <v/>
      </c>
      <c r="P424" s="1157" t="str">
        <f t="shared" si="25"/>
        <v/>
      </c>
      <c r="Q424" s="1157" t="str">
        <f t="shared" si="34"/>
        <v/>
      </c>
      <c r="R424" s="1157" t="str">
        <f t="shared" si="26"/>
        <v/>
      </c>
      <c r="S424" s="1157" t="str">
        <f t="shared" si="27"/>
        <v/>
      </c>
      <c r="T424" s="1157"/>
      <c r="W424" s="1249" t="str">
        <f t="shared" si="29"/>
        <v/>
      </c>
      <c r="X424" s="273"/>
      <c r="AB424" s="1249" t="str">
        <f t="shared" si="30"/>
        <v/>
      </c>
      <c r="AC424" s="1249" t="str">
        <f t="shared" si="31"/>
        <v/>
      </c>
      <c r="AD424" s="1249" t="str">
        <f t="shared" si="32"/>
        <v/>
      </c>
      <c r="AF424" s="1249" t="str">
        <f t="shared" si="33"/>
        <v/>
      </c>
    </row>
    <row r="425" ht="15.75" customHeight="1">
      <c r="A425" s="1230"/>
      <c r="B425" s="1282"/>
      <c r="C425" s="1230"/>
      <c r="D425" s="1230"/>
      <c r="E425" s="1230"/>
      <c r="G425" s="1249" t="str">
        <f t="array" ref="G425">IF(XLOOKUP(B425,'New Signups'!C:C,'New Signups'!I:I) = 0, "", XLOOKUP(B425,'New Signups'!C:C,'New Signups'!I:I))</f>
        <v>#N/A</v>
      </c>
      <c r="H425" s="1249" t="str">
        <f t="array" ref="H425">IF(XLOOKUP(B425,'New Signups'!C:C,'New Signups'!J:J) = 0, "", XLOOKUP(B425,'New Signups'!C:C,'New Signups'!J:J))</f>
        <v>#N/A</v>
      </c>
      <c r="J425" s="1249" t="str">
        <f t="array" ref="J425">IFNA(XLOOKUP(B425,'New Signups'!C:C,'New Signups'!H:H),"-")</f>
        <v>-</v>
      </c>
      <c r="M425" s="1157" t="str">
        <f t="array" ref="M425">IFNA(
    IF(OR(XLOOKUP(B425, '1000'!A:A, '1000'!AC:AC, NA())=0, XLOOKUP(B425, '1000'!A:A, '1000'!AC:AC, NA())=DATE(1900,1,1)), "", XLOOKUP(B425, '1000'!A:A, '1000'!AC:AC, NA())),
    IFNA(
        IF(OR(XLOOKUP(B425, '2000'!A:A, '2000'!AC:AC, NA())=0, XLOOKUP(B425, '2000'!A:A, '2000'!AC:AC, NA())=DATE(1900,1,1)), "", XLOOKUP(B425, '2000'!A:A, '2000'!AC:AC, NA())),
        IFNA(
            IF(OR(XLOOKUP(B425, '3000'!A:A, '3000'!AC:AC, NA())=0, XLOOKUP(B425, '3000'!A:A, '3000'!AC:AC, NA())=DATE(1900,1,1)), "", XLOOKUP(B425, '3000'!A:A, '3000'!AC:AC, NA())),
            ""
        )
    )
)</f>
        <v/>
      </c>
      <c r="O425" s="1250"/>
      <c r="P425" s="1157"/>
      <c r="Q425" s="1157"/>
      <c r="R425" s="1157"/>
      <c r="S425" s="1157"/>
      <c r="T425" s="1157"/>
      <c r="W425" s="1249"/>
      <c r="X425" s="273"/>
      <c r="AB425" s="1249"/>
      <c r="AC425" s="1249"/>
      <c r="AD425" s="1249"/>
      <c r="AF425" s="1249"/>
    </row>
    <row r="426" ht="15.75" customHeight="1">
      <c r="A426" s="1230"/>
      <c r="B426" s="1245"/>
      <c r="C426" s="1230"/>
      <c r="D426" s="1230"/>
      <c r="E426" s="1230"/>
      <c r="G426" s="1249" t="str">
        <f t="array" ref="G426">IF(XLOOKUP(B426,'New Signups'!C:C,'New Signups'!I:I) = 0, "", XLOOKUP(B426,'New Signups'!C:C,'New Signups'!I:I))</f>
        <v>#N/A</v>
      </c>
      <c r="H426" s="1249" t="str">
        <f t="array" ref="H426">IF(XLOOKUP(B426,'New Signups'!C:C,'New Signups'!J:J) = 0, "", XLOOKUP(B426,'New Signups'!C:C,'New Signups'!J:J))</f>
        <v>#N/A</v>
      </c>
      <c r="J426" s="1249" t="str">
        <f t="array" ref="J426">IFNA(XLOOKUP(B426,'New Signups'!C:C,'New Signups'!H:H),"-")</f>
        <v>-</v>
      </c>
      <c r="M426" s="1157" t="str">
        <f t="array" ref="M426">IFNA(
    IF(OR(XLOOKUP(B426, '1000'!A:A, '1000'!AC:AC, NA())=0, XLOOKUP(B426, '1000'!A:A, '1000'!AC:AC, NA())=DATE(1900,1,1)), "", XLOOKUP(B426, '1000'!A:A, '1000'!AC:AC, NA())),
    IFNA(
        IF(OR(XLOOKUP(B426, '2000'!A:A, '2000'!AC:AC, NA())=0, XLOOKUP(B426, '2000'!A:A, '2000'!AC:AC, NA())=DATE(1900,1,1)), "", XLOOKUP(B426, '2000'!A:A, '2000'!AC:AC, NA())),
        IFNA(
            IF(OR(XLOOKUP(B426, '3000'!A:A, '3000'!AC:AC, NA())=0, XLOOKUP(B426, '3000'!A:A, '3000'!AC:AC, NA())=DATE(1900,1,1)), "", XLOOKUP(B426, '3000'!A:A, '3000'!AC:AC, NA())),
            ""
        )
    )
)</f>
        <v/>
      </c>
      <c r="O426" s="1250" t="str">
        <f t="shared" ref="O426:O440" si="35">IF(ISNUMBER(M426), TEXT(DATE(YEAR(M426), MONTH(M426) + 1, 1), "mm/yyyy"), "")</f>
        <v/>
      </c>
      <c r="P426" s="1157" t="str">
        <f t="shared" ref="P426:P440" si="36">IF(ISNUMBER(M426), TEXT(DATE(YEAR(M426), MONTH(M426) + 2, 1), "mm/yyyy"), "")</f>
        <v/>
      </c>
      <c r="Q426" s="1157" t="str">
        <f t="shared" ref="Q426:Q440" si="37">IF(ISNUMBER(M426), TEXT(DATE(YEAR(M426), MONTH(M426) + 2, 1), "mm/yyyy"), "")</f>
        <v/>
      </c>
      <c r="R426" s="1157" t="str">
        <f t="shared" ref="R426:R440" si="38">IF(ISNUMBER(M426), TEXT(DATE(YEAR(M426), MONTH(M426) + 4, 1), "mm/yyyy"), "")</f>
        <v/>
      </c>
      <c r="S426" s="1157" t="str">
        <f t="shared" ref="S426:S440" si="39">IF(ISNUMBER(M426), TEXT(DATE(YEAR(M426), MONTH(M426) + 5, 1), "mm/yyyy"), "")</f>
        <v/>
      </c>
      <c r="T426" s="1157"/>
      <c r="W426" s="1249" t="str">
        <f t="shared" ref="W426:W441" si="40">IF(AND(M426&lt;&gt;"", ISNUMBER(DATEVALUE(TEXT(M426,"mm/dd/yyyy")))), TEXT(DATE(YEAR(M426), MONTH(M426) + 10, 1) + (8 - WEEKDAY(DATE(YEAR(M426), MONTH(M426) + 10, 1), 2)), "yyyy-mm-dd") &amp; " 00:00", "")</f>
        <v/>
      </c>
      <c r="X426" s="273"/>
      <c r="AB426" s="1249" t="str">
        <f t="shared" ref="AB426:AB439" si="41">IF(ISNUMBER(M426), TEXT(DATE(YEAR(M426), MONTH(M426) + 12, 1), "mm/yyyy"), "")</f>
        <v/>
      </c>
      <c r="AC426" s="1249" t="str">
        <f t="shared" ref="AC426:AC439" si="42">IF(ISNUMBER(M426), TEXT(DATE(YEAR(M426), MONTH(M426) + 13, 1), "mm/yyyy"), "")</f>
        <v/>
      </c>
      <c r="AD426" s="1249" t="str">
        <f t="shared" ref="AD426:AD439" si="43">IF(ISNUMBER(M426), TEXT(DATE(YEAR(M426), MONTH(M426) + 14, 1), "mm/yyyy"), "")</f>
        <v/>
      </c>
      <c r="AF426" s="1249" t="str">
        <f t="shared" ref="AF426:AF430" si="44">IF(AND(M426&lt;&gt;"", ISNUMBER(DATEVALUE(TEXT(M426,"mm/dd/yyyy")))), TEXT(DATE(YEAR(M426), MONTH(M426) + 15, 15), "mm/dd/yyyy"), "")</f>
        <v/>
      </c>
    </row>
    <row r="427" ht="15.75" customHeight="1">
      <c r="A427" s="1230"/>
      <c r="B427" s="1245"/>
      <c r="C427" s="1230"/>
      <c r="D427" s="1230"/>
      <c r="E427" s="1230"/>
      <c r="G427" s="1249" t="str">
        <f t="array" ref="G427">IF(XLOOKUP(B427,'New Signups'!C:C,'New Signups'!I:I) = 0, "", XLOOKUP(B427,'New Signups'!C:C,'New Signups'!I:I))</f>
        <v>#N/A</v>
      </c>
      <c r="H427" s="1249" t="str">
        <f t="array" ref="H427">IF(XLOOKUP(B427,'New Signups'!C:C,'New Signups'!J:J) = 0, "", XLOOKUP(B427,'New Signups'!C:C,'New Signups'!J:J))</f>
        <v>#N/A</v>
      </c>
      <c r="J427" s="1249" t="str">
        <f t="array" ref="J427">IFNA(XLOOKUP(B427,'New Signups'!C:C,'New Signups'!H:H),"-")</f>
        <v>-</v>
      </c>
      <c r="M427" s="1157" t="str">
        <f t="array" ref="M427">IFNA(
    IF(OR(XLOOKUP(B427, '1000'!A:A, '1000'!AC:AC, NA())=0, XLOOKUP(B427, '1000'!A:A, '1000'!AC:AC, NA())=DATE(1900,1,1)), "", XLOOKUP(B427, '1000'!A:A, '1000'!AC:AC, NA())),
    IFNA(
        IF(OR(XLOOKUP(B427, '2000'!A:A, '2000'!AC:AC, NA())=0, XLOOKUP(B427, '2000'!A:A, '2000'!AC:AC, NA())=DATE(1900,1,1)), "", XLOOKUP(B427, '2000'!A:A, '2000'!AC:AC, NA())),
        IFNA(
            IF(OR(XLOOKUP(B427, '3000'!A:A, '3000'!AC:AC, NA())=0, XLOOKUP(B427, '3000'!A:A, '3000'!AC:AC, NA())=DATE(1900,1,1)), "", XLOOKUP(B427, '3000'!A:A, '3000'!AC:AC, NA())),
            ""
        )
    )
)</f>
        <v/>
      </c>
      <c r="O427" s="1250" t="str">
        <f t="shared" si="35"/>
        <v/>
      </c>
      <c r="P427" s="1157" t="str">
        <f t="shared" si="36"/>
        <v/>
      </c>
      <c r="Q427" s="1157" t="str">
        <f t="shared" si="37"/>
        <v/>
      </c>
      <c r="R427" s="1157" t="str">
        <f t="shared" si="38"/>
        <v/>
      </c>
      <c r="S427" s="1157" t="str">
        <f t="shared" si="39"/>
        <v/>
      </c>
      <c r="T427" s="1157"/>
      <c r="W427" s="1249" t="str">
        <f t="shared" si="40"/>
        <v/>
      </c>
      <c r="X427" s="273"/>
      <c r="AB427" s="1249" t="str">
        <f t="shared" si="41"/>
        <v/>
      </c>
      <c r="AC427" s="1249" t="str">
        <f t="shared" si="42"/>
        <v/>
      </c>
      <c r="AD427" s="1249" t="str">
        <f t="shared" si="43"/>
        <v/>
      </c>
      <c r="AF427" s="1249" t="str">
        <f t="shared" si="44"/>
        <v/>
      </c>
    </row>
    <row r="428" ht="15.75" customHeight="1">
      <c r="A428" s="1230"/>
      <c r="B428" s="1245"/>
      <c r="C428" s="1230"/>
      <c r="D428" s="1230"/>
      <c r="E428" s="1230"/>
      <c r="G428" s="1249" t="str">
        <f t="array" ref="G428">IF(XLOOKUP(B428,'New Signups'!C:C,'New Signups'!I:I) = 0, "", XLOOKUP(B428,'New Signups'!C:C,'New Signups'!I:I))</f>
        <v>#N/A</v>
      </c>
      <c r="H428" s="1249" t="str">
        <f t="array" ref="H428">IF(XLOOKUP(B428,'New Signups'!C:C,'New Signups'!J:J) = 0, "", XLOOKUP(B428,'New Signups'!C:C,'New Signups'!J:J))</f>
        <v>#N/A</v>
      </c>
      <c r="J428" s="1249" t="str">
        <f t="array" ref="J428">IFNA(XLOOKUP(B428,'New Signups'!C:C,'New Signups'!H:H),"-")</f>
        <v>-</v>
      </c>
      <c r="M428" s="1157" t="str">
        <f t="array" ref="M428">IFNA(
    IF(OR(XLOOKUP(B428, '1000'!A:A, '1000'!AC:AC, NA())=0, XLOOKUP(B428, '1000'!A:A, '1000'!AC:AC, NA())=DATE(1900,1,1)), "", XLOOKUP(B428, '1000'!A:A, '1000'!AC:AC, NA())),
    IFNA(
        IF(OR(XLOOKUP(B428, '2000'!A:A, '2000'!AC:AC, NA())=0, XLOOKUP(B428, '2000'!A:A, '2000'!AC:AC, NA())=DATE(1900,1,1)), "", XLOOKUP(B428, '2000'!A:A, '2000'!AC:AC, NA())),
        IFNA(
            IF(OR(XLOOKUP(B428, '3000'!A:A, '3000'!AC:AC, NA())=0, XLOOKUP(B428, '3000'!A:A, '3000'!AC:AC, NA())=DATE(1900,1,1)), "", XLOOKUP(B428, '3000'!A:A, '3000'!AC:AC, NA())),
            ""
        )
    )
)</f>
        <v/>
      </c>
      <c r="O428" s="1250" t="str">
        <f t="shared" si="35"/>
        <v/>
      </c>
      <c r="P428" s="1157" t="str">
        <f t="shared" si="36"/>
        <v/>
      </c>
      <c r="Q428" s="1157" t="str">
        <f t="shared" si="37"/>
        <v/>
      </c>
      <c r="R428" s="1157" t="str">
        <f t="shared" si="38"/>
        <v/>
      </c>
      <c r="S428" s="1157" t="str">
        <f t="shared" si="39"/>
        <v/>
      </c>
      <c r="T428" s="1157"/>
      <c r="W428" s="1249" t="str">
        <f t="shared" si="40"/>
        <v/>
      </c>
      <c r="X428" s="273"/>
      <c r="AB428" s="1249" t="str">
        <f t="shared" si="41"/>
        <v/>
      </c>
      <c r="AC428" s="1249" t="str">
        <f t="shared" si="42"/>
        <v/>
      </c>
      <c r="AD428" s="1249" t="str">
        <f t="shared" si="43"/>
        <v/>
      </c>
      <c r="AF428" s="1249" t="str">
        <f t="shared" si="44"/>
        <v/>
      </c>
    </row>
    <row r="429" ht="15.75" customHeight="1">
      <c r="A429" s="1230"/>
      <c r="B429" s="1245"/>
      <c r="C429" s="1230"/>
      <c r="D429" s="1230"/>
      <c r="E429" s="1230"/>
      <c r="G429" s="1249" t="str">
        <f t="array" ref="G429">IF(XLOOKUP(B429,'New Signups'!C:C,'New Signups'!I:I) = 0, "", XLOOKUP(B429,'New Signups'!C:C,'New Signups'!I:I))</f>
        <v>#N/A</v>
      </c>
      <c r="H429" s="1249" t="str">
        <f t="array" ref="H429">IF(XLOOKUP(B429,'New Signups'!C:C,'New Signups'!J:J) = 0, "", XLOOKUP(B429,'New Signups'!C:C,'New Signups'!J:J))</f>
        <v>#N/A</v>
      </c>
      <c r="J429" s="1249" t="str">
        <f t="array" ref="J429">IFNA(XLOOKUP(B429,'New Signups'!C:C,'New Signups'!H:H),"-")</f>
        <v>-</v>
      </c>
      <c r="M429" s="1157" t="str">
        <f t="array" ref="M429">IFNA(
    IF(OR(XLOOKUP(B429, '1000'!A:A, '1000'!AC:AC, NA())=0, XLOOKUP(B429, '1000'!A:A, '1000'!AC:AC, NA())=DATE(1900,1,1)), "", XLOOKUP(B429, '1000'!A:A, '1000'!AC:AC, NA())),
    IFNA(
        IF(OR(XLOOKUP(B429, '2000'!A:A, '2000'!AC:AC, NA())=0, XLOOKUP(B429, '2000'!A:A, '2000'!AC:AC, NA())=DATE(1900,1,1)), "", XLOOKUP(B429, '2000'!A:A, '2000'!AC:AC, NA())),
        IFNA(
            IF(OR(XLOOKUP(B429, '3000'!A:A, '3000'!AC:AC, NA())=0, XLOOKUP(B429, '3000'!A:A, '3000'!AC:AC, NA())=DATE(1900,1,1)), "", XLOOKUP(B429, '3000'!A:A, '3000'!AC:AC, NA())),
            ""
        )
    )
)</f>
        <v/>
      </c>
      <c r="O429" s="1250" t="str">
        <f t="shared" si="35"/>
        <v/>
      </c>
      <c r="P429" s="1157" t="str">
        <f t="shared" si="36"/>
        <v/>
      </c>
      <c r="Q429" s="1157" t="str">
        <f t="shared" si="37"/>
        <v/>
      </c>
      <c r="R429" s="1157" t="str">
        <f t="shared" si="38"/>
        <v/>
      </c>
      <c r="S429" s="1157" t="str">
        <f t="shared" si="39"/>
        <v/>
      </c>
      <c r="T429" s="1157"/>
      <c r="W429" s="1249" t="str">
        <f t="shared" si="40"/>
        <v/>
      </c>
      <c r="X429" s="273"/>
      <c r="AB429" s="1249" t="str">
        <f t="shared" si="41"/>
        <v/>
      </c>
      <c r="AC429" s="1249" t="str">
        <f t="shared" si="42"/>
        <v/>
      </c>
      <c r="AD429" s="1249" t="str">
        <f t="shared" si="43"/>
        <v/>
      </c>
      <c r="AF429" s="1249" t="str">
        <f t="shared" si="44"/>
        <v/>
      </c>
    </row>
    <row r="430" ht="15.75" customHeight="1">
      <c r="A430" s="1230"/>
      <c r="B430" s="1245"/>
      <c r="C430" s="1230"/>
      <c r="D430" s="1230"/>
      <c r="E430" s="1230"/>
      <c r="G430" s="1249" t="str">
        <f t="array" ref="G430">IF(XLOOKUP(B430,'New Signups'!C:C,'New Signups'!I:I) = 0, "", XLOOKUP(B430,'New Signups'!C:C,'New Signups'!I:I))</f>
        <v>#N/A</v>
      </c>
      <c r="H430" s="1249" t="str">
        <f t="array" ref="H430">IF(XLOOKUP(B430,'New Signups'!C:C,'New Signups'!J:J) = 0, "", XLOOKUP(B430,'New Signups'!C:C,'New Signups'!J:J))</f>
        <v>#N/A</v>
      </c>
      <c r="J430" s="1249" t="str">
        <f t="array" ref="J430">IFNA(XLOOKUP(B430,'New Signups'!C:C,'New Signups'!H:H),"-")</f>
        <v>-</v>
      </c>
      <c r="M430" s="1157" t="str">
        <f t="array" ref="M430">IFNA(
    IF(OR(XLOOKUP(B430, '1000'!A:A, '1000'!AC:AC, NA())=0, XLOOKUP(B430, '1000'!A:A, '1000'!AC:AC, NA())=DATE(1900,1,1)), "", XLOOKUP(B430, '1000'!A:A, '1000'!AC:AC, NA())),
    IFNA(
        IF(OR(XLOOKUP(B430, '2000'!A:A, '2000'!AC:AC, NA())=0, XLOOKUP(B430, '2000'!A:A, '2000'!AC:AC, NA())=DATE(1900,1,1)), "", XLOOKUP(B430, '2000'!A:A, '2000'!AC:AC, NA())),
        IFNA(
            IF(OR(XLOOKUP(B430, '3000'!A:A, '3000'!AC:AC, NA())=0, XLOOKUP(B430, '3000'!A:A, '3000'!AC:AC, NA())=DATE(1900,1,1)), "", XLOOKUP(B430, '3000'!A:A, '3000'!AC:AC, NA())),
            ""
        )
    )
)</f>
        <v/>
      </c>
      <c r="O430" s="1250" t="str">
        <f t="shared" si="35"/>
        <v/>
      </c>
      <c r="P430" s="1157" t="str">
        <f t="shared" si="36"/>
        <v/>
      </c>
      <c r="Q430" s="1157" t="str">
        <f t="shared" si="37"/>
        <v/>
      </c>
      <c r="R430" s="1157" t="str">
        <f t="shared" si="38"/>
        <v/>
      </c>
      <c r="S430" s="1157" t="str">
        <f t="shared" si="39"/>
        <v/>
      </c>
      <c r="T430" s="1157"/>
      <c r="W430" s="1249" t="str">
        <f t="shared" si="40"/>
        <v/>
      </c>
      <c r="X430" s="273"/>
      <c r="AB430" s="1249" t="str">
        <f t="shared" si="41"/>
        <v/>
      </c>
      <c r="AC430" s="1249" t="str">
        <f t="shared" si="42"/>
        <v/>
      </c>
      <c r="AD430" s="1249" t="str">
        <f t="shared" si="43"/>
        <v/>
      </c>
      <c r="AF430" s="1249" t="str">
        <f t="shared" si="44"/>
        <v/>
      </c>
    </row>
    <row r="431" ht="15.75" customHeight="1">
      <c r="A431" s="1230"/>
      <c r="B431" s="1245"/>
      <c r="C431" s="1230"/>
      <c r="D431" s="1230"/>
      <c r="E431" s="1230"/>
      <c r="G431" s="1249" t="str">
        <f t="array" ref="G431">IF(XLOOKUP(B431,'New Signups'!C:C,'New Signups'!I:I) = 0, "", XLOOKUP(B431,'New Signups'!C:C,'New Signups'!I:I))</f>
        <v>#N/A</v>
      </c>
      <c r="H431" s="1249" t="str">
        <f t="array" ref="H431">IF(XLOOKUP(B431,'New Signups'!C:C,'New Signups'!J:J) = 0, "", XLOOKUP(B431,'New Signups'!C:C,'New Signups'!J:J))</f>
        <v>#N/A</v>
      </c>
      <c r="J431" s="1249" t="str">
        <f t="array" ref="J431">IFNA(XLOOKUP(B431,'New Signups'!C:C,'New Signups'!H:H),"-")</f>
        <v>-</v>
      </c>
      <c r="M431" s="1157" t="str">
        <f t="array" ref="M431">IFNA(
    IF(OR(XLOOKUP(B431, '1000'!A:A, '1000'!AC:AC, NA())=0, XLOOKUP(B431, '1000'!A:A, '1000'!AC:AC, NA())=DATE(1900,1,1)), "", XLOOKUP(B431, '1000'!A:A, '1000'!AC:AC, NA())),
    IFNA(
        IF(OR(XLOOKUP(B431, '2000'!A:A, '2000'!AC:AC, NA())=0, XLOOKUP(B431, '2000'!A:A, '2000'!AC:AC, NA())=DATE(1900,1,1)), "", XLOOKUP(B431, '2000'!A:A, '2000'!AC:AC, NA())),
        IFNA(
            IF(OR(XLOOKUP(B431, '3000'!A:A, '3000'!AC:AC, NA())=0, XLOOKUP(B431, '3000'!A:A, '3000'!AC:AC, NA())=DATE(1900,1,1)), "", XLOOKUP(B431, '3000'!A:A, '3000'!AC:AC, NA())),
            ""
        )
    )
)</f>
        <v/>
      </c>
      <c r="O431" s="1250" t="str">
        <f t="shared" si="35"/>
        <v/>
      </c>
      <c r="P431" s="1157" t="str">
        <f t="shared" si="36"/>
        <v/>
      </c>
      <c r="Q431" s="1157" t="str">
        <f t="shared" si="37"/>
        <v/>
      </c>
      <c r="R431" s="1157" t="str">
        <f t="shared" si="38"/>
        <v/>
      </c>
      <c r="S431" s="1157" t="str">
        <f t="shared" si="39"/>
        <v/>
      </c>
      <c r="T431" s="1157"/>
      <c r="W431" s="1249" t="str">
        <f t="shared" si="40"/>
        <v/>
      </c>
      <c r="X431" s="273"/>
      <c r="AB431" s="1249" t="str">
        <f t="shared" si="41"/>
        <v/>
      </c>
      <c r="AC431" s="1249" t="str">
        <f t="shared" si="42"/>
        <v/>
      </c>
      <c r="AD431" s="1249" t="str">
        <f t="shared" si="43"/>
        <v/>
      </c>
    </row>
    <row r="432" ht="15.75" customHeight="1">
      <c r="A432" s="1230"/>
      <c r="B432" s="1245"/>
      <c r="C432" s="1230"/>
      <c r="D432" s="1230"/>
      <c r="E432" s="1230"/>
      <c r="G432" s="1249" t="str">
        <f t="array" ref="G432">IF(XLOOKUP(B432,'New Signups'!C:C,'New Signups'!I:I) = 0, "", XLOOKUP(B432,'New Signups'!C:C,'New Signups'!I:I))</f>
        <v>#N/A</v>
      </c>
      <c r="H432" s="1249" t="str">
        <f t="array" ref="H432">IF(XLOOKUP(B432,'New Signups'!C:C,'New Signups'!J:J) = 0, "", XLOOKUP(B432,'New Signups'!C:C,'New Signups'!J:J))</f>
        <v>#N/A</v>
      </c>
      <c r="J432" s="1249" t="str">
        <f t="array" ref="J432">IFNA(XLOOKUP(B432,'New Signups'!C:C,'New Signups'!H:H),"-")</f>
        <v>-</v>
      </c>
      <c r="M432" s="1157" t="str">
        <f t="array" ref="M432">IFNA(
    IF(OR(XLOOKUP(B432, '1000'!A:A, '1000'!AC:AC, NA())=0, XLOOKUP(B432, '1000'!A:A, '1000'!AC:AC, NA())=DATE(1900,1,1)), "", XLOOKUP(B432, '1000'!A:A, '1000'!AC:AC, NA())),
    IFNA(
        IF(OR(XLOOKUP(B432, '2000'!A:A, '2000'!AC:AC, NA())=0, XLOOKUP(B432, '2000'!A:A, '2000'!AC:AC, NA())=DATE(1900,1,1)), "", XLOOKUP(B432, '2000'!A:A, '2000'!AC:AC, NA())),
        IFNA(
            IF(OR(XLOOKUP(B432, '3000'!A:A, '3000'!AC:AC, NA())=0, XLOOKUP(B432, '3000'!A:A, '3000'!AC:AC, NA())=DATE(1900,1,1)), "", XLOOKUP(B432, '3000'!A:A, '3000'!AC:AC, NA())),
            ""
        )
    )
)</f>
        <v/>
      </c>
      <c r="O432" s="1250" t="str">
        <f t="shared" si="35"/>
        <v/>
      </c>
      <c r="P432" s="1157" t="str">
        <f t="shared" si="36"/>
        <v/>
      </c>
      <c r="Q432" s="1157" t="str">
        <f t="shared" si="37"/>
        <v/>
      </c>
      <c r="R432" s="1157" t="str">
        <f t="shared" si="38"/>
        <v/>
      </c>
      <c r="S432" s="1157" t="str">
        <f t="shared" si="39"/>
        <v/>
      </c>
      <c r="T432" s="1157"/>
      <c r="W432" s="1249" t="str">
        <f t="shared" si="40"/>
        <v/>
      </c>
      <c r="X432" s="273"/>
      <c r="AB432" s="1249" t="str">
        <f t="shared" si="41"/>
        <v/>
      </c>
      <c r="AC432" s="1249" t="str">
        <f t="shared" si="42"/>
        <v/>
      </c>
      <c r="AD432" s="1249" t="str">
        <f t="shared" si="43"/>
        <v/>
      </c>
    </row>
    <row r="433" ht="15.75" customHeight="1">
      <c r="A433" s="1230"/>
      <c r="B433" s="1245"/>
      <c r="C433" s="1230"/>
      <c r="D433" s="1230"/>
      <c r="E433" s="1230"/>
      <c r="G433" s="1249" t="str">
        <f t="array" ref="G433">IF(XLOOKUP(B433,'New Signups'!C:C,'New Signups'!I:I) = 0, "", XLOOKUP(B433,'New Signups'!C:C,'New Signups'!I:I))</f>
        <v>#N/A</v>
      </c>
      <c r="H433" s="1249" t="str">
        <f t="array" ref="H433">IF(XLOOKUP(B433,'New Signups'!C:C,'New Signups'!J:J) = 0, "", XLOOKUP(B433,'New Signups'!C:C,'New Signups'!J:J))</f>
        <v>#N/A</v>
      </c>
      <c r="J433" s="1249" t="str">
        <f t="array" ref="J433">IFNA(XLOOKUP(B433,'New Signups'!C:C,'New Signups'!H:H),"-")</f>
        <v>-</v>
      </c>
      <c r="M433" s="1157" t="str">
        <f t="array" ref="M433">IFNA(
    IF(OR(XLOOKUP(B433, '1000'!A:A, '1000'!AC:AC, NA())=0, XLOOKUP(B433, '1000'!A:A, '1000'!AC:AC, NA())=DATE(1900,1,1)), "", XLOOKUP(B433, '1000'!A:A, '1000'!AC:AC, NA())),
    IFNA(
        IF(OR(XLOOKUP(B433, '2000'!A:A, '2000'!AC:AC, NA())=0, XLOOKUP(B433, '2000'!A:A, '2000'!AC:AC, NA())=DATE(1900,1,1)), "", XLOOKUP(B433, '2000'!A:A, '2000'!AC:AC, NA())),
        IFNA(
            IF(OR(XLOOKUP(B433, '3000'!A:A, '3000'!AC:AC, NA())=0, XLOOKUP(B433, '3000'!A:A, '3000'!AC:AC, NA())=DATE(1900,1,1)), "", XLOOKUP(B433, '3000'!A:A, '3000'!AC:AC, NA())),
            ""
        )
    )
)</f>
        <v/>
      </c>
      <c r="O433" s="1250" t="str">
        <f t="shared" si="35"/>
        <v/>
      </c>
      <c r="P433" s="1157" t="str">
        <f t="shared" si="36"/>
        <v/>
      </c>
      <c r="Q433" s="1157" t="str">
        <f t="shared" si="37"/>
        <v/>
      </c>
      <c r="R433" s="1157" t="str">
        <f t="shared" si="38"/>
        <v/>
      </c>
      <c r="S433" s="1157" t="str">
        <f t="shared" si="39"/>
        <v/>
      </c>
      <c r="T433" s="1157"/>
      <c r="W433" s="1249" t="str">
        <f t="shared" si="40"/>
        <v/>
      </c>
      <c r="X433" s="273"/>
      <c r="AB433" s="1249" t="str">
        <f t="shared" si="41"/>
        <v/>
      </c>
      <c r="AC433" s="1249" t="str">
        <f t="shared" si="42"/>
        <v/>
      </c>
      <c r="AD433" s="1249" t="str">
        <f t="shared" si="43"/>
        <v/>
      </c>
    </row>
    <row r="434" ht="15.75" customHeight="1">
      <c r="A434" s="1230"/>
      <c r="B434" s="1245"/>
      <c r="C434" s="1230"/>
      <c r="D434" s="1230"/>
      <c r="E434" s="1230"/>
      <c r="G434" s="1249" t="str">
        <f t="array" ref="G434">IF(XLOOKUP(B434,'New Signups'!C:C,'New Signups'!I:I) = 0, "", XLOOKUP(B434,'New Signups'!C:C,'New Signups'!I:I))</f>
        <v>#N/A</v>
      </c>
      <c r="H434" s="1249" t="str">
        <f t="array" ref="H434">IF(XLOOKUP(B434,'New Signups'!C:C,'New Signups'!J:J) = 0, "", XLOOKUP(B434,'New Signups'!C:C,'New Signups'!J:J))</f>
        <v>#N/A</v>
      </c>
      <c r="J434" s="1249" t="str">
        <f t="array" ref="J434">IFNA(XLOOKUP(B434,'New Signups'!C:C,'New Signups'!H:H),"-")</f>
        <v>-</v>
      </c>
      <c r="M434" s="1157" t="str">
        <f t="array" ref="M434">IFNA(
    IF(OR(XLOOKUP(B434, '1000'!A:A, '1000'!AC:AC, NA())=0, XLOOKUP(B434, '1000'!A:A, '1000'!AC:AC, NA())=DATE(1900,1,1)), "", XLOOKUP(B434, '1000'!A:A, '1000'!AC:AC, NA())),
    IFNA(
        IF(OR(XLOOKUP(B434, '2000'!A:A, '2000'!AC:AC, NA())=0, XLOOKUP(B434, '2000'!A:A, '2000'!AC:AC, NA())=DATE(1900,1,1)), "", XLOOKUP(B434, '2000'!A:A, '2000'!AC:AC, NA())),
        IFNA(
            IF(OR(XLOOKUP(B434, '3000'!A:A, '3000'!AC:AC, NA())=0, XLOOKUP(B434, '3000'!A:A, '3000'!AC:AC, NA())=DATE(1900,1,1)), "", XLOOKUP(B434, '3000'!A:A, '3000'!AC:AC, NA())),
            ""
        )
    )
)</f>
        <v/>
      </c>
      <c r="O434" s="1250" t="str">
        <f t="shared" si="35"/>
        <v/>
      </c>
      <c r="P434" s="1157" t="str">
        <f t="shared" si="36"/>
        <v/>
      </c>
      <c r="Q434" s="1157" t="str">
        <f t="shared" si="37"/>
        <v/>
      </c>
      <c r="R434" s="1157" t="str">
        <f t="shared" si="38"/>
        <v/>
      </c>
      <c r="S434" s="1157" t="str">
        <f t="shared" si="39"/>
        <v/>
      </c>
      <c r="T434" s="1157"/>
      <c r="W434" s="1249" t="str">
        <f t="shared" si="40"/>
        <v/>
      </c>
      <c r="X434" s="273"/>
      <c r="AB434" s="1249" t="str">
        <f t="shared" si="41"/>
        <v/>
      </c>
      <c r="AC434" s="1249" t="str">
        <f t="shared" si="42"/>
        <v/>
      </c>
      <c r="AD434" s="1249" t="str">
        <f t="shared" si="43"/>
        <v/>
      </c>
    </row>
    <row r="435" ht="15.75" customHeight="1">
      <c r="A435" s="1230"/>
      <c r="B435" s="1245"/>
      <c r="C435" s="1230"/>
      <c r="D435" s="1230"/>
      <c r="E435" s="1230"/>
      <c r="G435" s="1249" t="str">
        <f t="array" ref="G435">IF(XLOOKUP(B435,'New Signups'!C:C,'New Signups'!I:I) = 0, "", XLOOKUP(B435,'New Signups'!C:C,'New Signups'!I:I))</f>
        <v>#N/A</v>
      </c>
      <c r="H435" s="1249" t="str">
        <f t="array" ref="H435">IF(XLOOKUP(B435,'New Signups'!C:C,'New Signups'!J:J) = 0, "", XLOOKUP(B435,'New Signups'!C:C,'New Signups'!J:J))</f>
        <v>#N/A</v>
      </c>
      <c r="J435" s="1249" t="str">
        <f t="array" ref="J435">IFNA(XLOOKUP(B435,'New Signups'!C:C,'New Signups'!H:H),"-")</f>
        <v>-</v>
      </c>
      <c r="M435" s="1157" t="str">
        <f t="array" ref="M435">IFNA(
    IF(OR(XLOOKUP(B435, '1000.2'!A:A, '1000.2'!P:P, NA())=0, XLOOKUP(B435, '1000.2'!A:A, '1000.2'!P:P, NA())=DATE(1900,1,1)), "", XLOOKUP(B435, '1000.2'!A:A, '1000.2'!P:P, NA())),
    IFNA(
        IF(OR(XLOOKUP(B435, '2000.2'!A:A, '2000.2'!S:S, NA())=0, XLOOKUP(B435, '2000.2'!A:A, '2000.2'!S:S, NA())=DATE(1900,1,1)), "", XLOOKUP(B435, '2000.2'!A:A, '2000.2'!S:S, NA())),
        IFNA(
            IF(OR(XLOOKUP(B435, '3000.2'!A:A, '3000.2'!S:S, NA())=0, XLOOKUP(B435, '3000.2'!A:A, '3000.2'!S:S, NA())=DATE(1900,1,1)), "", XLOOKUP(B435, '3000.2'!A:A, '3000.2'!S:S, NA())),
            ""
        )
    )
)</f>
        <v/>
      </c>
      <c r="O435" s="1250" t="str">
        <f t="shared" si="35"/>
        <v/>
      </c>
      <c r="P435" s="1157" t="str">
        <f t="shared" si="36"/>
        <v/>
      </c>
      <c r="Q435" s="1157" t="str">
        <f t="shared" si="37"/>
        <v/>
      </c>
      <c r="R435" s="1157" t="str">
        <f t="shared" si="38"/>
        <v/>
      </c>
      <c r="S435" s="1157" t="str">
        <f t="shared" si="39"/>
        <v/>
      </c>
      <c r="T435" s="1157"/>
      <c r="W435" s="1249" t="str">
        <f t="shared" si="40"/>
        <v/>
      </c>
      <c r="X435" s="273"/>
      <c r="AB435" s="1249" t="str">
        <f t="shared" si="41"/>
        <v/>
      </c>
      <c r="AC435" s="1249" t="str">
        <f t="shared" si="42"/>
        <v/>
      </c>
      <c r="AD435" s="1249" t="str">
        <f t="shared" si="43"/>
        <v/>
      </c>
    </row>
    <row r="436" ht="15.75" customHeight="1">
      <c r="A436" s="1230"/>
      <c r="B436" s="1245"/>
      <c r="C436" s="1230"/>
      <c r="D436" s="1230"/>
      <c r="E436" s="1230"/>
      <c r="G436" s="1249" t="str">
        <f t="array" ref="G436">IF(XLOOKUP(B436,'New Signups'!C:C,'New Signups'!I:I) = 0, "", XLOOKUP(B436,'New Signups'!C:C,'New Signups'!I:I))</f>
        <v>#N/A</v>
      </c>
      <c r="H436" s="1249" t="str">
        <f t="array" ref="H436">IF(XLOOKUP(B436,'New Signups'!C:C,'New Signups'!J:J) = 0, "", XLOOKUP(B436,'New Signups'!C:C,'New Signups'!J:J))</f>
        <v>#N/A</v>
      </c>
      <c r="J436" s="1249" t="str">
        <f t="array" ref="J436">IFNA(XLOOKUP(B436,'New Signups'!C:C,'New Signups'!H:H),"-")</f>
        <v>-</v>
      </c>
      <c r="M436" s="1157" t="str">
        <f t="array" ref="M436">IFNA(
    IF(OR(XLOOKUP(B436, '1000.2'!A:A, '1000.2'!P:P, NA())=0, XLOOKUP(B436, '1000.2'!A:A, '1000.2'!P:P, NA())=DATE(1900,1,1)), "", XLOOKUP(B436, '1000.2'!A:A, '1000.2'!P:P, NA())),
    IFNA(
        IF(OR(XLOOKUP(B436, '2000.2'!A:A, '2000.2'!S:S, NA())=0, XLOOKUP(B436, '2000.2'!A:A, '2000.2'!S:S, NA())=DATE(1900,1,1)), "", XLOOKUP(B436, '2000.2'!A:A, '2000.2'!S:S, NA())),
        IFNA(
            IF(OR(XLOOKUP(B436, '3000.2'!A:A, '3000.2'!S:S, NA())=0, XLOOKUP(B436, '3000.2'!A:A, '3000.2'!S:S, NA())=DATE(1900,1,1)), "", XLOOKUP(B436, '3000.2'!A:A, '3000.2'!S:S, NA())),
            ""
        )
    )
)</f>
        <v/>
      </c>
      <c r="O436" s="1250" t="str">
        <f t="shared" si="35"/>
        <v/>
      </c>
      <c r="P436" s="1157" t="str">
        <f t="shared" si="36"/>
        <v/>
      </c>
      <c r="Q436" s="1157" t="str">
        <f t="shared" si="37"/>
        <v/>
      </c>
      <c r="R436" s="1157" t="str">
        <f t="shared" si="38"/>
        <v/>
      </c>
      <c r="S436" s="1157" t="str">
        <f t="shared" si="39"/>
        <v/>
      </c>
      <c r="T436" s="1157"/>
      <c r="W436" s="1249" t="str">
        <f t="shared" si="40"/>
        <v/>
      </c>
      <c r="X436" s="273"/>
      <c r="AB436" s="1249" t="str">
        <f t="shared" si="41"/>
        <v/>
      </c>
      <c r="AC436" s="1249" t="str">
        <f t="shared" si="42"/>
        <v/>
      </c>
      <c r="AD436" s="1249" t="str">
        <f t="shared" si="43"/>
        <v/>
      </c>
    </row>
    <row r="437" ht="15.75" customHeight="1">
      <c r="A437" s="1230"/>
      <c r="B437" s="1245"/>
      <c r="C437" s="1230"/>
      <c r="D437" s="1230"/>
      <c r="E437" s="1230"/>
      <c r="G437" s="1249" t="str">
        <f t="array" ref="G437">IF(XLOOKUP(B437,'New Signups'!C:C,'New Signups'!I:I) = 0, "", XLOOKUP(B437,'New Signups'!C:C,'New Signups'!I:I))</f>
        <v>#N/A</v>
      </c>
      <c r="H437" s="1249" t="str">
        <f t="array" ref="H437">IF(XLOOKUP(B437,'New Signups'!C:C,'New Signups'!J:J) = 0, "", XLOOKUP(B437,'New Signups'!C:C,'New Signups'!J:J))</f>
        <v>#N/A</v>
      </c>
      <c r="J437" s="1249" t="str">
        <f t="array" ref="J437">IFNA(XLOOKUP(B437,'New Signups'!C:C,'New Signups'!H:H),"-")</f>
        <v>-</v>
      </c>
      <c r="M437" s="1157" t="str">
        <f t="array" ref="M437">IFNA(
    IF(OR(XLOOKUP(B437, '1000.2'!A:A, '1000.2'!P:P, NA())=0, XLOOKUP(B437, '1000.2'!A:A, '1000.2'!P:P, NA())=DATE(1900,1,1)), "", XLOOKUP(B437, '1000.2'!A:A, '1000.2'!P:P, NA())),
    IFNA(
        IF(OR(XLOOKUP(B437, '2000.2'!A:A, '2000.2'!S:S, NA())=0, XLOOKUP(B437, '2000.2'!A:A, '2000.2'!S:S, NA())=DATE(1900,1,1)), "", XLOOKUP(B437, '2000.2'!A:A, '2000.2'!S:S, NA())),
        IFNA(
            IF(OR(XLOOKUP(B437, '3000.2'!A:A, '3000.2'!S:S, NA())=0, XLOOKUP(B437, '3000.2'!A:A, '3000.2'!S:S, NA())=DATE(1900,1,1)), "", XLOOKUP(B437, '3000.2'!A:A, '3000.2'!S:S, NA())),
            ""
        )
    )
)</f>
        <v/>
      </c>
      <c r="O437" s="1250" t="str">
        <f t="shared" si="35"/>
        <v/>
      </c>
      <c r="P437" s="1157" t="str">
        <f t="shared" si="36"/>
        <v/>
      </c>
      <c r="Q437" s="1157" t="str">
        <f t="shared" si="37"/>
        <v/>
      </c>
      <c r="R437" s="1157" t="str">
        <f t="shared" si="38"/>
        <v/>
      </c>
      <c r="S437" s="1157" t="str">
        <f t="shared" si="39"/>
        <v/>
      </c>
      <c r="T437" s="1157"/>
      <c r="W437" s="1249" t="str">
        <f t="shared" si="40"/>
        <v/>
      </c>
      <c r="X437" s="273"/>
      <c r="AB437" s="1249" t="str">
        <f t="shared" si="41"/>
        <v/>
      </c>
      <c r="AC437" s="1249" t="str">
        <f t="shared" si="42"/>
        <v/>
      </c>
      <c r="AD437" s="1249" t="str">
        <f t="shared" si="43"/>
        <v/>
      </c>
    </row>
    <row r="438" ht="15.75" customHeight="1">
      <c r="A438" s="1230"/>
      <c r="B438" s="1245"/>
      <c r="C438" s="1230"/>
      <c r="D438" s="1230"/>
      <c r="E438" s="1230"/>
      <c r="G438" s="1249" t="str">
        <f t="array" ref="G438">IF(XLOOKUP(B438,'New Signups'!C:C,'New Signups'!I:I) = 0, "", XLOOKUP(B438,'New Signups'!C:C,'New Signups'!I:I))</f>
        <v>#N/A</v>
      </c>
      <c r="H438" s="1249" t="str">
        <f t="array" ref="H438">IF(XLOOKUP(B438,'New Signups'!C:C,'New Signups'!J:J) = 0, "", XLOOKUP(B438,'New Signups'!C:C,'New Signups'!J:J))</f>
        <v>#N/A</v>
      </c>
      <c r="J438" s="1249" t="str">
        <f t="array" ref="J438">IFNA(XLOOKUP(B438,'New Signups'!C:C,'New Signups'!H:H),"-")</f>
        <v>-</v>
      </c>
      <c r="M438" s="1157" t="str">
        <f t="array" ref="M438">IFNA(
    IF(OR(XLOOKUP(B438, '1000.2'!A:A, '1000.2'!P:P, NA())=0, XLOOKUP(B438, '1000.2'!A:A, '1000.2'!P:P, NA())=DATE(1900,1,1)), "", XLOOKUP(B438, '1000.2'!A:A, '1000.2'!P:P, NA())),
    IFNA(
        IF(OR(XLOOKUP(B438, '2000.2'!A:A, '2000.2'!S:S, NA())=0, XLOOKUP(B438, '2000.2'!A:A, '2000.2'!S:S, NA())=DATE(1900,1,1)), "", XLOOKUP(B438, '2000.2'!A:A, '2000.2'!S:S, NA())),
        IFNA(
            IF(OR(XLOOKUP(B438, '3000.2'!A:A, '3000.2'!S:S, NA())=0, XLOOKUP(B438, '3000.2'!A:A, '3000.2'!S:S, NA())=DATE(1900,1,1)), "", XLOOKUP(B438, '3000.2'!A:A, '3000.2'!S:S, NA())),
            ""
        )
    )
)</f>
        <v/>
      </c>
      <c r="O438" s="1250" t="str">
        <f t="shared" si="35"/>
        <v/>
      </c>
      <c r="P438" s="1157" t="str">
        <f t="shared" si="36"/>
        <v/>
      </c>
      <c r="Q438" s="1157" t="str">
        <f t="shared" si="37"/>
        <v/>
      </c>
      <c r="R438" s="1157" t="str">
        <f t="shared" si="38"/>
        <v/>
      </c>
      <c r="S438" s="1157" t="str">
        <f t="shared" si="39"/>
        <v/>
      </c>
      <c r="T438" s="1157"/>
      <c r="W438" s="1249" t="str">
        <f t="shared" si="40"/>
        <v/>
      </c>
      <c r="X438" s="273"/>
      <c r="AB438" s="1249" t="str">
        <f t="shared" si="41"/>
        <v/>
      </c>
      <c r="AC438" s="1249" t="str">
        <f t="shared" si="42"/>
        <v/>
      </c>
      <c r="AD438" s="1249" t="str">
        <f t="shared" si="43"/>
        <v/>
      </c>
    </row>
    <row r="439" ht="15.75" customHeight="1">
      <c r="A439" s="1230"/>
      <c r="B439" s="1245"/>
      <c r="C439" s="1230"/>
      <c r="D439" s="1230"/>
      <c r="E439" s="1230"/>
      <c r="G439" s="1249" t="str">
        <f t="array" ref="G439">IF(XLOOKUP(B439,'New Signups'!C:C,'New Signups'!I:I) = 0, "", XLOOKUP(B439,'New Signups'!C:C,'New Signups'!I:I))</f>
        <v>#N/A</v>
      </c>
      <c r="H439" s="1249" t="str">
        <f t="array" ref="H439">IF(XLOOKUP(B439,'New Signups'!C:C,'New Signups'!J:J) = 0, "", XLOOKUP(B439,'New Signups'!C:C,'New Signups'!J:J))</f>
        <v>#N/A</v>
      </c>
      <c r="J439" s="1249" t="str">
        <f t="array" ref="J439">IFNA(XLOOKUP(B439,'New Signups'!C:C,'New Signups'!H:H),"-")</f>
        <v>-</v>
      </c>
      <c r="M439" s="1157" t="str">
        <f t="array" ref="M439">IFNA(
    IF(OR(XLOOKUP(B439, '1000.2'!A:A, '1000.2'!P:P, NA())=0, XLOOKUP(B439, '1000.2'!A:A, '1000.2'!P:P, NA())=DATE(1900,1,1)), "", XLOOKUP(B439, '1000.2'!A:A, '1000.2'!P:P, NA())),
    IFNA(
        IF(OR(XLOOKUP(B439, '2000.2'!A:A, '2000.2'!S:S, NA())=0, XLOOKUP(B439, '2000.2'!A:A, '2000.2'!S:S, NA())=DATE(1900,1,1)), "", XLOOKUP(B439, '2000.2'!A:A, '2000.2'!S:S, NA())),
        IFNA(
            IF(OR(XLOOKUP(B439, '3000.2'!A:A, '3000.2'!S:S, NA())=0, XLOOKUP(B439, '3000.2'!A:A, '3000.2'!S:S, NA())=DATE(1900,1,1)), "", XLOOKUP(B439, '3000.2'!A:A, '3000.2'!S:S, NA())),
            ""
        )
    )
)</f>
        <v/>
      </c>
      <c r="O439" s="1250" t="str">
        <f t="shared" si="35"/>
        <v/>
      </c>
      <c r="P439" s="1157" t="str">
        <f t="shared" si="36"/>
        <v/>
      </c>
      <c r="Q439" s="1157" t="str">
        <f t="shared" si="37"/>
        <v/>
      </c>
      <c r="R439" s="1157" t="str">
        <f t="shared" si="38"/>
        <v/>
      </c>
      <c r="S439" s="1157" t="str">
        <f t="shared" si="39"/>
        <v/>
      </c>
      <c r="T439" s="1157"/>
      <c r="W439" s="1249" t="str">
        <f t="shared" si="40"/>
        <v/>
      </c>
      <c r="X439" s="273"/>
      <c r="AB439" s="1249" t="str">
        <f t="shared" si="41"/>
        <v/>
      </c>
      <c r="AC439" s="1249" t="str">
        <f t="shared" si="42"/>
        <v/>
      </c>
      <c r="AD439" s="1249" t="str">
        <f t="shared" si="43"/>
        <v/>
      </c>
    </row>
    <row r="440" ht="15.75" customHeight="1">
      <c r="A440" s="1230"/>
      <c r="B440" s="1245"/>
      <c r="C440" s="1230"/>
      <c r="D440" s="1230"/>
      <c r="E440" s="1230"/>
      <c r="G440" s="1249" t="str">
        <f t="array" ref="G440">IF(XLOOKUP(B440,'New Signups'!C:C,'New Signups'!I:I) = 0, "", XLOOKUP(B440,'New Signups'!C:C,'New Signups'!I:I))</f>
        <v>#N/A</v>
      </c>
      <c r="H440" s="1249" t="str">
        <f t="array" ref="H440">IF(XLOOKUP(B440,'New Signups'!C:C,'New Signups'!J:J) = 0, "", XLOOKUP(B440,'New Signups'!C:C,'New Signups'!J:J))</f>
        <v>#N/A</v>
      </c>
      <c r="J440" s="1249" t="str">
        <f t="array" ref="J440">IFNA(XLOOKUP(B440,'New Signups'!C:C,'New Signups'!H:H),"-")</f>
        <v>-</v>
      </c>
      <c r="M440" s="1157" t="str">
        <f t="array" ref="M440">IFNA(
    IF(OR(XLOOKUP(B440, '1000.2'!A:A, '1000.2'!P:P, NA())=0, XLOOKUP(B440, '1000.2'!A:A, '1000.2'!P:P, NA())=DATE(1900,1,1)), "", XLOOKUP(B440, '1000.2'!A:A, '1000.2'!P:P, NA())),
    IFNA(
        IF(OR(XLOOKUP(B440, '2000.2'!A:A, '2000.2'!S:S, NA())=0, XLOOKUP(B440, '2000.2'!A:A, '2000.2'!S:S, NA())=DATE(1900,1,1)), "", XLOOKUP(B440, '2000.2'!A:A, '2000.2'!S:S, NA())),
        IFNA(
            IF(OR(XLOOKUP(B440, '3000.2'!A:A, '3000.2'!S:S, NA())=0, XLOOKUP(B440, '3000.2'!A:A, '3000.2'!S:S, NA())=DATE(1900,1,1)), "", XLOOKUP(B440, '3000.2'!A:A, '3000.2'!S:S, NA())),
            ""
        )
    )
)</f>
        <v/>
      </c>
      <c r="O440" s="1250" t="str">
        <f t="shared" si="35"/>
        <v/>
      </c>
      <c r="P440" s="1157" t="str">
        <f t="shared" si="36"/>
        <v/>
      </c>
      <c r="Q440" s="1157" t="str">
        <f t="shared" si="37"/>
        <v/>
      </c>
      <c r="R440" s="1157" t="str">
        <f t="shared" si="38"/>
        <v/>
      </c>
      <c r="S440" s="1157" t="str">
        <f t="shared" si="39"/>
        <v/>
      </c>
      <c r="T440" s="1157"/>
      <c r="W440" s="1249" t="str">
        <f t="shared" si="40"/>
        <v/>
      </c>
      <c r="X440" s="273"/>
      <c r="AB440" s="293"/>
      <c r="AC440" s="293"/>
      <c r="AD440" s="293"/>
    </row>
    <row r="441" ht="15.75" customHeight="1">
      <c r="A441" s="1230"/>
      <c r="B441" s="1245"/>
      <c r="C441" s="1230"/>
      <c r="D441" s="1230"/>
      <c r="E441" s="1230"/>
      <c r="G441" s="1249" t="str">
        <f t="array" ref="G441">IF(XLOOKUP(B441,'New Signups'!C:C,'New Signups'!I:I) = 0, "", XLOOKUP(B441,'New Signups'!C:C,'New Signups'!I:I))</f>
        <v>#N/A</v>
      </c>
      <c r="H441" s="1249" t="str">
        <f t="array" ref="H441">IF(XLOOKUP(B441,'New Signups'!C:C,'New Signups'!J:J) = 0, "", XLOOKUP(B441,'New Signups'!C:C,'New Signups'!J:J))</f>
        <v>#N/A</v>
      </c>
      <c r="M441" s="1157" t="str">
        <f t="array" ref="M441">IFNA(
    IF(OR(XLOOKUP(B441, '1000.2'!A:A, '1000.2'!P:P, NA())=0, XLOOKUP(B441, '1000.2'!A:A, '1000.2'!P:P, NA())=DATE(1900,1,1)), "", XLOOKUP(B441, '1000.2'!A:A, '1000.2'!P:P, NA())),
    IFNA(
        IF(OR(XLOOKUP(B441, '2000.2'!A:A, '2000.2'!S:S, NA())=0, XLOOKUP(B441, '2000.2'!A:A, '2000.2'!S:S, NA())=DATE(1900,1,1)), "", XLOOKUP(B441, '2000.2'!A:A, '2000.2'!S:S, NA())),
        IFNA(
            IF(OR(XLOOKUP(B441, '3000.2'!A:A, '3000.2'!S:S, NA())=0, XLOOKUP(B441, '3000.2'!A:A, '3000.2'!S:S, NA())=DATE(1900,1,1)), "", XLOOKUP(B441, '3000.2'!A:A, '3000.2'!S:S, NA())),
            ""
        )
    )
)</f>
        <v/>
      </c>
      <c r="O441" s="1250"/>
      <c r="P441" s="1157"/>
      <c r="Q441" s="1157"/>
      <c r="R441" s="1157"/>
      <c r="S441" s="1157"/>
      <c r="T441" s="1157"/>
      <c r="W441" s="1249" t="str">
        <f t="shared" si="40"/>
        <v/>
      </c>
      <c r="X441" s="273"/>
      <c r="AB441" s="293"/>
      <c r="AC441" s="293"/>
      <c r="AD441" s="293"/>
    </row>
    <row r="442" ht="15.75" customHeight="1">
      <c r="A442" s="1230"/>
      <c r="B442" s="1245"/>
      <c r="C442" s="1230"/>
      <c r="D442" s="1230"/>
      <c r="E442" s="1230"/>
      <c r="G442" s="1249" t="str">
        <f t="array" ref="G442">IF(XLOOKUP(B442,'New Signups'!C:C,'New Signups'!I:I) = 0, "", XLOOKUP(B442,'New Signups'!C:C,'New Signups'!I:I))</f>
        <v>#N/A</v>
      </c>
      <c r="H442" s="1249" t="str">
        <f t="array" ref="H442">IF(XLOOKUP(B442,'New Signups'!C:C,'New Signups'!J:J) = 0, "", XLOOKUP(B442,'New Signups'!C:C,'New Signups'!J:J))</f>
        <v>#N/A</v>
      </c>
      <c r="M442" s="1157" t="str">
        <f t="array" ref="M442">IFNA(
    IF(OR(XLOOKUP(B442, '1000.2'!A:A, '1000.2'!P:P, NA())=0, XLOOKUP(B442, '1000.2'!A:A, '1000.2'!P:P, NA())=DATE(1900,1,1)), "", XLOOKUP(B442, '1000.2'!A:A, '1000.2'!P:P, NA())),
    IFNA(
        IF(OR(XLOOKUP(B442, '2000.2'!A:A, '2000.2'!S:S, NA())=0, XLOOKUP(B442, '2000.2'!A:A, '2000.2'!S:S, NA())=DATE(1900,1,1)), "", XLOOKUP(B442, '2000.2'!A:A, '2000.2'!S:S, NA())),
        IFNA(
            IF(OR(XLOOKUP(B442, '3000.2'!A:A, '3000.2'!S:S, NA())=0, XLOOKUP(B442, '3000.2'!A:A, '3000.2'!S:S, NA())=DATE(1900,1,1)), "", XLOOKUP(B442, '3000.2'!A:A, '3000.2'!S:S, NA())),
            ""
        )
    )
)</f>
        <v/>
      </c>
      <c r="O442" s="1250"/>
      <c r="P442" s="1157"/>
      <c r="Q442" s="1157"/>
      <c r="R442" s="1157"/>
      <c r="S442" s="1157"/>
      <c r="T442" s="1157"/>
      <c r="X442" s="273"/>
      <c r="AB442" s="293"/>
      <c r="AC442" s="293"/>
      <c r="AD442" s="293"/>
    </row>
    <row r="443" ht="15.75" customHeight="1">
      <c r="A443" s="1230"/>
      <c r="B443" s="1245"/>
      <c r="C443" s="1230"/>
      <c r="D443" s="1230"/>
      <c r="E443" s="1230"/>
      <c r="G443" s="1249" t="str">
        <f t="array" ref="G443">IF(XLOOKUP(B443,'New Signups'!C:C,'New Signups'!I:I) = 0, "", XLOOKUP(B443,'New Signups'!C:C,'New Signups'!I:I))</f>
        <v>#N/A</v>
      </c>
      <c r="H443" s="1249" t="str">
        <f t="array" ref="H443">IF(XLOOKUP(B443,'New Signups'!C:C,'New Signups'!J:J) = 0, "", XLOOKUP(B443,'New Signups'!C:C,'New Signups'!J:J))</f>
        <v>#N/A</v>
      </c>
      <c r="M443" s="1157" t="str">
        <f t="array" ref="M443">IFNA(
    IF(OR(XLOOKUP(B443, '1000.2'!A:A, '1000.2'!P:P, NA())=0, XLOOKUP(B443, '1000.2'!A:A, '1000.2'!P:P, NA())=DATE(1900,1,1)), "", XLOOKUP(B443, '1000.2'!A:A, '1000.2'!P:P, NA())),
    IFNA(
        IF(OR(XLOOKUP(B443, '2000.2'!A:A, '2000.2'!S:S, NA())=0, XLOOKUP(B443, '2000.2'!A:A, '2000.2'!S:S, NA())=DATE(1900,1,1)), "", XLOOKUP(B443, '2000.2'!A:A, '2000.2'!S:S, NA())),
        IFNA(
            IF(OR(XLOOKUP(B443, '3000.2'!A:A, '3000.2'!S:S, NA())=0, XLOOKUP(B443, '3000.2'!A:A, '3000.2'!S:S, NA())=DATE(1900,1,1)), "", XLOOKUP(B443, '3000.2'!A:A, '3000.2'!S:S, NA())),
            ""
        )
    )
)</f>
        <v/>
      </c>
      <c r="O443" s="1250"/>
      <c r="P443" s="1157"/>
      <c r="Q443" s="1157"/>
      <c r="R443" s="1157"/>
      <c r="S443" s="1157"/>
      <c r="T443" s="1157"/>
      <c r="X443" s="273"/>
      <c r="AB443" s="293"/>
      <c r="AC443" s="293"/>
      <c r="AD443" s="293"/>
    </row>
    <row r="444" ht="15.75" customHeight="1">
      <c r="A444" s="1230"/>
      <c r="B444" s="1245"/>
      <c r="C444" s="1230"/>
      <c r="D444" s="1230"/>
      <c r="E444" s="1230"/>
      <c r="M444" s="1157" t="str">
        <f t="array" ref="M444">IFNA(
    IF(OR(XLOOKUP(B444, '1000.2'!A:A, '1000.2'!P:P, NA())=0, XLOOKUP(B444, '1000.2'!A:A, '1000.2'!P:P, NA())=DATE(1900,1,1)), "", XLOOKUP(B444, '1000.2'!A:A, '1000.2'!P:P, NA())),
    IFNA(
        IF(OR(XLOOKUP(B444, '2000.2'!A:A, '2000.2'!S:S, NA())=0, XLOOKUP(B444, '2000.2'!A:A, '2000.2'!S:S, NA())=DATE(1900,1,1)), "", XLOOKUP(B444, '2000.2'!A:A, '2000.2'!S:S, NA())),
        IFNA(
            IF(OR(XLOOKUP(B444, '3000.2'!A:A, '3000.2'!S:S, NA())=0, XLOOKUP(B444, '3000.2'!A:A, '3000.2'!S:S, NA())=DATE(1900,1,1)), "", XLOOKUP(B444, '3000.2'!A:A, '3000.2'!S:S, NA())),
            ""
        )
    )
)</f>
        <v/>
      </c>
      <c r="O444" s="1250"/>
      <c r="P444" s="1157"/>
      <c r="Q444" s="1157"/>
      <c r="R444" s="1157"/>
      <c r="S444" s="1157"/>
      <c r="T444" s="1157"/>
      <c r="X444" s="273"/>
      <c r="AB444" s="293"/>
      <c r="AC444" s="293"/>
      <c r="AD444" s="293"/>
    </row>
    <row r="445" ht="15.75" customHeight="1">
      <c r="A445" s="1230"/>
      <c r="B445" s="1245"/>
      <c r="C445" s="1230"/>
      <c r="D445" s="1230"/>
      <c r="E445" s="1230"/>
      <c r="M445" s="1157" t="str">
        <f t="array" ref="M445">IFNA(
    IF(OR(XLOOKUP(B445, '1000.2'!A:A, '1000.2'!P:P, NA())=0, XLOOKUP(B445, '1000.2'!A:A, '1000.2'!P:P, NA())=DATE(1900,1,1)), "", XLOOKUP(B445, '1000.2'!A:A, '1000.2'!P:P, NA())),
    IFNA(
        IF(OR(XLOOKUP(B445, '2000.2'!A:A, '2000.2'!S:S, NA())=0, XLOOKUP(B445, '2000.2'!A:A, '2000.2'!S:S, NA())=DATE(1900,1,1)), "", XLOOKUP(B445, '2000.2'!A:A, '2000.2'!S:S, NA())),
        IFNA(
            IF(OR(XLOOKUP(B445, '3000.2'!A:A, '3000.2'!S:S, NA())=0, XLOOKUP(B445, '3000.2'!A:A, '3000.2'!S:S, NA())=DATE(1900,1,1)), "", XLOOKUP(B445, '3000.2'!A:A, '3000.2'!S:S, NA())),
            ""
        )
    )
)</f>
        <v/>
      </c>
      <c r="O445" s="1250"/>
      <c r="P445" s="1157"/>
      <c r="Q445" s="1157"/>
      <c r="R445" s="1157"/>
      <c r="S445" s="1157"/>
      <c r="T445" s="1157"/>
      <c r="X445" s="273"/>
      <c r="AB445" s="293"/>
      <c r="AC445" s="293"/>
      <c r="AD445" s="293"/>
    </row>
    <row r="446" ht="15.75" customHeight="1">
      <c r="A446" s="1230"/>
      <c r="B446" s="1245"/>
      <c r="C446" s="1230"/>
      <c r="D446" s="1230"/>
      <c r="E446" s="1230"/>
      <c r="M446" s="1157" t="str">
        <f t="array" ref="M446">IFNA(
    IF(OR(XLOOKUP(B446, '1000.2'!A:A, '1000.2'!P:P, NA())=0, XLOOKUP(B446, '1000.2'!A:A, '1000.2'!P:P, NA())=DATE(1900,1,1)), "", XLOOKUP(B446, '1000.2'!A:A, '1000.2'!P:P, NA())),
    IFNA(
        IF(OR(XLOOKUP(B446, '2000.2'!A:A, '2000.2'!S:S, NA())=0, XLOOKUP(B446, '2000.2'!A:A, '2000.2'!S:S, NA())=DATE(1900,1,1)), "", XLOOKUP(B446, '2000.2'!A:A, '2000.2'!S:S, NA())),
        IFNA(
            IF(OR(XLOOKUP(B446, '3000.2'!A:A, '3000.2'!S:S, NA())=0, XLOOKUP(B446, '3000.2'!A:A, '3000.2'!S:S, NA())=DATE(1900,1,1)), "", XLOOKUP(B446, '3000.2'!A:A, '3000.2'!S:S, NA())),
            ""
        )
    )
)</f>
        <v/>
      </c>
      <c r="O446" s="1250"/>
      <c r="P446" s="1157"/>
      <c r="Q446" s="1157"/>
      <c r="R446" s="1157"/>
      <c r="S446" s="1157"/>
      <c r="T446" s="1157"/>
      <c r="X446" s="273"/>
      <c r="AB446" s="293"/>
      <c r="AC446" s="293"/>
      <c r="AD446" s="293"/>
    </row>
    <row r="447" ht="15.75" customHeight="1">
      <c r="A447" s="1230"/>
      <c r="B447" s="1245"/>
      <c r="C447" s="1230"/>
      <c r="D447" s="1230"/>
      <c r="E447" s="1230"/>
      <c r="M447" s="1157" t="str">
        <f t="array" ref="M447">IFNA(
    IF(OR(XLOOKUP(B447, '1000.2'!A:A, '1000.2'!P:P, NA())=0, XLOOKUP(B447, '1000.2'!A:A, '1000.2'!P:P, NA())=DATE(1900,1,1)), "", XLOOKUP(B447, '1000.2'!A:A, '1000.2'!P:P, NA())),
    IFNA(
        IF(OR(XLOOKUP(B447, '2000.2'!A:A, '2000.2'!S:S, NA())=0, XLOOKUP(B447, '2000.2'!A:A, '2000.2'!S:S, NA())=DATE(1900,1,1)), "", XLOOKUP(B447, '2000.2'!A:A, '2000.2'!S:S, NA())),
        IFNA(
            IF(OR(XLOOKUP(B447, '3000.2'!A:A, '3000.2'!S:S, NA())=0, XLOOKUP(B447, '3000.2'!A:A, '3000.2'!S:S, NA())=DATE(1900,1,1)), "", XLOOKUP(B447, '3000.2'!A:A, '3000.2'!S:S, NA())),
            ""
        )
    )
)</f>
        <v/>
      </c>
      <c r="O447" s="1250"/>
      <c r="P447" s="1157"/>
      <c r="Q447" s="1157"/>
      <c r="R447" s="1157"/>
      <c r="S447" s="1157"/>
      <c r="T447" s="1157"/>
      <c r="X447" s="273"/>
      <c r="AB447" s="293"/>
      <c r="AC447" s="293"/>
      <c r="AD447" s="293"/>
    </row>
    <row r="448" ht="15.75" customHeight="1">
      <c r="A448" s="1230"/>
      <c r="B448" s="1245"/>
      <c r="C448" s="1230"/>
      <c r="D448" s="1230"/>
      <c r="E448" s="1230"/>
      <c r="M448" s="1157" t="str">
        <f t="array" ref="M448">IFNA(
    IF(OR(XLOOKUP(B448, '1000.2'!A:A, '1000.2'!P:P, NA())=0, XLOOKUP(B448, '1000.2'!A:A, '1000.2'!P:P, NA())=DATE(1900,1,1)), "", XLOOKUP(B448, '1000.2'!A:A, '1000.2'!P:P, NA())),
    IFNA(
        IF(OR(XLOOKUP(B448, '2000.2'!A:A, '2000.2'!S:S, NA())=0, XLOOKUP(B448, '2000.2'!A:A, '2000.2'!S:S, NA())=DATE(1900,1,1)), "", XLOOKUP(B448, '2000.2'!A:A, '2000.2'!S:S, NA())),
        IFNA(
            IF(OR(XLOOKUP(B448, '3000.2'!A:A, '3000.2'!S:S, NA())=0, XLOOKUP(B448, '3000.2'!A:A, '3000.2'!S:S, NA())=DATE(1900,1,1)), "", XLOOKUP(B448, '3000.2'!A:A, '3000.2'!S:S, NA())),
            ""
        )
    )
)</f>
        <v/>
      </c>
      <c r="O448" s="1250"/>
      <c r="P448" s="1157"/>
      <c r="Q448" s="1157"/>
      <c r="R448" s="1157"/>
      <c r="S448" s="1157"/>
      <c r="T448" s="1157"/>
      <c r="X448" s="273"/>
      <c r="AB448" s="293"/>
      <c r="AC448" s="293"/>
      <c r="AD448" s="293"/>
    </row>
    <row r="449" ht="15.75" customHeight="1">
      <c r="A449" s="1230"/>
      <c r="B449" s="1245"/>
      <c r="C449" s="1230"/>
      <c r="D449" s="1230"/>
      <c r="E449" s="1230"/>
      <c r="M449" s="1157" t="str">
        <f t="array" ref="M449">IFNA(
    IF(OR(XLOOKUP(B449, '1000.2'!A:A, '1000.2'!P:P, NA())=0, XLOOKUP(B449, '1000.2'!A:A, '1000.2'!P:P, NA())=DATE(1900,1,1)), "", XLOOKUP(B449, '1000.2'!A:A, '1000.2'!P:P, NA())),
    IFNA(
        IF(OR(XLOOKUP(B449, '2000.2'!A:A, '2000.2'!S:S, NA())=0, XLOOKUP(B449, '2000.2'!A:A, '2000.2'!S:S, NA())=DATE(1900,1,1)), "", XLOOKUP(B449, '2000.2'!A:A, '2000.2'!S:S, NA())),
        IFNA(
            IF(OR(XLOOKUP(B449, '3000.2'!A:A, '3000.2'!S:S, NA())=0, XLOOKUP(B449, '3000.2'!A:A, '3000.2'!S:S, NA())=DATE(1900,1,1)), "", XLOOKUP(B449, '3000.2'!A:A, '3000.2'!S:S, NA())),
            ""
        )
    )
)</f>
        <v/>
      </c>
      <c r="O449" s="1250"/>
      <c r="P449" s="1157"/>
      <c r="Q449" s="1157"/>
      <c r="R449" s="1157"/>
      <c r="S449" s="1157"/>
      <c r="T449" s="1157"/>
      <c r="X449" s="273"/>
      <c r="AB449" s="293"/>
      <c r="AC449" s="293"/>
      <c r="AD449" s="293"/>
    </row>
    <row r="450" ht="15.75" customHeight="1">
      <c r="A450" s="1230"/>
      <c r="B450" s="1245"/>
      <c r="C450" s="1230"/>
      <c r="D450" s="1230"/>
      <c r="E450" s="1230"/>
      <c r="M450" s="1157" t="str">
        <f t="array" ref="M450">IFNA(
    IF(OR(XLOOKUP(B450, '1000.2'!A:A, '1000.2'!P:P, NA())=0, XLOOKUP(B450, '1000.2'!A:A, '1000.2'!P:P, NA())=DATE(1900,1,1)), "", XLOOKUP(B450, '1000.2'!A:A, '1000.2'!P:P, NA())),
    IFNA(
        IF(OR(XLOOKUP(B450, '2000.2'!A:A, '2000.2'!S:S, NA())=0, XLOOKUP(B450, '2000.2'!A:A, '2000.2'!S:S, NA())=DATE(1900,1,1)), "", XLOOKUP(B450, '2000.2'!A:A, '2000.2'!S:S, NA())),
        IFNA(
            IF(OR(XLOOKUP(B450, '3000.2'!A:A, '3000.2'!S:S, NA())=0, XLOOKUP(B450, '3000.2'!A:A, '3000.2'!S:S, NA())=DATE(1900,1,1)), "", XLOOKUP(B450, '3000.2'!A:A, '3000.2'!S:S, NA())),
            ""
        )
    )
)</f>
        <v/>
      </c>
      <c r="O450" s="1250"/>
      <c r="P450" s="1157"/>
      <c r="Q450" s="1157"/>
      <c r="R450" s="1157"/>
      <c r="S450" s="1157"/>
      <c r="T450" s="1157"/>
      <c r="X450" s="273"/>
      <c r="AB450" s="293"/>
      <c r="AC450" s="293"/>
      <c r="AD450" s="293"/>
    </row>
    <row r="451" ht="15.75" customHeight="1">
      <c r="A451" s="1230"/>
      <c r="B451" s="1245"/>
      <c r="C451" s="1230"/>
      <c r="D451" s="1230"/>
      <c r="E451" s="1230"/>
      <c r="M451" s="1157" t="str">
        <f t="array" ref="M451">IFNA(
    IF(OR(XLOOKUP(B451, '1000.2'!A:A, '1000.2'!P:P, NA())=0, XLOOKUP(B451, '1000.2'!A:A, '1000.2'!P:P, NA())=DATE(1900,1,1)), "", XLOOKUP(B451, '1000.2'!A:A, '1000.2'!P:P, NA())),
    IFNA(
        IF(OR(XLOOKUP(B451, '2000.2'!A:A, '2000.2'!S:S, NA())=0, XLOOKUP(B451, '2000.2'!A:A, '2000.2'!S:S, NA())=DATE(1900,1,1)), "", XLOOKUP(B451, '2000.2'!A:A, '2000.2'!S:S, NA())),
        IFNA(
            IF(OR(XLOOKUP(B451, '3000.2'!A:A, '3000.2'!S:S, NA())=0, XLOOKUP(B451, '3000.2'!A:A, '3000.2'!S:S, NA())=DATE(1900,1,1)), "", XLOOKUP(B451, '3000.2'!A:A, '3000.2'!S:S, NA())),
            ""
        )
    )
)</f>
        <v/>
      </c>
      <c r="O451" s="1250"/>
      <c r="P451" s="1157"/>
      <c r="Q451" s="1157"/>
      <c r="R451" s="1157"/>
      <c r="S451" s="1157"/>
      <c r="T451" s="1157"/>
      <c r="X451" s="273"/>
      <c r="AB451" s="293"/>
      <c r="AC451" s="293"/>
      <c r="AD451" s="293"/>
    </row>
    <row r="452" ht="15.75" customHeight="1">
      <c r="A452" s="1230"/>
      <c r="B452" s="1245"/>
      <c r="C452" s="1230"/>
      <c r="D452" s="1230"/>
      <c r="E452" s="1230"/>
      <c r="M452" s="1157" t="str">
        <f t="array" ref="M452">IFNA(
    IF(OR(XLOOKUP(B452, '1000.2'!A:A, '1000.2'!P:P, NA())=0, XLOOKUP(B452, '1000.2'!A:A, '1000.2'!P:P, NA())=DATE(1900,1,1)), "", XLOOKUP(B452, '1000.2'!A:A, '1000.2'!P:P, NA())),
    IFNA(
        IF(OR(XLOOKUP(B452, '2000.2'!A:A, '2000.2'!S:S, NA())=0, XLOOKUP(B452, '2000.2'!A:A, '2000.2'!S:S, NA())=DATE(1900,1,1)), "", XLOOKUP(B452, '2000.2'!A:A, '2000.2'!S:S, NA())),
        IFNA(
            IF(OR(XLOOKUP(B452, '3000.2'!A:A, '3000.2'!S:S, NA())=0, XLOOKUP(B452, '3000.2'!A:A, '3000.2'!S:S, NA())=DATE(1900,1,1)), "", XLOOKUP(B452, '3000.2'!A:A, '3000.2'!S:S, NA())),
            ""
        )
    )
)</f>
        <v/>
      </c>
      <c r="O452" s="1250"/>
      <c r="P452" s="1157"/>
      <c r="Q452" s="1157"/>
      <c r="R452" s="1157"/>
      <c r="S452" s="1157"/>
      <c r="T452" s="1157"/>
      <c r="X452" s="273"/>
      <c r="AB452" s="293"/>
      <c r="AC452" s="293"/>
      <c r="AD452" s="293"/>
    </row>
    <row r="453" ht="15.75" customHeight="1">
      <c r="A453" s="1230"/>
      <c r="B453" s="1245"/>
      <c r="C453" s="1230"/>
      <c r="D453" s="1230"/>
      <c r="E453" s="1230"/>
      <c r="M453" s="1157" t="str">
        <f t="array" ref="M453">IFNA(
    IF(OR(XLOOKUP(B453, '1000.2'!A:A, '1000.2'!P:P, NA())=0, XLOOKUP(B453, '1000.2'!A:A, '1000.2'!P:P, NA())=DATE(1900,1,1)), "", XLOOKUP(B453, '1000.2'!A:A, '1000.2'!P:P, NA())),
    IFNA(
        IF(OR(XLOOKUP(B453, '2000.2'!A:A, '2000.2'!S:S, NA())=0, XLOOKUP(B453, '2000.2'!A:A, '2000.2'!S:S, NA())=DATE(1900,1,1)), "", XLOOKUP(B453, '2000.2'!A:A, '2000.2'!S:S, NA())),
        IFNA(
            IF(OR(XLOOKUP(B453, '3000.2'!A:A, '3000.2'!S:S, NA())=0, XLOOKUP(B453, '3000.2'!A:A, '3000.2'!S:S, NA())=DATE(1900,1,1)), "", XLOOKUP(B453, '3000.2'!A:A, '3000.2'!S:S, NA())),
            ""
        )
    )
)</f>
        <v/>
      </c>
      <c r="O453" s="1250"/>
      <c r="P453" s="1157"/>
      <c r="Q453" s="1157"/>
      <c r="R453" s="1157"/>
      <c r="S453" s="1157"/>
      <c r="T453" s="1157"/>
      <c r="X453" s="273"/>
      <c r="AB453" s="293"/>
      <c r="AC453" s="293"/>
      <c r="AD453" s="293"/>
    </row>
    <row r="454" ht="15.75" customHeight="1">
      <c r="A454" s="1230"/>
      <c r="B454" s="1245"/>
      <c r="C454" s="1230"/>
      <c r="D454" s="1230"/>
      <c r="E454" s="1230"/>
      <c r="M454" s="1157" t="str">
        <f t="array" ref="M454">IFNA(
    IF(OR(XLOOKUP(B454, '1000.2'!A:A, '1000.2'!P:P, NA())=0, XLOOKUP(B454, '1000.2'!A:A, '1000.2'!P:P, NA())=DATE(1900,1,1)), "", XLOOKUP(B454, '1000.2'!A:A, '1000.2'!P:P, NA())),
    IFNA(
        IF(OR(XLOOKUP(B454, '2000.2'!A:A, '2000.2'!S:S, NA())=0, XLOOKUP(B454, '2000.2'!A:A, '2000.2'!S:S, NA())=DATE(1900,1,1)), "", XLOOKUP(B454, '2000.2'!A:A, '2000.2'!S:S, NA())),
        IFNA(
            IF(OR(XLOOKUP(B454, '3000.2'!A:A, '3000.2'!S:S, NA())=0, XLOOKUP(B454, '3000.2'!A:A, '3000.2'!S:S, NA())=DATE(1900,1,1)), "", XLOOKUP(B454, '3000.2'!A:A, '3000.2'!S:S, NA())),
            ""
        )
    )
)</f>
        <v/>
      </c>
      <c r="O454" s="1250"/>
      <c r="P454" s="1157"/>
      <c r="Q454" s="1157"/>
      <c r="R454" s="1157"/>
      <c r="S454" s="1157"/>
      <c r="T454" s="1157"/>
      <c r="X454" s="273"/>
      <c r="AB454" s="293"/>
      <c r="AC454" s="293"/>
      <c r="AD454" s="293"/>
    </row>
    <row r="455" ht="15.75" customHeight="1">
      <c r="A455" s="1230"/>
      <c r="B455" s="1245"/>
      <c r="C455" s="1230"/>
      <c r="D455" s="1230"/>
      <c r="E455" s="1230"/>
      <c r="M455" s="1157" t="str">
        <f t="array" ref="M455">IFNA(
    IF(OR(XLOOKUP(B455, '1000.2'!A:A, '1000.2'!P:P, NA())=0, XLOOKUP(B455, '1000.2'!A:A, '1000.2'!P:P, NA())=DATE(1900,1,1)), "", XLOOKUP(B455, '1000.2'!A:A, '1000.2'!P:P, NA())),
    IFNA(
        IF(OR(XLOOKUP(B455, '2000.2'!A:A, '2000.2'!S:S, NA())=0, XLOOKUP(B455, '2000.2'!A:A, '2000.2'!S:S, NA())=DATE(1900,1,1)), "", XLOOKUP(B455, '2000.2'!A:A, '2000.2'!S:S, NA())),
        IFNA(
            IF(OR(XLOOKUP(B455, '3000.2'!A:A, '3000.2'!S:S, NA())=0, XLOOKUP(B455, '3000.2'!A:A, '3000.2'!S:S, NA())=DATE(1900,1,1)), "", XLOOKUP(B455, '3000.2'!A:A, '3000.2'!S:S, NA())),
            ""
        )
    )
)</f>
        <v/>
      </c>
      <c r="O455" s="1250"/>
      <c r="P455" s="1157"/>
      <c r="Q455" s="1157"/>
      <c r="R455" s="1157"/>
      <c r="S455" s="1157"/>
      <c r="T455" s="1157"/>
      <c r="X455" s="273"/>
      <c r="AB455" s="293"/>
      <c r="AC455" s="293"/>
      <c r="AD455" s="293"/>
    </row>
    <row r="456" ht="15.75" customHeight="1">
      <c r="A456" s="1230"/>
      <c r="B456" s="1245"/>
      <c r="C456" s="1230"/>
      <c r="D456" s="1230"/>
      <c r="E456" s="1230"/>
      <c r="M456" s="1157" t="str">
        <f t="array" ref="M456">IFNA(
    IF(OR(XLOOKUP(B456, '1000.2'!A:A, '1000.2'!P:P, NA())=0, XLOOKUP(B456, '1000.2'!A:A, '1000.2'!P:P, NA())=DATE(1900,1,1)), "", XLOOKUP(B456, '1000.2'!A:A, '1000.2'!P:P, NA())),
    IFNA(
        IF(OR(XLOOKUP(B456, '2000.2'!A:A, '2000.2'!S:S, NA())=0, XLOOKUP(B456, '2000.2'!A:A, '2000.2'!S:S, NA())=DATE(1900,1,1)), "", XLOOKUP(B456, '2000.2'!A:A, '2000.2'!S:S, NA())),
        IFNA(
            IF(OR(XLOOKUP(B456, '3000.2'!A:A, '3000.2'!S:S, NA())=0, XLOOKUP(B456, '3000.2'!A:A, '3000.2'!S:S, NA())=DATE(1900,1,1)), "", XLOOKUP(B456, '3000.2'!A:A, '3000.2'!S:S, NA())),
            ""
        )
    )
)</f>
        <v/>
      </c>
      <c r="O456" s="1250"/>
      <c r="P456" s="1157"/>
      <c r="Q456" s="1157"/>
      <c r="R456" s="1157"/>
      <c r="S456" s="1157"/>
      <c r="T456" s="1157"/>
      <c r="X456" s="273"/>
      <c r="AB456" s="293"/>
      <c r="AC456" s="293"/>
      <c r="AD456" s="293"/>
    </row>
    <row r="457" ht="15.75" customHeight="1">
      <c r="A457" s="1230"/>
      <c r="B457" s="1245"/>
      <c r="C457" s="1230"/>
      <c r="D457" s="1230"/>
      <c r="E457" s="1230"/>
      <c r="M457" s="1157" t="str">
        <f t="array" ref="M457">IFNA(
    IF(OR(XLOOKUP(B457, '1000.2'!A:A, '1000.2'!P:P, NA())=0, XLOOKUP(B457, '1000.2'!A:A, '1000.2'!P:P, NA())=DATE(1900,1,1)), "", XLOOKUP(B457, '1000.2'!A:A, '1000.2'!P:P, NA())),
    IFNA(
        IF(OR(XLOOKUP(B457, '2000.2'!A:A, '2000.2'!S:S, NA())=0, XLOOKUP(B457, '2000.2'!A:A, '2000.2'!S:S, NA())=DATE(1900,1,1)), "", XLOOKUP(B457, '2000.2'!A:A, '2000.2'!S:S, NA())),
        IFNA(
            IF(OR(XLOOKUP(B457, '3000.2'!A:A, '3000.2'!S:S, NA())=0, XLOOKUP(B457, '3000.2'!A:A, '3000.2'!S:S, NA())=DATE(1900,1,1)), "", XLOOKUP(B457, '3000.2'!A:A, '3000.2'!S:S, NA())),
            ""
        )
    )
)</f>
        <v/>
      </c>
      <c r="O457" s="1250"/>
      <c r="P457" s="1157"/>
      <c r="Q457" s="1157"/>
      <c r="R457" s="1157"/>
      <c r="S457" s="1157"/>
      <c r="T457" s="1157"/>
      <c r="X457" s="273"/>
      <c r="AB457" s="293"/>
      <c r="AC457" s="293"/>
      <c r="AD457" s="293"/>
    </row>
    <row r="458" ht="15.75" customHeight="1">
      <c r="A458" s="1230"/>
      <c r="B458" s="1245"/>
      <c r="C458" s="1230"/>
      <c r="D458" s="1230"/>
      <c r="E458" s="1230"/>
      <c r="M458" s="1157" t="str">
        <f t="array" ref="M458">IFNA(
    IF(OR(XLOOKUP(B458, '1000.2'!A:A, '1000.2'!P:P, NA())=0, XLOOKUP(B458, '1000.2'!A:A, '1000.2'!P:P, NA())=DATE(1900,1,1)), "", XLOOKUP(B458, '1000.2'!A:A, '1000.2'!P:P, NA())),
    IFNA(
        IF(OR(XLOOKUP(B458, '2000.2'!A:A, '2000.2'!S:S, NA())=0, XLOOKUP(B458, '2000.2'!A:A, '2000.2'!S:S, NA())=DATE(1900,1,1)), "", XLOOKUP(B458, '2000.2'!A:A, '2000.2'!S:S, NA())),
        IFNA(
            IF(OR(XLOOKUP(B458, '3000.2'!A:A, '3000.2'!S:S, NA())=0, XLOOKUP(B458, '3000.2'!A:A, '3000.2'!S:S, NA())=DATE(1900,1,1)), "", XLOOKUP(B458, '3000.2'!A:A, '3000.2'!S:S, NA())),
            ""
        )
    )
)</f>
        <v/>
      </c>
      <c r="O458" s="1250"/>
      <c r="P458" s="1157"/>
      <c r="Q458" s="1157"/>
      <c r="R458" s="1157"/>
      <c r="S458" s="1157"/>
      <c r="T458" s="1157"/>
      <c r="X458" s="273"/>
      <c r="AB458" s="293"/>
      <c r="AC458" s="293"/>
      <c r="AD458" s="293"/>
    </row>
    <row r="459" ht="15.75" customHeight="1">
      <c r="A459" s="1230"/>
      <c r="B459" s="1245"/>
      <c r="C459" s="1230"/>
      <c r="D459" s="1230"/>
      <c r="E459" s="1230"/>
      <c r="M459" s="1157" t="str">
        <f t="array" ref="M459">IFNA(
    IF(OR(XLOOKUP(B459, '1000.2'!A:A, '1000.2'!P:P, NA())=0, XLOOKUP(B459, '1000.2'!A:A, '1000.2'!P:P, NA())=DATE(1900,1,1)), "", XLOOKUP(B459, '1000.2'!A:A, '1000.2'!P:P, NA())),
    IFNA(
        IF(OR(XLOOKUP(B459, '2000.2'!A:A, '2000.2'!S:S, NA())=0, XLOOKUP(B459, '2000.2'!A:A, '2000.2'!S:S, NA())=DATE(1900,1,1)), "", XLOOKUP(B459, '2000.2'!A:A, '2000.2'!S:S, NA())),
        IFNA(
            IF(OR(XLOOKUP(B459, '3000.2'!A:A, '3000.2'!S:S, NA())=0, XLOOKUP(B459, '3000.2'!A:A, '3000.2'!S:S, NA())=DATE(1900,1,1)), "", XLOOKUP(B459, '3000.2'!A:A, '3000.2'!S:S, NA())),
            ""
        )
    )
)</f>
        <v/>
      </c>
      <c r="O459" s="1250"/>
      <c r="P459" s="1157"/>
      <c r="Q459" s="1157"/>
      <c r="R459" s="1157"/>
      <c r="S459" s="1157"/>
      <c r="T459" s="1157"/>
      <c r="X459" s="273"/>
      <c r="AB459" s="293"/>
      <c r="AC459" s="293"/>
      <c r="AD459" s="293"/>
    </row>
    <row r="460" ht="15.75" customHeight="1">
      <c r="A460" s="1230"/>
      <c r="B460" s="1245"/>
      <c r="C460" s="1230"/>
      <c r="D460" s="1230"/>
      <c r="E460" s="1230"/>
      <c r="M460" s="1157" t="str">
        <f t="array" ref="M460">IFNA(
    IF(OR(XLOOKUP(B460, '1000.2'!A:A, '1000.2'!P:P, NA())=0, XLOOKUP(B460, '1000.2'!A:A, '1000.2'!P:P, NA())=DATE(1900,1,1)), "", XLOOKUP(B460, '1000.2'!A:A, '1000.2'!P:P, NA())),
    IFNA(
        IF(OR(XLOOKUP(B460, '2000.2'!A:A, '2000.2'!S:S, NA())=0, XLOOKUP(B460, '2000.2'!A:A, '2000.2'!S:S, NA())=DATE(1900,1,1)), "", XLOOKUP(B460, '2000.2'!A:A, '2000.2'!S:S, NA())),
        IFNA(
            IF(OR(XLOOKUP(B460, '3000.2'!A:A, '3000.2'!S:S, NA())=0, XLOOKUP(B460, '3000.2'!A:A, '3000.2'!S:S, NA())=DATE(1900,1,1)), "", XLOOKUP(B460, '3000.2'!A:A, '3000.2'!S:S, NA())),
            ""
        )
    )
)</f>
        <v/>
      </c>
      <c r="O460" s="1250"/>
      <c r="P460" s="1157"/>
      <c r="Q460" s="1157"/>
      <c r="R460" s="1157"/>
      <c r="S460" s="1157"/>
      <c r="T460" s="1157"/>
      <c r="X460" s="273"/>
      <c r="AB460" s="293"/>
      <c r="AC460" s="293"/>
      <c r="AD460" s="293"/>
    </row>
    <row r="461" ht="15.75" customHeight="1">
      <c r="A461" s="1230"/>
      <c r="B461" s="1245"/>
      <c r="C461" s="1230"/>
      <c r="D461" s="1230"/>
      <c r="E461" s="1230"/>
      <c r="M461" s="1157"/>
      <c r="O461" s="1250"/>
      <c r="P461" s="1157"/>
      <c r="Q461" s="1157"/>
      <c r="R461" s="1157"/>
      <c r="S461" s="1157"/>
      <c r="T461" s="1157"/>
      <c r="X461" s="273"/>
      <c r="AB461" s="293"/>
      <c r="AC461" s="293"/>
      <c r="AD461" s="293"/>
    </row>
    <row r="462" ht="15.75" customHeight="1">
      <c r="A462" s="1230"/>
      <c r="B462" s="1245"/>
      <c r="C462" s="1230"/>
      <c r="D462" s="1230"/>
      <c r="E462" s="1230"/>
      <c r="M462" s="1157"/>
      <c r="O462" s="1250"/>
      <c r="P462" s="1157"/>
      <c r="Q462" s="1157"/>
      <c r="R462" s="1157"/>
      <c r="S462" s="1157"/>
      <c r="T462" s="1157"/>
      <c r="X462" s="273"/>
      <c r="AB462" s="293"/>
      <c r="AC462" s="293"/>
      <c r="AD462" s="293"/>
    </row>
    <row r="463" ht="15.75" customHeight="1">
      <c r="A463" s="1230"/>
      <c r="B463" s="1245"/>
      <c r="C463" s="1230"/>
      <c r="D463" s="1230"/>
      <c r="E463" s="1230"/>
      <c r="M463" s="1157"/>
      <c r="O463" s="1250"/>
      <c r="P463" s="1157"/>
      <c r="Q463" s="1157"/>
      <c r="R463" s="1157"/>
      <c r="S463" s="1157"/>
      <c r="T463" s="1157"/>
      <c r="X463" s="273"/>
      <c r="AB463" s="293"/>
      <c r="AC463" s="293"/>
      <c r="AD463" s="293"/>
    </row>
    <row r="464" ht="15.75" customHeight="1">
      <c r="A464" s="1230"/>
      <c r="B464" s="1245"/>
      <c r="C464" s="1230"/>
      <c r="D464" s="1230"/>
      <c r="E464" s="1230"/>
      <c r="M464" s="1157"/>
      <c r="O464" s="1250"/>
      <c r="P464" s="1157"/>
      <c r="Q464" s="1157"/>
      <c r="R464" s="1157"/>
      <c r="S464" s="1157"/>
      <c r="T464" s="1157"/>
      <c r="X464" s="273"/>
      <c r="AB464" s="293"/>
      <c r="AC464" s="293"/>
      <c r="AD464" s="293"/>
    </row>
    <row r="465" ht="15.75" customHeight="1">
      <c r="A465" s="1230"/>
      <c r="B465" s="1245"/>
      <c r="C465" s="1230"/>
      <c r="D465" s="1230"/>
      <c r="E465" s="1230"/>
      <c r="M465" s="1157"/>
      <c r="O465" s="1250"/>
      <c r="P465" s="1157"/>
      <c r="Q465" s="1157"/>
      <c r="R465" s="1157"/>
      <c r="S465" s="1157"/>
      <c r="T465" s="1157"/>
      <c r="X465" s="273"/>
      <c r="AB465" s="293"/>
      <c r="AC465" s="293"/>
      <c r="AD465" s="293"/>
    </row>
    <row r="466" ht="15.75" customHeight="1">
      <c r="A466" s="1230"/>
      <c r="B466" s="1245"/>
      <c r="C466" s="1230"/>
      <c r="D466" s="1230"/>
      <c r="E466" s="1230"/>
      <c r="M466" s="1157"/>
      <c r="O466" s="1250"/>
      <c r="P466" s="1157"/>
      <c r="Q466" s="1157"/>
      <c r="R466" s="1157"/>
      <c r="S466" s="1157"/>
      <c r="T466" s="1157"/>
      <c r="X466" s="273"/>
      <c r="AB466" s="293"/>
      <c r="AC466" s="293"/>
      <c r="AD466" s="293"/>
    </row>
    <row r="467" ht="15.75" customHeight="1">
      <c r="A467" s="1230"/>
      <c r="B467" s="1245"/>
      <c r="C467" s="1230"/>
      <c r="D467" s="1230"/>
      <c r="E467" s="1230"/>
      <c r="M467" s="1157"/>
      <c r="O467" s="1250"/>
      <c r="P467" s="1157"/>
      <c r="Q467" s="1157"/>
      <c r="R467" s="1157"/>
      <c r="S467" s="1157"/>
      <c r="T467" s="1157"/>
      <c r="X467" s="273"/>
      <c r="AB467" s="293"/>
      <c r="AC467" s="293"/>
      <c r="AD467" s="293"/>
    </row>
    <row r="468" ht="15.75" customHeight="1">
      <c r="A468" s="1230"/>
      <c r="B468" s="1245"/>
      <c r="C468" s="1230"/>
      <c r="D468" s="1230"/>
      <c r="E468" s="1230"/>
      <c r="M468" s="1157"/>
      <c r="O468" s="1250"/>
      <c r="P468" s="1157"/>
      <c r="Q468" s="1157"/>
      <c r="R468" s="1157"/>
      <c r="S468" s="1157"/>
      <c r="T468" s="1157"/>
      <c r="X468" s="273"/>
      <c r="AB468" s="293"/>
      <c r="AC468" s="293"/>
      <c r="AD468" s="293"/>
    </row>
    <row r="469" ht="15.75" customHeight="1">
      <c r="A469" s="1230"/>
      <c r="B469" s="1245"/>
      <c r="C469" s="1230"/>
      <c r="D469" s="1230"/>
      <c r="E469" s="1230"/>
      <c r="M469" s="1157"/>
      <c r="O469" s="1250"/>
      <c r="P469" s="1157"/>
      <c r="Q469" s="1157"/>
      <c r="R469" s="1157"/>
      <c r="S469" s="1157"/>
      <c r="T469" s="1157"/>
      <c r="X469" s="273"/>
      <c r="AB469" s="293"/>
      <c r="AC469" s="293"/>
      <c r="AD469" s="293"/>
    </row>
    <row r="470" ht="15.75" customHeight="1">
      <c r="A470" s="1230"/>
      <c r="B470" s="1245"/>
      <c r="C470" s="1230"/>
      <c r="D470" s="1230"/>
      <c r="E470" s="1230"/>
      <c r="M470" s="1157"/>
      <c r="O470" s="1250"/>
      <c r="P470" s="1157"/>
      <c r="Q470" s="1157"/>
      <c r="R470" s="1157"/>
      <c r="S470" s="1157"/>
      <c r="T470" s="1157"/>
      <c r="X470" s="273"/>
      <c r="AB470" s="293"/>
      <c r="AC470" s="293"/>
      <c r="AD470" s="293"/>
    </row>
    <row r="471" ht="15.75" customHeight="1">
      <c r="A471" s="1230"/>
      <c r="B471" s="1245"/>
      <c r="C471" s="1230"/>
      <c r="D471" s="1230"/>
      <c r="E471" s="1230"/>
      <c r="M471" s="1157"/>
      <c r="O471" s="1250"/>
      <c r="P471" s="1157"/>
      <c r="Q471" s="1157"/>
      <c r="R471" s="1157"/>
      <c r="S471" s="1157"/>
      <c r="T471" s="1157"/>
      <c r="X471" s="273"/>
      <c r="AB471" s="293"/>
      <c r="AC471" s="293"/>
      <c r="AD471" s="293"/>
    </row>
    <row r="472" ht="15.75" customHeight="1">
      <c r="A472" s="1230"/>
      <c r="B472" s="1245"/>
      <c r="C472" s="1230"/>
      <c r="D472" s="1230"/>
      <c r="E472" s="1230"/>
      <c r="M472" s="1157"/>
      <c r="O472" s="1250"/>
      <c r="P472" s="1157"/>
      <c r="Q472" s="1157"/>
      <c r="R472" s="1157"/>
      <c r="S472" s="1157"/>
      <c r="T472" s="1157"/>
      <c r="X472" s="273"/>
      <c r="AB472" s="293"/>
      <c r="AC472" s="293"/>
      <c r="AD472" s="293"/>
    </row>
    <row r="473" ht="15.75" customHeight="1">
      <c r="A473" s="1230"/>
      <c r="B473" s="1245"/>
      <c r="C473" s="1230"/>
      <c r="D473" s="1230"/>
      <c r="E473" s="1230"/>
      <c r="M473" s="1157"/>
      <c r="O473" s="1250"/>
      <c r="P473" s="1157"/>
      <c r="Q473" s="1157"/>
      <c r="R473" s="1157"/>
      <c r="S473" s="1157"/>
      <c r="T473" s="1157"/>
      <c r="X473" s="273"/>
      <c r="AB473" s="293"/>
      <c r="AC473" s="293"/>
      <c r="AD473" s="293"/>
    </row>
    <row r="474" ht="15.75" customHeight="1">
      <c r="A474" s="1230"/>
      <c r="B474" s="1245"/>
      <c r="C474" s="1230"/>
      <c r="D474" s="1230"/>
      <c r="E474" s="1230"/>
      <c r="M474" s="1157"/>
      <c r="O474" s="1250"/>
      <c r="P474" s="1157"/>
      <c r="Q474" s="1157"/>
      <c r="R474" s="1157"/>
      <c r="S474" s="1157"/>
      <c r="T474" s="1157"/>
      <c r="X474" s="273"/>
      <c r="AB474" s="293"/>
      <c r="AC474" s="293"/>
      <c r="AD474" s="293"/>
    </row>
    <row r="475" ht="15.75" customHeight="1">
      <c r="A475" s="1230"/>
      <c r="B475" s="1245"/>
      <c r="C475" s="1230"/>
      <c r="D475" s="1230"/>
      <c r="E475" s="1230"/>
      <c r="M475" s="1157"/>
      <c r="O475" s="1250"/>
      <c r="P475" s="1157"/>
      <c r="Q475" s="1157"/>
      <c r="R475" s="1157"/>
      <c r="S475" s="1157"/>
      <c r="T475" s="1157"/>
      <c r="X475" s="273"/>
      <c r="AB475" s="293"/>
      <c r="AC475" s="293"/>
      <c r="AD475" s="293"/>
    </row>
    <row r="476" ht="15.75" customHeight="1">
      <c r="A476" s="1230"/>
      <c r="B476" s="1245"/>
      <c r="C476" s="1230"/>
      <c r="D476" s="1230"/>
      <c r="E476" s="1230"/>
      <c r="M476" s="1157"/>
      <c r="O476" s="1250"/>
      <c r="P476" s="1157"/>
      <c r="Q476" s="1157"/>
      <c r="R476" s="1157"/>
      <c r="S476" s="1157"/>
      <c r="T476" s="1157"/>
      <c r="X476" s="273"/>
      <c r="AB476" s="293"/>
      <c r="AC476" s="293"/>
      <c r="AD476" s="293"/>
    </row>
    <row r="477" ht="15.75" customHeight="1">
      <c r="A477" s="1230"/>
      <c r="B477" s="1245"/>
      <c r="C477" s="1230"/>
      <c r="D477" s="1230"/>
      <c r="E477" s="1230"/>
      <c r="M477" s="1157"/>
      <c r="O477" s="1250"/>
      <c r="P477" s="1157"/>
      <c r="Q477" s="1157"/>
      <c r="R477" s="1157"/>
      <c r="S477" s="1157"/>
      <c r="T477" s="1157"/>
      <c r="X477" s="273"/>
      <c r="AB477" s="293"/>
      <c r="AC477" s="293"/>
      <c r="AD477" s="293"/>
    </row>
    <row r="478" ht="15.75" customHeight="1">
      <c r="A478" s="1230"/>
      <c r="B478" s="1245"/>
      <c r="C478" s="1230"/>
      <c r="D478" s="1230"/>
      <c r="E478" s="1230"/>
      <c r="M478" s="1157"/>
      <c r="O478" s="1250"/>
      <c r="P478" s="1157"/>
      <c r="Q478" s="1157"/>
      <c r="R478" s="1157"/>
      <c r="S478" s="1157"/>
      <c r="T478" s="1157"/>
      <c r="X478" s="273"/>
      <c r="AB478" s="293"/>
      <c r="AC478" s="293"/>
      <c r="AD478" s="293"/>
    </row>
    <row r="479" ht="15.75" customHeight="1">
      <c r="A479" s="1230"/>
      <c r="B479" s="1245"/>
      <c r="C479" s="1230"/>
      <c r="D479" s="1230"/>
      <c r="E479" s="1230"/>
      <c r="M479" s="1157"/>
      <c r="O479" s="1250"/>
      <c r="P479" s="1157"/>
      <c r="Q479" s="1157"/>
      <c r="R479" s="1157"/>
      <c r="S479" s="1157"/>
      <c r="T479" s="1157"/>
      <c r="X479" s="273"/>
      <c r="AB479" s="293"/>
      <c r="AC479" s="293"/>
      <c r="AD479" s="293"/>
    </row>
    <row r="480" ht="15.75" customHeight="1">
      <c r="A480" s="1230"/>
      <c r="B480" s="1245"/>
      <c r="C480" s="1230"/>
      <c r="D480" s="1230"/>
      <c r="E480" s="1230"/>
      <c r="M480" s="1157"/>
      <c r="O480" s="1250"/>
      <c r="P480" s="1157"/>
      <c r="Q480" s="1157"/>
      <c r="R480" s="1157"/>
      <c r="S480" s="1157"/>
      <c r="T480" s="1157"/>
      <c r="X480" s="273"/>
      <c r="AB480" s="293"/>
      <c r="AC480" s="293"/>
      <c r="AD480" s="293"/>
    </row>
    <row r="481" ht="15.75" customHeight="1">
      <c r="A481" s="1230"/>
      <c r="B481" s="1245"/>
      <c r="C481" s="1230"/>
      <c r="D481" s="1230"/>
      <c r="E481" s="1230"/>
      <c r="M481" s="1157"/>
      <c r="O481" s="1250"/>
      <c r="P481" s="1157"/>
      <c r="Q481" s="1157"/>
      <c r="R481" s="1157"/>
      <c r="S481" s="1157"/>
      <c r="T481" s="1157"/>
      <c r="X481" s="273"/>
      <c r="AB481" s="293"/>
      <c r="AC481" s="293"/>
      <c r="AD481" s="293"/>
    </row>
    <row r="482" ht="15.75" customHeight="1">
      <c r="A482" s="1230"/>
      <c r="B482" s="1245"/>
      <c r="C482" s="1230"/>
      <c r="D482" s="1230"/>
      <c r="E482" s="1230"/>
      <c r="M482" s="1157"/>
      <c r="O482" s="1250"/>
      <c r="P482" s="1157"/>
      <c r="Q482" s="1157"/>
      <c r="R482" s="1157"/>
      <c r="S482" s="1157"/>
      <c r="T482" s="1157"/>
      <c r="X482" s="273"/>
      <c r="AB482" s="293"/>
      <c r="AC482" s="293"/>
      <c r="AD482" s="293"/>
    </row>
    <row r="483" ht="15.75" customHeight="1">
      <c r="A483" s="1230"/>
      <c r="B483" s="1245"/>
      <c r="C483" s="1230"/>
      <c r="D483" s="1230"/>
      <c r="E483" s="1230"/>
      <c r="M483" s="1157"/>
      <c r="O483" s="1250"/>
      <c r="P483" s="1157"/>
      <c r="Q483" s="1157"/>
      <c r="R483" s="1157"/>
      <c r="S483" s="1157"/>
      <c r="T483" s="1157"/>
      <c r="X483" s="273"/>
      <c r="AB483" s="293"/>
      <c r="AC483" s="293"/>
      <c r="AD483" s="293"/>
    </row>
    <row r="484" ht="15.75" customHeight="1">
      <c r="A484" s="1230"/>
      <c r="B484" s="1245"/>
      <c r="C484" s="1230"/>
      <c r="D484" s="1230"/>
      <c r="E484" s="1230"/>
      <c r="M484" s="1157"/>
      <c r="O484" s="1250"/>
      <c r="P484" s="1157"/>
      <c r="Q484" s="1157"/>
      <c r="R484" s="1157"/>
      <c r="S484" s="1157"/>
      <c r="T484" s="1157"/>
      <c r="X484" s="273"/>
      <c r="AB484" s="293"/>
      <c r="AC484" s="293"/>
      <c r="AD484" s="293"/>
    </row>
    <row r="485" ht="15.75" customHeight="1">
      <c r="A485" s="1230"/>
      <c r="B485" s="1245"/>
      <c r="C485" s="1230"/>
      <c r="D485" s="1230"/>
      <c r="E485" s="1230"/>
      <c r="M485" s="1157"/>
      <c r="O485" s="1250"/>
      <c r="P485" s="1157"/>
      <c r="Q485" s="1157"/>
      <c r="R485" s="1157"/>
      <c r="S485" s="1157"/>
      <c r="T485" s="1157"/>
      <c r="X485" s="273"/>
      <c r="AB485" s="293"/>
      <c r="AC485" s="293"/>
      <c r="AD485" s="293"/>
    </row>
    <row r="486" ht="15.75" customHeight="1">
      <c r="A486" s="1230"/>
      <c r="B486" s="1245"/>
      <c r="C486" s="1230"/>
      <c r="D486" s="1230"/>
      <c r="E486" s="1230"/>
      <c r="M486" s="1157"/>
      <c r="O486" s="1250"/>
      <c r="P486" s="1157"/>
      <c r="Q486" s="1157"/>
      <c r="R486" s="1157"/>
      <c r="S486" s="1157"/>
      <c r="T486" s="1157"/>
      <c r="X486" s="273"/>
      <c r="AB486" s="293"/>
      <c r="AC486" s="293"/>
      <c r="AD486" s="293"/>
    </row>
    <row r="487" ht="15.75" customHeight="1">
      <c r="A487" s="1230"/>
      <c r="B487" s="1245"/>
      <c r="C487" s="1230"/>
      <c r="D487" s="1230"/>
      <c r="E487" s="1230"/>
      <c r="M487" s="1157"/>
      <c r="O487" s="1250"/>
      <c r="P487" s="1157"/>
      <c r="Q487" s="1157"/>
      <c r="R487" s="1157"/>
      <c r="S487" s="1157"/>
      <c r="T487" s="1157"/>
      <c r="X487" s="273"/>
      <c r="AB487" s="293"/>
      <c r="AC487" s="293"/>
      <c r="AD487" s="293"/>
    </row>
    <row r="488" ht="15.75" customHeight="1">
      <c r="A488" s="1230"/>
      <c r="B488" s="1245"/>
      <c r="C488" s="1230"/>
      <c r="D488" s="1230"/>
      <c r="E488" s="1230"/>
      <c r="M488" s="1157"/>
      <c r="O488" s="1250"/>
      <c r="P488" s="1157"/>
      <c r="Q488" s="1157"/>
      <c r="R488" s="1157"/>
      <c r="S488" s="1157"/>
      <c r="T488" s="1157"/>
      <c r="X488" s="273"/>
      <c r="AB488" s="293"/>
      <c r="AC488" s="293"/>
      <c r="AD488" s="293"/>
    </row>
    <row r="489" ht="15.75" customHeight="1">
      <c r="A489" s="1230"/>
      <c r="B489" s="1245"/>
      <c r="C489" s="1230"/>
      <c r="D489" s="1230"/>
      <c r="E489" s="1230"/>
      <c r="M489" s="1157"/>
      <c r="O489" s="1250"/>
      <c r="P489" s="1157"/>
      <c r="Q489" s="1157"/>
      <c r="R489" s="1157"/>
      <c r="S489" s="1157"/>
      <c r="T489" s="1157"/>
      <c r="X489" s="273"/>
      <c r="AB489" s="293"/>
      <c r="AC489" s="293"/>
      <c r="AD489" s="293"/>
    </row>
    <row r="490" ht="15.75" customHeight="1">
      <c r="A490" s="1230"/>
      <c r="B490" s="1245"/>
      <c r="C490" s="1230"/>
      <c r="D490" s="1230"/>
      <c r="E490" s="1230"/>
      <c r="M490" s="1157"/>
      <c r="O490" s="1250"/>
      <c r="P490" s="1157"/>
      <c r="Q490" s="1157"/>
      <c r="R490" s="1157"/>
      <c r="S490" s="1157"/>
      <c r="T490" s="1157"/>
      <c r="X490" s="273"/>
      <c r="AB490" s="293"/>
      <c r="AC490" s="293"/>
      <c r="AD490" s="293"/>
    </row>
    <row r="491" ht="15.75" customHeight="1">
      <c r="A491" s="1230"/>
      <c r="B491" s="1245"/>
      <c r="C491" s="1230"/>
      <c r="D491" s="1230"/>
      <c r="E491" s="1230"/>
      <c r="M491" s="1157"/>
      <c r="O491" s="1250"/>
      <c r="P491" s="1157"/>
      <c r="Q491" s="1157"/>
      <c r="R491" s="1157"/>
      <c r="S491" s="1157"/>
      <c r="T491" s="1157"/>
      <c r="X491" s="273"/>
      <c r="AB491" s="293"/>
      <c r="AC491" s="293"/>
      <c r="AD491" s="293"/>
    </row>
    <row r="492" ht="15.75" customHeight="1">
      <c r="A492" s="1230"/>
      <c r="B492" s="1245"/>
      <c r="C492" s="1230"/>
      <c r="D492" s="1230"/>
      <c r="E492" s="1230"/>
      <c r="M492" s="1157"/>
      <c r="O492" s="1250"/>
      <c r="P492" s="1157"/>
      <c r="Q492" s="1157"/>
      <c r="R492" s="1157"/>
      <c r="S492" s="1157"/>
      <c r="T492" s="1157"/>
      <c r="X492" s="273"/>
      <c r="AB492" s="293"/>
      <c r="AC492" s="293"/>
      <c r="AD492" s="293"/>
    </row>
    <row r="493" ht="15.75" customHeight="1">
      <c r="A493" s="1230"/>
      <c r="B493" s="1245"/>
      <c r="C493" s="1230"/>
      <c r="D493" s="1230"/>
      <c r="E493" s="1230"/>
      <c r="M493" s="1157"/>
      <c r="O493" s="1250"/>
      <c r="P493" s="1157"/>
      <c r="Q493" s="1157"/>
      <c r="R493" s="1157"/>
      <c r="S493" s="1157"/>
      <c r="T493" s="1157"/>
      <c r="X493" s="273"/>
      <c r="AB493" s="293"/>
      <c r="AC493" s="293"/>
      <c r="AD493" s="293"/>
    </row>
    <row r="494" ht="15.75" customHeight="1">
      <c r="A494" s="1230"/>
      <c r="B494" s="1245"/>
      <c r="C494" s="1230"/>
      <c r="D494" s="1230"/>
      <c r="E494" s="1230"/>
      <c r="M494" s="1157"/>
      <c r="O494" s="1250"/>
      <c r="P494" s="1157"/>
      <c r="Q494" s="1157"/>
      <c r="R494" s="1157"/>
      <c r="S494" s="1157"/>
      <c r="T494" s="1157"/>
      <c r="X494" s="273"/>
      <c r="AB494" s="293"/>
      <c r="AC494" s="293"/>
      <c r="AD494" s="293"/>
    </row>
    <row r="495" ht="15.75" customHeight="1">
      <c r="A495" s="1230"/>
      <c r="B495" s="1245"/>
      <c r="C495" s="1230"/>
      <c r="D495" s="1230"/>
      <c r="E495" s="1230"/>
      <c r="M495" s="1157"/>
      <c r="O495" s="1250"/>
      <c r="P495" s="1157"/>
      <c r="Q495" s="1157"/>
      <c r="R495" s="1157"/>
      <c r="S495" s="1157"/>
      <c r="T495" s="1157"/>
      <c r="X495" s="273"/>
      <c r="AB495" s="293"/>
      <c r="AC495" s="293"/>
      <c r="AD495" s="293"/>
    </row>
    <row r="496" ht="15.75" customHeight="1">
      <c r="A496" s="1230"/>
      <c r="B496" s="1245"/>
      <c r="C496" s="1230"/>
      <c r="D496" s="1230"/>
      <c r="E496" s="1230"/>
      <c r="M496" s="1157"/>
      <c r="O496" s="1250"/>
      <c r="P496" s="1157"/>
      <c r="Q496" s="1157"/>
      <c r="R496" s="1157"/>
      <c r="S496" s="1157"/>
      <c r="T496" s="1157"/>
      <c r="X496" s="273"/>
      <c r="AB496" s="293"/>
      <c r="AC496" s="293"/>
      <c r="AD496" s="293"/>
    </row>
    <row r="497" ht="15.75" customHeight="1">
      <c r="A497" s="1230"/>
      <c r="B497" s="1245"/>
      <c r="C497" s="1230"/>
      <c r="D497" s="1230"/>
      <c r="E497" s="1230"/>
      <c r="M497" s="1157"/>
      <c r="O497" s="1250"/>
      <c r="P497" s="1157"/>
      <c r="Q497" s="1157"/>
      <c r="R497" s="1157"/>
      <c r="S497" s="1157"/>
      <c r="T497" s="1157"/>
      <c r="X497" s="273"/>
      <c r="AB497" s="293"/>
      <c r="AC497" s="293"/>
      <c r="AD497" s="293"/>
    </row>
    <row r="498" ht="15.75" customHeight="1">
      <c r="A498" s="1230"/>
      <c r="B498" s="1245"/>
      <c r="C498" s="1230"/>
      <c r="D498" s="1230"/>
      <c r="E498" s="1230"/>
      <c r="M498" s="1157"/>
      <c r="O498" s="1250"/>
      <c r="P498" s="1157"/>
      <c r="Q498" s="1157"/>
      <c r="R498" s="1157"/>
      <c r="S498" s="1157"/>
      <c r="T498" s="1157"/>
      <c r="X498" s="273"/>
      <c r="AB498" s="293"/>
      <c r="AC498" s="293"/>
      <c r="AD498" s="293"/>
    </row>
    <row r="499" ht="15.75" customHeight="1">
      <c r="A499" s="1230"/>
      <c r="B499" s="1245"/>
      <c r="C499" s="1230"/>
      <c r="D499" s="1230"/>
      <c r="E499" s="1230"/>
      <c r="M499" s="1157"/>
      <c r="O499" s="1250"/>
      <c r="P499" s="1157"/>
      <c r="Q499" s="1157"/>
      <c r="R499" s="1157"/>
      <c r="S499" s="1157"/>
      <c r="T499" s="1157"/>
      <c r="X499" s="273"/>
      <c r="AB499" s="293"/>
      <c r="AC499" s="293"/>
      <c r="AD499" s="293"/>
    </row>
    <row r="500" ht="15.75" customHeight="1">
      <c r="A500" s="1230"/>
      <c r="B500" s="1245"/>
      <c r="C500" s="1230"/>
      <c r="D500" s="1230"/>
      <c r="E500" s="1230"/>
      <c r="M500" s="1157"/>
      <c r="O500" s="1250"/>
      <c r="P500" s="1157"/>
      <c r="Q500" s="1157"/>
      <c r="R500" s="1157"/>
      <c r="S500" s="1157"/>
      <c r="T500" s="1157"/>
      <c r="X500" s="273"/>
      <c r="AB500" s="293"/>
      <c r="AC500" s="293"/>
      <c r="AD500" s="293"/>
    </row>
    <row r="501" ht="15.75" customHeight="1">
      <c r="A501" s="1230"/>
      <c r="B501" s="1245"/>
      <c r="C501" s="1230"/>
      <c r="D501" s="1230"/>
      <c r="E501" s="1230"/>
      <c r="M501" s="1157"/>
      <c r="O501" s="1250"/>
      <c r="P501" s="1157"/>
      <c r="Q501" s="1157"/>
      <c r="R501" s="1157"/>
      <c r="S501" s="1157"/>
      <c r="T501" s="1157"/>
      <c r="X501" s="273"/>
      <c r="AB501" s="293"/>
      <c r="AC501" s="293"/>
      <c r="AD501" s="293"/>
    </row>
    <row r="502" ht="15.75" customHeight="1">
      <c r="A502" s="1230"/>
      <c r="B502" s="1245"/>
      <c r="C502" s="1230"/>
      <c r="D502" s="1230"/>
      <c r="E502" s="1230"/>
      <c r="M502" s="1157"/>
      <c r="O502" s="1250"/>
      <c r="P502" s="1157"/>
      <c r="Q502" s="1157"/>
      <c r="R502" s="1157"/>
      <c r="S502" s="1157"/>
      <c r="T502" s="1157"/>
      <c r="X502" s="273"/>
      <c r="AB502" s="293"/>
      <c r="AC502" s="293"/>
      <c r="AD502" s="293"/>
    </row>
    <row r="503" ht="15.75" customHeight="1">
      <c r="A503" s="1230"/>
      <c r="B503" s="1245"/>
      <c r="C503" s="1230"/>
      <c r="D503" s="1230"/>
      <c r="E503" s="1230"/>
      <c r="M503" s="1157"/>
      <c r="O503" s="1250"/>
      <c r="P503" s="1157"/>
      <c r="Q503" s="1157"/>
      <c r="R503" s="1157"/>
      <c r="S503" s="1157"/>
      <c r="T503" s="1157"/>
      <c r="X503" s="273"/>
      <c r="AB503" s="293"/>
      <c r="AC503" s="293"/>
      <c r="AD503" s="293"/>
    </row>
    <row r="504" ht="15.75" customHeight="1">
      <c r="A504" s="1230"/>
      <c r="B504" s="1245"/>
      <c r="C504" s="1230"/>
      <c r="D504" s="1230"/>
      <c r="E504" s="1230"/>
      <c r="M504" s="1157"/>
      <c r="O504" s="1250"/>
      <c r="P504" s="1157"/>
      <c r="Q504" s="1157"/>
      <c r="R504" s="1157"/>
      <c r="S504" s="1157"/>
      <c r="T504" s="1157"/>
      <c r="X504" s="273"/>
      <c r="AB504" s="293"/>
      <c r="AC504" s="293"/>
      <c r="AD504" s="293"/>
    </row>
    <row r="505" ht="15.75" customHeight="1">
      <c r="A505" s="1230"/>
      <c r="B505" s="1245"/>
      <c r="C505" s="1230"/>
      <c r="D505" s="1230"/>
      <c r="E505" s="1230"/>
      <c r="M505" s="1157"/>
      <c r="O505" s="1250"/>
      <c r="P505" s="1157"/>
      <c r="Q505" s="1157"/>
      <c r="R505" s="1157"/>
      <c r="S505" s="1157"/>
      <c r="T505" s="1157"/>
      <c r="X505" s="273"/>
      <c r="AB505" s="293"/>
      <c r="AC505" s="293"/>
      <c r="AD505" s="293"/>
    </row>
    <row r="506" ht="15.75" customHeight="1">
      <c r="A506" s="1230"/>
      <c r="B506" s="1245"/>
      <c r="C506" s="1230"/>
      <c r="D506" s="1230"/>
      <c r="E506" s="1230"/>
      <c r="M506" s="1157"/>
      <c r="O506" s="1250"/>
      <c r="P506" s="1157"/>
      <c r="Q506" s="1157"/>
      <c r="R506" s="1157"/>
      <c r="S506" s="1157"/>
      <c r="T506" s="1157"/>
      <c r="X506" s="273"/>
      <c r="AB506" s="293"/>
      <c r="AC506" s="293"/>
      <c r="AD506" s="293"/>
    </row>
    <row r="507" ht="15.75" customHeight="1">
      <c r="A507" s="1230"/>
      <c r="B507" s="1245"/>
      <c r="C507" s="1230"/>
      <c r="D507" s="1230"/>
      <c r="E507" s="1230"/>
      <c r="M507" s="1157"/>
      <c r="O507" s="1250"/>
      <c r="P507" s="1157"/>
      <c r="Q507" s="1157"/>
      <c r="R507" s="1157"/>
      <c r="S507" s="1157"/>
      <c r="T507" s="1157"/>
      <c r="X507" s="273"/>
      <c r="AB507" s="293"/>
      <c r="AC507" s="293"/>
      <c r="AD507" s="293"/>
    </row>
    <row r="508" ht="15.75" customHeight="1">
      <c r="A508" s="1230"/>
      <c r="B508" s="1245"/>
      <c r="C508" s="1230"/>
      <c r="D508" s="1230"/>
      <c r="E508" s="1230"/>
      <c r="M508" s="1157"/>
      <c r="O508" s="1250"/>
      <c r="P508" s="1157"/>
      <c r="Q508" s="1157"/>
      <c r="R508" s="1157"/>
      <c r="S508" s="1157"/>
      <c r="T508" s="1157"/>
      <c r="X508" s="273"/>
      <c r="AB508" s="293"/>
      <c r="AC508" s="293"/>
      <c r="AD508" s="293"/>
    </row>
    <row r="509" ht="15.75" customHeight="1">
      <c r="A509" s="1230"/>
      <c r="B509" s="1245"/>
      <c r="C509" s="1230"/>
      <c r="D509" s="1230"/>
      <c r="E509" s="1230"/>
      <c r="M509" s="1157"/>
      <c r="O509" s="1250"/>
      <c r="P509" s="1157"/>
      <c r="Q509" s="1157"/>
      <c r="R509" s="1157"/>
      <c r="S509" s="1157"/>
      <c r="T509" s="1157"/>
      <c r="X509" s="273"/>
      <c r="AB509" s="293"/>
      <c r="AC509" s="293"/>
      <c r="AD509" s="293"/>
    </row>
    <row r="510" ht="15.75" customHeight="1">
      <c r="A510" s="1230"/>
      <c r="B510" s="1245"/>
      <c r="C510" s="1230"/>
      <c r="D510" s="1230"/>
      <c r="E510" s="1230"/>
      <c r="M510" s="1157"/>
      <c r="O510" s="1250"/>
      <c r="P510" s="1157"/>
      <c r="Q510" s="1157"/>
      <c r="R510" s="1157"/>
      <c r="S510" s="1157"/>
      <c r="T510" s="1157"/>
      <c r="X510" s="273"/>
      <c r="AB510" s="293"/>
      <c r="AC510" s="293"/>
      <c r="AD510" s="293"/>
    </row>
    <row r="511" ht="15.75" customHeight="1">
      <c r="A511" s="1230"/>
      <c r="B511" s="1245"/>
      <c r="C511" s="1230"/>
      <c r="D511" s="1230"/>
      <c r="E511" s="1230"/>
      <c r="M511" s="1157"/>
      <c r="O511" s="1250"/>
      <c r="P511" s="1157"/>
      <c r="Q511" s="1157"/>
      <c r="R511" s="1157"/>
      <c r="S511" s="1157"/>
      <c r="T511" s="1157"/>
      <c r="X511" s="273"/>
      <c r="AB511" s="293"/>
      <c r="AC511" s="293"/>
      <c r="AD511" s="293"/>
    </row>
    <row r="512" ht="15.75" customHeight="1">
      <c r="A512" s="1230"/>
      <c r="B512" s="1245"/>
      <c r="C512" s="1230"/>
      <c r="D512" s="1230"/>
      <c r="E512" s="1230"/>
      <c r="M512" s="1157"/>
      <c r="O512" s="1250"/>
      <c r="P512" s="1157"/>
      <c r="Q512" s="1157"/>
      <c r="R512" s="1157"/>
      <c r="S512" s="1157"/>
      <c r="T512" s="1157"/>
      <c r="X512" s="273"/>
      <c r="AB512" s="293"/>
      <c r="AC512" s="293"/>
      <c r="AD512" s="293"/>
    </row>
    <row r="513" ht="15.75" customHeight="1">
      <c r="A513" s="1230"/>
      <c r="B513" s="1245"/>
      <c r="C513" s="1230"/>
      <c r="D513" s="1230"/>
      <c r="E513" s="1230"/>
      <c r="M513" s="1157"/>
      <c r="O513" s="1250"/>
      <c r="P513" s="1157"/>
      <c r="Q513" s="1157"/>
      <c r="R513" s="1157"/>
      <c r="S513" s="1157"/>
      <c r="T513" s="1157"/>
      <c r="X513" s="273"/>
      <c r="AB513" s="293"/>
      <c r="AC513" s="293"/>
      <c r="AD513" s="293"/>
    </row>
    <row r="514" ht="15.75" customHeight="1">
      <c r="A514" s="1230"/>
      <c r="B514" s="1245"/>
      <c r="C514" s="1230"/>
      <c r="D514" s="1230"/>
      <c r="E514" s="1230"/>
      <c r="M514" s="1157"/>
      <c r="O514" s="1250"/>
      <c r="P514" s="1157"/>
      <c r="Q514" s="1157"/>
      <c r="R514" s="1157"/>
      <c r="S514" s="1157"/>
      <c r="T514" s="1157"/>
      <c r="X514" s="273"/>
      <c r="AB514" s="293"/>
      <c r="AC514" s="293"/>
      <c r="AD514" s="293"/>
    </row>
    <row r="515" ht="15.75" customHeight="1">
      <c r="A515" s="1230"/>
      <c r="B515" s="1245"/>
      <c r="C515" s="1230"/>
      <c r="D515" s="1230"/>
      <c r="E515" s="1230"/>
      <c r="M515" s="1157"/>
      <c r="O515" s="1250"/>
      <c r="P515" s="1157"/>
      <c r="Q515" s="1157"/>
      <c r="R515" s="1157"/>
      <c r="S515" s="1157"/>
      <c r="T515" s="1157"/>
      <c r="X515" s="273"/>
      <c r="AB515" s="293"/>
      <c r="AC515" s="293"/>
      <c r="AD515" s="293"/>
    </row>
    <row r="516" ht="15.75" customHeight="1">
      <c r="A516" s="1230"/>
      <c r="B516" s="1245"/>
      <c r="C516" s="1230"/>
      <c r="D516" s="1230"/>
      <c r="E516" s="1230"/>
      <c r="M516" s="1157"/>
      <c r="O516" s="1250"/>
      <c r="P516" s="1157"/>
      <c r="Q516" s="1157"/>
      <c r="R516" s="1157"/>
      <c r="S516" s="1157"/>
      <c r="T516" s="1157"/>
      <c r="X516" s="273"/>
      <c r="AB516" s="293"/>
      <c r="AC516" s="293"/>
      <c r="AD516" s="293"/>
    </row>
    <row r="517" ht="15.75" customHeight="1">
      <c r="A517" s="1230"/>
      <c r="B517" s="1245"/>
      <c r="C517" s="1230"/>
      <c r="D517" s="1230"/>
      <c r="E517" s="1230"/>
      <c r="M517" s="1157"/>
      <c r="O517" s="1250"/>
      <c r="P517" s="1157"/>
      <c r="Q517" s="1157"/>
      <c r="R517" s="1157"/>
      <c r="S517" s="1157"/>
      <c r="T517" s="1157"/>
      <c r="X517" s="273"/>
      <c r="AB517" s="293"/>
      <c r="AC517" s="293"/>
      <c r="AD517" s="293"/>
    </row>
    <row r="518" ht="15.75" customHeight="1">
      <c r="A518" s="1230"/>
      <c r="B518" s="1245"/>
      <c r="C518" s="1230"/>
      <c r="D518" s="1230"/>
      <c r="E518" s="1230"/>
      <c r="M518" s="1157"/>
      <c r="O518" s="1250"/>
      <c r="P518" s="1157"/>
      <c r="Q518" s="1157"/>
      <c r="R518" s="1157"/>
      <c r="S518" s="1157"/>
      <c r="T518" s="1157"/>
      <c r="X518" s="273"/>
      <c r="AB518" s="293"/>
      <c r="AC518" s="293"/>
      <c r="AD518" s="293"/>
    </row>
    <row r="519" ht="15.75" customHeight="1">
      <c r="A519" s="1230"/>
      <c r="B519" s="1245"/>
      <c r="C519" s="1230"/>
      <c r="D519" s="1230"/>
      <c r="E519" s="1230"/>
      <c r="M519" s="1157"/>
      <c r="O519" s="1250"/>
      <c r="P519" s="1157"/>
      <c r="Q519" s="1157"/>
      <c r="R519" s="1157"/>
      <c r="S519" s="1157"/>
      <c r="T519" s="1157"/>
      <c r="X519" s="273"/>
      <c r="AB519" s="293"/>
      <c r="AC519" s="293"/>
      <c r="AD519" s="293"/>
    </row>
    <row r="520" ht="15.75" customHeight="1">
      <c r="A520" s="1230"/>
      <c r="B520" s="1245"/>
      <c r="C520" s="1230"/>
      <c r="D520" s="1230"/>
      <c r="E520" s="1230"/>
      <c r="M520" s="1157"/>
      <c r="O520" s="1250"/>
      <c r="P520" s="1157"/>
      <c r="Q520" s="1157"/>
      <c r="R520" s="1157"/>
      <c r="S520" s="1157"/>
      <c r="T520" s="1157"/>
      <c r="X520" s="273"/>
      <c r="AB520" s="293"/>
      <c r="AC520" s="293"/>
      <c r="AD520" s="293"/>
    </row>
    <row r="521" ht="15.75" customHeight="1">
      <c r="A521" s="1230"/>
      <c r="B521" s="1245"/>
      <c r="C521" s="1230"/>
      <c r="D521" s="1230"/>
      <c r="E521" s="1230"/>
      <c r="M521" s="1157"/>
      <c r="O521" s="1250"/>
      <c r="P521" s="1157"/>
      <c r="Q521" s="1157"/>
      <c r="R521" s="1157"/>
      <c r="S521" s="1157"/>
      <c r="T521" s="1157"/>
      <c r="X521" s="273"/>
      <c r="AB521" s="293"/>
      <c r="AC521" s="293"/>
      <c r="AD521" s="293"/>
    </row>
    <row r="522" ht="15.75" customHeight="1">
      <c r="A522" s="1230"/>
      <c r="B522" s="1245"/>
      <c r="C522" s="1230"/>
      <c r="D522" s="1230"/>
      <c r="E522" s="1230"/>
      <c r="M522" s="1157"/>
      <c r="O522" s="1250"/>
      <c r="P522" s="1157"/>
      <c r="Q522" s="1157"/>
      <c r="R522" s="1157"/>
      <c r="S522" s="1157"/>
      <c r="T522" s="1157"/>
      <c r="X522" s="273"/>
      <c r="AB522" s="293"/>
      <c r="AC522" s="293"/>
      <c r="AD522" s="293"/>
    </row>
    <row r="523" ht="15.75" customHeight="1">
      <c r="A523" s="1230"/>
      <c r="B523" s="1245"/>
      <c r="C523" s="1230"/>
      <c r="D523" s="1230"/>
      <c r="E523" s="1230"/>
      <c r="M523" s="1157"/>
      <c r="O523" s="1250"/>
      <c r="P523" s="1157"/>
      <c r="Q523" s="1157"/>
      <c r="R523" s="1157"/>
      <c r="S523" s="1157"/>
      <c r="T523" s="1157"/>
      <c r="X523" s="273"/>
      <c r="AB523" s="293"/>
      <c r="AC523" s="293"/>
      <c r="AD523" s="293"/>
    </row>
    <row r="524" ht="15.75" customHeight="1">
      <c r="A524" s="1230"/>
      <c r="B524" s="1245"/>
      <c r="C524" s="1230"/>
      <c r="D524" s="1230"/>
      <c r="E524" s="1230"/>
      <c r="M524" s="1157"/>
      <c r="O524" s="1250"/>
      <c r="P524" s="1157"/>
      <c r="Q524" s="1157"/>
      <c r="R524" s="1157"/>
      <c r="S524" s="1157"/>
      <c r="T524" s="1157"/>
      <c r="X524" s="273"/>
      <c r="AB524" s="293"/>
      <c r="AC524" s="293"/>
      <c r="AD524" s="293"/>
    </row>
    <row r="525" ht="15.75" customHeight="1">
      <c r="A525" s="1230"/>
      <c r="B525" s="1245"/>
      <c r="C525" s="1230"/>
      <c r="D525" s="1230"/>
      <c r="E525" s="1230"/>
      <c r="M525" s="1157"/>
      <c r="O525" s="1250"/>
      <c r="P525" s="1157"/>
      <c r="Q525" s="1157"/>
      <c r="R525" s="1157"/>
      <c r="S525" s="1157"/>
      <c r="T525" s="1157"/>
      <c r="X525" s="273"/>
      <c r="AB525" s="293"/>
      <c r="AC525" s="293"/>
      <c r="AD525" s="293"/>
    </row>
    <row r="526" ht="15.75" customHeight="1">
      <c r="A526" s="1230"/>
      <c r="B526" s="1245"/>
      <c r="C526" s="1230"/>
      <c r="D526" s="1230"/>
      <c r="E526" s="1230"/>
      <c r="M526" s="1157"/>
      <c r="O526" s="1250"/>
      <c r="P526" s="1157"/>
      <c r="Q526" s="1157"/>
      <c r="R526" s="1157"/>
      <c r="S526" s="1157"/>
      <c r="T526" s="1157"/>
      <c r="X526" s="273"/>
      <c r="AB526" s="293"/>
      <c r="AC526" s="293"/>
      <c r="AD526" s="293"/>
    </row>
    <row r="527" ht="15.75" customHeight="1">
      <c r="A527" s="1230"/>
      <c r="B527" s="1245"/>
      <c r="C527" s="1230"/>
      <c r="D527" s="1230"/>
      <c r="E527" s="1230"/>
      <c r="M527" s="1157"/>
      <c r="O527" s="1250"/>
      <c r="P527" s="1157"/>
      <c r="Q527" s="1157"/>
      <c r="R527" s="1157"/>
      <c r="S527" s="1157"/>
      <c r="T527" s="1157"/>
      <c r="X527" s="273"/>
      <c r="AB527" s="293"/>
      <c r="AC527" s="293"/>
      <c r="AD527" s="293"/>
    </row>
    <row r="528" ht="15.75" customHeight="1">
      <c r="A528" s="1230"/>
      <c r="B528" s="1245"/>
      <c r="C528" s="1230"/>
      <c r="D528" s="1230"/>
      <c r="E528" s="1230"/>
      <c r="M528" s="1157"/>
      <c r="O528" s="1250"/>
      <c r="P528" s="1157"/>
      <c r="Q528" s="1157"/>
      <c r="R528" s="1157"/>
      <c r="S528" s="1157"/>
      <c r="T528" s="1157"/>
      <c r="X528" s="273"/>
      <c r="AB528" s="293"/>
      <c r="AC528" s="293"/>
      <c r="AD528" s="293"/>
    </row>
    <row r="529" ht="15.75" customHeight="1">
      <c r="A529" s="1230"/>
      <c r="B529" s="1245"/>
      <c r="C529" s="1230"/>
      <c r="D529" s="1230"/>
      <c r="E529" s="1230"/>
      <c r="M529" s="1157"/>
      <c r="O529" s="1250"/>
      <c r="P529" s="1157"/>
      <c r="Q529" s="1157"/>
      <c r="R529" s="1157"/>
      <c r="S529" s="1157"/>
      <c r="T529" s="1157"/>
      <c r="X529" s="273"/>
      <c r="AB529" s="293"/>
      <c r="AC529" s="293"/>
      <c r="AD529" s="293"/>
    </row>
    <row r="530" ht="15.75" customHeight="1">
      <c r="A530" s="1230"/>
      <c r="B530" s="1245"/>
      <c r="C530" s="1230"/>
      <c r="D530" s="1230"/>
      <c r="E530" s="1230"/>
      <c r="M530" s="1157"/>
      <c r="O530" s="1250"/>
      <c r="P530" s="1157"/>
      <c r="Q530" s="1157"/>
      <c r="R530" s="1157"/>
      <c r="S530" s="1157"/>
      <c r="T530" s="1157"/>
      <c r="X530" s="273"/>
      <c r="AB530" s="293"/>
      <c r="AC530" s="293"/>
      <c r="AD530" s="293"/>
    </row>
    <row r="531" ht="15.75" customHeight="1">
      <c r="A531" s="1230"/>
      <c r="B531" s="1245"/>
      <c r="C531" s="1230"/>
      <c r="D531" s="1230"/>
      <c r="E531" s="1230"/>
      <c r="M531" s="1157"/>
      <c r="O531" s="1250"/>
      <c r="P531" s="1157"/>
      <c r="Q531" s="1157"/>
      <c r="R531" s="1157"/>
      <c r="S531" s="1157"/>
      <c r="T531" s="1157"/>
      <c r="X531" s="273"/>
      <c r="AB531" s="293"/>
      <c r="AC531" s="293"/>
      <c r="AD531" s="293"/>
    </row>
    <row r="532" ht="15.75" customHeight="1">
      <c r="A532" s="1230"/>
      <c r="B532" s="1245"/>
      <c r="C532" s="1230"/>
      <c r="D532" s="1230"/>
      <c r="E532" s="1230"/>
      <c r="M532" s="1157"/>
      <c r="O532" s="1250"/>
      <c r="P532" s="1157"/>
      <c r="Q532" s="1157"/>
      <c r="R532" s="1157"/>
      <c r="S532" s="1157"/>
      <c r="T532" s="1157"/>
      <c r="X532" s="273"/>
      <c r="AB532" s="293"/>
      <c r="AC532" s="293"/>
      <c r="AD532" s="293"/>
    </row>
    <row r="533" ht="15.75" customHeight="1">
      <c r="A533" s="1230"/>
      <c r="B533" s="1245"/>
      <c r="C533" s="1230"/>
      <c r="D533" s="1230"/>
      <c r="E533" s="1230"/>
      <c r="M533" s="1157"/>
      <c r="O533" s="1250"/>
      <c r="P533" s="1157"/>
      <c r="Q533" s="1157"/>
      <c r="R533" s="1157"/>
      <c r="S533" s="1157"/>
      <c r="T533" s="1157"/>
      <c r="X533" s="273"/>
      <c r="AB533" s="293"/>
      <c r="AC533" s="293"/>
      <c r="AD533" s="293"/>
    </row>
    <row r="534" ht="15.75" customHeight="1">
      <c r="A534" s="1230"/>
      <c r="B534" s="1245"/>
      <c r="C534" s="1230"/>
      <c r="D534" s="1230"/>
      <c r="E534" s="1230"/>
      <c r="M534" s="1157"/>
      <c r="O534" s="1250"/>
      <c r="P534" s="1157"/>
      <c r="Q534" s="1157"/>
      <c r="R534" s="1157"/>
      <c r="S534" s="1157"/>
      <c r="T534" s="1157"/>
      <c r="X534" s="273"/>
      <c r="AB534" s="293"/>
      <c r="AC534" s="293"/>
      <c r="AD534" s="293"/>
    </row>
    <row r="535" ht="15.75" customHeight="1">
      <c r="A535" s="1230"/>
      <c r="B535" s="1245"/>
      <c r="C535" s="1230"/>
      <c r="D535" s="1230"/>
      <c r="E535" s="1230"/>
      <c r="M535" s="1157"/>
      <c r="O535" s="1250"/>
      <c r="P535" s="1157"/>
      <c r="Q535" s="1157"/>
      <c r="R535" s="1157"/>
      <c r="S535" s="1157"/>
      <c r="T535" s="1157"/>
      <c r="X535" s="273"/>
      <c r="AB535" s="293"/>
      <c r="AC535" s="293"/>
      <c r="AD535" s="293"/>
    </row>
    <row r="536" ht="15.75" customHeight="1">
      <c r="A536" s="1230"/>
      <c r="B536" s="1245"/>
      <c r="C536" s="1230"/>
      <c r="D536" s="1230"/>
      <c r="E536" s="1230"/>
      <c r="M536" s="1157"/>
      <c r="O536" s="1250"/>
      <c r="P536" s="1157"/>
      <c r="Q536" s="1157"/>
      <c r="R536" s="1157"/>
      <c r="S536" s="1157"/>
      <c r="T536" s="1157"/>
      <c r="X536" s="273"/>
      <c r="AB536" s="293"/>
      <c r="AC536" s="293"/>
      <c r="AD536" s="293"/>
    </row>
    <row r="537" ht="15.75" customHeight="1">
      <c r="A537" s="1230"/>
      <c r="B537" s="1245"/>
      <c r="C537" s="1230"/>
      <c r="D537" s="1230"/>
      <c r="E537" s="1230"/>
      <c r="M537" s="1157"/>
      <c r="O537" s="1250"/>
      <c r="P537" s="1157"/>
      <c r="Q537" s="1157"/>
      <c r="R537" s="1157"/>
      <c r="S537" s="1157"/>
      <c r="T537" s="1157"/>
      <c r="X537" s="273"/>
      <c r="AB537" s="293"/>
      <c r="AC537" s="293"/>
      <c r="AD537" s="293"/>
    </row>
    <row r="538" ht="15.75" customHeight="1">
      <c r="A538" s="1230"/>
      <c r="B538" s="1245"/>
      <c r="C538" s="1230"/>
      <c r="D538" s="1230"/>
      <c r="E538" s="1230"/>
      <c r="M538" s="1157"/>
      <c r="O538" s="1250"/>
      <c r="P538" s="1157"/>
      <c r="Q538" s="1157"/>
      <c r="R538" s="1157"/>
      <c r="S538" s="1157"/>
      <c r="T538" s="1157"/>
      <c r="X538" s="273"/>
      <c r="AB538" s="293"/>
      <c r="AC538" s="293"/>
      <c r="AD538" s="293"/>
    </row>
    <row r="539" ht="15.75" customHeight="1">
      <c r="A539" s="1230"/>
      <c r="B539" s="1245"/>
      <c r="C539" s="1230"/>
      <c r="D539" s="1230"/>
      <c r="E539" s="1230"/>
      <c r="M539" s="1157"/>
      <c r="O539" s="1250"/>
      <c r="P539" s="1157"/>
      <c r="Q539" s="1157"/>
      <c r="R539" s="1157"/>
      <c r="S539" s="1157"/>
      <c r="T539" s="1157"/>
      <c r="X539" s="273"/>
      <c r="AB539" s="293"/>
      <c r="AC539" s="293"/>
      <c r="AD539" s="293"/>
    </row>
    <row r="540" ht="15.75" customHeight="1">
      <c r="A540" s="1230"/>
      <c r="B540" s="1245"/>
      <c r="C540" s="1230"/>
      <c r="D540" s="1230"/>
      <c r="E540" s="1230"/>
      <c r="M540" s="1157"/>
      <c r="O540" s="1250"/>
      <c r="P540" s="1157"/>
      <c r="Q540" s="1157"/>
      <c r="R540" s="1157"/>
      <c r="S540" s="1157"/>
      <c r="T540" s="1157"/>
      <c r="X540" s="273"/>
      <c r="AB540" s="293"/>
      <c r="AC540" s="293"/>
      <c r="AD540" s="293"/>
    </row>
    <row r="541" ht="15.75" customHeight="1">
      <c r="A541" s="1230"/>
      <c r="B541" s="1245"/>
      <c r="C541" s="1230"/>
      <c r="D541" s="1230"/>
      <c r="E541" s="1230"/>
      <c r="M541" s="1157"/>
      <c r="O541" s="1250"/>
      <c r="P541" s="1157"/>
      <c r="Q541" s="1157"/>
      <c r="R541" s="1157"/>
      <c r="S541" s="1157"/>
      <c r="T541" s="1157"/>
      <c r="X541" s="273"/>
      <c r="AB541" s="293"/>
      <c r="AC541" s="293"/>
      <c r="AD541" s="293"/>
    </row>
    <row r="542" ht="15.75" customHeight="1">
      <c r="A542" s="1230"/>
      <c r="B542" s="1245"/>
      <c r="C542" s="1230"/>
      <c r="D542" s="1230"/>
      <c r="E542" s="1230"/>
      <c r="M542" s="1157"/>
      <c r="O542" s="1250"/>
      <c r="P542" s="1157"/>
      <c r="Q542" s="1157"/>
      <c r="R542" s="1157"/>
      <c r="S542" s="1157"/>
      <c r="T542" s="1157"/>
      <c r="X542" s="273"/>
      <c r="AB542" s="293"/>
      <c r="AC542" s="293"/>
      <c r="AD542" s="293"/>
    </row>
    <row r="543" ht="15.75" customHeight="1">
      <c r="A543" s="1230"/>
      <c r="B543" s="1245"/>
      <c r="C543" s="1230"/>
      <c r="D543" s="1230"/>
      <c r="E543" s="1230"/>
      <c r="M543" s="1157"/>
      <c r="O543" s="1250"/>
      <c r="P543" s="1157"/>
      <c r="Q543" s="1157"/>
      <c r="R543" s="1157"/>
      <c r="S543" s="1157"/>
      <c r="T543" s="1157"/>
      <c r="X543" s="273"/>
      <c r="AB543" s="293"/>
      <c r="AC543" s="293"/>
      <c r="AD543" s="293"/>
    </row>
    <row r="544" ht="15.75" customHeight="1">
      <c r="A544" s="1230"/>
      <c r="B544" s="1245"/>
      <c r="C544" s="1230"/>
      <c r="D544" s="1230"/>
      <c r="E544" s="1230"/>
      <c r="M544" s="1157"/>
      <c r="O544" s="1250"/>
      <c r="P544" s="1157"/>
      <c r="Q544" s="1157"/>
      <c r="R544" s="1157"/>
      <c r="S544" s="1157"/>
      <c r="T544" s="1157"/>
      <c r="X544" s="273"/>
      <c r="AB544" s="293"/>
      <c r="AC544" s="293"/>
      <c r="AD544" s="293"/>
    </row>
    <row r="545" ht="15.75" customHeight="1">
      <c r="A545" s="1230"/>
      <c r="B545" s="1245"/>
      <c r="C545" s="1230"/>
      <c r="D545" s="1230"/>
      <c r="E545" s="1230"/>
      <c r="M545" s="1157"/>
      <c r="O545" s="1250"/>
      <c r="P545" s="1157"/>
      <c r="Q545" s="1157"/>
      <c r="R545" s="1157"/>
      <c r="S545" s="1157"/>
      <c r="T545" s="1157"/>
      <c r="X545" s="273"/>
      <c r="AB545" s="293"/>
      <c r="AC545" s="293"/>
      <c r="AD545" s="293"/>
    </row>
    <row r="546" ht="15.75" customHeight="1">
      <c r="A546" s="1230"/>
      <c r="B546" s="1245"/>
      <c r="C546" s="1230"/>
      <c r="D546" s="1230"/>
      <c r="E546" s="1230"/>
      <c r="M546" s="1157"/>
      <c r="O546" s="1250"/>
      <c r="P546" s="1157"/>
      <c r="Q546" s="1157"/>
      <c r="R546" s="1157"/>
      <c r="S546" s="1157"/>
      <c r="T546" s="1157"/>
      <c r="X546" s="273"/>
      <c r="AB546" s="293"/>
      <c r="AC546" s="293"/>
      <c r="AD546" s="293"/>
    </row>
    <row r="547" ht="15.75" customHeight="1">
      <c r="A547" s="1230"/>
      <c r="B547" s="1245"/>
      <c r="C547" s="1230"/>
      <c r="D547" s="1230"/>
      <c r="E547" s="1230"/>
      <c r="M547" s="1157"/>
      <c r="O547" s="1250"/>
      <c r="P547" s="1157"/>
      <c r="Q547" s="1157"/>
      <c r="R547" s="1157"/>
      <c r="S547" s="1157"/>
      <c r="T547" s="1157"/>
      <c r="X547" s="273"/>
      <c r="AB547" s="293"/>
      <c r="AC547" s="293"/>
      <c r="AD547" s="293"/>
    </row>
    <row r="548" ht="15.75" customHeight="1">
      <c r="A548" s="1230"/>
      <c r="B548" s="1245"/>
      <c r="C548" s="1230"/>
      <c r="D548" s="1230"/>
      <c r="E548" s="1230"/>
      <c r="M548" s="1157"/>
      <c r="O548" s="1250"/>
      <c r="P548" s="1157"/>
      <c r="Q548" s="1157"/>
      <c r="R548" s="1157"/>
      <c r="S548" s="1157"/>
      <c r="T548" s="1157"/>
      <c r="X548" s="273"/>
      <c r="AB548" s="293"/>
      <c r="AC548" s="293"/>
      <c r="AD548" s="293"/>
    </row>
    <row r="549" ht="15.75" customHeight="1">
      <c r="A549" s="1230"/>
      <c r="B549" s="1245"/>
      <c r="C549" s="1230"/>
      <c r="D549" s="1230"/>
      <c r="E549" s="1230"/>
      <c r="M549" s="1157"/>
      <c r="O549" s="1250"/>
      <c r="P549" s="1157"/>
      <c r="Q549" s="1157"/>
      <c r="R549" s="1157"/>
      <c r="S549" s="1157"/>
      <c r="T549" s="1157"/>
      <c r="X549" s="273"/>
      <c r="AB549" s="293"/>
      <c r="AC549" s="293"/>
      <c r="AD549" s="293"/>
    </row>
    <row r="550" ht="15.75" customHeight="1">
      <c r="A550" s="1230"/>
      <c r="B550" s="1245"/>
      <c r="C550" s="1230"/>
      <c r="D550" s="1230"/>
      <c r="E550" s="1230"/>
      <c r="M550" s="1157"/>
      <c r="O550" s="1250"/>
      <c r="P550" s="1157"/>
      <c r="Q550" s="1157"/>
      <c r="R550" s="1157"/>
      <c r="S550" s="1157"/>
      <c r="T550" s="1157"/>
      <c r="X550" s="273"/>
      <c r="AB550" s="293"/>
      <c r="AC550" s="293"/>
      <c r="AD550" s="293"/>
    </row>
    <row r="551" ht="15.75" customHeight="1">
      <c r="A551" s="1230"/>
      <c r="B551" s="1245"/>
      <c r="C551" s="1230"/>
      <c r="D551" s="1230"/>
      <c r="E551" s="1230"/>
      <c r="M551" s="1157"/>
      <c r="O551" s="1250"/>
      <c r="P551" s="1157"/>
      <c r="Q551" s="1157"/>
      <c r="R551" s="1157"/>
      <c r="S551" s="1157"/>
      <c r="T551" s="1157"/>
      <c r="X551" s="273"/>
      <c r="AB551" s="293"/>
      <c r="AC551" s="293"/>
      <c r="AD551" s="293"/>
    </row>
    <row r="552" ht="15.75" customHeight="1">
      <c r="A552" s="1230"/>
      <c r="B552" s="1245"/>
      <c r="C552" s="1230"/>
      <c r="D552" s="1230"/>
      <c r="E552" s="1230"/>
      <c r="M552" s="1157"/>
      <c r="O552" s="1250"/>
      <c r="P552" s="1157"/>
      <c r="Q552" s="1157"/>
      <c r="R552" s="1157"/>
      <c r="S552" s="1157"/>
      <c r="T552" s="1157"/>
      <c r="X552" s="273"/>
      <c r="AB552" s="293"/>
      <c r="AC552" s="293"/>
      <c r="AD552" s="293"/>
    </row>
    <row r="553" ht="15.75" customHeight="1">
      <c r="A553" s="1230"/>
      <c r="B553" s="1245"/>
      <c r="C553" s="1230"/>
      <c r="D553" s="1230"/>
      <c r="E553" s="1230"/>
      <c r="M553" s="1157"/>
      <c r="O553" s="1250"/>
      <c r="P553" s="1157"/>
      <c r="Q553" s="1157"/>
      <c r="R553" s="1157"/>
      <c r="S553" s="1157"/>
      <c r="T553" s="1157"/>
      <c r="X553" s="273"/>
      <c r="AB553" s="293"/>
      <c r="AC553" s="293"/>
      <c r="AD553" s="293"/>
    </row>
    <row r="554" ht="15.75" customHeight="1">
      <c r="A554" s="1230"/>
      <c r="B554" s="1245"/>
      <c r="C554" s="1230"/>
      <c r="D554" s="1230"/>
      <c r="E554" s="1230"/>
      <c r="M554" s="1157"/>
      <c r="O554" s="1250"/>
      <c r="P554" s="1157"/>
      <c r="Q554" s="1157"/>
      <c r="R554" s="1157"/>
      <c r="S554" s="1157"/>
      <c r="T554" s="1157"/>
      <c r="X554" s="273"/>
      <c r="AB554" s="293"/>
      <c r="AC554" s="293"/>
      <c r="AD554" s="293"/>
    </row>
    <row r="555" ht="15.75" customHeight="1">
      <c r="A555" s="1230"/>
      <c r="B555" s="1245"/>
      <c r="C555" s="1230"/>
      <c r="D555" s="1230"/>
      <c r="E555" s="1230"/>
      <c r="M555" s="1157"/>
      <c r="O555" s="1250"/>
      <c r="P555" s="1157"/>
      <c r="Q555" s="1157"/>
      <c r="R555" s="1157"/>
      <c r="S555" s="1157"/>
      <c r="T555" s="1157"/>
      <c r="X555" s="273"/>
      <c r="AB555" s="293"/>
      <c r="AC555" s="293"/>
      <c r="AD555" s="293"/>
    </row>
    <row r="556" ht="15.75" customHeight="1">
      <c r="A556" s="1230"/>
      <c r="B556" s="1245"/>
      <c r="C556" s="1230"/>
      <c r="D556" s="1230"/>
      <c r="E556" s="1230"/>
      <c r="M556" s="1157"/>
      <c r="O556" s="1250"/>
      <c r="P556" s="1157"/>
      <c r="Q556" s="1157"/>
      <c r="R556" s="1157"/>
      <c r="S556" s="1157"/>
      <c r="T556" s="1157"/>
      <c r="X556" s="273"/>
      <c r="AB556" s="293"/>
      <c r="AC556" s="293"/>
      <c r="AD556" s="293"/>
    </row>
    <row r="557" ht="15.75" customHeight="1">
      <c r="A557" s="1230"/>
      <c r="B557" s="1245"/>
      <c r="C557" s="1230"/>
      <c r="D557" s="1230"/>
      <c r="E557" s="1230"/>
      <c r="M557" s="1157"/>
      <c r="O557" s="1250"/>
      <c r="P557" s="1157"/>
      <c r="Q557" s="1157"/>
      <c r="R557" s="1157"/>
      <c r="S557" s="1157"/>
      <c r="T557" s="1157"/>
      <c r="X557" s="273"/>
      <c r="AB557" s="293"/>
      <c r="AC557" s="293"/>
      <c r="AD557" s="293"/>
    </row>
    <row r="558" ht="15.75" customHeight="1">
      <c r="A558" s="1230"/>
      <c r="B558" s="1245"/>
      <c r="C558" s="1230"/>
      <c r="D558" s="1230"/>
      <c r="E558" s="1230"/>
      <c r="M558" s="1157"/>
      <c r="O558" s="1250"/>
      <c r="P558" s="1157"/>
      <c r="Q558" s="1157"/>
      <c r="R558" s="1157"/>
      <c r="S558" s="1157"/>
      <c r="T558" s="1157"/>
      <c r="X558" s="273"/>
      <c r="AB558" s="293"/>
      <c r="AC558" s="293"/>
      <c r="AD558" s="293"/>
    </row>
    <row r="559" ht="15.75" customHeight="1">
      <c r="A559" s="1230"/>
      <c r="B559" s="1245"/>
      <c r="C559" s="1230"/>
      <c r="D559" s="1230"/>
      <c r="E559" s="1230"/>
      <c r="M559" s="1157"/>
      <c r="O559" s="1250"/>
      <c r="P559" s="1157"/>
      <c r="Q559" s="1157"/>
      <c r="R559" s="1157"/>
      <c r="S559" s="1157"/>
      <c r="T559" s="1157"/>
      <c r="X559" s="273"/>
      <c r="AB559" s="293"/>
      <c r="AC559" s="293"/>
      <c r="AD559" s="293"/>
    </row>
    <row r="560" ht="15.75" customHeight="1">
      <c r="A560" s="1230"/>
      <c r="B560" s="1245"/>
      <c r="C560" s="1230"/>
      <c r="D560" s="1230"/>
      <c r="E560" s="1230"/>
      <c r="M560" s="1157"/>
      <c r="O560" s="1250"/>
      <c r="P560" s="1157"/>
      <c r="Q560" s="1157"/>
      <c r="R560" s="1157"/>
      <c r="S560" s="1157"/>
      <c r="T560" s="1157"/>
      <c r="X560" s="273"/>
      <c r="AB560" s="293"/>
      <c r="AC560" s="293"/>
      <c r="AD560" s="293"/>
    </row>
    <row r="561" ht="15.75" customHeight="1">
      <c r="A561" s="1230"/>
      <c r="B561" s="1245"/>
      <c r="C561" s="1230"/>
      <c r="D561" s="1230"/>
      <c r="E561" s="1230"/>
      <c r="M561" s="1157"/>
      <c r="O561" s="1250"/>
      <c r="P561" s="1157"/>
      <c r="Q561" s="1157"/>
      <c r="R561" s="1157"/>
      <c r="S561" s="1157"/>
      <c r="T561" s="1157"/>
      <c r="X561" s="273"/>
      <c r="AB561" s="293"/>
      <c r="AC561" s="293"/>
      <c r="AD561" s="293"/>
    </row>
    <row r="562" ht="15.75" customHeight="1">
      <c r="A562" s="1230"/>
      <c r="B562" s="1245"/>
      <c r="C562" s="1230"/>
      <c r="D562" s="1230"/>
      <c r="E562" s="1230"/>
      <c r="M562" s="1157"/>
      <c r="O562" s="1250"/>
      <c r="P562" s="1157"/>
      <c r="Q562" s="1157"/>
      <c r="R562" s="1157"/>
      <c r="S562" s="1157"/>
      <c r="T562" s="1157"/>
      <c r="X562" s="273"/>
      <c r="AB562" s="293"/>
      <c r="AC562" s="293"/>
      <c r="AD562" s="293"/>
    </row>
    <row r="563" ht="15.75" customHeight="1">
      <c r="A563" s="1230"/>
      <c r="B563" s="1245"/>
      <c r="C563" s="1230"/>
      <c r="D563" s="1230"/>
      <c r="E563" s="1230"/>
      <c r="M563" s="1157"/>
      <c r="O563" s="1250"/>
      <c r="P563" s="1157"/>
      <c r="Q563" s="1157"/>
      <c r="R563" s="1157"/>
      <c r="S563" s="1157"/>
      <c r="T563" s="1157"/>
      <c r="X563" s="273"/>
      <c r="AB563" s="293"/>
      <c r="AC563" s="293"/>
      <c r="AD563" s="293"/>
    </row>
    <row r="564" ht="15.75" customHeight="1">
      <c r="A564" s="1230"/>
      <c r="B564" s="1245"/>
      <c r="C564" s="1230"/>
      <c r="D564" s="1230"/>
      <c r="E564" s="1230"/>
      <c r="M564" s="1157"/>
      <c r="O564" s="1250"/>
      <c r="P564" s="1157"/>
      <c r="Q564" s="1157"/>
      <c r="R564" s="1157"/>
      <c r="S564" s="1157"/>
      <c r="T564" s="1157"/>
      <c r="X564" s="273"/>
      <c r="AB564" s="293"/>
      <c r="AC564" s="293"/>
      <c r="AD564" s="293"/>
    </row>
    <row r="565" ht="15.75" customHeight="1">
      <c r="A565" s="1230"/>
      <c r="B565" s="1245"/>
      <c r="C565" s="1230"/>
      <c r="D565" s="1230"/>
      <c r="E565" s="1230"/>
      <c r="M565" s="1157"/>
      <c r="O565" s="1250"/>
      <c r="P565" s="1157"/>
      <c r="Q565" s="1157"/>
      <c r="R565" s="1157"/>
      <c r="S565" s="1157"/>
      <c r="T565" s="1157"/>
      <c r="X565" s="273"/>
      <c r="AB565" s="293"/>
      <c r="AC565" s="293"/>
      <c r="AD565" s="293"/>
    </row>
    <row r="566" ht="15.75" customHeight="1">
      <c r="A566" s="1230"/>
      <c r="B566" s="1245"/>
      <c r="C566" s="1230"/>
      <c r="D566" s="1230"/>
      <c r="E566" s="1230"/>
      <c r="M566" s="1157"/>
      <c r="O566" s="1250"/>
      <c r="P566" s="1157"/>
      <c r="Q566" s="1157"/>
      <c r="R566" s="1157"/>
      <c r="S566" s="1157"/>
      <c r="T566" s="1157"/>
      <c r="X566" s="273"/>
      <c r="AB566" s="293"/>
      <c r="AC566" s="293"/>
      <c r="AD566" s="293"/>
    </row>
    <row r="567" ht="15.75" customHeight="1">
      <c r="A567" s="1230"/>
      <c r="B567" s="1245"/>
      <c r="C567" s="1230"/>
      <c r="D567" s="1230"/>
      <c r="E567" s="1230"/>
      <c r="M567" s="1157"/>
      <c r="O567" s="1250"/>
      <c r="P567" s="1157"/>
      <c r="Q567" s="1157"/>
      <c r="R567" s="1157"/>
      <c r="S567" s="1157"/>
      <c r="T567" s="1157"/>
      <c r="X567" s="273"/>
      <c r="AB567" s="293"/>
      <c r="AC567" s="293"/>
      <c r="AD567" s="293"/>
    </row>
    <row r="568" ht="15.75" customHeight="1">
      <c r="A568" s="1230"/>
      <c r="B568" s="1245"/>
      <c r="C568" s="1230"/>
      <c r="D568" s="1230"/>
      <c r="E568" s="1230"/>
      <c r="M568" s="1157"/>
      <c r="O568" s="1250"/>
      <c r="P568" s="1157"/>
      <c r="Q568" s="1157"/>
      <c r="R568" s="1157"/>
      <c r="S568" s="1157"/>
      <c r="T568" s="1157"/>
      <c r="X568" s="273"/>
      <c r="AB568" s="293"/>
      <c r="AC568" s="293"/>
      <c r="AD568" s="293"/>
    </row>
    <row r="569" ht="15.75" customHeight="1">
      <c r="A569" s="1230"/>
      <c r="B569" s="1245"/>
      <c r="C569" s="1230"/>
      <c r="D569" s="1230"/>
      <c r="E569" s="1230"/>
      <c r="M569" s="1157"/>
      <c r="O569" s="1250"/>
      <c r="P569" s="1157"/>
      <c r="Q569" s="1157"/>
      <c r="R569" s="1157"/>
      <c r="S569" s="1157"/>
      <c r="T569" s="1157"/>
      <c r="X569" s="273"/>
      <c r="AB569" s="293"/>
      <c r="AC569" s="293"/>
      <c r="AD569" s="293"/>
    </row>
    <row r="570" ht="15.75" customHeight="1">
      <c r="A570" s="1230"/>
      <c r="B570" s="1245"/>
      <c r="C570" s="1230"/>
      <c r="D570" s="1230"/>
      <c r="E570" s="1230"/>
      <c r="M570" s="1157"/>
      <c r="O570" s="1250"/>
      <c r="P570" s="1157"/>
      <c r="Q570" s="1157"/>
      <c r="R570" s="1157"/>
      <c r="S570" s="1157"/>
      <c r="T570" s="1157"/>
      <c r="X570" s="273"/>
      <c r="AB570" s="293"/>
      <c r="AC570" s="293"/>
      <c r="AD570" s="293"/>
    </row>
    <row r="571" ht="15.75" customHeight="1">
      <c r="A571" s="1230"/>
      <c r="B571" s="1245"/>
      <c r="C571" s="1230"/>
      <c r="D571" s="1230"/>
      <c r="E571" s="1230"/>
      <c r="M571" s="1157"/>
      <c r="O571" s="1250"/>
      <c r="P571" s="1157"/>
      <c r="Q571" s="1157"/>
      <c r="R571" s="1157"/>
      <c r="S571" s="1157"/>
      <c r="T571" s="1157"/>
      <c r="X571" s="273"/>
      <c r="AB571" s="293"/>
      <c r="AC571" s="293"/>
      <c r="AD571" s="293"/>
    </row>
    <row r="572" ht="15.75" customHeight="1">
      <c r="A572" s="1230"/>
      <c r="B572" s="1245"/>
      <c r="C572" s="1230"/>
      <c r="D572" s="1230"/>
      <c r="E572" s="1230"/>
      <c r="M572" s="1157"/>
      <c r="O572" s="1250"/>
      <c r="P572" s="1157"/>
      <c r="Q572" s="1157"/>
      <c r="R572" s="1157"/>
      <c r="S572" s="1157"/>
      <c r="T572" s="1157"/>
      <c r="X572" s="273"/>
      <c r="AB572" s="293"/>
      <c r="AC572" s="293"/>
      <c r="AD572" s="293"/>
    </row>
    <row r="573" ht="15.75" customHeight="1">
      <c r="A573" s="1230"/>
      <c r="B573" s="1245"/>
      <c r="C573" s="1230"/>
      <c r="D573" s="1230"/>
      <c r="E573" s="1230"/>
      <c r="M573" s="1157"/>
      <c r="O573" s="1250"/>
      <c r="P573" s="1157"/>
      <c r="Q573" s="1157"/>
      <c r="R573" s="1157"/>
      <c r="S573" s="1157"/>
      <c r="T573" s="1157"/>
      <c r="X573" s="273"/>
      <c r="AB573" s="293"/>
      <c r="AC573" s="293"/>
      <c r="AD573" s="293"/>
    </row>
    <row r="574" ht="15.75" customHeight="1">
      <c r="A574" s="1230"/>
      <c r="B574" s="1245"/>
      <c r="C574" s="1230"/>
      <c r="D574" s="1230"/>
      <c r="E574" s="1230"/>
      <c r="M574" s="1157"/>
      <c r="O574" s="1250"/>
      <c r="P574" s="1157"/>
      <c r="Q574" s="1157"/>
      <c r="R574" s="1157"/>
      <c r="S574" s="1157"/>
      <c r="T574" s="1157"/>
      <c r="X574" s="273"/>
      <c r="AB574" s="293"/>
      <c r="AC574" s="293"/>
      <c r="AD574" s="293"/>
    </row>
    <row r="575" ht="15.75" customHeight="1">
      <c r="A575" s="1230"/>
      <c r="B575" s="1245"/>
      <c r="C575" s="1230"/>
      <c r="D575" s="1230"/>
      <c r="E575" s="1230"/>
      <c r="M575" s="1157"/>
      <c r="O575" s="1250"/>
      <c r="P575" s="1157"/>
      <c r="Q575" s="1157"/>
      <c r="R575" s="1157"/>
      <c r="S575" s="1157"/>
      <c r="T575" s="1157"/>
      <c r="X575" s="273"/>
      <c r="AB575" s="293"/>
      <c r="AC575" s="293"/>
      <c r="AD575" s="293"/>
    </row>
    <row r="576" ht="15.75" customHeight="1">
      <c r="A576" s="1230"/>
      <c r="B576" s="1245"/>
      <c r="C576" s="1230"/>
      <c r="D576" s="1230"/>
      <c r="E576" s="1230"/>
      <c r="M576" s="1157"/>
      <c r="O576" s="1250"/>
      <c r="P576" s="1157"/>
      <c r="Q576" s="1157"/>
      <c r="R576" s="1157"/>
      <c r="S576" s="1157"/>
      <c r="T576" s="1157"/>
      <c r="X576" s="273"/>
      <c r="AB576" s="293"/>
      <c r="AC576" s="293"/>
      <c r="AD576" s="293"/>
    </row>
    <row r="577" ht="15.75" customHeight="1">
      <c r="A577" s="1230"/>
      <c r="B577" s="1245"/>
      <c r="C577" s="1230"/>
      <c r="D577" s="1230"/>
      <c r="E577" s="1230"/>
      <c r="M577" s="1157"/>
      <c r="O577" s="1250"/>
      <c r="P577" s="1157"/>
      <c r="Q577" s="1157"/>
      <c r="R577" s="1157"/>
      <c r="S577" s="1157"/>
      <c r="T577" s="1157"/>
      <c r="X577" s="273"/>
      <c r="AB577" s="293"/>
      <c r="AC577" s="293"/>
      <c r="AD577" s="293"/>
    </row>
    <row r="578" ht="15.75" customHeight="1">
      <c r="A578" s="1230"/>
      <c r="B578" s="1245"/>
      <c r="C578" s="1230"/>
      <c r="D578" s="1230"/>
      <c r="E578" s="1230"/>
      <c r="M578" s="1157"/>
      <c r="O578" s="1250"/>
      <c r="P578" s="1157"/>
      <c r="Q578" s="1157"/>
      <c r="R578" s="1157"/>
      <c r="S578" s="1157"/>
      <c r="T578" s="1157"/>
      <c r="X578" s="273"/>
      <c r="AB578" s="293"/>
      <c r="AC578" s="293"/>
      <c r="AD578" s="293"/>
    </row>
    <row r="579" ht="15.75" customHeight="1">
      <c r="A579" s="1230"/>
      <c r="B579" s="1245"/>
      <c r="C579" s="1230"/>
      <c r="D579" s="1230"/>
      <c r="E579" s="1230"/>
      <c r="M579" s="1157"/>
      <c r="O579" s="1250"/>
      <c r="P579" s="1157"/>
      <c r="Q579" s="1157"/>
      <c r="R579" s="1157"/>
      <c r="S579" s="1157"/>
      <c r="T579" s="1157"/>
      <c r="X579" s="273"/>
      <c r="AB579" s="293"/>
      <c r="AC579" s="293"/>
      <c r="AD579" s="293"/>
    </row>
    <row r="580" ht="15.75" customHeight="1">
      <c r="A580" s="1230"/>
      <c r="B580" s="1245"/>
      <c r="C580" s="1230"/>
      <c r="D580" s="1230"/>
      <c r="E580" s="1230"/>
      <c r="M580" s="1157"/>
      <c r="O580" s="1250"/>
      <c r="P580" s="1157"/>
      <c r="Q580" s="1157"/>
      <c r="R580" s="1157"/>
      <c r="S580" s="1157"/>
      <c r="T580" s="1157"/>
      <c r="X580" s="273"/>
      <c r="AB580" s="293"/>
      <c r="AC580" s="293"/>
      <c r="AD580" s="293"/>
    </row>
    <row r="581" ht="15.75" customHeight="1">
      <c r="A581" s="1230"/>
      <c r="B581" s="1245"/>
      <c r="C581" s="1230"/>
      <c r="D581" s="1230"/>
      <c r="E581" s="1230"/>
      <c r="M581" s="1157"/>
      <c r="O581" s="1250"/>
      <c r="P581" s="1157"/>
      <c r="Q581" s="1157"/>
      <c r="R581" s="1157"/>
      <c r="S581" s="1157"/>
      <c r="T581" s="1157"/>
      <c r="X581" s="273"/>
      <c r="AB581" s="293"/>
      <c r="AC581" s="293"/>
      <c r="AD581" s="293"/>
    </row>
    <row r="582" ht="15.75" customHeight="1">
      <c r="A582" s="1230"/>
      <c r="B582" s="1245"/>
      <c r="C582" s="1230"/>
      <c r="D582" s="1230"/>
      <c r="E582" s="1230"/>
      <c r="M582" s="1157"/>
      <c r="O582" s="1250"/>
      <c r="P582" s="1157"/>
      <c r="Q582" s="1157"/>
      <c r="R582" s="1157"/>
      <c r="S582" s="1157"/>
      <c r="T582" s="1157"/>
      <c r="X582" s="273"/>
      <c r="AB582" s="293"/>
      <c r="AC582" s="293"/>
      <c r="AD582" s="293"/>
    </row>
    <row r="583" ht="15.75" customHeight="1">
      <c r="A583" s="1230"/>
      <c r="B583" s="1245"/>
      <c r="C583" s="1230"/>
      <c r="D583" s="1230"/>
      <c r="E583" s="1230"/>
      <c r="M583" s="1157"/>
      <c r="O583" s="1250"/>
      <c r="P583" s="1157"/>
      <c r="Q583" s="1157"/>
      <c r="R583" s="1157"/>
      <c r="S583" s="1157"/>
      <c r="T583" s="1157"/>
      <c r="X583" s="273"/>
      <c r="AB583" s="293"/>
      <c r="AC583" s="293"/>
      <c r="AD583" s="293"/>
    </row>
    <row r="584" ht="15.75" customHeight="1">
      <c r="A584" s="1230"/>
      <c r="B584" s="1245"/>
      <c r="C584" s="1230"/>
      <c r="D584" s="1230"/>
      <c r="E584" s="1230"/>
      <c r="M584" s="1157"/>
      <c r="O584" s="1250"/>
      <c r="P584" s="1157"/>
      <c r="Q584" s="1157"/>
      <c r="R584" s="1157"/>
      <c r="S584" s="1157"/>
      <c r="T584" s="1157"/>
      <c r="X584" s="273"/>
      <c r="AB584" s="293"/>
      <c r="AC584" s="293"/>
      <c r="AD584" s="293"/>
    </row>
    <row r="585" ht="15.75" customHeight="1">
      <c r="A585" s="1230"/>
      <c r="B585" s="1245"/>
      <c r="C585" s="1230"/>
      <c r="D585" s="1230"/>
      <c r="E585" s="1230"/>
      <c r="M585" s="1157"/>
      <c r="O585" s="1250"/>
      <c r="P585" s="1157"/>
      <c r="Q585" s="1157"/>
      <c r="R585" s="1157"/>
      <c r="S585" s="1157"/>
      <c r="T585" s="1157"/>
      <c r="X585" s="273"/>
      <c r="AB585" s="293"/>
      <c r="AC585" s="293"/>
      <c r="AD585" s="293"/>
    </row>
    <row r="586" ht="15.75" customHeight="1">
      <c r="A586" s="1230"/>
      <c r="B586" s="1245"/>
      <c r="C586" s="1230"/>
      <c r="D586" s="1230"/>
      <c r="E586" s="1230"/>
      <c r="M586" s="1157"/>
      <c r="O586" s="1250"/>
      <c r="P586" s="1157"/>
      <c r="Q586" s="1157"/>
      <c r="R586" s="1157"/>
      <c r="S586" s="1157"/>
      <c r="T586" s="1157"/>
      <c r="X586" s="273"/>
      <c r="AB586" s="293"/>
      <c r="AC586" s="293"/>
      <c r="AD586" s="293"/>
    </row>
    <row r="587" ht="15.75" customHeight="1">
      <c r="A587" s="1230"/>
      <c r="B587" s="1245"/>
      <c r="C587" s="1230"/>
      <c r="D587" s="1230"/>
      <c r="E587" s="1230"/>
      <c r="M587" s="1157"/>
      <c r="O587" s="1250"/>
      <c r="P587" s="1157"/>
      <c r="Q587" s="1157"/>
      <c r="R587" s="1157"/>
      <c r="S587" s="1157"/>
      <c r="T587" s="1157"/>
      <c r="X587" s="273"/>
      <c r="AB587" s="293"/>
      <c r="AC587" s="293"/>
      <c r="AD587" s="293"/>
    </row>
    <row r="588" ht="15.75" customHeight="1">
      <c r="A588" s="1230"/>
      <c r="B588" s="1245"/>
      <c r="C588" s="1230"/>
      <c r="D588" s="1230"/>
      <c r="E588" s="1230"/>
      <c r="M588" s="1157"/>
      <c r="O588" s="1250"/>
      <c r="P588" s="1157"/>
      <c r="Q588" s="1157"/>
      <c r="R588" s="1157"/>
      <c r="S588" s="1157"/>
      <c r="T588" s="1157"/>
      <c r="X588" s="273"/>
      <c r="AB588" s="293"/>
      <c r="AC588" s="293"/>
      <c r="AD588" s="293"/>
    </row>
    <row r="589" ht="15.75" customHeight="1">
      <c r="A589" s="1230"/>
      <c r="B589" s="1245"/>
      <c r="C589" s="1230"/>
      <c r="D589" s="1230"/>
      <c r="E589" s="1230"/>
      <c r="M589" s="1157"/>
      <c r="O589" s="1250"/>
      <c r="P589" s="1157"/>
      <c r="Q589" s="1157"/>
      <c r="R589" s="1157"/>
      <c r="S589" s="1157"/>
      <c r="T589" s="1157"/>
      <c r="X589" s="273"/>
      <c r="AB589" s="293"/>
      <c r="AC589" s="293"/>
      <c r="AD589" s="293"/>
    </row>
    <row r="590" ht="15.75" customHeight="1">
      <c r="A590" s="1230"/>
      <c r="B590" s="1245"/>
      <c r="C590" s="1230"/>
      <c r="D590" s="1230"/>
      <c r="E590" s="1230"/>
      <c r="M590" s="1157"/>
      <c r="O590" s="1250"/>
      <c r="P590" s="1157"/>
      <c r="Q590" s="1157"/>
      <c r="R590" s="1157"/>
      <c r="S590" s="1157"/>
      <c r="T590" s="1157"/>
      <c r="X590" s="273"/>
      <c r="AB590" s="293"/>
      <c r="AC590" s="293"/>
      <c r="AD590" s="293"/>
    </row>
    <row r="591" ht="15.75" customHeight="1">
      <c r="A591" s="1230"/>
      <c r="B591" s="1245"/>
      <c r="C591" s="1230"/>
      <c r="D591" s="1230"/>
      <c r="E591" s="1230"/>
      <c r="M591" s="1157"/>
      <c r="O591" s="1250"/>
      <c r="P591" s="1157"/>
      <c r="Q591" s="1157"/>
      <c r="R591" s="1157"/>
      <c r="S591" s="1157"/>
      <c r="T591" s="1157"/>
      <c r="X591" s="273"/>
      <c r="AB591" s="293"/>
      <c r="AC591" s="293"/>
      <c r="AD591" s="293"/>
    </row>
    <row r="592" ht="15.75" customHeight="1">
      <c r="A592" s="1230"/>
      <c r="B592" s="1245"/>
      <c r="C592" s="1230"/>
      <c r="D592" s="1230"/>
      <c r="E592" s="1230"/>
      <c r="M592" s="1157"/>
      <c r="O592" s="1250"/>
      <c r="P592" s="1157"/>
      <c r="Q592" s="1157"/>
      <c r="R592" s="1157"/>
      <c r="S592" s="1157"/>
      <c r="T592" s="1157"/>
      <c r="X592" s="273"/>
      <c r="AB592" s="293"/>
      <c r="AC592" s="293"/>
      <c r="AD592" s="293"/>
    </row>
    <row r="593" ht="15.75" customHeight="1">
      <c r="A593" s="1230"/>
      <c r="B593" s="1245"/>
      <c r="C593" s="1230"/>
      <c r="D593" s="1230"/>
      <c r="E593" s="1230"/>
      <c r="M593" s="1157"/>
      <c r="O593" s="1250"/>
      <c r="P593" s="1157"/>
      <c r="Q593" s="1157"/>
      <c r="R593" s="1157"/>
      <c r="S593" s="1157"/>
      <c r="T593" s="1157"/>
      <c r="X593" s="273"/>
      <c r="AB593" s="293"/>
      <c r="AC593" s="293"/>
      <c r="AD593" s="293"/>
    </row>
    <row r="594" ht="15.75" customHeight="1">
      <c r="A594" s="1230"/>
      <c r="B594" s="1245"/>
      <c r="C594" s="1230"/>
      <c r="D594" s="1230"/>
      <c r="E594" s="1230"/>
      <c r="M594" s="1157"/>
      <c r="O594" s="1250"/>
      <c r="P594" s="1157"/>
      <c r="Q594" s="1157"/>
      <c r="R594" s="1157"/>
      <c r="S594" s="1157"/>
      <c r="T594" s="1157"/>
      <c r="X594" s="273"/>
      <c r="AB594" s="293"/>
      <c r="AC594" s="293"/>
      <c r="AD594" s="293"/>
    </row>
    <row r="595" ht="15.75" customHeight="1">
      <c r="A595" s="1230"/>
      <c r="B595" s="1245"/>
      <c r="C595" s="1230"/>
      <c r="D595" s="1230"/>
      <c r="E595" s="1230"/>
      <c r="M595" s="1157"/>
      <c r="O595" s="1250"/>
      <c r="P595" s="1157"/>
      <c r="Q595" s="1157"/>
      <c r="R595" s="1157"/>
      <c r="S595" s="1157"/>
      <c r="T595" s="1157"/>
      <c r="X595" s="273"/>
      <c r="AB595" s="293"/>
      <c r="AC595" s="293"/>
      <c r="AD595" s="293"/>
    </row>
    <row r="596" ht="15.75" customHeight="1">
      <c r="A596" s="1230"/>
      <c r="B596" s="1245"/>
      <c r="C596" s="1230"/>
      <c r="D596" s="1230"/>
      <c r="E596" s="1230"/>
      <c r="M596" s="1157"/>
      <c r="O596" s="1250"/>
      <c r="P596" s="1157"/>
      <c r="Q596" s="1157"/>
      <c r="R596" s="1157"/>
      <c r="S596" s="1157"/>
      <c r="T596" s="1157"/>
      <c r="X596" s="273"/>
      <c r="AB596" s="293"/>
      <c r="AC596" s="293"/>
      <c r="AD596" s="293"/>
    </row>
    <row r="597" ht="15.75" customHeight="1">
      <c r="A597" s="1230"/>
      <c r="B597" s="1245"/>
      <c r="C597" s="1230"/>
      <c r="D597" s="1230"/>
      <c r="E597" s="1230"/>
      <c r="M597" s="1157"/>
      <c r="O597" s="1250"/>
      <c r="P597" s="1157"/>
      <c r="Q597" s="1157"/>
      <c r="R597" s="1157"/>
      <c r="S597" s="1157"/>
      <c r="T597" s="1157"/>
      <c r="X597" s="273"/>
      <c r="AB597" s="293"/>
      <c r="AC597" s="293"/>
      <c r="AD597" s="293"/>
    </row>
    <row r="598" ht="15.75" customHeight="1">
      <c r="A598" s="1230"/>
      <c r="B598" s="1245"/>
      <c r="C598" s="1230"/>
      <c r="D598" s="1230"/>
      <c r="E598" s="1230"/>
      <c r="M598" s="1157"/>
      <c r="O598" s="1250"/>
      <c r="P598" s="1157"/>
      <c r="Q598" s="1157"/>
      <c r="R598" s="1157"/>
      <c r="S598" s="1157"/>
      <c r="T598" s="1157"/>
      <c r="X598" s="273"/>
      <c r="AB598" s="293"/>
      <c r="AC598" s="293"/>
      <c r="AD598" s="293"/>
    </row>
    <row r="599" ht="15.75" customHeight="1">
      <c r="A599" s="1230"/>
      <c r="B599" s="1245"/>
      <c r="C599" s="1230"/>
      <c r="D599" s="1230"/>
      <c r="E599" s="1230"/>
      <c r="M599" s="1157"/>
      <c r="O599" s="1250"/>
      <c r="P599" s="1157"/>
      <c r="Q599" s="1157"/>
      <c r="R599" s="1157"/>
      <c r="S599" s="1157"/>
      <c r="T599" s="1157"/>
      <c r="X599" s="273"/>
      <c r="AB599" s="293"/>
      <c r="AC599" s="293"/>
      <c r="AD599" s="293"/>
    </row>
    <row r="600" ht="15.75" customHeight="1">
      <c r="A600" s="1230"/>
      <c r="B600" s="1245"/>
      <c r="C600" s="1230"/>
      <c r="D600" s="1230"/>
      <c r="E600" s="1230"/>
      <c r="M600" s="1157"/>
      <c r="O600" s="1250"/>
      <c r="P600" s="1157"/>
      <c r="Q600" s="1157"/>
      <c r="R600" s="1157"/>
      <c r="S600" s="1157"/>
      <c r="T600" s="1157"/>
      <c r="X600" s="273"/>
      <c r="AB600" s="293"/>
      <c r="AC600" s="293"/>
      <c r="AD600" s="293"/>
    </row>
    <row r="601" ht="15.75" customHeight="1">
      <c r="A601" s="1230"/>
      <c r="B601" s="1245"/>
      <c r="C601" s="1230"/>
      <c r="D601" s="1230"/>
      <c r="E601" s="1230"/>
      <c r="M601" s="1157"/>
      <c r="O601" s="1250"/>
      <c r="P601" s="1157"/>
      <c r="Q601" s="1157"/>
      <c r="R601" s="1157"/>
      <c r="S601" s="1157"/>
      <c r="T601" s="1157"/>
      <c r="X601" s="273"/>
      <c r="AB601" s="293"/>
      <c r="AC601" s="293"/>
      <c r="AD601" s="293"/>
    </row>
    <row r="602" ht="15.75" customHeight="1">
      <c r="A602" s="1230"/>
      <c r="B602" s="1245"/>
      <c r="C602" s="1230"/>
      <c r="D602" s="1230"/>
      <c r="E602" s="1230"/>
      <c r="M602" s="1157"/>
      <c r="O602" s="1250"/>
      <c r="P602" s="1157"/>
      <c r="Q602" s="1157"/>
      <c r="R602" s="1157"/>
      <c r="S602" s="1157"/>
      <c r="T602" s="1157"/>
      <c r="X602" s="273"/>
      <c r="AB602" s="293"/>
      <c r="AC602" s="293"/>
      <c r="AD602" s="293"/>
    </row>
    <row r="603" ht="15.75" customHeight="1">
      <c r="A603" s="1230"/>
      <c r="B603" s="1245"/>
      <c r="C603" s="1230"/>
      <c r="D603" s="1230"/>
      <c r="E603" s="1230"/>
      <c r="M603" s="1157"/>
      <c r="O603" s="1250"/>
      <c r="P603" s="1157"/>
      <c r="Q603" s="1157"/>
      <c r="R603" s="1157"/>
      <c r="S603" s="1157"/>
      <c r="T603" s="1157"/>
      <c r="X603" s="273"/>
      <c r="AB603" s="293"/>
      <c r="AC603" s="293"/>
      <c r="AD603" s="293"/>
    </row>
    <row r="604" ht="15.75" customHeight="1">
      <c r="A604" s="1230"/>
      <c r="B604" s="1245"/>
      <c r="C604" s="1230"/>
      <c r="D604" s="1230"/>
      <c r="E604" s="1230"/>
      <c r="M604" s="1157"/>
      <c r="O604" s="1250"/>
      <c r="P604" s="1157"/>
      <c r="Q604" s="1157"/>
      <c r="R604" s="1157"/>
      <c r="S604" s="1157"/>
      <c r="T604" s="1157"/>
      <c r="X604" s="273"/>
      <c r="AB604" s="293"/>
      <c r="AC604" s="293"/>
      <c r="AD604" s="293"/>
    </row>
    <row r="605" ht="15.75" customHeight="1">
      <c r="A605" s="1230"/>
      <c r="B605" s="1245"/>
      <c r="C605" s="1230"/>
      <c r="D605" s="1230"/>
      <c r="E605" s="1230"/>
      <c r="M605" s="1157"/>
      <c r="O605" s="1250"/>
      <c r="P605" s="1157"/>
      <c r="Q605" s="1157"/>
      <c r="R605" s="1157"/>
      <c r="S605" s="1157"/>
      <c r="T605" s="1157"/>
      <c r="X605" s="273"/>
      <c r="AB605" s="293"/>
      <c r="AC605" s="293"/>
      <c r="AD605" s="293"/>
    </row>
    <row r="606" ht="15.75" customHeight="1">
      <c r="A606" s="1230"/>
      <c r="B606" s="1245"/>
      <c r="C606" s="1230"/>
      <c r="D606" s="1230"/>
      <c r="E606" s="1230"/>
      <c r="M606" s="1157"/>
      <c r="O606" s="1250"/>
      <c r="P606" s="1157"/>
      <c r="Q606" s="1157"/>
      <c r="R606" s="1157"/>
      <c r="S606" s="1157"/>
      <c r="T606" s="1157"/>
      <c r="X606" s="273"/>
      <c r="AB606" s="293"/>
      <c r="AC606" s="293"/>
      <c r="AD606" s="293"/>
    </row>
    <row r="607" ht="15.75" customHeight="1">
      <c r="A607" s="1230"/>
      <c r="B607" s="1245"/>
      <c r="C607" s="1230"/>
      <c r="D607" s="1230"/>
      <c r="E607" s="1230"/>
      <c r="M607" s="1157"/>
      <c r="O607" s="1250"/>
      <c r="P607" s="1157"/>
      <c r="Q607" s="1157"/>
      <c r="R607" s="1157"/>
      <c r="S607" s="1157"/>
      <c r="T607" s="1157"/>
      <c r="X607" s="273"/>
      <c r="AB607" s="293"/>
      <c r="AC607" s="293"/>
      <c r="AD607" s="293"/>
    </row>
    <row r="608" ht="15.75" customHeight="1">
      <c r="A608" s="1230"/>
      <c r="B608" s="1245"/>
      <c r="C608" s="1230"/>
      <c r="D608" s="1230"/>
      <c r="E608" s="1230"/>
      <c r="M608" s="1157"/>
      <c r="O608" s="1250"/>
      <c r="P608" s="1157"/>
      <c r="Q608" s="1157"/>
      <c r="R608" s="1157"/>
      <c r="S608" s="1157"/>
      <c r="T608" s="1157"/>
      <c r="X608" s="273"/>
      <c r="AB608" s="293"/>
      <c r="AC608" s="293"/>
      <c r="AD608" s="293"/>
    </row>
    <row r="609" ht="15.75" customHeight="1">
      <c r="A609" s="1230"/>
      <c r="B609" s="1245"/>
      <c r="C609" s="1230"/>
      <c r="D609" s="1230"/>
      <c r="E609" s="1230"/>
      <c r="M609" s="1157"/>
      <c r="O609" s="1250"/>
      <c r="P609" s="1157"/>
      <c r="Q609" s="1157"/>
      <c r="R609" s="1157"/>
      <c r="S609" s="1157"/>
      <c r="T609" s="1157"/>
      <c r="X609" s="273"/>
      <c r="AB609" s="293"/>
      <c r="AC609" s="293"/>
      <c r="AD609" s="293"/>
    </row>
    <row r="610" ht="15.75" customHeight="1">
      <c r="A610" s="1230"/>
      <c r="B610" s="1245"/>
      <c r="C610" s="1230"/>
      <c r="D610" s="1230"/>
      <c r="E610" s="1230"/>
      <c r="M610" s="1157"/>
      <c r="O610" s="1250"/>
      <c r="P610" s="1157"/>
      <c r="Q610" s="1157"/>
      <c r="R610" s="1157"/>
      <c r="S610" s="1157"/>
      <c r="T610" s="1157"/>
      <c r="X610" s="273"/>
      <c r="AB610" s="293"/>
      <c r="AC610" s="293"/>
      <c r="AD610" s="293"/>
    </row>
    <row r="611" ht="15.75" customHeight="1">
      <c r="A611" s="1230"/>
      <c r="B611" s="1245"/>
      <c r="C611" s="1230"/>
      <c r="D611" s="1230"/>
      <c r="E611" s="1230"/>
      <c r="M611" s="1157"/>
      <c r="O611" s="1250"/>
      <c r="P611" s="1157"/>
      <c r="Q611" s="1157"/>
      <c r="R611" s="1157"/>
      <c r="S611" s="1157"/>
      <c r="T611" s="1157"/>
      <c r="X611" s="273"/>
      <c r="AB611" s="293"/>
      <c r="AC611" s="293"/>
      <c r="AD611" s="293"/>
    </row>
    <row r="612" ht="15.75" customHeight="1">
      <c r="A612" s="1230"/>
      <c r="B612" s="1245"/>
      <c r="C612" s="1230"/>
      <c r="D612" s="1230"/>
      <c r="E612" s="1230"/>
      <c r="M612" s="1157"/>
      <c r="O612" s="1250"/>
      <c r="P612" s="1157"/>
      <c r="Q612" s="1157"/>
      <c r="R612" s="1157"/>
      <c r="S612" s="1157"/>
      <c r="T612" s="1157"/>
      <c r="X612" s="273"/>
      <c r="AB612" s="293"/>
      <c r="AC612" s="293"/>
      <c r="AD612" s="293"/>
    </row>
    <row r="613" ht="15.75" customHeight="1">
      <c r="A613" s="1230"/>
      <c r="B613" s="1245"/>
      <c r="C613" s="1230"/>
      <c r="D613" s="1230"/>
      <c r="E613" s="1230"/>
      <c r="M613" s="1157"/>
      <c r="O613" s="1250"/>
      <c r="P613" s="1157"/>
      <c r="Q613" s="1157"/>
      <c r="R613" s="1157"/>
      <c r="S613" s="1157"/>
      <c r="T613" s="1157"/>
      <c r="X613" s="273"/>
      <c r="AB613" s="293"/>
      <c r="AC613" s="293"/>
      <c r="AD613" s="293"/>
    </row>
    <row r="614" ht="15.75" customHeight="1">
      <c r="A614" s="1230"/>
      <c r="B614" s="1245"/>
      <c r="C614" s="1230"/>
      <c r="D614" s="1230"/>
      <c r="E614" s="1230"/>
      <c r="M614" s="1157"/>
      <c r="O614" s="1250"/>
      <c r="P614" s="1157"/>
      <c r="Q614" s="1157"/>
      <c r="R614" s="1157"/>
      <c r="S614" s="1157"/>
      <c r="T614" s="1157"/>
      <c r="X614" s="273"/>
      <c r="AB614" s="293"/>
      <c r="AC614" s="293"/>
      <c r="AD614" s="293"/>
    </row>
    <row r="615" ht="15.75" customHeight="1">
      <c r="A615" s="1230"/>
      <c r="B615" s="1245"/>
      <c r="C615" s="1230"/>
      <c r="D615" s="1230"/>
      <c r="E615" s="1230"/>
      <c r="M615" s="1157"/>
      <c r="O615" s="1250"/>
      <c r="P615" s="1157"/>
      <c r="Q615" s="1157"/>
      <c r="R615" s="1157"/>
      <c r="S615" s="1157"/>
      <c r="T615" s="1157"/>
      <c r="X615" s="273"/>
      <c r="AB615" s="293"/>
      <c r="AC615" s="293"/>
      <c r="AD615" s="293"/>
    </row>
    <row r="616" ht="15.75" customHeight="1">
      <c r="A616" s="1230"/>
      <c r="B616" s="1245"/>
      <c r="C616" s="1230"/>
      <c r="D616" s="1230"/>
      <c r="E616" s="1230"/>
      <c r="M616" s="1157"/>
      <c r="O616" s="1250"/>
      <c r="P616" s="1157"/>
      <c r="Q616" s="1157"/>
      <c r="R616" s="1157"/>
      <c r="S616" s="1157"/>
      <c r="T616" s="1157"/>
      <c r="X616" s="273"/>
      <c r="AB616" s="293"/>
      <c r="AC616" s="293"/>
      <c r="AD616" s="293"/>
    </row>
    <row r="617" ht="15.75" customHeight="1">
      <c r="A617" s="1230"/>
      <c r="B617" s="1245"/>
      <c r="C617" s="1230"/>
      <c r="D617" s="1230"/>
      <c r="E617" s="1230"/>
      <c r="M617" s="1157"/>
      <c r="O617" s="1250"/>
      <c r="P617" s="1157"/>
      <c r="Q617" s="1157"/>
      <c r="R617" s="1157"/>
      <c r="S617" s="1157"/>
      <c r="T617" s="1157"/>
      <c r="X617" s="273"/>
      <c r="AB617" s="293"/>
      <c r="AC617" s="293"/>
      <c r="AD617" s="293"/>
    </row>
    <row r="618" ht="15.75" customHeight="1">
      <c r="A618" s="1230"/>
      <c r="B618" s="1245"/>
      <c r="C618" s="1230"/>
      <c r="D618" s="1230"/>
      <c r="E618" s="1230"/>
      <c r="M618" s="1157"/>
      <c r="O618" s="1250"/>
      <c r="P618" s="1157"/>
      <c r="Q618" s="1157"/>
      <c r="R618" s="1157"/>
      <c r="S618" s="1157"/>
      <c r="T618" s="1157"/>
      <c r="X618" s="273"/>
      <c r="AB618" s="293"/>
      <c r="AC618" s="293"/>
      <c r="AD618" s="293"/>
    </row>
    <row r="619" ht="15.75" customHeight="1">
      <c r="A619" s="1230"/>
      <c r="B619" s="1245"/>
      <c r="C619" s="1230"/>
      <c r="D619" s="1230"/>
      <c r="E619" s="1230"/>
      <c r="M619" s="1157"/>
      <c r="O619" s="1250"/>
      <c r="P619" s="1157"/>
      <c r="Q619" s="1157"/>
      <c r="R619" s="1157"/>
      <c r="S619" s="1157"/>
      <c r="T619" s="1157"/>
      <c r="X619" s="273"/>
      <c r="AB619" s="293"/>
      <c r="AC619" s="293"/>
      <c r="AD619" s="293"/>
    </row>
    <row r="620" ht="15.75" customHeight="1">
      <c r="A620" s="1230"/>
      <c r="B620" s="1245"/>
      <c r="C620" s="1230"/>
      <c r="D620" s="1230"/>
      <c r="E620" s="1230"/>
      <c r="M620" s="1157"/>
      <c r="O620" s="1250"/>
      <c r="P620" s="1157"/>
      <c r="Q620" s="1157"/>
      <c r="R620" s="1157"/>
      <c r="S620" s="1157"/>
      <c r="T620" s="1157"/>
      <c r="X620" s="273"/>
      <c r="AB620" s="293"/>
      <c r="AC620" s="293"/>
      <c r="AD620" s="293"/>
    </row>
    <row r="621" ht="15.75" customHeight="1">
      <c r="A621" s="1230"/>
      <c r="B621" s="1245"/>
      <c r="C621" s="1230"/>
      <c r="D621" s="1230"/>
      <c r="E621" s="1230"/>
      <c r="M621" s="1157"/>
      <c r="O621" s="1250"/>
      <c r="P621" s="1157"/>
      <c r="Q621" s="1157"/>
      <c r="R621" s="1157"/>
      <c r="S621" s="1157"/>
      <c r="T621" s="1157"/>
      <c r="X621" s="273"/>
      <c r="AB621" s="293"/>
      <c r="AC621" s="293"/>
      <c r="AD621" s="293"/>
    </row>
    <row r="622" ht="15.75" customHeight="1">
      <c r="A622" s="1230"/>
      <c r="B622" s="1245"/>
      <c r="C622" s="1230"/>
      <c r="D622" s="1230"/>
      <c r="E622" s="1230"/>
      <c r="M622" s="1157"/>
      <c r="O622" s="1250"/>
      <c r="P622" s="1157"/>
      <c r="Q622" s="1157"/>
      <c r="R622" s="1157"/>
      <c r="S622" s="1157"/>
      <c r="T622" s="1157"/>
      <c r="X622" s="273"/>
      <c r="AB622" s="293"/>
      <c r="AC622" s="293"/>
      <c r="AD622" s="293"/>
    </row>
    <row r="623" ht="15.75" customHeight="1">
      <c r="A623" s="1230"/>
      <c r="B623" s="1245"/>
      <c r="C623" s="1230"/>
      <c r="D623" s="1230"/>
      <c r="E623" s="1230"/>
      <c r="M623" s="1157"/>
      <c r="O623" s="1250"/>
      <c r="P623" s="1157"/>
      <c r="Q623" s="1157"/>
      <c r="R623" s="1157"/>
      <c r="S623" s="1157"/>
      <c r="T623" s="1157"/>
      <c r="X623" s="273"/>
      <c r="AB623" s="293"/>
      <c r="AC623" s="293"/>
      <c r="AD623" s="293"/>
    </row>
    <row r="624" ht="15.75" customHeight="1">
      <c r="A624" s="1230"/>
      <c r="B624" s="1245"/>
      <c r="C624" s="1230"/>
      <c r="D624" s="1230"/>
      <c r="E624" s="1230"/>
      <c r="M624" s="1157"/>
      <c r="O624" s="1250"/>
      <c r="P624" s="1157"/>
      <c r="Q624" s="1157"/>
      <c r="R624" s="1157"/>
      <c r="S624" s="1157"/>
      <c r="T624" s="1157"/>
      <c r="X624" s="273"/>
      <c r="AB624" s="293"/>
      <c r="AC624" s="293"/>
      <c r="AD624" s="293"/>
    </row>
    <row r="625" ht="15.75" customHeight="1">
      <c r="A625" s="1230"/>
      <c r="B625" s="1245"/>
      <c r="C625" s="1230"/>
      <c r="D625" s="1230"/>
      <c r="E625" s="1230"/>
      <c r="M625" s="1157"/>
      <c r="O625" s="1250"/>
      <c r="P625" s="1157"/>
      <c r="Q625" s="1157"/>
      <c r="R625" s="1157"/>
      <c r="S625" s="1157"/>
      <c r="T625" s="1157"/>
      <c r="X625" s="273"/>
      <c r="AB625" s="293"/>
      <c r="AC625" s="293"/>
      <c r="AD625" s="293"/>
    </row>
    <row r="626" ht="15.75" customHeight="1">
      <c r="A626" s="1230"/>
      <c r="B626" s="1245"/>
      <c r="C626" s="1230"/>
      <c r="D626" s="1230"/>
      <c r="E626" s="1230"/>
      <c r="M626" s="1157"/>
      <c r="O626" s="1250"/>
      <c r="P626" s="1157"/>
      <c r="Q626" s="1157"/>
      <c r="R626" s="1157"/>
      <c r="S626" s="1157"/>
      <c r="T626" s="1157"/>
      <c r="X626" s="273"/>
      <c r="AB626" s="293"/>
      <c r="AC626" s="293"/>
      <c r="AD626" s="293"/>
    </row>
    <row r="627" ht="15.75" customHeight="1">
      <c r="A627" s="1230"/>
      <c r="B627" s="1245"/>
      <c r="C627" s="1230"/>
      <c r="D627" s="1230"/>
      <c r="E627" s="1230"/>
      <c r="M627" s="1157"/>
      <c r="O627" s="1250"/>
      <c r="P627" s="1157"/>
      <c r="Q627" s="1157"/>
      <c r="R627" s="1157"/>
      <c r="S627" s="1157"/>
      <c r="T627" s="1157"/>
      <c r="X627" s="273"/>
      <c r="AB627" s="293"/>
      <c r="AC627" s="293"/>
      <c r="AD627" s="293"/>
    </row>
    <row r="628" ht="15.75" customHeight="1">
      <c r="A628" s="1230"/>
      <c r="B628" s="1245"/>
      <c r="C628" s="1230"/>
      <c r="D628" s="1230"/>
      <c r="E628" s="1230"/>
      <c r="M628" s="1157"/>
      <c r="O628" s="1250"/>
      <c r="P628" s="1157"/>
      <c r="Q628" s="1157"/>
      <c r="R628" s="1157"/>
      <c r="S628" s="1157"/>
      <c r="T628" s="1157"/>
      <c r="X628" s="273"/>
      <c r="AB628" s="293"/>
      <c r="AC628" s="293"/>
      <c r="AD628" s="293"/>
    </row>
    <row r="629" ht="15.75" customHeight="1">
      <c r="A629" s="1230"/>
      <c r="B629" s="1245"/>
      <c r="C629" s="1230"/>
      <c r="D629" s="1230"/>
      <c r="E629" s="1230"/>
      <c r="M629" s="1157"/>
      <c r="O629" s="1250"/>
      <c r="P629" s="1157"/>
      <c r="Q629" s="1157"/>
      <c r="R629" s="1157"/>
      <c r="S629" s="1157"/>
      <c r="T629" s="1157"/>
      <c r="X629" s="273"/>
      <c r="AB629" s="293"/>
      <c r="AC629" s="293"/>
      <c r="AD629" s="293"/>
    </row>
    <row r="630" ht="15.75" customHeight="1">
      <c r="A630" s="1230"/>
      <c r="B630" s="1245"/>
      <c r="C630" s="1230"/>
      <c r="D630" s="1230"/>
      <c r="E630" s="1230"/>
      <c r="M630" s="1157"/>
      <c r="O630" s="1250"/>
      <c r="P630" s="1157"/>
      <c r="Q630" s="1157"/>
      <c r="R630" s="1157"/>
      <c r="S630" s="1157"/>
      <c r="T630" s="1157"/>
      <c r="X630" s="273"/>
      <c r="AB630" s="293"/>
      <c r="AC630" s="293"/>
      <c r="AD630" s="293"/>
    </row>
    <row r="631" ht="15.75" customHeight="1">
      <c r="A631" s="1230"/>
      <c r="B631" s="1245"/>
      <c r="C631" s="1230"/>
      <c r="D631" s="1230"/>
      <c r="E631" s="1230"/>
      <c r="M631" s="1157"/>
      <c r="O631" s="1250"/>
      <c r="P631" s="1157"/>
      <c r="Q631" s="1157"/>
      <c r="R631" s="1157"/>
      <c r="S631" s="1157"/>
      <c r="T631" s="1157"/>
      <c r="X631" s="273"/>
      <c r="AB631" s="293"/>
      <c r="AC631" s="293"/>
      <c r="AD631" s="293"/>
    </row>
    <row r="632" ht="15.75" customHeight="1">
      <c r="A632" s="1230"/>
      <c r="B632" s="1245"/>
      <c r="C632" s="1230"/>
      <c r="D632" s="1230"/>
      <c r="E632" s="1230"/>
      <c r="M632" s="1157"/>
      <c r="O632" s="1250"/>
      <c r="P632" s="1157"/>
      <c r="Q632" s="1157"/>
      <c r="R632" s="1157"/>
      <c r="S632" s="1157"/>
      <c r="T632" s="1157"/>
      <c r="X632" s="273"/>
      <c r="AB632" s="293"/>
      <c r="AC632" s="293"/>
      <c r="AD632" s="293"/>
    </row>
    <row r="633" ht="15.75" customHeight="1">
      <c r="A633" s="1230"/>
      <c r="B633" s="1245"/>
      <c r="C633" s="1230"/>
      <c r="D633" s="1230"/>
      <c r="E633" s="1230"/>
      <c r="M633" s="1157"/>
      <c r="O633" s="1250"/>
      <c r="P633" s="1157"/>
      <c r="Q633" s="1157"/>
      <c r="R633" s="1157"/>
      <c r="S633" s="1157"/>
      <c r="T633" s="1157"/>
      <c r="X633" s="273"/>
      <c r="AB633" s="293"/>
      <c r="AC633" s="293"/>
      <c r="AD633" s="293"/>
    </row>
    <row r="634" ht="15.75" customHeight="1">
      <c r="A634" s="1230"/>
      <c r="B634" s="1245"/>
      <c r="C634" s="1230"/>
      <c r="D634" s="1230"/>
      <c r="E634" s="1230"/>
      <c r="M634" s="1157"/>
      <c r="O634" s="1250"/>
      <c r="P634" s="1157"/>
      <c r="Q634" s="1157"/>
      <c r="R634" s="1157"/>
      <c r="S634" s="1157"/>
      <c r="T634" s="1157"/>
      <c r="X634" s="273"/>
      <c r="AB634" s="293"/>
      <c r="AC634" s="293"/>
      <c r="AD634" s="293"/>
    </row>
    <row r="635" ht="15.75" customHeight="1">
      <c r="A635" s="1230"/>
      <c r="B635" s="1245"/>
      <c r="C635" s="1230"/>
      <c r="D635" s="1230"/>
      <c r="E635" s="1230"/>
      <c r="M635" s="1157"/>
      <c r="O635" s="1250"/>
      <c r="P635" s="1157"/>
      <c r="Q635" s="1157"/>
      <c r="R635" s="1157"/>
      <c r="S635" s="1157"/>
      <c r="T635" s="1157"/>
      <c r="X635" s="273"/>
      <c r="AB635" s="293"/>
      <c r="AC635" s="293"/>
      <c r="AD635" s="293"/>
    </row>
    <row r="636" ht="15.75" customHeight="1">
      <c r="A636" s="1230"/>
      <c r="B636" s="1245"/>
      <c r="C636" s="1230"/>
      <c r="D636" s="1230"/>
      <c r="E636" s="1230"/>
      <c r="M636" s="1157"/>
      <c r="O636" s="1250"/>
      <c r="P636" s="1157"/>
      <c r="Q636" s="1157"/>
      <c r="R636" s="1157"/>
      <c r="S636" s="1157"/>
      <c r="T636" s="1157"/>
      <c r="X636" s="273"/>
      <c r="AB636" s="293"/>
      <c r="AC636" s="293"/>
      <c r="AD636" s="293"/>
    </row>
    <row r="637" ht="15.75" customHeight="1">
      <c r="A637" s="1230"/>
      <c r="B637" s="1245"/>
      <c r="C637" s="1230"/>
      <c r="D637" s="1230"/>
      <c r="E637" s="1230"/>
      <c r="M637" s="1157"/>
      <c r="O637" s="1250"/>
      <c r="P637" s="1157"/>
      <c r="Q637" s="1157"/>
      <c r="R637" s="1157"/>
      <c r="S637" s="1157"/>
      <c r="T637" s="1157"/>
      <c r="X637" s="273"/>
      <c r="AB637" s="293"/>
      <c r="AC637" s="293"/>
      <c r="AD637" s="293"/>
    </row>
    <row r="638" ht="15.75" customHeight="1">
      <c r="A638" s="1230"/>
      <c r="B638" s="1245"/>
      <c r="C638" s="1230"/>
      <c r="D638" s="1230"/>
      <c r="E638" s="1230"/>
      <c r="M638" s="1157"/>
      <c r="O638" s="1250"/>
      <c r="P638" s="1157"/>
      <c r="Q638" s="1157"/>
      <c r="R638" s="1157"/>
      <c r="S638" s="1157"/>
      <c r="T638" s="1157"/>
      <c r="X638" s="273"/>
      <c r="AB638" s="293"/>
      <c r="AC638" s="293"/>
      <c r="AD638" s="293"/>
    </row>
    <row r="639" ht="15.75" customHeight="1">
      <c r="A639" s="1230"/>
      <c r="B639" s="1245"/>
      <c r="C639" s="1230"/>
      <c r="D639" s="1230"/>
      <c r="E639" s="1230"/>
      <c r="M639" s="1157"/>
      <c r="O639" s="1250"/>
      <c r="P639" s="1157"/>
      <c r="Q639" s="1157"/>
      <c r="R639" s="1157"/>
      <c r="S639" s="1157"/>
      <c r="T639" s="1157"/>
      <c r="X639" s="273"/>
      <c r="AB639" s="293"/>
      <c r="AC639" s="293"/>
      <c r="AD639" s="293"/>
    </row>
    <row r="640" ht="15.75" customHeight="1">
      <c r="A640" s="1230"/>
      <c r="B640" s="1245"/>
      <c r="C640" s="1230"/>
      <c r="D640" s="1230"/>
      <c r="E640" s="1230"/>
      <c r="M640" s="1157"/>
      <c r="O640" s="1250"/>
      <c r="P640" s="1157"/>
      <c r="Q640" s="1157"/>
      <c r="R640" s="1157"/>
      <c r="S640" s="1157"/>
      <c r="T640" s="1157"/>
      <c r="X640" s="273"/>
      <c r="AB640" s="293"/>
      <c r="AC640" s="293"/>
      <c r="AD640" s="293"/>
    </row>
    <row r="641" ht="15.75" customHeight="1">
      <c r="A641" s="1230"/>
      <c r="B641" s="1245"/>
      <c r="C641" s="1230"/>
      <c r="D641" s="1230"/>
      <c r="E641" s="1230"/>
      <c r="M641" s="1157"/>
      <c r="O641" s="1250"/>
      <c r="P641" s="1157"/>
      <c r="Q641" s="1157"/>
      <c r="R641" s="1157"/>
      <c r="S641" s="1157"/>
      <c r="T641" s="1157"/>
      <c r="X641" s="273"/>
      <c r="AB641" s="293"/>
      <c r="AC641" s="293"/>
      <c r="AD641" s="293"/>
    </row>
    <row r="642" ht="15.75" customHeight="1">
      <c r="A642" s="1230"/>
      <c r="B642" s="1245"/>
      <c r="C642" s="1230"/>
      <c r="D642" s="1230"/>
      <c r="E642" s="1230"/>
      <c r="M642" s="1157"/>
      <c r="O642" s="1250"/>
      <c r="P642" s="1157"/>
      <c r="Q642" s="1157"/>
      <c r="R642" s="1157"/>
      <c r="S642" s="1157"/>
      <c r="T642" s="1157"/>
      <c r="X642" s="273"/>
      <c r="AB642" s="293"/>
      <c r="AC642" s="293"/>
      <c r="AD642" s="293"/>
    </row>
    <row r="643" ht="15.75" customHeight="1">
      <c r="A643" s="1230"/>
      <c r="B643" s="1245"/>
      <c r="C643" s="1230"/>
      <c r="D643" s="1230"/>
      <c r="E643" s="1230"/>
      <c r="M643" s="1157"/>
      <c r="O643" s="1250"/>
      <c r="P643" s="1157"/>
      <c r="Q643" s="1157"/>
      <c r="R643" s="1157"/>
      <c r="S643" s="1157"/>
      <c r="T643" s="1157"/>
      <c r="X643" s="273"/>
      <c r="AB643" s="293"/>
      <c r="AC643" s="293"/>
      <c r="AD643" s="293"/>
    </row>
    <row r="644" ht="15.75" customHeight="1">
      <c r="A644" s="1230"/>
      <c r="B644" s="1245"/>
      <c r="C644" s="1230"/>
      <c r="D644" s="1230"/>
      <c r="E644" s="1230"/>
      <c r="M644" s="1157"/>
      <c r="O644" s="1250"/>
      <c r="P644" s="1157"/>
      <c r="Q644" s="1157"/>
      <c r="R644" s="1157"/>
      <c r="S644" s="1157"/>
      <c r="T644" s="1157"/>
      <c r="X644" s="273"/>
      <c r="AB644" s="293"/>
      <c r="AC644" s="293"/>
      <c r="AD644" s="293"/>
    </row>
    <row r="645" ht="15.75" customHeight="1">
      <c r="A645" s="1230"/>
      <c r="B645" s="1245"/>
      <c r="C645" s="1230"/>
      <c r="D645" s="1230"/>
      <c r="E645" s="1230"/>
      <c r="M645" s="1157"/>
      <c r="O645" s="1250"/>
      <c r="P645" s="1157"/>
      <c r="Q645" s="1157"/>
      <c r="R645" s="1157"/>
      <c r="S645" s="1157"/>
      <c r="T645" s="1157"/>
      <c r="X645" s="273"/>
      <c r="AB645" s="293"/>
      <c r="AC645" s="293"/>
      <c r="AD645" s="293"/>
    </row>
    <row r="646" ht="15.75" customHeight="1">
      <c r="A646" s="1230"/>
      <c r="B646" s="1245"/>
      <c r="C646" s="1230"/>
      <c r="D646" s="1230"/>
      <c r="E646" s="1230"/>
      <c r="M646" s="1157"/>
      <c r="O646" s="1250"/>
      <c r="P646" s="1157"/>
      <c r="Q646" s="1157"/>
      <c r="R646" s="1157"/>
      <c r="S646" s="1157"/>
      <c r="T646" s="1157"/>
      <c r="X646" s="273"/>
      <c r="AB646" s="293"/>
      <c r="AC646" s="293"/>
      <c r="AD646" s="293"/>
    </row>
    <row r="647" ht="15.75" customHeight="1">
      <c r="A647" s="1230"/>
      <c r="B647" s="1245"/>
      <c r="C647" s="1230"/>
      <c r="D647" s="1230"/>
      <c r="E647" s="1230"/>
      <c r="M647" s="1157"/>
      <c r="O647" s="1250"/>
      <c r="P647" s="1157"/>
      <c r="Q647" s="1157"/>
      <c r="R647" s="1157"/>
      <c r="S647" s="1157"/>
      <c r="T647" s="1157"/>
      <c r="X647" s="273"/>
      <c r="AB647" s="293"/>
      <c r="AC647" s="293"/>
      <c r="AD647" s="293"/>
    </row>
    <row r="648" ht="15.75" customHeight="1">
      <c r="A648" s="1230"/>
      <c r="B648" s="1245"/>
      <c r="C648" s="1230"/>
      <c r="D648" s="1230"/>
      <c r="E648" s="1230"/>
      <c r="M648" s="1157"/>
      <c r="O648" s="1250"/>
      <c r="P648" s="1157"/>
      <c r="Q648" s="1157"/>
      <c r="R648" s="1157"/>
      <c r="S648" s="1157"/>
      <c r="T648" s="1157"/>
      <c r="X648" s="273"/>
      <c r="AB648" s="293"/>
      <c r="AC648" s="293"/>
      <c r="AD648" s="293"/>
    </row>
    <row r="649" ht="15.75" customHeight="1">
      <c r="A649" s="1230"/>
      <c r="B649" s="1245"/>
      <c r="C649" s="1230"/>
      <c r="D649" s="1230"/>
      <c r="E649" s="1230"/>
      <c r="M649" s="1157"/>
      <c r="O649" s="1250"/>
      <c r="P649" s="1157"/>
      <c r="Q649" s="1157"/>
      <c r="R649" s="1157"/>
      <c r="S649" s="1157"/>
      <c r="T649" s="1157"/>
      <c r="X649" s="273"/>
      <c r="AB649" s="293"/>
      <c r="AC649" s="293"/>
      <c r="AD649" s="293"/>
    </row>
    <row r="650" ht="15.75" customHeight="1">
      <c r="A650" s="1230"/>
      <c r="B650" s="1245"/>
      <c r="C650" s="1230"/>
      <c r="D650" s="1230"/>
      <c r="E650" s="1230"/>
      <c r="M650" s="1157"/>
      <c r="O650" s="1250"/>
      <c r="P650" s="1157"/>
      <c r="Q650" s="1157"/>
      <c r="R650" s="1157"/>
      <c r="S650" s="1157"/>
      <c r="T650" s="1157"/>
      <c r="X650" s="273"/>
      <c r="AB650" s="293"/>
      <c r="AC650" s="293"/>
      <c r="AD650" s="293"/>
    </row>
    <row r="651" ht="15.75" customHeight="1">
      <c r="A651" s="1230"/>
      <c r="B651" s="1245"/>
      <c r="C651" s="1230"/>
      <c r="D651" s="1230"/>
      <c r="E651" s="1230"/>
      <c r="M651" s="1157"/>
      <c r="O651" s="1250"/>
      <c r="P651" s="1157"/>
      <c r="Q651" s="1157"/>
      <c r="R651" s="1157"/>
      <c r="S651" s="1157"/>
      <c r="T651" s="1157"/>
      <c r="X651" s="273"/>
      <c r="AB651" s="293"/>
      <c r="AC651" s="293"/>
      <c r="AD651" s="293"/>
    </row>
    <row r="652" ht="15.75" customHeight="1">
      <c r="A652" s="1230"/>
      <c r="B652" s="1245"/>
      <c r="C652" s="1230"/>
      <c r="D652" s="1230"/>
      <c r="E652" s="1230"/>
      <c r="M652" s="1157"/>
      <c r="O652" s="1250"/>
      <c r="P652" s="1157"/>
      <c r="Q652" s="1157"/>
      <c r="R652" s="1157"/>
      <c r="S652" s="1157"/>
      <c r="T652" s="1157"/>
      <c r="X652" s="273"/>
      <c r="AB652" s="293"/>
      <c r="AC652" s="293"/>
      <c r="AD652" s="293"/>
    </row>
    <row r="653" ht="15.75" customHeight="1">
      <c r="A653" s="1230"/>
      <c r="B653" s="1245"/>
      <c r="C653" s="1230"/>
      <c r="D653" s="1230"/>
      <c r="E653" s="1230"/>
      <c r="M653" s="1157"/>
      <c r="O653" s="1250"/>
      <c r="P653" s="1157"/>
      <c r="Q653" s="1157"/>
      <c r="R653" s="1157"/>
      <c r="S653" s="1157"/>
      <c r="T653" s="1157"/>
      <c r="X653" s="273"/>
      <c r="AB653" s="293"/>
      <c r="AC653" s="293"/>
      <c r="AD653" s="293"/>
    </row>
    <row r="654" ht="15.75" customHeight="1">
      <c r="A654" s="1230"/>
      <c r="B654" s="1245"/>
      <c r="C654" s="1230"/>
      <c r="D654" s="1230"/>
      <c r="E654" s="1230"/>
      <c r="M654" s="1157"/>
      <c r="O654" s="1250"/>
      <c r="P654" s="1157"/>
      <c r="Q654" s="1157"/>
      <c r="R654" s="1157"/>
      <c r="S654" s="1157"/>
      <c r="T654" s="1157"/>
      <c r="X654" s="273"/>
      <c r="AB654" s="293"/>
      <c r="AC654" s="293"/>
      <c r="AD654" s="293"/>
    </row>
    <row r="655" ht="15.75" customHeight="1">
      <c r="A655" s="1230"/>
      <c r="B655" s="1245"/>
      <c r="C655" s="1230"/>
      <c r="D655" s="1230"/>
      <c r="E655" s="1230"/>
      <c r="M655" s="1157"/>
      <c r="O655" s="1250"/>
      <c r="P655" s="1157"/>
      <c r="Q655" s="1157"/>
      <c r="R655" s="1157"/>
      <c r="S655" s="1157"/>
      <c r="T655" s="1157"/>
      <c r="X655" s="273"/>
      <c r="AB655" s="293"/>
      <c r="AC655" s="293"/>
      <c r="AD655" s="293"/>
    </row>
    <row r="656" ht="15.75" customHeight="1">
      <c r="A656" s="1230"/>
      <c r="B656" s="1245"/>
      <c r="C656" s="1230"/>
      <c r="D656" s="1230"/>
      <c r="E656" s="1230"/>
      <c r="M656" s="1157"/>
      <c r="O656" s="1250"/>
      <c r="P656" s="1157"/>
      <c r="Q656" s="1157"/>
      <c r="R656" s="1157"/>
      <c r="S656" s="1157"/>
      <c r="T656" s="1157"/>
      <c r="X656" s="273"/>
      <c r="AB656" s="293"/>
      <c r="AC656" s="293"/>
      <c r="AD656" s="293"/>
    </row>
    <row r="657" ht="15.75" customHeight="1">
      <c r="A657" s="1230"/>
      <c r="B657" s="1245"/>
      <c r="C657" s="1230"/>
      <c r="D657" s="1230"/>
      <c r="E657" s="1230"/>
      <c r="M657" s="1157"/>
      <c r="O657" s="1250"/>
      <c r="P657" s="1157"/>
      <c r="Q657" s="1157"/>
      <c r="R657" s="1157"/>
      <c r="S657" s="1157"/>
      <c r="T657" s="1157"/>
      <c r="X657" s="273"/>
      <c r="AB657" s="293"/>
      <c r="AC657" s="293"/>
      <c r="AD657" s="293"/>
    </row>
    <row r="658" ht="15.75" customHeight="1">
      <c r="A658" s="1230"/>
      <c r="B658" s="1245"/>
      <c r="C658" s="1230"/>
      <c r="D658" s="1230"/>
      <c r="E658" s="1230"/>
      <c r="M658" s="1157"/>
      <c r="O658" s="1250"/>
      <c r="P658" s="1157"/>
      <c r="Q658" s="1157"/>
      <c r="R658" s="1157"/>
      <c r="S658" s="1157"/>
      <c r="T658" s="1157"/>
      <c r="X658" s="273"/>
      <c r="AB658" s="293"/>
      <c r="AC658" s="293"/>
      <c r="AD658" s="293"/>
    </row>
    <row r="659" ht="15.75" customHeight="1">
      <c r="A659" s="1230"/>
      <c r="B659" s="1245"/>
      <c r="C659" s="1230"/>
      <c r="D659" s="1230"/>
      <c r="E659" s="1230"/>
      <c r="M659" s="1157"/>
      <c r="O659" s="1250"/>
      <c r="P659" s="1157"/>
      <c r="Q659" s="1157"/>
      <c r="R659" s="1157"/>
      <c r="S659" s="1157"/>
      <c r="T659" s="1157"/>
      <c r="X659" s="273"/>
      <c r="AB659" s="293"/>
      <c r="AC659" s="293"/>
      <c r="AD659" s="293"/>
    </row>
    <row r="660" ht="15.75" customHeight="1">
      <c r="A660" s="1230"/>
      <c r="B660" s="1245"/>
      <c r="C660" s="1230"/>
      <c r="D660" s="1230"/>
      <c r="E660" s="1230"/>
      <c r="M660" s="1157"/>
      <c r="O660" s="1250"/>
      <c r="P660" s="1157"/>
      <c r="Q660" s="1157"/>
      <c r="R660" s="1157"/>
      <c r="S660" s="1157"/>
      <c r="T660" s="1157"/>
      <c r="X660" s="273"/>
      <c r="AB660" s="293"/>
      <c r="AC660" s="293"/>
      <c r="AD660" s="293"/>
    </row>
  </sheetData>
  <mergeCells count="10">
    <mergeCell ref="G296:L297"/>
    <mergeCell ref="O296:T297"/>
    <mergeCell ref="AB296:AD297"/>
    <mergeCell ref="A5:A6"/>
    <mergeCell ref="O6:T7"/>
    <mergeCell ref="AB6:AD7"/>
    <mergeCell ref="G9:L10"/>
    <mergeCell ref="G156:L157"/>
    <mergeCell ref="O156:T157"/>
    <mergeCell ref="AB156:AD157"/>
  </mergeCells>
  <conditionalFormatting sqref="AD11:AD660">
    <cfRule type="expression" dxfId="2" priority="1" stopIfTrue="1">
      <formula>VALUE(INDEX(INDIRECT("stsw2!J$2:J"), MATCH(B11, INDIRECT("stsw2!$A$2:$A"), 0))) = 2</formula>
    </cfRule>
  </conditionalFormatting>
  <conditionalFormatting sqref="AC11:AC660">
    <cfRule type="expression" dxfId="2" priority="2" stopIfTrue="1">
      <formula>VALUE(INDEX(INDIRECT("stsw2!I$2:I"), MATCH(B11, INDIRECT("stsw2!$A$2:$A"), 0))) = 2</formula>
    </cfRule>
  </conditionalFormatting>
  <conditionalFormatting sqref="AB11:AB660">
    <cfRule type="expression" dxfId="2" priority="3" stopIfTrue="1">
      <formula>VALUE(INDEX(INDIRECT("stsw2!H$2:H"), MATCH(B11, INDIRECT("stsw2!$A$2:$A"), 0))) = 2</formula>
    </cfRule>
  </conditionalFormatting>
  <conditionalFormatting sqref="T11:T660">
    <cfRule type="expression" dxfId="2" priority="4" stopIfTrue="1">
      <formula>VALUE(INDEX(INDIRECT("stsw2!G$2:G"), MATCH(B11, INDIRECT("stsw2!$A$2:$A"), 0))) = 2</formula>
    </cfRule>
  </conditionalFormatting>
  <conditionalFormatting sqref="S11:S660">
    <cfRule type="expression" dxfId="2" priority="5" stopIfTrue="1">
      <formula>VALUE(INDEX(INDIRECT("stsw2!F$2:F"), MATCH(B11, INDIRECT("stsw2!$A$2:$A"), 0))) = 2</formula>
    </cfRule>
  </conditionalFormatting>
  <conditionalFormatting sqref="R11:R660">
    <cfRule type="expression" dxfId="2" priority="6" stopIfTrue="1">
      <formula>VALUE(INDEX(INDIRECT("stsw2!E$2:E"), MATCH(B11, INDIRECT("stsw2!$A$2:$A"), 0))) = 2</formula>
    </cfRule>
  </conditionalFormatting>
  <conditionalFormatting sqref="Q11:Q660">
    <cfRule type="expression" dxfId="2" priority="7" stopIfTrue="1">
      <formula>VALUE(INDEX(INDIRECT("stsw2!D$2:D"), MATCH(B11, INDIRECT("stsw2!$A$2:$A"), 0))) = 2</formula>
    </cfRule>
  </conditionalFormatting>
  <conditionalFormatting sqref="P11:P660">
    <cfRule type="expression" dxfId="2" priority="8" stopIfTrue="1">
      <formula>VALUE(INDEX(INDIRECT("stsw2!C$2:C"), MATCH(B11, INDIRECT("stsw2!$A$2:$A"), 0))) = 2</formula>
    </cfRule>
  </conditionalFormatting>
  <conditionalFormatting sqref="O11:O660">
    <cfRule type="expression" dxfId="2" priority="9">
      <formula>value(vlookup())=2</formula>
    </cfRule>
  </conditionalFormatting>
  <conditionalFormatting sqref="W6:X10 W295:X295">
    <cfRule type="cellIs" dxfId="0" priority="10" operator="equal">
      <formula>1</formula>
    </cfRule>
  </conditionalFormatting>
  <conditionalFormatting sqref="W156:X158">
    <cfRule type="cellIs" dxfId="0" priority="11" operator="equal">
      <formula>1</formula>
    </cfRule>
  </conditionalFormatting>
  <conditionalFormatting sqref="W298:X298">
    <cfRule type="cellIs" dxfId="0" priority="12" operator="equal">
      <formula>1</formula>
    </cfRule>
  </conditionalFormatting>
  <conditionalFormatting sqref="Y155:Z155 AC155">
    <cfRule type="cellIs" dxfId="0" priority="13" operator="equal">
      <formula>1</formula>
    </cfRule>
  </conditionalFormatting>
  <conditionalFormatting sqref="X1:X660">
    <cfRule type="cellIs" dxfId="1" priority="14" operator="equal">
      <formula>1</formula>
    </cfRule>
  </conditionalFormatting>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8.86"/>
    <col customWidth="1" min="2" max="3" width="18.0"/>
    <col customWidth="1" min="4" max="4" width="9.86"/>
    <col customWidth="1" min="5" max="6" width="8.71"/>
    <col customWidth="1" min="7" max="7" width="4.71"/>
    <col customWidth="1" min="8" max="8" width="12.14"/>
    <col customWidth="1" min="9" max="9" width="23.14"/>
    <col customWidth="1" min="10" max="10" width="58.71"/>
    <col customWidth="1" min="11" max="11" width="18.14"/>
    <col customWidth="1" min="12" max="14" width="17.0"/>
    <col customWidth="1" min="15" max="15" width="4.86"/>
    <col customWidth="1" min="16" max="16" width="4.29"/>
    <col customWidth="1" min="17" max="18" width="4.86"/>
    <col customWidth="1" min="19" max="19" width="14.0"/>
    <col customWidth="1" min="20" max="20" width="21.14"/>
    <col customWidth="1" min="21" max="21" width="38.43"/>
    <col customWidth="1" min="22" max="22" width="18.29"/>
    <col customWidth="1" min="23" max="23" width="18.86"/>
    <col customWidth="1" min="24" max="24" width="17.0"/>
    <col customWidth="1" min="25" max="25" width="4.43"/>
    <col customWidth="1" min="26" max="35" width="8.86"/>
  </cols>
  <sheetData>
    <row r="1" ht="10.5" customHeight="1">
      <c r="A1" s="1283" t="s">
        <v>5718</v>
      </c>
      <c r="B1" s="371"/>
      <c r="C1" s="371"/>
      <c r="D1" s="371"/>
      <c r="E1" s="334"/>
      <c r="F1" s="334"/>
      <c r="G1" s="371"/>
      <c r="H1" s="330"/>
      <c r="I1" s="330"/>
      <c r="J1" s="331"/>
      <c r="K1" s="332"/>
      <c r="L1" s="332"/>
      <c r="M1" s="332"/>
      <c r="N1" s="332"/>
      <c r="O1" s="332"/>
      <c r="P1" s="371"/>
      <c r="Q1" s="332"/>
      <c r="R1" s="332"/>
      <c r="S1" s="332"/>
      <c r="T1" s="332"/>
      <c r="U1" s="332"/>
      <c r="V1" s="332"/>
      <c r="W1" s="332"/>
      <c r="X1" s="332"/>
      <c r="Y1" s="332"/>
      <c r="Z1" s="334"/>
      <c r="AA1" s="334"/>
      <c r="AB1" s="334"/>
      <c r="AC1" s="334"/>
      <c r="AD1" s="334"/>
      <c r="AE1" s="334"/>
      <c r="AF1" s="334"/>
      <c r="AG1" s="334"/>
      <c r="AH1" s="334"/>
      <c r="AI1" s="334"/>
    </row>
    <row r="2" ht="10.5" customHeight="1">
      <c r="A2" s="1284"/>
      <c r="B2" s="501" t="s">
        <v>4488</v>
      </c>
      <c r="C2" s="501"/>
      <c r="D2" s="1285"/>
      <c r="E2" s="1285"/>
      <c r="F2" s="1285"/>
      <c r="G2" s="1285"/>
      <c r="H2" s="537"/>
      <c r="I2" s="330"/>
      <c r="J2" s="340"/>
      <c r="K2" s="341"/>
      <c r="L2" s="341"/>
      <c r="M2" s="341"/>
      <c r="N2" s="341"/>
      <c r="O2" s="341"/>
      <c r="P2" s="1285"/>
      <c r="Q2" s="341"/>
      <c r="R2" s="341"/>
      <c r="S2" s="341"/>
      <c r="T2" s="341"/>
      <c r="U2" s="341"/>
      <c r="V2" s="341"/>
      <c r="W2" s="341"/>
      <c r="X2" s="341"/>
      <c r="Y2" s="341"/>
      <c r="Z2" s="343"/>
      <c r="AA2" s="343"/>
      <c r="AB2" s="343"/>
      <c r="AC2" s="343"/>
      <c r="AD2" s="343"/>
      <c r="AE2" s="343"/>
      <c r="AF2" s="343"/>
      <c r="AG2" s="343"/>
      <c r="AH2" s="343"/>
      <c r="AI2" s="343"/>
    </row>
    <row r="3" ht="10.5" customHeight="1">
      <c r="A3" s="1286"/>
      <c r="B3" s="501" t="s">
        <v>4489</v>
      </c>
      <c r="C3" s="340"/>
      <c r="D3" s="340"/>
      <c r="E3" s="340"/>
      <c r="F3" s="340"/>
      <c r="G3" s="340"/>
      <c r="H3" s="537"/>
      <c r="I3" s="330"/>
      <c r="J3" s="340"/>
      <c r="K3" s="341"/>
      <c r="L3" s="341"/>
      <c r="M3" s="341"/>
      <c r="N3" s="341"/>
      <c r="O3" s="341"/>
      <c r="P3" s="1287"/>
      <c r="Q3" s="341"/>
      <c r="R3" s="341"/>
      <c r="S3" s="341"/>
      <c r="T3" s="341"/>
      <c r="U3" s="341"/>
      <c r="V3" s="341"/>
      <c r="W3" s="341"/>
      <c r="X3" s="341"/>
      <c r="Y3" s="341"/>
      <c r="Z3" s="343"/>
      <c r="AA3" s="343"/>
      <c r="AB3" s="343"/>
      <c r="AC3" s="343"/>
      <c r="AD3" s="343"/>
      <c r="AE3" s="343"/>
      <c r="AF3" s="343"/>
      <c r="AG3" s="343"/>
      <c r="AH3" s="343"/>
      <c r="AI3" s="343"/>
    </row>
    <row r="4" ht="10.5" customHeight="1">
      <c r="A4" s="1288"/>
      <c r="B4" s="501" t="s">
        <v>4490</v>
      </c>
      <c r="C4" s="1289"/>
      <c r="D4" s="1289"/>
      <c r="E4" s="1289"/>
      <c r="F4" s="1290"/>
      <c r="G4" s="1289"/>
      <c r="H4" s="354" t="s">
        <v>4491</v>
      </c>
      <c r="I4" s="351"/>
      <c r="J4" s="351"/>
      <c r="K4" s="351"/>
      <c r="L4" s="351"/>
      <c r="M4" s="1291"/>
      <c r="N4" s="1291"/>
      <c r="O4" s="353"/>
      <c r="P4" s="1292"/>
      <c r="Q4" s="353"/>
      <c r="R4" s="353"/>
      <c r="S4" s="1293" t="s">
        <v>4492</v>
      </c>
      <c r="T4" s="351"/>
      <c r="U4" s="351"/>
      <c r="V4" s="351"/>
      <c r="W4" s="351"/>
      <c r="X4" s="351"/>
      <c r="Y4" s="353"/>
      <c r="Z4" s="343"/>
      <c r="AA4" s="343"/>
      <c r="AB4" s="343"/>
      <c r="AC4" s="343"/>
      <c r="AD4" s="343"/>
      <c r="AE4" s="343"/>
      <c r="AF4" s="343"/>
      <c r="AG4" s="343"/>
      <c r="AH4" s="343"/>
      <c r="AI4" s="343"/>
    </row>
    <row r="5" ht="10.5" customHeight="1">
      <c r="A5" s="1294"/>
      <c r="B5" s="501" t="s">
        <v>4497</v>
      </c>
      <c r="C5" s="1289"/>
      <c r="D5" s="1289"/>
      <c r="E5" s="1289"/>
      <c r="F5" s="1290"/>
      <c r="G5" s="1289"/>
      <c r="H5" s="667"/>
      <c r="M5" s="1291"/>
      <c r="N5" s="1291"/>
      <c r="O5" s="353"/>
      <c r="P5" s="667"/>
      <c r="Q5" s="353"/>
      <c r="R5" s="353"/>
      <c r="S5" s="667"/>
      <c r="Y5" s="353"/>
      <c r="Z5" s="343"/>
      <c r="AA5" s="343"/>
      <c r="AB5" s="343"/>
      <c r="AC5" s="343"/>
      <c r="AD5" s="343"/>
      <c r="AE5" s="343"/>
      <c r="AF5" s="343"/>
      <c r="AG5" s="343"/>
      <c r="AH5" s="343"/>
      <c r="AI5" s="343"/>
    </row>
    <row r="6" ht="10.5" customHeight="1">
      <c r="A6" s="1295"/>
      <c r="B6" s="1296" t="s">
        <v>4498</v>
      </c>
      <c r="C6" s="1287"/>
      <c r="D6" s="1287"/>
      <c r="E6" s="1287"/>
      <c r="F6" s="1287"/>
      <c r="G6" s="1287"/>
      <c r="H6" s="370"/>
      <c r="I6" s="370"/>
      <c r="J6" s="371"/>
      <c r="K6" s="372"/>
      <c r="L6" s="372"/>
      <c r="M6" s="372"/>
      <c r="N6" s="372"/>
      <c r="O6" s="372"/>
      <c r="P6" s="1287"/>
      <c r="Q6" s="372"/>
      <c r="R6" s="372"/>
      <c r="S6" s="372"/>
      <c r="T6" s="372"/>
      <c r="U6" s="372"/>
      <c r="V6" s="372"/>
      <c r="W6" s="372"/>
      <c r="X6" s="372"/>
      <c r="Y6" s="372"/>
      <c r="Z6" s="376"/>
      <c r="AA6" s="376"/>
      <c r="AB6" s="376"/>
      <c r="AC6" s="376"/>
      <c r="AD6" s="376"/>
      <c r="AE6" s="376"/>
      <c r="AF6" s="376"/>
      <c r="AG6" s="376"/>
      <c r="AH6" s="376"/>
      <c r="AI6" s="376"/>
    </row>
    <row r="7" ht="60.75" customHeight="1">
      <c r="A7" s="1297" t="s">
        <v>4</v>
      </c>
      <c r="B7" s="353" t="s">
        <v>4499</v>
      </c>
      <c r="C7" s="353" t="s">
        <v>4500</v>
      </c>
      <c r="D7" s="1298" t="s">
        <v>3</v>
      </c>
      <c r="E7" s="353"/>
      <c r="F7" s="353"/>
      <c r="G7" s="353"/>
      <c r="H7" s="385" t="s">
        <v>4501</v>
      </c>
      <c r="I7" s="384" t="s">
        <v>4502</v>
      </c>
      <c r="J7" s="385" t="s">
        <v>4503</v>
      </c>
      <c r="K7" s="386" t="s">
        <v>4504</v>
      </c>
      <c r="L7" s="386" t="s">
        <v>4507</v>
      </c>
      <c r="M7" s="386"/>
      <c r="N7" s="386"/>
      <c r="O7" s="387"/>
      <c r="P7" s="353"/>
      <c r="Q7" s="387"/>
      <c r="R7" s="387"/>
      <c r="S7" s="393" t="s">
        <v>4501</v>
      </c>
      <c r="T7" s="393" t="s">
        <v>4502</v>
      </c>
      <c r="U7" s="393" t="s">
        <v>4503</v>
      </c>
      <c r="V7" s="393" t="s">
        <v>4505</v>
      </c>
      <c r="W7" s="394" t="s">
        <v>4506</v>
      </c>
      <c r="X7" s="393" t="s">
        <v>4507</v>
      </c>
      <c r="Y7" s="387"/>
      <c r="Z7" s="1299"/>
      <c r="AA7" s="1299"/>
      <c r="AB7" s="1299"/>
      <c r="AC7" s="1299"/>
      <c r="AD7" s="1299"/>
      <c r="AE7" s="1299"/>
      <c r="AF7" s="1299"/>
      <c r="AG7" s="1299"/>
      <c r="AH7" s="1299"/>
      <c r="AI7" s="1299"/>
    </row>
    <row r="8" ht="18.0" customHeight="1">
      <c r="A8" s="1300">
        <v>18.0</v>
      </c>
      <c r="B8" s="330" t="str">
        <f t="array" ref="B8">IFNA(XLOOKUP(A8,'New Signups'!C:C,'New Signups'!D:D),"-")</f>
        <v>Amaijah</v>
      </c>
      <c r="C8" s="330" t="str">
        <f t="array" ref="C8">IFNA(XLOOKUP(A8,'New Signups'!C:C,'New Signups'!E:E),"-")</f>
        <v>Coates**</v>
      </c>
      <c r="D8" s="330">
        <v>2001.0</v>
      </c>
      <c r="E8" s="330"/>
      <c r="F8" s="330"/>
      <c r="G8" s="330"/>
      <c r="H8" s="445"/>
      <c r="I8" s="421"/>
      <c r="J8" s="422"/>
      <c r="K8" s="423"/>
      <c r="L8" s="423"/>
      <c r="M8" s="423"/>
      <c r="N8" s="423"/>
      <c r="O8" s="423"/>
      <c r="P8" s="445"/>
      <c r="Q8" s="423"/>
      <c r="R8" s="423"/>
      <c r="S8" s="423"/>
      <c r="T8" s="423"/>
      <c r="U8" s="442"/>
      <c r="V8" s="423"/>
      <c r="W8" s="426"/>
      <c r="X8" s="423"/>
      <c r="Y8" s="423"/>
      <c r="Z8" s="334"/>
      <c r="AA8" s="334"/>
      <c r="AB8" s="334"/>
      <c r="AC8" s="334"/>
      <c r="AD8" s="334"/>
      <c r="AE8" s="334"/>
      <c r="AF8" s="334"/>
      <c r="AG8" s="334"/>
      <c r="AH8" s="334"/>
      <c r="AI8" s="334"/>
    </row>
    <row r="9" ht="18.0" customHeight="1">
      <c r="A9" s="1300">
        <v>10.0</v>
      </c>
      <c r="B9" s="330" t="str">
        <f t="array" ref="B9">IFNA(XLOOKUP(A9,'New Signups'!C:C,'New Signups'!D:D),"-")</f>
        <v>Jahvon</v>
      </c>
      <c r="C9" s="330" t="str">
        <f t="array" ref="C9">IFNA(XLOOKUP(A9,'New Signups'!C:C,'New Signups'!E:E),"-")</f>
        <v>Brown**</v>
      </c>
      <c r="D9" s="330">
        <v>2002.0</v>
      </c>
      <c r="E9" s="330"/>
      <c r="F9" s="330"/>
      <c r="G9" s="330"/>
      <c r="H9" s="445"/>
      <c r="I9" s="421"/>
      <c r="J9" s="422"/>
      <c r="K9" s="423"/>
      <c r="L9" s="423"/>
      <c r="M9" s="423"/>
      <c r="N9" s="423"/>
      <c r="O9" s="423"/>
      <c r="P9" s="445"/>
      <c r="Q9" s="423"/>
      <c r="R9" s="423"/>
      <c r="S9" s="423"/>
      <c r="T9" s="332"/>
      <c r="U9" s="442"/>
      <c r="V9" s="423"/>
      <c r="W9" s="426"/>
      <c r="X9" s="423"/>
      <c r="Y9" s="423"/>
      <c r="Z9" s="334"/>
      <c r="AA9" s="334"/>
      <c r="AB9" s="334"/>
      <c r="AC9" s="334"/>
      <c r="AD9" s="334"/>
      <c r="AE9" s="334"/>
      <c r="AF9" s="334"/>
      <c r="AG9" s="334"/>
      <c r="AH9" s="334"/>
      <c r="AI9" s="334"/>
    </row>
    <row r="10" ht="18.0" customHeight="1">
      <c r="A10" s="1300">
        <v>23.0</v>
      </c>
      <c r="B10" s="330" t="str">
        <f t="array" ref="B10">IFNA(XLOOKUP(A10,'New Signups'!C:C,'New Signups'!D:D),"-")</f>
        <v>Aidan</v>
      </c>
      <c r="C10" s="330" t="str">
        <f t="array" ref="C10">IFNA(XLOOKUP(A10,'New Signups'!C:C,'New Signups'!E:E),"-")</f>
        <v>Peterson</v>
      </c>
      <c r="D10" s="330">
        <v>2003.0</v>
      </c>
      <c r="E10" s="330"/>
      <c r="F10" s="330"/>
      <c r="G10" s="330"/>
      <c r="H10" s="1301">
        <v>45666.0</v>
      </c>
      <c r="I10" s="933" t="s">
        <v>45</v>
      </c>
      <c r="J10" s="331" t="s">
        <v>4535</v>
      </c>
      <c r="K10" s="1302" t="s">
        <v>4516</v>
      </c>
      <c r="L10" s="1302" t="s">
        <v>4516</v>
      </c>
      <c r="M10" s="332"/>
      <c r="N10" s="332"/>
      <c r="O10" s="332"/>
      <c r="P10" s="445"/>
      <c r="Q10" s="332"/>
      <c r="R10" s="332"/>
      <c r="S10" s="1303">
        <v>45666.0</v>
      </c>
      <c r="T10" s="1302" t="s">
        <v>4660</v>
      </c>
      <c r="U10" s="1302" t="s">
        <v>4916</v>
      </c>
      <c r="V10" s="1302" t="s">
        <v>4516</v>
      </c>
      <c r="W10" s="530" t="s">
        <v>4516</v>
      </c>
      <c r="X10" s="1302" t="s">
        <v>4516</v>
      </c>
      <c r="Y10" s="332"/>
      <c r="Z10" s="334"/>
      <c r="AA10" s="334"/>
      <c r="AB10" s="334"/>
      <c r="AC10" s="334"/>
      <c r="AD10" s="334"/>
      <c r="AE10" s="334"/>
      <c r="AF10" s="334"/>
      <c r="AG10" s="334"/>
      <c r="AH10" s="334"/>
      <c r="AI10" s="334"/>
    </row>
    <row r="11" ht="18.0" customHeight="1">
      <c r="A11" s="1300">
        <v>13.0</v>
      </c>
      <c r="B11" s="330" t="str">
        <f t="array" ref="B11">IFNA(XLOOKUP(A11,'New Signups'!C:C,'New Signups'!D:D),"-")</f>
        <v>Elliott</v>
      </c>
      <c r="C11" s="330" t="str">
        <f t="array" ref="C11">IFNA(XLOOKUP(A11,'New Signups'!C:C,'New Signups'!E:E),"-")</f>
        <v>Clair</v>
      </c>
      <c r="D11" s="330">
        <v>2005.0</v>
      </c>
      <c r="E11" s="330"/>
      <c r="F11" s="330"/>
      <c r="G11" s="330"/>
      <c r="H11" s="445">
        <v>45643.0</v>
      </c>
      <c r="I11" s="330" t="s">
        <v>56</v>
      </c>
      <c r="J11" s="331" t="s">
        <v>4535</v>
      </c>
      <c r="K11" s="332" t="s">
        <v>4516</v>
      </c>
      <c r="L11" s="332" t="s">
        <v>4516</v>
      </c>
      <c r="M11" s="332"/>
      <c r="N11" s="332"/>
      <c r="O11" s="332"/>
      <c r="P11" s="445"/>
      <c r="Q11" s="332"/>
      <c r="R11" s="332"/>
      <c r="S11" s="1304">
        <v>45657.0</v>
      </c>
      <c r="T11" s="423" t="s">
        <v>4660</v>
      </c>
      <c r="U11" s="332" t="s">
        <v>4921</v>
      </c>
      <c r="V11" s="423" t="s">
        <v>4516</v>
      </c>
      <c r="W11" s="426" t="s">
        <v>4516</v>
      </c>
      <c r="X11" s="423" t="s">
        <v>4516</v>
      </c>
      <c r="Y11" s="332"/>
      <c r="Z11" s="334"/>
      <c r="AA11" s="334"/>
      <c r="AB11" s="334"/>
      <c r="AC11" s="334"/>
      <c r="AD11" s="334"/>
      <c r="AE11" s="334"/>
      <c r="AF11" s="334"/>
      <c r="AG11" s="334"/>
      <c r="AH11" s="334"/>
      <c r="AI11" s="334"/>
    </row>
    <row r="12" ht="18.0" customHeight="1">
      <c r="A12" s="1300">
        <v>48.0</v>
      </c>
      <c r="B12" s="330" t="str">
        <f t="array" ref="B12">IFNA(XLOOKUP(A12,'New Signups'!C:C,'New Signups'!D:D),"-")</f>
        <v>Vrishab</v>
      </c>
      <c r="C12" s="330" t="str">
        <f t="array" ref="C12">IFNA(XLOOKUP(A12,'New Signups'!C:C,'New Signups'!E:E),"-")</f>
        <v>Kaushik</v>
      </c>
      <c r="D12" s="330">
        <v>2006.0</v>
      </c>
      <c r="E12" s="330"/>
      <c r="F12" s="330"/>
      <c r="G12" s="330"/>
      <c r="H12" s="1301">
        <v>45675.0</v>
      </c>
      <c r="I12" s="933" t="s">
        <v>45</v>
      </c>
      <c r="J12" s="331" t="s">
        <v>4535</v>
      </c>
      <c r="K12" s="1302" t="s">
        <v>4516</v>
      </c>
      <c r="L12" s="1302" t="s">
        <v>4516</v>
      </c>
      <c r="M12" s="332"/>
      <c r="N12" s="332"/>
      <c r="O12" s="332"/>
      <c r="P12" s="445"/>
      <c r="Q12" s="332"/>
      <c r="R12" s="332"/>
      <c r="S12" s="1305">
        <v>45682.0</v>
      </c>
      <c r="T12" s="1302" t="s">
        <v>4660</v>
      </c>
      <c r="U12" s="332" t="s">
        <v>4921</v>
      </c>
      <c r="V12" s="1302" t="s">
        <v>4516</v>
      </c>
      <c r="W12" s="1306" t="s">
        <v>4516</v>
      </c>
      <c r="X12" s="1302" t="s">
        <v>4516</v>
      </c>
      <c r="Y12" s="332"/>
      <c r="Z12" s="334"/>
      <c r="AA12" s="334"/>
      <c r="AB12" s="334"/>
      <c r="AC12" s="334"/>
      <c r="AD12" s="334"/>
      <c r="AE12" s="334"/>
      <c r="AF12" s="334"/>
      <c r="AG12" s="334"/>
      <c r="AH12" s="334"/>
      <c r="AI12" s="334"/>
    </row>
    <row r="13" ht="18.0" customHeight="1">
      <c r="A13" s="1300">
        <v>117.0</v>
      </c>
      <c r="B13" s="330" t="str">
        <f t="array" ref="B13">IFNA(XLOOKUP(A13,'New Signups'!C:C,'New Signups'!D:D),"-")</f>
        <v>Hajr</v>
      </c>
      <c r="C13" s="330" t="str">
        <f t="array" ref="C13">IFNA(XLOOKUP(A13,'New Signups'!C:C,'New Signups'!E:E),"-")</f>
        <v>Davis*</v>
      </c>
      <c r="D13" s="330">
        <v>2007.0</v>
      </c>
      <c r="E13" s="330"/>
      <c r="F13" s="330"/>
      <c r="G13" s="330"/>
      <c r="H13" s="445"/>
      <c r="I13" s="445"/>
      <c r="J13" s="331"/>
      <c r="K13" s="332"/>
      <c r="L13" s="332"/>
      <c r="M13" s="332"/>
      <c r="N13" s="332"/>
      <c r="O13" s="332"/>
      <c r="P13" s="445"/>
      <c r="Q13" s="332"/>
      <c r="R13" s="332"/>
      <c r="S13" s="423"/>
      <c r="T13" s="332"/>
      <c r="U13" s="442"/>
      <c r="V13" s="423"/>
      <c r="W13" s="330"/>
      <c r="X13" s="423"/>
      <c r="Y13" s="332"/>
      <c r="Z13" s="334"/>
      <c r="AA13" s="334"/>
      <c r="AB13" s="334"/>
      <c r="AC13" s="334"/>
      <c r="AD13" s="334"/>
      <c r="AE13" s="334"/>
      <c r="AF13" s="334"/>
      <c r="AG13" s="334"/>
      <c r="AH13" s="334"/>
      <c r="AI13" s="334"/>
    </row>
    <row r="14" ht="14.25" customHeight="1">
      <c r="A14" s="1300">
        <v>170.0</v>
      </c>
      <c r="B14" s="330" t="str">
        <f t="array" ref="B14">IFNA(XLOOKUP(A14,'New Signups'!C:C,'New Signups'!D:D),"-")</f>
        <v>Jude </v>
      </c>
      <c r="C14" s="330" t="str">
        <f t="array" ref="C14">IFNA(XLOOKUP(A14,'New Signups'!C:C,'New Signups'!E:E),"-")</f>
        <v>Becker</v>
      </c>
      <c r="D14" s="537">
        <v>2009.0</v>
      </c>
      <c r="E14" s="537"/>
      <c r="F14" s="330"/>
      <c r="G14" s="537"/>
      <c r="H14" s="614">
        <v>45828.0</v>
      </c>
      <c r="I14" s="933" t="s">
        <v>5719</v>
      </c>
      <c r="J14" s="589" t="s">
        <v>4535</v>
      </c>
      <c r="K14" s="538" t="s">
        <v>4516</v>
      </c>
      <c r="L14" s="538" t="s">
        <v>4516</v>
      </c>
      <c r="M14" s="341"/>
      <c r="N14" s="341"/>
      <c r="O14" s="341"/>
      <c r="P14" s="639"/>
      <c r="Q14" s="341"/>
      <c r="R14" s="341"/>
      <c r="S14" s="423"/>
      <c r="T14" s="341"/>
      <c r="U14" s="544"/>
      <c r="V14" s="341"/>
      <c r="W14" s="341"/>
      <c r="X14" s="341"/>
      <c r="Y14" s="341"/>
      <c r="Z14" s="343"/>
      <c r="AA14" s="343"/>
      <c r="AB14" s="343"/>
      <c r="AC14" s="343"/>
      <c r="AD14" s="343"/>
      <c r="AE14" s="343"/>
      <c r="AF14" s="343"/>
      <c r="AG14" s="343"/>
      <c r="AH14" s="343"/>
      <c r="AI14" s="343"/>
    </row>
    <row r="15" ht="15.75" customHeight="1">
      <c r="A15" s="1300">
        <v>432.0</v>
      </c>
      <c r="B15" s="330" t="str">
        <f t="array" ref="B15">IFNA(XLOOKUP(A15,'New Signups'!C:C,'New Signups'!D:D),"-")</f>
        <v>Athen </v>
      </c>
      <c r="C15" s="330" t="str">
        <f t="array" ref="C15">IFNA(XLOOKUP(A15,'New Signups'!C:C,'New Signups'!E:E),"-")</f>
        <v>Schaper</v>
      </c>
      <c r="D15" s="537">
        <v>2010.0</v>
      </c>
      <c r="E15" s="537"/>
      <c r="F15" s="330"/>
      <c r="G15" s="537"/>
      <c r="H15" s="639"/>
      <c r="I15" s="421"/>
      <c r="J15" s="340"/>
      <c r="K15" s="341"/>
      <c r="L15" s="341"/>
      <c r="M15" s="341"/>
      <c r="N15" s="341"/>
      <c r="O15" s="341"/>
      <c r="P15" s="639"/>
      <c r="Q15" s="341"/>
      <c r="R15" s="341"/>
      <c r="S15" s="423"/>
      <c r="T15" s="341"/>
      <c r="U15" s="341"/>
      <c r="V15" s="341"/>
      <c r="W15" s="341"/>
      <c r="X15" s="341"/>
      <c r="Y15" s="341"/>
      <c r="Z15" s="343"/>
      <c r="AA15" s="343"/>
      <c r="AB15" s="343"/>
      <c r="AC15" s="343"/>
      <c r="AD15" s="343"/>
      <c r="AE15" s="343"/>
      <c r="AF15" s="343"/>
      <c r="AG15" s="343"/>
      <c r="AH15" s="343"/>
      <c r="AI15" s="343"/>
    </row>
    <row r="16" ht="14.25" customHeight="1">
      <c r="A16" s="1300">
        <v>520.0</v>
      </c>
      <c r="B16" s="330" t="str">
        <f t="array" ref="B16">IFNA(XLOOKUP(A16,'New Signups'!C:C,'New Signups'!D:D),"-")</f>
        <v>Nayeli</v>
      </c>
      <c r="C16" s="330" t="str">
        <f t="array" ref="C16">IFNA(XLOOKUP(A16,'New Signups'!C:C,'New Signups'!E:E),"-")</f>
        <v>Padilla</v>
      </c>
      <c r="D16" s="537">
        <v>2011.0</v>
      </c>
      <c r="E16" s="537"/>
      <c r="F16" s="330"/>
      <c r="G16" s="537"/>
      <c r="H16" s="614">
        <v>45829.0</v>
      </c>
      <c r="I16" s="933" t="s">
        <v>5720</v>
      </c>
      <c r="J16" s="589" t="s">
        <v>4535</v>
      </c>
      <c r="K16" s="538" t="s">
        <v>4516</v>
      </c>
      <c r="L16" s="538" t="s">
        <v>4516</v>
      </c>
      <c r="M16" s="341"/>
      <c r="N16" s="341"/>
      <c r="O16" s="341"/>
      <c r="P16" s="639"/>
      <c r="Q16" s="341"/>
      <c r="R16" s="341"/>
      <c r="S16" s="423"/>
      <c r="T16" s="341"/>
      <c r="U16" s="341"/>
      <c r="V16" s="341"/>
      <c r="W16" s="341"/>
      <c r="X16" s="341"/>
      <c r="Y16" s="341"/>
      <c r="Z16" s="343"/>
      <c r="AA16" s="343"/>
      <c r="AB16" s="343"/>
      <c r="AC16" s="343"/>
      <c r="AD16" s="343"/>
      <c r="AE16" s="343"/>
      <c r="AF16" s="343"/>
      <c r="AG16" s="343"/>
      <c r="AH16" s="343"/>
      <c r="AI16" s="343"/>
    </row>
    <row r="17" ht="14.25" customHeight="1">
      <c r="A17" s="1300">
        <v>527.0</v>
      </c>
      <c r="B17" s="330" t="str">
        <f t="array" ref="B17">IFNA(XLOOKUP(A17,'New Signups'!C:C,'New Signups'!D:D),"-")</f>
        <v>Rika</v>
      </c>
      <c r="C17" s="330" t="str">
        <f t="array" ref="C17">IFNA(XLOOKUP(A17,'New Signups'!C:C,'New Signups'!E:E),"-")</f>
        <v>Iijima</v>
      </c>
      <c r="D17" s="537">
        <v>2012.0</v>
      </c>
      <c r="E17" s="537"/>
      <c r="F17" s="330"/>
      <c r="G17" s="537"/>
      <c r="H17" s="614">
        <v>45827.0</v>
      </c>
      <c r="I17" s="933" t="s">
        <v>3308</v>
      </c>
      <c r="J17" s="589" t="s">
        <v>4535</v>
      </c>
      <c r="K17" s="538" t="s">
        <v>4525</v>
      </c>
      <c r="L17" s="538" t="s">
        <v>4525</v>
      </c>
      <c r="M17" s="341"/>
      <c r="N17" s="341"/>
      <c r="O17" s="341"/>
      <c r="P17" s="639"/>
      <c r="Q17" s="341"/>
      <c r="R17" s="341"/>
      <c r="S17" s="423"/>
      <c r="T17" s="341"/>
      <c r="U17" s="341"/>
      <c r="V17" s="341"/>
      <c r="W17" s="341"/>
      <c r="X17" s="341"/>
      <c r="Y17" s="341"/>
      <c r="Z17" s="343"/>
      <c r="AA17" s="343"/>
      <c r="AB17" s="343"/>
      <c r="AC17" s="343"/>
      <c r="AD17" s="343"/>
      <c r="AE17" s="343"/>
      <c r="AF17" s="343"/>
      <c r="AG17" s="343"/>
      <c r="AH17" s="343"/>
      <c r="AI17" s="343"/>
    </row>
    <row r="18" ht="14.25" customHeight="1">
      <c r="A18" s="1300">
        <v>529.0</v>
      </c>
      <c r="B18" s="330" t="str">
        <f t="array" ref="B18">IFNA(XLOOKUP(A18,'New Signups'!C:C,'New Signups'!D:D),"-")</f>
        <v>Tina</v>
      </c>
      <c r="C18" s="330" t="str">
        <f t="array" ref="C18">IFNA(XLOOKUP(A18,'New Signups'!C:C,'New Signups'!E:E),"-")</f>
        <v>Zheng</v>
      </c>
      <c r="D18" s="537">
        <v>2013.0</v>
      </c>
      <c r="E18" s="537"/>
      <c r="F18" s="330"/>
      <c r="G18" s="537"/>
      <c r="H18" s="639"/>
      <c r="I18" s="330"/>
      <c r="J18" s="340"/>
      <c r="K18" s="341"/>
      <c r="L18" s="341"/>
      <c r="M18" s="341"/>
      <c r="N18" s="341"/>
      <c r="O18" s="341"/>
      <c r="P18" s="639"/>
      <c r="Q18" s="341"/>
      <c r="R18" s="341"/>
      <c r="S18" s="423"/>
      <c r="T18" s="341"/>
      <c r="U18" s="341"/>
      <c r="V18" s="341"/>
      <c r="W18" s="341"/>
      <c r="X18" s="341"/>
      <c r="Y18" s="341"/>
      <c r="Z18" s="343"/>
      <c r="AA18" s="343"/>
      <c r="AB18" s="343"/>
      <c r="AC18" s="343"/>
      <c r="AD18" s="343"/>
      <c r="AE18" s="343"/>
      <c r="AF18" s="343"/>
      <c r="AG18" s="343"/>
      <c r="AH18" s="343"/>
      <c r="AI18" s="343"/>
    </row>
    <row r="19" ht="14.25" customHeight="1">
      <c r="A19" s="1300">
        <v>549.0</v>
      </c>
      <c r="B19" s="330" t="str">
        <f t="array" ref="B19">IFNA(XLOOKUP(A19,'New Signups'!C:C,'New Signups'!D:D),"-")</f>
        <v>Ronald  "Mackie"</v>
      </c>
      <c r="C19" s="330" t="str">
        <f t="array" ref="C19">IFNA(XLOOKUP(A19,'New Signups'!C:C,'New Signups'!E:E),"-")</f>
        <v>DenBroeder</v>
      </c>
      <c r="D19" s="537">
        <v>2014.0</v>
      </c>
      <c r="E19" s="537"/>
      <c r="F19" s="330"/>
      <c r="G19" s="537"/>
      <c r="H19" s="499"/>
      <c r="I19" s="330"/>
      <c r="J19" s="340"/>
      <c r="K19" s="341"/>
      <c r="L19" s="341"/>
      <c r="M19" s="341"/>
      <c r="N19" s="341"/>
      <c r="O19" s="341"/>
      <c r="P19" s="639"/>
      <c r="Q19" s="341"/>
      <c r="R19" s="341"/>
      <c r="S19" s="423"/>
      <c r="T19" s="341"/>
      <c r="U19" s="341"/>
      <c r="V19" s="341"/>
      <c r="W19" s="341"/>
      <c r="X19" s="341"/>
      <c r="Y19" s="341"/>
      <c r="Z19" s="343"/>
      <c r="AA19" s="343"/>
      <c r="AB19" s="343"/>
      <c r="AC19" s="343"/>
      <c r="AD19" s="343"/>
      <c r="AE19" s="343"/>
      <c r="AF19" s="343"/>
      <c r="AG19" s="343"/>
      <c r="AH19" s="343"/>
      <c r="AI19" s="343"/>
    </row>
    <row r="20" ht="14.25" customHeight="1">
      <c r="A20" s="1300">
        <v>632.0</v>
      </c>
      <c r="B20" s="330" t="str">
        <f t="array" ref="B20">IFNA(XLOOKUP(A20,'New Signups'!C:C,'New Signups'!D:D),"-")</f>
        <v>Demani</v>
      </c>
      <c r="C20" s="330" t="str">
        <f t="array" ref="C20">IFNA(XLOOKUP(A20,'New Signups'!C:C,'New Signups'!E:E),"-")</f>
        <v>Bowen</v>
      </c>
      <c r="D20" s="537">
        <v>2015.0</v>
      </c>
      <c r="E20" s="537"/>
      <c r="F20" s="330"/>
      <c r="G20" s="537"/>
      <c r="H20" s="639"/>
      <c r="I20" s="330"/>
      <c r="J20" s="340"/>
      <c r="K20" s="341"/>
      <c r="L20" s="341"/>
      <c r="M20" s="341"/>
      <c r="N20" s="341"/>
      <c r="O20" s="341"/>
      <c r="P20" s="639"/>
      <c r="Q20" s="341"/>
      <c r="R20" s="341"/>
      <c r="S20" s="423"/>
      <c r="T20" s="341"/>
      <c r="U20" s="341"/>
      <c r="V20" s="341"/>
      <c r="W20" s="341"/>
      <c r="X20" s="341"/>
      <c r="Y20" s="341"/>
      <c r="Z20" s="343"/>
      <c r="AA20" s="343"/>
      <c r="AB20" s="343"/>
      <c r="AC20" s="343"/>
      <c r="AD20" s="343"/>
      <c r="AE20" s="343"/>
      <c r="AF20" s="343"/>
      <c r="AG20" s="343"/>
      <c r="AH20" s="343"/>
      <c r="AI20" s="343"/>
    </row>
    <row r="21" ht="14.25" customHeight="1">
      <c r="A21" s="1300">
        <v>679.0</v>
      </c>
      <c r="B21" s="330" t="str">
        <f t="array" ref="B21">IFNA(XLOOKUP(A21,'New Signups'!C:C,'New Signups'!D:D),"-")</f>
        <v>Chelsea</v>
      </c>
      <c r="C21" s="330" t="str">
        <f t="array" ref="C21">IFNA(XLOOKUP(A21,'New Signups'!C:C,'New Signups'!E:E),"-")</f>
        <v>Painter</v>
      </c>
      <c r="D21" s="537">
        <v>2016.0</v>
      </c>
      <c r="E21" s="537"/>
      <c r="G21" s="537"/>
      <c r="H21" s="639"/>
      <c r="I21" s="330"/>
      <c r="J21" s="340"/>
      <c r="K21" s="341"/>
      <c r="L21" s="341"/>
      <c r="M21" s="341"/>
      <c r="N21" s="341"/>
      <c r="O21" s="341"/>
      <c r="P21" s="639"/>
      <c r="Q21" s="341"/>
      <c r="R21" s="341"/>
      <c r="S21" s="1302"/>
      <c r="T21" s="341"/>
      <c r="U21" s="341"/>
      <c r="V21" s="341"/>
      <c r="W21" s="341"/>
      <c r="X21" s="341"/>
      <c r="Y21" s="341"/>
      <c r="Z21" s="343"/>
      <c r="AA21" s="343"/>
      <c r="AB21" s="343"/>
      <c r="AC21" s="343"/>
      <c r="AD21" s="343"/>
      <c r="AE21" s="343"/>
      <c r="AF21" s="343"/>
      <c r="AG21" s="343"/>
      <c r="AH21" s="343"/>
      <c r="AI21" s="343"/>
    </row>
    <row r="22" ht="14.25" customHeight="1">
      <c r="A22" s="1300">
        <v>626.0</v>
      </c>
      <c r="B22" s="330" t="str">
        <f t="array" ref="B22">IFNA(XLOOKUP(A22,'New Signups'!C:C,'New Signups'!D:D),"-")</f>
        <v>Eden</v>
      </c>
      <c r="C22" s="330" t="str">
        <f t="array" ref="C22">IFNA(XLOOKUP(A22,'New Signups'!C:C,'New Signups'!E:E),"-")</f>
        <v>Jones</v>
      </c>
      <c r="D22" s="537">
        <v>2017.0</v>
      </c>
      <c r="E22" s="537"/>
      <c r="F22" s="330"/>
      <c r="G22" s="537"/>
      <c r="H22" s="639"/>
      <c r="I22" s="330"/>
      <c r="J22" s="340"/>
      <c r="K22" s="341"/>
      <c r="L22" s="341"/>
      <c r="M22" s="341"/>
      <c r="N22" s="341"/>
      <c r="O22" s="341"/>
      <c r="P22" s="639"/>
      <c r="Q22" s="341"/>
      <c r="R22" s="341"/>
      <c r="S22" s="423"/>
      <c r="T22" s="341"/>
      <c r="U22" s="341"/>
      <c r="V22" s="341"/>
      <c r="W22" s="341"/>
      <c r="X22" s="341"/>
      <c r="Y22" s="341"/>
      <c r="Z22" s="343"/>
      <c r="AA22" s="343"/>
      <c r="AB22" s="343"/>
      <c r="AC22" s="343"/>
      <c r="AD22" s="343"/>
      <c r="AE22" s="343"/>
      <c r="AF22" s="343"/>
      <c r="AG22" s="343"/>
      <c r="AH22" s="343"/>
      <c r="AI22" s="343"/>
    </row>
    <row r="23" ht="14.25" customHeight="1">
      <c r="A23" s="1300">
        <v>701.0</v>
      </c>
      <c r="B23" s="330" t="str">
        <f t="array" ref="B23">IFNA(XLOOKUP(A23,'New Signups'!C:C,'New Signups'!D:D),"-")</f>
        <v>Karma</v>
      </c>
      <c r="C23" s="330" t="str">
        <f t="array" ref="C23">IFNA(XLOOKUP(A23,'New Signups'!C:C,'New Signups'!E:E),"-")</f>
        <v>Davis</v>
      </c>
      <c r="D23" s="537">
        <v>2018.0</v>
      </c>
      <c r="E23" s="537"/>
      <c r="F23" s="330"/>
      <c r="G23" s="537"/>
      <c r="H23" s="1307"/>
      <c r="I23" s="330"/>
      <c r="J23" s="340"/>
      <c r="K23" s="341"/>
      <c r="L23" s="341"/>
      <c r="M23" s="341"/>
      <c r="N23" s="341"/>
      <c r="O23" s="341"/>
      <c r="P23" s="639"/>
      <c r="Q23" s="341"/>
      <c r="R23" s="341"/>
      <c r="S23" s="423"/>
      <c r="T23" s="341"/>
      <c r="U23" s="341"/>
      <c r="V23" s="341"/>
      <c r="W23" s="341"/>
      <c r="X23" s="341"/>
      <c r="Y23" s="341"/>
      <c r="Z23" s="343"/>
      <c r="AA23" s="343"/>
      <c r="AB23" s="343"/>
      <c r="AC23" s="343"/>
      <c r="AD23" s="343"/>
      <c r="AE23" s="343"/>
      <c r="AF23" s="343"/>
      <c r="AG23" s="343"/>
      <c r="AH23" s="343"/>
      <c r="AI23" s="343"/>
    </row>
    <row r="24" ht="14.25" customHeight="1">
      <c r="A24" s="1300">
        <v>685.0</v>
      </c>
      <c r="B24" s="330" t="str">
        <f t="array" ref="B24">IFNA(XLOOKUP(A24,'New Signups'!C:C,'New Signups'!D:D),"-")</f>
        <v>Catherine</v>
      </c>
      <c r="C24" s="330" t="str">
        <f t="array" ref="C24">IFNA(XLOOKUP(A24,'New Signups'!C:C,'New Signups'!E:E),"-")</f>
        <v>McKevitt</v>
      </c>
      <c r="D24" s="537">
        <v>2019.0</v>
      </c>
      <c r="E24" s="537"/>
      <c r="F24" s="330"/>
      <c r="G24" s="537"/>
      <c r="H24" s="639"/>
      <c r="I24" s="330"/>
      <c r="J24" s="340"/>
      <c r="K24" s="341"/>
      <c r="L24" s="341"/>
      <c r="M24" s="341"/>
      <c r="N24" s="341"/>
      <c r="O24" s="341"/>
      <c r="P24" s="639"/>
      <c r="Q24" s="341"/>
      <c r="R24" s="341"/>
      <c r="S24" s="423"/>
      <c r="T24" s="341"/>
      <c r="U24" s="341"/>
      <c r="V24" s="341"/>
      <c r="W24" s="341"/>
      <c r="X24" s="341"/>
      <c r="Y24" s="341"/>
      <c r="Z24" s="343"/>
      <c r="AA24" s="343"/>
      <c r="AB24" s="343"/>
      <c r="AC24" s="343"/>
      <c r="AD24" s="343"/>
      <c r="AE24" s="343"/>
      <c r="AF24" s="343"/>
      <c r="AG24" s="343"/>
      <c r="AH24" s="343"/>
      <c r="AI24" s="343"/>
    </row>
    <row r="25" ht="14.25" customHeight="1">
      <c r="A25" s="1300">
        <v>738.0</v>
      </c>
      <c r="B25" s="330" t="str">
        <f t="array" ref="B25">IFNA(XLOOKUP(A25,'New Signups'!C:C,'New Signups'!D:D),"-")</f>
        <v>Myesha</v>
      </c>
      <c r="C25" s="330" t="str">
        <f t="array" ref="C25">IFNA(XLOOKUP(A25,'New Signups'!C:C,'New Signups'!E:E),"-")</f>
        <v>Gardner</v>
      </c>
      <c r="D25" s="895">
        <v>2020.0</v>
      </c>
      <c r="E25" s="895"/>
      <c r="F25" s="330"/>
      <c r="G25" s="537"/>
      <c r="H25" s="499"/>
      <c r="I25" s="330"/>
      <c r="J25" s="340"/>
      <c r="K25" s="341"/>
      <c r="L25" s="341"/>
      <c r="M25" s="341"/>
      <c r="N25" s="341"/>
      <c r="O25" s="341"/>
      <c r="P25" s="639"/>
      <c r="Q25" s="341"/>
      <c r="R25" s="341"/>
      <c r="S25" s="423"/>
      <c r="T25" s="341"/>
      <c r="U25" s="423"/>
      <c r="V25" s="341"/>
      <c r="W25" s="341"/>
      <c r="X25" s="341"/>
      <c r="Y25" s="341"/>
      <c r="Z25" s="343"/>
      <c r="AA25" s="343"/>
      <c r="AB25" s="343"/>
      <c r="AC25" s="343"/>
      <c r="AD25" s="343"/>
      <c r="AE25" s="343"/>
      <c r="AF25" s="343"/>
      <c r="AG25" s="343"/>
      <c r="AH25" s="343"/>
      <c r="AI25" s="343"/>
    </row>
    <row r="26" ht="14.25" customHeight="1">
      <c r="A26" s="1300">
        <v>737.0</v>
      </c>
      <c r="B26" s="330" t="str">
        <f t="array" ref="B26">IFNA(XLOOKUP(A26,'New Signups'!C:C,'New Signups'!D:D),"-")</f>
        <v>Quadir</v>
      </c>
      <c r="C26" s="330" t="str">
        <f t="array" ref="C26">IFNA(XLOOKUP(A26,'New Signups'!C:C,'New Signups'!E:E),"-")</f>
        <v>Gardner</v>
      </c>
      <c r="D26" s="537">
        <v>2021.0</v>
      </c>
      <c r="E26" s="537"/>
      <c r="F26" s="330"/>
      <c r="G26" s="537"/>
      <c r="H26" s="639"/>
      <c r="I26" s="330"/>
      <c r="J26" s="340"/>
      <c r="K26" s="341"/>
      <c r="L26" s="341"/>
      <c r="M26" s="341"/>
      <c r="N26" s="341"/>
      <c r="O26" s="341"/>
      <c r="P26" s="1308"/>
      <c r="Q26" s="341"/>
      <c r="R26" s="341"/>
      <c r="S26" s="423"/>
      <c r="T26" s="341"/>
      <c r="U26" s="423"/>
      <c r="V26" s="341"/>
      <c r="W26" s="341"/>
      <c r="X26" s="341"/>
      <c r="Y26" s="341"/>
      <c r="Z26" s="343"/>
      <c r="AA26" s="343"/>
      <c r="AB26" s="343"/>
      <c r="AC26" s="343"/>
      <c r="AD26" s="343"/>
      <c r="AE26" s="343"/>
      <c r="AF26" s="343"/>
      <c r="AG26" s="343"/>
      <c r="AH26" s="343"/>
      <c r="AI26" s="343"/>
    </row>
    <row r="27" ht="14.25" customHeight="1">
      <c r="A27" s="1300">
        <v>658.0</v>
      </c>
      <c r="B27" s="330" t="str">
        <f t="array" ref="B27">IFNA(XLOOKUP(A27,'New Signups'!C:C,'New Signups'!D:D),"-")</f>
        <v>Thomas</v>
      </c>
      <c r="C27" s="330" t="str">
        <f t="array" ref="C27">IFNA(XLOOKUP(A27,'New Signups'!C:C,'New Signups'!E:E),"-")</f>
        <v>Hylan</v>
      </c>
      <c r="D27" s="537">
        <v>2022.0</v>
      </c>
      <c r="E27" s="537"/>
      <c r="F27" s="330"/>
      <c r="G27" s="537"/>
      <c r="H27" s="639"/>
      <c r="I27" s="330"/>
      <c r="J27" s="340"/>
      <c r="K27" s="341"/>
      <c r="L27" s="341"/>
      <c r="M27" s="341"/>
      <c r="N27" s="341"/>
      <c r="O27" s="341"/>
      <c r="P27" s="639"/>
      <c r="Q27" s="341"/>
      <c r="R27" s="341"/>
      <c r="S27" s="423"/>
      <c r="T27" s="341"/>
      <c r="U27" s="423"/>
      <c r="V27" s="341"/>
      <c r="W27" s="341"/>
      <c r="X27" s="341"/>
      <c r="Y27" s="341"/>
      <c r="Z27" s="343"/>
      <c r="AA27" s="343"/>
      <c r="AB27" s="343"/>
      <c r="AC27" s="343"/>
      <c r="AD27" s="343"/>
      <c r="AE27" s="343"/>
      <c r="AF27" s="343"/>
      <c r="AG27" s="343"/>
      <c r="AH27" s="343"/>
      <c r="AI27" s="343"/>
    </row>
    <row r="28" ht="14.25" customHeight="1">
      <c r="A28" s="1309">
        <v>759.0</v>
      </c>
      <c r="B28" s="1310" t="str">
        <f t="array" ref="B28">IFNA(XLOOKUP(A28,'New Signups'!C:C,'New Signups'!D:D),"-")</f>
        <v>Jaidah </v>
      </c>
      <c r="C28" s="1310" t="str">
        <f t="array" ref="C28">IFNA(XLOOKUP(A28,'New Signups'!C:C,'New Signups'!E:E),"-")</f>
        <v>Minnick</v>
      </c>
      <c r="D28" s="1311">
        <v>2023.0</v>
      </c>
      <c r="E28" s="1311"/>
      <c r="F28" s="1310"/>
      <c r="G28" s="1311"/>
      <c r="H28" s="1312"/>
      <c r="I28" s="1310"/>
      <c r="J28" s="1313"/>
      <c r="K28" s="1314"/>
      <c r="L28" s="1314"/>
      <c r="M28" s="1314"/>
      <c r="N28" s="1314"/>
      <c r="O28" s="1314"/>
      <c r="P28" s="1312"/>
      <c r="Q28" s="1314"/>
      <c r="R28" s="1314"/>
      <c r="S28" s="1315"/>
      <c r="T28" s="1314"/>
      <c r="U28" s="1316"/>
      <c r="V28" s="1314"/>
      <c r="W28" s="1314"/>
      <c r="X28" s="1314"/>
      <c r="Y28" s="1314"/>
      <c r="Z28" s="1317"/>
      <c r="AA28" s="1317"/>
      <c r="AB28" s="1317"/>
      <c r="AC28" s="1317"/>
      <c r="AD28" s="1317"/>
      <c r="AE28" s="1317"/>
      <c r="AF28" s="1317"/>
      <c r="AG28" s="1317"/>
      <c r="AH28" s="1317"/>
      <c r="AI28" s="1317"/>
    </row>
    <row r="29" ht="14.25" customHeight="1">
      <c r="A29" s="1300">
        <v>779.0</v>
      </c>
      <c r="B29" s="330" t="str">
        <f t="array" ref="B29">IFNA(XLOOKUP(A29,'New Signups'!C:C,'New Signups'!D:D),"-")</f>
        <v>Emira</v>
      </c>
      <c r="C29" s="330" t="str">
        <f t="array" ref="C29">IFNA(XLOOKUP(A29,'New Signups'!C:C,'New Signups'!E:E),"-")</f>
        <v>Cheeks</v>
      </c>
      <c r="D29" s="537">
        <v>2024.0</v>
      </c>
      <c r="E29" s="537"/>
      <c r="F29" s="330"/>
      <c r="G29" s="537"/>
      <c r="H29" s="639"/>
      <c r="I29" s="330"/>
      <c r="J29" s="340"/>
      <c r="K29" s="341"/>
      <c r="L29" s="341"/>
      <c r="M29" s="341"/>
      <c r="N29" s="341"/>
      <c r="O29" s="341"/>
      <c r="P29" s="639"/>
      <c r="Q29" s="341"/>
      <c r="R29" s="341"/>
      <c r="S29" s="518"/>
      <c r="T29" s="341"/>
      <c r="U29" s="423"/>
      <c r="V29" s="341"/>
      <c r="W29" s="341"/>
      <c r="X29" s="341"/>
      <c r="Y29" s="341"/>
      <c r="Z29" s="343"/>
      <c r="AA29" s="343"/>
      <c r="AB29" s="343"/>
      <c r="AC29" s="343"/>
      <c r="AD29" s="343"/>
      <c r="AE29" s="343"/>
      <c r="AF29" s="343"/>
      <c r="AG29" s="343"/>
      <c r="AH29" s="343"/>
      <c r="AI29" s="343"/>
    </row>
    <row r="30" ht="14.25" customHeight="1">
      <c r="A30" s="1300">
        <v>807.0</v>
      </c>
      <c r="B30" s="330" t="str">
        <f t="array" ref="B30">IFNA(XLOOKUP(A30,'New Signups'!C:C,'New Signups'!D:D),"-")</f>
        <v>Sayir</v>
      </c>
      <c r="C30" s="330" t="str">
        <f t="array" ref="C30">IFNA(XLOOKUP(A30,'New Signups'!C:C,'New Signups'!E:E),"-")</f>
        <v>Taylor</v>
      </c>
      <c r="D30" s="537">
        <v>2026.0</v>
      </c>
      <c r="E30" s="537"/>
      <c r="F30" s="330"/>
      <c r="G30" s="537"/>
      <c r="H30" s="639"/>
      <c r="I30" s="330"/>
      <c r="J30" s="340"/>
      <c r="K30" s="341"/>
      <c r="L30" s="341"/>
      <c r="M30" s="341"/>
      <c r="N30" s="341"/>
      <c r="O30" s="341"/>
      <c r="P30" s="639"/>
      <c r="Q30" s="341"/>
      <c r="R30" s="341"/>
      <c r="S30" s="1318"/>
      <c r="T30" s="341"/>
      <c r="U30" s="423"/>
      <c r="V30" s="341"/>
      <c r="W30" s="341"/>
      <c r="X30" s="341"/>
      <c r="Y30" s="341"/>
      <c r="Z30" s="343"/>
      <c r="AA30" s="343"/>
      <c r="AB30" s="343"/>
      <c r="AC30" s="343"/>
      <c r="AD30" s="343"/>
      <c r="AE30" s="343"/>
      <c r="AF30" s="343"/>
      <c r="AG30" s="343"/>
      <c r="AH30" s="343"/>
      <c r="AI30" s="343"/>
    </row>
    <row r="31" ht="14.25" customHeight="1">
      <c r="A31" s="1300">
        <v>793.0</v>
      </c>
      <c r="B31" s="330" t="str">
        <f t="array" ref="B31">IFNA(XLOOKUP(A31,'New Signups'!C:C,'New Signups'!D:D),"-")</f>
        <v>Zahmyah </v>
      </c>
      <c r="C31" s="330" t="str">
        <f t="array" ref="C31">IFNA(XLOOKUP(A31,'New Signups'!C:C,'New Signups'!E:E),"-")</f>
        <v>Gresham</v>
      </c>
      <c r="D31" s="537">
        <v>2027.0</v>
      </c>
      <c r="E31" s="537"/>
      <c r="F31" s="330"/>
      <c r="G31" s="537"/>
      <c r="H31" s="639"/>
      <c r="I31" s="330"/>
      <c r="J31" s="340"/>
      <c r="K31" s="341"/>
      <c r="L31" s="341"/>
      <c r="M31" s="341"/>
      <c r="N31" s="341"/>
      <c r="O31" s="341"/>
      <c r="P31" s="639"/>
      <c r="Q31" s="341"/>
      <c r="R31" s="341"/>
      <c r="S31" s="518"/>
      <c r="T31" s="341"/>
      <c r="U31" s="423"/>
      <c r="V31" s="341"/>
      <c r="W31" s="341"/>
      <c r="X31" s="341"/>
      <c r="Y31" s="341"/>
      <c r="Z31" s="343"/>
      <c r="AA31" s="343"/>
      <c r="AB31" s="343"/>
      <c r="AC31" s="343"/>
      <c r="AD31" s="343"/>
      <c r="AE31" s="343"/>
      <c r="AF31" s="343"/>
      <c r="AG31" s="343"/>
      <c r="AH31" s="343"/>
      <c r="AI31" s="343"/>
    </row>
    <row r="32" ht="14.25" customHeight="1">
      <c r="A32" s="1300">
        <v>795.0</v>
      </c>
      <c r="B32" s="330" t="str">
        <f t="array" ref="B32">IFNA(XLOOKUP(A32,'New Signups'!C:C,'New Signups'!D:D),"-")</f>
        <v>Zayden </v>
      </c>
      <c r="C32" s="330" t="str">
        <f t="array" ref="C32">IFNA(XLOOKUP(A32,'New Signups'!C:C,'New Signups'!E:E),"-")</f>
        <v>Gresham </v>
      </c>
      <c r="D32" s="537">
        <v>2028.0</v>
      </c>
      <c r="E32" s="537"/>
      <c r="F32" s="330"/>
      <c r="G32" s="537"/>
      <c r="H32" s="639"/>
      <c r="I32" s="330"/>
      <c r="J32" s="501"/>
      <c r="K32" s="341"/>
      <c r="L32" s="341"/>
      <c r="M32" s="341"/>
      <c r="N32" s="341"/>
      <c r="O32" s="341"/>
      <c r="P32" s="639"/>
      <c r="Q32" s="341"/>
      <c r="R32" s="341"/>
      <c r="S32" s="518"/>
      <c r="T32" s="341"/>
      <c r="U32" s="423"/>
      <c r="V32" s="341"/>
      <c r="W32" s="341"/>
      <c r="X32" s="341"/>
      <c r="Y32" s="341"/>
      <c r="Z32" s="343"/>
      <c r="AA32" s="343"/>
      <c r="AB32" s="343"/>
      <c r="AC32" s="343"/>
      <c r="AD32" s="343"/>
      <c r="AE32" s="343"/>
      <c r="AF32" s="343"/>
      <c r="AG32" s="343"/>
      <c r="AH32" s="343"/>
      <c r="AI32" s="343"/>
    </row>
    <row r="33" ht="14.25" customHeight="1">
      <c r="A33" s="1300">
        <v>819.0</v>
      </c>
      <c r="B33" s="330" t="str">
        <f t="array" ref="B33">IFNA(XLOOKUP(A33,'New Signups'!C:C,'New Signups'!D:D),"-")</f>
        <v>Ishmael</v>
      </c>
      <c r="C33" s="330" t="str">
        <f t="array" ref="C33">IFNA(XLOOKUP(A33,'New Signups'!C:C,'New Signups'!E:E),"-")</f>
        <v>Savadogo</v>
      </c>
      <c r="D33" s="537">
        <v>2029.0</v>
      </c>
      <c r="E33" s="537"/>
      <c r="F33" s="330"/>
      <c r="G33" s="537"/>
      <c r="H33" s="639"/>
      <c r="I33" s="330"/>
      <c r="J33" s="340"/>
      <c r="K33" s="341"/>
      <c r="L33" s="341"/>
      <c r="M33" s="341"/>
      <c r="N33" s="341"/>
      <c r="O33" s="341"/>
      <c r="P33" s="1308"/>
      <c r="Q33" s="341"/>
      <c r="R33" s="341"/>
      <c r="S33" s="518"/>
      <c r="T33" s="341"/>
      <c r="U33" s="423"/>
      <c r="V33" s="341"/>
      <c r="W33" s="341"/>
      <c r="X33" s="341"/>
      <c r="Y33" s="341"/>
      <c r="Z33" s="343"/>
      <c r="AA33" s="343"/>
      <c r="AB33" s="343"/>
      <c r="AC33" s="343"/>
      <c r="AD33" s="343"/>
      <c r="AE33" s="343"/>
      <c r="AF33" s="343"/>
      <c r="AG33" s="343"/>
      <c r="AH33" s="343"/>
      <c r="AI33" s="343"/>
    </row>
    <row r="34" ht="14.25" customHeight="1">
      <c r="A34" s="1300">
        <v>821.0</v>
      </c>
      <c r="B34" s="330" t="str">
        <f t="array" ref="B34">IFNA(XLOOKUP(A34,'New Signups'!C:C,'New Signups'!D:D),"-")</f>
        <v>Nakayla</v>
      </c>
      <c r="C34" s="330" t="str">
        <f t="array" ref="C34">IFNA(XLOOKUP(A34,'New Signups'!C:C,'New Signups'!E:E),"-")</f>
        <v>Perry</v>
      </c>
      <c r="D34" s="537">
        <v>2030.0</v>
      </c>
      <c r="E34" s="537"/>
      <c r="F34" s="330"/>
      <c r="G34" s="537"/>
      <c r="H34" s="639"/>
      <c r="I34" s="330"/>
      <c r="J34" s="340"/>
      <c r="K34" s="341"/>
      <c r="L34" s="341"/>
      <c r="M34" s="341"/>
      <c r="N34" s="341"/>
      <c r="O34" s="341"/>
      <c r="P34" s="639"/>
      <c r="Q34" s="341"/>
      <c r="R34" s="341"/>
      <c r="S34" s="518"/>
      <c r="T34" s="341"/>
      <c r="U34" s="341"/>
      <c r="V34" s="341"/>
      <c r="W34" s="341"/>
      <c r="X34" s="341"/>
      <c r="Y34" s="341"/>
      <c r="Z34" s="343"/>
      <c r="AA34" s="343"/>
      <c r="AB34" s="343"/>
      <c r="AC34" s="343"/>
      <c r="AD34" s="343"/>
      <c r="AE34" s="343"/>
      <c r="AF34" s="343"/>
      <c r="AG34" s="343"/>
      <c r="AH34" s="343"/>
      <c r="AI34" s="343"/>
    </row>
    <row r="35" ht="14.25" customHeight="1">
      <c r="A35" s="1300">
        <v>843.0</v>
      </c>
      <c r="B35" s="330" t="str">
        <f t="array" ref="B35">IFNA(XLOOKUP(A35,'New Signups'!C:C,'New Signups'!D:D),"-")</f>
        <v>Thomas</v>
      </c>
      <c r="C35" s="330" t="str">
        <f t="array" ref="C35">IFNA(XLOOKUP(A35,'New Signups'!C:C,'New Signups'!E:E),"-")</f>
        <v>Cirino</v>
      </c>
      <c r="D35" s="537">
        <v>2031.0</v>
      </c>
      <c r="E35" s="537"/>
      <c r="F35" s="330"/>
      <c r="G35" s="537"/>
      <c r="H35" s="639"/>
      <c r="I35" s="330"/>
      <c r="J35" s="340"/>
      <c r="K35" s="341"/>
      <c r="L35" s="341"/>
      <c r="M35" s="341"/>
      <c r="N35" s="341"/>
      <c r="O35" s="341"/>
      <c r="P35" s="639"/>
      <c r="Q35" s="341"/>
      <c r="R35" s="341"/>
      <c r="S35" s="518"/>
      <c r="T35" s="341"/>
      <c r="U35" s="341"/>
      <c r="V35" s="341"/>
      <c r="W35" s="341"/>
      <c r="X35" s="341"/>
      <c r="Y35" s="341"/>
      <c r="Z35" s="343"/>
      <c r="AA35" s="343"/>
      <c r="AB35" s="343"/>
      <c r="AC35" s="343"/>
      <c r="AD35" s="343"/>
      <c r="AE35" s="343"/>
      <c r="AF35" s="343"/>
      <c r="AG35" s="343"/>
      <c r="AH35" s="343"/>
      <c r="AI35" s="343"/>
    </row>
    <row r="36" ht="14.25" customHeight="1">
      <c r="A36" s="1300">
        <v>884.0</v>
      </c>
      <c r="B36" s="330" t="str">
        <f t="array" ref="B36">IFNA(XLOOKUP(A36,'New Signups'!C:C,'New Signups'!D:D),"-")</f>
        <v>Micah</v>
      </c>
      <c r="C36" s="330" t="str">
        <f t="array" ref="C36">IFNA(XLOOKUP(A36,'New Signups'!C:C,'New Signups'!E:E),"-")</f>
        <v>Hollaway</v>
      </c>
      <c r="D36" s="537">
        <v>2032.0</v>
      </c>
      <c r="E36" s="537"/>
      <c r="F36" s="330"/>
      <c r="G36" s="537"/>
      <c r="H36" s="1319"/>
      <c r="I36" s="330"/>
      <c r="J36" s="340"/>
      <c r="K36" s="341"/>
      <c r="L36" s="341"/>
      <c r="M36" s="341"/>
      <c r="N36" s="341"/>
      <c r="O36" s="341"/>
      <c r="P36" s="639"/>
      <c r="Q36" s="341"/>
      <c r="R36" s="341"/>
      <c r="S36" s="518"/>
      <c r="T36" s="341"/>
      <c r="U36" s="341"/>
      <c r="V36" s="341"/>
      <c r="W36" s="341"/>
      <c r="X36" s="341"/>
      <c r="Y36" s="341"/>
      <c r="Z36" s="343"/>
      <c r="AA36" s="343"/>
      <c r="AB36" s="343"/>
      <c r="AC36" s="343"/>
      <c r="AD36" s="343"/>
      <c r="AE36" s="343"/>
      <c r="AF36" s="343"/>
      <c r="AG36" s="343"/>
      <c r="AH36" s="343"/>
      <c r="AI36" s="343"/>
    </row>
    <row r="37" ht="14.25" customHeight="1">
      <c r="A37" s="1300">
        <v>867.0</v>
      </c>
      <c r="B37" s="330" t="str">
        <f t="array" ref="B37">IFNA(XLOOKUP(A37,'New Signups'!C:C,'New Signups'!D:D),"-")</f>
        <v>Wren</v>
      </c>
      <c r="C37" s="330" t="str">
        <f t="array" ref="C37">IFNA(XLOOKUP(A37,'New Signups'!C:C,'New Signups'!E:E),"-")</f>
        <v>RuiFang Palombaro Lanza</v>
      </c>
      <c r="D37" s="537">
        <v>2033.0</v>
      </c>
      <c r="E37" s="537"/>
      <c r="F37" s="330"/>
      <c r="G37" s="537"/>
      <c r="H37" s="639"/>
      <c r="I37" s="330"/>
      <c r="J37" s="340"/>
      <c r="K37" s="341"/>
      <c r="L37" s="341"/>
      <c r="M37" s="341"/>
      <c r="N37" s="341"/>
      <c r="O37" s="341"/>
      <c r="P37" s="639"/>
      <c r="Q37" s="341"/>
      <c r="R37" s="341"/>
      <c r="S37" s="518"/>
      <c r="T37" s="341"/>
      <c r="U37" s="341"/>
      <c r="V37" s="341"/>
      <c r="W37" s="341"/>
      <c r="X37" s="341"/>
      <c r="Y37" s="341"/>
      <c r="Z37" s="343"/>
      <c r="AA37" s="343"/>
      <c r="AB37" s="343"/>
      <c r="AC37" s="343"/>
      <c r="AD37" s="343"/>
      <c r="AE37" s="343"/>
      <c r="AF37" s="343"/>
      <c r="AG37" s="343"/>
      <c r="AH37" s="343"/>
      <c r="AI37" s="343"/>
    </row>
    <row r="38" ht="14.25" customHeight="1">
      <c r="A38" s="1300">
        <v>816.0</v>
      </c>
      <c r="B38" s="330" t="str">
        <f t="array" ref="B38">IFNA(XLOOKUP(A38,'New Signups'!C:C,'New Signups'!D:D),"-")</f>
        <v>Najee</v>
      </c>
      <c r="C38" s="330" t="str">
        <f t="array" ref="C38">IFNA(XLOOKUP(A38,'New Signups'!C:C,'New Signups'!E:E),"-")</f>
        <v>Israel</v>
      </c>
      <c r="D38" s="537">
        <v>2034.0</v>
      </c>
      <c r="E38" s="537"/>
      <c r="F38" s="330"/>
      <c r="G38" s="537"/>
      <c r="H38" s="518"/>
      <c r="I38" s="341"/>
      <c r="J38" s="340"/>
      <c r="K38" s="1320"/>
      <c r="L38" s="1320"/>
      <c r="M38" s="1320"/>
      <c r="N38" s="1320"/>
      <c r="O38" s="1320"/>
      <c r="P38" s="518"/>
      <c r="Q38" s="341"/>
      <c r="R38" s="341"/>
      <c r="S38" s="518"/>
      <c r="T38" s="341"/>
      <c r="U38" s="341"/>
      <c r="V38" s="341"/>
      <c r="W38" s="341"/>
      <c r="X38" s="341"/>
      <c r="Y38" s="341"/>
      <c r="Z38" s="343"/>
      <c r="AA38" s="343"/>
      <c r="AB38" s="343"/>
      <c r="AC38" s="343"/>
      <c r="AD38" s="343"/>
      <c r="AE38" s="343"/>
      <c r="AF38" s="343"/>
      <c r="AG38" s="343"/>
      <c r="AH38" s="343"/>
      <c r="AI38" s="343"/>
    </row>
    <row r="39" ht="14.25" customHeight="1">
      <c r="A39" s="1300">
        <v>869.0</v>
      </c>
      <c r="B39" s="330" t="str">
        <f t="array" ref="B39">IFNA(XLOOKUP(A39,'New Signups'!C:C,'New Signups'!D:D),"-")</f>
        <v>Sherie</v>
      </c>
      <c r="C39" s="330" t="str">
        <f t="array" ref="C39">IFNA(XLOOKUP(A39,'New Signups'!C:C,'New Signups'!E:E),"-")</f>
        <v>Clark</v>
      </c>
      <c r="D39" s="537">
        <v>2035.0</v>
      </c>
      <c r="E39" s="537"/>
      <c r="F39" s="330"/>
      <c r="G39" s="537"/>
      <c r="H39" s="518"/>
      <c r="I39" s="330"/>
      <c r="J39" s="340"/>
      <c r="K39" s="341"/>
      <c r="L39" s="341"/>
      <c r="M39" s="341"/>
      <c r="N39" s="341"/>
      <c r="O39" s="341"/>
      <c r="P39" s="639"/>
      <c r="Q39" s="341"/>
      <c r="R39" s="341"/>
      <c r="S39" s="518"/>
      <c r="T39" s="341"/>
      <c r="U39" s="341"/>
      <c r="V39" s="341"/>
      <c r="W39" s="341"/>
      <c r="X39" s="341"/>
      <c r="Y39" s="341"/>
      <c r="Z39" s="343"/>
      <c r="AA39" s="343"/>
      <c r="AB39" s="343"/>
      <c r="AC39" s="343"/>
      <c r="AD39" s="343"/>
      <c r="AE39" s="343"/>
      <c r="AF39" s="343"/>
      <c r="AG39" s="343"/>
      <c r="AH39" s="343"/>
      <c r="AI39" s="343"/>
    </row>
    <row r="40" ht="14.25" customHeight="1">
      <c r="A40" s="1300">
        <v>924.0</v>
      </c>
      <c r="B40" s="330" t="str">
        <f t="array" ref="B40">IFNA(XLOOKUP(A40,'New Signups'!C:C,'New Signups'!D:D),"-")</f>
        <v>Yismeily</v>
      </c>
      <c r="C40" s="330" t="str">
        <f t="array" ref="C40">IFNA(XLOOKUP(A40,'New Signups'!C:C,'New Signups'!E:E),"-")</f>
        <v>Mezquita</v>
      </c>
      <c r="D40" s="537">
        <v>2036.0</v>
      </c>
      <c r="E40" s="537"/>
      <c r="F40" s="330"/>
      <c r="G40" s="537"/>
      <c r="H40" s="537"/>
      <c r="I40" s="330"/>
      <c r="J40" s="340"/>
      <c r="K40" s="341"/>
      <c r="L40" s="341"/>
      <c r="M40" s="341"/>
      <c r="N40" s="341"/>
      <c r="O40" s="341"/>
      <c r="P40" s="639"/>
      <c r="Q40" s="341"/>
      <c r="R40" s="341"/>
      <c r="S40" s="518"/>
      <c r="T40" s="341"/>
      <c r="U40" s="341"/>
      <c r="V40" s="341"/>
      <c r="W40" s="341"/>
      <c r="X40" s="341"/>
      <c r="Y40" s="341"/>
      <c r="Z40" s="343"/>
      <c r="AA40" s="343"/>
      <c r="AB40" s="343"/>
      <c r="AC40" s="343"/>
      <c r="AD40" s="343"/>
      <c r="AE40" s="343"/>
      <c r="AF40" s="343"/>
      <c r="AG40" s="343"/>
      <c r="AH40" s="343"/>
      <c r="AI40" s="343"/>
    </row>
    <row r="41" ht="14.25" customHeight="1">
      <c r="A41" s="1300">
        <v>761.0</v>
      </c>
      <c r="B41" s="330" t="str">
        <f t="array" ref="B41">IFNA(XLOOKUP(A41,'New Signups'!C:C,'New Signups'!D:D),"-")</f>
        <v>Aniyah</v>
      </c>
      <c r="C41" s="330" t="str">
        <f t="array" ref="C41">IFNA(XLOOKUP(A41,'New Signups'!C:C,'New Signups'!E:E),"-")</f>
        <v>Reese</v>
      </c>
      <c r="D41" s="537">
        <v>2038.0</v>
      </c>
      <c r="E41" s="537"/>
      <c r="F41" s="330"/>
      <c r="G41" s="537"/>
      <c r="H41" s="639"/>
      <c r="I41" s="330"/>
      <c r="J41" s="340"/>
      <c r="K41" s="341"/>
      <c r="L41" s="341"/>
      <c r="M41" s="341"/>
      <c r="N41" s="341"/>
      <c r="O41" s="341"/>
      <c r="P41" s="639"/>
      <c r="Q41" s="341"/>
      <c r="R41" s="341"/>
      <c r="S41" s="518"/>
      <c r="T41" s="341"/>
      <c r="U41" s="341"/>
      <c r="V41" s="341"/>
      <c r="W41" s="341"/>
      <c r="X41" s="341"/>
      <c r="Y41" s="341"/>
      <c r="Z41" s="343"/>
      <c r="AA41" s="343"/>
      <c r="AB41" s="343"/>
      <c r="AC41" s="343"/>
      <c r="AD41" s="343"/>
      <c r="AE41" s="343"/>
      <c r="AF41" s="343"/>
      <c r="AG41" s="343"/>
      <c r="AH41" s="343"/>
      <c r="AI41" s="343"/>
    </row>
    <row r="42" ht="14.25" customHeight="1">
      <c r="A42" s="1300">
        <v>963.0</v>
      </c>
      <c r="B42" s="330" t="str">
        <f t="array" ref="B42">IFNA(XLOOKUP(A42,'New Signups'!C:C,'New Signups'!D:D),"-")</f>
        <v>Enrique</v>
      </c>
      <c r="C42" s="330" t="str">
        <f t="array" ref="C42">IFNA(XLOOKUP(A42,'New Signups'!C:C,'New Signups'!E:E),"-")</f>
        <v>Hernandez</v>
      </c>
      <c r="D42" s="537">
        <v>2039.0</v>
      </c>
      <c r="E42" s="537"/>
      <c r="F42" s="330"/>
      <c r="G42" s="537"/>
      <c r="H42" s="639"/>
      <c r="I42" s="330"/>
      <c r="J42" s="340"/>
      <c r="K42" s="341"/>
      <c r="L42" s="341"/>
      <c r="M42" s="341"/>
      <c r="N42" s="341"/>
      <c r="O42" s="341"/>
      <c r="P42" s="639"/>
      <c r="Q42" s="341"/>
      <c r="R42" s="341"/>
      <c r="S42" s="518"/>
      <c r="T42" s="341"/>
      <c r="U42" s="341"/>
      <c r="V42" s="341"/>
      <c r="W42" s="341"/>
      <c r="X42" s="341"/>
      <c r="Y42" s="341"/>
      <c r="Z42" s="343"/>
      <c r="AA42" s="343"/>
      <c r="AB42" s="343"/>
      <c r="AC42" s="343"/>
      <c r="AD42" s="343"/>
      <c r="AE42" s="343"/>
      <c r="AF42" s="343"/>
      <c r="AG42" s="343"/>
      <c r="AH42" s="343"/>
      <c r="AI42" s="343"/>
    </row>
    <row r="43" ht="14.25" customHeight="1">
      <c r="A43" s="1300">
        <v>981.0</v>
      </c>
      <c r="B43" s="330" t="str">
        <f t="array" ref="B43">IFNA(XLOOKUP(A43,'New Signups'!C:C,'New Signups'!D:D),"-")</f>
        <v>Eliza</v>
      </c>
      <c r="C43" s="330" t="str">
        <f t="array" ref="C43">IFNA(XLOOKUP(A43,'New Signups'!C:C,'New Signups'!E:E),"-")</f>
        <v>Scott</v>
      </c>
      <c r="D43" s="537">
        <v>2040.0</v>
      </c>
      <c r="E43" s="537"/>
      <c r="F43" s="330"/>
      <c r="G43" s="537"/>
      <c r="H43" s="639"/>
      <c r="I43" s="330"/>
      <c r="J43" s="340"/>
      <c r="K43" s="341"/>
      <c r="L43" s="341"/>
      <c r="M43" s="341"/>
      <c r="N43" s="341"/>
      <c r="O43" s="341"/>
      <c r="P43" s="639"/>
      <c r="Q43" s="341"/>
      <c r="R43" s="341"/>
      <c r="S43" s="518"/>
      <c r="T43" s="341"/>
      <c r="U43" s="341"/>
      <c r="V43" s="341"/>
      <c r="W43" s="341"/>
      <c r="X43" s="341"/>
      <c r="Y43" s="341"/>
      <c r="Z43" s="343"/>
      <c r="AA43" s="343"/>
      <c r="AB43" s="343"/>
      <c r="AC43" s="343"/>
      <c r="AD43" s="343"/>
      <c r="AE43" s="343"/>
      <c r="AF43" s="343"/>
      <c r="AG43" s="343"/>
      <c r="AH43" s="343"/>
      <c r="AI43" s="343"/>
    </row>
    <row r="44" ht="14.25" customHeight="1">
      <c r="A44" s="1300">
        <v>983.0</v>
      </c>
      <c r="B44" s="330" t="str">
        <f t="array" ref="B44">IFNA(XLOOKUP(A44,'New Signups'!C:C,'New Signups'!D:D),"-")</f>
        <v>Jordan</v>
      </c>
      <c r="C44" s="330" t="str">
        <f t="array" ref="C44">IFNA(XLOOKUP(A44,'New Signups'!C:C,'New Signups'!E:E),"-")</f>
        <v>Coates Ahzai</v>
      </c>
      <c r="D44" s="537">
        <v>2041.0</v>
      </c>
      <c r="E44" s="537"/>
      <c r="F44" s="330"/>
      <c r="G44" s="537"/>
      <c r="H44" s="639"/>
      <c r="I44" s="330"/>
      <c r="J44" s="340"/>
      <c r="K44" s="341"/>
      <c r="L44" s="341"/>
      <c r="M44" s="341"/>
      <c r="N44" s="341"/>
      <c r="O44" s="341"/>
      <c r="P44" s="639"/>
      <c r="Q44" s="341"/>
      <c r="R44" s="341"/>
      <c r="S44" s="518"/>
      <c r="T44" s="341"/>
      <c r="U44" s="341"/>
      <c r="V44" s="341"/>
      <c r="W44" s="341"/>
      <c r="X44" s="341"/>
      <c r="Y44" s="341"/>
      <c r="Z44" s="343"/>
      <c r="AA44" s="343"/>
      <c r="AB44" s="343"/>
      <c r="AC44" s="343"/>
      <c r="AD44" s="343"/>
      <c r="AE44" s="343"/>
      <c r="AF44" s="343"/>
      <c r="AG44" s="343"/>
      <c r="AH44" s="343"/>
      <c r="AI44" s="343"/>
    </row>
    <row r="45" ht="14.25" customHeight="1">
      <c r="A45" s="1300">
        <v>1056.0</v>
      </c>
      <c r="B45" s="330" t="str">
        <f t="array" ref="B45">IFNA(XLOOKUP(A45,'New Signups'!C:C,'New Signups'!D:D),"-")</f>
        <v>Julian</v>
      </c>
      <c r="C45" s="330" t="str">
        <f t="array" ref="C45">IFNA(XLOOKUP(A45,'New Signups'!C:C,'New Signups'!E:E),"-")</f>
        <v>Hoffman</v>
      </c>
      <c r="D45" s="537">
        <v>2042.0</v>
      </c>
      <c r="E45" s="537"/>
      <c r="F45" s="330"/>
      <c r="G45" s="537"/>
      <c r="H45" s="639"/>
      <c r="I45" s="330"/>
      <c r="J45" s="340"/>
      <c r="K45" s="341"/>
      <c r="L45" s="341"/>
      <c r="M45" s="341"/>
      <c r="N45" s="341"/>
      <c r="O45" s="341"/>
      <c r="P45" s="639"/>
      <c r="Q45" s="341"/>
      <c r="R45" s="341"/>
      <c r="S45" s="518"/>
      <c r="T45" s="341"/>
      <c r="U45" s="341"/>
      <c r="V45" s="341"/>
      <c r="W45" s="341"/>
      <c r="X45" s="341"/>
      <c r="Y45" s="341"/>
      <c r="Z45" s="343"/>
      <c r="AA45" s="343"/>
      <c r="AB45" s="343"/>
      <c r="AC45" s="343"/>
      <c r="AD45" s="343"/>
      <c r="AE45" s="343"/>
      <c r="AF45" s="343"/>
      <c r="AG45" s="343"/>
      <c r="AH45" s="343"/>
      <c r="AI45" s="343"/>
    </row>
    <row r="46" ht="14.25" customHeight="1">
      <c r="A46" s="1300">
        <v>1053.0</v>
      </c>
      <c r="B46" s="330" t="str">
        <f t="array" ref="B46">IFNA(XLOOKUP(A46,'New Signups'!C:C,'New Signups'!D:D),"-")</f>
        <v>Gianna</v>
      </c>
      <c r="C46" s="330" t="str">
        <f t="array" ref="C46">IFNA(XLOOKUP(A46,'New Signups'!C:C,'New Signups'!E:E),"-")</f>
        <v>Jones Smith</v>
      </c>
      <c r="D46" s="1321">
        <v>2043.0</v>
      </c>
      <c r="E46" s="1321"/>
      <c r="F46" s="330"/>
      <c r="G46" s="1321"/>
      <c r="H46" s="639"/>
      <c r="I46" s="330"/>
      <c r="J46" s="340"/>
      <c r="K46" s="341"/>
      <c r="L46" s="341"/>
      <c r="M46" s="341"/>
      <c r="N46" s="341"/>
      <c r="O46" s="1322"/>
      <c r="P46" s="1323"/>
      <c r="Q46" s="1322"/>
      <c r="R46" s="1322"/>
      <c r="S46" s="518"/>
      <c r="T46" s="341"/>
      <c r="U46" s="341"/>
      <c r="V46" s="341"/>
      <c r="W46" s="341"/>
      <c r="X46" s="341"/>
      <c r="Y46" s="1322"/>
      <c r="Z46" s="1324"/>
      <c r="AA46" s="1324"/>
      <c r="AB46" s="1324"/>
      <c r="AC46" s="1324"/>
      <c r="AD46" s="1324"/>
      <c r="AE46" s="1324"/>
      <c r="AF46" s="1324"/>
      <c r="AG46" s="1324"/>
      <c r="AH46" s="1324"/>
      <c r="AI46" s="1324"/>
    </row>
    <row r="47" ht="14.25" customHeight="1">
      <c r="A47" s="1325">
        <v>1072.0</v>
      </c>
      <c r="B47" s="332" t="str">
        <f t="array" ref="B47">IFNA(XLOOKUP(A47,'New Signups'!C:C,'New Signups'!D:D),"-")</f>
        <v>Manny</v>
      </c>
      <c r="C47" s="332" t="str">
        <f t="array" ref="C47">IFNA(XLOOKUP(A47,'New Signups'!C:C,'New Signups'!E:E),"-")</f>
        <v>Dachs</v>
      </c>
      <c r="D47" s="537">
        <v>2044.0</v>
      </c>
      <c r="E47" s="537"/>
      <c r="F47" s="330"/>
      <c r="G47" s="537"/>
      <c r="H47" s="639"/>
      <c r="I47" s="330"/>
      <c r="J47" s="340"/>
      <c r="K47" s="341"/>
      <c r="L47" s="341"/>
      <c r="M47" s="341"/>
      <c r="N47" s="341"/>
      <c r="O47" s="341"/>
      <c r="P47" s="639"/>
      <c r="Q47" s="341"/>
      <c r="R47" s="341"/>
      <c r="S47" s="518"/>
      <c r="T47" s="341"/>
      <c r="U47" s="341"/>
      <c r="V47" s="341"/>
      <c r="W47" s="341"/>
      <c r="X47" s="341"/>
      <c r="Y47" s="341"/>
      <c r="Z47" s="343"/>
      <c r="AA47" s="343"/>
      <c r="AB47" s="343"/>
      <c r="AC47" s="343"/>
      <c r="AD47" s="343"/>
      <c r="AE47" s="343"/>
      <c r="AF47" s="343"/>
      <c r="AG47" s="343"/>
      <c r="AH47" s="343"/>
      <c r="AI47" s="343"/>
    </row>
    <row r="48" ht="14.25" customHeight="1">
      <c r="A48" s="1325">
        <v>1093.0</v>
      </c>
      <c r="B48" s="332" t="s">
        <v>588</v>
      </c>
      <c r="C48" s="332" t="s">
        <v>589</v>
      </c>
      <c r="D48" s="537">
        <v>2045.0</v>
      </c>
      <c r="E48" s="537"/>
      <c r="F48" s="330"/>
      <c r="G48" s="537"/>
      <c r="H48" s="639"/>
      <c r="I48" s="537"/>
      <c r="J48" s="537"/>
      <c r="K48" s="330"/>
      <c r="L48" s="341"/>
      <c r="M48" s="341"/>
      <c r="N48" s="341"/>
      <c r="O48" s="341"/>
      <c r="P48" s="639"/>
      <c r="Q48" s="341"/>
      <c r="R48" s="341"/>
      <c r="S48" s="518"/>
      <c r="T48" s="341"/>
      <c r="U48" s="341"/>
      <c r="V48" s="341"/>
      <c r="W48" s="341"/>
      <c r="X48" s="341"/>
      <c r="Y48" s="341"/>
      <c r="Z48" s="343"/>
      <c r="AA48" s="343"/>
      <c r="AB48" s="343"/>
      <c r="AC48" s="343"/>
      <c r="AD48" s="343"/>
      <c r="AE48" s="343"/>
      <c r="AF48" s="343"/>
      <c r="AG48" s="343"/>
      <c r="AH48" s="343"/>
      <c r="AI48" s="343"/>
    </row>
    <row r="49" ht="14.25" customHeight="1">
      <c r="A49" s="1325">
        <v>1078.0</v>
      </c>
      <c r="B49" s="332" t="str">
        <f t="array" ref="B49">IFNA(XLOOKUP(A49,'New Signups'!C:C,'New Signups'!D:D),"-")</f>
        <v>Dominic </v>
      </c>
      <c r="C49" s="332" t="str">
        <f t="array" ref="C49">IFNA(XLOOKUP(A49,'New Signups'!C:C,'New Signups'!E:E),"-")</f>
        <v>Fuhs</v>
      </c>
      <c r="D49" s="537">
        <v>2046.0</v>
      </c>
      <c r="E49" s="537"/>
      <c r="F49" s="537"/>
      <c r="G49" s="537"/>
      <c r="H49" s="639"/>
      <c r="I49" s="330"/>
      <c r="J49" s="340"/>
      <c r="K49" s="341"/>
      <c r="L49" s="341"/>
      <c r="M49" s="341"/>
      <c r="N49" s="341"/>
      <c r="O49" s="341"/>
      <c r="P49" s="639"/>
      <c r="Q49" s="341"/>
      <c r="R49" s="341"/>
      <c r="S49" s="518"/>
      <c r="T49" s="341"/>
      <c r="U49" s="341"/>
      <c r="V49" s="341"/>
      <c r="W49" s="341"/>
      <c r="X49" s="341"/>
      <c r="Y49" s="341"/>
      <c r="Z49" s="343"/>
      <c r="AA49" s="343"/>
      <c r="AB49" s="343"/>
      <c r="AC49" s="343"/>
      <c r="AD49" s="343"/>
      <c r="AE49" s="343"/>
      <c r="AF49" s="343"/>
      <c r="AG49" s="343"/>
      <c r="AH49" s="343"/>
      <c r="AI49" s="343"/>
    </row>
    <row r="50" ht="14.25" customHeight="1">
      <c r="A50" s="1326">
        <v>1109.0</v>
      </c>
      <c r="B50" s="332" t="str">
        <f t="array" ref="B50">IFNA(XLOOKUP(A50,'New Signups'!C:C,'New Signups'!D:D),"-")</f>
        <v>Jahbril</v>
      </c>
      <c r="C50" s="332" t="str">
        <f t="array" ref="C50">IFNA(XLOOKUP(A50,'New Signups'!C:C,'New Signups'!E:E),"-")</f>
        <v>Jenkins</v>
      </c>
      <c r="D50" s="537">
        <v>2047.0</v>
      </c>
      <c r="E50" s="537"/>
      <c r="F50" s="537"/>
      <c r="G50" s="537"/>
      <c r="H50" s="639"/>
      <c r="I50" s="330"/>
      <c r="J50" s="340"/>
      <c r="K50" s="341"/>
      <c r="L50" s="341"/>
      <c r="M50" s="341"/>
      <c r="N50" s="341"/>
      <c r="O50" s="341"/>
      <c r="P50" s="639"/>
      <c r="Q50" s="341"/>
      <c r="R50" s="341"/>
      <c r="S50" s="518"/>
      <c r="T50" s="341"/>
      <c r="U50" s="341"/>
      <c r="V50" s="341"/>
      <c r="W50" s="341"/>
      <c r="X50" s="341"/>
      <c r="Y50" s="341"/>
      <c r="Z50" s="343"/>
      <c r="AA50" s="343"/>
      <c r="AB50" s="343"/>
      <c r="AC50" s="343"/>
      <c r="AD50" s="343"/>
      <c r="AE50" s="343"/>
      <c r="AF50" s="343"/>
      <c r="AG50" s="343"/>
      <c r="AH50" s="343"/>
      <c r="AI50" s="343"/>
    </row>
    <row r="51" ht="14.25" customHeight="1">
      <c r="A51" s="1326">
        <v>1110.0</v>
      </c>
      <c r="B51" s="332" t="str">
        <f t="array" ref="B51">IFNA(XLOOKUP(A51,'New Signups'!C:C,'New Signups'!D:D),"-")</f>
        <v>Arman Jonathan (AJ)</v>
      </c>
      <c r="C51" s="332" t="str">
        <f t="array" ref="C51">IFNA(XLOOKUP(A51,'New Signups'!C:C,'New Signups'!E:E),"-")</f>
        <v>Froggatt</v>
      </c>
      <c r="D51" s="537">
        <v>2048.0</v>
      </c>
      <c r="E51" s="537"/>
      <c r="F51" s="537"/>
      <c r="G51" s="537"/>
      <c r="H51" s="639"/>
      <c r="I51" s="330"/>
      <c r="J51" s="340"/>
      <c r="K51" s="341"/>
      <c r="L51" s="341"/>
      <c r="M51" s="341"/>
      <c r="N51" s="341"/>
      <c r="O51" s="341"/>
      <c r="P51" s="639"/>
      <c r="Q51" s="341"/>
      <c r="R51" s="341"/>
      <c r="S51" s="518"/>
      <c r="T51" s="341"/>
      <c r="U51" s="341"/>
      <c r="V51" s="341"/>
      <c r="W51" s="341"/>
      <c r="X51" s="341"/>
      <c r="Y51" s="341"/>
      <c r="Z51" s="343"/>
      <c r="AA51" s="343"/>
      <c r="AB51" s="343"/>
      <c r="AC51" s="343"/>
      <c r="AD51" s="343"/>
      <c r="AE51" s="343"/>
      <c r="AF51" s="343"/>
      <c r="AG51" s="343"/>
      <c r="AH51" s="343"/>
      <c r="AI51" s="343"/>
    </row>
    <row r="52" ht="14.25" customHeight="1">
      <c r="A52" s="1326">
        <v>1165.0</v>
      </c>
      <c r="B52" s="332" t="str">
        <f t="array" ref="B52">IFNA(XLOOKUP(A52,'New Signups'!C:C,'New Signups'!D:D),"-")</f>
        <v>Juhlai</v>
      </c>
      <c r="C52" s="332" t="str">
        <f t="array" ref="C52">IFNA(XLOOKUP(A52,'New Signups'!C:C,'New Signups'!E:E),"-")</f>
        <v>Dixon</v>
      </c>
      <c r="D52" s="537">
        <v>2049.0</v>
      </c>
      <c r="E52" s="537"/>
      <c r="F52" s="537"/>
      <c r="G52" s="537"/>
      <c r="H52" s="639"/>
      <c r="I52" s="330"/>
      <c r="J52" s="340"/>
      <c r="K52" s="341"/>
      <c r="L52" s="341"/>
      <c r="M52" s="341"/>
      <c r="N52" s="341"/>
      <c r="O52" s="341"/>
      <c r="P52" s="639"/>
      <c r="Q52" s="341"/>
      <c r="R52" s="341"/>
      <c r="S52" s="518"/>
      <c r="T52" s="341"/>
      <c r="U52" s="341"/>
      <c r="V52" s="341"/>
      <c r="W52" s="341"/>
      <c r="X52" s="341"/>
      <c r="Y52" s="341"/>
      <c r="Z52" s="343"/>
      <c r="AA52" s="343"/>
      <c r="AB52" s="343"/>
      <c r="AC52" s="343"/>
      <c r="AD52" s="343"/>
      <c r="AE52" s="343"/>
      <c r="AF52" s="343"/>
      <c r="AG52" s="343"/>
      <c r="AH52" s="343"/>
      <c r="AI52" s="343"/>
    </row>
    <row r="53" ht="14.25" customHeight="1">
      <c r="A53" s="1326">
        <v>1194.0</v>
      </c>
      <c r="B53" s="332" t="str">
        <f t="array" ref="B53">IFNA(XLOOKUP(A53,'New Signups'!C:C,'New Signups'!D:D),"-")</f>
        <v>Noah</v>
      </c>
      <c r="C53" s="332" t="str">
        <f t="array" ref="C53">IFNA(XLOOKUP(A53,'New Signups'!C:C,'New Signups'!E:E),"-")</f>
        <v>Watts</v>
      </c>
      <c r="D53" s="537">
        <v>2050.0</v>
      </c>
      <c r="E53" s="537"/>
      <c r="F53" s="537"/>
      <c r="G53" s="537"/>
      <c r="H53" s="639"/>
      <c r="I53" s="330"/>
      <c r="J53" s="340"/>
      <c r="K53" s="341"/>
      <c r="L53" s="341"/>
      <c r="M53" s="341"/>
      <c r="N53" s="341"/>
      <c r="O53" s="341"/>
      <c r="P53" s="639"/>
      <c r="Q53" s="341"/>
      <c r="R53" s="341"/>
      <c r="S53" s="518"/>
      <c r="T53" s="341"/>
      <c r="U53" s="341"/>
      <c r="V53" s="341"/>
      <c r="W53" s="341"/>
      <c r="X53" s="341"/>
      <c r="Y53" s="341"/>
      <c r="Z53" s="343"/>
      <c r="AA53" s="343"/>
      <c r="AB53" s="343"/>
      <c r="AC53" s="343"/>
      <c r="AD53" s="343"/>
      <c r="AE53" s="343"/>
      <c r="AF53" s="343"/>
      <c r="AG53" s="343"/>
      <c r="AH53" s="343"/>
      <c r="AI53" s="343"/>
    </row>
    <row r="54" ht="14.25" customHeight="1">
      <c r="A54" s="1326">
        <v>1076.0</v>
      </c>
      <c r="B54" s="332" t="str">
        <f t="array" ref="B54">IFNA(XLOOKUP(A54,'New Signups'!C:C,'New Signups'!D:D),"-")</f>
        <v>Judah </v>
      </c>
      <c r="C54" s="332" t="str">
        <f t="array" ref="C54">IFNA(XLOOKUP(A54,'New Signups'!C:C,'New Signups'!E:E),"-")</f>
        <v>Watts</v>
      </c>
      <c r="D54" s="537">
        <v>2051.0</v>
      </c>
      <c r="E54" s="537"/>
      <c r="F54" s="537"/>
      <c r="G54" s="537"/>
      <c r="H54" s="639"/>
      <c r="I54" s="330"/>
      <c r="J54" s="340"/>
      <c r="K54" s="341"/>
      <c r="L54" s="341"/>
      <c r="M54" s="341"/>
      <c r="N54" s="341"/>
      <c r="O54" s="341"/>
      <c r="P54" s="639"/>
      <c r="Q54" s="341"/>
      <c r="R54" s="341"/>
      <c r="S54" s="518"/>
      <c r="T54" s="341"/>
      <c r="U54" s="341"/>
      <c r="V54" s="341"/>
      <c r="W54" s="341"/>
      <c r="X54" s="341"/>
      <c r="Y54" s="341"/>
      <c r="Z54" s="343"/>
      <c r="AA54" s="343"/>
      <c r="AB54" s="343"/>
      <c r="AC54" s="343"/>
      <c r="AD54" s="343"/>
      <c r="AE54" s="343"/>
      <c r="AF54" s="343"/>
      <c r="AG54" s="343"/>
      <c r="AH54" s="343"/>
      <c r="AI54" s="343"/>
    </row>
    <row r="55" ht="14.25" customHeight="1">
      <c r="A55" s="1326">
        <v>1211.0</v>
      </c>
      <c r="B55" s="332" t="s">
        <v>577</v>
      </c>
      <c r="C55" s="332" t="s">
        <v>5021</v>
      </c>
      <c r="D55" s="537">
        <v>2052.0</v>
      </c>
      <c r="E55" s="537"/>
      <c r="F55" s="537"/>
      <c r="G55" s="537"/>
      <c r="H55" s="639"/>
      <c r="I55" s="330"/>
      <c r="J55" s="340"/>
      <c r="K55" s="341"/>
      <c r="L55" s="341"/>
      <c r="M55" s="341"/>
      <c r="N55" s="341"/>
      <c r="O55" s="341"/>
      <c r="P55" s="639"/>
      <c r="Q55" s="341"/>
      <c r="R55" s="341"/>
      <c r="S55" s="518"/>
      <c r="T55" s="341"/>
      <c r="U55" s="341"/>
      <c r="V55" s="341"/>
      <c r="W55" s="341"/>
      <c r="X55" s="341"/>
      <c r="Y55" s="341"/>
      <c r="Z55" s="343"/>
      <c r="AA55" s="343"/>
      <c r="AB55" s="343"/>
      <c r="AC55" s="343"/>
      <c r="AD55" s="343"/>
      <c r="AE55" s="343"/>
      <c r="AF55" s="343"/>
      <c r="AG55" s="343"/>
      <c r="AH55" s="343"/>
      <c r="AI55" s="343"/>
    </row>
    <row r="56" ht="14.25" customHeight="1">
      <c r="A56" s="1326">
        <v>1203.0</v>
      </c>
      <c r="B56" s="332" t="s">
        <v>1557</v>
      </c>
      <c r="C56" s="332" t="str">
        <f t="array" ref="C56">IFNA(XLOOKUP(A56,'New Signups'!C:C,'New Signups'!E:E),"-")</f>
        <v>Jones</v>
      </c>
      <c r="D56" s="537">
        <v>2053.0</v>
      </c>
      <c r="E56" s="537"/>
      <c r="F56" s="537"/>
      <c r="G56" s="537"/>
      <c r="H56" s="639"/>
      <c r="I56" s="330"/>
      <c r="J56" s="340"/>
      <c r="K56" s="341"/>
      <c r="L56" s="341"/>
      <c r="M56" s="341"/>
      <c r="N56" s="341"/>
      <c r="O56" s="341"/>
      <c r="P56" s="639"/>
      <c r="Q56" s="341"/>
      <c r="R56" s="341"/>
      <c r="S56" s="518"/>
      <c r="T56" s="341"/>
      <c r="U56" s="341"/>
      <c r="V56" s="341"/>
      <c r="W56" s="341"/>
      <c r="X56" s="341"/>
      <c r="Y56" s="341"/>
      <c r="Z56" s="343"/>
      <c r="AA56" s="343"/>
      <c r="AB56" s="343"/>
      <c r="AC56" s="343"/>
      <c r="AD56" s="343"/>
      <c r="AE56" s="343"/>
      <c r="AF56" s="343"/>
      <c r="AG56" s="343"/>
      <c r="AH56" s="343"/>
      <c r="AI56" s="343"/>
    </row>
    <row r="57" ht="14.25" customHeight="1">
      <c r="A57" s="1326">
        <v>1205.0</v>
      </c>
      <c r="B57" s="341" t="s">
        <v>5611</v>
      </c>
      <c r="C57" s="1133" t="s">
        <v>5030</v>
      </c>
      <c r="D57" s="537">
        <v>2054.0</v>
      </c>
      <c r="E57" s="537"/>
      <c r="F57" s="537"/>
      <c r="G57" s="537"/>
      <c r="H57" s="639"/>
      <c r="I57" s="330"/>
      <c r="J57" s="340"/>
      <c r="K57" s="341"/>
      <c r="L57" s="341"/>
      <c r="M57" s="341"/>
      <c r="N57" s="341"/>
      <c r="O57" s="341"/>
      <c r="P57" s="639"/>
      <c r="Q57" s="341"/>
      <c r="R57" s="341"/>
      <c r="S57" s="518"/>
      <c r="T57" s="341"/>
      <c r="U57" s="341"/>
      <c r="V57" s="341"/>
      <c r="W57" s="341"/>
      <c r="X57" s="341"/>
      <c r="Y57" s="341"/>
      <c r="Z57" s="343"/>
      <c r="AA57" s="343"/>
      <c r="AB57" s="343"/>
      <c r="AC57" s="343"/>
      <c r="AD57" s="343"/>
      <c r="AE57" s="343"/>
      <c r="AF57" s="343"/>
      <c r="AG57" s="343"/>
      <c r="AH57" s="343"/>
      <c r="AI57" s="343"/>
    </row>
    <row r="58" ht="14.25" customHeight="1">
      <c r="A58" s="1326">
        <v>1088.0</v>
      </c>
      <c r="B58" s="341" t="s">
        <v>152</v>
      </c>
      <c r="C58" s="341" t="s">
        <v>5032</v>
      </c>
      <c r="D58" s="537">
        <v>2055.0</v>
      </c>
      <c r="E58" s="537"/>
      <c r="F58" s="537"/>
      <c r="G58" s="537"/>
      <c r="H58" s="639"/>
      <c r="I58" s="330"/>
      <c r="J58" s="340"/>
      <c r="K58" s="341"/>
      <c r="L58" s="341"/>
      <c r="M58" s="341"/>
      <c r="N58" s="341"/>
      <c r="O58" s="341"/>
      <c r="P58" s="1327"/>
      <c r="Q58" s="341"/>
      <c r="R58" s="341"/>
      <c r="S58" s="341"/>
      <c r="T58" s="341"/>
      <c r="U58" s="341"/>
      <c r="V58" s="341"/>
      <c r="W58" s="341"/>
      <c r="X58" s="341"/>
      <c r="Y58" s="341"/>
      <c r="Z58" s="343"/>
      <c r="AA58" s="343"/>
      <c r="AB58" s="343"/>
      <c r="AC58" s="343"/>
      <c r="AD58" s="343"/>
      <c r="AE58" s="343"/>
      <c r="AF58" s="343"/>
      <c r="AG58" s="343"/>
      <c r="AH58" s="343"/>
      <c r="AI58" s="343"/>
    </row>
    <row r="59" ht="14.25" customHeight="1">
      <c r="A59" s="1326">
        <v>1224.0</v>
      </c>
      <c r="B59" s="1133" t="s">
        <v>2032</v>
      </c>
      <c r="C59" s="1133" t="s">
        <v>2033</v>
      </c>
      <c r="D59" s="537">
        <v>2056.0</v>
      </c>
      <c r="E59" s="537"/>
      <c r="F59" s="537"/>
      <c r="G59" s="537"/>
      <c r="H59" s="639"/>
      <c r="I59" s="330"/>
      <c r="J59" s="340"/>
      <c r="K59" s="341"/>
      <c r="L59" s="341"/>
      <c r="M59" s="341"/>
      <c r="N59" s="341"/>
      <c r="O59" s="341"/>
      <c r="P59" s="639"/>
      <c r="Q59" s="341"/>
      <c r="R59" s="341"/>
      <c r="S59" s="341"/>
      <c r="T59" s="341"/>
      <c r="U59" s="341"/>
      <c r="V59" s="341"/>
      <c r="W59" s="341"/>
      <c r="X59" s="341"/>
      <c r="Y59" s="341"/>
      <c r="Z59" s="343"/>
      <c r="AA59" s="343"/>
      <c r="AB59" s="343"/>
      <c r="AC59" s="343"/>
      <c r="AD59" s="343"/>
      <c r="AE59" s="343"/>
      <c r="AF59" s="343"/>
      <c r="AG59" s="343"/>
      <c r="AH59" s="343"/>
      <c r="AI59" s="343"/>
    </row>
    <row r="60" ht="14.25" customHeight="1">
      <c r="A60" s="1326">
        <v>1201.0</v>
      </c>
      <c r="B60" s="341" t="s">
        <v>764</v>
      </c>
      <c r="C60" s="341" t="s">
        <v>1562</v>
      </c>
      <c r="D60" s="537">
        <v>2057.0</v>
      </c>
      <c r="E60" s="537"/>
      <c r="F60" s="537"/>
      <c r="G60" s="537"/>
      <c r="H60" s="639"/>
      <c r="I60" s="330"/>
      <c r="J60" s="340"/>
      <c r="K60" s="341"/>
      <c r="L60" s="341"/>
      <c r="M60" s="341"/>
      <c r="N60" s="341"/>
      <c r="O60" s="341"/>
      <c r="P60" s="639"/>
      <c r="Q60" s="341"/>
      <c r="R60" s="341"/>
      <c r="S60" s="341"/>
      <c r="T60" s="341"/>
      <c r="U60" s="341"/>
      <c r="V60" s="341"/>
      <c r="W60" s="341"/>
      <c r="X60" s="341"/>
      <c r="Y60" s="341"/>
      <c r="Z60" s="343"/>
      <c r="AA60" s="343"/>
      <c r="AB60" s="343"/>
      <c r="AC60" s="343"/>
      <c r="AD60" s="343"/>
      <c r="AE60" s="343"/>
      <c r="AF60" s="343"/>
      <c r="AG60" s="343"/>
      <c r="AH60" s="343"/>
      <c r="AI60" s="343"/>
    </row>
    <row r="61" ht="14.25" customHeight="1">
      <c r="A61" s="1326">
        <v>1261.0</v>
      </c>
      <c r="B61" s="341" t="s">
        <v>1861</v>
      </c>
      <c r="C61" s="341" t="s">
        <v>1862</v>
      </c>
      <c r="D61" s="537">
        <v>2058.0</v>
      </c>
      <c r="E61" s="537"/>
      <c r="F61" s="537"/>
      <c r="G61" s="537"/>
      <c r="H61" s="639"/>
      <c r="I61" s="330"/>
      <c r="J61" s="340"/>
      <c r="K61" s="341"/>
      <c r="L61" s="341"/>
      <c r="M61" s="341"/>
      <c r="N61" s="341"/>
      <c r="O61" s="341"/>
      <c r="P61" s="639"/>
      <c r="Q61" s="341"/>
      <c r="R61" s="341"/>
      <c r="S61" s="518"/>
      <c r="T61" s="341"/>
      <c r="U61" s="341"/>
      <c r="V61" s="341"/>
      <c r="W61" s="341"/>
      <c r="X61" s="341"/>
      <c r="Y61" s="341"/>
      <c r="Z61" s="343"/>
      <c r="AA61" s="343"/>
      <c r="AB61" s="343"/>
      <c r="AC61" s="343"/>
      <c r="AD61" s="343"/>
      <c r="AE61" s="343"/>
      <c r="AF61" s="343"/>
      <c r="AG61" s="343"/>
      <c r="AH61" s="343"/>
      <c r="AI61" s="343"/>
    </row>
    <row r="62" ht="14.25" customHeight="1">
      <c r="A62" s="1326">
        <v>1141.0</v>
      </c>
      <c r="B62" s="1147" t="s">
        <v>678</v>
      </c>
      <c r="C62" s="341" t="s">
        <v>679</v>
      </c>
      <c r="D62" s="537">
        <v>2059.0</v>
      </c>
      <c r="E62" s="537"/>
      <c r="F62" s="537"/>
      <c r="G62" s="537"/>
      <c r="H62" s="639"/>
      <c r="I62" s="330"/>
      <c r="J62" s="340"/>
      <c r="K62" s="341"/>
      <c r="L62" s="341"/>
      <c r="M62" s="341"/>
      <c r="N62" s="341"/>
      <c r="O62" s="341"/>
      <c r="P62" s="639"/>
      <c r="Q62" s="341"/>
      <c r="R62" s="341"/>
      <c r="S62" s="341"/>
      <c r="T62" s="341"/>
      <c r="U62" s="341"/>
      <c r="V62" s="341"/>
      <c r="W62" s="341"/>
      <c r="X62" s="341"/>
      <c r="Y62" s="341"/>
      <c r="Z62" s="343"/>
      <c r="AA62" s="343"/>
      <c r="AB62" s="343"/>
      <c r="AC62" s="343"/>
      <c r="AD62" s="343"/>
      <c r="AE62" s="343"/>
      <c r="AF62" s="343"/>
      <c r="AG62" s="343"/>
      <c r="AH62" s="343"/>
      <c r="AI62" s="343"/>
    </row>
    <row r="63" ht="14.25" customHeight="1">
      <c r="A63" s="1326">
        <v>1171.0</v>
      </c>
      <c r="B63" s="341" t="s">
        <v>730</v>
      </c>
      <c r="C63" s="341" t="s">
        <v>100</v>
      </c>
      <c r="D63" s="537">
        <v>2060.0</v>
      </c>
      <c r="E63" s="537"/>
      <c r="F63" s="537"/>
      <c r="G63" s="537"/>
      <c r="H63" s="639"/>
      <c r="I63" s="330"/>
      <c r="J63" s="340"/>
      <c r="K63" s="341"/>
      <c r="L63" s="341"/>
      <c r="M63" s="341"/>
      <c r="N63" s="341"/>
      <c r="O63" s="341"/>
      <c r="P63" s="639"/>
      <c r="Q63" s="341"/>
      <c r="R63" s="341"/>
      <c r="S63" s="341"/>
      <c r="T63" s="341"/>
      <c r="U63" s="341"/>
      <c r="V63" s="341"/>
      <c r="W63" s="341"/>
      <c r="X63" s="341"/>
      <c r="Y63" s="341"/>
      <c r="Z63" s="343"/>
      <c r="AA63" s="343"/>
      <c r="AB63" s="343"/>
      <c r="AC63" s="343"/>
      <c r="AD63" s="343"/>
      <c r="AE63" s="343"/>
      <c r="AF63" s="343"/>
      <c r="AG63" s="343"/>
      <c r="AH63" s="343"/>
      <c r="AI63" s="343"/>
    </row>
    <row r="64" ht="14.25" customHeight="1">
      <c r="A64" s="1326">
        <v>1172.0</v>
      </c>
      <c r="B64" s="341" t="s">
        <v>727</v>
      </c>
      <c r="C64" s="341" t="s">
        <v>100</v>
      </c>
      <c r="D64" s="537">
        <v>2061.0</v>
      </c>
      <c r="E64" s="537"/>
      <c r="F64" s="537"/>
      <c r="G64" s="537"/>
      <c r="H64" s="639"/>
      <c r="I64" s="330"/>
      <c r="J64" s="340"/>
      <c r="K64" s="341"/>
      <c r="L64" s="341"/>
      <c r="M64" s="341"/>
      <c r="N64" s="341"/>
      <c r="O64" s="341"/>
      <c r="P64" s="639"/>
      <c r="Q64" s="341"/>
      <c r="R64" s="341"/>
      <c r="S64" s="341"/>
      <c r="T64" s="341"/>
      <c r="U64" s="341"/>
      <c r="V64" s="341"/>
      <c r="W64" s="341"/>
      <c r="X64" s="341"/>
      <c r="Y64" s="341"/>
      <c r="Z64" s="343"/>
      <c r="AA64" s="343"/>
      <c r="AB64" s="343"/>
      <c r="AC64" s="343"/>
      <c r="AD64" s="343"/>
      <c r="AE64" s="343"/>
      <c r="AF64" s="343"/>
      <c r="AG64" s="343"/>
      <c r="AH64" s="343"/>
      <c r="AI64" s="343"/>
    </row>
    <row r="65" ht="14.25" customHeight="1">
      <c r="A65" s="1328">
        <v>1280.0</v>
      </c>
      <c r="B65" s="537" t="s">
        <v>5714</v>
      </c>
      <c r="C65" s="537" t="s">
        <v>5047</v>
      </c>
      <c r="D65" s="537">
        <v>2062.0</v>
      </c>
      <c r="E65" s="537"/>
      <c r="F65" s="537"/>
      <c r="G65" s="537"/>
      <c r="H65" s="639"/>
      <c r="I65" s="330"/>
      <c r="J65" s="340"/>
      <c r="K65" s="341"/>
      <c r="L65" s="341"/>
      <c r="M65" s="341"/>
      <c r="N65" s="341"/>
      <c r="O65" s="341"/>
      <c r="P65" s="639"/>
      <c r="Q65" s="341"/>
      <c r="R65" s="341"/>
      <c r="S65" s="341"/>
      <c r="T65" s="341"/>
      <c r="U65" s="341"/>
      <c r="V65" s="341"/>
      <c r="W65" s="341"/>
      <c r="X65" s="341"/>
      <c r="Y65" s="341"/>
      <c r="Z65" s="343"/>
      <c r="AA65" s="343"/>
      <c r="AB65" s="343"/>
      <c r="AC65" s="343"/>
      <c r="AD65" s="343"/>
      <c r="AE65" s="343"/>
      <c r="AF65" s="343"/>
      <c r="AG65" s="343"/>
      <c r="AH65" s="343"/>
      <c r="AI65" s="343"/>
    </row>
    <row r="66" ht="14.25" customHeight="1">
      <c r="A66" s="1329">
        <v>1256.0</v>
      </c>
      <c r="B66" s="647" t="str">
        <f t="array" ref="B66">IFNA(XLOOKUP(A66,'New Signups'!C:C,'New Signups'!D:D),"-")</f>
        <v>Emily</v>
      </c>
      <c r="C66" s="583" t="s">
        <v>2193</v>
      </c>
      <c r="D66" s="583">
        <v>2064.0</v>
      </c>
      <c r="E66" s="537"/>
      <c r="F66" s="537"/>
      <c r="G66" s="537"/>
      <c r="H66" s="537"/>
      <c r="I66" s="330"/>
      <c r="J66" s="340"/>
      <c r="K66" s="341"/>
      <c r="L66" s="341"/>
      <c r="M66" s="341"/>
      <c r="N66" s="341"/>
      <c r="O66" s="341"/>
      <c r="P66" s="537"/>
      <c r="Q66" s="341"/>
      <c r="R66" s="341"/>
      <c r="S66" s="341"/>
      <c r="T66" s="341"/>
      <c r="U66" s="341"/>
      <c r="V66" s="341"/>
      <c r="W66" s="341"/>
      <c r="X66" s="341"/>
      <c r="Y66" s="341"/>
      <c r="Z66" s="343"/>
      <c r="AA66" s="343"/>
      <c r="AB66" s="343"/>
      <c r="AC66" s="343"/>
      <c r="AD66" s="343"/>
      <c r="AE66" s="343"/>
      <c r="AF66" s="343"/>
      <c r="AG66" s="343"/>
      <c r="AH66" s="343"/>
      <c r="AI66" s="343"/>
    </row>
    <row r="67" ht="14.25" customHeight="1">
      <c r="A67" s="1330">
        <v>1346.0</v>
      </c>
      <c r="B67" s="779" t="s">
        <v>2216</v>
      </c>
      <c r="C67" s="1331" t="s">
        <v>2217</v>
      </c>
      <c r="D67" s="1332">
        <v>2065.0</v>
      </c>
      <c r="E67" s="1311"/>
      <c r="F67" s="1311"/>
      <c r="G67" s="1311"/>
      <c r="H67" s="1311"/>
      <c r="I67" s="1310"/>
      <c r="J67" s="1313"/>
      <c r="K67" s="1314"/>
      <c r="L67" s="1314"/>
      <c r="M67" s="1314"/>
      <c r="N67" s="1314"/>
      <c r="O67" s="1314"/>
      <c r="P67" s="1311"/>
      <c r="Q67" s="1314"/>
      <c r="R67" s="1314"/>
      <c r="S67" s="1314"/>
      <c r="T67" s="1314"/>
      <c r="U67" s="1314"/>
      <c r="V67" s="1314"/>
      <c r="W67" s="1314"/>
      <c r="X67" s="1314"/>
      <c r="Y67" s="1314"/>
      <c r="Z67" s="1317"/>
      <c r="AA67" s="1317"/>
      <c r="AB67" s="1317"/>
      <c r="AC67" s="1317"/>
      <c r="AD67" s="1317"/>
      <c r="AE67" s="1317"/>
      <c r="AF67" s="1317"/>
      <c r="AG67" s="1317"/>
      <c r="AH67" s="1317"/>
      <c r="AI67" s="1317"/>
    </row>
    <row r="68" ht="14.25" customHeight="1">
      <c r="A68" s="1329">
        <v>1247.0</v>
      </c>
      <c r="B68" s="583" t="s">
        <v>635</v>
      </c>
      <c r="C68" s="27" t="s">
        <v>1844</v>
      </c>
      <c r="D68" s="583">
        <v>2066.0</v>
      </c>
      <c r="E68" s="537"/>
      <c r="F68" s="537"/>
      <c r="G68" s="537"/>
      <c r="H68" s="537"/>
      <c r="I68" s="330"/>
      <c r="J68" s="340"/>
      <c r="K68" s="341"/>
      <c r="L68" s="341"/>
      <c r="M68" s="341"/>
      <c r="N68" s="341"/>
      <c r="O68" s="341"/>
      <c r="P68" s="537"/>
      <c r="Q68" s="341"/>
      <c r="R68" s="341"/>
      <c r="S68" s="341"/>
      <c r="T68" s="341"/>
      <c r="U68" s="341"/>
      <c r="V68" s="341"/>
      <c r="W68" s="341"/>
      <c r="X68" s="341"/>
      <c r="Y68" s="341"/>
      <c r="Z68" s="343"/>
      <c r="AA68" s="343"/>
      <c r="AB68" s="343"/>
      <c r="AC68" s="343"/>
      <c r="AD68" s="343"/>
      <c r="AE68" s="343"/>
      <c r="AF68" s="343"/>
      <c r="AG68" s="343"/>
      <c r="AH68" s="343"/>
      <c r="AI68" s="343"/>
    </row>
    <row r="69" ht="14.25" customHeight="1">
      <c r="A69" s="1329">
        <v>1122.0</v>
      </c>
      <c r="B69" s="583" t="s">
        <v>2188</v>
      </c>
      <c r="C69" s="583" t="s">
        <v>5053</v>
      </c>
      <c r="D69" s="583">
        <v>2067.0</v>
      </c>
      <c r="E69" s="537"/>
      <c r="F69" s="537"/>
      <c r="G69" s="537"/>
      <c r="H69" s="537"/>
      <c r="I69" s="330"/>
      <c r="J69" s="340"/>
      <c r="K69" s="341"/>
      <c r="L69" s="341"/>
      <c r="M69" s="341"/>
      <c r="N69" s="341"/>
      <c r="O69" s="341"/>
      <c r="P69" s="537"/>
      <c r="Q69" s="341"/>
      <c r="R69" s="341"/>
      <c r="S69" s="341"/>
      <c r="T69" s="341"/>
      <c r="U69" s="341"/>
      <c r="V69" s="341"/>
      <c r="W69" s="341"/>
      <c r="X69" s="341"/>
      <c r="Y69" s="341"/>
      <c r="Z69" s="343"/>
      <c r="AA69" s="343"/>
      <c r="AB69" s="343"/>
      <c r="AC69" s="343"/>
      <c r="AD69" s="343"/>
      <c r="AE69" s="343"/>
      <c r="AF69" s="343"/>
      <c r="AG69" s="343"/>
      <c r="AH69" s="343"/>
      <c r="AI69" s="343"/>
    </row>
    <row r="70" ht="14.25" customHeight="1">
      <c r="A70" s="1329">
        <v>1345.0</v>
      </c>
      <c r="B70" s="583" t="s">
        <v>2037</v>
      </c>
      <c r="C70" s="583" t="s">
        <v>1684</v>
      </c>
      <c r="D70" s="583">
        <v>2068.0</v>
      </c>
      <c r="E70" s="537"/>
      <c r="F70" s="537"/>
      <c r="G70" s="537"/>
      <c r="H70" s="537"/>
      <c r="I70" s="330"/>
      <c r="J70" s="340"/>
      <c r="K70" s="341"/>
      <c r="L70" s="341"/>
      <c r="M70" s="341"/>
      <c r="N70" s="341"/>
      <c r="O70" s="341"/>
      <c r="P70" s="537"/>
      <c r="Q70" s="341"/>
      <c r="R70" s="341"/>
      <c r="S70" s="341"/>
      <c r="T70" s="341"/>
      <c r="U70" s="341"/>
      <c r="V70" s="341"/>
      <c r="W70" s="341"/>
      <c r="X70" s="341"/>
      <c r="Y70" s="341"/>
      <c r="Z70" s="343"/>
      <c r="AA70" s="343"/>
      <c r="AB70" s="343"/>
      <c r="AC70" s="343"/>
      <c r="AD70" s="343"/>
      <c r="AE70" s="343"/>
      <c r="AF70" s="343"/>
      <c r="AG70" s="343"/>
      <c r="AH70" s="343"/>
      <c r="AI70" s="343"/>
    </row>
    <row r="71" ht="14.25" customHeight="1">
      <c r="A71" s="1329">
        <v>1376.0</v>
      </c>
      <c r="B71" s="583" t="s">
        <v>1280</v>
      </c>
      <c r="C71" s="583" t="s">
        <v>5058</v>
      </c>
      <c r="D71" s="583">
        <v>2069.0</v>
      </c>
      <c r="E71" s="537"/>
      <c r="F71" s="537"/>
      <c r="G71" s="537"/>
      <c r="H71" s="537"/>
      <c r="I71" s="330"/>
      <c r="J71" s="340"/>
      <c r="K71" s="341"/>
      <c r="L71" s="341"/>
      <c r="M71" s="341"/>
      <c r="N71" s="341"/>
      <c r="O71" s="341"/>
      <c r="P71" s="537"/>
      <c r="Q71" s="341"/>
      <c r="R71" s="341"/>
      <c r="S71" s="341"/>
      <c r="T71" s="341"/>
      <c r="U71" s="341"/>
      <c r="V71" s="341"/>
      <c r="W71" s="341"/>
      <c r="X71" s="341"/>
      <c r="Y71" s="341"/>
      <c r="Z71" s="343"/>
      <c r="AA71" s="343"/>
      <c r="AB71" s="343"/>
      <c r="AC71" s="343"/>
      <c r="AD71" s="343"/>
      <c r="AE71" s="343"/>
      <c r="AF71" s="343"/>
      <c r="AG71" s="343"/>
      <c r="AH71" s="343"/>
      <c r="AI71" s="343"/>
    </row>
    <row r="72" ht="14.25" customHeight="1">
      <c r="A72" s="1329">
        <v>1398.0</v>
      </c>
      <c r="B72" s="583" t="s">
        <v>1867</v>
      </c>
      <c r="C72" s="583" t="s">
        <v>1868</v>
      </c>
      <c r="D72" s="583">
        <v>2070.0</v>
      </c>
      <c r="E72" s="537"/>
      <c r="F72" s="537"/>
      <c r="G72" s="537"/>
      <c r="H72" s="537"/>
      <c r="I72" s="330"/>
      <c r="J72" s="340"/>
      <c r="K72" s="341"/>
      <c r="L72" s="341"/>
      <c r="M72" s="341"/>
      <c r="N72" s="341"/>
      <c r="O72" s="341"/>
      <c r="P72" s="537"/>
      <c r="Q72" s="341"/>
      <c r="R72" s="341"/>
      <c r="S72" s="341"/>
      <c r="T72" s="341"/>
      <c r="U72" s="341"/>
      <c r="V72" s="341"/>
      <c r="W72" s="341"/>
      <c r="X72" s="341"/>
      <c r="Y72" s="341"/>
      <c r="Z72" s="343"/>
      <c r="AA72" s="343"/>
      <c r="AB72" s="343"/>
      <c r="AC72" s="343"/>
      <c r="AD72" s="343"/>
      <c r="AE72" s="343"/>
      <c r="AF72" s="343"/>
      <c r="AG72" s="343"/>
      <c r="AH72" s="343"/>
      <c r="AI72" s="343"/>
    </row>
    <row r="73" ht="14.25" customHeight="1">
      <c r="A73" s="1329">
        <v>1394.0</v>
      </c>
      <c r="B73" s="583" t="s">
        <v>1710</v>
      </c>
      <c r="C73" s="583" t="s">
        <v>1711</v>
      </c>
      <c r="D73" s="583">
        <v>2071.0</v>
      </c>
      <c r="E73" s="537"/>
      <c r="F73" s="537"/>
      <c r="G73" s="537"/>
      <c r="H73" s="537"/>
      <c r="I73" s="330"/>
      <c r="J73" s="340"/>
      <c r="K73" s="341"/>
      <c r="L73" s="341"/>
      <c r="M73" s="341"/>
      <c r="N73" s="341"/>
      <c r="O73" s="341"/>
      <c r="P73" s="537"/>
      <c r="Q73" s="341"/>
      <c r="R73" s="341"/>
      <c r="S73" s="341"/>
      <c r="T73" s="341"/>
      <c r="U73" s="341"/>
      <c r="V73" s="341"/>
      <c r="W73" s="341"/>
      <c r="X73" s="341"/>
      <c r="Y73" s="341"/>
      <c r="Z73" s="343"/>
      <c r="AA73" s="343"/>
      <c r="AB73" s="343"/>
      <c r="AC73" s="343"/>
      <c r="AD73" s="343"/>
      <c r="AE73" s="343"/>
      <c r="AF73" s="343"/>
      <c r="AG73" s="343"/>
      <c r="AH73" s="343"/>
      <c r="AI73" s="343"/>
    </row>
    <row r="74" ht="14.25" customHeight="1">
      <c r="A74" s="1329">
        <v>1395.0</v>
      </c>
      <c r="B74" s="583" t="s">
        <v>2042</v>
      </c>
      <c r="C74" s="583" t="s">
        <v>1711</v>
      </c>
      <c r="D74" s="583">
        <v>2072.0</v>
      </c>
      <c r="E74" s="537"/>
      <c r="F74" s="537"/>
      <c r="G74" s="537"/>
      <c r="H74" s="537"/>
      <c r="I74" s="330"/>
      <c r="J74" s="340"/>
      <c r="K74" s="341"/>
      <c r="L74" s="341"/>
      <c r="M74" s="341"/>
      <c r="N74" s="341"/>
      <c r="O74" s="341"/>
      <c r="P74" s="537"/>
      <c r="Q74" s="341"/>
      <c r="R74" s="341"/>
      <c r="S74" s="341"/>
      <c r="T74" s="341"/>
      <c r="U74" s="341"/>
      <c r="V74" s="341"/>
      <c r="W74" s="341"/>
      <c r="X74" s="341"/>
      <c r="Y74" s="341"/>
      <c r="Z74" s="343"/>
      <c r="AA74" s="343"/>
      <c r="AB74" s="343"/>
      <c r="AC74" s="343"/>
      <c r="AD74" s="343"/>
      <c r="AE74" s="343"/>
      <c r="AF74" s="343"/>
      <c r="AG74" s="343"/>
      <c r="AH74" s="343"/>
      <c r="AI74" s="343"/>
    </row>
    <row r="75" ht="14.25" customHeight="1">
      <c r="A75" s="1329">
        <v>1388.0</v>
      </c>
      <c r="B75" s="583" t="s">
        <v>5065</v>
      </c>
      <c r="C75" s="134" t="s">
        <v>2223</v>
      </c>
      <c r="D75" s="583">
        <v>2073.0</v>
      </c>
      <c r="E75" s="537"/>
      <c r="F75" s="537"/>
      <c r="G75" s="537"/>
      <c r="H75" s="537"/>
      <c r="I75" s="330"/>
      <c r="J75" s="340"/>
      <c r="K75" s="341"/>
      <c r="L75" s="341"/>
      <c r="M75" s="341"/>
      <c r="N75" s="341"/>
      <c r="O75" s="341"/>
      <c r="P75" s="537"/>
      <c r="Q75" s="341"/>
      <c r="R75" s="341"/>
      <c r="S75" s="341"/>
      <c r="T75" s="341"/>
      <c r="U75" s="341"/>
      <c r="V75" s="341"/>
      <c r="W75" s="341"/>
      <c r="X75" s="341"/>
      <c r="Y75" s="341"/>
      <c r="Z75" s="343"/>
      <c r="AA75" s="343"/>
      <c r="AB75" s="343"/>
      <c r="AC75" s="343"/>
      <c r="AD75" s="343"/>
      <c r="AE75" s="343"/>
      <c r="AF75" s="343"/>
      <c r="AG75" s="343"/>
      <c r="AH75" s="343"/>
      <c r="AI75" s="343"/>
    </row>
    <row r="76" ht="14.25" customHeight="1">
      <c r="A76" s="1329">
        <v>1383.0</v>
      </c>
      <c r="B76" s="583" t="s">
        <v>5067</v>
      </c>
      <c r="C76" s="583" t="s">
        <v>741</v>
      </c>
      <c r="D76" s="583">
        <v>2074.0</v>
      </c>
      <c r="E76" s="537"/>
      <c r="F76" s="537"/>
      <c r="G76" s="537"/>
      <c r="H76" s="537"/>
      <c r="I76" s="330"/>
      <c r="J76" s="340"/>
      <c r="K76" s="341"/>
      <c r="L76" s="341"/>
      <c r="M76" s="341"/>
      <c r="N76" s="341"/>
      <c r="O76" s="341"/>
      <c r="P76" s="537"/>
      <c r="Q76" s="341"/>
      <c r="R76" s="341"/>
      <c r="S76" s="341"/>
      <c r="T76" s="341"/>
      <c r="U76" s="341"/>
      <c r="V76" s="341"/>
      <c r="W76" s="341"/>
      <c r="X76" s="341"/>
      <c r="Y76" s="341"/>
      <c r="Z76" s="343"/>
      <c r="AA76" s="343"/>
      <c r="AB76" s="343"/>
      <c r="AC76" s="343"/>
      <c r="AD76" s="343"/>
      <c r="AE76" s="343"/>
      <c r="AF76" s="343"/>
      <c r="AG76" s="343"/>
      <c r="AH76" s="343"/>
      <c r="AI76" s="343"/>
    </row>
    <row r="77" ht="14.25" customHeight="1">
      <c r="A77" s="1329">
        <v>1428.0</v>
      </c>
      <c r="B77" s="583" t="s">
        <v>606</v>
      </c>
      <c r="C77" s="583" t="s">
        <v>607</v>
      </c>
      <c r="D77" s="583">
        <v>2075.0</v>
      </c>
      <c r="E77" s="537"/>
      <c r="F77" s="537"/>
      <c r="G77" s="537"/>
      <c r="H77" s="537"/>
      <c r="I77" s="330"/>
      <c r="J77" s="340"/>
      <c r="K77" s="341"/>
      <c r="L77" s="341"/>
      <c r="M77" s="341"/>
      <c r="N77" s="341"/>
      <c r="O77" s="341"/>
      <c r="P77" s="537"/>
      <c r="Q77" s="341"/>
      <c r="R77" s="341"/>
      <c r="S77" s="341"/>
      <c r="T77" s="341"/>
      <c r="U77" s="341"/>
      <c r="V77" s="341"/>
      <c r="W77" s="341"/>
      <c r="X77" s="341"/>
      <c r="Y77" s="341"/>
      <c r="Z77" s="343"/>
      <c r="AA77" s="343"/>
      <c r="AB77" s="343"/>
      <c r="AC77" s="343"/>
      <c r="AD77" s="343"/>
      <c r="AE77" s="343"/>
      <c r="AF77" s="343"/>
      <c r="AG77" s="343"/>
      <c r="AH77" s="343"/>
      <c r="AI77" s="343"/>
    </row>
    <row r="78" ht="14.25" customHeight="1">
      <c r="A78" s="1329">
        <v>1390.0</v>
      </c>
      <c r="B78" s="134" t="s">
        <v>1567</v>
      </c>
      <c r="C78" s="134" t="s">
        <v>1568</v>
      </c>
      <c r="D78" s="583">
        <v>2076.0</v>
      </c>
      <c r="E78" s="537"/>
      <c r="F78" s="537"/>
      <c r="G78" s="537"/>
      <c r="H78" s="537"/>
      <c r="I78" s="330"/>
      <c r="J78" s="340"/>
      <c r="K78" s="341"/>
      <c r="L78" s="341"/>
      <c r="M78" s="341"/>
      <c r="N78" s="341"/>
      <c r="O78" s="341"/>
      <c r="P78" s="537"/>
      <c r="Q78" s="341"/>
      <c r="R78" s="341"/>
      <c r="S78" s="341"/>
      <c r="T78" s="341"/>
      <c r="U78" s="341"/>
      <c r="V78" s="341"/>
      <c r="W78" s="341"/>
      <c r="X78" s="341"/>
      <c r="Y78" s="341"/>
      <c r="Z78" s="343"/>
      <c r="AA78" s="343"/>
      <c r="AB78" s="343"/>
      <c r="AC78" s="343"/>
      <c r="AD78" s="343"/>
      <c r="AE78" s="343"/>
      <c r="AF78" s="343"/>
      <c r="AG78" s="343"/>
      <c r="AH78" s="343"/>
      <c r="AI78" s="343"/>
    </row>
    <row r="79" ht="14.25" customHeight="1">
      <c r="A79" s="1329">
        <v>1403.0</v>
      </c>
      <c r="B79" s="583" t="s">
        <v>5079</v>
      </c>
      <c r="C79" s="583" t="s">
        <v>718</v>
      </c>
      <c r="D79" s="583">
        <v>2077.0</v>
      </c>
      <c r="E79" s="537"/>
      <c r="F79" s="537"/>
      <c r="G79" s="537"/>
      <c r="H79" s="537"/>
      <c r="I79" s="330"/>
      <c r="J79" s="340"/>
      <c r="K79" s="341"/>
      <c r="L79" s="341"/>
      <c r="M79" s="341"/>
      <c r="N79" s="341"/>
      <c r="O79" s="341"/>
      <c r="P79" s="537"/>
      <c r="Q79" s="341"/>
      <c r="R79" s="341"/>
      <c r="S79" s="341"/>
      <c r="T79" s="341"/>
      <c r="U79" s="341"/>
      <c r="V79" s="341"/>
      <c r="W79" s="341"/>
      <c r="X79" s="341"/>
      <c r="Y79" s="341"/>
      <c r="Z79" s="343"/>
      <c r="AA79" s="343"/>
      <c r="AB79" s="343"/>
      <c r="AC79" s="343"/>
      <c r="AD79" s="343"/>
      <c r="AE79" s="343"/>
      <c r="AF79" s="343"/>
      <c r="AG79" s="343"/>
      <c r="AH79" s="343"/>
      <c r="AI79" s="343"/>
    </row>
    <row r="80" ht="14.25" customHeight="1">
      <c r="A80" s="1329">
        <v>1366.0</v>
      </c>
      <c r="B80" s="585" t="str">
        <f t="array" ref="B80">IFNA(XLOOKUP(A80,'New Signups'!C:C,'New Signups'!D:D),"-")</f>
        <v>Sarain</v>
      </c>
      <c r="C80" s="585" t="str">
        <f t="array" ref="C80">IFNA(XLOOKUP(B80,'New Signups'!D:D,'New Signups'!E:E),"-")</f>
        <v>Ceesay</v>
      </c>
      <c r="D80" s="583">
        <v>2078.0</v>
      </c>
      <c r="E80" s="537"/>
      <c r="F80" s="537"/>
      <c r="G80" s="537"/>
      <c r="H80" s="537"/>
      <c r="I80" s="330"/>
      <c r="J80" s="340"/>
      <c r="K80" s="341"/>
      <c r="L80" s="341"/>
      <c r="M80" s="341"/>
      <c r="N80" s="341"/>
      <c r="O80" s="341"/>
      <c r="P80" s="537"/>
      <c r="Q80" s="341"/>
      <c r="R80" s="341"/>
      <c r="S80" s="341"/>
      <c r="T80" s="341"/>
      <c r="U80" s="341"/>
      <c r="V80" s="341"/>
      <c r="W80" s="341"/>
      <c r="X80" s="341"/>
      <c r="Y80" s="341"/>
      <c r="Z80" s="343"/>
      <c r="AA80" s="343"/>
      <c r="AB80" s="343"/>
      <c r="AC80" s="343"/>
      <c r="AD80" s="343"/>
      <c r="AE80" s="343"/>
      <c r="AF80" s="343"/>
      <c r="AG80" s="343"/>
      <c r="AH80" s="343"/>
      <c r="AI80" s="343"/>
    </row>
    <row r="81" ht="14.25" customHeight="1">
      <c r="A81" s="1329">
        <v>1369.0</v>
      </c>
      <c r="B81" s="583" t="s">
        <v>5084</v>
      </c>
      <c r="C81" s="583" t="s">
        <v>2209</v>
      </c>
      <c r="D81" s="583">
        <v>2079.0</v>
      </c>
      <c r="E81" s="537"/>
      <c r="F81" s="537"/>
      <c r="G81" s="537"/>
      <c r="H81" s="537"/>
      <c r="I81" s="330"/>
      <c r="J81" s="340"/>
      <c r="K81" s="341"/>
      <c r="L81" s="341"/>
      <c r="M81" s="341"/>
      <c r="N81" s="341"/>
      <c r="O81" s="341"/>
      <c r="P81" s="537"/>
      <c r="Q81" s="341"/>
      <c r="R81" s="341"/>
      <c r="S81" s="341"/>
      <c r="T81" s="341"/>
      <c r="U81" s="341"/>
      <c r="V81" s="341"/>
      <c r="W81" s="341"/>
      <c r="X81" s="341"/>
      <c r="Y81" s="341"/>
      <c r="Z81" s="343"/>
      <c r="AA81" s="343"/>
      <c r="AB81" s="343"/>
      <c r="AC81" s="343"/>
      <c r="AD81" s="343"/>
      <c r="AE81" s="343"/>
      <c r="AF81" s="343"/>
      <c r="AG81" s="343"/>
      <c r="AH81" s="343"/>
      <c r="AI81" s="343"/>
    </row>
    <row r="82" ht="14.25" customHeight="1">
      <c r="A82" s="1329">
        <v>1528.0</v>
      </c>
      <c r="B82" s="583" t="s">
        <v>5086</v>
      </c>
      <c r="C82" s="583" t="s">
        <v>2199</v>
      </c>
      <c r="D82" s="583">
        <v>2080.0</v>
      </c>
      <c r="E82" s="537"/>
      <c r="F82" s="537"/>
      <c r="G82" s="537"/>
      <c r="H82" s="537"/>
      <c r="I82" s="330"/>
      <c r="J82" s="340"/>
      <c r="K82" s="341"/>
      <c r="L82" s="341"/>
      <c r="M82" s="341"/>
      <c r="N82" s="341"/>
      <c r="O82" s="341"/>
      <c r="P82" s="537"/>
      <c r="Q82" s="341"/>
      <c r="R82" s="341"/>
      <c r="S82" s="341"/>
      <c r="T82" s="341"/>
      <c r="U82" s="341"/>
      <c r="V82" s="341"/>
      <c r="W82" s="341"/>
      <c r="X82" s="341"/>
      <c r="Y82" s="341"/>
      <c r="Z82" s="343"/>
      <c r="AA82" s="343"/>
      <c r="AB82" s="343"/>
      <c r="AC82" s="343"/>
      <c r="AD82" s="343"/>
      <c r="AE82" s="343"/>
      <c r="AF82" s="343"/>
      <c r="AG82" s="343"/>
      <c r="AH82" s="343"/>
      <c r="AI82" s="343"/>
    </row>
    <row r="83" ht="14.25" customHeight="1">
      <c r="A83" s="1329">
        <v>1453.0</v>
      </c>
      <c r="B83" s="583" t="s">
        <v>5090</v>
      </c>
      <c r="C83" s="583" t="s">
        <v>646</v>
      </c>
      <c r="D83" s="583">
        <v>2081.0</v>
      </c>
      <c r="E83" s="537"/>
      <c r="F83" s="537"/>
      <c r="G83" s="537"/>
      <c r="H83" s="537"/>
      <c r="I83" s="330"/>
      <c r="J83" s="340"/>
      <c r="K83" s="341"/>
      <c r="L83" s="341"/>
      <c r="M83" s="341"/>
      <c r="N83" s="341"/>
      <c r="O83" s="341"/>
      <c r="P83" s="537"/>
      <c r="Q83" s="341"/>
      <c r="R83" s="341"/>
      <c r="S83" s="341"/>
      <c r="T83" s="341"/>
      <c r="U83" s="341"/>
      <c r="V83" s="341"/>
      <c r="W83" s="341"/>
      <c r="X83" s="341"/>
      <c r="Y83" s="341"/>
      <c r="Z83" s="343"/>
      <c r="AA83" s="343"/>
      <c r="AB83" s="343"/>
      <c r="AC83" s="343"/>
      <c r="AD83" s="343"/>
      <c r="AE83" s="343"/>
      <c r="AF83" s="343"/>
      <c r="AG83" s="343"/>
      <c r="AH83" s="343"/>
      <c r="AI83" s="343"/>
    </row>
    <row r="84" ht="14.25" customHeight="1">
      <c r="A84" s="1329">
        <v>1549.0</v>
      </c>
      <c r="B84" s="585" t="str">
        <f t="array" ref="B84">IFNA(XLOOKUP(A84,'New Signups'!C:C,'New Signups'!D:D),"-")</f>
        <v>Marshall</v>
      </c>
      <c r="C84" s="585" t="str">
        <f t="array" ref="C84">IFNA(XLOOKUP(B84,'New Signups'!D:D,'New Signups'!E:E),"-")</f>
        <v>Toomey</v>
      </c>
      <c r="D84" s="583">
        <v>2082.0</v>
      </c>
      <c r="E84" s="537"/>
      <c r="F84" s="537"/>
      <c r="G84" s="537"/>
      <c r="H84" s="537"/>
      <c r="I84" s="330"/>
      <c r="J84" s="340"/>
      <c r="K84" s="341"/>
      <c r="L84" s="341"/>
      <c r="M84" s="341"/>
      <c r="N84" s="341"/>
      <c r="O84" s="341"/>
      <c r="P84" s="537"/>
      <c r="Q84" s="341"/>
      <c r="R84" s="341"/>
      <c r="S84" s="341"/>
      <c r="T84" s="341"/>
      <c r="U84" s="341"/>
      <c r="V84" s="341"/>
      <c r="W84" s="341"/>
      <c r="X84" s="341"/>
      <c r="Y84" s="341"/>
      <c r="Z84" s="343"/>
      <c r="AA84" s="343"/>
      <c r="AB84" s="343"/>
      <c r="AC84" s="343"/>
      <c r="AD84" s="343"/>
      <c r="AE84" s="343"/>
      <c r="AF84" s="343"/>
      <c r="AG84" s="343"/>
      <c r="AH84" s="343"/>
      <c r="AI84" s="343"/>
    </row>
    <row r="85" ht="14.25" customHeight="1">
      <c r="A85" s="1329">
        <v>1444.0</v>
      </c>
      <c r="B85" s="583" t="s">
        <v>5095</v>
      </c>
      <c r="C85" s="583" t="s">
        <v>1040</v>
      </c>
      <c r="D85" s="583">
        <v>2083.0</v>
      </c>
      <c r="E85" s="537"/>
      <c r="F85" s="537"/>
      <c r="G85" s="537"/>
      <c r="H85" s="537"/>
      <c r="I85" s="330"/>
      <c r="J85" s="340"/>
      <c r="K85" s="341"/>
      <c r="L85" s="341"/>
      <c r="M85" s="341"/>
      <c r="N85" s="341"/>
      <c r="O85" s="341"/>
      <c r="P85" s="537"/>
      <c r="Q85" s="341"/>
      <c r="R85" s="341"/>
      <c r="S85" s="341"/>
      <c r="T85" s="341"/>
      <c r="U85" s="341"/>
      <c r="V85" s="341"/>
      <c r="W85" s="341"/>
      <c r="X85" s="341"/>
      <c r="Y85" s="341"/>
      <c r="Z85" s="343"/>
      <c r="AA85" s="343"/>
      <c r="AB85" s="343"/>
      <c r="AC85" s="343"/>
      <c r="AD85" s="343"/>
      <c r="AE85" s="343"/>
      <c r="AF85" s="343"/>
      <c r="AG85" s="343"/>
      <c r="AH85" s="343"/>
      <c r="AI85" s="343"/>
    </row>
    <row r="86" ht="14.25" customHeight="1">
      <c r="A86" s="1329">
        <v>1448.0</v>
      </c>
      <c r="B86" s="583" t="s">
        <v>673</v>
      </c>
      <c r="C86" s="583" t="s">
        <v>1324</v>
      </c>
      <c r="D86" s="583">
        <v>2084.0</v>
      </c>
      <c r="E86" s="537"/>
      <c r="F86" s="537"/>
      <c r="G86" s="537"/>
      <c r="H86" s="537"/>
      <c r="I86" s="330"/>
      <c r="J86" s="340"/>
      <c r="K86" s="341"/>
      <c r="L86" s="341"/>
      <c r="M86" s="341"/>
      <c r="N86" s="341"/>
      <c r="O86" s="341"/>
      <c r="P86" s="537"/>
      <c r="Q86" s="341"/>
      <c r="R86" s="341"/>
      <c r="S86" s="341"/>
      <c r="T86" s="341"/>
      <c r="U86" s="341"/>
      <c r="V86" s="341"/>
      <c r="W86" s="341"/>
      <c r="X86" s="341"/>
      <c r="Y86" s="341"/>
      <c r="Z86" s="343"/>
      <c r="AA86" s="343"/>
      <c r="AB86" s="343"/>
      <c r="AC86" s="343"/>
      <c r="AD86" s="343"/>
      <c r="AE86" s="343"/>
      <c r="AF86" s="343"/>
      <c r="AG86" s="343"/>
      <c r="AH86" s="343"/>
      <c r="AI86" s="343"/>
    </row>
    <row r="87" ht="14.25" customHeight="1">
      <c r="A87" s="1329">
        <v>1539.0</v>
      </c>
      <c r="B87" s="585" t="str">
        <f t="array" ref="B87">IFNA(XLOOKUP(A87,'New Signups'!C:C,'New Signups'!D:D),"-")</f>
        <v>lexie</v>
      </c>
      <c r="C87" s="585" t="str">
        <f t="array" ref="C87">IFNA(XLOOKUP(B87,'New Signups'!D:D,'New Signups'!E:E),"-")</f>
        <v>rubincan</v>
      </c>
      <c r="D87" s="583">
        <v>2085.0</v>
      </c>
      <c r="E87" s="537"/>
      <c r="F87" s="537"/>
      <c r="G87" s="537"/>
      <c r="H87" s="537"/>
      <c r="I87" s="330"/>
      <c r="J87" s="340"/>
      <c r="K87" s="341"/>
      <c r="L87" s="341"/>
      <c r="M87" s="341"/>
      <c r="N87" s="341"/>
      <c r="O87" s="341"/>
      <c r="P87" s="537"/>
      <c r="Q87" s="341"/>
      <c r="R87" s="341"/>
      <c r="S87" s="341"/>
      <c r="T87" s="341"/>
      <c r="U87" s="341"/>
      <c r="V87" s="341"/>
      <c r="W87" s="341"/>
      <c r="X87" s="341"/>
      <c r="Y87" s="341"/>
      <c r="Z87" s="343"/>
      <c r="AA87" s="343"/>
      <c r="AB87" s="343"/>
      <c r="AC87" s="343"/>
      <c r="AD87" s="343"/>
      <c r="AE87" s="343"/>
      <c r="AF87" s="343"/>
      <c r="AG87" s="343"/>
      <c r="AH87" s="343"/>
      <c r="AI87" s="343"/>
    </row>
    <row r="88" ht="14.25" customHeight="1">
      <c r="A88" s="1329">
        <v>1537.0</v>
      </c>
      <c r="B88" s="583" t="s">
        <v>199</v>
      </c>
      <c r="C88" s="583" t="s">
        <v>192</v>
      </c>
      <c r="D88" s="583">
        <v>2086.0</v>
      </c>
      <c r="E88" s="537"/>
      <c r="F88" s="537"/>
      <c r="G88" s="537"/>
      <c r="H88" s="537"/>
      <c r="I88" s="330"/>
      <c r="J88" s="340"/>
      <c r="K88" s="341"/>
      <c r="L88" s="341"/>
      <c r="M88" s="341"/>
      <c r="N88" s="341"/>
      <c r="O88" s="341"/>
      <c r="P88" s="537"/>
      <c r="Q88" s="341"/>
      <c r="R88" s="341"/>
      <c r="S88" s="341"/>
      <c r="T88" s="341"/>
      <c r="U88" s="341"/>
      <c r="V88" s="341"/>
      <c r="W88" s="341"/>
      <c r="X88" s="341"/>
      <c r="Y88" s="341"/>
      <c r="Z88" s="343"/>
      <c r="AA88" s="343"/>
      <c r="AB88" s="343"/>
      <c r="AC88" s="343"/>
      <c r="AD88" s="343"/>
      <c r="AE88" s="343"/>
      <c r="AF88" s="343"/>
      <c r="AG88" s="343"/>
      <c r="AH88" s="343"/>
      <c r="AI88" s="343"/>
    </row>
    <row r="89" ht="14.25" customHeight="1">
      <c r="A89" s="1329">
        <v>1531.0</v>
      </c>
      <c r="B89" s="583" t="s">
        <v>5100</v>
      </c>
      <c r="C89" s="583" t="s">
        <v>172</v>
      </c>
      <c r="D89" s="583">
        <v>2087.0</v>
      </c>
      <c r="E89" s="537"/>
      <c r="F89" s="537"/>
      <c r="G89" s="537"/>
      <c r="H89" s="537"/>
      <c r="I89" s="330"/>
      <c r="J89" s="340"/>
      <c r="K89" s="341"/>
      <c r="L89" s="341"/>
      <c r="M89" s="341"/>
      <c r="N89" s="341"/>
      <c r="O89" s="341"/>
      <c r="P89" s="537"/>
      <c r="Q89" s="341"/>
      <c r="R89" s="341"/>
      <c r="S89" s="341"/>
      <c r="T89" s="341"/>
      <c r="U89" s="341"/>
      <c r="V89" s="341"/>
      <c r="W89" s="341"/>
      <c r="X89" s="341"/>
      <c r="Y89" s="341"/>
      <c r="Z89" s="343"/>
      <c r="AA89" s="343"/>
      <c r="AB89" s="343"/>
      <c r="AC89" s="343"/>
      <c r="AD89" s="343"/>
      <c r="AE89" s="343"/>
      <c r="AF89" s="343"/>
      <c r="AG89" s="343"/>
      <c r="AH89" s="343"/>
      <c r="AI89" s="343"/>
    </row>
    <row r="90" ht="14.25" customHeight="1">
      <c r="A90" s="1329"/>
      <c r="B90" s="583"/>
      <c r="C90" s="583"/>
      <c r="D90" s="583">
        <v>2088.0</v>
      </c>
      <c r="E90" s="537"/>
      <c r="F90" s="537"/>
      <c r="G90" s="537"/>
      <c r="H90" s="537"/>
      <c r="I90" s="330"/>
      <c r="J90" s="340"/>
      <c r="K90" s="341"/>
      <c r="L90" s="341"/>
      <c r="M90" s="341"/>
      <c r="N90" s="341"/>
      <c r="O90" s="341"/>
      <c r="P90" s="537"/>
      <c r="Q90" s="341"/>
      <c r="R90" s="341"/>
      <c r="S90" s="341"/>
      <c r="T90" s="341"/>
      <c r="U90" s="341"/>
      <c r="V90" s="341"/>
      <c r="W90" s="341"/>
      <c r="X90" s="341"/>
      <c r="Y90" s="341"/>
      <c r="Z90" s="343"/>
      <c r="AA90" s="343"/>
      <c r="AB90" s="343"/>
      <c r="AC90" s="343"/>
      <c r="AD90" s="343"/>
      <c r="AE90" s="343"/>
      <c r="AF90" s="343"/>
      <c r="AG90" s="343"/>
      <c r="AH90" s="343"/>
      <c r="AI90" s="343"/>
    </row>
    <row r="91" ht="14.25" customHeight="1">
      <c r="A91" s="1329">
        <v>1495.0</v>
      </c>
      <c r="B91" s="585" t="str">
        <f t="array" ref="B91">IFNA(XLOOKUP(A91,'New Signups'!C:C,'New Signups'!D:D),"-")</f>
        <v>Jamel</v>
      </c>
      <c r="C91" s="585" t="str">
        <f t="array" ref="C91">IFNA(XLOOKUP(B91,'New Signups'!D:D,'New Signups'!E:E),"-")</f>
        <v>Maldonado</v>
      </c>
      <c r="D91" s="583">
        <v>2089.0</v>
      </c>
      <c r="E91" s="537"/>
      <c r="F91" s="537"/>
      <c r="G91" s="537"/>
      <c r="H91" s="537"/>
      <c r="I91" s="330"/>
      <c r="J91" s="340"/>
      <c r="K91" s="341"/>
      <c r="L91" s="341"/>
      <c r="M91" s="341"/>
      <c r="N91" s="341"/>
      <c r="O91" s="341"/>
      <c r="P91" s="537"/>
      <c r="Q91" s="341"/>
      <c r="R91" s="341"/>
      <c r="S91" s="341"/>
      <c r="T91" s="341"/>
      <c r="U91" s="341"/>
      <c r="V91" s="341"/>
      <c r="W91" s="341"/>
      <c r="X91" s="341"/>
      <c r="Y91" s="341"/>
      <c r="Z91" s="343"/>
      <c r="AA91" s="343"/>
      <c r="AB91" s="343"/>
      <c r="AC91" s="343"/>
      <c r="AD91" s="343"/>
      <c r="AE91" s="343"/>
      <c r="AF91" s="343"/>
      <c r="AG91" s="343"/>
      <c r="AH91" s="343"/>
      <c r="AI91" s="343"/>
    </row>
    <row r="92" ht="14.25" customHeight="1">
      <c r="A92" s="1329">
        <v>1546.0</v>
      </c>
      <c r="B92" s="583" t="s">
        <v>661</v>
      </c>
      <c r="C92" s="583" t="s">
        <v>662</v>
      </c>
      <c r="D92" s="583">
        <v>2090.0</v>
      </c>
      <c r="E92" s="537"/>
      <c r="F92" s="537"/>
      <c r="G92" s="537"/>
      <c r="H92" s="537"/>
      <c r="I92" s="330"/>
      <c r="J92" s="340"/>
      <c r="K92" s="341"/>
      <c r="L92" s="341"/>
      <c r="M92" s="341"/>
      <c r="N92" s="341"/>
      <c r="O92" s="341"/>
      <c r="P92" s="537"/>
      <c r="Q92" s="341"/>
      <c r="R92" s="341"/>
      <c r="S92" s="341"/>
      <c r="T92" s="341"/>
      <c r="U92" s="341"/>
      <c r="V92" s="341"/>
      <c r="W92" s="341"/>
      <c r="X92" s="341"/>
      <c r="Y92" s="341"/>
      <c r="Z92" s="343"/>
      <c r="AA92" s="343"/>
      <c r="AB92" s="343"/>
      <c r="AC92" s="343"/>
      <c r="AD92" s="343"/>
      <c r="AE92" s="343"/>
      <c r="AF92" s="343"/>
      <c r="AG92" s="343"/>
      <c r="AH92" s="343"/>
      <c r="AI92" s="343"/>
    </row>
    <row r="93" ht="14.25" customHeight="1">
      <c r="A93" s="1329">
        <v>1545.0</v>
      </c>
      <c r="B93" s="583" t="s">
        <v>669</v>
      </c>
      <c r="C93" s="583" t="s">
        <v>662</v>
      </c>
      <c r="D93" s="583">
        <v>2091.0</v>
      </c>
      <c r="E93" s="537"/>
      <c r="F93" s="537"/>
      <c r="G93" s="537"/>
      <c r="H93" s="537"/>
      <c r="I93" s="330"/>
      <c r="J93" s="340"/>
      <c r="K93" s="341"/>
      <c r="L93" s="341"/>
      <c r="M93" s="341"/>
      <c r="N93" s="341"/>
      <c r="O93" s="341"/>
      <c r="P93" s="537"/>
      <c r="Q93" s="341"/>
      <c r="R93" s="341"/>
      <c r="S93" s="341"/>
      <c r="T93" s="341"/>
      <c r="U93" s="341"/>
      <c r="V93" s="341"/>
      <c r="W93" s="341"/>
      <c r="X93" s="341"/>
      <c r="Y93" s="341"/>
      <c r="Z93" s="343"/>
      <c r="AA93" s="343"/>
      <c r="AB93" s="343"/>
      <c r="AC93" s="343"/>
      <c r="AD93" s="343"/>
      <c r="AE93" s="343"/>
      <c r="AF93" s="343"/>
      <c r="AG93" s="343"/>
      <c r="AH93" s="343"/>
      <c r="AI93" s="343"/>
    </row>
    <row r="94" ht="14.25" customHeight="1">
      <c r="A94" s="1329">
        <v>1558.0</v>
      </c>
      <c r="B94" s="583" t="s">
        <v>885</v>
      </c>
      <c r="C94" s="583" t="s">
        <v>886</v>
      </c>
      <c r="D94" s="583">
        <v>2092.0</v>
      </c>
      <c r="E94" s="537"/>
      <c r="F94" s="537"/>
      <c r="G94" s="537"/>
      <c r="H94" s="537"/>
      <c r="I94" s="330"/>
      <c r="J94" s="340"/>
      <c r="K94" s="341"/>
      <c r="L94" s="341"/>
      <c r="M94" s="341"/>
      <c r="N94" s="341"/>
      <c r="O94" s="341"/>
      <c r="P94" s="537"/>
      <c r="Q94" s="341"/>
      <c r="R94" s="341"/>
      <c r="S94" s="341"/>
      <c r="T94" s="341"/>
      <c r="U94" s="341"/>
      <c r="V94" s="341"/>
      <c r="W94" s="341"/>
      <c r="X94" s="341"/>
      <c r="Y94" s="341"/>
      <c r="Z94" s="343"/>
      <c r="AA94" s="343"/>
      <c r="AB94" s="343"/>
      <c r="AC94" s="343"/>
      <c r="AD94" s="343"/>
      <c r="AE94" s="343"/>
      <c r="AF94" s="343"/>
      <c r="AG94" s="343"/>
      <c r="AH94" s="343"/>
      <c r="AI94" s="343"/>
    </row>
    <row r="95" ht="14.25" customHeight="1">
      <c r="A95" s="1329">
        <v>1494.0</v>
      </c>
      <c r="B95" s="583" t="s">
        <v>5113</v>
      </c>
      <c r="C95" s="583" t="s">
        <v>5114</v>
      </c>
      <c r="D95" s="583">
        <v>2093.0</v>
      </c>
      <c r="E95" s="537"/>
      <c r="F95" s="537"/>
      <c r="G95" s="537"/>
      <c r="H95" s="537"/>
      <c r="I95" s="330"/>
      <c r="J95" s="340"/>
      <c r="K95" s="341"/>
      <c r="L95" s="341"/>
      <c r="M95" s="341"/>
      <c r="N95" s="341"/>
      <c r="O95" s="341"/>
      <c r="P95" s="537"/>
      <c r="Q95" s="341"/>
      <c r="R95" s="341"/>
      <c r="S95" s="341"/>
      <c r="T95" s="341"/>
      <c r="U95" s="341"/>
      <c r="V95" s="341"/>
      <c r="W95" s="341"/>
      <c r="X95" s="341"/>
      <c r="Y95" s="341"/>
      <c r="Z95" s="343"/>
      <c r="AA95" s="343"/>
      <c r="AB95" s="343"/>
      <c r="AC95" s="343"/>
      <c r="AD95" s="343"/>
      <c r="AE95" s="343"/>
      <c r="AF95" s="343"/>
      <c r="AG95" s="343"/>
      <c r="AH95" s="343"/>
      <c r="AI95" s="343"/>
    </row>
    <row r="96" ht="14.25" customHeight="1">
      <c r="A96" s="1329">
        <v>1478.0</v>
      </c>
      <c r="B96" s="583" t="s">
        <v>1871</v>
      </c>
      <c r="C96" s="341" t="s">
        <v>1348</v>
      </c>
      <c r="D96" s="583">
        <v>2094.0</v>
      </c>
      <c r="E96" s="537"/>
      <c r="F96" s="537"/>
      <c r="G96" s="537"/>
      <c r="H96" s="537"/>
      <c r="I96" s="330"/>
      <c r="J96" s="340"/>
      <c r="K96" s="341"/>
      <c r="L96" s="341"/>
      <c r="M96" s="341"/>
      <c r="N96" s="341"/>
      <c r="O96" s="341"/>
      <c r="P96" s="537"/>
      <c r="Q96" s="341"/>
      <c r="R96" s="341"/>
      <c r="S96" s="341"/>
      <c r="T96" s="341"/>
      <c r="U96" s="341"/>
      <c r="V96" s="341"/>
      <c r="W96" s="341"/>
      <c r="X96" s="341"/>
      <c r="Y96" s="341"/>
      <c r="Z96" s="343"/>
      <c r="AA96" s="343"/>
      <c r="AB96" s="343"/>
      <c r="AC96" s="343"/>
      <c r="AD96" s="343"/>
      <c r="AE96" s="343"/>
      <c r="AF96" s="343"/>
      <c r="AG96" s="343"/>
      <c r="AH96" s="343"/>
      <c r="AI96" s="343"/>
    </row>
    <row r="97" ht="14.25" customHeight="1">
      <c r="A97" s="1329">
        <v>1571.0</v>
      </c>
      <c r="B97" s="585" t="str">
        <f t="array" ref="B97">IFNA(XLOOKUP(A97,'New Signups'!C:C,'New Signups'!D:D),"-")</f>
        <v>Tristan</v>
      </c>
      <c r="C97" s="585" t="str">
        <f t="array" ref="C97">IFNA(XLOOKUP(B97,'New Signups'!D:D,'New Signups'!E:E),"-")</f>
        <v>Labor</v>
      </c>
      <c r="D97" s="583">
        <v>2095.0</v>
      </c>
      <c r="E97" s="537"/>
      <c r="F97" s="537"/>
      <c r="G97" s="537"/>
      <c r="H97" s="537"/>
      <c r="I97" s="330"/>
      <c r="J97" s="340"/>
      <c r="K97" s="341"/>
      <c r="L97" s="341"/>
      <c r="M97" s="341"/>
      <c r="N97" s="341"/>
      <c r="O97" s="341"/>
      <c r="P97" s="537"/>
      <c r="Q97" s="341"/>
      <c r="R97" s="341"/>
      <c r="S97" s="341"/>
      <c r="T97" s="341"/>
      <c r="U97" s="341"/>
      <c r="V97" s="341"/>
      <c r="W97" s="341"/>
      <c r="X97" s="341"/>
      <c r="Y97" s="341"/>
      <c r="Z97" s="343"/>
      <c r="AA97" s="343"/>
      <c r="AB97" s="343"/>
      <c r="AC97" s="343"/>
      <c r="AD97" s="343"/>
      <c r="AE97" s="343"/>
      <c r="AF97" s="343"/>
      <c r="AG97" s="343"/>
      <c r="AH97" s="343"/>
      <c r="AI97" s="343"/>
    </row>
    <row r="98" ht="14.25" customHeight="1">
      <c r="A98" s="1333">
        <v>1584.0</v>
      </c>
      <c r="B98" s="27" t="s">
        <v>1168</v>
      </c>
      <c r="C98" s="27" t="s">
        <v>2027</v>
      </c>
      <c r="D98" s="583">
        <v>2096.0</v>
      </c>
      <c r="E98" s="537"/>
      <c r="F98" s="537"/>
      <c r="G98" s="537"/>
      <c r="H98" s="537"/>
      <c r="I98" s="330"/>
      <c r="J98" s="340"/>
      <c r="K98" s="341"/>
      <c r="L98" s="341"/>
      <c r="M98" s="341"/>
      <c r="N98" s="341"/>
      <c r="O98" s="341"/>
      <c r="P98" s="537"/>
      <c r="Q98" s="341"/>
      <c r="R98" s="341"/>
      <c r="S98" s="341"/>
      <c r="T98" s="341"/>
      <c r="U98" s="341"/>
      <c r="V98" s="341"/>
      <c r="W98" s="341"/>
      <c r="X98" s="341"/>
      <c r="Y98" s="341"/>
      <c r="Z98" s="343"/>
      <c r="AA98" s="343"/>
      <c r="AB98" s="343"/>
      <c r="AC98" s="343"/>
      <c r="AD98" s="343"/>
      <c r="AE98" s="343"/>
      <c r="AF98" s="343"/>
      <c r="AG98" s="343"/>
      <c r="AH98" s="343"/>
      <c r="AI98" s="343"/>
    </row>
    <row r="99" ht="14.25" customHeight="1">
      <c r="A99" s="1329">
        <v>1596.0</v>
      </c>
      <c r="B99" s="583" t="s">
        <v>2022</v>
      </c>
      <c r="C99" s="583" t="s">
        <v>5120</v>
      </c>
      <c r="D99" s="583">
        <v>2097.0</v>
      </c>
      <c r="E99" s="537"/>
      <c r="F99" s="537"/>
      <c r="G99" s="537"/>
      <c r="H99" s="537"/>
      <c r="I99" s="330"/>
      <c r="J99" s="340"/>
      <c r="K99" s="341"/>
      <c r="L99" s="341"/>
      <c r="M99" s="341"/>
      <c r="N99" s="341"/>
      <c r="O99" s="341"/>
      <c r="P99" s="537"/>
      <c r="Q99" s="341"/>
      <c r="R99" s="341"/>
      <c r="S99" s="341"/>
      <c r="T99" s="341"/>
      <c r="U99" s="341"/>
      <c r="V99" s="341"/>
      <c r="W99" s="341"/>
      <c r="X99" s="341"/>
      <c r="Y99" s="341"/>
      <c r="Z99" s="343"/>
      <c r="AA99" s="343"/>
      <c r="AB99" s="343"/>
      <c r="AC99" s="343"/>
      <c r="AD99" s="343"/>
      <c r="AE99" s="343"/>
      <c r="AF99" s="343"/>
      <c r="AG99" s="343"/>
      <c r="AH99" s="343"/>
      <c r="AI99" s="343"/>
    </row>
    <row r="100" ht="14.25" customHeight="1">
      <c r="A100" s="1329"/>
      <c r="B100" s="3"/>
      <c r="C100" s="3"/>
      <c r="D100" s="583"/>
      <c r="E100" s="537"/>
      <c r="F100" s="537"/>
      <c r="G100" s="537"/>
      <c r="H100" s="537"/>
      <c r="I100" s="330"/>
      <c r="J100" s="340"/>
      <c r="K100" s="341"/>
      <c r="L100" s="341"/>
      <c r="M100" s="341"/>
      <c r="N100" s="341"/>
      <c r="O100" s="341"/>
      <c r="P100" s="537"/>
      <c r="Q100" s="341"/>
      <c r="R100" s="341"/>
      <c r="S100" s="341"/>
      <c r="T100" s="341"/>
      <c r="U100" s="341"/>
      <c r="V100" s="341"/>
      <c r="W100" s="341"/>
      <c r="X100" s="341"/>
      <c r="Y100" s="341"/>
      <c r="Z100" s="343"/>
      <c r="AA100" s="343"/>
      <c r="AB100" s="343"/>
      <c r="AC100" s="343"/>
      <c r="AD100" s="343"/>
      <c r="AE100" s="343"/>
      <c r="AF100" s="343"/>
      <c r="AG100" s="343"/>
      <c r="AH100" s="343"/>
      <c r="AI100" s="343"/>
    </row>
    <row r="101" ht="14.25" customHeight="1">
      <c r="A101" s="1329">
        <v>1488.0</v>
      </c>
      <c r="B101" s="583" t="s">
        <v>2203</v>
      </c>
      <c r="C101" s="583" t="s">
        <v>5126</v>
      </c>
      <c r="D101" s="583">
        <v>2099.0</v>
      </c>
      <c r="E101" s="537"/>
      <c r="F101" s="537"/>
      <c r="G101" s="537"/>
      <c r="H101" s="537"/>
      <c r="I101" s="330"/>
      <c r="J101" s="340"/>
      <c r="K101" s="341"/>
      <c r="L101" s="341"/>
      <c r="M101" s="341"/>
      <c r="N101" s="341"/>
      <c r="O101" s="341"/>
      <c r="P101" s="537"/>
      <c r="Q101" s="341"/>
      <c r="R101" s="341"/>
      <c r="S101" s="341"/>
      <c r="T101" s="341"/>
      <c r="U101" s="341"/>
      <c r="V101" s="341"/>
      <c r="W101" s="341"/>
      <c r="X101" s="341"/>
      <c r="Y101" s="341"/>
      <c r="Z101" s="343"/>
      <c r="AA101" s="343"/>
      <c r="AB101" s="343"/>
      <c r="AC101" s="343"/>
      <c r="AD101" s="343"/>
      <c r="AE101" s="343"/>
      <c r="AF101" s="343"/>
      <c r="AG101" s="343"/>
      <c r="AH101" s="343"/>
      <c r="AI101" s="343"/>
    </row>
    <row r="102" ht="14.25" customHeight="1">
      <c r="A102" s="1329">
        <v>1575.0</v>
      </c>
      <c r="B102" s="583" t="s">
        <v>5128</v>
      </c>
      <c r="C102" s="583" t="s">
        <v>161</v>
      </c>
      <c r="D102" s="583">
        <v>2100.0</v>
      </c>
      <c r="E102" s="537"/>
      <c r="F102" s="537"/>
      <c r="G102" s="537"/>
      <c r="H102" s="537"/>
      <c r="I102" s="330"/>
      <c r="J102" s="340"/>
      <c r="K102" s="341"/>
      <c r="L102" s="341"/>
      <c r="M102" s="341"/>
      <c r="N102" s="341"/>
      <c r="O102" s="341"/>
      <c r="P102" s="537"/>
      <c r="Q102" s="341"/>
      <c r="R102" s="341"/>
      <c r="S102" s="341"/>
      <c r="T102" s="341"/>
      <c r="U102" s="341"/>
      <c r="V102" s="341"/>
      <c r="W102" s="341"/>
      <c r="X102" s="341"/>
      <c r="Y102" s="341"/>
      <c r="Z102" s="343"/>
      <c r="AA102" s="343"/>
      <c r="AB102" s="343"/>
      <c r="AC102" s="343"/>
      <c r="AD102" s="343"/>
      <c r="AE102" s="343"/>
      <c r="AF102" s="343"/>
      <c r="AG102" s="343"/>
      <c r="AH102" s="343"/>
      <c r="AI102" s="343"/>
    </row>
    <row r="103" ht="14.25" customHeight="1">
      <c r="A103" s="1329">
        <v>1630.0</v>
      </c>
      <c r="B103" s="585" t="str">
        <f t="array" ref="B103">IFNA(XLOOKUP(A103,'New Signups'!C:C,'New Signups'!D:D),"-")</f>
        <v>Tomia</v>
      </c>
      <c r="C103" s="585" t="str">
        <f t="array" ref="C103">IFNA(XLOOKUP(B103,'New Signups'!D:D,'New Signups'!E:E),"-")</f>
        <v>Heaven</v>
      </c>
      <c r="D103" s="583">
        <v>2101.0</v>
      </c>
      <c r="E103" s="537"/>
      <c r="F103" s="537"/>
      <c r="G103" s="537"/>
      <c r="H103" s="537"/>
      <c r="I103" s="330"/>
      <c r="J103" s="340"/>
      <c r="K103" s="341"/>
      <c r="L103" s="341"/>
      <c r="M103" s="341"/>
      <c r="N103" s="341"/>
      <c r="O103" s="341"/>
      <c r="P103" s="537"/>
      <c r="Q103" s="341"/>
      <c r="R103" s="341"/>
      <c r="S103" s="341"/>
      <c r="T103" s="341"/>
      <c r="U103" s="341"/>
      <c r="V103" s="341"/>
      <c r="W103" s="341"/>
      <c r="X103" s="341"/>
      <c r="Y103" s="341"/>
      <c r="Z103" s="343"/>
      <c r="AA103" s="343"/>
      <c r="AB103" s="343"/>
      <c r="AC103" s="343"/>
      <c r="AD103" s="343"/>
      <c r="AE103" s="343"/>
      <c r="AF103" s="343"/>
      <c r="AG103" s="343"/>
      <c r="AH103" s="343"/>
      <c r="AI103" s="343"/>
    </row>
    <row r="104" ht="14.25" customHeight="1">
      <c r="A104" s="1329">
        <v>1622.0</v>
      </c>
      <c r="B104" s="585" t="str">
        <f t="array" ref="B104">IFNA(XLOOKUP(A104,'New Signups'!C:C,'New Signups'!D:D),"-")</f>
        <v>Sofia</v>
      </c>
      <c r="C104" s="585" t="str">
        <f t="array" ref="C104">IFNA(XLOOKUP(B104,'New Signups'!D:D,'New Signups'!E:E),"-")</f>
        <v>Bardhi</v>
      </c>
      <c r="D104" s="583">
        <v>2102.0</v>
      </c>
      <c r="E104" s="537"/>
      <c r="F104" s="537"/>
      <c r="G104" s="537"/>
      <c r="H104" s="537"/>
      <c r="I104" s="330"/>
      <c r="J104" s="340"/>
      <c r="K104" s="341"/>
      <c r="L104" s="341"/>
      <c r="M104" s="341"/>
      <c r="N104" s="341"/>
      <c r="O104" s="341"/>
      <c r="P104" s="537"/>
      <c r="Q104" s="341"/>
      <c r="R104" s="341"/>
      <c r="S104" s="341"/>
      <c r="T104" s="341"/>
      <c r="U104" s="341"/>
      <c r="V104" s="341"/>
      <c r="W104" s="341"/>
      <c r="X104" s="341"/>
      <c r="Y104" s="341"/>
      <c r="Z104" s="343"/>
      <c r="AA104" s="343"/>
      <c r="AB104" s="343"/>
      <c r="AC104" s="343"/>
      <c r="AD104" s="343"/>
      <c r="AE104" s="343"/>
      <c r="AF104" s="343"/>
      <c r="AG104" s="343"/>
      <c r="AH104" s="343"/>
      <c r="AI104" s="343"/>
    </row>
    <row r="105" ht="14.25" customHeight="1">
      <c r="A105" s="1329">
        <v>1613.0</v>
      </c>
      <c r="B105" s="27" t="s">
        <v>878</v>
      </c>
      <c r="C105" s="27" t="s">
        <v>2183</v>
      </c>
      <c r="D105" s="583">
        <v>2103.0</v>
      </c>
      <c r="E105" s="537"/>
      <c r="F105" s="537"/>
      <c r="G105" s="537"/>
      <c r="H105" s="537"/>
      <c r="I105" s="330"/>
      <c r="J105" s="340"/>
      <c r="K105" s="341"/>
      <c r="L105" s="341"/>
      <c r="M105" s="341"/>
      <c r="N105" s="341"/>
      <c r="O105" s="341"/>
      <c r="P105" s="537"/>
      <c r="Q105" s="341"/>
      <c r="R105" s="341"/>
      <c r="S105" s="341"/>
      <c r="T105" s="341"/>
      <c r="U105" s="341"/>
      <c r="V105" s="341"/>
      <c r="W105" s="341"/>
      <c r="X105" s="341"/>
      <c r="Y105" s="341"/>
      <c r="Z105" s="343"/>
      <c r="AA105" s="343"/>
      <c r="AB105" s="343"/>
      <c r="AC105" s="343"/>
      <c r="AD105" s="343"/>
      <c r="AE105" s="343"/>
      <c r="AF105" s="343"/>
      <c r="AG105" s="343"/>
      <c r="AH105" s="343"/>
      <c r="AI105" s="343"/>
    </row>
    <row r="106" ht="14.25" customHeight="1">
      <c r="A106" s="1333">
        <v>1666.0</v>
      </c>
      <c r="B106" s="27" t="s">
        <v>1476</v>
      </c>
      <c r="C106" s="27" t="s">
        <v>1354</v>
      </c>
      <c r="D106" s="583">
        <v>2104.0</v>
      </c>
      <c r="E106" s="537"/>
      <c r="F106" s="537"/>
      <c r="G106" s="537"/>
      <c r="H106" s="537"/>
      <c r="I106" s="330"/>
      <c r="J106" s="340"/>
      <c r="K106" s="341"/>
      <c r="L106" s="341"/>
      <c r="M106" s="341"/>
      <c r="N106" s="341"/>
      <c r="O106" s="341"/>
      <c r="P106" s="537"/>
      <c r="Q106" s="341"/>
      <c r="R106" s="341"/>
      <c r="S106" s="341"/>
      <c r="T106" s="341"/>
      <c r="U106" s="341"/>
      <c r="V106" s="341"/>
      <c r="W106" s="341"/>
      <c r="X106" s="341"/>
      <c r="Y106" s="341"/>
      <c r="Z106" s="343"/>
      <c r="AA106" s="343"/>
      <c r="AB106" s="343"/>
      <c r="AC106" s="343"/>
      <c r="AD106" s="343"/>
      <c r="AE106" s="343"/>
      <c r="AF106" s="343"/>
      <c r="AG106" s="343"/>
      <c r="AH106" s="343"/>
      <c r="AI106" s="343"/>
    </row>
    <row r="107" ht="14.25" customHeight="1">
      <c r="A107" s="1329">
        <v>1624.0</v>
      </c>
      <c r="B107" s="583" t="s">
        <v>689</v>
      </c>
      <c r="C107" s="583" t="s">
        <v>582</v>
      </c>
      <c r="D107" s="583">
        <v>2105.0</v>
      </c>
      <c r="E107" s="537"/>
      <c r="F107" s="537"/>
      <c r="G107" s="537"/>
      <c r="H107" s="537"/>
      <c r="I107" s="330"/>
      <c r="J107" s="340"/>
      <c r="K107" s="341"/>
      <c r="L107" s="341"/>
      <c r="M107" s="341"/>
      <c r="N107" s="341"/>
      <c r="O107" s="341"/>
      <c r="P107" s="537"/>
      <c r="Q107" s="341"/>
      <c r="R107" s="341"/>
      <c r="S107" s="341"/>
      <c r="T107" s="341"/>
      <c r="U107" s="341"/>
      <c r="V107" s="341"/>
      <c r="W107" s="341"/>
      <c r="X107" s="341"/>
      <c r="Y107" s="341"/>
      <c r="Z107" s="343"/>
      <c r="AA107" s="343"/>
      <c r="AB107" s="343"/>
      <c r="AC107" s="343"/>
      <c r="AD107" s="343"/>
      <c r="AE107" s="343"/>
      <c r="AF107" s="343"/>
      <c r="AG107" s="343"/>
      <c r="AH107" s="343"/>
      <c r="AI107" s="343"/>
    </row>
    <row r="108" ht="14.25" customHeight="1">
      <c r="A108" s="1334">
        <v>1647.0</v>
      </c>
      <c r="B108" s="583" t="s">
        <v>69</v>
      </c>
      <c r="C108" s="583" t="s">
        <v>70</v>
      </c>
      <c r="D108" s="583">
        <v>2106.0</v>
      </c>
      <c r="E108" s="537"/>
      <c r="F108" s="537"/>
      <c r="G108" s="537"/>
      <c r="H108" s="537"/>
      <c r="I108" s="330"/>
      <c r="J108" s="340"/>
      <c r="K108" s="341"/>
      <c r="L108" s="341"/>
      <c r="M108" s="341"/>
      <c r="N108" s="341"/>
      <c r="O108" s="341"/>
      <c r="P108" s="537"/>
      <c r="Q108" s="341"/>
      <c r="R108" s="341"/>
      <c r="S108" s="341"/>
      <c r="T108" s="341"/>
      <c r="U108" s="341"/>
      <c r="V108" s="341"/>
      <c r="W108" s="341"/>
      <c r="X108" s="341"/>
      <c r="Y108" s="341"/>
      <c r="Z108" s="343"/>
      <c r="AA108" s="343"/>
      <c r="AB108" s="343"/>
      <c r="AC108" s="343"/>
      <c r="AD108" s="343"/>
      <c r="AE108" s="343"/>
      <c r="AF108" s="343"/>
      <c r="AG108" s="343"/>
      <c r="AH108" s="343"/>
      <c r="AI108" s="343"/>
    </row>
    <row r="109" ht="14.25" customHeight="1">
      <c r="A109" s="1334">
        <v>804.0</v>
      </c>
      <c r="B109" s="583" t="s">
        <v>757</v>
      </c>
      <c r="C109" s="583" t="s">
        <v>5144</v>
      </c>
      <c r="D109" s="583">
        <v>2108.0</v>
      </c>
      <c r="E109" s="537"/>
      <c r="F109" s="537"/>
      <c r="G109" s="537"/>
      <c r="H109" s="537"/>
      <c r="I109" s="330"/>
      <c r="J109" s="340"/>
      <c r="K109" s="341"/>
      <c r="L109" s="341"/>
      <c r="M109" s="341"/>
      <c r="N109" s="341"/>
      <c r="O109" s="341"/>
      <c r="P109" s="537"/>
      <c r="Q109" s="341"/>
      <c r="R109" s="341"/>
      <c r="S109" s="341"/>
      <c r="T109" s="341"/>
      <c r="U109" s="341"/>
      <c r="V109" s="341"/>
      <c r="W109" s="341"/>
      <c r="X109" s="341"/>
      <c r="Y109" s="341"/>
      <c r="Z109" s="343"/>
      <c r="AA109" s="343"/>
      <c r="AB109" s="343"/>
      <c r="AC109" s="343"/>
      <c r="AD109" s="343"/>
      <c r="AE109" s="343"/>
      <c r="AF109" s="343"/>
      <c r="AG109" s="343"/>
      <c r="AH109" s="343"/>
      <c r="AI109" s="343"/>
    </row>
    <row r="110" ht="14.25" customHeight="1">
      <c r="A110" s="1334">
        <v>805.0</v>
      </c>
      <c r="B110" s="53" t="s">
        <v>1335</v>
      </c>
      <c r="C110" s="53" t="s">
        <v>758</v>
      </c>
      <c r="D110" s="583">
        <v>2109.0</v>
      </c>
      <c r="E110" s="537"/>
      <c r="F110" s="537"/>
      <c r="G110" s="537"/>
      <c r="H110" s="537"/>
      <c r="I110" s="330"/>
      <c r="J110" s="340"/>
      <c r="K110" s="341"/>
      <c r="L110" s="341"/>
      <c r="M110" s="341"/>
      <c r="N110" s="341"/>
      <c r="O110" s="341"/>
      <c r="P110" s="537"/>
      <c r="Q110" s="341"/>
      <c r="R110" s="341"/>
      <c r="S110" s="341"/>
      <c r="T110" s="341"/>
      <c r="U110" s="341"/>
      <c r="V110" s="341"/>
      <c r="W110" s="341"/>
      <c r="X110" s="341"/>
      <c r="Y110" s="341"/>
      <c r="Z110" s="343"/>
      <c r="AA110" s="343"/>
      <c r="AB110" s="343"/>
      <c r="AC110" s="343"/>
      <c r="AD110" s="343"/>
      <c r="AE110" s="343"/>
      <c r="AF110" s="343"/>
      <c r="AG110" s="343"/>
      <c r="AH110" s="343"/>
      <c r="AI110" s="343"/>
    </row>
    <row r="111" ht="14.25" customHeight="1">
      <c r="A111" s="40">
        <f t="array" ref="A111">IF(OR(INDIRECT("'2000'!A" &amp; 116 + ROW() - ROW($A$111)) = 0, INDIRECT("'2000'!A" &amp; 116 + ROW() - ROW($A$111)) = ""), "", INDIRECT("'2000'!A" &amp; 116 + ROW() - ROW($A$111)))</f>
        <v>1765</v>
      </c>
      <c r="B111" s="417" t="str">
        <f t="array" ref="B111">IFNA(XLOOKUP(A111,'New Signups'!C:C,'New Signups'!D:D),"")</f>
        <v>Emani</v>
      </c>
      <c r="C111" s="417" t="str">
        <f t="array" ref="C111">IFNA(XLOOKUP(A111,'New Signups'!C:C,'New Signups'!E:E),"")</f>
        <v>wooden</v>
      </c>
      <c r="D111" s="417">
        <f t="array" ref="D111">IFNA(XLOOKUP(A111,'2000'!A:A,'2000'!D:D),"")</f>
        <v>2111</v>
      </c>
      <c r="E111" s="537"/>
      <c r="F111" s="537"/>
      <c r="G111" s="537"/>
      <c r="H111" s="537"/>
      <c r="I111" s="330"/>
      <c r="J111" s="340"/>
      <c r="K111" s="341"/>
      <c r="L111" s="341"/>
      <c r="M111" s="341"/>
      <c r="N111" s="341"/>
      <c r="O111" s="341"/>
      <c r="P111" s="537"/>
      <c r="Q111" s="341"/>
      <c r="R111" s="341"/>
      <c r="S111" s="341"/>
      <c r="T111" s="341"/>
      <c r="U111" s="341"/>
      <c r="V111" s="341"/>
      <c r="W111" s="341"/>
      <c r="X111" s="341"/>
      <c r="Y111" s="341"/>
      <c r="Z111" s="343"/>
      <c r="AA111" s="343"/>
      <c r="AB111" s="343"/>
      <c r="AC111" s="343"/>
      <c r="AD111" s="343"/>
      <c r="AE111" s="343"/>
      <c r="AF111" s="343"/>
      <c r="AG111" s="343"/>
      <c r="AH111" s="343"/>
      <c r="AI111" s="343"/>
    </row>
    <row r="112" ht="14.25" customHeight="1">
      <c r="A112" s="101"/>
      <c r="B112" s="417"/>
      <c r="C112" s="417"/>
      <c r="D112" s="541"/>
      <c r="E112" s="537"/>
      <c r="F112" s="537"/>
      <c r="G112" s="537"/>
      <c r="H112" s="1335"/>
      <c r="I112" s="530"/>
      <c r="J112" s="589"/>
      <c r="K112" s="120"/>
      <c r="L112" s="538"/>
      <c r="M112" s="341"/>
      <c r="N112" s="341"/>
      <c r="O112" s="341"/>
      <c r="P112" s="537"/>
      <c r="Q112" s="341"/>
      <c r="R112" s="341"/>
      <c r="S112" s="341"/>
      <c r="T112" s="341"/>
      <c r="U112" s="341"/>
      <c r="V112" s="341"/>
      <c r="W112" s="341"/>
      <c r="X112" s="341"/>
      <c r="Y112" s="341"/>
      <c r="Z112" s="343"/>
      <c r="AA112" s="343"/>
      <c r="AB112" s="343"/>
      <c r="AC112" s="343"/>
      <c r="AD112" s="343"/>
      <c r="AE112" s="343"/>
      <c r="AF112" s="343"/>
      <c r="AG112" s="343"/>
      <c r="AH112" s="343"/>
      <c r="AI112" s="343"/>
    </row>
    <row r="113" ht="14.25" customHeight="1">
      <c r="A113" s="40">
        <f t="array" ref="A113">IF(OR(INDIRECT("'2000'!A" &amp; 116 + ROW() - ROW($A$111)) = 0, INDIRECT("'2000'!A" &amp; 116 + ROW() - ROW($A$111)) = ""), "", INDIRECT("'2000'!A" &amp; 116 + ROW() - ROW($A$111)))</f>
        <v>1810</v>
      </c>
      <c r="B113" s="417" t="str">
        <f t="array" ref="B113">IFNA(XLOOKUP(A113,'New Signups'!C:C,'New Signups'!D:D),"")</f>
        <v>Chelsea</v>
      </c>
      <c r="C113" s="417" t="str">
        <f t="array" ref="C113">IFNA(XLOOKUP(A113,'New Signups'!C:C,'New Signups'!E:E),"")</f>
        <v>George</v>
      </c>
      <c r="D113" s="417">
        <f t="array" ref="D113">IFNA(XLOOKUP(A113,'2000'!A:A,'2000'!D:D),"")</f>
        <v>2113</v>
      </c>
      <c r="E113" s="537"/>
      <c r="F113" s="537"/>
      <c r="G113" s="537"/>
      <c r="H113" s="537"/>
      <c r="I113" s="330"/>
      <c r="J113" s="340"/>
      <c r="K113" s="341"/>
      <c r="L113" s="341"/>
      <c r="M113" s="341"/>
      <c r="N113" s="341"/>
      <c r="O113" s="341"/>
      <c r="P113" s="537"/>
      <c r="Q113" s="341"/>
      <c r="R113" s="341"/>
      <c r="S113" s="341"/>
      <c r="T113" s="341"/>
      <c r="U113" s="341"/>
      <c r="V113" s="341"/>
      <c r="W113" s="341"/>
      <c r="X113" s="341"/>
      <c r="Y113" s="341"/>
      <c r="Z113" s="343"/>
      <c r="AA113" s="343"/>
      <c r="AB113" s="343"/>
      <c r="AC113" s="343"/>
      <c r="AD113" s="343"/>
      <c r="AE113" s="343"/>
      <c r="AF113" s="343"/>
      <c r="AG113" s="343"/>
      <c r="AH113" s="343"/>
      <c r="AI113" s="343"/>
    </row>
    <row r="114" ht="14.25" customHeight="1">
      <c r="A114" s="40">
        <f t="array" ref="A114">IF(OR(INDIRECT("'2000'!A" &amp; 116 + ROW() - ROW($A$111)) = 0, INDIRECT("'2000'!A" &amp; 116 + ROW() - ROW($A$111)) = ""), "", INDIRECT("'2000'!A" &amp; 116 + ROW() - ROW($A$111)))</f>
        <v>1782</v>
      </c>
      <c r="B114" s="417" t="str">
        <f t="array" ref="B114">IFNA(XLOOKUP(A114,'New Signups'!C:C,'New Signups'!D:D),"")</f>
        <v>Olivia</v>
      </c>
      <c r="C114" s="417" t="str">
        <f t="array" ref="C114">IFNA(XLOOKUP(A114,'New Signups'!C:C,'New Signups'!E:E),"")</f>
        <v>Garrett</v>
      </c>
      <c r="D114" s="417">
        <f t="array" ref="D114">IFNA(XLOOKUP(A114,'2000'!A:A,'2000'!D:D),"")</f>
        <v>2114</v>
      </c>
      <c r="E114" s="537"/>
      <c r="F114" s="537"/>
      <c r="G114" s="537"/>
      <c r="H114" s="537"/>
      <c r="I114" s="330"/>
      <c r="J114" s="340"/>
      <c r="K114" s="341"/>
      <c r="L114" s="341"/>
      <c r="M114" s="341"/>
      <c r="N114" s="341"/>
      <c r="O114" s="341"/>
      <c r="P114" s="537"/>
      <c r="Q114" s="341"/>
      <c r="R114" s="341"/>
      <c r="S114" s="341"/>
      <c r="T114" s="341"/>
      <c r="U114" s="341"/>
      <c r="V114" s="341"/>
      <c r="W114" s="341"/>
      <c r="X114" s="341"/>
      <c r="Y114" s="341"/>
      <c r="Z114" s="343"/>
      <c r="AA114" s="343"/>
      <c r="AB114" s="343"/>
      <c r="AC114" s="343"/>
      <c r="AD114" s="343"/>
      <c r="AE114" s="343"/>
      <c r="AF114" s="343"/>
      <c r="AG114" s="343"/>
      <c r="AH114" s="343"/>
      <c r="AI114" s="343"/>
    </row>
    <row r="115" ht="14.25" customHeight="1">
      <c r="A115" s="40">
        <f t="array" ref="A115">IF(OR(INDIRECT("'2000'!A" &amp; 116 + ROW() - ROW($A$111)) = 0, INDIRECT("'2000'!A" &amp; 116 + ROW() - ROW($A$111)) = ""), "", INDIRECT("'2000'!A" &amp; 116 + ROW() - ROW($A$111)))</f>
        <v>1837</v>
      </c>
      <c r="B115" s="417" t="str">
        <f t="array" ref="B115">IFNA(XLOOKUP(A115,'New Signups'!C:C,'New Signups'!D:D),"")</f>
        <v>Pressler</v>
      </c>
      <c r="C115" s="417" t="str">
        <f t="array" ref="C115">IFNA(XLOOKUP(A115,'New Signups'!C:C,'New Signups'!E:E),"")</f>
        <v>Soeffing-Hammerle</v>
      </c>
      <c r="D115" s="417">
        <f t="array" ref="D115">IFNA(XLOOKUP(A115,'2000'!A:A,'2000'!D:D),"")</f>
        <v>2115</v>
      </c>
      <c r="E115" s="537"/>
      <c r="F115" s="537"/>
      <c r="G115" s="537"/>
      <c r="H115" s="537"/>
      <c r="I115" s="330"/>
      <c r="J115" s="340"/>
      <c r="K115" s="341"/>
      <c r="L115" s="341"/>
      <c r="M115" s="341"/>
      <c r="N115" s="341"/>
      <c r="O115" s="341"/>
      <c r="P115" s="537"/>
      <c r="Q115" s="341"/>
      <c r="R115" s="341"/>
      <c r="S115" s="341"/>
      <c r="T115" s="341"/>
      <c r="U115" s="341"/>
      <c r="V115" s="341"/>
      <c r="W115" s="341"/>
      <c r="X115" s="341"/>
      <c r="Y115" s="341"/>
      <c r="Z115" s="343"/>
      <c r="AA115" s="343"/>
      <c r="AB115" s="343"/>
      <c r="AC115" s="343"/>
      <c r="AD115" s="343"/>
      <c r="AE115" s="343"/>
      <c r="AF115" s="343"/>
      <c r="AG115" s="343"/>
      <c r="AH115" s="343"/>
      <c r="AI115" s="343"/>
    </row>
    <row r="116" ht="14.25" customHeight="1">
      <c r="A116" s="40">
        <f t="array" ref="A116">IF(OR(INDIRECT("'2000'!A" &amp; 116 + ROW() - ROW($A$111)) = 0, INDIRECT("'2000'!A" &amp; 116 + ROW() - ROW($A$111)) = ""), "", INDIRECT("'2000'!A" &amp; 116 + ROW() - ROW($A$111)))</f>
        <v>1839</v>
      </c>
      <c r="B116" s="417" t="str">
        <f t="array" ref="B116">IFNA(XLOOKUP(A116,'New Signups'!C:C,'New Signups'!D:D),"")</f>
        <v>Nyidira</v>
      </c>
      <c r="C116" s="417" t="str">
        <f t="array" ref="C116">IFNA(XLOOKUP(A116,'New Signups'!C:C,'New Signups'!E:E),"")</f>
        <v>lane</v>
      </c>
      <c r="D116" s="417">
        <f t="array" ref="D116">IFNA(XLOOKUP(A116,'2000'!A:A,'2000'!D:D),"")</f>
        <v>2116</v>
      </c>
      <c r="E116" s="537"/>
      <c r="F116" s="537"/>
      <c r="G116" s="537"/>
      <c r="H116" s="537"/>
      <c r="I116" s="330"/>
      <c r="J116" s="340"/>
      <c r="K116" s="341"/>
      <c r="L116" s="341"/>
      <c r="M116" s="341"/>
      <c r="N116" s="341"/>
      <c r="O116" s="341"/>
      <c r="P116" s="537"/>
      <c r="Q116" s="341"/>
      <c r="R116" s="341"/>
      <c r="S116" s="341"/>
      <c r="T116" s="341"/>
      <c r="U116" s="341"/>
      <c r="V116" s="341"/>
      <c r="W116" s="341"/>
      <c r="X116" s="341"/>
      <c r="Y116" s="341"/>
      <c r="Z116" s="343"/>
      <c r="AA116" s="343"/>
      <c r="AB116" s="343"/>
      <c r="AC116" s="343"/>
      <c r="AD116" s="343"/>
      <c r="AE116" s="343"/>
      <c r="AF116" s="343"/>
      <c r="AG116" s="343"/>
      <c r="AH116" s="343"/>
      <c r="AI116" s="343"/>
    </row>
    <row r="117" ht="14.25" customHeight="1">
      <c r="A117" s="40">
        <f t="array" ref="A117">IF(OR(INDIRECT("'2000'!A" &amp; 116 + ROW() - ROW($A$111)) = 0, INDIRECT("'2000'!A" &amp; 116 + ROW() - ROW($A$111)) = ""), "", INDIRECT("'2000'!A" &amp; 116 + ROW() - ROW($A$111)))</f>
        <v>1855</v>
      </c>
      <c r="B117" s="417" t="str">
        <f t="array" ref="B117">IFNA(XLOOKUP(A117,'New Signups'!C:C,'New Signups'!D:D),"")</f>
        <v>Beniris</v>
      </c>
      <c r="C117" s="417" t="str">
        <f t="array" ref="C117">IFNA(XLOOKUP(A117,'New Signups'!C:C,'New Signups'!E:E),"")</f>
        <v>Cumbe-Gonzalez</v>
      </c>
      <c r="D117" s="417">
        <f t="array" ref="D117">IFNA(XLOOKUP(A117,'2000'!A:A,'2000'!D:D),"")</f>
        <v>2117</v>
      </c>
      <c r="E117" s="537"/>
      <c r="F117" s="537"/>
      <c r="G117" s="537"/>
      <c r="H117" s="537"/>
      <c r="I117" s="330"/>
      <c r="J117" s="340"/>
      <c r="K117" s="341"/>
      <c r="L117" s="341"/>
      <c r="M117" s="341"/>
      <c r="N117" s="341"/>
      <c r="O117" s="341"/>
      <c r="P117" s="537"/>
      <c r="Q117" s="341"/>
      <c r="R117" s="341"/>
      <c r="S117" s="341"/>
      <c r="T117" s="341"/>
      <c r="U117" s="341"/>
      <c r="V117" s="341"/>
      <c r="W117" s="341"/>
      <c r="X117" s="341"/>
      <c r="Y117" s="341"/>
      <c r="Z117" s="343"/>
      <c r="AA117" s="343"/>
      <c r="AB117" s="343"/>
      <c r="AC117" s="343"/>
      <c r="AD117" s="343"/>
      <c r="AE117" s="343"/>
      <c r="AF117" s="343"/>
      <c r="AG117" s="343"/>
      <c r="AH117" s="343"/>
      <c r="AI117" s="343"/>
    </row>
    <row r="118" ht="14.25" customHeight="1">
      <c r="A118" s="40">
        <f t="array" ref="A118">IF(OR(INDIRECT("'2000'!A" &amp; 116 + ROW() - ROW($A$111)) = 0, INDIRECT("'2000'!A" &amp; 116 + ROW() - ROW($A$111)) = ""), "", INDIRECT("'2000'!A" &amp; 116 + ROW() - ROW($A$111)))</f>
        <v>1821</v>
      </c>
      <c r="B118" s="417" t="str">
        <f t="array" ref="B118">IFNA(XLOOKUP(A118,'New Signups'!C:C,'New Signups'!D:D),"")</f>
        <v>Jason</v>
      </c>
      <c r="C118" s="417" t="str">
        <f t="array" ref="C118">IFNA(XLOOKUP(A118,'New Signups'!C:C,'New Signups'!E:E),"")</f>
        <v>Serrano</v>
      </c>
      <c r="D118" s="417">
        <f t="array" ref="D118">IFNA(XLOOKUP(A118,'2000'!A:A,'2000'!D:D),"")</f>
        <v>2118</v>
      </c>
      <c r="E118" s="537"/>
      <c r="F118" s="537"/>
      <c r="G118" s="537"/>
      <c r="H118" s="537"/>
      <c r="I118" s="330"/>
      <c r="J118" s="340"/>
      <c r="K118" s="341"/>
      <c r="L118" s="341"/>
      <c r="M118" s="341"/>
      <c r="N118" s="341"/>
      <c r="O118" s="341"/>
      <c r="P118" s="537"/>
      <c r="Q118" s="341"/>
      <c r="R118" s="341"/>
      <c r="S118" s="341"/>
      <c r="T118" s="341"/>
      <c r="U118" s="341"/>
      <c r="V118" s="341"/>
      <c r="W118" s="341"/>
      <c r="X118" s="341"/>
      <c r="Y118" s="341"/>
      <c r="Z118" s="343"/>
      <c r="AA118" s="343"/>
      <c r="AB118" s="343"/>
      <c r="AC118" s="343"/>
      <c r="AD118" s="343"/>
      <c r="AE118" s="343"/>
      <c r="AF118" s="343"/>
      <c r="AG118" s="343"/>
      <c r="AH118" s="343"/>
      <c r="AI118" s="343"/>
    </row>
    <row r="119" ht="14.25" customHeight="1">
      <c r="A119" s="40">
        <f t="array" ref="A119">IF(OR(INDIRECT("'2000'!A" &amp; 116 + ROW() - ROW($A$111)) = 0, INDIRECT("'2000'!A" &amp; 116 + ROW() - ROW($A$111)) = ""), "", INDIRECT("'2000'!A" &amp; 116 + ROW() - ROW($A$111)))</f>
        <v>1867</v>
      </c>
      <c r="B119" s="417" t="str">
        <f t="array" ref="B119">IFNA(XLOOKUP(A119,'New Signups'!C:C,'New Signups'!D:D),"")</f>
        <v>Maia</v>
      </c>
      <c r="C119" s="417" t="str">
        <f t="array" ref="C119">IFNA(XLOOKUP(A119,'New Signups'!C:C,'New Signups'!E:E),"")</f>
        <v>LaMonte</v>
      </c>
      <c r="D119" s="417">
        <f t="array" ref="D119">IFNA(XLOOKUP(A119,'2000'!A:A,'2000'!D:D),"")</f>
        <v>2119</v>
      </c>
      <c r="E119" s="537"/>
      <c r="F119" s="537"/>
      <c r="G119" s="537"/>
      <c r="H119" s="537"/>
      <c r="I119" s="330"/>
      <c r="J119" s="340"/>
      <c r="K119" s="341"/>
      <c r="L119" s="341"/>
      <c r="M119" s="341"/>
      <c r="N119" s="341"/>
      <c r="O119" s="341"/>
      <c r="P119" s="537"/>
      <c r="Q119" s="341"/>
      <c r="R119" s="341"/>
      <c r="S119" s="341"/>
      <c r="T119" s="341"/>
      <c r="U119" s="341"/>
      <c r="V119" s="341"/>
      <c r="W119" s="341"/>
      <c r="X119" s="341"/>
      <c r="Y119" s="341"/>
      <c r="Z119" s="343"/>
      <c r="AA119" s="343"/>
      <c r="AB119" s="343"/>
      <c r="AC119" s="343"/>
      <c r="AD119" s="343"/>
      <c r="AE119" s="343"/>
      <c r="AF119" s="343"/>
      <c r="AG119" s="343"/>
      <c r="AH119" s="343"/>
      <c r="AI119" s="343"/>
    </row>
    <row r="120" ht="14.25" customHeight="1">
      <c r="A120" s="40">
        <f t="array" ref="A120">IF(OR(INDIRECT("'2000'!A" &amp; 116 + ROW() - ROW($A$111)) = 0, INDIRECT("'2000'!A" &amp; 116 + ROW() - ROW($A$111)) = ""), "", INDIRECT("'2000'!A" &amp; 116 + ROW() - ROW($A$111)))</f>
        <v>1853</v>
      </c>
      <c r="B120" s="417" t="str">
        <f t="array" ref="B120">IFNA(XLOOKUP(A120,'New Signups'!C:C,'New Signups'!D:D),"")</f>
        <v>Laila�Isabella</v>
      </c>
      <c r="C120" s="417" t="str">
        <f t="array" ref="C120">IFNA(XLOOKUP(A120,'New Signups'!C:C,'New Signups'!E:E),"")</f>
        <v>Nelson</v>
      </c>
      <c r="D120" s="417">
        <f t="array" ref="D120">IFNA(XLOOKUP(A120,'2000'!A:A,'2000'!D:D),"")</f>
        <v>2120</v>
      </c>
      <c r="E120" s="537"/>
      <c r="F120" s="537"/>
      <c r="G120" s="537"/>
      <c r="H120" s="537"/>
      <c r="I120" s="330"/>
      <c r="J120" s="340"/>
      <c r="K120" s="341"/>
      <c r="L120" s="341"/>
      <c r="M120" s="341"/>
      <c r="N120" s="341"/>
      <c r="O120" s="341"/>
      <c r="P120" s="537"/>
      <c r="Q120" s="341"/>
      <c r="R120" s="341"/>
      <c r="S120" s="341"/>
      <c r="T120" s="341"/>
      <c r="U120" s="341"/>
      <c r="V120" s="341"/>
      <c r="W120" s="341"/>
      <c r="X120" s="341"/>
      <c r="Y120" s="341"/>
      <c r="Z120" s="343"/>
      <c r="AA120" s="343"/>
      <c r="AB120" s="343"/>
      <c r="AC120" s="343"/>
      <c r="AD120" s="343"/>
      <c r="AE120" s="343"/>
      <c r="AF120" s="343"/>
      <c r="AG120" s="343"/>
      <c r="AH120" s="343"/>
      <c r="AI120" s="343"/>
    </row>
    <row r="121" ht="14.25" customHeight="1">
      <c r="A121" s="40">
        <f t="array" ref="A121">IF(OR(INDIRECT("'2000'!A" &amp; 116 + ROW() - ROW($A$111)) = 0, INDIRECT("'2000'!A" &amp; 116 + ROW() - ROW($A$111)) = ""), "", INDIRECT("'2000'!A" &amp; 116 + ROW() - ROW($A$111)))</f>
        <v>1870</v>
      </c>
      <c r="B121" s="417" t="str">
        <f t="array" ref="B121">IFNA(XLOOKUP(A121,'New Signups'!C:C,'New Signups'!D:D),"")</f>
        <v>Eric</v>
      </c>
      <c r="C121" s="417" t="str">
        <f t="array" ref="C121">IFNA(XLOOKUP(A121,'New Signups'!C:C,'New Signups'!E:E),"")</f>
        <v>Wu</v>
      </c>
      <c r="D121" s="417">
        <f t="array" ref="D121">IFNA(XLOOKUP(A121,'2000'!A:A,'2000'!D:D),"")</f>
        <v>2121</v>
      </c>
      <c r="E121" s="537"/>
      <c r="F121" s="537"/>
      <c r="G121" s="537"/>
      <c r="H121" s="537"/>
      <c r="I121" s="330"/>
      <c r="J121" s="340"/>
      <c r="K121" s="341"/>
      <c r="L121" s="341"/>
      <c r="M121" s="341"/>
      <c r="N121" s="341"/>
      <c r="O121" s="341"/>
      <c r="P121" s="537"/>
      <c r="Q121" s="341"/>
      <c r="R121" s="341"/>
      <c r="S121" s="341"/>
      <c r="T121" s="341"/>
      <c r="U121" s="341"/>
      <c r="V121" s="341"/>
      <c r="W121" s="341"/>
      <c r="X121" s="341"/>
      <c r="Y121" s="341"/>
      <c r="Z121" s="343"/>
      <c r="AA121" s="343"/>
      <c r="AB121" s="343"/>
      <c r="AC121" s="343"/>
      <c r="AD121" s="343"/>
      <c r="AE121" s="343"/>
      <c r="AF121" s="343"/>
      <c r="AG121" s="343"/>
      <c r="AH121" s="343"/>
      <c r="AI121" s="343"/>
    </row>
    <row r="122" ht="14.25" customHeight="1">
      <c r="A122" s="40">
        <f t="array" ref="A122">IF(OR(INDIRECT("'2000'!A" &amp; 116 + ROW() - ROW($A$111)) = 0, INDIRECT("'2000'!A" &amp; 116 + ROW() - ROW($A$111)) = ""), "", INDIRECT("'2000'!A" &amp; 116 + ROW() - ROW($A$111)))</f>
        <v>1764</v>
      </c>
      <c r="B122" s="417" t="str">
        <f t="array" ref="B122">IFNA(XLOOKUP(A122,'New Signups'!C:C,'New Signups'!D:D),"")</f>
        <v>Noemi</v>
      </c>
      <c r="C122" s="417" t="str">
        <f t="array" ref="C122">IFNA(XLOOKUP(A122,'New Signups'!C:C,'New Signups'!E:E),"")</f>
        <v>Wanaselja</v>
      </c>
      <c r="D122" s="417">
        <f t="array" ref="D122">IFNA(XLOOKUP(A122,'2000'!A:A,'2000'!D:D),"")</f>
        <v>2122</v>
      </c>
      <c r="E122" s="537"/>
      <c r="F122" s="537"/>
      <c r="G122" s="537"/>
      <c r="H122" s="537"/>
      <c r="I122" s="330"/>
      <c r="J122" s="340"/>
      <c r="K122" s="341"/>
      <c r="L122" s="341"/>
      <c r="M122" s="341"/>
      <c r="N122" s="341"/>
      <c r="O122" s="341"/>
      <c r="P122" s="537"/>
      <c r="Q122" s="341"/>
      <c r="R122" s="341"/>
      <c r="S122" s="341"/>
      <c r="T122" s="341"/>
      <c r="U122" s="341"/>
      <c r="V122" s="341"/>
      <c r="W122" s="341"/>
      <c r="X122" s="341"/>
      <c r="Y122" s="341"/>
      <c r="Z122" s="343"/>
      <c r="AA122" s="343"/>
      <c r="AB122" s="343"/>
      <c r="AC122" s="343"/>
      <c r="AD122" s="343"/>
      <c r="AE122" s="343"/>
      <c r="AF122" s="343"/>
      <c r="AG122" s="343"/>
      <c r="AH122" s="343"/>
      <c r="AI122" s="343"/>
    </row>
    <row r="123" ht="14.25" customHeight="1">
      <c r="A123" s="40">
        <f t="array" ref="A123">IF(OR(INDIRECT("'2000'!A" &amp; 116 + ROW() - ROW($A$111)) = 0, INDIRECT("'2000'!A" &amp; 116 + ROW() - ROW($A$111)) = ""), "", INDIRECT("'2000'!A" &amp; 116 + ROW() - ROW($A$111)))</f>
        <v>1780</v>
      </c>
      <c r="B123" s="417" t="str">
        <f t="array" ref="B123">IFNA(XLOOKUP(A123,'New Signups'!C:C,'New Signups'!D:D),"")</f>
        <v>Aryn</v>
      </c>
      <c r="C123" s="417" t="str">
        <f t="array" ref="C123">IFNA(XLOOKUP(A123,'New Signups'!C:C,'New Signups'!E:E),"")</f>
        <v>Clark</v>
      </c>
      <c r="D123" s="417">
        <f t="array" ref="D123">IFNA(XLOOKUP(A123,'2000'!A:A,'2000'!D:D),"")</f>
        <v>2123</v>
      </c>
      <c r="E123" s="537"/>
      <c r="F123" s="537"/>
      <c r="G123" s="537"/>
      <c r="H123" s="537"/>
      <c r="I123" s="330"/>
      <c r="J123" s="340"/>
      <c r="K123" s="341"/>
      <c r="L123" s="341"/>
      <c r="M123" s="341"/>
      <c r="N123" s="341"/>
      <c r="O123" s="341"/>
      <c r="P123" s="537"/>
      <c r="Q123" s="341"/>
      <c r="R123" s="341"/>
      <c r="S123" s="341"/>
      <c r="T123" s="341"/>
      <c r="U123" s="341"/>
      <c r="V123" s="341"/>
      <c r="W123" s="341"/>
      <c r="X123" s="341"/>
      <c r="Y123" s="341"/>
      <c r="Z123" s="343"/>
      <c r="AA123" s="343"/>
      <c r="AB123" s="343"/>
      <c r="AC123" s="343"/>
      <c r="AD123" s="343"/>
      <c r="AE123" s="343"/>
      <c r="AF123" s="343"/>
      <c r="AG123" s="343"/>
      <c r="AH123" s="343"/>
      <c r="AI123" s="343"/>
    </row>
    <row r="124" ht="14.25" customHeight="1">
      <c r="A124" s="40">
        <f t="array" ref="A124">IF(OR(INDIRECT("'2000'!A" &amp; 116 + ROW() - ROW($A$111)) = 0, INDIRECT("'2000'!A" &amp; 116 + ROW() - ROW($A$111)) = ""), "", INDIRECT("'2000'!A" &amp; 116 + ROW() - ROW($A$111)))</f>
        <v>1845</v>
      </c>
      <c r="B124" s="417" t="str">
        <f t="array" ref="B124">IFNA(XLOOKUP(A124,'New Signups'!C:C,'New Signups'!D:D),"")</f>
        <v>Alexandria</v>
      </c>
      <c r="C124" s="417" t="str">
        <f t="array" ref="C124">IFNA(XLOOKUP(A124,'New Signups'!C:C,'New Signups'!E:E),"")</f>
        <v>Awong</v>
      </c>
      <c r="D124" s="417">
        <f t="array" ref="D124">IFNA(XLOOKUP(A124,'2000'!A:A,'2000'!D:D),"")</f>
        <v>2124</v>
      </c>
      <c r="E124" s="537"/>
      <c r="F124" s="537"/>
      <c r="G124" s="537"/>
      <c r="H124" s="537"/>
      <c r="I124" s="330"/>
      <c r="J124" s="340"/>
      <c r="K124" s="341"/>
      <c r="L124" s="341"/>
      <c r="M124" s="341"/>
      <c r="N124" s="341"/>
      <c r="O124" s="341"/>
      <c r="P124" s="537"/>
      <c r="Q124" s="341"/>
      <c r="R124" s="341"/>
      <c r="S124" s="341"/>
      <c r="T124" s="341"/>
      <c r="U124" s="341"/>
      <c r="V124" s="341"/>
      <c r="W124" s="341"/>
      <c r="X124" s="341"/>
      <c r="Y124" s="341"/>
      <c r="Z124" s="343"/>
      <c r="AA124" s="343"/>
      <c r="AB124" s="343"/>
      <c r="AC124" s="343"/>
      <c r="AD124" s="343"/>
      <c r="AE124" s="343"/>
      <c r="AF124" s="343"/>
      <c r="AG124" s="343"/>
      <c r="AH124" s="343"/>
      <c r="AI124" s="343"/>
    </row>
    <row r="125" ht="14.25" customHeight="1">
      <c r="A125" s="40">
        <f t="array" ref="A125">IF(OR(INDIRECT("'2000'!A" &amp; 116 + ROW() - ROW($A$111)) = 0, INDIRECT("'2000'!A" &amp; 116 + ROW() - ROW($A$111)) = ""), "", INDIRECT("'2000'!A" &amp; 116 + ROW() - ROW($A$111)))</f>
        <v>1884</v>
      </c>
      <c r="B125" s="417" t="str">
        <f t="array" ref="B125">IFNA(XLOOKUP(A125,'New Signups'!C:C,'New Signups'!D:D),"")</f>
        <v>Kyrah</v>
      </c>
      <c r="C125" s="417" t="str">
        <f t="array" ref="C125">IFNA(XLOOKUP(A125,'New Signups'!C:C,'New Signups'!E:E),"")</f>
        <v>Ferguson</v>
      </c>
      <c r="D125" s="417">
        <f t="array" ref="D125">IFNA(XLOOKUP(A125,'2000'!A:A,'2000'!D:D),"")</f>
        <v>2125</v>
      </c>
      <c r="E125" s="537"/>
      <c r="F125" s="537"/>
      <c r="G125" s="537"/>
      <c r="H125" s="537"/>
      <c r="I125" s="330"/>
      <c r="J125" s="340"/>
      <c r="K125" s="341"/>
      <c r="L125" s="341"/>
      <c r="M125" s="341"/>
      <c r="N125" s="341"/>
      <c r="O125" s="341"/>
      <c r="P125" s="537"/>
      <c r="Q125" s="341"/>
      <c r="R125" s="341"/>
      <c r="S125" s="341"/>
      <c r="T125" s="341"/>
      <c r="U125" s="341"/>
      <c r="V125" s="341"/>
      <c r="W125" s="341"/>
      <c r="X125" s="341"/>
      <c r="Y125" s="341"/>
      <c r="Z125" s="343"/>
      <c r="AA125" s="343"/>
      <c r="AB125" s="343"/>
      <c r="AC125" s="343"/>
      <c r="AD125" s="343"/>
      <c r="AE125" s="343"/>
      <c r="AF125" s="343"/>
      <c r="AG125" s="343"/>
      <c r="AH125" s="343"/>
      <c r="AI125" s="343"/>
    </row>
    <row r="126" ht="14.25" customHeight="1">
      <c r="A126" s="40">
        <f t="array" ref="A126">IF(OR(INDIRECT("'2000'!A" &amp; 116 + ROW() - ROW($A$111)) = 0, INDIRECT("'2000'!A" &amp; 116 + ROW() - ROW($A$111)) = ""), "", INDIRECT("'2000'!A" &amp; 116 + ROW() - ROW($A$111)))</f>
        <v>1883</v>
      </c>
      <c r="B126" s="417" t="str">
        <f t="array" ref="B126">IFNA(XLOOKUP(A126,'New Signups'!C:C,'New Signups'!D:D),"")</f>
        <v>Makynzi</v>
      </c>
      <c r="C126" s="417" t="str">
        <f t="array" ref="C126">IFNA(XLOOKUP(A126,'New Signups'!C:C,'New Signups'!E:E),"")</f>
        <v>jones</v>
      </c>
      <c r="D126" s="417">
        <f t="array" ref="D126">IFNA(XLOOKUP(A126,'2000'!A:A,'2000'!D:D),"")</f>
        <v>2126</v>
      </c>
      <c r="E126" s="537"/>
      <c r="F126" s="537"/>
      <c r="G126" s="537"/>
      <c r="H126" s="537"/>
      <c r="I126" s="330"/>
      <c r="J126" s="340"/>
      <c r="K126" s="341"/>
      <c r="L126" s="341"/>
      <c r="M126" s="341"/>
      <c r="N126" s="341"/>
      <c r="O126" s="341"/>
      <c r="P126" s="537"/>
      <c r="Q126" s="341"/>
      <c r="R126" s="341"/>
      <c r="S126" s="341"/>
      <c r="T126" s="341"/>
      <c r="U126" s="341"/>
      <c r="V126" s="341"/>
      <c r="W126" s="341"/>
      <c r="X126" s="341"/>
      <c r="Y126" s="341"/>
      <c r="Z126" s="343"/>
      <c r="AA126" s="343"/>
      <c r="AB126" s="343"/>
      <c r="AC126" s="343"/>
      <c r="AD126" s="343"/>
      <c r="AE126" s="343"/>
      <c r="AF126" s="343"/>
      <c r="AG126" s="343"/>
      <c r="AH126" s="343"/>
      <c r="AI126" s="343"/>
    </row>
    <row r="127" ht="14.25" customHeight="1">
      <c r="A127" s="40">
        <f t="array" ref="A127">IF(OR(INDIRECT("'2000'!A" &amp; 116 + ROW() - ROW($A$111)) = 0, INDIRECT("'2000'!A" &amp; 116 + ROW() - ROW($A$111)) = ""), "", INDIRECT("'2000'!A" &amp; 116 + ROW() - ROW($A$111)))</f>
        <v>1862</v>
      </c>
      <c r="B127" s="417" t="str">
        <f t="array" ref="B127">IFNA(XLOOKUP(A127,'New Signups'!C:C,'New Signups'!D:D),"")</f>
        <v>Isaiah</v>
      </c>
      <c r="C127" s="417" t="str">
        <f t="array" ref="C127">IFNA(XLOOKUP(A127,'New Signups'!C:C,'New Signups'!E:E),"")</f>
        <v>Scott</v>
      </c>
      <c r="D127" s="417">
        <f t="array" ref="D127">IFNA(XLOOKUP(A127,'2000'!A:A,'2000'!D:D),"")</f>
        <v>2127</v>
      </c>
      <c r="E127" s="537"/>
      <c r="F127" s="537"/>
      <c r="G127" s="537"/>
      <c r="H127" s="537"/>
      <c r="I127" s="330"/>
      <c r="J127" s="340"/>
      <c r="K127" s="341"/>
      <c r="L127" s="341"/>
      <c r="M127" s="341"/>
      <c r="N127" s="341"/>
      <c r="O127" s="341"/>
      <c r="P127" s="537"/>
      <c r="Q127" s="341"/>
      <c r="R127" s="341"/>
      <c r="S127" s="341"/>
      <c r="T127" s="341"/>
      <c r="U127" s="341"/>
      <c r="V127" s="341"/>
      <c r="W127" s="341"/>
      <c r="X127" s="341"/>
      <c r="Y127" s="341"/>
      <c r="Z127" s="343"/>
      <c r="AA127" s="343"/>
      <c r="AB127" s="343"/>
      <c r="AC127" s="343"/>
      <c r="AD127" s="343"/>
      <c r="AE127" s="343"/>
      <c r="AF127" s="343"/>
      <c r="AG127" s="343"/>
      <c r="AH127" s="343"/>
      <c r="AI127" s="343"/>
    </row>
    <row r="128" ht="14.25" customHeight="1">
      <c r="A128" s="40">
        <f t="array" ref="A128">IF(OR(INDIRECT("'2000'!A" &amp; 116 + ROW() - ROW($A$111)) = 0, INDIRECT("'2000'!A" &amp; 116 + ROW() - ROW($A$111)) = ""), "", INDIRECT("'2000'!A" &amp; 116 + ROW() - ROW($A$111)))</f>
        <v>1908</v>
      </c>
      <c r="B128" s="417" t="str">
        <f t="array" ref="B128">IFNA(XLOOKUP(A128,'New Signups'!C:C,'New Signups'!D:D),"")</f>
        <v>Kaleah</v>
      </c>
      <c r="C128" s="417" t="str">
        <f t="array" ref="C128">IFNA(XLOOKUP(A128,'New Signups'!C:C,'New Signups'!E:E),"")</f>
        <v>Y Calloway</v>
      </c>
      <c r="D128" s="417">
        <f t="array" ref="D128">IFNA(XLOOKUP(A128,'2000'!A:A,'2000'!D:D),"")</f>
        <v>2128</v>
      </c>
      <c r="E128" s="537"/>
      <c r="F128" s="537"/>
      <c r="G128" s="537"/>
      <c r="H128" s="537"/>
      <c r="I128" s="330"/>
      <c r="J128" s="340"/>
      <c r="K128" s="341"/>
      <c r="L128" s="341"/>
      <c r="M128" s="341"/>
      <c r="N128" s="341"/>
      <c r="O128" s="341"/>
      <c r="P128" s="537"/>
      <c r="Q128" s="341"/>
      <c r="R128" s="341"/>
      <c r="S128" s="341"/>
      <c r="T128" s="341"/>
      <c r="U128" s="341"/>
      <c r="V128" s="341"/>
      <c r="W128" s="341"/>
      <c r="X128" s="341"/>
      <c r="Y128" s="341"/>
      <c r="Z128" s="343"/>
      <c r="AA128" s="343"/>
      <c r="AB128" s="343"/>
      <c r="AC128" s="343"/>
      <c r="AD128" s="343"/>
      <c r="AE128" s="343"/>
      <c r="AF128" s="343"/>
      <c r="AG128" s="343"/>
      <c r="AH128" s="343"/>
      <c r="AI128" s="343"/>
    </row>
    <row r="129" ht="14.25" customHeight="1">
      <c r="A129" s="40">
        <f t="array" ref="A129">IF(OR(INDIRECT("'2000'!A" &amp; 116 + ROW() - ROW($A$111)) = 0, INDIRECT("'2000'!A" &amp; 116 + ROW() - ROW($A$111)) = ""), "", INDIRECT("'2000'!A" &amp; 116 + ROW() - ROW($A$111)))</f>
        <v>1851</v>
      </c>
      <c r="B129" s="417" t="str">
        <f t="array" ref="B129">IFNA(XLOOKUP(A129,'New Signups'!C:C,'New Signups'!D:D),"")</f>
        <v>Katelynn</v>
      </c>
      <c r="C129" s="417" t="str">
        <f t="array" ref="C129">IFNA(XLOOKUP(A129,'New Signups'!C:C,'New Signups'!E:E),"")</f>
        <v>kirtz</v>
      </c>
      <c r="D129" s="417">
        <f t="array" ref="D129">IFNA(XLOOKUP(A129,'2000'!A:A,'2000'!D:D),"")</f>
        <v>2129</v>
      </c>
      <c r="E129" s="537"/>
      <c r="F129" s="537"/>
      <c r="G129" s="537"/>
      <c r="H129" s="537"/>
      <c r="I129" s="330"/>
      <c r="J129" s="340"/>
      <c r="K129" s="341"/>
      <c r="L129" s="341"/>
      <c r="M129" s="341"/>
      <c r="N129" s="341"/>
      <c r="O129" s="341"/>
      <c r="P129" s="537"/>
      <c r="Q129" s="341"/>
      <c r="R129" s="341"/>
      <c r="S129" s="341"/>
      <c r="T129" s="341"/>
      <c r="U129" s="341"/>
      <c r="V129" s="341"/>
      <c r="W129" s="341"/>
      <c r="X129" s="341"/>
      <c r="Y129" s="341"/>
      <c r="Z129" s="343"/>
      <c r="AA129" s="343"/>
      <c r="AB129" s="343"/>
      <c r="AC129" s="343"/>
      <c r="AD129" s="343"/>
      <c r="AE129" s="343"/>
      <c r="AF129" s="343"/>
      <c r="AG129" s="343"/>
      <c r="AH129" s="343"/>
      <c r="AI129" s="343"/>
    </row>
    <row r="130" ht="14.25" customHeight="1">
      <c r="A130" s="40">
        <f t="array" ref="A130">IF(OR(INDIRECT("'2000'!A" &amp; 116 + ROW() - ROW($A$111)) = 0, INDIRECT("'2000'!A" &amp; 116 + ROW() - ROW($A$111)) = ""), "", INDIRECT("'2000'!A" &amp; 116 + ROW() - ROW($A$111)))</f>
        <v>1835</v>
      </c>
      <c r="B130" s="417" t="str">
        <f t="array" ref="B130">IFNA(XLOOKUP(A130,'New Signups'!C:C,'New Signups'!D:D),"")</f>
        <v>Zariyah</v>
      </c>
      <c r="C130" s="417" t="str">
        <f t="array" ref="C130">IFNA(XLOOKUP(A130,'New Signups'!C:C,'New Signups'!E:E),"")</f>
        <v>Covington</v>
      </c>
      <c r="D130" s="417">
        <f t="array" ref="D130">IFNA(XLOOKUP(A130,'2000'!A:A,'2000'!D:D),"")</f>
        <v>2130</v>
      </c>
      <c r="E130" s="537"/>
      <c r="F130" s="537"/>
      <c r="G130" s="537"/>
      <c r="H130" s="537"/>
      <c r="I130" s="330"/>
      <c r="J130" s="340"/>
      <c r="K130" s="341"/>
      <c r="L130" s="341"/>
      <c r="M130" s="341"/>
      <c r="N130" s="341"/>
      <c r="O130" s="341"/>
      <c r="P130" s="537"/>
      <c r="Q130" s="341"/>
      <c r="R130" s="341"/>
      <c r="S130" s="341"/>
      <c r="T130" s="341"/>
      <c r="U130" s="341"/>
      <c r="V130" s="341"/>
      <c r="W130" s="341"/>
      <c r="X130" s="341"/>
      <c r="Y130" s="341"/>
      <c r="Z130" s="343"/>
      <c r="AA130" s="343"/>
      <c r="AB130" s="343"/>
      <c r="AC130" s="343"/>
      <c r="AD130" s="343"/>
      <c r="AE130" s="343"/>
      <c r="AF130" s="343"/>
      <c r="AG130" s="343"/>
      <c r="AH130" s="343"/>
      <c r="AI130" s="343"/>
    </row>
    <row r="131" ht="14.25" customHeight="1">
      <c r="A131" s="40">
        <f t="array" ref="A131">IF(OR(INDIRECT("'2000'!A" &amp; 116 + ROW() - ROW($A$111)) = 0, INDIRECT("'2000'!A" &amp; 116 + ROW() - ROW($A$111)) = ""), "", INDIRECT("'2000'!A" &amp; 116 + ROW() - ROW($A$111)))</f>
        <v>737</v>
      </c>
      <c r="B131" s="417" t="str">
        <f t="array" ref="B131">IFNA(XLOOKUP(A131,'New Signups'!C:C,'New Signups'!D:D),"")</f>
        <v>Quadir</v>
      </c>
      <c r="C131" s="417" t="str">
        <f t="array" ref="C131">IFNA(XLOOKUP(A131,'New Signups'!C:C,'New Signups'!E:E),"")</f>
        <v>Gardner</v>
      </c>
      <c r="D131" s="417">
        <f t="array" ref="D131">IFNA(XLOOKUP(A131,'2000'!A:A,'2000'!D:D),"")</f>
        <v>2131</v>
      </c>
      <c r="E131" s="537"/>
      <c r="F131" s="537"/>
      <c r="G131" s="537"/>
      <c r="H131" s="537"/>
      <c r="I131" s="330"/>
      <c r="J131" s="340"/>
      <c r="K131" s="341"/>
      <c r="L131" s="341"/>
      <c r="M131" s="341"/>
      <c r="N131" s="341"/>
      <c r="O131" s="341"/>
      <c r="P131" s="537"/>
      <c r="Q131" s="341"/>
      <c r="R131" s="341"/>
      <c r="S131" s="341"/>
      <c r="T131" s="341"/>
      <c r="U131" s="341"/>
      <c r="V131" s="341"/>
      <c r="W131" s="341"/>
      <c r="X131" s="341"/>
      <c r="Y131" s="341"/>
      <c r="Z131" s="343"/>
      <c r="AA131" s="343"/>
      <c r="AB131" s="343"/>
      <c r="AC131" s="343"/>
      <c r="AD131" s="343"/>
      <c r="AE131" s="343"/>
      <c r="AF131" s="343"/>
      <c r="AG131" s="343"/>
      <c r="AH131" s="343"/>
      <c r="AI131" s="343"/>
    </row>
    <row r="132" ht="14.25" customHeight="1">
      <c r="A132" s="40" t="str">
        <f t="array" ref="A132">IF(OR(INDIRECT("'2000'!A" &amp; 116 + ROW() - ROW($A$111)) = 0, INDIRECT("'2000'!A" &amp; 116 + ROW() - ROW($A$111)) = ""), "", INDIRECT("'2000'!A" &amp; 116 + ROW() - ROW($A$111)))</f>
        <v/>
      </c>
      <c r="B132" s="417" t="str">
        <f t="array" ref="B132">IFNA(XLOOKUP(A132,'New Signups'!C:C,'New Signups'!D:D),"")</f>
        <v/>
      </c>
      <c r="C132" s="417" t="str">
        <f t="array" ref="C132">IFNA(XLOOKUP(A132,'New Signups'!C:C,'New Signups'!E:E),"")</f>
        <v/>
      </c>
      <c r="D132" s="417" t="str">
        <f t="array" ref="D132">IFNA(XLOOKUP(A132,'2000'!A:A,'2000'!D:D),"")</f>
        <v/>
      </c>
      <c r="E132" s="537"/>
      <c r="F132" s="537"/>
      <c r="G132" s="537"/>
      <c r="H132" s="537"/>
      <c r="I132" s="330"/>
      <c r="J132" s="340"/>
      <c r="K132" s="341"/>
      <c r="L132" s="341"/>
      <c r="M132" s="341"/>
      <c r="N132" s="341"/>
      <c r="O132" s="341"/>
      <c r="P132" s="537"/>
      <c r="Q132" s="341"/>
      <c r="R132" s="341"/>
      <c r="S132" s="341"/>
      <c r="T132" s="341"/>
      <c r="U132" s="341"/>
      <c r="V132" s="341"/>
      <c r="W132" s="341"/>
      <c r="X132" s="341"/>
      <c r="Y132" s="341"/>
      <c r="Z132" s="343"/>
      <c r="AA132" s="343"/>
      <c r="AB132" s="343"/>
      <c r="AC132" s="343"/>
      <c r="AD132" s="343"/>
      <c r="AE132" s="343"/>
      <c r="AF132" s="343"/>
      <c r="AG132" s="343"/>
      <c r="AH132" s="343"/>
      <c r="AI132" s="343"/>
    </row>
    <row r="133" ht="14.25" customHeight="1">
      <c r="A133" s="40">
        <f t="array" ref="A133">IF(OR(INDIRECT("'2000'!A" &amp; 116 + ROW() - ROW($A$111)) = 0, INDIRECT("'2000'!A" &amp; 116 + ROW() - ROW($A$111)) = ""), "", INDIRECT("'2000'!A" &amp; 116 + ROW() - ROW($A$111)))</f>
        <v>2084</v>
      </c>
      <c r="B133" s="417" t="str">
        <f t="array" ref="B133">IFNA(XLOOKUP(A133,'New Signups'!C:C,'New Signups'!D:D),"")</f>
        <v/>
      </c>
      <c r="C133" s="417" t="str">
        <f t="array" ref="C133">IFNA(XLOOKUP(A133,'New Signups'!C:C,'New Signups'!E:E),"")</f>
        <v/>
      </c>
      <c r="D133" s="417" t="str">
        <f t="array" ref="D133">IFNA(XLOOKUP(A133,'2000'!A:A,'2000'!D:D),"")</f>
        <v/>
      </c>
      <c r="E133" s="537"/>
      <c r="F133" s="537"/>
      <c r="G133" s="537"/>
      <c r="H133" s="537"/>
      <c r="I133" s="330"/>
      <c r="J133" s="340"/>
      <c r="K133" s="341"/>
      <c r="L133" s="341"/>
      <c r="M133" s="341"/>
      <c r="N133" s="341"/>
      <c r="O133" s="341"/>
      <c r="P133" s="537"/>
      <c r="Q133" s="341"/>
      <c r="R133" s="341"/>
      <c r="S133" s="341"/>
      <c r="T133" s="341"/>
      <c r="U133" s="341"/>
      <c r="V133" s="341"/>
      <c r="W133" s="341"/>
      <c r="X133" s="341"/>
      <c r="Y133" s="341"/>
      <c r="Z133" s="343"/>
      <c r="AA133" s="343"/>
      <c r="AB133" s="343"/>
      <c r="AC133" s="343"/>
      <c r="AD133" s="343"/>
      <c r="AE133" s="343"/>
      <c r="AF133" s="343"/>
      <c r="AG133" s="343"/>
      <c r="AH133" s="343"/>
      <c r="AI133" s="343"/>
    </row>
    <row r="134" ht="14.25" customHeight="1">
      <c r="A134" s="40" t="str">
        <f t="array" ref="A134">IF(OR(INDIRECT("'2000'!A" &amp; 116 + ROW() - ROW($A$111)) = 0, INDIRECT("'2000'!A" &amp; 116 + ROW() - ROW($A$111)) = ""), "", INDIRECT("'2000'!A" &amp; 116 + ROW() - ROW($A$111)))</f>
        <v/>
      </c>
      <c r="B134" s="417" t="str">
        <f t="array" ref="B134">IFNA(XLOOKUP(A134,'New Signups'!C:C,'New Signups'!D:D),"")</f>
        <v/>
      </c>
      <c r="C134" s="417" t="str">
        <f t="array" ref="C134">IFNA(XLOOKUP(A134,'New Signups'!C:C,'New Signups'!E:E),"")</f>
        <v/>
      </c>
      <c r="D134" s="417" t="str">
        <f t="array" ref="D134">IFNA(XLOOKUP(A134,'2000'!A:A,'2000'!D:D),"")</f>
        <v/>
      </c>
      <c r="E134" s="537"/>
      <c r="F134" s="537"/>
      <c r="G134" s="537"/>
      <c r="H134" s="537"/>
      <c r="I134" s="330"/>
      <c r="J134" s="340"/>
      <c r="K134" s="341"/>
      <c r="L134" s="341"/>
      <c r="M134" s="341"/>
      <c r="N134" s="341"/>
      <c r="O134" s="341"/>
      <c r="P134" s="537"/>
      <c r="Q134" s="341"/>
      <c r="R134" s="341"/>
      <c r="S134" s="341"/>
      <c r="T134" s="341"/>
      <c r="U134" s="341"/>
      <c r="V134" s="341"/>
      <c r="W134" s="341"/>
      <c r="X134" s="341"/>
      <c r="Y134" s="341"/>
      <c r="Z134" s="343"/>
      <c r="AA134" s="343"/>
      <c r="AB134" s="343"/>
      <c r="AC134" s="343"/>
      <c r="AD134" s="343"/>
      <c r="AE134" s="343"/>
      <c r="AF134" s="343"/>
      <c r="AG134" s="343"/>
      <c r="AH134" s="343"/>
      <c r="AI134" s="343"/>
    </row>
    <row r="135" ht="14.25" customHeight="1">
      <c r="A135" s="40" t="str">
        <f t="array" ref="A135">IF(OR(INDIRECT("'2000'!A" &amp; 116 + ROW() - ROW($A$111)) = 0, INDIRECT("'2000'!A" &amp; 116 + ROW() - ROW($A$111)) = ""), "", INDIRECT("'2000'!A" &amp; 116 + ROW() - ROW($A$111)))</f>
        <v/>
      </c>
      <c r="B135" s="417" t="str">
        <f t="array" ref="B135">IFNA(XLOOKUP(A135,'New Signups'!C:C,'New Signups'!D:D),"")</f>
        <v/>
      </c>
      <c r="C135" s="417" t="str">
        <f t="array" ref="C135">IFNA(XLOOKUP(A135,'New Signups'!C:C,'New Signups'!E:E),"")</f>
        <v/>
      </c>
      <c r="D135" s="417" t="str">
        <f t="array" ref="D135">IFNA(XLOOKUP(A135,'2000'!A:A,'2000'!D:D),"")</f>
        <v/>
      </c>
      <c r="E135" s="537"/>
      <c r="F135" s="537"/>
      <c r="G135" s="537"/>
      <c r="H135" s="537"/>
      <c r="I135" s="330"/>
      <c r="J135" s="340"/>
      <c r="K135" s="341"/>
      <c r="L135" s="341"/>
      <c r="M135" s="341"/>
      <c r="N135" s="341"/>
      <c r="O135" s="341"/>
      <c r="P135" s="537"/>
      <c r="Q135" s="341"/>
      <c r="R135" s="341"/>
      <c r="S135" s="341"/>
      <c r="T135" s="341"/>
      <c r="U135" s="341"/>
      <c r="V135" s="341"/>
      <c r="W135" s="341"/>
      <c r="X135" s="341"/>
      <c r="Y135" s="341"/>
      <c r="Z135" s="343"/>
      <c r="AA135" s="343"/>
      <c r="AB135" s="343"/>
      <c r="AC135" s="343"/>
      <c r="AD135" s="343"/>
      <c r="AE135" s="343"/>
      <c r="AF135" s="343"/>
      <c r="AG135" s="343"/>
      <c r="AH135" s="343"/>
      <c r="AI135" s="343"/>
    </row>
    <row r="136" ht="14.25" customHeight="1">
      <c r="A136" s="40" t="str">
        <f t="array" ref="A136">IF(OR(INDIRECT("'2000'!A" &amp; 116 + ROW() - ROW($A$111)) = 0, INDIRECT("'2000'!A" &amp; 116 + ROW() - ROW($A$111)) = ""), "", INDIRECT("'2000'!A" &amp; 116 + ROW() - ROW($A$111)))</f>
        <v/>
      </c>
      <c r="B136" s="417" t="str">
        <f t="array" ref="B136">IFNA(XLOOKUP(A136,'New Signups'!C:C,'New Signups'!D:D),"")</f>
        <v/>
      </c>
      <c r="C136" s="417" t="str">
        <f t="array" ref="C136">IFNA(XLOOKUP(A136,'New Signups'!C:C,'New Signups'!E:E),"")</f>
        <v/>
      </c>
      <c r="D136" s="417" t="str">
        <f t="array" ref="D136">IFNA(XLOOKUP(A136,'2000'!A:A,'2000'!D:D),"")</f>
        <v/>
      </c>
      <c r="E136" s="537"/>
      <c r="F136" s="537"/>
      <c r="G136" s="537"/>
      <c r="H136" s="537"/>
      <c r="I136" s="330"/>
      <c r="J136" s="340"/>
      <c r="K136" s="341"/>
      <c r="L136" s="341"/>
      <c r="M136" s="341"/>
      <c r="N136" s="341"/>
      <c r="O136" s="341"/>
      <c r="P136" s="537"/>
      <c r="Q136" s="341"/>
      <c r="R136" s="341"/>
      <c r="S136" s="341"/>
      <c r="T136" s="341"/>
      <c r="U136" s="341"/>
      <c r="V136" s="341"/>
      <c r="W136" s="341"/>
      <c r="X136" s="341"/>
      <c r="Y136" s="341"/>
      <c r="Z136" s="343"/>
      <c r="AA136" s="343"/>
      <c r="AB136" s="343"/>
      <c r="AC136" s="343"/>
      <c r="AD136" s="343"/>
      <c r="AE136" s="343"/>
      <c r="AF136" s="343"/>
      <c r="AG136" s="343"/>
      <c r="AH136" s="343"/>
      <c r="AI136" s="343"/>
    </row>
    <row r="137" ht="14.25" customHeight="1">
      <c r="A137" s="40" t="str">
        <f t="array" ref="A137">IF(OR(INDIRECT("'2000'!A" &amp; 116 + ROW() - ROW($A$111)) = 0, INDIRECT("'2000'!A" &amp; 116 + ROW() - ROW($A$111)) = ""), "", INDIRECT("'2000'!A" &amp; 116 + ROW() - ROW($A$111)))</f>
        <v/>
      </c>
      <c r="B137" s="417" t="str">
        <f t="array" ref="B137">IFNA(XLOOKUP(A137,'New Signups'!C:C,'New Signups'!D:D),"")</f>
        <v/>
      </c>
      <c r="C137" s="417" t="str">
        <f t="array" ref="C137">IFNA(XLOOKUP(A137,'New Signups'!C:C,'New Signups'!E:E),"")</f>
        <v/>
      </c>
      <c r="D137" s="417" t="str">
        <f t="array" ref="D137">IFNA(XLOOKUP(A137,'2000'!A:A,'2000'!D:D),"")</f>
        <v/>
      </c>
      <c r="E137" s="537"/>
      <c r="F137" s="537"/>
      <c r="G137" s="537"/>
      <c r="H137" s="537"/>
      <c r="I137" s="330"/>
      <c r="J137" s="340"/>
      <c r="K137" s="341"/>
      <c r="L137" s="341"/>
      <c r="M137" s="341"/>
      <c r="N137" s="341"/>
      <c r="O137" s="341"/>
      <c r="P137" s="537"/>
      <c r="Q137" s="341"/>
      <c r="R137" s="341"/>
      <c r="S137" s="341"/>
      <c r="T137" s="341"/>
      <c r="U137" s="341"/>
      <c r="V137" s="341"/>
      <c r="W137" s="341"/>
      <c r="X137" s="341"/>
      <c r="Y137" s="341"/>
      <c r="Z137" s="343"/>
      <c r="AA137" s="343"/>
      <c r="AB137" s="343"/>
      <c r="AC137" s="343"/>
      <c r="AD137" s="343"/>
      <c r="AE137" s="343"/>
      <c r="AF137" s="343"/>
      <c r="AG137" s="343"/>
      <c r="AH137" s="343"/>
      <c r="AI137" s="343"/>
    </row>
    <row r="138" ht="14.25" customHeight="1">
      <c r="A138" s="40" t="str">
        <f t="array" ref="A138">IF(OR(INDIRECT("'2000'!A" &amp; 116 + ROW() - ROW($A$111)) = 0, INDIRECT("'2000'!A" &amp; 116 + ROW() - ROW($A$111)) = ""), "", INDIRECT("'2000'!A" &amp; 116 + ROW() - ROW($A$111)))</f>
        <v/>
      </c>
      <c r="B138" s="417" t="str">
        <f t="array" ref="B138">IFNA(XLOOKUP(A138,'New Signups'!C:C,'New Signups'!D:D),"")</f>
        <v/>
      </c>
      <c r="C138" s="417" t="str">
        <f t="array" ref="C138">IFNA(XLOOKUP(A138,'New Signups'!C:C,'New Signups'!E:E),"")</f>
        <v/>
      </c>
      <c r="D138" s="417" t="str">
        <f t="array" ref="D138">IFNA(XLOOKUP(A138,'2000'!A:A,'2000'!D:D),"")</f>
        <v/>
      </c>
      <c r="E138" s="537"/>
      <c r="F138" s="537"/>
      <c r="G138" s="537"/>
      <c r="H138" s="537"/>
      <c r="I138" s="330"/>
      <c r="J138" s="340"/>
      <c r="K138" s="341"/>
      <c r="L138" s="341"/>
      <c r="M138" s="341"/>
      <c r="N138" s="341"/>
      <c r="O138" s="341"/>
      <c r="P138" s="537"/>
      <c r="Q138" s="341"/>
      <c r="R138" s="341"/>
      <c r="S138" s="341"/>
      <c r="T138" s="341"/>
      <c r="U138" s="341"/>
      <c r="V138" s="341"/>
      <c r="W138" s="341"/>
      <c r="X138" s="341"/>
      <c r="Y138" s="341"/>
      <c r="Z138" s="343"/>
      <c r="AA138" s="343"/>
      <c r="AB138" s="343"/>
      <c r="AC138" s="343"/>
      <c r="AD138" s="343"/>
      <c r="AE138" s="343"/>
      <c r="AF138" s="343"/>
      <c r="AG138" s="343"/>
      <c r="AH138" s="343"/>
      <c r="AI138" s="343"/>
    </row>
    <row r="139" ht="14.25" customHeight="1">
      <c r="A139" s="40" t="str">
        <f t="array" ref="A139">IF(OR(INDIRECT("'2000'!A" &amp; 116 + ROW() - ROW($A$111)) = 0, INDIRECT("'2000'!A" &amp; 116 + ROW() - ROW($A$111)) = ""), "", INDIRECT("'2000'!A" &amp; 116 + ROW() - ROW($A$111)))</f>
        <v/>
      </c>
      <c r="B139" s="417" t="str">
        <f t="array" ref="B139">IFNA(XLOOKUP(A139,'New Signups'!C:C,'New Signups'!D:D),"")</f>
        <v/>
      </c>
      <c r="C139" s="417" t="str">
        <f t="array" ref="C139">IFNA(XLOOKUP(A139,'New Signups'!C:C,'New Signups'!E:E),"")</f>
        <v/>
      </c>
      <c r="D139" s="417" t="str">
        <f t="array" ref="D139">IFNA(XLOOKUP(A139,'2000'!A:A,'2000'!D:D),"")</f>
        <v/>
      </c>
      <c r="E139" s="537"/>
      <c r="F139" s="537"/>
      <c r="G139" s="537"/>
      <c r="H139" s="537"/>
      <c r="I139" s="330"/>
      <c r="J139" s="340"/>
      <c r="K139" s="341"/>
      <c r="L139" s="341"/>
      <c r="M139" s="341"/>
      <c r="N139" s="341"/>
      <c r="O139" s="341"/>
      <c r="P139" s="537"/>
      <c r="Q139" s="341"/>
      <c r="R139" s="341"/>
      <c r="S139" s="341"/>
      <c r="T139" s="341"/>
      <c r="U139" s="341"/>
      <c r="V139" s="341"/>
      <c r="W139" s="341"/>
      <c r="X139" s="341"/>
      <c r="Y139" s="341"/>
      <c r="Z139" s="343"/>
      <c r="AA139" s="343"/>
      <c r="AB139" s="343"/>
      <c r="AC139" s="343"/>
      <c r="AD139" s="343"/>
      <c r="AE139" s="343"/>
      <c r="AF139" s="343"/>
      <c r="AG139" s="343"/>
      <c r="AH139" s="343"/>
      <c r="AI139" s="343"/>
    </row>
    <row r="140" ht="14.25" customHeight="1">
      <c r="A140" s="40" t="str">
        <f t="array" ref="A140">IF(OR(INDIRECT("'2000'!A" &amp; 116 + ROW() - ROW($A$111)) = 0, INDIRECT("'2000'!A" &amp; 116 + ROW() - ROW($A$111)) = ""), "", INDIRECT("'2000'!A" &amp; 116 + ROW() - ROW($A$111)))</f>
        <v/>
      </c>
      <c r="B140" s="417" t="str">
        <f t="array" ref="B140">IFNA(XLOOKUP(A140,'New Signups'!C:C,'New Signups'!D:D),"")</f>
        <v/>
      </c>
      <c r="C140" s="417" t="str">
        <f t="array" ref="C140">IFNA(XLOOKUP(A140,'New Signups'!C:C,'New Signups'!E:E),"")</f>
        <v/>
      </c>
      <c r="D140" s="417" t="str">
        <f t="array" ref="D140">IFNA(XLOOKUP(A140,'2000'!A:A,'2000'!D:D),"")</f>
        <v/>
      </c>
      <c r="E140" s="537"/>
      <c r="F140" s="537"/>
      <c r="G140" s="537"/>
      <c r="H140" s="537"/>
      <c r="I140" s="330"/>
      <c r="J140" s="340"/>
      <c r="K140" s="341"/>
      <c r="L140" s="341"/>
      <c r="M140" s="341"/>
      <c r="N140" s="341"/>
      <c r="O140" s="341"/>
      <c r="P140" s="537"/>
      <c r="Q140" s="341"/>
      <c r="R140" s="341"/>
      <c r="S140" s="341"/>
      <c r="T140" s="341"/>
      <c r="U140" s="341"/>
      <c r="V140" s="341"/>
      <c r="W140" s="341"/>
      <c r="X140" s="341"/>
      <c r="Y140" s="341"/>
      <c r="Z140" s="343"/>
      <c r="AA140" s="343"/>
      <c r="AB140" s="343"/>
      <c r="AC140" s="343"/>
      <c r="AD140" s="343"/>
      <c r="AE140" s="343"/>
      <c r="AF140" s="343"/>
      <c r="AG140" s="343"/>
      <c r="AH140" s="343"/>
      <c r="AI140" s="343"/>
    </row>
    <row r="141" ht="14.25" customHeight="1">
      <c r="A141" s="40" t="str">
        <f t="array" ref="A141">IF(OR(INDIRECT("'2000'!A" &amp; 116 + ROW() - ROW($A$111)) = 0, INDIRECT("'2000'!A" &amp; 116 + ROW() - ROW($A$111)) = ""), "", INDIRECT("'2000'!A" &amp; 116 + ROW() - ROW($A$111)))</f>
        <v/>
      </c>
      <c r="B141" s="417" t="str">
        <f t="array" ref="B141">IFNA(XLOOKUP(A141,'New Signups'!C:C,'New Signups'!D:D),"")</f>
        <v/>
      </c>
      <c r="C141" s="417" t="str">
        <f t="array" ref="C141">IFNA(XLOOKUP(A141,'New Signups'!C:C,'New Signups'!E:E),"")</f>
        <v/>
      </c>
      <c r="D141" s="417" t="str">
        <f t="array" ref="D141">IFNA(XLOOKUP(A141,'2000'!A:A,'2000'!D:D),"")</f>
        <v/>
      </c>
      <c r="E141" s="537"/>
      <c r="F141" s="537"/>
      <c r="G141" s="537"/>
      <c r="H141" s="537"/>
      <c r="I141" s="330"/>
      <c r="J141" s="340"/>
      <c r="K141" s="341"/>
      <c r="L141" s="341"/>
      <c r="M141" s="341"/>
      <c r="N141" s="341"/>
      <c r="O141" s="341"/>
      <c r="P141" s="537"/>
      <c r="Q141" s="341"/>
      <c r="R141" s="341"/>
      <c r="S141" s="341"/>
      <c r="T141" s="341"/>
      <c r="U141" s="341"/>
      <c r="V141" s="341"/>
      <c r="W141" s="341"/>
      <c r="X141" s="341"/>
      <c r="Y141" s="341"/>
      <c r="Z141" s="343"/>
      <c r="AA141" s="343"/>
      <c r="AB141" s="343"/>
      <c r="AC141" s="343"/>
      <c r="AD141" s="343"/>
      <c r="AE141" s="343"/>
      <c r="AF141" s="343"/>
      <c r="AG141" s="343"/>
      <c r="AH141" s="343"/>
      <c r="AI141" s="343"/>
    </row>
    <row r="142" ht="14.25" customHeight="1">
      <c r="A142" s="40" t="str">
        <f t="array" ref="A142">IF(OR(INDIRECT("'2000'!A" &amp; 116 + ROW() - ROW($A$111)) = 0, INDIRECT("'2000'!A" &amp; 116 + ROW() - ROW($A$111)) = ""), "", INDIRECT("'2000'!A" &amp; 116 + ROW() - ROW($A$111)))</f>
        <v/>
      </c>
      <c r="B142" s="417" t="str">
        <f t="array" ref="B142">IFNA(XLOOKUP(A142,'New Signups'!C:C,'New Signups'!D:D),"")</f>
        <v/>
      </c>
      <c r="C142" s="417" t="str">
        <f t="array" ref="C142">IFNA(XLOOKUP(A142,'New Signups'!C:C,'New Signups'!E:E),"")</f>
        <v/>
      </c>
      <c r="D142" s="417" t="str">
        <f t="array" ref="D142">IFNA(XLOOKUP(A142,'2000'!A:A,'2000'!D:D),"")</f>
        <v/>
      </c>
      <c r="E142" s="537"/>
      <c r="F142" s="537"/>
      <c r="G142" s="537"/>
      <c r="H142" s="537"/>
      <c r="I142" s="330"/>
      <c r="J142" s="340"/>
      <c r="K142" s="341"/>
      <c r="L142" s="341"/>
      <c r="M142" s="341"/>
      <c r="N142" s="341"/>
      <c r="O142" s="341"/>
      <c r="P142" s="537"/>
      <c r="Q142" s="341"/>
      <c r="R142" s="341"/>
      <c r="S142" s="341"/>
      <c r="T142" s="341"/>
      <c r="U142" s="341"/>
      <c r="V142" s="341"/>
      <c r="W142" s="341"/>
      <c r="X142" s="341"/>
      <c r="Y142" s="341"/>
      <c r="Z142" s="343"/>
      <c r="AA142" s="343"/>
      <c r="AB142" s="343"/>
      <c r="AC142" s="343"/>
      <c r="AD142" s="343"/>
      <c r="AE142" s="343"/>
      <c r="AF142" s="343"/>
      <c r="AG142" s="343"/>
      <c r="AH142" s="343"/>
      <c r="AI142" s="343"/>
    </row>
    <row r="143" ht="14.25" customHeight="1">
      <c r="A143" s="40" t="str">
        <f t="array" ref="A143">IF(OR(INDIRECT("'2000'!A" &amp; 116 + ROW() - ROW($A$111)) = 0, INDIRECT("'2000'!A" &amp; 116 + ROW() - ROW($A$111)) = ""), "", INDIRECT("'2000'!A" &amp; 116 + ROW() - ROW($A$111)))</f>
        <v/>
      </c>
      <c r="B143" s="417" t="str">
        <f t="array" ref="B143">IFNA(XLOOKUP(A143,'New Signups'!C:C,'New Signups'!D:D),"")</f>
        <v/>
      </c>
      <c r="C143" s="417" t="str">
        <f t="array" ref="C143">IFNA(XLOOKUP(A143,'New Signups'!C:C,'New Signups'!E:E),"")</f>
        <v/>
      </c>
      <c r="D143" s="417" t="str">
        <f t="array" ref="D143">IFNA(XLOOKUP(A143,'2000'!A:A,'2000'!D:D),"")</f>
        <v/>
      </c>
      <c r="E143" s="537"/>
      <c r="F143" s="537"/>
      <c r="G143" s="537"/>
      <c r="H143" s="537"/>
      <c r="I143" s="330"/>
      <c r="J143" s="340"/>
      <c r="K143" s="341"/>
      <c r="L143" s="341"/>
      <c r="M143" s="341"/>
      <c r="N143" s="341"/>
      <c r="O143" s="341"/>
      <c r="P143" s="537"/>
      <c r="Q143" s="341"/>
      <c r="R143" s="341"/>
      <c r="S143" s="341"/>
      <c r="T143" s="341"/>
      <c r="U143" s="341"/>
      <c r="V143" s="341"/>
      <c r="W143" s="341"/>
      <c r="X143" s="341"/>
      <c r="Y143" s="341"/>
      <c r="Z143" s="343"/>
      <c r="AA143" s="343"/>
      <c r="AB143" s="343"/>
      <c r="AC143" s="343"/>
      <c r="AD143" s="343"/>
      <c r="AE143" s="343"/>
      <c r="AF143" s="343"/>
      <c r="AG143" s="343"/>
      <c r="AH143" s="343"/>
      <c r="AI143" s="343"/>
    </row>
    <row r="144" ht="14.25" customHeight="1">
      <c r="A144" s="40" t="str">
        <f t="array" ref="A144">IF(OR(INDIRECT("'2000'!A" &amp; 116 + ROW() - ROW($A$111)) = 0, INDIRECT("'2000'!A" &amp; 116 + ROW() - ROW($A$111)) = ""), "", INDIRECT("'2000'!A" &amp; 116 + ROW() - ROW($A$111)))</f>
        <v/>
      </c>
      <c r="B144" s="417" t="str">
        <f t="array" ref="B144">IFNA(XLOOKUP(A144,'New Signups'!C:C,'New Signups'!D:D),"")</f>
        <v/>
      </c>
      <c r="C144" s="417" t="str">
        <f t="array" ref="C144">IFNA(XLOOKUP(A144,'New Signups'!C:C,'New Signups'!E:E),"")</f>
        <v/>
      </c>
      <c r="D144" s="417" t="str">
        <f t="array" ref="D144">IFNA(XLOOKUP(A144,'2000'!A:A,'2000'!D:D),"")</f>
        <v/>
      </c>
      <c r="E144" s="537"/>
      <c r="F144" s="537"/>
      <c r="G144" s="537"/>
      <c r="H144" s="537"/>
      <c r="I144" s="330"/>
      <c r="J144" s="340"/>
      <c r="K144" s="341"/>
      <c r="L144" s="341"/>
      <c r="M144" s="341"/>
      <c r="N144" s="341"/>
      <c r="O144" s="341"/>
      <c r="P144" s="537"/>
      <c r="Q144" s="341"/>
      <c r="R144" s="341"/>
      <c r="S144" s="341"/>
      <c r="T144" s="341"/>
      <c r="U144" s="341"/>
      <c r="V144" s="341"/>
      <c r="W144" s="341"/>
      <c r="X144" s="341"/>
      <c r="Y144" s="341"/>
      <c r="Z144" s="343"/>
      <c r="AA144" s="343"/>
      <c r="AB144" s="343"/>
      <c r="AC144" s="343"/>
      <c r="AD144" s="343"/>
      <c r="AE144" s="343"/>
      <c r="AF144" s="343"/>
      <c r="AG144" s="343"/>
      <c r="AH144" s="343"/>
      <c r="AI144" s="343"/>
    </row>
    <row r="145" ht="14.25" customHeight="1">
      <c r="A145" s="40" t="str">
        <f t="array" ref="A145">IF(OR(INDIRECT("'2000'!A" &amp; 116 + ROW() - ROW($A$111)) = 0, INDIRECT("'2000'!A" &amp; 116 + ROW() - ROW($A$111)) = ""), "", INDIRECT("'2000'!A" &amp; 116 + ROW() - ROW($A$111)))</f>
        <v/>
      </c>
      <c r="B145" s="417" t="str">
        <f t="array" ref="B145">IFNA(XLOOKUP(A145,'New Signups'!C:C,'New Signups'!D:D),"")</f>
        <v/>
      </c>
      <c r="C145" s="417" t="str">
        <f t="array" ref="C145">IFNA(XLOOKUP(A145,'New Signups'!C:C,'New Signups'!E:E),"")</f>
        <v/>
      </c>
      <c r="D145" s="417" t="str">
        <f t="array" ref="D145">IFNA(XLOOKUP(A145,'2000'!A:A,'2000'!D:D),"")</f>
        <v/>
      </c>
      <c r="E145" s="537"/>
      <c r="F145" s="537"/>
      <c r="G145" s="537"/>
      <c r="H145" s="537"/>
      <c r="I145" s="330"/>
      <c r="J145" s="340"/>
      <c r="K145" s="341"/>
      <c r="L145" s="341"/>
      <c r="M145" s="341"/>
      <c r="N145" s="341"/>
      <c r="O145" s="341"/>
      <c r="P145" s="537"/>
      <c r="Q145" s="341"/>
      <c r="R145" s="341"/>
      <c r="S145" s="341"/>
      <c r="T145" s="341"/>
      <c r="U145" s="341"/>
      <c r="V145" s="341"/>
      <c r="W145" s="341"/>
      <c r="X145" s="341"/>
      <c r="Y145" s="341"/>
      <c r="Z145" s="343"/>
      <c r="AA145" s="343"/>
      <c r="AB145" s="343"/>
      <c r="AC145" s="343"/>
      <c r="AD145" s="343"/>
      <c r="AE145" s="343"/>
      <c r="AF145" s="343"/>
      <c r="AG145" s="343"/>
      <c r="AH145" s="343"/>
      <c r="AI145" s="343"/>
    </row>
    <row r="146" ht="14.25" customHeight="1">
      <c r="A146" s="40" t="str">
        <f t="array" ref="A146">IF(OR(INDIRECT("'2000'!A" &amp; 116 + ROW() - ROW($A$111)) = 0, INDIRECT("'2000'!A" &amp; 116 + ROW() - ROW($A$111)) = ""), "", INDIRECT("'2000'!A" &amp; 116 + ROW() - ROW($A$111)))</f>
        <v/>
      </c>
      <c r="B146" s="417" t="str">
        <f t="array" ref="B146">IFNA(XLOOKUP(A146,'New Signups'!C:C,'New Signups'!D:D),"")</f>
        <v/>
      </c>
      <c r="C146" s="417" t="str">
        <f t="array" ref="C146">IFNA(XLOOKUP(A146,'New Signups'!C:C,'New Signups'!E:E),"")</f>
        <v/>
      </c>
      <c r="D146" s="417" t="str">
        <f t="array" ref="D146">IFNA(XLOOKUP(A146,'2000'!A:A,'2000'!D:D),"")</f>
        <v/>
      </c>
      <c r="E146" s="537"/>
      <c r="F146" s="537"/>
      <c r="G146" s="537"/>
      <c r="H146" s="537"/>
      <c r="I146" s="330"/>
      <c r="J146" s="340"/>
      <c r="K146" s="341"/>
      <c r="L146" s="341"/>
      <c r="M146" s="341"/>
      <c r="N146" s="341"/>
      <c r="O146" s="341"/>
      <c r="P146" s="537"/>
      <c r="Q146" s="341"/>
      <c r="R146" s="341"/>
      <c r="S146" s="341"/>
      <c r="T146" s="341"/>
      <c r="U146" s="341"/>
      <c r="V146" s="341"/>
      <c r="W146" s="341"/>
      <c r="X146" s="341"/>
      <c r="Y146" s="341"/>
      <c r="Z146" s="343"/>
      <c r="AA146" s="343"/>
      <c r="AB146" s="343"/>
      <c r="AC146" s="343"/>
      <c r="AD146" s="343"/>
      <c r="AE146" s="343"/>
      <c r="AF146" s="343"/>
      <c r="AG146" s="343"/>
      <c r="AH146" s="343"/>
      <c r="AI146" s="343"/>
    </row>
    <row r="147" ht="14.25" customHeight="1">
      <c r="A147" s="40" t="str">
        <f t="array" ref="A147">IF(OR(INDIRECT("'2000'!A" &amp; 116 + ROW() - ROW($A$111)) = 0, INDIRECT("'2000'!A" &amp; 116 + ROW() - ROW($A$111)) = ""), "", INDIRECT("'2000'!A" &amp; 116 + ROW() - ROW($A$111)))</f>
        <v/>
      </c>
      <c r="B147" s="417" t="str">
        <f t="array" ref="B147">IFNA(XLOOKUP(A147,'New Signups'!C:C,'New Signups'!D:D),"")</f>
        <v/>
      </c>
      <c r="C147" s="417" t="str">
        <f t="array" ref="C147">IFNA(XLOOKUP(A147,'New Signups'!C:C,'New Signups'!E:E),"")</f>
        <v/>
      </c>
      <c r="D147" s="417" t="str">
        <f t="array" ref="D147">IFNA(XLOOKUP(A147,'2000'!A:A,'2000'!D:D),"")</f>
        <v/>
      </c>
      <c r="E147" s="537"/>
      <c r="F147" s="537"/>
      <c r="G147" s="537"/>
      <c r="H147" s="537"/>
      <c r="I147" s="330"/>
      <c r="J147" s="340"/>
      <c r="K147" s="341"/>
      <c r="L147" s="341"/>
      <c r="M147" s="341"/>
      <c r="N147" s="341"/>
      <c r="O147" s="341"/>
      <c r="P147" s="537"/>
      <c r="Q147" s="341"/>
      <c r="R147" s="341"/>
      <c r="S147" s="341"/>
      <c r="T147" s="341"/>
      <c r="U147" s="341"/>
      <c r="V147" s="341"/>
      <c r="W147" s="341"/>
      <c r="X147" s="341"/>
      <c r="Y147" s="341"/>
      <c r="Z147" s="343"/>
      <c r="AA147" s="343"/>
      <c r="AB147" s="343"/>
      <c r="AC147" s="343"/>
      <c r="AD147" s="343"/>
      <c r="AE147" s="343"/>
      <c r="AF147" s="343"/>
      <c r="AG147" s="343"/>
      <c r="AH147" s="343"/>
      <c r="AI147" s="343"/>
    </row>
    <row r="148" ht="14.25" customHeight="1">
      <c r="A148" s="40" t="str">
        <f t="array" ref="A148">IF(OR(INDIRECT("'2000'!A" &amp; 116 + ROW() - ROW($A$111)) = 0, INDIRECT("'2000'!A" &amp; 116 + ROW() - ROW($A$111)) = ""), "", INDIRECT("'2000'!A" &amp; 116 + ROW() - ROW($A$111)))</f>
        <v/>
      </c>
      <c r="B148" s="417" t="str">
        <f t="array" ref="B148">IFNA(XLOOKUP(A148,'New Signups'!C:C,'New Signups'!D:D),"")</f>
        <v/>
      </c>
      <c r="C148" s="417" t="str">
        <f t="array" ref="C148">IFNA(XLOOKUP(A148,'New Signups'!C:C,'New Signups'!E:E),"")</f>
        <v/>
      </c>
      <c r="D148" s="417" t="str">
        <f t="array" ref="D148">IFNA(XLOOKUP(A148,'2000'!A:A,'2000'!D:D),"")</f>
        <v/>
      </c>
      <c r="E148" s="537"/>
      <c r="F148" s="537"/>
      <c r="G148" s="537"/>
      <c r="H148" s="537"/>
      <c r="I148" s="330"/>
      <c r="J148" s="340"/>
      <c r="K148" s="341"/>
      <c r="L148" s="341"/>
      <c r="M148" s="341"/>
      <c r="N148" s="341"/>
      <c r="O148" s="341"/>
      <c r="P148" s="537"/>
      <c r="Q148" s="341"/>
      <c r="R148" s="341"/>
      <c r="S148" s="341"/>
      <c r="T148" s="341"/>
      <c r="U148" s="341"/>
      <c r="V148" s="341"/>
      <c r="W148" s="341"/>
      <c r="X148" s="341"/>
      <c r="Y148" s="341"/>
      <c r="Z148" s="343"/>
      <c r="AA148" s="343"/>
      <c r="AB148" s="343"/>
      <c r="AC148" s="343"/>
      <c r="AD148" s="343"/>
      <c r="AE148" s="343"/>
      <c r="AF148" s="343"/>
      <c r="AG148" s="343"/>
      <c r="AH148" s="343"/>
      <c r="AI148" s="343"/>
    </row>
    <row r="149" ht="14.25" customHeight="1">
      <c r="A149" s="40" t="str">
        <f t="array" ref="A149">IF(OR(INDIRECT("'2000'!A" &amp; 116 + ROW() - ROW($A$111)) = 0, INDIRECT("'2000'!A" &amp; 116 + ROW() - ROW($A$111)) = ""), "", INDIRECT("'2000'!A" &amp; 116 + ROW() - ROW($A$111)))</f>
        <v/>
      </c>
      <c r="B149" s="417" t="str">
        <f t="array" ref="B149">IFNA(XLOOKUP(A149,'New Signups'!C:C,'New Signups'!D:D),"")</f>
        <v/>
      </c>
      <c r="C149" s="417" t="str">
        <f t="array" ref="C149">IFNA(XLOOKUP(A149,'New Signups'!C:C,'New Signups'!E:E),"")</f>
        <v/>
      </c>
      <c r="D149" s="417" t="str">
        <f t="array" ref="D149">IFNA(XLOOKUP(A149,'2000'!A:A,'2000'!D:D),"")</f>
        <v/>
      </c>
      <c r="E149" s="537"/>
      <c r="F149" s="537"/>
      <c r="G149" s="537"/>
      <c r="H149" s="537"/>
      <c r="I149" s="330"/>
      <c r="J149" s="340"/>
      <c r="K149" s="341"/>
      <c r="L149" s="341"/>
      <c r="M149" s="341"/>
      <c r="N149" s="341"/>
      <c r="O149" s="341"/>
      <c r="P149" s="537"/>
      <c r="Q149" s="341"/>
      <c r="R149" s="341"/>
      <c r="S149" s="341"/>
      <c r="T149" s="341"/>
      <c r="U149" s="341"/>
      <c r="V149" s="341"/>
      <c r="W149" s="341"/>
      <c r="X149" s="341"/>
      <c r="Y149" s="341"/>
      <c r="Z149" s="343"/>
      <c r="AA149" s="343"/>
      <c r="AB149" s="343"/>
      <c r="AC149" s="343"/>
      <c r="AD149" s="343"/>
      <c r="AE149" s="343"/>
      <c r="AF149" s="343"/>
      <c r="AG149" s="343"/>
      <c r="AH149" s="343"/>
      <c r="AI149" s="343"/>
    </row>
    <row r="150" ht="14.25" customHeight="1">
      <c r="A150" s="40" t="str">
        <f t="array" ref="A150">IF(OR(INDIRECT("'2000'!A" &amp; 116 + ROW() - ROW($A$111)) = 0, INDIRECT("'2000'!A" &amp; 116 + ROW() - ROW($A$111)) = ""), "", INDIRECT("'2000'!A" &amp; 116 + ROW() - ROW($A$111)))</f>
        <v/>
      </c>
      <c r="B150" s="417" t="str">
        <f t="array" ref="B150">IFNA(XLOOKUP(A150,'New Signups'!C:C,'New Signups'!D:D),"")</f>
        <v/>
      </c>
      <c r="C150" s="417" t="str">
        <f t="array" ref="C150">IFNA(XLOOKUP(A150,'New Signups'!C:C,'New Signups'!E:E),"")</f>
        <v/>
      </c>
      <c r="D150" s="417" t="str">
        <f t="array" ref="D150">IFNA(XLOOKUP(A150,'2000'!A:A,'2000'!D:D),"")</f>
        <v/>
      </c>
      <c r="E150" s="537"/>
      <c r="F150" s="537"/>
      <c r="G150" s="537"/>
      <c r="H150" s="537"/>
      <c r="I150" s="330"/>
      <c r="J150" s="340"/>
      <c r="K150" s="341"/>
      <c r="L150" s="341"/>
      <c r="M150" s="341"/>
      <c r="N150" s="341"/>
      <c r="O150" s="341"/>
      <c r="P150" s="537"/>
      <c r="Q150" s="341"/>
      <c r="R150" s="341"/>
      <c r="S150" s="341"/>
      <c r="T150" s="341"/>
      <c r="U150" s="341"/>
      <c r="V150" s="341"/>
      <c r="W150" s="341"/>
      <c r="X150" s="341"/>
      <c r="Y150" s="341"/>
      <c r="Z150" s="343"/>
      <c r="AA150" s="343"/>
      <c r="AB150" s="343"/>
      <c r="AC150" s="343"/>
      <c r="AD150" s="343"/>
      <c r="AE150" s="343"/>
      <c r="AF150" s="343"/>
      <c r="AG150" s="343"/>
      <c r="AH150" s="343"/>
      <c r="AI150" s="343"/>
    </row>
    <row r="151" ht="14.25" customHeight="1">
      <c r="A151" s="40" t="str">
        <f t="array" ref="A151">IF(OR(INDIRECT("'2000'!A" &amp; 116 + ROW() - ROW($A$111)) = 0, INDIRECT("'2000'!A" &amp; 116 + ROW() - ROW($A$111)) = ""), "", INDIRECT("'2000'!A" &amp; 116 + ROW() - ROW($A$111)))</f>
        <v/>
      </c>
      <c r="B151" s="417" t="str">
        <f t="array" ref="B151">IFNA(XLOOKUP(A151,'New Signups'!C:C,'New Signups'!D:D),"")</f>
        <v/>
      </c>
      <c r="C151" s="417" t="str">
        <f t="array" ref="C151">IFNA(XLOOKUP(A151,'New Signups'!C:C,'New Signups'!E:E),"")</f>
        <v/>
      </c>
      <c r="D151" s="417" t="str">
        <f t="array" ref="D151">IFNA(XLOOKUP(A151,'2000'!A:A,'2000'!D:D),"")</f>
        <v/>
      </c>
      <c r="E151" s="537"/>
      <c r="F151" s="537"/>
      <c r="G151" s="537"/>
      <c r="H151" s="537"/>
      <c r="I151" s="330"/>
      <c r="J151" s="340"/>
      <c r="K151" s="341"/>
      <c r="L151" s="341"/>
      <c r="M151" s="341"/>
      <c r="N151" s="341"/>
      <c r="O151" s="341"/>
      <c r="P151" s="537"/>
      <c r="Q151" s="341"/>
      <c r="R151" s="341"/>
      <c r="S151" s="341"/>
      <c r="T151" s="341"/>
      <c r="U151" s="341"/>
      <c r="V151" s="341"/>
      <c r="W151" s="341"/>
      <c r="X151" s="341"/>
      <c r="Y151" s="341"/>
      <c r="Z151" s="343"/>
      <c r="AA151" s="343"/>
      <c r="AB151" s="343"/>
      <c r="AC151" s="343"/>
      <c r="AD151" s="343"/>
      <c r="AE151" s="343"/>
      <c r="AF151" s="343"/>
      <c r="AG151" s="343"/>
      <c r="AH151" s="343"/>
      <c r="AI151" s="343"/>
    </row>
    <row r="152" ht="14.25" customHeight="1">
      <c r="A152" s="40" t="str">
        <f t="array" ref="A152">IF(OR(INDIRECT("'2000'!A" &amp; 116 + ROW() - ROW($A$111)) = 0, INDIRECT("'2000'!A" &amp; 116 + ROW() - ROW($A$111)) = ""), "", INDIRECT("'2000'!A" &amp; 116 + ROW() - ROW($A$111)))</f>
        <v/>
      </c>
      <c r="B152" s="417" t="str">
        <f t="array" ref="B152">IFNA(XLOOKUP(A152,'New Signups'!C:C,'New Signups'!D:D),"")</f>
        <v/>
      </c>
      <c r="C152" s="417" t="str">
        <f t="array" ref="C152">IFNA(XLOOKUP(A152,'New Signups'!C:C,'New Signups'!E:E),"")</f>
        <v/>
      </c>
      <c r="D152" s="417" t="str">
        <f t="array" ref="D152">IFNA(XLOOKUP(A152,'2000'!A:A,'2000'!D:D),"")</f>
        <v/>
      </c>
      <c r="E152" s="537"/>
      <c r="F152" s="537"/>
      <c r="G152" s="537"/>
      <c r="H152" s="537"/>
      <c r="I152" s="330"/>
      <c r="J152" s="340"/>
      <c r="K152" s="341"/>
      <c r="L152" s="341"/>
      <c r="M152" s="341"/>
      <c r="N152" s="341"/>
      <c r="O152" s="341"/>
      <c r="P152" s="537"/>
      <c r="Q152" s="341"/>
      <c r="R152" s="341"/>
      <c r="S152" s="341"/>
      <c r="T152" s="341"/>
      <c r="U152" s="341"/>
      <c r="V152" s="341"/>
      <c r="W152" s="341"/>
      <c r="X152" s="341"/>
      <c r="Y152" s="341"/>
      <c r="Z152" s="343"/>
      <c r="AA152" s="343"/>
      <c r="AB152" s="343"/>
      <c r="AC152" s="343"/>
      <c r="AD152" s="343"/>
      <c r="AE152" s="343"/>
      <c r="AF152" s="343"/>
      <c r="AG152" s="343"/>
      <c r="AH152" s="343"/>
      <c r="AI152" s="343"/>
    </row>
    <row r="153" ht="14.25" customHeight="1">
      <c r="A153" s="40" t="str">
        <f t="array" ref="A153">IF(OR(INDIRECT("'2000'!A" &amp; 116 + ROW() - ROW($A$111)) = 0, INDIRECT("'2000'!A" &amp; 116 + ROW() - ROW($A$111)) = ""), "", INDIRECT("'2000'!A" &amp; 116 + ROW() - ROW($A$111)))</f>
        <v/>
      </c>
      <c r="B153" s="417" t="str">
        <f t="array" ref="B153">IFNA(XLOOKUP(A153,'New Signups'!C:C,'New Signups'!D:D),"")</f>
        <v/>
      </c>
      <c r="C153" s="417" t="str">
        <f t="array" ref="C153">IFNA(XLOOKUP(A153,'New Signups'!C:C,'New Signups'!E:E),"")</f>
        <v/>
      </c>
      <c r="D153" s="417" t="str">
        <f t="array" ref="D153">IFNA(XLOOKUP(A153,'2000'!A:A,'2000'!D:D),"")</f>
        <v/>
      </c>
      <c r="E153" s="537"/>
      <c r="F153" s="537"/>
      <c r="G153" s="537"/>
      <c r="H153" s="537"/>
      <c r="I153" s="330"/>
      <c r="J153" s="340"/>
      <c r="K153" s="341"/>
      <c r="L153" s="341"/>
      <c r="M153" s="341"/>
      <c r="N153" s="341"/>
      <c r="O153" s="341"/>
      <c r="P153" s="537"/>
      <c r="Q153" s="341"/>
      <c r="R153" s="341"/>
      <c r="S153" s="341"/>
      <c r="T153" s="341"/>
      <c r="U153" s="341"/>
      <c r="V153" s="341"/>
      <c r="W153" s="341"/>
      <c r="X153" s="341"/>
      <c r="Y153" s="341"/>
      <c r="Z153" s="343"/>
      <c r="AA153" s="343"/>
      <c r="AB153" s="343"/>
      <c r="AC153" s="343"/>
      <c r="AD153" s="343"/>
      <c r="AE153" s="343"/>
      <c r="AF153" s="343"/>
      <c r="AG153" s="343"/>
      <c r="AH153" s="343"/>
      <c r="AI153" s="343"/>
    </row>
    <row r="154" ht="14.25" customHeight="1">
      <c r="A154" s="40" t="str">
        <f t="array" ref="A154">IF(OR(INDIRECT("'2000'!A" &amp; 116 + ROW() - ROW($A$111)) = 0, INDIRECT("'2000'!A" &amp; 116 + ROW() - ROW($A$111)) = ""), "", INDIRECT("'2000'!A" &amp; 116 + ROW() - ROW($A$111)))</f>
        <v/>
      </c>
      <c r="B154" s="417" t="str">
        <f t="array" ref="B154">IFNA(XLOOKUP(A154,'New Signups'!C:C,'New Signups'!D:D),"")</f>
        <v/>
      </c>
      <c r="C154" s="417" t="str">
        <f t="array" ref="C154">IFNA(XLOOKUP(A154,'New Signups'!C:C,'New Signups'!E:E),"")</f>
        <v/>
      </c>
      <c r="D154" s="417" t="str">
        <f t="array" ref="D154">IFNA(XLOOKUP(A154,'2000'!A:A,'2000'!D:D),"")</f>
        <v/>
      </c>
      <c r="E154" s="537"/>
      <c r="F154" s="537"/>
      <c r="G154" s="537"/>
      <c r="H154" s="537"/>
      <c r="I154" s="330"/>
      <c r="J154" s="340"/>
      <c r="K154" s="341"/>
      <c r="L154" s="341"/>
      <c r="M154" s="341"/>
      <c r="N154" s="341"/>
      <c r="O154" s="341"/>
      <c r="P154" s="537"/>
      <c r="Q154" s="341"/>
      <c r="R154" s="341"/>
      <c r="S154" s="341"/>
      <c r="T154" s="341"/>
      <c r="U154" s="341"/>
      <c r="V154" s="341"/>
      <c r="W154" s="341"/>
      <c r="X154" s="341"/>
      <c r="Y154" s="341"/>
      <c r="Z154" s="343"/>
      <c r="AA154" s="343"/>
      <c r="AB154" s="343"/>
      <c r="AC154" s="343"/>
      <c r="AD154" s="343"/>
      <c r="AE154" s="343"/>
      <c r="AF154" s="343"/>
      <c r="AG154" s="343"/>
      <c r="AH154" s="343"/>
      <c r="AI154" s="343"/>
    </row>
    <row r="155" ht="14.25" customHeight="1">
      <c r="A155" s="40" t="str">
        <f t="array" ref="A155">IF(OR(INDIRECT("'2000'!A" &amp; 116 + ROW() - ROW($A$111)) = 0, INDIRECT("'2000'!A" &amp; 116 + ROW() - ROW($A$111)) = ""), "", INDIRECT("'2000'!A" &amp; 116 + ROW() - ROW($A$111)))</f>
        <v/>
      </c>
      <c r="B155" s="417" t="str">
        <f t="array" ref="B155">IFNA(XLOOKUP(A155,'New Signups'!C:C,'New Signups'!D:D),"")</f>
        <v/>
      </c>
      <c r="C155" s="417" t="str">
        <f t="array" ref="C155">IFNA(XLOOKUP(A155,'New Signups'!C:C,'New Signups'!E:E),"")</f>
        <v/>
      </c>
      <c r="D155" s="417" t="str">
        <f t="array" ref="D155">IFNA(XLOOKUP(A155,'2000'!A:A,'2000'!D:D),"")</f>
        <v/>
      </c>
      <c r="E155" s="537"/>
      <c r="F155" s="537"/>
      <c r="G155" s="537"/>
      <c r="H155" s="537"/>
      <c r="I155" s="330"/>
      <c r="J155" s="340"/>
      <c r="K155" s="341"/>
      <c r="L155" s="341"/>
      <c r="M155" s="341"/>
      <c r="N155" s="341"/>
      <c r="O155" s="341"/>
      <c r="P155" s="537"/>
      <c r="Q155" s="341"/>
      <c r="R155" s="341"/>
      <c r="S155" s="341"/>
      <c r="T155" s="341"/>
      <c r="U155" s="341"/>
      <c r="V155" s="341"/>
      <c r="W155" s="341"/>
      <c r="X155" s="341"/>
      <c r="Y155" s="341"/>
      <c r="Z155" s="343"/>
      <c r="AA155" s="343"/>
      <c r="AB155" s="343"/>
      <c r="AC155" s="343"/>
      <c r="AD155" s="343"/>
      <c r="AE155" s="343"/>
      <c r="AF155" s="343"/>
      <c r="AG155" s="343"/>
      <c r="AH155" s="343"/>
      <c r="AI155" s="343"/>
    </row>
    <row r="156" ht="14.25" customHeight="1">
      <c r="A156" s="40" t="str">
        <f t="array" ref="A156">IF(OR(INDIRECT("'2000'!A" &amp; 116 + ROW() - ROW($A$111)) = 0, INDIRECT("'2000'!A" &amp; 116 + ROW() - ROW($A$111)) = ""), "", INDIRECT("'2000'!A" &amp; 116 + ROW() - ROW($A$111)))</f>
        <v/>
      </c>
      <c r="B156" s="417" t="str">
        <f t="array" ref="B156">IFNA(XLOOKUP(A156,'New Signups'!C:C,'New Signups'!D:D),"")</f>
        <v/>
      </c>
      <c r="C156" s="417" t="str">
        <f t="array" ref="C156">IFNA(XLOOKUP(A156,'New Signups'!C:C,'New Signups'!E:E),"")</f>
        <v/>
      </c>
      <c r="D156" s="417" t="str">
        <f t="array" ref="D156">IFNA(XLOOKUP(A156,'2000'!A:A,'2000'!D:D),"")</f>
        <v/>
      </c>
      <c r="E156" s="537"/>
      <c r="F156" s="537"/>
      <c r="G156" s="537"/>
      <c r="H156" s="537"/>
      <c r="I156" s="330"/>
      <c r="J156" s="340"/>
      <c r="K156" s="341"/>
      <c r="L156" s="341"/>
      <c r="M156" s="341"/>
      <c r="N156" s="341"/>
      <c r="O156" s="341"/>
      <c r="P156" s="537"/>
      <c r="Q156" s="341"/>
      <c r="R156" s="341"/>
      <c r="S156" s="341"/>
      <c r="T156" s="341"/>
      <c r="U156" s="341"/>
      <c r="V156" s="341"/>
      <c r="W156" s="341"/>
      <c r="X156" s="341"/>
      <c r="Y156" s="341"/>
      <c r="Z156" s="343"/>
      <c r="AA156" s="343"/>
      <c r="AB156" s="343"/>
      <c r="AC156" s="343"/>
      <c r="AD156" s="343"/>
      <c r="AE156" s="343"/>
      <c r="AF156" s="343"/>
      <c r="AG156" s="343"/>
      <c r="AH156" s="343"/>
      <c r="AI156" s="343"/>
    </row>
    <row r="157" ht="14.25" customHeight="1">
      <c r="A157" s="40" t="str">
        <f t="array" ref="A157">IF(OR(INDIRECT("'2000'!A" &amp; 116 + ROW() - ROW($A$111)) = 0, INDIRECT("'2000'!A" &amp; 116 + ROW() - ROW($A$111)) = ""), "", INDIRECT("'2000'!A" &amp; 116 + ROW() - ROW($A$111)))</f>
        <v/>
      </c>
      <c r="B157" s="417" t="str">
        <f t="array" ref="B157">IFNA(XLOOKUP(A157,'New Signups'!C:C,'New Signups'!D:D),"")</f>
        <v/>
      </c>
      <c r="C157" s="417" t="str">
        <f t="array" ref="C157">IFNA(XLOOKUP(A157,'New Signups'!C:C,'New Signups'!E:E),"")</f>
        <v/>
      </c>
      <c r="D157" s="417" t="str">
        <f t="array" ref="D157">IFNA(XLOOKUP(A157,'2000'!A:A,'2000'!D:D),"")</f>
        <v/>
      </c>
      <c r="E157" s="537"/>
      <c r="F157" s="537"/>
      <c r="G157" s="537"/>
      <c r="H157" s="537"/>
      <c r="I157" s="330"/>
      <c r="J157" s="340"/>
      <c r="K157" s="341"/>
      <c r="L157" s="341"/>
      <c r="M157" s="341"/>
      <c r="N157" s="341"/>
      <c r="O157" s="341"/>
      <c r="P157" s="537"/>
      <c r="Q157" s="341"/>
      <c r="R157" s="341"/>
      <c r="S157" s="341"/>
      <c r="T157" s="341"/>
      <c r="U157" s="341"/>
      <c r="V157" s="341"/>
      <c r="W157" s="341"/>
      <c r="X157" s="341"/>
      <c r="Y157" s="341"/>
      <c r="Z157" s="343"/>
      <c r="AA157" s="343"/>
      <c r="AB157" s="343"/>
      <c r="AC157" s="343"/>
      <c r="AD157" s="343"/>
      <c r="AE157" s="343"/>
      <c r="AF157" s="343"/>
      <c r="AG157" s="343"/>
      <c r="AH157" s="343"/>
      <c r="AI157" s="343"/>
    </row>
    <row r="158" ht="14.25" customHeight="1">
      <c r="A158" s="40" t="str">
        <f t="array" ref="A158">IF(OR(INDIRECT("'2000'!A" &amp; 116 + ROW() - ROW($A$111)) = 0, INDIRECT("'2000'!A" &amp; 116 + ROW() - ROW($A$111)) = ""), "", INDIRECT("'2000'!A" &amp; 116 + ROW() - ROW($A$111)))</f>
        <v/>
      </c>
      <c r="B158" s="417" t="str">
        <f t="array" ref="B158">IFNA(XLOOKUP(A158,'New Signups'!C:C,'New Signups'!D:D),"")</f>
        <v/>
      </c>
      <c r="C158" s="417" t="str">
        <f t="array" ref="C158">IFNA(XLOOKUP(A158,'New Signups'!C:C,'New Signups'!E:E),"")</f>
        <v/>
      </c>
      <c r="D158" s="417" t="str">
        <f t="array" ref="D158">IFNA(XLOOKUP(A158,'2000'!A:A,'2000'!D:D),"")</f>
        <v/>
      </c>
      <c r="E158" s="537"/>
      <c r="F158" s="537"/>
      <c r="G158" s="537"/>
      <c r="H158" s="537"/>
      <c r="I158" s="330"/>
      <c r="J158" s="340"/>
      <c r="K158" s="341"/>
      <c r="L158" s="341"/>
      <c r="M158" s="341"/>
      <c r="N158" s="341"/>
      <c r="O158" s="341"/>
      <c r="P158" s="537"/>
      <c r="Q158" s="341"/>
      <c r="R158" s="341"/>
      <c r="S158" s="341"/>
      <c r="T158" s="341"/>
      <c r="U158" s="341"/>
      <c r="V158" s="341"/>
      <c r="W158" s="341"/>
      <c r="X158" s="341"/>
      <c r="Y158" s="341"/>
      <c r="Z158" s="343"/>
      <c r="AA158" s="343"/>
      <c r="AB158" s="343"/>
      <c r="AC158" s="343"/>
      <c r="AD158" s="343"/>
      <c r="AE158" s="343"/>
      <c r="AF158" s="343"/>
      <c r="AG158" s="343"/>
      <c r="AH158" s="343"/>
      <c r="AI158" s="343"/>
    </row>
    <row r="159" ht="14.25" customHeight="1">
      <c r="A159" s="40" t="str">
        <f t="array" ref="A159">IF(OR(INDIRECT("'2000'!A" &amp; 116 + ROW() - ROW($A$111)) = 0, INDIRECT("'2000'!A" &amp; 116 + ROW() - ROW($A$111)) = ""), "", INDIRECT("'2000'!A" &amp; 116 + ROW() - ROW($A$111)))</f>
        <v/>
      </c>
      <c r="B159" s="417" t="str">
        <f t="array" ref="B159">IFNA(XLOOKUP(A159,'New Signups'!C:C,'New Signups'!D:D),"")</f>
        <v/>
      </c>
      <c r="C159" s="417" t="str">
        <f t="array" ref="C159">IFNA(XLOOKUP(A159,'New Signups'!C:C,'New Signups'!E:E),"")</f>
        <v/>
      </c>
      <c r="D159" s="417" t="str">
        <f t="array" ref="D159">IFNA(XLOOKUP(A159,'2000'!A:A,'2000'!D:D),"")</f>
        <v/>
      </c>
      <c r="E159" s="537"/>
      <c r="F159" s="537"/>
      <c r="G159" s="537"/>
      <c r="H159" s="537"/>
      <c r="I159" s="330"/>
      <c r="J159" s="340"/>
      <c r="K159" s="341"/>
      <c r="L159" s="341"/>
      <c r="M159" s="341"/>
      <c r="N159" s="341"/>
      <c r="O159" s="341"/>
      <c r="P159" s="537"/>
      <c r="Q159" s="341"/>
      <c r="R159" s="341"/>
      <c r="S159" s="341"/>
      <c r="T159" s="341"/>
      <c r="U159" s="341"/>
      <c r="V159" s="341"/>
      <c r="W159" s="341"/>
      <c r="X159" s="341"/>
      <c r="Y159" s="341"/>
      <c r="Z159" s="343"/>
      <c r="AA159" s="343"/>
      <c r="AB159" s="343"/>
      <c r="AC159" s="343"/>
      <c r="AD159" s="343"/>
      <c r="AE159" s="343"/>
      <c r="AF159" s="343"/>
      <c r="AG159" s="343"/>
      <c r="AH159" s="343"/>
      <c r="AI159" s="343"/>
    </row>
    <row r="160" ht="14.25" customHeight="1">
      <c r="A160" s="40" t="str">
        <f t="array" ref="A160">IF(OR(INDIRECT("'2000'!A" &amp; 116 + ROW() - ROW($A$111)) = 0, INDIRECT("'2000'!A" &amp; 116 + ROW() - ROW($A$111)) = ""), "", INDIRECT("'2000'!A" &amp; 116 + ROW() - ROW($A$111)))</f>
        <v/>
      </c>
      <c r="B160" s="417" t="str">
        <f t="array" ref="B160">IFNA(XLOOKUP(A160,'New Signups'!C:C,'New Signups'!D:D),"")</f>
        <v/>
      </c>
      <c r="C160" s="417" t="str">
        <f t="array" ref="C160">IFNA(XLOOKUP(A160,'New Signups'!C:C,'New Signups'!E:E),"")</f>
        <v/>
      </c>
      <c r="D160" s="417" t="str">
        <f t="array" ref="D160">IFNA(XLOOKUP(A160,'2000'!A:A,'2000'!D:D),"")</f>
        <v/>
      </c>
      <c r="E160" s="537"/>
      <c r="F160" s="537"/>
      <c r="G160" s="537"/>
      <c r="H160" s="537"/>
      <c r="I160" s="330"/>
      <c r="J160" s="340"/>
      <c r="K160" s="341"/>
      <c r="L160" s="341"/>
      <c r="M160" s="341"/>
      <c r="N160" s="341"/>
      <c r="O160" s="341"/>
      <c r="P160" s="537"/>
      <c r="Q160" s="341"/>
      <c r="R160" s="341"/>
      <c r="S160" s="341"/>
      <c r="T160" s="341"/>
      <c r="U160" s="341"/>
      <c r="V160" s="341"/>
      <c r="W160" s="341"/>
      <c r="X160" s="341"/>
      <c r="Y160" s="341"/>
      <c r="Z160" s="343"/>
      <c r="AA160" s="343"/>
      <c r="AB160" s="343"/>
      <c r="AC160" s="343"/>
      <c r="AD160" s="343"/>
      <c r="AE160" s="343"/>
      <c r="AF160" s="343"/>
      <c r="AG160" s="343"/>
      <c r="AH160" s="343"/>
      <c r="AI160" s="343"/>
    </row>
    <row r="161" ht="14.25" customHeight="1">
      <c r="A161" s="40" t="str">
        <f t="array" ref="A161">IF(OR(INDIRECT("'2000'!A" &amp; 116 + ROW() - ROW($A$111)) = 0, INDIRECT("'2000'!A" &amp; 116 + ROW() - ROW($A$111)) = ""), "", INDIRECT("'2000'!A" &amp; 116 + ROW() - ROW($A$111)))</f>
        <v/>
      </c>
      <c r="B161" s="417" t="str">
        <f t="array" ref="B161">IFNA(XLOOKUP(A161,'New Signups'!C:C,'New Signups'!D:D),"")</f>
        <v/>
      </c>
      <c r="C161" s="417" t="str">
        <f t="array" ref="C161">IFNA(XLOOKUP(A161,'New Signups'!C:C,'New Signups'!E:E),"")</f>
        <v/>
      </c>
      <c r="D161" s="417" t="str">
        <f t="array" ref="D161">IFNA(XLOOKUP(A161,'2000'!A:A,'2000'!D:D),"")</f>
        <v/>
      </c>
      <c r="E161" s="537"/>
      <c r="F161" s="537"/>
      <c r="G161" s="537"/>
      <c r="H161" s="537"/>
      <c r="I161" s="330"/>
      <c r="J161" s="340"/>
      <c r="K161" s="341"/>
      <c r="L161" s="341"/>
      <c r="M161" s="341"/>
      <c r="N161" s="341"/>
      <c r="O161" s="341"/>
      <c r="P161" s="537"/>
      <c r="Q161" s="341"/>
      <c r="R161" s="341"/>
      <c r="S161" s="341"/>
      <c r="T161" s="341"/>
      <c r="U161" s="341"/>
      <c r="V161" s="341"/>
      <c r="W161" s="341"/>
      <c r="X161" s="341"/>
      <c r="Y161" s="341"/>
      <c r="Z161" s="343"/>
      <c r="AA161" s="343"/>
      <c r="AB161" s="343"/>
      <c r="AC161" s="343"/>
      <c r="AD161" s="343"/>
      <c r="AE161" s="343"/>
      <c r="AF161" s="343"/>
      <c r="AG161" s="343"/>
      <c r="AH161" s="343"/>
      <c r="AI161" s="343"/>
    </row>
    <row r="162" ht="14.25" customHeight="1">
      <c r="A162" s="40" t="str">
        <f t="array" ref="A162">IF(OR(INDIRECT("'2000'!A" &amp; 116 + ROW() - ROW($A$111)) = 0, INDIRECT("'2000'!A" &amp; 116 + ROW() - ROW($A$111)) = ""), "", INDIRECT("'2000'!A" &amp; 116 + ROW() - ROW($A$111)))</f>
        <v/>
      </c>
      <c r="B162" s="417" t="str">
        <f t="array" ref="B162">IFNA(XLOOKUP(A162,'New Signups'!C:C,'New Signups'!D:D),"")</f>
        <v/>
      </c>
      <c r="C162" s="417" t="str">
        <f t="array" ref="C162">IFNA(XLOOKUP(A162,'New Signups'!C:C,'New Signups'!E:E),"")</f>
        <v/>
      </c>
      <c r="D162" s="417" t="str">
        <f t="array" ref="D162">IFNA(XLOOKUP(A162,'2000'!A:A,'2000'!D:D),"")</f>
        <v/>
      </c>
      <c r="E162" s="537"/>
      <c r="F162" s="537"/>
      <c r="G162" s="537"/>
      <c r="H162" s="537"/>
      <c r="I162" s="330"/>
      <c r="J162" s="340"/>
      <c r="K162" s="341"/>
      <c r="L162" s="341"/>
      <c r="M162" s="341"/>
      <c r="N162" s="341"/>
      <c r="O162" s="341"/>
      <c r="P162" s="537"/>
      <c r="Q162" s="341"/>
      <c r="R162" s="341"/>
      <c r="S162" s="341"/>
      <c r="T162" s="341"/>
      <c r="U162" s="341"/>
      <c r="V162" s="341"/>
      <c r="W162" s="341"/>
      <c r="X162" s="341"/>
      <c r="Y162" s="341"/>
      <c r="Z162" s="343"/>
      <c r="AA162" s="343"/>
      <c r="AB162" s="343"/>
      <c r="AC162" s="343"/>
      <c r="AD162" s="343"/>
      <c r="AE162" s="343"/>
      <c r="AF162" s="343"/>
      <c r="AG162" s="343"/>
      <c r="AH162" s="343"/>
      <c r="AI162" s="343"/>
    </row>
    <row r="163" ht="14.25" customHeight="1">
      <c r="A163" s="40" t="str">
        <f t="array" ref="A163">IF(OR(INDIRECT("'2000'!A" &amp; 116 + ROW() - ROW($A$111)) = 0, INDIRECT("'2000'!A" &amp; 116 + ROW() - ROW($A$111)) = ""), "", INDIRECT("'2000'!A" &amp; 116 + ROW() - ROW($A$111)))</f>
        <v/>
      </c>
      <c r="B163" s="417" t="str">
        <f t="array" ref="B163">IFNA(XLOOKUP(A163,'New Signups'!C:C,'New Signups'!D:D),"")</f>
        <v/>
      </c>
      <c r="C163" s="417" t="str">
        <f t="array" ref="C163">IFNA(XLOOKUP(A163,'New Signups'!C:C,'New Signups'!E:E),"")</f>
        <v/>
      </c>
      <c r="D163" s="417" t="str">
        <f t="array" ref="D163">IFNA(XLOOKUP(A163,'2000'!A:A,'2000'!D:D),"")</f>
        <v/>
      </c>
      <c r="E163" s="537"/>
      <c r="F163" s="537"/>
      <c r="G163" s="537"/>
      <c r="H163" s="537"/>
      <c r="I163" s="330"/>
      <c r="J163" s="340"/>
      <c r="K163" s="341"/>
      <c r="L163" s="341"/>
      <c r="M163" s="341"/>
      <c r="N163" s="341"/>
      <c r="O163" s="341"/>
      <c r="P163" s="537"/>
      <c r="Q163" s="341"/>
      <c r="R163" s="341"/>
      <c r="S163" s="341"/>
      <c r="T163" s="341"/>
      <c r="U163" s="341"/>
      <c r="V163" s="341"/>
      <c r="W163" s="341"/>
      <c r="X163" s="341"/>
      <c r="Y163" s="341"/>
      <c r="Z163" s="343"/>
      <c r="AA163" s="343"/>
      <c r="AB163" s="343"/>
      <c r="AC163" s="343"/>
      <c r="AD163" s="343"/>
      <c r="AE163" s="343"/>
      <c r="AF163" s="343"/>
      <c r="AG163" s="343"/>
      <c r="AH163" s="343"/>
      <c r="AI163" s="343"/>
    </row>
    <row r="164" ht="14.25" customHeight="1">
      <c r="A164" s="40" t="str">
        <f t="array" ref="A164">IF(OR(INDIRECT("'2000'!A" &amp; 116 + ROW() - ROW($A$111)) = 0, INDIRECT("'2000'!A" &amp; 116 + ROW() - ROW($A$111)) = ""), "", INDIRECT("'2000'!A" &amp; 116 + ROW() - ROW($A$111)))</f>
        <v/>
      </c>
      <c r="B164" s="417" t="str">
        <f t="array" ref="B164">IFNA(XLOOKUP(A164,'New Signups'!C:C,'New Signups'!D:D),"")</f>
        <v/>
      </c>
      <c r="C164" s="417" t="str">
        <f t="array" ref="C164">IFNA(XLOOKUP(A164,'New Signups'!C:C,'New Signups'!E:E),"")</f>
        <v/>
      </c>
      <c r="D164" s="417" t="str">
        <f t="array" ref="D164">IFNA(XLOOKUP(A164,'2000'!A:A,'2000'!D:D),"")</f>
        <v/>
      </c>
      <c r="E164" s="537"/>
      <c r="F164" s="537"/>
      <c r="G164" s="537"/>
      <c r="H164" s="537"/>
      <c r="I164" s="330"/>
      <c r="J164" s="340"/>
      <c r="K164" s="341"/>
      <c r="L164" s="341"/>
      <c r="M164" s="341"/>
      <c r="N164" s="341"/>
      <c r="O164" s="341"/>
      <c r="P164" s="537"/>
      <c r="Q164" s="341"/>
      <c r="R164" s="341"/>
      <c r="S164" s="341"/>
      <c r="T164" s="341"/>
      <c r="U164" s="341"/>
      <c r="V164" s="341"/>
      <c r="W164" s="341"/>
      <c r="X164" s="341"/>
      <c r="Y164" s="341"/>
      <c r="Z164" s="343"/>
      <c r="AA164" s="343"/>
      <c r="AB164" s="343"/>
      <c r="AC164" s="343"/>
      <c r="AD164" s="343"/>
      <c r="AE164" s="343"/>
      <c r="AF164" s="343"/>
      <c r="AG164" s="343"/>
      <c r="AH164" s="343"/>
      <c r="AI164" s="343"/>
    </row>
    <row r="165" ht="14.25" customHeight="1">
      <c r="A165" s="40" t="str">
        <f t="array" ref="A165">IF(OR(INDIRECT("'2000'!A" &amp; 116 + ROW() - ROW($A$111)) = 0, INDIRECT("'2000'!A" &amp; 116 + ROW() - ROW($A$111)) = ""), "", INDIRECT("'2000'!A" &amp; 116 + ROW() - ROW($A$111)))</f>
        <v/>
      </c>
      <c r="B165" s="417" t="str">
        <f t="array" ref="B165">IFNA(XLOOKUP(A165,'New Signups'!C:C,'New Signups'!D:D),"")</f>
        <v/>
      </c>
      <c r="C165" s="417" t="str">
        <f t="array" ref="C165">IFNA(XLOOKUP(A165,'New Signups'!C:C,'New Signups'!E:E),"")</f>
        <v/>
      </c>
      <c r="D165" s="417" t="str">
        <f t="array" ref="D165">IFNA(XLOOKUP(A165,'2000'!A:A,'2000'!D:D),"")</f>
        <v/>
      </c>
      <c r="E165" s="537"/>
      <c r="F165" s="537"/>
      <c r="G165" s="537"/>
      <c r="H165" s="537"/>
      <c r="I165" s="330"/>
      <c r="J165" s="340"/>
      <c r="K165" s="341"/>
      <c r="L165" s="341"/>
      <c r="M165" s="341"/>
      <c r="N165" s="341"/>
      <c r="O165" s="341"/>
      <c r="P165" s="537"/>
      <c r="Q165" s="341"/>
      <c r="R165" s="341"/>
      <c r="S165" s="341"/>
      <c r="T165" s="341"/>
      <c r="U165" s="341"/>
      <c r="V165" s="341"/>
      <c r="W165" s="341"/>
      <c r="X165" s="341"/>
      <c r="Y165" s="341"/>
      <c r="Z165" s="343"/>
      <c r="AA165" s="343"/>
      <c r="AB165" s="343"/>
      <c r="AC165" s="343"/>
      <c r="AD165" s="343"/>
      <c r="AE165" s="343"/>
      <c r="AF165" s="343"/>
      <c r="AG165" s="343"/>
      <c r="AH165" s="343"/>
      <c r="AI165" s="343"/>
    </row>
    <row r="166" ht="14.25" customHeight="1">
      <c r="A166" s="40" t="str">
        <f t="array" ref="A166">IF(OR(INDIRECT("'2000'!A" &amp; 116 + ROW() - ROW($A$111)) = 0, INDIRECT("'2000'!A" &amp; 116 + ROW() - ROW($A$111)) = ""), "", INDIRECT("'2000'!A" &amp; 116 + ROW() - ROW($A$111)))</f>
        <v/>
      </c>
      <c r="B166" s="417" t="str">
        <f t="array" ref="B166">IFNA(XLOOKUP(A166,'New Signups'!C:C,'New Signups'!D:D),"")</f>
        <v/>
      </c>
      <c r="C166" s="417" t="str">
        <f t="array" ref="C166">IFNA(XLOOKUP(A166,'New Signups'!C:C,'New Signups'!E:E),"")</f>
        <v/>
      </c>
      <c r="D166" s="417" t="str">
        <f t="array" ref="D166">IFNA(XLOOKUP(A166,'2000'!A:A,'2000'!D:D),"")</f>
        <v/>
      </c>
      <c r="E166" s="537"/>
      <c r="F166" s="537"/>
      <c r="G166" s="537"/>
      <c r="H166" s="537"/>
      <c r="I166" s="330"/>
      <c r="J166" s="340"/>
      <c r="K166" s="341"/>
      <c r="L166" s="341"/>
      <c r="M166" s="341"/>
      <c r="N166" s="341"/>
      <c r="O166" s="341"/>
      <c r="P166" s="537"/>
      <c r="Q166" s="341"/>
      <c r="R166" s="341"/>
      <c r="S166" s="341"/>
      <c r="T166" s="341"/>
      <c r="U166" s="341"/>
      <c r="V166" s="341"/>
      <c r="W166" s="341"/>
      <c r="X166" s="341"/>
      <c r="Y166" s="341"/>
      <c r="Z166" s="343"/>
      <c r="AA166" s="343"/>
      <c r="AB166" s="343"/>
      <c r="AC166" s="343"/>
      <c r="AD166" s="343"/>
      <c r="AE166" s="343"/>
      <c r="AF166" s="343"/>
      <c r="AG166" s="343"/>
      <c r="AH166" s="343"/>
      <c r="AI166" s="343"/>
    </row>
    <row r="167" ht="14.25" customHeight="1">
      <c r="A167" s="40" t="str">
        <f t="array" ref="A167">IF(OR(INDIRECT("'2000'!A" &amp; 116 + ROW() - ROW($A$111)) = 0, INDIRECT("'2000'!A" &amp; 116 + ROW() - ROW($A$111)) = ""), "", INDIRECT("'2000'!A" &amp; 116 + ROW() - ROW($A$111)))</f>
        <v/>
      </c>
      <c r="B167" s="417" t="str">
        <f t="array" ref="B167">IFNA(XLOOKUP(A167,'New Signups'!C:C,'New Signups'!D:D),"")</f>
        <v/>
      </c>
      <c r="C167" s="417" t="str">
        <f t="array" ref="C167">IFNA(XLOOKUP(A167,'New Signups'!C:C,'New Signups'!E:E),"")</f>
        <v/>
      </c>
      <c r="D167" s="417" t="str">
        <f t="array" ref="D167">IFNA(XLOOKUP(A167,'2000'!A:A,'2000'!D:D),"")</f>
        <v/>
      </c>
      <c r="E167" s="537"/>
      <c r="F167" s="537"/>
      <c r="G167" s="537"/>
      <c r="H167" s="537"/>
      <c r="I167" s="330"/>
      <c r="J167" s="340"/>
      <c r="K167" s="341"/>
      <c r="L167" s="341"/>
      <c r="M167" s="341"/>
      <c r="N167" s="341"/>
      <c r="O167" s="341"/>
      <c r="P167" s="537"/>
      <c r="Q167" s="341"/>
      <c r="R167" s="341"/>
      <c r="S167" s="341"/>
      <c r="T167" s="341"/>
      <c r="U167" s="341"/>
      <c r="V167" s="341"/>
      <c r="W167" s="341"/>
      <c r="X167" s="341"/>
      <c r="Y167" s="341"/>
      <c r="Z167" s="343"/>
      <c r="AA167" s="343"/>
      <c r="AB167" s="343"/>
      <c r="AC167" s="343"/>
      <c r="AD167" s="343"/>
      <c r="AE167" s="343"/>
      <c r="AF167" s="343"/>
      <c r="AG167" s="343"/>
      <c r="AH167" s="343"/>
      <c r="AI167" s="343"/>
    </row>
    <row r="168" ht="14.25" customHeight="1">
      <c r="A168" s="40" t="str">
        <f t="array" ref="A168">IF(OR(INDIRECT("'2000'!A" &amp; 116 + ROW() - ROW($A$111)) = 0, INDIRECT("'2000'!A" &amp; 116 + ROW() - ROW($A$111)) = ""), "", INDIRECT("'2000'!A" &amp; 116 + ROW() - ROW($A$111)))</f>
        <v/>
      </c>
      <c r="B168" s="417" t="str">
        <f t="array" ref="B168">IFNA(XLOOKUP(A168,'New Signups'!C:C,'New Signups'!D:D),"")</f>
        <v/>
      </c>
      <c r="C168" s="417" t="str">
        <f t="array" ref="C168">IFNA(XLOOKUP(A168,'New Signups'!C:C,'New Signups'!E:E),"")</f>
        <v/>
      </c>
      <c r="D168" s="417" t="str">
        <f t="array" ref="D168">IFNA(XLOOKUP(A168,'2000'!A:A,'2000'!D:D),"")</f>
        <v/>
      </c>
      <c r="E168" s="537"/>
      <c r="F168" s="537"/>
      <c r="G168" s="537"/>
      <c r="H168" s="537"/>
      <c r="I168" s="330"/>
      <c r="J168" s="340"/>
      <c r="K168" s="341"/>
      <c r="L168" s="341"/>
      <c r="M168" s="341"/>
      <c r="N168" s="341"/>
      <c r="O168" s="341"/>
      <c r="P168" s="537"/>
      <c r="Q168" s="341"/>
      <c r="R168" s="341"/>
      <c r="S168" s="341"/>
      <c r="T168" s="341"/>
      <c r="U168" s="341"/>
      <c r="V168" s="341"/>
      <c r="W168" s="341"/>
      <c r="X168" s="341"/>
      <c r="Y168" s="341"/>
      <c r="Z168" s="343"/>
      <c r="AA168" s="343"/>
      <c r="AB168" s="343"/>
      <c r="AC168" s="343"/>
      <c r="AD168" s="343"/>
      <c r="AE168" s="343"/>
      <c r="AF168" s="343"/>
      <c r="AG168" s="343"/>
      <c r="AH168" s="343"/>
      <c r="AI168" s="343"/>
    </row>
    <row r="169" ht="14.25" customHeight="1">
      <c r="A169" s="40" t="str">
        <f t="array" ref="A169">IF(OR(INDIRECT("'2000'!A" &amp; 116 + ROW() - ROW($A$111)) = 0, INDIRECT("'2000'!A" &amp; 116 + ROW() - ROW($A$111)) = ""), "", INDIRECT("'2000'!A" &amp; 116 + ROW() - ROW($A$111)))</f>
        <v/>
      </c>
      <c r="B169" s="417" t="str">
        <f t="array" ref="B169">IFNA(XLOOKUP(A169,'New Signups'!C:C,'New Signups'!D:D),"")</f>
        <v/>
      </c>
      <c r="C169" s="417" t="str">
        <f t="array" ref="C169">IFNA(XLOOKUP(A169,'New Signups'!C:C,'New Signups'!E:E),"")</f>
        <v/>
      </c>
      <c r="D169" s="417" t="str">
        <f t="array" ref="D169">IFNA(XLOOKUP(A169,'2000'!A:A,'2000'!D:D),"")</f>
        <v/>
      </c>
      <c r="E169" s="537"/>
      <c r="F169" s="537"/>
      <c r="G169" s="537"/>
      <c r="H169" s="537"/>
      <c r="I169" s="330"/>
      <c r="J169" s="340"/>
      <c r="K169" s="341"/>
      <c r="L169" s="341"/>
      <c r="M169" s="341"/>
      <c r="N169" s="341"/>
      <c r="O169" s="341"/>
      <c r="P169" s="537"/>
      <c r="Q169" s="341"/>
      <c r="R169" s="341"/>
      <c r="S169" s="341"/>
      <c r="T169" s="341"/>
      <c r="U169" s="341"/>
      <c r="V169" s="341"/>
      <c r="W169" s="341"/>
      <c r="X169" s="341"/>
      <c r="Y169" s="341"/>
      <c r="Z169" s="343"/>
      <c r="AA169" s="343"/>
      <c r="AB169" s="343"/>
      <c r="AC169" s="343"/>
      <c r="AD169" s="343"/>
      <c r="AE169" s="343"/>
      <c r="AF169" s="343"/>
      <c r="AG169" s="343"/>
      <c r="AH169" s="343"/>
      <c r="AI169" s="343"/>
    </row>
    <row r="170" ht="14.25" customHeight="1">
      <c r="A170" s="40" t="str">
        <f t="array" ref="A170">IF(OR(INDIRECT("'2000'!A" &amp; 116 + ROW() - ROW($A$111)) = 0, INDIRECT("'2000'!A" &amp; 116 + ROW() - ROW($A$111)) = ""), "", INDIRECT("'2000'!A" &amp; 116 + ROW() - ROW($A$111)))</f>
        <v/>
      </c>
      <c r="B170" s="417" t="str">
        <f t="array" ref="B170">IFNA(XLOOKUP(A170,'New Signups'!C:C,'New Signups'!D:D),"")</f>
        <v/>
      </c>
      <c r="C170" s="417" t="str">
        <f t="array" ref="C170">IFNA(XLOOKUP(A170,'New Signups'!C:C,'New Signups'!E:E),"")</f>
        <v/>
      </c>
      <c r="D170" s="417" t="str">
        <f t="array" ref="D170">IFNA(XLOOKUP(A170,'2000'!A:A,'2000'!D:D),"")</f>
        <v/>
      </c>
      <c r="E170" s="537"/>
      <c r="F170" s="537"/>
      <c r="G170" s="537"/>
      <c r="H170" s="537"/>
      <c r="I170" s="330"/>
      <c r="J170" s="340"/>
      <c r="K170" s="341"/>
      <c r="L170" s="341"/>
      <c r="M170" s="341"/>
      <c r="N170" s="341"/>
      <c r="O170" s="341"/>
      <c r="P170" s="537"/>
      <c r="Q170" s="341"/>
      <c r="R170" s="341"/>
      <c r="S170" s="341"/>
      <c r="T170" s="341"/>
      <c r="U170" s="341"/>
      <c r="V170" s="341"/>
      <c r="W170" s="341"/>
      <c r="X170" s="341"/>
      <c r="Y170" s="341"/>
      <c r="Z170" s="343"/>
      <c r="AA170" s="343"/>
      <c r="AB170" s="343"/>
      <c r="AC170" s="343"/>
      <c r="AD170" s="343"/>
      <c r="AE170" s="343"/>
      <c r="AF170" s="343"/>
      <c r="AG170" s="343"/>
      <c r="AH170" s="343"/>
      <c r="AI170" s="343"/>
    </row>
    <row r="171" ht="14.25" customHeight="1">
      <c r="A171" s="40" t="str">
        <f t="array" ref="A171">IF(OR(INDIRECT("'2000'!A" &amp; 116 + ROW() - ROW($A$111)) = 0, INDIRECT("'2000'!A" &amp; 116 + ROW() - ROW($A$111)) = ""), "", INDIRECT("'2000'!A" &amp; 116 + ROW() - ROW($A$111)))</f>
        <v/>
      </c>
      <c r="B171" s="417" t="str">
        <f t="array" ref="B171">IFNA(XLOOKUP(A171,'New Signups'!C:C,'New Signups'!D:D),"")</f>
        <v/>
      </c>
      <c r="C171" s="417" t="str">
        <f t="array" ref="C171">IFNA(XLOOKUP(A171,'New Signups'!C:C,'New Signups'!E:E),"")</f>
        <v/>
      </c>
      <c r="D171" s="417" t="str">
        <f t="array" ref="D171">IFNA(XLOOKUP(A171,'2000'!A:A,'2000'!D:D),"")</f>
        <v/>
      </c>
      <c r="E171" s="537"/>
      <c r="F171" s="537"/>
      <c r="G171" s="537"/>
      <c r="H171" s="537"/>
      <c r="I171" s="330"/>
      <c r="J171" s="340"/>
      <c r="K171" s="341"/>
      <c r="L171" s="341"/>
      <c r="M171" s="341"/>
      <c r="N171" s="341"/>
      <c r="O171" s="341"/>
      <c r="P171" s="537"/>
      <c r="Q171" s="341"/>
      <c r="R171" s="341"/>
      <c r="S171" s="341"/>
      <c r="T171" s="341"/>
      <c r="U171" s="341"/>
      <c r="V171" s="341"/>
      <c r="W171" s="341"/>
      <c r="X171" s="341"/>
      <c r="Y171" s="341"/>
      <c r="Z171" s="343"/>
      <c r="AA171" s="343"/>
      <c r="AB171" s="343"/>
      <c r="AC171" s="343"/>
      <c r="AD171" s="343"/>
      <c r="AE171" s="343"/>
      <c r="AF171" s="343"/>
      <c r="AG171" s="343"/>
      <c r="AH171" s="343"/>
      <c r="AI171" s="343"/>
    </row>
    <row r="172" ht="14.25" customHeight="1">
      <c r="A172" s="40" t="str">
        <f t="array" ref="A172">IF(OR(INDIRECT("'2000'!A" &amp; 116 + ROW() - ROW($A$111)) = 0, INDIRECT("'2000'!A" &amp; 116 + ROW() - ROW($A$111)) = ""), "", INDIRECT("'2000'!A" &amp; 116 + ROW() - ROW($A$111)))</f>
        <v/>
      </c>
      <c r="B172" s="417" t="str">
        <f t="array" ref="B172">IFNA(XLOOKUP(A172,'New Signups'!C:C,'New Signups'!D:D),"")</f>
        <v/>
      </c>
      <c r="C172" s="417" t="str">
        <f t="array" ref="C172">IFNA(XLOOKUP(A172,'New Signups'!C:C,'New Signups'!E:E),"")</f>
        <v/>
      </c>
      <c r="D172" s="417" t="str">
        <f t="array" ref="D172">IFNA(XLOOKUP(A172,'2000'!A:A,'2000'!D:D),"")</f>
        <v/>
      </c>
      <c r="E172" s="537"/>
      <c r="F172" s="537"/>
      <c r="G172" s="537"/>
      <c r="H172" s="537"/>
      <c r="I172" s="330"/>
      <c r="J172" s="340"/>
      <c r="K172" s="341"/>
      <c r="L172" s="341"/>
      <c r="M172" s="341"/>
      <c r="N172" s="341"/>
      <c r="O172" s="341"/>
      <c r="P172" s="537"/>
      <c r="Q172" s="341"/>
      <c r="R172" s="341"/>
      <c r="S172" s="341"/>
      <c r="T172" s="341"/>
      <c r="U172" s="341"/>
      <c r="V172" s="341"/>
      <c r="W172" s="341"/>
      <c r="X172" s="341"/>
      <c r="Y172" s="341"/>
      <c r="Z172" s="343"/>
      <c r="AA172" s="343"/>
      <c r="AB172" s="343"/>
      <c r="AC172" s="343"/>
      <c r="AD172" s="343"/>
      <c r="AE172" s="343"/>
      <c r="AF172" s="343"/>
      <c r="AG172" s="343"/>
      <c r="AH172" s="343"/>
      <c r="AI172" s="343"/>
    </row>
    <row r="173" ht="14.25" customHeight="1">
      <c r="A173" s="40" t="str">
        <f t="array" ref="A173">IF(OR(INDIRECT("'2000'!A" &amp; 116 + ROW() - ROW($A$111)) = 0, INDIRECT("'2000'!A" &amp; 116 + ROW() - ROW($A$111)) = ""), "", INDIRECT("'2000'!A" &amp; 116 + ROW() - ROW($A$111)))</f>
        <v/>
      </c>
      <c r="B173" s="417" t="str">
        <f t="array" ref="B173">IFNA(XLOOKUP(A173,'New Signups'!C:C,'New Signups'!D:D),"")</f>
        <v/>
      </c>
      <c r="C173" s="417" t="str">
        <f t="array" ref="C173">IFNA(XLOOKUP(A173,'New Signups'!C:C,'New Signups'!E:E),"")</f>
        <v/>
      </c>
      <c r="D173" s="417" t="str">
        <f t="array" ref="D173">IFNA(XLOOKUP(A173,'2000'!A:A,'2000'!D:D),"")</f>
        <v/>
      </c>
      <c r="E173" s="537"/>
      <c r="F173" s="537"/>
      <c r="G173" s="537"/>
      <c r="H173" s="537"/>
      <c r="I173" s="330"/>
      <c r="J173" s="340"/>
      <c r="K173" s="341"/>
      <c r="L173" s="341"/>
      <c r="M173" s="341"/>
      <c r="N173" s="341"/>
      <c r="O173" s="341"/>
      <c r="P173" s="537"/>
      <c r="Q173" s="341"/>
      <c r="R173" s="341"/>
      <c r="S173" s="341"/>
      <c r="T173" s="341"/>
      <c r="U173" s="341"/>
      <c r="V173" s="341"/>
      <c r="W173" s="341"/>
      <c r="X173" s="341"/>
      <c r="Y173" s="341"/>
      <c r="Z173" s="343"/>
      <c r="AA173" s="343"/>
      <c r="AB173" s="343"/>
      <c r="AC173" s="343"/>
      <c r="AD173" s="343"/>
      <c r="AE173" s="343"/>
      <c r="AF173" s="343"/>
      <c r="AG173" s="343"/>
      <c r="AH173" s="343"/>
      <c r="AI173" s="343"/>
    </row>
    <row r="174" ht="14.25" customHeight="1">
      <c r="A174" s="40" t="str">
        <f t="array" ref="A174">IF(OR(INDIRECT("'2000'!A" &amp; 116 + ROW() - ROW($A$111)) = 0, INDIRECT("'2000'!A" &amp; 116 + ROW() - ROW($A$111)) = ""), "", INDIRECT("'2000'!A" &amp; 116 + ROW() - ROW($A$111)))</f>
        <v/>
      </c>
      <c r="B174" s="417" t="str">
        <f t="array" ref="B174">IFNA(XLOOKUP(A174,'New Signups'!C:C,'New Signups'!D:D),"")</f>
        <v/>
      </c>
      <c r="C174" s="417" t="str">
        <f t="array" ref="C174">IFNA(XLOOKUP(A174,'New Signups'!C:C,'New Signups'!E:E),"")</f>
        <v/>
      </c>
      <c r="D174" s="417" t="str">
        <f t="array" ref="D174">IFNA(XLOOKUP(A174,'2000'!A:A,'2000'!D:D),"")</f>
        <v/>
      </c>
      <c r="E174" s="537"/>
      <c r="F174" s="537"/>
      <c r="G174" s="537"/>
      <c r="H174" s="537"/>
      <c r="I174" s="330"/>
      <c r="J174" s="340"/>
      <c r="K174" s="341"/>
      <c r="L174" s="341"/>
      <c r="M174" s="341"/>
      <c r="N174" s="341"/>
      <c r="O174" s="341"/>
      <c r="P174" s="537"/>
      <c r="Q174" s="341"/>
      <c r="R174" s="341"/>
      <c r="S174" s="341"/>
      <c r="T174" s="341"/>
      <c r="U174" s="341"/>
      <c r="V174" s="341"/>
      <c r="W174" s="341"/>
      <c r="X174" s="341"/>
      <c r="Y174" s="341"/>
      <c r="Z174" s="343"/>
      <c r="AA174" s="343"/>
      <c r="AB174" s="343"/>
      <c r="AC174" s="343"/>
      <c r="AD174" s="343"/>
      <c r="AE174" s="343"/>
      <c r="AF174" s="343"/>
      <c r="AG174" s="343"/>
      <c r="AH174" s="343"/>
      <c r="AI174" s="343"/>
    </row>
    <row r="175" ht="14.25" customHeight="1">
      <c r="A175" s="40" t="str">
        <f t="array" ref="A175">IF(OR(INDIRECT("'2000'!A" &amp; 116 + ROW() - ROW($A$111)) = 0, INDIRECT("'2000'!A" &amp; 116 + ROW() - ROW($A$111)) = ""), "", INDIRECT("'2000'!A" &amp; 116 + ROW() - ROW($A$111)))</f>
        <v/>
      </c>
      <c r="B175" s="417" t="str">
        <f t="array" ref="B175">IFNA(XLOOKUP(A175,'New Signups'!C:C,'New Signups'!D:D),"")</f>
        <v/>
      </c>
      <c r="C175" s="417" t="str">
        <f t="array" ref="C175">IFNA(XLOOKUP(A175,'New Signups'!C:C,'New Signups'!E:E),"")</f>
        <v/>
      </c>
      <c r="D175" s="417" t="str">
        <f t="array" ref="D175">IFNA(XLOOKUP(A175,'2000'!A:A,'2000'!D:D),"")</f>
        <v/>
      </c>
      <c r="E175" s="537"/>
      <c r="F175" s="537"/>
      <c r="G175" s="537"/>
      <c r="H175" s="537"/>
      <c r="I175" s="330"/>
      <c r="J175" s="340"/>
      <c r="K175" s="341"/>
      <c r="L175" s="341"/>
      <c r="M175" s="341"/>
      <c r="N175" s="341"/>
      <c r="O175" s="341"/>
      <c r="P175" s="537"/>
      <c r="Q175" s="341"/>
      <c r="R175" s="341"/>
      <c r="S175" s="341"/>
      <c r="T175" s="341"/>
      <c r="U175" s="341"/>
      <c r="V175" s="341"/>
      <c r="W175" s="341"/>
      <c r="X175" s="341"/>
      <c r="Y175" s="341"/>
      <c r="Z175" s="343"/>
      <c r="AA175" s="343"/>
      <c r="AB175" s="343"/>
      <c r="AC175" s="343"/>
      <c r="AD175" s="343"/>
      <c r="AE175" s="343"/>
      <c r="AF175" s="343"/>
      <c r="AG175" s="343"/>
      <c r="AH175" s="343"/>
      <c r="AI175" s="343"/>
    </row>
    <row r="176" ht="14.25" customHeight="1">
      <c r="A176" s="40" t="str">
        <f t="array" ref="A176">IF(OR(INDIRECT("'2000'!A" &amp; 116 + ROW() - ROW($A$111)) = 0, INDIRECT("'2000'!A" &amp; 116 + ROW() - ROW($A$111)) = ""), "", INDIRECT("'2000'!A" &amp; 116 + ROW() - ROW($A$111)))</f>
        <v/>
      </c>
      <c r="B176" s="417" t="str">
        <f t="array" ref="B176">IFNA(XLOOKUP(A176,'New Signups'!C:C,'New Signups'!D:D),"")</f>
        <v/>
      </c>
      <c r="C176" s="417" t="str">
        <f t="array" ref="C176">IFNA(XLOOKUP(A176,'New Signups'!C:C,'New Signups'!E:E),"")</f>
        <v/>
      </c>
      <c r="D176" s="417" t="str">
        <f t="array" ref="D176">IFNA(XLOOKUP(A176,'2000'!A:A,'2000'!D:D),"")</f>
        <v/>
      </c>
      <c r="E176" s="537"/>
      <c r="F176" s="537"/>
      <c r="G176" s="537"/>
      <c r="H176" s="537"/>
      <c r="I176" s="330"/>
      <c r="J176" s="340"/>
      <c r="K176" s="341"/>
      <c r="L176" s="341"/>
      <c r="M176" s="341"/>
      <c r="N176" s="341"/>
      <c r="O176" s="341"/>
      <c r="P176" s="537"/>
      <c r="Q176" s="341"/>
      <c r="R176" s="341"/>
      <c r="S176" s="341"/>
      <c r="T176" s="341"/>
      <c r="U176" s="341"/>
      <c r="V176" s="341"/>
      <c r="W176" s="341"/>
      <c r="X176" s="341"/>
      <c r="Y176" s="341"/>
      <c r="Z176" s="343"/>
      <c r="AA176" s="343"/>
      <c r="AB176" s="343"/>
      <c r="AC176" s="343"/>
      <c r="AD176" s="343"/>
      <c r="AE176" s="343"/>
      <c r="AF176" s="343"/>
      <c r="AG176" s="343"/>
      <c r="AH176" s="343"/>
      <c r="AI176" s="343"/>
    </row>
    <row r="177" ht="14.25" customHeight="1">
      <c r="A177" s="40" t="str">
        <f t="array" ref="A177">IF(OR(INDIRECT("'2000'!A" &amp; 116 + ROW() - ROW($A$111)) = 0, INDIRECT("'2000'!A" &amp; 116 + ROW() - ROW($A$111)) = ""), "", INDIRECT("'2000'!A" &amp; 116 + ROW() - ROW($A$111)))</f>
        <v/>
      </c>
      <c r="B177" s="417" t="str">
        <f t="array" ref="B177">IFNA(XLOOKUP(A177,'New Signups'!C:C,'New Signups'!D:D),"")</f>
        <v/>
      </c>
      <c r="C177" s="417" t="str">
        <f t="array" ref="C177">IFNA(XLOOKUP(A177,'New Signups'!C:C,'New Signups'!E:E),"")</f>
        <v/>
      </c>
      <c r="D177" s="417" t="str">
        <f t="array" ref="D177">IFNA(XLOOKUP(A177,'2000'!A:A,'2000'!D:D),"")</f>
        <v/>
      </c>
      <c r="E177" s="537"/>
      <c r="F177" s="537"/>
      <c r="G177" s="537"/>
      <c r="H177" s="537"/>
      <c r="I177" s="330"/>
      <c r="J177" s="340"/>
      <c r="K177" s="341"/>
      <c r="L177" s="341"/>
      <c r="M177" s="341"/>
      <c r="N177" s="341"/>
      <c r="O177" s="341"/>
      <c r="P177" s="537"/>
      <c r="Q177" s="341"/>
      <c r="R177" s="341"/>
      <c r="S177" s="341"/>
      <c r="T177" s="341"/>
      <c r="U177" s="341"/>
      <c r="V177" s="341"/>
      <c r="W177" s="341"/>
      <c r="X177" s="341"/>
      <c r="Y177" s="341"/>
      <c r="Z177" s="343"/>
      <c r="AA177" s="343"/>
      <c r="AB177" s="343"/>
      <c r="AC177" s="343"/>
      <c r="AD177" s="343"/>
      <c r="AE177" s="343"/>
      <c r="AF177" s="343"/>
      <c r="AG177" s="343"/>
      <c r="AH177" s="343"/>
      <c r="AI177" s="343"/>
    </row>
    <row r="178" ht="14.25" customHeight="1">
      <c r="A178" s="40" t="str">
        <f t="array" ref="A178">IF(OR(INDIRECT("'2000'!A" &amp; 116 + ROW() - ROW($A$111)) = 0, INDIRECT("'2000'!A" &amp; 116 + ROW() - ROW($A$111)) = ""), "", INDIRECT("'2000'!A" &amp; 116 + ROW() - ROW($A$111)))</f>
        <v/>
      </c>
      <c r="B178" s="417" t="str">
        <f t="array" ref="B178">IFNA(XLOOKUP(A178,'New Signups'!C:C,'New Signups'!D:D),"")</f>
        <v/>
      </c>
      <c r="C178" s="417" t="str">
        <f t="array" ref="C178">IFNA(XLOOKUP(A178,'New Signups'!C:C,'New Signups'!E:E),"")</f>
        <v/>
      </c>
      <c r="D178" s="417" t="str">
        <f t="array" ref="D178">IFNA(XLOOKUP(A178,'2000'!A:A,'2000'!D:D),"")</f>
        <v/>
      </c>
      <c r="E178" s="537"/>
      <c r="F178" s="537"/>
      <c r="G178" s="537"/>
      <c r="H178" s="537"/>
      <c r="I178" s="330"/>
      <c r="J178" s="340"/>
      <c r="K178" s="341"/>
      <c r="L178" s="341"/>
      <c r="M178" s="341"/>
      <c r="N178" s="341"/>
      <c r="O178" s="341"/>
      <c r="P178" s="537"/>
      <c r="Q178" s="341"/>
      <c r="R178" s="341"/>
      <c r="S178" s="341"/>
      <c r="T178" s="341"/>
      <c r="U178" s="341"/>
      <c r="V178" s="341"/>
      <c r="W178" s="341"/>
      <c r="X178" s="341"/>
      <c r="Y178" s="341"/>
      <c r="Z178" s="343"/>
      <c r="AA178" s="343"/>
      <c r="AB178" s="343"/>
      <c r="AC178" s="343"/>
      <c r="AD178" s="343"/>
      <c r="AE178" s="343"/>
      <c r="AF178" s="343"/>
      <c r="AG178" s="343"/>
      <c r="AH178" s="343"/>
      <c r="AI178" s="343"/>
    </row>
    <row r="179" ht="14.25" customHeight="1">
      <c r="A179" s="40" t="str">
        <f t="array" ref="A179">IF(OR(INDIRECT("'2000'!A" &amp; 116 + ROW() - ROW($A$111)) = 0, INDIRECT("'2000'!A" &amp; 116 + ROW() - ROW($A$111)) = ""), "", INDIRECT("'2000'!A" &amp; 116 + ROW() - ROW($A$111)))</f>
        <v/>
      </c>
      <c r="B179" s="417" t="str">
        <f t="array" ref="B179">IFNA(XLOOKUP(A179,'New Signups'!C:C,'New Signups'!D:D),"")</f>
        <v/>
      </c>
      <c r="C179" s="417" t="str">
        <f t="array" ref="C179">IFNA(XLOOKUP(A179,'New Signups'!C:C,'New Signups'!E:E),"")</f>
        <v/>
      </c>
      <c r="D179" s="417" t="str">
        <f t="array" ref="D179">IFNA(XLOOKUP(A179,'2000'!A:A,'2000'!D:D),"")</f>
        <v/>
      </c>
      <c r="E179" s="537"/>
      <c r="F179" s="537"/>
      <c r="G179" s="537"/>
      <c r="H179" s="537"/>
      <c r="I179" s="330"/>
      <c r="J179" s="340"/>
      <c r="K179" s="341"/>
      <c r="L179" s="341"/>
      <c r="M179" s="341"/>
      <c r="N179" s="341"/>
      <c r="O179" s="341"/>
      <c r="P179" s="537"/>
      <c r="Q179" s="341"/>
      <c r="R179" s="341"/>
      <c r="S179" s="341"/>
      <c r="T179" s="341"/>
      <c r="U179" s="341"/>
      <c r="V179" s="341"/>
      <c r="W179" s="341"/>
      <c r="X179" s="341"/>
      <c r="Y179" s="341"/>
      <c r="Z179" s="343"/>
      <c r="AA179" s="343"/>
      <c r="AB179" s="343"/>
      <c r="AC179" s="343"/>
      <c r="AD179" s="343"/>
      <c r="AE179" s="343"/>
      <c r="AF179" s="343"/>
      <c r="AG179" s="343"/>
      <c r="AH179" s="343"/>
      <c r="AI179" s="343"/>
    </row>
    <row r="180" ht="14.25" customHeight="1">
      <c r="A180" s="40" t="str">
        <f t="array" ref="A180">IF(OR(INDIRECT("'2000'!A" &amp; 116 + ROW() - ROW($A$111)) = 0, INDIRECT("'2000'!A" &amp; 116 + ROW() - ROW($A$111)) = ""), "", INDIRECT("'2000'!A" &amp; 116 + ROW() - ROW($A$111)))</f>
        <v/>
      </c>
      <c r="B180" s="417" t="str">
        <f t="array" ref="B180">IFNA(XLOOKUP(A180,'New Signups'!C:C,'New Signups'!D:D),"")</f>
        <v/>
      </c>
      <c r="C180" s="417" t="str">
        <f t="array" ref="C180">IFNA(XLOOKUP(A180,'New Signups'!C:C,'New Signups'!E:E),"")</f>
        <v/>
      </c>
      <c r="D180" s="417" t="str">
        <f t="array" ref="D180">IFNA(XLOOKUP(A180,'2000'!A:A,'2000'!D:D),"")</f>
        <v/>
      </c>
      <c r="E180" s="537"/>
      <c r="F180" s="537"/>
      <c r="G180" s="537"/>
      <c r="H180" s="537"/>
      <c r="I180" s="330"/>
      <c r="J180" s="340"/>
      <c r="K180" s="341"/>
      <c r="L180" s="341"/>
      <c r="M180" s="341"/>
      <c r="N180" s="341"/>
      <c r="O180" s="341"/>
      <c r="P180" s="537"/>
      <c r="Q180" s="341"/>
      <c r="R180" s="341"/>
      <c r="S180" s="341"/>
      <c r="T180" s="341"/>
      <c r="U180" s="341"/>
      <c r="V180" s="341"/>
      <c r="W180" s="341"/>
      <c r="X180" s="341"/>
      <c r="Y180" s="341"/>
      <c r="Z180" s="343"/>
      <c r="AA180" s="343"/>
      <c r="AB180" s="343"/>
      <c r="AC180" s="343"/>
      <c r="AD180" s="343"/>
      <c r="AE180" s="343"/>
      <c r="AF180" s="343"/>
      <c r="AG180" s="343"/>
      <c r="AH180" s="343"/>
      <c r="AI180" s="343"/>
    </row>
    <row r="181" ht="14.25" customHeight="1">
      <c r="A181" s="40" t="str">
        <f t="array" ref="A181">IF(OR(INDIRECT("'2000'!A" &amp; 116 + ROW() - ROW($A$111)) = 0, INDIRECT("'2000'!A" &amp; 116 + ROW() - ROW($A$111)) = ""), "", INDIRECT("'2000'!A" &amp; 116 + ROW() - ROW($A$111)))</f>
        <v/>
      </c>
      <c r="B181" s="417" t="str">
        <f t="array" ref="B181">IFNA(XLOOKUP(A181,'New Signups'!C:C,'New Signups'!D:D),"")</f>
        <v/>
      </c>
      <c r="C181" s="417" t="str">
        <f t="array" ref="C181">IFNA(XLOOKUP(A181,'New Signups'!C:C,'New Signups'!E:E),"")</f>
        <v/>
      </c>
      <c r="D181" s="417" t="str">
        <f t="array" ref="D181">IFNA(XLOOKUP(A181,'2000'!A:A,'2000'!D:D),"")</f>
        <v/>
      </c>
      <c r="E181" s="537"/>
      <c r="F181" s="537"/>
      <c r="G181" s="537"/>
      <c r="H181" s="537"/>
      <c r="I181" s="330"/>
      <c r="J181" s="340"/>
      <c r="K181" s="341"/>
      <c r="L181" s="341"/>
      <c r="M181" s="341"/>
      <c r="N181" s="341"/>
      <c r="O181" s="341"/>
      <c r="P181" s="537"/>
      <c r="Q181" s="341"/>
      <c r="R181" s="341"/>
      <c r="S181" s="341"/>
      <c r="T181" s="341"/>
      <c r="U181" s="341"/>
      <c r="V181" s="341"/>
      <c r="W181" s="341"/>
      <c r="X181" s="341"/>
      <c r="Y181" s="341"/>
      <c r="Z181" s="343"/>
      <c r="AA181" s="343"/>
      <c r="AB181" s="343"/>
      <c r="AC181" s="343"/>
      <c r="AD181" s="343"/>
      <c r="AE181" s="343"/>
      <c r="AF181" s="343"/>
      <c r="AG181" s="343"/>
      <c r="AH181" s="343"/>
      <c r="AI181" s="343"/>
    </row>
    <row r="182" ht="14.25" customHeight="1">
      <c r="A182" s="40" t="str">
        <f t="array" ref="A182">IF(OR(INDIRECT("'2000'!A" &amp; 116 + ROW() - ROW($A$111)) = 0, INDIRECT("'2000'!A" &amp; 116 + ROW() - ROW($A$111)) = ""), "", INDIRECT("'2000'!A" &amp; 116 + ROW() - ROW($A$111)))</f>
        <v/>
      </c>
      <c r="B182" s="417" t="str">
        <f t="array" ref="B182">IFNA(XLOOKUP(A182,'New Signups'!C:C,'New Signups'!D:D),"")</f>
        <v/>
      </c>
      <c r="C182" s="417" t="str">
        <f t="array" ref="C182">IFNA(XLOOKUP(A182,'New Signups'!C:C,'New Signups'!E:E),"")</f>
        <v/>
      </c>
      <c r="D182" s="417" t="str">
        <f t="array" ref="D182">IFNA(XLOOKUP(A182,'2000'!A:A,'2000'!D:D),"")</f>
        <v/>
      </c>
      <c r="E182" s="537"/>
      <c r="F182" s="537"/>
      <c r="G182" s="537"/>
      <c r="H182" s="537"/>
      <c r="I182" s="330"/>
      <c r="J182" s="340"/>
      <c r="K182" s="341"/>
      <c r="L182" s="341"/>
      <c r="M182" s="341"/>
      <c r="N182" s="341"/>
      <c r="O182" s="341"/>
      <c r="P182" s="537"/>
      <c r="Q182" s="341"/>
      <c r="R182" s="341"/>
      <c r="S182" s="341"/>
      <c r="T182" s="341"/>
      <c r="U182" s="341"/>
      <c r="V182" s="341"/>
      <c r="W182" s="341"/>
      <c r="X182" s="341"/>
      <c r="Y182" s="341"/>
      <c r="Z182" s="343"/>
      <c r="AA182" s="343"/>
      <c r="AB182" s="343"/>
      <c r="AC182" s="343"/>
      <c r="AD182" s="343"/>
      <c r="AE182" s="343"/>
      <c r="AF182" s="343"/>
      <c r="AG182" s="343"/>
      <c r="AH182" s="343"/>
      <c r="AI182" s="343"/>
    </row>
    <row r="183" ht="14.25" customHeight="1">
      <c r="A183" s="40" t="str">
        <f t="array" ref="A183">IF(OR(INDIRECT("'2000'!A" &amp; 116 + ROW() - ROW($A$111)) = 0, INDIRECT("'2000'!A" &amp; 116 + ROW() - ROW($A$111)) = ""), "", INDIRECT("'2000'!A" &amp; 116 + ROW() - ROW($A$111)))</f>
        <v/>
      </c>
      <c r="B183" s="417" t="str">
        <f t="array" ref="B183">IFNA(XLOOKUP(A183,'New Signups'!C:C,'New Signups'!D:D),"")</f>
        <v/>
      </c>
      <c r="C183" s="417" t="str">
        <f t="array" ref="C183">IFNA(XLOOKUP(A183,'New Signups'!C:C,'New Signups'!E:E),"")</f>
        <v/>
      </c>
      <c r="D183" s="417" t="str">
        <f t="array" ref="D183">IFNA(XLOOKUP(A183,'2000'!A:A,'2000'!D:D),"")</f>
        <v/>
      </c>
      <c r="E183" s="537"/>
      <c r="F183" s="537"/>
      <c r="G183" s="537"/>
      <c r="H183" s="537"/>
      <c r="I183" s="330"/>
      <c r="J183" s="340"/>
      <c r="K183" s="341"/>
      <c r="L183" s="341"/>
      <c r="M183" s="341"/>
      <c r="N183" s="341"/>
      <c r="O183" s="341"/>
      <c r="P183" s="537"/>
      <c r="Q183" s="341"/>
      <c r="R183" s="341"/>
      <c r="S183" s="341"/>
      <c r="T183" s="341"/>
      <c r="U183" s="341"/>
      <c r="V183" s="341"/>
      <c r="W183" s="341"/>
      <c r="X183" s="341"/>
      <c r="Y183" s="341"/>
      <c r="Z183" s="343"/>
      <c r="AA183" s="343"/>
      <c r="AB183" s="343"/>
      <c r="AC183" s="343"/>
      <c r="AD183" s="343"/>
      <c r="AE183" s="343"/>
      <c r="AF183" s="343"/>
      <c r="AG183" s="343"/>
      <c r="AH183" s="343"/>
      <c r="AI183" s="343"/>
    </row>
    <row r="184" ht="14.25" customHeight="1">
      <c r="A184" s="40" t="str">
        <f t="array" ref="A184">IF(OR(INDIRECT("'2000'!A" &amp; 116 + ROW() - ROW($A$111)) = 0, INDIRECT("'2000'!A" &amp; 116 + ROW() - ROW($A$111)) = ""), "", INDIRECT("'2000'!A" &amp; 116 + ROW() - ROW($A$111)))</f>
        <v/>
      </c>
      <c r="B184" s="417" t="str">
        <f t="array" ref="B184">IFNA(XLOOKUP(A184,'New Signups'!C:C,'New Signups'!D:D),"")</f>
        <v/>
      </c>
      <c r="C184" s="417" t="str">
        <f t="array" ref="C184">IFNA(XLOOKUP(A184,'New Signups'!C:C,'New Signups'!E:E),"")</f>
        <v/>
      </c>
      <c r="D184" s="417" t="str">
        <f t="array" ref="D184">IFNA(XLOOKUP(A184,'2000'!A:A,'2000'!D:D),"")</f>
        <v/>
      </c>
      <c r="E184" s="537"/>
      <c r="F184" s="537"/>
      <c r="G184" s="537"/>
      <c r="H184" s="537"/>
      <c r="I184" s="330"/>
      <c r="J184" s="340"/>
      <c r="K184" s="341"/>
      <c r="L184" s="341"/>
      <c r="M184" s="341"/>
      <c r="N184" s="341"/>
      <c r="O184" s="341"/>
      <c r="P184" s="537"/>
      <c r="Q184" s="341"/>
      <c r="R184" s="341"/>
      <c r="S184" s="341"/>
      <c r="T184" s="341"/>
      <c r="U184" s="341"/>
      <c r="V184" s="341"/>
      <c r="W184" s="341"/>
      <c r="X184" s="341"/>
      <c r="Y184" s="341"/>
      <c r="Z184" s="343"/>
      <c r="AA184" s="343"/>
      <c r="AB184" s="343"/>
      <c r="AC184" s="343"/>
      <c r="AD184" s="343"/>
      <c r="AE184" s="343"/>
      <c r="AF184" s="343"/>
      <c r="AG184" s="343"/>
      <c r="AH184" s="343"/>
      <c r="AI184" s="343"/>
    </row>
    <row r="185" ht="14.25" customHeight="1">
      <c r="A185" s="40" t="str">
        <f t="array" ref="A185">IF(OR(INDIRECT("'2000'!A" &amp; 116 + ROW() - ROW($A$111)) = 0, INDIRECT("'2000'!A" &amp; 116 + ROW() - ROW($A$111)) = ""), "", INDIRECT("'2000'!A" &amp; 116 + ROW() - ROW($A$111)))</f>
        <v/>
      </c>
      <c r="B185" s="417" t="str">
        <f t="array" ref="B185">IFNA(XLOOKUP(A185,'New Signups'!C:C,'New Signups'!D:D),"")</f>
        <v/>
      </c>
      <c r="C185" s="417" t="str">
        <f t="array" ref="C185">IFNA(XLOOKUP(A185,'New Signups'!C:C,'New Signups'!E:E),"")</f>
        <v/>
      </c>
      <c r="D185" s="417" t="str">
        <f t="array" ref="D185">IFNA(XLOOKUP(A185,'2000'!A:A,'2000'!D:D),"")</f>
        <v/>
      </c>
      <c r="E185" s="537"/>
      <c r="F185" s="537"/>
      <c r="G185" s="537"/>
      <c r="H185" s="537"/>
      <c r="I185" s="330"/>
      <c r="J185" s="340"/>
      <c r="K185" s="341"/>
      <c r="L185" s="341"/>
      <c r="M185" s="341"/>
      <c r="N185" s="341"/>
      <c r="O185" s="341"/>
      <c r="P185" s="537"/>
      <c r="Q185" s="341"/>
      <c r="R185" s="341"/>
      <c r="S185" s="341"/>
      <c r="T185" s="341"/>
      <c r="U185" s="341"/>
      <c r="V185" s="341"/>
      <c r="W185" s="341"/>
      <c r="X185" s="341"/>
      <c r="Y185" s="341"/>
      <c r="Z185" s="343"/>
      <c r="AA185" s="343"/>
      <c r="AB185" s="343"/>
      <c r="AC185" s="343"/>
      <c r="AD185" s="343"/>
      <c r="AE185" s="343"/>
      <c r="AF185" s="343"/>
      <c r="AG185" s="343"/>
      <c r="AH185" s="343"/>
      <c r="AI185" s="343"/>
    </row>
    <row r="186" ht="14.25" customHeight="1">
      <c r="A186" s="40" t="str">
        <f t="array" ref="A186">IF(OR(INDIRECT("'2000'!A" &amp; 116 + ROW() - ROW($A$111)) = 0, INDIRECT("'2000'!A" &amp; 116 + ROW() - ROW($A$111)) = ""), "", INDIRECT("'2000'!A" &amp; 116 + ROW() - ROW($A$111)))</f>
        <v/>
      </c>
      <c r="B186" s="417" t="str">
        <f t="array" ref="B186">IFNA(XLOOKUP(A186,'New Signups'!C:C,'New Signups'!D:D),"")</f>
        <v/>
      </c>
      <c r="C186" s="417" t="str">
        <f t="array" ref="C186">IFNA(XLOOKUP(A186,'New Signups'!C:C,'New Signups'!E:E),"")</f>
        <v/>
      </c>
      <c r="D186" s="417" t="str">
        <f t="array" ref="D186">IFNA(XLOOKUP(A186,'2000'!A:A,'2000'!D:D),"")</f>
        <v/>
      </c>
      <c r="E186" s="537"/>
      <c r="F186" s="537"/>
      <c r="G186" s="537"/>
      <c r="H186" s="537"/>
      <c r="I186" s="330"/>
      <c r="J186" s="340"/>
      <c r="K186" s="341"/>
      <c r="L186" s="341"/>
      <c r="M186" s="341"/>
      <c r="N186" s="341"/>
      <c r="O186" s="341"/>
      <c r="P186" s="537"/>
      <c r="Q186" s="341"/>
      <c r="R186" s="341"/>
      <c r="S186" s="341"/>
      <c r="T186" s="341"/>
      <c r="U186" s="341"/>
      <c r="V186" s="341"/>
      <c r="W186" s="341"/>
      <c r="X186" s="341"/>
      <c r="Y186" s="341"/>
      <c r="Z186" s="343"/>
      <c r="AA186" s="343"/>
      <c r="AB186" s="343"/>
      <c r="AC186" s="343"/>
      <c r="AD186" s="343"/>
      <c r="AE186" s="343"/>
      <c r="AF186" s="343"/>
      <c r="AG186" s="343"/>
      <c r="AH186" s="343"/>
      <c r="AI186" s="343"/>
    </row>
    <row r="187" ht="14.25" customHeight="1">
      <c r="A187" s="40" t="str">
        <f t="array" ref="A187">IF(OR(INDIRECT("'2000'!A" &amp; 116 + ROW() - ROW($A$111)) = 0, INDIRECT("'2000'!A" &amp; 116 + ROW() - ROW($A$111)) = ""), "", INDIRECT("'2000'!A" &amp; 116 + ROW() - ROW($A$111)))</f>
        <v/>
      </c>
      <c r="B187" s="417" t="str">
        <f t="array" ref="B187">IFNA(XLOOKUP(A187,'New Signups'!C:C,'New Signups'!D:D),"")</f>
        <v/>
      </c>
      <c r="C187" s="417" t="str">
        <f t="array" ref="C187">IFNA(XLOOKUP(A187,'New Signups'!C:C,'New Signups'!E:E),"")</f>
        <v/>
      </c>
      <c r="D187" s="537"/>
      <c r="E187" s="537"/>
      <c r="F187" s="537"/>
      <c r="G187" s="537"/>
      <c r="H187" s="537"/>
      <c r="I187" s="330"/>
      <c r="J187" s="340"/>
      <c r="K187" s="341"/>
      <c r="L187" s="341"/>
      <c r="M187" s="341"/>
      <c r="N187" s="341"/>
      <c r="O187" s="341"/>
      <c r="P187" s="537"/>
      <c r="Q187" s="341"/>
      <c r="R187" s="341"/>
      <c r="S187" s="341"/>
      <c r="T187" s="341"/>
      <c r="U187" s="341"/>
      <c r="V187" s="341"/>
      <c r="W187" s="341"/>
      <c r="X187" s="341"/>
      <c r="Y187" s="341"/>
      <c r="Z187" s="343"/>
      <c r="AA187" s="343"/>
      <c r="AB187" s="343"/>
      <c r="AC187" s="343"/>
      <c r="AD187" s="343"/>
      <c r="AE187" s="343"/>
      <c r="AF187" s="343"/>
      <c r="AG187" s="343"/>
      <c r="AH187" s="343"/>
      <c r="AI187" s="343"/>
    </row>
    <row r="188" ht="14.25" customHeight="1">
      <c r="A188" s="40" t="str">
        <f t="array" ref="A188">IF(OR(INDIRECT("'2000'!A" &amp; 116 + ROW() - ROW($A$111)) = 0, INDIRECT("'2000'!A" &amp; 116 + ROW() - ROW($A$111)) = ""), "", INDIRECT("'2000'!A" &amp; 116 + ROW() - ROW($A$111)))</f>
        <v/>
      </c>
      <c r="B188" s="417" t="str">
        <f t="array" ref="B188">IFNA(XLOOKUP(A188,'New Signups'!C:C,'New Signups'!D:D),"")</f>
        <v/>
      </c>
      <c r="C188" s="417" t="str">
        <f t="array" ref="C188">IFNA(XLOOKUP(A188,'New Signups'!C:C,'New Signups'!E:E),"")</f>
        <v/>
      </c>
      <c r="D188" s="537"/>
      <c r="E188" s="537"/>
      <c r="F188" s="537"/>
      <c r="G188" s="537"/>
      <c r="H188" s="537"/>
      <c r="I188" s="330"/>
      <c r="J188" s="340"/>
      <c r="K188" s="341"/>
      <c r="L188" s="341"/>
      <c r="M188" s="341"/>
      <c r="N188" s="341"/>
      <c r="O188" s="341"/>
      <c r="P188" s="537"/>
      <c r="Q188" s="341"/>
      <c r="R188" s="341"/>
      <c r="S188" s="341"/>
      <c r="T188" s="341"/>
      <c r="U188" s="341"/>
      <c r="V188" s="341"/>
      <c r="W188" s="341"/>
      <c r="X188" s="341"/>
      <c r="Y188" s="341"/>
      <c r="Z188" s="343"/>
      <c r="AA188" s="343"/>
      <c r="AB188" s="343"/>
      <c r="AC188" s="343"/>
      <c r="AD188" s="343"/>
      <c r="AE188" s="343"/>
      <c r="AF188" s="343"/>
      <c r="AG188" s="343"/>
      <c r="AH188" s="343"/>
      <c r="AI188" s="343"/>
    </row>
    <row r="189" ht="14.25" customHeight="1">
      <c r="A189" s="40" t="str">
        <f t="array" ref="A189">IF(OR(INDIRECT("'2000'!A" &amp; 116 + ROW() - ROW($A$111)) = 0, INDIRECT("'2000'!A" &amp; 116 + ROW() - ROW($A$111)) = ""), "", INDIRECT("'2000'!A" &amp; 116 + ROW() - ROW($A$111)))</f>
        <v/>
      </c>
      <c r="B189" s="417" t="str">
        <f t="array" ref="B189">IFNA(XLOOKUP(A189,'New Signups'!C:C,'New Signups'!D:D),"")</f>
        <v/>
      </c>
      <c r="C189" s="417" t="str">
        <f t="array" ref="C189">IFNA(XLOOKUP(A189,'New Signups'!C:C,'New Signups'!E:E),"")</f>
        <v/>
      </c>
      <c r="D189" s="537"/>
      <c r="E189" s="537"/>
      <c r="F189" s="537"/>
      <c r="G189" s="537"/>
      <c r="H189" s="537"/>
      <c r="I189" s="330"/>
      <c r="J189" s="340"/>
      <c r="K189" s="341"/>
      <c r="L189" s="341"/>
      <c r="M189" s="341"/>
      <c r="N189" s="341"/>
      <c r="O189" s="341"/>
      <c r="P189" s="537"/>
      <c r="Q189" s="341"/>
      <c r="R189" s="341"/>
      <c r="S189" s="341"/>
      <c r="T189" s="341"/>
      <c r="U189" s="341"/>
      <c r="V189" s="341"/>
      <c r="W189" s="341"/>
      <c r="X189" s="341"/>
      <c r="Y189" s="341"/>
      <c r="Z189" s="343"/>
      <c r="AA189" s="343"/>
      <c r="AB189" s="343"/>
      <c r="AC189" s="343"/>
      <c r="AD189" s="343"/>
      <c r="AE189" s="343"/>
      <c r="AF189" s="343"/>
      <c r="AG189" s="343"/>
      <c r="AH189" s="343"/>
      <c r="AI189" s="343"/>
    </row>
    <row r="190" ht="14.25" customHeight="1">
      <c r="A190" s="40" t="str">
        <f t="array" ref="A190">IF(OR(INDIRECT("'2000'!A" &amp; 116 + ROW() - ROW($A$111)) = 0, INDIRECT("'2000'!A" &amp; 116 + ROW() - ROW($A$111)) = ""), "", INDIRECT("'2000'!A" &amp; 116 + ROW() - ROW($A$111)))</f>
        <v/>
      </c>
      <c r="B190" s="417" t="str">
        <f t="array" ref="B190">IFNA(XLOOKUP(A190,'New Signups'!C:C,'New Signups'!D:D),"")</f>
        <v/>
      </c>
      <c r="C190" s="417" t="str">
        <f t="array" ref="C190">IFNA(XLOOKUP(A190,'New Signups'!C:C,'New Signups'!E:E),"")</f>
        <v/>
      </c>
      <c r="D190" s="537"/>
      <c r="E190" s="537"/>
      <c r="F190" s="537"/>
      <c r="G190" s="537"/>
      <c r="H190" s="537"/>
      <c r="I190" s="330"/>
      <c r="J190" s="340"/>
      <c r="K190" s="341"/>
      <c r="L190" s="341"/>
      <c r="M190" s="341"/>
      <c r="N190" s="341"/>
      <c r="O190" s="341"/>
      <c r="P190" s="537"/>
      <c r="Q190" s="341"/>
      <c r="R190" s="341"/>
      <c r="S190" s="341"/>
      <c r="T190" s="341"/>
      <c r="U190" s="341"/>
      <c r="V190" s="341"/>
      <c r="W190" s="341"/>
      <c r="X190" s="341"/>
      <c r="Y190" s="341"/>
      <c r="Z190" s="343"/>
      <c r="AA190" s="343"/>
      <c r="AB190" s="343"/>
      <c r="AC190" s="343"/>
      <c r="AD190" s="343"/>
      <c r="AE190" s="343"/>
      <c r="AF190" s="343"/>
      <c r="AG190" s="343"/>
      <c r="AH190" s="343"/>
      <c r="AI190" s="343"/>
    </row>
    <row r="191" ht="14.25" customHeight="1">
      <c r="A191" s="40" t="str">
        <f t="array" ref="A191">IF(OR(INDIRECT("'2000'!A" &amp; 116 + ROW() - ROW($A$111)) = 0, INDIRECT("'2000'!A" &amp; 116 + ROW() - ROW($A$111)) = ""), "", INDIRECT("'2000'!A" &amp; 116 + ROW() - ROW($A$111)))</f>
        <v/>
      </c>
      <c r="B191" s="417" t="str">
        <f t="array" ref="B191">IFNA(XLOOKUP(A191,'New Signups'!C:C,'New Signups'!D:D),"")</f>
        <v/>
      </c>
      <c r="C191" s="417" t="str">
        <f t="array" ref="C191">IFNA(XLOOKUP(A191,'New Signups'!C:C,'New Signups'!E:E),"")</f>
        <v/>
      </c>
      <c r="D191" s="537"/>
      <c r="E191" s="537"/>
      <c r="F191" s="537"/>
      <c r="G191" s="537"/>
      <c r="H191" s="537"/>
      <c r="I191" s="330"/>
      <c r="J191" s="340"/>
      <c r="K191" s="341"/>
      <c r="L191" s="341"/>
      <c r="M191" s="341"/>
      <c r="N191" s="341"/>
      <c r="O191" s="341"/>
      <c r="P191" s="537"/>
      <c r="Q191" s="341"/>
      <c r="R191" s="341"/>
      <c r="S191" s="341"/>
      <c r="T191" s="341"/>
      <c r="U191" s="341"/>
      <c r="V191" s="341"/>
      <c r="W191" s="341"/>
      <c r="X191" s="341"/>
      <c r="Y191" s="341"/>
      <c r="Z191" s="343"/>
      <c r="AA191" s="343"/>
      <c r="AB191" s="343"/>
      <c r="AC191" s="343"/>
      <c r="AD191" s="343"/>
      <c r="AE191" s="343"/>
      <c r="AF191" s="343"/>
      <c r="AG191" s="343"/>
      <c r="AH191" s="343"/>
      <c r="AI191" s="343"/>
    </row>
    <row r="192" ht="14.25" customHeight="1">
      <c r="A192" s="40" t="str">
        <f t="array" ref="A192">IF(OR(INDIRECT("'2000'!A" &amp; 116 + ROW() - ROW($A$111)) = 0, INDIRECT("'2000'!A" &amp; 116 + ROW() - ROW($A$111)) = ""), "", INDIRECT("'2000'!A" &amp; 116 + ROW() - ROW($A$111)))</f>
        <v/>
      </c>
      <c r="B192" s="417" t="str">
        <f t="array" ref="B192">IFNA(XLOOKUP(A192,'New Signups'!C:C,'New Signups'!D:D),"")</f>
        <v/>
      </c>
      <c r="C192" s="417" t="str">
        <f t="array" ref="C192">IFNA(XLOOKUP(A192,'New Signups'!C:C,'New Signups'!E:E),"")</f>
        <v/>
      </c>
      <c r="D192" s="537"/>
      <c r="E192" s="537"/>
      <c r="F192" s="537"/>
      <c r="G192" s="537"/>
      <c r="H192" s="537"/>
      <c r="I192" s="330"/>
      <c r="J192" s="340"/>
      <c r="K192" s="341"/>
      <c r="L192" s="341"/>
      <c r="M192" s="341"/>
      <c r="N192" s="341"/>
      <c r="O192" s="341"/>
      <c r="P192" s="537"/>
      <c r="Q192" s="341"/>
      <c r="R192" s="341"/>
      <c r="S192" s="341"/>
      <c r="T192" s="341"/>
      <c r="U192" s="341"/>
      <c r="V192" s="341"/>
      <c r="W192" s="341"/>
      <c r="X192" s="341"/>
      <c r="Y192" s="341"/>
      <c r="Z192" s="343"/>
      <c r="AA192" s="343"/>
      <c r="AB192" s="343"/>
      <c r="AC192" s="343"/>
      <c r="AD192" s="343"/>
      <c r="AE192" s="343"/>
      <c r="AF192" s="343"/>
      <c r="AG192" s="343"/>
      <c r="AH192" s="343"/>
      <c r="AI192" s="343"/>
    </row>
    <row r="193" ht="14.25" customHeight="1">
      <c r="A193" s="40" t="str">
        <f t="array" ref="A193">IF(OR(INDIRECT("'2000'!A" &amp; 116 + ROW() - ROW($A$111)) = 0, INDIRECT("'2000'!A" &amp; 116 + ROW() - ROW($A$111)) = ""), "", INDIRECT("'2000'!A" &amp; 116 + ROW() - ROW($A$111)))</f>
        <v/>
      </c>
      <c r="B193" s="417" t="str">
        <f t="array" ref="B193">IFNA(XLOOKUP(A193,'New Signups'!C:C,'New Signups'!D:D),"")</f>
        <v/>
      </c>
      <c r="C193" s="417" t="str">
        <f t="array" ref="C193">IFNA(XLOOKUP(A193,'New Signups'!C:C,'New Signups'!E:E),"")</f>
        <v/>
      </c>
      <c r="D193" s="537"/>
      <c r="E193" s="537"/>
      <c r="F193" s="537"/>
      <c r="G193" s="537"/>
      <c r="H193" s="537"/>
      <c r="I193" s="330"/>
      <c r="J193" s="340"/>
      <c r="K193" s="341"/>
      <c r="L193" s="341"/>
      <c r="M193" s="341"/>
      <c r="N193" s="341"/>
      <c r="O193" s="341"/>
      <c r="P193" s="537"/>
      <c r="Q193" s="341"/>
      <c r="R193" s="341"/>
      <c r="S193" s="341"/>
      <c r="T193" s="341"/>
      <c r="U193" s="341"/>
      <c r="V193" s="341"/>
      <c r="W193" s="341"/>
      <c r="X193" s="341"/>
      <c r="Y193" s="341"/>
      <c r="Z193" s="343"/>
      <c r="AA193" s="343"/>
      <c r="AB193" s="343"/>
      <c r="AC193" s="343"/>
      <c r="AD193" s="343"/>
      <c r="AE193" s="343"/>
      <c r="AF193" s="343"/>
      <c r="AG193" s="343"/>
      <c r="AH193" s="343"/>
      <c r="AI193" s="343"/>
    </row>
    <row r="194" ht="14.25" customHeight="1">
      <c r="A194" s="40" t="str">
        <f t="array" ref="A194">IF(OR(INDIRECT("'2000'!A" &amp; 116 + ROW() - ROW($A$111)) = 0, INDIRECT("'2000'!A" &amp; 116 + ROW() - ROW($A$111)) = ""), "", INDIRECT("'2000'!A" &amp; 116 + ROW() - ROW($A$111)))</f>
        <v/>
      </c>
      <c r="B194" s="417" t="str">
        <f t="array" ref="B194">IFNA(XLOOKUP(A194,'New Signups'!C:C,'New Signups'!D:D),"")</f>
        <v/>
      </c>
      <c r="C194" s="417" t="str">
        <f t="array" ref="C194">IFNA(XLOOKUP(A194,'New Signups'!C:C,'New Signups'!E:E),"")</f>
        <v/>
      </c>
      <c r="D194" s="537"/>
      <c r="E194" s="537"/>
      <c r="F194" s="537"/>
      <c r="G194" s="537"/>
      <c r="H194" s="537"/>
      <c r="I194" s="330"/>
      <c r="J194" s="340"/>
      <c r="K194" s="341"/>
      <c r="L194" s="341"/>
      <c r="M194" s="341"/>
      <c r="N194" s="341"/>
      <c r="O194" s="341"/>
      <c r="P194" s="537"/>
      <c r="Q194" s="341"/>
      <c r="R194" s="341"/>
      <c r="S194" s="341"/>
      <c r="T194" s="341"/>
      <c r="U194" s="341"/>
      <c r="V194" s="341"/>
      <c r="W194" s="341"/>
      <c r="X194" s="341"/>
      <c r="Y194" s="341"/>
      <c r="Z194" s="343"/>
      <c r="AA194" s="343"/>
      <c r="AB194" s="343"/>
      <c r="AC194" s="343"/>
      <c r="AD194" s="343"/>
      <c r="AE194" s="343"/>
      <c r="AF194" s="343"/>
      <c r="AG194" s="343"/>
      <c r="AH194" s="343"/>
      <c r="AI194" s="343"/>
    </row>
    <row r="195" ht="14.25" customHeight="1">
      <c r="A195" s="40" t="str">
        <f t="array" ref="A195">IF(OR(INDIRECT("'2000'!A" &amp; 116 + ROW() - ROW($A$111)) = 0, INDIRECT("'2000'!A" &amp; 116 + ROW() - ROW($A$111)) = ""), "", INDIRECT("'2000'!A" &amp; 116 + ROW() - ROW($A$111)))</f>
        <v/>
      </c>
      <c r="B195" s="417" t="str">
        <f t="array" ref="B195">IFNA(XLOOKUP(A195,'New Signups'!C:C,'New Signups'!D:D),"")</f>
        <v/>
      </c>
      <c r="C195" s="417" t="str">
        <f t="array" ref="C195">IFNA(XLOOKUP(A195,'New Signups'!C:C,'New Signups'!E:E),"")</f>
        <v/>
      </c>
      <c r="D195" s="537"/>
      <c r="E195" s="537"/>
      <c r="F195" s="537"/>
      <c r="G195" s="537"/>
      <c r="H195" s="537"/>
      <c r="I195" s="330"/>
      <c r="J195" s="340"/>
      <c r="K195" s="341"/>
      <c r="L195" s="341"/>
      <c r="M195" s="341"/>
      <c r="N195" s="341"/>
      <c r="O195" s="341"/>
      <c r="P195" s="537"/>
      <c r="Q195" s="341"/>
      <c r="R195" s="341"/>
      <c r="S195" s="341"/>
      <c r="T195" s="341"/>
      <c r="U195" s="341"/>
      <c r="V195" s="341"/>
      <c r="W195" s="341"/>
      <c r="X195" s="341"/>
      <c r="Y195" s="341"/>
      <c r="Z195" s="343"/>
      <c r="AA195" s="343"/>
      <c r="AB195" s="343"/>
      <c r="AC195" s="343"/>
      <c r="AD195" s="343"/>
      <c r="AE195" s="343"/>
      <c r="AF195" s="343"/>
      <c r="AG195" s="343"/>
      <c r="AH195" s="343"/>
      <c r="AI195" s="343"/>
    </row>
    <row r="196" ht="14.25" customHeight="1">
      <c r="A196" s="1336"/>
      <c r="B196" s="537"/>
      <c r="C196" s="537"/>
      <c r="D196" s="537"/>
      <c r="E196" s="537"/>
      <c r="F196" s="537"/>
      <c r="G196" s="537"/>
      <c r="H196" s="537"/>
      <c r="I196" s="330"/>
      <c r="J196" s="340"/>
      <c r="K196" s="341"/>
      <c r="L196" s="341"/>
      <c r="M196" s="341"/>
      <c r="N196" s="341"/>
      <c r="O196" s="341"/>
      <c r="P196" s="537"/>
      <c r="Q196" s="341"/>
      <c r="R196" s="341"/>
      <c r="S196" s="341"/>
      <c r="T196" s="341"/>
      <c r="U196" s="341"/>
      <c r="V196" s="341"/>
      <c r="W196" s="341"/>
      <c r="X196" s="341"/>
      <c r="Y196" s="341"/>
      <c r="Z196" s="343"/>
      <c r="AA196" s="343"/>
      <c r="AB196" s="343"/>
      <c r="AC196" s="343"/>
      <c r="AD196" s="343"/>
      <c r="AE196" s="343"/>
      <c r="AF196" s="343"/>
      <c r="AG196" s="343"/>
      <c r="AH196" s="343"/>
      <c r="AI196" s="343"/>
    </row>
    <row r="197" ht="14.25" customHeight="1">
      <c r="A197" s="1336"/>
      <c r="B197" s="537"/>
      <c r="C197" s="537"/>
      <c r="D197" s="537"/>
      <c r="E197" s="537"/>
      <c r="F197" s="537"/>
      <c r="G197" s="537"/>
      <c r="H197" s="537"/>
      <c r="I197" s="330"/>
      <c r="J197" s="340"/>
      <c r="K197" s="341"/>
      <c r="L197" s="341"/>
      <c r="M197" s="341"/>
      <c r="N197" s="341"/>
      <c r="O197" s="341"/>
      <c r="P197" s="537"/>
      <c r="Q197" s="341"/>
      <c r="R197" s="341"/>
      <c r="S197" s="341"/>
      <c r="T197" s="341"/>
      <c r="U197" s="341"/>
      <c r="V197" s="341"/>
      <c r="W197" s="341"/>
      <c r="X197" s="341"/>
      <c r="Y197" s="341"/>
      <c r="Z197" s="343"/>
      <c r="AA197" s="343"/>
      <c r="AB197" s="343"/>
      <c r="AC197" s="343"/>
      <c r="AD197" s="343"/>
      <c r="AE197" s="343"/>
      <c r="AF197" s="343"/>
      <c r="AG197" s="343"/>
      <c r="AH197" s="343"/>
      <c r="AI197" s="343"/>
    </row>
    <row r="198" ht="14.25" customHeight="1">
      <c r="A198" s="1336"/>
      <c r="B198" s="537"/>
      <c r="C198" s="537"/>
      <c r="D198" s="537"/>
      <c r="E198" s="537"/>
      <c r="F198" s="537"/>
      <c r="G198" s="537"/>
      <c r="H198" s="537"/>
      <c r="I198" s="330"/>
      <c r="J198" s="340"/>
      <c r="K198" s="341"/>
      <c r="L198" s="341"/>
      <c r="M198" s="341"/>
      <c r="N198" s="341"/>
      <c r="O198" s="341"/>
      <c r="P198" s="537"/>
      <c r="Q198" s="341"/>
      <c r="R198" s="341"/>
      <c r="S198" s="341"/>
      <c r="T198" s="341"/>
      <c r="U198" s="341"/>
      <c r="V198" s="341"/>
      <c r="W198" s="341"/>
      <c r="X198" s="341"/>
      <c r="Y198" s="341"/>
      <c r="Z198" s="343"/>
      <c r="AA198" s="343"/>
      <c r="AB198" s="343"/>
      <c r="AC198" s="343"/>
      <c r="AD198" s="343"/>
      <c r="AE198" s="343"/>
      <c r="AF198" s="343"/>
      <c r="AG198" s="343"/>
      <c r="AH198" s="343"/>
      <c r="AI198" s="343"/>
    </row>
    <row r="199" ht="14.25" customHeight="1">
      <c r="A199" s="1336"/>
      <c r="B199" s="537"/>
      <c r="C199" s="537"/>
      <c r="D199" s="537"/>
      <c r="E199" s="537"/>
      <c r="F199" s="537"/>
      <c r="G199" s="537"/>
      <c r="H199" s="537"/>
      <c r="I199" s="330"/>
      <c r="J199" s="340"/>
      <c r="K199" s="341"/>
      <c r="L199" s="341"/>
      <c r="M199" s="341"/>
      <c r="N199" s="341"/>
      <c r="O199" s="341"/>
      <c r="P199" s="537"/>
      <c r="Q199" s="341"/>
      <c r="R199" s="341"/>
      <c r="S199" s="341"/>
      <c r="T199" s="341"/>
      <c r="U199" s="341"/>
      <c r="V199" s="341"/>
      <c r="W199" s="341"/>
      <c r="X199" s="341"/>
      <c r="Y199" s="341"/>
      <c r="Z199" s="343"/>
      <c r="AA199" s="343"/>
      <c r="AB199" s="343"/>
      <c r="AC199" s="343"/>
      <c r="AD199" s="343"/>
      <c r="AE199" s="343"/>
      <c r="AF199" s="343"/>
      <c r="AG199" s="343"/>
      <c r="AH199" s="343"/>
      <c r="AI199" s="343"/>
    </row>
    <row r="200" ht="14.25" customHeight="1">
      <c r="A200" s="1336"/>
      <c r="B200" s="537"/>
      <c r="C200" s="537"/>
      <c r="D200" s="537"/>
      <c r="E200" s="537"/>
      <c r="F200" s="537"/>
      <c r="G200" s="537"/>
      <c r="H200" s="537"/>
      <c r="I200" s="330"/>
      <c r="J200" s="340"/>
      <c r="K200" s="341"/>
      <c r="L200" s="341"/>
      <c r="M200" s="341"/>
      <c r="N200" s="341"/>
      <c r="O200" s="341"/>
      <c r="P200" s="537"/>
      <c r="Q200" s="341"/>
      <c r="R200" s="341"/>
      <c r="S200" s="341"/>
      <c r="T200" s="341"/>
      <c r="U200" s="341"/>
      <c r="V200" s="341"/>
      <c r="W200" s="341"/>
      <c r="X200" s="341"/>
      <c r="Y200" s="341"/>
      <c r="Z200" s="343"/>
      <c r="AA200" s="343"/>
      <c r="AB200" s="343"/>
      <c r="AC200" s="343"/>
      <c r="AD200" s="343"/>
      <c r="AE200" s="343"/>
      <c r="AF200" s="343"/>
      <c r="AG200" s="343"/>
      <c r="AH200" s="343"/>
      <c r="AI200" s="343"/>
    </row>
    <row r="201" ht="14.25" customHeight="1">
      <c r="A201" s="1336"/>
      <c r="B201" s="537"/>
      <c r="C201" s="537"/>
      <c r="D201" s="537"/>
      <c r="E201" s="537"/>
      <c r="F201" s="537"/>
      <c r="G201" s="537"/>
      <c r="H201" s="537"/>
      <c r="I201" s="330"/>
      <c r="J201" s="340"/>
      <c r="K201" s="341"/>
      <c r="L201" s="341"/>
      <c r="M201" s="341"/>
      <c r="N201" s="341"/>
      <c r="O201" s="341"/>
      <c r="P201" s="537"/>
      <c r="Q201" s="341"/>
      <c r="R201" s="341"/>
      <c r="S201" s="341"/>
      <c r="T201" s="341"/>
      <c r="U201" s="341"/>
      <c r="V201" s="341"/>
      <c r="W201" s="341"/>
      <c r="X201" s="341"/>
      <c r="Y201" s="341"/>
      <c r="Z201" s="343"/>
      <c r="AA201" s="343"/>
      <c r="AB201" s="343"/>
      <c r="AC201" s="343"/>
      <c r="AD201" s="343"/>
      <c r="AE201" s="343"/>
      <c r="AF201" s="343"/>
      <c r="AG201" s="343"/>
      <c r="AH201" s="343"/>
      <c r="AI201" s="343"/>
    </row>
    <row r="202" ht="14.25" customHeight="1">
      <c r="A202" s="1336"/>
      <c r="B202" s="537"/>
      <c r="C202" s="537"/>
      <c r="D202" s="537"/>
      <c r="E202" s="537"/>
      <c r="F202" s="537"/>
      <c r="G202" s="537"/>
      <c r="H202" s="537"/>
      <c r="I202" s="330"/>
      <c r="J202" s="340"/>
      <c r="K202" s="341"/>
      <c r="L202" s="341"/>
      <c r="M202" s="341"/>
      <c r="N202" s="341"/>
      <c r="O202" s="341"/>
      <c r="P202" s="537"/>
      <c r="Q202" s="341"/>
      <c r="R202" s="341"/>
      <c r="S202" s="341"/>
      <c r="T202" s="341"/>
      <c r="U202" s="341"/>
      <c r="V202" s="341"/>
      <c r="W202" s="341"/>
      <c r="X202" s="341"/>
      <c r="Y202" s="341"/>
      <c r="Z202" s="343"/>
      <c r="AA202" s="343"/>
      <c r="AB202" s="343"/>
      <c r="AC202" s="343"/>
      <c r="AD202" s="343"/>
      <c r="AE202" s="343"/>
      <c r="AF202" s="343"/>
      <c r="AG202" s="343"/>
      <c r="AH202" s="343"/>
      <c r="AI202" s="343"/>
    </row>
    <row r="203" ht="14.25" customHeight="1">
      <c r="A203" s="1336"/>
      <c r="B203" s="537"/>
      <c r="C203" s="537"/>
      <c r="D203" s="537"/>
      <c r="E203" s="537"/>
      <c r="F203" s="537"/>
      <c r="G203" s="537"/>
      <c r="H203" s="537"/>
      <c r="I203" s="330"/>
      <c r="J203" s="340"/>
      <c r="K203" s="341"/>
      <c r="L203" s="341"/>
      <c r="M203" s="341"/>
      <c r="N203" s="341"/>
      <c r="O203" s="341"/>
      <c r="P203" s="537"/>
      <c r="Q203" s="341"/>
      <c r="R203" s="341"/>
      <c r="S203" s="341"/>
      <c r="T203" s="341"/>
      <c r="U203" s="341"/>
      <c r="V203" s="341"/>
      <c r="W203" s="341"/>
      <c r="X203" s="341"/>
      <c r="Y203" s="341"/>
      <c r="Z203" s="343"/>
      <c r="AA203" s="343"/>
      <c r="AB203" s="343"/>
      <c r="AC203" s="343"/>
      <c r="AD203" s="343"/>
      <c r="AE203" s="343"/>
      <c r="AF203" s="343"/>
      <c r="AG203" s="343"/>
      <c r="AH203" s="343"/>
      <c r="AI203" s="343"/>
    </row>
    <row r="204" ht="14.25" customHeight="1">
      <c r="A204" s="1336"/>
      <c r="B204" s="537"/>
      <c r="C204" s="537"/>
      <c r="D204" s="537"/>
      <c r="E204" s="537"/>
      <c r="F204" s="537"/>
      <c r="G204" s="537"/>
      <c r="H204" s="537"/>
      <c r="I204" s="330"/>
      <c r="J204" s="340"/>
      <c r="K204" s="341"/>
      <c r="L204" s="341"/>
      <c r="M204" s="341"/>
      <c r="N204" s="341"/>
      <c r="O204" s="341"/>
      <c r="P204" s="537"/>
      <c r="Q204" s="341"/>
      <c r="R204" s="341"/>
      <c r="S204" s="341"/>
      <c r="T204" s="341"/>
      <c r="U204" s="341"/>
      <c r="V204" s="341"/>
      <c r="W204" s="341"/>
      <c r="X204" s="341"/>
      <c r="Y204" s="341"/>
      <c r="Z204" s="343"/>
      <c r="AA204" s="343"/>
      <c r="AB204" s="343"/>
      <c r="AC204" s="343"/>
      <c r="AD204" s="343"/>
      <c r="AE204" s="343"/>
      <c r="AF204" s="343"/>
      <c r="AG204" s="343"/>
      <c r="AH204" s="343"/>
      <c r="AI204" s="343"/>
    </row>
    <row r="205" ht="14.25" customHeight="1">
      <c r="A205" s="1336"/>
      <c r="B205" s="537"/>
      <c r="C205" s="537"/>
      <c r="D205" s="537"/>
      <c r="E205" s="537"/>
      <c r="F205" s="537"/>
      <c r="G205" s="537"/>
      <c r="H205" s="537"/>
      <c r="I205" s="330"/>
      <c r="J205" s="340"/>
      <c r="K205" s="341"/>
      <c r="L205" s="341"/>
      <c r="M205" s="341"/>
      <c r="N205" s="341"/>
      <c r="O205" s="341"/>
      <c r="P205" s="537"/>
      <c r="Q205" s="341"/>
      <c r="R205" s="341"/>
      <c r="S205" s="341"/>
      <c r="T205" s="341"/>
      <c r="U205" s="341"/>
      <c r="V205" s="341"/>
      <c r="W205" s="341"/>
      <c r="X205" s="341"/>
      <c r="Y205" s="341"/>
      <c r="Z205" s="343"/>
      <c r="AA205" s="343"/>
      <c r="AB205" s="343"/>
      <c r="AC205" s="343"/>
      <c r="AD205" s="343"/>
      <c r="AE205" s="343"/>
      <c r="AF205" s="343"/>
      <c r="AG205" s="343"/>
      <c r="AH205" s="343"/>
      <c r="AI205" s="343"/>
    </row>
    <row r="206" ht="14.25" customHeight="1">
      <c r="A206" s="1336"/>
      <c r="B206" s="537"/>
      <c r="C206" s="537"/>
      <c r="D206" s="537"/>
      <c r="E206" s="537"/>
      <c r="F206" s="537"/>
      <c r="G206" s="537"/>
      <c r="H206" s="537"/>
      <c r="I206" s="330"/>
      <c r="J206" s="340"/>
      <c r="K206" s="341"/>
      <c r="L206" s="341"/>
      <c r="M206" s="341"/>
      <c r="N206" s="341"/>
      <c r="O206" s="341"/>
      <c r="P206" s="537"/>
      <c r="Q206" s="341"/>
      <c r="R206" s="341"/>
      <c r="S206" s="341"/>
      <c r="T206" s="341"/>
      <c r="U206" s="341"/>
      <c r="V206" s="341"/>
      <c r="W206" s="341"/>
      <c r="X206" s="341"/>
      <c r="Y206" s="341"/>
      <c r="Z206" s="343"/>
      <c r="AA206" s="343"/>
      <c r="AB206" s="343"/>
      <c r="AC206" s="343"/>
      <c r="AD206" s="343"/>
      <c r="AE206" s="343"/>
      <c r="AF206" s="343"/>
      <c r="AG206" s="343"/>
      <c r="AH206" s="343"/>
      <c r="AI206" s="343"/>
    </row>
    <row r="207" ht="14.25" customHeight="1">
      <c r="A207" s="1336"/>
      <c r="B207" s="537"/>
      <c r="C207" s="537"/>
      <c r="D207" s="537"/>
      <c r="E207" s="537"/>
      <c r="F207" s="537"/>
      <c r="G207" s="537"/>
      <c r="H207" s="537"/>
      <c r="I207" s="330"/>
      <c r="J207" s="340"/>
      <c r="K207" s="341"/>
      <c r="L207" s="341"/>
      <c r="M207" s="341"/>
      <c r="N207" s="341"/>
      <c r="O207" s="341"/>
      <c r="P207" s="537"/>
      <c r="Q207" s="341"/>
      <c r="R207" s="341"/>
      <c r="S207" s="341"/>
      <c r="T207" s="341"/>
      <c r="U207" s="341"/>
      <c r="V207" s="341"/>
      <c r="W207" s="341"/>
      <c r="X207" s="341"/>
      <c r="Y207" s="341"/>
      <c r="Z207" s="343"/>
      <c r="AA207" s="343"/>
      <c r="AB207" s="343"/>
      <c r="AC207" s="343"/>
      <c r="AD207" s="343"/>
      <c r="AE207" s="343"/>
      <c r="AF207" s="343"/>
      <c r="AG207" s="343"/>
      <c r="AH207" s="343"/>
      <c r="AI207" s="343"/>
    </row>
    <row r="208" ht="14.25" customHeight="1">
      <c r="A208" s="1336"/>
      <c r="B208" s="537"/>
      <c r="C208" s="537"/>
      <c r="D208" s="537"/>
      <c r="E208" s="537"/>
      <c r="F208" s="537"/>
      <c r="G208" s="537"/>
      <c r="H208" s="537"/>
      <c r="I208" s="330"/>
      <c r="J208" s="340"/>
      <c r="K208" s="341"/>
      <c r="L208" s="341"/>
      <c r="M208" s="341"/>
      <c r="N208" s="341"/>
      <c r="O208" s="341"/>
      <c r="P208" s="537"/>
      <c r="Q208" s="341"/>
      <c r="R208" s="341"/>
      <c r="S208" s="341"/>
      <c r="T208" s="341"/>
      <c r="U208" s="341"/>
      <c r="V208" s="341"/>
      <c r="W208" s="341"/>
      <c r="X208" s="341"/>
      <c r="Y208" s="341"/>
      <c r="Z208" s="343"/>
      <c r="AA208" s="343"/>
      <c r="AB208" s="343"/>
      <c r="AC208" s="343"/>
      <c r="AD208" s="343"/>
      <c r="AE208" s="343"/>
      <c r="AF208" s="343"/>
      <c r="AG208" s="343"/>
      <c r="AH208" s="343"/>
      <c r="AI208" s="343"/>
    </row>
    <row r="209" ht="14.25" customHeight="1">
      <c r="A209" s="1336"/>
      <c r="B209" s="537"/>
      <c r="C209" s="537"/>
      <c r="D209" s="537"/>
      <c r="E209" s="537"/>
      <c r="F209" s="537"/>
      <c r="G209" s="537"/>
      <c r="H209" s="537"/>
      <c r="I209" s="330"/>
      <c r="J209" s="340"/>
      <c r="K209" s="341"/>
      <c r="L209" s="341"/>
      <c r="M209" s="341"/>
      <c r="N209" s="341"/>
      <c r="O209" s="341"/>
      <c r="P209" s="537"/>
      <c r="Q209" s="341"/>
      <c r="R209" s="341"/>
      <c r="S209" s="341"/>
      <c r="T209" s="341"/>
      <c r="U209" s="341"/>
      <c r="V209" s="341"/>
      <c r="W209" s="341"/>
      <c r="X209" s="341"/>
      <c r="Y209" s="341"/>
      <c r="Z209" s="343"/>
      <c r="AA209" s="343"/>
      <c r="AB209" s="343"/>
      <c r="AC209" s="343"/>
      <c r="AD209" s="343"/>
      <c r="AE209" s="343"/>
      <c r="AF209" s="343"/>
      <c r="AG209" s="343"/>
      <c r="AH209" s="343"/>
      <c r="AI209" s="343"/>
    </row>
    <row r="210" ht="14.25" customHeight="1">
      <c r="A210" s="1336"/>
      <c r="B210" s="537"/>
      <c r="C210" s="537"/>
      <c r="D210" s="537"/>
      <c r="E210" s="537"/>
      <c r="F210" s="537"/>
      <c r="G210" s="537"/>
      <c r="H210" s="537"/>
      <c r="I210" s="330"/>
      <c r="J210" s="340"/>
      <c r="K210" s="341"/>
      <c r="L210" s="341"/>
      <c r="M210" s="341"/>
      <c r="N210" s="341"/>
      <c r="O210" s="341"/>
      <c r="P210" s="537"/>
      <c r="Q210" s="341"/>
      <c r="R210" s="341"/>
      <c r="S210" s="341"/>
      <c r="T210" s="341"/>
      <c r="U210" s="341"/>
      <c r="V210" s="341"/>
      <c r="W210" s="341"/>
      <c r="X210" s="341"/>
      <c r="Y210" s="341"/>
      <c r="Z210" s="343"/>
      <c r="AA210" s="343"/>
      <c r="AB210" s="343"/>
      <c r="AC210" s="343"/>
      <c r="AD210" s="343"/>
      <c r="AE210" s="343"/>
      <c r="AF210" s="343"/>
      <c r="AG210" s="343"/>
      <c r="AH210" s="343"/>
      <c r="AI210" s="343"/>
    </row>
    <row r="211" ht="14.25" customHeight="1">
      <c r="A211" s="1336"/>
      <c r="B211" s="537"/>
      <c r="C211" s="537"/>
      <c r="D211" s="537"/>
      <c r="E211" s="537"/>
      <c r="F211" s="537"/>
      <c r="G211" s="537"/>
      <c r="H211" s="537"/>
      <c r="I211" s="330"/>
      <c r="J211" s="340"/>
      <c r="K211" s="341"/>
      <c r="L211" s="341"/>
      <c r="M211" s="341"/>
      <c r="N211" s="341"/>
      <c r="O211" s="341"/>
      <c r="P211" s="537"/>
      <c r="Q211" s="341"/>
      <c r="R211" s="341"/>
      <c r="S211" s="341"/>
      <c r="T211" s="341"/>
      <c r="U211" s="341"/>
      <c r="V211" s="341"/>
      <c r="W211" s="341"/>
      <c r="X211" s="341"/>
      <c r="Y211" s="341"/>
      <c r="Z211" s="343"/>
      <c r="AA211" s="343"/>
      <c r="AB211" s="343"/>
      <c r="AC211" s="343"/>
      <c r="AD211" s="343"/>
      <c r="AE211" s="343"/>
      <c r="AF211" s="343"/>
      <c r="AG211" s="343"/>
      <c r="AH211" s="343"/>
      <c r="AI211" s="343"/>
    </row>
    <row r="212" ht="14.25" customHeight="1">
      <c r="A212" s="1336"/>
      <c r="B212" s="537"/>
      <c r="C212" s="537"/>
      <c r="D212" s="537"/>
      <c r="E212" s="537"/>
      <c r="F212" s="537"/>
      <c r="G212" s="537"/>
      <c r="H212" s="537"/>
      <c r="I212" s="330"/>
      <c r="J212" s="340"/>
      <c r="K212" s="341"/>
      <c r="L212" s="341"/>
      <c r="M212" s="341"/>
      <c r="N212" s="341"/>
      <c r="O212" s="341"/>
      <c r="P212" s="537"/>
      <c r="Q212" s="341"/>
      <c r="R212" s="341"/>
      <c r="S212" s="341"/>
      <c r="T212" s="341"/>
      <c r="U212" s="341"/>
      <c r="V212" s="341"/>
      <c r="W212" s="341"/>
      <c r="X212" s="341"/>
      <c r="Y212" s="341"/>
      <c r="Z212" s="343"/>
      <c r="AA212" s="343"/>
      <c r="AB212" s="343"/>
      <c r="AC212" s="343"/>
      <c r="AD212" s="343"/>
      <c r="AE212" s="343"/>
      <c r="AF212" s="343"/>
      <c r="AG212" s="343"/>
      <c r="AH212" s="343"/>
      <c r="AI212" s="343"/>
    </row>
    <row r="213" ht="14.25" customHeight="1">
      <c r="A213" s="1336"/>
      <c r="B213" s="537"/>
      <c r="C213" s="537"/>
      <c r="D213" s="537"/>
      <c r="E213" s="537"/>
      <c r="F213" s="537"/>
      <c r="G213" s="537"/>
      <c r="H213" s="537"/>
      <c r="I213" s="330"/>
      <c r="J213" s="340"/>
      <c r="K213" s="341"/>
      <c r="L213" s="341"/>
      <c r="M213" s="341"/>
      <c r="N213" s="341"/>
      <c r="O213" s="341"/>
      <c r="P213" s="537"/>
      <c r="Q213" s="341"/>
      <c r="R213" s="341"/>
      <c r="S213" s="341"/>
      <c r="T213" s="341"/>
      <c r="U213" s="341"/>
      <c r="V213" s="341"/>
      <c r="W213" s="341"/>
      <c r="X213" s="341"/>
      <c r="Y213" s="341"/>
      <c r="Z213" s="343"/>
      <c r="AA213" s="343"/>
      <c r="AB213" s="343"/>
      <c r="AC213" s="343"/>
      <c r="AD213" s="343"/>
      <c r="AE213" s="343"/>
      <c r="AF213" s="343"/>
      <c r="AG213" s="343"/>
      <c r="AH213" s="343"/>
      <c r="AI213" s="343"/>
    </row>
    <row r="214" ht="14.25" customHeight="1">
      <c r="A214" s="1336"/>
      <c r="B214" s="537"/>
      <c r="C214" s="537"/>
      <c r="D214" s="537"/>
      <c r="E214" s="537"/>
      <c r="F214" s="537"/>
      <c r="G214" s="537"/>
      <c r="H214" s="537"/>
      <c r="I214" s="330"/>
      <c r="J214" s="340"/>
      <c r="K214" s="341"/>
      <c r="L214" s="341"/>
      <c r="M214" s="341"/>
      <c r="N214" s="341"/>
      <c r="O214" s="341"/>
      <c r="P214" s="537"/>
      <c r="Q214" s="341"/>
      <c r="R214" s="341"/>
      <c r="S214" s="341"/>
      <c r="T214" s="341"/>
      <c r="U214" s="341"/>
      <c r="V214" s="341"/>
      <c r="W214" s="341"/>
      <c r="X214" s="341"/>
      <c r="Y214" s="341"/>
      <c r="Z214" s="343"/>
      <c r="AA214" s="343"/>
      <c r="AB214" s="343"/>
      <c r="AC214" s="343"/>
      <c r="AD214" s="343"/>
      <c r="AE214" s="343"/>
      <c r="AF214" s="343"/>
      <c r="AG214" s="343"/>
      <c r="AH214" s="343"/>
      <c r="AI214" s="343"/>
    </row>
    <row r="215" ht="14.25" customHeight="1">
      <c r="A215" s="1336"/>
      <c r="B215" s="537"/>
      <c r="C215" s="537"/>
      <c r="D215" s="537"/>
      <c r="E215" s="537"/>
      <c r="F215" s="537"/>
      <c r="G215" s="537"/>
      <c r="H215" s="537"/>
      <c r="I215" s="330"/>
      <c r="J215" s="340"/>
      <c r="K215" s="341"/>
      <c r="L215" s="341"/>
      <c r="M215" s="341"/>
      <c r="N215" s="341"/>
      <c r="O215" s="341"/>
      <c r="P215" s="537"/>
      <c r="Q215" s="341"/>
      <c r="R215" s="341"/>
      <c r="S215" s="341"/>
      <c r="T215" s="341"/>
      <c r="U215" s="341"/>
      <c r="V215" s="341"/>
      <c r="W215" s="341"/>
      <c r="X215" s="341"/>
      <c r="Y215" s="341"/>
      <c r="Z215" s="343"/>
      <c r="AA215" s="343"/>
      <c r="AB215" s="343"/>
      <c r="AC215" s="343"/>
      <c r="AD215" s="343"/>
      <c r="AE215" s="343"/>
      <c r="AF215" s="343"/>
      <c r="AG215" s="343"/>
      <c r="AH215" s="343"/>
      <c r="AI215" s="343"/>
    </row>
    <row r="216" ht="14.25" customHeight="1">
      <c r="A216" s="1336"/>
      <c r="B216" s="537"/>
      <c r="C216" s="537"/>
      <c r="D216" s="537"/>
      <c r="E216" s="537"/>
      <c r="F216" s="537"/>
      <c r="G216" s="537"/>
      <c r="H216" s="537"/>
      <c r="I216" s="330"/>
      <c r="J216" s="340"/>
      <c r="K216" s="341"/>
      <c r="L216" s="341"/>
      <c r="M216" s="341"/>
      <c r="N216" s="341"/>
      <c r="O216" s="341"/>
      <c r="P216" s="537"/>
      <c r="Q216" s="341"/>
      <c r="R216" s="341"/>
      <c r="S216" s="341"/>
      <c r="T216" s="341"/>
      <c r="U216" s="341"/>
      <c r="V216" s="341"/>
      <c r="W216" s="341"/>
      <c r="X216" s="341"/>
      <c r="Y216" s="341"/>
      <c r="Z216" s="343"/>
      <c r="AA216" s="343"/>
      <c r="AB216" s="343"/>
      <c r="AC216" s="343"/>
      <c r="AD216" s="343"/>
      <c r="AE216" s="343"/>
      <c r="AF216" s="343"/>
      <c r="AG216" s="343"/>
      <c r="AH216" s="343"/>
      <c r="AI216" s="343"/>
    </row>
    <row r="217" ht="14.25" customHeight="1">
      <c r="A217" s="1336"/>
      <c r="B217" s="537"/>
      <c r="C217" s="537"/>
      <c r="D217" s="537"/>
      <c r="E217" s="537"/>
      <c r="F217" s="537"/>
      <c r="G217" s="537"/>
      <c r="H217" s="537"/>
      <c r="I217" s="330"/>
      <c r="J217" s="340"/>
      <c r="K217" s="341"/>
      <c r="L217" s="341"/>
      <c r="M217" s="341"/>
      <c r="N217" s="341"/>
      <c r="O217" s="341"/>
      <c r="P217" s="537"/>
      <c r="Q217" s="341"/>
      <c r="R217" s="341"/>
      <c r="S217" s="341"/>
      <c r="T217" s="341"/>
      <c r="U217" s="341"/>
      <c r="V217" s="341"/>
      <c r="W217" s="341"/>
      <c r="X217" s="341"/>
      <c r="Y217" s="341"/>
      <c r="Z217" s="343"/>
      <c r="AA217" s="343"/>
      <c r="AB217" s="343"/>
      <c r="AC217" s="343"/>
      <c r="AD217" s="343"/>
      <c r="AE217" s="343"/>
      <c r="AF217" s="343"/>
      <c r="AG217" s="343"/>
      <c r="AH217" s="343"/>
      <c r="AI217" s="343"/>
    </row>
    <row r="218" ht="14.25" customHeight="1">
      <c r="A218" s="1336"/>
      <c r="B218" s="537"/>
      <c r="C218" s="537"/>
      <c r="D218" s="537"/>
      <c r="E218" s="537"/>
      <c r="F218" s="537"/>
      <c r="G218" s="537"/>
      <c r="H218" s="537"/>
      <c r="I218" s="330"/>
      <c r="J218" s="340"/>
      <c r="K218" s="341"/>
      <c r="L218" s="341"/>
      <c r="M218" s="341"/>
      <c r="N218" s="341"/>
      <c r="O218" s="341"/>
      <c r="P218" s="537"/>
      <c r="Q218" s="341"/>
      <c r="R218" s="341"/>
      <c r="S218" s="341"/>
      <c r="T218" s="341"/>
      <c r="U218" s="341"/>
      <c r="V218" s="341"/>
      <c r="W218" s="341"/>
      <c r="X218" s="341"/>
      <c r="Y218" s="341"/>
      <c r="Z218" s="343"/>
      <c r="AA218" s="343"/>
      <c r="AB218" s="343"/>
      <c r="AC218" s="343"/>
      <c r="AD218" s="343"/>
      <c r="AE218" s="343"/>
      <c r="AF218" s="343"/>
      <c r="AG218" s="343"/>
      <c r="AH218" s="343"/>
      <c r="AI218" s="343"/>
    </row>
    <row r="219" ht="14.25" customHeight="1">
      <c r="A219" s="1336"/>
      <c r="B219" s="537"/>
      <c r="C219" s="537"/>
      <c r="D219" s="537"/>
      <c r="E219" s="537"/>
      <c r="F219" s="537"/>
      <c r="G219" s="537"/>
      <c r="H219" s="537"/>
      <c r="I219" s="330"/>
      <c r="J219" s="340"/>
      <c r="K219" s="341"/>
      <c r="L219" s="341"/>
      <c r="M219" s="341"/>
      <c r="N219" s="341"/>
      <c r="O219" s="341"/>
      <c r="P219" s="537"/>
      <c r="Q219" s="341"/>
      <c r="R219" s="341"/>
      <c r="S219" s="341"/>
      <c r="T219" s="341"/>
      <c r="U219" s="341"/>
      <c r="V219" s="341"/>
      <c r="W219" s="341"/>
      <c r="X219" s="341"/>
      <c r="Y219" s="341"/>
      <c r="Z219" s="343"/>
      <c r="AA219" s="343"/>
      <c r="AB219" s="343"/>
      <c r="AC219" s="343"/>
      <c r="AD219" s="343"/>
      <c r="AE219" s="343"/>
      <c r="AF219" s="343"/>
      <c r="AG219" s="343"/>
      <c r="AH219" s="343"/>
      <c r="AI219" s="343"/>
    </row>
    <row r="220" ht="14.25" customHeight="1">
      <c r="A220" s="1336"/>
      <c r="B220" s="537"/>
      <c r="C220" s="537"/>
      <c r="D220" s="537"/>
      <c r="E220" s="537"/>
      <c r="F220" s="537"/>
      <c r="G220" s="537"/>
      <c r="H220" s="537"/>
      <c r="I220" s="330"/>
      <c r="J220" s="340"/>
      <c r="K220" s="341"/>
      <c r="L220" s="341"/>
      <c r="M220" s="341"/>
      <c r="N220" s="341"/>
      <c r="O220" s="341"/>
      <c r="P220" s="537"/>
      <c r="Q220" s="341"/>
      <c r="R220" s="341"/>
      <c r="S220" s="341"/>
      <c r="T220" s="341"/>
      <c r="U220" s="341"/>
      <c r="V220" s="341"/>
      <c r="W220" s="341"/>
      <c r="X220" s="341"/>
      <c r="Y220" s="341"/>
      <c r="Z220" s="343"/>
      <c r="AA220" s="343"/>
      <c r="AB220" s="343"/>
      <c r="AC220" s="343"/>
      <c r="AD220" s="343"/>
      <c r="AE220" s="343"/>
      <c r="AF220" s="343"/>
      <c r="AG220" s="343"/>
      <c r="AH220" s="343"/>
      <c r="AI220" s="343"/>
    </row>
    <row r="221" ht="14.25" customHeight="1">
      <c r="A221" s="1336"/>
      <c r="B221" s="537"/>
      <c r="C221" s="537"/>
      <c r="D221" s="537"/>
      <c r="E221" s="537"/>
      <c r="F221" s="537"/>
      <c r="G221" s="537"/>
      <c r="H221" s="537"/>
      <c r="I221" s="330"/>
      <c r="J221" s="340"/>
      <c r="K221" s="341"/>
      <c r="L221" s="341"/>
      <c r="M221" s="341"/>
      <c r="N221" s="341"/>
      <c r="O221" s="341"/>
      <c r="P221" s="537"/>
      <c r="Q221" s="341"/>
      <c r="R221" s="341"/>
      <c r="S221" s="341"/>
      <c r="T221" s="341"/>
      <c r="U221" s="341"/>
      <c r="V221" s="341"/>
      <c r="W221" s="341"/>
      <c r="X221" s="341"/>
      <c r="Y221" s="341"/>
      <c r="Z221" s="343"/>
      <c r="AA221" s="343"/>
      <c r="AB221" s="343"/>
      <c r="AC221" s="343"/>
      <c r="AD221" s="343"/>
      <c r="AE221" s="343"/>
      <c r="AF221" s="343"/>
      <c r="AG221" s="343"/>
      <c r="AH221" s="343"/>
      <c r="AI221" s="343"/>
    </row>
    <row r="222" ht="14.25" customHeight="1">
      <c r="A222" s="1336"/>
      <c r="B222" s="537"/>
      <c r="C222" s="537"/>
      <c r="D222" s="537"/>
      <c r="E222" s="537"/>
      <c r="F222" s="537"/>
      <c r="G222" s="537"/>
      <c r="H222" s="537"/>
      <c r="I222" s="330"/>
      <c r="J222" s="340"/>
      <c r="K222" s="341"/>
      <c r="L222" s="341"/>
      <c r="M222" s="341"/>
      <c r="N222" s="341"/>
      <c r="O222" s="341"/>
      <c r="P222" s="537"/>
      <c r="Q222" s="341"/>
      <c r="R222" s="341"/>
      <c r="S222" s="341"/>
      <c r="T222" s="341"/>
      <c r="U222" s="341"/>
      <c r="V222" s="341"/>
      <c r="W222" s="341"/>
      <c r="X222" s="341"/>
      <c r="Y222" s="341"/>
      <c r="Z222" s="343"/>
      <c r="AA222" s="343"/>
      <c r="AB222" s="343"/>
      <c r="AC222" s="343"/>
      <c r="AD222" s="343"/>
      <c r="AE222" s="343"/>
      <c r="AF222" s="343"/>
      <c r="AG222" s="343"/>
      <c r="AH222" s="343"/>
      <c r="AI222" s="343"/>
    </row>
    <row r="223" ht="14.25" customHeight="1">
      <c r="A223" s="1336"/>
      <c r="B223" s="537"/>
      <c r="C223" s="537"/>
      <c r="D223" s="537"/>
      <c r="E223" s="537"/>
      <c r="F223" s="537"/>
      <c r="G223" s="537"/>
      <c r="H223" s="537"/>
      <c r="I223" s="330"/>
      <c r="J223" s="340"/>
      <c r="K223" s="341"/>
      <c r="L223" s="341"/>
      <c r="M223" s="341"/>
      <c r="N223" s="341"/>
      <c r="O223" s="341"/>
      <c r="P223" s="537"/>
      <c r="Q223" s="341"/>
      <c r="R223" s="341"/>
      <c r="S223" s="341"/>
      <c r="T223" s="341"/>
      <c r="U223" s="341"/>
      <c r="V223" s="341"/>
      <c r="W223" s="341"/>
      <c r="X223" s="341"/>
      <c r="Y223" s="341"/>
      <c r="Z223" s="343"/>
      <c r="AA223" s="343"/>
      <c r="AB223" s="343"/>
      <c r="AC223" s="343"/>
      <c r="AD223" s="343"/>
      <c r="AE223" s="343"/>
      <c r="AF223" s="343"/>
      <c r="AG223" s="343"/>
      <c r="AH223" s="343"/>
      <c r="AI223" s="343"/>
    </row>
    <row r="224" ht="14.25" customHeight="1">
      <c r="A224" s="1336"/>
      <c r="B224" s="537"/>
      <c r="C224" s="537"/>
      <c r="D224" s="537"/>
      <c r="E224" s="537"/>
      <c r="F224" s="537"/>
      <c r="G224" s="537"/>
      <c r="H224" s="537"/>
      <c r="I224" s="330"/>
      <c r="J224" s="340"/>
      <c r="K224" s="341"/>
      <c r="L224" s="341"/>
      <c r="M224" s="341"/>
      <c r="N224" s="341"/>
      <c r="O224" s="341"/>
      <c r="P224" s="537"/>
      <c r="Q224" s="341"/>
      <c r="R224" s="341"/>
      <c r="S224" s="341"/>
      <c r="T224" s="341"/>
      <c r="U224" s="341"/>
      <c r="V224" s="341"/>
      <c r="W224" s="341"/>
      <c r="X224" s="341"/>
      <c r="Y224" s="341"/>
      <c r="Z224" s="343"/>
      <c r="AA224" s="343"/>
      <c r="AB224" s="343"/>
      <c r="AC224" s="343"/>
      <c r="AD224" s="343"/>
      <c r="AE224" s="343"/>
      <c r="AF224" s="343"/>
      <c r="AG224" s="343"/>
      <c r="AH224" s="343"/>
      <c r="AI224" s="343"/>
    </row>
    <row r="225" ht="14.25" customHeight="1">
      <c r="A225" s="1336"/>
      <c r="B225" s="537"/>
      <c r="C225" s="537"/>
      <c r="D225" s="537"/>
      <c r="E225" s="537"/>
      <c r="F225" s="537"/>
      <c r="G225" s="537"/>
      <c r="H225" s="537"/>
      <c r="I225" s="330"/>
      <c r="J225" s="340"/>
      <c r="K225" s="341"/>
      <c r="L225" s="341"/>
      <c r="M225" s="341"/>
      <c r="N225" s="341"/>
      <c r="O225" s="341"/>
      <c r="P225" s="537"/>
      <c r="Q225" s="341"/>
      <c r="R225" s="341"/>
      <c r="S225" s="341"/>
      <c r="T225" s="341"/>
      <c r="U225" s="341"/>
      <c r="V225" s="341"/>
      <c r="W225" s="341"/>
      <c r="X225" s="341"/>
      <c r="Y225" s="341"/>
      <c r="Z225" s="343"/>
      <c r="AA225" s="343"/>
      <c r="AB225" s="343"/>
      <c r="AC225" s="343"/>
      <c r="AD225" s="343"/>
      <c r="AE225" s="343"/>
      <c r="AF225" s="343"/>
      <c r="AG225" s="343"/>
      <c r="AH225" s="343"/>
      <c r="AI225" s="343"/>
    </row>
    <row r="226" ht="14.25" customHeight="1">
      <c r="A226" s="1336"/>
      <c r="B226" s="537"/>
      <c r="C226" s="537"/>
      <c r="D226" s="537"/>
      <c r="E226" s="537"/>
      <c r="F226" s="537"/>
      <c r="G226" s="537"/>
      <c r="H226" s="537"/>
      <c r="I226" s="330"/>
      <c r="J226" s="340"/>
      <c r="K226" s="341"/>
      <c r="L226" s="341"/>
      <c r="M226" s="341"/>
      <c r="N226" s="341"/>
      <c r="O226" s="341"/>
      <c r="P226" s="537"/>
      <c r="Q226" s="341"/>
      <c r="R226" s="341"/>
      <c r="S226" s="341"/>
      <c r="T226" s="341"/>
      <c r="U226" s="341"/>
      <c r="V226" s="341"/>
      <c r="W226" s="341"/>
      <c r="X226" s="341"/>
      <c r="Y226" s="341"/>
      <c r="Z226" s="343"/>
      <c r="AA226" s="343"/>
      <c r="AB226" s="343"/>
      <c r="AC226" s="343"/>
      <c r="AD226" s="343"/>
      <c r="AE226" s="343"/>
      <c r="AF226" s="343"/>
      <c r="AG226" s="343"/>
      <c r="AH226" s="343"/>
      <c r="AI226" s="343"/>
    </row>
    <row r="227" ht="14.25" customHeight="1">
      <c r="A227" s="1336"/>
      <c r="B227" s="537"/>
      <c r="C227" s="537"/>
      <c r="D227" s="537"/>
      <c r="E227" s="537"/>
      <c r="F227" s="537"/>
      <c r="G227" s="537"/>
      <c r="H227" s="537"/>
      <c r="I227" s="330"/>
      <c r="J227" s="340"/>
      <c r="K227" s="341"/>
      <c r="L227" s="341"/>
      <c r="M227" s="341"/>
      <c r="N227" s="341"/>
      <c r="O227" s="341"/>
      <c r="P227" s="537"/>
      <c r="Q227" s="341"/>
      <c r="R227" s="341"/>
      <c r="S227" s="341"/>
      <c r="T227" s="341"/>
      <c r="U227" s="341"/>
      <c r="V227" s="341"/>
      <c r="W227" s="341"/>
      <c r="X227" s="341"/>
      <c r="Y227" s="341"/>
      <c r="Z227" s="343"/>
      <c r="AA227" s="343"/>
      <c r="AB227" s="343"/>
      <c r="AC227" s="343"/>
      <c r="AD227" s="343"/>
      <c r="AE227" s="343"/>
      <c r="AF227" s="343"/>
      <c r="AG227" s="343"/>
      <c r="AH227" s="343"/>
      <c r="AI227" s="343"/>
    </row>
    <row r="228" ht="14.25" customHeight="1">
      <c r="A228" s="1336"/>
      <c r="B228" s="537"/>
      <c r="C228" s="537"/>
      <c r="D228" s="537"/>
      <c r="E228" s="537"/>
      <c r="F228" s="537"/>
      <c r="G228" s="537"/>
      <c r="H228" s="537"/>
      <c r="I228" s="330"/>
      <c r="J228" s="340"/>
      <c r="K228" s="341"/>
      <c r="L228" s="341"/>
      <c r="M228" s="341"/>
      <c r="N228" s="341"/>
      <c r="O228" s="341"/>
      <c r="P228" s="537"/>
      <c r="Q228" s="341"/>
      <c r="R228" s="341"/>
      <c r="S228" s="341"/>
      <c r="T228" s="341"/>
      <c r="U228" s="341"/>
      <c r="V228" s="341"/>
      <c r="W228" s="341"/>
      <c r="X228" s="341"/>
      <c r="Y228" s="341"/>
      <c r="Z228" s="343"/>
      <c r="AA228" s="343"/>
      <c r="AB228" s="343"/>
      <c r="AC228" s="343"/>
      <c r="AD228" s="343"/>
      <c r="AE228" s="343"/>
      <c r="AF228" s="343"/>
      <c r="AG228" s="343"/>
      <c r="AH228" s="343"/>
      <c r="AI228" s="343"/>
    </row>
    <row r="229" ht="14.25" customHeight="1">
      <c r="A229" s="1336"/>
      <c r="B229" s="537"/>
      <c r="C229" s="537"/>
      <c r="D229" s="537"/>
      <c r="E229" s="537"/>
      <c r="F229" s="537"/>
      <c r="G229" s="537"/>
      <c r="H229" s="537"/>
      <c r="I229" s="330"/>
      <c r="J229" s="340"/>
      <c r="K229" s="341"/>
      <c r="L229" s="341"/>
      <c r="M229" s="341"/>
      <c r="N229" s="341"/>
      <c r="O229" s="341"/>
      <c r="P229" s="537"/>
      <c r="Q229" s="341"/>
      <c r="R229" s="341"/>
      <c r="S229" s="341"/>
      <c r="T229" s="341"/>
      <c r="U229" s="341"/>
      <c r="V229" s="341"/>
      <c r="W229" s="341"/>
      <c r="X229" s="341"/>
      <c r="Y229" s="341"/>
      <c r="Z229" s="343"/>
      <c r="AA229" s="343"/>
      <c r="AB229" s="343"/>
      <c r="AC229" s="343"/>
      <c r="AD229" s="343"/>
      <c r="AE229" s="343"/>
      <c r="AF229" s="343"/>
      <c r="AG229" s="343"/>
      <c r="AH229" s="343"/>
      <c r="AI229" s="343"/>
    </row>
    <row r="230" ht="14.25" customHeight="1">
      <c r="A230" s="1336"/>
      <c r="B230" s="537"/>
      <c r="C230" s="537"/>
      <c r="D230" s="537"/>
      <c r="E230" s="537"/>
      <c r="F230" s="537"/>
      <c r="G230" s="537"/>
      <c r="H230" s="537"/>
      <c r="I230" s="330"/>
      <c r="J230" s="340"/>
      <c r="K230" s="341"/>
      <c r="L230" s="341"/>
      <c r="M230" s="341"/>
      <c r="N230" s="341"/>
      <c r="O230" s="341"/>
      <c r="P230" s="537"/>
      <c r="Q230" s="341"/>
      <c r="R230" s="341"/>
      <c r="S230" s="341"/>
      <c r="T230" s="341"/>
      <c r="U230" s="341"/>
      <c r="V230" s="341"/>
      <c r="W230" s="341"/>
      <c r="X230" s="341"/>
      <c r="Y230" s="341"/>
      <c r="Z230" s="343"/>
      <c r="AA230" s="343"/>
      <c r="AB230" s="343"/>
      <c r="AC230" s="343"/>
      <c r="AD230" s="343"/>
      <c r="AE230" s="343"/>
      <c r="AF230" s="343"/>
      <c r="AG230" s="343"/>
      <c r="AH230" s="343"/>
      <c r="AI230" s="343"/>
    </row>
    <row r="231" ht="14.25" customHeight="1">
      <c r="A231" s="1336"/>
      <c r="B231" s="537"/>
      <c r="C231" s="537"/>
      <c r="D231" s="537"/>
      <c r="E231" s="537"/>
      <c r="F231" s="537"/>
      <c r="G231" s="537"/>
      <c r="H231" s="537"/>
      <c r="I231" s="330"/>
      <c r="J231" s="340"/>
      <c r="K231" s="341"/>
      <c r="L231" s="341"/>
      <c r="M231" s="341"/>
      <c r="N231" s="341"/>
      <c r="O231" s="341"/>
      <c r="P231" s="537"/>
      <c r="Q231" s="341"/>
      <c r="R231" s="341"/>
      <c r="S231" s="341"/>
      <c r="T231" s="341"/>
      <c r="U231" s="341"/>
      <c r="V231" s="341"/>
      <c r="W231" s="341"/>
      <c r="X231" s="341"/>
      <c r="Y231" s="341"/>
      <c r="Z231" s="343"/>
      <c r="AA231" s="343"/>
      <c r="AB231" s="343"/>
      <c r="AC231" s="343"/>
      <c r="AD231" s="343"/>
      <c r="AE231" s="343"/>
      <c r="AF231" s="343"/>
      <c r="AG231" s="343"/>
      <c r="AH231" s="343"/>
      <c r="AI231" s="343"/>
    </row>
    <row r="232" ht="14.25" customHeight="1">
      <c r="A232" s="1336"/>
      <c r="B232" s="537"/>
      <c r="C232" s="537"/>
      <c r="D232" s="537"/>
      <c r="E232" s="537"/>
      <c r="F232" s="537"/>
      <c r="G232" s="537"/>
      <c r="H232" s="537"/>
      <c r="I232" s="330"/>
      <c r="J232" s="340"/>
      <c r="K232" s="341"/>
      <c r="L232" s="341"/>
      <c r="M232" s="341"/>
      <c r="N232" s="341"/>
      <c r="O232" s="341"/>
      <c r="P232" s="537"/>
      <c r="Q232" s="341"/>
      <c r="R232" s="341"/>
      <c r="S232" s="341"/>
      <c r="T232" s="341"/>
      <c r="U232" s="341"/>
      <c r="V232" s="341"/>
      <c r="W232" s="341"/>
      <c r="X232" s="341"/>
      <c r="Y232" s="341"/>
      <c r="Z232" s="343"/>
      <c r="AA232" s="343"/>
      <c r="AB232" s="343"/>
      <c r="AC232" s="343"/>
      <c r="AD232" s="343"/>
      <c r="AE232" s="343"/>
      <c r="AF232" s="343"/>
      <c r="AG232" s="343"/>
      <c r="AH232" s="343"/>
      <c r="AI232" s="343"/>
    </row>
    <row r="233" ht="14.25" customHeight="1">
      <c r="A233" s="1336"/>
      <c r="B233" s="537"/>
      <c r="C233" s="537"/>
      <c r="D233" s="537"/>
      <c r="E233" s="537"/>
      <c r="F233" s="537"/>
      <c r="G233" s="537"/>
      <c r="H233" s="537"/>
      <c r="I233" s="330"/>
      <c r="J233" s="340"/>
      <c r="K233" s="341"/>
      <c r="L233" s="341"/>
      <c r="M233" s="341"/>
      <c r="N233" s="341"/>
      <c r="O233" s="341"/>
      <c r="P233" s="537"/>
      <c r="Q233" s="341"/>
      <c r="R233" s="341"/>
      <c r="S233" s="341"/>
      <c r="T233" s="341"/>
      <c r="U233" s="341"/>
      <c r="V233" s="341"/>
      <c r="W233" s="341"/>
      <c r="X233" s="341"/>
      <c r="Y233" s="341"/>
      <c r="Z233" s="343"/>
      <c r="AA233" s="343"/>
      <c r="AB233" s="343"/>
      <c r="AC233" s="343"/>
      <c r="AD233" s="343"/>
      <c r="AE233" s="343"/>
      <c r="AF233" s="343"/>
      <c r="AG233" s="343"/>
      <c r="AH233" s="343"/>
      <c r="AI233" s="343"/>
    </row>
    <row r="234" ht="14.25" customHeight="1">
      <c r="A234" s="1336"/>
      <c r="B234" s="537"/>
      <c r="C234" s="537"/>
      <c r="D234" s="537"/>
      <c r="E234" s="537"/>
      <c r="F234" s="537"/>
      <c r="G234" s="537"/>
      <c r="H234" s="537"/>
      <c r="I234" s="330"/>
      <c r="J234" s="340"/>
      <c r="K234" s="341"/>
      <c r="L234" s="341"/>
      <c r="M234" s="341"/>
      <c r="N234" s="341"/>
      <c r="O234" s="341"/>
      <c r="P234" s="537"/>
      <c r="Q234" s="341"/>
      <c r="R234" s="341"/>
      <c r="S234" s="341"/>
      <c r="T234" s="341"/>
      <c r="U234" s="341"/>
      <c r="V234" s="341"/>
      <c r="W234" s="341"/>
      <c r="X234" s="341"/>
      <c r="Y234" s="341"/>
      <c r="Z234" s="343"/>
      <c r="AA234" s="343"/>
      <c r="AB234" s="343"/>
      <c r="AC234" s="343"/>
      <c r="AD234" s="343"/>
      <c r="AE234" s="343"/>
      <c r="AF234" s="343"/>
      <c r="AG234" s="343"/>
      <c r="AH234" s="343"/>
      <c r="AI234" s="343"/>
    </row>
    <row r="235" ht="14.25" customHeight="1">
      <c r="A235" s="1336"/>
      <c r="B235" s="537"/>
      <c r="C235" s="537"/>
      <c r="D235" s="537"/>
      <c r="E235" s="537"/>
      <c r="F235" s="537"/>
      <c r="G235" s="537"/>
      <c r="H235" s="537"/>
      <c r="I235" s="330"/>
      <c r="J235" s="340"/>
      <c r="K235" s="341"/>
      <c r="L235" s="341"/>
      <c r="M235" s="341"/>
      <c r="N235" s="341"/>
      <c r="O235" s="341"/>
      <c r="P235" s="537"/>
      <c r="Q235" s="341"/>
      <c r="R235" s="341"/>
      <c r="S235" s="341"/>
      <c r="T235" s="341"/>
      <c r="U235" s="341"/>
      <c r="V235" s="341"/>
      <c r="W235" s="341"/>
      <c r="X235" s="341"/>
      <c r="Y235" s="341"/>
      <c r="Z235" s="343"/>
      <c r="AA235" s="343"/>
      <c r="AB235" s="343"/>
      <c r="AC235" s="343"/>
      <c r="AD235" s="343"/>
      <c r="AE235" s="343"/>
      <c r="AF235" s="343"/>
      <c r="AG235" s="343"/>
      <c r="AH235" s="343"/>
      <c r="AI235" s="343"/>
    </row>
    <row r="236" ht="14.25" customHeight="1">
      <c r="A236" s="1336"/>
      <c r="B236" s="537"/>
      <c r="C236" s="537"/>
      <c r="D236" s="537"/>
      <c r="E236" s="537"/>
      <c r="F236" s="537"/>
      <c r="G236" s="537"/>
      <c r="H236" s="537"/>
      <c r="I236" s="330"/>
      <c r="J236" s="340"/>
      <c r="K236" s="341"/>
      <c r="L236" s="341"/>
      <c r="M236" s="341"/>
      <c r="N236" s="341"/>
      <c r="O236" s="341"/>
      <c r="P236" s="537"/>
      <c r="Q236" s="341"/>
      <c r="R236" s="341"/>
      <c r="S236" s="341"/>
      <c r="T236" s="341"/>
      <c r="U236" s="341"/>
      <c r="V236" s="341"/>
      <c r="W236" s="341"/>
      <c r="X236" s="341"/>
      <c r="Y236" s="341"/>
      <c r="Z236" s="343"/>
      <c r="AA236" s="343"/>
      <c r="AB236" s="343"/>
      <c r="AC236" s="343"/>
      <c r="AD236" s="343"/>
      <c r="AE236" s="343"/>
      <c r="AF236" s="343"/>
      <c r="AG236" s="343"/>
      <c r="AH236" s="343"/>
      <c r="AI236" s="343"/>
    </row>
    <row r="237" ht="14.25" customHeight="1">
      <c r="A237" s="1336"/>
      <c r="B237" s="537"/>
      <c r="C237" s="537"/>
      <c r="D237" s="537"/>
      <c r="E237" s="537"/>
      <c r="F237" s="537"/>
      <c r="G237" s="537"/>
      <c r="H237" s="537"/>
      <c r="I237" s="330"/>
      <c r="J237" s="340"/>
      <c r="K237" s="341"/>
      <c r="L237" s="341"/>
      <c r="M237" s="341"/>
      <c r="N237" s="341"/>
      <c r="O237" s="341"/>
      <c r="P237" s="537"/>
      <c r="Q237" s="341"/>
      <c r="R237" s="341"/>
      <c r="S237" s="341"/>
      <c r="T237" s="341"/>
      <c r="U237" s="341"/>
      <c r="V237" s="341"/>
      <c r="W237" s="341"/>
      <c r="X237" s="341"/>
      <c r="Y237" s="341"/>
      <c r="Z237" s="343"/>
      <c r="AA237" s="343"/>
      <c r="AB237" s="343"/>
      <c r="AC237" s="343"/>
      <c r="AD237" s="343"/>
      <c r="AE237" s="343"/>
      <c r="AF237" s="343"/>
      <c r="AG237" s="343"/>
      <c r="AH237" s="343"/>
      <c r="AI237" s="343"/>
    </row>
    <row r="238" ht="14.25" customHeight="1">
      <c r="A238" s="1336"/>
      <c r="B238" s="537"/>
      <c r="C238" s="537"/>
      <c r="D238" s="537"/>
      <c r="E238" s="537"/>
      <c r="F238" s="537"/>
      <c r="G238" s="537"/>
      <c r="H238" s="537"/>
      <c r="I238" s="330"/>
      <c r="J238" s="340"/>
      <c r="K238" s="341"/>
      <c r="L238" s="341"/>
      <c r="M238" s="341"/>
      <c r="N238" s="341"/>
      <c r="O238" s="341"/>
      <c r="P238" s="537"/>
      <c r="Q238" s="341"/>
      <c r="R238" s="341"/>
      <c r="S238" s="341"/>
      <c r="T238" s="341"/>
      <c r="U238" s="341"/>
      <c r="V238" s="341"/>
      <c r="W238" s="341"/>
      <c r="X238" s="341"/>
      <c r="Y238" s="341"/>
      <c r="Z238" s="343"/>
      <c r="AA238" s="343"/>
      <c r="AB238" s="343"/>
      <c r="AC238" s="343"/>
      <c r="AD238" s="343"/>
      <c r="AE238" s="343"/>
      <c r="AF238" s="343"/>
      <c r="AG238" s="343"/>
      <c r="AH238" s="343"/>
      <c r="AI238" s="343"/>
    </row>
    <row r="239" ht="14.25" customHeight="1">
      <c r="A239" s="1336"/>
      <c r="B239" s="537"/>
      <c r="C239" s="537"/>
      <c r="D239" s="537"/>
      <c r="E239" s="537"/>
      <c r="F239" s="537"/>
      <c r="G239" s="537"/>
      <c r="H239" s="537"/>
      <c r="I239" s="330"/>
      <c r="J239" s="340"/>
      <c r="K239" s="341"/>
      <c r="L239" s="341"/>
      <c r="M239" s="341"/>
      <c r="N239" s="341"/>
      <c r="O239" s="341"/>
      <c r="P239" s="537"/>
      <c r="Q239" s="341"/>
      <c r="R239" s="341"/>
      <c r="S239" s="341"/>
      <c r="T239" s="341"/>
      <c r="U239" s="341"/>
      <c r="V239" s="341"/>
      <c r="W239" s="341"/>
      <c r="X239" s="341"/>
      <c r="Y239" s="341"/>
      <c r="Z239" s="343"/>
      <c r="AA239" s="343"/>
      <c r="AB239" s="343"/>
      <c r="AC239" s="343"/>
      <c r="AD239" s="343"/>
      <c r="AE239" s="343"/>
      <c r="AF239" s="343"/>
      <c r="AG239" s="343"/>
      <c r="AH239" s="343"/>
      <c r="AI239" s="343"/>
    </row>
    <row r="240" ht="14.25" customHeight="1">
      <c r="A240" s="1336"/>
      <c r="B240" s="537"/>
      <c r="C240" s="537"/>
      <c r="D240" s="537"/>
      <c r="E240" s="537"/>
      <c r="F240" s="537"/>
      <c r="G240" s="537"/>
      <c r="H240" s="537"/>
      <c r="I240" s="330"/>
      <c r="J240" s="340"/>
      <c r="K240" s="341"/>
      <c r="L240" s="341"/>
      <c r="M240" s="341"/>
      <c r="N240" s="341"/>
      <c r="O240" s="341"/>
      <c r="P240" s="537"/>
      <c r="Q240" s="341"/>
      <c r="R240" s="341"/>
      <c r="S240" s="341"/>
      <c r="T240" s="341"/>
      <c r="U240" s="341"/>
      <c r="V240" s="341"/>
      <c r="W240" s="341"/>
      <c r="X240" s="341"/>
      <c r="Y240" s="341"/>
      <c r="Z240" s="343"/>
      <c r="AA240" s="343"/>
      <c r="AB240" s="343"/>
      <c r="AC240" s="343"/>
      <c r="AD240" s="343"/>
      <c r="AE240" s="343"/>
      <c r="AF240" s="343"/>
      <c r="AG240" s="343"/>
      <c r="AH240" s="343"/>
      <c r="AI240" s="343"/>
    </row>
    <row r="241" ht="14.25" customHeight="1">
      <c r="A241" s="1336"/>
      <c r="B241" s="537"/>
      <c r="C241" s="537"/>
      <c r="D241" s="537"/>
      <c r="E241" s="537"/>
      <c r="F241" s="537"/>
      <c r="G241" s="537"/>
      <c r="H241" s="537"/>
      <c r="I241" s="330"/>
      <c r="J241" s="340"/>
      <c r="K241" s="341"/>
      <c r="L241" s="341"/>
      <c r="M241" s="341"/>
      <c r="N241" s="341"/>
      <c r="O241" s="341"/>
      <c r="P241" s="537"/>
      <c r="Q241" s="341"/>
      <c r="R241" s="341"/>
      <c r="S241" s="341"/>
      <c r="T241" s="341"/>
      <c r="U241" s="341"/>
      <c r="V241" s="341"/>
      <c r="W241" s="341"/>
      <c r="X241" s="341"/>
      <c r="Y241" s="341"/>
      <c r="Z241" s="343"/>
      <c r="AA241" s="343"/>
      <c r="AB241" s="343"/>
      <c r="AC241" s="343"/>
      <c r="AD241" s="343"/>
      <c r="AE241" s="343"/>
      <c r="AF241" s="343"/>
      <c r="AG241" s="343"/>
      <c r="AH241" s="343"/>
      <c r="AI241" s="343"/>
    </row>
    <row r="242" ht="14.25" customHeight="1">
      <c r="A242" s="1336"/>
      <c r="B242" s="537"/>
      <c r="C242" s="537"/>
      <c r="D242" s="537"/>
      <c r="E242" s="537"/>
      <c r="F242" s="537"/>
      <c r="G242" s="537"/>
      <c r="H242" s="537"/>
      <c r="I242" s="330"/>
      <c r="J242" s="340"/>
      <c r="K242" s="341"/>
      <c r="L242" s="341"/>
      <c r="M242" s="341"/>
      <c r="N242" s="341"/>
      <c r="O242" s="341"/>
      <c r="P242" s="537"/>
      <c r="Q242" s="341"/>
      <c r="R242" s="341"/>
      <c r="S242" s="341"/>
      <c r="T242" s="341"/>
      <c r="U242" s="341"/>
      <c r="V242" s="341"/>
      <c r="W242" s="341"/>
      <c r="X242" s="341"/>
      <c r="Y242" s="341"/>
      <c r="Z242" s="343"/>
      <c r="AA242" s="343"/>
      <c r="AB242" s="343"/>
      <c r="AC242" s="343"/>
      <c r="AD242" s="343"/>
      <c r="AE242" s="343"/>
      <c r="AF242" s="343"/>
      <c r="AG242" s="343"/>
      <c r="AH242" s="343"/>
      <c r="AI242" s="343"/>
    </row>
    <row r="243" ht="14.25" customHeight="1">
      <c r="A243" s="1336"/>
      <c r="B243" s="537"/>
      <c r="C243" s="537"/>
      <c r="D243" s="537"/>
      <c r="E243" s="537"/>
      <c r="F243" s="537"/>
      <c r="G243" s="537"/>
      <c r="H243" s="537"/>
      <c r="I243" s="330"/>
      <c r="J243" s="340"/>
      <c r="K243" s="341"/>
      <c r="L243" s="341"/>
      <c r="M243" s="341"/>
      <c r="N243" s="341"/>
      <c r="O243" s="341"/>
      <c r="P243" s="537"/>
      <c r="Q243" s="341"/>
      <c r="R243" s="341"/>
      <c r="S243" s="341"/>
      <c r="T243" s="341"/>
      <c r="U243" s="341"/>
      <c r="V243" s="341"/>
      <c r="W243" s="341"/>
      <c r="X243" s="341"/>
      <c r="Y243" s="341"/>
      <c r="Z243" s="343"/>
      <c r="AA243" s="343"/>
      <c r="AB243" s="343"/>
      <c r="AC243" s="343"/>
      <c r="AD243" s="343"/>
      <c r="AE243" s="343"/>
      <c r="AF243" s="343"/>
      <c r="AG243" s="343"/>
      <c r="AH243" s="343"/>
      <c r="AI243" s="343"/>
    </row>
    <row r="244" ht="14.25" customHeight="1">
      <c r="A244" s="1336"/>
      <c r="B244" s="537"/>
      <c r="C244" s="537"/>
      <c r="D244" s="537"/>
      <c r="E244" s="537"/>
      <c r="F244" s="537"/>
      <c r="G244" s="537"/>
      <c r="H244" s="537"/>
      <c r="I244" s="330"/>
      <c r="J244" s="340"/>
      <c r="K244" s="341"/>
      <c r="L244" s="341"/>
      <c r="M244" s="341"/>
      <c r="N244" s="341"/>
      <c r="O244" s="341"/>
      <c r="P244" s="537"/>
      <c r="Q244" s="341"/>
      <c r="R244" s="341"/>
      <c r="S244" s="341"/>
      <c r="T244" s="341"/>
      <c r="U244" s="341"/>
      <c r="V244" s="341"/>
      <c r="W244" s="341"/>
      <c r="X244" s="341"/>
      <c r="Y244" s="341"/>
      <c r="Z244" s="343"/>
      <c r="AA244" s="343"/>
      <c r="AB244" s="343"/>
      <c r="AC244" s="343"/>
      <c r="AD244" s="343"/>
      <c r="AE244" s="343"/>
      <c r="AF244" s="343"/>
      <c r="AG244" s="343"/>
      <c r="AH244" s="343"/>
      <c r="AI244" s="343"/>
    </row>
    <row r="245" ht="14.25" customHeight="1">
      <c r="A245" s="1336"/>
      <c r="B245" s="537"/>
      <c r="C245" s="537"/>
      <c r="D245" s="537"/>
      <c r="E245" s="537"/>
      <c r="F245" s="537"/>
      <c r="G245" s="537"/>
      <c r="H245" s="537"/>
      <c r="I245" s="330"/>
      <c r="J245" s="340"/>
      <c r="K245" s="341"/>
      <c r="L245" s="341"/>
      <c r="M245" s="341"/>
      <c r="N245" s="341"/>
      <c r="O245" s="341"/>
      <c r="P245" s="537"/>
      <c r="Q245" s="341"/>
      <c r="R245" s="341"/>
      <c r="S245" s="341"/>
      <c r="T245" s="341"/>
      <c r="U245" s="341"/>
      <c r="V245" s="341"/>
      <c r="W245" s="341"/>
      <c r="X245" s="341"/>
      <c r="Y245" s="341"/>
      <c r="Z245" s="343"/>
      <c r="AA245" s="343"/>
      <c r="AB245" s="343"/>
      <c r="AC245" s="343"/>
      <c r="AD245" s="343"/>
      <c r="AE245" s="343"/>
      <c r="AF245" s="343"/>
      <c r="AG245" s="343"/>
      <c r="AH245" s="343"/>
      <c r="AI245" s="343"/>
    </row>
    <row r="246" ht="14.25" customHeight="1">
      <c r="A246" s="1336"/>
      <c r="B246" s="537"/>
      <c r="C246" s="537"/>
      <c r="D246" s="537"/>
      <c r="E246" s="537"/>
      <c r="F246" s="537"/>
      <c r="G246" s="537"/>
      <c r="H246" s="537"/>
      <c r="I246" s="330"/>
      <c r="J246" s="340"/>
      <c r="K246" s="341"/>
      <c r="L246" s="341"/>
      <c r="M246" s="341"/>
      <c r="N246" s="341"/>
      <c r="O246" s="341"/>
      <c r="P246" s="537"/>
      <c r="Q246" s="341"/>
      <c r="R246" s="341"/>
      <c r="S246" s="341"/>
      <c r="T246" s="341"/>
      <c r="U246" s="341"/>
      <c r="V246" s="341"/>
      <c r="W246" s="341"/>
      <c r="X246" s="341"/>
      <c r="Y246" s="341"/>
      <c r="Z246" s="343"/>
      <c r="AA246" s="343"/>
      <c r="AB246" s="343"/>
      <c r="AC246" s="343"/>
      <c r="AD246" s="343"/>
      <c r="AE246" s="343"/>
      <c r="AF246" s="343"/>
      <c r="AG246" s="343"/>
      <c r="AH246" s="343"/>
      <c r="AI246" s="343"/>
    </row>
    <row r="247" ht="14.25" customHeight="1">
      <c r="A247" s="1336"/>
      <c r="B247" s="537"/>
      <c r="C247" s="537"/>
      <c r="D247" s="537"/>
      <c r="E247" s="537"/>
      <c r="F247" s="537"/>
      <c r="G247" s="537"/>
      <c r="H247" s="537"/>
      <c r="I247" s="330"/>
      <c r="J247" s="340"/>
      <c r="K247" s="341"/>
      <c r="L247" s="341"/>
      <c r="M247" s="341"/>
      <c r="N247" s="341"/>
      <c r="O247" s="341"/>
      <c r="P247" s="537"/>
      <c r="Q247" s="341"/>
      <c r="R247" s="341"/>
      <c r="S247" s="341"/>
      <c r="T247" s="341"/>
      <c r="U247" s="341"/>
      <c r="V247" s="341"/>
      <c r="W247" s="341"/>
      <c r="X247" s="341"/>
      <c r="Y247" s="341"/>
      <c r="Z247" s="343"/>
      <c r="AA247" s="343"/>
      <c r="AB247" s="343"/>
      <c r="AC247" s="343"/>
      <c r="AD247" s="343"/>
      <c r="AE247" s="343"/>
      <c r="AF247" s="343"/>
      <c r="AG247" s="343"/>
      <c r="AH247" s="343"/>
      <c r="AI247" s="343"/>
    </row>
    <row r="248" ht="14.25" customHeight="1">
      <c r="A248" s="1336"/>
      <c r="B248" s="537"/>
      <c r="C248" s="537"/>
      <c r="D248" s="537"/>
      <c r="E248" s="537"/>
      <c r="F248" s="537"/>
      <c r="G248" s="537"/>
      <c r="H248" s="537"/>
      <c r="I248" s="330"/>
      <c r="J248" s="340"/>
      <c r="K248" s="341"/>
      <c r="L248" s="341"/>
      <c r="M248" s="341"/>
      <c r="N248" s="341"/>
      <c r="O248" s="341"/>
      <c r="P248" s="537"/>
      <c r="Q248" s="341"/>
      <c r="R248" s="341"/>
      <c r="S248" s="341"/>
      <c r="T248" s="341"/>
      <c r="U248" s="341"/>
      <c r="V248" s="341"/>
      <c r="W248" s="341"/>
      <c r="X248" s="341"/>
      <c r="Y248" s="341"/>
      <c r="Z248" s="343"/>
      <c r="AA248" s="343"/>
      <c r="AB248" s="343"/>
      <c r="AC248" s="343"/>
      <c r="AD248" s="343"/>
      <c r="AE248" s="343"/>
      <c r="AF248" s="343"/>
      <c r="AG248" s="343"/>
      <c r="AH248" s="343"/>
      <c r="AI248" s="343"/>
    </row>
    <row r="249" ht="14.25" customHeight="1">
      <c r="A249" s="1336"/>
      <c r="B249" s="537"/>
      <c r="C249" s="537"/>
      <c r="D249" s="537"/>
      <c r="E249" s="537"/>
      <c r="F249" s="537"/>
      <c r="G249" s="537"/>
      <c r="H249" s="537"/>
      <c r="I249" s="330"/>
      <c r="J249" s="340"/>
      <c r="K249" s="341"/>
      <c r="L249" s="341"/>
      <c r="M249" s="341"/>
      <c r="N249" s="341"/>
      <c r="O249" s="341"/>
      <c r="P249" s="537"/>
      <c r="Q249" s="341"/>
      <c r="R249" s="341"/>
      <c r="S249" s="341"/>
      <c r="T249" s="341"/>
      <c r="U249" s="341"/>
      <c r="V249" s="341"/>
      <c r="W249" s="341"/>
      <c r="X249" s="341"/>
      <c r="Y249" s="341"/>
      <c r="Z249" s="343"/>
      <c r="AA249" s="343"/>
      <c r="AB249" s="343"/>
      <c r="AC249" s="343"/>
      <c r="AD249" s="343"/>
      <c r="AE249" s="343"/>
      <c r="AF249" s="343"/>
      <c r="AG249" s="343"/>
      <c r="AH249" s="343"/>
      <c r="AI249" s="343"/>
    </row>
    <row r="250" ht="14.25" customHeight="1">
      <c r="A250" s="1336"/>
      <c r="B250" s="537"/>
      <c r="C250" s="537"/>
      <c r="D250" s="537"/>
      <c r="E250" s="537"/>
      <c r="F250" s="537"/>
      <c r="G250" s="537"/>
      <c r="H250" s="537"/>
      <c r="I250" s="330"/>
      <c r="J250" s="340"/>
      <c r="K250" s="341"/>
      <c r="L250" s="341"/>
      <c r="M250" s="341"/>
      <c r="N250" s="341"/>
      <c r="O250" s="341"/>
      <c r="P250" s="537"/>
      <c r="Q250" s="341"/>
      <c r="R250" s="341"/>
      <c r="S250" s="341"/>
      <c r="T250" s="341"/>
      <c r="U250" s="341"/>
      <c r="V250" s="341"/>
      <c r="W250" s="341"/>
      <c r="X250" s="341"/>
      <c r="Y250" s="341"/>
      <c r="Z250" s="343"/>
      <c r="AA250" s="343"/>
      <c r="AB250" s="343"/>
      <c r="AC250" s="343"/>
      <c r="AD250" s="343"/>
      <c r="AE250" s="343"/>
      <c r="AF250" s="343"/>
      <c r="AG250" s="343"/>
      <c r="AH250" s="343"/>
      <c r="AI250" s="343"/>
    </row>
    <row r="251" ht="14.25" customHeight="1">
      <c r="A251" s="1336"/>
      <c r="B251" s="537"/>
      <c r="C251" s="537"/>
      <c r="D251" s="537"/>
      <c r="E251" s="537"/>
      <c r="F251" s="537"/>
      <c r="G251" s="537"/>
      <c r="H251" s="537"/>
      <c r="I251" s="330"/>
      <c r="J251" s="340"/>
      <c r="K251" s="341"/>
      <c r="L251" s="341"/>
      <c r="M251" s="341"/>
      <c r="N251" s="341"/>
      <c r="O251" s="341"/>
      <c r="P251" s="537"/>
      <c r="Q251" s="341"/>
      <c r="R251" s="341"/>
      <c r="S251" s="341"/>
      <c r="T251" s="341"/>
      <c r="U251" s="341"/>
      <c r="V251" s="341"/>
      <c r="W251" s="341"/>
      <c r="X251" s="341"/>
      <c r="Y251" s="341"/>
      <c r="Z251" s="343"/>
      <c r="AA251" s="343"/>
      <c r="AB251" s="343"/>
      <c r="AC251" s="343"/>
      <c r="AD251" s="343"/>
      <c r="AE251" s="343"/>
      <c r="AF251" s="343"/>
      <c r="AG251" s="343"/>
      <c r="AH251" s="343"/>
      <c r="AI251" s="343"/>
    </row>
    <row r="252" ht="14.25" customHeight="1">
      <c r="A252" s="1336"/>
      <c r="B252" s="537"/>
      <c r="C252" s="537"/>
      <c r="D252" s="537"/>
      <c r="E252" s="537"/>
      <c r="F252" s="537"/>
      <c r="G252" s="537"/>
      <c r="H252" s="537"/>
      <c r="I252" s="330"/>
      <c r="J252" s="340"/>
      <c r="K252" s="341"/>
      <c r="L252" s="341"/>
      <c r="M252" s="341"/>
      <c r="N252" s="341"/>
      <c r="O252" s="341"/>
      <c r="P252" s="537"/>
      <c r="Q252" s="341"/>
      <c r="R252" s="341"/>
      <c r="S252" s="341"/>
      <c r="T252" s="341"/>
      <c r="U252" s="341"/>
      <c r="V252" s="341"/>
      <c r="W252" s="341"/>
      <c r="X252" s="341"/>
      <c r="Y252" s="341"/>
      <c r="Z252" s="343"/>
      <c r="AA252" s="343"/>
      <c r="AB252" s="343"/>
      <c r="AC252" s="343"/>
      <c r="AD252" s="343"/>
      <c r="AE252" s="343"/>
      <c r="AF252" s="343"/>
      <c r="AG252" s="343"/>
      <c r="AH252" s="343"/>
      <c r="AI252" s="343"/>
    </row>
    <row r="253" ht="14.25" customHeight="1">
      <c r="A253" s="1336"/>
      <c r="B253" s="537"/>
      <c r="C253" s="537"/>
      <c r="D253" s="537"/>
      <c r="E253" s="537"/>
      <c r="F253" s="537"/>
      <c r="G253" s="537"/>
      <c r="H253" s="537"/>
      <c r="I253" s="330"/>
      <c r="J253" s="340"/>
      <c r="K253" s="341"/>
      <c r="L253" s="341"/>
      <c r="M253" s="341"/>
      <c r="N253" s="341"/>
      <c r="O253" s="341"/>
      <c r="P253" s="537"/>
      <c r="Q253" s="341"/>
      <c r="R253" s="341"/>
      <c r="S253" s="341"/>
      <c r="T253" s="341"/>
      <c r="U253" s="341"/>
      <c r="V253" s="341"/>
      <c r="W253" s="341"/>
      <c r="X253" s="341"/>
      <c r="Y253" s="341"/>
      <c r="Z253" s="343"/>
      <c r="AA253" s="343"/>
      <c r="AB253" s="343"/>
      <c r="AC253" s="343"/>
      <c r="AD253" s="343"/>
      <c r="AE253" s="343"/>
      <c r="AF253" s="343"/>
      <c r="AG253" s="343"/>
      <c r="AH253" s="343"/>
      <c r="AI253" s="343"/>
    </row>
    <row r="254" ht="14.25" customHeight="1">
      <c r="A254" s="1336"/>
      <c r="B254" s="537"/>
      <c r="C254" s="537"/>
      <c r="D254" s="537"/>
      <c r="E254" s="537"/>
      <c r="F254" s="537"/>
      <c r="G254" s="537"/>
      <c r="H254" s="537"/>
      <c r="I254" s="330"/>
      <c r="J254" s="340"/>
      <c r="K254" s="341"/>
      <c r="L254" s="341"/>
      <c r="M254" s="341"/>
      <c r="N254" s="341"/>
      <c r="O254" s="341"/>
      <c r="P254" s="537"/>
      <c r="Q254" s="341"/>
      <c r="R254" s="341"/>
      <c r="S254" s="341"/>
      <c r="T254" s="341"/>
      <c r="U254" s="341"/>
      <c r="V254" s="341"/>
      <c r="W254" s="341"/>
      <c r="X254" s="341"/>
      <c r="Y254" s="341"/>
      <c r="Z254" s="343"/>
      <c r="AA254" s="343"/>
      <c r="AB254" s="343"/>
      <c r="AC254" s="343"/>
      <c r="AD254" s="343"/>
      <c r="AE254" s="343"/>
      <c r="AF254" s="343"/>
      <c r="AG254" s="343"/>
      <c r="AH254" s="343"/>
      <c r="AI254" s="343"/>
    </row>
    <row r="255" ht="14.25" customHeight="1">
      <c r="A255" s="1336"/>
      <c r="B255" s="537"/>
      <c r="C255" s="537"/>
      <c r="D255" s="537"/>
      <c r="E255" s="537"/>
      <c r="F255" s="537"/>
      <c r="G255" s="537"/>
      <c r="H255" s="537"/>
      <c r="I255" s="330"/>
      <c r="J255" s="340"/>
      <c r="K255" s="341"/>
      <c r="L255" s="341"/>
      <c r="M255" s="341"/>
      <c r="N255" s="341"/>
      <c r="O255" s="341"/>
      <c r="P255" s="537"/>
      <c r="Q255" s="341"/>
      <c r="R255" s="341"/>
      <c r="S255" s="341"/>
      <c r="T255" s="341"/>
      <c r="U255" s="341"/>
      <c r="V255" s="341"/>
      <c r="W255" s="341"/>
      <c r="X255" s="341"/>
      <c r="Y255" s="341"/>
      <c r="Z255" s="343"/>
      <c r="AA255" s="343"/>
      <c r="AB255" s="343"/>
      <c r="AC255" s="343"/>
      <c r="AD255" s="343"/>
      <c r="AE255" s="343"/>
      <c r="AF255" s="343"/>
      <c r="AG255" s="343"/>
      <c r="AH255" s="343"/>
      <c r="AI255" s="343"/>
    </row>
    <row r="256" ht="14.25" customHeight="1">
      <c r="A256" s="1336"/>
      <c r="B256" s="537"/>
      <c r="C256" s="537"/>
      <c r="D256" s="537"/>
      <c r="E256" s="537"/>
      <c r="F256" s="537"/>
      <c r="G256" s="537"/>
      <c r="H256" s="537"/>
      <c r="I256" s="330"/>
      <c r="J256" s="340"/>
      <c r="K256" s="341"/>
      <c r="L256" s="341"/>
      <c r="M256" s="341"/>
      <c r="N256" s="341"/>
      <c r="O256" s="341"/>
      <c r="P256" s="537"/>
      <c r="Q256" s="341"/>
      <c r="R256" s="341"/>
      <c r="S256" s="341"/>
      <c r="T256" s="341"/>
      <c r="U256" s="341"/>
      <c r="V256" s="341"/>
      <c r="W256" s="341"/>
      <c r="X256" s="341"/>
      <c r="Y256" s="341"/>
      <c r="Z256" s="343"/>
      <c r="AA256" s="343"/>
      <c r="AB256" s="343"/>
      <c r="AC256" s="343"/>
      <c r="AD256" s="343"/>
      <c r="AE256" s="343"/>
      <c r="AF256" s="343"/>
      <c r="AG256" s="343"/>
      <c r="AH256" s="343"/>
      <c r="AI256" s="343"/>
    </row>
    <row r="257" ht="14.25" customHeight="1">
      <c r="A257" s="1336"/>
      <c r="B257" s="537"/>
      <c r="C257" s="537"/>
      <c r="D257" s="537"/>
      <c r="E257" s="537"/>
      <c r="F257" s="537"/>
      <c r="G257" s="537"/>
      <c r="H257" s="537"/>
      <c r="I257" s="330"/>
      <c r="J257" s="340"/>
      <c r="K257" s="341"/>
      <c r="L257" s="341"/>
      <c r="M257" s="341"/>
      <c r="N257" s="341"/>
      <c r="O257" s="341"/>
      <c r="P257" s="537"/>
      <c r="Q257" s="341"/>
      <c r="R257" s="341"/>
      <c r="S257" s="341"/>
      <c r="T257" s="341"/>
      <c r="U257" s="341"/>
      <c r="V257" s="341"/>
      <c r="W257" s="341"/>
      <c r="X257" s="341"/>
      <c r="Y257" s="341"/>
      <c r="Z257" s="343"/>
      <c r="AA257" s="343"/>
      <c r="AB257" s="343"/>
      <c r="AC257" s="343"/>
      <c r="AD257" s="343"/>
      <c r="AE257" s="343"/>
      <c r="AF257" s="343"/>
      <c r="AG257" s="343"/>
      <c r="AH257" s="343"/>
      <c r="AI257" s="343"/>
    </row>
    <row r="258" ht="14.25" customHeight="1">
      <c r="A258" s="1336"/>
      <c r="B258" s="537"/>
      <c r="C258" s="537"/>
      <c r="D258" s="537"/>
      <c r="E258" s="537"/>
      <c r="F258" s="537"/>
      <c r="G258" s="537"/>
      <c r="H258" s="537"/>
      <c r="I258" s="330"/>
      <c r="J258" s="340"/>
      <c r="K258" s="341"/>
      <c r="L258" s="341"/>
      <c r="M258" s="341"/>
      <c r="N258" s="341"/>
      <c r="O258" s="341"/>
      <c r="P258" s="537"/>
      <c r="Q258" s="341"/>
      <c r="R258" s="341"/>
      <c r="S258" s="341"/>
      <c r="T258" s="341"/>
      <c r="U258" s="341"/>
      <c r="V258" s="341"/>
      <c r="W258" s="341"/>
      <c r="X258" s="341"/>
      <c r="Y258" s="341"/>
      <c r="Z258" s="343"/>
      <c r="AA258" s="343"/>
      <c r="AB258" s="343"/>
      <c r="AC258" s="343"/>
      <c r="AD258" s="343"/>
      <c r="AE258" s="343"/>
      <c r="AF258" s="343"/>
      <c r="AG258" s="343"/>
      <c r="AH258" s="343"/>
      <c r="AI258" s="343"/>
    </row>
    <row r="259" ht="14.25" customHeight="1">
      <c r="A259" s="1336"/>
      <c r="B259" s="537"/>
      <c r="C259" s="537"/>
      <c r="D259" s="537"/>
      <c r="E259" s="537"/>
      <c r="F259" s="537"/>
      <c r="G259" s="537"/>
      <c r="H259" s="537"/>
      <c r="I259" s="330"/>
      <c r="J259" s="340"/>
      <c r="K259" s="341"/>
      <c r="L259" s="341"/>
      <c r="M259" s="341"/>
      <c r="N259" s="341"/>
      <c r="O259" s="341"/>
      <c r="P259" s="537"/>
      <c r="Q259" s="341"/>
      <c r="R259" s="341"/>
      <c r="S259" s="341"/>
      <c r="T259" s="341"/>
      <c r="U259" s="341"/>
      <c r="V259" s="341"/>
      <c r="W259" s="341"/>
      <c r="X259" s="341"/>
      <c r="Y259" s="341"/>
      <c r="Z259" s="343"/>
      <c r="AA259" s="343"/>
      <c r="AB259" s="343"/>
      <c r="AC259" s="343"/>
      <c r="AD259" s="343"/>
      <c r="AE259" s="343"/>
      <c r="AF259" s="343"/>
      <c r="AG259" s="343"/>
      <c r="AH259" s="343"/>
      <c r="AI259" s="343"/>
    </row>
    <row r="260" ht="14.25" customHeight="1">
      <c r="A260" s="1336"/>
      <c r="B260" s="537"/>
      <c r="C260" s="537"/>
      <c r="D260" s="537"/>
      <c r="E260" s="537"/>
      <c r="F260" s="537"/>
      <c r="G260" s="537"/>
      <c r="H260" s="537"/>
      <c r="I260" s="330"/>
      <c r="J260" s="340"/>
      <c r="K260" s="341"/>
      <c r="L260" s="341"/>
      <c r="M260" s="341"/>
      <c r="N260" s="341"/>
      <c r="O260" s="341"/>
      <c r="P260" s="537"/>
      <c r="Q260" s="341"/>
      <c r="R260" s="341"/>
      <c r="S260" s="341"/>
      <c r="T260" s="341"/>
      <c r="U260" s="341"/>
      <c r="V260" s="341"/>
      <c r="W260" s="341"/>
      <c r="X260" s="341"/>
      <c r="Y260" s="341"/>
      <c r="Z260" s="343"/>
      <c r="AA260" s="343"/>
      <c r="AB260" s="343"/>
      <c r="AC260" s="343"/>
      <c r="AD260" s="343"/>
      <c r="AE260" s="343"/>
      <c r="AF260" s="343"/>
      <c r="AG260" s="343"/>
      <c r="AH260" s="343"/>
      <c r="AI260" s="343"/>
    </row>
    <row r="261" ht="14.25" customHeight="1">
      <c r="A261" s="1336"/>
      <c r="B261" s="537"/>
      <c r="C261" s="537"/>
      <c r="D261" s="537"/>
      <c r="E261" s="537"/>
      <c r="F261" s="537"/>
      <c r="G261" s="537"/>
      <c r="H261" s="537"/>
      <c r="I261" s="330"/>
      <c r="J261" s="340"/>
      <c r="K261" s="341"/>
      <c r="L261" s="341"/>
      <c r="M261" s="341"/>
      <c r="N261" s="341"/>
      <c r="O261" s="341"/>
      <c r="P261" s="537"/>
      <c r="Q261" s="341"/>
      <c r="R261" s="341"/>
      <c r="S261" s="341"/>
      <c r="T261" s="341"/>
      <c r="U261" s="341"/>
      <c r="V261" s="341"/>
      <c r="W261" s="341"/>
      <c r="X261" s="341"/>
      <c r="Y261" s="341"/>
      <c r="Z261" s="343"/>
      <c r="AA261" s="343"/>
      <c r="AB261" s="343"/>
      <c r="AC261" s="343"/>
      <c r="AD261" s="343"/>
      <c r="AE261" s="343"/>
      <c r="AF261" s="343"/>
      <c r="AG261" s="343"/>
      <c r="AH261" s="343"/>
      <c r="AI261" s="343"/>
    </row>
    <row r="262" ht="14.25" customHeight="1">
      <c r="A262" s="1336"/>
      <c r="B262" s="537"/>
      <c r="C262" s="537"/>
      <c r="D262" s="537"/>
      <c r="E262" s="537"/>
      <c r="F262" s="537"/>
      <c r="G262" s="537"/>
      <c r="H262" s="537"/>
      <c r="I262" s="330"/>
      <c r="J262" s="340"/>
      <c r="K262" s="341"/>
      <c r="L262" s="341"/>
      <c r="M262" s="341"/>
      <c r="N262" s="341"/>
      <c r="O262" s="341"/>
      <c r="P262" s="537"/>
      <c r="Q262" s="341"/>
      <c r="R262" s="341"/>
      <c r="S262" s="341"/>
      <c r="T262" s="341"/>
      <c r="U262" s="341"/>
      <c r="V262" s="341"/>
      <c r="W262" s="341"/>
      <c r="X262" s="341"/>
      <c r="Y262" s="341"/>
      <c r="Z262" s="343"/>
      <c r="AA262" s="343"/>
      <c r="AB262" s="343"/>
      <c r="AC262" s="343"/>
      <c r="AD262" s="343"/>
      <c r="AE262" s="343"/>
      <c r="AF262" s="343"/>
      <c r="AG262" s="343"/>
      <c r="AH262" s="343"/>
      <c r="AI262" s="343"/>
    </row>
    <row r="263" ht="14.25" customHeight="1">
      <c r="A263" s="1336"/>
      <c r="B263" s="537"/>
      <c r="C263" s="537"/>
      <c r="D263" s="537"/>
      <c r="E263" s="537"/>
      <c r="F263" s="537"/>
      <c r="G263" s="537"/>
      <c r="H263" s="537"/>
      <c r="I263" s="330"/>
      <c r="J263" s="340"/>
      <c r="K263" s="341"/>
      <c r="L263" s="341"/>
      <c r="M263" s="341"/>
      <c r="N263" s="341"/>
      <c r="O263" s="341"/>
      <c r="P263" s="537"/>
      <c r="Q263" s="341"/>
      <c r="R263" s="341"/>
      <c r="S263" s="341"/>
      <c r="T263" s="341"/>
      <c r="U263" s="341"/>
      <c r="V263" s="341"/>
      <c r="W263" s="341"/>
      <c r="X263" s="341"/>
      <c r="Y263" s="341"/>
      <c r="Z263" s="343"/>
      <c r="AA263" s="343"/>
      <c r="AB263" s="343"/>
      <c r="AC263" s="343"/>
      <c r="AD263" s="343"/>
      <c r="AE263" s="343"/>
      <c r="AF263" s="343"/>
      <c r="AG263" s="343"/>
      <c r="AH263" s="343"/>
      <c r="AI263" s="343"/>
    </row>
    <row r="264" ht="14.25" customHeight="1">
      <c r="A264" s="1336"/>
      <c r="B264" s="537"/>
      <c r="C264" s="537"/>
      <c r="D264" s="537"/>
      <c r="E264" s="537"/>
      <c r="F264" s="537"/>
      <c r="G264" s="537"/>
      <c r="H264" s="537"/>
      <c r="I264" s="330"/>
      <c r="J264" s="340"/>
      <c r="K264" s="341"/>
      <c r="L264" s="341"/>
      <c r="M264" s="341"/>
      <c r="N264" s="341"/>
      <c r="O264" s="341"/>
      <c r="P264" s="537"/>
      <c r="Q264" s="341"/>
      <c r="R264" s="341"/>
      <c r="S264" s="341"/>
      <c r="T264" s="341"/>
      <c r="U264" s="341"/>
      <c r="V264" s="341"/>
      <c r="W264" s="341"/>
      <c r="X264" s="341"/>
      <c r="Y264" s="341"/>
      <c r="Z264" s="343"/>
      <c r="AA264" s="343"/>
      <c r="AB264" s="343"/>
      <c r="AC264" s="343"/>
      <c r="AD264" s="343"/>
      <c r="AE264" s="343"/>
      <c r="AF264" s="343"/>
      <c r="AG264" s="343"/>
      <c r="AH264" s="343"/>
      <c r="AI264" s="343"/>
    </row>
    <row r="265" ht="14.25" customHeight="1">
      <c r="A265" s="1336"/>
      <c r="B265" s="537"/>
      <c r="C265" s="537"/>
      <c r="D265" s="537"/>
      <c r="E265" s="537"/>
      <c r="F265" s="537"/>
      <c r="G265" s="537"/>
      <c r="H265" s="537"/>
      <c r="I265" s="330"/>
      <c r="J265" s="340"/>
      <c r="K265" s="341"/>
      <c r="L265" s="341"/>
      <c r="M265" s="341"/>
      <c r="N265" s="341"/>
      <c r="O265" s="341"/>
      <c r="P265" s="537"/>
      <c r="Q265" s="341"/>
      <c r="R265" s="341"/>
      <c r="S265" s="341"/>
      <c r="T265" s="341"/>
      <c r="U265" s="341"/>
      <c r="V265" s="341"/>
      <c r="W265" s="341"/>
      <c r="X265" s="341"/>
      <c r="Y265" s="341"/>
      <c r="Z265" s="343"/>
      <c r="AA265" s="343"/>
      <c r="AB265" s="343"/>
      <c r="AC265" s="343"/>
      <c r="AD265" s="343"/>
      <c r="AE265" s="343"/>
      <c r="AF265" s="343"/>
      <c r="AG265" s="343"/>
      <c r="AH265" s="343"/>
      <c r="AI265" s="343"/>
    </row>
    <row r="266" ht="14.25" customHeight="1">
      <c r="A266" s="1336"/>
      <c r="B266" s="537"/>
      <c r="C266" s="537"/>
      <c r="D266" s="537"/>
      <c r="E266" s="537"/>
      <c r="F266" s="537"/>
      <c r="G266" s="537"/>
      <c r="H266" s="537"/>
      <c r="I266" s="330"/>
      <c r="J266" s="340"/>
      <c r="K266" s="341"/>
      <c r="L266" s="341"/>
      <c r="M266" s="341"/>
      <c r="N266" s="341"/>
      <c r="O266" s="341"/>
      <c r="P266" s="537"/>
      <c r="Q266" s="341"/>
      <c r="R266" s="341"/>
      <c r="S266" s="341"/>
      <c r="T266" s="341"/>
      <c r="U266" s="341"/>
      <c r="V266" s="341"/>
      <c r="W266" s="341"/>
      <c r="X266" s="341"/>
      <c r="Y266" s="341"/>
      <c r="Z266" s="343"/>
      <c r="AA266" s="343"/>
      <c r="AB266" s="343"/>
      <c r="AC266" s="343"/>
      <c r="AD266" s="343"/>
      <c r="AE266" s="343"/>
      <c r="AF266" s="343"/>
      <c r="AG266" s="343"/>
      <c r="AH266" s="343"/>
      <c r="AI266" s="343"/>
    </row>
    <row r="267" ht="14.25" customHeight="1">
      <c r="A267" s="1336"/>
      <c r="B267" s="537"/>
      <c r="C267" s="537"/>
      <c r="D267" s="537"/>
      <c r="E267" s="537"/>
      <c r="F267" s="537"/>
      <c r="G267" s="537"/>
      <c r="H267" s="537"/>
      <c r="I267" s="330"/>
      <c r="J267" s="340"/>
      <c r="K267" s="341"/>
      <c r="L267" s="341"/>
      <c r="M267" s="341"/>
      <c r="N267" s="341"/>
      <c r="O267" s="341"/>
      <c r="P267" s="537"/>
      <c r="Q267" s="341"/>
      <c r="R267" s="341"/>
      <c r="S267" s="341"/>
      <c r="T267" s="341"/>
      <c r="U267" s="341"/>
      <c r="V267" s="341"/>
      <c r="W267" s="341"/>
      <c r="X267" s="341"/>
      <c r="Y267" s="341"/>
      <c r="Z267" s="343"/>
      <c r="AA267" s="343"/>
      <c r="AB267" s="343"/>
      <c r="AC267" s="343"/>
      <c r="AD267" s="343"/>
      <c r="AE267" s="343"/>
      <c r="AF267" s="343"/>
      <c r="AG267" s="343"/>
      <c r="AH267" s="343"/>
      <c r="AI267" s="343"/>
    </row>
    <row r="268" ht="14.25" customHeight="1">
      <c r="A268" s="1336"/>
      <c r="B268" s="537"/>
      <c r="C268" s="537"/>
      <c r="D268" s="537"/>
      <c r="E268" s="537"/>
      <c r="F268" s="537"/>
      <c r="G268" s="537"/>
      <c r="H268" s="537"/>
      <c r="I268" s="330"/>
      <c r="J268" s="340"/>
      <c r="K268" s="341"/>
      <c r="L268" s="341"/>
      <c r="M268" s="341"/>
      <c r="N268" s="341"/>
      <c r="O268" s="341"/>
      <c r="P268" s="537"/>
      <c r="Q268" s="341"/>
      <c r="R268" s="341"/>
      <c r="S268" s="341"/>
      <c r="T268" s="341"/>
      <c r="U268" s="341"/>
      <c r="V268" s="341"/>
      <c r="W268" s="341"/>
      <c r="X268" s="341"/>
      <c r="Y268" s="341"/>
      <c r="Z268" s="343"/>
      <c r="AA268" s="343"/>
      <c r="AB268" s="343"/>
      <c r="AC268" s="343"/>
      <c r="AD268" s="343"/>
      <c r="AE268" s="343"/>
      <c r="AF268" s="343"/>
      <c r="AG268" s="343"/>
      <c r="AH268" s="343"/>
      <c r="AI268" s="343"/>
    </row>
    <row r="269" ht="14.25" customHeight="1">
      <c r="A269" s="1336"/>
      <c r="B269" s="537"/>
      <c r="C269" s="537"/>
      <c r="D269" s="537"/>
      <c r="E269" s="537"/>
      <c r="F269" s="537"/>
      <c r="G269" s="537"/>
      <c r="H269" s="537"/>
      <c r="I269" s="330"/>
      <c r="J269" s="340"/>
      <c r="K269" s="341"/>
      <c r="L269" s="341"/>
      <c r="M269" s="341"/>
      <c r="N269" s="341"/>
      <c r="O269" s="341"/>
      <c r="P269" s="537"/>
      <c r="Q269" s="341"/>
      <c r="R269" s="341"/>
      <c r="S269" s="341"/>
      <c r="T269" s="341"/>
      <c r="U269" s="341"/>
      <c r="V269" s="341"/>
      <c r="W269" s="341"/>
      <c r="X269" s="341"/>
      <c r="Y269" s="341"/>
      <c r="Z269" s="343"/>
      <c r="AA269" s="343"/>
      <c r="AB269" s="343"/>
      <c r="AC269" s="343"/>
      <c r="AD269" s="343"/>
      <c r="AE269" s="343"/>
      <c r="AF269" s="343"/>
      <c r="AG269" s="343"/>
      <c r="AH269" s="343"/>
      <c r="AI269" s="343"/>
    </row>
    <row r="270" ht="14.25" customHeight="1">
      <c r="A270" s="1336"/>
      <c r="B270" s="537"/>
      <c r="C270" s="537"/>
      <c r="D270" s="537"/>
      <c r="E270" s="537"/>
      <c r="F270" s="537"/>
      <c r="G270" s="537"/>
      <c r="H270" s="537"/>
      <c r="I270" s="330"/>
      <c r="J270" s="340"/>
      <c r="K270" s="341"/>
      <c r="L270" s="341"/>
      <c r="M270" s="341"/>
      <c r="N270" s="341"/>
      <c r="O270" s="341"/>
      <c r="P270" s="537"/>
      <c r="Q270" s="341"/>
      <c r="R270" s="341"/>
      <c r="S270" s="341"/>
      <c r="T270" s="341"/>
      <c r="U270" s="341"/>
      <c r="V270" s="341"/>
      <c r="W270" s="341"/>
      <c r="X270" s="341"/>
      <c r="Y270" s="341"/>
      <c r="Z270" s="343"/>
      <c r="AA270" s="343"/>
      <c r="AB270" s="343"/>
      <c r="AC270" s="343"/>
      <c r="AD270" s="343"/>
      <c r="AE270" s="343"/>
      <c r="AF270" s="343"/>
      <c r="AG270" s="343"/>
      <c r="AH270" s="343"/>
      <c r="AI270" s="343"/>
    </row>
    <row r="271" ht="14.25" customHeight="1">
      <c r="A271" s="1336"/>
      <c r="B271" s="537"/>
      <c r="C271" s="537"/>
      <c r="D271" s="537"/>
      <c r="E271" s="537"/>
      <c r="F271" s="537"/>
      <c r="G271" s="537"/>
      <c r="H271" s="537"/>
      <c r="I271" s="330"/>
      <c r="J271" s="340"/>
      <c r="K271" s="341"/>
      <c r="L271" s="341"/>
      <c r="M271" s="341"/>
      <c r="N271" s="341"/>
      <c r="O271" s="341"/>
      <c r="P271" s="537"/>
      <c r="Q271" s="341"/>
      <c r="R271" s="341"/>
      <c r="S271" s="341"/>
      <c r="T271" s="341"/>
      <c r="U271" s="341"/>
      <c r="V271" s="341"/>
      <c r="W271" s="341"/>
      <c r="X271" s="341"/>
      <c r="Y271" s="341"/>
      <c r="Z271" s="343"/>
      <c r="AA271" s="343"/>
      <c r="AB271" s="343"/>
      <c r="AC271" s="343"/>
      <c r="AD271" s="343"/>
      <c r="AE271" s="343"/>
      <c r="AF271" s="343"/>
      <c r="AG271" s="343"/>
      <c r="AH271" s="343"/>
      <c r="AI271" s="343"/>
    </row>
    <row r="272" ht="14.25" customHeight="1">
      <c r="A272" s="1336"/>
      <c r="B272" s="537"/>
      <c r="C272" s="537"/>
      <c r="D272" s="537"/>
      <c r="E272" s="537"/>
      <c r="F272" s="537"/>
      <c r="G272" s="537"/>
      <c r="H272" s="537"/>
      <c r="I272" s="330"/>
      <c r="J272" s="340"/>
      <c r="K272" s="341"/>
      <c r="L272" s="341"/>
      <c r="M272" s="341"/>
      <c r="N272" s="341"/>
      <c r="O272" s="341"/>
      <c r="P272" s="537"/>
      <c r="Q272" s="341"/>
      <c r="R272" s="341"/>
      <c r="S272" s="341"/>
      <c r="T272" s="341"/>
      <c r="U272" s="341"/>
      <c r="V272" s="341"/>
      <c r="W272" s="341"/>
      <c r="X272" s="341"/>
      <c r="Y272" s="341"/>
      <c r="Z272" s="343"/>
      <c r="AA272" s="343"/>
      <c r="AB272" s="343"/>
      <c r="AC272" s="343"/>
      <c r="AD272" s="343"/>
      <c r="AE272" s="343"/>
      <c r="AF272" s="343"/>
      <c r="AG272" s="343"/>
      <c r="AH272" s="343"/>
      <c r="AI272" s="343"/>
    </row>
    <row r="273" ht="14.25" customHeight="1">
      <c r="A273" s="1336"/>
      <c r="B273" s="537"/>
      <c r="C273" s="537"/>
      <c r="D273" s="537"/>
      <c r="E273" s="537"/>
      <c r="F273" s="537"/>
      <c r="G273" s="537"/>
      <c r="H273" s="537"/>
      <c r="I273" s="330"/>
      <c r="J273" s="340"/>
      <c r="K273" s="341"/>
      <c r="L273" s="341"/>
      <c r="M273" s="341"/>
      <c r="N273" s="341"/>
      <c r="O273" s="341"/>
      <c r="P273" s="537"/>
      <c r="Q273" s="341"/>
      <c r="R273" s="341"/>
      <c r="S273" s="341"/>
      <c r="T273" s="341"/>
      <c r="U273" s="341"/>
      <c r="V273" s="341"/>
      <c r="W273" s="341"/>
      <c r="X273" s="341"/>
      <c r="Y273" s="341"/>
      <c r="Z273" s="343"/>
      <c r="AA273" s="343"/>
      <c r="AB273" s="343"/>
      <c r="AC273" s="343"/>
      <c r="AD273" s="343"/>
      <c r="AE273" s="343"/>
      <c r="AF273" s="343"/>
      <c r="AG273" s="343"/>
      <c r="AH273" s="343"/>
      <c r="AI273" s="343"/>
    </row>
    <row r="274" ht="14.25" customHeight="1">
      <c r="A274" s="1336"/>
      <c r="B274" s="537"/>
      <c r="C274" s="537"/>
      <c r="D274" s="537"/>
      <c r="E274" s="537"/>
      <c r="F274" s="537"/>
      <c r="G274" s="537"/>
      <c r="H274" s="537"/>
      <c r="I274" s="330"/>
      <c r="J274" s="340"/>
      <c r="K274" s="341"/>
      <c r="L274" s="341"/>
      <c r="M274" s="341"/>
      <c r="N274" s="341"/>
      <c r="O274" s="341"/>
      <c r="P274" s="537"/>
      <c r="Q274" s="341"/>
      <c r="R274" s="341"/>
      <c r="S274" s="341"/>
      <c r="T274" s="341"/>
      <c r="U274" s="341"/>
      <c r="V274" s="341"/>
      <c r="W274" s="341"/>
      <c r="X274" s="341"/>
      <c r="Y274" s="341"/>
      <c r="Z274" s="343"/>
      <c r="AA274" s="343"/>
      <c r="AB274" s="343"/>
      <c r="AC274" s="343"/>
      <c r="AD274" s="343"/>
      <c r="AE274" s="343"/>
      <c r="AF274" s="343"/>
      <c r="AG274" s="343"/>
      <c r="AH274" s="343"/>
      <c r="AI274" s="343"/>
    </row>
    <row r="275" ht="14.25" customHeight="1">
      <c r="A275" s="1336"/>
      <c r="B275" s="537"/>
      <c r="C275" s="537"/>
      <c r="D275" s="537"/>
      <c r="E275" s="537"/>
      <c r="F275" s="537"/>
      <c r="G275" s="537"/>
      <c r="H275" s="537"/>
      <c r="I275" s="330"/>
      <c r="J275" s="340"/>
      <c r="K275" s="341"/>
      <c r="L275" s="341"/>
      <c r="M275" s="341"/>
      <c r="N275" s="341"/>
      <c r="O275" s="341"/>
      <c r="P275" s="537"/>
      <c r="Q275" s="341"/>
      <c r="R275" s="341"/>
      <c r="S275" s="341"/>
      <c r="T275" s="341"/>
      <c r="U275" s="341"/>
      <c r="V275" s="341"/>
      <c r="W275" s="341"/>
      <c r="X275" s="341"/>
      <c r="Y275" s="341"/>
      <c r="Z275" s="343"/>
      <c r="AA275" s="343"/>
      <c r="AB275" s="343"/>
      <c r="AC275" s="343"/>
      <c r="AD275" s="343"/>
      <c r="AE275" s="343"/>
      <c r="AF275" s="343"/>
      <c r="AG275" s="343"/>
      <c r="AH275" s="343"/>
      <c r="AI275" s="343"/>
    </row>
    <row r="276" ht="14.25" customHeight="1">
      <c r="A276" s="1336"/>
      <c r="B276" s="537"/>
      <c r="C276" s="537"/>
      <c r="D276" s="537"/>
      <c r="E276" s="537"/>
      <c r="F276" s="537"/>
      <c r="G276" s="537"/>
      <c r="H276" s="537"/>
      <c r="I276" s="330"/>
      <c r="J276" s="340"/>
      <c r="K276" s="341"/>
      <c r="L276" s="341"/>
      <c r="M276" s="341"/>
      <c r="N276" s="341"/>
      <c r="O276" s="341"/>
      <c r="P276" s="537"/>
      <c r="Q276" s="341"/>
      <c r="R276" s="341"/>
      <c r="S276" s="341"/>
      <c r="T276" s="341"/>
      <c r="U276" s="341"/>
      <c r="V276" s="341"/>
      <c r="W276" s="341"/>
      <c r="X276" s="341"/>
      <c r="Y276" s="341"/>
      <c r="Z276" s="343"/>
      <c r="AA276" s="343"/>
      <c r="AB276" s="343"/>
      <c r="AC276" s="343"/>
      <c r="AD276" s="343"/>
      <c r="AE276" s="343"/>
      <c r="AF276" s="343"/>
      <c r="AG276" s="343"/>
      <c r="AH276" s="343"/>
      <c r="AI276" s="343"/>
    </row>
    <row r="277" ht="14.25" customHeight="1">
      <c r="A277" s="1336"/>
      <c r="B277" s="537"/>
      <c r="C277" s="537"/>
      <c r="D277" s="537"/>
      <c r="E277" s="537"/>
      <c r="F277" s="537"/>
      <c r="G277" s="537"/>
      <c r="H277" s="537"/>
      <c r="I277" s="330"/>
      <c r="J277" s="340"/>
      <c r="K277" s="341"/>
      <c r="L277" s="341"/>
      <c r="M277" s="341"/>
      <c r="N277" s="341"/>
      <c r="O277" s="341"/>
      <c r="P277" s="537"/>
      <c r="Q277" s="341"/>
      <c r="R277" s="341"/>
      <c r="S277" s="341"/>
      <c r="T277" s="341"/>
      <c r="U277" s="341"/>
      <c r="V277" s="341"/>
      <c r="W277" s="341"/>
      <c r="X277" s="341"/>
      <c r="Y277" s="341"/>
      <c r="Z277" s="343"/>
      <c r="AA277" s="343"/>
      <c r="AB277" s="343"/>
      <c r="AC277" s="343"/>
      <c r="AD277" s="343"/>
      <c r="AE277" s="343"/>
      <c r="AF277" s="343"/>
      <c r="AG277" s="343"/>
      <c r="AH277" s="343"/>
      <c r="AI277" s="343"/>
    </row>
    <row r="278" ht="14.25" customHeight="1">
      <c r="A278" s="1336"/>
      <c r="B278" s="537"/>
      <c r="C278" s="537"/>
      <c r="D278" s="537"/>
      <c r="E278" s="537"/>
      <c r="F278" s="537"/>
      <c r="G278" s="537"/>
      <c r="H278" s="537"/>
      <c r="I278" s="330"/>
      <c r="J278" s="340"/>
      <c r="K278" s="341"/>
      <c r="L278" s="341"/>
      <c r="M278" s="341"/>
      <c r="N278" s="341"/>
      <c r="O278" s="341"/>
      <c r="P278" s="537"/>
      <c r="Q278" s="341"/>
      <c r="R278" s="341"/>
      <c r="S278" s="341"/>
      <c r="T278" s="341"/>
      <c r="U278" s="341"/>
      <c r="V278" s="341"/>
      <c r="W278" s="341"/>
      <c r="X278" s="341"/>
      <c r="Y278" s="341"/>
      <c r="Z278" s="343"/>
      <c r="AA278" s="343"/>
      <c r="AB278" s="343"/>
      <c r="AC278" s="343"/>
      <c r="AD278" s="343"/>
      <c r="AE278" s="343"/>
      <c r="AF278" s="343"/>
      <c r="AG278" s="343"/>
      <c r="AH278" s="343"/>
      <c r="AI278" s="343"/>
    </row>
    <row r="279" ht="14.25" customHeight="1">
      <c r="A279" s="1336"/>
      <c r="B279" s="537"/>
      <c r="C279" s="537"/>
      <c r="D279" s="537"/>
      <c r="E279" s="537"/>
      <c r="F279" s="537"/>
      <c r="G279" s="537"/>
      <c r="H279" s="537"/>
      <c r="I279" s="330"/>
      <c r="J279" s="340"/>
      <c r="K279" s="341"/>
      <c r="L279" s="341"/>
      <c r="M279" s="341"/>
      <c r="N279" s="341"/>
      <c r="O279" s="341"/>
      <c r="P279" s="537"/>
      <c r="Q279" s="341"/>
      <c r="R279" s="341"/>
      <c r="S279" s="341"/>
      <c r="T279" s="341"/>
      <c r="U279" s="341"/>
      <c r="V279" s="341"/>
      <c r="W279" s="341"/>
      <c r="X279" s="341"/>
      <c r="Y279" s="341"/>
      <c r="Z279" s="343"/>
      <c r="AA279" s="343"/>
      <c r="AB279" s="343"/>
      <c r="AC279" s="343"/>
      <c r="AD279" s="343"/>
      <c r="AE279" s="343"/>
      <c r="AF279" s="343"/>
      <c r="AG279" s="343"/>
      <c r="AH279" s="343"/>
      <c r="AI279" s="343"/>
    </row>
    <row r="280" ht="14.25" customHeight="1">
      <c r="A280" s="1336"/>
      <c r="B280" s="537"/>
      <c r="C280" s="537"/>
      <c r="D280" s="537"/>
      <c r="E280" s="537"/>
      <c r="F280" s="537"/>
      <c r="G280" s="537"/>
      <c r="H280" s="537"/>
      <c r="I280" s="330"/>
      <c r="J280" s="340"/>
      <c r="K280" s="341"/>
      <c r="L280" s="341"/>
      <c r="M280" s="341"/>
      <c r="N280" s="341"/>
      <c r="O280" s="341"/>
      <c r="P280" s="537"/>
      <c r="Q280" s="341"/>
      <c r="R280" s="341"/>
      <c r="S280" s="341"/>
      <c r="T280" s="341"/>
      <c r="U280" s="341"/>
      <c r="V280" s="341"/>
      <c r="W280" s="341"/>
      <c r="X280" s="341"/>
      <c r="Y280" s="341"/>
      <c r="Z280" s="343"/>
      <c r="AA280" s="343"/>
      <c r="AB280" s="343"/>
      <c r="AC280" s="343"/>
      <c r="AD280" s="343"/>
      <c r="AE280" s="343"/>
      <c r="AF280" s="343"/>
      <c r="AG280" s="343"/>
      <c r="AH280" s="343"/>
      <c r="AI280" s="343"/>
    </row>
    <row r="281" ht="14.25" customHeight="1">
      <c r="A281" s="1336"/>
      <c r="B281" s="537"/>
      <c r="C281" s="537"/>
      <c r="D281" s="537"/>
      <c r="E281" s="537"/>
      <c r="F281" s="537"/>
      <c r="G281" s="537"/>
      <c r="H281" s="537"/>
      <c r="I281" s="330"/>
      <c r="J281" s="340"/>
      <c r="K281" s="341"/>
      <c r="L281" s="341"/>
      <c r="M281" s="341"/>
      <c r="N281" s="341"/>
      <c r="O281" s="341"/>
      <c r="P281" s="537"/>
      <c r="Q281" s="341"/>
      <c r="R281" s="341"/>
      <c r="S281" s="341"/>
      <c r="T281" s="341"/>
      <c r="U281" s="341"/>
      <c r="V281" s="341"/>
      <c r="W281" s="341"/>
      <c r="X281" s="341"/>
      <c r="Y281" s="341"/>
      <c r="Z281" s="343"/>
      <c r="AA281" s="343"/>
      <c r="AB281" s="343"/>
      <c r="AC281" s="343"/>
      <c r="AD281" s="343"/>
      <c r="AE281" s="343"/>
      <c r="AF281" s="343"/>
      <c r="AG281" s="343"/>
      <c r="AH281" s="343"/>
      <c r="AI281" s="343"/>
    </row>
    <row r="282" ht="14.25" customHeight="1">
      <c r="A282" s="1336"/>
      <c r="B282" s="537"/>
      <c r="C282" s="537"/>
      <c r="D282" s="537"/>
      <c r="E282" s="537"/>
      <c r="F282" s="537"/>
      <c r="G282" s="537"/>
      <c r="H282" s="537"/>
      <c r="I282" s="330"/>
      <c r="J282" s="340"/>
      <c r="K282" s="341"/>
      <c r="L282" s="341"/>
      <c r="M282" s="341"/>
      <c r="N282" s="341"/>
      <c r="O282" s="341"/>
      <c r="P282" s="537"/>
      <c r="Q282" s="341"/>
      <c r="R282" s="341"/>
      <c r="S282" s="341"/>
      <c r="T282" s="341"/>
      <c r="U282" s="341"/>
      <c r="V282" s="341"/>
      <c r="W282" s="341"/>
      <c r="X282" s="341"/>
      <c r="Y282" s="341"/>
      <c r="Z282" s="343"/>
      <c r="AA282" s="343"/>
      <c r="AB282" s="343"/>
      <c r="AC282" s="343"/>
      <c r="AD282" s="343"/>
      <c r="AE282" s="343"/>
      <c r="AF282" s="343"/>
      <c r="AG282" s="343"/>
      <c r="AH282" s="343"/>
      <c r="AI282" s="343"/>
    </row>
    <row r="283" ht="14.25" customHeight="1">
      <c r="A283" s="1336"/>
      <c r="B283" s="537"/>
      <c r="C283" s="537"/>
      <c r="D283" s="537"/>
      <c r="E283" s="537"/>
      <c r="F283" s="537"/>
      <c r="G283" s="537"/>
      <c r="H283" s="537"/>
      <c r="I283" s="330"/>
      <c r="J283" s="340"/>
      <c r="K283" s="341"/>
      <c r="L283" s="341"/>
      <c r="M283" s="341"/>
      <c r="N283" s="341"/>
      <c r="O283" s="341"/>
      <c r="P283" s="537"/>
      <c r="Q283" s="341"/>
      <c r="R283" s="341"/>
      <c r="S283" s="341"/>
      <c r="T283" s="341"/>
      <c r="U283" s="341"/>
      <c r="V283" s="341"/>
      <c r="W283" s="341"/>
      <c r="X283" s="341"/>
      <c r="Y283" s="341"/>
      <c r="Z283" s="343"/>
      <c r="AA283" s="343"/>
      <c r="AB283" s="343"/>
      <c r="AC283" s="343"/>
      <c r="AD283" s="343"/>
      <c r="AE283" s="343"/>
      <c r="AF283" s="343"/>
      <c r="AG283" s="343"/>
      <c r="AH283" s="343"/>
      <c r="AI283" s="343"/>
    </row>
    <row r="284" ht="14.25" customHeight="1">
      <c r="A284" s="1336"/>
      <c r="B284" s="537"/>
      <c r="C284" s="537"/>
      <c r="D284" s="537"/>
      <c r="E284" s="537"/>
      <c r="F284" s="537"/>
      <c r="G284" s="537"/>
      <c r="H284" s="537"/>
      <c r="I284" s="330"/>
      <c r="J284" s="340"/>
      <c r="K284" s="341"/>
      <c r="L284" s="341"/>
      <c r="M284" s="341"/>
      <c r="N284" s="341"/>
      <c r="O284" s="341"/>
      <c r="P284" s="537"/>
      <c r="Q284" s="341"/>
      <c r="R284" s="341"/>
      <c r="S284" s="341"/>
      <c r="T284" s="341"/>
      <c r="U284" s="341"/>
      <c r="V284" s="341"/>
      <c r="W284" s="341"/>
      <c r="X284" s="341"/>
      <c r="Y284" s="341"/>
      <c r="Z284" s="343"/>
      <c r="AA284" s="343"/>
      <c r="AB284" s="343"/>
      <c r="AC284" s="343"/>
      <c r="AD284" s="343"/>
      <c r="AE284" s="343"/>
      <c r="AF284" s="343"/>
      <c r="AG284" s="343"/>
      <c r="AH284" s="343"/>
      <c r="AI284" s="343"/>
    </row>
    <row r="285" ht="14.25" customHeight="1">
      <c r="A285" s="1336"/>
      <c r="B285" s="537"/>
      <c r="C285" s="537"/>
      <c r="D285" s="537"/>
      <c r="E285" s="537"/>
      <c r="F285" s="537"/>
      <c r="G285" s="537"/>
      <c r="H285" s="537"/>
      <c r="I285" s="330"/>
      <c r="J285" s="340"/>
      <c r="K285" s="341"/>
      <c r="L285" s="341"/>
      <c r="M285" s="341"/>
      <c r="N285" s="341"/>
      <c r="O285" s="341"/>
      <c r="P285" s="537"/>
      <c r="Q285" s="341"/>
      <c r="R285" s="341"/>
      <c r="S285" s="341"/>
      <c r="T285" s="341"/>
      <c r="U285" s="341"/>
      <c r="V285" s="341"/>
      <c r="W285" s="341"/>
      <c r="X285" s="341"/>
      <c r="Y285" s="341"/>
      <c r="Z285" s="343"/>
      <c r="AA285" s="343"/>
      <c r="AB285" s="343"/>
      <c r="AC285" s="343"/>
      <c r="AD285" s="343"/>
      <c r="AE285" s="343"/>
      <c r="AF285" s="343"/>
      <c r="AG285" s="343"/>
      <c r="AH285" s="343"/>
      <c r="AI285" s="343"/>
    </row>
    <row r="286" ht="14.25" customHeight="1">
      <c r="A286" s="1336"/>
      <c r="B286" s="537"/>
      <c r="C286" s="537"/>
      <c r="D286" s="537"/>
      <c r="E286" s="537"/>
      <c r="F286" s="537"/>
      <c r="G286" s="537"/>
      <c r="H286" s="537"/>
      <c r="I286" s="330"/>
      <c r="J286" s="340"/>
      <c r="K286" s="341"/>
      <c r="L286" s="341"/>
      <c r="M286" s="341"/>
      <c r="N286" s="341"/>
      <c r="O286" s="341"/>
      <c r="P286" s="537"/>
      <c r="Q286" s="341"/>
      <c r="R286" s="341"/>
      <c r="S286" s="341"/>
      <c r="T286" s="341"/>
      <c r="U286" s="341"/>
      <c r="V286" s="341"/>
      <c r="W286" s="341"/>
      <c r="X286" s="341"/>
      <c r="Y286" s="341"/>
      <c r="Z286" s="343"/>
      <c r="AA286" s="343"/>
      <c r="AB286" s="343"/>
      <c r="AC286" s="343"/>
      <c r="AD286" s="343"/>
      <c r="AE286" s="343"/>
      <c r="AF286" s="343"/>
      <c r="AG286" s="343"/>
      <c r="AH286" s="343"/>
      <c r="AI286" s="343"/>
    </row>
    <row r="287" ht="14.25" customHeight="1">
      <c r="A287" s="1336"/>
      <c r="B287" s="537"/>
      <c r="C287" s="537"/>
      <c r="D287" s="537"/>
      <c r="E287" s="537"/>
      <c r="F287" s="537"/>
      <c r="G287" s="537"/>
      <c r="H287" s="537"/>
      <c r="I287" s="330"/>
      <c r="J287" s="340"/>
      <c r="K287" s="341"/>
      <c r="L287" s="341"/>
      <c r="M287" s="341"/>
      <c r="N287" s="341"/>
      <c r="O287" s="341"/>
      <c r="P287" s="537"/>
      <c r="Q287" s="341"/>
      <c r="R287" s="341"/>
      <c r="S287" s="341"/>
      <c r="T287" s="341"/>
      <c r="U287" s="341"/>
      <c r="V287" s="341"/>
      <c r="W287" s="341"/>
      <c r="X287" s="341"/>
      <c r="Y287" s="341"/>
      <c r="Z287" s="343"/>
      <c r="AA287" s="343"/>
      <c r="AB287" s="343"/>
      <c r="AC287" s="343"/>
      <c r="AD287" s="343"/>
      <c r="AE287" s="343"/>
      <c r="AF287" s="343"/>
      <c r="AG287" s="343"/>
      <c r="AH287" s="343"/>
      <c r="AI287" s="343"/>
    </row>
    <row r="288" ht="14.25" customHeight="1">
      <c r="A288" s="1336"/>
      <c r="B288" s="537"/>
      <c r="C288" s="537"/>
      <c r="D288" s="537"/>
      <c r="E288" s="537"/>
      <c r="F288" s="537"/>
      <c r="G288" s="537"/>
      <c r="H288" s="537"/>
      <c r="I288" s="330"/>
      <c r="J288" s="340"/>
      <c r="K288" s="341"/>
      <c r="L288" s="341"/>
      <c r="M288" s="341"/>
      <c r="N288" s="341"/>
      <c r="O288" s="341"/>
      <c r="P288" s="537"/>
      <c r="Q288" s="341"/>
      <c r="R288" s="341"/>
      <c r="S288" s="341"/>
      <c r="T288" s="341"/>
      <c r="U288" s="341"/>
      <c r="V288" s="341"/>
      <c r="W288" s="341"/>
      <c r="X288" s="341"/>
      <c r="Y288" s="341"/>
      <c r="Z288" s="343"/>
      <c r="AA288" s="343"/>
      <c r="AB288" s="343"/>
      <c r="AC288" s="343"/>
      <c r="AD288" s="343"/>
      <c r="AE288" s="343"/>
      <c r="AF288" s="343"/>
      <c r="AG288" s="343"/>
      <c r="AH288" s="343"/>
      <c r="AI288" s="343"/>
    </row>
    <row r="289" ht="14.25" customHeight="1">
      <c r="A289" s="1336"/>
      <c r="B289" s="537"/>
      <c r="C289" s="537"/>
      <c r="D289" s="537"/>
      <c r="E289" s="537"/>
      <c r="F289" s="537"/>
      <c r="G289" s="537"/>
      <c r="H289" s="537"/>
      <c r="I289" s="330"/>
      <c r="J289" s="340"/>
      <c r="K289" s="341"/>
      <c r="L289" s="341"/>
      <c r="M289" s="341"/>
      <c r="N289" s="341"/>
      <c r="O289" s="341"/>
      <c r="P289" s="537"/>
      <c r="Q289" s="341"/>
      <c r="R289" s="341"/>
      <c r="S289" s="341"/>
      <c r="T289" s="341"/>
      <c r="U289" s="341"/>
      <c r="V289" s="341"/>
      <c r="W289" s="341"/>
      <c r="X289" s="341"/>
      <c r="Y289" s="341"/>
      <c r="Z289" s="343"/>
      <c r="AA289" s="343"/>
      <c r="AB289" s="343"/>
      <c r="AC289" s="343"/>
      <c r="AD289" s="343"/>
      <c r="AE289" s="343"/>
      <c r="AF289" s="343"/>
      <c r="AG289" s="343"/>
      <c r="AH289" s="343"/>
      <c r="AI289" s="343"/>
    </row>
    <row r="290" ht="14.25" customHeight="1">
      <c r="A290" s="1336"/>
      <c r="B290" s="537"/>
      <c r="C290" s="537"/>
      <c r="D290" s="537"/>
      <c r="E290" s="537"/>
      <c r="F290" s="537"/>
      <c r="G290" s="537"/>
      <c r="H290" s="537"/>
      <c r="I290" s="330"/>
      <c r="J290" s="340"/>
      <c r="K290" s="341"/>
      <c r="L290" s="341"/>
      <c r="M290" s="341"/>
      <c r="N290" s="341"/>
      <c r="O290" s="341"/>
      <c r="P290" s="537"/>
      <c r="Q290" s="341"/>
      <c r="R290" s="341"/>
      <c r="S290" s="341"/>
      <c r="T290" s="341"/>
      <c r="U290" s="341"/>
      <c r="V290" s="341"/>
      <c r="W290" s="341"/>
      <c r="X290" s="341"/>
      <c r="Y290" s="341"/>
      <c r="Z290" s="343"/>
      <c r="AA290" s="343"/>
      <c r="AB290" s="343"/>
      <c r="AC290" s="343"/>
      <c r="AD290" s="343"/>
      <c r="AE290" s="343"/>
      <c r="AF290" s="343"/>
      <c r="AG290" s="343"/>
      <c r="AH290" s="343"/>
      <c r="AI290" s="343"/>
    </row>
    <row r="291" ht="14.25" customHeight="1">
      <c r="A291" s="1336"/>
      <c r="B291" s="537"/>
      <c r="C291" s="537"/>
      <c r="D291" s="537"/>
      <c r="E291" s="537"/>
      <c r="F291" s="537"/>
      <c r="G291" s="537"/>
      <c r="H291" s="537"/>
      <c r="I291" s="330"/>
      <c r="J291" s="340"/>
      <c r="K291" s="341"/>
      <c r="L291" s="341"/>
      <c r="M291" s="341"/>
      <c r="N291" s="341"/>
      <c r="O291" s="341"/>
      <c r="P291" s="537"/>
      <c r="Q291" s="341"/>
      <c r="R291" s="341"/>
      <c r="S291" s="341"/>
      <c r="T291" s="341"/>
      <c r="U291" s="341"/>
      <c r="V291" s="341"/>
      <c r="W291" s="341"/>
      <c r="X291" s="341"/>
      <c r="Y291" s="341"/>
      <c r="Z291" s="343"/>
      <c r="AA291" s="343"/>
      <c r="AB291" s="343"/>
      <c r="AC291" s="343"/>
      <c r="AD291" s="343"/>
      <c r="AE291" s="343"/>
      <c r="AF291" s="343"/>
      <c r="AG291" s="343"/>
      <c r="AH291" s="343"/>
      <c r="AI291" s="343"/>
    </row>
    <row r="292" ht="14.25" customHeight="1">
      <c r="A292" s="1336"/>
      <c r="B292" s="537"/>
      <c r="C292" s="537"/>
      <c r="D292" s="537"/>
      <c r="E292" s="537"/>
      <c r="F292" s="537"/>
      <c r="G292" s="537"/>
      <c r="H292" s="537"/>
      <c r="I292" s="330"/>
      <c r="J292" s="340"/>
      <c r="K292" s="341"/>
      <c r="L292" s="341"/>
      <c r="M292" s="341"/>
      <c r="N292" s="341"/>
      <c r="O292" s="341"/>
      <c r="P292" s="537"/>
      <c r="Q292" s="341"/>
      <c r="R292" s="341"/>
      <c r="S292" s="341"/>
      <c r="T292" s="341"/>
      <c r="U292" s="341"/>
      <c r="V292" s="341"/>
      <c r="W292" s="341"/>
      <c r="X292" s="341"/>
      <c r="Y292" s="341"/>
      <c r="Z292" s="343"/>
      <c r="AA292" s="343"/>
      <c r="AB292" s="343"/>
      <c r="AC292" s="343"/>
      <c r="AD292" s="343"/>
      <c r="AE292" s="343"/>
      <c r="AF292" s="343"/>
      <c r="AG292" s="343"/>
      <c r="AH292" s="343"/>
      <c r="AI292" s="343"/>
    </row>
    <row r="293" ht="14.25" customHeight="1">
      <c r="A293" s="1336"/>
      <c r="B293" s="537"/>
      <c r="C293" s="537"/>
      <c r="D293" s="537"/>
      <c r="E293" s="537"/>
      <c r="F293" s="537"/>
      <c r="G293" s="537"/>
      <c r="H293" s="537"/>
      <c r="I293" s="330"/>
      <c r="J293" s="340"/>
      <c r="K293" s="341"/>
      <c r="L293" s="341"/>
      <c r="M293" s="341"/>
      <c r="N293" s="341"/>
      <c r="O293" s="341"/>
      <c r="P293" s="537"/>
      <c r="Q293" s="341"/>
      <c r="R293" s="341"/>
      <c r="S293" s="341"/>
      <c r="T293" s="341"/>
      <c r="U293" s="341"/>
      <c r="V293" s="341"/>
      <c r="W293" s="341"/>
      <c r="X293" s="341"/>
      <c r="Y293" s="341"/>
      <c r="Z293" s="343"/>
      <c r="AA293" s="343"/>
      <c r="AB293" s="343"/>
      <c r="AC293" s="343"/>
      <c r="AD293" s="343"/>
      <c r="AE293" s="343"/>
      <c r="AF293" s="343"/>
      <c r="AG293" s="343"/>
      <c r="AH293" s="343"/>
      <c r="AI293" s="343"/>
    </row>
    <row r="294" ht="14.25" customHeight="1">
      <c r="A294" s="1336"/>
      <c r="B294" s="537"/>
      <c r="C294" s="537"/>
      <c r="D294" s="537"/>
      <c r="E294" s="537"/>
      <c r="F294" s="537"/>
      <c r="G294" s="537"/>
      <c r="H294" s="537"/>
      <c r="I294" s="330"/>
      <c r="J294" s="340"/>
      <c r="K294" s="341"/>
      <c r="L294" s="341"/>
      <c r="M294" s="341"/>
      <c r="N294" s="341"/>
      <c r="O294" s="341"/>
      <c r="P294" s="537"/>
      <c r="Q294" s="341"/>
      <c r="R294" s="341"/>
      <c r="S294" s="341"/>
      <c r="T294" s="341"/>
      <c r="U294" s="341"/>
      <c r="V294" s="341"/>
      <c r="W294" s="341"/>
      <c r="X294" s="341"/>
      <c r="Y294" s="341"/>
      <c r="Z294" s="343"/>
      <c r="AA294" s="343"/>
      <c r="AB294" s="343"/>
      <c r="AC294" s="343"/>
      <c r="AD294" s="343"/>
      <c r="AE294" s="343"/>
      <c r="AF294" s="343"/>
      <c r="AG294" s="343"/>
      <c r="AH294" s="343"/>
      <c r="AI294" s="343"/>
    </row>
    <row r="295" ht="14.25" customHeight="1">
      <c r="A295" s="1336"/>
      <c r="B295" s="537"/>
      <c r="C295" s="537"/>
      <c r="D295" s="537"/>
      <c r="E295" s="537"/>
      <c r="F295" s="537"/>
      <c r="G295" s="537"/>
      <c r="H295" s="537"/>
      <c r="I295" s="330"/>
      <c r="J295" s="340"/>
      <c r="K295" s="341"/>
      <c r="L295" s="341"/>
      <c r="M295" s="341"/>
      <c r="N295" s="341"/>
      <c r="O295" s="341"/>
      <c r="P295" s="537"/>
      <c r="Q295" s="341"/>
      <c r="R295" s="341"/>
      <c r="S295" s="341"/>
      <c r="T295" s="341"/>
      <c r="U295" s="341"/>
      <c r="V295" s="341"/>
      <c r="W295" s="341"/>
      <c r="X295" s="341"/>
      <c r="Y295" s="341"/>
      <c r="Z295" s="343"/>
      <c r="AA295" s="343"/>
      <c r="AB295" s="343"/>
      <c r="AC295" s="343"/>
      <c r="AD295" s="343"/>
      <c r="AE295" s="343"/>
      <c r="AF295" s="343"/>
      <c r="AG295" s="343"/>
      <c r="AH295" s="343"/>
      <c r="AI295" s="343"/>
    </row>
    <row r="296" ht="14.25" customHeight="1">
      <c r="A296" s="1336"/>
      <c r="B296" s="537"/>
      <c r="C296" s="537"/>
      <c r="D296" s="537"/>
      <c r="E296" s="537"/>
      <c r="F296" s="537"/>
      <c r="G296" s="537"/>
      <c r="H296" s="537"/>
      <c r="I296" s="330"/>
      <c r="J296" s="340"/>
      <c r="K296" s="341"/>
      <c r="L296" s="341"/>
      <c r="M296" s="341"/>
      <c r="N296" s="341"/>
      <c r="O296" s="341"/>
      <c r="P296" s="537"/>
      <c r="Q296" s="341"/>
      <c r="R296" s="341"/>
      <c r="S296" s="341"/>
      <c r="T296" s="341"/>
      <c r="U296" s="341"/>
      <c r="V296" s="341"/>
      <c r="W296" s="341"/>
      <c r="X296" s="341"/>
      <c r="Y296" s="341"/>
      <c r="Z296" s="343"/>
      <c r="AA296" s="343"/>
      <c r="AB296" s="343"/>
      <c r="AC296" s="343"/>
      <c r="AD296" s="343"/>
      <c r="AE296" s="343"/>
      <c r="AF296" s="343"/>
      <c r="AG296" s="343"/>
      <c r="AH296" s="343"/>
      <c r="AI296" s="343"/>
    </row>
    <row r="297" ht="14.25" customHeight="1">
      <c r="A297" s="1336"/>
      <c r="B297" s="537"/>
      <c r="C297" s="537"/>
      <c r="D297" s="537"/>
      <c r="E297" s="537"/>
      <c r="F297" s="537"/>
      <c r="G297" s="537"/>
      <c r="H297" s="537"/>
      <c r="I297" s="330"/>
      <c r="J297" s="340"/>
      <c r="K297" s="341"/>
      <c r="L297" s="341"/>
      <c r="M297" s="341"/>
      <c r="N297" s="341"/>
      <c r="O297" s="341"/>
      <c r="P297" s="537"/>
      <c r="Q297" s="341"/>
      <c r="R297" s="341"/>
      <c r="S297" s="341"/>
      <c r="T297" s="341"/>
      <c r="U297" s="341"/>
      <c r="V297" s="341"/>
      <c r="W297" s="341"/>
      <c r="X297" s="341"/>
      <c r="Y297" s="341"/>
      <c r="Z297" s="343"/>
      <c r="AA297" s="343"/>
      <c r="AB297" s="343"/>
      <c r="AC297" s="343"/>
      <c r="AD297" s="343"/>
      <c r="AE297" s="343"/>
      <c r="AF297" s="343"/>
      <c r="AG297" s="343"/>
      <c r="AH297" s="343"/>
      <c r="AI297" s="343"/>
    </row>
    <row r="298" ht="14.25" customHeight="1">
      <c r="A298" s="1336"/>
      <c r="B298" s="537"/>
      <c r="C298" s="537"/>
      <c r="D298" s="537"/>
      <c r="E298" s="537"/>
      <c r="F298" s="537"/>
      <c r="G298" s="537"/>
      <c r="H298" s="537"/>
      <c r="I298" s="330"/>
      <c r="J298" s="340"/>
      <c r="K298" s="341"/>
      <c r="L298" s="341"/>
      <c r="M298" s="341"/>
      <c r="N298" s="341"/>
      <c r="O298" s="341"/>
      <c r="P298" s="537"/>
      <c r="Q298" s="341"/>
      <c r="R298" s="341"/>
      <c r="S298" s="341"/>
      <c r="T298" s="341"/>
      <c r="U298" s="341"/>
      <c r="V298" s="341"/>
      <c r="W298" s="341"/>
      <c r="X298" s="341"/>
      <c r="Y298" s="341"/>
      <c r="Z298" s="343"/>
      <c r="AA298" s="343"/>
      <c r="AB298" s="343"/>
      <c r="AC298" s="343"/>
      <c r="AD298" s="343"/>
      <c r="AE298" s="343"/>
      <c r="AF298" s="343"/>
      <c r="AG298" s="343"/>
      <c r="AH298" s="343"/>
      <c r="AI298" s="343"/>
    </row>
    <row r="299" ht="14.25" customHeight="1">
      <c r="A299" s="1336"/>
      <c r="B299" s="537"/>
      <c r="C299" s="537"/>
      <c r="D299" s="537"/>
      <c r="E299" s="537"/>
      <c r="F299" s="537"/>
      <c r="G299" s="537"/>
      <c r="H299" s="537"/>
      <c r="I299" s="330"/>
      <c r="J299" s="340"/>
      <c r="K299" s="341"/>
      <c r="L299" s="341"/>
      <c r="M299" s="341"/>
      <c r="N299" s="341"/>
      <c r="O299" s="341"/>
      <c r="P299" s="537"/>
      <c r="Q299" s="341"/>
      <c r="R299" s="341"/>
      <c r="S299" s="341"/>
      <c r="T299" s="341"/>
      <c r="U299" s="341"/>
      <c r="V299" s="341"/>
      <c r="W299" s="341"/>
      <c r="X299" s="341"/>
      <c r="Y299" s="341"/>
      <c r="Z299" s="343"/>
      <c r="AA299" s="343"/>
      <c r="AB299" s="343"/>
      <c r="AC299" s="343"/>
      <c r="AD299" s="343"/>
      <c r="AE299" s="343"/>
      <c r="AF299" s="343"/>
      <c r="AG299" s="343"/>
      <c r="AH299" s="343"/>
      <c r="AI299" s="343"/>
    </row>
    <row r="300" ht="14.25" customHeight="1">
      <c r="A300" s="1336"/>
      <c r="B300" s="537"/>
      <c r="C300" s="537"/>
      <c r="D300" s="537"/>
      <c r="E300" s="537"/>
      <c r="F300" s="537"/>
      <c r="G300" s="537"/>
      <c r="H300" s="537"/>
      <c r="I300" s="330"/>
      <c r="J300" s="340"/>
      <c r="K300" s="341"/>
      <c r="L300" s="341"/>
      <c r="M300" s="341"/>
      <c r="N300" s="341"/>
      <c r="O300" s="341"/>
      <c r="P300" s="537"/>
      <c r="Q300" s="341"/>
      <c r="R300" s="341"/>
      <c r="S300" s="341"/>
      <c r="T300" s="341"/>
      <c r="U300" s="341"/>
      <c r="V300" s="341"/>
      <c r="W300" s="341"/>
      <c r="X300" s="341"/>
      <c r="Y300" s="341"/>
      <c r="Z300" s="343"/>
      <c r="AA300" s="343"/>
      <c r="AB300" s="343"/>
      <c r="AC300" s="343"/>
      <c r="AD300" s="343"/>
      <c r="AE300" s="343"/>
      <c r="AF300" s="343"/>
      <c r="AG300" s="343"/>
      <c r="AH300" s="343"/>
      <c r="AI300" s="343"/>
    </row>
    <row r="301" ht="14.25" customHeight="1">
      <c r="A301" s="1336"/>
      <c r="B301" s="537"/>
      <c r="C301" s="537"/>
      <c r="D301" s="537"/>
      <c r="E301" s="537"/>
      <c r="F301" s="537"/>
      <c r="G301" s="537"/>
      <c r="H301" s="537"/>
      <c r="I301" s="330"/>
      <c r="J301" s="340"/>
      <c r="K301" s="341"/>
      <c r="L301" s="341"/>
      <c r="M301" s="341"/>
      <c r="N301" s="341"/>
      <c r="O301" s="341"/>
      <c r="P301" s="537"/>
      <c r="Q301" s="341"/>
      <c r="R301" s="341"/>
      <c r="S301" s="341"/>
      <c r="T301" s="341"/>
      <c r="U301" s="341"/>
      <c r="V301" s="341"/>
      <c r="W301" s="341"/>
      <c r="X301" s="341"/>
      <c r="Y301" s="341"/>
      <c r="Z301" s="343"/>
      <c r="AA301" s="343"/>
      <c r="AB301" s="343"/>
      <c r="AC301" s="343"/>
      <c r="AD301" s="343"/>
      <c r="AE301" s="343"/>
      <c r="AF301" s="343"/>
      <c r="AG301" s="343"/>
      <c r="AH301" s="343"/>
      <c r="AI301" s="343"/>
    </row>
    <row r="302" ht="14.25" customHeight="1">
      <c r="A302" s="1336"/>
      <c r="B302" s="537"/>
      <c r="C302" s="537"/>
      <c r="D302" s="537"/>
      <c r="E302" s="537"/>
      <c r="F302" s="537"/>
      <c r="G302" s="537"/>
      <c r="H302" s="537"/>
      <c r="I302" s="330"/>
      <c r="J302" s="340"/>
      <c r="K302" s="341"/>
      <c r="L302" s="341"/>
      <c r="M302" s="341"/>
      <c r="N302" s="341"/>
      <c r="O302" s="341"/>
      <c r="P302" s="537"/>
      <c r="Q302" s="341"/>
      <c r="R302" s="341"/>
      <c r="S302" s="341"/>
      <c r="T302" s="341"/>
      <c r="U302" s="341"/>
      <c r="V302" s="341"/>
      <c r="W302" s="341"/>
      <c r="X302" s="341"/>
      <c r="Y302" s="341"/>
      <c r="Z302" s="343"/>
      <c r="AA302" s="343"/>
      <c r="AB302" s="343"/>
      <c r="AC302" s="343"/>
      <c r="AD302" s="343"/>
      <c r="AE302" s="343"/>
      <c r="AF302" s="343"/>
      <c r="AG302" s="343"/>
      <c r="AH302" s="343"/>
      <c r="AI302" s="343"/>
    </row>
    <row r="303" ht="14.25" customHeight="1">
      <c r="A303" s="1336"/>
      <c r="B303" s="537"/>
      <c r="C303" s="537"/>
      <c r="D303" s="537"/>
      <c r="E303" s="537"/>
      <c r="F303" s="537"/>
      <c r="G303" s="537"/>
      <c r="H303" s="537"/>
      <c r="I303" s="330"/>
      <c r="J303" s="340"/>
      <c r="K303" s="341"/>
      <c r="L303" s="341"/>
      <c r="M303" s="341"/>
      <c r="N303" s="341"/>
      <c r="O303" s="341"/>
      <c r="P303" s="537"/>
      <c r="Q303" s="341"/>
      <c r="R303" s="341"/>
      <c r="S303" s="341"/>
      <c r="T303" s="341"/>
      <c r="U303" s="341"/>
      <c r="V303" s="341"/>
      <c r="W303" s="341"/>
      <c r="X303" s="341"/>
      <c r="Y303" s="341"/>
      <c r="Z303" s="343"/>
      <c r="AA303" s="343"/>
      <c r="AB303" s="343"/>
      <c r="AC303" s="343"/>
      <c r="AD303" s="343"/>
      <c r="AE303" s="343"/>
      <c r="AF303" s="343"/>
      <c r="AG303" s="343"/>
      <c r="AH303" s="343"/>
      <c r="AI303" s="343"/>
    </row>
    <row r="304" ht="14.25" customHeight="1">
      <c r="A304" s="1336"/>
      <c r="B304" s="537"/>
      <c r="C304" s="537"/>
      <c r="D304" s="537"/>
      <c r="E304" s="537"/>
      <c r="F304" s="537"/>
      <c r="G304" s="537"/>
      <c r="H304" s="537"/>
      <c r="I304" s="330"/>
      <c r="J304" s="340"/>
      <c r="K304" s="341"/>
      <c r="L304" s="341"/>
      <c r="M304" s="341"/>
      <c r="N304" s="341"/>
      <c r="O304" s="341"/>
      <c r="P304" s="537"/>
      <c r="Q304" s="341"/>
      <c r="R304" s="341"/>
      <c r="S304" s="341"/>
      <c r="T304" s="341"/>
      <c r="U304" s="341"/>
      <c r="V304" s="341"/>
      <c r="W304" s="341"/>
      <c r="X304" s="341"/>
      <c r="Y304" s="341"/>
      <c r="Z304" s="343"/>
      <c r="AA304" s="343"/>
      <c r="AB304" s="343"/>
      <c r="AC304" s="343"/>
      <c r="AD304" s="343"/>
      <c r="AE304" s="343"/>
      <c r="AF304" s="343"/>
      <c r="AG304" s="343"/>
      <c r="AH304" s="343"/>
      <c r="AI304" s="343"/>
    </row>
    <row r="305" ht="14.25" customHeight="1">
      <c r="A305" s="1336"/>
      <c r="B305" s="537"/>
      <c r="C305" s="537"/>
      <c r="D305" s="537"/>
      <c r="E305" s="537"/>
      <c r="F305" s="537"/>
      <c r="G305" s="537"/>
      <c r="H305" s="537"/>
      <c r="I305" s="330"/>
      <c r="J305" s="340"/>
      <c r="K305" s="341"/>
      <c r="L305" s="341"/>
      <c r="M305" s="341"/>
      <c r="N305" s="341"/>
      <c r="O305" s="341"/>
      <c r="P305" s="537"/>
      <c r="Q305" s="341"/>
      <c r="R305" s="341"/>
      <c r="S305" s="341"/>
      <c r="T305" s="341"/>
      <c r="U305" s="341"/>
      <c r="V305" s="341"/>
      <c r="W305" s="341"/>
      <c r="X305" s="341"/>
      <c r="Y305" s="341"/>
      <c r="Z305" s="343"/>
      <c r="AA305" s="343"/>
      <c r="AB305" s="343"/>
      <c r="AC305" s="343"/>
      <c r="AD305" s="343"/>
      <c r="AE305" s="343"/>
      <c r="AF305" s="343"/>
      <c r="AG305" s="343"/>
      <c r="AH305" s="343"/>
      <c r="AI305" s="343"/>
    </row>
    <row r="306" ht="14.25" customHeight="1">
      <c r="A306" s="1336"/>
      <c r="B306" s="537"/>
      <c r="C306" s="537"/>
      <c r="D306" s="537"/>
      <c r="E306" s="537"/>
      <c r="F306" s="537"/>
      <c r="G306" s="537"/>
      <c r="H306" s="537"/>
      <c r="I306" s="330"/>
      <c r="J306" s="340"/>
      <c r="K306" s="341"/>
      <c r="L306" s="341"/>
      <c r="M306" s="341"/>
      <c r="N306" s="341"/>
      <c r="O306" s="341"/>
      <c r="P306" s="537"/>
      <c r="Q306" s="341"/>
      <c r="R306" s="341"/>
      <c r="S306" s="341"/>
      <c r="T306" s="341"/>
      <c r="U306" s="341"/>
      <c r="V306" s="341"/>
      <c r="W306" s="341"/>
      <c r="X306" s="341"/>
      <c r="Y306" s="341"/>
      <c r="Z306" s="343"/>
      <c r="AA306" s="343"/>
      <c r="AB306" s="343"/>
      <c r="AC306" s="343"/>
      <c r="AD306" s="343"/>
      <c r="AE306" s="343"/>
      <c r="AF306" s="343"/>
      <c r="AG306" s="343"/>
      <c r="AH306" s="343"/>
      <c r="AI306" s="343"/>
    </row>
    <row r="307" ht="14.25" customHeight="1">
      <c r="A307" s="1336"/>
      <c r="B307" s="537"/>
      <c r="C307" s="537"/>
      <c r="D307" s="537"/>
      <c r="E307" s="537"/>
      <c r="F307" s="537"/>
      <c r="G307" s="537"/>
      <c r="H307" s="537"/>
      <c r="I307" s="330"/>
      <c r="J307" s="340"/>
      <c r="K307" s="341"/>
      <c r="L307" s="341"/>
      <c r="M307" s="341"/>
      <c r="N307" s="341"/>
      <c r="O307" s="341"/>
      <c r="P307" s="537"/>
      <c r="Q307" s="341"/>
      <c r="R307" s="341"/>
      <c r="S307" s="341"/>
      <c r="T307" s="341"/>
      <c r="U307" s="341"/>
      <c r="V307" s="341"/>
      <c r="W307" s="341"/>
      <c r="X307" s="341"/>
      <c r="Y307" s="341"/>
      <c r="Z307" s="343"/>
      <c r="AA307" s="343"/>
      <c r="AB307" s="343"/>
      <c r="AC307" s="343"/>
      <c r="AD307" s="343"/>
      <c r="AE307" s="343"/>
      <c r="AF307" s="343"/>
      <c r="AG307" s="343"/>
      <c r="AH307" s="343"/>
      <c r="AI307" s="343"/>
    </row>
    <row r="308" ht="14.25" customHeight="1">
      <c r="A308" s="1336"/>
      <c r="B308" s="537"/>
      <c r="C308" s="537"/>
      <c r="D308" s="537"/>
      <c r="E308" s="537"/>
      <c r="F308" s="537"/>
      <c r="G308" s="537"/>
      <c r="H308" s="537"/>
      <c r="I308" s="330"/>
      <c r="J308" s="340"/>
      <c r="K308" s="341"/>
      <c r="L308" s="341"/>
      <c r="M308" s="341"/>
      <c r="N308" s="341"/>
      <c r="O308" s="341"/>
      <c r="P308" s="537"/>
      <c r="Q308" s="341"/>
      <c r="R308" s="341"/>
      <c r="S308" s="341"/>
      <c r="T308" s="341"/>
      <c r="U308" s="341"/>
      <c r="V308" s="341"/>
      <c r="W308" s="341"/>
      <c r="X308" s="341"/>
      <c r="Y308" s="341"/>
      <c r="Z308" s="343"/>
      <c r="AA308" s="343"/>
      <c r="AB308" s="343"/>
      <c r="AC308" s="343"/>
      <c r="AD308" s="343"/>
      <c r="AE308" s="343"/>
      <c r="AF308" s="343"/>
      <c r="AG308" s="343"/>
      <c r="AH308" s="343"/>
      <c r="AI308" s="343"/>
    </row>
    <row r="309" ht="14.25" customHeight="1">
      <c r="A309" s="1336"/>
      <c r="B309" s="537"/>
      <c r="C309" s="537"/>
      <c r="D309" s="537"/>
      <c r="E309" s="537"/>
      <c r="F309" s="537"/>
      <c r="G309" s="537"/>
      <c r="H309" s="537"/>
      <c r="I309" s="330"/>
      <c r="J309" s="340"/>
      <c r="K309" s="341"/>
      <c r="L309" s="341"/>
      <c r="M309" s="341"/>
      <c r="N309" s="341"/>
      <c r="O309" s="341"/>
      <c r="P309" s="537"/>
      <c r="Q309" s="341"/>
      <c r="R309" s="341"/>
      <c r="S309" s="341"/>
      <c r="T309" s="341"/>
      <c r="U309" s="341"/>
      <c r="V309" s="341"/>
      <c r="W309" s="341"/>
      <c r="X309" s="341"/>
      <c r="Y309" s="341"/>
      <c r="Z309" s="343"/>
      <c r="AA309" s="343"/>
      <c r="AB309" s="343"/>
      <c r="AC309" s="343"/>
      <c r="AD309" s="343"/>
      <c r="AE309" s="343"/>
      <c r="AF309" s="343"/>
      <c r="AG309" s="343"/>
      <c r="AH309" s="343"/>
      <c r="AI309" s="343"/>
    </row>
    <row r="310" ht="14.25" customHeight="1">
      <c r="A310" s="1336"/>
      <c r="B310" s="537"/>
      <c r="C310" s="537"/>
      <c r="D310" s="537"/>
      <c r="E310" s="537"/>
      <c r="F310" s="537"/>
      <c r="G310" s="537"/>
      <c r="H310" s="537"/>
      <c r="I310" s="330"/>
      <c r="J310" s="340"/>
      <c r="K310" s="341"/>
      <c r="L310" s="341"/>
      <c r="M310" s="341"/>
      <c r="N310" s="341"/>
      <c r="O310" s="341"/>
      <c r="P310" s="537"/>
      <c r="Q310" s="341"/>
      <c r="R310" s="341"/>
      <c r="S310" s="341"/>
      <c r="T310" s="341"/>
      <c r="U310" s="341"/>
      <c r="V310" s="341"/>
      <c r="W310" s="341"/>
      <c r="X310" s="341"/>
      <c r="Y310" s="341"/>
      <c r="Z310" s="343"/>
      <c r="AA310" s="343"/>
      <c r="AB310" s="343"/>
      <c r="AC310" s="343"/>
      <c r="AD310" s="343"/>
      <c r="AE310" s="343"/>
      <c r="AF310" s="343"/>
      <c r="AG310" s="343"/>
      <c r="AH310" s="343"/>
      <c r="AI310" s="343"/>
    </row>
    <row r="311" ht="14.25" customHeight="1">
      <c r="A311" s="1336"/>
      <c r="B311" s="537"/>
      <c r="C311" s="537"/>
      <c r="D311" s="537"/>
      <c r="E311" s="537"/>
      <c r="F311" s="537"/>
      <c r="G311" s="537"/>
      <c r="H311" s="537"/>
      <c r="I311" s="330"/>
      <c r="J311" s="340"/>
      <c r="K311" s="341"/>
      <c r="L311" s="341"/>
      <c r="M311" s="341"/>
      <c r="N311" s="341"/>
      <c r="O311" s="341"/>
      <c r="P311" s="537"/>
      <c r="Q311" s="341"/>
      <c r="R311" s="341"/>
      <c r="S311" s="341"/>
      <c r="T311" s="341"/>
      <c r="U311" s="341"/>
      <c r="V311" s="341"/>
      <c r="W311" s="341"/>
      <c r="X311" s="341"/>
      <c r="Y311" s="341"/>
      <c r="Z311" s="343"/>
      <c r="AA311" s="343"/>
      <c r="AB311" s="343"/>
      <c r="AC311" s="343"/>
      <c r="AD311" s="343"/>
      <c r="AE311" s="343"/>
      <c r="AF311" s="343"/>
      <c r="AG311" s="343"/>
      <c r="AH311" s="343"/>
      <c r="AI311" s="343"/>
    </row>
    <row r="312" ht="14.25" customHeight="1">
      <c r="A312" s="1336"/>
      <c r="B312" s="537"/>
      <c r="C312" s="537"/>
      <c r="D312" s="537"/>
      <c r="E312" s="537"/>
      <c r="F312" s="537"/>
      <c r="G312" s="537"/>
      <c r="H312" s="537"/>
      <c r="I312" s="330"/>
      <c r="J312" s="340"/>
      <c r="K312" s="341"/>
      <c r="L312" s="341"/>
      <c r="M312" s="341"/>
      <c r="N312" s="341"/>
      <c r="O312" s="341"/>
      <c r="P312" s="537"/>
      <c r="Q312" s="341"/>
      <c r="R312" s="341"/>
      <c r="S312" s="341"/>
      <c r="T312" s="341"/>
      <c r="U312" s="341"/>
      <c r="V312" s="341"/>
      <c r="W312" s="341"/>
      <c r="X312" s="341"/>
      <c r="Y312" s="341"/>
      <c r="Z312" s="343"/>
      <c r="AA312" s="343"/>
      <c r="AB312" s="343"/>
      <c r="AC312" s="343"/>
      <c r="AD312" s="343"/>
      <c r="AE312" s="343"/>
      <c r="AF312" s="343"/>
      <c r="AG312" s="343"/>
      <c r="AH312" s="343"/>
      <c r="AI312" s="343"/>
    </row>
    <row r="313" ht="14.25" customHeight="1">
      <c r="A313" s="1336"/>
      <c r="B313" s="537"/>
      <c r="C313" s="537"/>
      <c r="D313" s="537"/>
      <c r="E313" s="537"/>
      <c r="F313" s="537"/>
      <c r="G313" s="537"/>
      <c r="H313" s="537"/>
      <c r="I313" s="330"/>
      <c r="J313" s="340"/>
      <c r="K313" s="341"/>
      <c r="L313" s="341"/>
      <c r="M313" s="341"/>
      <c r="N313" s="341"/>
      <c r="O313" s="341"/>
      <c r="P313" s="537"/>
      <c r="Q313" s="341"/>
      <c r="R313" s="341"/>
      <c r="S313" s="341"/>
      <c r="T313" s="341"/>
      <c r="U313" s="341"/>
      <c r="V313" s="341"/>
      <c r="W313" s="341"/>
      <c r="X313" s="341"/>
      <c r="Y313" s="341"/>
      <c r="Z313" s="343"/>
      <c r="AA313" s="343"/>
      <c r="AB313" s="343"/>
      <c r="AC313" s="343"/>
      <c r="AD313" s="343"/>
      <c r="AE313" s="343"/>
      <c r="AF313" s="343"/>
      <c r="AG313" s="343"/>
      <c r="AH313" s="343"/>
      <c r="AI313" s="343"/>
    </row>
    <row r="314" ht="14.25" customHeight="1">
      <c r="A314" s="1336"/>
      <c r="B314" s="537"/>
      <c r="C314" s="537"/>
      <c r="D314" s="537"/>
      <c r="E314" s="537"/>
      <c r="F314" s="537"/>
      <c r="G314" s="537"/>
      <c r="H314" s="537"/>
      <c r="I314" s="330"/>
      <c r="J314" s="340"/>
      <c r="K314" s="341"/>
      <c r="L314" s="341"/>
      <c r="M314" s="341"/>
      <c r="N314" s="341"/>
      <c r="O314" s="341"/>
      <c r="P314" s="537"/>
      <c r="Q314" s="341"/>
      <c r="R314" s="341"/>
      <c r="S314" s="341"/>
      <c r="T314" s="341"/>
      <c r="U314" s="341"/>
      <c r="V314" s="341"/>
      <c r="W314" s="341"/>
      <c r="X314" s="341"/>
      <c r="Y314" s="341"/>
      <c r="Z314" s="343"/>
      <c r="AA314" s="343"/>
      <c r="AB314" s="343"/>
      <c r="AC314" s="343"/>
      <c r="AD314" s="343"/>
      <c r="AE314" s="343"/>
      <c r="AF314" s="343"/>
      <c r="AG314" s="343"/>
      <c r="AH314" s="343"/>
      <c r="AI314" s="343"/>
    </row>
    <row r="315" ht="14.25" customHeight="1">
      <c r="A315" s="1336"/>
      <c r="B315" s="537"/>
      <c r="C315" s="537"/>
      <c r="D315" s="537"/>
      <c r="E315" s="537"/>
      <c r="F315" s="537"/>
      <c r="G315" s="537"/>
      <c r="H315" s="537"/>
      <c r="I315" s="330"/>
      <c r="J315" s="340"/>
      <c r="K315" s="341"/>
      <c r="L315" s="341"/>
      <c r="M315" s="341"/>
      <c r="N315" s="341"/>
      <c r="O315" s="341"/>
      <c r="P315" s="537"/>
      <c r="Q315" s="341"/>
      <c r="R315" s="341"/>
      <c r="S315" s="341"/>
      <c r="T315" s="341"/>
      <c r="U315" s="341"/>
      <c r="V315" s="341"/>
      <c r="W315" s="341"/>
      <c r="X315" s="341"/>
      <c r="Y315" s="341"/>
      <c r="Z315" s="343"/>
      <c r="AA315" s="343"/>
      <c r="AB315" s="343"/>
      <c r="AC315" s="343"/>
      <c r="AD315" s="343"/>
      <c r="AE315" s="343"/>
      <c r="AF315" s="343"/>
      <c r="AG315" s="343"/>
      <c r="AH315" s="343"/>
      <c r="AI315" s="343"/>
    </row>
    <row r="316" ht="14.25" customHeight="1">
      <c r="A316" s="1336"/>
      <c r="B316" s="537"/>
      <c r="C316" s="537"/>
      <c r="D316" s="537"/>
      <c r="E316" s="537"/>
      <c r="F316" s="537"/>
      <c r="G316" s="537"/>
      <c r="H316" s="537"/>
      <c r="I316" s="330"/>
      <c r="J316" s="340"/>
      <c r="K316" s="341"/>
      <c r="L316" s="341"/>
      <c r="M316" s="341"/>
      <c r="N316" s="341"/>
      <c r="O316" s="341"/>
      <c r="P316" s="537"/>
      <c r="Q316" s="341"/>
      <c r="R316" s="341"/>
      <c r="S316" s="341"/>
      <c r="T316" s="341"/>
      <c r="U316" s="341"/>
      <c r="V316" s="341"/>
      <c r="W316" s="341"/>
      <c r="X316" s="341"/>
      <c r="Y316" s="341"/>
      <c r="Z316" s="343"/>
      <c r="AA316" s="343"/>
      <c r="AB316" s="343"/>
      <c r="AC316" s="343"/>
      <c r="AD316" s="343"/>
      <c r="AE316" s="343"/>
      <c r="AF316" s="343"/>
      <c r="AG316" s="343"/>
      <c r="AH316" s="343"/>
      <c r="AI316" s="343"/>
    </row>
    <row r="317" ht="14.25" customHeight="1">
      <c r="A317" s="1336"/>
      <c r="B317" s="537"/>
      <c r="C317" s="537"/>
      <c r="D317" s="537"/>
      <c r="E317" s="537"/>
      <c r="F317" s="537"/>
      <c r="G317" s="537"/>
      <c r="H317" s="537"/>
      <c r="I317" s="330"/>
      <c r="J317" s="340"/>
      <c r="K317" s="341"/>
      <c r="L317" s="341"/>
      <c r="M317" s="341"/>
      <c r="N317" s="341"/>
      <c r="O317" s="341"/>
      <c r="P317" s="537"/>
      <c r="Q317" s="341"/>
      <c r="R317" s="341"/>
      <c r="S317" s="341"/>
      <c r="T317" s="341"/>
      <c r="U317" s="341"/>
      <c r="V317" s="341"/>
      <c r="W317" s="341"/>
      <c r="X317" s="341"/>
      <c r="Y317" s="341"/>
      <c r="Z317" s="343"/>
      <c r="AA317" s="343"/>
      <c r="AB317" s="343"/>
      <c r="AC317" s="343"/>
      <c r="AD317" s="343"/>
      <c r="AE317" s="343"/>
      <c r="AF317" s="343"/>
      <c r="AG317" s="343"/>
      <c r="AH317" s="343"/>
      <c r="AI317" s="343"/>
    </row>
    <row r="318" ht="14.25" customHeight="1">
      <c r="A318" s="1336"/>
      <c r="B318" s="537"/>
      <c r="C318" s="537"/>
      <c r="D318" s="537"/>
      <c r="E318" s="537"/>
      <c r="F318" s="537"/>
      <c r="G318" s="537"/>
      <c r="H318" s="537"/>
      <c r="I318" s="330"/>
      <c r="J318" s="340"/>
      <c r="K318" s="341"/>
      <c r="L318" s="341"/>
      <c r="M318" s="341"/>
      <c r="N318" s="341"/>
      <c r="O318" s="341"/>
      <c r="P318" s="537"/>
      <c r="Q318" s="341"/>
      <c r="R318" s="341"/>
      <c r="S318" s="341"/>
      <c r="T318" s="341"/>
      <c r="U318" s="341"/>
      <c r="V318" s="341"/>
      <c r="W318" s="341"/>
      <c r="X318" s="341"/>
      <c r="Y318" s="341"/>
      <c r="Z318" s="343"/>
      <c r="AA318" s="343"/>
      <c r="AB318" s="343"/>
      <c r="AC318" s="343"/>
      <c r="AD318" s="343"/>
      <c r="AE318" s="343"/>
      <c r="AF318" s="343"/>
      <c r="AG318" s="343"/>
      <c r="AH318" s="343"/>
      <c r="AI318" s="343"/>
    </row>
    <row r="319" ht="14.25" customHeight="1">
      <c r="A319" s="1336"/>
      <c r="B319" s="537"/>
      <c r="C319" s="537"/>
      <c r="D319" s="537"/>
      <c r="E319" s="537"/>
      <c r="F319" s="537"/>
      <c r="G319" s="537"/>
      <c r="H319" s="537"/>
      <c r="I319" s="330"/>
      <c r="J319" s="340"/>
      <c r="K319" s="341"/>
      <c r="L319" s="341"/>
      <c r="M319" s="341"/>
      <c r="N319" s="341"/>
      <c r="O319" s="341"/>
      <c r="P319" s="537"/>
      <c r="Q319" s="341"/>
      <c r="R319" s="341"/>
      <c r="S319" s="341"/>
      <c r="T319" s="341"/>
      <c r="U319" s="341"/>
      <c r="V319" s="341"/>
      <c r="W319" s="341"/>
      <c r="X319" s="341"/>
      <c r="Y319" s="341"/>
      <c r="Z319" s="343"/>
      <c r="AA319" s="343"/>
      <c r="AB319" s="343"/>
      <c r="AC319" s="343"/>
      <c r="AD319" s="343"/>
      <c r="AE319" s="343"/>
      <c r="AF319" s="343"/>
      <c r="AG319" s="343"/>
      <c r="AH319" s="343"/>
      <c r="AI319" s="343"/>
    </row>
    <row r="320" ht="14.25" customHeight="1">
      <c r="A320" s="1336"/>
      <c r="B320" s="537"/>
      <c r="C320" s="537"/>
      <c r="D320" s="537"/>
      <c r="E320" s="537"/>
      <c r="F320" s="537"/>
      <c r="G320" s="537"/>
      <c r="H320" s="537"/>
      <c r="I320" s="330"/>
      <c r="J320" s="340"/>
      <c r="K320" s="341"/>
      <c r="L320" s="341"/>
      <c r="M320" s="341"/>
      <c r="N320" s="341"/>
      <c r="O320" s="341"/>
      <c r="P320" s="537"/>
      <c r="Q320" s="341"/>
      <c r="R320" s="341"/>
      <c r="S320" s="341"/>
      <c r="T320" s="341"/>
      <c r="U320" s="341"/>
      <c r="V320" s="341"/>
      <c r="W320" s="341"/>
      <c r="X320" s="341"/>
      <c r="Y320" s="341"/>
      <c r="Z320" s="343"/>
      <c r="AA320" s="343"/>
      <c r="AB320" s="343"/>
      <c r="AC320" s="343"/>
      <c r="AD320" s="343"/>
      <c r="AE320" s="343"/>
      <c r="AF320" s="343"/>
      <c r="AG320" s="343"/>
      <c r="AH320" s="343"/>
      <c r="AI320" s="343"/>
    </row>
    <row r="321" ht="14.25" customHeight="1">
      <c r="A321" s="1336"/>
      <c r="B321" s="537"/>
      <c r="C321" s="537"/>
      <c r="D321" s="537"/>
      <c r="E321" s="537"/>
      <c r="F321" s="537"/>
      <c r="G321" s="537"/>
      <c r="H321" s="537"/>
      <c r="I321" s="330"/>
      <c r="J321" s="340"/>
      <c r="K321" s="341"/>
      <c r="L321" s="341"/>
      <c r="M321" s="341"/>
      <c r="N321" s="341"/>
      <c r="O321" s="341"/>
      <c r="P321" s="537"/>
      <c r="Q321" s="341"/>
      <c r="R321" s="341"/>
      <c r="S321" s="341"/>
      <c r="T321" s="341"/>
      <c r="U321" s="341"/>
      <c r="V321" s="341"/>
      <c r="W321" s="341"/>
      <c r="X321" s="341"/>
      <c r="Y321" s="341"/>
      <c r="Z321" s="343"/>
      <c r="AA321" s="343"/>
      <c r="AB321" s="343"/>
      <c r="AC321" s="343"/>
      <c r="AD321" s="343"/>
      <c r="AE321" s="343"/>
      <c r="AF321" s="343"/>
      <c r="AG321" s="343"/>
      <c r="AH321" s="343"/>
      <c r="AI321" s="343"/>
    </row>
    <row r="322" ht="14.25" customHeight="1">
      <c r="A322" s="1336"/>
      <c r="B322" s="537"/>
      <c r="C322" s="537"/>
      <c r="D322" s="537"/>
      <c r="E322" s="537"/>
      <c r="F322" s="537"/>
      <c r="G322" s="537"/>
      <c r="H322" s="537"/>
      <c r="I322" s="330"/>
      <c r="J322" s="340"/>
      <c r="K322" s="341"/>
      <c r="L322" s="341"/>
      <c r="M322" s="341"/>
      <c r="N322" s="341"/>
      <c r="O322" s="341"/>
      <c r="P322" s="537"/>
      <c r="Q322" s="341"/>
      <c r="R322" s="341"/>
      <c r="S322" s="341"/>
      <c r="T322" s="341"/>
      <c r="U322" s="341"/>
      <c r="V322" s="341"/>
      <c r="W322" s="341"/>
      <c r="X322" s="341"/>
      <c r="Y322" s="341"/>
      <c r="Z322" s="343"/>
      <c r="AA322" s="343"/>
      <c r="AB322" s="343"/>
      <c r="AC322" s="343"/>
      <c r="AD322" s="343"/>
      <c r="AE322" s="343"/>
      <c r="AF322" s="343"/>
      <c r="AG322" s="343"/>
      <c r="AH322" s="343"/>
      <c r="AI322" s="343"/>
    </row>
    <row r="323" ht="14.25" customHeight="1">
      <c r="A323" s="1336"/>
      <c r="B323" s="537"/>
      <c r="C323" s="537"/>
      <c r="D323" s="537"/>
      <c r="E323" s="537"/>
      <c r="F323" s="537"/>
      <c r="G323" s="537"/>
      <c r="H323" s="537"/>
      <c r="I323" s="330"/>
      <c r="J323" s="340"/>
      <c r="K323" s="341"/>
      <c r="L323" s="341"/>
      <c r="M323" s="341"/>
      <c r="N323" s="341"/>
      <c r="O323" s="341"/>
      <c r="P323" s="537"/>
      <c r="Q323" s="341"/>
      <c r="R323" s="341"/>
      <c r="S323" s="341"/>
      <c r="T323" s="341"/>
      <c r="U323" s="341"/>
      <c r="V323" s="341"/>
      <c r="W323" s="341"/>
      <c r="X323" s="341"/>
      <c r="Y323" s="341"/>
      <c r="Z323" s="343"/>
      <c r="AA323" s="343"/>
      <c r="AB323" s="343"/>
      <c r="AC323" s="343"/>
      <c r="AD323" s="343"/>
      <c r="AE323" s="343"/>
      <c r="AF323" s="343"/>
      <c r="AG323" s="343"/>
      <c r="AH323" s="343"/>
      <c r="AI323" s="343"/>
    </row>
    <row r="324" ht="14.25" customHeight="1">
      <c r="A324" s="1336"/>
      <c r="B324" s="537"/>
      <c r="C324" s="537"/>
      <c r="D324" s="537"/>
      <c r="E324" s="537"/>
      <c r="F324" s="537"/>
      <c r="G324" s="537"/>
      <c r="H324" s="537"/>
      <c r="I324" s="330"/>
      <c r="J324" s="340"/>
      <c r="K324" s="341"/>
      <c r="L324" s="341"/>
      <c r="M324" s="341"/>
      <c r="N324" s="341"/>
      <c r="O324" s="341"/>
      <c r="P324" s="537"/>
      <c r="Q324" s="341"/>
      <c r="R324" s="341"/>
      <c r="S324" s="341"/>
      <c r="T324" s="341"/>
      <c r="U324" s="341"/>
      <c r="V324" s="341"/>
      <c r="W324" s="341"/>
      <c r="X324" s="341"/>
      <c r="Y324" s="341"/>
      <c r="Z324" s="343"/>
      <c r="AA324" s="343"/>
      <c r="AB324" s="343"/>
      <c r="AC324" s="343"/>
      <c r="AD324" s="343"/>
      <c r="AE324" s="343"/>
      <c r="AF324" s="343"/>
      <c r="AG324" s="343"/>
      <c r="AH324" s="343"/>
      <c r="AI324" s="343"/>
    </row>
    <row r="325" ht="14.25" customHeight="1">
      <c r="A325" s="1336"/>
      <c r="B325" s="537"/>
      <c r="C325" s="537"/>
      <c r="D325" s="537"/>
      <c r="E325" s="537"/>
      <c r="F325" s="537"/>
      <c r="G325" s="537"/>
      <c r="H325" s="537"/>
      <c r="I325" s="330"/>
      <c r="J325" s="340"/>
      <c r="K325" s="341"/>
      <c r="L325" s="341"/>
      <c r="M325" s="341"/>
      <c r="N325" s="341"/>
      <c r="O325" s="341"/>
      <c r="P325" s="537"/>
      <c r="Q325" s="341"/>
      <c r="R325" s="341"/>
      <c r="S325" s="341"/>
      <c r="T325" s="341"/>
      <c r="U325" s="341"/>
      <c r="V325" s="341"/>
      <c r="W325" s="341"/>
      <c r="X325" s="341"/>
      <c r="Y325" s="341"/>
      <c r="Z325" s="343"/>
      <c r="AA325" s="343"/>
      <c r="AB325" s="343"/>
      <c r="AC325" s="343"/>
      <c r="AD325" s="343"/>
      <c r="AE325" s="343"/>
      <c r="AF325" s="343"/>
      <c r="AG325" s="343"/>
      <c r="AH325" s="343"/>
      <c r="AI325" s="343"/>
    </row>
    <row r="326" ht="14.25" customHeight="1">
      <c r="A326" s="1336"/>
      <c r="B326" s="537"/>
      <c r="C326" s="537"/>
      <c r="D326" s="537"/>
      <c r="E326" s="537"/>
      <c r="F326" s="537"/>
      <c r="G326" s="537"/>
      <c r="H326" s="537"/>
      <c r="I326" s="330"/>
      <c r="J326" s="340"/>
      <c r="K326" s="341"/>
      <c r="L326" s="341"/>
      <c r="M326" s="341"/>
      <c r="N326" s="341"/>
      <c r="O326" s="341"/>
      <c r="P326" s="537"/>
      <c r="Q326" s="341"/>
      <c r="R326" s="341"/>
      <c r="S326" s="341"/>
      <c r="T326" s="341"/>
      <c r="U326" s="341"/>
      <c r="V326" s="341"/>
      <c r="W326" s="341"/>
      <c r="X326" s="341"/>
      <c r="Y326" s="341"/>
      <c r="Z326" s="343"/>
      <c r="AA326" s="343"/>
      <c r="AB326" s="343"/>
      <c r="AC326" s="343"/>
      <c r="AD326" s="343"/>
      <c r="AE326" s="343"/>
      <c r="AF326" s="343"/>
      <c r="AG326" s="343"/>
      <c r="AH326" s="343"/>
      <c r="AI326" s="343"/>
    </row>
    <row r="327" ht="14.25" customHeight="1">
      <c r="A327" s="1336"/>
      <c r="B327" s="537"/>
      <c r="C327" s="537"/>
      <c r="D327" s="537"/>
      <c r="E327" s="537"/>
      <c r="F327" s="537"/>
      <c r="G327" s="537"/>
      <c r="H327" s="537"/>
      <c r="I327" s="330"/>
      <c r="J327" s="340"/>
      <c r="K327" s="341"/>
      <c r="L327" s="341"/>
      <c r="M327" s="341"/>
      <c r="N327" s="341"/>
      <c r="O327" s="341"/>
      <c r="P327" s="537"/>
      <c r="Q327" s="341"/>
      <c r="R327" s="341"/>
      <c r="S327" s="341"/>
      <c r="T327" s="341"/>
      <c r="U327" s="341"/>
      <c r="V327" s="341"/>
      <c r="W327" s="341"/>
      <c r="X327" s="341"/>
      <c r="Y327" s="341"/>
      <c r="Z327" s="343"/>
      <c r="AA327" s="343"/>
      <c r="AB327" s="343"/>
      <c r="AC327" s="343"/>
      <c r="AD327" s="343"/>
      <c r="AE327" s="343"/>
      <c r="AF327" s="343"/>
      <c r="AG327" s="343"/>
      <c r="AH327" s="343"/>
      <c r="AI327" s="343"/>
    </row>
    <row r="328" ht="14.25" customHeight="1">
      <c r="A328" s="1336"/>
      <c r="B328" s="537"/>
      <c r="C328" s="537"/>
      <c r="D328" s="537"/>
      <c r="E328" s="537"/>
      <c r="F328" s="537"/>
      <c r="G328" s="537"/>
      <c r="H328" s="537"/>
      <c r="I328" s="330"/>
      <c r="J328" s="340"/>
      <c r="K328" s="341"/>
      <c r="L328" s="341"/>
      <c r="M328" s="341"/>
      <c r="N328" s="341"/>
      <c r="O328" s="341"/>
      <c r="P328" s="537"/>
      <c r="Q328" s="341"/>
      <c r="R328" s="341"/>
      <c r="S328" s="341"/>
      <c r="T328" s="341"/>
      <c r="U328" s="341"/>
      <c r="V328" s="341"/>
      <c r="W328" s="341"/>
      <c r="X328" s="341"/>
      <c r="Y328" s="341"/>
      <c r="Z328" s="343"/>
      <c r="AA328" s="343"/>
      <c r="AB328" s="343"/>
      <c r="AC328" s="343"/>
      <c r="AD328" s="343"/>
      <c r="AE328" s="343"/>
      <c r="AF328" s="343"/>
      <c r="AG328" s="343"/>
      <c r="AH328" s="343"/>
      <c r="AI328" s="343"/>
    </row>
    <row r="329" ht="14.25" customHeight="1">
      <c r="A329" s="1336"/>
      <c r="B329" s="537"/>
      <c r="C329" s="537"/>
      <c r="D329" s="537"/>
      <c r="E329" s="537"/>
      <c r="F329" s="537"/>
      <c r="G329" s="537"/>
      <c r="H329" s="537"/>
      <c r="I329" s="330"/>
      <c r="J329" s="340"/>
      <c r="K329" s="341"/>
      <c r="L329" s="341"/>
      <c r="M329" s="341"/>
      <c r="N329" s="341"/>
      <c r="O329" s="341"/>
      <c r="P329" s="537"/>
      <c r="Q329" s="341"/>
      <c r="R329" s="341"/>
      <c r="S329" s="341"/>
      <c r="T329" s="341"/>
      <c r="U329" s="341"/>
      <c r="V329" s="341"/>
      <c r="W329" s="341"/>
      <c r="X329" s="341"/>
      <c r="Y329" s="341"/>
      <c r="Z329" s="343"/>
      <c r="AA329" s="343"/>
      <c r="AB329" s="343"/>
      <c r="AC329" s="343"/>
      <c r="AD329" s="343"/>
      <c r="AE329" s="343"/>
      <c r="AF329" s="343"/>
      <c r="AG329" s="343"/>
      <c r="AH329" s="343"/>
      <c r="AI329" s="343"/>
    </row>
    <row r="330" ht="14.25" customHeight="1">
      <c r="A330" s="1336"/>
      <c r="B330" s="537"/>
      <c r="C330" s="537"/>
      <c r="D330" s="537"/>
      <c r="E330" s="537"/>
      <c r="F330" s="537"/>
      <c r="G330" s="537"/>
      <c r="H330" s="537"/>
      <c r="I330" s="330"/>
      <c r="J330" s="340"/>
      <c r="K330" s="341"/>
      <c r="L330" s="341"/>
      <c r="M330" s="341"/>
      <c r="N330" s="341"/>
      <c r="O330" s="341"/>
      <c r="P330" s="537"/>
      <c r="Q330" s="341"/>
      <c r="R330" s="341"/>
      <c r="S330" s="341"/>
      <c r="T330" s="341"/>
      <c r="U330" s="341"/>
      <c r="V330" s="341"/>
      <c r="W330" s="341"/>
      <c r="X330" s="341"/>
      <c r="Y330" s="341"/>
      <c r="Z330" s="343"/>
      <c r="AA330" s="343"/>
      <c r="AB330" s="343"/>
      <c r="AC330" s="343"/>
      <c r="AD330" s="343"/>
      <c r="AE330" s="343"/>
      <c r="AF330" s="343"/>
      <c r="AG330" s="343"/>
      <c r="AH330" s="343"/>
      <c r="AI330" s="343"/>
    </row>
    <row r="331" ht="14.25" customHeight="1">
      <c r="A331" s="1336"/>
      <c r="B331" s="537"/>
      <c r="C331" s="537"/>
      <c r="D331" s="537"/>
      <c r="E331" s="537"/>
      <c r="F331" s="537"/>
      <c r="G331" s="537"/>
      <c r="H331" s="537"/>
      <c r="I331" s="330"/>
      <c r="J331" s="340"/>
      <c r="K331" s="341"/>
      <c r="L331" s="341"/>
      <c r="M331" s="341"/>
      <c r="N331" s="341"/>
      <c r="O331" s="341"/>
      <c r="P331" s="537"/>
      <c r="Q331" s="341"/>
      <c r="R331" s="341"/>
      <c r="S331" s="341"/>
      <c r="T331" s="341"/>
      <c r="U331" s="341"/>
      <c r="V331" s="341"/>
      <c r="W331" s="341"/>
      <c r="X331" s="341"/>
      <c r="Y331" s="341"/>
      <c r="Z331" s="343"/>
      <c r="AA331" s="343"/>
      <c r="AB331" s="343"/>
      <c r="AC331" s="343"/>
      <c r="AD331" s="343"/>
      <c r="AE331" s="343"/>
      <c r="AF331" s="343"/>
      <c r="AG331" s="343"/>
      <c r="AH331" s="343"/>
      <c r="AI331" s="343"/>
    </row>
    <row r="332" ht="14.25" customHeight="1">
      <c r="A332" s="1336"/>
      <c r="B332" s="537"/>
      <c r="C332" s="537"/>
      <c r="D332" s="537"/>
      <c r="E332" s="537"/>
      <c r="F332" s="537"/>
      <c r="G332" s="537"/>
      <c r="H332" s="537"/>
      <c r="I332" s="330"/>
      <c r="J332" s="340"/>
      <c r="K332" s="341"/>
      <c r="L332" s="341"/>
      <c r="M332" s="341"/>
      <c r="N332" s="341"/>
      <c r="O332" s="341"/>
      <c r="P332" s="537"/>
      <c r="Q332" s="341"/>
      <c r="R332" s="341"/>
      <c r="S332" s="341"/>
      <c r="T332" s="341"/>
      <c r="U332" s="341"/>
      <c r="V332" s="341"/>
      <c r="W332" s="341"/>
      <c r="X332" s="341"/>
      <c r="Y332" s="341"/>
      <c r="Z332" s="343"/>
      <c r="AA332" s="343"/>
      <c r="AB332" s="343"/>
      <c r="AC332" s="343"/>
      <c r="AD332" s="343"/>
      <c r="AE332" s="343"/>
      <c r="AF332" s="343"/>
      <c r="AG332" s="343"/>
      <c r="AH332" s="343"/>
      <c r="AI332" s="343"/>
    </row>
    <row r="333" ht="14.25" customHeight="1">
      <c r="A333" s="1336"/>
      <c r="B333" s="537"/>
      <c r="C333" s="537"/>
      <c r="D333" s="537"/>
      <c r="E333" s="537"/>
      <c r="F333" s="537"/>
      <c r="G333" s="537"/>
      <c r="H333" s="537"/>
      <c r="I333" s="330"/>
      <c r="J333" s="340"/>
      <c r="K333" s="341"/>
      <c r="L333" s="341"/>
      <c r="M333" s="341"/>
      <c r="N333" s="341"/>
      <c r="O333" s="341"/>
      <c r="P333" s="537"/>
      <c r="Q333" s="341"/>
      <c r="R333" s="341"/>
      <c r="S333" s="341"/>
      <c r="T333" s="341"/>
      <c r="U333" s="341"/>
      <c r="V333" s="341"/>
      <c r="W333" s="341"/>
      <c r="X333" s="341"/>
      <c r="Y333" s="341"/>
      <c r="Z333" s="343"/>
      <c r="AA333" s="343"/>
      <c r="AB333" s="343"/>
      <c r="AC333" s="343"/>
      <c r="AD333" s="343"/>
      <c r="AE333" s="343"/>
      <c r="AF333" s="343"/>
      <c r="AG333" s="343"/>
      <c r="AH333" s="343"/>
      <c r="AI333" s="343"/>
    </row>
    <row r="334" ht="14.25" customHeight="1">
      <c r="A334" s="1336"/>
      <c r="B334" s="537"/>
      <c r="C334" s="537"/>
      <c r="D334" s="537"/>
      <c r="E334" s="537"/>
      <c r="F334" s="537"/>
      <c r="G334" s="537"/>
      <c r="H334" s="537"/>
      <c r="I334" s="330"/>
      <c r="J334" s="340"/>
      <c r="K334" s="341"/>
      <c r="L334" s="341"/>
      <c r="M334" s="341"/>
      <c r="N334" s="341"/>
      <c r="O334" s="341"/>
      <c r="P334" s="537"/>
      <c r="Q334" s="341"/>
      <c r="R334" s="341"/>
      <c r="S334" s="341"/>
      <c r="T334" s="341"/>
      <c r="U334" s="341"/>
      <c r="V334" s="341"/>
      <c r="W334" s="341"/>
      <c r="X334" s="341"/>
      <c r="Y334" s="341"/>
      <c r="Z334" s="343"/>
      <c r="AA334" s="343"/>
      <c r="AB334" s="343"/>
      <c r="AC334" s="343"/>
      <c r="AD334" s="343"/>
      <c r="AE334" s="343"/>
      <c r="AF334" s="343"/>
      <c r="AG334" s="343"/>
      <c r="AH334" s="343"/>
      <c r="AI334" s="343"/>
    </row>
    <row r="335" ht="14.25" customHeight="1">
      <c r="A335" s="1336"/>
      <c r="B335" s="537"/>
      <c r="C335" s="537"/>
      <c r="D335" s="537"/>
      <c r="E335" s="537"/>
      <c r="F335" s="537"/>
      <c r="G335" s="537"/>
      <c r="H335" s="537"/>
      <c r="I335" s="330"/>
      <c r="J335" s="340"/>
      <c r="K335" s="341"/>
      <c r="L335" s="341"/>
      <c r="M335" s="341"/>
      <c r="N335" s="341"/>
      <c r="O335" s="341"/>
      <c r="P335" s="537"/>
      <c r="Q335" s="341"/>
      <c r="R335" s="341"/>
      <c r="S335" s="341"/>
      <c r="T335" s="341"/>
      <c r="U335" s="341"/>
      <c r="V335" s="341"/>
      <c r="W335" s="341"/>
      <c r="X335" s="341"/>
      <c r="Y335" s="341"/>
      <c r="Z335" s="343"/>
      <c r="AA335" s="343"/>
      <c r="AB335" s="343"/>
      <c r="AC335" s="343"/>
      <c r="AD335" s="343"/>
      <c r="AE335" s="343"/>
      <c r="AF335" s="343"/>
      <c r="AG335" s="343"/>
      <c r="AH335" s="343"/>
      <c r="AI335" s="343"/>
    </row>
    <row r="336" ht="14.25" customHeight="1">
      <c r="A336" s="1336"/>
      <c r="B336" s="537"/>
      <c r="C336" s="537"/>
      <c r="D336" s="537"/>
      <c r="E336" s="537"/>
      <c r="F336" s="537"/>
      <c r="G336" s="537"/>
      <c r="H336" s="537"/>
      <c r="I336" s="330"/>
      <c r="J336" s="340"/>
      <c r="K336" s="341"/>
      <c r="L336" s="341"/>
      <c r="M336" s="341"/>
      <c r="N336" s="341"/>
      <c r="O336" s="341"/>
      <c r="P336" s="537"/>
      <c r="Q336" s="341"/>
      <c r="R336" s="341"/>
      <c r="S336" s="341"/>
      <c r="T336" s="341"/>
      <c r="U336" s="341"/>
      <c r="V336" s="341"/>
      <c r="W336" s="341"/>
      <c r="X336" s="341"/>
      <c r="Y336" s="341"/>
      <c r="Z336" s="343"/>
      <c r="AA336" s="343"/>
      <c r="AB336" s="343"/>
      <c r="AC336" s="343"/>
      <c r="AD336" s="343"/>
      <c r="AE336" s="343"/>
      <c r="AF336" s="343"/>
      <c r="AG336" s="343"/>
      <c r="AH336" s="343"/>
      <c r="AI336" s="343"/>
    </row>
    <row r="337" ht="14.25" customHeight="1">
      <c r="A337" s="1336"/>
      <c r="B337" s="537"/>
      <c r="C337" s="537"/>
      <c r="D337" s="537"/>
      <c r="E337" s="537"/>
      <c r="F337" s="537"/>
      <c r="G337" s="537"/>
      <c r="H337" s="537"/>
      <c r="I337" s="330"/>
      <c r="J337" s="340"/>
      <c r="K337" s="341"/>
      <c r="L337" s="341"/>
      <c r="M337" s="341"/>
      <c r="N337" s="341"/>
      <c r="O337" s="341"/>
      <c r="P337" s="537"/>
      <c r="Q337" s="341"/>
      <c r="R337" s="341"/>
      <c r="S337" s="341"/>
      <c r="T337" s="341"/>
      <c r="U337" s="341"/>
      <c r="V337" s="341"/>
      <c r="W337" s="341"/>
      <c r="X337" s="341"/>
      <c r="Y337" s="341"/>
      <c r="Z337" s="343"/>
      <c r="AA337" s="343"/>
      <c r="AB337" s="343"/>
      <c r="AC337" s="343"/>
      <c r="AD337" s="343"/>
      <c r="AE337" s="343"/>
      <c r="AF337" s="343"/>
      <c r="AG337" s="343"/>
      <c r="AH337" s="343"/>
      <c r="AI337" s="343"/>
    </row>
    <row r="338" ht="14.25" customHeight="1">
      <c r="A338" s="1336"/>
      <c r="B338" s="537"/>
      <c r="C338" s="537"/>
      <c r="D338" s="537"/>
      <c r="E338" s="537"/>
      <c r="F338" s="537"/>
      <c r="G338" s="537"/>
      <c r="H338" s="537"/>
      <c r="I338" s="330"/>
      <c r="J338" s="340"/>
      <c r="K338" s="341"/>
      <c r="L338" s="341"/>
      <c r="M338" s="341"/>
      <c r="N338" s="341"/>
      <c r="O338" s="341"/>
      <c r="P338" s="537"/>
      <c r="Q338" s="341"/>
      <c r="R338" s="341"/>
      <c r="S338" s="341"/>
      <c r="T338" s="341"/>
      <c r="U338" s="341"/>
      <c r="V338" s="341"/>
      <c r="W338" s="341"/>
      <c r="X338" s="341"/>
      <c r="Y338" s="341"/>
      <c r="Z338" s="343"/>
      <c r="AA338" s="343"/>
      <c r="AB338" s="343"/>
      <c r="AC338" s="343"/>
      <c r="AD338" s="343"/>
      <c r="AE338" s="343"/>
      <c r="AF338" s="343"/>
      <c r="AG338" s="343"/>
      <c r="AH338" s="343"/>
      <c r="AI338" s="343"/>
    </row>
    <row r="339" ht="14.25" customHeight="1">
      <c r="A339" s="1336"/>
      <c r="B339" s="537"/>
      <c r="C339" s="537"/>
      <c r="D339" s="537"/>
      <c r="E339" s="537"/>
      <c r="F339" s="537"/>
      <c r="G339" s="537"/>
      <c r="H339" s="537"/>
      <c r="I339" s="330"/>
      <c r="J339" s="340"/>
      <c r="K339" s="341"/>
      <c r="L339" s="341"/>
      <c r="M339" s="341"/>
      <c r="N339" s="341"/>
      <c r="O339" s="341"/>
      <c r="P339" s="537"/>
      <c r="Q339" s="341"/>
      <c r="R339" s="341"/>
      <c r="S339" s="341"/>
      <c r="T339" s="341"/>
      <c r="U339" s="341"/>
      <c r="V339" s="341"/>
      <c r="W339" s="341"/>
      <c r="X339" s="341"/>
      <c r="Y339" s="341"/>
      <c r="Z339" s="343"/>
      <c r="AA339" s="343"/>
      <c r="AB339" s="343"/>
      <c r="AC339" s="343"/>
      <c r="AD339" s="343"/>
      <c r="AE339" s="343"/>
      <c r="AF339" s="343"/>
      <c r="AG339" s="343"/>
      <c r="AH339" s="343"/>
      <c r="AI339" s="343"/>
    </row>
    <row r="340" ht="14.25" customHeight="1">
      <c r="A340" s="1336"/>
      <c r="B340" s="537"/>
      <c r="C340" s="537"/>
      <c r="D340" s="537"/>
      <c r="E340" s="537"/>
      <c r="F340" s="537"/>
      <c r="G340" s="537"/>
      <c r="H340" s="537"/>
      <c r="I340" s="330"/>
      <c r="J340" s="340"/>
      <c r="K340" s="341"/>
      <c r="L340" s="341"/>
      <c r="M340" s="341"/>
      <c r="N340" s="341"/>
      <c r="O340" s="341"/>
      <c r="P340" s="537"/>
      <c r="Q340" s="341"/>
      <c r="R340" s="341"/>
      <c r="S340" s="341"/>
      <c r="T340" s="341"/>
      <c r="U340" s="341"/>
      <c r="V340" s="341"/>
      <c r="W340" s="341"/>
      <c r="X340" s="341"/>
      <c r="Y340" s="341"/>
      <c r="Z340" s="343"/>
      <c r="AA340" s="343"/>
      <c r="AB340" s="343"/>
      <c r="AC340" s="343"/>
      <c r="AD340" s="343"/>
      <c r="AE340" s="343"/>
      <c r="AF340" s="343"/>
      <c r="AG340" s="343"/>
      <c r="AH340" s="343"/>
      <c r="AI340" s="343"/>
    </row>
    <row r="341" ht="14.25" customHeight="1">
      <c r="A341" s="1336"/>
      <c r="B341" s="537"/>
      <c r="C341" s="537"/>
      <c r="D341" s="537"/>
      <c r="E341" s="537"/>
      <c r="F341" s="537"/>
      <c r="G341" s="537"/>
      <c r="H341" s="537"/>
      <c r="I341" s="330"/>
      <c r="J341" s="340"/>
      <c r="K341" s="341"/>
      <c r="L341" s="341"/>
      <c r="M341" s="341"/>
      <c r="N341" s="341"/>
      <c r="O341" s="341"/>
      <c r="P341" s="537"/>
      <c r="Q341" s="341"/>
      <c r="R341" s="341"/>
      <c r="S341" s="341"/>
      <c r="T341" s="341"/>
      <c r="U341" s="341"/>
      <c r="V341" s="341"/>
      <c r="W341" s="341"/>
      <c r="X341" s="341"/>
      <c r="Y341" s="341"/>
      <c r="Z341" s="343"/>
      <c r="AA341" s="343"/>
      <c r="AB341" s="343"/>
      <c r="AC341" s="343"/>
      <c r="AD341" s="343"/>
      <c r="AE341" s="343"/>
      <c r="AF341" s="343"/>
      <c r="AG341" s="343"/>
      <c r="AH341" s="343"/>
      <c r="AI341" s="343"/>
    </row>
    <row r="342" ht="14.25" customHeight="1">
      <c r="A342" s="1336"/>
      <c r="B342" s="537"/>
      <c r="C342" s="537"/>
      <c r="D342" s="537"/>
      <c r="E342" s="537"/>
      <c r="F342" s="537"/>
      <c r="G342" s="537"/>
      <c r="H342" s="537"/>
      <c r="I342" s="330"/>
      <c r="J342" s="340"/>
      <c r="K342" s="341"/>
      <c r="L342" s="341"/>
      <c r="M342" s="341"/>
      <c r="N342" s="341"/>
      <c r="O342" s="341"/>
      <c r="P342" s="537"/>
      <c r="Q342" s="341"/>
      <c r="R342" s="341"/>
      <c r="S342" s="341"/>
      <c r="T342" s="341"/>
      <c r="U342" s="341"/>
      <c r="V342" s="341"/>
      <c r="W342" s="341"/>
      <c r="X342" s="341"/>
      <c r="Y342" s="341"/>
      <c r="Z342" s="343"/>
      <c r="AA342" s="343"/>
      <c r="AB342" s="343"/>
      <c r="AC342" s="343"/>
      <c r="AD342" s="343"/>
      <c r="AE342" s="343"/>
      <c r="AF342" s="343"/>
      <c r="AG342" s="343"/>
      <c r="AH342" s="343"/>
      <c r="AI342" s="343"/>
    </row>
    <row r="343" ht="14.25" customHeight="1">
      <c r="A343" s="1336"/>
      <c r="B343" s="537"/>
      <c r="C343" s="537"/>
      <c r="D343" s="537"/>
      <c r="E343" s="537"/>
      <c r="F343" s="537"/>
      <c r="G343" s="537"/>
      <c r="H343" s="537"/>
      <c r="I343" s="330"/>
      <c r="J343" s="340"/>
      <c r="K343" s="341"/>
      <c r="L343" s="341"/>
      <c r="M343" s="341"/>
      <c r="N343" s="341"/>
      <c r="O343" s="341"/>
      <c r="P343" s="537"/>
      <c r="Q343" s="341"/>
      <c r="R343" s="341"/>
      <c r="S343" s="341"/>
      <c r="T343" s="341"/>
      <c r="U343" s="341"/>
      <c r="V343" s="341"/>
      <c r="W343" s="341"/>
      <c r="X343" s="341"/>
      <c r="Y343" s="341"/>
      <c r="Z343" s="343"/>
      <c r="AA343" s="343"/>
      <c r="AB343" s="343"/>
      <c r="AC343" s="343"/>
      <c r="AD343" s="343"/>
      <c r="AE343" s="343"/>
      <c r="AF343" s="343"/>
      <c r="AG343" s="343"/>
      <c r="AH343" s="343"/>
      <c r="AI343" s="343"/>
    </row>
    <row r="344" ht="14.25" customHeight="1">
      <c r="A344" s="1336"/>
      <c r="B344" s="537"/>
      <c r="C344" s="537"/>
      <c r="D344" s="537"/>
      <c r="E344" s="537"/>
      <c r="F344" s="537"/>
      <c r="G344" s="537"/>
      <c r="H344" s="537"/>
      <c r="I344" s="330"/>
      <c r="J344" s="340"/>
      <c r="K344" s="341"/>
      <c r="L344" s="341"/>
      <c r="M344" s="341"/>
      <c r="N344" s="341"/>
      <c r="O344" s="341"/>
      <c r="P344" s="537"/>
      <c r="Q344" s="341"/>
      <c r="R344" s="341"/>
      <c r="S344" s="341"/>
      <c r="T344" s="341"/>
      <c r="U344" s="341"/>
      <c r="V344" s="341"/>
      <c r="W344" s="341"/>
      <c r="X344" s="341"/>
      <c r="Y344" s="341"/>
      <c r="Z344" s="343"/>
      <c r="AA344" s="343"/>
      <c r="AB344" s="343"/>
      <c r="AC344" s="343"/>
      <c r="AD344" s="343"/>
      <c r="AE344" s="343"/>
      <c r="AF344" s="343"/>
      <c r="AG344" s="343"/>
      <c r="AH344" s="343"/>
      <c r="AI344" s="343"/>
    </row>
    <row r="345" ht="14.25" customHeight="1">
      <c r="A345" s="1336"/>
      <c r="B345" s="537"/>
      <c r="C345" s="537"/>
      <c r="D345" s="537"/>
      <c r="E345" s="537"/>
      <c r="F345" s="537"/>
      <c r="G345" s="537"/>
      <c r="H345" s="537"/>
      <c r="I345" s="330"/>
      <c r="J345" s="340"/>
      <c r="K345" s="341"/>
      <c r="L345" s="341"/>
      <c r="M345" s="341"/>
      <c r="N345" s="341"/>
      <c r="O345" s="341"/>
      <c r="P345" s="537"/>
      <c r="Q345" s="341"/>
      <c r="R345" s="341"/>
      <c r="S345" s="341"/>
      <c r="T345" s="341"/>
      <c r="U345" s="341"/>
      <c r="V345" s="341"/>
      <c r="W345" s="341"/>
      <c r="X345" s="341"/>
      <c r="Y345" s="341"/>
      <c r="Z345" s="343"/>
      <c r="AA345" s="343"/>
      <c r="AB345" s="343"/>
      <c r="AC345" s="343"/>
      <c r="AD345" s="343"/>
      <c r="AE345" s="343"/>
      <c r="AF345" s="343"/>
      <c r="AG345" s="343"/>
      <c r="AH345" s="343"/>
      <c r="AI345" s="343"/>
    </row>
    <row r="346" ht="14.25" customHeight="1">
      <c r="A346" s="1336"/>
      <c r="B346" s="537"/>
      <c r="C346" s="537"/>
      <c r="D346" s="537"/>
      <c r="E346" s="537"/>
      <c r="F346" s="537"/>
      <c r="G346" s="537"/>
      <c r="H346" s="537"/>
      <c r="I346" s="330"/>
      <c r="J346" s="340"/>
      <c r="K346" s="341"/>
      <c r="L346" s="341"/>
      <c r="M346" s="341"/>
      <c r="N346" s="341"/>
      <c r="O346" s="341"/>
      <c r="P346" s="537"/>
      <c r="Q346" s="341"/>
      <c r="R346" s="341"/>
      <c r="S346" s="341"/>
      <c r="T346" s="341"/>
      <c r="U346" s="341"/>
      <c r="V346" s="341"/>
      <c r="W346" s="341"/>
      <c r="X346" s="341"/>
      <c r="Y346" s="341"/>
      <c r="Z346" s="343"/>
      <c r="AA346" s="343"/>
      <c r="AB346" s="343"/>
      <c r="AC346" s="343"/>
      <c r="AD346" s="343"/>
      <c r="AE346" s="343"/>
      <c r="AF346" s="343"/>
      <c r="AG346" s="343"/>
      <c r="AH346" s="343"/>
      <c r="AI346" s="343"/>
    </row>
    <row r="347" ht="14.25" customHeight="1">
      <c r="A347" s="1336"/>
      <c r="B347" s="537"/>
      <c r="C347" s="537"/>
      <c r="D347" s="537"/>
      <c r="E347" s="537"/>
      <c r="F347" s="537"/>
      <c r="G347" s="537"/>
      <c r="H347" s="537"/>
      <c r="I347" s="330"/>
      <c r="J347" s="340"/>
      <c r="K347" s="341"/>
      <c r="L347" s="341"/>
      <c r="M347" s="341"/>
      <c r="N347" s="341"/>
      <c r="O347" s="341"/>
      <c r="P347" s="537"/>
      <c r="Q347" s="341"/>
      <c r="R347" s="341"/>
      <c r="S347" s="341"/>
      <c r="T347" s="341"/>
      <c r="U347" s="341"/>
      <c r="V347" s="341"/>
      <c r="W347" s="341"/>
      <c r="X347" s="341"/>
      <c r="Y347" s="341"/>
      <c r="Z347" s="343"/>
      <c r="AA347" s="343"/>
      <c r="AB347" s="343"/>
      <c r="AC347" s="343"/>
      <c r="AD347" s="343"/>
      <c r="AE347" s="343"/>
      <c r="AF347" s="343"/>
      <c r="AG347" s="343"/>
      <c r="AH347" s="343"/>
      <c r="AI347" s="343"/>
    </row>
    <row r="348" ht="14.25" customHeight="1">
      <c r="A348" s="1336"/>
      <c r="B348" s="537"/>
      <c r="C348" s="537"/>
      <c r="D348" s="537"/>
      <c r="E348" s="537"/>
      <c r="F348" s="537"/>
      <c r="G348" s="537"/>
      <c r="H348" s="537"/>
      <c r="I348" s="330"/>
      <c r="J348" s="340"/>
      <c r="K348" s="341"/>
      <c r="L348" s="341"/>
      <c r="M348" s="341"/>
      <c r="N348" s="341"/>
      <c r="O348" s="341"/>
      <c r="P348" s="537"/>
      <c r="Q348" s="341"/>
      <c r="R348" s="341"/>
      <c r="S348" s="341"/>
      <c r="T348" s="341"/>
      <c r="U348" s="341"/>
      <c r="V348" s="341"/>
      <c r="W348" s="341"/>
      <c r="X348" s="341"/>
      <c r="Y348" s="341"/>
      <c r="Z348" s="343"/>
      <c r="AA348" s="343"/>
      <c r="AB348" s="343"/>
      <c r="AC348" s="343"/>
      <c r="AD348" s="343"/>
      <c r="AE348" s="343"/>
      <c r="AF348" s="343"/>
      <c r="AG348" s="343"/>
      <c r="AH348" s="343"/>
      <c r="AI348" s="343"/>
    </row>
    <row r="349" ht="14.25" customHeight="1">
      <c r="A349" s="1336"/>
      <c r="B349" s="537"/>
      <c r="C349" s="537"/>
      <c r="D349" s="537"/>
      <c r="E349" s="537"/>
      <c r="F349" s="537"/>
      <c r="G349" s="537"/>
      <c r="H349" s="537"/>
      <c r="I349" s="330"/>
      <c r="J349" s="340"/>
      <c r="K349" s="341"/>
      <c r="L349" s="341"/>
      <c r="M349" s="341"/>
      <c r="N349" s="341"/>
      <c r="O349" s="341"/>
      <c r="P349" s="537"/>
      <c r="Q349" s="341"/>
      <c r="R349" s="341"/>
      <c r="S349" s="341"/>
      <c r="T349" s="341"/>
      <c r="U349" s="341"/>
      <c r="V349" s="341"/>
      <c r="W349" s="341"/>
      <c r="X349" s="341"/>
      <c r="Y349" s="341"/>
      <c r="Z349" s="343"/>
      <c r="AA349" s="343"/>
      <c r="AB349" s="343"/>
      <c r="AC349" s="343"/>
      <c r="AD349" s="343"/>
      <c r="AE349" s="343"/>
      <c r="AF349" s="343"/>
      <c r="AG349" s="343"/>
      <c r="AH349" s="343"/>
      <c r="AI349" s="343"/>
    </row>
    <row r="350" ht="14.25" customHeight="1">
      <c r="A350" s="1336"/>
      <c r="B350" s="537"/>
      <c r="C350" s="537"/>
      <c r="D350" s="537"/>
      <c r="E350" s="537"/>
      <c r="F350" s="537"/>
      <c r="G350" s="537"/>
      <c r="H350" s="537"/>
      <c r="I350" s="330"/>
      <c r="J350" s="340"/>
      <c r="K350" s="341"/>
      <c r="L350" s="341"/>
      <c r="M350" s="341"/>
      <c r="N350" s="341"/>
      <c r="O350" s="341"/>
      <c r="P350" s="537"/>
      <c r="Q350" s="341"/>
      <c r="R350" s="341"/>
      <c r="S350" s="341"/>
      <c r="T350" s="341"/>
      <c r="U350" s="341"/>
      <c r="V350" s="341"/>
      <c r="W350" s="341"/>
      <c r="X350" s="341"/>
      <c r="Y350" s="341"/>
      <c r="Z350" s="343"/>
      <c r="AA350" s="343"/>
      <c r="AB350" s="343"/>
      <c r="AC350" s="343"/>
      <c r="AD350" s="343"/>
      <c r="AE350" s="343"/>
      <c r="AF350" s="343"/>
      <c r="AG350" s="343"/>
      <c r="AH350" s="343"/>
      <c r="AI350" s="343"/>
    </row>
    <row r="351" ht="14.25" customHeight="1">
      <c r="A351" s="1336"/>
      <c r="B351" s="537"/>
      <c r="C351" s="537"/>
      <c r="D351" s="537"/>
      <c r="E351" s="537"/>
      <c r="F351" s="537"/>
      <c r="G351" s="537"/>
      <c r="H351" s="537"/>
      <c r="I351" s="330"/>
      <c r="J351" s="340"/>
      <c r="K351" s="341"/>
      <c r="L351" s="341"/>
      <c r="M351" s="341"/>
      <c r="N351" s="341"/>
      <c r="O351" s="341"/>
      <c r="P351" s="537"/>
      <c r="Q351" s="341"/>
      <c r="R351" s="341"/>
      <c r="S351" s="341"/>
      <c r="T351" s="341"/>
      <c r="U351" s="341"/>
      <c r="V351" s="341"/>
      <c r="W351" s="341"/>
      <c r="X351" s="341"/>
      <c r="Y351" s="341"/>
      <c r="Z351" s="343"/>
      <c r="AA351" s="343"/>
      <c r="AB351" s="343"/>
      <c r="AC351" s="343"/>
      <c r="AD351" s="343"/>
      <c r="AE351" s="343"/>
      <c r="AF351" s="343"/>
      <c r="AG351" s="343"/>
      <c r="AH351" s="343"/>
      <c r="AI351" s="343"/>
    </row>
    <row r="352" ht="14.25" customHeight="1">
      <c r="A352" s="1336"/>
      <c r="B352" s="537"/>
      <c r="C352" s="537"/>
      <c r="D352" s="537"/>
      <c r="E352" s="537"/>
      <c r="F352" s="537"/>
      <c r="G352" s="537"/>
      <c r="H352" s="537"/>
      <c r="I352" s="330"/>
      <c r="J352" s="340"/>
      <c r="K352" s="341"/>
      <c r="L352" s="341"/>
      <c r="M352" s="341"/>
      <c r="N352" s="341"/>
      <c r="O352" s="341"/>
      <c r="P352" s="537"/>
      <c r="Q352" s="341"/>
      <c r="R352" s="341"/>
      <c r="S352" s="341"/>
      <c r="T352" s="341"/>
      <c r="U352" s="341"/>
      <c r="V352" s="341"/>
      <c r="W352" s="341"/>
      <c r="X352" s="341"/>
      <c r="Y352" s="341"/>
      <c r="Z352" s="343"/>
      <c r="AA352" s="343"/>
      <c r="AB352" s="343"/>
      <c r="AC352" s="343"/>
      <c r="AD352" s="343"/>
      <c r="AE352" s="343"/>
      <c r="AF352" s="343"/>
      <c r="AG352" s="343"/>
      <c r="AH352" s="343"/>
      <c r="AI352" s="343"/>
    </row>
    <row r="353" ht="14.25" customHeight="1">
      <c r="A353" s="1336"/>
      <c r="B353" s="537"/>
      <c r="C353" s="537"/>
      <c r="D353" s="537"/>
      <c r="E353" s="537"/>
      <c r="F353" s="537"/>
      <c r="G353" s="537"/>
      <c r="H353" s="537"/>
      <c r="I353" s="330"/>
      <c r="J353" s="340"/>
      <c r="K353" s="341"/>
      <c r="L353" s="341"/>
      <c r="M353" s="341"/>
      <c r="N353" s="341"/>
      <c r="O353" s="341"/>
      <c r="P353" s="537"/>
      <c r="Q353" s="341"/>
      <c r="R353" s="341"/>
      <c r="S353" s="341"/>
      <c r="T353" s="341"/>
      <c r="U353" s="341"/>
      <c r="V353" s="341"/>
      <c r="W353" s="341"/>
      <c r="X353" s="341"/>
      <c r="Y353" s="341"/>
      <c r="Z353" s="343"/>
      <c r="AA353" s="343"/>
      <c r="AB353" s="343"/>
      <c r="AC353" s="343"/>
      <c r="AD353" s="343"/>
      <c r="AE353" s="343"/>
      <c r="AF353" s="343"/>
      <c r="AG353" s="343"/>
      <c r="AH353" s="343"/>
      <c r="AI353" s="343"/>
    </row>
    <row r="354" ht="14.25" customHeight="1">
      <c r="A354" s="1336"/>
      <c r="B354" s="537"/>
      <c r="C354" s="537"/>
      <c r="D354" s="537"/>
      <c r="E354" s="537"/>
      <c r="F354" s="537"/>
      <c r="G354" s="537"/>
      <c r="H354" s="537"/>
      <c r="I354" s="330"/>
      <c r="J354" s="340"/>
      <c r="K354" s="341"/>
      <c r="L354" s="341"/>
      <c r="M354" s="341"/>
      <c r="N354" s="341"/>
      <c r="O354" s="341"/>
      <c r="P354" s="537"/>
      <c r="Q354" s="341"/>
      <c r="R354" s="341"/>
      <c r="S354" s="341"/>
      <c r="T354" s="341"/>
      <c r="U354" s="341"/>
      <c r="V354" s="341"/>
      <c r="W354" s="341"/>
      <c r="X354" s="341"/>
      <c r="Y354" s="341"/>
      <c r="Z354" s="343"/>
      <c r="AA354" s="343"/>
      <c r="AB354" s="343"/>
      <c r="AC354" s="343"/>
      <c r="AD354" s="343"/>
      <c r="AE354" s="343"/>
      <c r="AF354" s="343"/>
      <c r="AG354" s="343"/>
      <c r="AH354" s="343"/>
      <c r="AI354" s="343"/>
    </row>
    <row r="355" ht="14.25" customHeight="1">
      <c r="A355" s="1336"/>
      <c r="B355" s="537"/>
      <c r="C355" s="537"/>
      <c r="D355" s="537"/>
      <c r="E355" s="537"/>
      <c r="F355" s="537"/>
      <c r="G355" s="537"/>
      <c r="H355" s="537"/>
      <c r="I355" s="330"/>
      <c r="J355" s="340"/>
      <c r="K355" s="341"/>
      <c r="L355" s="341"/>
      <c r="M355" s="341"/>
      <c r="N355" s="341"/>
      <c r="O355" s="341"/>
      <c r="P355" s="537"/>
      <c r="Q355" s="341"/>
      <c r="R355" s="341"/>
      <c r="S355" s="341"/>
      <c r="T355" s="341"/>
      <c r="U355" s="341"/>
      <c r="V355" s="341"/>
      <c r="W355" s="341"/>
      <c r="X355" s="341"/>
      <c r="Y355" s="341"/>
      <c r="Z355" s="343"/>
      <c r="AA355" s="343"/>
      <c r="AB355" s="343"/>
      <c r="AC355" s="343"/>
      <c r="AD355" s="343"/>
      <c r="AE355" s="343"/>
      <c r="AF355" s="343"/>
      <c r="AG355" s="343"/>
      <c r="AH355" s="343"/>
      <c r="AI355" s="343"/>
    </row>
    <row r="356" ht="14.25" customHeight="1">
      <c r="A356" s="1336"/>
      <c r="B356" s="537"/>
      <c r="C356" s="537"/>
      <c r="D356" s="537"/>
      <c r="E356" s="537"/>
      <c r="F356" s="537"/>
      <c r="G356" s="537"/>
      <c r="H356" s="537"/>
      <c r="I356" s="330"/>
      <c r="J356" s="340"/>
      <c r="K356" s="341"/>
      <c r="L356" s="341"/>
      <c r="M356" s="341"/>
      <c r="N356" s="341"/>
      <c r="O356" s="341"/>
      <c r="P356" s="537"/>
      <c r="Q356" s="341"/>
      <c r="R356" s="341"/>
      <c r="S356" s="341"/>
      <c r="T356" s="341"/>
      <c r="U356" s="341"/>
      <c r="V356" s="341"/>
      <c r="W356" s="341"/>
      <c r="X356" s="341"/>
      <c r="Y356" s="341"/>
      <c r="Z356" s="343"/>
      <c r="AA356" s="343"/>
      <c r="AB356" s="343"/>
      <c r="AC356" s="343"/>
      <c r="AD356" s="343"/>
      <c r="AE356" s="343"/>
      <c r="AF356" s="343"/>
      <c r="AG356" s="343"/>
      <c r="AH356" s="343"/>
      <c r="AI356" s="343"/>
    </row>
    <row r="357" ht="14.25" customHeight="1">
      <c r="A357" s="1336"/>
      <c r="B357" s="537"/>
      <c r="C357" s="537"/>
      <c r="D357" s="537"/>
      <c r="E357" s="537"/>
      <c r="F357" s="537"/>
      <c r="G357" s="537"/>
      <c r="H357" s="537"/>
      <c r="I357" s="330"/>
      <c r="J357" s="340"/>
      <c r="K357" s="341"/>
      <c r="L357" s="341"/>
      <c r="M357" s="341"/>
      <c r="N357" s="341"/>
      <c r="O357" s="341"/>
      <c r="P357" s="537"/>
      <c r="Q357" s="341"/>
      <c r="R357" s="341"/>
      <c r="S357" s="341"/>
      <c r="T357" s="341"/>
      <c r="U357" s="341"/>
      <c r="V357" s="341"/>
      <c r="W357" s="341"/>
      <c r="X357" s="341"/>
      <c r="Y357" s="341"/>
      <c r="Z357" s="343"/>
      <c r="AA357" s="343"/>
      <c r="AB357" s="343"/>
      <c r="AC357" s="343"/>
      <c r="AD357" s="343"/>
      <c r="AE357" s="343"/>
      <c r="AF357" s="343"/>
      <c r="AG357" s="343"/>
      <c r="AH357" s="343"/>
      <c r="AI357" s="343"/>
    </row>
    <row r="358" ht="14.25" customHeight="1">
      <c r="A358" s="1336"/>
      <c r="B358" s="537"/>
      <c r="C358" s="537"/>
      <c r="D358" s="537"/>
      <c r="E358" s="537"/>
      <c r="F358" s="537"/>
      <c r="G358" s="537"/>
      <c r="H358" s="537"/>
      <c r="I358" s="330"/>
      <c r="J358" s="340"/>
      <c r="K358" s="341"/>
      <c r="L358" s="341"/>
      <c r="M358" s="341"/>
      <c r="N358" s="341"/>
      <c r="O358" s="341"/>
      <c r="P358" s="537"/>
      <c r="Q358" s="341"/>
      <c r="R358" s="341"/>
      <c r="S358" s="341"/>
      <c r="T358" s="341"/>
      <c r="U358" s="341"/>
      <c r="V358" s="341"/>
      <c r="W358" s="341"/>
      <c r="X358" s="341"/>
      <c r="Y358" s="341"/>
      <c r="Z358" s="343"/>
      <c r="AA358" s="343"/>
      <c r="AB358" s="343"/>
      <c r="AC358" s="343"/>
      <c r="AD358" s="343"/>
      <c r="AE358" s="343"/>
      <c r="AF358" s="343"/>
      <c r="AG358" s="343"/>
      <c r="AH358" s="343"/>
      <c r="AI358" s="343"/>
    </row>
    <row r="359" ht="14.25" customHeight="1">
      <c r="A359" s="1336"/>
      <c r="B359" s="537"/>
      <c r="C359" s="537"/>
      <c r="D359" s="537"/>
      <c r="E359" s="537"/>
      <c r="F359" s="537"/>
      <c r="G359" s="537"/>
      <c r="H359" s="537"/>
      <c r="I359" s="330"/>
      <c r="J359" s="340"/>
      <c r="K359" s="341"/>
      <c r="L359" s="341"/>
      <c r="M359" s="341"/>
      <c r="N359" s="341"/>
      <c r="O359" s="341"/>
      <c r="P359" s="537"/>
      <c r="Q359" s="341"/>
      <c r="R359" s="341"/>
      <c r="S359" s="341"/>
      <c r="T359" s="341"/>
      <c r="U359" s="341"/>
      <c r="V359" s="341"/>
      <c r="W359" s="341"/>
      <c r="X359" s="341"/>
      <c r="Y359" s="341"/>
      <c r="Z359" s="343"/>
      <c r="AA359" s="343"/>
      <c r="AB359" s="343"/>
      <c r="AC359" s="343"/>
      <c r="AD359" s="343"/>
      <c r="AE359" s="343"/>
      <c r="AF359" s="343"/>
      <c r="AG359" s="343"/>
      <c r="AH359" s="343"/>
      <c r="AI359" s="343"/>
    </row>
    <row r="360" ht="14.25" customHeight="1">
      <c r="A360" s="1336"/>
      <c r="B360" s="537"/>
      <c r="C360" s="537"/>
      <c r="D360" s="537"/>
      <c r="E360" s="537"/>
      <c r="F360" s="537"/>
      <c r="G360" s="537"/>
      <c r="H360" s="537"/>
      <c r="I360" s="330"/>
      <c r="J360" s="340"/>
      <c r="K360" s="341"/>
      <c r="L360" s="341"/>
      <c r="M360" s="341"/>
      <c r="N360" s="341"/>
      <c r="O360" s="341"/>
      <c r="P360" s="537"/>
      <c r="Q360" s="341"/>
      <c r="R360" s="341"/>
      <c r="S360" s="341"/>
      <c r="T360" s="341"/>
      <c r="U360" s="341"/>
      <c r="V360" s="341"/>
      <c r="W360" s="341"/>
      <c r="X360" s="341"/>
      <c r="Y360" s="341"/>
      <c r="Z360" s="343"/>
      <c r="AA360" s="343"/>
      <c r="AB360" s="343"/>
      <c r="AC360" s="343"/>
      <c r="AD360" s="343"/>
      <c r="AE360" s="343"/>
      <c r="AF360" s="343"/>
      <c r="AG360" s="343"/>
      <c r="AH360" s="343"/>
      <c r="AI360" s="343"/>
    </row>
    <row r="361" ht="14.25" customHeight="1">
      <c r="A361" s="1336"/>
      <c r="B361" s="537"/>
      <c r="C361" s="537"/>
      <c r="D361" s="537"/>
      <c r="E361" s="537"/>
      <c r="F361" s="537"/>
      <c r="G361" s="537"/>
      <c r="H361" s="537"/>
      <c r="I361" s="330"/>
      <c r="J361" s="340"/>
      <c r="K361" s="341"/>
      <c r="L361" s="341"/>
      <c r="M361" s="341"/>
      <c r="N361" s="341"/>
      <c r="O361" s="341"/>
      <c r="P361" s="537"/>
      <c r="Q361" s="341"/>
      <c r="R361" s="341"/>
      <c r="S361" s="341"/>
      <c r="T361" s="341"/>
      <c r="U361" s="341"/>
      <c r="V361" s="341"/>
      <c r="W361" s="341"/>
      <c r="X361" s="341"/>
      <c r="Y361" s="341"/>
      <c r="Z361" s="343"/>
      <c r="AA361" s="343"/>
      <c r="AB361" s="343"/>
      <c r="AC361" s="343"/>
      <c r="AD361" s="343"/>
      <c r="AE361" s="343"/>
      <c r="AF361" s="343"/>
      <c r="AG361" s="343"/>
      <c r="AH361" s="343"/>
      <c r="AI361" s="343"/>
    </row>
    <row r="362" ht="14.25" customHeight="1">
      <c r="A362" s="1336"/>
      <c r="B362" s="537"/>
      <c r="C362" s="537"/>
      <c r="D362" s="537"/>
      <c r="E362" s="537"/>
      <c r="F362" s="537"/>
      <c r="G362" s="537"/>
      <c r="H362" s="537"/>
      <c r="I362" s="330"/>
      <c r="J362" s="340"/>
      <c r="K362" s="341"/>
      <c r="L362" s="341"/>
      <c r="M362" s="341"/>
      <c r="N362" s="341"/>
      <c r="O362" s="341"/>
      <c r="P362" s="537"/>
      <c r="Q362" s="341"/>
      <c r="R362" s="341"/>
      <c r="S362" s="341"/>
      <c r="T362" s="341"/>
      <c r="U362" s="341"/>
      <c r="V362" s="341"/>
      <c r="W362" s="341"/>
      <c r="X362" s="341"/>
      <c r="Y362" s="341"/>
      <c r="Z362" s="343"/>
      <c r="AA362" s="343"/>
      <c r="AB362" s="343"/>
      <c r="AC362" s="343"/>
      <c r="AD362" s="343"/>
      <c r="AE362" s="343"/>
      <c r="AF362" s="343"/>
      <c r="AG362" s="343"/>
      <c r="AH362" s="343"/>
      <c r="AI362" s="343"/>
    </row>
    <row r="363" ht="14.25" customHeight="1">
      <c r="A363" s="1336"/>
      <c r="B363" s="537"/>
      <c r="C363" s="537"/>
      <c r="D363" s="537"/>
      <c r="E363" s="537"/>
      <c r="F363" s="537"/>
      <c r="G363" s="537"/>
      <c r="H363" s="537"/>
      <c r="I363" s="330"/>
      <c r="J363" s="340"/>
      <c r="K363" s="341"/>
      <c r="L363" s="341"/>
      <c r="M363" s="341"/>
      <c r="N363" s="341"/>
      <c r="O363" s="341"/>
      <c r="P363" s="537"/>
      <c r="Q363" s="341"/>
      <c r="R363" s="341"/>
      <c r="S363" s="341"/>
      <c r="T363" s="341"/>
      <c r="U363" s="341"/>
      <c r="V363" s="341"/>
      <c r="W363" s="341"/>
      <c r="X363" s="341"/>
      <c r="Y363" s="341"/>
      <c r="Z363" s="343"/>
      <c r="AA363" s="343"/>
      <c r="AB363" s="343"/>
      <c r="AC363" s="343"/>
      <c r="AD363" s="343"/>
      <c r="AE363" s="343"/>
      <c r="AF363" s="343"/>
      <c r="AG363" s="343"/>
      <c r="AH363" s="343"/>
      <c r="AI363" s="343"/>
    </row>
    <row r="364" ht="14.25" customHeight="1">
      <c r="A364" s="1336"/>
      <c r="B364" s="537"/>
      <c r="C364" s="537"/>
      <c r="D364" s="537"/>
      <c r="E364" s="537"/>
      <c r="F364" s="537"/>
      <c r="G364" s="537"/>
      <c r="H364" s="537"/>
      <c r="I364" s="330"/>
      <c r="J364" s="340"/>
      <c r="K364" s="341"/>
      <c r="L364" s="341"/>
      <c r="M364" s="341"/>
      <c r="N364" s="341"/>
      <c r="O364" s="341"/>
      <c r="P364" s="537"/>
      <c r="Q364" s="341"/>
      <c r="R364" s="341"/>
      <c r="S364" s="341"/>
      <c r="T364" s="341"/>
      <c r="U364" s="341"/>
      <c r="V364" s="341"/>
      <c r="W364" s="341"/>
      <c r="X364" s="341"/>
      <c r="Y364" s="341"/>
      <c r="Z364" s="343"/>
      <c r="AA364" s="343"/>
      <c r="AB364" s="343"/>
      <c r="AC364" s="343"/>
      <c r="AD364" s="343"/>
      <c r="AE364" s="343"/>
      <c r="AF364" s="343"/>
      <c r="AG364" s="343"/>
      <c r="AH364" s="343"/>
      <c r="AI364" s="343"/>
    </row>
    <row r="365" ht="14.25" customHeight="1">
      <c r="A365" s="1336"/>
      <c r="B365" s="537"/>
      <c r="C365" s="537"/>
      <c r="D365" s="537"/>
      <c r="E365" s="537"/>
      <c r="F365" s="537"/>
      <c r="G365" s="537"/>
      <c r="H365" s="537"/>
      <c r="I365" s="330"/>
      <c r="J365" s="340"/>
      <c r="K365" s="341"/>
      <c r="L365" s="341"/>
      <c r="M365" s="341"/>
      <c r="N365" s="341"/>
      <c r="O365" s="341"/>
      <c r="P365" s="537"/>
      <c r="Q365" s="341"/>
      <c r="R365" s="341"/>
      <c r="S365" s="341"/>
      <c r="T365" s="341"/>
      <c r="U365" s="341"/>
      <c r="V365" s="341"/>
      <c r="W365" s="341"/>
      <c r="X365" s="341"/>
      <c r="Y365" s="341"/>
      <c r="Z365" s="343"/>
      <c r="AA365" s="343"/>
      <c r="AB365" s="343"/>
      <c r="AC365" s="343"/>
      <c r="AD365" s="343"/>
      <c r="AE365" s="343"/>
      <c r="AF365" s="343"/>
      <c r="AG365" s="343"/>
      <c r="AH365" s="343"/>
      <c r="AI365" s="343"/>
    </row>
    <row r="366" ht="14.25" customHeight="1">
      <c r="A366" s="1336"/>
      <c r="B366" s="537"/>
      <c r="C366" s="537"/>
      <c r="D366" s="537"/>
      <c r="E366" s="537"/>
      <c r="F366" s="537"/>
      <c r="G366" s="537"/>
      <c r="H366" s="537"/>
      <c r="I366" s="330"/>
      <c r="J366" s="340"/>
      <c r="K366" s="341"/>
      <c r="L366" s="341"/>
      <c r="M366" s="341"/>
      <c r="N366" s="341"/>
      <c r="O366" s="341"/>
      <c r="P366" s="537"/>
      <c r="Q366" s="341"/>
      <c r="R366" s="341"/>
      <c r="S366" s="341"/>
      <c r="T366" s="341"/>
      <c r="U366" s="341"/>
      <c r="V366" s="341"/>
      <c r="W366" s="341"/>
      <c r="X366" s="341"/>
      <c r="Y366" s="341"/>
      <c r="Z366" s="343"/>
      <c r="AA366" s="343"/>
      <c r="AB366" s="343"/>
      <c r="AC366" s="343"/>
      <c r="AD366" s="343"/>
      <c r="AE366" s="343"/>
      <c r="AF366" s="343"/>
      <c r="AG366" s="343"/>
      <c r="AH366" s="343"/>
      <c r="AI366" s="343"/>
    </row>
    <row r="367" ht="14.25" customHeight="1">
      <c r="A367" s="1336"/>
      <c r="B367" s="537"/>
      <c r="C367" s="537"/>
      <c r="D367" s="537"/>
      <c r="E367" s="537"/>
      <c r="F367" s="537"/>
      <c r="G367" s="537"/>
      <c r="H367" s="537"/>
      <c r="I367" s="330"/>
      <c r="J367" s="340"/>
      <c r="K367" s="341"/>
      <c r="L367" s="341"/>
      <c r="M367" s="341"/>
      <c r="N367" s="341"/>
      <c r="O367" s="341"/>
      <c r="P367" s="537"/>
      <c r="Q367" s="341"/>
      <c r="R367" s="341"/>
      <c r="S367" s="341"/>
      <c r="T367" s="341"/>
      <c r="U367" s="341"/>
      <c r="V367" s="341"/>
      <c r="W367" s="341"/>
      <c r="X367" s="341"/>
      <c r="Y367" s="341"/>
      <c r="Z367" s="343"/>
      <c r="AA367" s="343"/>
      <c r="AB367" s="343"/>
      <c r="AC367" s="343"/>
      <c r="AD367" s="343"/>
      <c r="AE367" s="343"/>
      <c r="AF367" s="343"/>
      <c r="AG367" s="343"/>
      <c r="AH367" s="343"/>
      <c r="AI367" s="343"/>
    </row>
    <row r="368" ht="14.25" customHeight="1">
      <c r="A368" s="1336"/>
      <c r="B368" s="537"/>
      <c r="C368" s="537"/>
      <c r="D368" s="537"/>
      <c r="E368" s="537"/>
      <c r="F368" s="537"/>
      <c r="G368" s="537"/>
      <c r="H368" s="537"/>
      <c r="I368" s="330"/>
      <c r="J368" s="340"/>
      <c r="K368" s="341"/>
      <c r="L368" s="341"/>
      <c r="M368" s="341"/>
      <c r="N368" s="341"/>
      <c r="O368" s="341"/>
      <c r="P368" s="537"/>
      <c r="Q368" s="341"/>
      <c r="R368" s="341"/>
      <c r="S368" s="341"/>
      <c r="T368" s="341"/>
      <c r="U368" s="341"/>
      <c r="V368" s="341"/>
      <c r="W368" s="341"/>
      <c r="X368" s="341"/>
      <c r="Y368" s="341"/>
      <c r="Z368" s="343"/>
      <c r="AA368" s="343"/>
      <c r="AB368" s="343"/>
      <c r="AC368" s="343"/>
      <c r="AD368" s="343"/>
      <c r="AE368" s="343"/>
      <c r="AF368" s="343"/>
      <c r="AG368" s="343"/>
      <c r="AH368" s="343"/>
      <c r="AI368" s="343"/>
    </row>
    <row r="369" ht="14.25" customHeight="1">
      <c r="A369" s="1336"/>
      <c r="B369" s="537"/>
      <c r="C369" s="537"/>
      <c r="D369" s="537"/>
      <c r="E369" s="537"/>
      <c r="F369" s="537"/>
      <c r="G369" s="537"/>
      <c r="H369" s="537"/>
      <c r="I369" s="330"/>
      <c r="J369" s="340"/>
      <c r="K369" s="341"/>
      <c r="L369" s="341"/>
      <c r="M369" s="341"/>
      <c r="N369" s="341"/>
      <c r="O369" s="341"/>
      <c r="P369" s="537"/>
      <c r="Q369" s="341"/>
      <c r="R369" s="341"/>
      <c r="S369" s="341"/>
      <c r="T369" s="341"/>
      <c r="U369" s="341"/>
      <c r="V369" s="341"/>
      <c r="W369" s="341"/>
      <c r="X369" s="341"/>
      <c r="Y369" s="341"/>
      <c r="Z369" s="343"/>
      <c r="AA369" s="343"/>
      <c r="AB369" s="343"/>
      <c r="AC369" s="343"/>
      <c r="AD369" s="343"/>
      <c r="AE369" s="343"/>
      <c r="AF369" s="343"/>
      <c r="AG369" s="343"/>
      <c r="AH369" s="343"/>
      <c r="AI369" s="343"/>
    </row>
    <row r="370" ht="14.25" customHeight="1">
      <c r="A370" s="1336"/>
      <c r="B370" s="537"/>
      <c r="C370" s="537"/>
      <c r="D370" s="537"/>
      <c r="E370" s="537"/>
      <c r="F370" s="537"/>
      <c r="G370" s="537"/>
      <c r="H370" s="537"/>
      <c r="I370" s="330"/>
      <c r="J370" s="340"/>
      <c r="K370" s="341"/>
      <c r="L370" s="341"/>
      <c r="M370" s="341"/>
      <c r="N370" s="341"/>
      <c r="O370" s="341"/>
      <c r="P370" s="537"/>
      <c r="Q370" s="341"/>
      <c r="R370" s="341"/>
      <c r="S370" s="341"/>
      <c r="T370" s="341"/>
      <c r="U370" s="341"/>
      <c r="V370" s="341"/>
      <c r="W370" s="341"/>
      <c r="X370" s="341"/>
      <c r="Y370" s="341"/>
      <c r="Z370" s="343"/>
      <c r="AA370" s="343"/>
      <c r="AB370" s="343"/>
      <c r="AC370" s="343"/>
      <c r="AD370" s="343"/>
      <c r="AE370" s="343"/>
      <c r="AF370" s="343"/>
      <c r="AG370" s="343"/>
      <c r="AH370" s="343"/>
      <c r="AI370" s="343"/>
    </row>
    <row r="371" ht="14.25" customHeight="1">
      <c r="A371" s="1336"/>
      <c r="B371" s="537"/>
      <c r="C371" s="537"/>
      <c r="D371" s="537"/>
      <c r="E371" s="537"/>
      <c r="F371" s="537"/>
      <c r="G371" s="537"/>
      <c r="H371" s="537"/>
      <c r="I371" s="330"/>
      <c r="J371" s="340"/>
      <c r="K371" s="341"/>
      <c r="L371" s="341"/>
      <c r="M371" s="341"/>
      <c r="N371" s="341"/>
      <c r="O371" s="341"/>
      <c r="P371" s="537"/>
      <c r="Q371" s="341"/>
      <c r="R371" s="341"/>
      <c r="S371" s="341"/>
      <c r="T371" s="341"/>
      <c r="U371" s="341"/>
      <c r="V371" s="341"/>
      <c r="W371" s="341"/>
      <c r="X371" s="341"/>
      <c r="Y371" s="341"/>
      <c r="Z371" s="343"/>
      <c r="AA371" s="343"/>
      <c r="AB371" s="343"/>
      <c r="AC371" s="343"/>
      <c r="AD371" s="343"/>
      <c r="AE371" s="343"/>
      <c r="AF371" s="343"/>
      <c r="AG371" s="343"/>
      <c r="AH371" s="343"/>
      <c r="AI371" s="343"/>
    </row>
    <row r="372" ht="14.25" customHeight="1">
      <c r="A372" s="1336"/>
      <c r="B372" s="537"/>
      <c r="C372" s="537"/>
      <c r="D372" s="537"/>
      <c r="E372" s="537"/>
      <c r="F372" s="537"/>
      <c r="G372" s="537"/>
      <c r="H372" s="537"/>
      <c r="I372" s="330"/>
      <c r="J372" s="340"/>
      <c r="K372" s="341"/>
      <c r="L372" s="341"/>
      <c r="M372" s="341"/>
      <c r="N372" s="341"/>
      <c r="O372" s="341"/>
      <c r="P372" s="537"/>
      <c r="Q372" s="341"/>
      <c r="R372" s="341"/>
      <c r="S372" s="341"/>
      <c r="T372" s="341"/>
      <c r="U372" s="341"/>
      <c r="V372" s="341"/>
      <c r="W372" s="341"/>
      <c r="X372" s="341"/>
      <c r="Y372" s="341"/>
      <c r="Z372" s="343"/>
      <c r="AA372" s="343"/>
      <c r="AB372" s="343"/>
      <c r="AC372" s="343"/>
      <c r="AD372" s="343"/>
      <c r="AE372" s="343"/>
      <c r="AF372" s="343"/>
      <c r="AG372" s="343"/>
      <c r="AH372" s="343"/>
      <c r="AI372" s="343"/>
    </row>
    <row r="373" ht="14.25" customHeight="1">
      <c r="A373" s="1336"/>
      <c r="B373" s="537"/>
      <c r="C373" s="537"/>
      <c r="D373" s="537"/>
      <c r="E373" s="537"/>
      <c r="F373" s="537"/>
      <c r="G373" s="537"/>
      <c r="H373" s="537"/>
      <c r="I373" s="330"/>
      <c r="J373" s="340"/>
      <c r="K373" s="341"/>
      <c r="L373" s="341"/>
      <c r="M373" s="341"/>
      <c r="N373" s="341"/>
      <c r="O373" s="341"/>
      <c r="P373" s="537"/>
      <c r="Q373" s="341"/>
      <c r="R373" s="341"/>
      <c r="S373" s="341"/>
      <c r="T373" s="341"/>
      <c r="U373" s="341"/>
      <c r="V373" s="341"/>
      <c r="W373" s="341"/>
      <c r="X373" s="341"/>
      <c r="Y373" s="341"/>
      <c r="Z373" s="343"/>
      <c r="AA373" s="343"/>
      <c r="AB373" s="343"/>
      <c r="AC373" s="343"/>
      <c r="AD373" s="343"/>
      <c r="AE373" s="343"/>
      <c r="AF373" s="343"/>
      <c r="AG373" s="343"/>
      <c r="AH373" s="343"/>
      <c r="AI373" s="343"/>
    </row>
    <row r="374" ht="14.25" customHeight="1">
      <c r="A374" s="1336"/>
      <c r="B374" s="537"/>
      <c r="C374" s="537"/>
      <c r="D374" s="537"/>
      <c r="E374" s="537"/>
      <c r="F374" s="537"/>
      <c r="G374" s="537"/>
      <c r="H374" s="537"/>
      <c r="I374" s="330"/>
      <c r="J374" s="340"/>
      <c r="K374" s="341"/>
      <c r="L374" s="341"/>
      <c r="M374" s="341"/>
      <c r="N374" s="341"/>
      <c r="O374" s="341"/>
      <c r="P374" s="537"/>
      <c r="Q374" s="341"/>
      <c r="R374" s="341"/>
      <c r="S374" s="341"/>
      <c r="T374" s="341"/>
      <c r="U374" s="341"/>
      <c r="V374" s="341"/>
      <c r="W374" s="341"/>
      <c r="X374" s="341"/>
      <c r="Y374" s="341"/>
      <c r="Z374" s="343"/>
      <c r="AA374" s="343"/>
      <c r="AB374" s="343"/>
      <c r="AC374" s="343"/>
      <c r="AD374" s="343"/>
      <c r="AE374" s="343"/>
      <c r="AF374" s="343"/>
      <c r="AG374" s="343"/>
      <c r="AH374" s="343"/>
      <c r="AI374" s="343"/>
    </row>
    <row r="375" ht="14.25" customHeight="1">
      <c r="A375" s="1336"/>
      <c r="B375" s="537"/>
      <c r="C375" s="537"/>
      <c r="D375" s="537"/>
      <c r="E375" s="537"/>
      <c r="F375" s="537"/>
      <c r="G375" s="537"/>
      <c r="H375" s="537"/>
      <c r="I375" s="330"/>
      <c r="J375" s="340"/>
      <c r="K375" s="341"/>
      <c r="L375" s="341"/>
      <c r="M375" s="341"/>
      <c r="N375" s="341"/>
      <c r="O375" s="341"/>
      <c r="P375" s="537"/>
      <c r="Q375" s="341"/>
      <c r="R375" s="341"/>
      <c r="S375" s="341"/>
      <c r="T375" s="341"/>
      <c r="U375" s="341"/>
      <c r="V375" s="341"/>
      <c r="W375" s="341"/>
      <c r="X375" s="341"/>
      <c r="Y375" s="341"/>
      <c r="Z375" s="343"/>
      <c r="AA375" s="343"/>
      <c r="AB375" s="343"/>
      <c r="AC375" s="343"/>
      <c r="AD375" s="343"/>
      <c r="AE375" s="343"/>
      <c r="AF375" s="343"/>
      <c r="AG375" s="343"/>
      <c r="AH375" s="343"/>
      <c r="AI375" s="343"/>
    </row>
    <row r="376" ht="14.25" customHeight="1">
      <c r="A376" s="1336"/>
      <c r="B376" s="537"/>
      <c r="C376" s="537"/>
      <c r="D376" s="537"/>
      <c r="E376" s="537"/>
      <c r="F376" s="537"/>
      <c r="G376" s="537"/>
      <c r="H376" s="537"/>
      <c r="I376" s="330"/>
      <c r="J376" s="340"/>
      <c r="K376" s="341"/>
      <c r="L376" s="341"/>
      <c r="M376" s="341"/>
      <c r="N376" s="341"/>
      <c r="O376" s="341"/>
      <c r="P376" s="537"/>
      <c r="Q376" s="341"/>
      <c r="R376" s="341"/>
      <c r="S376" s="341"/>
      <c r="T376" s="341"/>
      <c r="U376" s="341"/>
      <c r="V376" s="341"/>
      <c r="W376" s="341"/>
      <c r="X376" s="341"/>
      <c r="Y376" s="341"/>
      <c r="Z376" s="343"/>
      <c r="AA376" s="343"/>
      <c r="AB376" s="343"/>
      <c r="AC376" s="343"/>
      <c r="AD376" s="343"/>
      <c r="AE376" s="343"/>
      <c r="AF376" s="343"/>
      <c r="AG376" s="343"/>
      <c r="AH376" s="343"/>
      <c r="AI376" s="343"/>
    </row>
    <row r="377" ht="14.25" customHeight="1">
      <c r="A377" s="1336"/>
      <c r="B377" s="537"/>
      <c r="C377" s="537"/>
      <c r="D377" s="537"/>
      <c r="E377" s="537"/>
      <c r="F377" s="537"/>
      <c r="G377" s="537"/>
      <c r="H377" s="537"/>
      <c r="I377" s="330"/>
      <c r="J377" s="340"/>
      <c r="K377" s="341"/>
      <c r="L377" s="341"/>
      <c r="M377" s="341"/>
      <c r="N377" s="341"/>
      <c r="O377" s="341"/>
      <c r="P377" s="537"/>
      <c r="Q377" s="341"/>
      <c r="R377" s="341"/>
      <c r="S377" s="341"/>
      <c r="T377" s="341"/>
      <c r="U377" s="341"/>
      <c r="V377" s="341"/>
      <c r="W377" s="341"/>
      <c r="X377" s="341"/>
      <c r="Y377" s="341"/>
      <c r="Z377" s="343"/>
      <c r="AA377" s="343"/>
      <c r="AB377" s="343"/>
      <c r="AC377" s="343"/>
      <c r="AD377" s="343"/>
      <c r="AE377" s="343"/>
      <c r="AF377" s="343"/>
      <c r="AG377" s="343"/>
      <c r="AH377" s="343"/>
      <c r="AI377" s="343"/>
    </row>
    <row r="378" ht="14.25" customHeight="1">
      <c r="A378" s="1336"/>
      <c r="B378" s="537"/>
      <c r="C378" s="537"/>
      <c r="D378" s="537"/>
      <c r="E378" s="537"/>
      <c r="F378" s="537"/>
      <c r="G378" s="537"/>
      <c r="H378" s="537"/>
      <c r="I378" s="330"/>
      <c r="J378" s="340"/>
      <c r="K378" s="341"/>
      <c r="L378" s="341"/>
      <c r="M378" s="341"/>
      <c r="N378" s="341"/>
      <c r="O378" s="341"/>
      <c r="P378" s="537"/>
      <c r="Q378" s="341"/>
      <c r="R378" s="341"/>
      <c r="S378" s="341"/>
      <c r="T378" s="341"/>
      <c r="U378" s="341"/>
      <c r="V378" s="341"/>
      <c r="W378" s="341"/>
      <c r="X378" s="341"/>
      <c r="Y378" s="341"/>
      <c r="Z378" s="343"/>
      <c r="AA378" s="343"/>
      <c r="AB378" s="343"/>
      <c r="AC378" s="343"/>
      <c r="AD378" s="343"/>
      <c r="AE378" s="343"/>
      <c r="AF378" s="343"/>
      <c r="AG378" s="343"/>
      <c r="AH378" s="343"/>
      <c r="AI378" s="343"/>
    </row>
    <row r="379" ht="14.25" customHeight="1">
      <c r="A379" s="1336"/>
      <c r="B379" s="537"/>
      <c r="C379" s="537"/>
      <c r="D379" s="537"/>
      <c r="E379" s="537"/>
      <c r="F379" s="537"/>
      <c r="G379" s="537"/>
      <c r="H379" s="537"/>
      <c r="I379" s="330"/>
      <c r="J379" s="340"/>
      <c r="K379" s="341"/>
      <c r="L379" s="341"/>
      <c r="M379" s="341"/>
      <c r="N379" s="341"/>
      <c r="O379" s="341"/>
      <c r="P379" s="537"/>
      <c r="Q379" s="341"/>
      <c r="R379" s="341"/>
      <c r="S379" s="341"/>
      <c r="T379" s="341"/>
      <c r="U379" s="341"/>
      <c r="V379" s="341"/>
      <c r="W379" s="341"/>
      <c r="X379" s="341"/>
      <c r="Y379" s="341"/>
      <c r="Z379" s="343"/>
      <c r="AA379" s="343"/>
      <c r="AB379" s="343"/>
      <c r="AC379" s="343"/>
      <c r="AD379" s="343"/>
      <c r="AE379" s="343"/>
      <c r="AF379" s="343"/>
      <c r="AG379" s="343"/>
      <c r="AH379" s="343"/>
      <c r="AI379" s="343"/>
    </row>
    <row r="380" ht="14.25" customHeight="1">
      <c r="A380" s="1336"/>
      <c r="B380" s="537"/>
      <c r="C380" s="537"/>
      <c r="D380" s="537"/>
      <c r="E380" s="537"/>
      <c r="F380" s="537"/>
      <c r="G380" s="537"/>
      <c r="H380" s="537"/>
      <c r="I380" s="330"/>
      <c r="J380" s="340"/>
      <c r="K380" s="341"/>
      <c r="L380" s="341"/>
      <c r="M380" s="341"/>
      <c r="N380" s="341"/>
      <c r="O380" s="341"/>
      <c r="P380" s="537"/>
      <c r="Q380" s="341"/>
      <c r="R380" s="341"/>
      <c r="S380" s="341"/>
      <c r="T380" s="341"/>
      <c r="U380" s="341"/>
      <c r="V380" s="341"/>
      <c r="W380" s="341"/>
      <c r="X380" s="341"/>
      <c r="Y380" s="341"/>
      <c r="Z380" s="343"/>
      <c r="AA380" s="343"/>
      <c r="AB380" s="343"/>
      <c r="AC380" s="343"/>
      <c r="AD380" s="343"/>
      <c r="AE380" s="343"/>
      <c r="AF380" s="343"/>
      <c r="AG380" s="343"/>
      <c r="AH380" s="343"/>
      <c r="AI380" s="343"/>
    </row>
    <row r="381" ht="14.25" customHeight="1">
      <c r="A381" s="1336"/>
      <c r="B381" s="537"/>
      <c r="C381" s="537"/>
      <c r="D381" s="537"/>
      <c r="E381" s="537"/>
      <c r="F381" s="537"/>
      <c r="G381" s="537"/>
      <c r="H381" s="537"/>
      <c r="I381" s="330"/>
      <c r="J381" s="340"/>
      <c r="K381" s="341"/>
      <c r="L381" s="341"/>
      <c r="M381" s="341"/>
      <c r="N381" s="341"/>
      <c r="O381" s="341"/>
      <c r="P381" s="537"/>
      <c r="Q381" s="341"/>
      <c r="R381" s="341"/>
      <c r="S381" s="341"/>
      <c r="T381" s="341"/>
      <c r="U381" s="341"/>
      <c r="V381" s="341"/>
      <c r="W381" s="341"/>
      <c r="X381" s="341"/>
      <c r="Y381" s="341"/>
      <c r="Z381" s="343"/>
      <c r="AA381" s="343"/>
      <c r="AB381" s="343"/>
      <c r="AC381" s="343"/>
      <c r="AD381" s="343"/>
      <c r="AE381" s="343"/>
      <c r="AF381" s="343"/>
      <c r="AG381" s="343"/>
      <c r="AH381" s="343"/>
      <c r="AI381" s="343"/>
    </row>
    <row r="382" ht="14.25" customHeight="1">
      <c r="A382" s="1336"/>
      <c r="B382" s="537"/>
      <c r="C382" s="537"/>
      <c r="D382" s="537"/>
      <c r="E382" s="537"/>
      <c r="F382" s="537"/>
      <c r="G382" s="537"/>
      <c r="H382" s="537"/>
      <c r="I382" s="330"/>
      <c r="J382" s="340"/>
      <c r="K382" s="341"/>
      <c r="L382" s="341"/>
      <c r="M382" s="341"/>
      <c r="N382" s="341"/>
      <c r="O382" s="341"/>
      <c r="P382" s="537"/>
      <c r="Q382" s="341"/>
      <c r="R382" s="341"/>
      <c r="S382" s="341"/>
      <c r="T382" s="341"/>
      <c r="U382" s="341"/>
      <c r="V382" s="341"/>
      <c r="W382" s="341"/>
      <c r="X382" s="341"/>
      <c r="Y382" s="341"/>
      <c r="Z382" s="343"/>
      <c r="AA382" s="343"/>
      <c r="AB382" s="343"/>
      <c r="AC382" s="343"/>
      <c r="AD382" s="343"/>
      <c r="AE382" s="343"/>
      <c r="AF382" s="343"/>
      <c r="AG382" s="343"/>
      <c r="AH382" s="343"/>
      <c r="AI382" s="343"/>
    </row>
    <row r="383" ht="14.25" customHeight="1">
      <c r="A383" s="1336"/>
      <c r="B383" s="537"/>
      <c r="C383" s="537"/>
      <c r="D383" s="537"/>
      <c r="E383" s="537"/>
      <c r="F383" s="537"/>
      <c r="G383" s="537"/>
      <c r="H383" s="537"/>
      <c r="I383" s="330"/>
      <c r="J383" s="340"/>
      <c r="K383" s="341"/>
      <c r="L383" s="341"/>
      <c r="M383" s="341"/>
      <c r="N383" s="341"/>
      <c r="O383" s="341"/>
      <c r="P383" s="537"/>
      <c r="Q383" s="341"/>
      <c r="R383" s="341"/>
      <c r="S383" s="341"/>
      <c r="T383" s="341"/>
      <c r="U383" s="341"/>
      <c r="V383" s="341"/>
      <c r="W383" s="341"/>
      <c r="X383" s="341"/>
      <c r="Y383" s="341"/>
      <c r="Z383" s="343"/>
      <c r="AA383" s="343"/>
      <c r="AB383" s="343"/>
      <c r="AC383" s="343"/>
      <c r="AD383" s="343"/>
      <c r="AE383" s="343"/>
      <c r="AF383" s="343"/>
      <c r="AG383" s="343"/>
      <c r="AH383" s="343"/>
      <c r="AI383" s="343"/>
    </row>
    <row r="384" ht="14.25" customHeight="1">
      <c r="A384" s="1336"/>
      <c r="B384" s="537"/>
      <c r="C384" s="537"/>
      <c r="D384" s="537"/>
      <c r="E384" s="537"/>
      <c r="F384" s="537"/>
      <c r="G384" s="537"/>
      <c r="H384" s="537"/>
      <c r="I384" s="330"/>
      <c r="J384" s="340"/>
      <c r="K384" s="341"/>
      <c r="L384" s="341"/>
      <c r="M384" s="341"/>
      <c r="N384" s="341"/>
      <c r="O384" s="341"/>
      <c r="P384" s="537"/>
      <c r="Q384" s="341"/>
      <c r="R384" s="341"/>
      <c r="S384" s="341"/>
      <c r="T384" s="341"/>
      <c r="U384" s="341"/>
      <c r="V384" s="341"/>
      <c r="W384" s="341"/>
      <c r="X384" s="341"/>
      <c r="Y384" s="341"/>
      <c r="Z384" s="343"/>
      <c r="AA384" s="343"/>
      <c r="AB384" s="343"/>
      <c r="AC384" s="343"/>
      <c r="AD384" s="343"/>
      <c r="AE384" s="343"/>
      <c r="AF384" s="343"/>
      <c r="AG384" s="343"/>
      <c r="AH384" s="343"/>
      <c r="AI384" s="343"/>
    </row>
    <row r="385" ht="14.25" customHeight="1">
      <c r="A385" s="1336"/>
      <c r="B385" s="537"/>
      <c r="C385" s="537"/>
      <c r="D385" s="537"/>
      <c r="E385" s="537"/>
      <c r="F385" s="537"/>
      <c r="G385" s="537"/>
      <c r="H385" s="537"/>
      <c r="I385" s="330"/>
      <c r="J385" s="340"/>
      <c r="K385" s="341"/>
      <c r="L385" s="341"/>
      <c r="M385" s="341"/>
      <c r="N385" s="341"/>
      <c r="O385" s="341"/>
      <c r="P385" s="537"/>
      <c r="Q385" s="341"/>
      <c r="R385" s="341"/>
      <c r="S385" s="341"/>
      <c r="T385" s="341"/>
      <c r="U385" s="341"/>
      <c r="V385" s="341"/>
      <c r="W385" s="341"/>
      <c r="X385" s="341"/>
      <c r="Y385" s="341"/>
      <c r="Z385" s="343"/>
      <c r="AA385" s="343"/>
      <c r="AB385" s="343"/>
      <c r="AC385" s="343"/>
      <c r="AD385" s="343"/>
      <c r="AE385" s="343"/>
      <c r="AF385" s="343"/>
      <c r="AG385" s="343"/>
      <c r="AH385" s="343"/>
      <c r="AI385" s="343"/>
    </row>
    <row r="386" ht="14.25" customHeight="1">
      <c r="A386" s="1336"/>
      <c r="B386" s="537"/>
      <c r="C386" s="537"/>
      <c r="D386" s="537"/>
      <c r="E386" s="537"/>
      <c r="F386" s="537"/>
      <c r="G386" s="537"/>
      <c r="H386" s="537"/>
      <c r="I386" s="330"/>
      <c r="J386" s="340"/>
      <c r="K386" s="341"/>
      <c r="L386" s="341"/>
      <c r="M386" s="341"/>
      <c r="N386" s="341"/>
      <c r="O386" s="341"/>
      <c r="P386" s="537"/>
      <c r="Q386" s="341"/>
      <c r="R386" s="341"/>
      <c r="S386" s="341"/>
      <c r="T386" s="341"/>
      <c r="U386" s="341"/>
      <c r="V386" s="341"/>
      <c r="W386" s="341"/>
      <c r="X386" s="341"/>
      <c r="Y386" s="341"/>
      <c r="Z386" s="343"/>
      <c r="AA386" s="343"/>
      <c r="AB386" s="343"/>
      <c r="AC386" s="343"/>
      <c r="AD386" s="343"/>
      <c r="AE386" s="343"/>
      <c r="AF386" s="343"/>
      <c r="AG386" s="343"/>
      <c r="AH386" s="343"/>
      <c r="AI386" s="343"/>
    </row>
    <row r="387" ht="14.25" customHeight="1">
      <c r="A387" s="1336"/>
      <c r="B387" s="537"/>
      <c r="C387" s="537"/>
      <c r="D387" s="537"/>
      <c r="E387" s="537"/>
      <c r="F387" s="537"/>
      <c r="G387" s="537"/>
      <c r="H387" s="537"/>
      <c r="I387" s="330"/>
      <c r="J387" s="340"/>
      <c r="K387" s="341"/>
      <c r="L387" s="341"/>
      <c r="M387" s="341"/>
      <c r="N387" s="341"/>
      <c r="O387" s="341"/>
      <c r="P387" s="537"/>
      <c r="Q387" s="341"/>
      <c r="R387" s="341"/>
      <c r="S387" s="341"/>
      <c r="T387" s="341"/>
      <c r="U387" s="341"/>
      <c r="V387" s="341"/>
      <c r="W387" s="341"/>
      <c r="X387" s="341"/>
      <c r="Y387" s="341"/>
      <c r="Z387" s="343"/>
      <c r="AA387" s="343"/>
      <c r="AB387" s="343"/>
      <c r="AC387" s="343"/>
      <c r="AD387" s="343"/>
      <c r="AE387" s="343"/>
      <c r="AF387" s="343"/>
      <c r="AG387" s="343"/>
      <c r="AH387" s="343"/>
      <c r="AI387" s="343"/>
    </row>
    <row r="388" ht="14.25" customHeight="1">
      <c r="A388" s="1336"/>
      <c r="B388" s="537"/>
      <c r="C388" s="537"/>
      <c r="D388" s="537"/>
      <c r="E388" s="537"/>
      <c r="F388" s="537"/>
      <c r="G388" s="537"/>
      <c r="H388" s="537"/>
      <c r="I388" s="330"/>
      <c r="J388" s="340"/>
      <c r="K388" s="341"/>
      <c r="L388" s="341"/>
      <c r="M388" s="341"/>
      <c r="N388" s="341"/>
      <c r="O388" s="341"/>
      <c r="P388" s="537"/>
      <c r="Q388" s="341"/>
      <c r="R388" s="341"/>
      <c r="S388" s="341"/>
      <c r="T388" s="341"/>
      <c r="U388" s="341"/>
      <c r="V388" s="341"/>
      <c r="W388" s="341"/>
      <c r="X388" s="341"/>
      <c r="Y388" s="341"/>
      <c r="Z388" s="343"/>
      <c r="AA388" s="343"/>
      <c r="AB388" s="343"/>
      <c r="AC388" s="343"/>
      <c r="AD388" s="343"/>
      <c r="AE388" s="343"/>
      <c r="AF388" s="343"/>
      <c r="AG388" s="343"/>
      <c r="AH388" s="343"/>
      <c r="AI388" s="343"/>
    </row>
    <row r="389" ht="14.25" customHeight="1">
      <c r="A389" s="1336"/>
      <c r="B389" s="537"/>
      <c r="C389" s="537"/>
      <c r="D389" s="537"/>
      <c r="E389" s="537"/>
      <c r="F389" s="537"/>
      <c r="G389" s="537"/>
      <c r="H389" s="537"/>
      <c r="I389" s="330"/>
      <c r="J389" s="340"/>
      <c r="K389" s="341"/>
      <c r="L389" s="341"/>
      <c r="M389" s="341"/>
      <c r="N389" s="341"/>
      <c r="O389" s="341"/>
      <c r="P389" s="537"/>
      <c r="Q389" s="341"/>
      <c r="R389" s="341"/>
      <c r="S389" s="341"/>
      <c r="T389" s="341"/>
      <c r="U389" s="341"/>
      <c r="V389" s="341"/>
      <c r="W389" s="341"/>
      <c r="X389" s="341"/>
      <c r="Y389" s="341"/>
      <c r="Z389" s="343"/>
      <c r="AA389" s="343"/>
      <c r="AB389" s="343"/>
      <c r="AC389" s="343"/>
      <c r="AD389" s="343"/>
      <c r="AE389" s="343"/>
      <c r="AF389" s="343"/>
      <c r="AG389" s="343"/>
      <c r="AH389" s="343"/>
      <c r="AI389" s="343"/>
    </row>
    <row r="390" ht="14.25" customHeight="1">
      <c r="A390" s="1336"/>
      <c r="B390" s="537"/>
      <c r="C390" s="537"/>
      <c r="D390" s="537"/>
      <c r="E390" s="537"/>
      <c r="F390" s="537"/>
      <c r="G390" s="537"/>
      <c r="H390" s="537"/>
      <c r="I390" s="330"/>
      <c r="J390" s="340"/>
      <c r="K390" s="341"/>
      <c r="L390" s="341"/>
      <c r="M390" s="341"/>
      <c r="N390" s="341"/>
      <c r="O390" s="341"/>
      <c r="P390" s="537"/>
      <c r="Q390" s="341"/>
      <c r="R390" s="341"/>
      <c r="S390" s="341"/>
      <c r="T390" s="341"/>
      <c r="U390" s="341"/>
      <c r="V390" s="341"/>
      <c r="W390" s="341"/>
      <c r="X390" s="341"/>
      <c r="Y390" s="341"/>
      <c r="Z390" s="343"/>
      <c r="AA390" s="343"/>
      <c r="AB390" s="343"/>
      <c r="AC390" s="343"/>
      <c r="AD390" s="343"/>
      <c r="AE390" s="343"/>
      <c r="AF390" s="343"/>
      <c r="AG390" s="343"/>
      <c r="AH390" s="343"/>
      <c r="AI390" s="343"/>
    </row>
    <row r="391" ht="14.25" customHeight="1">
      <c r="A391" s="1336"/>
      <c r="B391" s="537"/>
      <c r="C391" s="537"/>
      <c r="D391" s="537"/>
      <c r="E391" s="537"/>
      <c r="F391" s="537"/>
      <c r="G391" s="537"/>
      <c r="H391" s="537"/>
      <c r="I391" s="330"/>
      <c r="J391" s="340"/>
      <c r="K391" s="341"/>
      <c r="L391" s="341"/>
      <c r="M391" s="341"/>
      <c r="N391" s="341"/>
      <c r="O391" s="341"/>
      <c r="P391" s="537"/>
      <c r="Q391" s="341"/>
      <c r="R391" s="341"/>
      <c r="S391" s="341"/>
      <c r="T391" s="341"/>
      <c r="U391" s="341"/>
      <c r="V391" s="341"/>
      <c r="W391" s="341"/>
      <c r="X391" s="341"/>
      <c r="Y391" s="341"/>
      <c r="Z391" s="343"/>
      <c r="AA391" s="343"/>
      <c r="AB391" s="343"/>
      <c r="AC391" s="343"/>
      <c r="AD391" s="343"/>
      <c r="AE391" s="343"/>
      <c r="AF391" s="343"/>
      <c r="AG391" s="343"/>
      <c r="AH391" s="343"/>
      <c r="AI391" s="343"/>
    </row>
    <row r="392" ht="14.25" customHeight="1">
      <c r="A392" s="1336"/>
      <c r="B392" s="537"/>
      <c r="C392" s="537"/>
      <c r="D392" s="537"/>
      <c r="E392" s="537"/>
      <c r="F392" s="537"/>
      <c r="G392" s="537"/>
      <c r="H392" s="537"/>
      <c r="I392" s="330"/>
      <c r="J392" s="340"/>
      <c r="K392" s="341"/>
      <c r="L392" s="341"/>
      <c r="M392" s="341"/>
      <c r="N392" s="341"/>
      <c r="O392" s="341"/>
      <c r="P392" s="537"/>
      <c r="Q392" s="341"/>
      <c r="R392" s="341"/>
      <c r="S392" s="341"/>
      <c r="T392" s="341"/>
      <c r="U392" s="341"/>
      <c r="V392" s="341"/>
      <c r="W392" s="341"/>
      <c r="X392" s="341"/>
      <c r="Y392" s="341"/>
      <c r="Z392" s="343"/>
      <c r="AA392" s="343"/>
      <c r="AB392" s="343"/>
      <c r="AC392" s="343"/>
      <c r="AD392" s="343"/>
      <c r="AE392" s="343"/>
      <c r="AF392" s="343"/>
      <c r="AG392" s="343"/>
      <c r="AH392" s="343"/>
      <c r="AI392" s="343"/>
    </row>
    <row r="393" ht="14.25" customHeight="1">
      <c r="A393" s="1336"/>
      <c r="B393" s="537"/>
      <c r="C393" s="537"/>
      <c r="D393" s="537"/>
      <c r="E393" s="537"/>
      <c r="F393" s="537"/>
      <c r="G393" s="537"/>
      <c r="H393" s="537"/>
      <c r="I393" s="330"/>
      <c r="J393" s="340"/>
      <c r="K393" s="341"/>
      <c r="L393" s="341"/>
      <c r="M393" s="341"/>
      <c r="N393" s="341"/>
      <c r="O393" s="341"/>
      <c r="P393" s="537"/>
      <c r="Q393" s="341"/>
      <c r="R393" s="341"/>
      <c r="S393" s="341"/>
      <c r="T393" s="341"/>
      <c r="U393" s="341"/>
      <c r="V393" s="341"/>
      <c r="W393" s="341"/>
      <c r="X393" s="341"/>
      <c r="Y393" s="341"/>
      <c r="Z393" s="343"/>
      <c r="AA393" s="343"/>
      <c r="AB393" s="343"/>
      <c r="AC393" s="343"/>
      <c r="AD393" s="343"/>
      <c r="AE393" s="343"/>
      <c r="AF393" s="343"/>
      <c r="AG393" s="343"/>
      <c r="AH393" s="343"/>
      <c r="AI393" s="343"/>
    </row>
    <row r="394" ht="14.25" customHeight="1">
      <c r="A394" s="1336"/>
      <c r="B394" s="537"/>
      <c r="C394" s="537"/>
      <c r="D394" s="537"/>
      <c r="E394" s="537"/>
      <c r="F394" s="537"/>
      <c r="G394" s="537"/>
      <c r="H394" s="537"/>
      <c r="I394" s="330"/>
      <c r="J394" s="340"/>
      <c r="K394" s="341"/>
      <c r="L394" s="341"/>
      <c r="M394" s="341"/>
      <c r="N394" s="341"/>
      <c r="O394" s="341"/>
      <c r="P394" s="537"/>
      <c r="Q394" s="341"/>
      <c r="R394" s="341"/>
      <c r="S394" s="341"/>
      <c r="T394" s="341"/>
      <c r="U394" s="341"/>
      <c r="V394" s="341"/>
      <c r="W394" s="341"/>
      <c r="X394" s="341"/>
      <c r="Y394" s="341"/>
      <c r="Z394" s="343"/>
      <c r="AA394" s="343"/>
      <c r="AB394" s="343"/>
      <c r="AC394" s="343"/>
      <c r="AD394" s="343"/>
      <c r="AE394" s="343"/>
      <c r="AF394" s="343"/>
      <c r="AG394" s="343"/>
      <c r="AH394" s="343"/>
      <c r="AI394" s="343"/>
    </row>
    <row r="395" ht="14.25" customHeight="1">
      <c r="A395" s="1336"/>
      <c r="B395" s="537"/>
      <c r="C395" s="537"/>
      <c r="D395" s="537"/>
      <c r="E395" s="537"/>
      <c r="F395" s="537"/>
      <c r="G395" s="537"/>
      <c r="H395" s="537"/>
      <c r="I395" s="330"/>
      <c r="J395" s="340"/>
      <c r="K395" s="341"/>
      <c r="L395" s="341"/>
      <c r="M395" s="341"/>
      <c r="N395" s="341"/>
      <c r="O395" s="341"/>
      <c r="P395" s="537"/>
      <c r="Q395" s="341"/>
      <c r="R395" s="341"/>
      <c r="S395" s="341"/>
      <c r="T395" s="341"/>
      <c r="U395" s="341"/>
      <c r="V395" s="341"/>
      <c r="W395" s="341"/>
      <c r="X395" s="341"/>
      <c r="Y395" s="341"/>
      <c r="Z395" s="343"/>
      <c r="AA395" s="343"/>
      <c r="AB395" s="343"/>
      <c r="AC395" s="343"/>
      <c r="AD395" s="343"/>
      <c r="AE395" s="343"/>
      <c r="AF395" s="343"/>
      <c r="AG395" s="343"/>
      <c r="AH395" s="343"/>
      <c r="AI395" s="343"/>
    </row>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H4:L5"/>
    <mergeCell ref="P4:P5"/>
    <mergeCell ref="S4:X5"/>
  </mergeCells>
  <conditionalFormatting sqref="H8:H999">
    <cfRule type="notContainsBlanks" dxfId="5" priority="1">
      <formula>LEN(TRIM(H8))&gt;0</formula>
    </cfRule>
  </conditionalFormatting>
  <conditionalFormatting sqref="S8:S999">
    <cfRule type="notContainsBlanks" dxfId="5" priority="2">
      <formula>LEN(TRIM(S8))&gt;0</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12.29"/>
    <col customWidth="1" min="2" max="3" width="18.0"/>
    <col customWidth="1" min="4" max="4" width="30.14"/>
    <col customWidth="1" hidden="1" min="5" max="5" width="5.14"/>
    <col customWidth="1" hidden="1" min="6" max="6" width="25.71"/>
    <col customWidth="1" hidden="1" min="7" max="7" width="7.29"/>
    <col customWidth="1" hidden="1" min="8" max="8" width="8.0"/>
    <col customWidth="1" hidden="1" min="9" max="9" width="7.43"/>
    <col customWidth="1" min="10" max="10" width="4.71"/>
    <col customWidth="1" min="11" max="11" width="12.14"/>
    <col customWidth="1" min="12" max="12" width="23.14"/>
    <col customWidth="1" min="13" max="13" width="43.43"/>
    <col customWidth="1" min="14" max="14" width="18.14"/>
    <col customWidth="1" min="15" max="15" width="17.0"/>
    <col customWidth="1" min="16" max="16" width="14.0"/>
    <col customWidth="1" min="17" max="17" width="21.14"/>
    <col customWidth="1" min="18" max="18" width="38.43"/>
    <col customWidth="1" min="19" max="19" width="18.29"/>
    <col customWidth="1" min="20" max="20" width="18.86"/>
    <col customWidth="1" min="21" max="21" width="17.0"/>
    <col customWidth="1" min="22" max="22" width="4.43"/>
    <col customWidth="1" min="23" max="23" width="14.0"/>
    <col customWidth="1" min="24" max="24" width="8.86"/>
  </cols>
  <sheetData>
    <row r="1" ht="10.5" customHeight="1">
      <c r="A1" s="338"/>
      <c r="B1" s="327"/>
      <c r="C1" s="327"/>
      <c r="D1" s="327"/>
      <c r="E1" s="328"/>
      <c r="F1" s="1337"/>
      <c r="I1" s="417"/>
      <c r="J1" s="1338"/>
      <c r="K1" s="445"/>
      <c r="L1" s="330"/>
      <c r="M1" s="331"/>
      <c r="N1" s="332"/>
      <c r="O1" s="332"/>
      <c r="P1" s="332"/>
      <c r="Q1" s="332"/>
      <c r="R1" s="332"/>
      <c r="S1" s="332"/>
      <c r="T1" s="332"/>
      <c r="U1" s="332"/>
      <c r="V1" s="332"/>
      <c r="W1" s="330"/>
      <c r="X1" s="334"/>
    </row>
    <row r="2" ht="10.5" customHeight="1">
      <c r="A2" s="1339"/>
      <c r="B2" s="337" t="s">
        <v>4488</v>
      </c>
      <c r="C2" s="337"/>
      <c r="D2" s="338"/>
      <c r="E2" s="338"/>
      <c r="F2" s="524"/>
      <c r="G2" s="524"/>
      <c r="H2" s="524"/>
      <c r="I2" s="524"/>
      <c r="J2" s="1340"/>
      <c r="K2" s="639"/>
      <c r="L2" s="330"/>
      <c r="M2" s="340"/>
      <c r="N2" s="341"/>
      <c r="O2" s="341"/>
      <c r="P2" s="341"/>
      <c r="Q2" s="341"/>
      <c r="R2" s="341"/>
      <c r="S2" s="341"/>
      <c r="T2" s="341"/>
      <c r="U2" s="341"/>
      <c r="V2" s="341"/>
      <c r="W2" s="330"/>
      <c r="X2" s="343"/>
    </row>
    <row r="3" ht="10.5" customHeight="1">
      <c r="A3" s="1341"/>
      <c r="B3" s="337" t="s">
        <v>4489</v>
      </c>
      <c r="C3" s="347"/>
      <c r="D3" s="347"/>
      <c r="E3" s="347"/>
      <c r="F3" s="347"/>
      <c r="G3" s="347"/>
      <c r="H3" s="524"/>
      <c r="I3" s="524"/>
      <c r="J3" s="1342"/>
      <c r="K3" s="639"/>
      <c r="L3" s="330"/>
      <c r="M3" s="340"/>
      <c r="N3" s="341"/>
      <c r="O3" s="341"/>
      <c r="P3" s="341"/>
      <c r="Q3" s="341"/>
      <c r="R3" s="341"/>
      <c r="S3" s="341"/>
      <c r="T3" s="341"/>
      <c r="U3" s="341"/>
      <c r="V3" s="341"/>
      <c r="W3" s="330"/>
      <c r="X3" s="343"/>
    </row>
    <row r="4" ht="10.5" customHeight="1">
      <c r="A4" s="1343"/>
      <c r="B4" s="337" t="s">
        <v>4490</v>
      </c>
      <c r="C4" s="348"/>
      <c r="D4" s="348"/>
      <c r="E4" s="348"/>
      <c r="F4" s="1344"/>
      <c r="G4" s="1022"/>
      <c r="H4" s="1022"/>
      <c r="I4" s="1022"/>
      <c r="J4" s="1345"/>
      <c r="K4" s="354" t="s">
        <v>4491</v>
      </c>
      <c r="L4" s="351"/>
      <c r="M4" s="351"/>
      <c r="N4" s="351"/>
      <c r="O4" s="352"/>
      <c r="P4" s="1293" t="s">
        <v>4492</v>
      </c>
      <c r="Q4" s="351"/>
      <c r="R4" s="351"/>
      <c r="S4" s="351"/>
      <c r="T4" s="351"/>
      <c r="U4" s="352"/>
      <c r="V4" s="353"/>
      <c r="W4" s="330"/>
      <c r="X4" s="343"/>
    </row>
    <row r="5" ht="10.5" customHeight="1">
      <c r="A5" s="1346"/>
      <c r="B5" s="337" t="s">
        <v>4497</v>
      </c>
      <c r="C5" s="348"/>
      <c r="D5" s="348"/>
      <c r="E5" s="348"/>
      <c r="F5" s="1025"/>
      <c r="J5" s="1345"/>
      <c r="K5" s="364"/>
      <c r="L5" s="362"/>
      <c r="M5" s="362"/>
      <c r="N5" s="362"/>
      <c r="O5" s="363"/>
      <c r="P5" s="364"/>
      <c r="Q5" s="362"/>
      <c r="R5" s="362"/>
      <c r="S5" s="362"/>
      <c r="T5" s="362"/>
      <c r="U5" s="363"/>
      <c r="V5" s="353"/>
      <c r="W5" s="330"/>
      <c r="X5" s="343"/>
    </row>
    <row r="6" ht="10.5" customHeight="1">
      <c r="A6" s="1347"/>
      <c r="B6" s="367" t="s">
        <v>4498</v>
      </c>
      <c r="C6" s="368"/>
      <c r="D6" s="368"/>
      <c r="E6" s="368"/>
      <c r="F6" s="368"/>
      <c r="G6" s="368"/>
      <c r="H6" s="368"/>
      <c r="I6" s="368"/>
      <c r="J6" s="1348"/>
      <c r="K6" s="1349"/>
      <c r="L6" s="370"/>
      <c r="M6" s="371"/>
      <c r="N6" s="372"/>
      <c r="O6" s="372"/>
      <c r="P6" s="372"/>
      <c r="Q6" s="372"/>
      <c r="R6" s="372"/>
      <c r="S6" s="372"/>
      <c r="T6" s="372"/>
      <c r="U6" s="372"/>
      <c r="V6" s="372"/>
      <c r="W6" s="370"/>
      <c r="X6" s="376"/>
    </row>
    <row r="7" ht="20.25" customHeight="1">
      <c r="A7" s="380" t="s">
        <v>4</v>
      </c>
      <c r="B7" s="381" t="s">
        <v>4499</v>
      </c>
      <c r="C7" s="381" t="s">
        <v>4500</v>
      </c>
      <c r="D7" s="382" t="s">
        <v>3</v>
      </c>
      <c r="E7" s="381"/>
      <c r="F7" s="381"/>
      <c r="G7" s="381"/>
      <c r="H7" s="381"/>
      <c r="I7" s="381"/>
      <c r="J7" s="1350"/>
      <c r="K7" s="1351" t="s">
        <v>4501</v>
      </c>
      <c r="L7" s="384" t="s">
        <v>4502</v>
      </c>
      <c r="M7" s="385" t="s">
        <v>4503</v>
      </c>
      <c r="N7" s="386" t="s">
        <v>4504</v>
      </c>
      <c r="O7" s="386" t="s">
        <v>4507</v>
      </c>
      <c r="P7" s="393" t="s">
        <v>4501</v>
      </c>
      <c r="Q7" s="393" t="s">
        <v>4502</v>
      </c>
      <c r="R7" s="393" t="s">
        <v>4503</v>
      </c>
      <c r="S7" s="393" t="s">
        <v>4505</v>
      </c>
      <c r="T7" s="394" t="s">
        <v>4506</v>
      </c>
      <c r="U7" s="393" t="s">
        <v>4507</v>
      </c>
      <c r="V7" s="387"/>
      <c r="W7" s="1299"/>
      <c r="X7" s="1299"/>
    </row>
    <row r="8" ht="18.0" customHeight="1">
      <c r="A8" s="524">
        <v>47.0</v>
      </c>
      <c r="B8" s="417" t="str">
        <f t="array" ref="B8">IFNA(XLOOKUP(A8,'New Signups'!C:C,'New Signups'!D:D),"-")</f>
        <v>Vihaan</v>
      </c>
      <c r="C8" s="417" t="str">
        <f t="array" ref="C8">IFNA(XLOOKUP(A8,'New Signups'!C:C,'New Signups'!E:E),"-")</f>
        <v>Kaushik</v>
      </c>
      <c r="D8" s="417">
        <v>1002.0</v>
      </c>
      <c r="E8" s="417"/>
      <c r="F8" s="417"/>
      <c r="G8" s="417"/>
      <c r="H8" s="417"/>
      <c r="I8" s="1352"/>
      <c r="J8" s="1353"/>
      <c r="K8" s="1354">
        <v>45675.0</v>
      </c>
      <c r="L8" s="933" t="s">
        <v>46</v>
      </c>
      <c r="M8" s="447" t="s">
        <v>4524</v>
      </c>
      <c r="N8" s="1302" t="s">
        <v>4525</v>
      </c>
      <c r="O8" s="1302" t="s">
        <v>4525</v>
      </c>
      <c r="P8" s="1303">
        <v>45701.0</v>
      </c>
      <c r="Q8" s="1302" t="s">
        <v>4852</v>
      </c>
      <c r="R8" s="538" t="s">
        <v>4526</v>
      </c>
      <c r="S8" s="1302" t="s">
        <v>4516</v>
      </c>
      <c r="T8" s="1306" t="s">
        <v>4516</v>
      </c>
      <c r="U8" s="1302" t="s">
        <v>4516</v>
      </c>
      <c r="V8" s="423"/>
      <c r="W8" s="330"/>
      <c r="X8" s="334"/>
    </row>
    <row r="9" ht="18.0" customHeight="1">
      <c r="A9" s="524">
        <v>116.0</v>
      </c>
      <c r="B9" s="417" t="str">
        <f t="array" ref="B9">IFNA(XLOOKUP(A9,'New Signups'!C:C,'New Signups'!D:D),"-")</f>
        <v>Idris</v>
      </c>
      <c r="C9" s="417" t="str">
        <f t="array" ref="C9">IFNA(XLOOKUP(A9,'New Signups'!C:C,'New Signups'!E:E),"-")</f>
        <v>Marshall*</v>
      </c>
      <c r="D9" s="417">
        <v>1003.0</v>
      </c>
      <c r="E9" s="417"/>
      <c r="F9" s="417"/>
      <c r="G9" s="417"/>
      <c r="H9" s="524"/>
      <c r="I9" s="1352"/>
      <c r="J9" s="1353"/>
      <c r="K9" s="1355">
        <v>45737.0</v>
      </c>
      <c r="L9" s="933" t="s">
        <v>4474</v>
      </c>
      <c r="M9" s="447" t="s">
        <v>4556</v>
      </c>
      <c r="N9" s="1302" t="s">
        <v>4525</v>
      </c>
      <c r="O9" s="1302" t="s">
        <v>4525</v>
      </c>
      <c r="P9" s="423"/>
      <c r="Q9" s="332"/>
      <c r="R9" s="442"/>
      <c r="S9" s="423"/>
      <c r="T9" s="330"/>
      <c r="U9" s="423"/>
      <c r="V9" s="332"/>
      <c r="W9" s="330"/>
      <c r="X9" s="334"/>
    </row>
    <row r="10" ht="18.0" customHeight="1">
      <c r="A10" s="524">
        <v>127.0</v>
      </c>
      <c r="B10" s="417" t="str">
        <f t="array" ref="B10">IFNA(XLOOKUP(A10,'New Signups'!C:C,'New Signups'!D:D),"-")</f>
        <v>Morgan</v>
      </c>
      <c r="C10" s="417" t="str">
        <f t="array" ref="C10">IFNA(XLOOKUP(A10,'New Signups'!C:C,'New Signups'!E:E),"-")</f>
        <v>Weaver</v>
      </c>
      <c r="D10" s="417">
        <v>1007.0</v>
      </c>
      <c r="E10" s="417"/>
      <c r="F10" s="417"/>
      <c r="G10" s="417"/>
      <c r="H10" s="417"/>
      <c r="I10" s="1352"/>
      <c r="J10" s="1353"/>
      <c r="K10" s="1301">
        <v>45740.0</v>
      </c>
      <c r="L10" s="530" t="s">
        <v>4466</v>
      </c>
      <c r="M10" s="440" t="s">
        <v>4561</v>
      </c>
      <c r="N10" s="332"/>
      <c r="O10" s="332"/>
      <c r="P10" s="1303">
        <v>45743.0</v>
      </c>
      <c r="Q10" s="1302" t="s">
        <v>4754</v>
      </c>
      <c r="R10" s="1356" t="s">
        <v>4562</v>
      </c>
      <c r="S10" s="1302" t="s">
        <v>4516</v>
      </c>
      <c r="T10" s="530" t="s">
        <v>4516</v>
      </c>
      <c r="U10" s="1302" t="s">
        <v>4516</v>
      </c>
      <c r="V10" s="332"/>
      <c r="W10" s="330"/>
      <c r="X10" s="334"/>
    </row>
    <row r="11" ht="18.0" customHeight="1">
      <c r="A11" s="1357">
        <v>133.0</v>
      </c>
      <c r="B11" s="417" t="str">
        <f t="array" ref="B11">IFNA(XLOOKUP(A11,'New Signups'!C:C,'New Signups'!D:D),"-")</f>
        <v>JJ (Jensen)</v>
      </c>
      <c r="C11" s="417" t="str">
        <f t="array" ref="C11">IFNA(XLOOKUP(A11,'New Signups'!C:C,'New Signups'!E:E),"-")</f>
        <v>Cressman</v>
      </c>
      <c r="D11" s="417">
        <v>1008.0</v>
      </c>
      <c r="E11" s="417"/>
      <c r="F11" s="417"/>
      <c r="G11" s="417"/>
      <c r="H11" s="417"/>
      <c r="I11" s="1352"/>
      <c r="J11" s="1353"/>
      <c r="K11" s="1354">
        <v>45737.0</v>
      </c>
      <c r="L11" s="933" t="s">
        <v>1540</v>
      </c>
      <c r="M11" s="440" t="s">
        <v>4570</v>
      </c>
      <c r="N11" s="1302" t="s">
        <v>4516</v>
      </c>
      <c r="O11" s="1302" t="s">
        <v>4516</v>
      </c>
      <c r="P11" s="1303">
        <v>45779.0</v>
      </c>
      <c r="Q11" s="1302" t="s">
        <v>4754</v>
      </c>
      <c r="R11" s="440" t="s">
        <v>4571</v>
      </c>
      <c r="S11" s="1302" t="s">
        <v>4516</v>
      </c>
      <c r="T11" s="1302" t="s">
        <v>4516</v>
      </c>
      <c r="U11" s="1302" t="s">
        <v>4516</v>
      </c>
      <c r="V11" s="332"/>
      <c r="W11" s="330"/>
      <c r="X11" s="334"/>
    </row>
    <row r="12" ht="18.0" customHeight="1">
      <c r="A12" s="524">
        <v>96.0</v>
      </c>
      <c r="B12" s="417" t="str">
        <f t="array" ref="B12">IFNA(XLOOKUP(A12,'New Signups'!C:C,'New Signups'!D:D),"-")</f>
        <v>Ari</v>
      </c>
      <c r="C12" s="417" t="str">
        <f t="array" ref="C12">IFNA(XLOOKUP(A12,'New Signups'!C:C,'New Signups'!E:E),"-")</f>
        <v>Woodward</v>
      </c>
      <c r="D12" s="417">
        <v>1009.0</v>
      </c>
      <c r="E12" s="417"/>
      <c r="F12" s="417"/>
      <c r="G12" s="417"/>
      <c r="H12" s="417"/>
      <c r="I12" s="1352"/>
      <c r="J12" s="1353"/>
      <c r="K12" s="639"/>
      <c r="L12" s="421"/>
      <c r="M12" s="425"/>
      <c r="N12" s="332"/>
      <c r="O12" s="332"/>
      <c r="P12" s="423"/>
      <c r="Q12" s="332"/>
      <c r="R12" s="332"/>
      <c r="S12" s="332"/>
      <c r="T12" s="332"/>
      <c r="U12" s="332"/>
      <c r="V12" s="332"/>
      <c r="W12" s="330"/>
      <c r="X12" s="330"/>
    </row>
    <row r="13" ht="18.0" hidden="1" customHeight="1">
      <c r="A13" s="1358">
        <v>136.0</v>
      </c>
      <c r="B13" s="417" t="str">
        <f t="array" ref="B13">IFNA(XLOOKUP(A13,'New Signups'!C:C,'New Signups'!D:D),"-")</f>
        <v>Holden
</v>
      </c>
      <c r="C13" s="417" t="str">
        <f t="array" ref="C13">IFNA(XLOOKUP(A13,'New Signups'!C:C,'New Signups'!E:E),"-")</f>
        <v> Saalbach </v>
      </c>
      <c r="D13" s="405">
        <v>1010.0</v>
      </c>
      <c r="E13" s="405"/>
      <c r="F13" s="1358"/>
      <c r="G13" s="405"/>
      <c r="H13" s="1358"/>
      <c r="I13" s="1359"/>
      <c r="J13" s="1360"/>
      <c r="K13" s="639"/>
      <c r="L13" s="409"/>
      <c r="M13" s="1361"/>
      <c r="N13" s="1362"/>
      <c r="O13" s="1362"/>
      <c r="P13" s="423"/>
      <c r="Q13" s="1362"/>
      <c r="R13" s="1362"/>
      <c r="S13" s="1362"/>
      <c r="T13" s="1362"/>
      <c r="U13" s="1362"/>
      <c r="V13" s="1362"/>
      <c r="W13" s="415"/>
      <c r="X13" s="415"/>
    </row>
    <row r="14" ht="14.25" customHeight="1">
      <c r="A14" s="524">
        <v>76.0</v>
      </c>
      <c r="B14" s="417" t="str">
        <f t="array" ref="B14">IFNA(XLOOKUP(A14,'New Signups'!C:C,'New Signups'!D:D),"-")</f>
        <v>Caleb</v>
      </c>
      <c r="C14" s="417" t="str">
        <f t="array" ref="C14">IFNA(XLOOKUP(A14,'New Signups'!C:C,'New Signups'!E:E),"-")</f>
        <v>Davis</v>
      </c>
      <c r="D14" s="417">
        <v>1011.0</v>
      </c>
      <c r="E14" s="417"/>
      <c r="F14" s="417"/>
      <c r="G14" s="417"/>
      <c r="H14" s="417"/>
      <c r="I14" s="1352"/>
      <c r="J14" s="1353"/>
      <c r="K14" s="1354">
        <v>45744.0</v>
      </c>
      <c r="L14" s="933" t="s">
        <v>4475</v>
      </c>
      <c r="M14" s="530" t="s">
        <v>4545</v>
      </c>
      <c r="N14" s="1302" t="s">
        <v>4516</v>
      </c>
      <c r="O14" s="1302" t="s">
        <v>4516</v>
      </c>
      <c r="P14" s="1303">
        <v>45769.0</v>
      </c>
      <c r="Q14" s="1302" t="s">
        <v>5721</v>
      </c>
      <c r="R14" s="1302" t="s">
        <v>4546</v>
      </c>
      <c r="S14" s="1302" t="s">
        <v>4516</v>
      </c>
      <c r="T14" s="1302" t="s">
        <v>4516</v>
      </c>
      <c r="U14" s="1302" t="s">
        <v>4516</v>
      </c>
      <c r="V14" s="332"/>
      <c r="W14" s="330"/>
      <c r="X14" s="330"/>
    </row>
    <row r="15" ht="14.25" hidden="1" customHeight="1">
      <c r="A15" s="1363">
        <v>122.0</v>
      </c>
      <c r="B15" s="417" t="str">
        <f t="array" ref="B15">IFNA(XLOOKUP(A15,'New Signups'!C:C,'New Signups'!D:D),"-")</f>
        <v>-</v>
      </c>
      <c r="C15" s="417" t="str">
        <f t="array" ref="C15">IFNA(XLOOKUP(A15,'New Signups'!C:C,'New Signups'!E:E),"-")</f>
        <v>-</v>
      </c>
      <c r="D15" s="1363">
        <v>1012.0</v>
      </c>
      <c r="E15" s="1363"/>
      <c r="F15" s="1363"/>
      <c r="G15" s="1363"/>
      <c r="H15" s="1363"/>
      <c r="I15" s="1364"/>
      <c r="J15" s="1365"/>
      <c r="K15" s="639"/>
      <c r="L15" s="963"/>
      <c r="M15" s="570"/>
      <c r="N15" s="571"/>
      <c r="O15" s="1366"/>
      <c r="P15" s="341"/>
      <c r="Q15" s="571"/>
      <c r="R15" s="571"/>
      <c r="S15" s="571"/>
      <c r="T15" s="571"/>
      <c r="U15" s="571"/>
      <c r="V15" s="571"/>
      <c r="W15" s="569"/>
      <c r="X15" s="572"/>
    </row>
    <row r="16" ht="16.5" customHeight="1">
      <c r="A16" s="1367">
        <v>153.0</v>
      </c>
      <c r="B16" s="486" t="str">
        <f t="array" ref="B16">IFNA(XLOOKUP(A16,'New Signups'!C:C,'New Signups'!D:D),"-")</f>
        <v>Idris</v>
      </c>
      <c r="C16" s="486" t="str">
        <f t="array" ref="C16">IFNA(XLOOKUP(A16,'New Signups'!C:C,'New Signups'!E:E),"-")</f>
        <v>Taylor</v>
      </c>
      <c r="D16" s="1367">
        <v>1004.0</v>
      </c>
      <c r="E16" s="1367"/>
      <c r="F16" s="1367"/>
      <c r="G16" s="1367"/>
      <c r="H16" s="1367"/>
      <c r="I16" s="1368"/>
      <c r="J16" s="1369"/>
      <c r="K16" s="1369"/>
      <c r="L16" s="464"/>
      <c r="M16" s="465"/>
      <c r="N16" s="466"/>
      <c r="O16" s="1370"/>
      <c r="P16" s="1370"/>
      <c r="Q16" s="466"/>
      <c r="R16" s="466"/>
      <c r="S16" s="466"/>
      <c r="T16" s="466"/>
      <c r="U16" s="466"/>
      <c r="V16" s="466"/>
      <c r="W16" s="469"/>
      <c r="X16" s="467"/>
    </row>
    <row r="17" ht="14.25" hidden="1" customHeight="1">
      <c r="A17" s="1358">
        <v>160.0</v>
      </c>
      <c r="B17" s="417" t="str">
        <f t="array" ref="B17">IFNA(XLOOKUP(A17,'New Signups'!C:C,'New Signups'!D:D),"-")</f>
        <v>Kiran</v>
      </c>
      <c r="C17" s="417" t="str">
        <f t="array" ref="C17">IFNA(XLOOKUP(A17,'New Signups'!C:C,'New Signups'!E:E),"-")</f>
        <v>Singh</v>
      </c>
      <c r="D17" s="1358">
        <v>1013.0</v>
      </c>
      <c r="E17" s="1358"/>
      <c r="F17" s="1358"/>
      <c r="G17" s="1358"/>
      <c r="H17" s="1358"/>
      <c r="I17" s="1371"/>
      <c r="J17" s="1372"/>
      <c r="K17" s="639"/>
      <c r="L17" s="943"/>
      <c r="M17" s="495"/>
      <c r="N17" s="496"/>
      <c r="O17" s="1362"/>
      <c r="P17" s="341"/>
      <c r="Q17" s="496"/>
      <c r="R17" s="496"/>
      <c r="S17" s="496"/>
      <c r="T17" s="496"/>
      <c r="U17" s="496"/>
      <c r="V17" s="496"/>
      <c r="W17" s="415"/>
      <c r="X17" s="497"/>
    </row>
    <row r="18" ht="14.25" customHeight="1">
      <c r="A18" s="524">
        <v>57.0</v>
      </c>
      <c r="B18" s="417" t="str">
        <f t="array" ref="B18">IFNA(XLOOKUP(A18,'New Signups'!C:C,'New Signups'!D:D),"-")</f>
        <v>Laughlin she/her</v>
      </c>
      <c r="C18" s="417" t="str">
        <f t="array" ref="C18">IFNA(XLOOKUP(A18,'New Signups'!C:C,'New Signups'!E:E),"-")</f>
        <v>Monahan</v>
      </c>
      <c r="D18" s="524">
        <v>1005.0</v>
      </c>
      <c r="E18" s="524"/>
      <c r="F18" s="524"/>
      <c r="G18" s="524"/>
      <c r="H18" s="524"/>
      <c r="I18" s="1373"/>
      <c r="J18" s="1374"/>
      <c r="K18" s="1375">
        <v>45657.0</v>
      </c>
      <c r="L18" s="330" t="s">
        <v>4466</v>
      </c>
      <c r="M18" s="340" t="s">
        <v>4531</v>
      </c>
      <c r="N18" s="341" t="s">
        <v>4516</v>
      </c>
      <c r="O18" s="332" t="s">
        <v>4516</v>
      </c>
      <c r="P18" s="518">
        <v>45634.0</v>
      </c>
      <c r="Q18" s="341" t="s">
        <v>4852</v>
      </c>
      <c r="R18" s="341" t="s">
        <v>4532</v>
      </c>
      <c r="S18" s="341" t="s">
        <v>4516</v>
      </c>
      <c r="T18" s="341" t="s">
        <v>4516</v>
      </c>
      <c r="U18" s="341" t="s">
        <v>4516</v>
      </c>
      <c r="V18" s="341"/>
      <c r="W18" s="330"/>
      <c r="X18" s="343"/>
    </row>
    <row r="19" ht="14.25" customHeight="1">
      <c r="A19" s="524">
        <v>63.0</v>
      </c>
      <c r="B19" s="417" t="str">
        <f t="array" ref="B19">IFNA(XLOOKUP(A19,'New Signups'!C:C,'New Signups'!D:D),"-")</f>
        <v>Elizabeth </v>
      </c>
      <c r="C19" s="417" t="str">
        <f t="array" ref="C19">IFNA(XLOOKUP(A19,'New Signups'!C:C,'New Signups'!E:E),"-")</f>
        <v>Lem</v>
      </c>
      <c r="D19" s="524">
        <v>1006.0</v>
      </c>
      <c r="E19" s="524"/>
      <c r="F19" s="524"/>
      <c r="G19" s="524"/>
      <c r="H19" s="524"/>
      <c r="I19" s="1373"/>
      <c r="J19" s="1374"/>
      <c r="K19" s="1375">
        <v>45761.0</v>
      </c>
      <c r="L19" s="530" t="s">
        <v>4475</v>
      </c>
      <c r="M19" s="589" t="s">
        <v>4535</v>
      </c>
      <c r="N19" s="538" t="s">
        <v>4516</v>
      </c>
      <c r="O19" s="1302" t="s">
        <v>4516</v>
      </c>
      <c r="P19" s="1376">
        <v>45817.0</v>
      </c>
      <c r="Q19" s="538" t="s">
        <v>5722</v>
      </c>
      <c r="R19" s="538" t="s">
        <v>4536</v>
      </c>
      <c r="S19" s="538" t="s">
        <v>4516</v>
      </c>
      <c r="T19" s="538" t="s">
        <v>4516</v>
      </c>
      <c r="U19" s="341"/>
      <c r="V19" s="341"/>
      <c r="W19" s="330"/>
      <c r="X19" s="343"/>
    </row>
    <row r="20" ht="16.5" customHeight="1">
      <c r="A20" s="524">
        <v>132.0</v>
      </c>
      <c r="B20" s="417" t="str">
        <f t="array" ref="B20">IFNA(XLOOKUP(A20,'New Signups'!C:C,'New Signups'!D:D),"-")</f>
        <v>Joshua</v>
      </c>
      <c r="C20" s="417" t="str">
        <f t="array" ref="C20">IFNA(XLOOKUP(A20,'New Signups'!C:C,'New Signups'!E:E),"-")</f>
        <v>Gerecht</v>
      </c>
      <c r="D20" s="524">
        <v>1014.0</v>
      </c>
      <c r="E20" s="524"/>
      <c r="F20" s="524"/>
      <c r="G20" s="524"/>
      <c r="H20" s="524"/>
      <c r="I20" s="1373"/>
      <c r="J20" s="1374"/>
      <c r="K20" s="1377">
        <v>45732.0</v>
      </c>
      <c r="L20" s="530" t="s">
        <v>3958</v>
      </c>
      <c r="M20" s="447" t="s">
        <v>4565</v>
      </c>
      <c r="N20" s="538" t="s">
        <v>4516</v>
      </c>
      <c r="O20" s="1302" t="s">
        <v>4516</v>
      </c>
      <c r="P20" s="1376">
        <v>45762.0</v>
      </c>
      <c r="Q20" s="538" t="s">
        <v>5723</v>
      </c>
      <c r="R20" s="538" t="s">
        <v>4566</v>
      </c>
      <c r="S20" s="538" t="s">
        <v>4516</v>
      </c>
      <c r="T20" s="538" t="s">
        <v>4516</v>
      </c>
      <c r="U20" s="538" t="s">
        <v>4516</v>
      </c>
      <c r="V20" s="341"/>
      <c r="W20" s="330"/>
      <c r="X20" s="343"/>
    </row>
    <row r="21" ht="15.0" customHeight="1">
      <c r="A21" s="524">
        <v>155.0</v>
      </c>
      <c r="B21" s="417" t="str">
        <f t="array" ref="B21">IFNA(XLOOKUP(A21,'New Signups'!C:C,'New Signups'!D:D),"-")</f>
        <v>Jacob</v>
      </c>
      <c r="C21" s="417" t="str">
        <f t="array" ref="C21">IFNA(XLOOKUP(A21,'New Signups'!C:C,'New Signups'!E:E),"-")</f>
        <v>Gibbons</v>
      </c>
      <c r="D21" s="417">
        <v>1015.0</v>
      </c>
      <c r="E21" s="417"/>
      <c r="F21" s="417"/>
      <c r="G21" s="417"/>
      <c r="H21" s="417"/>
      <c r="I21" s="1352"/>
      <c r="J21" s="1353"/>
      <c r="K21" s="1378">
        <v>45739.0</v>
      </c>
      <c r="L21" s="530" t="s">
        <v>3958</v>
      </c>
      <c r="M21" s="447" t="s">
        <v>4580</v>
      </c>
      <c r="N21" s="1302" t="s">
        <v>4581</v>
      </c>
      <c r="O21" s="1302" t="s">
        <v>4516</v>
      </c>
      <c r="P21" s="1303">
        <v>45810.0</v>
      </c>
      <c r="Q21" s="1302" t="s">
        <v>5724</v>
      </c>
      <c r="R21" s="1302" t="s">
        <v>4582</v>
      </c>
      <c r="S21" s="538" t="s">
        <v>4516</v>
      </c>
      <c r="T21" s="1302" t="s">
        <v>4516</v>
      </c>
      <c r="U21" s="1302" t="s">
        <v>4516</v>
      </c>
      <c r="V21" s="332"/>
      <c r="W21" s="330"/>
      <c r="X21" s="334"/>
    </row>
    <row r="22" ht="14.25" customHeight="1">
      <c r="A22" s="524">
        <v>169.0</v>
      </c>
      <c r="B22" s="417" t="str">
        <f t="array" ref="B22">IFNA(XLOOKUP(A22,'New Signups'!C:C,'New Signups'!D:D),"-")</f>
        <v>Magnolia (Maggie) </v>
      </c>
      <c r="C22" s="417" t="str">
        <f t="array" ref="C22">IFNA(XLOOKUP(A22,'New Signups'!C:C,'New Signups'!E:E),"-")</f>
        <v>Becker</v>
      </c>
      <c r="D22" s="524">
        <v>1012.0</v>
      </c>
      <c r="E22" s="524"/>
      <c r="F22" s="524"/>
      <c r="G22" s="524"/>
      <c r="H22" s="524"/>
      <c r="I22" s="1373"/>
      <c r="J22" s="1374"/>
      <c r="K22" s="614">
        <v>45741.0</v>
      </c>
      <c r="L22" s="530" t="s">
        <v>5048</v>
      </c>
      <c r="M22" s="589" t="s">
        <v>5725</v>
      </c>
      <c r="N22" s="341"/>
      <c r="O22" s="332"/>
      <c r="P22" s="1376">
        <v>45761.0</v>
      </c>
      <c r="Q22" s="538" t="s">
        <v>5726</v>
      </c>
      <c r="R22" s="538" t="s">
        <v>5727</v>
      </c>
      <c r="S22" s="538" t="s">
        <v>4516</v>
      </c>
      <c r="T22" s="538" t="s">
        <v>4516</v>
      </c>
      <c r="U22" s="538" t="s">
        <v>4516</v>
      </c>
      <c r="V22" s="341"/>
      <c r="W22" s="330"/>
      <c r="X22" s="343"/>
    </row>
    <row r="23" ht="12.0" customHeight="1">
      <c r="A23" s="524">
        <v>180.0</v>
      </c>
      <c r="B23" s="417" t="str">
        <f t="array" ref="B23">IFNA(XLOOKUP(A23,'New Signups'!C:C,'New Signups'!D:D),"-")</f>
        <v> Connor </v>
      </c>
      <c r="C23" s="417" t="str">
        <f t="array" ref="C23">IFNA(XLOOKUP(A23,'New Signups'!C:C,'New Signups'!E:E),"-")</f>
        <v>Fitzpatrick</v>
      </c>
      <c r="D23" s="417">
        <v>1016.0</v>
      </c>
      <c r="E23" s="417"/>
      <c r="F23" s="417"/>
      <c r="G23" s="417"/>
      <c r="H23" s="417"/>
      <c r="I23" s="1352"/>
      <c r="J23" s="1353"/>
      <c r="K23" s="445"/>
      <c r="L23" s="330"/>
      <c r="M23" s="331"/>
      <c r="N23" s="332"/>
      <c r="O23" s="332"/>
      <c r="P23" s="1379"/>
      <c r="Q23" s="332"/>
      <c r="R23" s="332"/>
      <c r="S23" s="332"/>
      <c r="T23" s="332"/>
      <c r="U23" s="332"/>
      <c r="V23" s="332"/>
      <c r="W23" s="330"/>
      <c r="X23" s="334"/>
    </row>
    <row r="24" ht="17.25" customHeight="1">
      <c r="A24" s="524">
        <v>115.0</v>
      </c>
      <c r="B24" s="417" t="str">
        <f t="array" ref="B24">IFNA(XLOOKUP(A24,'New Signups'!C:C,'New Signups'!D:D),"-")</f>
        <v>Iyannah </v>
      </c>
      <c r="C24" s="417" t="str">
        <f t="array" ref="C24">IFNA(XLOOKUP(A24,'New Signups'!C:C,'New Signups'!E:E),"-")</f>
        <v>Marshall*</v>
      </c>
      <c r="D24" s="524">
        <v>1017.0</v>
      </c>
      <c r="E24" s="524"/>
      <c r="F24" s="524"/>
      <c r="G24" s="524"/>
      <c r="H24" s="524"/>
      <c r="I24" s="1373"/>
      <c r="J24" s="1374"/>
      <c r="K24" s="1380">
        <v>45737.0</v>
      </c>
      <c r="L24" s="530" t="s">
        <v>5728</v>
      </c>
      <c r="M24" s="589" t="s">
        <v>4554</v>
      </c>
      <c r="N24" s="538" t="s">
        <v>4525</v>
      </c>
      <c r="O24" s="538" t="s">
        <v>4525</v>
      </c>
      <c r="P24" s="1376">
        <v>45748.0</v>
      </c>
      <c r="Q24" s="538" t="s">
        <v>4660</v>
      </c>
      <c r="R24" s="538" t="s">
        <v>4555</v>
      </c>
      <c r="S24" s="538" t="s">
        <v>4516</v>
      </c>
      <c r="T24" s="538" t="s">
        <v>4516</v>
      </c>
      <c r="U24" s="538" t="s">
        <v>4516</v>
      </c>
      <c r="V24" s="341"/>
      <c r="W24" s="330"/>
      <c r="X24" s="343"/>
    </row>
    <row r="25" ht="12.75" customHeight="1">
      <c r="A25" s="524">
        <v>75.0</v>
      </c>
      <c r="B25" s="417" t="str">
        <f t="array" ref="B25">IFNA(XLOOKUP(A25,'New Signups'!C:C,'New Signups'!D:D),"-")</f>
        <v>Sadie </v>
      </c>
      <c r="C25" s="417" t="str">
        <f t="array" ref="C25">IFNA(XLOOKUP(A25,'New Signups'!C:C,'New Signups'!E:E),"-")</f>
        <v>Davis</v>
      </c>
      <c r="D25" s="417">
        <v>1018.0</v>
      </c>
      <c r="E25" s="417"/>
      <c r="F25" s="417"/>
      <c r="G25" s="417"/>
      <c r="H25" s="417"/>
      <c r="I25" s="1352"/>
      <c r="J25" s="1353"/>
      <c r="K25" s="1301">
        <v>45744.0</v>
      </c>
      <c r="L25" s="530" t="s">
        <v>5729</v>
      </c>
      <c r="M25" s="447" t="s">
        <v>4541</v>
      </c>
      <c r="N25" s="1302" t="s">
        <v>4525</v>
      </c>
      <c r="O25" s="1302" t="s">
        <v>4525</v>
      </c>
      <c r="P25" s="1376">
        <v>45778.0</v>
      </c>
      <c r="Q25" s="538" t="s">
        <v>4660</v>
      </c>
      <c r="R25" s="538" t="s">
        <v>4542</v>
      </c>
      <c r="S25" s="538" t="s">
        <v>4525</v>
      </c>
      <c r="T25" s="538" t="s">
        <v>4525</v>
      </c>
      <c r="U25" s="538" t="s">
        <v>4525</v>
      </c>
      <c r="V25" s="341"/>
      <c r="W25" s="330"/>
      <c r="X25" s="343"/>
    </row>
    <row r="26" ht="11.25" customHeight="1">
      <c r="A26" s="524">
        <v>393.0</v>
      </c>
      <c r="B26" s="417" t="str">
        <f t="array" ref="B26">IFNA(XLOOKUP(A26,'New Signups'!C:C,'New Signups'!D:D),"-")</f>
        <v>Hai-Dinh</v>
      </c>
      <c r="C26" s="417" t="str">
        <f t="array" ref="C26">IFNA(XLOOKUP(A26,'New Signups'!C:C,'New Signups'!E:E),"-")</f>
        <v>Ballock</v>
      </c>
      <c r="D26" s="524">
        <v>1019.0</v>
      </c>
      <c r="E26" s="524"/>
      <c r="F26" s="524"/>
      <c r="G26" s="524"/>
      <c r="H26" s="524"/>
      <c r="I26" s="1069"/>
      <c r="J26" s="1374"/>
      <c r="K26" s="614">
        <v>45833.0</v>
      </c>
      <c r="L26" s="530" t="s">
        <v>5730</v>
      </c>
      <c r="M26" s="589" t="s">
        <v>4600</v>
      </c>
      <c r="N26" s="538" t="s">
        <v>4525</v>
      </c>
      <c r="O26" s="538" t="s">
        <v>4525</v>
      </c>
      <c r="P26" s="518"/>
      <c r="Q26" s="341"/>
      <c r="R26" s="341"/>
      <c r="S26" s="341"/>
      <c r="T26" s="341"/>
      <c r="U26" s="341"/>
      <c r="V26" s="341"/>
      <c r="W26" s="330"/>
      <c r="X26" s="343"/>
    </row>
    <row r="27" ht="14.25" customHeight="1">
      <c r="A27" s="1367">
        <v>395.0</v>
      </c>
      <c r="B27" s="486" t="str">
        <f t="array" ref="B27">IFNA(XLOOKUP(A27,'New Signups'!C:C,'New Signups'!D:D),"-")</f>
        <v>Amaya</v>
      </c>
      <c r="C27" s="486" t="str">
        <f t="array" ref="C27">IFNA(XLOOKUP(A27,'New Signups'!C:C,'New Signups'!E:E),"-")</f>
        <v>Mestre</v>
      </c>
      <c r="D27" s="1367">
        <v>1020.0</v>
      </c>
      <c r="E27" s="1367"/>
      <c r="F27" s="1367"/>
      <c r="G27" s="1367"/>
      <c r="H27" s="1367"/>
      <c r="I27" s="1368"/>
      <c r="J27" s="1369"/>
      <c r="K27" s="639"/>
      <c r="L27" s="469"/>
      <c r="M27" s="465"/>
      <c r="N27" s="466"/>
      <c r="O27" s="466"/>
      <c r="P27" s="1376">
        <v>45777.0</v>
      </c>
      <c r="Q27" s="581" t="s">
        <v>5731</v>
      </c>
      <c r="R27" s="581" t="s">
        <v>4604</v>
      </c>
      <c r="S27" s="581" t="s">
        <v>4516</v>
      </c>
      <c r="T27" s="581" t="s">
        <v>4516</v>
      </c>
      <c r="U27" s="581" t="s">
        <v>4516</v>
      </c>
      <c r="V27" s="466"/>
      <c r="W27" s="469"/>
      <c r="X27" s="467"/>
    </row>
    <row r="28" ht="12.0" customHeight="1">
      <c r="A28" s="524">
        <v>339.0</v>
      </c>
      <c r="B28" s="417" t="str">
        <f t="array" ref="B28">IFNA(XLOOKUP(A28,'New Signups'!C:C,'New Signups'!D:D),"-")</f>
        <v>Colton</v>
      </c>
      <c r="C28" s="417" t="str">
        <f t="array" ref="C28">IFNA(XLOOKUP(A28,'New Signups'!C:C,'New Signups'!E:E),"-")</f>
        <v>Tekimang</v>
      </c>
      <c r="D28" s="524">
        <v>1021.0</v>
      </c>
      <c r="E28" s="524"/>
      <c r="F28" s="524"/>
      <c r="G28" s="524"/>
      <c r="H28" s="524"/>
      <c r="I28" s="1069"/>
      <c r="J28" s="1374"/>
      <c r="K28" s="614">
        <v>45762.0</v>
      </c>
      <c r="L28" s="530" t="s">
        <v>5048</v>
      </c>
      <c r="M28" s="447" t="s">
        <v>4541</v>
      </c>
      <c r="N28" s="538" t="s">
        <v>4516</v>
      </c>
      <c r="O28" s="538" t="s">
        <v>4516</v>
      </c>
      <c r="P28" s="1376">
        <v>45765.0</v>
      </c>
      <c r="Q28" s="538" t="s">
        <v>4980</v>
      </c>
      <c r="R28" s="538" t="s">
        <v>4596</v>
      </c>
      <c r="S28" s="538" t="s">
        <v>4516</v>
      </c>
      <c r="T28" s="538" t="s">
        <v>4516</v>
      </c>
      <c r="U28" s="538" t="s">
        <v>4516</v>
      </c>
      <c r="V28" s="341"/>
      <c r="W28" s="330"/>
      <c r="X28" s="343"/>
    </row>
    <row r="29" ht="14.25" customHeight="1">
      <c r="A29" s="524">
        <v>507.0</v>
      </c>
      <c r="B29" s="417" t="str">
        <f t="array" ref="B29">IFNA(XLOOKUP(A29,'New Signups'!C:C,'New Signups'!D:D),"-")</f>
        <v>Nashali</v>
      </c>
      <c r="C29" s="417" t="str">
        <f t="array" ref="C29">IFNA(XLOOKUP(A29,'New Signups'!C:C,'New Signups'!E:E),"-")</f>
        <v>Ortiz-Rivera </v>
      </c>
      <c r="D29" s="524">
        <v>1022.0</v>
      </c>
      <c r="E29" s="524"/>
      <c r="F29" s="524"/>
      <c r="G29" s="524"/>
      <c r="H29" s="524"/>
      <c r="I29" s="1069"/>
      <c r="J29" s="1374"/>
      <c r="K29" s="639"/>
      <c r="L29" s="330"/>
      <c r="M29" s="483"/>
      <c r="N29" s="341"/>
      <c r="O29" s="341"/>
      <c r="P29" s="518"/>
      <c r="Q29" s="341"/>
      <c r="R29" s="341"/>
      <c r="S29" s="341"/>
      <c r="T29" s="341"/>
      <c r="U29" s="341"/>
      <c r="V29" s="341"/>
      <c r="W29" s="330"/>
      <c r="X29" s="343"/>
    </row>
    <row r="30" ht="14.25" customHeight="1">
      <c r="A30" s="524">
        <v>508.0</v>
      </c>
      <c r="B30" s="417" t="str">
        <f t="array" ref="B30">IFNA(XLOOKUP(A30,'New Signups'!C:C,'New Signups'!D:D),"-")</f>
        <v>Anthony</v>
      </c>
      <c r="C30" s="417" t="str">
        <f t="array" ref="C30">IFNA(XLOOKUP(A30,'New Signups'!C:C,'New Signups'!E:E),"-")</f>
        <v>Ortiz-Rivera Jr</v>
      </c>
      <c r="D30" s="524">
        <v>1023.0</v>
      </c>
      <c r="E30" s="524"/>
      <c r="F30" s="524"/>
      <c r="G30" s="524"/>
      <c r="H30" s="524"/>
      <c r="I30" s="1069"/>
      <c r="J30" s="1374"/>
      <c r="K30" s="1381">
        <v>45765.0</v>
      </c>
      <c r="L30" s="530" t="s">
        <v>5732</v>
      </c>
      <c r="M30" s="589" t="s">
        <v>4541</v>
      </c>
      <c r="N30" s="538" t="s">
        <v>4516</v>
      </c>
      <c r="O30" s="538" t="s">
        <v>4516</v>
      </c>
      <c r="P30" s="518"/>
      <c r="Q30" s="341"/>
      <c r="R30" s="341"/>
      <c r="S30" s="341"/>
      <c r="T30" s="341"/>
      <c r="U30" s="341"/>
      <c r="V30" s="341"/>
      <c r="W30" s="330"/>
      <c r="X30" s="343"/>
    </row>
    <row r="31" ht="14.25" customHeight="1">
      <c r="A31" s="524">
        <v>509.0</v>
      </c>
      <c r="B31" s="417" t="str">
        <f t="array" ref="B31">IFNA(XLOOKUP(A31,'New Signups'!C:C,'New Signups'!D:D),"-")</f>
        <v>Noemi</v>
      </c>
      <c r="C31" s="417" t="str">
        <f t="array" ref="C31">IFNA(XLOOKUP(A31,'New Signups'!C:C,'New Signups'!E:E),"-")</f>
        <v>Ortiz-Rivera </v>
      </c>
      <c r="D31" s="524">
        <v>1024.0</v>
      </c>
      <c r="E31" s="524"/>
      <c r="F31" s="524"/>
      <c r="G31" s="524"/>
      <c r="H31" s="524"/>
      <c r="I31" s="1069"/>
      <c r="J31" s="1374"/>
      <c r="K31" s="1381">
        <v>45765.0</v>
      </c>
      <c r="L31" s="530" t="s">
        <v>4466</v>
      </c>
      <c r="M31" s="589" t="s">
        <v>4541</v>
      </c>
      <c r="N31" s="538" t="s">
        <v>4516</v>
      </c>
      <c r="O31" s="538" t="s">
        <v>4516</v>
      </c>
      <c r="P31" s="518"/>
      <c r="Q31" s="341"/>
      <c r="R31" s="341"/>
      <c r="S31" s="341"/>
      <c r="T31" s="341"/>
      <c r="U31" s="341"/>
      <c r="V31" s="341"/>
      <c r="W31" s="330"/>
      <c r="X31" s="343"/>
    </row>
    <row r="32" ht="14.25" customHeight="1">
      <c r="A32" s="524">
        <v>510.0</v>
      </c>
      <c r="B32" s="417" t="str">
        <f t="array" ref="B32">IFNA(XLOOKUP(A32,'New Signups'!C:C,'New Signups'!D:D),"-")</f>
        <v>Amina</v>
      </c>
      <c r="C32" s="417" t="str">
        <f t="array" ref="C32">IFNA(XLOOKUP(A32,'New Signups'!C:C,'New Signups'!E:E),"-")</f>
        <v>Ortiz-Rivera </v>
      </c>
      <c r="D32" s="524">
        <v>1025.0</v>
      </c>
      <c r="E32" s="524"/>
      <c r="F32" s="524"/>
      <c r="G32" s="524"/>
      <c r="H32" s="524"/>
      <c r="I32" s="1069"/>
      <c r="J32" s="1374"/>
      <c r="K32" s="1381">
        <v>45765.0</v>
      </c>
      <c r="L32" s="530" t="s">
        <v>4466</v>
      </c>
      <c r="M32" s="589" t="s">
        <v>4541</v>
      </c>
      <c r="N32" s="538" t="s">
        <v>4516</v>
      </c>
      <c r="O32" s="538" t="s">
        <v>4516</v>
      </c>
      <c r="P32" s="518"/>
      <c r="Q32" s="341"/>
      <c r="R32" s="341"/>
      <c r="S32" s="341"/>
      <c r="T32" s="341"/>
      <c r="U32" s="341"/>
      <c r="V32" s="341"/>
      <c r="W32" s="330"/>
      <c r="X32" s="343"/>
    </row>
    <row r="33" ht="14.25" customHeight="1">
      <c r="A33" s="524">
        <v>511.0</v>
      </c>
      <c r="B33" s="417" t="str">
        <f t="array" ref="B33">IFNA(XLOOKUP(A33,'New Signups'!C:C,'New Signups'!D:D),"-")</f>
        <v>Keniel</v>
      </c>
      <c r="C33" s="417" t="str">
        <f t="array" ref="C33">IFNA(XLOOKUP(A33,'New Signups'!C:C,'New Signups'!E:E),"-")</f>
        <v>Ortiz-Rivera </v>
      </c>
      <c r="D33" s="524">
        <v>1026.0</v>
      </c>
      <c r="E33" s="524"/>
      <c r="F33" s="524"/>
      <c r="G33" s="524"/>
      <c r="H33" s="524"/>
      <c r="I33" s="1069"/>
      <c r="J33" s="1374"/>
      <c r="K33" s="1381">
        <v>45765.0</v>
      </c>
      <c r="L33" s="530" t="s">
        <v>4474</v>
      </c>
      <c r="M33" s="440" t="s">
        <v>4541</v>
      </c>
      <c r="N33" s="538" t="s">
        <v>4516</v>
      </c>
      <c r="O33" s="538" t="s">
        <v>4516</v>
      </c>
      <c r="P33" s="518"/>
      <c r="Q33" s="341"/>
      <c r="R33" s="341"/>
      <c r="S33" s="341"/>
      <c r="T33" s="341"/>
      <c r="U33" s="341"/>
      <c r="V33" s="341"/>
      <c r="W33" s="330"/>
      <c r="X33" s="343"/>
    </row>
    <row r="34" ht="14.25" customHeight="1">
      <c r="A34" s="1367">
        <v>629.0</v>
      </c>
      <c r="B34" s="486" t="str">
        <f t="array" ref="B34">IFNA(XLOOKUP(A34,'New Signups'!C:C,'New Signups'!D:D),"-")</f>
        <v>Alanzo</v>
      </c>
      <c r="C34" s="486" t="str">
        <f t="array" ref="C34">IFNA(XLOOKUP(A34,'New Signups'!C:C,'New Signups'!E:E),"-")</f>
        <v>Jones</v>
      </c>
      <c r="D34" s="1367">
        <v>1028.0</v>
      </c>
      <c r="E34" s="1367"/>
      <c r="F34" s="1367"/>
      <c r="G34" s="1367"/>
      <c r="H34" s="1367"/>
      <c r="I34" s="1368"/>
      <c r="J34" s="1369"/>
      <c r="K34" s="639"/>
      <c r="L34" s="469"/>
      <c r="M34" s="465"/>
      <c r="N34" s="466"/>
      <c r="O34" s="466"/>
      <c r="P34" s="466"/>
      <c r="Q34" s="466"/>
      <c r="R34" s="466"/>
      <c r="S34" s="466"/>
      <c r="T34" s="466"/>
      <c r="U34" s="466"/>
      <c r="V34" s="466"/>
      <c r="W34" s="469"/>
      <c r="X34" s="467"/>
    </row>
    <row r="35" ht="14.25" customHeight="1">
      <c r="A35" s="524">
        <v>688.0</v>
      </c>
      <c r="B35" s="417" t="str">
        <f t="array" ref="B35">IFNA(XLOOKUP(A35,'New Signups'!C:C,'New Signups'!D:D),"-")</f>
        <v>Ingrid</v>
      </c>
      <c r="C35" s="417" t="str">
        <f t="array" ref="C35">IFNA(XLOOKUP(A35,'New Signups'!C:C,'New Signups'!E:E),"-")</f>
        <v>yip</v>
      </c>
      <c r="D35" s="524">
        <v>1029.0</v>
      </c>
      <c r="E35" s="524"/>
      <c r="F35" s="524"/>
      <c r="G35" s="524"/>
      <c r="H35" s="524"/>
      <c r="I35" s="1069"/>
      <c r="J35" s="1374"/>
      <c r="K35" s="639"/>
      <c r="L35" s="330"/>
      <c r="M35" s="340"/>
      <c r="N35" s="341"/>
      <c r="O35" s="341"/>
      <c r="P35" s="518"/>
      <c r="Q35" s="341"/>
      <c r="R35" s="341"/>
      <c r="S35" s="341"/>
      <c r="T35" s="341"/>
      <c r="U35" s="341"/>
      <c r="V35" s="341"/>
      <c r="W35" s="330"/>
      <c r="X35" s="343"/>
    </row>
    <row r="36" ht="14.25" customHeight="1">
      <c r="A36" s="524">
        <v>689.0</v>
      </c>
      <c r="B36" s="417" t="str">
        <f t="array" ref="B36">IFNA(XLOOKUP(A36,'New Signups'!C:C,'New Signups'!D:D),"-")</f>
        <v>Ingvar</v>
      </c>
      <c r="C36" s="417" t="str">
        <f t="array" ref="C36">IFNA(XLOOKUP(A36,'New Signups'!C:C,'New Signups'!E:E),"-")</f>
        <v>Yip</v>
      </c>
      <c r="D36" s="524">
        <v>1030.0</v>
      </c>
      <c r="E36" s="524"/>
      <c r="F36" s="524"/>
      <c r="G36" s="524"/>
      <c r="H36" s="524"/>
      <c r="I36" s="1069"/>
      <c r="J36" s="1374"/>
      <c r="K36" s="639"/>
      <c r="L36" s="530"/>
      <c r="M36" s="340"/>
      <c r="N36" s="341"/>
      <c r="O36" s="341"/>
      <c r="P36" s="518"/>
      <c r="Q36" s="341"/>
      <c r="R36" s="341"/>
      <c r="S36" s="341"/>
      <c r="T36" s="341"/>
      <c r="U36" s="341"/>
      <c r="V36" s="341"/>
      <c r="W36" s="330"/>
      <c r="X36" s="343"/>
    </row>
    <row r="37" ht="14.25" customHeight="1">
      <c r="A37" s="524">
        <v>758.0</v>
      </c>
      <c r="B37" s="417" t="str">
        <f t="array" ref="B37">IFNA(XLOOKUP(A37,'New Signups'!C:C,'New Signups'!D:D),"-")</f>
        <v>Tiana</v>
      </c>
      <c r="C37" s="417" t="str">
        <f t="array" ref="C37">IFNA(XLOOKUP(A37,'New Signups'!C:C,'New Signups'!E:E),"-")</f>
        <v>Davis</v>
      </c>
      <c r="D37" s="524">
        <v>1031.0</v>
      </c>
      <c r="E37" s="1382"/>
      <c r="F37" s="1208"/>
      <c r="G37" s="1208"/>
      <c r="H37" s="1208"/>
      <c r="I37" s="1383"/>
      <c r="J37" s="537"/>
      <c r="K37" s="639"/>
      <c r="L37" s="330"/>
      <c r="M37" s="340"/>
      <c r="N37" s="341"/>
      <c r="O37" s="341"/>
      <c r="P37" s="518"/>
      <c r="Q37" s="341"/>
      <c r="R37" s="341"/>
      <c r="S37" s="341"/>
      <c r="T37" s="341"/>
      <c r="U37" s="341"/>
      <c r="V37" s="341"/>
      <c r="W37" s="330"/>
      <c r="X37" s="343"/>
    </row>
    <row r="38" ht="13.5" customHeight="1">
      <c r="A38" s="524">
        <v>774.0</v>
      </c>
      <c r="B38" s="417" t="str">
        <f t="array" ref="B38">IFNA(XLOOKUP(A38,'New Signups'!C:C,'New Signups'!D:D),"-")</f>
        <v>Khyjair </v>
      </c>
      <c r="C38" s="417" t="str">
        <f t="array" ref="C38">IFNA(XLOOKUP(A38,'New Signups'!C:C,'New Signups'!E:E),"-")</f>
        <v>Tripline Reed</v>
      </c>
      <c r="D38" s="524">
        <v>1032.0</v>
      </c>
      <c r="E38" s="1374"/>
      <c r="F38" s="537"/>
      <c r="G38" s="537"/>
      <c r="H38" s="537"/>
      <c r="I38" s="1107"/>
      <c r="J38" s="537"/>
      <c r="K38" s="639"/>
      <c r="L38" s="330"/>
      <c r="M38" s="340"/>
      <c r="N38" s="341"/>
      <c r="O38" s="341"/>
      <c r="P38" s="518"/>
      <c r="Q38" s="341"/>
      <c r="R38" s="341"/>
      <c r="S38" s="341"/>
      <c r="T38" s="341"/>
      <c r="U38" s="341"/>
      <c r="V38" s="341"/>
      <c r="W38" s="330"/>
      <c r="X38" s="343"/>
    </row>
    <row r="39" ht="14.25" customHeight="1">
      <c r="A39" s="524">
        <v>772.0</v>
      </c>
      <c r="B39" s="417" t="str">
        <f t="array" ref="B39">IFNA(XLOOKUP(A39,'New Signups'!C:C,'New Signups'!D:D),"-")</f>
        <v>Kennedy </v>
      </c>
      <c r="C39" s="417" t="str">
        <f t="array" ref="C39">IFNA(XLOOKUP(A39,'New Signups'!C:C,'New Signups'!E:E),"-")</f>
        <v>Player</v>
      </c>
      <c r="D39" s="524">
        <v>1035.0</v>
      </c>
      <c r="E39" s="1374"/>
      <c r="F39" s="537"/>
      <c r="G39" s="537"/>
      <c r="H39" s="537"/>
      <c r="I39" s="1107"/>
      <c r="J39" s="537"/>
      <c r="K39" s="639"/>
      <c r="L39" s="330"/>
      <c r="M39" s="501"/>
      <c r="N39" s="341"/>
      <c r="O39" s="341"/>
      <c r="P39" s="518"/>
      <c r="Q39" s="341"/>
      <c r="R39" s="341"/>
      <c r="S39" s="341"/>
      <c r="T39" s="341"/>
      <c r="U39" s="341"/>
      <c r="V39" s="341"/>
      <c r="W39" s="330"/>
      <c r="X39" s="343"/>
    </row>
    <row r="40" ht="14.25" customHeight="1">
      <c r="A40" s="524">
        <v>773.0</v>
      </c>
      <c r="B40" s="417" t="str">
        <f t="array" ref="B40">IFNA(XLOOKUP(A40,'New Signups'!C:C,'New Signups'!D:D),"-")</f>
        <v>Suhaylah</v>
      </c>
      <c r="C40" s="417" t="str">
        <f t="array" ref="C40">IFNA(XLOOKUP(A40,'New Signups'!C:C,'New Signups'!E:E),"-")</f>
        <v>Andino</v>
      </c>
      <c r="D40" s="524">
        <v>1036.0</v>
      </c>
      <c r="E40" s="1374"/>
      <c r="F40" s="537"/>
      <c r="G40" s="537"/>
      <c r="H40" s="537"/>
      <c r="I40" s="1107"/>
      <c r="J40" s="537"/>
      <c r="K40" s="499"/>
      <c r="L40" s="330"/>
      <c r="M40" s="340"/>
      <c r="N40" s="341"/>
      <c r="O40" s="341"/>
      <c r="P40" s="518"/>
      <c r="Q40" s="341"/>
      <c r="R40" s="341"/>
      <c r="S40" s="341"/>
      <c r="T40" s="341"/>
      <c r="U40" s="341"/>
      <c r="V40" s="341"/>
      <c r="W40" s="330"/>
      <c r="X40" s="343"/>
    </row>
    <row r="41" ht="14.25" customHeight="1">
      <c r="A41" s="524">
        <v>851.0</v>
      </c>
      <c r="B41" s="417" t="str">
        <f t="array" ref="B41">IFNA(XLOOKUP(A41,'New Signups'!C:C,'New Signups'!D:D),"-")</f>
        <v>Kiley</v>
      </c>
      <c r="C41" s="417" t="str">
        <f t="array" ref="C41">IFNA(XLOOKUP(A41,'New Signups'!C:C,'New Signups'!E:E),"-")</f>
        <v>Strauss</v>
      </c>
      <c r="D41" s="524">
        <v>1037.0</v>
      </c>
      <c r="E41" s="1374"/>
      <c r="F41" s="537"/>
      <c r="G41" s="537"/>
      <c r="H41" s="537"/>
      <c r="I41" s="1107"/>
      <c r="J41" s="537"/>
      <c r="K41" s="639"/>
      <c r="L41" s="330"/>
      <c r="M41" s="340"/>
      <c r="N41" s="341"/>
      <c r="O41" s="341"/>
      <c r="P41" s="518"/>
      <c r="Q41" s="341"/>
      <c r="R41" s="341"/>
      <c r="S41" s="341"/>
      <c r="T41" s="341"/>
      <c r="U41" s="341"/>
      <c r="V41" s="341"/>
      <c r="W41" s="330"/>
      <c r="X41" s="343"/>
    </row>
    <row r="42" ht="14.25" customHeight="1">
      <c r="A42" s="524">
        <v>887.0</v>
      </c>
      <c r="B42" s="417" t="str">
        <f t="array" ref="B42">IFNA(XLOOKUP(A42,'New Signups'!C:C,'New Signups'!D:D),"-")</f>
        <v>Sydney</v>
      </c>
      <c r="C42" s="417" t="str">
        <f t="array" ref="C42">IFNA(XLOOKUP(A42,'New Signups'!C:C,'New Signups'!E:E),"-")</f>
        <v>Hollaway</v>
      </c>
      <c r="D42" s="524">
        <v>1038.0</v>
      </c>
      <c r="E42" s="1374"/>
      <c r="F42" s="537"/>
      <c r="G42" s="537"/>
      <c r="H42" s="537"/>
      <c r="I42" s="1107"/>
      <c r="J42" s="537"/>
      <c r="K42" s="639"/>
      <c r="L42" s="330"/>
      <c r="M42" s="340"/>
      <c r="N42" s="341"/>
      <c r="O42" s="341"/>
      <c r="P42" s="518"/>
      <c r="Q42" s="341"/>
      <c r="R42" s="341"/>
      <c r="S42" s="341"/>
      <c r="T42" s="341"/>
      <c r="U42" s="341"/>
      <c r="V42" s="341"/>
      <c r="W42" s="330"/>
      <c r="X42" s="343"/>
    </row>
    <row r="43" ht="14.25" customHeight="1">
      <c r="A43" s="524">
        <v>888.0</v>
      </c>
      <c r="B43" s="417" t="str">
        <f t="array" ref="B43">IFNA(XLOOKUP(A43,'New Signups'!C:C,'New Signups'!D:D),"-")</f>
        <v>Kendall</v>
      </c>
      <c r="C43" s="417" t="str">
        <f t="array" ref="C43">IFNA(XLOOKUP(A43,'New Signups'!C:C,'New Signups'!E:E),"-")</f>
        <v>Hollaway</v>
      </c>
      <c r="D43" s="524">
        <v>1039.0</v>
      </c>
      <c r="E43" s="1374"/>
      <c r="F43" s="537"/>
      <c r="G43" s="537"/>
      <c r="H43" s="537"/>
      <c r="I43" s="1107"/>
      <c r="J43" s="537"/>
      <c r="K43" s="639"/>
      <c r="L43" s="330"/>
      <c r="M43" s="340"/>
      <c r="N43" s="341"/>
      <c r="O43" s="341"/>
      <c r="P43" s="518"/>
      <c r="Q43" s="341"/>
      <c r="R43" s="341"/>
      <c r="S43" s="341"/>
      <c r="T43" s="341"/>
      <c r="U43" s="341"/>
      <c r="V43" s="341"/>
      <c r="W43" s="330"/>
      <c r="X43" s="343"/>
    </row>
    <row r="44" ht="14.25" customHeight="1">
      <c r="A44" s="1384">
        <v>902.0</v>
      </c>
      <c r="B44" s="417" t="str">
        <f t="array" ref="B44">IFNA(XLOOKUP(A44,'New Signups'!C:C,'New Signups'!D:D),"-")</f>
        <v>Kiara</v>
      </c>
      <c r="C44" s="417" t="str">
        <f t="array" ref="C44">IFNA(XLOOKUP(A44,'New Signups'!C:C,'New Signups'!E:E),"-")</f>
        <v>Rideout</v>
      </c>
      <c r="D44" s="1384">
        <v>1040.0</v>
      </c>
      <c r="E44" s="537"/>
      <c r="F44" s="537"/>
      <c r="G44" s="537"/>
      <c r="H44" s="537"/>
      <c r="I44" s="1385"/>
      <c r="J44" s="537"/>
      <c r="K44" s="639"/>
      <c r="L44" s="330"/>
      <c r="M44" s="340"/>
      <c r="N44" s="341"/>
      <c r="O44" s="341"/>
      <c r="P44" s="341"/>
      <c r="Q44" s="341"/>
      <c r="R44" s="341"/>
      <c r="S44" s="341"/>
      <c r="T44" s="341"/>
      <c r="U44" s="341"/>
      <c r="V44" s="341"/>
      <c r="W44" s="330"/>
      <c r="X44" s="343"/>
    </row>
    <row r="45" ht="14.25" customHeight="1">
      <c r="A45" s="524">
        <v>863.0</v>
      </c>
      <c r="B45" s="417" t="str">
        <f t="array" ref="B45">IFNA(XLOOKUP(A45,'New Signups'!C:C,'New Signups'!D:D),"-")</f>
        <v>Liam</v>
      </c>
      <c r="C45" s="417" t="str">
        <f t="array" ref="C45">IFNA(XLOOKUP(A45,'New Signups'!C:C,'New Signups'!E:E),"-")</f>
        <v>Williams</v>
      </c>
      <c r="D45" s="524">
        <v>1041.0</v>
      </c>
      <c r="E45" s="1374"/>
      <c r="F45" s="537"/>
      <c r="G45" s="537"/>
      <c r="H45" s="537"/>
      <c r="I45" s="1107"/>
      <c r="J45" s="537"/>
      <c r="K45" s="639"/>
      <c r="L45" s="330"/>
      <c r="M45" s="340"/>
      <c r="N45" s="341"/>
      <c r="O45" s="341"/>
      <c r="P45" s="518"/>
      <c r="Q45" s="341"/>
      <c r="R45" s="341"/>
      <c r="S45" s="341"/>
      <c r="T45" s="341"/>
      <c r="U45" s="341"/>
      <c r="V45" s="341"/>
      <c r="W45" s="330"/>
      <c r="X45" s="343"/>
    </row>
    <row r="46" ht="14.25" customHeight="1">
      <c r="A46" s="1367">
        <v>940.0</v>
      </c>
      <c r="B46" s="486" t="str">
        <f t="array" ref="B46">IFNA(XLOOKUP(A46,'New Signups'!C:C,'New Signups'!D:D),"-")</f>
        <v>sydney</v>
      </c>
      <c r="C46" s="486" t="str">
        <f t="array" ref="C46">IFNA(XLOOKUP(A46,'New Signups'!C:C,'New Signups'!E:E),"-")</f>
        <v>Houston</v>
      </c>
      <c r="D46" s="533">
        <v>1042.0</v>
      </c>
      <c r="E46" s="533"/>
      <c r="F46" s="533"/>
      <c r="G46" s="533"/>
      <c r="H46" s="533"/>
      <c r="I46" s="1386"/>
      <c r="J46" s="533"/>
      <c r="K46" s="469"/>
      <c r="L46" s="469"/>
      <c r="M46" s="465"/>
      <c r="N46" s="466"/>
      <c r="O46" s="466"/>
      <c r="P46" s="466"/>
      <c r="Q46" s="466"/>
      <c r="R46" s="466"/>
      <c r="S46" s="466"/>
      <c r="T46" s="466"/>
      <c r="U46" s="466"/>
      <c r="V46" s="466"/>
      <c r="W46" s="469"/>
      <c r="X46" s="467"/>
    </row>
    <row r="47" ht="14.25" customHeight="1">
      <c r="A47" s="533">
        <v>952.0</v>
      </c>
      <c r="B47" s="486" t="str">
        <f t="array" ref="B47">IFNA(XLOOKUP(A47,'New Signups'!C:C,'New Signups'!D:D),"-")</f>
        <v>Avery</v>
      </c>
      <c r="C47" s="486" t="str">
        <f t="array" ref="C47">IFNA(XLOOKUP(A47,'New Signups'!C:C,'New Signups'!E:E),"-")</f>
        <v>Ostroff</v>
      </c>
      <c r="D47" s="533">
        <v>1043.0</v>
      </c>
      <c r="E47" s="533"/>
      <c r="F47" s="533"/>
      <c r="G47" s="533"/>
      <c r="H47" s="533"/>
      <c r="I47" s="1386"/>
      <c r="J47" s="533"/>
      <c r="K47" s="469"/>
      <c r="L47" s="469"/>
      <c r="M47" s="465"/>
      <c r="N47" s="466"/>
      <c r="O47" s="466"/>
      <c r="P47" s="466"/>
      <c r="Q47" s="466"/>
      <c r="R47" s="466"/>
      <c r="S47" s="466"/>
      <c r="T47" s="466"/>
      <c r="U47" s="466"/>
      <c r="V47" s="466"/>
      <c r="W47" s="469"/>
      <c r="X47" s="467"/>
    </row>
    <row r="48" ht="14.25" customHeight="1">
      <c r="A48" s="537">
        <v>935.0</v>
      </c>
      <c r="B48" s="417" t="str">
        <f t="array" ref="B48">IFNA(XLOOKUP(A48,'New Signups'!C:C,'New Signups'!D:D),"-")</f>
        <v>Christian</v>
      </c>
      <c r="C48" s="417" t="str">
        <f t="array" ref="C48">IFNA(XLOOKUP(A48,'New Signups'!C:C,'New Signups'!E:E),"-")</f>
        <v> Sims</v>
      </c>
      <c r="D48" s="537">
        <v>1044.0</v>
      </c>
      <c r="E48" s="537"/>
      <c r="F48" s="537"/>
      <c r="G48" s="537"/>
      <c r="H48" s="537"/>
      <c r="I48" s="1107"/>
      <c r="J48" s="537"/>
      <c r="K48" s="639"/>
      <c r="L48" s="330"/>
      <c r="M48" s="340"/>
      <c r="N48" s="341"/>
      <c r="O48" s="341"/>
      <c r="P48" s="518"/>
      <c r="Q48" s="341"/>
      <c r="R48" s="341"/>
      <c r="S48" s="341"/>
      <c r="T48" s="341"/>
      <c r="U48" s="341"/>
      <c r="V48" s="341"/>
      <c r="W48" s="330"/>
      <c r="X48" s="343"/>
    </row>
    <row r="49" ht="14.25" customHeight="1">
      <c r="A49" s="537">
        <v>950.0</v>
      </c>
      <c r="B49" s="417" t="str">
        <f t="array" ref="B49">IFNA(XLOOKUP(A49,'New Signups'!C:C,'New Signups'!D:D),"-")</f>
        <v>Zuri</v>
      </c>
      <c r="C49" s="417" t="s">
        <v>5716</v>
      </c>
      <c r="D49" s="537">
        <v>1045.0</v>
      </c>
      <c r="E49" s="537"/>
      <c r="F49" s="537"/>
      <c r="G49" s="537"/>
      <c r="H49" s="537"/>
      <c r="I49" s="1107"/>
      <c r="J49" s="537"/>
      <c r="K49" s="639"/>
      <c r="L49" s="330"/>
      <c r="M49" s="340"/>
      <c r="N49" s="341"/>
      <c r="O49" s="341"/>
      <c r="P49" s="518"/>
      <c r="Q49" s="341"/>
      <c r="R49" s="341"/>
      <c r="S49" s="341"/>
      <c r="T49" s="341"/>
      <c r="U49" s="341"/>
      <c r="V49" s="341"/>
      <c r="W49" s="330"/>
      <c r="X49" s="343"/>
    </row>
    <row r="50" ht="14.25" customHeight="1">
      <c r="A50" s="537">
        <v>905.0</v>
      </c>
      <c r="B50" s="417" t="str">
        <f t="array" ref="B50">IFNA(XLOOKUP(A50,'New Signups'!C:C,'New Signups'!D:D),"-")</f>
        <v>Camryn</v>
      </c>
      <c r="C50" s="417" t="str">
        <f t="array" ref="C50">IFNA(XLOOKUP(A50,'New Signups'!C:C,'New Signups'!E:E),"-")</f>
        <v>Grant</v>
      </c>
      <c r="D50" s="537">
        <v>1046.0</v>
      </c>
      <c r="E50" s="537"/>
      <c r="F50" s="537"/>
      <c r="G50" s="537"/>
      <c r="H50" s="537"/>
      <c r="I50" s="1107"/>
      <c r="J50" s="537"/>
      <c r="K50" s="639"/>
      <c r="L50" s="330"/>
      <c r="M50" s="340"/>
      <c r="N50" s="341"/>
      <c r="O50" s="341"/>
      <c r="P50" s="518"/>
      <c r="Q50" s="341"/>
      <c r="R50" s="341"/>
      <c r="S50" s="341"/>
      <c r="T50" s="341"/>
      <c r="U50" s="341"/>
      <c r="V50" s="341"/>
      <c r="W50" s="330"/>
      <c r="X50" s="343"/>
    </row>
    <row r="51" ht="14.25" customHeight="1">
      <c r="A51" s="537">
        <v>968.0</v>
      </c>
      <c r="B51" s="417" t="str">
        <f t="array" ref="B51">IFNA(XLOOKUP(A51,'New Signups'!C:C,'New Signups'!D:D),"-")</f>
        <v>Ailea</v>
      </c>
      <c r="C51" s="417" t="str">
        <f t="array" ref="C51">IFNA(XLOOKUP(A51,'New Signups'!C:C,'New Signups'!E:E),"-")</f>
        <v>Jackson</v>
      </c>
      <c r="D51" s="537">
        <v>1047.0</v>
      </c>
      <c r="E51" s="537"/>
      <c r="F51" s="537"/>
      <c r="G51" s="537"/>
      <c r="H51" s="537"/>
      <c r="I51" s="1107"/>
      <c r="J51" s="537"/>
      <c r="K51" s="639"/>
      <c r="L51" s="330"/>
      <c r="M51" s="340"/>
      <c r="N51" s="341"/>
      <c r="O51" s="341"/>
      <c r="P51" s="518"/>
      <c r="Q51" s="341"/>
      <c r="R51" s="341"/>
      <c r="S51" s="341"/>
      <c r="T51" s="341"/>
      <c r="U51" s="341"/>
      <c r="V51" s="341"/>
      <c r="W51" s="330"/>
      <c r="X51" s="343"/>
    </row>
    <row r="52" ht="14.25" customHeight="1">
      <c r="A52" s="537">
        <v>923.0</v>
      </c>
      <c r="B52" s="417" t="str">
        <f t="array" ref="B52">IFNA(XLOOKUP(A52,'New Signups'!C:C,'New Signups'!D:D),"-")</f>
        <v>Mia</v>
      </c>
      <c r="C52" s="417" t="str">
        <f t="array" ref="C52">IFNA(XLOOKUP(A52,'New Signups'!C:C,'New Signups'!E:E),"-")</f>
        <v>Day Hilton</v>
      </c>
      <c r="D52" s="537">
        <v>1048.0</v>
      </c>
      <c r="E52" s="537"/>
      <c r="F52" s="537"/>
      <c r="G52" s="537"/>
      <c r="H52" s="537"/>
      <c r="I52" s="1107"/>
      <c r="J52" s="537"/>
      <c r="K52" s="639"/>
      <c r="L52" s="330"/>
      <c r="M52" s="340"/>
      <c r="N52" s="341"/>
      <c r="O52" s="341"/>
      <c r="P52" s="518"/>
      <c r="Q52" s="341"/>
      <c r="R52" s="341"/>
      <c r="S52" s="341"/>
      <c r="T52" s="341"/>
      <c r="U52" s="341"/>
      <c r="V52" s="341"/>
      <c r="W52" s="330"/>
      <c r="X52" s="343"/>
    </row>
    <row r="53" ht="14.25" customHeight="1">
      <c r="A53" s="537">
        <v>977.0</v>
      </c>
      <c r="B53" s="417" t="str">
        <f t="array" ref="B53">IFNA(XLOOKUP(A53,'New Signups'!C:C,'New Signups'!D:D),"-")</f>
        <v>Si'Yor</v>
      </c>
      <c r="C53" s="417" t="str">
        <f t="array" ref="C53">IFNA(XLOOKUP(A53,'New Signups'!C:C,'New Signups'!E:E),"-")</f>
        <v>Rokins</v>
      </c>
      <c r="D53" s="537">
        <v>1049.0</v>
      </c>
      <c r="E53" s="537"/>
      <c r="F53" s="537"/>
      <c r="G53" s="537"/>
      <c r="H53" s="537"/>
      <c r="I53" s="1107"/>
      <c r="J53" s="537"/>
      <c r="K53" s="639"/>
      <c r="L53" s="330"/>
      <c r="M53" s="340"/>
      <c r="N53" s="341"/>
      <c r="O53" s="341"/>
      <c r="P53" s="518"/>
      <c r="Q53" s="341"/>
      <c r="R53" s="341"/>
      <c r="S53" s="341"/>
      <c r="T53" s="341"/>
      <c r="U53" s="341"/>
      <c r="V53" s="341"/>
      <c r="W53" s="330"/>
      <c r="X53" s="343"/>
    </row>
    <row r="54" ht="14.25" customHeight="1">
      <c r="A54" s="537">
        <v>975.0</v>
      </c>
      <c r="B54" s="417" t="str">
        <f t="array" ref="B54">IFNA(XLOOKUP(A54,'New Signups'!C:C,'New Signups'!D:D),"-")</f>
        <v>Caitlyn </v>
      </c>
      <c r="C54" s="417" t="str">
        <f t="array" ref="C54">IFNA(XLOOKUP(A54,'New Signups'!C:C,'New Signups'!E:E),"-")</f>
        <v>Moran</v>
      </c>
      <c r="D54" s="537">
        <v>1050.0</v>
      </c>
      <c r="E54" s="537"/>
      <c r="F54" s="537"/>
      <c r="G54" s="537"/>
      <c r="H54" s="537"/>
      <c r="I54" s="1107"/>
      <c r="J54" s="537"/>
      <c r="K54" s="639"/>
      <c r="L54" s="330"/>
      <c r="M54" s="340"/>
      <c r="N54" s="341"/>
      <c r="O54" s="341"/>
      <c r="P54" s="518"/>
      <c r="Q54" s="341"/>
      <c r="R54" s="341"/>
      <c r="S54" s="341"/>
      <c r="T54" s="341"/>
      <c r="U54" s="341"/>
      <c r="V54" s="341"/>
      <c r="W54" s="330"/>
      <c r="X54" s="343"/>
    </row>
    <row r="55" ht="14.25" customHeight="1">
      <c r="A55" s="537">
        <v>876.0</v>
      </c>
      <c r="B55" s="417" t="str">
        <f t="array" ref="B55">IFNA(XLOOKUP(A55,'New Signups'!C:C,'New Signups'!D:D),"-")</f>
        <v>Anabel</v>
      </c>
      <c r="C55" s="417" t="str">
        <f t="array" ref="C55">IFNA(XLOOKUP(A55,'New Signups'!C:C,'New Signups'!E:E),"-")</f>
        <v>Robinson-Posey</v>
      </c>
      <c r="D55" s="537">
        <v>1051.0</v>
      </c>
      <c r="E55" s="537"/>
      <c r="F55" s="537"/>
      <c r="G55" s="537"/>
      <c r="H55" s="40"/>
      <c r="I55" s="1107"/>
      <c r="J55" s="537"/>
      <c r="K55" s="639"/>
      <c r="L55" s="330"/>
      <c r="M55" s="340"/>
      <c r="N55" s="341"/>
      <c r="O55" s="341"/>
      <c r="P55" s="518"/>
      <c r="Q55" s="341"/>
      <c r="R55" s="341"/>
      <c r="S55" s="341"/>
      <c r="T55" s="341"/>
      <c r="U55" s="341"/>
      <c r="V55" s="341"/>
      <c r="W55" s="330"/>
      <c r="X55" s="343"/>
    </row>
    <row r="56" ht="14.25" customHeight="1">
      <c r="A56" s="140">
        <v>1089.0</v>
      </c>
      <c r="B56" s="417" t="str">
        <f t="array" ref="B56">IFNA(XLOOKUP(A56,'New Signups'!C:C,'New Signups'!D:D),"-")</f>
        <v>Christian</v>
      </c>
      <c r="C56" s="417" t="str">
        <f t="array" ref="C56">IFNA(XLOOKUP(A56,'New Signups'!C:C,'New Signups'!E:E),"-")</f>
        <v>Taylor</v>
      </c>
      <c r="D56" s="537">
        <v>1052.0</v>
      </c>
      <c r="E56" s="537"/>
      <c r="F56" s="537"/>
      <c r="G56" s="537"/>
      <c r="H56" s="537"/>
      <c r="I56" s="1107"/>
      <c r="J56" s="537"/>
      <c r="K56" s="639"/>
      <c r="L56" s="330"/>
      <c r="M56" s="340"/>
      <c r="N56" s="341"/>
      <c r="O56" s="341"/>
      <c r="P56" s="518"/>
      <c r="Q56" s="341"/>
      <c r="R56" s="341"/>
      <c r="S56" s="341"/>
      <c r="T56" s="341"/>
      <c r="U56" s="341"/>
      <c r="V56" s="341"/>
      <c r="W56" s="330"/>
      <c r="X56" s="343"/>
    </row>
    <row r="57" ht="14.25" customHeight="1">
      <c r="A57" s="140">
        <v>1116.0</v>
      </c>
      <c r="B57" s="417" t="str">
        <f t="array" ref="B57">IFNA(XLOOKUP(A57,'New Signups'!C:C,'New Signups'!D:D),"-")</f>
        <v>Zahon</v>
      </c>
      <c r="C57" s="417" t="str">
        <f t="array" ref="C57">IFNA(XLOOKUP(A57,'New Signups'!C:C,'New Signups'!E:E),"-")</f>
        <v>McDonald</v>
      </c>
      <c r="D57" s="537">
        <v>1053.0</v>
      </c>
      <c r="E57" s="537"/>
      <c r="F57" s="537"/>
      <c r="G57" s="537"/>
      <c r="H57" s="537"/>
      <c r="I57" s="1107"/>
      <c r="J57" s="537"/>
      <c r="K57" s="639"/>
      <c r="L57" s="330"/>
      <c r="M57" s="340"/>
      <c r="N57" s="341"/>
      <c r="O57" s="341"/>
      <c r="P57" s="518"/>
      <c r="Q57" s="341"/>
      <c r="R57" s="341"/>
      <c r="S57" s="341"/>
      <c r="T57" s="341"/>
      <c r="U57" s="341"/>
      <c r="V57" s="341"/>
      <c r="W57" s="330"/>
      <c r="X57" s="343"/>
    </row>
    <row r="58" ht="14.25" customHeight="1">
      <c r="A58" s="537">
        <v>1117.0</v>
      </c>
      <c r="B58" s="417" t="str">
        <f t="array" ref="B58">IFNA(XLOOKUP(A58,'New Signups'!C:C,'New Signups'!D:D),"-")</f>
        <v>Zaaka</v>
      </c>
      <c r="C58" s="417" t="str">
        <f t="array" ref="C58">IFNA(XLOOKUP(A58,'New Signups'!C:C,'New Signups'!E:E),"-")</f>
        <v>McDonald</v>
      </c>
      <c r="D58" s="537">
        <v>1054.0</v>
      </c>
      <c r="E58" s="537"/>
      <c r="F58" s="537"/>
      <c r="G58" s="537"/>
      <c r="H58" s="537"/>
      <c r="I58" s="1107"/>
      <c r="J58" s="537"/>
      <c r="K58" s="639"/>
      <c r="L58" s="330"/>
      <c r="M58" s="340"/>
      <c r="N58" s="341"/>
      <c r="O58" s="341"/>
      <c r="P58" s="518"/>
      <c r="Q58" s="341"/>
      <c r="R58" s="341"/>
      <c r="S58" s="341"/>
      <c r="T58" s="341"/>
      <c r="U58" s="341"/>
      <c r="V58" s="341"/>
      <c r="W58" s="330"/>
      <c r="X58" s="343"/>
    </row>
    <row r="59" ht="14.25" customHeight="1">
      <c r="A59" s="537">
        <v>1083.0</v>
      </c>
      <c r="B59" s="417" t="s">
        <v>4709</v>
      </c>
      <c r="C59" s="417" t="s">
        <v>496</v>
      </c>
      <c r="D59" s="537">
        <v>1055.0</v>
      </c>
      <c r="E59" s="537"/>
      <c r="F59" s="537"/>
      <c r="G59" s="537"/>
      <c r="H59" s="537"/>
      <c r="I59" s="1107"/>
      <c r="J59" s="537"/>
      <c r="K59" s="639"/>
      <c r="L59" s="330"/>
      <c r="M59" s="340"/>
      <c r="N59" s="341"/>
      <c r="O59" s="341"/>
      <c r="P59" s="518"/>
      <c r="Q59" s="341"/>
      <c r="R59" s="341"/>
      <c r="S59" s="341"/>
      <c r="T59" s="341"/>
      <c r="U59" s="341"/>
      <c r="V59" s="341"/>
      <c r="W59" s="330"/>
      <c r="X59" s="343"/>
    </row>
    <row r="60" ht="14.25" customHeight="1">
      <c r="A60" s="533">
        <v>1107.0</v>
      </c>
      <c r="B60" s="486" t="str">
        <f t="array" ref="B60">IFNA(XLOOKUP(A60,'New Signups'!C:C,'New Signups'!D:D),"-")</f>
        <v>Jeremiah</v>
      </c>
      <c r="C60" s="486" t="str">
        <f t="array" ref="C60">IFNA(XLOOKUP(A60,'New Signups'!C:C,'New Signups'!E:E),"-")</f>
        <v>Conner</v>
      </c>
      <c r="D60" s="533">
        <v>1056.0</v>
      </c>
      <c r="E60" s="533"/>
      <c r="F60" s="533"/>
      <c r="G60" s="533"/>
      <c r="H60" s="533"/>
      <c r="I60" s="1386"/>
      <c r="J60" s="533"/>
      <c r="K60" s="639"/>
      <c r="L60" s="469"/>
      <c r="M60" s="465"/>
      <c r="N60" s="466"/>
      <c r="O60" s="466"/>
      <c r="P60" s="518"/>
      <c r="Q60" s="466"/>
      <c r="R60" s="466"/>
      <c r="S60" s="466"/>
      <c r="T60" s="466"/>
      <c r="U60" s="466"/>
      <c r="V60" s="466"/>
      <c r="W60" s="469"/>
      <c r="X60" s="467"/>
    </row>
    <row r="61" ht="14.25" customHeight="1">
      <c r="A61" s="537">
        <v>1147.0</v>
      </c>
      <c r="B61" s="417" t="str">
        <f t="array" ref="B61">IFNA(XLOOKUP(A61,'New Signups'!C:C,'New Signups'!D:D),"-")</f>
        <v>Aashir</v>
      </c>
      <c r="C61" s="417" t="str">
        <f t="array" ref="C61">IFNA(XLOOKUP(A61,'New Signups'!C:C,'New Signups'!E:E),"-")</f>
        <v>Nelson</v>
      </c>
      <c r="D61" s="537">
        <v>1057.0</v>
      </c>
      <c r="E61" s="537"/>
      <c r="F61" s="3"/>
      <c r="G61" s="1321"/>
      <c r="H61" s="3"/>
      <c r="I61" s="1200"/>
      <c r="J61" s="537"/>
      <c r="K61" s="639"/>
      <c r="L61" s="330"/>
      <c r="M61" s="340"/>
      <c r="N61" s="341"/>
      <c r="O61" s="341"/>
      <c r="P61" s="518"/>
      <c r="Q61" s="341"/>
      <c r="R61" s="341"/>
      <c r="S61" s="341"/>
      <c r="T61" s="341"/>
      <c r="U61" s="341"/>
      <c r="V61" s="341"/>
      <c r="W61" s="330"/>
      <c r="X61" s="343"/>
    </row>
    <row r="62" ht="14.25" customHeight="1">
      <c r="A62" s="537">
        <v>1129.0</v>
      </c>
      <c r="B62" s="417" t="str">
        <f t="array" ref="B62">IFNA(XLOOKUP(A62,'New Signups'!C:C,'New Signups'!D:D),"-")</f>
        <v>Hendrix</v>
      </c>
      <c r="C62" s="417" t="str">
        <f t="array" ref="C62">IFNA(XLOOKUP(A62,'New Signups'!C:C,'New Signups'!E:E),"-")</f>
        <v>Carpenter </v>
      </c>
      <c r="D62" s="537">
        <v>1058.0</v>
      </c>
      <c r="E62" s="537"/>
      <c r="F62" s="3"/>
      <c r="G62" s="1321"/>
      <c r="H62" s="3"/>
      <c r="I62" s="1200"/>
      <c r="J62" s="537"/>
      <c r="K62" s="639"/>
      <c r="L62" s="330"/>
      <c r="M62" s="340"/>
      <c r="N62" s="341"/>
      <c r="O62" s="341"/>
      <c r="P62" s="518"/>
      <c r="Q62" s="341"/>
      <c r="R62" s="341"/>
      <c r="S62" s="341"/>
      <c r="T62" s="341"/>
      <c r="U62" s="341"/>
      <c r="V62" s="341"/>
      <c r="W62" s="330"/>
      <c r="X62" s="343"/>
    </row>
    <row r="63" ht="14.25" customHeight="1">
      <c r="A63" s="537">
        <v>1135.0</v>
      </c>
      <c r="B63" s="417" t="str">
        <f t="array" ref="B63">IFNA(XLOOKUP(A63,'New Signups'!C:C,'New Signups'!D:D),"-")</f>
        <v>Justus</v>
      </c>
      <c r="C63" s="417" t="str">
        <f t="array" ref="C63">IFNA(XLOOKUP(A63,'New Signups'!C:C,'New Signups'!E:E),"-")</f>
        <v>Dixon</v>
      </c>
      <c r="D63" s="537">
        <v>1059.0</v>
      </c>
      <c r="E63" s="537"/>
      <c r="F63" s="537"/>
      <c r="G63" s="537"/>
      <c r="H63" s="537"/>
      <c r="I63" s="1107"/>
      <c r="J63" s="537"/>
      <c r="K63" s="639"/>
      <c r="L63" s="330"/>
      <c r="M63" s="340"/>
      <c r="N63" s="341"/>
      <c r="O63" s="341"/>
      <c r="P63" s="518"/>
      <c r="Q63" s="341"/>
      <c r="R63" s="341"/>
      <c r="S63" s="341"/>
      <c r="T63" s="341"/>
      <c r="U63" s="341"/>
      <c r="V63" s="341"/>
      <c r="W63" s="330"/>
      <c r="X63" s="343"/>
    </row>
    <row r="64" ht="14.25" customHeight="1">
      <c r="A64" s="537">
        <v>1121.0</v>
      </c>
      <c r="B64" s="417" t="str">
        <f t="array" ref="B64">IFNA(XLOOKUP(A64,'New Signups'!C:C,'New Signups'!D:D),"-")</f>
        <v>faith</v>
      </c>
      <c r="C64" s="417" t="str">
        <f t="array" ref="C64">IFNA(XLOOKUP(A64,'New Signups'!C:C,'New Signups'!E:E),"-")</f>
        <v>Muhammad</v>
      </c>
      <c r="D64" s="537">
        <v>1060.0</v>
      </c>
      <c r="E64" s="537"/>
      <c r="F64" s="537"/>
      <c r="G64" s="537"/>
      <c r="H64" s="537"/>
      <c r="I64" s="1107"/>
      <c r="J64" s="537"/>
      <c r="K64" s="639"/>
      <c r="L64" s="330"/>
      <c r="M64" s="340"/>
      <c r="N64" s="341"/>
      <c r="O64" s="341"/>
      <c r="P64" s="518"/>
      <c r="Q64" s="341"/>
      <c r="R64" s="341"/>
      <c r="S64" s="341"/>
      <c r="T64" s="341"/>
      <c r="U64" s="341"/>
      <c r="V64" s="341"/>
      <c r="W64" s="330"/>
      <c r="X64" s="343"/>
    </row>
    <row r="65" ht="14.25" customHeight="1">
      <c r="A65" s="537">
        <v>1126.0</v>
      </c>
      <c r="B65" s="417" t="str">
        <f t="array" ref="B65">IFNA(XLOOKUP(A65,'New Signups'!C:C,'New Signups'!D:D),"-")</f>
        <v>Cynthia</v>
      </c>
      <c r="C65" s="417" t="str">
        <f t="array" ref="C65">IFNA(XLOOKUP(A65,'New Signups'!C:C,'New Signups'!E:E),"-")</f>
        <v>Sanchez</v>
      </c>
      <c r="D65" s="537">
        <v>1061.0</v>
      </c>
      <c r="E65" s="537"/>
      <c r="F65" s="1202"/>
      <c r="G65" s="537"/>
      <c r="H65" s="1387"/>
      <c r="I65" s="1107"/>
      <c r="J65" s="537"/>
      <c r="K65" s="639"/>
      <c r="L65" s="330"/>
      <c r="M65" s="340"/>
      <c r="N65" s="341"/>
      <c r="O65" s="341"/>
      <c r="P65" s="341"/>
      <c r="Q65" s="341"/>
      <c r="R65" s="341"/>
      <c r="S65" s="341"/>
      <c r="T65" s="341"/>
      <c r="U65" s="341"/>
      <c r="V65" s="341"/>
      <c r="W65" s="330"/>
      <c r="X65" s="343"/>
    </row>
    <row r="66" ht="14.25" customHeight="1">
      <c r="A66" s="537">
        <v>1146.0</v>
      </c>
      <c r="B66" s="417" t="str">
        <f t="array" ref="B66">IFNA(XLOOKUP(A66,'New Signups'!C:C,'New Signups'!D:D),"-")</f>
        <v>Juniper</v>
      </c>
      <c r="C66" s="417" t="s">
        <v>5671</v>
      </c>
      <c r="D66" s="537">
        <v>1062.0</v>
      </c>
      <c r="E66" s="537"/>
      <c r="F66" s="537"/>
      <c r="G66" s="537"/>
      <c r="H66" s="537"/>
      <c r="I66" s="1107"/>
      <c r="J66" s="537"/>
      <c r="K66" s="639"/>
      <c r="L66" s="330"/>
      <c r="M66" s="340"/>
      <c r="N66" s="341"/>
      <c r="O66" s="341"/>
      <c r="P66" s="518"/>
      <c r="Q66" s="341"/>
      <c r="R66" s="341"/>
      <c r="S66" s="341"/>
      <c r="T66" s="341"/>
      <c r="U66" s="341"/>
      <c r="V66" s="341"/>
      <c r="W66" s="330"/>
      <c r="X66" s="343"/>
    </row>
    <row r="67" ht="14.25" customHeight="1">
      <c r="A67" s="537">
        <v>1207.0</v>
      </c>
      <c r="B67" s="417" t="str">
        <f t="array" ref="B67">IFNA(XLOOKUP(A67,'New Signups'!C:C,'New Signups'!D:D),"-")</f>
        <v>Shiloh</v>
      </c>
      <c r="C67" s="417" t="str">
        <f t="array" ref="C67">IFNA(XLOOKUP(A67,'New Signups'!C:C,'New Signups'!E:E),"-")</f>
        <v>Watts</v>
      </c>
      <c r="D67" s="537">
        <v>1063.0</v>
      </c>
      <c r="E67" s="537"/>
      <c r="F67" s="94"/>
      <c r="G67" s="537"/>
      <c r="H67" s="537"/>
      <c r="I67" s="1107"/>
      <c r="J67" s="537"/>
      <c r="K67" s="639"/>
      <c r="L67" s="330"/>
      <c r="M67" s="340"/>
      <c r="N67" s="341"/>
      <c r="O67" s="341"/>
      <c r="P67" s="341"/>
      <c r="Q67" s="341"/>
      <c r="R67" s="341"/>
      <c r="S67" s="341"/>
      <c r="T67" s="341"/>
      <c r="U67" s="341"/>
      <c r="V67" s="341"/>
      <c r="W67" s="330"/>
      <c r="X67" s="343"/>
    </row>
    <row r="68" ht="14.25" customHeight="1">
      <c r="A68" s="537">
        <v>1208.0</v>
      </c>
      <c r="B68" s="417" t="str">
        <f t="array" ref="B68">IFNA(XLOOKUP(A68,'New Signups'!C:C,'New Signups'!D:D),"-")</f>
        <v>Isaiah </v>
      </c>
      <c r="C68" s="417" t="s">
        <v>123</v>
      </c>
      <c r="D68" s="537">
        <v>1064.0</v>
      </c>
      <c r="E68" s="537"/>
      <c r="F68" s="94"/>
      <c r="G68" s="537"/>
      <c r="H68" s="537"/>
      <c r="I68" s="1107"/>
      <c r="J68" s="537"/>
      <c r="K68" s="639"/>
      <c r="L68" s="330"/>
      <c r="M68" s="340"/>
      <c r="N68" s="341"/>
      <c r="O68" s="341"/>
      <c r="P68" s="341"/>
      <c r="Q68" s="341"/>
      <c r="R68" s="341"/>
      <c r="S68" s="341"/>
      <c r="T68" s="341"/>
      <c r="U68" s="341"/>
      <c r="V68" s="341"/>
      <c r="W68" s="330"/>
      <c r="X68" s="343"/>
    </row>
    <row r="69" ht="14.25" customHeight="1">
      <c r="A69" s="537">
        <v>1210.0</v>
      </c>
      <c r="B69" s="417" t="str">
        <f t="array" ref="B69">IFNA(XLOOKUP(A69,'New Signups'!C:C,'New Signups'!D:D),"-")</f>
        <v>Ciana</v>
      </c>
      <c r="C69" s="417" t="str">
        <f t="array" ref="C69">IFNA(XLOOKUP(A69,'New Signups'!C:C,'New Signups'!E:E),"-")</f>
        <v>White </v>
      </c>
      <c r="D69" s="537">
        <v>1065.0</v>
      </c>
      <c r="E69" s="537"/>
      <c r="F69" s="537"/>
      <c r="G69" s="537"/>
      <c r="H69" s="537"/>
      <c r="I69" s="1107"/>
      <c r="J69" s="537"/>
      <c r="K69" s="639"/>
      <c r="L69" s="330"/>
      <c r="M69" s="340"/>
      <c r="N69" s="341"/>
      <c r="O69" s="341"/>
      <c r="P69" s="518"/>
      <c r="Q69" s="341"/>
      <c r="R69" s="341"/>
      <c r="S69" s="341"/>
      <c r="T69" s="341"/>
      <c r="U69" s="341"/>
      <c r="V69" s="341"/>
      <c r="W69" s="330"/>
      <c r="X69" s="343"/>
    </row>
    <row r="70" ht="14.25" customHeight="1">
      <c r="A70" s="537">
        <v>1065.0</v>
      </c>
      <c r="B70" s="417" t="str">
        <f t="array" ref="B70">IFNA(XLOOKUP(A70,'New Signups'!C:C,'New Signups'!D:D),"-")</f>
        <v>Dominic</v>
      </c>
      <c r="C70" s="417" t="str">
        <f t="array" ref="C70">IFNA(XLOOKUP(A70,'New Signups'!C:C,'New Signups'!E:E),"-")</f>
        <v>Pugh</v>
      </c>
      <c r="D70" s="537">
        <v>1066.0</v>
      </c>
      <c r="E70" s="537"/>
      <c r="F70" s="537"/>
      <c r="G70" s="537"/>
      <c r="H70" s="537"/>
      <c r="I70" s="1107"/>
      <c r="J70" s="537"/>
      <c r="K70" s="639"/>
      <c r="L70" s="330"/>
      <c r="M70" s="340"/>
      <c r="N70" s="341"/>
      <c r="O70" s="341"/>
      <c r="P70" s="518"/>
      <c r="Q70" s="341"/>
      <c r="R70" s="341"/>
      <c r="S70" s="341"/>
      <c r="T70" s="341"/>
      <c r="U70" s="341"/>
      <c r="V70" s="341"/>
      <c r="W70" s="330"/>
      <c r="X70" s="343"/>
    </row>
    <row r="71" ht="14.25" customHeight="1">
      <c r="A71" s="537">
        <v>1199.0</v>
      </c>
      <c r="B71" s="417" t="str">
        <f t="array" ref="B71">IFNA(XLOOKUP(A71,'New Signups'!C:C,'New Signups'!D:D),"-")</f>
        <v>Valentina</v>
      </c>
      <c r="C71" s="417" t="str">
        <f t="array" ref="C71">IFNA(XLOOKUP(A71,'New Signups'!C:C,'New Signups'!E:E),"-")</f>
        <v>johnson</v>
      </c>
      <c r="D71" s="537">
        <v>1067.0</v>
      </c>
      <c r="E71" s="537"/>
      <c r="F71" s="537"/>
      <c r="G71" s="537"/>
      <c r="H71" s="537"/>
      <c r="I71" s="1107"/>
      <c r="J71" s="537"/>
      <c r="K71" s="639"/>
      <c r="L71" s="330"/>
      <c r="M71" s="340"/>
      <c r="N71" s="341"/>
      <c r="O71" s="341"/>
      <c r="P71" s="341"/>
      <c r="Q71" s="341"/>
      <c r="R71" s="341"/>
      <c r="S71" s="341"/>
      <c r="T71" s="341"/>
      <c r="U71" s="341"/>
      <c r="V71" s="341"/>
      <c r="W71" s="330"/>
      <c r="X71" s="343"/>
    </row>
    <row r="72" ht="14.25" customHeight="1">
      <c r="A72" s="537">
        <v>1180.0</v>
      </c>
      <c r="B72" s="417" t="str">
        <f t="array" ref="B72">IFNA(XLOOKUP(A72,'New Signups'!C:C,'New Signups'!D:D),"-")</f>
        <v>Samuel</v>
      </c>
      <c r="C72" s="417" t="s">
        <v>985</v>
      </c>
      <c r="D72" s="537">
        <v>1068.0</v>
      </c>
      <c r="E72" s="537"/>
      <c r="F72" s="537"/>
      <c r="G72" s="537"/>
      <c r="H72" s="53"/>
      <c r="I72" s="537"/>
      <c r="J72" s="537"/>
      <c r="K72" s="639"/>
      <c r="L72" s="330"/>
      <c r="M72" s="340"/>
      <c r="N72" s="341"/>
      <c r="O72" s="341"/>
      <c r="P72" s="518"/>
      <c r="Q72" s="341"/>
      <c r="R72" s="341"/>
      <c r="S72" s="341"/>
      <c r="T72" s="341"/>
      <c r="U72" s="341"/>
      <c r="V72" s="341"/>
      <c r="W72" s="330"/>
      <c r="X72" s="343"/>
    </row>
    <row r="73" ht="14.25" customHeight="1">
      <c r="A73" s="537">
        <v>1377.0</v>
      </c>
      <c r="B73" s="543" t="s">
        <v>4766</v>
      </c>
      <c r="C73" s="417" t="str">
        <f t="array" ref="C73">IFNA(XLOOKUP(A73,'New Signups'!C:C,'New Signups'!E:E),"-")</f>
        <v>Haimes</v>
      </c>
      <c r="D73" s="1374">
        <v>1069.0</v>
      </c>
      <c r="E73" s="537"/>
      <c r="F73" s="537"/>
      <c r="G73" s="537"/>
      <c r="H73" s="537"/>
      <c r="I73" s="537"/>
      <c r="J73" s="537"/>
      <c r="K73" s="639"/>
      <c r="L73" s="330"/>
      <c r="M73" s="340"/>
      <c r="N73" s="341"/>
      <c r="O73" s="341"/>
      <c r="P73" s="341"/>
      <c r="Q73" s="341"/>
      <c r="R73" s="341"/>
      <c r="S73" s="341"/>
      <c r="T73" s="341"/>
      <c r="U73" s="341"/>
      <c r="V73" s="341"/>
      <c r="W73" s="330"/>
      <c r="X73" s="343"/>
    </row>
    <row r="74" ht="14.25" customHeight="1">
      <c r="A74" s="537">
        <v>1356.0</v>
      </c>
      <c r="B74" s="543" t="s">
        <v>99</v>
      </c>
      <c r="C74" s="417" t="str">
        <f t="array" ref="C74">IFNA(XLOOKUP(A74,'New Signups'!C:C,'New Signups'!E:E),"-")</f>
        <v>Rackley</v>
      </c>
      <c r="D74" s="1374">
        <v>1070.0</v>
      </c>
      <c r="E74" s="537"/>
      <c r="F74" s="537"/>
      <c r="G74" s="537"/>
      <c r="H74" s="537"/>
      <c r="I74" s="537"/>
      <c r="J74" s="537"/>
      <c r="K74" s="639"/>
      <c r="L74" s="330"/>
      <c r="M74" s="340"/>
      <c r="N74" s="341"/>
      <c r="O74" s="341"/>
      <c r="P74" s="341"/>
      <c r="Q74" s="341"/>
      <c r="R74" s="341"/>
      <c r="S74" s="341"/>
      <c r="T74" s="341"/>
      <c r="U74" s="341"/>
      <c r="V74" s="341"/>
      <c r="W74" s="330"/>
      <c r="X74" s="343"/>
    </row>
    <row r="75" ht="14.25" customHeight="1">
      <c r="A75" s="537">
        <v>1393.0</v>
      </c>
      <c r="B75" s="543" t="s">
        <v>1220</v>
      </c>
      <c r="C75" s="417" t="str">
        <f t="array" ref="C75">IFNA(XLOOKUP(A75,'New Signups'!C:C,'New Signups'!E:E),"-")</f>
        <v>Waters</v>
      </c>
      <c r="D75" s="1374">
        <v>1071.0</v>
      </c>
      <c r="E75" s="537"/>
      <c r="F75" s="537"/>
      <c r="G75" s="537"/>
      <c r="H75" s="537"/>
      <c r="I75" s="537"/>
      <c r="J75" s="537"/>
      <c r="K75" s="639"/>
      <c r="L75" s="330"/>
      <c r="M75" s="340"/>
      <c r="N75" s="341"/>
      <c r="O75" s="341"/>
      <c r="P75" s="341"/>
      <c r="Q75" s="341"/>
      <c r="R75" s="341"/>
      <c r="S75" s="341"/>
      <c r="T75" s="341"/>
      <c r="U75" s="341"/>
      <c r="V75" s="341"/>
      <c r="W75" s="330"/>
      <c r="X75" s="343"/>
    </row>
    <row r="76" ht="14.25" customHeight="1">
      <c r="A76" s="537">
        <v>1253.0</v>
      </c>
      <c r="B76" s="543" t="s">
        <v>1054</v>
      </c>
      <c r="C76" s="417" t="str">
        <f t="array" ref="C76">IFNA(XLOOKUP(A76,'New Signups'!C:C,'New Signups'!E:E),"-")</f>
        <v>Wagner</v>
      </c>
      <c r="D76" s="1374">
        <v>1072.0</v>
      </c>
      <c r="E76" s="537"/>
      <c r="F76" s="537"/>
      <c r="G76" s="537"/>
      <c r="H76" s="537"/>
      <c r="I76" s="537"/>
      <c r="J76" s="537"/>
      <c r="K76" s="639"/>
      <c r="L76" s="330"/>
      <c r="M76" s="340"/>
      <c r="N76" s="341"/>
      <c r="O76" s="341"/>
      <c r="P76" s="341"/>
      <c r="Q76" s="341"/>
      <c r="R76" s="341"/>
      <c r="S76" s="341"/>
      <c r="T76" s="341"/>
      <c r="U76" s="341"/>
      <c r="V76" s="341"/>
      <c r="W76" s="330"/>
      <c r="X76" s="343"/>
    </row>
    <row r="77" ht="14.25" customHeight="1">
      <c r="A77" s="537">
        <v>1264.0</v>
      </c>
      <c r="B77" s="543" t="s">
        <v>5717</v>
      </c>
      <c r="C77" s="417" t="str">
        <f t="array" ref="C77">IFNA(XLOOKUP(A77,'New Signups'!C:C,'New Signups'!E:E),"-")</f>
        <v>Wagner</v>
      </c>
      <c r="D77" s="1374">
        <v>1073.0</v>
      </c>
      <c r="E77" s="537"/>
      <c r="F77" s="537"/>
      <c r="G77" s="537"/>
      <c r="H77" s="537"/>
      <c r="I77" s="537"/>
      <c r="J77" s="537"/>
      <c r="K77" s="639"/>
      <c r="L77" s="330"/>
      <c r="M77" s="340"/>
      <c r="N77" s="341"/>
      <c r="O77" s="341"/>
      <c r="P77" s="341"/>
      <c r="Q77" s="341"/>
      <c r="R77" s="341"/>
      <c r="S77" s="341"/>
      <c r="T77" s="341"/>
      <c r="U77" s="341"/>
      <c r="V77" s="341"/>
      <c r="W77" s="330"/>
      <c r="X77" s="343"/>
    </row>
    <row r="78" ht="14.25" customHeight="1">
      <c r="A78" s="537">
        <v>915.0</v>
      </c>
      <c r="B78" s="543" t="s">
        <v>4675</v>
      </c>
      <c r="C78" s="417" t="str">
        <f t="array" ref="C78">IFNA(XLOOKUP(A78,'New Signups'!C:C,'New Signups'!E:E),"-")</f>
        <v>Dever </v>
      </c>
      <c r="D78" s="1374">
        <v>1074.0</v>
      </c>
      <c r="E78" s="537"/>
      <c r="F78" s="537"/>
      <c r="G78" s="537"/>
      <c r="H78" s="537"/>
      <c r="I78" s="537"/>
      <c r="J78" s="537"/>
      <c r="K78" s="639"/>
      <c r="L78" s="330"/>
      <c r="M78" s="340"/>
      <c r="N78" s="341"/>
      <c r="O78" s="341"/>
      <c r="P78" s="341"/>
      <c r="Q78" s="341"/>
      <c r="R78" s="341"/>
      <c r="S78" s="341"/>
      <c r="T78" s="341"/>
      <c r="U78" s="341"/>
      <c r="V78" s="341"/>
      <c r="W78" s="330"/>
      <c r="X78" s="343"/>
    </row>
    <row r="79" ht="14.25" customHeight="1">
      <c r="A79" s="537">
        <v>1434.0</v>
      </c>
      <c r="B79" s="543" t="s">
        <v>1213</v>
      </c>
      <c r="C79" s="417" t="str">
        <f t="array" ref="C79">IFNA(XLOOKUP(A79,'New Signups'!C:C,'New Signups'!E:E),"-")</f>
        <v>Jones</v>
      </c>
      <c r="D79" s="1374">
        <v>1075.0</v>
      </c>
      <c r="E79" s="537"/>
      <c r="F79" s="537"/>
      <c r="G79" s="537"/>
      <c r="H79" s="537"/>
      <c r="I79" s="537"/>
      <c r="J79" s="537"/>
      <c r="K79" s="639"/>
      <c r="L79" s="330"/>
      <c r="M79" s="340"/>
      <c r="N79" s="341"/>
      <c r="O79" s="341"/>
      <c r="P79" s="341"/>
      <c r="Q79" s="341"/>
      <c r="R79" s="341"/>
      <c r="S79" s="341"/>
      <c r="T79" s="341"/>
      <c r="U79" s="341"/>
      <c r="V79" s="341"/>
      <c r="W79" s="330"/>
      <c r="X79" s="343"/>
    </row>
    <row r="80" ht="14.25" customHeight="1">
      <c r="A80" s="537">
        <v>1443.0</v>
      </c>
      <c r="B80" s="543" t="s">
        <v>925</v>
      </c>
      <c r="C80" s="417" t="str">
        <f t="array" ref="C80">IFNA(XLOOKUP(A80,'New Signups'!C:C,'New Signups'!E:E),"-")</f>
        <v>Jones</v>
      </c>
      <c r="D80" s="1374">
        <v>1076.0</v>
      </c>
      <c r="E80" s="537"/>
      <c r="F80" s="537"/>
      <c r="G80" s="537"/>
      <c r="H80" s="537"/>
      <c r="I80" s="537"/>
      <c r="J80" s="537"/>
      <c r="K80" s="639"/>
      <c r="L80" s="330"/>
      <c r="M80" s="340"/>
      <c r="N80" s="341"/>
      <c r="O80" s="341"/>
      <c r="P80" s="341"/>
      <c r="Q80" s="341"/>
      <c r="R80" s="341"/>
      <c r="S80" s="341"/>
      <c r="T80" s="341"/>
      <c r="U80" s="341"/>
      <c r="V80" s="341"/>
      <c r="W80" s="330"/>
      <c r="X80" s="343"/>
    </row>
    <row r="81" ht="14.25" customHeight="1">
      <c r="A81" s="537">
        <v>1442.0</v>
      </c>
      <c r="B81" s="543" t="s">
        <v>4780</v>
      </c>
      <c r="C81" s="417" t="str">
        <f t="array" ref="C81">IFNA(XLOOKUP(A81,'New Signups'!C:C,'New Signups'!E:E),"-")</f>
        <v>Almodovar</v>
      </c>
      <c r="D81" s="1374">
        <v>1077.0</v>
      </c>
      <c r="E81" s="537"/>
      <c r="F81" s="537"/>
      <c r="G81" s="537"/>
      <c r="H81" s="537"/>
      <c r="I81" s="537"/>
      <c r="J81" s="537"/>
      <c r="K81" s="639"/>
      <c r="L81" s="330"/>
      <c r="M81" s="340"/>
      <c r="N81" s="341"/>
      <c r="O81" s="341"/>
      <c r="P81" s="341"/>
      <c r="Q81" s="341"/>
      <c r="R81" s="341"/>
      <c r="S81" s="341"/>
      <c r="T81" s="341"/>
      <c r="U81" s="341"/>
      <c r="V81" s="341"/>
      <c r="W81" s="330"/>
      <c r="X81" s="343"/>
    </row>
    <row r="82" ht="14.25" customHeight="1">
      <c r="A82" s="537">
        <v>1386.0</v>
      </c>
      <c r="B82" s="543" t="s">
        <v>373</v>
      </c>
      <c r="C82" s="417" t="str">
        <f t="array" ref="C82">IFNA(XLOOKUP(A82,'New Signups'!C:C,'New Signups'!E:E),"-")</f>
        <v>Blasucci</v>
      </c>
      <c r="D82" s="1374">
        <v>1078.0</v>
      </c>
      <c r="E82" s="537"/>
      <c r="F82" s="537"/>
      <c r="G82" s="537"/>
      <c r="H82" s="537"/>
      <c r="I82" s="537"/>
      <c r="J82" s="537"/>
      <c r="K82" s="639"/>
      <c r="L82" s="330"/>
      <c r="M82" s="340"/>
      <c r="N82" s="341"/>
      <c r="O82" s="341"/>
      <c r="P82" s="341"/>
      <c r="Q82" s="341"/>
      <c r="R82" s="341"/>
      <c r="S82" s="341"/>
      <c r="T82" s="341"/>
      <c r="U82" s="341"/>
      <c r="V82" s="341"/>
      <c r="W82" s="330"/>
      <c r="X82" s="343"/>
    </row>
    <row r="83" ht="14.25" customHeight="1">
      <c r="A83" s="537">
        <v>1440.0</v>
      </c>
      <c r="B83" s="543" t="s">
        <v>769</v>
      </c>
      <c r="C83" s="417" t="str">
        <f t="array" ref="C83">IFNA(XLOOKUP(A83,'New Signups'!C:C,'New Signups'!E:E),"-")</f>
        <v>Almodovar</v>
      </c>
      <c r="D83" s="1374">
        <v>1079.0</v>
      </c>
      <c r="E83" s="537"/>
      <c r="F83" s="537"/>
      <c r="G83" s="537"/>
      <c r="H83" s="537"/>
      <c r="I83" s="537"/>
      <c r="J83" s="537"/>
      <c r="K83" s="639"/>
      <c r="L83" s="330"/>
      <c r="M83" s="340"/>
      <c r="N83" s="341"/>
      <c r="O83" s="341"/>
      <c r="P83" s="341"/>
      <c r="Q83" s="341"/>
      <c r="R83" s="341"/>
      <c r="S83" s="341"/>
      <c r="T83" s="341"/>
      <c r="U83" s="341"/>
      <c r="V83" s="341"/>
      <c r="W83" s="330"/>
      <c r="X83" s="343"/>
    </row>
    <row r="84" ht="14.25" customHeight="1">
      <c r="A84" s="537">
        <v>1457.0</v>
      </c>
      <c r="B84" s="417" t="str">
        <f t="array" ref="B84">IFNA(XLOOKUP(A84,'New Signups'!C:C,'New Signups'!D:D),"-")</f>
        <v>Oliver</v>
      </c>
      <c r="C84" s="417" t="str">
        <f t="array" ref="C84">IFNA(XLOOKUP(A84,'New Signups'!C:C,'New Signups'!E:E),"-")</f>
        <v>Nguyen</v>
      </c>
      <c r="D84" s="1374">
        <v>1080.0</v>
      </c>
      <c r="E84" s="537"/>
      <c r="F84" s="537"/>
      <c r="G84" s="537"/>
      <c r="H84" s="537"/>
      <c r="I84" s="537"/>
      <c r="J84" s="537"/>
      <c r="K84" s="639"/>
      <c r="L84" s="330"/>
      <c r="M84" s="340"/>
      <c r="N84" s="341"/>
      <c r="O84" s="341"/>
      <c r="P84" s="341"/>
      <c r="Q84" s="341"/>
      <c r="R84" s="341"/>
      <c r="S84" s="341"/>
      <c r="T84" s="341"/>
      <c r="U84" s="341"/>
      <c r="V84" s="341"/>
      <c r="W84" s="330"/>
      <c r="X84" s="343"/>
    </row>
    <row r="85" ht="14.25" customHeight="1">
      <c r="A85" s="537">
        <v>1498.0</v>
      </c>
      <c r="B85" s="417" t="str">
        <f t="array" ref="B85">IFNA(XLOOKUP(A85,'New Signups'!C:C,'New Signups'!D:D),"-")</f>
        <v>Kai</v>
      </c>
      <c r="C85" s="417" t="str">
        <f t="array" ref="C85">IFNA(XLOOKUP(A85,'New Signups'!C:C,'New Signups'!E:E),"-")</f>
        <v>Tran</v>
      </c>
      <c r="D85" s="1374">
        <v>1081.0</v>
      </c>
      <c r="E85" s="537"/>
      <c r="F85" s="537"/>
      <c r="G85" s="537"/>
      <c r="H85" s="537"/>
      <c r="I85" s="537"/>
      <c r="J85" s="537"/>
      <c r="K85" s="639"/>
      <c r="L85" s="330"/>
      <c r="M85" s="340"/>
      <c r="N85" s="341"/>
      <c r="O85" s="341"/>
      <c r="P85" s="341"/>
      <c r="Q85" s="341"/>
      <c r="R85" s="341"/>
      <c r="S85" s="341"/>
      <c r="T85" s="341"/>
      <c r="U85" s="341"/>
      <c r="V85" s="341"/>
      <c r="W85" s="330"/>
      <c r="X85" s="343"/>
    </row>
    <row r="86" ht="14.25" customHeight="1">
      <c r="A86" s="537">
        <v>1567.0</v>
      </c>
      <c r="B86" s="543" t="s">
        <v>991</v>
      </c>
      <c r="C86" s="417" t="str">
        <f t="array" ref="C86">IFNA(XLOOKUP(A86,'New Signups'!C:C,'New Signups'!E:E),"-")</f>
        <v>Scheer</v>
      </c>
      <c r="D86" s="1374">
        <v>1082.0</v>
      </c>
      <c r="E86" s="537"/>
      <c r="F86" s="537"/>
      <c r="G86" s="537"/>
      <c r="H86" s="537"/>
      <c r="I86" s="537"/>
      <c r="J86" s="537"/>
      <c r="K86" s="639"/>
      <c r="L86" s="330"/>
      <c r="M86" s="340"/>
      <c r="N86" s="341"/>
      <c r="O86" s="341"/>
      <c r="P86" s="341"/>
      <c r="Q86" s="341"/>
      <c r="R86" s="341"/>
      <c r="S86" s="341"/>
      <c r="T86" s="341"/>
      <c r="U86" s="341"/>
      <c r="V86" s="341"/>
      <c r="W86" s="330"/>
      <c r="X86" s="343"/>
    </row>
    <row r="87" ht="14.25" customHeight="1">
      <c r="A87" s="537">
        <v>1473.0</v>
      </c>
      <c r="B87" s="543" t="s">
        <v>4792</v>
      </c>
      <c r="C87" s="417" t="str">
        <f t="array" ref="C87">IFNA(XLOOKUP(A87,'New Signups'!C:C,'New Signups'!E:E),"-")</f>
        <v>Castelo</v>
      </c>
      <c r="D87" s="1374">
        <v>1083.0</v>
      </c>
      <c r="E87" s="537"/>
      <c r="F87" s="537"/>
      <c r="G87" s="537"/>
      <c r="H87" s="537"/>
      <c r="I87" s="537"/>
      <c r="J87" s="537"/>
      <c r="K87" s="639"/>
      <c r="L87" s="330"/>
      <c r="M87" s="340"/>
      <c r="N87" s="341"/>
      <c r="O87" s="341"/>
      <c r="P87" s="341"/>
      <c r="Q87" s="341"/>
      <c r="R87" s="341"/>
      <c r="S87" s="341"/>
      <c r="T87" s="341"/>
      <c r="U87" s="341"/>
      <c r="V87" s="341"/>
      <c r="W87" s="330"/>
      <c r="X87" s="343"/>
    </row>
    <row r="88" ht="14.25" customHeight="1">
      <c r="A88" s="537">
        <v>1474.0</v>
      </c>
      <c r="B88" s="543" t="s">
        <v>857</v>
      </c>
      <c r="C88" s="417" t="str">
        <f t="array" ref="C88">IFNA(XLOOKUP(A88,'New Signups'!C:C,'New Signups'!E:E),"-")</f>
        <v>Castelo</v>
      </c>
      <c r="D88" s="1374">
        <v>1084.0</v>
      </c>
      <c r="E88" s="537"/>
      <c r="F88" s="537"/>
      <c r="G88" s="537"/>
      <c r="H88" s="537"/>
      <c r="I88" s="537"/>
      <c r="J88" s="537"/>
      <c r="K88" s="639"/>
      <c r="L88" s="330"/>
      <c r="M88" s="340"/>
      <c r="N88" s="341"/>
      <c r="O88" s="341"/>
      <c r="P88" s="341"/>
      <c r="Q88" s="341"/>
      <c r="R88" s="341"/>
      <c r="S88" s="341"/>
      <c r="T88" s="341"/>
      <c r="U88" s="341"/>
      <c r="V88" s="341"/>
      <c r="W88" s="330"/>
      <c r="X88" s="343"/>
    </row>
    <row r="89" ht="14.25" customHeight="1">
      <c r="A89" s="537">
        <v>1489.0</v>
      </c>
      <c r="B89" s="417" t="str">
        <f t="array" ref="B89">IFNA(XLOOKUP(A89,'New Signups'!C:C,'New Signups'!D:D),"-")</f>
        <v>Joshua</v>
      </c>
      <c r="C89" s="417" t="str">
        <f t="array" ref="C89">IFNA(XLOOKUP(A89,'New Signups'!C:C,'New Signups'!E:E),"-")</f>
        <v>Rubincan</v>
      </c>
      <c r="D89" s="1374">
        <v>1085.0</v>
      </c>
      <c r="E89" s="537"/>
      <c r="F89" s="537"/>
      <c r="G89" s="537"/>
      <c r="H89" s="537"/>
      <c r="I89" s="537"/>
      <c r="J89" s="537"/>
      <c r="K89" s="639"/>
      <c r="L89" s="330"/>
      <c r="M89" s="340"/>
      <c r="N89" s="341"/>
      <c r="O89" s="341"/>
      <c r="P89" s="341"/>
      <c r="Q89" s="341"/>
      <c r="R89" s="341"/>
      <c r="S89" s="341"/>
      <c r="T89" s="341"/>
      <c r="U89" s="341"/>
      <c r="V89" s="341"/>
      <c r="W89" s="330"/>
      <c r="X89" s="343"/>
    </row>
    <row r="90" ht="14.25" customHeight="1">
      <c r="A90" s="537">
        <v>1485.0</v>
      </c>
      <c r="B90" s="3" t="s">
        <v>1048</v>
      </c>
      <c r="C90" s="417" t="str">
        <f t="array" ref="C90">IFNA(XLOOKUP(A90,'New Signups'!C:C,'New Signups'!E:E),"-")</f>
        <v>Moultrie</v>
      </c>
      <c r="D90" s="1374">
        <v>1086.0</v>
      </c>
      <c r="E90" s="537"/>
      <c r="F90" s="537"/>
      <c r="G90" s="537"/>
      <c r="H90" s="537"/>
      <c r="I90" s="537"/>
      <c r="J90" s="537"/>
      <c r="K90" s="639"/>
      <c r="L90" s="330"/>
      <c r="M90" s="340"/>
      <c r="N90" s="341"/>
      <c r="O90" s="341"/>
      <c r="P90" s="341"/>
      <c r="Q90" s="341"/>
      <c r="R90" s="341"/>
      <c r="S90" s="341"/>
      <c r="T90" s="341"/>
      <c r="U90" s="341"/>
      <c r="V90" s="341"/>
      <c r="W90" s="330"/>
      <c r="X90" s="343"/>
    </row>
    <row r="91" ht="14.25" customHeight="1">
      <c r="A91" s="53">
        <v>1518.0</v>
      </c>
      <c r="B91" s="543" t="s">
        <v>1017</v>
      </c>
      <c r="C91" s="417" t="str">
        <f t="array" ref="C91">IFNA(XLOOKUP(A91,'New Signups'!C:C,'New Signups'!E:E),"-")</f>
        <v>Dotson</v>
      </c>
      <c r="D91" s="1374">
        <v>1087.0</v>
      </c>
      <c r="E91" s="537"/>
      <c r="F91" s="537"/>
      <c r="G91" s="537"/>
      <c r="H91" s="537"/>
      <c r="I91" s="537"/>
      <c r="J91" s="537"/>
      <c r="K91" s="639"/>
      <c r="L91" s="330"/>
      <c r="M91" s="340"/>
      <c r="N91" s="341"/>
      <c r="O91" s="341"/>
      <c r="P91" s="341"/>
      <c r="Q91" s="341"/>
      <c r="R91" s="341"/>
      <c r="S91" s="341"/>
      <c r="T91" s="341"/>
      <c r="U91" s="341"/>
      <c r="V91" s="341"/>
      <c r="W91" s="330"/>
      <c r="X91" s="343"/>
    </row>
    <row r="92" ht="14.25" customHeight="1">
      <c r="A92" s="537">
        <v>1491.0</v>
      </c>
      <c r="B92" s="417" t="str">
        <f t="array" ref="B92">IFNA(XLOOKUP(A92,'New Signups'!C:C,'New Signups'!D:D),"-")</f>
        <v>Levia</v>
      </c>
      <c r="C92" s="417" t="str">
        <f t="array" ref="C92">IFNA(XLOOKUP(A92,'New Signups'!C:C,'New Signups'!E:E),"-")</f>
        <v>Davis</v>
      </c>
      <c r="D92" s="1374">
        <v>1088.0</v>
      </c>
      <c r="E92" s="537"/>
      <c r="F92" s="537"/>
      <c r="G92" s="537"/>
      <c r="H92" s="537"/>
      <c r="I92" s="537"/>
      <c r="J92" s="537"/>
      <c r="K92" s="639"/>
      <c r="L92" s="330"/>
      <c r="M92" s="340"/>
      <c r="N92" s="341"/>
      <c r="O92" s="341"/>
      <c r="P92" s="341"/>
      <c r="Q92" s="341"/>
      <c r="R92" s="341"/>
      <c r="S92" s="341"/>
      <c r="T92" s="341"/>
      <c r="U92" s="341"/>
      <c r="V92" s="341"/>
      <c r="W92" s="330"/>
      <c r="X92" s="343"/>
    </row>
    <row r="93" ht="14.25" customHeight="1">
      <c r="A93" s="533">
        <v>1538.0</v>
      </c>
      <c r="B93" s="1388" t="s">
        <v>191</v>
      </c>
      <c r="C93" s="1389" t="s">
        <v>192</v>
      </c>
      <c r="D93" s="533">
        <v>1089.0</v>
      </c>
      <c r="E93" s="537"/>
      <c r="F93" s="537"/>
      <c r="G93" s="537"/>
      <c r="H93" s="537"/>
      <c r="I93" s="537"/>
      <c r="J93" s="537"/>
      <c r="K93" s="639"/>
      <c r="L93" s="330"/>
      <c r="M93" s="340"/>
      <c r="N93" s="341"/>
      <c r="O93" s="341"/>
      <c r="P93" s="341"/>
      <c r="Q93" s="341"/>
      <c r="R93" s="341"/>
      <c r="S93" s="341"/>
      <c r="T93" s="341"/>
      <c r="U93" s="341"/>
      <c r="V93" s="341"/>
      <c r="W93" s="330"/>
      <c r="X93" s="343"/>
    </row>
    <row r="94" ht="14.25" customHeight="1">
      <c r="A94" s="537">
        <v>1496.0</v>
      </c>
      <c r="B94" s="537" t="s">
        <v>764</v>
      </c>
      <c r="C94" s="537" t="s">
        <v>1345</v>
      </c>
      <c r="D94" s="537">
        <v>1091.0</v>
      </c>
      <c r="E94" s="537"/>
      <c r="F94" s="537"/>
      <c r="G94" s="537"/>
      <c r="H94" s="537"/>
      <c r="I94" s="537"/>
      <c r="J94" s="537"/>
      <c r="K94" s="639"/>
      <c r="L94" s="330"/>
      <c r="M94" s="340"/>
      <c r="N94" s="341"/>
      <c r="O94" s="341"/>
      <c r="P94" s="341"/>
      <c r="Q94" s="341"/>
      <c r="R94" s="341"/>
      <c r="S94" s="341"/>
      <c r="T94" s="341"/>
      <c r="U94" s="341"/>
      <c r="V94" s="341"/>
      <c r="W94" s="330"/>
      <c r="X94" s="343"/>
    </row>
    <row r="95" ht="14.25" customHeight="1">
      <c r="A95" s="537">
        <v>1525.0</v>
      </c>
      <c r="B95" s="537" t="s">
        <v>1126</v>
      </c>
      <c r="C95" s="537" t="s">
        <v>1127</v>
      </c>
      <c r="D95" s="537">
        <v>1092.0</v>
      </c>
      <c r="E95" s="537"/>
      <c r="F95" s="537"/>
      <c r="G95" s="537"/>
      <c r="H95" s="537"/>
      <c r="I95" s="537"/>
      <c r="J95" s="537"/>
      <c r="K95" s="639"/>
      <c r="L95" s="330"/>
      <c r="M95" s="340"/>
      <c r="N95" s="341"/>
      <c r="O95" s="341"/>
      <c r="P95" s="341"/>
      <c r="Q95" s="341"/>
      <c r="R95" s="341"/>
      <c r="S95" s="341"/>
      <c r="T95" s="341"/>
      <c r="U95" s="341"/>
      <c r="V95" s="341"/>
      <c r="W95" s="330"/>
      <c r="X95" s="343"/>
    </row>
    <row r="96" ht="14.25" customHeight="1">
      <c r="A96" s="537">
        <v>1572.0</v>
      </c>
      <c r="B96" s="417" t="str">
        <f t="array" ref="B96">IFNA(XLOOKUP(A96,'New Signups'!C:C,'New Signups'!D:D),"-")</f>
        <v>Makenzie</v>
      </c>
      <c r="C96" s="417" t="str">
        <f t="array" ref="C96">IFNA(XLOOKUP(A96,'New Signups'!C:C,'New Signups'!E:E),"-")</f>
        <v>Reinhart</v>
      </c>
      <c r="D96" s="537">
        <v>1093.0</v>
      </c>
      <c r="E96" s="537"/>
      <c r="F96" s="537"/>
      <c r="G96" s="537"/>
      <c r="H96" s="537"/>
      <c r="I96" s="537"/>
      <c r="J96" s="537"/>
      <c r="K96" s="639"/>
      <c r="L96" s="330"/>
      <c r="M96" s="340"/>
      <c r="N96" s="341"/>
      <c r="O96" s="341"/>
      <c r="P96" s="341"/>
      <c r="Q96" s="341"/>
      <c r="R96" s="341"/>
      <c r="S96" s="341"/>
      <c r="T96" s="341"/>
      <c r="U96" s="341"/>
      <c r="V96" s="341"/>
      <c r="W96" s="330"/>
      <c r="X96" s="343"/>
    </row>
    <row r="97" ht="14.25" customHeight="1">
      <c r="A97" s="537">
        <v>1565.0</v>
      </c>
      <c r="B97" s="417" t="str">
        <f t="array" ref="B97">IFNA(XLOOKUP(A97,'New Signups'!C:C,'New Signups'!D:D),"-")</f>
        <v>Marina</v>
      </c>
      <c r="C97" s="417" t="str">
        <f t="array" ref="C97">IFNA(XLOOKUP(A97,'New Signups'!C:C,'New Signups'!E:E),"-")</f>
        <v>Dukat</v>
      </c>
      <c r="D97" s="537">
        <v>1094.0</v>
      </c>
      <c r="E97" s="537"/>
      <c r="F97" s="537"/>
      <c r="G97" s="537"/>
      <c r="H97" s="537"/>
      <c r="I97" s="537"/>
      <c r="J97" s="537"/>
      <c r="K97" s="639"/>
      <c r="L97" s="330"/>
      <c r="M97" s="340"/>
      <c r="N97" s="341"/>
      <c r="O97" s="341"/>
      <c r="P97" s="341"/>
      <c r="Q97" s="341"/>
      <c r="R97" s="341"/>
      <c r="S97" s="341"/>
      <c r="T97" s="341"/>
      <c r="U97" s="341"/>
      <c r="V97" s="341"/>
      <c r="W97" s="330"/>
      <c r="X97" s="343"/>
    </row>
    <row r="98" ht="14.25" customHeight="1">
      <c r="A98" s="537">
        <v>1477.0</v>
      </c>
      <c r="B98" s="537" t="s">
        <v>1347</v>
      </c>
      <c r="C98" s="537" t="s">
        <v>1348</v>
      </c>
      <c r="D98" s="537">
        <v>1095.0</v>
      </c>
      <c r="E98" s="537"/>
      <c r="F98" s="537"/>
      <c r="G98" s="537"/>
      <c r="H98" s="537"/>
      <c r="I98" s="537"/>
      <c r="J98" s="537"/>
      <c r="K98" s="639"/>
      <c r="L98" s="330"/>
      <c r="M98" s="340"/>
      <c r="N98" s="341"/>
      <c r="O98" s="341"/>
      <c r="P98" s="341"/>
      <c r="Q98" s="341"/>
      <c r="R98" s="341"/>
      <c r="S98" s="341"/>
      <c r="T98" s="341"/>
      <c r="U98" s="341"/>
      <c r="V98" s="341"/>
      <c r="W98" s="330"/>
      <c r="X98" s="343"/>
    </row>
    <row r="99" ht="14.25" customHeight="1">
      <c r="A99" s="537">
        <v>1554.0</v>
      </c>
      <c r="B99" s="537" t="s">
        <v>865</v>
      </c>
      <c r="C99" s="537" t="s">
        <v>4828</v>
      </c>
      <c r="D99" s="537">
        <v>1096.0</v>
      </c>
      <c r="E99" s="537"/>
      <c r="F99" s="537"/>
      <c r="G99" s="537"/>
      <c r="H99" s="537"/>
      <c r="I99" s="537"/>
      <c r="J99" s="537"/>
      <c r="K99" s="639"/>
      <c r="L99" s="330"/>
      <c r="M99" s="340"/>
      <c r="N99" s="341"/>
      <c r="O99" s="341"/>
      <c r="P99" s="341"/>
      <c r="Q99" s="341"/>
      <c r="R99" s="341"/>
      <c r="S99" s="341"/>
      <c r="T99" s="341"/>
      <c r="U99" s="341"/>
      <c r="V99" s="341"/>
      <c r="W99" s="330"/>
      <c r="X99" s="343"/>
    </row>
    <row r="100" ht="14.25" customHeight="1">
      <c r="A100" s="537">
        <v>1569.0</v>
      </c>
      <c r="B100" s="417" t="str">
        <f t="array" ref="B100">IFNA(XLOOKUP(A100,'New Signups'!C:C,'New Signups'!D:D),"-")</f>
        <v>Adrian</v>
      </c>
      <c r="C100" s="417" t="str">
        <f t="array" ref="C100">IFNA(XLOOKUP(A100,'New Signups'!C:C,'New Signups'!E:E),"-")</f>
        <v>Labor</v>
      </c>
      <c r="D100" s="537">
        <v>1097.0</v>
      </c>
      <c r="E100" s="537"/>
      <c r="F100" s="537"/>
      <c r="G100" s="537"/>
      <c r="H100" s="537"/>
      <c r="I100" s="537"/>
      <c r="J100" s="537"/>
      <c r="K100" s="639"/>
      <c r="L100" s="330"/>
      <c r="M100" s="340"/>
      <c r="N100" s="341"/>
      <c r="O100" s="341"/>
      <c r="P100" s="341"/>
      <c r="Q100" s="341"/>
      <c r="R100" s="341"/>
      <c r="S100" s="341"/>
      <c r="T100" s="341"/>
      <c r="U100" s="341"/>
      <c r="V100" s="341"/>
      <c r="W100" s="330"/>
      <c r="X100" s="343"/>
    </row>
    <row r="101" ht="14.25" customHeight="1">
      <c r="A101" s="537">
        <v>1456.0</v>
      </c>
      <c r="B101" s="537" t="s">
        <v>1328</v>
      </c>
      <c r="C101" s="537" t="s">
        <v>1329</v>
      </c>
      <c r="D101" s="537">
        <v>1098.0</v>
      </c>
      <c r="E101" s="537"/>
      <c r="F101" s="537"/>
      <c r="G101" s="537"/>
      <c r="H101" s="537"/>
      <c r="I101" s="537"/>
      <c r="J101" s="537"/>
      <c r="K101" s="639"/>
      <c r="L101" s="330"/>
      <c r="M101" s="340"/>
      <c r="N101" s="341"/>
      <c r="O101" s="341"/>
      <c r="P101" s="341"/>
      <c r="Q101" s="341"/>
      <c r="R101" s="341"/>
      <c r="S101" s="341"/>
      <c r="T101" s="341"/>
      <c r="U101" s="341"/>
      <c r="V101" s="341"/>
      <c r="W101" s="330"/>
      <c r="X101" s="343"/>
    </row>
    <row r="102" ht="14.25" customHeight="1">
      <c r="A102" s="3">
        <v>1463.0</v>
      </c>
      <c r="B102" s="3" t="s">
        <v>1227</v>
      </c>
      <c r="C102" s="3" t="s">
        <v>1216</v>
      </c>
      <c r="D102" s="537">
        <v>1099.0</v>
      </c>
      <c r="E102" s="537"/>
      <c r="F102" s="537"/>
      <c r="G102" s="537"/>
      <c r="H102" s="537"/>
      <c r="I102" s="537"/>
      <c r="J102" s="537"/>
      <c r="K102" s="639"/>
      <c r="L102" s="330"/>
      <c r="M102" s="340"/>
      <c r="N102" s="341"/>
      <c r="O102" s="341"/>
      <c r="P102" s="341"/>
      <c r="Q102" s="341"/>
      <c r="R102" s="341"/>
      <c r="S102" s="341"/>
      <c r="T102" s="341"/>
      <c r="U102" s="341"/>
      <c r="V102" s="341"/>
      <c r="W102" s="330"/>
      <c r="X102" s="343"/>
    </row>
    <row r="103" ht="14.25" customHeight="1">
      <c r="A103" s="537">
        <v>1493.0</v>
      </c>
      <c r="B103" s="3" t="s">
        <v>878</v>
      </c>
      <c r="C103" s="3" t="s">
        <v>879</v>
      </c>
      <c r="D103" s="537">
        <v>1100.0</v>
      </c>
      <c r="E103" s="537"/>
      <c r="F103" s="537"/>
      <c r="G103" s="537"/>
      <c r="H103" s="537"/>
      <c r="I103" s="537"/>
      <c r="J103" s="537"/>
      <c r="K103" s="639"/>
      <c r="L103" s="330"/>
      <c r="M103" s="340"/>
      <c r="N103" s="341"/>
      <c r="O103" s="341"/>
      <c r="P103" s="341"/>
      <c r="Q103" s="341"/>
      <c r="R103" s="341"/>
      <c r="S103" s="341"/>
      <c r="T103" s="341"/>
      <c r="U103" s="341"/>
      <c r="V103" s="341"/>
      <c r="W103" s="330"/>
      <c r="X103" s="343"/>
    </row>
    <row r="104" ht="14.25" customHeight="1">
      <c r="A104" s="537">
        <v>1598.0</v>
      </c>
      <c r="B104" s="417" t="str">
        <f t="array" ref="B104">IFNA(XLOOKUP(A104,'New Signups'!C:C,'New Signups'!D:D),"-")</f>
        <v>Phoenyx</v>
      </c>
      <c r="C104" s="417" t="str">
        <f t="array" ref="C104">IFNA(XLOOKUP(A104,'New Signups'!C:C,'New Signups'!E:E),"-")</f>
        <v>Lorentz</v>
      </c>
      <c r="D104" s="537">
        <v>1101.0</v>
      </c>
      <c r="E104" s="537"/>
      <c r="F104" s="537"/>
      <c r="G104" s="537"/>
      <c r="H104" s="537"/>
      <c r="I104" s="537"/>
      <c r="J104" s="537"/>
      <c r="K104" s="639"/>
      <c r="L104" s="330"/>
      <c r="M104" s="340"/>
      <c r="N104" s="341"/>
      <c r="O104" s="341"/>
      <c r="P104" s="341"/>
      <c r="Q104" s="341"/>
      <c r="R104" s="341"/>
      <c r="S104" s="341"/>
      <c r="T104" s="341"/>
      <c r="U104" s="341"/>
      <c r="V104" s="341"/>
      <c r="W104" s="330"/>
      <c r="X104" s="343"/>
    </row>
    <row r="105" ht="14.25" customHeight="1">
      <c r="A105" s="537">
        <v>1617.0</v>
      </c>
      <c r="B105" s="537" t="s">
        <v>4432</v>
      </c>
      <c r="C105" s="537" t="s">
        <v>4433</v>
      </c>
      <c r="D105" s="537">
        <v>1102.0</v>
      </c>
      <c r="E105" s="537"/>
      <c r="F105" s="537"/>
      <c r="G105" s="537"/>
      <c r="H105" s="537"/>
      <c r="I105" s="537"/>
      <c r="J105" s="537"/>
      <c r="K105" s="639"/>
      <c r="L105" s="330"/>
      <c r="M105" s="340"/>
      <c r="N105" s="341"/>
      <c r="O105" s="341"/>
      <c r="P105" s="341"/>
      <c r="Q105" s="341"/>
      <c r="R105" s="341"/>
      <c r="S105" s="341"/>
      <c r="T105" s="341"/>
      <c r="U105" s="341"/>
      <c r="V105" s="341"/>
      <c r="W105" s="330"/>
      <c r="X105" s="343"/>
    </row>
    <row r="106" ht="14.25" customHeight="1">
      <c r="A106" s="537">
        <v>1484.0</v>
      </c>
      <c r="B106" s="537" t="s">
        <v>701</v>
      </c>
      <c r="C106" s="3" t="s">
        <v>702</v>
      </c>
      <c r="D106" s="537">
        <v>1103.0</v>
      </c>
      <c r="E106" s="537"/>
      <c r="F106" s="537"/>
      <c r="G106" s="537"/>
      <c r="H106" s="537"/>
      <c r="I106" s="537"/>
      <c r="J106" s="537"/>
      <c r="K106" s="639"/>
      <c r="L106" s="330"/>
      <c r="M106" s="340"/>
      <c r="N106" s="341"/>
      <c r="O106" s="341"/>
      <c r="P106" s="341"/>
      <c r="Q106" s="341"/>
      <c r="R106" s="341"/>
      <c r="S106" s="341"/>
      <c r="T106" s="341"/>
      <c r="U106" s="341"/>
      <c r="V106" s="341"/>
      <c r="W106" s="330"/>
      <c r="X106" s="343"/>
    </row>
    <row r="107" ht="14.25" customHeight="1">
      <c r="A107" s="537">
        <v>1610.0</v>
      </c>
      <c r="B107" s="537" t="s">
        <v>1447</v>
      </c>
      <c r="C107" s="537" t="s">
        <v>1448</v>
      </c>
      <c r="D107" s="537">
        <v>1104.0</v>
      </c>
      <c r="E107" s="537"/>
      <c r="F107" s="537"/>
      <c r="G107" s="537"/>
      <c r="H107" s="537"/>
      <c r="I107" s="537"/>
      <c r="J107" s="537"/>
      <c r="K107" s="639"/>
      <c r="L107" s="330"/>
      <c r="M107" s="340"/>
      <c r="N107" s="341"/>
      <c r="O107" s="341"/>
      <c r="P107" s="341"/>
      <c r="Q107" s="341"/>
      <c r="R107" s="341"/>
      <c r="S107" s="341"/>
      <c r="T107" s="341"/>
      <c r="U107" s="341"/>
      <c r="V107" s="341"/>
      <c r="W107" s="330"/>
      <c r="X107" s="343"/>
    </row>
    <row r="108" ht="14.25" customHeight="1">
      <c r="A108" s="537">
        <v>1574.0</v>
      </c>
      <c r="B108" s="537" t="s">
        <v>160</v>
      </c>
      <c r="C108" s="583" t="s">
        <v>161</v>
      </c>
      <c r="D108" s="537">
        <v>1105.0</v>
      </c>
      <c r="E108" s="537"/>
      <c r="F108" s="537"/>
      <c r="G108" s="537"/>
      <c r="H108" s="537"/>
      <c r="I108" s="537"/>
      <c r="J108" s="537"/>
      <c r="K108" s="639"/>
      <c r="L108" s="330"/>
      <c r="M108" s="340"/>
      <c r="N108" s="341"/>
      <c r="O108" s="341"/>
      <c r="P108" s="341"/>
      <c r="Q108" s="341"/>
      <c r="R108" s="341"/>
      <c r="S108" s="341"/>
      <c r="T108" s="341"/>
      <c r="U108" s="341"/>
      <c r="V108" s="341"/>
      <c r="W108" s="330"/>
      <c r="X108" s="343"/>
    </row>
    <row r="109" ht="14.25" customHeight="1">
      <c r="A109" s="537">
        <v>1556.0</v>
      </c>
      <c r="B109" s="417" t="str">
        <f t="array" ref="B109">IFNA(XLOOKUP(A109,'New Signups'!C:C,'New Signups'!D:D),"-")</f>
        <v>Marcus</v>
      </c>
      <c r="C109" s="417" t="str">
        <f t="array" ref="C109">IFNA(XLOOKUP(A109,'New Signups'!C:C,'New Signups'!E:E),"-")</f>
        <v>Ratko</v>
      </c>
      <c r="D109" s="537">
        <v>1106.0</v>
      </c>
      <c r="E109" s="537"/>
      <c r="F109" s="537"/>
      <c r="G109" s="537"/>
      <c r="H109" s="537"/>
      <c r="I109" s="537"/>
      <c r="J109" s="537"/>
      <c r="K109" s="639"/>
      <c r="L109" s="330"/>
      <c r="M109" s="340"/>
      <c r="N109" s="341"/>
      <c r="O109" s="341"/>
      <c r="P109" s="341"/>
      <c r="Q109" s="341"/>
      <c r="R109" s="341"/>
      <c r="S109" s="341"/>
      <c r="T109" s="341"/>
      <c r="U109" s="341"/>
      <c r="V109" s="341"/>
      <c r="W109" s="330"/>
      <c r="X109" s="343"/>
    </row>
    <row r="110" ht="14.25" customHeight="1">
      <c r="A110" s="537">
        <v>1560.0</v>
      </c>
      <c r="B110" s="417" t="str">
        <f t="array" ref="B110">IFNA(XLOOKUP(A110,'New Signups'!C:C,'New Signups'!D:D),"-")</f>
        <v>Clair</v>
      </c>
      <c r="C110" s="417" t="str">
        <f t="array" ref="C110">IFNA(XLOOKUP(A110,'New Signups'!C:C,'New Signups'!E:E),"-")</f>
        <v>Ratko</v>
      </c>
      <c r="D110" s="537">
        <v>1107.0</v>
      </c>
      <c r="E110" s="537"/>
      <c r="F110" s="537"/>
      <c r="G110" s="537"/>
      <c r="H110" s="537"/>
      <c r="I110" s="537"/>
      <c r="J110" s="537"/>
      <c r="K110" s="639"/>
      <c r="L110" s="330"/>
      <c r="M110" s="340"/>
      <c r="N110" s="341"/>
      <c r="O110" s="341"/>
      <c r="P110" s="341"/>
      <c r="Q110" s="341"/>
      <c r="R110" s="341"/>
      <c r="S110" s="341"/>
      <c r="T110" s="341"/>
      <c r="U110" s="341"/>
      <c r="V110" s="341"/>
      <c r="W110" s="330"/>
      <c r="X110" s="343"/>
    </row>
    <row r="111" ht="14.25" customHeight="1">
      <c r="A111" s="537">
        <v>1620.0</v>
      </c>
      <c r="B111" s="417" t="str">
        <f t="array" ref="B111">IFNA(XLOOKUP(A111,'New Signups'!C:C,'New Signups'!D:D),"-")</f>
        <v>Llegend</v>
      </c>
      <c r="C111" s="417" t="str">
        <f t="array" ref="C111">IFNA(XLOOKUP(A111,'New Signups'!C:C,'New Signups'!E:E),"-")</f>
        <v>Williams</v>
      </c>
      <c r="D111" s="537">
        <v>1108.0</v>
      </c>
      <c r="E111" s="537"/>
      <c r="F111" s="537"/>
      <c r="G111" s="537"/>
      <c r="H111" s="537"/>
      <c r="I111" s="537"/>
      <c r="J111" s="537"/>
      <c r="K111" s="639"/>
      <c r="L111" s="330"/>
      <c r="M111" s="340"/>
      <c r="N111" s="341"/>
      <c r="O111" s="341"/>
      <c r="P111" s="341"/>
      <c r="Q111" s="341"/>
      <c r="R111" s="341"/>
      <c r="S111" s="341"/>
      <c r="T111" s="341"/>
      <c r="U111" s="341"/>
      <c r="V111" s="341"/>
      <c r="W111" s="330"/>
      <c r="X111" s="343"/>
    </row>
    <row r="112" ht="14.25" customHeight="1">
      <c r="A112" s="537">
        <v>1631.0</v>
      </c>
      <c r="B112" s="417" t="str">
        <f t="array" ref="B112">IFNA(XLOOKUP(A112,'New Signups'!C:C,'New Signups'!D:D),"-")</f>
        <v>Lamar</v>
      </c>
      <c r="C112" s="417" t="str">
        <f t="array" ref="C112">IFNA(XLOOKUP(A112,'New Signups'!C:C,'New Signups'!E:E),"-")</f>
        <v>Williams</v>
      </c>
      <c r="D112" s="537">
        <v>1109.0</v>
      </c>
      <c r="E112" s="537"/>
      <c r="F112" s="537"/>
      <c r="G112" s="537"/>
      <c r="H112" s="537"/>
      <c r="I112" s="537"/>
      <c r="J112" s="537"/>
      <c r="K112" s="639"/>
      <c r="L112" s="330"/>
      <c r="M112" s="340"/>
      <c r="N112" s="341"/>
      <c r="O112" s="341"/>
      <c r="P112" s="341"/>
      <c r="Q112" s="341"/>
      <c r="R112" s="341"/>
      <c r="S112" s="341"/>
      <c r="T112" s="341"/>
      <c r="U112" s="341"/>
      <c r="V112" s="341"/>
      <c r="W112" s="330"/>
      <c r="X112" s="343"/>
    </row>
    <row r="113" ht="14.25" customHeight="1">
      <c r="A113" s="537">
        <v>1611.0</v>
      </c>
      <c r="B113" s="417" t="str">
        <f t="array" ref="B113">IFNA(XLOOKUP(A113,'New Signups'!C:C,'New Signups'!D:D),"-")</f>
        <v>Sergio</v>
      </c>
      <c r="C113" s="417" t="str">
        <f t="array" ref="C113">IFNA(XLOOKUP(A113,'New Signups'!C:C,'New Signups'!E:E),"-")</f>
        <v>Jackson</v>
      </c>
      <c r="D113" s="537">
        <v>1110.0</v>
      </c>
      <c r="E113" s="537"/>
      <c r="F113" s="537"/>
      <c r="G113" s="537"/>
      <c r="H113" s="537"/>
      <c r="I113" s="537"/>
      <c r="J113" s="537"/>
      <c r="K113" s="639"/>
      <c r="L113" s="330"/>
      <c r="M113" s="340"/>
      <c r="N113" s="341"/>
      <c r="O113" s="341"/>
      <c r="P113" s="341"/>
      <c r="Q113" s="341"/>
      <c r="R113" s="341"/>
      <c r="S113" s="341"/>
      <c r="T113" s="341"/>
      <c r="U113" s="341"/>
      <c r="V113" s="341"/>
      <c r="W113" s="330"/>
      <c r="X113" s="343"/>
    </row>
    <row r="114" ht="14.25" customHeight="1">
      <c r="A114" s="537">
        <v>1632.0</v>
      </c>
      <c r="B114" s="537" t="s">
        <v>1440</v>
      </c>
      <c r="C114" s="537" t="s">
        <v>1441</v>
      </c>
      <c r="D114" s="537">
        <v>1111.0</v>
      </c>
      <c r="E114" s="537"/>
      <c r="F114" s="537"/>
      <c r="G114" s="537"/>
      <c r="H114" s="537"/>
      <c r="I114" s="537"/>
      <c r="J114" s="537"/>
      <c r="K114" s="639"/>
      <c r="L114" s="330"/>
      <c r="M114" s="340"/>
      <c r="N114" s="341"/>
      <c r="O114" s="341"/>
      <c r="P114" s="341"/>
      <c r="Q114" s="341"/>
      <c r="R114" s="341"/>
      <c r="S114" s="341"/>
      <c r="T114" s="341"/>
      <c r="U114" s="341"/>
      <c r="V114" s="341"/>
      <c r="W114" s="330"/>
      <c r="X114" s="343"/>
    </row>
    <row r="115" ht="14.25" customHeight="1">
      <c r="A115" s="537">
        <v>1462.0</v>
      </c>
      <c r="B115" s="417" t="str">
        <f t="array" ref="B115">IFNA(XLOOKUP(A115,'New Signups'!C:C,'New Signups'!D:D),"-")</f>
        <v>Charlotte</v>
      </c>
      <c r="C115" s="417" t="str">
        <f t="array" ref="C115">IFNA(XLOOKUP(A115,'New Signups'!C:C,'New Signups'!E:E),"-")</f>
        <v>Creek</v>
      </c>
      <c r="D115" s="537">
        <v>1112.0</v>
      </c>
      <c r="E115" s="537"/>
      <c r="F115" s="537"/>
      <c r="G115" s="537"/>
      <c r="H115" s="537"/>
      <c r="I115" s="537"/>
      <c r="J115" s="537"/>
      <c r="K115" s="639"/>
      <c r="L115" s="330"/>
      <c r="M115" s="340"/>
      <c r="N115" s="341"/>
      <c r="O115" s="341"/>
      <c r="P115" s="341"/>
      <c r="Q115" s="341"/>
      <c r="R115" s="341"/>
      <c r="S115" s="341"/>
      <c r="T115" s="341"/>
      <c r="U115" s="341"/>
      <c r="V115" s="341"/>
      <c r="W115" s="330"/>
      <c r="X115" s="343"/>
    </row>
    <row r="116" ht="14.25" customHeight="1">
      <c r="A116" s="537">
        <v>1468.0</v>
      </c>
      <c r="B116" s="537" t="s">
        <v>4790</v>
      </c>
      <c r="C116" s="537" t="s">
        <v>203</v>
      </c>
      <c r="D116" s="537">
        <v>1113.0</v>
      </c>
      <c r="E116" s="537"/>
      <c r="F116" s="537"/>
      <c r="G116" s="537"/>
      <c r="H116" s="537"/>
      <c r="I116" s="537"/>
      <c r="J116" s="537"/>
      <c r="K116" s="639"/>
      <c r="L116" s="330"/>
      <c r="M116" s="340"/>
      <c r="N116" s="341"/>
      <c r="O116" s="341"/>
      <c r="P116" s="341"/>
      <c r="Q116" s="341"/>
      <c r="R116" s="341"/>
      <c r="S116" s="341"/>
      <c r="T116" s="341"/>
      <c r="U116" s="341"/>
      <c r="V116" s="341"/>
      <c r="W116" s="330"/>
      <c r="X116" s="343"/>
    </row>
    <row r="117" ht="14.25" customHeight="1">
      <c r="A117" s="601">
        <v>1609.0</v>
      </c>
      <c r="B117" s="583" t="s">
        <v>4849</v>
      </c>
      <c r="C117" s="583" t="s">
        <v>3077</v>
      </c>
      <c r="D117" s="583">
        <v>1114.0</v>
      </c>
      <c r="E117" s="537"/>
      <c r="F117" s="537"/>
      <c r="G117" s="537"/>
      <c r="H117" s="537"/>
      <c r="I117" s="537"/>
      <c r="J117" s="537"/>
      <c r="K117" s="639"/>
      <c r="L117" s="330"/>
      <c r="M117" s="340"/>
      <c r="N117" s="341"/>
      <c r="O117" s="341"/>
      <c r="P117" s="341"/>
      <c r="Q117" s="341"/>
      <c r="R117" s="341"/>
      <c r="S117" s="341"/>
      <c r="T117" s="341"/>
      <c r="U117" s="341"/>
      <c r="V117" s="341"/>
      <c r="W117" s="330"/>
      <c r="X117" s="343"/>
    </row>
    <row r="118" ht="14.25" customHeight="1">
      <c r="A118" s="537">
        <v>1661.0</v>
      </c>
      <c r="B118" s="537" t="s">
        <v>171</v>
      </c>
      <c r="C118" s="537" t="s">
        <v>1822</v>
      </c>
      <c r="D118" s="537">
        <v>1115.0</v>
      </c>
      <c r="E118" s="537"/>
      <c r="F118" s="537"/>
      <c r="G118" s="537"/>
      <c r="H118" s="537"/>
      <c r="I118" s="537"/>
      <c r="J118" s="537"/>
      <c r="K118" s="639"/>
      <c r="L118" s="330"/>
      <c r="M118" s="340"/>
      <c r="N118" s="341"/>
      <c r="O118" s="341"/>
      <c r="P118" s="341"/>
      <c r="Q118" s="341"/>
      <c r="R118" s="341"/>
      <c r="S118" s="341"/>
      <c r="T118" s="341"/>
      <c r="U118" s="341"/>
      <c r="V118" s="341"/>
      <c r="W118" s="330"/>
      <c r="X118" s="343"/>
    </row>
    <row r="119" ht="14.25" customHeight="1">
      <c r="A119" s="537">
        <v>1616.0</v>
      </c>
      <c r="B119" s="537" t="s">
        <v>1147</v>
      </c>
      <c r="C119" s="537" t="s">
        <v>185</v>
      </c>
      <c r="D119" s="537">
        <v>1116.0</v>
      </c>
      <c r="E119" s="537"/>
      <c r="F119" s="537"/>
      <c r="G119" s="537"/>
      <c r="H119" s="537"/>
      <c r="I119" s="537"/>
      <c r="J119" s="537"/>
      <c r="K119" s="639"/>
      <c r="L119" s="330"/>
      <c r="M119" s="340"/>
      <c r="N119" s="341"/>
      <c r="O119" s="341"/>
      <c r="P119" s="341"/>
      <c r="Q119" s="341"/>
      <c r="R119" s="341"/>
      <c r="S119" s="341"/>
      <c r="T119" s="341"/>
      <c r="U119" s="341"/>
      <c r="V119" s="341"/>
      <c r="W119" s="330"/>
      <c r="X119" s="343"/>
    </row>
    <row r="120" ht="14.25" customHeight="1">
      <c r="A120" s="601">
        <v>1614.0</v>
      </c>
      <c r="B120" s="583" t="s">
        <v>79</v>
      </c>
      <c r="C120" s="583" t="s">
        <v>80</v>
      </c>
      <c r="D120" s="583">
        <v>1117.0</v>
      </c>
      <c r="E120" s="537"/>
      <c r="F120" s="537"/>
      <c r="G120" s="537"/>
      <c r="H120" s="537"/>
      <c r="I120" s="537"/>
      <c r="J120" s="537"/>
      <c r="K120" s="639"/>
      <c r="L120" s="330"/>
      <c r="M120" s="340"/>
      <c r="N120" s="341"/>
      <c r="O120" s="341"/>
      <c r="P120" s="341"/>
      <c r="Q120" s="341"/>
      <c r="R120" s="341"/>
      <c r="S120" s="341"/>
      <c r="T120" s="341"/>
      <c r="U120" s="341"/>
      <c r="V120" s="341"/>
      <c r="W120" s="330"/>
      <c r="X120" s="343"/>
    </row>
    <row r="121" ht="14.25" customHeight="1">
      <c r="A121" s="537">
        <v>1671.0</v>
      </c>
      <c r="B121" s="537" t="s">
        <v>1353</v>
      </c>
      <c r="C121" s="537" t="s">
        <v>4875</v>
      </c>
      <c r="D121" s="537">
        <v>1118.0</v>
      </c>
      <c r="E121" s="537"/>
      <c r="F121" s="537"/>
      <c r="G121" s="537"/>
      <c r="H121" s="537"/>
      <c r="I121" s="537"/>
      <c r="J121" s="537"/>
      <c r="K121" s="639"/>
      <c r="L121" s="330"/>
      <c r="M121" s="340"/>
      <c r="N121" s="341"/>
      <c r="O121" s="341"/>
      <c r="P121" s="341"/>
      <c r="Q121" s="341"/>
      <c r="R121" s="341"/>
      <c r="S121" s="341"/>
      <c r="T121" s="341"/>
      <c r="U121" s="341"/>
      <c r="V121" s="341"/>
      <c r="W121" s="330"/>
      <c r="X121" s="343"/>
    </row>
    <row r="122" ht="14.25" customHeight="1">
      <c r="A122" s="537">
        <v>1511.0</v>
      </c>
      <c r="B122" s="3" t="s">
        <v>1452</v>
      </c>
      <c r="C122" s="3" t="s">
        <v>937</v>
      </c>
      <c r="D122" s="3">
        <v>1119.0</v>
      </c>
      <c r="E122" s="537"/>
      <c r="F122" s="537"/>
      <c r="G122" s="537"/>
      <c r="H122" s="537"/>
      <c r="I122" s="537"/>
      <c r="J122" s="537"/>
      <c r="K122" s="639"/>
      <c r="L122" s="330"/>
      <c r="M122" s="340"/>
      <c r="N122" s="341"/>
      <c r="O122" s="341"/>
      <c r="P122" s="341"/>
      <c r="Q122" s="341"/>
      <c r="R122" s="341"/>
      <c r="S122" s="341"/>
      <c r="T122" s="341"/>
      <c r="U122" s="341"/>
      <c r="V122" s="341"/>
      <c r="W122" s="330"/>
      <c r="X122" s="343"/>
    </row>
    <row r="123" ht="14.25" customHeight="1">
      <c r="A123" s="3">
        <v>1513.0</v>
      </c>
      <c r="B123" s="3" t="s">
        <v>936</v>
      </c>
      <c r="C123" s="3" t="s">
        <v>937</v>
      </c>
      <c r="D123" s="537">
        <v>1120.0</v>
      </c>
      <c r="E123" s="537"/>
      <c r="F123" s="537"/>
      <c r="G123" s="537"/>
      <c r="H123" s="537"/>
      <c r="I123" s="537"/>
      <c r="J123" s="537"/>
      <c r="K123" s="639"/>
      <c r="L123" s="330"/>
      <c r="M123" s="340"/>
      <c r="N123" s="341"/>
      <c r="O123" s="341"/>
      <c r="P123" s="341"/>
      <c r="Q123" s="341"/>
      <c r="R123" s="341"/>
      <c r="S123" s="341"/>
      <c r="T123" s="341"/>
      <c r="U123" s="341"/>
      <c r="V123" s="341"/>
      <c r="W123" s="330"/>
      <c r="X123" s="343"/>
    </row>
    <row r="124" ht="14.25" customHeight="1">
      <c r="A124" s="3">
        <v>1512.0</v>
      </c>
      <c r="B124" s="3" t="s">
        <v>1150</v>
      </c>
      <c r="C124" s="3" t="s">
        <v>937</v>
      </c>
      <c r="D124" s="537">
        <v>1121.0</v>
      </c>
      <c r="E124" s="537"/>
      <c r="F124" s="537"/>
      <c r="G124" s="537"/>
      <c r="H124" s="537"/>
      <c r="I124" s="537"/>
      <c r="J124" s="537"/>
      <c r="K124" s="639"/>
      <c r="L124" s="330"/>
      <c r="M124" s="340"/>
      <c r="N124" s="341"/>
      <c r="O124" s="341"/>
      <c r="P124" s="341"/>
      <c r="Q124" s="341"/>
      <c r="R124" s="341"/>
      <c r="S124" s="341"/>
      <c r="T124" s="341"/>
      <c r="U124" s="341"/>
      <c r="V124" s="341"/>
      <c r="W124" s="330"/>
      <c r="X124" s="343"/>
    </row>
    <row r="125" ht="14.25" customHeight="1">
      <c r="A125" s="537">
        <v>1634.0</v>
      </c>
      <c r="B125" s="27" t="s">
        <v>707</v>
      </c>
      <c r="C125" s="27" t="s">
        <v>185</v>
      </c>
      <c r="D125" s="537">
        <v>1122.0</v>
      </c>
      <c r="E125" s="537"/>
      <c r="F125" s="537"/>
      <c r="G125" s="537"/>
      <c r="H125" s="537"/>
      <c r="I125" s="537"/>
      <c r="J125" s="537"/>
      <c r="K125" s="639"/>
      <c r="L125" s="330"/>
      <c r="M125" s="340"/>
      <c r="N125" s="341"/>
      <c r="O125" s="341"/>
      <c r="P125" s="341"/>
      <c r="Q125" s="341"/>
      <c r="R125" s="341"/>
      <c r="S125" s="341"/>
      <c r="T125" s="341"/>
      <c r="U125" s="341"/>
      <c r="V125" s="341"/>
      <c r="W125" s="330"/>
      <c r="X125" s="343"/>
    </row>
    <row r="126" ht="14.25" customHeight="1">
      <c r="A126" s="40">
        <f t="array" ref="A126">IF(OR(INDIRECT("'1000'!A" &amp; 134 + ROW() - ROW($A$126)) = 0, INDIRECT("'1000'!A" &amp; 134 + ROW() - ROW($A$126)) = ""), "", INDIRECT("'1000'!A" &amp; 134 + ROW() - ROW($A$126)))</f>
        <v>1781</v>
      </c>
      <c r="B126" s="417" t="str">
        <f t="array" ref="B126">IFNA(XLOOKUP(A126,'New Signups'!C:C,'New Signups'!D:D),"")</f>
        <v>Za'Haad</v>
      </c>
      <c r="C126" s="417" t="str">
        <f t="array" ref="C126">IFNA(XLOOKUP(A126,'New Signups'!C:C,'New Signups'!E:E),"")</f>
        <v>Covington-Walley</v>
      </c>
      <c r="D126" s="417">
        <f t="array" ref="D126">IFNA(XLOOKUP(A126,'1000'!A:A,'1000'!D:D),"")</f>
        <v>1129</v>
      </c>
      <c r="E126" s="537"/>
      <c r="F126" s="537"/>
      <c r="G126" s="537"/>
      <c r="H126" s="537"/>
      <c r="I126" s="537"/>
      <c r="J126" s="537"/>
      <c r="K126" s="639"/>
      <c r="L126" s="330"/>
      <c r="M126" s="340"/>
      <c r="N126" s="341"/>
      <c r="O126" s="341"/>
      <c r="P126" s="341"/>
      <c r="Q126" s="341"/>
      <c r="R126" s="341"/>
      <c r="S126" s="341"/>
      <c r="T126" s="341"/>
      <c r="U126" s="341"/>
      <c r="V126" s="341"/>
      <c r="W126" s="330"/>
      <c r="X126" s="343"/>
    </row>
    <row r="127" ht="14.25" customHeight="1">
      <c r="A127" s="40">
        <f t="array" ref="A127">IF(OR(INDIRECT("'1000'!A" &amp; 134 + ROW() - ROW($A$126)) = 0, INDIRECT("'1000'!A" &amp; 134 + ROW() - ROW($A$126)) = ""), "", INDIRECT("'1000'!A" &amp; 134 + ROW() - ROW($A$126)))</f>
        <v>1789</v>
      </c>
      <c r="B127" s="417" t="str">
        <f t="array" ref="B127">IFNA(XLOOKUP(A127,'New Signups'!C:C,'New Signups'!D:D),"")</f>
        <v>Elijah</v>
      </c>
      <c r="C127" s="417" t="str">
        <f t="array" ref="C127">IFNA(XLOOKUP(A127,'New Signups'!C:C,'New Signups'!E:E),"")</f>
        <v>Barreto</v>
      </c>
      <c r="D127" s="417">
        <f t="array" ref="D127">IFNA(XLOOKUP(A127,'1000'!A:A,'1000'!D:D),"")</f>
        <v>1126</v>
      </c>
      <c r="E127" s="537"/>
      <c r="F127" s="537"/>
      <c r="G127" s="537"/>
      <c r="H127" s="537"/>
      <c r="I127" s="537"/>
      <c r="J127" s="537"/>
      <c r="K127" s="639"/>
      <c r="L127" s="330"/>
      <c r="M127" s="340"/>
      <c r="N127" s="341"/>
      <c r="O127" s="341"/>
      <c r="P127" s="341"/>
      <c r="Q127" s="341"/>
      <c r="R127" s="341"/>
      <c r="S127" s="341"/>
      <c r="T127" s="341"/>
      <c r="U127" s="341"/>
      <c r="V127" s="341"/>
      <c r="W127" s="330"/>
      <c r="X127" s="343"/>
    </row>
    <row r="128" ht="14.25" customHeight="1">
      <c r="A128" s="40">
        <f t="array" ref="A128">IF(OR(INDIRECT("'1000'!A" &amp; 134 + ROW() - ROW($A$126)) = 0, INDIRECT("'1000'!A" &amp; 134 + ROW() - ROW($A$126)) = ""), "", INDIRECT("'1000'!A" &amp; 134 + ROW() - ROW($A$126)))</f>
        <v>1806</v>
      </c>
      <c r="B128" s="417" t="str">
        <f t="array" ref="B128">IFNA(XLOOKUP(A128,'New Signups'!C:C,'New Signups'!D:D),"")</f>
        <v>Haylee</v>
      </c>
      <c r="C128" s="417" t="str">
        <f t="array" ref="C128">IFNA(XLOOKUP(A128,'New Signups'!C:C,'New Signups'!E:E),"")</f>
        <v>Jones</v>
      </c>
      <c r="D128" s="417">
        <f t="array" ref="D128">IFNA(XLOOKUP(A128,'1000'!A:A,'1000'!D:D),"")</f>
        <v>1128</v>
      </c>
      <c r="E128" s="537"/>
      <c r="F128" s="537"/>
      <c r="G128" s="537"/>
      <c r="H128" s="537"/>
      <c r="I128" s="537"/>
      <c r="J128" s="537"/>
      <c r="K128" s="639"/>
      <c r="M128" s="340"/>
      <c r="N128" s="341"/>
      <c r="O128" s="341"/>
      <c r="P128" s="341"/>
      <c r="Q128" s="341"/>
      <c r="R128" s="341"/>
      <c r="S128" s="341"/>
      <c r="T128" s="341"/>
      <c r="U128" s="341"/>
      <c r="V128" s="341"/>
      <c r="W128" s="330"/>
      <c r="X128" s="343"/>
    </row>
    <row r="129" ht="14.25" customHeight="1">
      <c r="A129" s="1390">
        <v>1927.0</v>
      </c>
      <c r="B129" s="103" t="s">
        <v>214</v>
      </c>
      <c r="C129" s="103" t="s">
        <v>215</v>
      </c>
      <c r="D129" s="103">
        <v>1130.0</v>
      </c>
      <c r="E129" s="537"/>
      <c r="F129" s="537"/>
      <c r="G129" s="537"/>
      <c r="H129" s="537"/>
      <c r="I129" s="537"/>
      <c r="J129" s="537"/>
      <c r="K129" s="614"/>
      <c r="L129" s="530"/>
      <c r="M129" s="331"/>
      <c r="N129" s="538"/>
      <c r="O129" s="538"/>
      <c r="P129" s="341"/>
      <c r="Q129" s="341"/>
      <c r="R129" s="341"/>
      <c r="S129" s="341"/>
      <c r="T129" s="341"/>
      <c r="U129" s="341"/>
      <c r="V129" s="341"/>
      <c r="W129" s="330"/>
      <c r="X129" s="343"/>
    </row>
    <row r="130" ht="14.25" customHeight="1">
      <c r="A130" s="499">
        <v>1926.0</v>
      </c>
      <c r="B130" s="499" t="s">
        <v>327</v>
      </c>
      <c r="C130" s="499" t="s">
        <v>215</v>
      </c>
      <c r="D130" s="499">
        <v>1131.0</v>
      </c>
      <c r="E130" s="537"/>
      <c r="F130" s="537"/>
      <c r="G130" s="537"/>
      <c r="H130" s="537"/>
      <c r="I130" s="537"/>
      <c r="J130" s="537"/>
      <c r="K130" s="614"/>
      <c r="L130" s="330"/>
      <c r="M130" s="340"/>
      <c r="N130" s="341"/>
      <c r="O130" s="341"/>
      <c r="P130" s="341"/>
      <c r="Q130" s="341"/>
      <c r="R130" s="341"/>
      <c r="S130" s="341"/>
      <c r="T130" s="341"/>
      <c r="U130" s="341"/>
      <c r="V130" s="341"/>
      <c r="W130" s="330"/>
      <c r="X130" s="343"/>
    </row>
    <row r="131" ht="14.25" customHeight="1">
      <c r="A131" s="40">
        <f t="array" ref="A131">IF(OR(INDIRECT("'1000'!A" &amp; 134 + ROW() - ROW($A$126)) = 0, INDIRECT("'1000'!A" &amp; 134 + ROW() - ROW($A$126)) = ""), "", INDIRECT("'1000'!A" &amp; 134 + ROW() - ROW($A$126)))</f>
        <v>1927</v>
      </c>
      <c r="B131" s="417" t="str">
        <f t="array" ref="B131">IFNA(XLOOKUP(A131,'New Signups'!C:C,'New Signups'!D:D),"")</f>
        <v>Zarriah</v>
      </c>
      <c r="C131" s="417" t="str">
        <f t="array" ref="C131">IFNA(XLOOKUP(A131,'New Signups'!C:C,'New Signups'!E:E),"")</f>
        <v>Williams</v>
      </c>
      <c r="D131" s="417">
        <f t="array" ref="D131">IFNA(XLOOKUP(A131,'1000'!A:A,'1000'!D:D),"")</f>
        <v>1130</v>
      </c>
      <c r="E131" s="537"/>
      <c r="F131" s="537"/>
      <c r="G131" s="537"/>
      <c r="H131" s="537"/>
      <c r="I131" s="537"/>
      <c r="J131" s="537"/>
      <c r="K131" s="614"/>
      <c r="L131" s="530"/>
      <c r="M131" s="340"/>
      <c r="N131" s="341"/>
      <c r="O131" s="341"/>
      <c r="P131" s="341"/>
      <c r="Q131" s="341"/>
      <c r="R131" s="341"/>
      <c r="S131" s="341"/>
      <c r="T131" s="341"/>
      <c r="U131" s="341"/>
      <c r="V131" s="341"/>
      <c r="W131" s="330"/>
      <c r="X131" s="343"/>
    </row>
    <row r="132" ht="14.25" customHeight="1">
      <c r="A132" s="40" t="str">
        <f t="array" ref="A132">IF(OR(INDIRECT("'1000'!A" &amp; 134 + ROW() - ROW($A$126)) = 0, INDIRECT("'1000'!A" &amp; 134 + ROW() - ROW($A$126)) = ""), "", INDIRECT("'1000'!A" &amp; 134 + ROW() - ROW($A$126)))</f>
        <v/>
      </c>
      <c r="B132" s="417" t="str">
        <f t="array" ref="B132">IFNA(XLOOKUP(A132,'New Signups'!C:C,'New Signups'!D:D),"")</f>
        <v/>
      </c>
      <c r="C132" s="417" t="str">
        <f t="array" ref="C132">IFNA(XLOOKUP(A132,'New Signups'!C:C,'New Signups'!E:E),"")</f>
        <v/>
      </c>
      <c r="D132" s="417" t="str">
        <f t="array" ref="D132">IFNA(XLOOKUP(A132,'1000'!A:A,'1000'!D:D),"")</f>
        <v/>
      </c>
      <c r="E132" s="537"/>
      <c r="F132" s="537"/>
      <c r="G132" s="537"/>
      <c r="H132" s="537"/>
      <c r="I132" s="537"/>
      <c r="J132" s="537"/>
      <c r="K132" s="639"/>
      <c r="L132" s="330"/>
      <c r="M132" s="340"/>
      <c r="N132" s="341"/>
      <c r="O132" s="341"/>
      <c r="P132" s="563"/>
      <c r="Q132" s="341"/>
      <c r="R132" s="341"/>
      <c r="S132" s="341"/>
      <c r="T132" s="341"/>
      <c r="U132" s="341"/>
      <c r="V132" s="341"/>
      <c r="W132" s="330"/>
      <c r="X132" s="343"/>
    </row>
    <row r="133" ht="14.25" customHeight="1">
      <c r="A133" s="101"/>
      <c r="B133" s="541"/>
      <c r="C133" s="541"/>
      <c r="D133" s="417" t="str">
        <f t="array" ref="D133">IFNA(XLOOKUP(A133,'1000'!A:A,'1000'!D:D),"")</f>
        <v/>
      </c>
      <c r="E133" s="537"/>
      <c r="F133" s="537"/>
      <c r="G133" s="537"/>
      <c r="H133" s="537"/>
      <c r="I133" s="537"/>
      <c r="J133" s="537"/>
      <c r="K133" s="639"/>
      <c r="L133" s="330"/>
      <c r="M133" s="340"/>
      <c r="N133" s="341"/>
      <c r="O133" s="341"/>
      <c r="P133" s="341"/>
      <c r="Q133" s="341"/>
      <c r="R133" s="341"/>
      <c r="S133" s="341"/>
      <c r="T133" s="341"/>
      <c r="U133" s="341"/>
      <c r="V133" s="341"/>
      <c r="W133" s="330"/>
      <c r="X133" s="343"/>
    </row>
    <row r="134" ht="14.25" customHeight="1">
      <c r="A134" s="40" t="str">
        <f t="array" ref="A134">IF(OR(INDIRECT("'1000'!A" &amp; 134 + ROW() - ROW($A$126)) = 0, INDIRECT("'1000'!A" &amp; 134 + ROW() - ROW($A$126)) = ""), "", INDIRECT("'1000'!A" &amp; 134 + ROW() - ROW($A$126)))</f>
        <v/>
      </c>
      <c r="B134" s="417" t="str">
        <f t="array" ref="B134">IFNA(XLOOKUP(A134,'New Signups'!C:C,'New Signups'!D:D),"")</f>
        <v/>
      </c>
      <c r="C134" s="417" t="str">
        <f t="array" ref="C134">IFNA(XLOOKUP(A134,'New Signups'!C:C,'New Signups'!E:E),"")</f>
        <v/>
      </c>
      <c r="D134" s="417" t="str">
        <f t="array" ref="D134">IFNA(XLOOKUP(A134,'1000'!A:A,'1000'!D:D),"")</f>
        <v/>
      </c>
      <c r="E134" s="537"/>
      <c r="F134" s="537"/>
      <c r="G134" s="537"/>
      <c r="H134" s="537"/>
      <c r="I134" s="537"/>
      <c r="J134" s="537"/>
      <c r="K134" s="639"/>
      <c r="L134" s="330"/>
      <c r="M134" s="340"/>
      <c r="N134" s="341"/>
      <c r="O134" s="341"/>
      <c r="P134" s="341"/>
      <c r="Q134" s="341"/>
      <c r="R134" s="341"/>
      <c r="S134" s="341"/>
      <c r="T134" s="341"/>
      <c r="U134" s="341"/>
      <c r="V134" s="341"/>
      <c r="W134" s="330"/>
      <c r="X134" s="343"/>
    </row>
    <row r="135" ht="14.25" customHeight="1">
      <c r="A135" s="40" t="str">
        <f t="array" ref="A135">IF(OR(INDIRECT("'1000'!A" &amp; 134 + ROW() - ROW($A$126)) = 0, INDIRECT("'1000'!A" &amp; 134 + ROW() - ROW($A$126)) = ""), "", INDIRECT("'1000'!A" &amp; 134 + ROW() - ROW($A$126)))</f>
        <v/>
      </c>
      <c r="B135" s="417" t="str">
        <f t="array" ref="B135">IFNA(XLOOKUP(A135,'New Signups'!C:C,'New Signups'!D:D),"")</f>
        <v/>
      </c>
      <c r="C135" s="417" t="str">
        <f t="array" ref="C135">IFNA(XLOOKUP(A135,'New Signups'!C:C,'New Signups'!E:E),"")</f>
        <v/>
      </c>
      <c r="D135" s="417" t="str">
        <f t="array" ref="D135">IFNA(XLOOKUP(A135,'1000'!A:A,'1000'!D:D),"")</f>
        <v/>
      </c>
      <c r="E135" s="537"/>
      <c r="F135" s="537"/>
      <c r="G135" s="537"/>
      <c r="H135" s="537"/>
      <c r="I135" s="537"/>
      <c r="J135" s="537"/>
      <c r="K135" s="639"/>
      <c r="L135" s="330"/>
      <c r="M135" s="340"/>
      <c r="N135" s="341"/>
      <c r="O135" s="341"/>
      <c r="P135" s="341"/>
      <c r="Q135" s="341"/>
      <c r="R135" s="341"/>
      <c r="S135" s="341"/>
      <c r="T135" s="341"/>
      <c r="U135" s="341"/>
      <c r="V135" s="341"/>
      <c r="W135" s="330"/>
      <c r="X135" s="343"/>
    </row>
    <row r="136" ht="14.25" customHeight="1">
      <c r="A136" s="40" t="str">
        <f t="array" ref="A136">IF(OR(INDIRECT("'1000'!A" &amp; 134 + ROW() - ROW($A$126)) = 0, INDIRECT("'1000'!A" &amp; 134 + ROW() - ROW($A$126)) = ""), "", INDIRECT("'1000'!A" &amp; 134 + ROW() - ROW($A$126)))</f>
        <v/>
      </c>
      <c r="B136" s="417" t="str">
        <f t="array" ref="B136">IFNA(XLOOKUP(A136,'New Signups'!C:C,'New Signups'!D:D),"")</f>
        <v/>
      </c>
      <c r="C136" s="417" t="str">
        <f t="array" ref="C136">IFNA(XLOOKUP(A136,'New Signups'!C:C,'New Signups'!E:E),"")</f>
        <v/>
      </c>
      <c r="D136" s="417" t="str">
        <f t="array" ref="D136">IFNA(XLOOKUP(A136,'1000'!A:A,'1000'!D:D),"")</f>
        <v/>
      </c>
      <c r="E136" s="537"/>
      <c r="F136" s="537"/>
      <c r="G136" s="537"/>
      <c r="H136" s="537"/>
      <c r="I136" s="537"/>
      <c r="J136" s="537"/>
      <c r="K136" s="639"/>
      <c r="L136" s="330"/>
      <c r="M136" s="340"/>
      <c r="N136" s="341"/>
      <c r="O136" s="341"/>
      <c r="P136" s="341"/>
      <c r="Q136" s="341"/>
      <c r="R136" s="341"/>
      <c r="S136" s="341"/>
      <c r="T136" s="341"/>
      <c r="U136" s="341"/>
      <c r="V136" s="341"/>
      <c r="W136" s="330"/>
      <c r="X136" s="343"/>
    </row>
    <row r="137" ht="14.25" customHeight="1">
      <c r="A137" s="40" t="str">
        <f t="array" ref="A137">IF(OR(INDIRECT("'1000'!A" &amp; 134 + ROW() - ROW($A$126)) = 0, INDIRECT("'1000'!A" &amp; 134 + ROW() - ROW($A$126)) = ""), "", INDIRECT("'1000'!A" &amp; 134 + ROW() - ROW($A$126)))</f>
        <v/>
      </c>
      <c r="B137" s="417" t="str">
        <f t="array" ref="B137">IFNA(XLOOKUP(A137,'New Signups'!C:C,'New Signups'!D:D),"")</f>
        <v/>
      </c>
      <c r="C137" s="417" t="str">
        <f t="array" ref="C137">IFNA(XLOOKUP(A137,'New Signups'!C:C,'New Signups'!E:E),"")</f>
        <v/>
      </c>
      <c r="D137" s="417" t="str">
        <f t="array" ref="D137">IFNA(XLOOKUP(A137,'1000'!A:A,'1000'!D:D),"")</f>
        <v/>
      </c>
      <c r="E137" s="537"/>
      <c r="F137" s="537"/>
      <c r="G137" s="537"/>
      <c r="H137" s="537"/>
      <c r="I137" s="537"/>
      <c r="J137" s="537"/>
      <c r="K137" s="639"/>
      <c r="L137" s="330"/>
      <c r="M137" s="340"/>
      <c r="N137" s="341"/>
      <c r="O137" s="341"/>
      <c r="P137" s="341"/>
      <c r="Q137" s="341"/>
      <c r="R137" s="341"/>
      <c r="S137" s="341"/>
      <c r="T137" s="341"/>
      <c r="U137" s="341"/>
      <c r="V137" s="341"/>
      <c r="W137" s="330"/>
      <c r="X137" s="343"/>
    </row>
    <row r="138" ht="14.25" customHeight="1">
      <c r="A138" s="40" t="str">
        <f t="array" ref="A138">IF(OR(INDIRECT("'1000'!A" &amp; 134 + ROW() - ROW($A$126)) = 0, INDIRECT("'1000'!A" &amp; 134 + ROW() - ROW($A$126)) = ""), "", INDIRECT("'1000'!A" &amp; 134 + ROW() - ROW($A$126)))</f>
        <v/>
      </c>
      <c r="B138" s="417" t="str">
        <f t="array" ref="B138">IFNA(XLOOKUP(A138,'New Signups'!C:C,'New Signups'!D:D),"")</f>
        <v/>
      </c>
      <c r="C138" s="417" t="str">
        <f t="array" ref="C138">IFNA(XLOOKUP(A138,'New Signups'!C:C,'New Signups'!E:E),"")</f>
        <v/>
      </c>
      <c r="D138" s="417" t="str">
        <f t="array" ref="D138">IFNA(XLOOKUP(A138,'1000'!A:A,'1000'!D:D),"")</f>
        <v/>
      </c>
      <c r="E138" s="537"/>
      <c r="F138" s="537"/>
      <c r="G138" s="537"/>
      <c r="H138" s="537"/>
      <c r="I138" s="537"/>
      <c r="J138" s="537"/>
      <c r="K138" s="639"/>
      <c r="L138" s="330"/>
      <c r="M138" s="340"/>
      <c r="N138" s="341"/>
      <c r="O138" s="341"/>
      <c r="P138" s="341"/>
      <c r="Q138" s="341"/>
      <c r="R138" s="341"/>
      <c r="S138" s="341"/>
      <c r="T138" s="341"/>
      <c r="U138" s="341"/>
      <c r="V138" s="341"/>
      <c r="W138" s="330"/>
      <c r="X138" s="343"/>
    </row>
    <row r="139" ht="14.25" customHeight="1">
      <c r="A139" s="40" t="str">
        <f t="array" ref="A139">IF(OR(INDIRECT("'1000'!A" &amp; 134 + ROW() - ROW($A$126)) = 0, INDIRECT("'1000'!A" &amp; 134 + ROW() - ROW($A$126)) = ""), "", INDIRECT("'1000'!A" &amp; 134 + ROW() - ROW($A$126)))</f>
        <v/>
      </c>
      <c r="B139" s="417" t="str">
        <f t="array" ref="B139">IFNA(XLOOKUP(A139,'New Signups'!C:C,'New Signups'!D:D),"")</f>
        <v/>
      </c>
      <c r="C139" s="417" t="str">
        <f t="array" ref="C139">IFNA(XLOOKUP(A139,'New Signups'!C:C,'New Signups'!E:E),"")</f>
        <v/>
      </c>
      <c r="D139" s="417" t="str">
        <f t="array" ref="D139">IFNA(XLOOKUP(A139,'1000'!A:A,'1000'!D:D),"")</f>
        <v/>
      </c>
      <c r="E139" s="537"/>
      <c r="F139" s="537"/>
      <c r="G139" s="537"/>
      <c r="H139" s="537"/>
      <c r="I139" s="537"/>
      <c r="J139" s="537"/>
      <c r="K139" s="639"/>
      <c r="L139" s="330"/>
      <c r="M139" s="340"/>
      <c r="N139" s="341"/>
      <c r="O139" s="341"/>
      <c r="P139" s="341"/>
      <c r="Q139" s="341"/>
      <c r="R139" s="341"/>
      <c r="S139" s="341"/>
      <c r="T139" s="341"/>
      <c r="U139" s="341"/>
      <c r="V139" s="341"/>
      <c r="W139" s="330"/>
      <c r="X139" s="343"/>
    </row>
    <row r="140" ht="14.25" customHeight="1">
      <c r="A140" s="40" t="str">
        <f t="array" ref="A140">IF(OR(INDIRECT("'1000'!A" &amp; 134 + ROW() - ROW($A$126)) = 0, INDIRECT("'1000'!A" &amp; 134 + ROW() - ROW($A$126)) = ""), "", INDIRECT("'1000'!A" &amp; 134 + ROW() - ROW($A$126)))</f>
        <v/>
      </c>
      <c r="B140" s="417" t="str">
        <f t="array" ref="B140">IFNA(XLOOKUP(A140,'New Signups'!C:C,'New Signups'!D:D),"")</f>
        <v/>
      </c>
      <c r="C140" s="417" t="str">
        <f t="array" ref="C140">IFNA(XLOOKUP(A140,'New Signups'!C:C,'New Signups'!E:E),"")</f>
        <v/>
      </c>
      <c r="D140" s="417" t="str">
        <f t="array" ref="D140">IFNA(XLOOKUP(A140,'1000'!A:A,'1000'!D:D),"")</f>
        <v/>
      </c>
      <c r="E140" s="537"/>
      <c r="F140" s="537"/>
      <c r="G140" s="537"/>
      <c r="H140" s="537"/>
      <c r="I140" s="537"/>
      <c r="J140" s="537"/>
      <c r="K140" s="639"/>
      <c r="L140" s="330"/>
      <c r="M140" s="340"/>
      <c r="N140" s="341"/>
      <c r="O140" s="341"/>
      <c r="P140" s="341"/>
      <c r="Q140" s="341"/>
      <c r="R140" s="341"/>
      <c r="S140" s="341"/>
      <c r="T140" s="341"/>
      <c r="U140" s="341"/>
      <c r="V140" s="341"/>
      <c r="W140" s="330"/>
      <c r="X140" s="343"/>
    </row>
    <row r="141" ht="14.25" customHeight="1">
      <c r="A141" s="40" t="str">
        <f t="array" ref="A141">IF(OR(INDIRECT("'1000'!A" &amp; 134 + ROW() - ROW($A$126)) = 0, INDIRECT("'1000'!A" &amp; 134 + ROW() - ROW($A$126)) = ""), "", INDIRECT("'1000'!A" &amp; 134 + ROW() - ROW($A$126)))</f>
        <v/>
      </c>
      <c r="B141" s="417" t="str">
        <f t="array" ref="B141">IFNA(XLOOKUP(A141,'New Signups'!C:C,'New Signups'!D:D),"")</f>
        <v/>
      </c>
      <c r="C141" s="417" t="str">
        <f t="array" ref="C141">IFNA(XLOOKUP(A141,'New Signups'!C:C,'New Signups'!E:E),"")</f>
        <v/>
      </c>
      <c r="D141" s="417" t="str">
        <f t="array" ref="D141">IFNA(XLOOKUP(A141,'1000'!A:A,'1000'!D:D),"")</f>
        <v/>
      </c>
      <c r="E141" s="537"/>
      <c r="F141" s="537"/>
      <c r="G141" s="537"/>
      <c r="H141" s="537"/>
      <c r="I141" s="537"/>
      <c r="J141" s="537"/>
      <c r="K141" s="639"/>
      <c r="L141" s="330"/>
      <c r="M141" s="340"/>
      <c r="N141" s="341"/>
      <c r="O141" s="341"/>
      <c r="P141" s="341"/>
      <c r="Q141" s="341"/>
      <c r="R141" s="341"/>
      <c r="S141" s="341"/>
      <c r="T141" s="341"/>
      <c r="U141" s="341"/>
      <c r="V141" s="341"/>
      <c r="W141" s="330"/>
      <c r="X141" s="343"/>
    </row>
    <row r="142" ht="14.25" customHeight="1">
      <c r="A142" s="40" t="str">
        <f t="array" ref="A142">IF(OR(INDIRECT("'1000'!A" &amp; 134 + ROW() - ROW($A$126)) = 0, INDIRECT("'1000'!A" &amp; 134 + ROW() - ROW($A$126)) = ""), "", INDIRECT("'1000'!A" &amp; 134 + ROW() - ROW($A$126)))</f>
        <v/>
      </c>
      <c r="B142" s="417" t="str">
        <f t="array" ref="B142">IFNA(XLOOKUP(A142,'New Signups'!C:C,'New Signups'!D:D),"")</f>
        <v/>
      </c>
      <c r="C142" s="417" t="str">
        <f t="array" ref="C142">IFNA(XLOOKUP(A142,'New Signups'!C:C,'New Signups'!E:E),"")</f>
        <v/>
      </c>
      <c r="D142" s="417" t="str">
        <f t="array" ref="D142">IFNA(XLOOKUP(A142,'1000'!A:A,'1000'!D:D),"")</f>
        <v/>
      </c>
      <c r="E142" s="537"/>
      <c r="F142" s="537"/>
      <c r="G142" s="537"/>
      <c r="H142" s="537"/>
      <c r="I142" s="537"/>
      <c r="J142" s="537"/>
      <c r="K142" s="639"/>
      <c r="L142" s="330"/>
      <c r="M142" s="340"/>
      <c r="N142" s="341"/>
      <c r="O142" s="341"/>
      <c r="P142" s="341"/>
      <c r="Q142" s="341"/>
      <c r="R142" s="341"/>
      <c r="S142" s="341"/>
      <c r="T142" s="341"/>
      <c r="U142" s="341"/>
      <c r="V142" s="341"/>
      <c r="W142" s="330"/>
      <c r="X142" s="343"/>
    </row>
    <row r="143" ht="14.25" customHeight="1">
      <c r="A143" s="40" t="str">
        <f t="array" ref="A143">IF(OR(INDIRECT("'1000'!A" &amp; 134 + ROW() - ROW($A$126)) = 0, INDIRECT("'1000'!A" &amp; 134 + ROW() - ROW($A$126)) = ""), "", INDIRECT("'1000'!A" &amp; 134 + ROW() - ROW($A$126)))</f>
        <v/>
      </c>
      <c r="B143" s="417" t="str">
        <f t="array" ref="B143">IFNA(XLOOKUP(A143,'New Signups'!C:C,'New Signups'!D:D),"")</f>
        <v/>
      </c>
      <c r="C143" s="417" t="str">
        <f t="array" ref="C143">IFNA(XLOOKUP(A143,'New Signups'!C:C,'New Signups'!E:E),"")</f>
        <v/>
      </c>
      <c r="D143" s="417" t="str">
        <f t="array" ref="D143">IFNA(XLOOKUP(A143,'1000'!A:A,'1000'!D:D),"")</f>
        <v/>
      </c>
      <c r="E143" s="537"/>
      <c r="F143" s="537"/>
      <c r="G143" s="537"/>
      <c r="H143" s="537"/>
      <c r="I143" s="537"/>
      <c r="J143" s="537"/>
      <c r="K143" s="639"/>
      <c r="L143" s="330"/>
      <c r="M143" s="340"/>
      <c r="N143" s="341"/>
      <c r="O143" s="341"/>
      <c r="P143" s="341"/>
      <c r="Q143" s="341"/>
      <c r="R143" s="341"/>
      <c r="S143" s="341"/>
      <c r="T143" s="341"/>
      <c r="U143" s="341"/>
      <c r="V143" s="341"/>
      <c r="W143" s="330"/>
      <c r="X143" s="343"/>
    </row>
    <row r="144" ht="14.25" customHeight="1">
      <c r="A144" s="40" t="str">
        <f t="array" ref="A144">IF(OR(INDIRECT("'1000'!A" &amp; 134 + ROW() - ROW($A$126)) = 0, INDIRECT("'1000'!A" &amp; 134 + ROW() - ROW($A$126)) = ""), "", INDIRECT("'1000'!A" &amp; 134 + ROW() - ROW($A$126)))</f>
        <v/>
      </c>
      <c r="B144" s="417" t="str">
        <f t="array" ref="B144">IFNA(XLOOKUP(A144,'New Signups'!C:C,'New Signups'!D:D),"")</f>
        <v/>
      </c>
      <c r="C144" s="417" t="str">
        <f t="array" ref="C144">IFNA(XLOOKUP(A144,'New Signups'!C:C,'New Signups'!E:E),"")</f>
        <v/>
      </c>
      <c r="D144" s="417" t="str">
        <f t="array" ref="D144">IFNA(XLOOKUP(A144,'1000'!A:A,'1000'!D:D),"")</f>
        <v/>
      </c>
      <c r="E144" s="537"/>
      <c r="F144" s="537"/>
      <c r="G144" s="537"/>
      <c r="H144" s="537"/>
      <c r="I144" s="537"/>
      <c r="J144" s="537"/>
      <c r="K144" s="639"/>
      <c r="L144" s="330"/>
      <c r="M144" s="340"/>
      <c r="N144" s="341"/>
      <c r="O144" s="341"/>
      <c r="P144" s="341"/>
      <c r="Q144" s="341"/>
      <c r="R144" s="341"/>
      <c r="S144" s="341"/>
      <c r="T144" s="341"/>
      <c r="U144" s="341"/>
      <c r="V144" s="341"/>
      <c r="W144" s="330"/>
      <c r="X144" s="343"/>
    </row>
    <row r="145" ht="14.25" customHeight="1">
      <c r="A145" s="40" t="str">
        <f t="array" ref="A145">IF(OR(INDIRECT("'1000'!A" &amp; 134 + ROW() - ROW($A$126)) = 0, INDIRECT("'1000'!A" &amp; 134 + ROW() - ROW($A$126)) = ""), "", INDIRECT("'1000'!A" &amp; 134 + ROW() - ROW($A$126)))</f>
        <v/>
      </c>
      <c r="B145" s="417" t="str">
        <f t="array" ref="B145">IFNA(XLOOKUP(A145,'New Signups'!C:C,'New Signups'!D:D),"")</f>
        <v/>
      </c>
      <c r="C145" s="417" t="str">
        <f t="array" ref="C145">IFNA(XLOOKUP(A145,'New Signups'!C:C,'New Signups'!E:E),"")</f>
        <v/>
      </c>
      <c r="D145" s="417" t="str">
        <f t="array" ref="D145">IFNA(XLOOKUP(A145,'1000'!A:A,'1000'!D:D),"")</f>
        <v/>
      </c>
      <c r="E145" s="417" t="str">
        <f t="array" ref="E145">IFNA(XLOOKUP(B145,'1000'!B:B,'1000'!E:E),"")</f>
        <v/>
      </c>
      <c r="F145" s="537"/>
      <c r="G145" s="537"/>
      <c r="H145" s="537"/>
      <c r="I145" s="537"/>
      <c r="J145" s="537"/>
      <c r="K145" s="639"/>
      <c r="L145" s="330"/>
      <c r="M145" s="340"/>
      <c r="N145" s="341"/>
      <c r="O145" s="341"/>
      <c r="P145" s="341"/>
      <c r="Q145" s="341"/>
      <c r="R145" s="341"/>
      <c r="S145" s="341"/>
      <c r="T145" s="341"/>
      <c r="U145" s="341"/>
      <c r="V145" s="341"/>
      <c r="W145" s="330"/>
      <c r="X145" s="343"/>
    </row>
    <row r="146" ht="14.25" customHeight="1">
      <c r="A146" s="40" t="str">
        <f t="array" ref="A146">IF(OR(INDIRECT("'1000'!A" &amp; 134 + ROW() - ROW($A$126)) = 0, INDIRECT("'1000'!A" &amp; 134 + ROW() - ROW($A$126)) = ""), "", INDIRECT("'1000'!A" &amp; 134 + ROW() - ROW($A$126)))</f>
        <v/>
      </c>
      <c r="B146" s="417" t="str">
        <f t="array" ref="B146">IFNA(XLOOKUP(A146,'New Signups'!C:C,'New Signups'!D:D),"")</f>
        <v/>
      </c>
      <c r="C146" s="417" t="str">
        <f t="array" ref="C146">IFNA(XLOOKUP(A146,'New Signups'!C:C,'New Signups'!E:E),"")</f>
        <v/>
      </c>
      <c r="D146" s="417" t="str">
        <f t="array" ref="D146">IFNA(XLOOKUP(A146,'1000'!A:A,'1000'!D:D),"")</f>
        <v/>
      </c>
      <c r="E146" s="537"/>
      <c r="F146" s="537"/>
      <c r="G146" s="537"/>
      <c r="H146" s="537"/>
      <c r="I146" s="537"/>
      <c r="J146" s="537"/>
      <c r="K146" s="639"/>
      <c r="L146" s="330"/>
      <c r="M146" s="340"/>
      <c r="N146" s="341"/>
      <c r="O146" s="341"/>
      <c r="P146" s="341"/>
      <c r="Q146" s="341"/>
      <c r="R146" s="341"/>
      <c r="S146" s="341"/>
      <c r="T146" s="341"/>
      <c r="U146" s="341"/>
      <c r="V146" s="341"/>
      <c r="W146" s="330"/>
      <c r="X146" s="343"/>
    </row>
    <row r="147" ht="14.25" customHeight="1">
      <c r="A147" s="40" t="str">
        <f t="array" ref="A147">IF(OR(INDIRECT("'1000'!A" &amp; 134 + ROW() - ROW($A$126)) = 0, INDIRECT("'1000'!A" &amp; 134 + ROW() - ROW($A$126)) = ""), "", INDIRECT("'1000'!A" &amp; 134 + ROW() - ROW($A$126)))</f>
        <v/>
      </c>
      <c r="B147" s="417" t="str">
        <f t="array" ref="B147">IFNA(XLOOKUP(A147,'New Signups'!C:C,'New Signups'!D:D),"")</f>
        <v/>
      </c>
      <c r="C147" s="417" t="str">
        <f t="array" ref="C147">IFNA(XLOOKUP(A147,'New Signups'!C:C,'New Signups'!E:E),"")</f>
        <v/>
      </c>
      <c r="D147" s="417" t="str">
        <f t="array" ref="D147">IFNA(XLOOKUP(A147,'1000'!A:A,'1000'!D:D),"")</f>
        <v/>
      </c>
      <c r="E147" s="537"/>
      <c r="F147" s="537"/>
      <c r="G147" s="537"/>
      <c r="H147" s="537"/>
      <c r="I147" s="537"/>
      <c r="J147" s="537"/>
      <c r="K147" s="639"/>
      <c r="L147" s="330"/>
      <c r="M147" s="340"/>
      <c r="N147" s="341"/>
      <c r="O147" s="341"/>
      <c r="P147" s="341"/>
      <c r="Q147" s="341"/>
      <c r="R147" s="341"/>
      <c r="S147" s="341"/>
      <c r="T147" s="341"/>
      <c r="U147" s="341"/>
      <c r="V147" s="341"/>
      <c r="W147" s="330"/>
      <c r="X147" s="343"/>
    </row>
    <row r="148" ht="14.25" customHeight="1">
      <c r="A148" s="40" t="str">
        <f t="array" ref="A148">IF(OR(INDIRECT("'1000'!A" &amp; 134 + ROW() - ROW($A$126)) = 0, INDIRECT("'1000'!A" &amp; 134 + ROW() - ROW($A$126)) = ""), "", INDIRECT("'1000'!A" &amp; 134 + ROW() - ROW($A$126)))</f>
        <v/>
      </c>
      <c r="B148" s="417" t="str">
        <f t="array" ref="B148">IFNA(XLOOKUP(A148,'New Signups'!C:C,'New Signups'!D:D),"")</f>
        <v/>
      </c>
      <c r="C148" s="417" t="str">
        <f t="array" ref="C148">IFNA(XLOOKUP(A148,'New Signups'!C:C,'New Signups'!E:E),"")</f>
        <v/>
      </c>
      <c r="D148" s="417" t="str">
        <f t="array" ref="D148">IFNA(XLOOKUP(A148,'1000'!A:A,'1000'!D:D),"")</f>
        <v/>
      </c>
      <c r="E148" s="537"/>
      <c r="F148" s="537"/>
      <c r="G148" s="537"/>
      <c r="H148" s="537"/>
      <c r="I148" s="537"/>
      <c r="J148" s="537"/>
      <c r="K148" s="639"/>
      <c r="L148" s="330"/>
      <c r="M148" s="340"/>
      <c r="N148" s="341"/>
      <c r="O148" s="341"/>
      <c r="P148" s="341"/>
      <c r="Q148" s="341"/>
      <c r="R148" s="341"/>
      <c r="S148" s="341"/>
      <c r="T148" s="341"/>
      <c r="U148" s="341"/>
      <c r="V148" s="341"/>
      <c r="W148" s="330"/>
      <c r="X148" s="343"/>
    </row>
    <row r="149" ht="14.25" customHeight="1">
      <c r="A149" s="40" t="str">
        <f t="array" ref="A149">IF(OR(INDIRECT("'1000'!A" &amp; 134 + ROW() - ROW($A$126)) = 0, INDIRECT("'1000'!A" &amp; 134 + ROW() - ROW($A$126)) = ""), "", INDIRECT("'1000'!A" &amp; 134 + ROW() - ROW($A$126)))</f>
        <v/>
      </c>
      <c r="B149" s="417" t="str">
        <f t="array" ref="B149">IFNA(XLOOKUP(A149,'New Signups'!C:C,'New Signups'!D:D),"")</f>
        <v/>
      </c>
      <c r="C149" s="417" t="str">
        <f t="array" ref="C149">IFNA(XLOOKUP(A149,'New Signups'!C:C,'New Signups'!E:E),"")</f>
        <v/>
      </c>
      <c r="D149" s="417" t="str">
        <f t="array" ref="D149">IFNA(XLOOKUP(A149,'1000'!A:A,'1000'!D:D),"")</f>
        <v/>
      </c>
      <c r="E149" s="537"/>
      <c r="F149" s="537"/>
      <c r="G149" s="537"/>
      <c r="H149" s="537"/>
      <c r="I149" s="537"/>
      <c r="J149" s="537"/>
      <c r="K149" s="639"/>
      <c r="L149" s="330"/>
      <c r="M149" s="340"/>
      <c r="N149" s="341"/>
      <c r="O149" s="341"/>
      <c r="P149" s="341"/>
      <c r="Q149" s="341"/>
      <c r="R149" s="341"/>
      <c r="S149" s="341"/>
      <c r="T149" s="341"/>
      <c r="U149" s="341"/>
      <c r="V149" s="341"/>
      <c r="W149" s="330"/>
      <c r="X149" s="343"/>
    </row>
    <row r="150" ht="14.25" customHeight="1">
      <c r="A150" s="40" t="str">
        <f t="array" ref="A150">IF(OR(INDIRECT("'1000'!A" &amp; 134 + ROW() - ROW($A$126)) = 0, INDIRECT("'1000'!A" &amp; 134 + ROW() - ROW($A$126)) = ""), "", INDIRECT("'1000'!A" &amp; 134 + ROW() - ROW($A$126)))</f>
        <v/>
      </c>
      <c r="B150" s="417" t="str">
        <f t="array" ref="B150">IFNA(XLOOKUP(A150,'New Signups'!C:C,'New Signups'!D:D),"")</f>
        <v/>
      </c>
      <c r="C150" s="417" t="str">
        <f t="array" ref="C150">IFNA(XLOOKUP(A150,'New Signups'!C:C,'New Signups'!E:E),"")</f>
        <v/>
      </c>
      <c r="D150" s="417" t="str">
        <f t="array" ref="D150">IFNA(XLOOKUP(A150,'1000'!A:A,'1000'!D:D),"")</f>
        <v/>
      </c>
      <c r="E150" s="537"/>
      <c r="F150" s="537"/>
      <c r="G150" s="537"/>
      <c r="H150" s="537"/>
      <c r="I150" s="537"/>
      <c r="J150" s="537"/>
      <c r="K150" s="639"/>
      <c r="L150" s="330"/>
      <c r="M150" s="340"/>
      <c r="N150" s="341"/>
      <c r="O150" s="341"/>
      <c r="P150" s="341"/>
      <c r="Q150" s="341"/>
      <c r="R150" s="341"/>
      <c r="S150" s="341"/>
      <c r="T150" s="341"/>
      <c r="U150" s="341"/>
      <c r="V150" s="341"/>
      <c r="W150" s="330"/>
      <c r="X150" s="343"/>
    </row>
    <row r="151" ht="14.25" customHeight="1">
      <c r="A151" s="40" t="str">
        <f t="array" ref="A151">IF(OR(INDIRECT("'1000'!A" &amp; 134 + ROW() - ROW($A$126)) = 0, INDIRECT("'1000'!A" &amp; 134 + ROW() - ROW($A$126)) = ""), "", INDIRECT("'1000'!A" &amp; 134 + ROW() - ROW($A$126)))</f>
        <v/>
      </c>
      <c r="B151" s="417" t="str">
        <f t="array" ref="B151">IFNA(XLOOKUP(A151,'New Signups'!C:C,'New Signups'!D:D),"")</f>
        <v/>
      </c>
      <c r="C151" s="417" t="str">
        <f t="array" ref="C151">IFNA(XLOOKUP(A151,'New Signups'!C:C,'New Signups'!E:E),"")</f>
        <v/>
      </c>
      <c r="D151" s="417" t="str">
        <f t="array" ref="D151">IFNA(XLOOKUP(A151,'1000'!A:A,'1000'!D:D),"")</f>
        <v/>
      </c>
      <c r="E151" s="537"/>
      <c r="F151" s="537"/>
      <c r="G151" s="537"/>
      <c r="H151" s="537"/>
      <c r="I151" s="537"/>
      <c r="J151" s="537"/>
      <c r="K151" s="639"/>
      <c r="L151" s="330"/>
      <c r="M151" s="340"/>
      <c r="N151" s="341"/>
      <c r="O151" s="341"/>
      <c r="P151" s="341"/>
      <c r="Q151" s="341"/>
      <c r="R151" s="341"/>
      <c r="S151" s="341"/>
      <c r="T151" s="341"/>
      <c r="U151" s="341"/>
      <c r="V151" s="341"/>
      <c r="W151" s="330"/>
      <c r="X151" s="343"/>
    </row>
    <row r="152" ht="14.25" customHeight="1">
      <c r="A152" s="40" t="str">
        <f t="array" ref="A152">IF(OR(INDIRECT("'1000'!A" &amp; 134 + ROW() - ROW($A$126)) = 0, INDIRECT("'1000'!A" &amp; 134 + ROW() - ROW($A$126)) = ""), "", INDIRECT("'1000'!A" &amp; 134 + ROW() - ROW($A$126)))</f>
        <v/>
      </c>
      <c r="B152" s="417" t="str">
        <f t="array" ref="B152">IFNA(XLOOKUP(A152,'New Signups'!C:C,'New Signups'!D:D),"")</f>
        <v/>
      </c>
      <c r="C152" s="417" t="str">
        <f t="array" ref="C152">IFNA(XLOOKUP(A152,'New Signups'!C:C,'New Signups'!E:E),"")</f>
        <v/>
      </c>
      <c r="D152" s="417" t="str">
        <f t="array" ref="D152">IFNA(XLOOKUP(A152,'1000'!A:A,'1000'!D:D),"")</f>
        <v/>
      </c>
      <c r="E152" s="537"/>
      <c r="F152" s="537"/>
      <c r="G152" s="537"/>
      <c r="H152" s="537"/>
      <c r="I152" s="537"/>
      <c r="J152" s="537"/>
      <c r="K152" s="639"/>
      <c r="L152" s="330"/>
      <c r="M152" s="340"/>
      <c r="N152" s="341"/>
      <c r="O152" s="341"/>
      <c r="P152" s="341"/>
      <c r="Q152" s="341"/>
      <c r="R152" s="341"/>
      <c r="S152" s="341"/>
      <c r="T152" s="341"/>
      <c r="U152" s="341"/>
      <c r="V152" s="341"/>
      <c r="W152" s="330"/>
      <c r="X152" s="343"/>
    </row>
    <row r="153" ht="14.25" customHeight="1">
      <c r="A153" s="40" t="str">
        <f t="array" ref="A153">IF(OR(INDIRECT("'1000'!A" &amp; 134 + ROW() - ROW($A$126)) = 0, INDIRECT("'1000'!A" &amp; 134 + ROW() - ROW($A$126)) = ""), "", INDIRECT("'1000'!A" &amp; 134 + ROW() - ROW($A$126)))</f>
        <v/>
      </c>
      <c r="B153" s="417" t="str">
        <f t="array" ref="B153">IFNA(XLOOKUP(A153,'New Signups'!C:C,'New Signups'!D:D),"")</f>
        <v/>
      </c>
      <c r="C153" s="417" t="str">
        <f t="array" ref="C153">IFNA(XLOOKUP(A153,'New Signups'!C:C,'New Signups'!E:E),"")</f>
        <v/>
      </c>
      <c r="D153" s="417" t="str">
        <f t="array" ref="D153">IFNA(XLOOKUP(A153,'1000'!A:A,'1000'!D:D),"")</f>
        <v/>
      </c>
      <c r="E153" s="537"/>
      <c r="F153" s="537"/>
      <c r="G153" s="537"/>
      <c r="H153" s="537"/>
      <c r="I153" s="537"/>
      <c r="J153" s="537"/>
      <c r="K153" s="639"/>
      <c r="L153" s="330"/>
      <c r="M153" s="340"/>
      <c r="N153" s="341"/>
      <c r="O153" s="341"/>
      <c r="P153" s="341"/>
      <c r="Q153" s="341"/>
      <c r="R153" s="341"/>
      <c r="S153" s="341"/>
      <c r="T153" s="341"/>
      <c r="U153" s="341"/>
      <c r="V153" s="341"/>
      <c r="W153" s="330"/>
      <c r="X153" s="343"/>
    </row>
    <row r="154" ht="14.25" customHeight="1">
      <c r="A154" s="537"/>
      <c r="B154" s="537"/>
      <c r="C154" s="537"/>
      <c r="D154" s="537"/>
      <c r="E154" s="537"/>
      <c r="F154" s="537"/>
      <c r="G154" s="537"/>
      <c r="H154" s="537"/>
      <c r="I154" s="537"/>
      <c r="J154" s="537"/>
      <c r="K154" s="639"/>
      <c r="L154" s="330"/>
      <c r="M154" s="340"/>
      <c r="N154" s="341"/>
      <c r="O154" s="341"/>
      <c r="P154" s="341"/>
      <c r="Q154" s="341"/>
      <c r="R154" s="341"/>
      <c r="S154" s="341"/>
      <c r="T154" s="341"/>
      <c r="U154" s="341"/>
      <c r="V154" s="341"/>
      <c r="W154" s="330"/>
      <c r="X154" s="343"/>
    </row>
    <row r="155" ht="14.25" customHeight="1">
      <c r="A155" s="537"/>
      <c r="B155" s="537"/>
      <c r="C155" s="537"/>
      <c r="D155" s="537"/>
      <c r="E155" s="537"/>
      <c r="F155" s="537"/>
      <c r="G155" s="537"/>
      <c r="H155" s="537"/>
      <c r="I155" s="537"/>
      <c r="J155" s="537"/>
      <c r="K155" s="639"/>
      <c r="L155" s="330"/>
      <c r="M155" s="340"/>
      <c r="N155" s="341"/>
      <c r="O155" s="341"/>
      <c r="P155" s="341"/>
      <c r="Q155" s="341"/>
      <c r="R155" s="341"/>
      <c r="S155" s="341"/>
      <c r="T155" s="341"/>
      <c r="U155" s="341"/>
      <c r="V155" s="341"/>
      <c r="W155" s="330"/>
      <c r="X155" s="343"/>
    </row>
    <row r="156" ht="14.25" customHeight="1">
      <c r="A156" s="537"/>
      <c r="B156" s="537"/>
      <c r="C156" s="537"/>
      <c r="D156" s="537"/>
      <c r="E156" s="537"/>
      <c r="F156" s="537"/>
      <c r="G156" s="537"/>
      <c r="H156" s="537"/>
      <c r="I156" s="537"/>
      <c r="J156" s="537"/>
      <c r="K156" s="639"/>
      <c r="L156" s="330"/>
      <c r="M156" s="340"/>
      <c r="N156" s="341"/>
      <c r="O156" s="341"/>
      <c r="P156" s="341"/>
      <c r="Q156" s="341"/>
      <c r="R156" s="341"/>
      <c r="S156" s="341"/>
      <c r="T156" s="341"/>
      <c r="U156" s="341"/>
      <c r="V156" s="341"/>
      <c r="W156" s="330"/>
      <c r="X156" s="343"/>
    </row>
    <row r="157" ht="14.25" customHeight="1">
      <c r="A157" s="537"/>
      <c r="B157" s="537"/>
      <c r="C157" s="537"/>
      <c r="D157" s="537"/>
      <c r="E157" s="537"/>
      <c r="F157" s="537"/>
      <c r="G157" s="537"/>
      <c r="H157" s="537"/>
      <c r="I157" s="537"/>
      <c r="J157" s="537"/>
      <c r="K157" s="639"/>
      <c r="L157" s="330"/>
      <c r="M157" s="340"/>
      <c r="N157" s="341"/>
      <c r="O157" s="341"/>
      <c r="P157" s="341"/>
      <c r="Q157" s="341"/>
      <c r="R157" s="341"/>
      <c r="S157" s="341"/>
      <c r="T157" s="341"/>
      <c r="U157" s="341"/>
      <c r="V157" s="341"/>
      <c r="W157" s="330"/>
      <c r="X157" s="343"/>
    </row>
    <row r="158" ht="14.25" customHeight="1">
      <c r="A158" s="537"/>
      <c r="B158" s="537"/>
      <c r="C158" s="537"/>
      <c r="D158" s="537"/>
      <c r="E158" s="537"/>
      <c r="F158" s="537"/>
      <c r="G158" s="537"/>
      <c r="H158" s="537"/>
      <c r="I158" s="537"/>
      <c r="J158" s="537"/>
      <c r="K158" s="639"/>
      <c r="L158" s="330"/>
      <c r="M158" s="340"/>
      <c r="N158" s="341"/>
      <c r="O158" s="341"/>
      <c r="P158" s="341"/>
      <c r="Q158" s="341"/>
      <c r="R158" s="341"/>
      <c r="S158" s="341"/>
      <c r="T158" s="341"/>
      <c r="U158" s="341"/>
      <c r="V158" s="341"/>
      <c r="W158" s="330"/>
      <c r="X158" s="343"/>
    </row>
    <row r="159" ht="14.25" customHeight="1">
      <c r="A159" s="537"/>
      <c r="B159" s="537"/>
      <c r="C159" s="537"/>
      <c r="D159" s="537"/>
      <c r="E159" s="537"/>
      <c r="F159" s="537"/>
      <c r="G159" s="537"/>
      <c r="H159" s="537"/>
      <c r="I159" s="537"/>
      <c r="J159" s="537"/>
      <c r="K159" s="639"/>
      <c r="L159" s="330"/>
      <c r="M159" s="340"/>
      <c r="N159" s="341"/>
      <c r="O159" s="341"/>
      <c r="P159" s="341"/>
      <c r="Q159" s="341"/>
      <c r="R159" s="341"/>
      <c r="S159" s="341"/>
      <c r="T159" s="341"/>
      <c r="U159" s="341"/>
      <c r="V159" s="341"/>
      <c r="W159" s="330"/>
      <c r="X159" s="343"/>
    </row>
    <row r="160" ht="14.25" customHeight="1">
      <c r="A160" s="537"/>
      <c r="B160" s="537"/>
      <c r="C160" s="537"/>
      <c r="D160" s="537"/>
      <c r="E160" s="537"/>
      <c r="F160" s="537"/>
      <c r="G160" s="537"/>
      <c r="H160" s="537"/>
      <c r="I160" s="537"/>
      <c r="J160" s="537"/>
      <c r="K160" s="639"/>
      <c r="L160" s="330"/>
      <c r="M160" s="340"/>
      <c r="N160" s="341"/>
      <c r="O160" s="341"/>
      <c r="P160" s="341"/>
      <c r="Q160" s="341"/>
      <c r="R160" s="341"/>
      <c r="S160" s="341"/>
      <c r="T160" s="341"/>
      <c r="U160" s="341"/>
      <c r="V160" s="341"/>
      <c r="W160" s="330"/>
      <c r="X160" s="343"/>
    </row>
    <row r="161" ht="14.25" customHeight="1">
      <c r="A161" s="537"/>
      <c r="B161" s="537"/>
      <c r="C161" s="537"/>
      <c r="D161" s="537"/>
      <c r="E161" s="537"/>
      <c r="F161" s="537"/>
      <c r="G161" s="537"/>
      <c r="H161" s="537"/>
      <c r="I161" s="537"/>
      <c r="J161" s="537"/>
      <c r="K161" s="639"/>
      <c r="L161" s="330"/>
      <c r="M161" s="340"/>
      <c r="N161" s="341"/>
      <c r="O161" s="341"/>
      <c r="P161" s="341"/>
      <c r="Q161" s="341"/>
      <c r="R161" s="341"/>
      <c r="S161" s="341"/>
      <c r="T161" s="341"/>
      <c r="U161" s="341"/>
      <c r="V161" s="341"/>
      <c r="W161" s="330"/>
      <c r="X161" s="343"/>
    </row>
    <row r="162" ht="14.25" customHeight="1">
      <c r="A162" s="537"/>
      <c r="B162" s="537"/>
      <c r="C162" s="537"/>
      <c r="D162" s="537"/>
      <c r="E162" s="537"/>
      <c r="F162" s="537"/>
      <c r="G162" s="537"/>
      <c r="H162" s="537"/>
      <c r="I162" s="537"/>
      <c r="J162" s="537"/>
      <c r="K162" s="639"/>
      <c r="L162" s="330"/>
      <c r="M162" s="340"/>
      <c r="N162" s="341"/>
      <c r="O162" s="341"/>
      <c r="P162" s="341"/>
      <c r="Q162" s="341"/>
      <c r="R162" s="341"/>
      <c r="S162" s="341"/>
      <c r="T162" s="341"/>
      <c r="U162" s="341"/>
      <c r="V162" s="341"/>
      <c r="W162" s="330"/>
      <c r="X162" s="343"/>
    </row>
    <row r="163" ht="14.25" customHeight="1">
      <c r="A163" s="537"/>
      <c r="B163" s="537"/>
      <c r="C163" s="537"/>
      <c r="D163" s="537"/>
      <c r="E163" s="537"/>
      <c r="F163" s="537"/>
      <c r="G163" s="537"/>
      <c r="H163" s="537"/>
      <c r="I163" s="537"/>
      <c r="J163" s="537"/>
      <c r="K163" s="639"/>
      <c r="L163" s="330"/>
      <c r="M163" s="340"/>
      <c r="N163" s="341"/>
      <c r="O163" s="341"/>
      <c r="P163" s="341"/>
      <c r="Q163" s="341"/>
      <c r="R163" s="341"/>
      <c r="S163" s="341"/>
      <c r="T163" s="341"/>
      <c r="U163" s="341"/>
      <c r="V163" s="341"/>
      <c r="W163" s="330"/>
      <c r="X163" s="343"/>
    </row>
    <row r="164" ht="14.25" customHeight="1">
      <c r="A164" s="537"/>
      <c r="B164" s="537"/>
      <c r="C164" s="537"/>
      <c r="D164" s="537"/>
      <c r="E164" s="537"/>
      <c r="F164" s="537"/>
      <c r="G164" s="537"/>
      <c r="H164" s="537"/>
      <c r="I164" s="537"/>
      <c r="J164" s="537"/>
      <c r="K164" s="639"/>
      <c r="L164" s="330"/>
      <c r="M164" s="340"/>
      <c r="N164" s="341"/>
      <c r="O164" s="341"/>
      <c r="P164" s="341"/>
      <c r="Q164" s="341"/>
      <c r="R164" s="341"/>
      <c r="S164" s="341"/>
      <c r="T164" s="341"/>
      <c r="U164" s="341"/>
      <c r="V164" s="341"/>
      <c r="W164" s="330"/>
      <c r="X164" s="343"/>
    </row>
    <row r="165" ht="14.25" customHeight="1">
      <c r="A165" s="537"/>
      <c r="B165" s="537"/>
      <c r="C165" s="537"/>
      <c r="D165" s="537"/>
      <c r="E165" s="537"/>
      <c r="F165" s="537"/>
      <c r="G165" s="537"/>
      <c r="H165" s="537"/>
      <c r="I165" s="537"/>
      <c r="J165" s="537"/>
      <c r="K165" s="639"/>
      <c r="L165" s="330"/>
      <c r="M165" s="340"/>
      <c r="N165" s="341"/>
      <c r="O165" s="341"/>
      <c r="P165" s="341"/>
      <c r="Q165" s="341"/>
      <c r="R165" s="341"/>
      <c r="S165" s="341"/>
      <c r="T165" s="341"/>
      <c r="U165" s="341"/>
      <c r="V165" s="341"/>
      <c r="W165" s="330"/>
      <c r="X165" s="343"/>
    </row>
    <row r="166" ht="14.25" customHeight="1">
      <c r="A166" s="537"/>
      <c r="B166" s="537"/>
      <c r="C166" s="537"/>
      <c r="D166" s="537"/>
      <c r="E166" s="537"/>
      <c r="F166" s="537"/>
      <c r="G166" s="537"/>
      <c r="H166" s="537"/>
      <c r="I166" s="537"/>
      <c r="J166" s="537"/>
      <c r="K166" s="639"/>
      <c r="L166" s="330"/>
      <c r="M166" s="340"/>
      <c r="N166" s="341"/>
      <c r="O166" s="341"/>
      <c r="P166" s="341"/>
      <c r="Q166" s="341"/>
      <c r="R166" s="341"/>
      <c r="S166" s="341"/>
      <c r="T166" s="341"/>
      <c r="U166" s="341"/>
      <c r="V166" s="341"/>
      <c r="W166" s="330"/>
      <c r="X166" s="343"/>
    </row>
    <row r="167" ht="14.25" customHeight="1">
      <c r="A167" s="537"/>
      <c r="B167" s="537"/>
      <c r="C167" s="537"/>
      <c r="D167" s="537"/>
      <c r="E167" s="537"/>
      <c r="F167" s="537"/>
      <c r="G167" s="537"/>
      <c r="H167" s="537"/>
      <c r="I167" s="537"/>
      <c r="J167" s="537"/>
      <c r="K167" s="639"/>
      <c r="L167" s="330"/>
      <c r="M167" s="340"/>
      <c r="N167" s="341"/>
      <c r="O167" s="341"/>
      <c r="P167" s="341"/>
      <c r="Q167" s="341"/>
      <c r="R167" s="341"/>
      <c r="S167" s="341"/>
      <c r="T167" s="341"/>
      <c r="U167" s="341"/>
      <c r="V167" s="341"/>
      <c r="W167" s="330"/>
      <c r="X167" s="343"/>
    </row>
    <row r="168" ht="14.25" customHeight="1">
      <c r="A168" s="537"/>
      <c r="B168" s="537"/>
      <c r="C168" s="537"/>
      <c r="D168" s="537"/>
      <c r="E168" s="537"/>
      <c r="F168" s="537"/>
      <c r="G168" s="537"/>
      <c r="H168" s="537"/>
      <c r="I168" s="537"/>
      <c r="J168" s="537"/>
      <c r="K168" s="639"/>
      <c r="L168" s="330"/>
      <c r="M168" s="340"/>
      <c r="N168" s="341"/>
      <c r="O168" s="341"/>
      <c r="P168" s="341"/>
      <c r="Q168" s="341"/>
      <c r="R168" s="341"/>
      <c r="S168" s="341"/>
      <c r="T168" s="341"/>
      <c r="U168" s="341"/>
      <c r="V168" s="341"/>
      <c r="W168" s="330"/>
      <c r="X168" s="343"/>
    </row>
    <row r="169" ht="14.25" customHeight="1">
      <c r="A169" s="537"/>
      <c r="B169" s="537"/>
      <c r="C169" s="537"/>
      <c r="D169" s="537"/>
      <c r="E169" s="537"/>
      <c r="F169" s="537"/>
      <c r="G169" s="537"/>
      <c r="H169" s="537"/>
      <c r="I169" s="537"/>
      <c r="J169" s="537"/>
      <c r="K169" s="639"/>
      <c r="L169" s="330"/>
      <c r="M169" s="340"/>
      <c r="N169" s="341"/>
      <c r="O169" s="341"/>
      <c r="P169" s="341"/>
      <c r="Q169" s="341"/>
      <c r="R169" s="341"/>
      <c r="S169" s="341"/>
      <c r="T169" s="341"/>
      <c r="U169" s="341"/>
      <c r="V169" s="341"/>
      <c r="W169" s="330"/>
      <c r="X169" s="343"/>
    </row>
    <row r="170" ht="14.25" customHeight="1">
      <c r="A170" s="537"/>
      <c r="B170" s="537"/>
      <c r="C170" s="537"/>
      <c r="D170" s="537"/>
      <c r="E170" s="537"/>
      <c r="F170" s="537"/>
      <c r="G170" s="537"/>
      <c r="H170" s="537"/>
      <c r="I170" s="537"/>
      <c r="J170" s="537"/>
      <c r="K170" s="639"/>
      <c r="L170" s="330"/>
      <c r="M170" s="340"/>
      <c r="N170" s="341"/>
      <c r="O170" s="341"/>
      <c r="P170" s="341"/>
      <c r="Q170" s="341"/>
      <c r="R170" s="341"/>
      <c r="S170" s="341"/>
      <c r="T170" s="341"/>
      <c r="U170" s="341"/>
      <c r="V170" s="341"/>
      <c r="W170" s="330"/>
      <c r="X170" s="343"/>
    </row>
    <row r="171" ht="14.25" customHeight="1">
      <c r="A171" s="537"/>
      <c r="B171" s="537"/>
      <c r="C171" s="537"/>
      <c r="D171" s="537"/>
      <c r="E171" s="537"/>
      <c r="F171" s="537"/>
      <c r="G171" s="537"/>
      <c r="H171" s="537"/>
      <c r="I171" s="537"/>
      <c r="J171" s="537"/>
      <c r="K171" s="639"/>
      <c r="L171" s="330"/>
      <c r="M171" s="340"/>
      <c r="N171" s="341"/>
      <c r="O171" s="341"/>
      <c r="P171" s="341"/>
      <c r="Q171" s="341"/>
      <c r="R171" s="341"/>
      <c r="S171" s="341"/>
      <c r="T171" s="341"/>
      <c r="U171" s="341"/>
      <c r="V171" s="341"/>
      <c r="W171" s="330"/>
      <c r="X171" s="343"/>
    </row>
    <row r="172" ht="14.25" customHeight="1">
      <c r="A172" s="537"/>
      <c r="B172" s="537"/>
      <c r="C172" s="537"/>
      <c r="D172" s="537"/>
      <c r="E172" s="537"/>
      <c r="F172" s="537"/>
      <c r="G172" s="537"/>
      <c r="H172" s="537"/>
      <c r="I172" s="537"/>
      <c r="J172" s="537"/>
      <c r="K172" s="639"/>
      <c r="L172" s="330"/>
      <c r="M172" s="340"/>
      <c r="N172" s="341"/>
      <c r="O172" s="341"/>
      <c r="P172" s="341"/>
      <c r="Q172" s="341"/>
      <c r="R172" s="341"/>
      <c r="S172" s="341"/>
      <c r="T172" s="341"/>
      <c r="U172" s="341"/>
      <c r="V172" s="341"/>
      <c r="W172" s="330"/>
      <c r="X172" s="343"/>
    </row>
    <row r="173" ht="14.25" customHeight="1">
      <c r="A173" s="537"/>
      <c r="B173" s="537"/>
      <c r="C173" s="537"/>
      <c r="D173" s="537"/>
      <c r="E173" s="537"/>
      <c r="F173" s="537"/>
      <c r="G173" s="537"/>
      <c r="H173" s="537"/>
      <c r="I173" s="537"/>
      <c r="J173" s="537"/>
      <c r="K173" s="639"/>
      <c r="L173" s="330"/>
      <c r="M173" s="340"/>
      <c r="N173" s="341"/>
      <c r="O173" s="341"/>
      <c r="P173" s="341"/>
      <c r="Q173" s="341"/>
      <c r="R173" s="341"/>
      <c r="S173" s="341"/>
      <c r="T173" s="341"/>
      <c r="U173" s="341"/>
      <c r="V173" s="341"/>
      <c r="W173" s="330"/>
      <c r="X173" s="343"/>
    </row>
    <row r="174" ht="14.25" customHeight="1">
      <c r="A174" s="537"/>
      <c r="B174" s="537"/>
      <c r="C174" s="537"/>
      <c r="D174" s="537"/>
      <c r="E174" s="537"/>
      <c r="F174" s="537"/>
      <c r="G174" s="537"/>
      <c r="H174" s="537"/>
      <c r="I174" s="537"/>
      <c r="J174" s="537"/>
      <c r="K174" s="639"/>
      <c r="L174" s="330"/>
      <c r="M174" s="340"/>
      <c r="N174" s="341"/>
      <c r="O174" s="341"/>
      <c r="P174" s="341"/>
      <c r="Q174" s="341"/>
      <c r="R174" s="341"/>
      <c r="S174" s="341"/>
      <c r="T174" s="341"/>
      <c r="U174" s="341"/>
      <c r="V174" s="341"/>
      <c r="W174" s="330"/>
      <c r="X174" s="343"/>
    </row>
    <row r="175" ht="14.25" customHeight="1">
      <c r="A175" s="537"/>
      <c r="B175" s="537"/>
      <c r="C175" s="537"/>
      <c r="D175" s="537"/>
      <c r="E175" s="537"/>
      <c r="F175" s="537"/>
      <c r="G175" s="537"/>
      <c r="H175" s="537"/>
      <c r="I175" s="537"/>
      <c r="J175" s="537"/>
      <c r="K175" s="639"/>
      <c r="L175" s="330"/>
      <c r="M175" s="340"/>
      <c r="N175" s="341"/>
      <c r="O175" s="341"/>
      <c r="P175" s="341"/>
      <c r="Q175" s="341"/>
      <c r="R175" s="341"/>
      <c r="S175" s="341"/>
      <c r="T175" s="341"/>
      <c r="U175" s="341"/>
      <c r="V175" s="341"/>
      <c r="W175" s="330"/>
      <c r="X175" s="343"/>
    </row>
    <row r="176" ht="14.25" customHeight="1">
      <c r="A176" s="537"/>
      <c r="B176" s="537"/>
      <c r="C176" s="537"/>
      <c r="D176" s="537"/>
      <c r="E176" s="537"/>
      <c r="F176" s="537"/>
      <c r="G176" s="537"/>
      <c r="H176" s="537"/>
      <c r="I176" s="537"/>
      <c r="J176" s="537"/>
      <c r="K176" s="639"/>
      <c r="L176" s="330"/>
      <c r="M176" s="340"/>
      <c r="N176" s="341"/>
      <c r="O176" s="341"/>
      <c r="P176" s="341"/>
      <c r="Q176" s="341"/>
      <c r="R176" s="341"/>
      <c r="S176" s="341"/>
      <c r="T176" s="341"/>
      <c r="U176" s="341"/>
      <c r="V176" s="341"/>
      <c r="W176" s="330"/>
      <c r="X176" s="343"/>
    </row>
    <row r="177" ht="14.25" customHeight="1">
      <c r="A177" s="537"/>
      <c r="B177" s="537"/>
      <c r="C177" s="537"/>
      <c r="D177" s="537"/>
      <c r="E177" s="537"/>
      <c r="F177" s="537"/>
      <c r="G177" s="537"/>
      <c r="H177" s="537"/>
      <c r="I177" s="537"/>
      <c r="J177" s="537"/>
      <c r="K177" s="639"/>
      <c r="L177" s="330"/>
      <c r="M177" s="340"/>
      <c r="N177" s="341"/>
      <c r="O177" s="341"/>
      <c r="P177" s="341"/>
      <c r="Q177" s="341"/>
      <c r="R177" s="341"/>
      <c r="S177" s="341"/>
      <c r="T177" s="341"/>
      <c r="U177" s="341"/>
      <c r="V177" s="341"/>
      <c r="W177" s="330"/>
      <c r="X177" s="343"/>
    </row>
    <row r="178" ht="14.25" customHeight="1">
      <c r="A178" s="537"/>
      <c r="B178" s="537"/>
      <c r="C178" s="537"/>
      <c r="D178" s="537"/>
      <c r="E178" s="537"/>
      <c r="F178" s="537"/>
      <c r="G178" s="537"/>
      <c r="H178" s="537"/>
      <c r="I178" s="537"/>
      <c r="J178" s="537"/>
      <c r="K178" s="639"/>
      <c r="L178" s="330"/>
      <c r="M178" s="340"/>
      <c r="N178" s="341"/>
      <c r="O178" s="341"/>
      <c r="P178" s="341"/>
      <c r="Q178" s="341"/>
      <c r="R178" s="341"/>
      <c r="S178" s="341"/>
      <c r="T178" s="341"/>
      <c r="U178" s="341"/>
      <c r="V178" s="341"/>
      <c r="W178" s="330"/>
      <c r="X178" s="343"/>
    </row>
    <row r="179" ht="14.25" customHeight="1">
      <c r="A179" s="537"/>
      <c r="B179" s="537"/>
      <c r="C179" s="537"/>
      <c r="D179" s="537"/>
      <c r="E179" s="537"/>
      <c r="F179" s="537"/>
      <c r="G179" s="537"/>
      <c r="H179" s="537"/>
      <c r="I179" s="537"/>
      <c r="J179" s="537"/>
      <c r="K179" s="639"/>
      <c r="L179" s="330"/>
      <c r="M179" s="340"/>
      <c r="N179" s="341"/>
      <c r="O179" s="341"/>
      <c r="P179" s="341"/>
      <c r="Q179" s="341"/>
      <c r="R179" s="341"/>
      <c r="S179" s="341"/>
      <c r="T179" s="341"/>
      <c r="U179" s="341"/>
      <c r="V179" s="341"/>
      <c r="W179" s="330"/>
      <c r="X179" s="343"/>
    </row>
    <row r="180" ht="14.25" customHeight="1">
      <c r="A180" s="537"/>
      <c r="B180" s="537"/>
      <c r="C180" s="537"/>
      <c r="D180" s="537"/>
      <c r="E180" s="537"/>
      <c r="F180" s="537"/>
      <c r="G180" s="537"/>
      <c r="H180" s="537"/>
      <c r="I180" s="537"/>
      <c r="J180" s="537"/>
      <c r="K180" s="639"/>
      <c r="L180" s="330"/>
      <c r="M180" s="340"/>
      <c r="N180" s="341"/>
      <c r="O180" s="341"/>
      <c r="P180" s="341"/>
      <c r="Q180" s="341"/>
      <c r="R180" s="341"/>
      <c r="S180" s="341"/>
      <c r="T180" s="341"/>
      <c r="U180" s="341"/>
      <c r="V180" s="341"/>
      <c r="W180" s="330"/>
      <c r="X180" s="343"/>
    </row>
    <row r="181" ht="14.25" customHeight="1">
      <c r="A181" s="537"/>
      <c r="B181" s="537"/>
      <c r="C181" s="537"/>
      <c r="D181" s="537"/>
      <c r="E181" s="537"/>
      <c r="F181" s="537"/>
      <c r="G181" s="537"/>
      <c r="H181" s="537"/>
      <c r="I181" s="537"/>
      <c r="J181" s="537"/>
      <c r="K181" s="639"/>
      <c r="L181" s="330"/>
      <c r="M181" s="340"/>
      <c r="N181" s="341"/>
      <c r="O181" s="341"/>
      <c r="P181" s="341"/>
      <c r="Q181" s="341"/>
      <c r="R181" s="341"/>
      <c r="S181" s="341"/>
      <c r="T181" s="341"/>
      <c r="U181" s="341"/>
      <c r="V181" s="341"/>
      <c r="W181" s="330"/>
      <c r="X181" s="343"/>
    </row>
    <row r="182" ht="14.25" customHeight="1">
      <c r="A182" s="537"/>
      <c r="B182" s="537"/>
      <c r="C182" s="537"/>
      <c r="D182" s="537"/>
      <c r="E182" s="537"/>
      <c r="F182" s="537"/>
      <c r="G182" s="537"/>
      <c r="H182" s="537"/>
      <c r="I182" s="537"/>
      <c r="J182" s="537"/>
      <c r="K182" s="639"/>
      <c r="L182" s="330"/>
      <c r="M182" s="340"/>
      <c r="N182" s="341"/>
      <c r="O182" s="341"/>
      <c r="P182" s="341"/>
      <c r="Q182" s="341"/>
      <c r="R182" s="341"/>
      <c r="S182" s="341"/>
      <c r="T182" s="341"/>
      <c r="U182" s="341"/>
      <c r="V182" s="341"/>
      <c r="W182" s="330"/>
      <c r="X182" s="343"/>
    </row>
    <row r="183" ht="14.25" customHeight="1">
      <c r="A183" s="537"/>
      <c r="B183" s="537"/>
      <c r="C183" s="537"/>
      <c r="D183" s="537"/>
      <c r="E183" s="537"/>
      <c r="F183" s="537"/>
      <c r="G183" s="537"/>
      <c r="H183" s="537"/>
      <c r="I183" s="537"/>
      <c r="J183" s="537"/>
      <c r="K183" s="639"/>
      <c r="L183" s="330"/>
      <c r="M183" s="340"/>
      <c r="N183" s="341"/>
      <c r="O183" s="341"/>
      <c r="P183" s="341"/>
      <c r="Q183" s="341"/>
      <c r="R183" s="341"/>
      <c r="S183" s="341"/>
      <c r="T183" s="341"/>
      <c r="U183" s="341"/>
      <c r="V183" s="341"/>
      <c r="W183" s="330"/>
      <c r="X183" s="343"/>
    </row>
    <row r="184" ht="14.25" customHeight="1">
      <c r="A184" s="537"/>
      <c r="B184" s="537"/>
      <c r="C184" s="537"/>
      <c r="D184" s="537"/>
      <c r="E184" s="537"/>
      <c r="F184" s="537"/>
      <c r="G184" s="537"/>
      <c r="H184" s="537"/>
      <c r="I184" s="537"/>
      <c r="J184" s="537"/>
      <c r="K184" s="639"/>
      <c r="L184" s="330"/>
      <c r="M184" s="340"/>
      <c r="N184" s="341"/>
      <c r="O184" s="341"/>
      <c r="P184" s="341"/>
      <c r="Q184" s="341"/>
      <c r="R184" s="341"/>
      <c r="S184" s="341"/>
      <c r="T184" s="341"/>
      <c r="U184" s="341"/>
      <c r="V184" s="341"/>
      <c r="W184" s="330"/>
      <c r="X184" s="343"/>
    </row>
    <row r="185" ht="14.25" customHeight="1">
      <c r="A185" s="537"/>
      <c r="B185" s="537"/>
      <c r="C185" s="537"/>
      <c r="D185" s="537"/>
      <c r="E185" s="537"/>
      <c r="F185" s="537"/>
      <c r="G185" s="537"/>
      <c r="H185" s="537"/>
      <c r="I185" s="537"/>
      <c r="J185" s="537"/>
      <c r="K185" s="639"/>
      <c r="L185" s="330"/>
      <c r="M185" s="340"/>
      <c r="N185" s="341"/>
      <c r="O185" s="341"/>
      <c r="P185" s="341"/>
      <c r="Q185" s="341"/>
      <c r="R185" s="341"/>
      <c r="S185" s="341"/>
      <c r="T185" s="341"/>
      <c r="U185" s="341"/>
      <c r="V185" s="341"/>
      <c r="W185" s="330"/>
      <c r="X185" s="343"/>
    </row>
    <row r="186" ht="14.25" customHeight="1">
      <c r="A186" s="537"/>
      <c r="B186" s="537"/>
      <c r="C186" s="537"/>
      <c r="D186" s="537"/>
      <c r="E186" s="537"/>
      <c r="F186" s="537"/>
      <c r="G186" s="537"/>
      <c r="H186" s="537"/>
      <c r="I186" s="537"/>
      <c r="J186" s="537"/>
      <c r="K186" s="639"/>
      <c r="L186" s="330"/>
      <c r="M186" s="340"/>
      <c r="N186" s="341"/>
      <c r="O186" s="341"/>
      <c r="P186" s="341"/>
      <c r="Q186" s="341"/>
      <c r="R186" s="341"/>
      <c r="S186" s="341"/>
      <c r="T186" s="341"/>
      <c r="U186" s="341"/>
      <c r="V186" s="341"/>
      <c r="W186" s="330"/>
      <c r="X186" s="343"/>
    </row>
    <row r="187" ht="14.25" customHeight="1">
      <c r="A187" s="537"/>
      <c r="B187" s="537"/>
      <c r="C187" s="537"/>
      <c r="D187" s="537"/>
      <c r="E187" s="537"/>
      <c r="F187" s="537"/>
      <c r="G187" s="537"/>
      <c r="H187" s="537"/>
      <c r="I187" s="537"/>
      <c r="J187" s="537"/>
      <c r="K187" s="639"/>
      <c r="L187" s="330"/>
      <c r="M187" s="340"/>
      <c r="N187" s="341"/>
      <c r="O187" s="341"/>
      <c r="P187" s="341"/>
      <c r="Q187" s="341"/>
      <c r="R187" s="341"/>
      <c r="S187" s="341"/>
      <c r="T187" s="341"/>
      <c r="U187" s="341"/>
      <c r="V187" s="341"/>
      <c r="W187" s="330"/>
      <c r="X187" s="343"/>
    </row>
    <row r="188" ht="14.25" customHeight="1">
      <c r="A188" s="537"/>
      <c r="B188" s="537"/>
      <c r="C188" s="537"/>
      <c r="D188" s="537"/>
      <c r="E188" s="537"/>
      <c r="F188" s="537"/>
      <c r="G188" s="537"/>
      <c r="H188" s="537"/>
      <c r="I188" s="537"/>
      <c r="J188" s="537"/>
      <c r="K188" s="639"/>
      <c r="L188" s="330"/>
      <c r="M188" s="340"/>
      <c r="N188" s="341"/>
      <c r="O188" s="341"/>
      <c r="P188" s="341"/>
      <c r="Q188" s="341"/>
      <c r="R188" s="341"/>
      <c r="S188" s="341"/>
      <c r="T188" s="341"/>
      <c r="U188" s="341"/>
      <c r="V188" s="341"/>
      <c r="W188" s="330"/>
      <c r="X188" s="343"/>
    </row>
    <row r="189" ht="14.25" customHeight="1">
      <c r="A189" s="537"/>
      <c r="B189" s="537"/>
      <c r="C189" s="537"/>
      <c r="D189" s="537"/>
      <c r="E189" s="537"/>
      <c r="F189" s="537"/>
      <c r="G189" s="537"/>
      <c r="H189" s="537"/>
      <c r="I189" s="537"/>
      <c r="J189" s="537"/>
      <c r="K189" s="639"/>
      <c r="L189" s="330"/>
      <c r="M189" s="340"/>
      <c r="N189" s="341"/>
      <c r="O189" s="341"/>
      <c r="P189" s="341"/>
      <c r="Q189" s="341"/>
      <c r="R189" s="341"/>
      <c r="S189" s="341"/>
      <c r="T189" s="341"/>
      <c r="U189" s="341"/>
      <c r="V189" s="341"/>
      <c r="W189" s="330"/>
      <c r="X189" s="343"/>
    </row>
    <row r="190" ht="14.25" customHeight="1">
      <c r="A190" s="537"/>
      <c r="B190" s="537"/>
      <c r="C190" s="537"/>
      <c r="D190" s="537"/>
      <c r="E190" s="537"/>
      <c r="F190" s="537"/>
      <c r="G190" s="537"/>
      <c r="H190" s="537"/>
      <c r="I190" s="537"/>
      <c r="J190" s="537"/>
      <c r="K190" s="639"/>
      <c r="L190" s="330"/>
      <c r="M190" s="340"/>
      <c r="N190" s="341"/>
      <c r="O190" s="341"/>
      <c r="P190" s="341"/>
      <c r="Q190" s="341"/>
      <c r="R190" s="341"/>
      <c r="S190" s="341"/>
      <c r="T190" s="341"/>
      <c r="U190" s="341"/>
      <c r="V190" s="341"/>
      <c r="W190" s="330"/>
      <c r="X190" s="343"/>
    </row>
    <row r="191" ht="14.25" customHeight="1">
      <c r="A191" s="537"/>
      <c r="B191" s="537"/>
      <c r="C191" s="537"/>
      <c r="D191" s="537"/>
      <c r="E191" s="537"/>
      <c r="F191" s="537"/>
      <c r="G191" s="537"/>
      <c r="H191" s="537"/>
      <c r="I191" s="537"/>
      <c r="J191" s="537"/>
      <c r="K191" s="639"/>
      <c r="L191" s="330"/>
      <c r="M191" s="340"/>
      <c r="N191" s="341"/>
      <c r="O191" s="341"/>
      <c r="P191" s="341"/>
      <c r="Q191" s="341"/>
      <c r="R191" s="341"/>
      <c r="S191" s="341"/>
      <c r="T191" s="341"/>
      <c r="U191" s="341"/>
      <c r="V191" s="341"/>
      <c r="W191" s="330"/>
      <c r="X191" s="343"/>
    </row>
    <row r="192" ht="14.25" customHeight="1">
      <c r="A192" s="537"/>
      <c r="B192" s="537"/>
      <c r="C192" s="537"/>
      <c r="D192" s="537"/>
      <c r="E192" s="537"/>
      <c r="F192" s="537"/>
      <c r="G192" s="537"/>
      <c r="H192" s="537"/>
      <c r="I192" s="537"/>
      <c r="J192" s="537"/>
      <c r="K192" s="639"/>
      <c r="L192" s="330"/>
      <c r="M192" s="340"/>
      <c r="N192" s="341"/>
      <c r="O192" s="341"/>
      <c r="P192" s="341"/>
      <c r="Q192" s="341"/>
      <c r="R192" s="341"/>
      <c r="S192" s="341"/>
      <c r="T192" s="341"/>
      <c r="U192" s="341"/>
      <c r="V192" s="341"/>
      <c r="W192" s="330"/>
      <c r="X192" s="343"/>
    </row>
    <row r="193" ht="14.25" customHeight="1">
      <c r="A193" s="537"/>
      <c r="B193" s="537"/>
      <c r="C193" s="537"/>
      <c r="D193" s="537"/>
      <c r="E193" s="537"/>
      <c r="F193" s="537"/>
      <c r="G193" s="537"/>
      <c r="H193" s="537"/>
      <c r="I193" s="537"/>
      <c r="J193" s="537"/>
      <c r="K193" s="639"/>
      <c r="L193" s="330"/>
      <c r="M193" s="340"/>
      <c r="N193" s="341"/>
      <c r="O193" s="341"/>
      <c r="P193" s="341"/>
      <c r="Q193" s="341"/>
      <c r="R193" s="341"/>
      <c r="S193" s="341"/>
      <c r="T193" s="341"/>
      <c r="U193" s="341"/>
      <c r="V193" s="341"/>
      <c r="W193" s="330"/>
      <c r="X193" s="343"/>
    </row>
    <row r="194" ht="14.25" customHeight="1">
      <c r="A194" s="537"/>
      <c r="B194" s="537"/>
      <c r="C194" s="537"/>
      <c r="D194" s="537"/>
      <c r="E194" s="537"/>
      <c r="F194" s="537"/>
      <c r="G194" s="537"/>
      <c r="H194" s="537"/>
      <c r="I194" s="537"/>
      <c r="J194" s="537"/>
      <c r="K194" s="639"/>
      <c r="L194" s="330"/>
      <c r="M194" s="340"/>
      <c r="N194" s="341"/>
      <c r="O194" s="341"/>
      <c r="P194" s="341"/>
      <c r="Q194" s="341"/>
      <c r="R194" s="341"/>
      <c r="S194" s="341"/>
      <c r="T194" s="341"/>
      <c r="U194" s="341"/>
      <c r="V194" s="341"/>
      <c r="W194" s="330"/>
      <c r="X194" s="343"/>
    </row>
    <row r="195" ht="14.25" customHeight="1">
      <c r="A195" s="537"/>
      <c r="B195" s="537"/>
      <c r="C195" s="537"/>
      <c r="D195" s="537"/>
      <c r="E195" s="537"/>
      <c r="F195" s="537"/>
      <c r="G195" s="537"/>
      <c r="H195" s="537"/>
      <c r="I195" s="537"/>
      <c r="J195" s="537"/>
      <c r="K195" s="639"/>
      <c r="L195" s="330"/>
      <c r="M195" s="340"/>
      <c r="N195" s="341"/>
      <c r="O195" s="341"/>
      <c r="P195" s="341"/>
      <c r="Q195" s="341"/>
      <c r="R195" s="341"/>
      <c r="S195" s="341"/>
      <c r="T195" s="341"/>
      <c r="U195" s="341"/>
      <c r="V195" s="341"/>
      <c r="W195" s="330"/>
      <c r="X195" s="343"/>
    </row>
    <row r="196" ht="14.25" customHeight="1">
      <c r="A196" s="537"/>
      <c r="B196" s="537"/>
      <c r="C196" s="537"/>
      <c r="D196" s="537"/>
      <c r="E196" s="537"/>
      <c r="F196" s="537"/>
      <c r="G196" s="537"/>
      <c r="H196" s="537"/>
      <c r="I196" s="537"/>
      <c r="J196" s="537"/>
      <c r="K196" s="639"/>
      <c r="L196" s="330"/>
      <c r="M196" s="340"/>
      <c r="N196" s="341"/>
      <c r="O196" s="341"/>
      <c r="P196" s="341"/>
      <c r="Q196" s="341"/>
      <c r="R196" s="341"/>
      <c r="S196" s="341"/>
      <c r="T196" s="341"/>
      <c r="U196" s="341"/>
      <c r="V196" s="341"/>
      <c r="W196" s="330"/>
      <c r="X196" s="343"/>
    </row>
    <row r="197" ht="14.25" customHeight="1">
      <c r="A197" s="537"/>
      <c r="B197" s="537"/>
      <c r="C197" s="537"/>
      <c r="D197" s="537"/>
      <c r="E197" s="537"/>
      <c r="F197" s="537"/>
      <c r="G197" s="537"/>
      <c r="H197" s="537"/>
      <c r="I197" s="537"/>
      <c r="J197" s="537"/>
      <c r="K197" s="639"/>
      <c r="L197" s="330"/>
      <c r="M197" s="340"/>
      <c r="N197" s="341"/>
      <c r="O197" s="341"/>
      <c r="P197" s="341"/>
      <c r="Q197" s="341"/>
      <c r="R197" s="341"/>
      <c r="S197" s="341"/>
      <c r="T197" s="341"/>
      <c r="U197" s="341"/>
      <c r="V197" s="341"/>
      <c r="W197" s="330"/>
      <c r="X197" s="343"/>
    </row>
    <row r="198" ht="14.25" customHeight="1">
      <c r="A198" s="537"/>
      <c r="B198" s="537"/>
      <c r="C198" s="537"/>
      <c r="D198" s="537"/>
      <c r="E198" s="537"/>
      <c r="F198" s="537"/>
      <c r="G198" s="537"/>
      <c r="H198" s="537"/>
      <c r="I198" s="537"/>
      <c r="J198" s="537"/>
      <c r="K198" s="639"/>
      <c r="L198" s="330"/>
      <c r="M198" s="340"/>
      <c r="N198" s="341"/>
      <c r="O198" s="341"/>
      <c r="P198" s="341"/>
      <c r="Q198" s="341"/>
      <c r="R198" s="341"/>
      <c r="S198" s="341"/>
      <c r="T198" s="341"/>
      <c r="U198" s="341"/>
      <c r="V198" s="341"/>
      <c r="W198" s="330"/>
      <c r="X198" s="343"/>
    </row>
    <row r="199" ht="14.25" customHeight="1">
      <c r="A199" s="537"/>
      <c r="B199" s="537"/>
      <c r="C199" s="537"/>
      <c r="D199" s="537"/>
      <c r="E199" s="537"/>
      <c r="F199" s="537"/>
      <c r="G199" s="537"/>
      <c r="H199" s="537"/>
      <c r="I199" s="537"/>
      <c r="J199" s="537"/>
      <c r="K199" s="639"/>
      <c r="L199" s="330"/>
      <c r="M199" s="340"/>
      <c r="N199" s="341"/>
      <c r="O199" s="341"/>
      <c r="P199" s="341"/>
      <c r="Q199" s="341"/>
      <c r="R199" s="341"/>
      <c r="S199" s="341"/>
      <c r="T199" s="341"/>
      <c r="U199" s="341"/>
      <c r="V199" s="341"/>
      <c r="W199" s="330"/>
      <c r="X199" s="343"/>
    </row>
    <row r="200" ht="14.25" customHeight="1">
      <c r="A200" s="537"/>
      <c r="B200" s="537"/>
      <c r="C200" s="537"/>
      <c r="D200" s="537"/>
      <c r="E200" s="537"/>
      <c r="F200" s="537"/>
      <c r="G200" s="537"/>
      <c r="H200" s="537"/>
      <c r="I200" s="537"/>
      <c r="J200" s="537"/>
      <c r="K200" s="639"/>
      <c r="L200" s="330"/>
      <c r="M200" s="340"/>
      <c r="N200" s="341"/>
      <c r="O200" s="341"/>
      <c r="P200" s="341"/>
      <c r="Q200" s="341"/>
      <c r="R200" s="341"/>
      <c r="S200" s="341"/>
      <c r="T200" s="341"/>
      <c r="U200" s="341"/>
      <c r="V200" s="341"/>
      <c r="W200" s="330"/>
      <c r="X200" s="343"/>
    </row>
    <row r="201" ht="14.25" customHeight="1">
      <c r="A201" s="537"/>
      <c r="B201" s="537"/>
      <c r="C201" s="537"/>
      <c r="D201" s="537"/>
      <c r="E201" s="537"/>
      <c r="F201" s="537"/>
      <c r="G201" s="537"/>
      <c r="H201" s="537"/>
      <c r="I201" s="537"/>
      <c r="J201" s="537"/>
      <c r="K201" s="639"/>
      <c r="L201" s="330"/>
      <c r="M201" s="340"/>
      <c r="N201" s="341"/>
      <c r="O201" s="341"/>
      <c r="P201" s="341"/>
      <c r="Q201" s="341"/>
      <c r="R201" s="341"/>
      <c r="S201" s="341"/>
      <c r="T201" s="341"/>
      <c r="U201" s="341"/>
      <c r="V201" s="341"/>
      <c r="W201" s="330"/>
      <c r="X201" s="343"/>
    </row>
    <row r="202" ht="14.25" customHeight="1">
      <c r="A202" s="537"/>
      <c r="B202" s="537"/>
      <c r="C202" s="537"/>
      <c r="D202" s="537"/>
      <c r="E202" s="537"/>
      <c r="F202" s="537"/>
      <c r="G202" s="537"/>
      <c r="H202" s="537"/>
      <c r="I202" s="537"/>
      <c r="J202" s="537"/>
      <c r="K202" s="639"/>
      <c r="L202" s="330"/>
      <c r="M202" s="340"/>
      <c r="N202" s="341"/>
      <c r="O202" s="341"/>
      <c r="P202" s="341"/>
      <c r="Q202" s="341"/>
      <c r="R202" s="341"/>
      <c r="S202" s="341"/>
      <c r="T202" s="341"/>
      <c r="U202" s="341"/>
      <c r="V202" s="341"/>
      <c r="W202" s="330"/>
      <c r="X202" s="343"/>
    </row>
    <row r="203" ht="14.25" customHeight="1">
      <c r="A203" s="537"/>
      <c r="B203" s="537"/>
      <c r="C203" s="537"/>
      <c r="D203" s="537"/>
      <c r="E203" s="537"/>
      <c r="F203" s="537"/>
      <c r="G203" s="537"/>
      <c r="H203" s="537"/>
      <c r="I203" s="537"/>
      <c r="J203" s="537"/>
      <c r="K203" s="639"/>
      <c r="L203" s="330"/>
      <c r="M203" s="340"/>
      <c r="N203" s="341"/>
      <c r="O203" s="341"/>
      <c r="P203" s="341"/>
      <c r="Q203" s="341"/>
      <c r="R203" s="341"/>
      <c r="S203" s="341"/>
      <c r="T203" s="341"/>
      <c r="U203" s="341"/>
      <c r="V203" s="341"/>
      <c r="W203" s="330"/>
      <c r="X203" s="343"/>
    </row>
    <row r="204" ht="14.25" customHeight="1">
      <c r="A204" s="537"/>
      <c r="B204" s="537"/>
      <c r="C204" s="537"/>
      <c r="D204" s="537"/>
      <c r="E204" s="537"/>
      <c r="F204" s="537"/>
      <c r="G204" s="537"/>
      <c r="H204" s="537"/>
      <c r="I204" s="537"/>
      <c r="J204" s="537"/>
      <c r="K204" s="639"/>
      <c r="L204" s="330"/>
      <c r="M204" s="340"/>
      <c r="N204" s="341"/>
      <c r="O204" s="341"/>
      <c r="P204" s="341"/>
      <c r="Q204" s="341"/>
      <c r="R204" s="341"/>
      <c r="S204" s="341"/>
      <c r="T204" s="341"/>
      <c r="U204" s="341"/>
      <c r="V204" s="341"/>
      <c r="W204" s="330"/>
      <c r="X204" s="343"/>
    </row>
    <row r="205" ht="14.25" customHeight="1">
      <c r="A205" s="537"/>
      <c r="B205" s="537"/>
      <c r="C205" s="537"/>
      <c r="D205" s="537"/>
      <c r="E205" s="537"/>
      <c r="F205" s="537"/>
      <c r="G205" s="537"/>
      <c r="H205" s="537"/>
      <c r="I205" s="537"/>
      <c r="J205" s="537"/>
      <c r="K205" s="639"/>
      <c r="L205" s="330"/>
      <c r="M205" s="340"/>
      <c r="N205" s="341"/>
      <c r="O205" s="341"/>
      <c r="P205" s="341"/>
      <c r="Q205" s="341"/>
      <c r="R205" s="341"/>
      <c r="S205" s="341"/>
      <c r="T205" s="341"/>
      <c r="U205" s="341"/>
      <c r="V205" s="341"/>
      <c r="W205" s="330"/>
      <c r="X205" s="343"/>
    </row>
    <row r="206" ht="14.25" customHeight="1">
      <c r="A206" s="537"/>
      <c r="B206" s="537"/>
      <c r="C206" s="537"/>
      <c r="D206" s="537"/>
      <c r="E206" s="537"/>
      <c r="F206" s="537"/>
      <c r="G206" s="537"/>
      <c r="H206" s="537"/>
      <c r="I206" s="537"/>
      <c r="J206" s="537"/>
      <c r="K206" s="639"/>
      <c r="L206" s="330"/>
      <c r="M206" s="340"/>
      <c r="N206" s="341"/>
      <c r="O206" s="341"/>
      <c r="P206" s="341"/>
      <c r="Q206" s="341"/>
      <c r="R206" s="341"/>
      <c r="S206" s="341"/>
      <c r="T206" s="341"/>
      <c r="U206" s="341"/>
      <c r="V206" s="341"/>
      <c r="W206" s="330"/>
      <c r="X206" s="343"/>
    </row>
    <row r="207" ht="14.25" customHeight="1">
      <c r="A207" s="537"/>
      <c r="B207" s="537"/>
      <c r="C207" s="537"/>
      <c r="D207" s="537"/>
      <c r="E207" s="537"/>
      <c r="F207" s="537"/>
      <c r="G207" s="537"/>
      <c r="H207" s="537"/>
      <c r="I207" s="537"/>
      <c r="J207" s="537"/>
      <c r="K207" s="639"/>
      <c r="L207" s="330"/>
      <c r="M207" s="340"/>
      <c r="N207" s="341"/>
      <c r="O207" s="341"/>
      <c r="P207" s="341"/>
      <c r="Q207" s="341"/>
      <c r="R207" s="341"/>
      <c r="S207" s="341"/>
      <c r="T207" s="341"/>
      <c r="U207" s="341"/>
      <c r="V207" s="341"/>
      <c r="W207" s="330"/>
      <c r="X207" s="343"/>
    </row>
    <row r="208" ht="14.25" customHeight="1">
      <c r="A208" s="537"/>
      <c r="B208" s="537"/>
      <c r="C208" s="537"/>
      <c r="D208" s="537"/>
      <c r="E208" s="537"/>
      <c r="F208" s="537"/>
      <c r="G208" s="537"/>
      <c r="H208" s="537"/>
      <c r="I208" s="537"/>
      <c r="J208" s="537"/>
      <c r="K208" s="639"/>
      <c r="L208" s="330"/>
      <c r="M208" s="340"/>
      <c r="N208" s="341"/>
      <c r="O208" s="341"/>
      <c r="P208" s="341"/>
      <c r="Q208" s="341"/>
      <c r="R208" s="341"/>
      <c r="S208" s="341"/>
      <c r="T208" s="341"/>
      <c r="U208" s="341"/>
      <c r="V208" s="341"/>
      <c r="W208" s="330"/>
      <c r="X208" s="343"/>
    </row>
    <row r="209" ht="14.25" customHeight="1">
      <c r="A209" s="537"/>
      <c r="B209" s="537"/>
      <c r="C209" s="537"/>
      <c r="D209" s="537"/>
      <c r="E209" s="537"/>
      <c r="F209" s="537"/>
      <c r="G209" s="537"/>
      <c r="H209" s="537"/>
      <c r="I209" s="537"/>
      <c r="J209" s="537"/>
      <c r="K209" s="639"/>
      <c r="L209" s="330"/>
      <c r="M209" s="340"/>
      <c r="N209" s="341"/>
      <c r="O209" s="341"/>
      <c r="P209" s="341"/>
      <c r="Q209" s="341"/>
      <c r="R209" s="341"/>
      <c r="S209" s="341"/>
      <c r="T209" s="341"/>
      <c r="U209" s="341"/>
      <c r="V209" s="341"/>
      <c r="W209" s="330"/>
      <c r="X209" s="343"/>
    </row>
    <row r="210" ht="14.25" customHeight="1">
      <c r="A210" s="537"/>
      <c r="B210" s="537"/>
      <c r="C210" s="537"/>
      <c r="D210" s="537"/>
      <c r="E210" s="537"/>
      <c r="F210" s="537"/>
      <c r="G210" s="537"/>
      <c r="H210" s="537"/>
      <c r="I210" s="537"/>
      <c r="J210" s="537"/>
      <c r="K210" s="639"/>
      <c r="L210" s="330"/>
      <c r="M210" s="340"/>
      <c r="N210" s="341"/>
      <c r="O210" s="341"/>
      <c r="P210" s="341"/>
      <c r="Q210" s="341"/>
      <c r="R210" s="341"/>
      <c r="S210" s="341"/>
      <c r="T210" s="341"/>
      <c r="U210" s="341"/>
      <c r="V210" s="341"/>
      <c r="W210" s="330"/>
      <c r="X210" s="343"/>
    </row>
    <row r="211" ht="14.25" customHeight="1">
      <c r="A211" s="537"/>
      <c r="B211" s="537"/>
      <c r="C211" s="537"/>
      <c r="D211" s="537"/>
      <c r="E211" s="537"/>
      <c r="F211" s="537"/>
      <c r="G211" s="537"/>
      <c r="H211" s="537"/>
      <c r="I211" s="537"/>
      <c r="J211" s="537"/>
      <c r="K211" s="639"/>
      <c r="L211" s="330"/>
      <c r="M211" s="340"/>
      <c r="N211" s="341"/>
      <c r="O211" s="341"/>
      <c r="P211" s="341"/>
      <c r="Q211" s="341"/>
      <c r="R211" s="341"/>
      <c r="S211" s="341"/>
      <c r="T211" s="341"/>
      <c r="U211" s="341"/>
      <c r="V211" s="341"/>
      <c r="W211" s="330"/>
      <c r="X211" s="343"/>
    </row>
    <row r="212" ht="14.25" customHeight="1">
      <c r="A212" s="537"/>
      <c r="B212" s="537"/>
      <c r="C212" s="537"/>
      <c r="D212" s="537"/>
      <c r="E212" s="537"/>
      <c r="F212" s="537"/>
      <c r="G212" s="537"/>
      <c r="H212" s="537"/>
      <c r="I212" s="537"/>
      <c r="J212" s="537"/>
      <c r="K212" s="639"/>
      <c r="L212" s="330"/>
      <c r="M212" s="340"/>
      <c r="N212" s="341"/>
      <c r="O212" s="341"/>
      <c r="P212" s="341"/>
      <c r="Q212" s="341"/>
      <c r="R212" s="341"/>
      <c r="S212" s="341"/>
      <c r="T212" s="341"/>
      <c r="U212" s="341"/>
      <c r="V212" s="341"/>
      <c r="W212" s="330"/>
      <c r="X212" s="343"/>
    </row>
    <row r="213" ht="14.25" customHeight="1">
      <c r="A213" s="537"/>
      <c r="B213" s="537"/>
      <c r="C213" s="537"/>
      <c r="D213" s="537"/>
      <c r="E213" s="537"/>
      <c r="F213" s="537"/>
      <c r="G213" s="537"/>
      <c r="H213" s="537"/>
      <c r="I213" s="537"/>
      <c r="J213" s="537"/>
      <c r="K213" s="639"/>
      <c r="L213" s="330"/>
      <c r="M213" s="340"/>
      <c r="N213" s="341"/>
      <c r="O213" s="341"/>
      <c r="P213" s="341"/>
      <c r="Q213" s="341"/>
      <c r="R213" s="341"/>
      <c r="S213" s="341"/>
      <c r="T213" s="341"/>
      <c r="U213" s="341"/>
      <c r="V213" s="341"/>
      <c r="W213" s="330"/>
      <c r="X213" s="343"/>
    </row>
    <row r="214" ht="14.25" customHeight="1">
      <c r="A214" s="537"/>
      <c r="B214" s="537"/>
      <c r="C214" s="537"/>
      <c r="D214" s="537"/>
      <c r="E214" s="537"/>
      <c r="F214" s="537"/>
      <c r="G214" s="537"/>
      <c r="H214" s="537"/>
      <c r="I214" s="537"/>
      <c r="J214" s="537"/>
      <c r="K214" s="639"/>
      <c r="L214" s="330"/>
      <c r="M214" s="340"/>
      <c r="N214" s="341"/>
      <c r="O214" s="341"/>
      <c r="P214" s="341"/>
      <c r="Q214" s="341"/>
      <c r="R214" s="341"/>
      <c r="S214" s="341"/>
      <c r="T214" s="341"/>
      <c r="U214" s="341"/>
      <c r="V214" s="341"/>
      <c r="W214" s="330"/>
      <c r="X214" s="343"/>
    </row>
    <row r="215" ht="14.25" customHeight="1">
      <c r="A215" s="537"/>
      <c r="B215" s="537"/>
      <c r="C215" s="537"/>
      <c r="D215" s="537"/>
      <c r="E215" s="537"/>
      <c r="F215" s="537"/>
      <c r="G215" s="537"/>
      <c r="H215" s="537"/>
      <c r="I215" s="537"/>
      <c r="J215" s="537"/>
      <c r="K215" s="639"/>
      <c r="L215" s="330"/>
      <c r="M215" s="340"/>
      <c r="N215" s="341"/>
      <c r="O215" s="341"/>
      <c r="P215" s="341"/>
      <c r="Q215" s="341"/>
      <c r="R215" s="341"/>
      <c r="S215" s="341"/>
      <c r="T215" s="341"/>
      <c r="U215" s="341"/>
      <c r="V215" s="341"/>
      <c r="W215" s="330"/>
      <c r="X215" s="343"/>
    </row>
    <row r="216" ht="14.25" customHeight="1">
      <c r="A216" s="537"/>
      <c r="B216" s="537"/>
      <c r="C216" s="537"/>
      <c r="D216" s="537"/>
      <c r="E216" s="537"/>
      <c r="F216" s="537"/>
      <c r="G216" s="537"/>
      <c r="H216" s="537"/>
      <c r="I216" s="537"/>
      <c r="J216" s="537"/>
      <c r="K216" s="639"/>
      <c r="L216" s="330"/>
      <c r="M216" s="340"/>
      <c r="N216" s="341"/>
      <c r="O216" s="341"/>
      <c r="P216" s="341"/>
      <c r="Q216" s="341"/>
      <c r="R216" s="341"/>
      <c r="S216" s="341"/>
      <c r="T216" s="341"/>
      <c r="U216" s="341"/>
      <c r="V216" s="341"/>
      <c r="W216" s="330"/>
      <c r="X216" s="343"/>
    </row>
    <row r="217" ht="14.25" customHeight="1">
      <c r="A217" s="537"/>
      <c r="B217" s="537"/>
      <c r="C217" s="537"/>
      <c r="D217" s="537"/>
      <c r="E217" s="537"/>
      <c r="F217" s="537"/>
      <c r="G217" s="537"/>
      <c r="H217" s="537"/>
      <c r="I217" s="537"/>
      <c r="J217" s="537"/>
      <c r="K217" s="639"/>
      <c r="L217" s="330"/>
      <c r="M217" s="340"/>
      <c r="N217" s="341"/>
      <c r="O217" s="341"/>
      <c r="P217" s="341"/>
      <c r="Q217" s="341"/>
      <c r="R217" s="341"/>
      <c r="S217" s="341"/>
      <c r="T217" s="341"/>
      <c r="U217" s="341"/>
      <c r="V217" s="341"/>
      <c r="W217" s="330"/>
      <c r="X217" s="343"/>
    </row>
    <row r="218" ht="14.25" customHeight="1">
      <c r="A218" s="537"/>
      <c r="B218" s="537"/>
      <c r="C218" s="537"/>
      <c r="D218" s="537"/>
      <c r="E218" s="537"/>
      <c r="F218" s="537"/>
      <c r="G218" s="537"/>
      <c r="H218" s="537"/>
      <c r="I218" s="537"/>
      <c r="J218" s="537"/>
      <c r="K218" s="639"/>
      <c r="L218" s="330"/>
      <c r="M218" s="340"/>
      <c r="N218" s="341"/>
      <c r="O218" s="341"/>
      <c r="P218" s="341"/>
      <c r="Q218" s="341"/>
      <c r="R218" s="341"/>
      <c r="S218" s="341"/>
      <c r="T218" s="341"/>
      <c r="U218" s="341"/>
      <c r="V218" s="341"/>
      <c r="W218" s="330"/>
      <c r="X218" s="343"/>
    </row>
    <row r="219" ht="14.25" customHeight="1">
      <c r="A219" s="537"/>
      <c r="B219" s="537"/>
      <c r="C219" s="537"/>
      <c r="D219" s="537"/>
      <c r="E219" s="537"/>
      <c r="F219" s="537"/>
      <c r="G219" s="537"/>
      <c r="H219" s="537"/>
      <c r="I219" s="537"/>
      <c r="J219" s="537"/>
      <c r="K219" s="639"/>
      <c r="L219" s="330"/>
      <c r="M219" s="340"/>
      <c r="N219" s="341"/>
      <c r="O219" s="341"/>
      <c r="P219" s="341"/>
      <c r="Q219" s="341"/>
      <c r="R219" s="341"/>
      <c r="S219" s="341"/>
      <c r="T219" s="341"/>
      <c r="U219" s="341"/>
      <c r="V219" s="341"/>
      <c r="W219" s="330"/>
      <c r="X219" s="343"/>
    </row>
    <row r="220" ht="14.25" customHeight="1">
      <c r="A220" s="537"/>
      <c r="B220" s="537"/>
      <c r="C220" s="537"/>
      <c r="D220" s="537"/>
      <c r="E220" s="537"/>
      <c r="F220" s="537"/>
      <c r="G220" s="537"/>
      <c r="H220" s="537"/>
      <c r="I220" s="537"/>
      <c r="J220" s="537"/>
      <c r="K220" s="639"/>
      <c r="L220" s="330"/>
      <c r="M220" s="340"/>
      <c r="N220" s="341"/>
      <c r="O220" s="341"/>
      <c r="P220" s="341"/>
      <c r="Q220" s="341"/>
      <c r="R220" s="341"/>
      <c r="S220" s="341"/>
      <c r="T220" s="341"/>
      <c r="U220" s="341"/>
      <c r="V220" s="341"/>
      <c r="W220" s="330"/>
      <c r="X220" s="343"/>
    </row>
    <row r="221" ht="14.25" customHeight="1">
      <c r="A221" s="537"/>
      <c r="B221" s="537"/>
      <c r="C221" s="537"/>
      <c r="D221" s="537"/>
      <c r="E221" s="537"/>
      <c r="F221" s="537"/>
      <c r="G221" s="537"/>
      <c r="H221" s="537"/>
      <c r="I221" s="537"/>
      <c r="J221" s="537"/>
      <c r="K221" s="639"/>
      <c r="L221" s="330"/>
      <c r="M221" s="340"/>
      <c r="N221" s="341"/>
      <c r="O221" s="341"/>
      <c r="P221" s="341"/>
      <c r="Q221" s="341"/>
      <c r="R221" s="341"/>
      <c r="S221" s="341"/>
      <c r="T221" s="341"/>
      <c r="U221" s="341"/>
      <c r="V221" s="341"/>
      <c r="W221" s="330"/>
      <c r="X221" s="343"/>
    </row>
    <row r="222" ht="14.25" customHeight="1">
      <c r="A222" s="537"/>
      <c r="B222" s="537"/>
      <c r="C222" s="537"/>
      <c r="D222" s="537"/>
      <c r="E222" s="537"/>
      <c r="F222" s="537"/>
      <c r="G222" s="537"/>
      <c r="H222" s="537"/>
      <c r="I222" s="537"/>
      <c r="J222" s="537"/>
      <c r="K222" s="639"/>
      <c r="L222" s="330"/>
      <c r="M222" s="340"/>
      <c r="N222" s="341"/>
      <c r="O222" s="341"/>
      <c r="P222" s="341"/>
      <c r="Q222" s="341"/>
      <c r="R222" s="341"/>
      <c r="S222" s="341"/>
      <c r="T222" s="341"/>
      <c r="U222" s="341"/>
      <c r="V222" s="341"/>
      <c r="W222" s="330"/>
      <c r="X222" s="343"/>
    </row>
    <row r="223" ht="14.25" customHeight="1">
      <c r="A223" s="537"/>
      <c r="B223" s="537"/>
      <c r="C223" s="537"/>
      <c r="D223" s="537"/>
      <c r="E223" s="537"/>
      <c r="F223" s="537"/>
      <c r="G223" s="537"/>
      <c r="H223" s="537"/>
      <c r="I223" s="537"/>
      <c r="J223" s="537"/>
      <c r="K223" s="639"/>
      <c r="L223" s="330"/>
      <c r="M223" s="340"/>
      <c r="N223" s="341"/>
      <c r="O223" s="341"/>
      <c r="P223" s="341"/>
      <c r="Q223" s="341"/>
      <c r="R223" s="341"/>
      <c r="S223" s="341"/>
      <c r="T223" s="341"/>
      <c r="U223" s="341"/>
      <c r="V223" s="341"/>
      <c r="W223" s="330"/>
      <c r="X223" s="343"/>
    </row>
    <row r="224" ht="14.25" customHeight="1">
      <c r="A224" s="537"/>
      <c r="B224" s="537"/>
      <c r="C224" s="537"/>
      <c r="D224" s="537"/>
      <c r="E224" s="537"/>
      <c r="F224" s="537"/>
      <c r="G224" s="537"/>
      <c r="H224" s="537"/>
      <c r="I224" s="537"/>
      <c r="J224" s="537"/>
      <c r="K224" s="639"/>
      <c r="L224" s="330"/>
      <c r="M224" s="340"/>
      <c r="N224" s="341"/>
      <c r="O224" s="341"/>
      <c r="P224" s="341"/>
      <c r="Q224" s="341"/>
      <c r="R224" s="341"/>
      <c r="S224" s="341"/>
      <c r="T224" s="341"/>
      <c r="U224" s="341"/>
      <c r="V224" s="341"/>
      <c r="W224" s="330"/>
      <c r="X224" s="343"/>
    </row>
    <row r="225" ht="14.25" customHeight="1">
      <c r="A225" s="537"/>
      <c r="B225" s="537"/>
      <c r="C225" s="537"/>
      <c r="D225" s="537"/>
      <c r="E225" s="537"/>
      <c r="F225" s="537"/>
      <c r="G225" s="537"/>
      <c r="H225" s="537"/>
      <c r="I225" s="537"/>
      <c r="J225" s="537"/>
      <c r="K225" s="639"/>
      <c r="L225" s="330"/>
      <c r="M225" s="340"/>
      <c r="N225" s="341"/>
      <c r="O225" s="341"/>
      <c r="P225" s="341"/>
      <c r="Q225" s="341"/>
      <c r="R225" s="341"/>
      <c r="S225" s="341"/>
      <c r="T225" s="341"/>
      <c r="U225" s="341"/>
      <c r="V225" s="341"/>
      <c r="W225" s="330"/>
      <c r="X225" s="343"/>
    </row>
    <row r="226" ht="14.25" customHeight="1">
      <c r="A226" s="537"/>
      <c r="B226" s="537"/>
      <c r="C226" s="537"/>
      <c r="D226" s="537"/>
      <c r="E226" s="537"/>
      <c r="F226" s="537"/>
      <c r="G226" s="537"/>
      <c r="H226" s="537"/>
      <c r="I226" s="537"/>
      <c r="J226" s="537"/>
      <c r="K226" s="639"/>
      <c r="L226" s="330"/>
      <c r="M226" s="340"/>
      <c r="N226" s="341"/>
      <c r="O226" s="341"/>
      <c r="P226" s="341"/>
      <c r="Q226" s="341"/>
      <c r="R226" s="341"/>
      <c r="S226" s="341"/>
      <c r="T226" s="341"/>
      <c r="U226" s="341"/>
      <c r="V226" s="341"/>
      <c r="W226" s="330"/>
      <c r="X226" s="343"/>
    </row>
    <row r="227" ht="14.25" customHeight="1">
      <c r="A227" s="537"/>
      <c r="B227" s="537"/>
      <c r="C227" s="537"/>
      <c r="D227" s="537"/>
      <c r="E227" s="537"/>
      <c r="F227" s="537"/>
      <c r="G227" s="537"/>
      <c r="H227" s="537"/>
      <c r="I227" s="537"/>
      <c r="J227" s="537"/>
      <c r="K227" s="639"/>
      <c r="L227" s="330"/>
      <c r="M227" s="340"/>
      <c r="N227" s="341"/>
      <c r="O227" s="341"/>
      <c r="P227" s="341"/>
      <c r="Q227" s="341"/>
      <c r="R227" s="341"/>
      <c r="S227" s="341"/>
      <c r="T227" s="341"/>
      <c r="U227" s="341"/>
      <c r="V227" s="341"/>
      <c r="W227" s="330"/>
      <c r="X227" s="343"/>
    </row>
    <row r="228" ht="14.25" customHeight="1">
      <c r="A228" s="537"/>
      <c r="B228" s="537"/>
      <c r="C228" s="537"/>
      <c r="D228" s="537"/>
      <c r="E228" s="537"/>
      <c r="F228" s="537"/>
      <c r="G228" s="537"/>
      <c r="H228" s="537"/>
      <c r="I228" s="537"/>
      <c r="J228" s="537"/>
      <c r="K228" s="639"/>
      <c r="L228" s="330"/>
      <c r="M228" s="340"/>
      <c r="N228" s="341"/>
      <c r="O228" s="341"/>
      <c r="P228" s="341"/>
      <c r="Q228" s="341"/>
      <c r="R228" s="341"/>
      <c r="S228" s="341"/>
      <c r="T228" s="341"/>
      <c r="U228" s="341"/>
      <c r="V228" s="341"/>
      <c r="W228" s="330"/>
      <c r="X228" s="343"/>
    </row>
    <row r="229" ht="14.25" customHeight="1">
      <c r="A229" s="537"/>
      <c r="B229" s="537"/>
      <c r="C229" s="537"/>
      <c r="D229" s="537"/>
      <c r="E229" s="537"/>
      <c r="F229" s="537"/>
      <c r="G229" s="537"/>
      <c r="H229" s="537"/>
      <c r="I229" s="537"/>
      <c r="J229" s="537"/>
      <c r="K229" s="639"/>
      <c r="L229" s="330"/>
      <c r="M229" s="340"/>
      <c r="N229" s="341"/>
      <c r="O229" s="341"/>
      <c r="P229" s="341"/>
      <c r="Q229" s="341"/>
      <c r="R229" s="341"/>
      <c r="S229" s="341"/>
      <c r="T229" s="341"/>
      <c r="U229" s="341"/>
      <c r="V229" s="341"/>
      <c r="W229" s="330"/>
      <c r="X229" s="343"/>
    </row>
    <row r="230" ht="14.25" customHeight="1">
      <c r="A230" s="537"/>
      <c r="B230" s="537"/>
      <c r="C230" s="537"/>
      <c r="D230" s="537"/>
      <c r="E230" s="537"/>
      <c r="F230" s="537"/>
      <c r="G230" s="537"/>
      <c r="H230" s="537"/>
      <c r="I230" s="537"/>
      <c r="J230" s="537"/>
      <c r="K230" s="639"/>
      <c r="L230" s="330"/>
      <c r="M230" s="340"/>
      <c r="N230" s="341"/>
      <c r="O230" s="341"/>
      <c r="P230" s="341"/>
      <c r="Q230" s="341"/>
      <c r="R230" s="341"/>
      <c r="S230" s="341"/>
      <c r="T230" s="341"/>
      <c r="U230" s="341"/>
      <c r="V230" s="341"/>
      <c r="W230" s="330"/>
      <c r="X230" s="343"/>
    </row>
    <row r="231" ht="14.25" customHeight="1">
      <c r="A231" s="537"/>
      <c r="B231" s="537"/>
      <c r="C231" s="537"/>
      <c r="D231" s="537"/>
      <c r="E231" s="537"/>
      <c r="F231" s="537"/>
      <c r="G231" s="537"/>
      <c r="H231" s="537"/>
      <c r="I231" s="537"/>
      <c r="J231" s="537"/>
      <c r="K231" s="639"/>
      <c r="L231" s="330"/>
      <c r="M231" s="340"/>
      <c r="N231" s="341"/>
      <c r="O231" s="341"/>
      <c r="P231" s="341"/>
      <c r="Q231" s="341"/>
      <c r="R231" s="341"/>
      <c r="S231" s="341"/>
      <c r="T231" s="341"/>
      <c r="U231" s="341"/>
      <c r="V231" s="341"/>
      <c r="W231" s="330"/>
      <c r="X231" s="343"/>
    </row>
    <row r="232" ht="14.25" customHeight="1">
      <c r="A232" s="537"/>
      <c r="B232" s="537"/>
      <c r="C232" s="537"/>
      <c r="D232" s="537"/>
      <c r="E232" s="537"/>
      <c r="F232" s="537"/>
      <c r="G232" s="537"/>
      <c r="H232" s="537"/>
      <c r="I232" s="537"/>
      <c r="J232" s="537"/>
      <c r="K232" s="639"/>
      <c r="L232" s="330"/>
      <c r="M232" s="340"/>
      <c r="N232" s="341"/>
      <c r="O232" s="341"/>
      <c r="P232" s="341"/>
      <c r="Q232" s="341"/>
      <c r="R232" s="341"/>
      <c r="S232" s="341"/>
      <c r="T232" s="341"/>
      <c r="U232" s="341"/>
      <c r="V232" s="341"/>
      <c r="W232" s="330"/>
      <c r="X232" s="343"/>
    </row>
    <row r="233" ht="14.25" customHeight="1">
      <c r="A233" s="537"/>
      <c r="B233" s="537"/>
      <c r="C233" s="537"/>
      <c r="D233" s="537"/>
      <c r="E233" s="537"/>
      <c r="F233" s="537"/>
      <c r="G233" s="537"/>
      <c r="H233" s="537"/>
      <c r="I233" s="537"/>
      <c r="J233" s="537"/>
      <c r="K233" s="639"/>
      <c r="L233" s="330"/>
      <c r="M233" s="340"/>
      <c r="N233" s="341"/>
      <c r="O233" s="341"/>
      <c r="P233" s="341"/>
      <c r="Q233" s="341"/>
      <c r="R233" s="341"/>
      <c r="S233" s="341"/>
      <c r="T233" s="341"/>
      <c r="U233" s="341"/>
      <c r="V233" s="341"/>
      <c r="W233" s="330"/>
      <c r="X233" s="343"/>
    </row>
    <row r="234" ht="14.25" customHeight="1">
      <c r="A234" s="537"/>
      <c r="B234" s="537"/>
      <c r="C234" s="537"/>
      <c r="D234" s="537"/>
      <c r="E234" s="537"/>
      <c r="F234" s="537"/>
      <c r="G234" s="537"/>
      <c r="H234" s="537"/>
      <c r="I234" s="537"/>
      <c r="J234" s="537"/>
      <c r="K234" s="639"/>
      <c r="L234" s="330"/>
      <c r="M234" s="340"/>
      <c r="N234" s="341"/>
      <c r="O234" s="341"/>
      <c r="P234" s="341"/>
      <c r="Q234" s="341"/>
      <c r="R234" s="341"/>
      <c r="S234" s="341"/>
      <c r="T234" s="341"/>
      <c r="U234" s="341"/>
      <c r="V234" s="341"/>
      <c r="W234" s="330"/>
      <c r="X234" s="343"/>
    </row>
    <row r="235" ht="14.25" customHeight="1">
      <c r="A235" s="537"/>
      <c r="B235" s="537"/>
      <c r="C235" s="537"/>
      <c r="D235" s="537"/>
      <c r="E235" s="537"/>
      <c r="F235" s="537"/>
      <c r="G235" s="537"/>
      <c r="H235" s="537"/>
      <c r="I235" s="537"/>
      <c r="J235" s="537"/>
      <c r="K235" s="639"/>
      <c r="L235" s="330"/>
      <c r="M235" s="340"/>
      <c r="N235" s="341"/>
      <c r="O235" s="341"/>
      <c r="P235" s="341"/>
      <c r="Q235" s="341"/>
      <c r="R235" s="341"/>
      <c r="S235" s="341"/>
      <c r="T235" s="341"/>
      <c r="U235" s="341"/>
      <c r="V235" s="341"/>
      <c r="W235" s="330"/>
      <c r="X235" s="343"/>
    </row>
    <row r="236" ht="14.25" customHeight="1">
      <c r="A236" s="537"/>
      <c r="B236" s="537"/>
      <c r="C236" s="537"/>
      <c r="D236" s="537"/>
      <c r="E236" s="537"/>
      <c r="F236" s="537"/>
      <c r="G236" s="537"/>
      <c r="H236" s="537"/>
      <c r="I236" s="537"/>
      <c r="J236" s="537"/>
      <c r="K236" s="639"/>
      <c r="L236" s="330"/>
      <c r="M236" s="340"/>
      <c r="N236" s="341"/>
      <c r="O236" s="341"/>
      <c r="P236" s="341"/>
      <c r="Q236" s="341"/>
      <c r="R236" s="341"/>
      <c r="S236" s="341"/>
      <c r="T236" s="341"/>
      <c r="U236" s="341"/>
      <c r="V236" s="341"/>
      <c r="W236" s="330"/>
      <c r="X236" s="343"/>
    </row>
    <row r="237" ht="14.25" customHeight="1">
      <c r="A237" s="537"/>
      <c r="B237" s="537"/>
      <c r="C237" s="537"/>
      <c r="D237" s="537"/>
      <c r="E237" s="537"/>
      <c r="F237" s="537"/>
      <c r="G237" s="537"/>
      <c r="H237" s="537"/>
      <c r="I237" s="537"/>
      <c r="J237" s="537"/>
      <c r="K237" s="639"/>
      <c r="L237" s="330"/>
      <c r="M237" s="340"/>
      <c r="N237" s="341"/>
      <c r="O237" s="341"/>
      <c r="P237" s="341"/>
      <c r="Q237" s="341"/>
      <c r="R237" s="341"/>
      <c r="S237" s="341"/>
      <c r="T237" s="341"/>
      <c r="U237" s="341"/>
      <c r="V237" s="341"/>
      <c r="W237" s="330"/>
      <c r="X237" s="343"/>
    </row>
    <row r="238" ht="14.25" customHeight="1">
      <c r="A238" s="537"/>
      <c r="B238" s="537"/>
      <c r="C238" s="537"/>
      <c r="D238" s="537"/>
      <c r="E238" s="537"/>
      <c r="F238" s="537"/>
      <c r="G238" s="537"/>
      <c r="H238" s="537"/>
      <c r="I238" s="537"/>
      <c r="J238" s="537"/>
      <c r="K238" s="639"/>
      <c r="L238" s="330"/>
      <c r="M238" s="340"/>
      <c r="N238" s="341"/>
      <c r="O238" s="341"/>
      <c r="P238" s="341"/>
      <c r="Q238" s="341"/>
      <c r="R238" s="341"/>
      <c r="S238" s="341"/>
      <c r="T238" s="341"/>
      <c r="U238" s="341"/>
      <c r="V238" s="341"/>
      <c r="W238" s="330"/>
      <c r="X238" s="343"/>
    </row>
    <row r="239" ht="14.25" customHeight="1">
      <c r="A239" s="537"/>
      <c r="B239" s="537"/>
      <c r="C239" s="537"/>
      <c r="D239" s="537"/>
      <c r="E239" s="537"/>
      <c r="F239" s="537"/>
      <c r="G239" s="537"/>
      <c r="H239" s="537"/>
      <c r="I239" s="537"/>
      <c r="J239" s="537"/>
      <c r="K239" s="639"/>
      <c r="L239" s="330"/>
      <c r="M239" s="340"/>
      <c r="N239" s="341"/>
      <c r="O239" s="341"/>
      <c r="P239" s="341"/>
      <c r="Q239" s="341"/>
      <c r="R239" s="341"/>
      <c r="S239" s="341"/>
      <c r="T239" s="341"/>
      <c r="U239" s="341"/>
      <c r="V239" s="341"/>
      <c r="W239" s="330"/>
      <c r="X239" s="343"/>
    </row>
    <row r="240" ht="14.25" customHeight="1">
      <c r="A240" s="537"/>
      <c r="B240" s="537"/>
      <c r="C240" s="537"/>
      <c r="D240" s="537"/>
      <c r="E240" s="537"/>
      <c r="F240" s="537"/>
      <c r="G240" s="537"/>
      <c r="H240" s="537"/>
      <c r="I240" s="537"/>
      <c r="J240" s="537"/>
      <c r="K240" s="639"/>
      <c r="L240" s="330"/>
      <c r="M240" s="340"/>
      <c r="N240" s="341"/>
      <c r="O240" s="341"/>
      <c r="P240" s="341"/>
      <c r="Q240" s="341"/>
      <c r="R240" s="341"/>
      <c r="S240" s="341"/>
      <c r="T240" s="341"/>
      <c r="U240" s="341"/>
      <c r="V240" s="341"/>
      <c r="W240" s="330"/>
      <c r="X240" s="343"/>
    </row>
    <row r="241" ht="14.25" customHeight="1">
      <c r="A241" s="537"/>
      <c r="B241" s="537"/>
      <c r="C241" s="537"/>
      <c r="D241" s="537"/>
      <c r="E241" s="537"/>
      <c r="F241" s="537"/>
      <c r="G241" s="537"/>
      <c r="H241" s="537"/>
      <c r="I241" s="537"/>
      <c r="J241" s="537"/>
      <c r="K241" s="639"/>
      <c r="L241" s="330"/>
      <c r="M241" s="340"/>
      <c r="N241" s="341"/>
      <c r="O241" s="341"/>
      <c r="P241" s="341"/>
      <c r="Q241" s="341"/>
      <c r="R241" s="341"/>
      <c r="S241" s="341"/>
      <c r="T241" s="341"/>
      <c r="U241" s="341"/>
      <c r="V241" s="341"/>
      <c r="W241" s="330"/>
      <c r="X241" s="343"/>
    </row>
    <row r="242" ht="14.25" customHeight="1">
      <c r="A242" s="537"/>
      <c r="B242" s="537"/>
      <c r="C242" s="537"/>
      <c r="D242" s="537"/>
      <c r="E242" s="537"/>
      <c r="F242" s="537"/>
      <c r="G242" s="537"/>
      <c r="H242" s="537"/>
      <c r="I242" s="537"/>
      <c r="J242" s="537"/>
      <c r="K242" s="639"/>
      <c r="L242" s="330"/>
      <c r="M242" s="340"/>
      <c r="N242" s="341"/>
      <c r="O242" s="341"/>
      <c r="P242" s="341"/>
      <c r="Q242" s="341"/>
      <c r="R242" s="341"/>
      <c r="S242" s="341"/>
      <c r="T242" s="341"/>
      <c r="U242" s="341"/>
      <c r="V242" s="341"/>
      <c r="W242" s="330"/>
      <c r="X242" s="343"/>
    </row>
    <row r="243" ht="14.25" customHeight="1">
      <c r="A243" s="537"/>
      <c r="B243" s="537"/>
      <c r="C243" s="537"/>
      <c r="D243" s="537"/>
      <c r="E243" s="537"/>
      <c r="F243" s="537"/>
      <c r="G243" s="537"/>
      <c r="H243" s="537"/>
      <c r="I243" s="537"/>
      <c r="J243" s="537"/>
      <c r="K243" s="639"/>
      <c r="L243" s="330"/>
      <c r="M243" s="340"/>
      <c r="N243" s="341"/>
      <c r="O243" s="341"/>
      <c r="P243" s="341"/>
      <c r="Q243" s="341"/>
      <c r="R243" s="341"/>
      <c r="S243" s="341"/>
      <c r="T243" s="341"/>
      <c r="U243" s="341"/>
      <c r="V243" s="341"/>
      <c r="W243" s="330"/>
      <c r="X243" s="343"/>
    </row>
    <row r="244" ht="14.25" customHeight="1">
      <c r="A244" s="537"/>
      <c r="B244" s="537"/>
      <c r="C244" s="537"/>
      <c r="D244" s="537"/>
      <c r="E244" s="537"/>
      <c r="F244" s="537"/>
      <c r="G244" s="537"/>
      <c r="H244" s="537"/>
      <c r="I244" s="537"/>
      <c r="J244" s="537"/>
      <c r="K244" s="639"/>
      <c r="L244" s="330"/>
      <c r="M244" s="340"/>
      <c r="N244" s="341"/>
      <c r="O244" s="341"/>
      <c r="P244" s="341"/>
      <c r="Q244" s="341"/>
      <c r="R244" s="341"/>
      <c r="S244" s="341"/>
      <c r="T244" s="341"/>
      <c r="U244" s="341"/>
      <c r="V244" s="341"/>
      <c r="W244" s="330"/>
      <c r="X244" s="343"/>
    </row>
    <row r="245" ht="14.25" customHeight="1">
      <c r="A245" s="537"/>
      <c r="B245" s="537"/>
      <c r="C245" s="537"/>
      <c r="D245" s="537"/>
      <c r="E245" s="537"/>
      <c r="F245" s="537"/>
      <c r="G245" s="537"/>
      <c r="H245" s="537"/>
      <c r="I245" s="537"/>
      <c r="J245" s="537"/>
      <c r="K245" s="639"/>
      <c r="L245" s="330"/>
      <c r="M245" s="340"/>
      <c r="N245" s="341"/>
      <c r="O245" s="341"/>
      <c r="P245" s="341"/>
      <c r="Q245" s="341"/>
      <c r="R245" s="341"/>
      <c r="S245" s="341"/>
      <c r="T245" s="341"/>
      <c r="U245" s="341"/>
      <c r="V245" s="341"/>
      <c r="W245" s="330"/>
      <c r="X245" s="343"/>
    </row>
    <row r="246" ht="14.25" customHeight="1">
      <c r="A246" s="537"/>
      <c r="B246" s="537"/>
      <c r="C246" s="537"/>
      <c r="D246" s="537"/>
      <c r="E246" s="537"/>
      <c r="F246" s="537"/>
      <c r="G246" s="537"/>
      <c r="H246" s="537"/>
      <c r="I246" s="537"/>
      <c r="J246" s="537"/>
      <c r="K246" s="639"/>
      <c r="L246" s="330"/>
      <c r="M246" s="340"/>
      <c r="N246" s="341"/>
      <c r="O246" s="341"/>
      <c r="P246" s="341"/>
      <c r="Q246" s="341"/>
      <c r="R246" s="341"/>
      <c r="S246" s="341"/>
      <c r="T246" s="341"/>
      <c r="U246" s="341"/>
      <c r="V246" s="341"/>
      <c r="W246" s="330"/>
      <c r="X246" s="343"/>
    </row>
    <row r="247" ht="14.25" customHeight="1">
      <c r="A247" s="537"/>
      <c r="B247" s="537"/>
      <c r="C247" s="537"/>
      <c r="D247" s="537"/>
      <c r="E247" s="537"/>
      <c r="F247" s="537"/>
      <c r="G247" s="537"/>
      <c r="H247" s="537"/>
      <c r="I247" s="537"/>
      <c r="J247" s="537"/>
      <c r="K247" s="639"/>
      <c r="L247" s="330"/>
      <c r="M247" s="340"/>
      <c r="N247" s="341"/>
      <c r="O247" s="341"/>
      <c r="P247" s="341"/>
      <c r="Q247" s="341"/>
      <c r="R247" s="341"/>
      <c r="S247" s="341"/>
      <c r="T247" s="341"/>
      <c r="U247" s="341"/>
      <c r="V247" s="341"/>
      <c r="W247" s="330"/>
      <c r="X247" s="343"/>
    </row>
    <row r="248" ht="14.25" customHeight="1">
      <c r="A248" s="537"/>
      <c r="B248" s="537"/>
      <c r="C248" s="537"/>
      <c r="D248" s="537"/>
      <c r="E248" s="537"/>
      <c r="F248" s="537"/>
      <c r="G248" s="537"/>
      <c r="H248" s="537"/>
      <c r="I248" s="537"/>
      <c r="J248" s="537"/>
      <c r="K248" s="639"/>
      <c r="L248" s="330"/>
      <c r="M248" s="340"/>
      <c r="N248" s="341"/>
      <c r="O248" s="341"/>
      <c r="P248" s="341"/>
      <c r="Q248" s="341"/>
      <c r="R248" s="341"/>
      <c r="S248" s="341"/>
      <c r="T248" s="341"/>
      <c r="U248" s="341"/>
      <c r="V248" s="341"/>
      <c r="W248" s="330"/>
      <c r="X248" s="343"/>
    </row>
    <row r="249" ht="14.25" customHeight="1">
      <c r="A249" s="537"/>
      <c r="B249" s="537"/>
      <c r="C249" s="537"/>
      <c r="D249" s="537"/>
      <c r="E249" s="537"/>
      <c r="F249" s="537"/>
      <c r="G249" s="537"/>
      <c r="H249" s="537"/>
      <c r="I249" s="537"/>
      <c r="J249" s="537"/>
      <c r="K249" s="639"/>
      <c r="L249" s="330"/>
      <c r="M249" s="340"/>
      <c r="N249" s="341"/>
      <c r="O249" s="341"/>
      <c r="P249" s="341"/>
      <c r="Q249" s="341"/>
      <c r="R249" s="341"/>
      <c r="S249" s="341"/>
      <c r="T249" s="341"/>
      <c r="U249" s="341"/>
      <c r="V249" s="341"/>
      <c r="W249" s="330"/>
      <c r="X249" s="343"/>
    </row>
    <row r="250" ht="14.25" customHeight="1">
      <c r="A250" s="537"/>
      <c r="B250" s="537"/>
      <c r="C250" s="537"/>
      <c r="D250" s="537"/>
      <c r="E250" s="537"/>
      <c r="F250" s="537"/>
      <c r="G250" s="537"/>
      <c r="H250" s="537"/>
      <c r="I250" s="537"/>
      <c r="J250" s="537"/>
      <c r="K250" s="639"/>
      <c r="L250" s="330"/>
      <c r="M250" s="340"/>
      <c r="N250" s="341"/>
      <c r="O250" s="341"/>
      <c r="P250" s="341"/>
      <c r="Q250" s="341"/>
      <c r="R250" s="341"/>
      <c r="S250" s="341"/>
      <c r="T250" s="341"/>
      <c r="U250" s="341"/>
      <c r="V250" s="341"/>
      <c r="W250" s="330"/>
      <c r="X250" s="343"/>
    </row>
    <row r="251" ht="14.25" customHeight="1">
      <c r="A251" s="537"/>
      <c r="B251" s="537"/>
      <c r="C251" s="537"/>
      <c r="D251" s="537"/>
      <c r="E251" s="537"/>
      <c r="F251" s="537"/>
      <c r="G251" s="537"/>
      <c r="H251" s="537"/>
      <c r="I251" s="537"/>
      <c r="J251" s="537"/>
      <c r="K251" s="639"/>
      <c r="L251" s="330"/>
      <c r="M251" s="340"/>
      <c r="N251" s="341"/>
      <c r="O251" s="341"/>
      <c r="P251" s="341"/>
      <c r="Q251" s="341"/>
      <c r="R251" s="341"/>
      <c r="S251" s="341"/>
      <c r="T251" s="341"/>
      <c r="U251" s="341"/>
      <c r="V251" s="341"/>
      <c r="W251" s="330"/>
      <c r="X251" s="343"/>
    </row>
    <row r="252" ht="14.25" customHeight="1">
      <c r="A252" s="537"/>
      <c r="B252" s="537"/>
      <c r="C252" s="537"/>
      <c r="D252" s="537"/>
      <c r="E252" s="537"/>
      <c r="F252" s="537"/>
      <c r="G252" s="537"/>
      <c r="H252" s="537"/>
      <c r="I252" s="537"/>
      <c r="J252" s="537"/>
      <c r="K252" s="639"/>
      <c r="L252" s="330"/>
      <c r="M252" s="340"/>
      <c r="N252" s="341"/>
      <c r="O252" s="341"/>
      <c r="P252" s="341"/>
      <c r="Q252" s="341"/>
      <c r="R252" s="341"/>
      <c r="S252" s="341"/>
      <c r="T252" s="341"/>
      <c r="U252" s="341"/>
      <c r="V252" s="341"/>
      <c r="W252" s="330"/>
      <c r="X252" s="343"/>
    </row>
    <row r="253" ht="14.25" customHeight="1">
      <c r="A253" s="537"/>
      <c r="B253" s="537"/>
      <c r="C253" s="537"/>
      <c r="D253" s="537"/>
      <c r="E253" s="537"/>
      <c r="F253" s="537"/>
      <c r="G253" s="537"/>
      <c r="H253" s="537"/>
      <c r="I253" s="537"/>
      <c r="J253" s="537"/>
      <c r="K253" s="639"/>
      <c r="L253" s="330"/>
      <c r="M253" s="340"/>
      <c r="N253" s="341"/>
      <c r="O253" s="341"/>
      <c r="P253" s="341"/>
      <c r="Q253" s="341"/>
      <c r="R253" s="341"/>
      <c r="S253" s="341"/>
      <c r="T253" s="341"/>
      <c r="U253" s="341"/>
      <c r="V253" s="341"/>
      <c r="W253" s="330"/>
      <c r="X253" s="343"/>
    </row>
    <row r="254" ht="14.25" customHeight="1">
      <c r="A254" s="537"/>
      <c r="B254" s="537"/>
      <c r="C254" s="537"/>
      <c r="D254" s="537"/>
      <c r="E254" s="537"/>
      <c r="F254" s="537"/>
      <c r="G254" s="537"/>
      <c r="H254" s="537"/>
      <c r="I254" s="537"/>
      <c r="J254" s="537"/>
      <c r="K254" s="639"/>
      <c r="L254" s="330"/>
      <c r="M254" s="340"/>
      <c r="N254" s="341"/>
      <c r="O254" s="341"/>
      <c r="P254" s="341"/>
      <c r="Q254" s="341"/>
      <c r="R254" s="341"/>
      <c r="S254" s="341"/>
      <c r="T254" s="341"/>
      <c r="U254" s="341"/>
      <c r="V254" s="341"/>
      <c r="W254" s="330"/>
      <c r="X254" s="343"/>
    </row>
    <row r="255" ht="14.25" customHeight="1">
      <c r="A255" s="537"/>
      <c r="B255" s="537"/>
      <c r="C255" s="537"/>
      <c r="D255" s="537"/>
      <c r="E255" s="537"/>
      <c r="F255" s="537"/>
      <c r="G255" s="537"/>
      <c r="H255" s="537"/>
      <c r="I255" s="537"/>
      <c r="J255" s="537"/>
      <c r="K255" s="639"/>
      <c r="L255" s="330"/>
      <c r="M255" s="340"/>
      <c r="N255" s="341"/>
      <c r="O255" s="341"/>
      <c r="P255" s="341"/>
      <c r="Q255" s="341"/>
      <c r="R255" s="341"/>
      <c r="S255" s="341"/>
      <c r="T255" s="341"/>
      <c r="U255" s="341"/>
      <c r="V255" s="341"/>
      <c r="W255" s="330"/>
      <c r="X255" s="343"/>
    </row>
    <row r="256" ht="14.25" customHeight="1">
      <c r="A256" s="537"/>
      <c r="B256" s="537"/>
      <c r="C256" s="537"/>
      <c r="D256" s="537"/>
      <c r="E256" s="537"/>
      <c r="F256" s="537"/>
      <c r="G256" s="537"/>
      <c r="H256" s="537"/>
      <c r="I256" s="537"/>
      <c r="J256" s="537"/>
      <c r="K256" s="639"/>
      <c r="L256" s="330"/>
      <c r="M256" s="340"/>
      <c r="N256" s="341"/>
      <c r="O256" s="341"/>
      <c r="P256" s="341"/>
      <c r="Q256" s="341"/>
      <c r="R256" s="341"/>
      <c r="S256" s="341"/>
      <c r="T256" s="341"/>
      <c r="U256" s="341"/>
      <c r="V256" s="341"/>
      <c r="W256" s="330"/>
      <c r="X256" s="343"/>
    </row>
    <row r="257" ht="14.25" customHeight="1">
      <c r="A257" s="537"/>
      <c r="B257" s="537"/>
      <c r="C257" s="537"/>
      <c r="D257" s="537"/>
      <c r="E257" s="537"/>
      <c r="F257" s="537"/>
      <c r="G257" s="537"/>
      <c r="H257" s="537"/>
      <c r="I257" s="537"/>
      <c r="J257" s="537"/>
      <c r="K257" s="639"/>
      <c r="L257" s="330"/>
      <c r="M257" s="340"/>
      <c r="N257" s="341"/>
      <c r="O257" s="341"/>
      <c r="P257" s="341"/>
      <c r="Q257" s="341"/>
      <c r="R257" s="341"/>
      <c r="S257" s="341"/>
      <c r="T257" s="341"/>
      <c r="U257" s="341"/>
      <c r="V257" s="341"/>
      <c r="W257" s="330"/>
      <c r="X257" s="343"/>
    </row>
    <row r="258" ht="14.25" customHeight="1">
      <c r="A258" s="537"/>
      <c r="B258" s="537"/>
      <c r="C258" s="537"/>
      <c r="D258" s="537"/>
      <c r="E258" s="537"/>
      <c r="F258" s="537"/>
      <c r="G258" s="537"/>
      <c r="H258" s="537"/>
      <c r="I258" s="537"/>
      <c r="J258" s="537"/>
      <c r="K258" s="639"/>
      <c r="L258" s="330"/>
      <c r="M258" s="340"/>
      <c r="N258" s="341"/>
      <c r="O258" s="341"/>
      <c r="P258" s="341"/>
      <c r="Q258" s="341"/>
      <c r="R258" s="341"/>
      <c r="S258" s="341"/>
      <c r="T258" s="341"/>
      <c r="U258" s="341"/>
      <c r="V258" s="341"/>
      <c r="W258" s="330"/>
      <c r="X258" s="343"/>
    </row>
    <row r="259" ht="14.25" customHeight="1">
      <c r="A259" s="537"/>
      <c r="B259" s="537"/>
      <c r="C259" s="537"/>
      <c r="D259" s="537"/>
      <c r="E259" s="537"/>
      <c r="F259" s="537"/>
      <c r="G259" s="537"/>
      <c r="H259" s="537"/>
      <c r="I259" s="537"/>
      <c r="J259" s="537"/>
      <c r="K259" s="639"/>
      <c r="L259" s="330"/>
      <c r="M259" s="340"/>
      <c r="N259" s="341"/>
      <c r="O259" s="341"/>
      <c r="P259" s="341"/>
      <c r="Q259" s="341"/>
      <c r="R259" s="341"/>
      <c r="S259" s="341"/>
      <c r="T259" s="341"/>
      <c r="U259" s="341"/>
      <c r="V259" s="341"/>
      <c r="W259" s="330"/>
      <c r="X259" s="343"/>
    </row>
    <row r="260" ht="14.25" customHeight="1">
      <c r="A260" s="537"/>
      <c r="B260" s="537"/>
      <c r="C260" s="537"/>
      <c r="D260" s="537"/>
      <c r="E260" s="537"/>
      <c r="F260" s="537"/>
      <c r="G260" s="537"/>
      <c r="H260" s="537"/>
      <c r="I260" s="537"/>
      <c r="J260" s="537"/>
      <c r="K260" s="639"/>
      <c r="L260" s="330"/>
      <c r="M260" s="340"/>
      <c r="N260" s="341"/>
      <c r="O260" s="341"/>
      <c r="P260" s="341"/>
      <c r="Q260" s="341"/>
      <c r="R260" s="341"/>
      <c r="S260" s="341"/>
      <c r="T260" s="341"/>
      <c r="U260" s="341"/>
      <c r="V260" s="341"/>
      <c r="W260" s="330"/>
      <c r="X260" s="343"/>
    </row>
    <row r="261" ht="14.25" customHeight="1">
      <c r="A261" s="537"/>
      <c r="B261" s="537"/>
      <c r="C261" s="537"/>
      <c r="D261" s="537"/>
      <c r="E261" s="537"/>
      <c r="F261" s="537"/>
      <c r="G261" s="537"/>
      <c r="H261" s="537"/>
      <c r="I261" s="537"/>
      <c r="J261" s="537"/>
      <c r="K261" s="639"/>
      <c r="L261" s="330"/>
      <c r="M261" s="340"/>
      <c r="N261" s="341"/>
      <c r="O261" s="341"/>
      <c r="P261" s="341"/>
      <c r="Q261" s="341"/>
      <c r="R261" s="341"/>
      <c r="S261" s="341"/>
      <c r="T261" s="341"/>
      <c r="U261" s="341"/>
      <c r="V261" s="341"/>
      <c r="W261" s="330"/>
      <c r="X261" s="343"/>
    </row>
    <row r="262" ht="14.25" customHeight="1">
      <c r="A262" s="537"/>
      <c r="B262" s="537"/>
      <c r="C262" s="537"/>
      <c r="D262" s="537"/>
      <c r="E262" s="537"/>
      <c r="F262" s="537"/>
      <c r="G262" s="537"/>
      <c r="H262" s="537"/>
      <c r="I262" s="537"/>
      <c r="J262" s="537"/>
      <c r="K262" s="639"/>
      <c r="L262" s="330"/>
      <c r="M262" s="340"/>
      <c r="N262" s="341"/>
      <c r="O262" s="341"/>
      <c r="P262" s="341"/>
      <c r="Q262" s="341"/>
      <c r="R262" s="341"/>
      <c r="S262" s="341"/>
      <c r="T262" s="341"/>
      <c r="U262" s="341"/>
      <c r="V262" s="341"/>
      <c r="W262" s="330"/>
      <c r="X262" s="343"/>
    </row>
    <row r="263" ht="14.25" customHeight="1">
      <c r="A263" s="537"/>
      <c r="B263" s="537"/>
      <c r="C263" s="537"/>
      <c r="D263" s="537"/>
      <c r="E263" s="537"/>
      <c r="F263" s="537"/>
      <c r="G263" s="537"/>
      <c r="H263" s="537"/>
      <c r="I263" s="537"/>
      <c r="J263" s="537"/>
      <c r="K263" s="639"/>
      <c r="L263" s="330"/>
      <c r="M263" s="340"/>
      <c r="N263" s="341"/>
      <c r="O263" s="341"/>
      <c r="P263" s="341"/>
      <c r="Q263" s="341"/>
      <c r="R263" s="341"/>
      <c r="S263" s="341"/>
      <c r="T263" s="341"/>
      <c r="U263" s="341"/>
      <c r="V263" s="341"/>
      <c r="W263" s="330"/>
      <c r="X263" s="343"/>
    </row>
    <row r="264" ht="14.25" customHeight="1">
      <c r="A264" s="537"/>
      <c r="B264" s="537"/>
      <c r="C264" s="537"/>
      <c r="D264" s="537"/>
      <c r="E264" s="537"/>
      <c r="F264" s="537"/>
      <c r="G264" s="537"/>
      <c r="H264" s="537"/>
      <c r="I264" s="537"/>
      <c r="J264" s="537"/>
      <c r="K264" s="639"/>
      <c r="L264" s="330"/>
      <c r="M264" s="340"/>
      <c r="N264" s="341"/>
      <c r="O264" s="341"/>
      <c r="P264" s="341"/>
      <c r="Q264" s="341"/>
      <c r="R264" s="341"/>
      <c r="S264" s="341"/>
      <c r="T264" s="341"/>
      <c r="U264" s="341"/>
      <c r="V264" s="341"/>
      <c r="W264" s="330"/>
      <c r="X264" s="343"/>
    </row>
    <row r="265" ht="14.25" customHeight="1">
      <c r="A265" s="537"/>
      <c r="B265" s="537"/>
      <c r="C265" s="537"/>
      <c r="D265" s="537"/>
      <c r="E265" s="537"/>
      <c r="F265" s="537"/>
      <c r="G265" s="537"/>
      <c r="H265" s="537"/>
      <c r="I265" s="537"/>
      <c r="J265" s="537"/>
      <c r="K265" s="639"/>
      <c r="L265" s="330"/>
      <c r="M265" s="340"/>
      <c r="N265" s="341"/>
      <c r="O265" s="341"/>
      <c r="P265" s="341"/>
      <c r="Q265" s="341"/>
      <c r="R265" s="341"/>
      <c r="S265" s="341"/>
      <c r="T265" s="341"/>
      <c r="U265" s="341"/>
      <c r="V265" s="341"/>
      <c r="W265" s="330"/>
      <c r="X265" s="343"/>
    </row>
    <row r="266" ht="14.25" customHeight="1">
      <c r="A266" s="537"/>
      <c r="B266" s="537"/>
      <c r="C266" s="537"/>
      <c r="D266" s="537"/>
      <c r="E266" s="537"/>
      <c r="F266" s="537"/>
      <c r="G266" s="537"/>
      <c r="H266" s="537"/>
      <c r="I266" s="537"/>
      <c r="J266" s="537"/>
      <c r="K266" s="639"/>
      <c r="L266" s="330"/>
      <c r="M266" s="340"/>
      <c r="N266" s="341"/>
      <c r="O266" s="341"/>
      <c r="P266" s="341"/>
      <c r="Q266" s="341"/>
      <c r="R266" s="341"/>
      <c r="S266" s="341"/>
      <c r="T266" s="341"/>
      <c r="U266" s="341"/>
      <c r="V266" s="341"/>
      <c r="W266" s="330"/>
      <c r="X266" s="343"/>
    </row>
    <row r="267" ht="14.25" customHeight="1">
      <c r="A267" s="537"/>
      <c r="B267" s="537"/>
      <c r="C267" s="537"/>
      <c r="D267" s="537"/>
      <c r="E267" s="537"/>
      <c r="F267" s="537"/>
      <c r="G267" s="537"/>
      <c r="H267" s="537"/>
      <c r="I267" s="537"/>
      <c r="J267" s="537"/>
      <c r="K267" s="639"/>
      <c r="L267" s="330"/>
      <c r="M267" s="340"/>
      <c r="N267" s="341"/>
      <c r="O267" s="341"/>
      <c r="P267" s="341"/>
      <c r="Q267" s="341"/>
      <c r="R267" s="341"/>
      <c r="S267" s="341"/>
      <c r="T267" s="341"/>
      <c r="U267" s="341"/>
      <c r="V267" s="341"/>
      <c r="W267" s="330"/>
      <c r="X267" s="343"/>
    </row>
    <row r="268" ht="14.25" customHeight="1">
      <c r="A268" s="537"/>
      <c r="B268" s="537"/>
      <c r="C268" s="537"/>
      <c r="D268" s="537"/>
      <c r="E268" s="537"/>
      <c r="F268" s="537"/>
      <c r="G268" s="537"/>
      <c r="H268" s="537"/>
      <c r="I268" s="537"/>
      <c r="J268" s="537"/>
      <c r="K268" s="639"/>
      <c r="L268" s="330"/>
      <c r="M268" s="340"/>
      <c r="N268" s="341"/>
      <c r="O268" s="341"/>
      <c r="P268" s="341"/>
      <c r="Q268" s="341"/>
      <c r="R268" s="341"/>
      <c r="S268" s="341"/>
      <c r="T268" s="341"/>
      <c r="U268" s="341"/>
      <c r="V268" s="341"/>
      <c r="W268" s="330"/>
      <c r="X268" s="343"/>
    </row>
    <row r="269" ht="14.25" customHeight="1">
      <c r="A269" s="537"/>
      <c r="B269" s="537"/>
      <c r="C269" s="537"/>
      <c r="D269" s="537"/>
      <c r="E269" s="537"/>
      <c r="F269" s="537"/>
      <c r="G269" s="537"/>
      <c r="H269" s="537"/>
      <c r="I269" s="537"/>
      <c r="J269" s="537"/>
      <c r="K269" s="639"/>
      <c r="L269" s="330"/>
      <c r="M269" s="340"/>
      <c r="N269" s="341"/>
      <c r="O269" s="341"/>
      <c r="P269" s="341"/>
      <c r="Q269" s="341"/>
      <c r="R269" s="341"/>
      <c r="S269" s="341"/>
      <c r="T269" s="341"/>
      <c r="U269" s="341"/>
      <c r="V269" s="341"/>
      <c r="W269" s="330"/>
      <c r="X269" s="343"/>
    </row>
    <row r="270" ht="14.25" customHeight="1">
      <c r="A270" s="537"/>
      <c r="B270" s="537"/>
      <c r="C270" s="537"/>
      <c r="D270" s="537"/>
      <c r="E270" s="537"/>
      <c r="F270" s="537"/>
      <c r="G270" s="537"/>
      <c r="H270" s="537"/>
      <c r="I270" s="537"/>
      <c r="J270" s="537"/>
      <c r="K270" s="639"/>
      <c r="L270" s="330"/>
      <c r="M270" s="340"/>
      <c r="N270" s="341"/>
      <c r="O270" s="341"/>
      <c r="P270" s="341"/>
      <c r="Q270" s="341"/>
      <c r="R270" s="341"/>
      <c r="S270" s="341"/>
      <c r="T270" s="341"/>
      <c r="U270" s="341"/>
      <c r="V270" s="341"/>
      <c r="W270" s="330"/>
      <c r="X270" s="343"/>
    </row>
    <row r="271" ht="14.25" customHeight="1">
      <c r="A271" s="537"/>
      <c r="B271" s="537"/>
      <c r="C271" s="537"/>
      <c r="D271" s="537"/>
      <c r="E271" s="537"/>
      <c r="F271" s="537"/>
      <c r="G271" s="537"/>
      <c r="H271" s="537"/>
      <c r="I271" s="537"/>
      <c r="J271" s="537"/>
      <c r="K271" s="639"/>
      <c r="L271" s="330"/>
      <c r="M271" s="340"/>
      <c r="N271" s="341"/>
      <c r="O271" s="341"/>
      <c r="P271" s="341"/>
      <c r="Q271" s="341"/>
      <c r="R271" s="341"/>
      <c r="S271" s="341"/>
      <c r="T271" s="341"/>
      <c r="U271" s="341"/>
      <c r="V271" s="341"/>
      <c r="W271" s="330"/>
      <c r="X271" s="343"/>
    </row>
    <row r="272" ht="14.25" customHeight="1">
      <c r="A272" s="537"/>
      <c r="B272" s="537"/>
      <c r="C272" s="537"/>
      <c r="D272" s="537"/>
      <c r="E272" s="537"/>
      <c r="F272" s="537"/>
      <c r="G272" s="537"/>
      <c r="H272" s="537"/>
      <c r="I272" s="537"/>
      <c r="J272" s="537"/>
      <c r="K272" s="639"/>
      <c r="L272" s="330"/>
      <c r="M272" s="340"/>
      <c r="N272" s="341"/>
      <c r="O272" s="341"/>
      <c r="P272" s="341"/>
      <c r="Q272" s="341"/>
      <c r="R272" s="341"/>
      <c r="S272" s="341"/>
      <c r="T272" s="341"/>
      <c r="U272" s="341"/>
      <c r="V272" s="341"/>
      <c r="W272" s="330"/>
      <c r="X272" s="343"/>
    </row>
    <row r="273" ht="14.25" customHeight="1">
      <c r="A273" s="537"/>
      <c r="B273" s="537"/>
      <c r="C273" s="537"/>
      <c r="D273" s="537"/>
      <c r="E273" s="537"/>
      <c r="F273" s="537"/>
      <c r="G273" s="537"/>
      <c r="H273" s="537"/>
      <c r="I273" s="537"/>
      <c r="J273" s="537"/>
      <c r="K273" s="639"/>
      <c r="L273" s="330"/>
      <c r="M273" s="340"/>
      <c r="N273" s="341"/>
      <c r="O273" s="341"/>
      <c r="P273" s="341"/>
      <c r="Q273" s="341"/>
      <c r="R273" s="341"/>
      <c r="S273" s="341"/>
      <c r="T273" s="341"/>
      <c r="U273" s="341"/>
      <c r="V273" s="341"/>
      <c r="W273" s="330"/>
      <c r="X273" s="343"/>
    </row>
    <row r="274" ht="14.25" customHeight="1">
      <c r="A274" s="537"/>
      <c r="B274" s="537"/>
      <c r="C274" s="537"/>
      <c r="D274" s="537"/>
      <c r="E274" s="537"/>
      <c r="F274" s="537"/>
      <c r="G274" s="537"/>
      <c r="H274" s="537"/>
      <c r="I274" s="537"/>
      <c r="J274" s="537"/>
      <c r="K274" s="639"/>
      <c r="L274" s="330"/>
      <c r="M274" s="340"/>
      <c r="N274" s="341"/>
      <c r="O274" s="341"/>
      <c r="P274" s="341"/>
      <c r="Q274" s="341"/>
      <c r="R274" s="341"/>
      <c r="S274" s="341"/>
      <c r="T274" s="341"/>
      <c r="U274" s="341"/>
      <c r="V274" s="341"/>
      <c r="W274" s="330"/>
      <c r="X274" s="343"/>
    </row>
    <row r="275" ht="14.25" customHeight="1">
      <c r="A275" s="537"/>
      <c r="B275" s="537"/>
      <c r="C275" s="537"/>
      <c r="D275" s="537"/>
      <c r="E275" s="537"/>
      <c r="F275" s="537"/>
      <c r="G275" s="537"/>
      <c r="H275" s="537"/>
      <c r="I275" s="537"/>
      <c r="J275" s="537"/>
      <c r="K275" s="639"/>
      <c r="L275" s="330"/>
      <c r="M275" s="340"/>
      <c r="N275" s="341"/>
      <c r="O275" s="341"/>
      <c r="P275" s="341"/>
      <c r="Q275" s="341"/>
      <c r="R275" s="341"/>
      <c r="S275" s="341"/>
      <c r="T275" s="341"/>
      <c r="U275" s="341"/>
      <c r="V275" s="341"/>
      <c r="W275" s="330"/>
      <c r="X275" s="343"/>
    </row>
    <row r="276" ht="14.25" customHeight="1">
      <c r="A276" s="537"/>
      <c r="B276" s="537"/>
      <c r="C276" s="537"/>
      <c r="D276" s="537"/>
      <c r="E276" s="537"/>
      <c r="F276" s="537"/>
      <c r="G276" s="537"/>
      <c r="H276" s="537"/>
      <c r="I276" s="537"/>
      <c r="J276" s="537"/>
      <c r="K276" s="639"/>
      <c r="L276" s="330"/>
      <c r="M276" s="340"/>
      <c r="N276" s="341"/>
      <c r="O276" s="341"/>
      <c r="P276" s="341"/>
      <c r="Q276" s="341"/>
      <c r="R276" s="341"/>
      <c r="S276" s="341"/>
      <c r="T276" s="341"/>
      <c r="U276" s="341"/>
      <c r="V276" s="341"/>
      <c r="W276" s="330"/>
      <c r="X276" s="343"/>
    </row>
    <row r="277" ht="14.25" customHeight="1">
      <c r="A277" s="537"/>
      <c r="B277" s="537"/>
      <c r="C277" s="537"/>
      <c r="D277" s="537"/>
      <c r="E277" s="537"/>
      <c r="F277" s="537"/>
      <c r="G277" s="537"/>
      <c r="H277" s="537"/>
      <c r="I277" s="537"/>
      <c r="J277" s="537"/>
      <c r="K277" s="639"/>
      <c r="L277" s="330"/>
      <c r="M277" s="340"/>
      <c r="N277" s="341"/>
      <c r="O277" s="341"/>
      <c r="P277" s="341"/>
      <c r="Q277" s="341"/>
      <c r="R277" s="341"/>
      <c r="S277" s="341"/>
      <c r="T277" s="341"/>
      <c r="U277" s="341"/>
      <c r="V277" s="341"/>
      <c r="W277" s="330"/>
      <c r="X277" s="343"/>
    </row>
    <row r="278" ht="14.25" customHeight="1">
      <c r="A278" s="537"/>
      <c r="B278" s="537"/>
      <c r="C278" s="537"/>
      <c r="D278" s="537"/>
      <c r="E278" s="537"/>
      <c r="F278" s="537"/>
      <c r="G278" s="537"/>
      <c r="H278" s="537"/>
      <c r="I278" s="537"/>
      <c r="J278" s="537"/>
      <c r="K278" s="639"/>
      <c r="L278" s="330"/>
      <c r="M278" s="340"/>
      <c r="N278" s="341"/>
      <c r="O278" s="341"/>
      <c r="P278" s="341"/>
      <c r="Q278" s="341"/>
      <c r="R278" s="341"/>
      <c r="S278" s="341"/>
      <c r="T278" s="341"/>
      <c r="U278" s="341"/>
      <c r="V278" s="341"/>
      <c r="W278" s="330"/>
      <c r="X278" s="343"/>
    </row>
    <row r="279" ht="14.25" customHeight="1">
      <c r="A279" s="537"/>
      <c r="B279" s="537"/>
      <c r="C279" s="537"/>
      <c r="D279" s="537"/>
      <c r="E279" s="537"/>
      <c r="F279" s="537"/>
      <c r="G279" s="537"/>
      <c r="H279" s="537"/>
      <c r="I279" s="537"/>
      <c r="J279" s="537"/>
      <c r="K279" s="639"/>
      <c r="L279" s="330"/>
      <c r="M279" s="340"/>
      <c r="N279" s="341"/>
      <c r="O279" s="341"/>
      <c r="P279" s="341"/>
      <c r="Q279" s="341"/>
      <c r="R279" s="341"/>
      <c r="S279" s="341"/>
      <c r="T279" s="341"/>
      <c r="U279" s="341"/>
      <c r="V279" s="341"/>
      <c r="W279" s="330"/>
      <c r="X279" s="343"/>
    </row>
    <row r="280" ht="14.25" customHeight="1">
      <c r="A280" s="537"/>
      <c r="B280" s="537"/>
      <c r="C280" s="537"/>
      <c r="D280" s="537"/>
      <c r="E280" s="537"/>
      <c r="F280" s="537"/>
      <c r="G280" s="537"/>
      <c r="H280" s="537"/>
      <c r="I280" s="537"/>
      <c r="J280" s="537"/>
      <c r="K280" s="639"/>
      <c r="L280" s="330"/>
      <c r="M280" s="340"/>
      <c r="N280" s="341"/>
      <c r="O280" s="341"/>
      <c r="P280" s="341"/>
      <c r="Q280" s="341"/>
      <c r="R280" s="341"/>
      <c r="S280" s="341"/>
      <c r="T280" s="341"/>
      <c r="U280" s="341"/>
      <c r="V280" s="341"/>
      <c r="W280" s="330"/>
      <c r="X280" s="343"/>
    </row>
    <row r="281" ht="14.25" customHeight="1">
      <c r="A281" s="537"/>
      <c r="B281" s="537"/>
      <c r="C281" s="537"/>
      <c r="D281" s="537"/>
      <c r="E281" s="537"/>
      <c r="F281" s="537"/>
      <c r="G281" s="537"/>
      <c r="H281" s="537"/>
      <c r="I281" s="537"/>
      <c r="J281" s="537"/>
      <c r="K281" s="639"/>
      <c r="L281" s="330"/>
      <c r="M281" s="340"/>
      <c r="N281" s="341"/>
      <c r="O281" s="341"/>
      <c r="P281" s="341"/>
      <c r="Q281" s="341"/>
      <c r="R281" s="341"/>
      <c r="S281" s="341"/>
      <c r="T281" s="341"/>
      <c r="U281" s="341"/>
      <c r="V281" s="341"/>
      <c r="W281" s="330"/>
      <c r="X281" s="343"/>
    </row>
    <row r="282" ht="14.25" customHeight="1">
      <c r="A282" s="537"/>
      <c r="B282" s="537"/>
      <c r="C282" s="537"/>
      <c r="D282" s="537"/>
      <c r="E282" s="537"/>
      <c r="F282" s="537"/>
      <c r="G282" s="537"/>
      <c r="H282" s="537"/>
      <c r="I282" s="537"/>
      <c r="J282" s="537"/>
      <c r="K282" s="639"/>
      <c r="L282" s="330"/>
      <c r="M282" s="340"/>
      <c r="N282" s="341"/>
      <c r="O282" s="341"/>
      <c r="P282" s="341"/>
      <c r="Q282" s="341"/>
      <c r="R282" s="341"/>
      <c r="S282" s="341"/>
      <c r="T282" s="341"/>
      <c r="U282" s="341"/>
      <c r="V282" s="341"/>
      <c r="W282" s="330"/>
      <c r="X282" s="343"/>
    </row>
    <row r="283" ht="14.25" customHeight="1">
      <c r="A283" s="537"/>
      <c r="B283" s="537"/>
      <c r="C283" s="537"/>
      <c r="D283" s="537"/>
      <c r="E283" s="537"/>
      <c r="F283" s="537"/>
      <c r="G283" s="537"/>
      <c r="H283" s="537"/>
      <c r="I283" s="537"/>
      <c r="J283" s="537"/>
      <c r="K283" s="639"/>
      <c r="L283" s="330"/>
      <c r="M283" s="340"/>
      <c r="N283" s="341"/>
      <c r="O283" s="341"/>
      <c r="P283" s="341"/>
      <c r="Q283" s="341"/>
      <c r="R283" s="341"/>
      <c r="S283" s="341"/>
      <c r="T283" s="341"/>
      <c r="U283" s="341"/>
      <c r="V283" s="341"/>
      <c r="W283" s="330"/>
      <c r="X283" s="343"/>
    </row>
    <row r="284" ht="14.25" customHeight="1">
      <c r="A284" s="537"/>
      <c r="B284" s="537"/>
      <c r="C284" s="537"/>
      <c r="D284" s="537"/>
      <c r="E284" s="537"/>
      <c r="F284" s="537"/>
      <c r="G284" s="537"/>
      <c r="H284" s="537"/>
      <c r="I284" s="537"/>
      <c r="J284" s="537"/>
      <c r="K284" s="639"/>
      <c r="L284" s="330"/>
      <c r="M284" s="340"/>
      <c r="N284" s="341"/>
      <c r="O284" s="341"/>
      <c r="P284" s="341"/>
      <c r="Q284" s="341"/>
      <c r="R284" s="341"/>
      <c r="S284" s="341"/>
      <c r="T284" s="341"/>
      <c r="U284" s="341"/>
      <c r="V284" s="341"/>
      <c r="W284" s="330"/>
      <c r="X284" s="343"/>
    </row>
    <row r="285" ht="14.25" customHeight="1">
      <c r="A285" s="537"/>
      <c r="B285" s="537"/>
      <c r="C285" s="537"/>
      <c r="D285" s="537"/>
      <c r="E285" s="537"/>
      <c r="F285" s="537"/>
      <c r="G285" s="537"/>
      <c r="H285" s="537"/>
      <c r="I285" s="537"/>
      <c r="J285" s="537"/>
      <c r="K285" s="639"/>
      <c r="L285" s="330"/>
      <c r="M285" s="340"/>
      <c r="N285" s="341"/>
      <c r="O285" s="341"/>
      <c r="P285" s="341"/>
      <c r="Q285" s="341"/>
      <c r="R285" s="341"/>
      <c r="S285" s="341"/>
      <c r="T285" s="341"/>
      <c r="U285" s="341"/>
      <c r="V285" s="341"/>
      <c r="W285" s="330"/>
      <c r="X285" s="343"/>
    </row>
    <row r="286" ht="14.25" customHeight="1">
      <c r="A286" s="537"/>
      <c r="B286" s="537"/>
      <c r="C286" s="537"/>
      <c r="D286" s="537"/>
      <c r="E286" s="537"/>
      <c r="F286" s="537"/>
      <c r="G286" s="537"/>
      <c r="H286" s="537"/>
      <c r="I286" s="537"/>
      <c r="J286" s="537"/>
      <c r="K286" s="639"/>
      <c r="L286" s="330"/>
      <c r="M286" s="340"/>
      <c r="N286" s="341"/>
      <c r="O286" s="341"/>
      <c r="P286" s="341"/>
      <c r="Q286" s="341"/>
      <c r="R286" s="341"/>
      <c r="S286" s="341"/>
      <c r="T286" s="341"/>
      <c r="U286" s="341"/>
      <c r="V286" s="341"/>
      <c r="W286" s="330"/>
      <c r="X286" s="343"/>
    </row>
    <row r="287" ht="14.25" customHeight="1">
      <c r="A287" s="537"/>
      <c r="B287" s="537"/>
      <c r="C287" s="537"/>
      <c r="D287" s="537"/>
      <c r="E287" s="537"/>
      <c r="F287" s="537"/>
      <c r="G287" s="537"/>
      <c r="H287" s="537"/>
      <c r="I287" s="537"/>
      <c r="J287" s="537"/>
      <c r="K287" s="639"/>
      <c r="L287" s="330"/>
      <c r="M287" s="340"/>
      <c r="N287" s="341"/>
      <c r="O287" s="341"/>
      <c r="P287" s="341"/>
      <c r="Q287" s="341"/>
      <c r="R287" s="341"/>
      <c r="S287" s="341"/>
      <c r="T287" s="341"/>
      <c r="U287" s="341"/>
      <c r="V287" s="341"/>
      <c r="W287" s="330"/>
      <c r="X287" s="343"/>
    </row>
    <row r="288" ht="14.25" customHeight="1">
      <c r="A288" s="537"/>
      <c r="B288" s="537"/>
      <c r="C288" s="537"/>
      <c r="D288" s="537"/>
      <c r="E288" s="537"/>
      <c r="F288" s="537"/>
      <c r="G288" s="537"/>
      <c r="H288" s="537"/>
      <c r="I288" s="537"/>
      <c r="J288" s="537"/>
      <c r="K288" s="639"/>
      <c r="L288" s="330"/>
      <c r="M288" s="340"/>
      <c r="N288" s="341"/>
      <c r="O288" s="341"/>
      <c r="P288" s="341"/>
      <c r="Q288" s="341"/>
      <c r="R288" s="341"/>
      <c r="S288" s="341"/>
      <c r="T288" s="341"/>
      <c r="U288" s="341"/>
      <c r="V288" s="341"/>
      <c r="W288" s="330"/>
      <c r="X288" s="343"/>
    </row>
    <row r="289" ht="14.25" customHeight="1">
      <c r="A289" s="537"/>
      <c r="B289" s="537"/>
      <c r="C289" s="537"/>
      <c r="D289" s="537"/>
      <c r="E289" s="537"/>
      <c r="F289" s="537"/>
      <c r="G289" s="537"/>
      <c r="H289" s="537"/>
      <c r="I289" s="537"/>
      <c r="J289" s="537"/>
      <c r="K289" s="639"/>
      <c r="L289" s="330"/>
      <c r="M289" s="340"/>
      <c r="N289" s="341"/>
      <c r="O289" s="341"/>
      <c r="P289" s="341"/>
      <c r="Q289" s="341"/>
      <c r="R289" s="341"/>
      <c r="S289" s="341"/>
      <c r="T289" s="341"/>
      <c r="U289" s="341"/>
      <c r="V289" s="341"/>
      <c r="W289" s="330"/>
      <c r="X289" s="343"/>
    </row>
    <row r="290" ht="14.25" customHeight="1">
      <c r="A290" s="537"/>
      <c r="B290" s="537"/>
      <c r="C290" s="537"/>
      <c r="D290" s="537"/>
      <c r="E290" s="537"/>
      <c r="F290" s="537"/>
      <c r="G290" s="537"/>
      <c r="H290" s="537"/>
      <c r="I290" s="537"/>
      <c r="J290" s="537"/>
      <c r="K290" s="639"/>
      <c r="L290" s="330"/>
      <c r="M290" s="340"/>
      <c r="N290" s="341"/>
      <c r="O290" s="341"/>
      <c r="P290" s="341"/>
      <c r="Q290" s="341"/>
      <c r="R290" s="341"/>
      <c r="S290" s="341"/>
      <c r="T290" s="341"/>
      <c r="U290" s="341"/>
      <c r="V290" s="341"/>
      <c r="W290" s="330"/>
      <c r="X290" s="343"/>
    </row>
    <row r="291" ht="14.25" customHeight="1">
      <c r="A291" s="537"/>
      <c r="B291" s="537"/>
      <c r="C291" s="537"/>
      <c r="D291" s="537"/>
      <c r="E291" s="537"/>
      <c r="F291" s="537"/>
      <c r="G291" s="537"/>
      <c r="H291" s="537"/>
      <c r="I291" s="537"/>
      <c r="J291" s="537"/>
      <c r="K291" s="639"/>
      <c r="L291" s="330"/>
      <c r="M291" s="340"/>
      <c r="N291" s="341"/>
      <c r="O291" s="341"/>
      <c r="P291" s="341"/>
      <c r="Q291" s="341"/>
      <c r="R291" s="341"/>
      <c r="S291" s="341"/>
      <c r="T291" s="341"/>
      <c r="U291" s="341"/>
      <c r="V291" s="341"/>
      <c r="W291" s="330"/>
      <c r="X291" s="343"/>
    </row>
    <row r="292" ht="14.25" customHeight="1">
      <c r="A292" s="537"/>
      <c r="B292" s="537"/>
      <c r="C292" s="537"/>
      <c r="D292" s="537"/>
      <c r="E292" s="537"/>
      <c r="F292" s="537"/>
      <c r="G292" s="537"/>
      <c r="H292" s="537"/>
      <c r="I292" s="537"/>
      <c r="J292" s="537"/>
      <c r="K292" s="639"/>
      <c r="L292" s="330"/>
      <c r="M292" s="340"/>
      <c r="N292" s="341"/>
      <c r="O292" s="341"/>
      <c r="P292" s="341"/>
      <c r="Q292" s="341"/>
      <c r="R292" s="341"/>
      <c r="S292" s="341"/>
      <c r="T292" s="341"/>
      <c r="U292" s="341"/>
      <c r="V292" s="341"/>
      <c r="W292" s="330"/>
      <c r="X292" s="343"/>
    </row>
    <row r="293" ht="14.25" customHeight="1">
      <c r="A293" s="537"/>
      <c r="B293" s="537"/>
      <c r="C293" s="537"/>
      <c r="D293" s="537"/>
      <c r="E293" s="537"/>
      <c r="F293" s="537"/>
      <c r="G293" s="537"/>
      <c r="H293" s="537"/>
      <c r="I293" s="537"/>
      <c r="J293" s="537"/>
      <c r="K293" s="639"/>
      <c r="L293" s="330"/>
      <c r="M293" s="340"/>
      <c r="N293" s="341"/>
      <c r="O293" s="341"/>
      <c r="P293" s="341"/>
      <c r="Q293" s="341"/>
      <c r="R293" s="341"/>
      <c r="S293" s="341"/>
      <c r="T293" s="341"/>
      <c r="U293" s="341"/>
      <c r="V293" s="341"/>
      <c r="W293" s="330"/>
      <c r="X293" s="343"/>
    </row>
    <row r="294" ht="14.25" customHeight="1">
      <c r="A294" s="537"/>
      <c r="B294" s="537"/>
      <c r="C294" s="537"/>
      <c r="D294" s="537"/>
      <c r="E294" s="537"/>
      <c r="F294" s="537"/>
      <c r="G294" s="537"/>
      <c r="H294" s="537"/>
      <c r="I294" s="537"/>
      <c r="J294" s="537"/>
      <c r="K294" s="639"/>
      <c r="L294" s="330"/>
      <c r="M294" s="340"/>
      <c r="N294" s="341"/>
      <c r="O294" s="341"/>
      <c r="P294" s="341"/>
      <c r="Q294" s="341"/>
      <c r="R294" s="341"/>
      <c r="S294" s="341"/>
      <c r="T294" s="341"/>
      <c r="U294" s="341"/>
      <c r="V294" s="341"/>
      <c r="W294" s="330"/>
      <c r="X294" s="343"/>
    </row>
    <row r="295" ht="14.25" customHeight="1">
      <c r="A295" s="537"/>
      <c r="B295" s="537"/>
      <c r="C295" s="537"/>
      <c r="D295" s="537"/>
      <c r="E295" s="537"/>
      <c r="F295" s="537"/>
      <c r="G295" s="537"/>
      <c r="H295" s="537"/>
      <c r="I295" s="537"/>
      <c r="J295" s="537"/>
      <c r="K295" s="639"/>
      <c r="L295" s="330"/>
      <c r="M295" s="340"/>
      <c r="N295" s="341"/>
      <c r="O295" s="341"/>
      <c r="P295" s="341"/>
      <c r="Q295" s="341"/>
      <c r="R295" s="341"/>
      <c r="S295" s="341"/>
      <c r="T295" s="341"/>
      <c r="U295" s="341"/>
      <c r="V295" s="341"/>
      <c r="W295" s="330"/>
      <c r="X295" s="343"/>
    </row>
    <row r="296" ht="14.25" customHeight="1">
      <c r="A296" s="537"/>
      <c r="B296" s="537"/>
      <c r="C296" s="537"/>
      <c r="D296" s="537"/>
      <c r="E296" s="537"/>
      <c r="F296" s="537"/>
      <c r="G296" s="537"/>
      <c r="H296" s="537"/>
      <c r="I296" s="537"/>
      <c r="J296" s="537"/>
      <c r="K296" s="639"/>
      <c r="L296" s="330"/>
      <c r="M296" s="340"/>
      <c r="N296" s="341"/>
      <c r="O296" s="341"/>
      <c r="P296" s="341"/>
      <c r="Q296" s="341"/>
      <c r="R296" s="341"/>
      <c r="S296" s="341"/>
      <c r="T296" s="341"/>
      <c r="U296" s="341"/>
      <c r="V296" s="341"/>
      <c r="W296" s="330"/>
      <c r="X296" s="343"/>
    </row>
    <row r="297" ht="14.25" customHeight="1">
      <c r="A297" s="537"/>
      <c r="B297" s="537"/>
      <c r="C297" s="537"/>
      <c r="D297" s="537"/>
      <c r="E297" s="537"/>
      <c r="F297" s="537"/>
      <c r="G297" s="537"/>
      <c r="H297" s="537"/>
      <c r="I297" s="537"/>
      <c r="J297" s="537"/>
      <c r="K297" s="639"/>
      <c r="L297" s="330"/>
      <c r="M297" s="340"/>
      <c r="N297" s="341"/>
      <c r="O297" s="341"/>
      <c r="P297" s="341"/>
      <c r="Q297" s="341"/>
      <c r="R297" s="341"/>
      <c r="S297" s="341"/>
      <c r="T297" s="341"/>
      <c r="U297" s="341"/>
      <c r="V297" s="341"/>
      <c r="W297" s="330"/>
      <c r="X297" s="343"/>
    </row>
    <row r="298" ht="14.25" customHeight="1">
      <c r="A298" s="537"/>
      <c r="B298" s="537"/>
      <c r="C298" s="537"/>
      <c r="D298" s="537"/>
      <c r="E298" s="537"/>
      <c r="F298" s="537"/>
      <c r="G298" s="537"/>
      <c r="H298" s="537"/>
      <c r="I298" s="537"/>
      <c r="J298" s="537"/>
      <c r="K298" s="639"/>
      <c r="L298" s="330"/>
      <c r="M298" s="340"/>
      <c r="N298" s="341"/>
      <c r="O298" s="341"/>
      <c r="P298" s="341"/>
      <c r="Q298" s="341"/>
      <c r="R298" s="341"/>
      <c r="S298" s="341"/>
      <c r="T298" s="341"/>
      <c r="U298" s="341"/>
      <c r="V298" s="341"/>
      <c r="W298" s="330"/>
      <c r="X298" s="343"/>
    </row>
    <row r="299" ht="14.25" customHeight="1">
      <c r="A299" s="537"/>
      <c r="B299" s="537"/>
      <c r="C299" s="537"/>
      <c r="D299" s="537"/>
      <c r="E299" s="537"/>
      <c r="F299" s="537"/>
      <c r="G299" s="537"/>
      <c r="H299" s="537"/>
      <c r="I299" s="537"/>
      <c r="J299" s="537"/>
      <c r="K299" s="639"/>
      <c r="L299" s="330"/>
      <c r="M299" s="340"/>
      <c r="N299" s="341"/>
      <c r="O299" s="341"/>
      <c r="P299" s="341"/>
      <c r="Q299" s="341"/>
      <c r="R299" s="341"/>
      <c r="S299" s="341"/>
      <c r="T299" s="341"/>
      <c r="U299" s="341"/>
      <c r="V299" s="341"/>
      <c r="W299" s="330"/>
      <c r="X299" s="343"/>
    </row>
    <row r="300" ht="14.25" customHeight="1">
      <c r="A300" s="537"/>
      <c r="B300" s="537"/>
      <c r="C300" s="537"/>
      <c r="D300" s="537"/>
      <c r="E300" s="537"/>
      <c r="F300" s="537"/>
      <c r="G300" s="537"/>
      <c r="H300" s="537"/>
      <c r="I300" s="537"/>
      <c r="J300" s="537"/>
      <c r="K300" s="639"/>
      <c r="L300" s="330"/>
      <c r="M300" s="340"/>
      <c r="N300" s="341"/>
      <c r="O300" s="341"/>
      <c r="P300" s="341"/>
      <c r="Q300" s="341"/>
      <c r="R300" s="341"/>
      <c r="S300" s="341"/>
      <c r="T300" s="341"/>
      <c r="U300" s="341"/>
      <c r="V300" s="341"/>
      <c r="W300" s="330"/>
      <c r="X300" s="343"/>
    </row>
    <row r="301" ht="14.25" customHeight="1">
      <c r="A301" s="537"/>
      <c r="B301" s="537"/>
      <c r="C301" s="537"/>
      <c r="D301" s="537"/>
      <c r="E301" s="537"/>
      <c r="F301" s="537"/>
      <c r="G301" s="537"/>
      <c r="H301" s="537"/>
      <c r="I301" s="537"/>
      <c r="J301" s="537"/>
      <c r="K301" s="639"/>
      <c r="L301" s="330"/>
      <c r="M301" s="340"/>
      <c r="N301" s="341"/>
      <c r="O301" s="341"/>
      <c r="P301" s="341"/>
      <c r="Q301" s="341"/>
      <c r="R301" s="341"/>
      <c r="S301" s="341"/>
      <c r="T301" s="341"/>
      <c r="U301" s="341"/>
      <c r="V301" s="341"/>
      <c r="W301" s="330"/>
      <c r="X301" s="343"/>
    </row>
    <row r="302" ht="14.25" customHeight="1">
      <c r="A302" s="537"/>
      <c r="B302" s="537"/>
      <c r="C302" s="537"/>
      <c r="D302" s="537"/>
      <c r="E302" s="537"/>
      <c r="F302" s="537"/>
      <c r="G302" s="537"/>
      <c r="H302" s="537"/>
      <c r="I302" s="537"/>
      <c r="J302" s="537"/>
      <c r="K302" s="639"/>
      <c r="L302" s="330"/>
      <c r="M302" s="340"/>
      <c r="N302" s="341"/>
      <c r="O302" s="341"/>
      <c r="P302" s="341"/>
      <c r="Q302" s="341"/>
      <c r="R302" s="341"/>
      <c r="S302" s="341"/>
      <c r="T302" s="341"/>
      <c r="U302" s="341"/>
      <c r="V302" s="341"/>
      <c r="W302" s="330"/>
      <c r="X302" s="343"/>
    </row>
    <row r="303" ht="14.25" customHeight="1">
      <c r="A303" s="537"/>
      <c r="B303" s="537"/>
      <c r="C303" s="537"/>
      <c r="D303" s="537"/>
      <c r="E303" s="537"/>
      <c r="F303" s="537"/>
      <c r="G303" s="537"/>
      <c r="H303" s="537"/>
      <c r="I303" s="537"/>
      <c r="J303" s="537"/>
      <c r="K303" s="639"/>
      <c r="L303" s="330"/>
      <c r="M303" s="340"/>
      <c r="N303" s="341"/>
      <c r="O303" s="341"/>
      <c r="P303" s="341"/>
      <c r="Q303" s="341"/>
      <c r="R303" s="341"/>
      <c r="S303" s="341"/>
      <c r="T303" s="341"/>
      <c r="U303" s="341"/>
      <c r="V303" s="341"/>
      <c r="W303" s="330"/>
      <c r="X303" s="343"/>
    </row>
    <row r="304" ht="14.25" customHeight="1">
      <c r="A304" s="537"/>
      <c r="B304" s="537"/>
      <c r="C304" s="537"/>
      <c r="D304" s="537"/>
      <c r="E304" s="537"/>
      <c r="F304" s="537"/>
      <c r="G304" s="537"/>
      <c r="H304" s="537"/>
      <c r="I304" s="537"/>
      <c r="J304" s="537"/>
      <c r="K304" s="639"/>
      <c r="L304" s="330"/>
      <c r="M304" s="340"/>
      <c r="N304" s="341"/>
      <c r="O304" s="341"/>
      <c r="P304" s="341"/>
      <c r="Q304" s="341"/>
      <c r="R304" s="341"/>
      <c r="S304" s="341"/>
      <c r="T304" s="341"/>
      <c r="U304" s="341"/>
      <c r="V304" s="341"/>
      <c r="W304" s="330"/>
      <c r="X304" s="343"/>
    </row>
    <row r="305" ht="14.25" customHeight="1">
      <c r="A305" s="537"/>
      <c r="B305" s="537"/>
      <c r="C305" s="537"/>
      <c r="D305" s="537"/>
      <c r="E305" s="537"/>
      <c r="F305" s="537"/>
      <c r="G305" s="537"/>
      <c r="H305" s="537"/>
      <c r="I305" s="537"/>
      <c r="J305" s="537"/>
      <c r="K305" s="639"/>
      <c r="L305" s="330"/>
      <c r="M305" s="340"/>
      <c r="N305" s="341"/>
      <c r="O305" s="341"/>
      <c r="P305" s="341"/>
      <c r="Q305" s="341"/>
      <c r="R305" s="341"/>
      <c r="S305" s="341"/>
      <c r="T305" s="341"/>
      <c r="U305" s="341"/>
      <c r="V305" s="341"/>
      <c r="W305" s="330"/>
      <c r="X305" s="343"/>
    </row>
    <row r="306" ht="14.25" customHeight="1">
      <c r="A306" s="537"/>
      <c r="B306" s="537"/>
      <c r="C306" s="537"/>
      <c r="D306" s="537"/>
      <c r="E306" s="537"/>
      <c r="F306" s="537"/>
      <c r="G306" s="537"/>
      <c r="H306" s="537"/>
      <c r="I306" s="537"/>
      <c r="J306" s="537"/>
      <c r="K306" s="639"/>
      <c r="L306" s="330"/>
      <c r="M306" s="340"/>
      <c r="N306" s="341"/>
      <c r="O306" s="341"/>
      <c r="P306" s="341"/>
      <c r="Q306" s="341"/>
      <c r="R306" s="341"/>
      <c r="S306" s="341"/>
      <c r="T306" s="341"/>
      <c r="U306" s="341"/>
      <c r="V306" s="341"/>
      <c r="W306" s="330"/>
      <c r="X306" s="343"/>
    </row>
    <row r="307" ht="14.25" customHeight="1">
      <c r="A307" s="537"/>
      <c r="B307" s="537"/>
      <c r="C307" s="537"/>
      <c r="D307" s="537"/>
      <c r="E307" s="537"/>
      <c r="F307" s="537"/>
      <c r="G307" s="537"/>
      <c r="H307" s="537"/>
      <c r="I307" s="537"/>
      <c r="J307" s="537"/>
      <c r="K307" s="639"/>
      <c r="L307" s="330"/>
      <c r="M307" s="340"/>
      <c r="N307" s="341"/>
      <c r="O307" s="341"/>
      <c r="P307" s="341"/>
      <c r="Q307" s="341"/>
      <c r="R307" s="341"/>
      <c r="S307" s="341"/>
      <c r="T307" s="341"/>
      <c r="U307" s="341"/>
      <c r="V307" s="341"/>
      <c r="W307" s="330"/>
      <c r="X307" s="343"/>
    </row>
    <row r="308" ht="14.25" customHeight="1">
      <c r="A308" s="537"/>
      <c r="B308" s="537"/>
      <c r="C308" s="537"/>
      <c r="D308" s="537"/>
      <c r="E308" s="537"/>
      <c r="F308" s="537"/>
      <c r="G308" s="537"/>
      <c r="H308" s="537"/>
      <c r="I308" s="537"/>
      <c r="J308" s="537"/>
      <c r="K308" s="639"/>
      <c r="L308" s="330"/>
      <c r="M308" s="340"/>
      <c r="N308" s="341"/>
      <c r="O308" s="341"/>
      <c r="P308" s="341"/>
      <c r="Q308" s="341"/>
      <c r="R308" s="341"/>
      <c r="S308" s="341"/>
      <c r="T308" s="341"/>
      <c r="U308" s="341"/>
      <c r="V308" s="341"/>
      <c r="W308" s="330"/>
      <c r="X308" s="343"/>
    </row>
    <row r="309" ht="14.25" customHeight="1">
      <c r="A309" s="537"/>
      <c r="B309" s="537"/>
      <c r="C309" s="537"/>
      <c r="D309" s="537"/>
      <c r="E309" s="537"/>
      <c r="F309" s="537"/>
      <c r="G309" s="537"/>
      <c r="H309" s="537"/>
      <c r="I309" s="537"/>
      <c r="J309" s="537"/>
      <c r="K309" s="639"/>
      <c r="L309" s="330"/>
      <c r="M309" s="340"/>
      <c r="N309" s="341"/>
      <c r="O309" s="341"/>
      <c r="P309" s="341"/>
      <c r="Q309" s="341"/>
      <c r="R309" s="341"/>
      <c r="S309" s="341"/>
      <c r="T309" s="341"/>
      <c r="U309" s="341"/>
      <c r="V309" s="341"/>
      <c r="W309" s="330"/>
      <c r="X309" s="343"/>
    </row>
    <row r="310" ht="14.25" customHeight="1">
      <c r="A310" s="537"/>
      <c r="B310" s="537"/>
      <c r="C310" s="537"/>
      <c r="D310" s="537"/>
      <c r="E310" s="537"/>
      <c r="F310" s="537"/>
      <c r="G310" s="537"/>
      <c r="H310" s="537"/>
      <c r="I310" s="537"/>
      <c r="J310" s="537"/>
      <c r="K310" s="639"/>
      <c r="L310" s="330"/>
      <c r="M310" s="340"/>
      <c r="N310" s="341"/>
      <c r="O310" s="341"/>
      <c r="P310" s="341"/>
      <c r="Q310" s="341"/>
      <c r="R310" s="341"/>
      <c r="S310" s="341"/>
      <c r="T310" s="341"/>
      <c r="U310" s="341"/>
      <c r="V310" s="341"/>
      <c r="W310" s="330"/>
      <c r="X310" s="343"/>
    </row>
    <row r="311" ht="14.25" customHeight="1">
      <c r="A311" s="537"/>
      <c r="B311" s="537"/>
      <c r="C311" s="537"/>
      <c r="D311" s="537"/>
      <c r="E311" s="537"/>
      <c r="F311" s="537"/>
      <c r="G311" s="537"/>
      <c r="H311" s="537"/>
      <c r="I311" s="537"/>
      <c r="J311" s="537"/>
      <c r="K311" s="639"/>
      <c r="L311" s="330"/>
      <c r="M311" s="340"/>
      <c r="N311" s="341"/>
      <c r="O311" s="341"/>
      <c r="P311" s="341"/>
      <c r="Q311" s="341"/>
      <c r="R311" s="341"/>
      <c r="S311" s="341"/>
      <c r="T311" s="341"/>
      <c r="U311" s="341"/>
      <c r="V311" s="341"/>
      <c r="W311" s="330"/>
      <c r="X311" s="343"/>
    </row>
    <row r="312" ht="14.25" customHeight="1">
      <c r="A312" s="537"/>
      <c r="B312" s="537"/>
      <c r="C312" s="537"/>
      <c r="D312" s="537"/>
      <c r="E312" s="537"/>
      <c r="F312" s="537"/>
      <c r="G312" s="537"/>
      <c r="H312" s="537"/>
      <c r="I312" s="537"/>
      <c r="J312" s="537"/>
      <c r="K312" s="639"/>
      <c r="L312" s="330"/>
      <c r="M312" s="340"/>
      <c r="N312" s="341"/>
      <c r="O312" s="341"/>
      <c r="P312" s="341"/>
      <c r="Q312" s="341"/>
      <c r="R312" s="341"/>
      <c r="S312" s="341"/>
      <c r="T312" s="341"/>
      <c r="U312" s="341"/>
      <c r="V312" s="341"/>
      <c r="W312" s="330"/>
      <c r="X312" s="343"/>
    </row>
    <row r="313" ht="14.25" customHeight="1">
      <c r="A313" s="537"/>
      <c r="B313" s="537"/>
      <c r="C313" s="537"/>
      <c r="D313" s="537"/>
      <c r="E313" s="537"/>
      <c r="F313" s="537"/>
      <c r="G313" s="537"/>
      <c r="H313" s="537"/>
      <c r="I313" s="537"/>
      <c r="J313" s="537"/>
      <c r="K313" s="639"/>
      <c r="L313" s="330"/>
      <c r="M313" s="340"/>
      <c r="N313" s="341"/>
      <c r="O313" s="341"/>
      <c r="P313" s="341"/>
      <c r="Q313" s="341"/>
      <c r="R313" s="341"/>
      <c r="S313" s="341"/>
      <c r="T313" s="341"/>
      <c r="U313" s="341"/>
      <c r="V313" s="341"/>
      <c r="W313" s="330"/>
      <c r="X313" s="343"/>
    </row>
    <row r="314" ht="14.25" customHeight="1">
      <c r="A314" s="537"/>
      <c r="B314" s="537"/>
      <c r="C314" s="537"/>
      <c r="D314" s="537"/>
      <c r="E314" s="537"/>
      <c r="F314" s="537"/>
      <c r="G314" s="537"/>
      <c r="H314" s="537"/>
      <c r="I314" s="537"/>
      <c r="J314" s="537"/>
      <c r="K314" s="639"/>
      <c r="L314" s="330"/>
      <c r="M314" s="340"/>
      <c r="N314" s="341"/>
      <c r="O314" s="341"/>
      <c r="P314" s="341"/>
      <c r="Q314" s="341"/>
      <c r="R314" s="341"/>
      <c r="S314" s="341"/>
      <c r="T314" s="341"/>
      <c r="U314" s="341"/>
      <c r="V314" s="341"/>
      <c r="W314" s="330"/>
      <c r="X314" s="343"/>
    </row>
    <row r="315" ht="14.25" customHeight="1">
      <c r="A315" s="537"/>
      <c r="B315" s="537"/>
      <c r="C315" s="537"/>
      <c r="D315" s="537"/>
      <c r="E315" s="537"/>
      <c r="F315" s="537"/>
      <c r="G315" s="537"/>
      <c r="H315" s="537"/>
      <c r="I315" s="537"/>
      <c r="J315" s="537"/>
      <c r="K315" s="639"/>
      <c r="L315" s="330"/>
      <c r="M315" s="340"/>
      <c r="N315" s="341"/>
      <c r="O315" s="341"/>
      <c r="P315" s="341"/>
      <c r="Q315" s="341"/>
      <c r="R315" s="341"/>
      <c r="S315" s="341"/>
      <c r="T315" s="341"/>
      <c r="U315" s="341"/>
      <c r="V315" s="341"/>
      <c r="W315" s="330"/>
      <c r="X315" s="343"/>
    </row>
    <row r="316" ht="14.25" customHeight="1">
      <c r="A316" s="537"/>
      <c r="B316" s="537"/>
      <c r="C316" s="537"/>
      <c r="D316" s="537"/>
      <c r="E316" s="537"/>
      <c r="F316" s="537"/>
      <c r="G316" s="537"/>
      <c r="H316" s="537"/>
      <c r="I316" s="537"/>
      <c r="J316" s="537"/>
      <c r="K316" s="639"/>
      <c r="L316" s="330"/>
      <c r="M316" s="340"/>
      <c r="N316" s="341"/>
      <c r="O316" s="341"/>
      <c r="P316" s="341"/>
      <c r="Q316" s="341"/>
      <c r="R316" s="341"/>
      <c r="S316" s="341"/>
      <c r="T316" s="341"/>
      <c r="U316" s="341"/>
      <c r="V316" s="341"/>
      <c r="W316" s="330"/>
      <c r="X316" s="343"/>
    </row>
    <row r="317" ht="14.25" customHeight="1">
      <c r="A317" s="537"/>
      <c r="B317" s="537"/>
      <c r="C317" s="537"/>
      <c r="D317" s="537"/>
      <c r="E317" s="537"/>
      <c r="F317" s="537"/>
      <c r="G317" s="537"/>
      <c r="H317" s="537"/>
      <c r="I317" s="537"/>
      <c r="J317" s="537"/>
      <c r="K317" s="639"/>
      <c r="L317" s="330"/>
      <c r="M317" s="340"/>
      <c r="N317" s="341"/>
      <c r="O317" s="341"/>
      <c r="P317" s="341"/>
      <c r="Q317" s="341"/>
      <c r="R317" s="341"/>
      <c r="S317" s="341"/>
      <c r="T317" s="341"/>
      <c r="U317" s="341"/>
      <c r="V317" s="341"/>
      <c r="W317" s="330"/>
      <c r="X317" s="343"/>
    </row>
    <row r="318" ht="14.25" customHeight="1">
      <c r="A318" s="537"/>
      <c r="B318" s="537"/>
      <c r="C318" s="537"/>
      <c r="D318" s="537"/>
      <c r="E318" s="537"/>
      <c r="F318" s="537"/>
      <c r="G318" s="537"/>
      <c r="H318" s="537"/>
      <c r="I318" s="537"/>
      <c r="J318" s="537"/>
      <c r="K318" s="639"/>
      <c r="L318" s="330"/>
      <c r="M318" s="340"/>
      <c r="N318" s="341"/>
      <c r="O318" s="341"/>
      <c r="P318" s="341"/>
      <c r="Q318" s="341"/>
      <c r="R318" s="341"/>
      <c r="S318" s="341"/>
      <c r="T318" s="341"/>
      <c r="U318" s="341"/>
      <c r="V318" s="341"/>
      <c r="W318" s="330"/>
      <c r="X318" s="343"/>
    </row>
    <row r="319" ht="14.25" customHeight="1">
      <c r="A319" s="537"/>
      <c r="B319" s="537"/>
      <c r="C319" s="537"/>
      <c r="D319" s="537"/>
      <c r="E319" s="537"/>
      <c r="F319" s="537"/>
      <c r="G319" s="537"/>
      <c r="H319" s="537"/>
      <c r="I319" s="537"/>
      <c r="J319" s="537"/>
      <c r="K319" s="639"/>
      <c r="L319" s="330"/>
      <c r="M319" s="340"/>
      <c r="N319" s="341"/>
      <c r="O319" s="341"/>
      <c r="P319" s="341"/>
      <c r="Q319" s="341"/>
      <c r="R319" s="341"/>
      <c r="S319" s="341"/>
      <c r="T319" s="341"/>
      <c r="U319" s="341"/>
      <c r="V319" s="341"/>
      <c r="W319" s="330"/>
      <c r="X319" s="343"/>
    </row>
    <row r="320" ht="14.25" customHeight="1">
      <c r="A320" s="537"/>
      <c r="B320" s="537"/>
      <c r="C320" s="537"/>
      <c r="D320" s="537"/>
      <c r="E320" s="537"/>
      <c r="F320" s="537"/>
      <c r="G320" s="537"/>
      <c r="H320" s="537"/>
      <c r="I320" s="537"/>
      <c r="J320" s="537"/>
      <c r="K320" s="639"/>
      <c r="L320" s="330"/>
      <c r="M320" s="340"/>
      <c r="N320" s="341"/>
      <c r="O320" s="341"/>
      <c r="P320" s="341"/>
      <c r="Q320" s="341"/>
      <c r="R320" s="341"/>
      <c r="S320" s="341"/>
      <c r="T320" s="341"/>
      <c r="U320" s="341"/>
      <c r="V320" s="341"/>
      <c r="W320" s="330"/>
      <c r="X320" s="343"/>
    </row>
    <row r="321" ht="14.25" customHeight="1">
      <c r="A321" s="537"/>
      <c r="B321" s="537"/>
      <c r="C321" s="537"/>
      <c r="D321" s="537"/>
      <c r="E321" s="537"/>
      <c r="F321" s="537"/>
      <c r="G321" s="537"/>
      <c r="H321" s="537"/>
      <c r="I321" s="537"/>
      <c r="J321" s="537"/>
      <c r="K321" s="639"/>
      <c r="L321" s="330"/>
      <c r="M321" s="340"/>
      <c r="N321" s="341"/>
      <c r="O321" s="341"/>
      <c r="P321" s="341"/>
      <c r="Q321" s="341"/>
      <c r="R321" s="341"/>
      <c r="S321" s="341"/>
      <c r="T321" s="341"/>
      <c r="U321" s="341"/>
      <c r="V321" s="341"/>
      <c r="W321" s="330"/>
      <c r="X321" s="343"/>
    </row>
    <row r="322" ht="14.25" customHeight="1">
      <c r="A322" s="537"/>
      <c r="B322" s="537"/>
      <c r="C322" s="537"/>
      <c r="D322" s="537"/>
      <c r="E322" s="537"/>
      <c r="F322" s="537"/>
      <c r="G322" s="537"/>
      <c r="H322" s="537"/>
      <c r="I322" s="537"/>
      <c r="J322" s="537"/>
      <c r="K322" s="639"/>
      <c r="L322" s="330"/>
      <c r="M322" s="340"/>
      <c r="N322" s="341"/>
      <c r="O322" s="341"/>
      <c r="P322" s="341"/>
      <c r="Q322" s="341"/>
      <c r="R322" s="341"/>
      <c r="S322" s="341"/>
      <c r="T322" s="341"/>
      <c r="U322" s="341"/>
      <c r="V322" s="341"/>
      <c r="W322" s="330"/>
      <c r="X322" s="343"/>
    </row>
    <row r="323" ht="14.25" customHeight="1">
      <c r="A323" s="537"/>
      <c r="B323" s="537"/>
      <c r="C323" s="537"/>
      <c r="D323" s="537"/>
      <c r="E323" s="537"/>
      <c r="F323" s="537"/>
      <c r="G323" s="537"/>
      <c r="H323" s="537"/>
      <c r="I323" s="537"/>
      <c r="J323" s="537"/>
      <c r="K323" s="639"/>
      <c r="L323" s="330"/>
      <c r="M323" s="340"/>
      <c r="N323" s="341"/>
      <c r="O323" s="341"/>
      <c r="P323" s="341"/>
      <c r="Q323" s="341"/>
      <c r="R323" s="341"/>
      <c r="S323" s="341"/>
      <c r="T323" s="341"/>
      <c r="U323" s="341"/>
      <c r="V323" s="341"/>
      <c r="W323" s="330"/>
      <c r="X323" s="343"/>
    </row>
    <row r="324" ht="14.25" customHeight="1">
      <c r="A324" s="537"/>
      <c r="B324" s="537"/>
      <c r="C324" s="537"/>
      <c r="D324" s="537"/>
      <c r="E324" s="537"/>
      <c r="F324" s="537"/>
      <c r="G324" s="537"/>
      <c r="H324" s="537"/>
      <c r="I324" s="537"/>
      <c r="J324" s="537"/>
      <c r="K324" s="639"/>
      <c r="L324" s="330"/>
      <c r="M324" s="340"/>
      <c r="N324" s="341"/>
      <c r="O324" s="341"/>
      <c r="P324" s="341"/>
      <c r="Q324" s="341"/>
      <c r="R324" s="341"/>
      <c r="S324" s="341"/>
      <c r="T324" s="341"/>
      <c r="U324" s="341"/>
      <c r="V324" s="341"/>
      <c r="W324" s="330"/>
      <c r="X324" s="343"/>
    </row>
    <row r="325" ht="14.25" customHeight="1">
      <c r="A325" s="537"/>
      <c r="B325" s="537"/>
      <c r="C325" s="537"/>
      <c r="D325" s="537"/>
      <c r="E325" s="537"/>
      <c r="F325" s="537"/>
      <c r="G325" s="537"/>
      <c r="H325" s="537"/>
      <c r="I325" s="537"/>
      <c r="J325" s="537"/>
      <c r="K325" s="639"/>
      <c r="L325" s="330"/>
      <c r="M325" s="340"/>
      <c r="N325" s="341"/>
      <c r="O325" s="341"/>
      <c r="P325" s="341"/>
      <c r="Q325" s="341"/>
      <c r="R325" s="341"/>
      <c r="S325" s="341"/>
      <c r="T325" s="341"/>
      <c r="U325" s="341"/>
      <c r="V325" s="341"/>
      <c r="W325" s="330"/>
      <c r="X325" s="343"/>
    </row>
    <row r="326" ht="14.25" customHeight="1">
      <c r="A326" s="537"/>
      <c r="B326" s="537"/>
      <c r="C326" s="537"/>
      <c r="D326" s="537"/>
      <c r="E326" s="537"/>
      <c r="F326" s="537"/>
      <c r="G326" s="537"/>
      <c r="H326" s="537"/>
      <c r="I326" s="537"/>
      <c r="J326" s="537"/>
      <c r="K326" s="639"/>
      <c r="L326" s="330"/>
      <c r="M326" s="340"/>
      <c r="N326" s="341"/>
      <c r="O326" s="341"/>
      <c r="P326" s="341"/>
      <c r="Q326" s="341"/>
      <c r="R326" s="341"/>
      <c r="S326" s="341"/>
      <c r="T326" s="341"/>
      <c r="U326" s="341"/>
      <c r="V326" s="341"/>
      <c r="W326" s="330"/>
      <c r="X326" s="343"/>
    </row>
    <row r="327" ht="14.25" customHeight="1">
      <c r="A327" s="537"/>
      <c r="B327" s="537"/>
      <c r="C327" s="537"/>
      <c r="D327" s="537"/>
      <c r="E327" s="537"/>
      <c r="F327" s="537"/>
      <c r="G327" s="537"/>
      <c r="H327" s="537"/>
      <c r="I327" s="537"/>
      <c r="J327" s="537"/>
      <c r="K327" s="639"/>
      <c r="L327" s="330"/>
      <c r="M327" s="340"/>
      <c r="N327" s="341"/>
      <c r="O327" s="341"/>
      <c r="P327" s="341"/>
      <c r="Q327" s="341"/>
      <c r="R327" s="341"/>
      <c r="S327" s="341"/>
      <c r="T327" s="341"/>
      <c r="U327" s="341"/>
      <c r="V327" s="341"/>
      <c r="W327" s="330"/>
      <c r="X327" s="343"/>
    </row>
    <row r="328" ht="14.25" customHeight="1">
      <c r="A328" s="537"/>
      <c r="B328" s="537"/>
      <c r="C328" s="537"/>
      <c r="D328" s="537"/>
      <c r="E328" s="537"/>
      <c r="F328" s="537"/>
      <c r="G328" s="537"/>
      <c r="H328" s="537"/>
      <c r="I328" s="537"/>
      <c r="J328" s="537"/>
      <c r="K328" s="639"/>
      <c r="L328" s="330"/>
      <c r="M328" s="340"/>
      <c r="N328" s="341"/>
      <c r="O328" s="341"/>
      <c r="P328" s="341"/>
      <c r="Q328" s="341"/>
      <c r="R328" s="341"/>
      <c r="S328" s="341"/>
      <c r="T328" s="341"/>
      <c r="U328" s="341"/>
      <c r="V328" s="341"/>
      <c r="W328" s="330"/>
      <c r="X328" s="343"/>
    </row>
    <row r="329" ht="14.25" customHeight="1">
      <c r="A329" s="537"/>
      <c r="B329" s="537"/>
      <c r="C329" s="537"/>
      <c r="D329" s="537"/>
      <c r="E329" s="537"/>
      <c r="F329" s="537"/>
      <c r="G329" s="537"/>
      <c r="H329" s="537"/>
      <c r="I329" s="537"/>
      <c r="J329" s="537"/>
      <c r="K329" s="639"/>
      <c r="L329" s="330"/>
      <c r="M329" s="340"/>
      <c r="N329" s="341"/>
      <c r="O329" s="341"/>
      <c r="P329" s="341"/>
      <c r="Q329" s="341"/>
      <c r="R329" s="341"/>
      <c r="S329" s="341"/>
      <c r="T329" s="341"/>
      <c r="U329" s="341"/>
      <c r="V329" s="341"/>
      <c r="W329" s="330"/>
      <c r="X329" s="343"/>
    </row>
    <row r="330" ht="14.25" customHeight="1">
      <c r="A330" s="537"/>
      <c r="B330" s="537"/>
      <c r="C330" s="537"/>
      <c r="D330" s="537"/>
      <c r="E330" s="537"/>
      <c r="F330" s="537"/>
      <c r="G330" s="537"/>
      <c r="H330" s="537"/>
      <c r="I330" s="537"/>
      <c r="J330" s="537"/>
      <c r="K330" s="639"/>
      <c r="L330" s="330"/>
      <c r="M330" s="340"/>
      <c r="N330" s="341"/>
      <c r="O330" s="341"/>
      <c r="P330" s="341"/>
      <c r="Q330" s="341"/>
      <c r="R330" s="341"/>
      <c r="S330" s="341"/>
      <c r="T330" s="341"/>
      <c r="U330" s="341"/>
      <c r="V330" s="341"/>
      <c r="W330" s="330"/>
      <c r="X330" s="343"/>
    </row>
    <row r="331" ht="14.25" customHeight="1">
      <c r="A331" s="537"/>
      <c r="B331" s="537"/>
      <c r="C331" s="537"/>
      <c r="D331" s="537"/>
      <c r="E331" s="537"/>
      <c r="F331" s="537"/>
      <c r="G331" s="537"/>
      <c r="H331" s="537"/>
      <c r="I331" s="537"/>
      <c r="J331" s="537"/>
      <c r="K331" s="639"/>
      <c r="L331" s="330"/>
      <c r="M331" s="340"/>
      <c r="N331" s="341"/>
      <c r="O331" s="341"/>
      <c r="P331" s="341"/>
      <c r="Q331" s="341"/>
      <c r="R331" s="341"/>
      <c r="S331" s="341"/>
      <c r="T331" s="341"/>
      <c r="U331" s="341"/>
      <c r="V331" s="341"/>
      <c r="W331" s="330"/>
      <c r="X331" s="343"/>
    </row>
    <row r="332" ht="14.25" customHeight="1">
      <c r="A332" s="537"/>
      <c r="B332" s="537"/>
      <c r="C332" s="537"/>
      <c r="D332" s="537"/>
      <c r="E332" s="537"/>
      <c r="F332" s="537"/>
      <c r="G332" s="537"/>
      <c r="H332" s="537"/>
      <c r="I332" s="537"/>
      <c r="J332" s="537"/>
      <c r="K332" s="639"/>
      <c r="L332" s="330"/>
      <c r="M332" s="340"/>
      <c r="N332" s="341"/>
      <c r="O332" s="341"/>
      <c r="P332" s="341"/>
      <c r="Q332" s="341"/>
      <c r="R332" s="341"/>
      <c r="S332" s="341"/>
      <c r="T332" s="341"/>
      <c r="U332" s="341"/>
      <c r="V332" s="341"/>
      <c r="W332" s="330"/>
      <c r="X332" s="343"/>
    </row>
    <row r="333" ht="14.25" customHeight="1">
      <c r="A333" s="537"/>
      <c r="B333" s="537"/>
      <c r="C333" s="537"/>
      <c r="D333" s="537"/>
      <c r="E333" s="537"/>
      <c r="F333" s="537"/>
      <c r="G333" s="537"/>
      <c r="H333" s="537"/>
      <c r="I333" s="537"/>
      <c r="J333" s="537"/>
      <c r="K333" s="639"/>
      <c r="L333" s="330"/>
      <c r="M333" s="340"/>
      <c r="N333" s="341"/>
      <c r="O333" s="341"/>
      <c r="P333" s="341"/>
      <c r="Q333" s="341"/>
      <c r="R333" s="341"/>
      <c r="S333" s="341"/>
      <c r="T333" s="341"/>
      <c r="U333" s="341"/>
      <c r="V333" s="341"/>
      <c r="W333" s="330"/>
      <c r="X333" s="343"/>
    </row>
    <row r="334" ht="14.25" customHeight="1">
      <c r="A334" s="537"/>
      <c r="B334" s="537"/>
      <c r="C334" s="537"/>
      <c r="D334" s="537"/>
      <c r="E334" s="537"/>
      <c r="F334" s="537"/>
      <c r="G334" s="537"/>
      <c r="H334" s="537"/>
      <c r="I334" s="537"/>
      <c r="J334" s="537"/>
      <c r="K334" s="639"/>
      <c r="L334" s="330"/>
      <c r="M334" s="340"/>
      <c r="N334" s="341"/>
      <c r="O334" s="341"/>
      <c r="P334" s="341"/>
      <c r="Q334" s="341"/>
      <c r="R334" s="341"/>
      <c r="S334" s="341"/>
      <c r="T334" s="341"/>
      <c r="U334" s="341"/>
      <c r="V334" s="341"/>
      <c r="W334" s="330"/>
      <c r="X334" s="343"/>
    </row>
    <row r="335" ht="14.25" customHeight="1">
      <c r="A335" s="537"/>
      <c r="B335" s="537"/>
      <c r="C335" s="537"/>
      <c r="D335" s="537"/>
      <c r="E335" s="537"/>
      <c r="F335" s="537"/>
      <c r="G335" s="537"/>
      <c r="H335" s="537"/>
      <c r="I335" s="537"/>
      <c r="J335" s="537"/>
      <c r="K335" s="639"/>
      <c r="L335" s="330"/>
      <c r="M335" s="340"/>
      <c r="N335" s="341"/>
      <c r="O335" s="341"/>
      <c r="P335" s="341"/>
      <c r="Q335" s="341"/>
      <c r="R335" s="341"/>
      <c r="S335" s="341"/>
      <c r="T335" s="341"/>
      <c r="U335" s="341"/>
      <c r="V335" s="341"/>
      <c r="W335" s="330"/>
      <c r="X335" s="343"/>
    </row>
    <row r="336" ht="14.25" customHeight="1">
      <c r="A336" s="537"/>
      <c r="B336" s="537"/>
      <c r="C336" s="537"/>
      <c r="D336" s="537"/>
      <c r="E336" s="537"/>
      <c r="F336" s="537"/>
      <c r="G336" s="537"/>
      <c r="H336" s="537"/>
      <c r="I336" s="537"/>
      <c r="J336" s="537"/>
      <c r="K336" s="639"/>
      <c r="L336" s="330"/>
      <c r="M336" s="340"/>
      <c r="N336" s="341"/>
      <c r="O336" s="341"/>
      <c r="P336" s="341"/>
      <c r="Q336" s="341"/>
      <c r="R336" s="341"/>
      <c r="S336" s="341"/>
      <c r="T336" s="341"/>
      <c r="U336" s="341"/>
      <c r="V336" s="341"/>
      <c r="W336" s="330"/>
      <c r="X336" s="343"/>
    </row>
    <row r="337" ht="14.25" customHeight="1">
      <c r="A337" s="537"/>
      <c r="B337" s="537"/>
      <c r="C337" s="537"/>
      <c r="D337" s="537"/>
      <c r="E337" s="537"/>
      <c r="F337" s="537"/>
      <c r="G337" s="537"/>
      <c r="H337" s="537"/>
      <c r="I337" s="537"/>
      <c r="J337" s="537"/>
      <c r="K337" s="639"/>
      <c r="L337" s="330"/>
      <c r="M337" s="340"/>
      <c r="N337" s="341"/>
      <c r="O337" s="341"/>
      <c r="P337" s="341"/>
      <c r="Q337" s="341"/>
      <c r="R337" s="341"/>
      <c r="S337" s="341"/>
      <c r="T337" s="341"/>
      <c r="U337" s="341"/>
      <c r="V337" s="341"/>
      <c r="W337" s="330"/>
      <c r="X337" s="343"/>
    </row>
    <row r="338" ht="14.25" customHeight="1">
      <c r="A338" s="537"/>
      <c r="B338" s="537"/>
      <c r="C338" s="537"/>
      <c r="D338" s="537"/>
      <c r="E338" s="537"/>
      <c r="F338" s="537"/>
      <c r="G338" s="537"/>
      <c r="H338" s="537"/>
      <c r="I338" s="537"/>
      <c r="J338" s="537"/>
      <c r="K338" s="639"/>
      <c r="L338" s="330"/>
      <c r="M338" s="340"/>
      <c r="N338" s="341"/>
      <c r="O338" s="341"/>
      <c r="P338" s="341"/>
      <c r="Q338" s="341"/>
      <c r="R338" s="341"/>
      <c r="S338" s="341"/>
      <c r="T338" s="341"/>
      <c r="U338" s="341"/>
      <c r="V338" s="341"/>
      <c r="W338" s="330"/>
      <c r="X338" s="343"/>
    </row>
    <row r="339" ht="14.25" customHeight="1">
      <c r="A339" s="537"/>
      <c r="B339" s="537"/>
      <c r="C339" s="537"/>
      <c r="D339" s="537"/>
      <c r="E339" s="537"/>
      <c r="F339" s="537"/>
      <c r="G339" s="537"/>
      <c r="H339" s="537"/>
      <c r="I339" s="537"/>
      <c r="J339" s="537"/>
      <c r="K339" s="639"/>
      <c r="L339" s="330"/>
      <c r="M339" s="340"/>
      <c r="N339" s="341"/>
      <c r="O339" s="341"/>
      <c r="P339" s="341"/>
      <c r="Q339" s="341"/>
      <c r="R339" s="341"/>
      <c r="S339" s="341"/>
      <c r="T339" s="341"/>
      <c r="U339" s="341"/>
      <c r="V339" s="341"/>
      <c r="W339" s="330"/>
      <c r="X339" s="343"/>
    </row>
    <row r="340" ht="14.25" customHeight="1">
      <c r="A340" s="537"/>
      <c r="B340" s="537"/>
      <c r="C340" s="537"/>
      <c r="D340" s="537"/>
      <c r="E340" s="537"/>
      <c r="F340" s="537"/>
      <c r="G340" s="537"/>
      <c r="H340" s="537"/>
      <c r="I340" s="537"/>
      <c r="J340" s="537"/>
      <c r="K340" s="639"/>
      <c r="L340" s="330"/>
      <c r="M340" s="340"/>
      <c r="N340" s="341"/>
      <c r="O340" s="341"/>
      <c r="P340" s="341"/>
      <c r="Q340" s="341"/>
      <c r="R340" s="341"/>
      <c r="S340" s="341"/>
      <c r="T340" s="341"/>
      <c r="U340" s="341"/>
      <c r="V340" s="341"/>
      <c r="W340" s="330"/>
      <c r="X340" s="343"/>
    </row>
    <row r="341" ht="14.25" customHeight="1">
      <c r="A341" s="537"/>
      <c r="B341" s="537"/>
      <c r="C341" s="537"/>
      <c r="D341" s="537"/>
      <c r="E341" s="537"/>
      <c r="F341" s="537"/>
      <c r="G341" s="537"/>
      <c r="H341" s="537"/>
      <c r="I341" s="537"/>
      <c r="J341" s="537"/>
      <c r="K341" s="639"/>
      <c r="L341" s="330"/>
      <c r="M341" s="340"/>
      <c r="N341" s="341"/>
      <c r="O341" s="341"/>
      <c r="P341" s="341"/>
      <c r="Q341" s="341"/>
      <c r="R341" s="341"/>
      <c r="S341" s="341"/>
      <c r="T341" s="341"/>
      <c r="U341" s="341"/>
      <c r="V341" s="341"/>
      <c r="W341" s="330"/>
      <c r="X341" s="343"/>
    </row>
    <row r="342" ht="14.25" customHeight="1">
      <c r="A342" s="537"/>
      <c r="B342" s="537"/>
      <c r="C342" s="537"/>
      <c r="D342" s="537"/>
      <c r="E342" s="537"/>
      <c r="F342" s="537"/>
      <c r="G342" s="537"/>
      <c r="H342" s="537"/>
      <c r="I342" s="537"/>
      <c r="J342" s="537"/>
      <c r="K342" s="639"/>
      <c r="L342" s="330"/>
      <c r="M342" s="340"/>
      <c r="N342" s="341"/>
      <c r="O342" s="341"/>
      <c r="P342" s="341"/>
      <c r="Q342" s="341"/>
      <c r="R342" s="341"/>
      <c r="S342" s="341"/>
      <c r="T342" s="341"/>
      <c r="U342" s="341"/>
      <c r="V342" s="341"/>
      <c r="W342" s="330"/>
      <c r="X342" s="343"/>
    </row>
    <row r="343" ht="14.25" customHeight="1">
      <c r="A343" s="537"/>
      <c r="B343" s="537"/>
      <c r="C343" s="537"/>
      <c r="D343" s="537"/>
      <c r="E343" s="537"/>
      <c r="F343" s="537"/>
      <c r="G343" s="537"/>
      <c r="H343" s="537"/>
      <c r="I343" s="537"/>
      <c r="J343" s="537"/>
      <c r="K343" s="639"/>
      <c r="L343" s="330"/>
      <c r="M343" s="340"/>
      <c r="N343" s="341"/>
      <c r="O343" s="341"/>
      <c r="P343" s="341"/>
      <c r="Q343" s="341"/>
      <c r="R343" s="341"/>
      <c r="S343" s="341"/>
      <c r="T343" s="341"/>
      <c r="U343" s="341"/>
      <c r="V343" s="341"/>
      <c r="W343" s="330"/>
      <c r="X343" s="343"/>
    </row>
    <row r="344" ht="14.25" customHeight="1">
      <c r="A344" s="537"/>
      <c r="B344" s="537"/>
      <c r="C344" s="537"/>
      <c r="D344" s="537"/>
      <c r="E344" s="537"/>
      <c r="F344" s="537"/>
      <c r="G344" s="537"/>
      <c r="H344" s="537"/>
      <c r="I344" s="537"/>
      <c r="J344" s="537"/>
      <c r="K344" s="639"/>
      <c r="L344" s="330"/>
      <c r="M344" s="340"/>
      <c r="N344" s="341"/>
      <c r="O344" s="341"/>
      <c r="P344" s="341"/>
      <c r="Q344" s="341"/>
      <c r="R344" s="341"/>
      <c r="S344" s="341"/>
      <c r="T344" s="341"/>
      <c r="U344" s="341"/>
      <c r="V344" s="341"/>
      <c r="W344" s="330"/>
      <c r="X344" s="343"/>
    </row>
    <row r="345" ht="14.25" customHeight="1">
      <c r="A345" s="537"/>
      <c r="B345" s="537"/>
      <c r="C345" s="537"/>
      <c r="D345" s="537"/>
      <c r="E345" s="537"/>
      <c r="F345" s="537"/>
      <c r="G345" s="537"/>
      <c r="H345" s="537"/>
      <c r="I345" s="537"/>
      <c r="J345" s="537"/>
      <c r="K345" s="639"/>
      <c r="L345" s="330"/>
      <c r="M345" s="340"/>
      <c r="N345" s="341"/>
      <c r="O345" s="341"/>
      <c r="P345" s="341"/>
      <c r="Q345" s="341"/>
      <c r="R345" s="341"/>
      <c r="S345" s="341"/>
      <c r="T345" s="341"/>
      <c r="U345" s="341"/>
      <c r="V345" s="341"/>
      <c r="W345" s="330"/>
      <c r="X345" s="343"/>
    </row>
    <row r="346" ht="14.25" customHeight="1">
      <c r="A346" s="537"/>
      <c r="B346" s="537"/>
      <c r="C346" s="537"/>
      <c r="D346" s="537"/>
      <c r="E346" s="537"/>
      <c r="F346" s="537"/>
      <c r="G346" s="537"/>
      <c r="H346" s="537"/>
      <c r="I346" s="537"/>
      <c r="J346" s="537"/>
      <c r="K346" s="639"/>
      <c r="L346" s="330"/>
      <c r="M346" s="340"/>
      <c r="N346" s="341"/>
      <c r="O346" s="341"/>
      <c r="P346" s="341"/>
      <c r="Q346" s="341"/>
      <c r="R346" s="341"/>
      <c r="S346" s="341"/>
      <c r="T346" s="341"/>
      <c r="U346" s="341"/>
      <c r="V346" s="341"/>
      <c r="W346" s="330"/>
      <c r="X346" s="343"/>
    </row>
    <row r="347" ht="14.25" customHeight="1">
      <c r="A347" s="537"/>
      <c r="B347" s="537"/>
      <c r="C347" s="537"/>
      <c r="D347" s="537"/>
      <c r="E347" s="537"/>
      <c r="F347" s="537"/>
      <c r="G347" s="537"/>
      <c r="H347" s="537"/>
      <c r="I347" s="537"/>
      <c r="J347" s="537"/>
      <c r="K347" s="639"/>
      <c r="L347" s="330"/>
      <c r="M347" s="340"/>
      <c r="N347" s="341"/>
      <c r="O347" s="341"/>
      <c r="P347" s="341"/>
      <c r="Q347" s="341"/>
      <c r="R347" s="341"/>
      <c r="S347" s="341"/>
      <c r="T347" s="341"/>
      <c r="U347" s="341"/>
      <c r="V347" s="341"/>
      <c r="W347" s="330"/>
      <c r="X347" s="343"/>
    </row>
    <row r="348" ht="14.25" customHeight="1">
      <c r="A348" s="537"/>
      <c r="B348" s="537"/>
      <c r="C348" s="537"/>
      <c r="D348" s="537"/>
      <c r="E348" s="537"/>
      <c r="F348" s="537"/>
      <c r="G348" s="537"/>
      <c r="H348" s="537"/>
      <c r="I348" s="537"/>
      <c r="J348" s="537"/>
      <c r="K348" s="639"/>
      <c r="L348" s="330"/>
      <c r="M348" s="340"/>
      <c r="N348" s="341"/>
      <c r="O348" s="341"/>
      <c r="P348" s="341"/>
      <c r="Q348" s="341"/>
      <c r="R348" s="341"/>
      <c r="S348" s="341"/>
      <c r="T348" s="341"/>
      <c r="U348" s="341"/>
      <c r="V348" s="341"/>
      <c r="W348" s="330"/>
      <c r="X348" s="343"/>
    </row>
    <row r="349" ht="14.25" customHeight="1">
      <c r="A349" s="537"/>
      <c r="B349" s="537"/>
      <c r="C349" s="537"/>
      <c r="D349" s="537"/>
      <c r="E349" s="537"/>
      <c r="F349" s="537"/>
      <c r="G349" s="537"/>
      <c r="H349" s="537"/>
      <c r="I349" s="537"/>
      <c r="J349" s="537"/>
      <c r="K349" s="639"/>
      <c r="L349" s="330"/>
      <c r="M349" s="340"/>
      <c r="N349" s="341"/>
      <c r="O349" s="341"/>
      <c r="P349" s="341"/>
      <c r="Q349" s="341"/>
      <c r="R349" s="341"/>
      <c r="S349" s="341"/>
      <c r="T349" s="341"/>
      <c r="U349" s="341"/>
      <c r="V349" s="341"/>
      <c r="W349" s="330"/>
      <c r="X349" s="343"/>
    </row>
    <row r="350" ht="14.25" customHeight="1">
      <c r="A350" s="537"/>
      <c r="B350" s="537"/>
      <c r="C350" s="537"/>
      <c r="D350" s="537"/>
      <c r="E350" s="537"/>
      <c r="F350" s="537"/>
      <c r="G350" s="537"/>
      <c r="H350" s="537"/>
      <c r="I350" s="537"/>
      <c r="J350" s="537"/>
      <c r="K350" s="639"/>
      <c r="L350" s="330"/>
      <c r="M350" s="340"/>
      <c r="N350" s="341"/>
      <c r="O350" s="341"/>
      <c r="P350" s="341"/>
      <c r="Q350" s="341"/>
      <c r="R350" s="341"/>
      <c r="S350" s="341"/>
      <c r="T350" s="341"/>
      <c r="U350" s="341"/>
      <c r="V350" s="341"/>
      <c r="W350" s="330"/>
      <c r="X350" s="343"/>
    </row>
    <row r="351" ht="14.25" customHeight="1">
      <c r="A351" s="537"/>
      <c r="B351" s="537"/>
      <c r="C351" s="537"/>
      <c r="D351" s="537"/>
      <c r="E351" s="537"/>
      <c r="F351" s="537"/>
      <c r="G351" s="537"/>
      <c r="H351" s="537"/>
      <c r="I351" s="537"/>
      <c r="J351" s="537"/>
      <c r="K351" s="639"/>
      <c r="L351" s="330"/>
      <c r="M351" s="340"/>
      <c r="N351" s="341"/>
      <c r="O351" s="341"/>
      <c r="P351" s="341"/>
      <c r="Q351" s="341"/>
      <c r="R351" s="341"/>
      <c r="S351" s="341"/>
      <c r="T351" s="341"/>
      <c r="U351" s="341"/>
      <c r="V351" s="341"/>
      <c r="W351" s="330"/>
      <c r="X351" s="343"/>
    </row>
    <row r="352" ht="14.25" customHeight="1">
      <c r="A352" s="537"/>
      <c r="B352" s="537"/>
      <c r="C352" s="537"/>
      <c r="D352" s="537"/>
      <c r="E352" s="537"/>
      <c r="F352" s="537"/>
      <c r="G352" s="537"/>
      <c r="H352" s="537"/>
      <c r="I352" s="537"/>
      <c r="J352" s="537"/>
      <c r="K352" s="639"/>
      <c r="L352" s="330"/>
      <c r="M352" s="340"/>
      <c r="N352" s="341"/>
      <c r="O352" s="341"/>
      <c r="P352" s="341"/>
      <c r="Q352" s="341"/>
      <c r="R352" s="341"/>
      <c r="S352" s="341"/>
      <c r="T352" s="341"/>
      <c r="U352" s="341"/>
      <c r="V352" s="341"/>
      <c r="W352" s="330"/>
      <c r="X352" s="343"/>
    </row>
    <row r="353" ht="14.25" customHeight="1">
      <c r="A353" s="537"/>
      <c r="B353" s="537"/>
      <c r="C353" s="537"/>
      <c r="D353" s="537"/>
      <c r="E353" s="537"/>
      <c r="F353" s="537"/>
      <c r="G353" s="537"/>
      <c r="H353" s="537"/>
      <c r="I353" s="537"/>
      <c r="J353" s="537"/>
      <c r="K353" s="639"/>
      <c r="L353" s="330"/>
      <c r="M353" s="340"/>
      <c r="N353" s="341"/>
      <c r="O353" s="341"/>
      <c r="P353" s="341"/>
      <c r="Q353" s="341"/>
      <c r="R353" s="341"/>
      <c r="S353" s="341"/>
      <c r="T353" s="341"/>
      <c r="U353" s="341"/>
      <c r="V353" s="341"/>
      <c r="W353" s="330"/>
      <c r="X353" s="343"/>
    </row>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F1:H1"/>
    <mergeCell ref="F4:I5"/>
    <mergeCell ref="K4:O5"/>
    <mergeCell ref="P4:U5"/>
  </mergeCells>
  <conditionalFormatting sqref="P8:P15 P17:P33 P35:P45 P48:P1000">
    <cfRule type="notContainsBlanks" dxfId="6" priority="1">
      <formula>LEN(TRIM(P8))&gt;0</formula>
    </cfRule>
  </conditionalFormatting>
  <conditionalFormatting sqref="K8:K15 K17:K45 K48:K1000">
    <cfRule type="notContainsBlanks" dxfId="5" priority="2">
      <formula>LEN(TRIM(K8))&gt;0</formula>
    </cfRule>
  </conditionalFormatting>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topLeftCell="E1" activePane="topRight" state="frozen"/>
      <selection activeCell="F2" sqref="F2" pane="topRight"/>
    </sheetView>
  </sheetViews>
  <sheetFormatPr customHeight="1" defaultColWidth="14.43" defaultRowHeight="15.0"/>
  <cols>
    <col customWidth="1" min="1" max="1" width="12.29"/>
    <col customWidth="1" min="2" max="3" width="18.0"/>
    <col customWidth="1" min="4" max="4" width="12.14"/>
    <col customWidth="1" hidden="1" min="5" max="5" width="13.57"/>
    <col customWidth="1" hidden="1" min="6" max="6" width="10.71"/>
    <col customWidth="1" hidden="1" min="7" max="8" width="11.71"/>
    <col customWidth="1" hidden="1" min="9" max="9" width="8.71"/>
    <col customWidth="1" hidden="1" min="10" max="10" width="14.43"/>
    <col customWidth="1" min="11" max="11" width="4.57"/>
    <col customWidth="1" min="12" max="12" width="12.14"/>
    <col customWidth="1" min="13" max="13" width="23.14"/>
    <col customWidth="1" min="14" max="14" width="43.43"/>
    <col customWidth="1" min="15" max="15" width="18.14"/>
    <col customWidth="1" min="16" max="16" width="17.0"/>
    <col customWidth="1" min="17" max="17" width="5.43"/>
    <col customWidth="1" min="18" max="18" width="4.86"/>
    <col customWidth="1" min="19" max="19" width="14.0"/>
    <col customWidth="1" min="20" max="20" width="23.43"/>
    <col customWidth="1" min="21" max="21" width="69.86"/>
    <col customWidth="1" min="22" max="22" width="18.29"/>
    <col customWidth="1" min="23" max="23" width="18.86"/>
    <col customWidth="1" min="24" max="24" width="17.0"/>
    <col customWidth="1" min="25" max="25" width="4.43"/>
    <col customWidth="1" min="26" max="26" width="30.14"/>
    <col customWidth="1" min="27" max="44" width="8.86"/>
  </cols>
  <sheetData>
    <row r="1" ht="18.0" customHeight="1">
      <c r="A1" s="887" t="s">
        <v>5733</v>
      </c>
      <c r="B1" s="887"/>
      <c r="C1" s="887"/>
      <c r="D1" s="887"/>
      <c r="E1" s="887"/>
      <c r="F1" s="887"/>
      <c r="G1" s="887"/>
      <c r="H1" s="888"/>
      <c r="I1" s="1391"/>
      <c r="J1" s="1392"/>
      <c r="K1" s="887"/>
      <c r="L1" s="891"/>
      <c r="M1" s="888"/>
      <c r="N1" s="888"/>
      <c r="O1" s="889"/>
      <c r="P1" s="889"/>
      <c r="Q1" s="889"/>
      <c r="R1" s="889"/>
      <c r="S1" s="889"/>
      <c r="T1" s="889"/>
      <c r="U1" s="889"/>
      <c r="V1" s="889"/>
      <c r="W1" s="889"/>
      <c r="X1" s="889"/>
      <c r="Y1" s="889"/>
      <c r="Z1" s="888"/>
      <c r="AA1" s="331"/>
      <c r="AB1" s="331"/>
      <c r="AC1" s="331"/>
      <c r="AD1" s="331"/>
      <c r="AE1" s="888"/>
      <c r="AF1" s="888"/>
      <c r="AG1" s="888"/>
      <c r="AH1" s="888"/>
      <c r="AI1" s="888"/>
      <c r="AJ1" s="888"/>
      <c r="AK1" s="888"/>
      <c r="AL1" s="888"/>
      <c r="AM1" s="888"/>
      <c r="AN1" s="888"/>
      <c r="AO1" s="888"/>
      <c r="AP1" s="888"/>
      <c r="AQ1" s="888"/>
      <c r="AR1" s="888"/>
    </row>
    <row r="2" ht="14.25" customHeight="1">
      <c r="A2" s="1393"/>
      <c r="B2" s="501"/>
      <c r="C2" s="501"/>
      <c r="D2" s="894"/>
      <c r="E2" s="894"/>
      <c r="F2" s="894"/>
      <c r="G2" s="894"/>
      <c r="H2" s="894"/>
      <c r="I2" s="895"/>
      <c r="J2" s="895"/>
      <c r="K2" s="894"/>
      <c r="L2" s="1394"/>
      <c r="M2" s="421"/>
      <c r="N2" s="501"/>
      <c r="O2" s="544"/>
      <c r="P2" s="544"/>
      <c r="Q2" s="544"/>
      <c r="R2" s="544"/>
      <c r="S2" s="544"/>
      <c r="T2" s="544"/>
      <c r="U2" s="544"/>
      <c r="V2" s="544"/>
      <c r="W2" s="544"/>
      <c r="X2" s="544"/>
      <c r="Y2" s="544"/>
      <c r="Z2" s="421"/>
      <c r="AA2" s="343"/>
      <c r="AB2" s="343"/>
      <c r="AC2" s="343"/>
      <c r="AD2" s="343"/>
      <c r="AE2" s="896"/>
      <c r="AF2" s="896"/>
      <c r="AG2" s="896"/>
      <c r="AH2" s="896"/>
      <c r="AI2" s="896"/>
      <c r="AJ2" s="896"/>
      <c r="AK2" s="896"/>
      <c r="AL2" s="896"/>
      <c r="AM2" s="896"/>
      <c r="AN2" s="896"/>
      <c r="AO2" s="896"/>
      <c r="AP2" s="896"/>
      <c r="AQ2" s="896"/>
      <c r="AR2" s="896"/>
    </row>
    <row r="3" ht="14.25" customHeight="1">
      <c r="A3" s="1395"/>
      <c r="B3" s="501"/>
      <c r="C3" s="501"/>
      <c r="D3" s="501"/>
      <c r="E3" s="501"/>
      <c r="F3" s="501"/>
      <c r="G3" s="501"/>
      <c r="H3" s="501"/>
      <c r="I3" s="895"/>
      <c r="J3" s="895"/>
      <c r="K3" s="501"/>
      <c r="L3" s="1394"/>
      <c r="M3" s="421"/>
      <c r="N3" s="501"/>
      <c r="O3" s="544"/>
      <c r="P3" s="544"/>
      <c r="Q3" s="544"/>
      <c r="R3" s="544"/>
      <c r="S3" s="544"/>
      <c r="T3" s="544"/>
      <c r="U3" s="544"/>
      <c r="V3" s="544"/>
      <c r="W3" s="544"/>
      <c r="X3" s="544"/>
      <c r="Y3" s="544"/>
      <c r="Z3" s="421"/>
      <c r="AA3" s="343"/>
      <c r="AB3" s="343"/>
      <c r="AC3" s="343"/>
      <c r="AD3" s="343"/>
      <c r="AE3" s="896"/>
      <c r="AF3" s="896"/>
      <c r="AG3" s="896"/>
      <c r="AH3" s="896"/>
      <c r="AI3" s="896"/>
      <c r="AJ3" s="896"/>
      <c r="AK3" s="896"/>
      <c r="AL3" s="896"/>
      <c r="AM3" s="896"/>
      <c r="AN3" s="896"/>
      <c r="AO3" s="896"/>
      <c r="AP3" s="896"/>
      <c r="AQ3" s="896"/>
      <c r="AR3" s="896"/>
    </row>
    <row r="4" ht="39.75" customHeight="1">
      <c r="A4" s="1396"/>
      <c r="B4" s="900" t="s">
        <v>4490</v>
      </c>
      <c r="C4" s="483"/>
      <c r="D4" s="483"/>
      <c r="E4" s="483"/>
      <c r="F4" s="483"/>
      <c r="G4" s="483"/>
      <c r="H4" s="483"/>
      <c r="I4" s="1397"/>
      <c r="J4" s="352"/>
      <c r="K4" s="483"/>
      <c r="L4" s="1398" t="s">
        <v>4491</v>
      </c>
      <c r="M4" s="351"/>
      <c r="N4" s="351"/>
      <c r="O4" s="351"/>
      <c r="P4" s="352"/>
      <c r="Q4" s="902"/>
      <c r="R4" s="902"/>
      <c r="S4" s="1399" t="s">
        <v>4492</v>
      </c>
      <c r="T4" s="351"/>
      <c r="U4" s="351"/>
      <c r="V4" s="351"/>
      <c r="W4" s="351"/>
      <c r="X4" s="352"/>
      <c r="Y4" s="902"/>
      <c r="Z4" s="421"/>
      <c r="AA4" s="343"/>
      <c r="AB4" s="343"/>
      <c r="AC4" s="343"/>
      <c r="AD4" s="343"/>
      <c r="AE4" s="896"/>
      <c r="AF4" s="896"/>
      <c r="AG4" s="896"/>
      <c r="AH4" s="896"/>
      <c r="AI4" s="896"/>
      <c r="AJ4" s="896"/>
      <c r="AK4" s="896"/>
      <c r="AL4" s="896"/>
      <c r="AM4" s="896"/>
      <c r="AN4" s="896"/>
      <c r="AO4" s="896"/>
      <c r="AP4" s="896"/>
      <c r="AQ4" s="896"/>
      <c r="AR4" s="896"/>
    </row>
    <row r="5" ht="9.0" customHeight="1">
      <c r="A5" s="1400"/>
      <c r="B5" s="900" t="s">
        <v>4497</v>
      </c>
      <c r="C5" s="483"/>
      <c r="D5" s="483"/>
      <c r="E5" s="483"/>
      <c r="F5" s="483"/>
      <c r="G5" s="483"/>
      <c r="H5" s="483"/>
      <c r="I5" s="364"/>
      <c r="J5" s="363"/>
      <c r="K5" s="483"/>
      <c r="L5" s="364"/>
      <c r="M5" s="362"/>
      <c r="N5" s="362"/>
      <c r="O5" s="362"/>
      <c r="P5" s="363"/>
      <c r="Q5" s="902"/>
      <c r="R5" s="902"/>
      <c r="S5" s="364"/>
      <c r="T5" s="362"/>
      <c r="U5" s="362"/>
      <c r="V5" s="362"/>
      <c r="W5" s="362"/>
      <c r="X5" s="363"/>
      <c r="Y5" s="902"/>
      <c r="Z5" s="421"/>
      <c r="AA5" s="343"/>
      <c r="AB5" s="343"/>
      <c r="AC5" s="343"/>
      <c r="AD5" s="343"/>
      <c r="AE5" s="896"/>
      <c r="AF5" s="896"/>
      <c r="AG5" s="896"/>
      <c r="AH5" s="896"/>
      <c r="AI5" s="896"/>
      <c r="AJ5" s="896"/>
      <c r="AK5" s="896"/>
      <c r="AL5" s="896"/>
      <c r="AM5" s="896"/>
      <c r="AN5" s="896"/>
      <c r="AO5" s="896"/>
      <c r="AP5" s="896"/>
      <c r="AQ5" s="896"/>
      <c r="AR5" s="896"/>
    </row>
    <row r="6" ht="8.25" customHeight="1">
      <c r="A6" s="1401"/>
      <c r="B6" s="906" t="s">
        <v>4498</v>
      </c>
      <c r="C6" s="907"/>
      <c r="D6" s="907"/>
      <c r="E6" s="907"/>
      <c r="F6" s="907"/>
      <c r="G6" s="907"/>
      <c r="H6" s="907"/>
      <c r="I6" s="907"/>
      <c r="J6" s="907"/>
      <c r="K6" s="907"/>
      <c r="L6" s="1402"/>
      <c r="M6" s="908"/>
      <c r="N6" s="887"/>
      <c r="O6" s="909"/>
      <c r="P6" s="909"/>
      <c r="Q6" s="909"/>
      <c r="R6" s="909"/>
      <c r="S6" s="909"/>
      <c r="T6" s="909"/>
      <c r="U6" s="909"/>
      <c r="V6" s="909"/>
      <c r="W6" s="909"/>
      <c r="X6" s="909"/>
      <c r="Y6" s="909"/>
      <c r="Z6" s="908"/>
      <c r="AA6" s="911"/>
      <c r="AB6" s="911"/>
      <c r="AC6" s="911"/>
      <c r="AD6" s="911"/>
      <c r="AE6" s="911"/>
      <c r="AF6" s="911"/>
      <c r="AG6" s="911"/>
      <c r="AH6" s="911"/>
      <c r="AI6" s="911"/>
      <c r="AJ6" s="911"/>
      <c r="AK6" s="911"/>
      <c r="AL6" s="911"/>
      <c r="AM6" s="911"/>
      <c r="AN6" s="911"/>
      <c r="AO6" s="911"/>
      <c r="AP6" s="911"/>
      <c r="AQ6" s="911"/>
      <c r="AR6" s="911"/>
    </row>
    <row r="7" ht="14.25" customHeight="1">
      <c r="A7" s="1403" t="s">
        <v>4</v>
      </c>
      <c r="B7" s="902" t="s">
        <v>4499</v>
      </c>
      <c r="C7" s="902" t="s">
        <v>4500</v>
      </c>
      <c r="D7" s="913" t="s">
        <v>3</v>
      </c>
      <c r="E7" s="902"/>
      <c r="F7" s="902"/>
      <c r="G7" s="902"/>
      <c r="H7" s="902"/>
      <c r="I7" s="902"/>
      <c r="J7" s="902"/>
      <c r="K7" s="902"/>
      <c r="L7" s="1404" t="s">
        <v>4501</v>
      </c>
      <c r="M7" s="914" t="s">
        <v>4502</v>
      </c>
      <c r="N7" s="914" t="s">
        <v>4503</v>
      </c>
      <c r="O7" s="915" t="s">
        <v>4504</v>
      </c>
      <c r="P7" s="915" t="s">
        <v>4507</v>
      </c>
      <c r="Q7" s="916"/>
      <c r="R7" s="916"/>
      <c r="S7" s="1405" t="s">
        <v>4501</v>
      </c>
      <c r="T7" s="1405" t="s">
        <v>4502</v>
      </c>
      <c r="U7" s="1405" t="s">
        <v>4503</v>
      </c>
      <c r="V7" s="1405" t="s">
        <v>4505</v>
      </c>
      <c r="W7" s="1406" t="s">
        <v>4506</v>
      </c>
      <c r="X7" s="1405" t="s">
        <v>4507</v>
      </c>
      <c r="Y7" s="916"/>
      <c r="Z7" s="917"/>
      <c r="AA7" s="917"/>
      <c r="AB7" s="917"/>
      <c r="AC7" s="917"/>
      <c r="AD7" s="917"/>
      <c r="AE7" s="917"/>
      <c r="AF7" s="917"/>
      <c r="AG7" s="917"/>
      <c r="AH7" s="917"/>
      <c r="AI7" s="917"/>
      <c r="AJ7" s="917"/>
      <c r="AK7" s="917"/>
      <c r="AL7" s="917"/>
      <c r="AM7" s="917"/>
      <c r="AN7" s="917"/>
      <c r="AO7" s="917"/>
      <c r="AP7" s="917"/>
      <c r="AQ7" s="917"/>
      <c r="AR7" s="917"/>
    </row>
    <row r="8" ht="18.0" customHeight="1">
      <c r="A8" s="421">
        <v>33.0</v>
      </c>
      <c r="B8" s="421" t="str">
        <f t="array" ref="B8">IFNA(XLOOKUP(A8,'New Signups'!C:C,'New Signups'!D:D),"-")</f>
        <v>Crystal</v>
      </c>
      <c r="C8" s="929" t="str">
        <f t="array" ref="C8">IFNA(XLOOKUP(A8,'New Signups'!C:C,'New Signups'!E:E),"-")</f>
        <v>Huang</v>
      </c>
      <c r="D8" s="421">
        <v>3002.0</v>
      </c>
      <c r="E8" s="421"/>
      <c r="F8" s="421"/>
      <c r="G8" s="421"/>
      <c r="H8" s="421"/>
      <c r="I8" s="330"/>
      <c r="J8" s="1407"/>
      <c r="K8" s="421"/>
      <c r="L8" s="1408">
        <v>45574.0</v>
      </c>
      <c r="M8" s="421" t="s">
        <v>3958</v>
      </c>
      <c r="N8" s="935" t="s">
        <v>4921</v>
      </c>
      <c r="O8" s="928" t="s">
        <v>4516</v>
      </c>
      <c r="P8" s="928" t="s">
        <v>4516</v>
      </c>
      <c r="Q8" s="928"/>
      <c r="R8" s="928"/>
      <c r="S8" s="1375">
        <v>45657.0</v>
      </c>
      <c r="T8" s="928" t="s">
        <v>4760</v>
      </c>
      <c r="U8" s="544" t="s">
        <v>4741</v>
      </c>
      <c r="V8" s="928" t="s">
        <v>4516</v>
      </c>
      <c r="W8" s="426" t="s">
        <v>4516</v>
      </c>
      <c r="X8" s="928" t="s">
        <v>4516</v>
      </c>
      <c r="Y8" s="928"/>
      <c r="Z8" s="421"/>
      <c r="AA8" s="334"/>
      <c r="AB8" s="334"/>
      <c r="AC8" s="334"/>
      <c r="AD8" s="334"/>
      <c r="AE8" s="929"/>
      <c r="AF8" s="929"/>
      <c r="AG8" s="929"/>
      <c r="AH8" s="929"/>
      <c r="AI8" s="929"/>
      <c r="AJ8" s="929"/>
      <c r="AK8" s="929"/>
      <c r="AL8" s="929"/>
      <c r="AM8" s="929"/>
      <c r="AN8" s="929"/>
      <c r="AO8" s="929"/>
      <c r="AP8" s="929"/>
      <c r="AQ8" s="929"/>
      <c r="AR8" s="929"/>
    </row>
    <row r="9" ht="25.5" customHeight="1">
      <c r="A9" s="421">
        <v>145.0</v>
      </c>
      <c r="B9" s="421" t="str">
        <f t="array" ref="B9">IFNA(XLOOKUP(A9,'New Signups'!C:C,'New Signups'!D:D),"-")</f>
        <v>Jamie-Nicole</v>
      </c>
      <c r="C9" s="929" t="str">
        <f t="array" ref="C9">IFNA(XLOOKUP(A9,'New Signups'!C:C,'New Signups'!E:E),"-")</f>
        <v>Luistro</v>
      </c>
      <c r="D9" s="421">
        <v>3003.0</v>
      </c>
      <c r="E9" s="421"/>
      <c r="F9" s="421"/>
      <c r="G9" s="421"/>
      <c r="H9" s="421"/>
      <c r="I9" s="421"/>
      <c r="J9" s="1409"/>
      <c r="K9" s="421"/>
      <c r="L9" s="1410">
        <v>45627.0</v>
      </c>
      <c r="M9" s="933" t="s">
        <v>4466</v>
      </c>
      <c r="N9" s="1411" t="s">
        <v>4916</v>
      </c>
      <c r="O9" s="1306" t="s">
        <v>4516</v>
      </c>
      <c r="P9" s="1306" t="s">
        <v>4516</v>
      </c>
      <c r="Q9" s="426"/>
      <c r="R9" s="426"/>
      <c r="S9" s="1375">
        <v>45657.0</v>
      </c>
      <c r="T9" s="426" t="s">
        <v>5734</v>
      </c>
      <c r="U9" s="544" t="s">
        <v>4741</v>
      </c>
      <c r="V9" s="426" t="s">
        <v>4516</v>
      </c>
      <c r="W9" s="426" t="s">
        <v>4516</v>
      </c>
      <c r="X9" s="426" t="s">
        <v>4516</v>
      </c>
      <c r="Y9" s="426"/>
      <c r="Z9" s="421"/>
      <c r="AA9" s="334"/>
      <c r="AB9" s="334"/>
      <c r="AC9" s="334"/>
      <c r="AD9" s="334"/>
      <c r="AE9" s="929"/>
      <c r="AF9" s="929"/>
      <c r="AG9" s="929"/>
      <c r="AH9" s="929"/>
      <c r="AI9" s="929"/>
      <c r="AJ9" s="929"/>
      <c r="AK9" s="929"/>
      <c r="AL9" s="929"/>
      <c r="AM9" s="929"/>
      <c r="AN9" s="929"/>
      <c r="AO9" s="929"/>
      <c r="AP9" s="929"/>
      <c r="AQ9" s="929"/>
      <c r="AR9" s="929"/>
    </row>
    <row r="10" ht="12.75" customHeight="1">
      <c r="A10" s="421">
        <v>38.0</v>
      </c>
      <c r="B10" s="421" t="str">
        <f t="array" ref="B10">IFNA(XLOOKUP(A10,'New Signups'!C:C,'New Signups'!D:D),"-")</f>
        <v>Lydia</v>
      </c>
      <c r="C10" s="929" t="str">
        <f t="array" ref="C10">IFNA(XLOOKUP(A10,'New Signups'!C:C,'New Signups'!E:E),"-")</f>
        <v>Hocker</v>
      </c>
      <c r="D10" s="421">
        <v>3004.0</v>
      </c>
      <c r="E10" s="421"/>
      <c r="F10" s="421"/>
      <c r="G10" s="421"/>
      <c r="H10" s="421"/>
      <c r="I10" s="421"/>
      <c r="J10" s="1407"/>
      <c r="K10" s="421"/>
      <c r="L10" s="1412"/>
      <c r="M10" s="445"/>
      <c r="N10" s="889"/>
      <c r="O10" s="426"/>
      <c r="P10" s="426"/>
      <c r="Q10" s="426"/>
      <c r="R10" s="426"/>
      <c r="S10" s="928"/>
      <c r="T10" s="426"/>
      <c r="U10" s="937"/>
      <c r="V10" s="928"/>
      <c r="W10" s="421"/>
      <c r="X10" s="928"/>
      <c r="Y10" s="426"/>
      <c r="Z10" s="421"/>
      <c r="AA10" s="334"/>
      <c r="AB10" s="334"/>
      <c r="AC10" s="334"/>
      <c r="AD10" s="334"/>
      <c r="AE10" s="929"/>
      <c r="AF10" s="929"/>
      <c r="AG10" s="929"/>
      <c r="AH10" s="929"/>
      <c r="AI10" s="929"/>
      <c r="AJ10" s="929"/>
      <c r="AK10" s="929"/>
      <c r="AL10" s="929"/>
      <c r="AM10" s="929"/>
      <c r="AN10" s="929"/>
      <c r="AO10" s="929"/>
      <c r="AP10" s="929"/>
      <c r="AQ10" s="929"/>
      <c r="AR10" s="929"/>
    </row>
    <row r="11" ht="18.0" customHeight="1">
      <c r="A11" s="421">
        <v>84.0</v>
      </c>
      <c r="B11" s="421" t="str">
        <f t="array" ref="B11">IFNA(XLOOKUP(A11,'New Signups'!C:C,'New Signups'!D:D),"-")</f>
        <v>Robyn</v>
      </c>
      <c r="C11" s="929" t="str">
        <f t="array" ref="C11">IFNA(XLOOKUP(A11,'New Signups'!C:C,'New Signups'!E:E),"-")</f>
        <v>Kerachsky</v>
      </c>
      <c r="D11" s="421">
        <v>3007.0</v>
      </c>
      <c r="E11" s="421"/>
      <c r="F11" s="421"/>
      <c r="G11" s="421"/>
      <c r="H11" s="421"/>
      <c r="I11" s="421"/>
      <c r="J11" s="1407"/>
      <c r="K11" s="421"/>
      <c r="L11" s="1412"/>
      <c r="M11" s="421"/>
      <c r="N11" s="888"/>
      <c r="O11" s="426"/>
      <c r="P11" s="426"/>
      <c r="Q11" s="426"/>
      <c r="R11" s="544"/>
      <c r="S11" s="1001"/>
      <c r="T11" s="544"/>
      <c r="U11" s="544"/>
      <c r="V11" s="544"/>
      <c r="W11" s="544"/>
      <c r="X11" s="544"/>
      <c r="Y11" s="544"/>
      <c r="Z11" s="421"/>
      <c r="AA11" s="343"/>
      <c r="AB11" s="343"/>
      <c r="AC11" s="343"/>
      <c r="AD11" s="343"/>
      <c r="AE11" s="896"/>
      <c r="AF11" s="896"/>
      <c r="AG11" s="896"/>
      <c r="AH11" s="896"/>
      <c r="AI11" s="896"/>
      <c r="AJ11" s="896"/>
      <c r="AK11" s="896"/>
      <c r="AL11" s="896"/>
      <c r="AM11" s="896"/>
      <c r="AN11" s="896"/>
      <c r="AO11" s="896"/>
      <c r="AP11" s="896"/>
      <c r="AQ11" s="896"/>
      <c r="AR11" s="896"/>
    </row>
    <row r="12" ht="18.75" customHeight="1">
      <c r="A12" s="421">
        <v>149.0</v>
      </c>
      <c r="B12" s="421" t="str">
        <f t="array" ref="B12">IFNA(XLOOKUP(A12,'New Signups'!C:C,'New Signups'!D:D),"-")</f>
        <v>Aleena</v>
      </c>
      <c r="C12" s="929" t="str">
        <f t="array" ref="C12">IFNA(XLOOKUP(A12,'New Signups'!C:C,'New Signups'!E:E),"-")</f>
        <v>Ataher</v>
      </c>
      <c r="D12" s="895">
        <v>3008.0</v>
      </c>
      <c r="E12" s="895"/>
      <c r="F12" s="895"/>
      <c r="G12" s="895"/>
      <c r="H12" s="895"/>
      <c r="I12" s="895"/>
      <c r="J12" s="1385"/>
      <c r="K12" s="895"/>
      <c r="L12" s="1412"/>
      <c r="M12" s="421"/>
      <c r="N12" s="888"/>
      <c r="O12" s="426"/>
      <c r="P12" s="426"/>
      <c r="Q12" s="426"/>
      <c r="R12" s="544"/>
      <c r="S12" s="928"/>
      <c r="T12" s="426"/>
      <c r="U12" s="426"/>
      <c r="V12" s="544"/>
      <c r="W12" s="544"/>
      <c r="X12" s="544"/>
      <c r="Y12" s="544"/>
      <c r="Z12" s="421"/>
      <c r="AA12" s="343"/>
      <c r="AB12" s="343"/>
      <c r="AC12" s="343"/>
      <c r="AD12" s="343"/>
      <c r="AE12" s="896"/>
      <c r="AF12" s="896"/>
      <c r="AG12" s="896"/>
      <c r="AH12" s="896"/>
      <c r="AI12" s="896"/>
      <c r="AJ12" s="896"/>
      <c r="AK12" s="896"/>
      <c r="AL12" s="896"/>
      <c r="AM12" s="896"/>
      <c r="AN12" s="896"/>
      <c r="AO12" s="896"/>
      <c r="AP12" s="896"/>
      <c r="AQ12" s="896"/>
      <c r="AR12" s="896"/>
    </row>
    <row r="13" ht="14.25" customHeight="1">
      <c r="A13" s="421">
        <v>172.0</v>
      </c>
      <c r="B13" s="421" t="str">
        <f t="array" ref="B13">IFNA(XLOOKUP(A13,'New Signups'!C:C,'New Signups'!D:D),"-")</f>
        <v>Grace</v>
      </c>
      <c r="C13" s="929" t="str">
        <f t="array" ref="C13">IFNA(XLOOKUP(A13,'New Signups'!C:C,'New Signups'!E:E),"-")</f>
        <v>Tannen</v>
      </c>
      <c r="D13" s="895">
        <v>3010.0</v>
      </c>
      <c r="E13" s="895"/>
      <c r="F13" s="895"/>
      <c r="G13" s="895"/>
      <c r="H13" s="1413"/>
      <c r="I13" s="895"/>
      <c r="J13" s="1385"/>
      <c r="K13" s="895"/>
      <c r="L13" s="1412"/>
      <c r="M13" s="421"/>
      <c r="N13" s="888"/>
      <c r="O13" s="426"/>
      <c r="P13" s="426"/>
      <c r="Q13" s="426"/>
      <c r="R13" s="544"/>
      <c r="S13" s="1001"/>
      <c r="T13" s="544"/>
      <c r="U13" s="544"/>
      <c r="V13" s="544"/>
      <c r="W13" s="544"/>
      <c r="X13" s="544"/>
      <c r="Y13" s="544"/>
      <c r="Z13" s="421"/>
      <c r="AA13" s="343"/>
      <c r="AB13" s="343"/>
      <c r="AC13" s="343"/>
      <c r="AD13" s="343"/>
      <c r="AE13" s="896"/>
      <c r="AF13" s="896"/>
      <c r="AG13" s="896"/>
      <c r="AH13" s="896"/>
      <c r="AI13" s="896"/>
      <c r="AJ13" s="896"/>
      <c r="AK13" s="896"/>
      <c r="AL13" s="896"/>
      <c r="AM13" s="896"/>
      <c r="AN13" s="896"/>
      <c r="AO13" s="896"/>
      <c r="AP13" s="896"/>
      <c r="AQ13" s="896"/>
      <c r="AR13" s="896"/>
    </row>
    <row r="14" ht="12.75" customHeight="1">
      <c r="A14" s="421">
        <v>214.0</v>
      </c>
      <c r="B14" s="421" t="str">
        <f t="array" ref="B14">IFNA(XLOOKUP(A14,'New Signups'!C:C,'New Signups'!D:D),"-")</f>
        <v>Amy</v>
      </c>
      <c r="C14" s="929" t="str">
        <f t="array" ref="C14">IFNA(XLOOKUP(A14,'New Signups'!C:C,'New Signups'!E:E),"-")</f>
        <v>Love</v>
      </c>
      <c r="D14" s="895">
        <v>3011.0</v>
      </c>
      <c r="E14" s="895"/>
      <c r="F14" s="895"/>
      <c r="G14" s="895"/>
      <c r="H14" s="1413"/>
      <c r="I14" s="895"/>
      <c r="J14" s="1385"/>
      <c r="K14" s="895"/>
      <c r="L14" s="1408">
        <v>45600.0</v>
      </c>
      <c r="M14" s="421" t="s">
        <v>4466</v>
      </c>
      <c r="N14" s="888" t="s">
        <v>4916</v>
      </c>
      <c r="O14" s="426" t="s">
        <v>4516</v>
      </c>
      <c r="P14" s="426" t="s">
        <v>4516</v>
      </c>
      <c r="Q14" s="426"/>
      <c r="R14" s="544"/>
      <c r="S14" s="1375">
        <v>45657.0</v>
      </c>
      <c r="T14" s="544" t="s">
        <v>5735</v>
      </c>
      <c r="U14" s="544" t="s">
        <v>4741</v>
      </c>
      <c r="V14" s="544" t="s">
        <v>4516</v>
      </c>
      <c r="W14" s="544" t="s">
        <v>4516</v>
      </c>
      <c r="X14" s="544" t="s">
        <v>4516</v>
      </c>
      <c r="Y14" s="544"/>
      <c r="Z14" s="421"/>
      <c r="AA14" s="343"/>
      <c r="AB14" s="343"/>
      <c r="AC14" s="343"/>
      <c r="AD14" s="343"/>
      <c r="AE14" s="896"/>
      <c r="AF14" s="896"/>
      <c r="AG14" s="896"/>
      <c r="AH14" s="896"/>
      <c r="AI14" s="896"/>
      <c r="AJ14" s="896"/>
      <c r="AK14" s="896"/>
      <c r="AL14" s="896"/>
      <c r="AM14" s="896"/>
      <c r="AN14" s="896"/>
      <c r="AO14" s="896"/>
      <c r="AP14" s="896"/>
      <c r="AQ14" s="896"/>
      <c r="AR14" s="896"/>
    </row>
    <row r="15" ht="15.0" customHeight="1">
      <c r="A15" s="421">
        <v>227.0</v>
      </c>
      <c r="B15" s="421" t="str">
        <f t="array" ref="B15">IFNA(XLOOKUP(A15,'New Signups'!C:C,'New Signups'!D:D),"-")</f>
        <v>Marionna</v>
      </c>
      <c r="C15" s="929" t="str">
        <f t="array" ref="C15">IFNA(XLOOKUP(A15,'New Signups'!C:C,'New Signups'!E:E),"-")</f>
        <v>Haynes</v>
      </c>
      <c r="D15" s="895">
        <v>3013.0</v>
      </c>
      <c r="E15" s="895"/>
      <c r="F15" s="895"/>
      <c r="G15" s="895"/>
      <c r="H15" s="895"/>
      <c r="I15" s="895"/>
      <c r="J15" s="1385"/>
      <c r="K15" s="895"/>
      <c r="L15" s="1414">
        <v>45673.0</v>
      </c>
      <c r="M15" s="530" t="s">
        <v>3308</v>
      </c>
      <c r="N15" s="589" t="s">
        <v>4916</v>
      </c>
      <c r="O15" s="426" t="s">
        <v>4516</v>
      </c>
      <c r="P15" s="426" t="s">
        <v>4516</v>
      </c>
      <c r="Q15" s="426"/>
      <c r="R15" s="544"/>
      <c r="S15" s="1375">
        <v>45699.0</v>
      </c>
      <c r="T15" s="1306" t="s">
        <v>5182</v>
      </c>
      <c r="U15" s="1306" t="s">
        <v>4741</v>
      </c>
      <c r="V15" s="1013" t="s">
        <v>4516</v>
      </c>
      <c r="W15" s="1013" t="s">
        <v>4516</v>
      </c>
      <c r="X15" s="1013" t="s">
        <v>4516</v>
      </c>
      <c r="Y15" s="544"/>
      <c r="Z15" s="421"/>
      <c r="AA15" s="343"/>
      <c r="AB15" s="343"/>
      <c r="AC15" s="343"/>
      <c r="AD15" s="343"/>
      <c r="AE15" s="896"/>
      <c r="AF15" s="896"/>
      <c r="AG15" s="896"/>
      <c r="AH15" s="896"/>
      <c r="AI15" s="896"/>
      <c r="AJ15" s="896"/>
      <c r="AK15" s="896"/>
      <c r="AL15" s="896"/>
      <c r="AM15" s="896"/>
      <c r="AN15" s="896"/>
      <c r="AO15" s="896"/>
      <c r="AP15" s="896"/>
      <c r="AQ15" s="896"/>
      <c r="AR15" s="896"/>
    </row>
    <row r="16" ht="14.25" customHeight="1">
      <c r="A16" s="421">
        <v>206.0</v>
      </c>
      <c r="B16" s="421" t="str">
        <f t="array" ref="B16">IFNA(XLOOKUP(A16,'New Signups'!C:C,'New Signups'!D:D),"-")</f>
        <v>Tori</v>
      </c>
      <c r="C16" s="929" t="str">
        <f t="array" ref="C16">IFNA(XLOOKUP(A16,'New Signups'!C:C,'New Signups'!E:E),"-")</f>
        <v>Kaufman</v>
      </c>
      <c r="D16" s="895">
        <v>3014.0</v>
      </c>
      <c r="E16" s="895"/>
      <c r="F16" s="895"/>
      <c r="G16" s="895"/>
      <c r="H16" s="895"/>
      <c r="I16" s="895"/>
      <c r="J16" s="1385"/>
      <c r="K16" s="895"/>
      <c r="L16" s="1412"/>
      <c r="M16" s="421"/>
      <c r="N16" s="888"/>
      <c r="O16" s="426"/>
      <c r="P16" s="426"/>
      <c r="Q16" s="426"/>
      <c r="R16" s="544"/>
      <c r="S16" s="1001"/>
      <c r="T16" s="544"/>
      <c r="U16" s="544"/>
      <c r="V16" s="544"/>
      <c r="W16" s="544"/>
      <c r="X16" s="544"/>
      <c r="Y16" s="544"/>
      <c r="Z16" s="421"/>
      <c r="AA16" s="343"/>
      <c r="AB16" s="343"/>
      <c r="AC16" s="343"/>
      <c r="AD16" s="343"/>
      <c r="AE16" s="896"/>
      <c r="AF16" s="896"/>
      <c r="AG16" s="896"/>
      <c r="AH16" s="896"/>
      <c r="AI16" s="896"/>
      <c r="AJ16" s="896"/>
      <c r="AK16" s="896"/>
      <c r="AL16" s="896"/>
      <c r="AM16" s="896"/>
      <c r="AN16" s="896"/>
      <c r="AO16" s="896"/>
      <c r="AP16" s="896"/>
      <c r="AQ16" s="896"/>
      <c r="AR16" s="896"/>
    </row>
    <row r="17" ht="14.25" customHeight="1">
      <c r="A17" s="421">
        <v>248.0</v>
      </c>
      <c r="B17" s="421" t="str">
        <f t="array" ref="B17">IFNA(XLOOKUP(A17,'New Signups'!C:C,'New Signups'!D:D),"-")</f>
        <v>Kaysley</v>
      </c>
      <c r="C17" s="929" t="str">
        <f t="array" ref="C17">IFNA(XLOOKUP(A17,'New Signups'!C:C,'New Signups'!E:E),"-")</f>
        <v>Taveras</v>
      </c>
      <c r="D17" s="895">
        <v>3015.0</v>
      </c>
      <c r="E17" s="895"/>
      <c r="F17" s="895"/>
      <c r="G17" s="895"/>
      <c r="H17" s="895"/>
      <c r="I17" s="895"/>
      <c r="J17" s="1385"/>
      <c r="K17" s="895"/>
      <c r="L17" s="1408">
        <v>45600.0</v>
      </c>
      <c r="M17" s="421" t="s">
        <v>4466</v>
      </c>
      <c r="N17" s="888" t="s">
        <v>4916</v>
      </c>
      <c r="O17" s="426" t="s">
        <v>4516</v>
      </c>
      <c r="P17" s="426" t="s">
        <v>4516</v>
      </c>
      <c r="Q17" s="426"/>
      <c r="R17" s="544"/>
      <c r="S17" s="1375">
        <v>45657.0</v>
      </c>
      <c r="T17" s="544"/>
      <c r="U17" s="544"/>
      <c r="V17" s="544"/>
      <c r="W17" s="544"/>
      <c r="X17" s="544"/>
      <c r="Y17" s="544"/>
      <c r="Z17" s="421"/>
      <c r="AA17" s="343"/>
      <c r="AB17" s="343"/>
      <c r="AC17" s="343"/>
      <c r="AD17" s="343"/>
      <c r="AE17" s="896"/>
      <c r="AF17" s="896"/>
      <c r="AG17" s="896"/>
      <c r="AH17" s="896"/>
      <c r="AI17" s="896"/>
      <c r="AJ17" s="896"/>
      <c r="AK17" s="896"/>
      <c r="AL17" s="896"/>
      <c r="AM17" s="896"/>
      <c r="AN17" s="896"/>
      <c r="AO17" s="896"/>
      <c r="AP17" s="896"/>
      <c r="AQ17" s="896"/>
      <c r="AR17" s="896"/>
    </row>
    <row r="18" ht="14.25" customHeight="1">
      <c r="A18" s="421">
        <v>230.0</v>
      </c>
      <c r="B18" s="421" t="str">
        <f t="array" ref="B18">IFNA(XLOOKUP(A18,'New Signups'!C:C,'New Signups'!D:D),"-")</f>
        <v>Kellyn</v>
      </c>
      <c r="C18" s="929" t="str">
        <f t="array" ref="C18">IFNA(XLOOKUP(A18,'New Signups'!C:C,'New Signups'!E:E),"-")</f>
        <v>Ecalante Guerra</v>
      </c>
      <c r="D18" s="895">
        <v>3016.0</v>
      </c>
      <c r="E18" s="895"/>
      <c r="F18" s="895"/>
      <c r="G18" s="895"/>
      <c r="H18" s="895"/>
      <c r="I18" s="895"/>
      <c r="J18" s="1385"/>
      <c r="K18" s="895"/>
      <c r="L18" s="1412"/>
      <c r="M18" s="421"/>
      <c r="N18" s="888"/>
      <c r="O18" s="426"/>
      <c r="P18" s="426"/>
      <c r="Q18" s="426"/>
      <c r="R18" s="544"/>
      <c r="S18" s="1001"/>
      <c r="T18" s="544"/>
      <c r="U18" s="544"/>
      <c r="V18" s="544"/>
      <c r="W18" s="544"/>
      <c r="X18" s="544"/>
      <c r="Y18" s="544"/>
      <c r="Z18" s="421"/>
      <c r="AA18" s="343"/>
      <c r="AB18" s="343"/>
      <c r="AC18" s="343"/>
      <c r="AD18" s="343"/>
      <c r="AE18" s="896"/>
      <c r="AF18" s="896"/>
      <c r="AG18" s="896"/>
      <c r="AH18" s="896"/>
      <c r="AI18" s="896"/>
      <c r="AJ18" s="896"/>
      <c r="AK18" s="896"/>
      <c r="AL18" s="896"/>
      <c r="AM18" s="896"/>
      <c r="AN18" s="896"/>
      <c r="AO18" s="896"/>
      <c r="AP18" s="896"/>
      <c r="AQ18" s="896"/>
      <c r="AR18" s="896"/>
    </row>
    <row r="19" ht="14.25" customHeight="1">
      <c r="A19" s="421">
        <v>184.0</v>
      </c>
      <c r="B19" s="421" t="str">
        <f t="array" ref="B19">IFNA(XLOOKUP(A19,'New Signups'!C:C,'New Signups'!D:D),"-")</f>
        <v>Rihanat</v>
      </c>
      <c r="C19" s="929" t="str">
        <f t="array" ref="C19">IFNA(XLOOKUP(A19,'New Signups'!C:C,'New Signups'!E:E),"-")</f>
        <v>Suarau</v>
      </c>
      <c r="D19" s="895">
        <v>3017.0</v>
      </c>
      <c r="E19" s="895"/>
      <c r="F19" s="895"/>
      <c r="G19" s="895"/>
      <c r="H19" s="895"/>
      <c r="I19" s="895"/>
      <c r="J19" s="1385"/>
      <c r="K19" s="895"/>
      <c r="L19" s="1408">
        <v>45635.0</v>
      </c>
      <c r="M19" s="421" t="s">
        <v>5736</v>
      </c>
      <c r="N19" s="888" t="s">
        <v>4921</v>
      </c>
      <c r="O19" s="426" t="s">
        <v>4516</v>
      </c>
      <c r="P19" s="426" t="s">
        <v>4516</v>
      </c>
      <c r="Q19" s="426"/>
      <c r="R19" s="544"/>
      <c r="S19" s="1415">
        <v>45669.0</v>
      </c>
      <c r="T19" s="1013" t="s">
        <v>5177</v>
      </c>
      <c r="U19" s="1013" t="s">
        <v>4741</v>
      </c>
      <c r="V19" s="1013" t="s">
        <v>4516</v>
      </c>
      <c r="W19" s="1013" t="s">
        <v>4516</v>
      </c>
      <c r="X19" s="1013" t="s">
        <v>4516</v>
      </c>
      <c r="Y19" s="544"/>
      <c r="Z19" s="421"/>
      <c r="AA19" s="343"/>
      <c r="AB19" s="343"/>
      <c r="AC19" s="343"/>
      <c r="AD19" s="343"/>
      <c r="AE19" s="896"/>
      <c r="AF19" s="896"/>
      <c r="AG19" s="896"/>
      <c r="AH19" s="896"/>
      <c r="AI19" s="896"/>
      <c r="AJ19" s="896"/>
      <c r="AK19" s="896"/>
      <c r="AL19" s="896"/>
      <c r="AM19" s="896"/>
      <c r="AN19" s="896"/>
      <c r="AO19" s="896"/>
      <c r="AP19" s="896"/>
      <c r="AQ19" s="896"/>
      <c r="AR19" s="896"/>
    </row>
    <row r="20" ht="14.25" customHeight="1">
      <c r="A20" s="421">
        <v>259.0</v>
      </c>
      <c r="B20" s="421" t="str">
        <f t="array" ref="B20">IFNA(XLOOKUP(A20,'New Signups'!C:C,'New Signups'!D:D),"-")</f>
        <v>Jennifer </v>
      </c>
      <c r="C20" s="929" t="str">
        <f t="array" ref="C20">IFNA(XLOOKUP(A20,'New Signups'!C:C,'New Signups'!E:E),"-")</f>
        <v>Salazar-Barrera</v>
      </c>
      <c r="D20" s="895">
        <v>3019.0</v>
      </c>
      <c r="E20" s="895"/>
      <c r="F20" s="895"/>
      <c r="G20" s="895"/>
      <c r="H20" s="895"/>
      <c r="I20" s="895"/>
      <c r="J20" s="1385"/>
      <c r="K20" s="895"/>
      <c r="L20" s="1410">
        <v>45684.0</v>
      </c>
      <c r="M20" s="933" t="s">
        <v>5737</v>
      </c>
      <c r="N20" s="1411" t="s">
        <v>4591</v>
      </c>
      <c r="O20" s="1306" t="s">
        <v>4516</v>
      </c>
      <c r="P20" s="1306" t="s">
        <v>4516</v>
      </c>
      <c r="Q20" s="426"/>
      <c r="R20" s="544"/>
      <c r="S20" s="1415">
        <v>45700.0</v>
      </c>
      <c r="T20" s="1013" t="s">
        <v>4760</v>
      </c>
      <c r="U20" s="1013" t="s">
        <v>4788</v>
      </c>
      <c r="V20" s="1013" t="s">
        <v>4516</v>
      </c>
      <c r="W20" s="1013" t="s">
        <v>4516</v>
      </c>
      <c r="X20" s="1013" t="s">
        <v>4516</v>
      </c>
      <c r="Y20" s="544"/>
      <c r="Z20" s="421"/>
      <c r="AA20" s="343"/>
      <c r="AB20" s="343"/>
      <c r="AC20" s="343"/>
      <c r="AD20" s="343"/>
      <c r="AE20" s="896"/>
      <c r="AF20" s="896"/>
      <c r="AG20" s="896"/>
      <c r="AH20" s="896"/>
      <c r="AI20" s="896"/>
      <c r="AJ20" s="896"/>
      <c r="AK20" s="896"/>
      <c r="AL20" s="896"/>
      <c r="AM20" s="896"/>
      <c r="AN20" s="896"/>
      <c r="AO20" s="896"/>
      <c r="AP20" s="896"/>
      <c r="AQ20" s="896"/>
      <c r="AR20" s="896"/>
    </row>
    <row r="21" ht="15.75" customHeight="1">
      <c r="A21" s="421">
        <v>242.0</v>
      </c>
      <c r="B21" s="421" t="str">
        <f t="array" ref="B21">IFNA(XLOOKUP(A21,'New Signups'!C:C,'New Signups'!D:D),"-")</f>
        <v>Jayla </v>
      </c>
      <c r="C21" s="929" t="str">
        <f t="array" ref="C21">IFNA(XLOOKUP(A21,'New Signups'!C:C,'New Signups'!E:E),"-")</f>
        <v>Shakiur</v>
      </c>
      <c r="D21" s="421">
        <v>3020.0</v>
      </c>
      <c r="E21" s="421"/>
      <c r="F21" s="421"/>
      <c r="G21" s="421"/>
      <c r="H21" s="895"/>
      <c r="I21" s="895"/>
      <c r="J21" s="1409"/>
      <c r="K21" s="895"/>
      <c r="L21" s="1410">
        <v>45294.0</v>
      </c>
      <c r="M21" s="933" t="s">
        <v>4466</v>
      </c>
      <c r="N21" s="888" t="s">
        <v>4916</v>
      </c>
      <c r="O21" s="1306" t="s">
        <v>4516</v>
      </c>
      <c r="P21" s="1306" t="s">
        <v>4516</v>
      </c>
      <c r="Q21" s="426"/>
      <c r="R21" s="544"/>
      <c r="S21" s="1415">
        <v>45756.0</v>
      </c>
      <c r="T21" s="1013" t="s">
        <v>4764</v>
      </c>
      <c r="U21" s="1013" t="s">
        <v>5236</v>
      </c>
      <c r="V21" s="1013" t="s">
        <v>4516</v>
      </c>
      <c r="W21" s="1013" t="s">
        <v>4516</v>
      </c>
      <c r="X21" s="1013" t="s">
        <v>4516</v>
      </c>
      <c r="Y21" s="544"/>
      <c r="Z21" s="421"/>
      <c r="AA21" s="343"/>
      <c r="AB21" s="343"/>
      <c r="AC21" s="343"/>
      <c r="AD21" s="343"/>
      <c r="AE21" s="896"/>
      <c r="AF21" s="896"/>
      <c r="AG21" s="896"/>
      <c r="AH21" s="896"/>
      <c r="AI21" s="896"/>
      <c r="AJ21" s="896"/>
      <c r="AK21" s="896"/>
      <c r="AL21" s="896"/>
      <c r="AM21" s="896"/>
      <c r="AN21" s="896"/>
      <c r="AO21" s="896"/>
      <c r="AP21" s="896"/>
      <c r="AQ21" s="896"/>
      <c r="AR21" s="896"/>
    </row>
    <row r="22" ht="13.5" customHeight="1">
      <c r="A22" s="421">
        <v>243.0</v>
      </c>
      <c r="B22" s="421" t="str">
        <f t="array" ref="B22">IFNA(XLOOKUP(A22,'New Signups'!C:C,'New Signups'!D:D),"-")</f>
        <v>Santhi</v>
      </c>
      <c r="C22" s="929" t="str">
        <f t="array" ref="C22">IFNA(XLOOKUP(A22,'New Signups'!C:C,'New Signups'!E:E),"-")</f>
        <v>Chandrasekaran</v>
      </c>
      <c r="D22" s="895">
        <v>3022.0</v>
      </c>
      <c r="E22" s="895"/>
      <c r="F22" s="895"/>
      <c r="G22" s="895"/>
      <c r="H22" s="895"/>
      <c r="I22" s="895"/>
      <c r="J22" s="1385"/>
      <c r="K22" s="895"/>
      <c r="L22" s="1412"/>
      <c r="M22" s="421"/>
      <c r="N22" s="888"/>
      <c r="O22" s="426"/>
      <c r="P22" s="426"/>
      <c r="Q22" s="426"/>
      <c r="R22" s="544"/>
      <c r="S22" s="1001"/>
      <c r="T22" s="544"/>
      <c r="U22" s="544"/>
      <c r="V22" s="544"/>
      <c r="W22" s="544"/>
      <c r="X22" s="544"/>
      <c r="Y22" s="544"/>
      <c r="Z22" s="421"/>
      <c r="AA22" s="343"/>
      <c r="AB22" s="343"/>
      <c r="AC22" s="343"/>
      <c r="AD22" s="343"/>
      <c r="AE22" s="896"/>
      <c r="AF22" s="896"/>
      <c r="AG22" s="896"/>
      <c r="AH22" s="896"/>
      <c r="AI22" s="896"/>
      <c r="AJ22" s="896"/>
      <c r="AK22" s="896"/>
      <c r="AL22" s="896"/>
      <c r="AM22" s="896"/>
      <c r="AN22" s="896"/>
      <c r="AO22" s="896"/>
      <c r="AP22" s="896"/>
      <c r="AQ22" s="896"/>
      <c r="AR22" s="896"/>
    </row>
    <row r="23" ht="14.25" customHeight="1">
      <c r="A23" s="421">
        <v>287.0</v>
      </c>
      <c r="B23" s="421" t="str">
        <f t="array" ref="B23">IFNA(XLOOKUP(A23,'New Signups'!C:C,'New Signups'!D:D),"-")</f>
        <v>Ashley </v>
      </c>
      <c r="C23" s="929" t="str">
        <f t="array" ref="C23">IFNA(XLOOKUP(A23,'New Signups'!C:C,'New Signups'!E:E),"-")</f>
        <v>Amaning</v>
      </c>
      <c r="D23" s="895">
        <v>3023.0</v>
      </c>
      <c r="E23" s="895"/>
      <c r="F23" s="895"/>
      <c r="G23" s="895"/>
      <c r="H23" s="895"/>
      <c r="I23" s="895"/>
      <c r="J23" s="1385"/>
      <c r="K23" s="895"/>
      <c r="L23" s="1410">
        <v>45744.0</v>
      </c>
      <c r="M23" s="933" t="s">
        <v>256</v>
      </c>
      <c r="N23" s="1411" t="s">
        <v>4667</v>
      </c>
      <c r="O23" s="1306" t="s">
        <v>4516</v>
      </c>
      <c r="P23" s="1306" t="s">
        <v>4516</v>
      </c>
      <c r="Q23" s="426"/>
      <c r="R23" s="544"/>
      <c r="S23" s="1415">
        <v>45757.0</v>
      </c>
      <c r="T23" s="1013" t="s">
        <v>5738</v>
      </c>
      <c r="U23" s="1013" t="s">
        <v>5264</v>
      </c>
      <c r="V23" s="1013" t="s">
        <v>4525</v>
      </c>
      <c r="W23" s="1013" t="s">
        <v>4525</v>
      </c>
      <c r="X23" s="1013" t="s">
        <v>4525</v>
      </c>
      <c r="Y23" s="544"/>
      <c r="Z23" s="421"/>
      <c r="AA23" s="343"/>
      <c r="AB23" s="343"/>
      <c r="AC23" s="343"/>
      <c r="AD23" s="343"/>
      <c r="AE23" s="896"/>
      <c r="AF23" s="896"/>
      <c r="AG23" s="896"/>
      <c r="AH23" s="896"/>
      <c r="AI23" s="896"/>
      <c r="AJ23" s="896"/>
      <c r="AK23" s="896"/>
      <c r="AL23" s="896"/>
      <c r="AM23" s="896"/>
      <c r="AN23" s="896"/>
      <c r="AO23" s="896"/>
      <c r="AP23" s="896"/>
      <c r="AQ23" s="896"/>
      <c r="AR23" s="896"/>
    </row>
    <row r="24" ht="14.25" customHeight="1">
      <c r="A24" s="421">
        <v>362.0</v>
      </c>
      <c r="B24" s="421" t="str">
        <f t="array" ref="B24">IFNA(XLOOKUP(A24,'New Signups'!C:C,'New Signups'!D:D),"-")</f>
        <v>Aryaa</v>
      </c>
      <c r="C24" s="929" t="str">
        <f t="array" ref="C24">IFNA(XLOOKUP(A24,'New Signups'!C:C,'New Signups'!E:E),"-")</f>
        <v>Patel</v>
      </c>
      <c r="D24" s="895">
        <v>3024.0</v>
      </c>
      <c r="E24" s="895"/>
      <c r="F24" s="895"/>
      <c r="G24" s="895"/>
      <c r="H24" s="895"/>
      <c r="I24" s="895"/>
      <c r="J24" s="1385"/>
      <c r="K24" s="895"/>
      <c r="L24" s="1394"/>
      <c r="M24" s="421"/>
      <c r="N24" s="501"/>
      <c r="O24" s="544"/>
      <c r="P24" s="544"/>
      <c r="Q24" s="544"/>
      <c r="R24" s="544"/>
      <c r="S24" s="1001"/>
      <c r="T24" s="544"/>
      <c r="U24" s="544"/>
      <c r="V24" s="544"/>
      <c r="W24" s="544"/>
      <c r="X24" s="544"/>
      <c r="Y24" s="544"/>
      <c r="Z24" s="421"/>
      <c r="AA24" s="343"/>
      <c r="AB24" s="343"/>
      <c r="AC24" s="343"/>
      <c r="AD24" s="343"/>
      <c r="AE24" s="896"/>
      <c r="AF24" s="896"/>
      <c r="AG24" s="896"/>
      <c r="AH24" s="896"/>
      <c r="AI24" s="896"/>
      <c r="AJ24" s="896"/>
      <c r="AK24" s="896"/>
      <c r="AL24" s="896"/>
      <c r="AM24" s="896"/>
      <c r="AN24" s="896"/>
      <c r="AO24" s="896"/>
      <c r="AP24" s="896"/>
      <c r="AQ24" s="896"/>
      <c r="AR24" s="896"/>
    </row>
    <row r="25" ht="14.25" customHeight="1">
      <c r="A25" s="421">
        <v>373.0</v>
      </c>
      <c r="B25" s="421" t="str">
        <f t="array" ref="B25">IFNA(XLOOKUP(A25,'New Signups'!C:C,'New Signups'!D:D),"-")</f>
        <v>Samantha</v>
      </c>
      <c r="C25" s="929" t="str">
        <f t="array" ref="C25">IFNA(XLOOKUP(A25,'New Signups'!C:C,'New Signups'!E:E),"-")</f>
        <v>Lauck</v>
      </c>
      <c r="D25" s="895">
        <v>3025.0</v>
      </c>
      <c r="E25" s="895"/>
      <c r="F25" s="895"/>
      <c r="G25" s="895"/>
      <c r="H25" s="895"/>
      <c r="I25" s="895"/>
      <c r="J25" s="1385"/>
      <c r="K25" s="895"/>
      <c r="L25" s="1394"/>
      <c r="M25" s="421"/>
      <c r="N25" s="501"/>
      <c r="O25" s="544"/>
      <c r="P25" s="544"/>
      <c r="Q25" s="544"/>
      <c r="R25" s="544"/>
      <c r="S25" s="1001"/>
      <c r="T25" s="544"/>
      <c r="U25" s="544"/>
      <c r="V25" s="544"/>
      <c r="W25" s="544"/>
      <c r="X25" s="544"/>
      <c r="Y25" s="544"/>
      <c r="Z25" s="421"/>
      <c r="AA25" s="343"/>
      <c r="AB25" s="343"/>
      <c r="AC25" s="343"/>
      <c r="AD25" s="343"/>
      <c r="AE25" s="896"/>
      <c r="AF25" s="896"/>
      <c r="AG25" s="896"/>
      <c r="AH25" s="896"/>
      <c r="AI25" s="896"/>
      <c r="AJ25" s="896"/>
      <c r="AK25" s="896"/>
      <c r="AL25" s="896"/>
      <c r="AM25" s="896"/>
      <c r="AN25" s="896"/>
      <c r="AO25" s="896"/>
      <c r="AP25" s="896"/>
      <c r="AQ25" s="896"/>
      <c r="AR25" s="896"/>
    </row>
    <row r="26" ht="15.75" customHeight="1">
      <c r="A26" s="421">
        <v>364.0</v>
      </c>
      <c r="B26" s="421" t="str">
        <f t="array" ref="B26">IFNA(XLOOKUP(A26,'New Signups'!C:C,'New Signups'!D:D),"-")</f>
        <v>Sydney</v>
      </c>
      <c r="C26" s="929" t="str">
        <f t="array" ref="C26">IFNA(XLOOKUP(A26,'New Signups'!C:C,'New Signups'!E:E),"-")</f>
        <v>Huynh</v>
      </c>
      <c r="D26" s="895">
        <v>3026.0</v>
      </c>
      <c r="E26" s="895"/>
      <c r="F26" s="895"/>
      <c r="G26" s="895"/>
      <c r="H26" s="895"/>
      <c r="I26" s="895"/>
      <c r="J26" s="1416"/>
      <c r="K26" s="895"/>
      <c r="L26" s="1417">
        <v>45716.0</v>
      </c>
      <c r="M26" s="933" t="s">
        <v>4466</v>
      </c>
      <c r="N26" s="999" t="s">
        <v>4916</v>
      </c>
      <c r="O26" s="1013" t="s">
        <v>4516</v>
      </c>
      <c r="P26" s="1013" t="s">
        <v>4516</v>
      </c>
      <c r="Q26" s="544"/>
      <c r="R26" s="544"/>
      <c r="S26" s="1415">
        <v>45765.0</v>
      </c>
      <c r="T26" s="1013" t="s">
        <v>5182</v>
      </c>
      <c r="U26" s="1013" t="s">
        <v>5305</v>
      </c>
      <c r="V26" s="544"/>
      <c r="W26" s="544"/>
      <c r="X26" s="1013" t="s">
        <v>4525</v>
      </c>
      <c r="Y26" s="544"/>
      <c r="Z26" s="421"/>
      <c r="AA26" s="343"/>
      <c r="AB26" s="343"/>
      <c r="AC26" s="343"/>
      <c r="AD26" s="343"/>
      <c r="AE26" s="896"/>
      <c r="AF26" s="896"/>
      <c r="AG26" s="896"/>
      <c r="AH26" s="896"/>
      <c r="AI26" s="896"/>
      <c r="AJ26" s="896"/>
      <c r="AK26" s="896"/>
      <c r="AL26" s="896"/>
      <c r="AM26" s="896"/>
      <c r="AN26" s="896"/>
      <c r="AO26" s="896"/>
      <c r="AP26" s="896"/>
      <c r="AQ26" s="896"/>
      <c r="AR26" s="896"/>
    </row>
    <row r="27" ht="14.25" customHeight="1">
      <c r="A27" s="421">
        <v>370.0</v>
      </c>
      <c r="B27" s="421" t="str">
        <f t="array" ref="B27">IFNA(XLOOKUP(A27,'New Signups'!C:C,'New Signups'!D:D),"-")</f>
        <v>(Sahani) Deunara</v>
      </c>
      <c r="C27" s="929" t="str">
        <f t="array" ref="C27">IFNA(XLOOKUP(A27,'New Signups'!C:C,'New Signups'!E:E),"-")</f>
        <v>Silva Hewage</v>
      </c>
      <c r="D27" s="895">
        <v>3027.0</v>
      </c>
      <c r="E27" s="895"/>
      <c r="F27" s="895"/>
      <c r="G27" s="895"/>
      <c r="H27" s="895"/>
      <c r="I27" s="895"/>
      <c r="J27" s="1385"/>
      <c r="K27" s="895"/>
      <c r="L27" s="1394"/>
      <c r="M27" s="421"/>
      <c r="N27" s="501"/>
      <c r="O27" s="544"/>
      <c r="P27" s="544"/>
      <c r="Q27" s="544"/>
      <c r="R27" s="544"/>
      <c r="S27" s="1001"/>
      <c r="T27" s="544"/>
      <c r="U27" s="544"/>
      <c r="V27" s="544"/>
      <c r="W27" s="544"/>
      <c r="X27" s="544"/>
      <c r="Y27" s="544"/>
      <c r="Z27" s="421"/>
      <c r="AA27" s="343"/>
      <c r="AB27" s="343"/>
      <c r="AC27" s="343"/>
      <c r="AD27" s="343"/>
      <c r="AE27" s="896"/>
      <c r="AF27" s="896"/>
      <c r="AG27" s="896"/>
      <c r="AH27" s="896"/>
      <c r="AI27" s="896"/>
      <c r="AJ27" s="896"/>
      <c r="AK27" s="896"/>
      <c r="AL27" s="896"/>
      <c r="AM27" s="896"/>
      <c r="AN27" s="896"/>
      <c r="AO27" s="896"/>
      <c r="AP27" s="896"/>
      <c r="AQ27" s="896"/>
      <c r="AR27" s="896"/>
    </row>
    <row r="28" ht="20.25" customHeight="1">
      <c r="A28" s="421">
        <v>366.0</v>
      </c>
      <c r="B28" s="421" t="str">
        <f t="array" ref="B28">IFNA(XLOOKUP(A28,'New Signups'!C:C,'New Signups'!D:D),"-")</f>
        <v>Beyonce</v>
      </c>
      <c r="C28" s="929" t="str">
        <f t="array" ref="C28">IFNA(XLOOKUP(A28,'New Signups'!C:C,'New Signups'!E:E),"-")</f>
        <v>Berthold</v>
      </c>
      <c r="D28" s="895">
        <v>3028.0</v>
      </c>
      <c r="E28" s="895"/>
      <c r="F28" s="895"/>
      <c r="G28" s="895"/>
      <c r="H28" s="895"/>
      <c r="I28" s="895"/>
      <c r="J28" s="1385"/>
      <c r="K28" s="895"/>
      <c r="L28" s="1417">
        <v>45734.0</v>
      </c>
      <c r="M28" s="933" t="s">
        <v>4472</v>
      </c>
      <c r="N28" s="1411" t="s">
        <v>5307</v>
      </c>
      <c r="O28" s="1013" t="s">
        <v>4516</v>
      </c>
      <c r="P28" s="1013" t="s">
        <v>4516</v>
      </c>
      <c r="Q28" s="544"/>
      <c r="R28" s="544"/>
      <c r="S28" s="1418">
        <v>45748.0</v>
      </c>
      <c r="T28" s="1013" t="s">
        <v>4764</v>
      </c>
      <c r="U28" s="544"/>
      <c r="V28" s="544"/>
      <c r="W28" s="544"/>
      <c r="X28" s="544"/>
      <c r="Y28" s="544"/>
      <c r="Z28" s="421"/>
      <c r="AA28" s="343"/>
      <c r="AB28" s="343"/>
      <c r="AC28" s="343"/>
      <c r="AD28" s="343"/>
      <c r="AE28" s="896"/>
      <c r="AF28" s="896"/>
      <c r="AG28" s="896"/>
      <c r="AH28" s="896"/>
      <c r="AI28" s="896"/>
      <c r="AJ28" s="896"/>
      <c r="AK28" s="896"/>
      <c r="AL28" s="896"/>
      <c r="AM28" s="896"/>
      <c r="AN28" s="896"/>
      <c r="AO28" s="896"/>
      <c r="AP28" s="896"/>
      <c r="AQ28" s="896"/>
      <c r="AR28" s="896"/>
    </row>
    <row r="29" ht="14.25" customHeight="1">
      <c r="A29" s="421">
        <v>286.0</v>
      </c>
      <c r="B29" s="421" t="str">
        <f t="array" ref="B29">IFNA(XLOOKUP(A29,'New Signups'!C:C,'New Signups'!D:D),"-")</f>
        <v>Aaron</v>
      </c>
      <c r="C29" s="929" t="str">
        <f t="array" ref="C29">IFNA(XLOOKUP(A29,'New Signups'!C:C,'New Signups'!E:E),"-")</f>
        <v>Ennis</v>
      </c>
      <c r="D29" s="895">
        <v>3030.0</v>
      </c>
      <c r="E29" s="895"/>
      <c r="F29" s="895"/>
      <c r="G29" s="895"/>
      <c r="H29" s="895"/>
      <c r="I29" s="895"/>
      <c r="J29" s="1385"/>
      <c r="K29" s="895"/>
      <c r="L29" s="1394"/>
      <c r="M29" s="421"/>
      <c r="N29" s="501"/>
      <c r="O29" s="1013"/>
      <c r="P29" s="1013"/>
      <c r="Q29" s="544"/>
      <c r="R29" s="544"/>
      <c r="S29" s="1001"/>
      <c r="T29" s="544"/>
      <c r="U29" s="544"/>
      <c r="V29" s="544"/>
      <c r="W29" s="544"/>
      <c r="X29" s="544"/>
      <c r="Y29" s="544"/>
      <c r="Z29" s="421"/>
      <c r="AA29" s="343"/>
      <c r="AB29" s="343"/>
      <c r="AC29" s="343"/>
      <c r="AD29" s="343"/>
      <c r="AE29" s="896"/>
      <c r="AF29" s="896"/>
      <c r="AG29" s="896"/>
      <c r="AH29" s="896"/>
      <c r="AI29" s="896"/>
      <c r="AJ29" s="896"/>
      <c r="AK29" s="896"/>
      <c r="AL29" s="896"/>
      <c r="AM29" s="896"/>
      <c r="AN29" s="896"/>
      <c r="AO29" s="896"/>
      <c r="AP29" s="896"/>
      <c r="AQ29" s="896"/>
      <c r="AR29" s="896"/>
    </row>
    <row r="30" ht="15.0" customHeight="1">
      <c r="A30" s="421">
        <v>334.0</v>
      </c>
      <c r="B30" s="421" t="str">
        <f t="array" ref="B30">IFNA(XLOOKUP(A30,'New Signups'!C:C,'New Signups'!D:D),"-")</f>
        <v>Cal</v>
      </c>
      <c r="C30" s="929" t="str">
        <f t="array" ref="C30">IFNA(XLOOKUP(A30,'New Signups'!C:C,'New Signups'!E:E),"-")</f>
        <v>Nguyen</v>
      </c>
      <c r="D30" s="895">
        <v>3031.0</v>
      </c>
      <c r="E30" s="895"/>
      <c r="F30" s="895"/>
      <c r="G30" s="895"/>
      <c r="H30" s="895"/>
      <c r="I30" s="895"/>
      <c r="J30" s="1385"/>
      <c r="K30" s="895"/>
      <c r="L30" s="1417">
        <v>45730.0</v>
      </c>
      <c r="M30" s="933" t="s">
        <v>5739</v>
      </c>
      <c r="N30" s="999" t="s">
        <v>5289</v>
      </c>
      <c r="O30" s="1013" t="s">
        <v>4516</v>
      </c>
      <c r="P30" s="1013" t="s">
        <v>4516</v>
      </c>
      <c r="Q30" s="544"/>
      <c r="R30" s="544"/>
      <c r="S30" s="1415">
        <v>45763.0</v>
      </c>
      <c r="T30" s="1013" t="s">
        <v>5740</v>
      </c>
      <c r="U30" s="1013" t="s">
        <v>5290</v>
      </c>
      <c r="V30" s="1013" t="s">
        <v>4516</v>
      </c>
      <c r="W30" s="1013" t="s">
        <v>4516</v>
      </c>
      <c r="X30" s="1013" t="s">
        <v>4516</v>
      </c>
      <c r="Y30" s="544"/>
      <c r="Z30" s="421"/>
      <c r="AA30" s="343"/>
      <c r="AB30" s="343"/>
      <c r="AC30" s="343"/>
      <c r="AD30" s="343"/>
      <c r="AE30" s="896"/>
      <c r="AF30" s="896"/>
      <c r="AG30" s="896"/>
      <c r="AH30" s="896"/>
      <c r="AI30" s="896"/>
      <c r="AJ30" s="896"/>
      <c r="AK30" s="896"/>
      <c r="AL30" s="896"/>
      <c r="AM30" s="896"/>
      <c r="AN30" s="896"/>
      <c r="AO30" s="896"/>
      <c r="AP30" s="896"/>
      <c r="AQ30" s="896"/>
      <c r="AR30" s="896"/>
    </row>
    <row r="31" ht="14.25" customHeight="1">
      <c r="A31" s="421">
        <v>300.0</v>
      </c>
      <c r="B31" s="421" t="str">
        <f t="array" ref="B31">IFNA(XLOOKUP(A31,'New Signups'!C:C,'New Signups'!D:D),"-")</f>
        <v>Ishika</v>
      </c>
      <c r="C31" s="929" t="str">
        <f t="array" ref="C31">IFNA(XLOOKUP(A31,'New Signups'!C:C,'New Signups'!E:E),"-")</f>
        <v>Kohli</v>
      </c>
      <c r="D31" s="895">
        <v>3032.0</v>
      </c>
      <c r="E31" s="895"/>
      <c r="F31" s="895"/>
      <c r="G31" s="895"/>
      <c r="H31" s="895"/>
      <c r="I31" s="895"/>
      <c r="J31" s="1385"/>
      <c r="K31" s="895"/>
      <c r="L31" s="1417">
        <v>45733.0</v>
      </c>
      <c r="M31" s="933" t="s">
        <v>5741</v>
      </c>
      <c r="N31" s="999" t="s">
        <v>4788</v>
      </c>
      <c r="O31" s="1013" t="s">
        <v>4516</v>
      </c>
      <c r="P31" s="1013" t="s">
        <v>4516</v>
      </c>
      <c r="Q31" s="544"/>
      <c r="R31" s="544"/>
      <c r="S31" s="1415">
        <v>45777.0</v>
      </c>
      <c r="T31" s="1013" t="s">
        <v>5742</v>
      </c>
      <c r="U31" s="1013" t="s">
        <v>5271</v>
      </c>
      <c r="V31" s="1013" t="s">
        <v>4516</v>
      </c>
      <c r="W31" s="1013" t="s">
        <v>4516</v>
      </c>
      <c r="X31" s="1013" t="s">
        <v>4516</v>
      </c>
      <c r="Y31" s="544"/>
      <c r="Z31" s="421"/>
      <c r="AA31" s="343"/>
      <c r="AB31" s="343"/>
      <c r="AC31" s="343"/>
      <c r="AD31" s="343"/>
      <c r="AE31" s="896"/>
      <c r="AF31" s="896"/>
      <c r="AG31" s="896"/>
      <c r="AH31" s="896"/>
      <c r="AI31" s="896"/>
      <c r="AJ31" s="896"/>
      <c r="AK31" s="896"/>
      <c r="AL31" s="896"/>
      <c r="AM31" s="896"/>
      <c r="AN31" s="896"/>
      <c r="AO31" s="896"/>
      <c r="AP31" s="896"/>
      <c r="AQ31" s="896"/>
      <c r="AR31" s="896"/>
    </row>
    <row r="32" ht="14.25" customHeight="1">
      <c r="A32" s="421">
        <v>380.0</v>
      </c>
      <c r="B32" s="421" t="str">
        <f t="array" ref="B32">IFNA(XLOOKUP(A32,'New Signups'!C:C,'New Signups'!D:D),"-")</f>
        <v>Brookynn</v>
      </c>
      <c r="C32" s="929" t="str">
        <f t="array" ref="C32">IFNA(XLOOKUP(A32,'New Signups'!C:C,'New Signups'!E:E),"-")</f>
        <v>Sload</v>
      </c>
      <c r="D32" s="895">
        <v>3033.0</v>
      </c>
      <c r="E32" s="895"/>
      <c r="F32" s="895"/>
      <c r="G32" s="895"/>
      <c r="H32" s="895"/>
      <c r="I32" s="895"/>
      <c r="J32" s="1385"/>
      <c r="K32" s="895"/>
      <c r="L32" s="1394"/>
      <c r="M32" s="421"/>
      <c r="N32" s="501"/>
      <c r="O32" s="544"/>
      <c r="P32" s="544"/>
      <c r="Q32" s="544"/>
      <c r="R32" s="544"/>
      <c r="S32" s="1001"/>
      <c r="T32" s="544"/>
      <c r="U32" s="544"/>
      <c r="V32" s="544"/>
      <c r="W32" s="544"/>
      <c r="X32" s="544"/>
      <c r="Y32" s="544"/>
      <c r="Z32" s="421"/>
      <c r="AA32" s="343"/>
      <c r="AB32" s="343"/>
      <c r="AC32" s="343"/>
      <c r="AD32" s="343"/>
      <c r="AE32" s="896"/>
      <c r="AF32" s="896"/>
      <c r="AG32" s="896"/>
      <c r="AH32" s="896"/>
      <c r="AI32" s="896"/>
      <c r="AJ32" s="896"/>
      <c r="AK32" s="896"/>
      <c r="AL32" s="896"/>
      <c r="AM32" s="896"/>
      <c r="AN32" s="896"/>
      <c r="AO32" s="896"/>
      <c r="AP32" s="896"/>
      <c r="AQ32" s="896"/>
      <c r="AR32" s="896"/>
    </row>
    <row r="33" ht="16.5" customHeight="1">
      <c r="A33" s="421">
        <v>328.0</v>
      </c>
      <c r="B33" s="421" t="str">
        <f t="array" ref="B33">IFNA(XLOOKUP(A33,'New Signups'!C:C,'New Signups'!D:D),"-")</f>
        <v>Anouska</v>
      </c>
      <c r="C33" s="929" t="str">
        <f t="array" ref="C33">IFNA(XLOOKUP(A33,'New Signups'!C:C,'New Signups'!E:E),"-")</f>
        <v>Jha</v>
      </c>
      <c r="D33" s="895">
        <v>3034.0</v>
      </c>
      <c r="E33" s="895"/>
      <c r="F33" s="895"/>
      <c r="G33" s="895"/>
      <c r="H33" s="895"/>
      <c r="I33" s="895"/>
      <c r="J33" s="1385"/>
      <c r="K33" s="895"/>
      <c r="L33" s="1394"/>
      <c r="M33" s="421"/>
      <c r="N33" s="501"/>
      <c r="O33" s="544"/>
      <c r="P33" s="544"/>
      <c r="Q33" s="544"/>
      <c r="R33" s="544"/>
      <c r="S33" s="1001"/>
      <c r="T33" s="544"/>
      <c r="U33" s="544"/>
      <c r="V33" s="544"/>
      <c r="W33" s="544"/>
      <c r="X33" s="544"/>
      <c r="Y33" s="544"/>
      <c r="Z33" s="421"/>
      <c r="AA33" s="343"/>
      <c r="AB33" s="343"/>
      <c r="AC33" s="343"/>
      <c r="AD33" s="343"/>
      <c r="AE33" s="896"/>
      <c r="AF33" s="896"/>
      <c r="AG33" s="896"/>
      <c r="AH33" s="896"/>
      <c r="AI33" s="896"/>
      <c r="AJ33" s="896"/>
      <c r="AK33" s="896"/>
      <c r="AL33" s="896"/>
      <c r="AM33" s="896"/>
      <c r="AN33" s="896"/>
      <c r="AO33" s="896"/>
      <c r="AP33" s="896"/>
      <c r="AQ33" s="896"/>
      <c r="AR33" s="896"/>
    </row>
    <row r="34" ht="14.25" customHeight="1">
      <c r="A34" s="421">
        <v>385.0</v>
      </c>
      <c r="B34" s="421" t="str">
        <f t="array" ref="B34">IFNA(XLOOKUP(A34,'New Signups'!C:C,'New Signups'!D:D),"-")</f>
        <v>Carina</v>
      </c>
      <c r="C34" s="929" t="str">
        <f t="array" ref="C34">IFNA(XLOOKUP(A34,'New Signups'!C:C,'New Signups'!E:E),"-")</f>
        <v>Lankin</v>
      </c>
      <c r="D34" s="895">
        <v>3035.0</v>
      </c>
      <c r="E34" s="895"/>
      <c r="F34" s="895"/>
      <c r="G34" s="895"/>
      <c r="H34" s="895"/>
      <c r="I34" s="895"/>
      <c r="J34" s="1385"/>
      <c r="K34" s="895"/>
      <c r="L34" s="1417">
        <v>45747.0</v>
      </c>
      <c r="M34" s="933" t="s">
        <v>4471</v>
      </c>
      <c r="N34" s="999" t="s">
        <v>4788</v>
      </c>
      <c r="O34" s="1013" t="s">
        <v>4516</v>
      </c>
      <c r="P34" s="544"/>
      <c r="Q34" s="544"/>
      <c r="R34" s="544"/>
      <c r="S34" s="1415">
        <v>45756.0</v>
      </c>
      <c r="T34" s="1013" t="s">
        <v>5743</v>
      </c>
      <c r="U34" s="1013" t="s">
        <v>5318</v>
      </c>
      <c r="V34" s="544"/>
      <c r="W34" s="544"/>
      <c r="X34" s="544"/>
      <c r="Y34" s="544"/>
      <c r="Z34" s="421"/>
      <c r="AA34" s="343"/>
      <c r="AB34" s="343"/>
      <c r="AC34" s="343"/>
      <c r="AD34" s="343"/>
      <c r="AE34" s="896"/>
      <c r="AF34" s="896"/>
      <c r="AG34" s="896"/>
      <c r="AH34" s="896"/>
      <c r="AI34" s="896"/>
      <c r="AJ34" s="896"/>
      <c r="AK34" s="896"/>
      <c r="AL34" s="896"/>
      <c r="AM34" s="896"/>
      <c r="AN34" s="896"/>
      <c r="AO34" s="896"/>
      <c r="AP34" s="896"/>
      <c r="AQ34" s="896"/>
      <c r="AR34" s="896"/>
    </row>
    <row r="35" ht="14.25" customHeight="1">
      <c r="A35" s="421">
        <v>350.0</v>
      </c>
      <c r="B35" s="421" t="str">
        <f t="array" ref="B35">IFNA(XLOOKUP(A35,'New Signups'!C:C,'New Signups'!D:D),"-")</f>
        <v>Kyla</v>
      </c>
      <c r="C35" s="929" t="str">
        <f t="array" ref="C35">IFNA(XLOOKUP(A35,'New Signups'!C:C,'New Signups'!E:E),"-")</f>
        <v>Lowery</v>
      </c>
      <c r="D35" s="895">
        <v>3036.0</v>
      </c>
      <c r="E35" s="895"/>
      <c r="F35" s="895"/>
      <c r="G35" s="895"/>
      <c r="H35" s="895"/>
      <c r="I35" s="895"/>
      <c r="J35" s="1385"/>
      <c r="K35" s="895"/>
      <c r="L35" s="1417">
        <v>45747.0</v>
      </c>
      <c r="M35" s="933" t="s">
        <v>5744</v>
      </c>
      <c r="N35" s="999" t="s">
        <v>5295</v>
      </c>
      <c r="O35" s="1013" t="s">
        <v>4516</v>
      </c>
      <c r="P35" s="1013" t="s">
        <v>4516</v>
      </c>
      <c r="Q35" s="544"/>
      <c r="R35" s="544"/>
      <c r="S35" s="1415">
        <v>45754.0</v>
      </c>
      <c r="T35" s="1013" t="s">
        <v>4997</v>
      </c>
      <c r="U35" s="1013" t="s">
        <v>5296</v>
      </c>
      <c r="V35" s="1013" t="s">
        <v>4516</v>
      </c>
      <c r="W35" s="1013" t="s">
        <v>4516</v>
      </c>
      <c r="X35" s="1013" t="s">
        <v>4516</v>
      </c>
      <c r="Y35" s="544"/>
      <c r="Z35" s="421"/>
      <c r="AA35" s="343"/>
      <c r="AB35" s="343"/>
      <c r="AC35" s="343"/>
      <c r="AD35" s="343"/>
      <c r="AE35" s="896"/>
      <c r="AF35" s="896"/>
      <c r="AG35" s="896"/>
      <c r="AH35" s="896"/>
      <c r="AI35" s="896"/>
      <c r="AJ35" s="896"/>
      <c r="AK35" s="896"/>
      <c r="AL35" s="896"/>
      <c r="AM35" s="896"/>
      <c r="AN35" s="896"/>
      <c r="AO35" s="896"/>
      <c r="AP35" s="896"/>
      <c r="AQ35" s="896"/>
      <c r="AR35" s="896"/>
    </row>
    <row r="36" ht="14.25" customHeight="1">
      <c r="A36" s="421">
        <v>311.0</v>
      </c>
      <c r="B36" s="421" t="str">
        <f t="array" ref="B36">IFNA(XLOOKUP(A36,'New Signups'!C:C,'New Signups'!D:D),"-")</f>
        <v>Carolyn</v>
      </c>
      <c r="C36" s="929" t="str">
        <f t="array" ref="C36">IFNA(XLOOKUP(A36,'New Signups'!C:C,'New Signups'!E:E),"-")</f>
        <v>Gnage</v>
      </c>
      <c r="D36" s="895">
        <v>3037.0</v>
      </c>
      <c r="E36" s="895"/>
      <c r="F36" s="895"/>
      <c r="G36" s="895"/>
      <c r="H36" s="895"/>
      <c r="I36" s="895"/>
      <c r="J36" s="1385"/>
      <c r="K36" s="895"/>
      <c r="L36" s="1417">
        <v>45749.0</v>
      </c>
      <c r="M36" s="933" t="s">
        <v>3308</v>
      </c>
      <c r="N36" s="999" t="s">
        <v>4667</v>
      </c>
      <c r="O36" s="1013" t="s">
        <v>4516</v>
      </c>
      <c r="P36" s="1013" t="s">
        <v>4516</v>
      </c>
      <c r="Q36" s="544"/>
      <c r="R36" s="544"/>
      <c r="S36" s="1415">
        <v>45768.0</v>
      </c>
      <c r="T36" s="1013" t="s">
        <v>5731</v>
      </c>
      <c r="U36" s="1013" t="s">
        <v>5236</v>
      </c>
      <c r="V36" s="1013" t="s">
        <v>4516</v>
      </c>
      <c r="W36" s="1013" t="s">
        <v>4516</v>
      </c>
      <c r="X36" s="1013" t="s">
        <v>4516</v>
      </c>
      <c r="Y36" s="544"/>
      <c r="Z36" s="421"/>
      <c r="AA36" s="343"/>
      <c r="AB36" s="343"/>
      <c r="AC36" s="343"/>
      <c r="AD36" s="343"/>
      <c r="AE36" s="896"/>
      <c r="AF36" s="896"/>
      <c r="AG36" s="896"/>
      <c r="AH36" s="896"/>
      <c r="AI36" s="896"/>
      <c r="AJ36" s="896"/>
      <c r="AK36" s="896"/>
      <c r="AL36" s="896"/>
      <c r="AM36" s="896"/>
      <c r="AN36" s="896"/>
      <c r="AO36" s="896"/>
      <c r="AP36" s="896"/>
      <c r="AQ36" s="896"/>
      <c r="AR36" s="896"/>
    </row>
    <row r="37" ht="15.0" customHeight="1">
      <c r="A37" s="421">
        <v>336.0</v>
      </c>
      <c r="B37" s="421" t="str">
        <f t="array" ref="B37">IFNA(XLOOKUP(A37,'New Signups'!C:C,'New Signups'!D:D),"-")</f>
        <v>Jenelle</v>
      </c>
      <c r="C37" s="929" t="str">
        <f t="array" ref="C37">IFNA(XLOOKUP(A37,'New Signups'!C:C,'New Signups'!E:E),"-")</f>
        <v>Scholl</v>
      </c>
      <c r="D37" s="895">
        <v>3038.0</v>
      </c>
      <c r="E37" s="895"/>
      <c r="F37" s="895"/>
      <c r="G37" s="895"/>
      <c r="H37" s="895"/>
      <c r="I37" s="895"/>
      <c r="J37" s="1385"/>
      <c r="K37" s="895"/>
      <c r="L37" s="1417">
        <v>45737.0</v>
      </c>
      <c r="M37" s="933" t="s">
        <v>4475</v>
      </c>
      <c r="N37" s="999" t="s">
        <v>5294</v>
      </c>
      <c r="O37" s="1013" t="s">
        <v>4516</v>
      </c>
      <c r="P37" s="1013" t="s">
        <v>4516</v>
      </c>
      <c r="Q37" s="544"/>
      <c r="R37" s="544"/>
      <c r="S37" s="1415">
        <v>45757.0</v>
      </c>
      <c r="T37" s="1013" t="s">
        <v>4852</v>
      </c>
      <c r="U37" s="1013" t="s">
        <v>5236</v>
      </c>
      <c r="V37" s="1013" t="s">
        <v>4516</v>
      </c>
      <c r="W37" s="1013" t="s">
        <v>4516</v>
      </c>
      <c r="X37" s="1013" t="s">
        <v>4516</v>
      </c>
      <c r="Y37" s="544"/>
      <c r="Z37" s="421"/>
      <c r="AA37" s="343"/>
      <c r="AB37" s="343"/>
      <c r="AC37" s="343"/>
      <c r="AD37" s="343"/>
      <c r="AE37" s="896"/>
      <c r="AF37" s="896"/>
      <c r="AG37" s="896"/>
      <c r="AH37" s="896"/>
      <c r="AI37" s="896"/>
      <c r="AJ37" s="896"/>
      <c r="AK37" s="896"/>
      <c r="AL37" s="896"/>
      <c r="AM37" s="896"/>
      <c r="AN37" s="896"/>
      <c r="AO37" s="896"/>
      <c r="AP37" s="896"/>
      <c r="AQ37" s="896"/>
      <c r="AR37" s="896"/>
    </row>
    <row r="38" ht="14.25" customHeight="1">
      <c r="A38" s="421">
        <v>276.0</v>
      </c>
      <c r="B38" s="421" t="str">
        <f t="array" ref="B38">IFNA(XLOOKUP(A38,'New Signups'!C:C,'New Signups'!D:D),"-")</f>
        <v>Adam</v>
      </c>
      <c r="C38" s="929" t="str">
        <f t="array" ref="C38">IFNA(XLOOKUP(A38,'New Signups'!C:C,'New Signups'!E:E),"-")</f>
        <v>Yassin</v>
      </c>
      <c r="D38" s="895">
        <v>3039.0</v>
      </c>
      <c r="E38" s="895"/>
      <c r="F38" s="895"/>
      <c r="G38" s="895"/>
      <c r="H38" s="895"/>
      <c r="I38" s="895"/>
      <c r="J38" s="1385"/>
      <c r="K38" s="895"/>
      <c r="L38" s="1417">
        <v>45750.0</v>
      </c>
      <c r="M38" s="933" t="s">
        <v>3308</v>
      </c>
      <c r="N38" s="999" t="s">
        <v>4710</v>
      </c>
      <c r="O38" s="544"/>
      <c r="P38" s="544"/>
      <c r="Q38" s="544"/>
      <c r="R38" s="544"/>
      <c r="S38" s="1415">
        <v>45770.0</v>
      </c>
      <c r="T38" s="1013" t="s">
        <v>4760</v>
      </c>
      <c r="U38" s="1013" t="s">
        <v>5258</v>
      </c>
      <c r="V38" s="1013" t="s">
        <v>4516</v>
      </c>
      <c r="W38" s="1013" t="s">
        <v>4516</v>
      </c>
      <c r="X38" s="1013" t="s">
        <v>4516</v>
      </c>
      <c r="Y38" s="544"/>
      <c r="Z38" s="421"/>
      <c r="AA38" s="343"/>
      <c r="AB38" s="343"/>
      <c r="AC38" s="343"/>
      <c r="AD38" s="343"/>
      <c r="AE38" s="896"/>
      <c r="AF38" s="896"/>
      <c r="AG38" s="896"/>
      <c r="AH38" s="896"/>
      <c r="AI38" s="896"/>
      <c r="AJ38" s="896"/>
      <c r="AK38" s="896"/>
      <c r="AL38" s="896"/>
      <c r="AM38" s="896"/>
      <c r="AN38" s="896"/>
      <c r="AO38" s="896"/>
      <c r="AP38" s="896"/>
      <c r="AQ38" s="896"/>
      <c r="AR38" s="896"/>
    </row>
    <row r="39" ht="14.25" customHeight="1">
      <c r="A39" s="421">
        <v>274.0</v>
      </c>
      <c r="B39" s="421" t="str">
        <f t="array" ref="B39">IFNA(XLOOKUP(A39,'New Signups'!C:C,'New Signups'!D:D),"-")</f>
        <v>Nolan</v>
      </c>
      <c r="C39" s="929" t="str">
        <f t="array" ref="C39">IFNA(XLOOKUP(A39,'New Signups'!C:C,'New Signups'!E:E),"-")</f>
        <v>Lortz</v>
      </c>
      <c r="D39" s="895">
        <v>3041.0</v>
      </c>
      <c r="E39" s="895"/>
      <c r="F39" s="895"/>
      <c r="G39" s="895"/>
      <c r="H39" s="895"/>
      <c r="I39" s="895"/>
      <c r="J39" s="1385"/>
      <c r="K39" s="895"/>
      <c r="L39" s="1394"/>
      <c r="M39" s="421"/>
      <c r="N39" s="501"/>
      <c r="O39" s="544"/>
      <c r="P39" s="544"/>
      <c r="Q39" s="544"/>
      <c r="R39" s="544"/>
      <c r="S39" s="1001"/>
      <c r="T39" s="544"/>
      <c r="U39" s="544"/>
      <c r="V39" s="544"/>
      <c r="W39" s="544"/>
      <c r="X39" s="544"/>
      <c r="Y39" s="544"/>
      <c r="Z39" s="421"/>
      <c r="AA39" s="343"/>
      <c r="AB39" s="343"/>
      <c r="AC39" s="343"/>
      <c r="AD39" s="343"/>
      <c r="AE39" s="896"/>
      <c r="AF39" s="896"/>
      <c r="AG39" s="896"/>
      <c r="AH39" s="896"/>
      <c r="AI39" s="896"/>
      <c r="AJ39" s="896"/>
      <c r="AK39" s="896"/>
      <c r="AL39" s="896"/>
      <c r="AM39" s="896"/>
      <c r="AN39" s="896"/>
      <c r="AO39" s="896"/>
      <c r="AP39" s="896"/>
      <c r="AQ39" s="896"/>
      <c r="AR39" s="896"/>
    </row>
    <row r="40" ht="18.0" customHeight="1">
      <c r="A40" s="421">
        <v>405.0</v>
      </c>
      <c r="B40" s="421" t="str">
        <f t="array" ref="B40">IFNA(XLOOKUP(A40,'New Signups'!C:C,'New Signups'!D:D),"-")</f>
        <v>John</v>
      </c>
      <c r="C40" s="929" t="str">
        <f t="array" ref="C40">IFNA(XLOOKUP(A40,'New Signups'!C:C,'New Signups'!E:E),"-")</f>
        <v>Sanchez-Siguenza</v>
      </c>
      <c r="D40" s="895">
        <v>3042.0</v>
      </c>
      <c r="E40" s="895"/>
      <c r="F40" s="895"/>
      <c r="G40" s="895"/>
      <c r="H40" s="895"/>
      <c r="I40" s="895"/>
      <c r="J40" s="1385"/>
      <c r="K40" s="895"/>
      <c r="L40" s="1417">
        <v>45743.0</v>
      </c>
      <c r="M40" s="933" t="s">
        <v>3958</v>
      </c>
      <c r="N40" s="999" t="s">
        <v>5326</v>
      </c>
      <c r="O40" s="1013" t="s">
        <v>4516</v>
      </c>
      <c r="P40" s="1013" t="s">
        <v>4516</v>
      </c>
      <c r="Q40" s="544"/>
      <c r="R40" s="544"/>
      <c r="S40" s="1415">
        <v>45750.0</v>
      </c>
      <c r="T40" s="1013" t="s">
        <v>5745</v>
      </c>
      <c r="U40" s="1013" t="s">
        <v>5327</v>
      </c>
      <c r="V40" s="1013" t="s">
        <v>4516</v>
      </c>
      <c r="W40" s="1013" t="s">
        <v>4516</v>
      </c>
      <c r="X40" s="1013" t="s">
        <v>4516</v>
      </c>
      <c r="Y40" s="544"/>
      <c r="Z40" s="421"/>
      <c r="AA40" s="343"/>
      <c r="AB40" s="343"/>
      <c r="AC40" s="343"/>
      <c r="AD40" s="343"/>
      <c r="AE40" s="896"/>
      <c r="AF40" s="896"/>
      <c r="AG40" s="896"/>
      <c r="AH40" s="896"/>
      <c r="AI40" s="896"/>
      <c r="AJ40" s="896"/>
      <c r="AK40" s="896"/>
      <c r="AL40" s="896"/>
      <c r="AM40" s="896"/>
      <c r="AN40" s="896"/>
      <c r="AO40" s="896"/>
      <c r="AP40" s="896"/>
      <c r="AQ40" s="896"/>
      <c r="AR40" s="896"/>
    </row>
    <row r="41" ht="14.25" customHeight="1">
      <c r="A41" s="421">
        <v>252.0</v>
      </c>
      <c r="B41" s="421" t="str">
        <f t="array" ref="B41">IFNA(XLOOKUP(A41,'New Signups'!C:C,'New Signups'!D:D),"-")</f>
        <v>Labib </v>
      </c>
      <c r="C41" s="929" t="str">
        <f t="array" ref="C41">IFNA(XLOOKUP(A41,'New Signups'!C:C,'New Signups'!E:E),"-")</f>
        <v>Khan</v>
      </c>
      <c r="D41" s="895">
        <v>3043.0</v>
      </c>
      <c r="E41" s="895"/>
      <c r="F41" s="895"/>
      <c r="G41" s="895"/>
      <c r="H41" s="895"/>
      <c r="I41" s="895"/>
      <c r="J41" s="1385"/>
      <c r="K41" s="895"/>
      <c r="L41" s="1417">
        <v>45810.0</v>
      </c>
      <c r="M41" s="933" t="s">
        <v>5746</v>
      </c>
      <c r="N41" s="999" t="s">
        <v>4667</v>
      </c>
      <c r="O41" s="1013" t="s">
        <v>4525</v>
      </c>
      <c r="P41" s="1013" t="s">
        <v>4525</v>
      </c>
      <c r="Q41" s="544"/>
      <c r="R41" s="544"/>
      <c r="S41" s="1419"/>
      <c r="T41" s="544"/>
      <c r="U41" s="544"/>
      <c r="V41" s="544"/>
      <c r="W41" s="544"/>
      <c r="X41" s="544"/>
      <c r="Y41" s="544"/>
      <c r="Z41" s="421"/>
      <c r="AA41" s="343"/>
      <c r="AB41" s="343"/>
      <c r="AC41" s="343"/>
      <c r="AD41" s="343"/>
      <c r="AE41" s="896"/>
      <c r="AF41" s="896"/>
      <c r="AG41" s="896"/>
      <c r="AH41" s="896"/>
      <c r="AI41" s="896"/>
      <c r="AJ41" s="896"/>
      <c r="AK41" s="896"/>
      <c r="AL41" s="896"/>
      <c r="AM41" s="896"/>
      <c r="AN41" s="896"/>
      <c r="AO41" s="896"/>
      <c r="AP41" s="896"/>
      <c r="AQ41" s="896"/>
      <c r="AR41" s="896"/>
    </row>
    <row r="42" ht="14.25" customHeight="1">
      <c r="A42" s="421">
        <v>264.0</v>
      </c>
      <c r="B42" s="421" t="str">
        <f t="array" ref="B42">IFNA(XLOOKUP(A42,'New Signups'!C:C,'New Signups'!D:D),"-")</f>
        <v>Bella</v>
      </c>
      <c r="C42" s="929" t="str">
        <f t="array" ref="C42">IFNA(XLOOKUP(A42,'New Signups'!C:C,'New Signups'!E:E),"-")</f>
        <v>Ngo</v>
      </c>
      <c r="D42" s="895">
        <v>3044.0</v>
      </c>
      <c r="E42" s="895"/>
      <c r="F42" s="895"/>
      <c r="G42" s="895"/>
      <c r="H42" s="895"/>
      <c r="I42" s="895"/>
      <c r="J42" s="1385"/>
      <c r="K42" s="895"/>
      <c r="L42" s="1417"/>
      <c r="M42" s="933" t="s">
        <v>256</v>
      </c>
      <c r="N42" s="999" t="s">
        <v>5252</v>
      </c>
      <c r="O42" s="1013" t="s">
        <v>4516</v>
      </c>
      <c r="P42" s="1013" t="s">
        <v>4516</v>
      </c>
      <c r="Q42" s="544"/>
      <c r="R42" s="544"/>
      <c r="S42" s="1417">
        <v>45771.0</v>
      </c>
      <c r="T42" s="933" t="s">
        <v>4980</v>
      </c>
      <c r="U42" s="999" t="s">
        <v>5253</v>
      </c>
      <c r="V42" s="1013" t="s">
        <v>4516</v>
      </c>
      <c r="W42" s="1013" t="s">
        <v>4516</v>
      </c>
      <c r="X42" s="1013" t="s">
        <v>4516</v>
      </c>
      <c r="Y42" s="544"/>
      <c r="Z42" s="421"/>
      <c r="AA42" s="343"/>
      <c r="AB42" s="343"/>
      <c r="AC42" s="343"/>
      <c r="AD42" s="343"/>
      <c r="AE42" s="896"/>
      <c r="AF42" s="896"/>
      <c r="AG42" s="896"/>
      <c r="AH42" s="896"/>
      <c r="AI42" s="896"/>
      <c r="AJ42" s="896"/>
      <c r="AK42" s="896"/>
      <c r="AL42" s="896"/>
      <c r="AM42" s="896"/>
      <c r="AN42" s="896"/>
      <c r="AO42" s="896"/>
      <c r="AP42" s="896"/>
      <c r="AQ42" s="896"/>
      <c r="AR42" s="896"/>
    </row>
    <row r="43" ht="18.0" customHeight="1">
      <c r="A43" s="421">
        <v>291.0</v>
      </c>
      <c r="B43" s="421" t="str">
        <f t="array" ref="B43">IFNA(XLOOKUP(A43,'New Signups'!C:C,'New Signups'!D:D),"-")</f>
        <v>Junhao</v>
      </c>
      <c r="C43" s="929" t="str">
        <f t="array" ref="C43">IFNA(XLOOKUP(A43,'New Signups'!C:C,'New Signups'!E:E),"-")</f>
        <v>Zhao</v>
      </c>
      <c r="D43" s="895">
        <v>3045.0</v>
      </c>
      <c r="E43" s="895"/>
      <c r="F43" s="895"/>
      <c r="G43" s="895"/>
      <c r="H43" s="895"/>
      <c r="I43" s="895"/>
      <c r="J43" s="1385"/>
      <c r="K43" s="895"/>
      <c r="L43" s="1417">
        <v>45763.0</v>
      </c>
      <c r="M43" s="933" t="s">
        <v>4469</v>
      </c>
      <c r="N43" s="999" t="s">
        <v>5266</v>
      </c>
      <c r="O43" s="1013" t="s">
        <v>4516</v>
      </c>
      <c r="P43" s="1013" t="s">
        <v>4516</v>
      </c>
      <c r="Q43" s="544"/>
      <c r="R43" s="544"/>
      <c r="S43" s="1415">
        <v>45807.0</v>
      </c>
      <c r="T43" s="1013" t="s">
        <v>5182</v>
      </c>
      <c r="U43" s="1013" t="s">
        <v>5267</v>
      </c>
      <c r="V43" s="1013" t="s">
        <v>4516</v>
      </c>
      <c r="W43" s="1013" t="s">
        <v>4516</v>
      </c>
      <c r="X43" s="1013" t="s">
        <v>4516</v>
      </c>
      <c r="Y43" s="544"/>
      <c r="Z43" s="421"/>
      <c r="AA43" s="343"/>
      <c r="AB43" s="343"/>
      <c r="AC43" s="343"/>
      <c r="AD43" s="343"/>
      <c r="AE43" s="896"/>
      <c r="AF43" s="896"/>
      <c r="AG43" s="896"/>
      <c r="AH43" s="896"/>
      <c r="AI43" s="896"/>
      <c r="AJ43" s="896"/>
      <c r="AK43" s="896"/>
      <c r="AL43" s="896"/>
      <c r="AM43" s="896"/>
      <c r="AN43" s="896"/>
      <c r="AO43" s="896"/>
      <c r="AP43" s="896"/>
      <c r="AQ43" s="896"/>
      <c r="AR43" s="896"/>
    </row>
    <row r="44" ht="14.25" customHeight="1">
      <c r="A44" s="421">
        <v>320.0</v>
      </c>
      <c r="B44" s="421" t="str">
        <f t="array" ref="B44">IFNA(XLOOKUP(A44,'New Signups'!C:C,'New Signups'!D:D),"-")</f>
        <v>Jacob</v>
      </c>
      <c r="C44" s="929" t="str">
        <f t="array" ref="C44">IFNA(XLOOKUP(A44,'New Signups'!C:C,'New Signups'!E:E),"-")</f>
        <v>Challenger</v>
      </c>
      <c r="D44" s="895">
        <v>3046.0</v>
      </c>
      <c r="E44" s="895"/>
      <c r="F44" s="895"/>
      <c r="G44" s="895"/>
      <c r="H44" s="895"/>
      <c r="I44" s="895"/>
      <c r="J44" s="1385"/>
      <c r="K44" s="895"/>
      <c r="L44" s="1394"/>
      <c r="M44" s="421"/>
      <c r="N44" s="501"/>
      <c r="O44" s="544"/>
      <c r="P44" s="544"/>
      <c r="Q44" s="544"/>
      <c r="R44" s="544"/>
      <c r="S44" s="1001"/>
      <c r="T44" s="544"/>
      <c r="U44" s="544"/>
      <c r="V44" s="544"/>
      <c r="W44" s="544"/>
      <c r="X44" s="544"/>
      <c r="Y44" s="544"/>
      <c r="Z44" s="421"/>
      <c r="AA44" s="343"/>
      <c r="AB44" s="343"/>
      <c r="AC44" s="343"/>
      <c r="AD44" s="343"/>
      <c r="AE44" s="896"/>
      <c r="AF44" s="896"/>
      <c r="AG44" s="896"/>
      <c r="AH44" s="896"/>
      <c r="AI44" s="896"/>
      <c r="AJ44" s="896"/>
      <c r="AK44" s="896"/>
      <c r="AL44" s="896"/>
      <c r="AM44" s="896"/>
      <c r="AN44" s="896"/>
      <c r="AO44" s="896"/>
      <c r="AP44" s="896"/>
      <c r="AQ44" s="896"/>
      <c r="AR44" s="896"/>
    </row>
    <row r="45" ht="14.25" customHeight="1">
      <c r="A45" s="421">
        <v>406.0</v>
      </c>
      <c r="B45" s="421" t="str">
        <f t="array" ref="B45">IFNA(XLOOKUP(A45,'New Signups'!C:C,'New Signups'!D:D),"-")</f>
        <v>Sabrina</v>
      </c>
      <c r="C45" s="929" t="str">
        <f t="array" ref="C45">IFNA(XLOOKUP(A45,'New Signups'!C:C,'New Signups'!E:E),"-")</f>
        <v>Matias</v>
      </c>
      <c r="D45" s="895">
        <v>3047.0</v>
      </c>
      <c r="E45" s="895"/>
      <c r="F45" s="895"/>
      <c r="G45" s="895"/>
      <c r="H45" s="895"/>
      <c r="I45" s="895"/>
      <c r="J45" s="1385"/>
      <c r="K45" s="895"/>
      <c r="L45" s="1394"/>
      <c r="M45" s="421"/>
      <c r="N45" s="501"/>
      <c r="O45" s="544"/>
      <c r="P45" s="544"/>
      <c r="Q45" s="544"/>
      <c r="R45" s="544"/>
      <c r="S45" s="1001"/>
      <c r="T45" s="544"/>
      <c r="U45" s="544"/>
      <c r="V45" s="544"/>
      <c r="W45" s="544"/>
      <c r="X45" s="544"/>
      <c r="Y45" s="544"/>
      <c r="Z45" s="421"/>
      <c r="AA45" s="343"/>
      <c r="AB45" s="343"/>
      <c r="AC45" s="343"/>
      <c r="AD45" s="343"/>
      <c r="AE45" s="896"/>
      <c r="AF45" s="896"/>
      <c r="AG45" s="896"/>
      <c r="AH45" s="896"/>
      <c r="AI45" s="896"/>
      <c r="AJ45" s="896"/>
      <c r="AK45" s="896"/>
      <c r="AL45" s="896"/>
      <c r="AM45" s="896"/>
      <c r="AN45" s="896"/>
      <c r="AO45" s="896"/>
      <c r="AP45" s="896"/>
      <c r="AQ45" s="896"/>
      <c r="AR45" s="896"/>
    </row>
    <row r="46" ht="14.25" customHeight="1">
      <c r="A46" s="421">
        <v>361.0</v>
      </c>
      <c r="B46" s="421" t="str">
        <f t="array" ref="B46">IFNA(XLOOKUP(A46,'New Signups'!C:C,'New Signups'!D:D),"-")</f>
        <v>Marissa</v>
      </c>
      <c r="C46" s="929" t="str">
        <f t="array" ref="C46">IFNA(XLOOKUP(A46,'New Signups'!C:C,'New Signups'!E:E),"-")</f>
        <v>Ballew</v>
      </c>
      <c r="D46" s="895">
        <v>3048.0</v>
      </c>
      <c r="E46" s="895"/>
      <c r="F46" s="895"/>
      <c r="G46" s="895"/>
      <c r="H46" s="895"/>
      <c r="I46" s="895"/>
      <c r="J46" s="1385"/>
      <c r="K46" s="895"/>
      <c r="L46" s="1417">
        <v>45818.0</v>
      </c>
      <c r="M46" s="933" t="s">
        <v>3308</v>
      </c>
      <c r="N46" s="999" t="s">
        <v>5300</v>
      </c>
      <c r="O46" s="1013" t="s">
        <v>4525</v>
      </c>
      <c r="P46" s="1013" t="s">
        <v>4525</v>
      </c>
      <c r="Q46" s="544"/>
      <c r="R46" s="544"/>
      <c r="S46" s="1415">
        <v>45831.0</v>
      </c>
      <c r="T46" s="1013" t="s">
        <v>5726</v>
      </c>
      <c r="U46" s="1013" t="s">
        <v>4532</v>
      </c>
      <c r="V46" s="1013" t="s">
        <v>4516</v>
      </c>
      <c r="W46" s="1013" t="s">
        <v>4516</v>
      </c>
      <c r="X46" s="1013" t="s">
        <v>4516</v>
      </c>
      <c r="Y46" s="544"/>
      <c r="Z46" s="421"/>
      <c r="AA46" s="343"/>
      <c r="AB46" s="343"/>
      <c r="AC46" s="343"/>
      <c r="AD46" s="343"/>
      <c r="AE46" s="896"/>
      <c r="AF46" s="896"/>
      <c r="AG46" s="896"/>
      <c r="AH46" s="896"/>
      <c r="AI46" s="896"/>
      <c r="AJ46" s="896"/>
      <c r="AK46" s="896"/>
      <c r="AL46" s="896"/>
      <c r="AM46" s="896"/>
      <c r="AN46" s="896"/>
      <c r="AO46" s="896"/>
      <c r="AP46" s="896"/>
      <c r="AQ46" s="896"/>
      <c r="AR46" s="896"/>
    </row>
    <row r="47" ht="14.25" customHeight="1">
      <c r="A47" s="421">
        <v>379.0</v>
      </c>
      <c r="B47" s="421" t="str">
        <f t="array" ref="B47">IFNA(XLOOKUP(A47,'New Signups'!C:C,'New Signups'!D:D),"-")</f>
        <v>Ahlia</v>
      </c>
      <c r="C47" s="929" t="str">
        <f t="array" ref="C47">IFNA(XLOOKUP(A47,'New Signups'!C:C,'New Signups'!E:E),"-")</f>
        <v>Glenn</v>
      </c>
      <c r="D47" s="895">
        <v>3049.0</v>
      </c>
      <c r="E47" s="895"/>
      <c r="F47" s="895"/>
      <c r="G47" s="895"/>
      <c r="H47" s="895"/>
      <c r="I47" s="895"/>
      <c r="J47" s="1385"/>
      <c r="K47" s="895"/>
      <c r="L47" s="1417">
        <v>45747.0</v>
      </c>
      <c r="M47" s="933" t="s">
        <v>4475</v>
      </c>
      <c r="N47" s="999" t="s">
        <v>4710</v>
      </c>
      <c r="O47" s="544"/>
      <c r="P47" s="544"/>
      <c r="Q47" s="544"/>
      <c r="R47" s="544"/>
      <c r="S47" s="1415">
        <v>45768.0</v>
      </c>
      <c r="T47" s="1013" t="s">
        <v>5747</v>
      </c>
      <c r="U47" s="1013" t="s">
        <v>5313</v>
      </c>
      <c r="V47" s="1013" t="s">
        <v>4516</v>
      </c>
      <c r="W47" s="1013" t="s">
        <v>4516</v>
      </c>
      <c r="X47" s="1013" t="s">
        <v>4516</v>
      </c>
      <c r="Y47" s="544"/>
      <c r="Z47" s="421"/>
      <c r="AA47" s="343"/>
      <c r="AB47" s="343"/>
      <c r="AC47" s="343"/>
      <c r="AD47" s="343"/>
      <c r="AE47" s="896"/>
      <c r="AF47" s="896"/>
      <c r="AG47" s="896"/>
      <c r="AH47" s="896"/>
      <c r="AI47" s="896"/>
      <c r="AJ47" s="896"/>
      <c r="AK47" s="896"/>
      <c r="AL47" s="896"/>
      <c r="AM47" s="896"/>
      <c r="AN47" s="896"/>
      <c r="AO47" s="896"/>
      <c r="AP47" s="896"/>
      <c r="AQ47" s="896"/>
      <c r="AR47" s="896"/>
    </row>
    <row r="48" ht="14.25" customHeight="1">
      <c r="A48" s="421">
        <v>285.0</v>
      </c>
      <c r="B48" s="421" t="str">
        <f t="array" ref="B48">IFNA(XLOOKUP(A48,'New Signups'!C:C,'New Signups'!D:D),"-")</f>
        <v>Jasmine</v>
      </c>
      <c r="C48" s="929" t="str">
        <f t="array" ref="C48">IFNA(XLOOKUP(A48,'New Signups'!C:C,'New Signups'!E:E),"-")</f>
        <v>Morales</v>
      </c>
      <c r="D48" s="895">
        <v>3050.0</v>
      </c>
      <c r="E48" s="895"/>
      <c r="F48" s="895"/>
      <c r="G48" s="895"/>
      <c r="H48" s="895"/>
      <c r="I48" s="895"/>
      <c r="J48" s="1385"/>
      <c r="K48" s="895"/>
      <c r="L48" s="1394"/>
      <c r="M48" s="421"/>
      <c r="N48" s="501"/>
      <c r="O48" s="544"/>
      <c r="P48" s="544"/>
      <c r="Q48" s="544"/>
      <c r="R48" s="544"/>
      <c r="S48" s="1001"/>
      <c r="T48" s="544"/>
      <c r="U48" s="544"/>
      <c r="V48" s="544"/>
      <c r="W48" s="544"/>
      <c r="X48" s="544"/>
      <c r="Y48" s="544"/>
      <c r="Z48" s="421"/>
      <c r="AA48" s="343"/>
      <c r="AB48" s="343"/>
      <c r="AC48" s="343"/>
      <c r="AD48" s="343"/>
      <c r="AE48" s="896"/>
      <c r="AF48" s="896"/>
      <c r="AG48" s="896"/>
      <c r="AH48" s="896"/>
      <c r="AI48" s="896"/>
      <c r="AJ48" s="896"/>
      <c r="AK48" s="896"/>
      <c r="AL48" s="896"/>
      <c r="AM48" s="896"/>
      <c r="AN48" s="896"/>
      <c r="AO48" s="896"/>
      <c r="AP48" s="896"/>
      <c r="AQ48" s="896"/>
      <c r="AR48" s="896"/>
    </row>
    <row r="49" ht="14.25" customHeight="1">
      <c r="A49" s="421">
        <v>407.0</v>
      </c>
      <c r="B49" s="421" t="str">
        <f t="array" ref="B49">IFNA(XLOOKUP(A49,'New Signups'!C:C,'New Signups'!D:D),"-")</f>
        <v>Maya</v>
      </c>
      <c r="C49" s="929" t="str">
        <f t="array" ref="C49">IFNA(XLOOKUP(A49,'New Signups'!C:C,'New Signups'!E:E),"-")</f>
        <v>Manders</v>
      </c>
      <c r="D49" s="951">
        <v>3051.0</v>
      </c>
      <c r="E49" s="895"/>
      <c r="F49" s="895"/>
      <c r="G49" s="895"/>
      <c r="H49" s="895"/>
      <c r="I49" s="895"/>
      <c r="J49" s="1385"/>
      <c r="K49" s="895"/>
      <c r="L49" s="1417">
        <v>45762.0</v>
      </c>
      <c r="M49" s="933" t="s">
        <v>5748</v>
      </c>
      <c r="N49" s="999" t="s">
        <v>4710</v>
      </c>
      <c r="O49" s="1013" t="s">
        <v>531</v>
      </c>
      <c r="P49" s="1013" t="s">
        <v>531</v>
      </c>
      <c r="Q49" s="544"/>
      <c r="R49" s="544"/>
      <c r="S49" s="1001"/>
      <c r="T49" s="544"/>
      <c r="U49" s="544"/>
      <c r="V49" s="544"/>
      <c r="W49" s="544"/>
      <c r="X49" s="544"/>
      <c r="Y49" s="544"/>
      <c r="Z49" s="421"/>
      <c r="AA49" s="343"/>
      <c r="AB49" s="343"/>
      <c r="AC49" s="343"/>
      <c r="AD49" s="343"/>
      <c r="AE49" s="896"/>
      <c r="AF49" s="896"/>
      <c r="AG49" s="896"/>
      <c r="AH49" s="896"/>
      <c r="AI49" s="896"/>
      <c r="AJ49" s="896"/>
      <c r="AK49" s="896"/>
      <c r="AL49" s="896"/>
      <c r="AM49" s="896"/>
      <c r="AN49" s="896"/>
      <c r="AO49" s="896"/>
      <c r="AP49" s="896"/>
      <c r="AQ49" s="896"/>
      <c r="AR49" s="896"/>
    </row>
    <row r="50" ht="14.25" customHeight="1">
      <c r="A50" s="421">
        <v>309.0</v>
      </c>
      <c r="B50" s="421" t="str">
        <f t="array" ref="B50">IFNA(XLOOKUP(A50,'New Signups'!C:C,'New Signups'!D:D),"-")</f>
        <v>Kelly</v>
      </c>
      <c r="C50" s="929" t="str">
        <f t="array" ref="C50">IFNA(XLOOKUP(A50,'New Signups'!C:C,'New Signups'!E:E),"-")</f>
        <v>Gibbons</v>
      </c>
      <c r="D50" s="895">
        <v>3053.0</v>
      </c>
      <c r="E50" s="895"/>
      <c r="F50" s="895"/>
      <c r="G50" s="895"/>
      <c r="H50" s="895"/>
      <c r="I50" s="895"/>
      <c r="J50" s="1385"/>
      <c r="K50" s="895"/>
      <c r="L50" s="1417">
        <v>45749.0</v>
      </c>
      <c r="M50" s="933" t="s">
        <v>4471</v>
      </c>
      <c r="N50" s="999" t="s">
        <v>4710</v>
      </c>
      <c r="O50" s="1013" t="s">
        <v>4516</v>
      </c>
      <c r="P50" s="1013" t="s">
        <v>4516</v>
      </c>
      <c r="Q50" s="544"/>
      <c r="R50" s="544"/>
      <c r="S50" s="1001"/>
      <c r="T50" s="544"/>
      <c r="U50" s="544"/>
      <c r="V50" s="544"/>
      <c r="W50" s="544"/>
      <c r="X50" s="544"/>
      <c r="Y50" s="544"/>
      <c r="Z50" s="421"/>
      <c r="AA50" s="343"/>
      <c r="AB50" s="343"/>
      <c r="AC50" s="343"/>
      <c r="AD50" s="343"/>
      <c r="AE50" s="896"/>
      <c r="AF50" s="896"/>
      <c r="AG50" s="896"/>
      <c r="AH50" s="896"/>
      <c r="AI50" s="896"/>
      <c r="AJ50" s="896"/>
      <c r="AK50" s="896"/>
      <c r="AL50" s="896"/>
      <c r="AM50" s="896"/>
      <c r="AN50" s="896"/>
      <c r="AO50" s="896"/>
      <c r="AP50" s="896"/>
      <c r="AQ50" s="896"/>
      <c r="AR50" s="896"/>
    </row>
    <row r="51" ht="18.0" customHeight="1">
      <c r="A51" s="421">
        <v>301.0</v>
      </c>
      <c r="B51" s="421" t="str">
        <f t="array" ref="B51">IFNA(XLOOKUP(A51,'New Signups'!C:C,'New Signups'!D:D),"-")</f>
        <v>Winnie</v>
      </c>
      <c r="C51" s="929" t="str">
        <f t="array" ref="C51">IFNA(XLOOKUP(A51,'New Signups'!C:C,'New Signups'!E:E),"-")</f>
        <v>Li</v>
      </c>
      <c r="D51" s="895">
        <v>3054.0</v>
      </c>
      <c r="E51" s="895"/>
      <c r="F51" s="895"/>
      <c r="G51" s="895"/>
      <c r="H51" s="895"/>
      <c r="I51" s="895"/>
      <c r="J51" s="1385"/>
      <c r="K51" s="895"/>
      <c r="L51" s="1394"/>
      <c r="M51" s="933"/>
      <c r="N51" s="999"/>
      <c r="O51" s="1013"/>
      <c r="P51" s="1013"/>
      <c r="Q51" s="544"/>
      <c r="R51" s="544"/>
      <c r="S51" s="1415"/>
      <c r="T51" s="544"/>
      <c r="U51" s="544"/>
      <c r="V51" s="544"/>
      <c r="W51" s="544"/>
      <c r="X51" s="544"/>
      <c r="Y51" s="544"/>
      <c r="Z51" s="421"/>
      <c r="AA51" s="343"/>
      <c r="AB51" s="343"/>
      <c r="AC51" s="343"/>
      <c r="AD51" s="343"/>
      <c r="AE51" s="896"/>
      <c r="AF51" s="896"/>
      <c r="AG51" s="896"/>
      <c r="AH51" s="896"/>
      <c r="AI51" s="896"/>
      <c r="AJ51" s="896"/>
      <c r="AK51" s="896"/>
      <c r="AL51" s="896"/>
      <c r="AM51" s="896"/>
      <c r="AN51" s="896"/>
      <c r="AO51" s="896"/>
      <c r="AP51" s="896"/>
      <c r="AQ51" s="896"/>
      <c r="AR51" s="896"/>
    </row>
    <row r="52" ht="14.25" customHeight="1">
      <c r="A52" s="330">
        <v>260.0</v>
      </c>
      <c r="B52" s="421" t="str">
        <f t="array" ref="B52">IFNA(XLOOKUP(A52,'New Signups'!C:C,'New Signups'!D:D),"-")</f>
        <v>Sofia</v>
      </c>
      <c r="C52" s="929" t="str">
        <f t="array" ref="C52">IFNA(XLOOKUP(A52,'New Signups'!C:C,'New Signups'!E:E),"-")</f>
        <v>Valdez</v>
      </c>
      <c r="D52" s="895">
        <v>3055.0</v>
      </c>
      <c r="E52" s="895"/>
      <c r="F52" s="895"/>
      <c r="G52" s="895"/>
      <c r="H52" s="895"/>
      <c r="I52" s="895"/>
      <c r="J52" s="1385"/>
      <c r="K52" s="895"/>
      <c r="L52" s="1417">
        <v>45764.0</v>
      </c>
      <c r="M52" s="933" t="s">
        <v>3308</v>
      </c>
      <c r="N52" s="999" t="s">
        <v>4710</v>
      </c>
      <c r="O52" s="1013" t="s">
        <v>4525</v>
      </c>
      <c r="P52" s="1013" t="s">
        <v>4525</v>
      </c>
      <c r="Q52" s="544"/>
      <c r="R52" s="544"/>
      <c r="S52" s="1415">
        <v>45764.0</v>
      </c>
      <c r="T52" s="1013" t="s">
        <v>5749</v>
      </c>
      <c r="U52" s="1013" t="s">
        <v>5249</v>
      </c>
      <c r="V52" s="1013" t="s">
        <v>531</v>
      </c>
      <c r="W52" s="1013" t="s">
        <v>4525</v>
      </c>
      <c r="X52" s="1013" t="s">
        <v>4525</v>
      </c>
      <c r="Y52" s="544"/>
      <c r="Z52" s="421"/>
      <c r="AA52" s="343"/>
      <c r="AB52" s="343"/>
      <c r="AC52" s="343"/>
      <c r="AD52" s="343"/>
      <c r="AE52" s="896"/>
      <c r="AF52" s="896"/>
      <c r="AG52" s="896"/>
      <c r="AH52" s="896"/>
      <c r="AI52" s="896"/>
      <c r="AJ52" s="896"/>
      <c r="AK52" s="896"/>
      <c r="AL52" s="896"/>
      <c r="AM52" s="896"/>
      <c r="AN52" s="896"/>
      <c r="AO52" s="896"/>
      <c r="AP52" s="896"/>
      <c r="AQ52" s="896"/>
      <c r="AR52" s="896"/>
    </row>
    <row r="53" ht="18.75" customHeight="1">
      <c r="A53" s="421">
        <v>391.0</v>
      </c>
      <c r="B53" s="421" t="str">
        <f t="array" ref="B53">IFNA(XLOOKUP(A53,'New Signups'!C:C,'New Signups'!D:D),"-")</f>
        <v>Sophia</v>
      </c>
      <c r="C53" s="929" t="str">
        <f t="array" ref="C53">IFNA(XLOOKUP(A53,'New Signups'!C:C,'New Signups'!E:E),"-")</f>
        <v>Gomez</v>
      </c>
      <c r="D53" s="895">
        <v>3056.0</v>
      </c>
      <c r="E53" s="895"/>
      <c r="F53" s="895"/>
      <c r="G53" s="895"/>
      <c r="H53" s="895"/>
      <c r="I53" s="895"/>
      <c r="J53" s="1385"/>
      <c r="K53" s="895"/>
      <c r="L53" s="1394"/>
      <c r="M53" s="421"/>
      <c r="N53" s="501"/>
      <c r="O53" s="544"/>
      <c r="P53" s="544"/>
      <c r="Q53" s="544"/>
      <c r="R53" s="544"/>
      <c r="S53" s="1001"/>
      <c r="T53" s="544"/>
      <c r="U53" s="544"/>
      <c r="V53" s="544"/>
      <c r="W53" s="544"/>
      <c r="X53" s="544"/>
      <c r="Y53" s="544"/>
      <c r="Z53" s="421"/>
      <c r="AA53" s="343"/>
      <c r="AB53" s="343"/>
      <c r="AC53" s="343"/>
      <c r="AD53" s="343"/>
      <c r="AE53" s="896"/>
      <c r="AF53" s="896"/>
      <c r="AG53" s="896"/>
      <c r="AH53" s="896"/>
      <c r="AI53" s="896"/>
      <c r="AJ53" s="896"/>
      <c r="AK53" s="896"/>
      <c r="AL53" s="896"/>
      <c r="AM53" s="896"/>
      <c r="AN53" s="896"/>
      <c r="AO53" s="896"/>
      <c r="AP53" s="896"/>
      <c r="AQ53" s="896"/>
      <c r="AR53" s="896"/>
    </row>
    <row r="54" ht="14.25" customHeight="1">
      <c r="A54" s="421">
        <v>386.0</v>
      </c>
      <c r="B54" s="421" t="str">
        <f t="array" ref="B54">IFNA(XLOOKUP(A54,'New Signups'!C:C,'New Signups'!D:D),"-")</f>
        <v>Jillian</v>
      </c>
      <c r="C54" s="929" t="str">
        <f t="array" ref="C54">IFNA(XLOOKUP(A54,'New Signups'!C:C,'New Signups'!E:E),"-")</f>
        <v>Smyles</v>
      </c>
      <c r="D54" s="895">
        <v>3057.0</v>
      </c>
      <c r="E54" s="895"/>
      <c r="F54" s="895"/>
      <c r="G54" s="895"/>
      <c r="H54" s="895"/>
      <c r="I54" s="895"/>
      <c r="J54" s="1385"/>
      <c r="K54" s="895"/>
      <c r="L54" s="1417">
        <v>45743.0</v>
      </c>
      <c r="M54" s="933" t="s">
        <v>256</v>
      </c>
      <c r="N54" s="999" t="s">
        <v>5321</v>
      </c>
      <c r="O54" s="1013" t="s">
        <v>4516</v>
      </c>
      <c r="P54" s="1013" t="s">
        <v>4516</v>
      </c>
      <c r="Q54" s="544"/>
      <c r="R54" s="544"/>
      <c r="S54" s="1001"/>
      <c r="T54" s="544"/>
      <c r="U54" s="544"/>
      <c r="V54" s="544"/>
      <c r="W54" s="544"/>
      <c r="X54" s="544"/>
      <c r="Y54" s="544"/>
      <c r="Z54" s="421"/>
      <c r="AA54" s="343"/>
      <c r="AB54" s="343"/>
      <c r="AC54" s="343"/>
      <c r="AD54" s="343"/>
      <c r="AE54" s="896"/>
      <c r="AF54" s="896"/>
      <c r="AG54" s="896"/>
      <c r="AH54" s="896"/>
      <c r="AI54" s="896"/>
      <c r="AJ54" s="896"/>
      <c r="AK54" s="896"/>
      <c r="AL54" s="896"/>
      <c r="AM54" s="896"/>
      <c r="AN54" s="896"/>
      <c r="AO54" s="896"/>
      <c r="AP54" s="896"/>
      <c r="AQ54" s="896"/>
      <c r="AR54" s="896"/>
    </row>
    <row r="55" ht="12.75" customHeight="1">
      <c r="A55" s="421">
        <v>322.0</v>
      </c>
      <c r="B55" s="421" t="str">
        <f t="array" ref="B55">IFNA(XLOOKUP(A55,'New Signups'!C:C,'New Signups'!D:D),"-")</f>
        <v>Jadyn</v>
      </c>
      <c r="C55" s="929" t="str">
        <f t="array" ref="C55">IFNA(XLOOKUP(A55,'New Signups'!C:C,'New Signups'!E:E),"-")</f>
        <v>Henderson</v>
      </c>
      <c r="D55" s="895">
        <v>3058.0</v>
      </c>
      <c r="E55" s="895"/>
      <c r="F55" s="895"/>
      <c r="G55" s="895"/>
      <c r="H55" s="895"/>
      <c r="I55" s="895"/>
      <c r="J55" s="1385"/>
      <c r="K55" s="895"/>
      <c r="L55" s="1417">
        <v>45751.0</v>
      </c>
      <c r="M55" s="933" t="s">
        <v>5750</v>
      </c>
      <c r="N55" s="999" t="s">
        <v>5279</v>
      </c>
      <c r="O55" s="1013" t="s">
        <v>4516</v>
      </c>
      <c r="P55" s="1013" t="s">
        <v>4516</v>
      </c>
      <c r="Q55" s="544"/>
      <c r="R55" s="544"/>
      <c r="S55" s="1415">
        <v>45777.0</v>
      </c>
      <c r="T55" s="1013" t="s">
        <v>5751</v>
      </c>
      <c r="U55" s="1013" t="s">
        <v>5049</v>
      </c>
      <c r="V55" s="1013" t="s">
        <v>4516</v>
      </c>
      <c r="W55" s="1013" t="s">
        <v>4516</v>
      </c>
      <c r="X55" s="1013" t="s">
        <v>4516</v>
      </c>
      <c r="Y55" s="544"/>
      <c r="Z55" s="421"/>
      <c r="AA55" s="343"/>
      <c r="AB55" s="343"/>
      <c r="AC55" s="343"/>
      <c r="AD55" s="343"/>
      <c r="AE55" s="896"/>
      <c r="AF55" s="896"/>
      <c r="AG55" s="896"/>
      <c r="AH55" s="896"/>
      <c r="AI55" s="896"/>
      <c r="AJ55" s="896"/>
      <c r="AK55" s="896"/>
      <c r="AL55" s="896"/>
      <c r="AM55" s="896"/>
      <c r="AN55" s="896"/>
      <c r="AO55" s="896"/>
      <c r="AP55" s="896"/>
      <c r="AQ55" s="896"/>
      <c r="AR55" s="896"/>
    </row>
    <row r="56" ht="14.25" customHeight="1">
      <c r="A56" s="421">
        <v>306.0</v>
      </c>
      <c r="B56" s="421" t="str">
        <f t="array" ref="B56">IFNA(XLOOKUP(A56,'New Signups'!C:C,'New Signups'!D:D),"-")</f>
        <v>Raida</v>
      </c>
      <c r="C56" s="929" t="str">
        <f t="array" ref="C56">IFNA(XLOOKUP(A56,'New Signups'!C:C,'New Signups'!E:E),"-")</f>
        <v>Mahzabeen</v>
      </c>
      <c r="D56" s="895">
        <v>3061.0</v>
      </c>
      <c r="E56" s="895"/>
      <c r="F56" s="895"/>
      <c r="G56" s="895"/>
      <c r="H56" s="895"/>
      <c r="I56" s="895"/>
      <c r="J56" s="1385"/>
      <c r="K56" s="895"/>
      <c r="L56" s="1417">
        <v>45748.0</v>
      </c>
      <c r="M56" s="933" t="s">
        <v>4466</v>
      </c>
      <c r="N56" s="999" t="s">
        <v>4916</v>
      </c>
      <c r="O56" s="1013" t="s">
        <v>4516</v>
      </c>
      <c r="P56" s="1013" t="s">
        <v>4516</v>
      </c>
      <c r="Q56" s="544"/>
      <c r="R56" s="544"/>
      <c r="S56" s="1415">
        <v>45775.0</v>
      </c>
      <c r="T56" s="1013" t="s">
        <v>5743</v>
      </c>
      <c r="U56" s="544"/>
      <c r="V56" s="544"/>
      <c r="W56" s="544"/>
      <c r="X56" s="544"/>
      <c r="Y56" s="544"/>
      <c r="Z56" s="421"/>
      <c r="AA56" s="343"/>
      <c r="AB56" s="343"/>
      <c r="AC56" s="343"/>
      <c r="AD56" s="343"/>
      <c r="AE56" s="896"/>
      <c r="AF56" s="896"/>
      <c r="AG56" s="896"/>
      <c r="AH56" s="896"/>
      <c r="AI56" s="896"/>
      <c r="AJ56" s="896"/>
      <c r="AK56" s="896"/>
      <c r="AL56" s="896"/>
      <c r="AM56" s="896"/>
      <c r="AN56" s="896"/>
      <c r="AO56" s="896"/>
      <c r="AP56" s="896"/>
      <c r="AQ56" s="896"/>
      <c r="AR56" s="896"/>
    </row>
    <row r="57" ht="14.25" customHeight="1">
      <c r="A57" s="421">
        <v>330.0</v>
      </c>
      <c r="B57" s="421" t="str">
        <f t="array" ref="B57">IFNA(XLOOKUP(A57,'New Signups'!C:C,'New Signups'!D:D),"-")</f>
        <v>Casey</v>
      </c>
      <c r="C57" s="929" t="str">
        <f t="array" ref="C57">IFNA(XLOOKUP(A57,'New Signups'!C:C,'New Signups'!E:E),"-")</f>
        <v>Boyack</v>
      </c>
      <c r="D57" s="895">
        <v>3062.0</v>
      </c>
      <c r="E57" s="895"/>
      <c r="F57" s="895"/>
      <c r="G57" s="895"/>
      <c r="H57" s="895"/>
      <c r="I57" s="895"/>
      <c r="J57" s="1385"/>
      <c r="K57" s="895"/>
      <c r="L57" s="1394"/>
      <c r="M57" s="421"/>
      <c r="N57" s="897"/>
      <c r="O57" s="544"/>
      <c r="P57" s="544"/>
      <c r="Q57" s="544"/>
      <c r="R57" s="544"/>
      <c r="S57" s="1001"/>
      <c r="T57" s="544"/>
      <c r="U57" s="544"/>
      <c r="V57" s="544"/>
      <c r="W57" s="544"/>
      <c r="X57" s="544"/>
      <c r="Y57" s="544"/>
      <c r="Z57" s="421"/>
      <c r="AA57" s="343"/>
      <c r="AB57" s="343"/>
      <c r="AC57" s="343"/>
      <c r="AD57" s="343"/>
      <c r="AE57" s="896"/>
      <c r="AF57" s="896"/>
      <c r="AG57" s="896"/>
      <c r="AH57" s="896"/>
      <c r="AI57" s="896"/>
      <c r="AJ57" s="896"/>
      <c r="AK57" s="896"/>
      <c r="AL57" s="896"/>
      <c r="AM57" s="896"/>
      <c r="AN57" s="896"/>
      <c r="AO57" s="896"/>
      <c r="AP57" s="896"/>
      <c r="AQ57" s="896"/>
      <c r="AR57" s="896"/>
    </row>
    <row r="58" ht="14.25" customHeight="1">
      <c r="A58" s="421">
        <v>415.0</v>
      </c>
      <c r="B58" s="421" t="str">
        <f t="array" ref="B58">IFNA(XLOOKUP(A58,'New Signups'!C:C,'New Signups'!D:D),"-")</f>
        <v>Patricia</v>
      </c>
      <c r="C58" s="929" t="str">
        <f t="array" ref="C58">IFNA(XLOOKUP(A58,'New Signups'!C:C,'New Signups'!E:E),"-")</f>
        <v>Frimpong</v>
      </c>
      <c r="D58" s="895">
        <v>3063.0</v>
      </c>
      <c r="E58" s="895"/>
      <c r="F58" s="895"/>
      <c r="G58" s="895"/>
      <c r="H58" s="895"/>
      <c r="I58" s="895"/>
      <c r="J58" s="1385"/>
      <c r="K58" s="895"/>
      <c r="L58" s="1394"/>
      <c r="M58" s="421"/>
      <c r="N58" s="501"/>
      <c r="O58" s="544"/>
      <c r="P58" s="544"/>
      <c r="Q58" s="544"/>
      <c r="R58" s="544"/>
      <c r="S58" s="1001"/>
      <c r="T58" s="544"/>
      <c r="U58" s="544"/>
      <c r="V58" s="544"/>
      <c r="W58" s="544"/>
      <c r="X58" s="544"/>
      <c r="Y58" s="544"/>
      <c r="Z58" s="421"/>
      <c r="AA58" s="343"/>
      <c r="AB58" s="343"/>
      <c r="AC58" s="343"/>
      <c r="AD58" s="343"/>
      <c r="AE58" s="896"/>
      <c r="AF58" s="896"/>
      <c r="AG58" s="896"/>
      <c r="AH58" s="896"/>
      <c r="AI58" s="896"/>
      <c r="AJ58" s="896"/>
      <c r="AK58" s="896"/>
      <c r="AL58" s="896"/>
      <c r="AM58" s="896"/>
      <c r="AN58" s="896"/>
      <c r="AO58" s="896"/>
      <c r="AP58" s="896"/>
      <c r="AQ58" s="896"/>
      <c r="AR58" s="896"/>
    </row>
    <row r="59" ht="14.25" customHeight="1">
      <c r="A59" s="421">
        <v>398.0</v>
      </c>
      <c r="B59" s="421" t="str">
        <f t="array" ref="B59">IFNA(XLOOKUP(A59,'New Signups'!C:C,'New Signups'!D:D),"-")</f>
        <v>Abigail</v>
      </c>
      <c r="C59" s="929" t="str">
        <f t="array" ref="C59">IFNA(XLOOKUP(A59,'New Signups'!C:C,'New Signups'!E:E),"-")</f>
        <v>Cane</v>
      </c>
      <c r="D59" s="895">
        <v>3064.0</v>
      </c>
      <c r="E59" s="895"/>
      <c r="F59" s="895"/>
      <c r="G59" s="895"/>
      <c r="H59" s="895"/>
      <c r="I59" s="895"/>
      <c r="J59" s="1385"/>
      <c r="K59" s="895"/>
      <c r="L59" s="1394"/>
      <c r="M59" s="421"/>
      <c r="N59" s="501"/>
      <c r="O59" s="544"/>
      <c r="P59" s="544"/>
      <c r="Q59" s="544"/>
      <c r="R59" s="544"/>
      <c r="S59" s="1001"/>
      <c r="T59" s="544"/>
      <c r="U59" s="544"/>
      <c r="V59" s="544"/>
      <c r="W59" s="544"/>
      <c r="X59" s="544"/>
      <c r="Y59" s="544"/>
      <c r="Z59" s="421"/>
      <c r="AA59" s="343"/>
      <c r="AB59" s="343"/>
      <c r="AC59" s="343"/>
      <c r="AD59" s="343"/>
      <c r="AE59" s="896"/>
      <c r="AF59" s="896"/>
      <c r="AG59" s="896"/>
      <c r="AH59" s="896"/>
      <c r="AI59" s="896"/>
      <c r="AJ59" s="896"/>
      <c r="AK59" s="896"/>
      <c r="AL59" s="896"/>
      <c r="AM59" s="896"/>
      <c r="AN59" s="896"/>
      <c r="AO59" s="896"/>
      <c r="AP59" s="896"/>
      <c r="AQ59" s="896"/>
      <c r="AR59" s="896"/>
    </row>
    <row r="60" ht="15.0" customHeight="1">
      <c r="A60" s="421">
        <v>416.0</v>
      </c>
      <c r="B60" s="421" t="str">
        <f t="array" ref="B60">IFNA(XLOOKUP(A60,'New Signups'!C:C,'New Signups'!D:D),"-")</f>
        <v>Elizabeth</v>
      </c>
      <c r="C60" s="929" t="str">
        <f t="array" ref="C60">IFNA(XLOOKUP(A60,'New Signups'!C:C,'New Signups'!E:E),"-")</f>
        <v>Evans-Ralston</v>
      </c>
      <c r="D60" s="895">
        <v>3065.0</v>
      </c>
      <c r="E60" s="895"/>
      <c r="F60" s="895"/>
      <c r="G60" s="895"/>
      <c r="H60" s="895"/>
      <c r="I60" s="895"/>
      <c r="J60" s="1385"/>
      <c r="K60" s="895"/>
      <c r="L60" s="1417">
        <v>45758.0</v>
      </c>
      <c r="M60" s="933" t="s">
        <v>4466</v>
      </c>
      <c r="N60" s="999" t="s">
        <v>4921</v>
      </c>
      <c r="O60" s="1013" t="s">
        <v>5185</v>
      </c>
      <c r="P60" s="1013" t="s">
        <v>4516</v>
      </c>
      <c r="Q60" s="544"/>
      <c r="R60" s="544"/>
      <c r="S60" s="1415">
        <v>45772.0</v>
      </c>
      <c r="T60" s="1013" t="s">
        <v>5752</v>
      </c>
      <c r="U60" s="1013" t="s">
        <v>5753</v>
      </c>
      <c r="V60" s="1013" t="s">
        <v>4516</v>
      </c>
      <c r="W60" s="1013" t="s">
        <v>4516</v>
      </c>
      <c r="X60" s="1013" t="s">
        <v>4516</v>
      </c>
      <c r="Y60" s="544"/>
      <c r="Z60" s="421"/>
      <c r="AA60" s="343"/>
      <c r="AB60" s="343"/>
      <c r="AC60" s="343"/>
      <c r="AD60" s="343"/>
      <c r="AE60" s="896"/>
      <c r="AF60" s="896"/>
      <c r="AG60" s="896"/>
      <c r="AH60" s="896"/>
      <c r="AI60" s="896"/>
      <c r="AJ60" s="896"/>
      <c r="AK60" s="896"/>
      <c r="AL60" s="896"/>
      <c r="AM60" s="896"/>
      <c r="AN60" s="896"/>
      <c r="AO60" s="896"/>
      <c r="AP60" s="896"/>
      <c r="AQ60" s="896"/>
      <c r="AR60" s="896"/>
    </row>
    <row r="61" ht="12.0" customHeight="1">
      <c r="A61" s="421">
        <v>430.0</v>
      </c>
      <c r="B61" s="421" t="str">
        <f t="array" ref="B61">IFNA(XLOOKUP(A61,'New Signups'!C:C,'New Signups'!D:D),"-")</f>
        <v>Luke</v>
      </c>
      <c r="C61" s="929" t="str">
        <f t="array" ref="C61">IFNA(XLOOKUP(A61,'New Signups'!C:C,'New Signups'!E:E),"-")</f>
        <v>Pelcher</v>
      </c>
      <c r="D61" s="895">
        <v>3066.0</v>
      </c>
      <c r="E61" s="895"/>
      <c r="F61" s="895"/>
      <c r="G61" s="895"/>
      <c r="H61" s="895"/>
      <c r="I61" s="895"/>
      <c r="J61" s="1385"/>
      <c r="K61" s="895"/>
      <c r="L61" s="1417">
        <v>45782.0</v>
      </c>
      <c r="M61" s="933" t="s">
        <v>4474</v>
      </c>
      <c r="N61" s="999" t="s">
        <v>5340</v>
      </c>
      <c r="O61" s="544"/>
      <c r="P61" s="544"/>
      <c r="Q61" s="544"/>
      <c r="R61" s="544"/>
      <c r="S61" s="1001"/>
      <c r="T61" s="544"/>
      <c r="U61" s="544"/>
      <c r="V61" s="544"/>
      <c r="W61" s="544"/>
      <c r="X61" s="544"/>
      <c r="Y61" s="544"/>
      <c r="Z61" s="421"/>
      <c r="AA61" s="343"/>
      <c r="AB61" s="343"/>
      <c r="AC61" s="343"/>
      <c r="AD61" s="343"/>
      <c r="AE61" s="896"/>
      <c r="AF61" s="896"/>
      <c r="AG61" s="896"/>
      <c r="AH61" s="896"/>
      <c r="AI61" s="896"/>
      <c r="AJ61" s="896"/>
      <c r="AK61" s="896"/>
      <c r="AL61" s="896"/>
      <c r="AM61" s="896"/>
      <c r="AN61" s="896"/>
      <c r="AO61" s="896"/>
      <c r="AP61" s="896"/>
      <c r="AQ61" s="896"/>
      <c r="AR61" s="896"/>
    </row>
    <row r="62" ht="12.0" customHeight="1">
      <c r="A62" s="421">
        <v>426.0</v>
      </c>
      <c r="B62" s="421" t="str">
        <f t="array" ref="B62">IFNA(XLOOKUP(A62,'New Signups'!C:C,'New Signups'!D:D),"-")</f>
        <v>Aruzhan</v>
      </c>
      <c r="C62" s="929" t="str">
        <f t="array" ref="C62">IFNA(XLOOKUP(A62,'New Signups'!C:C,'New Signups'!E:E),"-")</f>
        <v>Suleimenova</v>
      </c>
      <c r="D62" s="895">
        <v>3067.0</v>
      </c>
      <c r="E62" s="895"/>
      <c r="F62" s="895"/>
      <c r="G62" s="895"/>
      <c r="H62" s="895"/>
      <c r="I62" s="895"/>
      <c r="J62" s="1385"/>
      <c r="K62" s="895"/>
      <c r="L62" s="1394"/>
      <c r="M62" s="421"/>
      <c r="N62" s="501"/>
      <c r="O62" s="544"/>
      <c r="P62" s="544"/>
      <c r="Q62" s="544"/>
      <c r="R62" s="544"/>
      <c r="S62" s="1001"/>
      <c r="T62" s="544"/>
      <c r="U62" s="544"/>
      <c r="V62" s="544"/>
      <c r="W62" s="544"/>
      <c r="X62" s="544"/>
      <c r="Y62" s="544"/>
      <c r="Z62" s="421"/>
      <c r="AA62" s="343"/>
      <c r="AB62" s="343"/>
      <c r="AC62" s="343"/>
      <c r="AD62" s="343"/>
      <c r="AE62" s="896"/>
      <c r="AF62" s="896"/>
      <c r="AG62" s="896"/>
      <c r="AH62" s="896"/>
      <c r="AI62" s="896"/>
      <c r="AJ62" s="896"/>
      <c r="AK62" s="896"/>
      <c r="AL62" s="896"/>
      <c r="AM62" s="896"/>
      <c r="AN62" s="896"/>
      <c r="AO62" s="896"/>
      <c r="AP62" s="896"/>
      <c r="AQ62" s="896"/>
      <c r="AR62" s="896"/>
    </row>
    <row r="63" ht="14.25" customHeight="1">
      <c r="A63" s="421">
        <v>420.0</v>
      </c>
      <c r="B63" s="421" t="str">
        <f t="array" ref="B63">IFNA(XLOOKUP(A63,'New Signups'!C:C,'New Signups'!D:D),"-")</f>
        <v>Kaitlyn </v>
      </c>
      <c r="C63" s="929" t="str">
        <f t="array" ref="C63">IFNA(XLOOKUP(A63,'New Signups'!C:C,'New Signups'!E:E),"-")</f>
        <v>Mark</v>
      </c>
      <c r="D63" s="895">
        <v>3068.0</v>
      </c>
      <c r="E63" s="895"/>
      <c r="F63" s="895"/>
      <c r="G63" s="895"/>
      <c r="H63" s="895"/>
      <c r="I63" s="895"/>
      <c r="J63" s="1385"/>
      <c r="K63" s="895"/>
      <c r="L63" s="1417">
        <v>45775.0</v>
      </c>
      <c r="M63" s="933" t="s">
        <v>4472</v>
      </c>
      <c r="N63" s="999" t="s">
        <v>4916</v>
      </c>
      <c r="O63" s="1013" t="s">
        <v>4516</v>
      </c>
      <c r="P63" s="1013" t="s">
        <v>4516</v>
      </c>
      <c r="Q63" s="544"/>
      <c r="R63" s="544"/>
      <c r="S63" s="1001"/>
      <c r="T63" s="544"/>
      <c r="U63" s="544"/>
      <c r="V63" s="544"/>
      <c r="W63" s="544"/>
      <c r="X63" s="544"/>
      <c r="Y63" s="544"/>
      <c r="Z63" s="421"/>
      <c r="AA63" s="343"/>
      <c r="AB63" s="343"/>
      <c r="AC63" s="343"/>
      <c r="AD63" s="343"/>
      <c r="AE63" s="896"/>
      <c r="AF63" s="896"/>
      <c r="AG63" s="896"/>
      <c r="AH63" s="896"/>
      <c r="AI63" s="896"/>
      <c r="AJ63" s="896"/>
      <c r="AK63" s="896"/>
      <c r="AL63" s="896"/>
      <c r="AM63" s="896"/>
      <c r="AN63" s="896"/>
      <c r="AO63" s="896"/>
      <c r="AP63" s="896"/>
      <c r="AQ63" s="896"/>
      <c r="AR63" s="896"/>
    </row>
    <row r="64" ht="14.25" customHeight="1">
      <c r="A64" s="421">
        <v>500.0</v>
      </c>
      <c r="B64" s="421" t="str">
        <f t="array" ref="B64">IFNA(XLOOKUP(A64,'New Signups'!C:C,'New Signups'!D:D),"-")</f>
        <v>Sofia</v>
      </c>
      <c r="C64" s="929" t="str">
        <f t="array" ref="C64">IFNA(XLOOKUP(A64,'New Signups'!C:C,'New Signups'!E:E),"-")</f>
        <v>Darrigo</v>
      </c>
      <c r="D64" s="895">
        <v>3069.0</v>
      </c>
      <c r="E64" s="895"/>
      <c r="F64" s="895"/>
      <c r="G64" s="895"/>
      <c r="H64" s="895"/>
      <c r="I64" s="895"/>
      <c r="J64" s="1385"/>
      <c r="K64" s="895"/>
      <c r="L64" s="1394"/>
      <c r="M64" s="421"/>
      <c r="N64" s="501"/>
      <c r="O64" s="544"/>
      <c r="P64" s="544"/>
      <c r="Q64" s="544"/>
      <c r="R64" s="544"/>
      <c r="S64" s="1001"/>
      <c r="T64" s="544"/>
      <c r="U64" s="544"/>
      <c r="V64" s="544"/>
      <c r="W64" s="544"/>
      <c r="X64" s="544"/>
      <c r="Y64" s="544"/>
      <c r="Z64" s="421"/>
      <c r="AA64" s="343"/>
      <c r="AB64" s="343"/>
      <c r="AC64" s="343"/>
      <c r="AD64" s="343"/>
      <c r="AE64" s="896"/>
      <c r="AF64" s="896"/>
      <c r="AG64" s="896"/>
      <c r="AH64" s="896"/>
      <c r="AI64" s="896"/>
      <c r="AJ64" s="896"/>
      <c r="AK64" s="896"/>
      <c r="AL64" s="896"/>
      <c r="AM64" s="896"/>
      <c r="AN64" s="896"/>
      <c r="AO64" s="896"/>
      <c r="AP64" s="896"/>
      <c r="AQ64" s="896"/>
      <c r="AR64" s="896"/>
    </row>
    <row r="65" ht="14.25" customHeight="1">
      <c r="A65" s="421">
        <v>519.0</v>
      </c>
      <c r="B65" s="421" t="str">
        <f t="array" ref="B65">IFNA(XLOOKUP(A65,'New Signups'!C:C,'New Signups'!D:D),"-")</f>
        <v>Gabriel</v>
      </c>
      <c r="C65" s="929" t="str">
        <f t="array" ref="C65">IFNA(XLOOKUP(A65,'New Signups'!C:C,'New Signups'!E:E),"-")</f>
        <v>Santiago</v>
      </c>
      <c r="D65" s="895">
        <v>3070.0</v>
      </c>
      <c r="E65" s="895"/>
      <c r="F65" s="895"/>
      <c r="G65" s="895"/>
      <c r="H65" s="895"/>
      <c r="I65" s="94"/>
      <c r="J65" s="1385"/>
      <c r="K65" s="895"/>
      <c r="L65" s="1394"/>
      <c r="M65" s="421"/>
      <c r="N65" s="501"/>
      <c r="O65" s="544"/>
      <c r="P65" s="544"/>
      <c r="Q65" s="544"/>
      <c r="R65" s="544"/>
      <c r="S65" s="1001"/>
      <c r="T65" s="544"/>
      <c r="U65" s="544"/>
      <c r="V65" s="544"/>
      <c r="W65" s="544"/>
      <c r="X65" s="544"/>
      <c r="Y65" s="544"/>
      <c r="Z65" s="421"/>
      <c r="AA65" s="343"/>
      <c r="AB65" s="343"/>
      <c r="AC65" s="343"/>
      <c r="AD65" s="343"/>
      <c r="AE65" s="896"/>
      <c r="AF65" s="896"/>
      <c r="AG65" s="896"/>
      <c r="AH65" s="896"/>
      <c r="AI65" s="896"/>
      <c r="AJ65" s="896"/>
      <c r="AK65" s="896"/>
      <c r="AL65" s="896"/>
      <c r="AM65" s="896"/>
      <c r="AN65" s="896"/>
      <c r="AO65" s="896"/>
      <c r="AP65" s="896"/>
      <c r="AQ65" s="896"/>
      <c r="AR65" s="896"/>
    </row>
    <row r="66" ht="14.25" customHeight="1">
      <c r="A66" s="421">
        <v>536.0</v>
      </c>
      <c r="B66" s="421" t="str">
        <f t="array" ref="B66">IFNA(XLOOKUP(A66,'New Signups'!C:C,'New Signups'!D:D),"-")</f>
        <v>Omar</v>
      </c>
      <c r="C66" s="929" t="str">
        <f t="array" ref="C66">IFNA(XLOOKUP(A66,'New Signups'!C:C,'New Signups'!E:E),"-")</f>
        <v>Salhe</v>
      </c>
      <c r="D66" s="895">
        <v>3072.0</v>
      </c>
      <c r="E66" s="895"/>
      <c r="F66" s="895"/>
      <c r="G66" s="895"/>
      <c r="H66" s="895"/>
      <c r="I66" s="895"/>
      <c r="J66" s="1385"/>
      <c r="K66" s="895"/>
      <c r="L66" s="1394"/>
      <c r="M66" s="421"/>
      <c r="N66" s="501"/>
      <c r="O66" s="544"/>
      <c r="P66" s="544"/>
      <c r="Q66" s="544"/>
      <c r="R66" s="544"/>
      <c r="S66" s="1001"/>
      <c r="T66" s="544"/>
      <c r="U66" s="544"/>
      <c r="V66" s="544"/>
      <c r="W66" s="544"/>
      <c r="X66" s="544"/>
      <c r="Y66" s="544"/>
      <c r="Z66" s="421"/>
      <c r="AA66" s="343"/>
      <c r="AB66" s="343"/>
      <c r="AC66" s="343"/>
      <c r="AD66" s="343"/>
      <c r="AE66" s="896"/>
      <c r="AF66" s="896"/>
      <c r="AG66" s="896"/>
      <c r="AH66" s="896"/>
      <c r="AI66" s="896"/>
      <c r="AJ66" s="896"/>
      <c r="AK66" s="896"/>
      <c r="AL66" s="896"/>
      <c r="AM66" s="896"/>
      <c r="AN66" s="896"/>
      <c r="AO66" s="896"/>
      <c r="AP66" s="896"/>
      <c r="AQ66" s="896"/>
      <c r="AR66" s="896"/>
    </row>
    <row r="67" ht="14.25" customHeight="1">
      <c r="A67" s="421">
        <v>490.0</v>
      </c>
      <c r="B67" s="421" t="str">
        <f t="array" ref="B67">IFNA(XLOOKUP(A67,'New Signups'!C:C,'New Signups'!D:D),"-")</f>
        <v>Mary </v>
      </c>
      <c r="C67" s="929" t="str">
        <f t="array" ref="C67">IFNA(XLOOKUP(A67,'New Signups'!C:C,'New Signups'!E:E),"-")</f>
        <v>Watson</v>
      </c>
      <c r="D67" s="895">
        <v>3073.0</v>
      </c>
      <c r="E67" s="895"/>
      <c r="F67" s="895"/>
      <c r="G67" s="895"/>
      <c r="H67" s="895"/>
      <c r="I67" s="895"/>
      <c r="J67" s="1385"/>
      <c r="K67" s="895"/>
      <c r="L67" s="1417">
        <v>45810.0</v>
      </c>
      <c r="M67" s="933" t="s">
        <v>5746</v>
      </c>
      <c r="N67" s="999" t="s">
        <v>5372</v>
      </c>
      <c r="O67" s="1013" t="s">
        <v>4516</v>
      </c>
      <c r="P67" s="1013" t="s">
        <v>4516</v>
      </c>
      <c r="Q67" s="544"/>
      <c r="R67" s="544"/>
      <c r="S67" s="1415">
        <v>45821.0</v>
      </c>
      <c r="T67" s="1013" t="s">
        <v>5754</v>
      </c>
      <c r="U67" s="544"/>
      <c r="V67" s="544"/>
      <c r="W67" s="544"/>
      <c r="X67" s="544"/>
      <c r="Y67" s="544"/>
      <c r="Z67" s="421"/>
      <c r="AA67" s="343"/>
      <c r="AB67" s="343"/>
      <c r="AC67" s="343"/>
      <c r="AD67" s="343"/>
      <c r="AE67" s="896"/>
      <c r="AF67" s="896"/>
      <c r="AG67" s="896"/>
      <c r="AH67" s="896"/>
      <c r="AI67" s="896"/>
      <c r="AJ67" s="896"/>
      <c r="AK67" s="896"/>
      <c r="AL67" s="896"/>
      <c r="AM67" s="896"/>
      <c r="AN67" s="896"/>
      <c r="AO67" s="896"/>
      <c r="AP67" s="896"/>
      <c r="AQ67" s="896"/>
      <c r="AR67" s="896"/>
    </row>
    <row r="68" ht="14.25" customHeight="1">
      <c r="A68" s="421">
        <v>419.0</v>
      </c>
      <c r="B68" s="421" t="str">
        <f t="array" ref="B68">IFNA(XLOOKUP(A68,'New Signups'!C:C,'New Signups'!D:D),"-")</f>
        <v>Emery</v>
      </c>
      <c r="C68" s="929" t="str">
        <f t="array" ref="C68">IFNA(XLOOKUP(A68,'New Signups'!C:C,'New Signups'!E:E),"-")</f>
        <v>Kaczmarek-Johnson</v>
      </c>
      <c r="D68" s="895">
        <v>3074.0</v>
      </c>
      <c r="E68" s="895"/>
      <c r="F68" s="895"/>
      <c r="G68" s="895"/>
      <c r="H68" s="895"/>
      <c r="I68" s="895"/>
      <c r="J68" s="1107"/>
      <c r="K68" s="895"/>
      <c r="L68" s="1394"/>
      <c r="M68" s="421"/>
      <c r="N68" s="501"/>
      <c r="O68" s="544"/>
      <c r="P68" s="544"/>
      <c r="Q68" s="544"/>
      <c r="R68" s="544"/>
      <c r="S68" s="1001"/>
      <c r="T68" s="544"/>
      <c r="U68" s="544"/>
      <c r="V68" s="544"/>
      <c r="W68" s="544"/>
      <c r="X68" s="544"/>
      <c r="Y68" s="544"/>
      <c r="Z68" s="421"/>
      <c r="AA68" s="343"/>
      <c r="AB68" s="343"/>
      <c r="AC68" s="343"/>
      <c r="AD68" s="343"/>
      <c r="AE68" s="896"/>
      <c r="AF68" s="896"/>
      <c r="AG68" s="896"/>
      <c r="AH68" s="896"/>
      <c r="AI68" s="896"/>
      <c r="AJ68" s="896"/>
      <c r="AK68" s="896"/>
      <c r="AL68" s="896"/>
      <c r="AM68" s="896"/>
      <c r="AN68" s="896"/>
      <c r="AO68" s="896"/>
      <c r="AP68" s="896"/>
      <c r="AQ68" s="896"/>
      <c r="AR68" s="896"/>
    </row>
    <row r="69" ht="14.25" customHeight="1">
      <c r="A69" s="421">
        <v>463.0</v>
      </c>
      <c r="B69" s="421" t="str">
        <f t="array" ref="B69">IFNA(XLOOKUP(A69,'New Signups'!C:C,'New Signups'!D:D),"-")</f>
        <v>Olivia</v>
      </c>
      <c r="C69" s="929" t="str">
        <f t="array" ref="C69">IFNA(XLOOKUP(A69,'New Signups'!C:C,'New Signups'!E:E),"-")</f>
        <v>Wong</v>
      </c>
      <c r="D69" s="895">
        <v>3075.0</v>
      </c>
      <c r="E69" s="895"/>
      <c r="F69" s="895"/>
      <c r="G69" s="895"/>
      <c r="H69" s="895"/>
      <c r="I69" s="895"/>
      <c r="J69" s="1107"/>
      <c r="K69" s="895"/>
      <c r="L69" s="1417">
        <v>45834.0</v>
      </c>
      <c r="M69" s="933" t="s">
        <v>4471</v>
      </c>
      <c r="N69" s="999" t="s">
        <v>4532</v>
      </c>
      <c r="O69" s="1013" t="s">
        <v>4516</v>
      </c>
      <c r="P69" s="1013" t="s">
        <v>4516</v>
      </c>
      <c r="Q69" s="544"/>
      <c r="R69" s="544"/>
      <c r="S69" s="1001"/>
      <c r="T69" s="544"/>
      <c r="U69" s="544"/>
      <c r="V69" s="544"/>
      <c r="W69" s="544"/>
      <c r="X69" s="544"/>
      <c r="Y69" s="544"/>
      <c r="Z69" s="421"/>
      <c r="AA69" s="343"/>
      <c r="AB69" s="343"/>
      <c r="AC69" s="343"/>
      <c r="AD69" s="343"/>
      <c r="AE69" s="896"/>
      <c r="AF69" s="896"/>
      <c r="AG69" s="896"/>
      <c r="AH69" s="896"/>
      <c r="AI69" s="896"/>
      <c r="AJ69" s="896"/>
      <c r="AK69" s="896"/>
      <c r="AL69" s="896"/>
      <c r="AM69" s="896"/>
      <c r="AN69" s="896"/>
      <c r="AO69" s="896"/>
      <c r="AP69" s="896"/>
      <c r="AQ69" s="896"/>
      <c r="AR69" s="896"/>
    </row>
    <row r="70" ht="14.25" customHeight="1">
      <c r="A70" s="421">
        <v>498.0</v>
      </c>
      <c r="B70" s="421" t="str">
        <f t="array" ref="B70">IFNA(XLOOKUP(A70,'New Signups'!C:C,'New Signups'!D:D),"-")</f>
        <v>Hyun-Jin</v>
      </c>
      <c r="C70" s="929" t="str">
        <f t="array" ref="C70">IFNA(XLOOKUP(A70,'New Signups'!C:C,'New Signups'!E:E),"-")</f>
        <v>Han</v>
      </c>
      <c r="D70" s="895">
        <v>3076.0</v>
      </c>
      <c r="E70" s="895"/>
      <c r="F70" s="895"/>
      <c r="G70" s="895"/>
      <c r="H70" s="895"/>
      <c r="I70" s="895"/>
      <c r="J70" s="1107"/>
      <c r="K70" s="895"/>
      <c r="L70" s="1394"/>
      <c r="M70" s="421"/>
      <c r="N70" s="501"/>
      <c r="O70" s="544"/>
      <c r="P70" s="544"/>
      <c r="Q70" s="544"/>
      <c r="R70" s="544"/>
      <c r="S70" s="1001"/>
      <c r="T70" s="544"/>
      <c r="U70" s="544"/>
      <c r="V70" s="544"/>
      <c r="W70" s="544"/>
      <c r="X70" s="544"/>
      <c r="Y70" s="544"/>
      <c r="Z70" s="421"/>
      <c r="AA70" s="343"/>
      <c r="AB70" s="343"/>
      <c r="AC70" s="343"/>
      <c r="AD70" s="343"/>
      <c r="AE70" s="896"/>
      <c r="AF70" s="896"/>
      <c r="AG70" s="896"/>
      <c r="AH70" s="896"/>
      <c r="AI70" s="896"/>
      <c r="AJ70" s="896"/>
      <c r="AK70" s="896"/>
      <c r="AL70" s="896"/>
      <c r="AM70" s="896"/>
      <c r="AN70" s="896"/>
      <c r="AO70" s="896"/>
      <c r="AP70" s="896"/>
      <c r="AQ70" s="896"/>
      <c r="AR70" s="896"/>
    </row>
    <row r="71" ht="14.25" customHeight="1">
      <c r="A71" s="421">
        <v>531.0</v>
      </c>
      <c r="B71" s="421" t="str">
        <f t="array" ref="B71">IFNA(XLOOKUP(A71,'New Signups'!C:C,'New Signups'!D:D),"-")</f>
        <v>Ryan</v>
      </c>
      <c r="C71" s="929" t="str">
        <f t="array" ref="C71">IFNA(XLOOKUP(A71,'New Signups'!C:C,'New Signups'!E:E),"-")</f>
        <v>Gephart</v>
      </c>
      <c r="D71" s="895">
        <v>3077.0</v>
      </c>
      <c r="E71" s="895"/>
      <c r="F71" s="895"/>
      <c r="G71" s="895"/>
      <c r="H71" s="895"/>
      <c r="I71" s="895"/>
      <c r="J71" s="1107"/>
      <c r="K71" s="895"/>
      <c r="L71" s="1417">
        <v>45824.0</v>
      </c>
      <c r="M71" s="933" t="s">
        <v>1150</v>
      </c>
      <c r="N71" s="999" t="s">
        <v>4637</v>
      </c>
      <c r="O71" s="1013" t="s">
        <v>4516</v>
      </c>
      <c r="P71" s="1013" t="s">
        <v>4516</v>
      </c>
      <c r="Q71" s="544"/>
      <c r="R71" s="544"/>
      <c r="S71" s="1415">
        <v>45839.0</v>
      </c>
      <c r="T71" s="1013" t="s">
        <v>5755</v>
      </c>
      <c r="U71" s="1013" t="s">
        <v>5756</v>
      </c>
      <c r="V71" s="544"/>
      <c r="W71" s="544"/>
      <c r="X71" s="544"/>
      <c r="Y71" s="544"/>
      <c r="Z71" s="421"/>
      <c r="AA71" s="343"/>
      <c r="AB71" s="343"/>
      <c r="AC71" s="343"/>
      <c r="AD71" s="343"/>
      <c r="AE71" s="896"/>
      <c r="AF71" s="896"/>
      <c r="AG71" s="896"/>
      <c r="AH71" s="896"/>
      <c r="AI71" s="896"/>
      <c r="AJ71" s="896"/>
      <c r="AK71" s="896"/>
      <c r="AL71" s="896"/>
      <c r="AM71" s="896"/>
      <c r="AN71" s="896"/>
      <c r="AO71" s="896"/>
      <c r="AP71" s="896"/>
      <c r="AQ71" s="896"/>
      <c r="AR71" s="896"/>
    </row>
    <row r="72" ht="14.25" customHeight="1">
      <c r="A72" s="421">
        <v>457.0</v>
      </c>
      <c r="B72" s="421" t="str">
        <f t="array" ref="B72">IFNA(XLOOKUP(A72,'New Signups'!C:C,'New Signups'!D:D),"-")</f>
        <v>Eric</v>
      </c>
      <c r="C72" s="929" t="str">
        <f t="array" ref="C72">IFNA(XLOOKUP(A72,'New Signups'!C:C,'New Signups'!E:E),"-")</f>
        <v>Bradley</v>
      </c>
      <c r="D72" s="895">
        <v>3078.0</v>
      </c>
      <c r="E72" s="895"/>
      <c r="F72" s="895"/>
      <c r="G72" s="895"/>
      <c r="H72" s="895"/>
      <c r="I72" s="895"/>
      <c r="J72" s="1107"/>
      <c r="K72" s="895"/>
      <c r="L72" s="1417">
        <v>45828.0</v>
      </c>
      <c r="M72" s="933" t="s">
        <v>5757</v>
      </c>
      <c r="N72" s="999" t="s">
        <v>4637</v>
      </c>
      <c r="O72" s="1013" t="s">
        <v>4516</v>
      </c>
      <c r="P72" s="1013" t="s">
        <v>4516</v>
      </c>
      <c r="Q72" s="544"/>
      <c r="R72" s="544"/>
      <c r="S72" s="1001"/>
      <c r="T72" s="544"/>
      <c r="U72" s="544"/>
      <c r="V72" s="544"/>
      <c r="W72" s="544"/>
      <c r="X72" s="544"/>
      <c r="Y72" s="544"/>
      <c r="Z72" s="421"/>
      <c r="AA72" s="343"/>
      <c r="AB72" s="343"/>
      <c r="AC72" s="343"/>
      <c r="AD72" s="343"/>
      <c r="AE72" s="896"/>
      <c r="AF72" s="896"/>
      <c r="AG72" s="896"/>
      <c r="AH72" s="896"/>
      <c r="AI72" s="896"/>
      <c r="AJ72" s="896"/>
      <c r="AK72" s="896"/>
      <c r="AL72" s="896"/>
      <c r="AM72" s="896"/>
      <c r="AN72" s="896"/>
      <c r="AO72" s="896"/>
      <c r="AP72" s="896"/>
      <c r="AQ72" s="896"/>
      <c r="AR72" s="896"/>
    </row>
    <row r="73" ht="14.25" customHeight="1">
      <c r="A73" s="421">
        <v>459.0</v>
      </c>
      <c r="B73" s="421" t="str">
        <f t="array" ref="B73">IFNA(XLOOKUP(A73,'New Signups'!C:C,'New Signups'!D:D),"-")</f>
        <v>Isadora</v>
      </c>
      <c r="C73" s="929" t="str">
        <f t="array" ref="C73">IFNA(XLOOKUP(A73,'New Signups'!C:C,'New Signups'!E:E),"-")</f>
        <v>Krause</v>
      </c>
      <c r="D73" s="895">
        <v>3079.0</v>
      </c>
      <c r="E73" s="895"/>
      <c r="F73" s="895"/>
      <c r="G73" s="895"/>
      <c r="H73" s="895"/>
      <c r="I73" s="895"/>
      <c r="J73" s="1107"/>
      <c r="K73" s="895"/>
      <c r="L73" s="1394"/>
      <c r="M73" s="421"/>
      <c r="N73" s="501"/>
      <c r="O73" s="544"/>
      <c r="P73" s="544"/>
      <c r="Q73" s="544"/>
      <c r="R73" s="544"/>
      <c r="S73" s="1001"/>
      <c r="T73" s="544"/>
      <c r="U73" s="544"/>
      <c r="V73" s="544"/>
      <c r="W73" s="544"/>
      <c r="X73" s="544"/>
      <c r="Y73" s="544"/>
      <c r="Z73" s="421"/>
      <c r="AA73" s="343"/>
      <c r="AB73" s="343"/>
      <c r="AC73" s="343"/>
      <c r="AD73" s="343"/>
      <c r="AE73" s="896"/>
      <c r="AF73" s="896"/>
      <c r="AG73" s="896"/>
      <c r="AH73" s="896"/>
      <c r="AI73" s="896"/>
      <c r="AJ73" s="896"/>
      <c r="AK73" s="896"/>
      <c r="AL73" s="896"/>
      <c r="AM73" s="896"/>
      <c r="AN73" s="896"/>
      <c r="AO73" s="896"/>
      <c r="AP73" s="896"/>
      <c r="AQ73" s="896"/>
      <c r="AR73" s="896"/>
    </row>
    <row r="74" ht="14.25" customHeight="1">
      <c r="A74" s="421">
        <v>464.0</v>
      </c>
      <c r="B74" s="421" t="str">
        <f t="array" ref="B74">IFNA(XLOOKUP(A74,'New Signups'!C:C,'New Signups'!D:D),"-")</f>
        <v>Isabel</v>
      </c>
      <c r="C74" s="929" t="str">
        <f t="array" ref="C74">IFNA(XLOOKUP(A74,'New Signups'!C:C,'New Signups'!E:E),"-")</f>
        <v>Alexander</v>
      </c>
      <c r="D74" s="895">
        <v>3080.0</v>
      </c>
      <c r="E74" s="895"/>
      <c r="F74" s="895"/>
      <c r="G74" s="895"/>
      <c r="H74" s="895"/>
      <c r="I74" s="895"/>
      <c r="J74" s="1107"/>
      <c r="K74" s="895"/>
      <c r="L74" s="1394"/>
      <c r="M74" s="421"/>
      <c r="N74" s="501"/>
      <c r="O74" s="544"/>
      <c r="P74" s="544"/>
      <c r="Q74" s="544"/>
      <c r="R74" s="544"/>
      <c r="S74" s="1001"/>
      <c r="T74" s="544"/>
      <c r="U74" s="544"/>
      <c r="V74" s="544"/>
      <c r="W74" s="544"/>
      <c r="X74" s="544"/>
      <c r="Y74" s="544"/>
      <c r="Z74" s="421"/>
      <c r="AA74" s="343"/>
      <c r="AB74" s="343"/>
      <c r="AC74" s="343"/>
      <c r="AD74" s="343"/>
      <c r="AE74" s="896"/>
      <c r="AF74" s="896"/>
      <c r="AG74" s="896"/>
      <c r="AH74" s="896"/>
      <c r="AI74" s="896"/>
      <c r="AJ74" s="896"/>
      <c r="AK74" s="896"/>
      <c r="AL74" s="896"/>
      <c r="AM74" s="896"/>
      <c r="AN74" s="896"/>
      <c r="AO74" s="896"/>
      <c r="AP74" s="896"/>
      <c r="AQ74" s="896"/>
      <c r="AR74" s="896"/>
    </row>
    <row r="75" ht="14.25" customHeight="1">
      <c r="A75" s="421">
        <v>473.0</v>
      </c>
      <c r="B75" s="421" t="str">
        <f t="array" ref="B75">IFNA(XLOOKUP(A75,'New Signups'!C:C,'New Signups'!D:D),"-")</f>
        <v>Layne</v>
      </c>
      <c r="C75" s="929" t="str">
        <f t="array" ref="C75">IFNA(XLOOKUP(A75,'New Signups'!C:C,'New Signups'!E:E),"-")</f>
        <v>Henke</v>
      </c>
      <c r="D75" s="895">
        <v>3081.0</v>
      </c>
      <c r="E75" s="895"/>
      <c r="F75" s="895"/>
      <c r="G75" s="895"/>
      <c r="H75" s="895"/>
      <c r="I75" s="895"/>
      <c r="J75" s="1107"/>
      <c r="K75" s="895"/>
      <c r="L75" s="1394"/>
      <c r="M75" s="421"/>
      <c r="N75" s="501"/>
      <c r="O75" s="544"/>
      <c r="P75" s="544"/>
      <c r="Q75" s="544"/>
      <c r="R75" s="544"/>
      <c r="S75" s="1001"/>
      <c r="T75" s="544"/>
      <c r="U75" s="544"/>
      <c r="V75" s="544"/>
      <c r="W75" s="544"/>
      <c r="X75" s="544"/>
      <c r="Y75" s="544"/>
      <c r="Z75" s="421"/>
      <c r="AA75" s="343"/>
      <c r="AB75" s="343"/>
      <c r="AC75" s="343"/>
      <c r="AD75" s="343"/>
      <c r="AE75" s="896"/>
      <c r="AF75" s="896"/>
      <c r="AG75" s="896"/>
      <c r="AH75" s="896"/>
      <c r="AI75" s="896"/>
      <c r="AJ75" s="896"/>
      <c r="AK75" s="896"/>
      <c r="AL75" s="896"/>
      <c r="AM75" s="896"/>
      <c r="AN75" s="896"/>
      <c r="AO75" s="896"/>
      <c r="AP75" s="896"/>
      <c r="AQ75" s="896"/>
      <c r="AR75" s="896"/>
    </row>
    <row r="76" ht="14.25" customHeight="1">
      <c r="A76" s="421">
        <v>470.0</v>
      </c>
      <c r="B76" s="421" t="str">
        <f t="array" ref="B76">IFNA(XLOOKUP(A76,'New Signups'!C:C,'New Signups'!D:D),"-")</f>
        <v>Alexis</v>
      </c>
      <c r="C76" s="929" t="str">
        <f t="array" ref="C76">IFNA(XLOOKUP(A76,'New Signups'!C:C,'New Signups'!E:E),"-")</f>
        <v>Leone</v>
      </c>
      <c r="D76" s="895">
        <v>3082.0</v>
      </c>
      <c r="E76" s="895"/>
      <c r="F76" s="895"/>
      <c r="G76" s="895"/>
      <c r="H76" s="895"/>
      <c r="I76" s="895"/>
      <c r="J76" s="1107"/>
      <c r="K76" s="895"/>
      <c r="L76" s="1394"/>
      <c r="M76" s="421"/>
      <c r="N76" s="501"/>
      <c r="O76" s="544"/>
      <c r="P76" s="544"/>
      <c r="Q76" s="544"/>
      <c r="R76" s="544"/>
      <c r="S76" s="1001"/>
      <c r="T76" s="544"/>
      <c r="U76" s="544"/>
      <c r="V76" s="544"/>
      <c r="W76" s="544"/>
      <c r="X76" s="544"/>
      <c r="Y76" s="544"/>
      <c r="Z76" s="421"/>
      <c r="AA76" s="343"/>
      <c r="AB76" s="343"/>
      <c r="AC76" s="343"/>
      <c r="AD76" s="343"/>
      <c r="AE76" s="896"/>
      <c r="AF76" s="896"/>
      <c r="AG76" s="896"/>
      <c r="AH76" s="896"/>
      <c r="AI76" s="896"/>
      <c r="AJ76" s="896"/>
      <c r="AK76" s="896"/>
      <c r="AL76" s="896"/>
      <c r="AM76" s="896"/>
      <c r="AN76" s="896"/>
      <c r="AO76" s="896"/>
      <c r="AP76" s="896"/>
      <c r="AQ76" s="896"/>
      <c r="AR76" s="896"/>
    </row>
    <row r="77" ht="14.25" customHeight="1">
      <c r="A77" s="421">
        <v>471.0</v>
      </c>
      <c r="B77" s="421" t="str">
        <f t="array" ref="B77">IFNA(XLOOKUP(A77,'New Signups'!C:C,'New Signups'!D:D),"-")</f>
        <v>Julia</v>
      </c>
      <c r="C77" s="929" t="str">
        <f t="array" ref="C77">IFNA(XLOOKUP(A77,'New Signups'!C:C,'New Signups'!E:E),"-")</f>
        <v>Nigro</v>
      </c>
      <c r="D77" s="895">
        <v>3083.0</v>
      </c>
      <c r="E77" s="895"/>
      <c r="F77" s="895"/>
      <c r="G77" s="895"/>
      <c r="H77" s="895"/>
      <c r="I77" s="895"/>
      <c r="J77" s="1107"/>
      <c r="K77" s="895"/>
      <c r="L77" s="1394"/>
      <c r="M77" s="421"/>
      <c r="N77" s="501"/>
      <c r="O77" s="544"/>
      <c r="P77" s="544"/>
      <c r="Q77" s="544"/>
      <c r="R77" s="544"/>
      <c r="S77" s="1001"/>
      <c r="T77" s="544"/>
      <c r="U77" s="544"/>
      <c r="V77" s="544"/>
      <c r="W77" s="544"/>
      <c r="X77" s="544"/>
      <c r="Y77" s="544"/>
      <c r="Z77" s="421"/>
      <c r="AA77" s="343"/>
      <c r="AB77" s="343"/>
      <c r="AC77" s="343"/>
      <c r="AD77" s="343"/>
      <c r="AE77" s="896"/>
      <c r="AF77" s="896"/>
      <c r="AG77" s="896"/>
      <c r="AH77" s="896"/>
      <c r="AI77" s="896"/>
      <c r="AJ77" s="896"/>
      <c r="AK77" s="896"/>
      <c r="AL77" s="896"/>
      <c r="AM77" s="896"/>
      <c r="AN77" s="896"/>
      <c r="AO77" s="896"/>
      <c r="AP77" s="896"/>
      <c r="AQ77" s="896"/>
      <c r="AR77" s="896"/>
    </row>
    <row r="78" ht="14.25" customHeight="1">
      <c r="A78" s="421">
        <v>487.0</v>
      </c>
      <c r="B78" s="421" t="str">
        <f t="array" ref="B78">IFNA(XLOOKUP(A78,'New Signups'!C:C,'New Signups'!D:D),"-")</f>
        <v>Charleigh</v>
      </c>
      <c r="C78" s="929" t="str">
        <f t="array" ref="C78">IFNA(XLOOKUP(A78,'New Signups'!C:C,'New Signups'!E:E),"-")</f>
        <v>Niedrist</v>
      </c>
      <c r="D78" s="895">
        <v>3084.0</v>
      </c>
      <c r="E78" s="895"/>
      <c r="F78" s="895"/>
      <c r="G78" s="895"/>
      <c r="H78" s="895"/>
      <c r="I78" s="895"/>
      <c r="J78" s="1107"/>
      <c r="K78" s="895"/>
      <c r="L78" s="1394"/>
      <c r="M78" s="421"/>
      <c r="N78" s="501"/>
      <c r="O78" s="544"/>
      <c r="P78" s="544"/>
      <c r="Q78" s="544"/>
      <c r="R78" s="544"/>
      <c r="S78" s="1001"/>
      <c r="T78" s="544"/>
      <c r="U78" s="544"/>
      <c r="V78" s="544"/>
      <c r="W78" s="544"/>
      <c r="X78" s="544"/>
      <c r="Y78" s="544"/>
      <c r="Z78" s="421"/>
      <c r="AA78" s="343"/>
      <c r="AB78" s="343"/>
      <c r="AC78" s="343"/>
      <c r="AD78" s="343"/>
      <c r="AE78" s="896"/>
      <c r="AF78" s="896"/>
      <c r="AG78" s="896"/>
      <c r="AH78" s="896"/>
      <c r="AI78" s="896"/>
      <c r="AJ78" s="896"/>
      <c r="AK78" s="896"/>
      <c r="AL78" s="896"/>
      <c r="AM78" s="896"/>
      <c r="AN78" s="896"/>
      <c r="AO78" s="896"/>
      <c r="AP78" s="896"/>
      <c r="AQ78" s="896"/>
      <c r="AR78" s="896"/>
    </row>
    <row r="79" ht="14.25" customHeight="1">
      <c r="A79" s="421">
        <v>493.0</v>
      </c>
      <c r="B79" s="421" t="str">
        <f t="array" ref="B79">IFNA(XLOOKUP(A79,'New Signups'!C:C,'New Signups'!D:D),"-")</f>
        <v>Elissa</v>
      </c>
      <c r="C79" s="929" t="str">
        <f t="array" ref="C79">IFNA(XLOOKUP(A79,'New Signups'!C:C,'New Signups'!E:E),"-")</f>
        <v>Lopez</v>
      </c>
      <c r="D79" s="895">
        <v>3085.0</v>
      </c>
      <c r="E79" s="895"/>
      <c r="F79" s="895"/>
      <c r="G79" s="895"/>
      <c r="H79" s="895"/>
      <c r="I79" s="895"/>
      <c r="J79" s="1107"/>
      <c r="K79" s="895"/>
      <c r="L79" s="1394"/>
      <c r="M79" s="421"/>
      <c r="N79" s="501"/>
      <c r="O79" s="544"/>
      <c r="P79" s="544"/>
      <c r="Q79" s="544"/>
      <c r="R79" s="544"/>
      <c r="S79" s="1001"/>
      <c r="T79" s="544"/>
      <c r="U79" s="544"/>
      <c r="V79" s="544"/>
      <c r="W79" s="544"/>
      <c r="X79" s="544"/>
      <c r="Y79" s="544"/>
      <c r="Z79" s="421"/>
      <c r="AA79" s="343"/>
      <c r="AB79" s="343"/>
      <c r="AC79" s="343"/>
      <c r="AD79" s="343"/>
      <c r="AE79" s="896"/>
      <c r="AF79" s="896"/>
      <c r="AG79" s="896"/>
      <c r="AH79" s="896"/>
      <c r="AI79" s="896"/>
      <c r="AJ79" s="896"/>
      <c r="AK79" s="896"/>
      <c r="AL79" s="896"/>
      <c r="AM79" s="896"/>
      <c r="AN79" s="896"/>
      <c r="AO79" s="896"/>
      <c r="AP79" s="896"/>
      <c r="AQ79" s="896"/>
      <c r="AR79" s="896"/>
    </row>
    <row r="80" ht="14.25" customHeight="1">
      <c r="A80" s="421">
        <v>548.0</v>
      </c>
      <c r="B80" s="421" t="str">
        <f t="array" ref="B80">IFNA(XLOOKUP(A80,'New Signups'!C:C,'New Signups'!D:D),"-")</f>
        <v>Sumeet</v>
      </c>
      <c r="C80" s="929" t="str">
        <f t="array" ref="C80">IFNA(XLOOKUP(A80,'New Signups'!C:C,'New Signups'!E:E),"-")</f>
        <v>Musfirah</v>
      </c>
      <c r="D80" s="895">
        <v>3086.0</v>
      </c>
      <c r="E80" s="895"/>
      <c r="F80" s="895"/>
      <c r="G80" s="895"/>
      <c r="H80" s="895"/>
      <c r="I80" s="895"/>
      <c r="J80" s="1107"/>
      <c r="K80" s="895"/>
      <c r="L80" s="1417">
        <v>45812.0</v>
      </c>
      <c r="M80" s="933" t="s">
        <v>4472</v>
      </c>
      <c r="N80" s="999" t="s">
        <v>4916</v>
      </c>
      <c r="O80" s="1013" t="s">
        <v>4516</v>
      </c>
      <c r="P80" s="1013" t="s">
        <v>4516</v>
      </c>
      <c r="Q80" s="544"/>
      <c r="R80" s="544"/>
      <c r="S80" s="1415">
        <v>45828.0</v>
      </c>
      <c r="T80" s="544"/>
      <c r="U80" s="1013" t="s">
        <v>5405</v>
      </c>
      <c r="V80" s="1013" t="s">
        <v>4516</v>
      </c>
      <c r="W80" s="1013" t="s">
        <v>4516</v>
      </c>
      <c r="X80" s="1013" t="s">
        <v>4516</v>
      </c>
      <c r="Y80" s="544"/>
      <c r="Z80" s="421"/>
      <c r="AA80" s="343"/>
      <c r="AB80" s="343"/>
      <c r="AC80" s="343"/>
      <c r="AD80" s="343"/>
      <c r="AE80" s="896"/>
      <c r="AF80" s="896"/>
      <c r="AG80" s="896"/>
      <c r="AH80" s="896"/>
      <c r="AI80" s="896"/>
      <c r="AJ80" s="896"/>
      <c r="AK80" s="896"/>
      <c r="AL80" s="896"/>
      <c r="AM80" s="896"/>
      <c r="AN80" s="896"/>
      <c r="AO80" s="896"/>
      <c r="AP80" s="896"/>
      <c r="AQ80" s="896"/>
      <c r="AR80" s="896"/>
    </row>
    <row r="81" ht="14.25" customHeight="1">
      <c r="A81" s="421">
        <v>472.0</v>
      </c>
      <c r="B81" s="421" t="str">
        <f t="array" ref="B81">IFNA(XLOOKUP(A81,'New Signups'!C:C,'New Signups'!D:D),"-")</f>
        <v>Jessica</v>
      </c>
      <c r="C81" s="929" t="str">
        <f t="array" ref="C81">IFNA(XLOOKUP(A81,'New Signups'!C:C,'New Signups'!E:E),"-")</f>
        <v>Tanhauser</v>
      </c>
      <c r="D81" s="895">
        <v>3087.0</v>
      </c>
      <c r="E81" s="895"/>
      <c r="F81" s="895"/>
      <c r="G81" s="895"/>
      <c r="H81" s="895"/>
      <c r="I81" s="895"/>
      <c r="J81" s="1107"/>
      <c r="K81" s="895"/>
      <c r="L81" s="1394"/>
      <c r="M81" s="421"/>
      <c r="N81" s="897"/>
      <c r="O81" s="544"/>
      <c r="P81" s="544"/>
      <c r="Q81" s="544"/>
      <c r="R81" s="544"/>
      <c r="S81" s="1001"/>
      <c r="T81" s="544"/>
      <c r="U81" s="544"/>
      <c r="V81" s="544"/>
      <c r="W81" s="544"/>
      <c r="X81" s="544"/>
      <c r="Y81" s="544"/>
      <c r="Z81" s="421"/>
      <c r="AA81" s="343"/>
      <c r="AB81" s="343"/>
      <c r="AC81" s="343"/>
      <c r="AD81" s="343"/>
      <c r="AE81" s="896"/>
      <c r="AF81" s="896"/>
      <c r="AG81" s="896"/>
      <c r="AH81" s="896"/>
      <c r="AI81" s="896"/>
      <c r="AJ81" s="896"/>
      <c r="AK81" s="896"/>
      <c r="AL81" s="896"/>
      <c r="AM81" s="896"/>
      <c r="AN81" s="896"/>
      <c r="AO81" s="896"/>
      <c r="AP81" s="896"/>
      <c r="AQ81" s="896"/>
      <c r="AR81" s="896"/>
    </row>
    <row r="82" ht="14.25" customHeight="1">
      <c r="A82" s="421">
        <v>458.0</v>
      </c>
      <c r="B82" s="421" t="str">
        <f t="array" ref="B82">IFNA(XLOOKUP(A82,'New Signups'!C:C,'New Signups'!D:D),"-")</f>
        <v>Helena</v>
      </c>
      <c r="C82" s="929" t="str">
        <f t="array" ref="C82">IFNA(XLOOKUP(A82,'New Signups'!C:C,'New Signups'!E:E),"-")</f>
        <v>Powers</v>
      </c>
      <c r="D82" s="895">
        <v>3088.0</v>
      </c>
      <c r="E82" s="895"/>
      <c r="F82" s="895"/>
      <c r="G82" s="895"/>
      <c r="H82" s="895"/>
      <c r="I82" s="895"/>
      <c r="J82" s="1107"/>
      <c r="K82" s="895"/>
      <c r="L82" s="1394"/>
      <c r="M82" s="421"/>
      <c r="N82" s="501"/>
      <c r="O82" s="544"/>
      <c r="P82" s="544"/>
      <c r="Q82" s="544"/>
      <c r="R82" s="544"/>
      <c r="S82" s="1001"/>
      <c r="T82" s="544"/>
      <c r="U82" s="544"/>
      <c r="V82" s="544"/>
      <c r="W82" s="544"/>
      <c r="X82" s="544"/>
      <c r="Y82" s="544"/>
      <c r="Z82" s="421"/>
      <c r="AA82" s="343"/>
      <c r="AB82" s="343"/>
      <c r="AC82" s="343"/>
      <c r="AD82" s="343"/>
      <c r="AE82" s="896"/>
      <c r="AF82" s="896"/>
      <c r="AG82" s="896"/>
      <c r="AH82" s="896"/>
      <c r="AI82" s="896"/>
      <c r="AJ82" s="896"/>
      <c r="AK82" s="896"/>
      <c r="AL82" s="896"/>
      <c r="AM82" s="896"/>
      <c r="AN82" s="896"/>
      <c r="AO82" s="896"/>
      <c r="AP82" s="896"/>
      <c r="AQ82" s="896"/>
      <c r="AR82" s="896"/>
    </row>
    <row r="83" ht="14.25" customHeight="1">
      <c r="A83" s="464">
        <v>474.0</v>
      </c>
      <c r="B83" s="421" t="str">
        <f t="array" ref="B83">IFNA(XLOOKUP(A83,'New Signups'!C:C,'New Signups'!D:D),"-")</f>
        <v>Maame</v>
      </c>
      <c r="C83" s="929" t="str">
        <f t="array" ref="C83">IFNA(XLOOKUP(A83,'New Signups'!C:C,'New Signups'!E:E),"-")</f>
        <v>Sarpong</v>
      </c>
      <c r="D83" s="993">
        <v>3089.0</v>
      </c>
      <c r="E83" s="993"/>
      <c r="F83" s="993"/>
      <c r="G83" s="993"/>
      <c r="H83" s="993"/>
      <c r="I83" s="993"/>
      <c r="J83" s="1386"/>
      <c r="K83" s="993"/>
      <c r="L83" s="1394"/>
      <c r="M83" s="421"/>
      <c r="N83" s="1420"/>
      <c r="O83" s="544"/>
      <c r="P83" s="544"/>
      <c r="Q83" s="544"/>
      <c r="R83" s="544"/>
      <c r="S83" s="1001"/>
      <c r="T83" s="544"/>
      <c r="U83" s="544"/>
      <c r="V83" s="544"/>
      <c r="W83" s="544"/>
      <c r="X83" s="544"/>
      <c r="Y83" s="997"/>
      <c r="Z83" s="464"/>
      <c r="AA83" s="467"/>
      <c r="AB83" s="467"/>
      <c r="AC83" s="467"/>
      <c r="AD83" s="467"/>
      <c r="AE83" s="1421"/>
      <c r="AF83" s="1421"/>
      <c r="AG83" s="1421"/>
      <c r="AH83" s="1421"/>
      <c r="AI83" s="1421"/>
      <c r="AJ83" s="1421"/>
      <c r="AK83" s="1421"/>
      <c r="AL83" s="1421"/>
      <c r="AM83" s="1421"/>
      <c r="AN83" s="1421"/>
      <c r="AO83" s="1421"/>
      <c r="AP83" s="1421"/>
      <c r="AQ83" s="1421"/>
      <c r="AR83" s="1421"/>
    </row>
    <row r="84" ht="14.25" customHeight="1">
      <c r="A84" s="421">
        <v>497.0</v>
      </c>
      <c r="B84" s="421" t="str">
        <f t="array" ref="B84">IFNA(XLOOKUP(A84,'New Signups'!C:C,'New Signups'!D:D),"-")</f>
        <v>Rachel</v>
      </c>
      <c r="C84" s="929" t="str">
        <f t="array" ref="C84">IFNA(XLOOKUP(A84,'New Signups'!C:C,'New Signups'!E:E),"-")</f>
        <v>Brodsky</v>
      </c>
      <c r="D84" s="895">
        <v>3090.0</v>
      </c>
      <c r="E84" s="993"/>
      <c r="F84" s="993"/>
      <c r="G84" s="993"/>
      <c r="H84" s="993"/>
      <c r="I84" s="993"/>
      <c r="J84" s="1386"/>
      <c r="K84" s="895"/>
      <c r="L84" s="1417">
        <v>45708.0</v>
      </c>
      <c r="M84" s="1422" t="s">
        <v>5758</v>
      </c>
      <c r="N84" s="1423" t="s">
        <v>5375</v>
      </c>
      <c r="O84" s="1424" t="s">
        <v>4516</v>
      </c>
      <c r="P84" s="1013" t="s">
        <v>4516</v>
      </c>
      <c r="Q84" s="544"/>
      <c r="R84" s="544"/>
      <c r="S84" s="1415">
        <v>45749.0</v>
      </c>
      <c r="T84" s="1013" t="s">
        <v>4760</v>
      </c>
      <c r="U84" s="1013" t="s">
        <v>4541</v>
      </c>
      <c r="V84" s="1013" t="s">
        <v>4525</v>
      </c>
      <c r="W84" s="1013" t="s">
        <v>4525</v>
      </c>
      <c r="X84" s="1013" t="s">
        <v>4525</v>
      </c>
      <c r="Y84" s="997"/>
      <c r="Z84" s="464"/>
      <c r="AA84" s="467"/>
      <c r="AB84" s="467"/>
      <c r="AC84" s="467"/>
      <c r="AD84" s="467"/>
      <c r="AE84" s="1421"/>
      <c r="AF84" s="1421"/>
      <c r="AG84" s="1421"/>
      <c r="AH84" s="1421"/>
      <c r="AI84" s="1421"/>
      <c r="AJ84" s="1421"/>
      <c r="AK84" s="1421"/>
      <c r="AL84" s="1421"/>
      <c r="AM84" s="1421"/>
      <c r="AN84" s="1421"/>
      <c r="AO84" s="1421"/>
      <c r="AP84" s="1421"/>
      <c r="AQ84" s="1421"/>
      <c r="AR84" s="1421"/>
    </row>
    <row r="85" ht="14.25" customHeight="1">
      <c r="A85" s="421">
        <v>552.0</v>
      </c>
      <c r="B85" s="421" t="str">
        <f t="array" ref="B85">IFNA(XLOOKUP(A85,'New Signups'!C:C,'New Signups'!D:D),"-")</f>
        <v>Nathaniel </v>
      </c>
      <c r="C85" s="929" t="str">
        <f t="array" ref="C85">IFNA(XLOOKUP(A85,'New Signups'!C:C,'New Signups'!E:E),"-")</f>
        <v>Weinerg</v>
      </c>
      <c r="D85" s="895">
        <v>3091.0</v>
      </c>
      <c r="E85" s="895"/>
      <c r="F85" s="895"/>
      <c r="G85" s="895"/>
      <c r="H85" s="895"/>
      <c r="I85" s="895"/>
      <c r="J85" s="1107"/>
      <c r="K85" s="895"/>
      <c r="L85" s="1417">
        <v>45831.0</v>
      </c>
      <c r="M85" s="1422" t="s">
        <v>4117</v>
      </c>
      <c r="N85" s="1423" t="s">
        <v>4637</v>
      </c>
      <c r="O85" s="1424" t="s">
        <v>4516</v>
      </c>
      <c r="P85" s="1013" t="s">
        <v>4516</v>
      </c>
      <c r="Q85" s="544"/>
      <c r="R85" s="544"/>
      <c r="S85" s="1001"/>
      <c r="T85" s="544"/>
      <c r="U85" s="544"/>
      <c r="V85" s="544"/>
      <c r="W85" s="544"/>
      <c r="X85" s="544"/>
      <c r="Y85" s="544"/>
      <c r="Z85" s="421"/>
      <c r="AA85" s="343"/>
      <c r="AB85" s="343"/>
      <c r="AC85" s="343"/>
      <c r="AD85" s="343"/>
      <c r="AE85" s="896"/>
      <c r="AF85" s="896"/>
      <c r="AG85" s="896"/>
      <c r="AH85" s="896"/>
      <c r="AI85" s="896"/>
      <c r="AJ85" s="896"/>
      <c r="AK85" s="896"/>
      <c r="AL85" s="896"/>
      <c r="AM85" s="896"/>
      <c r="AN85" s="896"/>
      <c r="AO85" s="896"/>
      <c r="AP85" s="896"/>
      <c r="AQ85" s="896"/>
      <c r="AR85" s="896"/>
    </row>
    <row r="86" ht="14.25" customHeight="1">
      <c r="A86" s="421">
        <v>534.0</v>
      </c>
      <c r="B86" s="421" t="str">
        <f t="array" ref="B86">IFNA(XLOOKUP(A86,'New Signups'!C:C,'New Signups'!D:D),"-")</f>
        <v>Elyana</v>
      </c>
      <c r="C86" s="929" t="str">
        <f t="array" ref="C86">IFNA(XLOOKUP(A86,'New Signups'!C:C,'New Signups'!E:E),"-")</f>
        <v>Smith </v>
      </c>
      <c r="D86" s="895">
        <v>3092.0</v>
      </c>
      <c r="E86" s="895"/>
      <c r="F86" s="895"/>
      <c r="G86" s="895"/>
      <c r="H86" s="895"/>
      <c r="I86" s="895"/>
      <c r="J86" s="1107"/>
      <c r="K86" s="895"/>
      <c r="L86" s="1410">
        <v>45814.0</v>
      </c>
      <c r="M86" s="1422" t="s">
        <v>3958</v>
      </c>
      <c r="N86" s="1423" t="s">
        <v>4788</v>
      </c>
      <c r="O86" s="1424" t="s">
        <v>4516</v>
      </c>
      <c r="P86" s="1013" t="s">
        <v>4516</v>
      </c>
      <c r="Q86" s="544"/>
      <c r="R86" s="544"/>
      <c r="S86" s="1415">
        <v>45848.0</v>
      </c>
      <c r="T86" s="1013" t="s">
        <v>5759</v>
      </c>
      <c r="U86" s="544"/>
      <c r="V86" s="544"/>
      <c r="W86" s="544"/>
      <c r="X86" s="544"/>
      <c r="Y86" s="544"/>
      <c r="Z86" s="421"/>
      <c r="AA86" s="343"/>
      <c r="AB86" s="343"/>
      <c r="AC86" s="343"/>
      <c r="AD86" s="343"/>
      <c r="AE86" s="896"/>
      <c r="AF86" s="896"/>
      <c r="AG86" s="896"/>
      <c r="AH86" s="896"/>
      <c r="AI86" s="896"/>
      <c r="AJ86" s="896"/>
      <c r="AK86" s="896"/>
      <c r="AL86" s="896"/>
      <c r="AM86" s="896"/>
      <c r="AN86" s="896"/>
      <c r="AO86" s="896"/>
      <c r="AP86" s="896"/>
      <c r="AQ86" s="896"/>
      <c r="AR86" s="896"/>
    </row>
    <row r="87" ht="14.25" customHeight="1">
      <c r="A87" s="421">
        <v>512.0</v>
      </c>
      <c r="B87" s="421" t="str">
        <f t="array" ref="B87">IFNA(XLOOKUP(A87,'New Signups'!C:C,'New Signups'!D:D),"-")</f>
        <v>Somto</v>
      </c>
      <c r="C87" s="929" t="str">
        <f t="array" ref="C87">IFNA(XLOOKUP(A87,'New Signups'!C:C,'New Signups'!E:E),"-")</f>
        <v>Amaefuma</v>
      </c>
      <c r="D87" s="895">
        <v>3093.0</v>
      </c>
      <c r="E87" s="895"/>
      <c r="F87" s="895"/>
      <c r="G87" s="895"/>
      <c r="H87" s="895"/>
      <c r="I87" s="895"/>
      <c r="J87" s="1107"/>
      <c r="K87" s="895"/>
      <c r="L87" s="1394"/>
      <c r="M87" s="1425"/>
      <c r="N87" s="897"/>
      <c r="O87" s="1426"/>
      <c r="P87" s="544"/>
      <c r="Q87" s="544"/>
      <c r="R87" s="544"/>
      <c r="S87" s="1001"/>
      <c r="T87" s="544"/>
      <c r="U87" s="544"/>
      <c r="V87" s="544"/>
      <c r="W87" s="544"/>
      <c r="X87" s="544"/>
      <c r="Y87" s="544"/>
      <c r="Z87" s="421"/>
      <c r="AA87" s="343"/>
      <c r="AB87" s="343"/>
      <c r="AC87" s="343"/>
      <c r="AD87" s="343"/>
      <c r="AE87" s="896"/>
      <c r="AF87" s="896"/>
      <c r="AG87" s="896"/>
      <c r="AH87" s="896"/>
      <c r="AI87" s="896"/>
      <c r="AJ87" s="896"/>
      <c r="AK87" s="896"/>
      <c r="AL87" s="896"/>
      <c r="AM87" s="896"/>
      <c r="AN87" s="896"/>
      <c r="AO87" s="896"/>
      <c r="AP87" s="896"/>
      <c r="AQ87" s="896"/>
      <c r="AR87" s="896"/>
    </row>
    <row r="88" ht="14.25" customHeight="1">
      <c r="A88" s="421">
        <v>551.0</v>
      </c>
      <c r="B88" s="421" t="str">
        <f t="array" ref="B88">IFNA(XLOOKUP(A88,'New Signups'!C:C,'New Signups'!D:D),"-")</f>
        <v>Emmett</v>
      </c>
      <c r="C88" s="929" t="str">
        <f t="array" ref="C88">IFNA(XLOOKUP(A88,'New Signups'!C:C,'New Signups'!E:E),"-")</f>
        <v>Garson</v>
      </c>
      <c r="D88" s="895">
        <v>3094.0</v>
      </c>
      <c r="E88" s="895"/>
      <c r="F88" s="895"/>
      <c r="G88" s="895"/>
      <c r="H88" s="895"/>
      <c r="I88" s="895"/>
      <c r="J88" s="1107"/>
      <c r="K88" s="895"/>
      <c r="L88" s="1394"/>
      <c r="M88" s="1425"/>
      <c r="N88" s="1427"/>
      <c r="O88" s="1426"/>
      <c r="P88" s="544"/>
      <c r="Q88" s="544"/>
      <c r="R88" s="544"/>
      <c r="S88" s="1415">
        <v>45819.0</v>
      </c>
      <c r="T88" s="1013" t="s">
        <v>4760</v>
      </c>
      <c r="U88" s="1013" t="s">
        <v>5406</v>
      </c>
      <c r="V88" s="1013" t="s">
        <v>4516</v>
      </c>
      <c r="W88" s="1013" t="s">
        <v>4516</v>
      </c>
      <c r="X88" s="1013" t="s">
        <v>4516</v>
      </c>
      <c r="Y88" s="544"/>
      <c r="Z88" s="421"/>
      <c r="AA88" s="343"/>
      <c r="AB88" s="343"/>
      <c r="AC88" s="343"/>
      <c r="AD88" s="343"/>
      <c r="AE88" s="896"/>
      <c r="AF88" s="896"/>
      <c r="AG88" s="896"/>
      <c r="AH88" s="896"/>
      <c r="AI88" s="896"/>
      <c r="AJ88" s="896"/>
      <c r="AK88" s="896"/>
      <c r="AL88" s="896"/>
      <c r="AM88" s="896"/>
      <c r="AN88" s="896"/>
      <c r="AO88" s="896"/>
      <c r="AP88" s="896"/>
      <c r="AQ88" s="896"/>
      <c r="AR88" s="896"/>
    </row>
    <row r="89" ht="14.25" customHeight="1">
      <c r="A89" s="421">
        <v>442.0</v>
      </c>
      <c r="B89" s="421" t="str">
        <f t="array" ref="B89">IFNA(XLOOKUP(A89,'New Signups'!C:C,'New Signups'!D:D),"-")</f>
        <v>Piper</v>
      </c>
      <c r="C89" s="929" t="str">
        <f t="array" ref="C89">IFNA(XLOOKUP(A89,'New Signups'!C:C,'New Signups'!E:E),"-")</f>
        <v>Farbarik</v>
      </c>
      <c r="D89" s="895">
        <v>3095.0</v>
      </c>
      <c r="E89" s="895"/>
      <c r="F89" s="895"/>
      <c r="G89" s="895"/>
      <c r="H89" s="895"/>
      <c r="I89" s="895"/>
      <c r="J89" s="1107"/>
      <c r="K89" s="895"/>
      <c r="L89" s="1417">
        <v>45810.0</v>
      </c>
      <c r="M89" s="933" t="s">
        <v>5760</v>
      </c>
      <c r="N89" s="1428" t="s">
        <v>4921</v>
      </c>
      <c r="O89" s="1013" t="s">
        <v>4516</v>
      </c>
      <c r="P89" s="1013" t="s">
        <v>4516</v>
      </c>
      <c r="Q89" s="544"/>
      <c r="R89" s="544"/>
      <c r="S89" s="1415">
        <v>45813.0</v>
      </c>
      <c r="T89" s="1013" t="s">
        <v>5761</v>
      </c>
      <c r="U89" s="1013" t="s">
        <v>5346</v>
      </c>
      <c r="V89" s="1013" t="s">
        <v>4516</v>
      </c>
      <c r="W89" s="1013" t="s">
        <v>4516</v>
      </c>
      <c r="X89" s="1013" t="s">
        <v>4525</v>
      </c>
      <c r="Y89" s="544"/>
      <c r="Z89" s="421"/>
      <c r="AA89" s="343"/>
      <c r="AB89" s="343"/>
      <c r="AC89" s="343"/>
      <c r="AD89" s="343"/>
      <c r="AE89" s="896"/>
      <c r="AF89" s="896"/>
      <c r="AG89" s="896"/>
      <c r="AH89" s="896"/>
      <c r="AI89" s="896"/>
      <c r="AJ89" s="896"/>
      <c r="AK89" s="896"/>
      <c r="AL89" s="896"/>
      <c r="AM89" s="896"/>
      <c r="AN89" s="896"/>
      <c r="AO89" s="896"/>
      <c r="AP89" s="896"/>
      <c r="AQ89" s="896"/>
      <c r="AR89" s="896"/>
    </row>
    <row r="90" ht="14.25" customHeight="1">
      <c r="A90" s="421">
        <v>502.0</v>
      </c>
      <c r="B90" s="421" t="str">
        <f t="array" ref="B90">IFNA(XLOOKUP(A90,'New Signups'!C:C,'New Signups'!D:D),"-")</f>
        <v>Sky</v>
      </c>
      <c r="C90" s="929" t="str">
        <f t="array" ref="C90">IFNA(XLOOKUP(A90,'New Signups'!C:C,'New Signups'!E:E),"-")</f>
        <v>Anastaisa</v>
      </c>
      <c r="D90" s="895">
        <v>3096.0</v>
      </c>
      <c r="E90" s="895"/>
      <c r="F90" s="895"/>
      <c r="G90" s="895"/>
      <c r="H90" s="895"/>
      <c r="I90" s="895"/>
      <c r="J90" s="1107"/>
      <c r="K90" s="895"/>
      <c r="L90" s="1394"/>
      <c r="M90" s="421"/>
      <c r="N90" s="501"/>
      <c r="O90" s="544"/>
      <c r="P90" s="544"/>
      <c r="Q90" s="544"/>
      <c r="R90" s="544"/>
      <c r="S90" s="1001"/>
      <c r="T90" s="544"/>
      <c r="U90" s="544"/>
      <c r="V90" s="544"/>
      <c r="W90" s="544"/>
      <c r="X90" s="544"/>
      <c r="Y90" s="544"/>
      <c r="Z90" s="421"/>
      <c r="AA90" s="343"/>
      <c r="AB90" s="343"/>
      <c r="AC90" s="343"/>
      <c r="AD90" s="343"/>
      <c r="AE90" s="896"/>
      <c r="AF90" s="896"/>
      <c r="AG90" s="896"/>
      <c r="AH90" s="896"/>
      <c r="AI90" s="896"/>
      <c r="AJ90" s="896"/>
      <c r="AK90" s="896"/>
      <c r="AL90" s="896"/>
      <c r="AM90" s="896"/>
      <c r="AN90" s="896"/>
      <c r="AO90" s="896"/>
      <c r="AP90" s="896"/>
      <c r="AQ90" s="896"/>
      <c r="AR90" s="896"/>
    </row>
    <row r="91" ht="14.25" customHeight="1">
      <c r="A91" s="421">
        <v>489.0</v>
      </c>
      <c r="B91" s="421" t="str">
        <f t="array" ref="B91">IFNA(XLOOKUP(A91,'New Signups'!C:C,'New Signups'!D:D),"-")</f>
        <v>Brynn</v>
      </c>
      <c r="C91" s="929" t="str">
        <f t="array" ref="C91">IFNA(XLOOKUP(A91,'New Signups'!C:C,'New Signups'!E:E),"-")</f>
        <v>Keyser</v>
      </c>
      <c r="D91" s="895">
        <v>3097.0</v>
      </c>
      <c r="E91" s="895"/>
      <c r="F91" s="895"/>
      <c r="G91" s="895"/>
      <c r="H91" s="895"/>
      <c r="I91" s="895"/>
      <c r="J91" s="1107"/>
      <c r="K91" s="895"/>
      <c r="L91" s="1394"/>
      <c r="M91" s="421"/>
      <c r="N91" s="501"/>
      <c r="O91" s="544"/>
      <c r="P91" s="544"/>
      <c r="Q91" s="544"/>
      <c r="R91" s="544"/>
      <c r="S91" s="1001"/>
      <c r="T91" s="544"/>
      <c r="U91" s="544"/>
      <c r="V91" s="544"/>
      <c r="W91" s="544"/>
      <c r="X91" s="544"/>
      <c r="Y91" s="544"/>
      <c r="Z91" s="421"/>
      <c r="AA91" s="343"/>
      <c r="AB91" s="343"/>
      <c r="AC91" s="343"/>
      <c r="AD91" s="343"/>
      <c r="AE91" s="896"/>
      <c r="AF91" s="896"/>
      <c r="AG91" s="896"/>
      <c r="AH91" s="896"/>
      <c r="AI91" s="896"/>
      <c r="AJ91" s="896"/>
      <c r="AK91" s="896"/>
      <c r="AL91" s="896"/>
      <c r="AM91" s="896"/>
      <c r="AN91" s="896"/>
      <c r="AO91" s="896"/>
      <c r="AP91" s="896"/>
      <c r="AQ91" s="896"/>
      <c r="AR91" s="896"/>
    </row>
    <row r="92" ht="14.25" customHeight="1">
      <c r="A92" s="421">
        <v>544.0</v>
      </c>
      <c r="B92" s="421" t="str">
        <f t="array" ref="B92">IFNA(XLOOKUP(A92,'New Signups'!C:C,'New Signups'!D:D),"-")</f>
        <v>Nora</v>
      </c>
      <c r="C92" s="929" t="str">
        <f t="array" ref="C92">IFNA(XLOOKUP(A92,'New Signups'!C:C,'New Signups'!E:E),"-")</f>
        <v>Melican</v>
      </c>
      <c r="D92" s="895">
        <v>3098.0</v>
      </c>
      <c r="E92" s="895"/>
      <c r="F92" s="895"/>
      <c r="G92" s="895"/>
      <c r="H92" s="895"/>
      <c r="I92" s="895"/>
      <c r="J92" s="1107"/>
      <c r="K92" s="895"/>
      <c r="L92" s="1417">
        <v>45811.0</v>
      </c>
      <c r="M92" s="933" t="s">
        <v>4471</v>
      </c>
      <c r="N92" s="1423" t="s">
        <v>5400</v>
      </c>
      <c r="O92" s="1013" t="s">
        <v>4516</v>
      </c>
      <c r="P92" s="1013" t="s">
        <v>4516</v>
      </c>
      <c r="Q92" s="544"/>
      <c r="R92" s="544"/>
      <c r="S92" s="1415">
        <v>45821.0</v>
      </c>
      <c r="T92" s="1013" t="s">
        <v>5762</v>
      </c>
      <c r="U92" s="1013" t="s">
        <v>5401</v>
      </c>
      <c r="V92" s="1013" t="s">
        <v>4516</v>
      </c>
      <c r="W92" s="1013" t="s">
        <v>4516</v>
      </c>
      <c r="X92" s="1013" t="s">
        <v>4516</v>
      </c>
      <c r="Y92" s="544"/>
      <c r="Z92" s="421"/>
      <c r="AA92" s="343"/>
      <c r="AB92" s="343"/>
      <c r="AC92" s="343"/>
      <c r="AD92" s="343"/>
      <c r="AE92" s="896"/>
      <c r="AF92" s="896"/>
      <c r="AG92" s="896"/>
      <c r="AH92" s="896"/>
      <c r="AI92" s="896"/>
      <c r="AJ92" s="896"/>
      <c r="AK92" s="896"/>
      <c r="AL92" s="896"/>
      <c r="AM92" s="896"/>
      <c r="AN92" s="896"/>
      <c r="AO92" s="896"/>
      <c r="AP92" s="896"/>
      <c r="AQ92" s="896"/>
      <c r="AR92" s="896"/>
    </row>
    <row r="93" ht="14.25" customHeight="1">
      <c r="A93" s="421">
        <v>555.0</v>
      </c>
      <c r="B93" s="421" t="str">
        <f t="array" ref="B93">IFNA(XLOOKUP(A93,'New Signups'!C:C,'New Signups'!D:D),"-")</f>
        <v>Natanel</v>
      </c>
      <c r="C93" s="929" t="str">
        <f t="array" ref="C93">IFNA(XLOOKUP(A93,'New Signups'!C:C,'New Signups'!E:E),"-")</f>
        <v>Nisimi</v>
      </c>
      <c r="D93" s="895">
        <v>3099.0</v>
      </c>
      <c r="E93" s="895"/>
      <c r="F93" s="895"/>
      <c r="G93" s="895"/>
      <c r="H93" s="895"/>
      <c r="I93" s="895"/>
      <c r="J93" s="1107"/>
      <c r="K93" s="895"/>
      <c r="L93" s="1394"/>
      <c r="M93" s="421"/>
      <c r="N93" s="501"/>
      <c r="O93" s="544"/>
      <c r="P93" s="544"/>
      <c r="Q93" s="544"/>
      <c r="R93" s="544"/>
      <c r="S93" s="1001"/>
      <c r="T93" s="544"/>
      <c r="U93" s="544"/>
      <c r="V93" s="544"/>
      <c r="W93" s="544"/>
      <c r="X93" s="544"/>
      <c r="Y93" s="544"/>
      <c r="Z93" s="421"/>
      <c r="AA93" s="343"/>
      <c r="AB93" s="343"/>
      <c r="AC93" s="343"/>
      <c r="AD93" s="343"/>
      <c r="AE93" s="896"/>
      <c r="AF93" s="896"/>
      <c r="AG93" s="896"/>
      <c r="AH93" s="896"/>
      <c r="AI93" s="896"/>
      <c r="AJ93" s="896"/>
      <c r="AK93" s="896"/>
      <c r="AL93" s="896"/>
      <c r="AM93" s="896"/>
      <c r="AN93" s="896"/>
      <c r="AO93" s="896"/>
      <c r="AP93" s="896"/>
      <c r="AQ93" s="896"/>
      <c r="AR93" s="896"/>
    </row>
    <row r="94" ht="14.25" customHeight="1">
      <c r="A94" s="421">
        <v>562.0</v>
      </c>
      <c r="B94" s="421" t="str">
        <f t="array" ref="B94">IFNA(XLOOKUP(A94,'New Signups'!C:C,'New Signups'!D:D),"-")</f>
        <v>Marianthi </v>
      </c>
      <c r="C94" s="929" t="str">
        <f t="array" ref="C94">IFNA(XLOOKUP(A94,'New Signups'!C:C,'New Signups'!E:E),"-")</f>
        <v>Christoforidou </v>
      </c>
      <c r="D94" s="895">
        <v>3100.0</v>
      </c>
      <c r="E94" s="895"/>
      <c r="F94" s="895"/>
      <c r="G94" s="895"/>
      <c r="H94" s="895"/>
      <c r="I94" s="895"/>
      <c r="J94" s="1107"/>
      <c r="K94" s="895"/>
      <c r="L94" s="1394"/>
      <c r="M94" s="421"/>
      <c r="N94" s="501"/>
      <c r="O94" s="544"/>
      <c r="P94" s="544"/>
      <c r="Q94" s="544"/>
      <c r="R94" s="544"/>
      <c r="S94" s="1001"/>
      <c r="T94" s="544"/>
      <c r="U94" s="544"/>
      <c r="V94" s="544"/>
      <c r="W94" s="544"/>
      <c r="X94" s="544"/>
      <c r="Y94" s="544"/>
      <c r="Z94" s="421"/>
      <c r="AA94" s="343"/>
      <c r="AB94" s="343"/>
      <c r="AC94" s="343"/>
      <c r="AD94" s="343"/>
      <c r="AE94" s="896"/>
      <c r="AF94" s="896"/>
      <c r="AG94" s="896"/>
      <c r="AH94" s="896"/>
      <c r="AI94" s="896"/>
      <c r="AJ94" s="896"/>
      <c r="AK94" s="896"/>
      <c r="AL94" s="896"/>
      <c r="AM94" s="896"/>
      <c r="AN94" s="896"/>
      <c r="AO94" s="896"/>
      <c r="AP94" s="896"/>
      <c r="AQ94" s="896"/>
      <c r="AR94" s="896"/>
    </row>
    <row r="95" ht="14.25" customHeight="1">
      <c r="A95" s="421">
        <v>564.0</v>
      </c>
      <c r="B95" s="421" t="str">
        <f t="array" ref="B95">IFNA(XLOOKUP(A95,'New Signups'!C:C,'New Signups'!D:D),"-")</f>
        <v>Erez</v>
      </c>
      <c r="C95" s="929" t="str">
        <f t="array" ref="C95">IFNA(XLOOKUP(A95,'New Signups'!C:C,'New Signups'!E:E),"-")</f>
        <v>Yarden</v>
      </c>
      <c r="D95" s="895">
        <v>3101.0</v>
      </c>
      <c r="E95" s="895"/>
      <c r="F95" s="895"/>
      <c r="G95" s="895"/>
      <c r="H95" s="895"/>
      <c r="I95" s="1068"/>
      <c r="J95" s="1107"/>
      <c r="K95" s="895"/>
      <c r="L95" s="1394"/>
      <c r="M95" s="421"/>
      <c r="N95" s="501"/>
      <c r="O95" s="544"/>
      <c r="P95" s="544"/>
      <c r="Q95" s="544"/>
      <c r="R95" s="544"/>
      <c r="S95" s="1001"/>
      <c r="T95" s="544"/>
      <c r="U95" s="544"/>
      <c r="V95" s="544"/>
      <c r="W95" s="544"/>
      <c r="X95" s="544"/>
      <c r="Y95" s="544"/>
      <c r="Z95" s="421"/>
      <c r="AA95" s="343"/>
      <c r="AB95" s="343"/>
      <c r="AC95" s="343"/>
      <c r="AD95" s="343"/>
      <c r="AE95" s="896"/>
      <c r="AF95" s="896"/>
      <c r="AG95" s="896"/>
      <c r="AH95" s="896"/>
      <c r="AI95" s="896"/>
      <c r="AJ95" s="896"/>
      <c r="AK95" s="896"/>
      <c r="AL95" s="896"/>
      <c r="AM95" s="896"/>
      <c r="AN95" s="896"/>
      <c r="AO95" s="896"/>
      <c r="AP95" s="896"/>
      <c r="AQ95" s="896"/>
      <c r="AR95" s="896"/>
    </row>
    <row r="96" ht="14.25" customHeight="1">
      <c r="A96" s="421">
        <v>516.0</v>
      </c>
      <c r="B96" s="421" t="str">
        <f t="array" ref="B96">IFNA(XLOOKUP(A96,'New Signups'!C:C,'New Signups'!D:D),"-")</f>
        <v>Matthew</v>
      </c>
      <c r="C96" s="929" t="str">
        <f t="array" ref="C96">IFNA(XLOOKUP(A96,'New Signups'!C:C,'New Signups'!E:E),"-")</f>
        <v>Dewhurst </v>
      </c>
      <c r="D96" s="895">
        <v>3102.0</v>
      </c>
      <c r="E96" s="895"/>
      <c r="F96" s="895"/>
      <c r="G96" s="895"/>
      <c r="H96" s="895"/>
      <c r="I96" s="895"/>
      <c r="J96" s="1107"/>
      <c r="K96" s="895"/>
      <c r="L96" s="1417">
        <v>45821.0</v>
      </c>
      <c r="M96" s="933" t="s">
        <v>3578</v>
      </c>
      <c r="N96" s="501"/>
      <c r="O96" s="544"/>
      <c r="P96" s="544"/>
      <c r="Q96" s="544"/>
      <c r="R96" s="544"/>
      <c r="S96" s="1001"/>
      <c r="T96" s="544"/>
      <c r="U96" s="544"/>
      <c r="V96" s="544"/>
      <c r="W96" s="544"/>
      <c r="X96" s="544"/>
      <c r="Y96" s="544"/>
      <c r="Z96" s="421"/>
      <c r="AA96" s="343"/>
      <c r="AB96" s="343"/>
      <c r="AC96" s="343"/>
      <c r="AD96" s="343"/>
      <c r="AE96" s="896"/>
      <c r="AF96" s="896"/>
      <c r="AG96" s="896"/>
      <c r="AH96" s="896"/>
      <c r="AI96" s="896"/>
      <c r="AJ96" s="896"/>
      <c r="AK96" s="896"/>
      <c r="AL96" s="896"/>
      <c r="AM96" s="896"/>
      <c r="AN96" s="896"/>
      <c r="AO96" s="896"/>
      <c r="AP96" s="896"/>
      <c r="AQ96" s="896"/>
      <c r="AR96" s="896"/>
    </row>
    <row r="97" ht="14.25" customHeight="1">
      <c r="A97" s="421">
        <v>515.0</v>
      </c>
      <c r="B97" s="421" t="str">
        <f t="array" ref="B97">IFNA(XLOOKUP(A97,'New Signups'!C:C,'New Signups'!D:D),"-")</f>
        <v>Jason</v>
      </c>
      <c r="C97" s="929" t="str">
        <f t="array" ref="C97">IFNA(XLOOKUP(A97,'New Signups'!C:C,'New Signups'!E:E),"-")</f>
        <v>Vargas</v>
      </c>
      <c r="D97" s="895">
        <v>3103.0</v>
      </c>
      <c r="E97" s="895"/>
      <c r="F97" s="895"/>
      <c r="G97" s="895"/>
      <c r="H97" s="895"/>
      <c r="I97" s="895"/>
      <c r="J97" s="1107"/>
      <c r="K97" s="895"/>
      <c r="L97" s="1394"/>
      <c r="M97" s="421"/>
      <c r="N97" s="501"/>
      <c r="O97" s="544"/>
      <c r="P97" s="544"/>
      <c r="Q97" s="544"/>
      <c r="R97" s="544"/>
      <c r="S97" s="1001"/>
      <c r="T97" s="544"/>
      <c r="U97" s="544"/>
      <c r="V97" s="544"/>
      <c r="W97" s="544"/>
      <c r="X97" s="544"/>
      <c r="Y97" s="544"/>
      <c r="Z97" s="421"/>
      <c r="AA97" s="343"/>
      <c r="AB97" s="343"/>
      <c r="AC97" s="343"/>
      <c r="AD97" s="343"/>
      <c r="AE97" s="896"/>
      <c r="AF97" s="896"/>
      <c r="AG97" s="896"/>
      <c r="AH97" s="896"/>
      <c r="AI97" s="896"/>
      <c r="AJ97" s="896"/>
      <c r="AK97" s="896"/>
      <c r="AL97" s="896"/>
      <c r="AM97" s="896"/>
      <c r="AN97" s="896"/>
      <c r="AO97" s="896"/>
      <c r="AP97" s="896"/>
      <c r="AQ97" s="896"/>
      <c r="AR97" s="896"/>
    </row>
    <row r="98" ht="14.25" customHeight="1">
      <c r="A98" s="421">
        <v>538.0</v>
      </c>
      <c r="B98" s="421" t="str">
        <f t="array" ref="B98">IFNA(XLOOKUP(A98,'New Signups'!C:C,'New Signups'!D:D),"-")</f>
        <v>John</v>
      </c>
      <c r="C98" s="929" t="str">
        <f t="array" ref="C98">IFNA(XLOOKUP(A98,'New Signups'!C:C,'New Signups'!E:E),"-")</f>
        <v>Phillips</v>
      </c>
      <c r="D98" s="895">
        <v>3104.0</v>
      </c>
      <c r="E98" s="895"/>
      <c r="F98" s="895"/>
      <c r="G98" s="895"/>
      <c r="H98" s="895"/>
      <c r="I98" s="895"/>
      <c r="J98" s="1107"/>
      <c r="K98" s="895"/>
      <c r="L98" s="1417">
        <v>45814.0</v>
      </c>
      <c r="M98" s="933" t="s">
        <v>5763</v>
      </c>
      <c r="N98" s="999" t="s">
        <v>5393</v>
      </c>
      <c r="O98" s="1013" t="s">
        <v>4516</v>
      </c>
      <c r="P98" s="1013" t="s">
        <v>4516</v>
      </c>
      <c r="Q98" s="544"/>
      <c r="R98" s="544"/>
      <c r="S98" s="1001"/>
      <c r="T98" s="544"/>
      <c r="U98" s="544"/>
      <c r="V98" s="544"/>
      <c r="W98" s="544"/>
      <c r="X98" s="544"/>
      <c r="Y98" s="544"/>
      <c r="Z98" s="421"/>
      <c r="AA98" s="343"/>
      <c r="AB98" s="343"/>
      <c r="AC98" s="343"/>
      <c r="AD98" s="343"/>
      <c r="AE98" s="896"/>
      <c r="AF98" s="896"/>
      <c r="AG98" s="896"/>
      <c r="AH98" s="896"/>
      <c r="AI98" s="896"/>
      <c r="AJ98" s="896"/>
      <c r="AK98" s="896"/>
      <c r="AL98" s="896"/>
      <c r="AM98" s="896"/>
      <c r="AN98" s="896"/>
      <c r="AO98" s="896"/>
      <c r="AP98" s="896"/>
      <c r="AQ98" s="896"/>
      <c r="AR98" s="896"/>
    </row>
    <row r="99" ht="14.25" customHeight="1">
      <c r="A99" s="421">
        <v>569.0</v>
      </c>
      <c r="B99" s="421" t="str">
        <f t="array" ref="B99">IFNA(XLOOKUP(A99,'New Signups'!C:C,'New Signups'!D:D),"-")</f>
        <v>Risa</v>
      </c>
      <c r="C99" s="929" t="str">
        <f t="array" ref="C99">IFNA(XLOOKUP(A99,'New Signups'!C:C,'New Signups'!E:E),"-")</f>
        <v>Berson </v>
      </c>
      <c r="D99" s="895">
        <v>3105.0</v>
      </c>
      <c r="E99" s="895"/>
      <c r="F99" s="895"/>
      <c r="G99" s="895"/>
      <c r="H99" s="895"/>
      <c r="I99" s="895"/>
      <c r="J99" s="1107"/>
      <c r="K99" s="895"/>
      <c r="L99" s="1417">
        <v>45837.0</v>
      </c>
      <c r="M99" s="933" t="s">
        <v>3958</v>
      </c>
      <c r="N99" s="999" t="s">
        <v>4562</v>
      </c>
      <c r="O99" s="1013" t="s">
        <v>4516</v>
      </c>
      <c r="P99" s="544"/>
      <c r="Q99" s="544"/>
      <c r="R99" s="544"/>
      <c r="S99" s="1001"/>
      <c r="T99" s="544"/>
      <c r="U99" s="544"/>
      <c r="V99" s="544"/>
      <c r="W99" s="544"/>
      <c r="X99" s="544"/>
      <c r="Y99" s="544"/>
      <c r="Z99" s="421"/>
      <c r="AA99" s="343"/>
      <c r="AB99" s="343"/>
      <c r="AC99" s="343"/>
      <c r="AD99" s="343"/>
      <c r="AE99" s="896"/>
      <c r="AF99" s="896"/>
      <c r="AG99" s="896"/>
      <c r="AH99" s="896"/>
      <c r="AI99" s="896"/>
      <c r="AJ99" s="896"/>
      <c r="AK99" s="896"/>
      <c r="AL99" s="896"/>
      <c r="AM99" s="896"/>
      <c r="AN99" s="896"/>
      <c r="AO99" s="896"/>
      <c r="AP99" s="896"/>
      <c r="AQ99" s="896"/>
      <c r="AR99" s="896"/>
    </row>
    <row r="100" ht="14.25" customHeight="1">
      <c r="A100" s="421">
        <v>541.0</v>
      </c>
      <c r="B100" s="421" t="str">
        <f t="array" ref="B100">IFNA(XLOOKUP(A100,'New Signups'!C:C,'New Signups'!D:D),"-")</f>
        <v>Veda Raju</v>
      </c>
      <c r="C100" s="929" t="str">
        <f t="array" ref="C100">IFNA(XLOOKUP(A100,'New Signups'!C:C,'New Signups'!E:E),"-")</f>
        <v>Prapurna</v>
      </c>
      <c r="D100" s="895">
        <v>3106.0</v>
      </c>
      <c r="E100" s="895"/>
      <c r="F100" s="895"/>
      <c r="G100" s="895"/>
      <c r="H100" s="895"/>
      <c r="I100" s="895"/>
      <c r="J100" s="1107"/>
      <c r="K100" s="895"/>
      <c r="L100" s="1394"/>
      <c r="M100" s="421"/>
      <c r="N100" s="501"/>
      <c r="O100" s="544"/>
      <c r="P100" s="544"/>
      <c r="Q100" s="544"/>
      <c r="R100" s="544"/>
      <c r="S100" s="1001"/>
      <c r="T100" s="544"/>
      <c r="U100" s="544"/>
      <c r="V100" s="544"/>
      <c r="W100" s="544"/>
      <c r="X100" s="544"/>
      <c r="Y100" s="544"/>
      <c r="Z100" s="421"/>
      <c r="AA100" s="343"/>
      <c r="AB100" s="343"/>
      <c r="AC100" s="343"/>
      <c r="AD100" s="343"/>
      <c r="AE100" s="896"/>
      <c r="AF100" s="896"/>
      <c r="AG100" s="896"/>
      <c r="AH100" s="896"/>
      <c r="AI100" s="896"/>
      <c r="AJ100" s="896"/>
      <c r="AK100" s="896"/>
      <c r="AL100" s="896"/>
      <c r="AM100" s="896"/>
      <c r="AN100" s="896"/>
      <c r="AO100" s="896"/>
      <c r="AP100" s="896"/>
      <c r="AQ100" s="896"/>
      <c r="AR100" s="896"/>
    </row>
    <row r="101" ht="14.25" customHeight="1">
      <c r="A101" s="421">
        <v>540.0</v>
      </c>
      <c r="B101" s="421" t="str">
        <f t="array" ref="B101">IFNA(XLOOKUP(A101,'New Signups'!C:C,'New Signups'!D:D),"-")</f>
        <v>Lauren</v>
      </c>
      <c r="C101" s="929" t="str">
        <f t="array" ref="C101">IFNA(XLOOKUP(A101,'New Signups'!C:C,'New Signups'!E:E),"-")</f>
        <v>Collins</v>
      </c>
      <c r="D101" s="895">
        <v>3107.0</v>
      </c>
      <c r="E101" s="895"/>
      <c r="F101" s="895"/>
      <c r="G101" s="895"/>
      <c r="H101" s="895"/>
      <c r="I101" s="895"/>
      <c r="J101" s="1107"/>
      <c r="K101" s="895"/>
      <c r="L101" s="1417">
        <v>45826.0</v>
      </c>
      <c r="M101" s="933" t="s">
        <v>4471</v>
      </c>
      <c r="N101" s="999" t="s">
        <v>5394</v>
      </c>
      <c r="O101" s="1013" t="s">
        <v>4516</v>
      </c>
      <c r="P101" s="1013" t="s">
        <v>4516</v>
      </c>
      <c r="Q101" s="544"/>
      <c r="R101" s="544"/>
      <c r="S101" s="1001"/>
      <c r="T101" s="544"/>
      <c r="U101" s="544"/>
      <c r="V101" s="544"/>
      <c r="W101" s="544"/>
      <c r="X101" s="544"/>
      <c r="Y101" s="544"/>
      <c r="Z101" s="421"/>
      <c r="AA101" s="343"/>
      <c r="AB101" s="343"/>
      <c r="AC101" s="343"/>
      <c r="AD101" s="343"/>
      <c r="AE101" s="896"/>
      <c r="AF101" s="896"/>
      <c r="AG101" s="896"/>
      <c r="AH101" s="896"/>
      <c r="AI101" s="896"/>
      <c r="AJ101" s="896"/>
      <c r="AK101" s="896"/>
      <c r="AL101" s="896"/>
      <c r="AM101" s="896"/>
      <c r="AN101" s="896"/>
      <c r="AO101" s="896"/>
      <c r="AP101" s="896"/>
      <c r="AQ101" s="896"/>
      <c r="AR101" s="896"/>
    </row>
    <row r="102" ht="14.25" customHeight="1">
      <c r="A102" s="421">
        <v>583.0</v>
      </c>
      <c r="B102" s="421" t="str">
        <f t="array" ref="B102">IFNA(XLOOKUP(A102,'New Signups'!C:C,'New Signups'!D:D),"-")</f>
        <v>Amanda</v>
      </c>
      <c r="C102" s="929" t="str">
        <f t="array" ref="C102">IFNA(XLOOKUP(A102,'New Signups'!C:C,'New Signups'!E:E),"-")</f>
        <v>Serjani</v>
      </c>
      <c r="D102" s="895">
        <v>3108.0</v>
      </c>
      <c r="E102" s="895"/>
      <c r="F102" s="895"/>
      <c r="G102" s="895"/>
      <c r="H102" s="895"/>
      <c r="I102" s="895"/>
      <c r="J102" s="1107"/>
      <c r="K102" s="895"/>
      <c r="L102" s="1417">
        <v>45812.0</v>
      </c>
      <c r="M102" s="933" t="s">
        <v>4850</v>
      </c>
      <c r="N102" s="999" t="s">
        <v>4771</v>
      </c>
      <c r="O102" s="1013" t="s">
        <v>4516</v>
      </c>
      <c r="P102" s="1013" t="s">
        <v>4516</v>
      </c>
      <c r="Q102" s="544"/>
      <c r="R102" s="544"/>
      <c r="S102" s="1415">
        <v>45821.0</v>
      </c>
      <c r="T102" s="1013" t="s">
        <v>5764</v>
      </c>
      <c r="U102" s="1013" t="s">
        <v>4667</v>
      </c>
      <c r="V102" s="1013" t="s">
        <v>4516</v>
      </c>
      <c r="W102" s="1013" t="s">
        <v>4525</v>
      </c>
      <c r="X102" s="544"/>
      <c r="Y102" s="544"/>
      <c r="Z102" s="421"/>
      <c r="AA102" s="343"/>
      <c r="AB102" s="343"/>
      <c r="AC102" s="343"/>
      <c r="AD102" s="343"/>
      <c r="AE102" s="896"/>
      <c r="AF102" s="896"/>
      <c r="AG102" s="896"/>
      <c r="AH102" s="896"/>
      <c r="AI102" s="896"/>
      <c r="AJ102" s="896"/>
      <c r="AK102" s="896"/>
      <c r="AL102" s="896"/>
      <c r="AM102" s="896"/>
      <c r="AN102" s="896"/>
      <c r="AO102" s="896"/>
      <c r="AP102" s="896"/>
      <c r="AQ102" s="896"/>
      <c r="AR102" s="896"/>
    </row>
    <row r="103" ht="14.25" customHeight="1">
      <c r="A103" s="421">
        <v>580.0</v>
      </c>
      <c r="B103" s="421" t="str">
        <f t="array" ref="B103">IFNA(XLOOKUP(A103,'New Signups'!C:C,'New Signups'!D:D),"-")</f>
        <v>Gabe</v>
      </c>
      <c r="C103" s="929" t="str">
        <f t="array" ref="C103">IFNA(XLOOKUP(A103,'New Signups'!C:C,'New Signups'!E:E),"-")</f>
        <v>Gabasan</v>
      </c>
      <c r="D103" s="895">
        <v>3109.0</v>
      </c>
      <c r="E103" s="895"/>
      <c r="F103" s="895"/>
      <c r="G103" s="895"/>
      <c r="H103" s="895"/>
      <c r="I103" s="895"/>
      <c r="J103" s="1107"/>
      <c r="K103" s="895"/>
      <c r="L103" s="1417">
        <v>45809.0</v>
      </c>
      <c r="M103" s="933" t="s">
        <v>3958</v>
      </c>
      <c r="N103" s="999" t="s">
        <v>5418</v>
      </c>
      <c r="O103" s="1013" t="s">
        <v>4516</v>
      </c>
      <c r="P103" s="1013" t="s">
        <v>4516</v>
      </c>
      <c r="Q103" s="544"/>
      <c r="R103" s="544"/>
      <c r="S103" s="1415">
        <v>45818.0</v>
      </c>
      <c r="T103" s="1013" t="s">
        <v>5742</v>
      </c>
      <c r="U103" s="1013" t="s">
        <v>5419</v>
      </c>
      <c r="V103" s="1013" t="s">
        <v>4516</v>
      </c>
      <c r="W103" s="1013" t="s">
        <v>4516</v>
      </c>
      <c r="X103" s="1013" t="s">
        <v>4516</v>
      </c>
      <c r="Y103" s="544"/>
      <c r="Z103" s="421"/>
      <c r="AA103" s="343"/>
      <c r="AB103" s="343"/>
      <c r="AC103" s="343"/>
      <c r="AD103" s="343"/>
      <c r="AE103" s="896"/>
      <c r="AF103" s="896"/>
      <c r="AG103" s="896"/>
      <c r="AH103" s="896"/>
      <c r="AI103" s="896"/>
      <c r="AJ103" s="896"/>
      <c r="AK103" s="896"/>
      <c r="AL103" s="896"/>
      <c r="AM103" s="896"/>
      <c r="AN103" s="896"/>
      <c r="AO103" s="896"/>
      <c r="AP103" s="896"/>
      <c r="AQ103" s="896"/>
      <c r="AR103" s="896"/>
    </row>
    <row r="104" ht="14.25" customHeight="1">
      <c r="A104" s="421">
        <v>503.0</v>
      </c>
      <c r="B104" s="421" t="str">
        <f t="array" ref="B104">IFNA(XLOOKUP(A104,'New Signups'!C:C,'New Signups'!D:D),"-")</f>
        <v>Ellie</v>
      </c>
      <c r="C104" s="929" t="str">
        <f t="array" ref="C104">IFNA(XLOOKUP(A104,'New Signups'!C:C,'New Signups'!E:E),"-")</f>
        <v>Nguyen</v>
      </c>
      <c r="D104" s="951">
        <v>3110.0</v>
      </c>
      <c r="E104" s="895"/>
      <c r="F104" s="895"/>
      <c r="G104" s="895"/>
      <c r="H104" s="895"/>
      <c r="I104" s="895"/>
      <c r="J104" s="1107"/>
      <c r="K104" s="895"/>
      <c r="L104" s="1417">
        <v>45812.0</v>
      </c>
      <c r="M104" s="933" t="s">
        <v>5765</v>
      </c>
      <c r="N104" s="1429" t="s">
        <v>544</v>
      </c>
      <c r="O104" s="1430" t="s">
        <v>544</v>
      </c>
      <c r="P104" s="1430" t="s">
        <v>544</v>
      </c>
      <c r="Q104" s="544"/>
      <c r="R104" s="544"/>
      <c r="S104" s="1415">
        <v>45834.0</v>
      </c>
      <c r="T104" s="1013" t="s">
        <v>5182</v>
      </c>
      <c r="U104" s="1013" t="s">
        <v>4532</v>
      </c>
      <c r="V104" s="1013" t="s">
        <v>4516</v>
      </c>
      <c r="W104" s="1013" t="s">
        <v>4516</v>
      </c>
      <c r="X104" s="1013" t="s">
        <v>4516</v>
      </c>
      <c r="Y104" s="544"/>
      <c r="Z104" s="421"/>
      <c r="AA104" s="343"/>
      <c r="AB104" s="343"/>
      <c r="AC104" s="343"/>
      <c r="AD104" s="343"/>
      <c r="AE104" s="896"/>
      <c r="AF104" s="896"/>
      <c r="AG104" s="896"/>
      <c r="AH104" s="896"/>
      <c r="AI104" s="896"/>
      <c r="AJ104" s="896"/>
      <c r="AK104" s="896"/>
      <c r="AL104" s="896"/>
      <c r="AM104" s="896"/>
      <c r="AN104" s="896"/>
      <c r="AO104" s="896"/>
      <c r="AP104" s="896"/>
      <c r="AQ104" s="896"/>
      <c r="AR104" s="896"/>
    </row>
    <row r="105" ht="14.25" customHeight="1">
      <c r="A105" s="417">
        <v>461.0</v>
      </c>
      <c r="B105" s="421" t="str">
        <f t="array" ref="B105">IFNA(XLOOKUP(A105,'New Signups'!C:C,'New Signups'!D:D),"-")</f>
        <v>Charles</v>
      </c>
      <c r="C105" s="929" t="str">
        <f t="array" ref="C105">IFNA(XLOOKUP(A105,'New Signups'!C:C,'New Signups'!E:E),"-")</f>
        <v>Darrington</v>
      </c>
      <c r="D105" s="895">
        <v>3111.0</v>
      </c>
      <c r="E105" s="895"/>
      <c r="F105" s="895"/>
      <c r="G105" s="895"/>
      <c r="H105" s="895"/>
      <c r="I105" s="895"/>
      <c r="J105" s="1107"/>
      <c r="K105" s="895"/>
      <c r="L105" s="1417">
        <v>45825.0</v>
      </c>
      <c r="M105" s="933" t="s">
        <v>4471</v>
      </c>
      <c r="N105" s="999" t="s">
        <v>4656</v>
      </c>
      <c r="O105" s="1013" t="s">
        <v>4516</v>
      </c>
      <c r="P105" s="1013" t="s">
        <v>4516</v>
      </c>
      <c r="Q105" s="544"/>
      <c r="R105" s="544"/>
      <c r="S105" s="1001"/>
      <c r="T105" s="544"/>
      <c r="U105" s="544"/>
      <c r="V105" s="544"/>
      <c r="W105" s="544"/>
      <c r="X105" s="544"/>
      <c r="Y105" s="544"/>
      <c r="Z105" s="421"/>
      <c r="AA105" s="343"/>
      <c r="AB105" s="343"/>
      <c r="AC105" s="343"/>
      <c r="AD105" s="343"/>
      <c r="AE105" s="896"/>
      <c r="AF105" s="896"/>
      <c r="AG105" s="896"/>
      <c r="AH105" s="896"/>
      <c r="AI105" s="896"/>
      <c r="AJ105" s="896"/>
      <c r="AK105" s="896"/>
      <c r="AL105" s="896"/>
      <c r="AM105" s="896"/>
      <c r="AN105" s="896"/>
      <c r="AO105" s="896"/>
      <c r="AP105" s="896"/>
      <c r="AQ105" s="896"/>
      <c r="AR105" s="896"/>
    </row>
    <row r="106" ht="14.25" customHeight="1">
      <c r="A106" s="895">
        <v>582.0</v>
      </c>
      <c r="B106" s="421" t="str">
        <f t="array" ref="B106">IFNA(XLOOKUP(A106,'New Signups'!C:C,'New Signups'!D:D),"-")</f>
        <v>Jack</v>
      </c>
      <c r="C106" s="929" t="str">
        <f t="array" ref="C106">IFNA(XLOOKUP(A106,'New Signups'!C:C,'New Signups'!E:E),"-")</f>
        <v>Whoriskey</v>
      </c>
      <c r="D106" s="895">
        <v>3112.0</v>
      </c>
      <c r="E106" s="895"/>
      <c r="F106" s="895"/>
      <c r="G106" s="895"/>
      <c r="H106" s="895"/>
      <c r="I106" s="895"/>
      <c r="J106" s="1107"/>
      <c r="K106" s="895"/>
      <c r="L106" s="1394"/>
      <c r="M106" s="421"/>
      <c r="N106" s="501"/>
      <c r="O106" s="544"/>
      <c r="P106" s="544"/>
      <c r="Q106" s="544"/>
      <c r="R106" s="544"/>
      <c r="S106" s="1001"/>
      <c r="T106" s="544"/>
      <c r="U106" s="544"/>
      <c r="V106" s="544"/>
      <c r="W106" s="544"/>
      <c r="X106" s="544"/>
      <c r="Y106" s="544"/>
      <c r="Z106" s="421"/>
      <c r="AA106" s="343"/>
      <c r="AB106" s="343"/>
      <c r="AC106" s="343"/>
      <c r="AD106" s="343"/>
      <c r="AE106" s="896"/>
      <c r="AF106" s="896"/>
      <c r="AG106" s="896"/>
      <c r="AH106" s="896"/>
      <c r="AI106" s="896"/>
      <c r="AJ106" s="896"/>
      <c r="AK106" s="896"/>
      <c r="AL106" s="896"/>
      <c r="AM106" s="896"/>
      <c r="AN106" s="896"/>
      <c r="AO106" s="896"/>
      <c r="AP106" s="896"/>
      <c r="AQ106" s="896"/>
      <c r="AR106" s="896"/>
    </row>
    <row r="107" ht="14.25" customHeight="1">
      <c r="A107" s="421">
        <v>578.0</v>
      </c>
      <c r="B107" s="421" t="str">
        <f t="array" ref="B107">IFNA(XLOOKUP(A107,'New Signups'!C:C,'New Signups'!D:D),"-")</f>
        <v>Cheyne</v>
      </c>
      <c r="C107" s="929" t="str">
        <f t="array" ref="C107">IFNA(XLOOKUP(A107,'New Signups'!C:C,'New Signups'!E:E),"-")</f>
        <v>Steinman</v>
      </c>
      <c r="D107" s="895">
        <v>3113.0</v>
      </c>
      <c r="E107" s="895"/>
      <c r="F107" s="895"/>
      <c r="G107" s="895"/>
      <c r="H107" s="895"/>
      <c r="I107" s="895"/>
      <c r="J107" s="1107"/>
      <c r="K107" s="895"/>
      <c r="L107" s="1417">
        <v>45818.0</v>
      </c>
      <c r="M107" s="933" t="s">
        <v>5730</v>
      </c>
      <c r="N107" s="999" t="s">
        <v>4532</v>
      </c>
      <c r="O107" s="1013" t="s">
        <v>4525</v>
      </c>
      <c r="P107" s="1013" t="s">
        <v>4525</v>
      </c>
      <c r="Q107" s="544"/>
      <c r="R107" s="544"/>
      <c r="S107" s="1001"/>
      <c r="T107" s="544"/>
      <c r="U107" s="544"/>
      <c r="V107" s="544"/>
      <c r="W107" s="544"/>
      <c r="X107" s="544"/>
      <c r="Y107" s="544"/>
      <c r="Z107" s="421"/>
      <c r="AA107" s="343"/>
      <c r="AB107" s="343"/>
      <c r="AC107" s="343"/>
      <c r="AD107" s="343"/>
      <c r="AE107" s="896"/>
      <c r="AF107" s="896"/>
      <c r="AG107" s="896"/>
      <c r="AH107" s="896"/>
      <c r="AI107" s="896"/>
      <c r="AJ107" s="896"/>
      <c r="AK107" s="896"/>
      <c r="AL107" s="896"/>
      <c r="AM107" s="896"/>
      <c r="AN107" s="896"/>
      <c r="AO107" s="896"/>
      <c r="AP107" s="896"/>
      <c r="AQ107" s="896"/>
      <c r="AR107" s="896"/>
    </row>
    <row r="108" ht="14.25" customHeight="1">
      <c r="A108" s="421">
        <v>505.0</v>
      </c>
      <c r="B108" s="421" t="str">
        <f t="array" ref="B108">IFNA(XLOOKUP(A108,'New Signups'!C:C,'New Signups'!D:D),"-")</f>
        <v>Claire</v>
      </c>
      <c r="C108" s="929" t="str">
        <f t="array" ref="C108">IFNA(XLOOKUP(A108,'New Signups'!C:C,'New Signups'!E:E),"-")</f>
        <v>Sharp</v>
      </c>
      <c r="D108" s="895">
        <v>3115.0</v>
      </c>
      <c r="E108" s="895"/>
      <c r="F108" s="895"/>
      <c r="G108" s="895"/>
      <c r="H108" s="895"/>
      <c r="I108" s="895"/>
      <c r="J108" s="1107"/>
      <c r="K108" s="895"/>
      <c r="L108" s="1417">
        <v>45817.0</v>
      </c>
      <c r="M108" s="933" t="s">
        <v>4469</v>
      </c>
      <c r="N108" s="999" t="s">
        <v>4532</v>
      </c>
      <c r="O108" s="1013" t="s">
        <v>4516</v>
      </c>
      <c r="P108" s="1013" t="s">
        <v>4516</v>
      </c>
      <c r="Q108" s="544"/>
      <c r="R108" s="544"/>
      <c r="S108" s="1415">
        <v>45838.0</v>
      </c>
      <c r="T108" s="1013" t="s">
        <v>5766</v>
      </c>
      <c r="U108" s="544"/>
      <c r="V108" s="544"/>
      <c r="W108" s="544"/>
      <c r="X108" s="544"/>
      <c r="Y108" s="544"/>
      <c r="Z108" s="421"/>
      <c r="AA108" s="343"/>
      <c r="AB108" s="343"/>
      <c r="AC108" s="343"/>
      <c r="AD108" s="343"/>
      <c r="AE108" s="896"/>
      <c r="AF108" s="896"/>
      <c r="AG108" s="896"/>
      <c r="AH108" s="896"/>
      <c r="AI108" s="896"/>
      <c r="AJ108" s="896"/>
      <c r="AK108" s="896"/>
      <c r="AL108" s="896"/>
      <c r="AM108" s="896"/>
      <c r="AN108" s="896"/>
      <c r="AO108" s="896"/>
      <c r="AP108" s="896"/>
      <c r="AQ108" s="896"/>
      <c r="AR108" s="896"/>
    </row>
    <row r="109" ht="14.25" customHeight="1">
      <c r="A109" s="421">
        <v>605.0</v>
      </c>
      <c r="B109" s="421" t="str">
        <f t="array" ref="B109">IFNA(XLOOKUP(A109,'New Signups'!C:C,'New Signups'!D:D),"-")</f>
        <v>Emily</v>
      </c>
      <c r="C109" s="929" t="str">
        <f t="array" ref="C109">IFNA(XLOOKUP(A109,'New Signups'!C:C,'New Signups'!E:E),"-")</f>
        <v>Verespy</v>
      </c>
      <c r="D109" s="895">
        <v>3116.0</v>
      </c>
      <c r="E109" s="895"/>
      <c r="F109" s="895"/>
      <c r="G109" s="895"/>
      <c r="H109" s="895"/>
      <c r="I109" s="895"/>
      <c r="J109" s="1107"/>
      <c r="K109" s="895"/>
      <c r="L109" s="1417">
        <v>45832.0</v>
      </c>
      <c r="M109" s="933" t="s">
        <v>3308</v>
      </c>
      <c r="N109" s="999" t="s">
        <v>5433</v>
      </c>
      <c r="O109" s="1013" t="s">
        <v>4516</v>
      </c>
      <c r="P109" s="1013" t="s">
        <v>4516</v>
      </c>
      <c r="Q109" s="544"/>
      <c r="R109" s="544"/>
      <c r="S109" s="1415">
        <v>45846.0</v>
      </c>
      <c r="T109" s="1013" t="s">
        <v>5767</v>
      </c>
      <c r="U109" s="1013" t="s">
        <v>4771</v>
      </c>
      <c r="V109" s="1013" t="s">
        <v>4516</v>
      </c>
      <c r="W109" s="1013" t="s">
        <v>4516</v>
      </c>
      <c r="X109" s="1013" t="s">
        <v>4516</v>
      </c>
      <c r="Y109" s="544"/>
      <c r="Z109" s="421"/>
      <c r="AA109" s="343"/>
      <c r="AB109" s="343"/>
      <c r="AC109" s="343"/>
      <c r="AD109" s="343"/>
      <c r="AE109" s="896"/>
      <c r="AF109" s="896"/>
      <c r="AG109" s="896"/>
      <c r="AH109" s="896"/>
      <c r="AI109" s="896"/>
      <c r="AJ109" s="896"/>
      <c r="AK109" s="896"/>
      <c r="AL109" s="896"/>
      <c r="AM109" s="896"/>
      <c r="AN109" s="896"/>
      <c r="AO109" s="896"/>
      <c r="AP109" s="896"/>
      <c r="AQ109" s="896"/>
      <c r="AR109" s="896"/>
    </row>
    <row r="110" ht="14.25" customHeight="1">
      <c r="A110" s="421">
        <v>546.0</v>
      </c>
      <c r="B110" s="421" t="str">
        <f t="array" ref="B110">IFNA(XLOOKUP(A110,'New Signups'!C:C,'New Signups'!D:D),"-")</f>
        <v>Leilani</v>
      </c>
      <c r="C110" s="929" t="str">
        <f t="array" ref="C110">IFNA(XLOOKUP(A110,'New Signups'!C:C,'New Signups'!E:E),"-")</f>
        <v>Padilla</v>
      </c>
      <c r="D110" s="895">
        <v>3117.0</v>
      </c>
      <c r="E110" s="895"/>
      <c r="F110" s="895"/>
      <c r="G110" s="895"/>
      <c r="H110" s="895"/>
      <c r="I110" s="895"/>
      <c r="J110" s="1107"/>
      <c r="K110" s="895"/>
      <c r="L110" s="1417">
        <v>45840.0</v>
      </c>
      <c r="M110" s="933" t="s">
        <v>4469</v>
      </c>
      <c r="N110" s="501"/>
      <c r="O110" s="544"/>
      <c r="P110" s="544"/>
      <c r="Q110" s="544"/>
      <c r="R110" s="544"/>
      <c r="S110" s="1001"/>
      <c r="T110" s="544"/>
      <c r="U110" s="544"/>
      <c r="V110" s="544"/>
      <c r="W110" s="544"/>
      <c r="X110" s="544"/>
      <c r="Y110" s="544"/>
      <c r="Z110" s="421"/>
      <c r="AA110" s="343"/>
      <c r="AB110" s="343"/>
      <c r="AC110" s="343"/>
      <c r="AD110" s="343"/>
      <c r="AE110" s="896"/>
      <c r="AF110" s="896"/>
      <c r="AG110" s="896"/>
      <c r="AH110" s="896"/>
      <c r="AI110" s="896"/>
      <c r="AJ110" s="896"/>
      <c r="AK110" s="896"/>
      <c r="AL110" s="896"/>
      <c r="AM110" s="896"/>
      <c r="AN110" s="896"/>
      <c r="AO110" s="896"/>
      <c r="AP110" s="896"/>
      <c r="AQ110" s="896"/>
      <c r="AR110" s="896"/>
    </row>
    <row r="111" ht="14.25" customHeight="1">
      <c r="A111" s="421">
        <v>599.0</v>
      </c>
      <c r="B111" s="421" t="str">
        <f t="array" ref="B111">IFNA(XLOOKUP(A111,'New Signups'!C:C,'New Signups'!D:D),"-")</f>
        <v>Alison </v>
      </c>
      <c r="C111" s="929" t="str">
        <f t="array" ref="C111">IFNA(XLOOKUP(A111,'New Signups'!C:C,'New Signups'!E:E),"-")</f>
        <v>Hawk</v>
      </c>
      <c r="D111" s="895">
        <v>3118.0</v>
      </c>
      <c r="E111" s="895"/>
      <c r="F111" s="895"/>
      <c r="G111" s="895"/>
      <c r="H111" s="895"/>
      <c r="I111" s="895"/>
      <c r="J111" s="1107"/>
      <c r="K111" s="895"/>
      <c r="L111" s="1417">
        <v>45817.0</v>
      </c>
      <c r="M111" s="933" t="s">
        <v>1150</v>
      </c>
      <c r="N111" s="999" t="s">
        <v>4532</v>
      </c>
      <c r="O111" s="1013" t="s">
        <v>4516</v>
      </c>
      <c r="P111" s="1013" t="s">
        <v>4516</v>
      </c>
      <c r="Q111" s="544"/>
      <c r="R111" s="544"/>
      <c r="S111" s="1418">
        <v>45832.0</v>
      </c>
      <c r="T111" s="1013" t="s">
        <v>5768</v>
      </c>
      <c r="U111" s="1013" t="s">
        <v>5429</v>
      </c>
      <c r="V111" s="1013" t="s">
        <v>4516</v>
      </c>
      <c r="W111" s="1013" t="s">
        <v>4516</v>
      </c>
      <c r="X111" s="1013" t="s">
        <v>4516</v>
      </c>
      <c r="Y111" s="544"/>
      <c r="Z111" s="421"/>
      <c r="AA111" s="343"/>
      <c r="AB111" s="343"/>
      <c r="AC111" s="343"/>
      <c r="AD111" s="343"/>
      <c r="AE111" s="896"/>
      <c r="AF111" s="896"/>
      <c r="AG111" s="896"/>
      <c r="AH111" s="896"/>
      <c r="AI111" s="896"/>
      <c r="AJ111" s="896"/>
      <c r="AK111" s="896"/>
      <c r="AL111" s="896"/>
      <c r="AM111" s="896"/>
      <c r="AN111" s="896"/>
      <c r="AO111" s="896"/>
      <c r="AP111" s="896"/>
      <c r="AQ111" s="896"/>
      <c r="AR111" s="896"/>
    </row>
    <row r="112" ht="14.25" customHeight="1">
      <c r="A112" s="421">
        <v>547.0</v>
      </c>
      <c r="B112" s="421" t="str">
        <f t="array" ref="B112">IFNA(XLOOKUP(A112,'New Signups'!C:C,'New Signups'!D:D),"-")</f>
        <v>Maitri</v>
      </c>
      <c r="C112" s="929" t="str">
        <f t="array" ref="C112">IFNA(XLOOKUP(A112,'New Signups'!C:C,'New Signups'!E:E),"-")</f>
        <v>Patel</v>
      </c>
      <c r="D112" s="895">
        <v>3119.0</v>
      </c>
      <c r="E112" s="895"/>
      <c r="F112" s="895"/>
      <c r="G112" s="895"/>
      <c r="H112" s="895"/>
      <c r="I112" s="895"/>
      <c r="J112" s="1107"/>
      <c r="K112" s="895"/>
      <c r="L112" s="1394"/>
      <c r="M112" s="421"/>
      <c r="N112" s="501"/>
      <c r="O112" s="544"/>
      <c r="P112" s="544"/>
      <c r="Q112" s="544"/>
      <c r="R112" s="544"/>
      <c r="S112" s="1001"/>
      <c r="T112" s="544"/>
      <c r="U112" s="544"/>
      <c r="V112" s="544"/>
      <c r="W112" s="544"/>
      <c r="X112" s="544"/>
      <c r="Y112" s="544"/>
      <c r="Z112" s="421"/>
      <c r="AA112" s="343"/>
      <c r="AB112" s="343"/>
      <c r="AC112" s="343"/>
      <c r="AD112" s="343"/>
      <c r="AE112" s="896"/>
      <c r="AF112" s="896"/>
      <c r="AG112" s="896"/>
      <c r="AH112" s="896"/>
      <c r="AI112" s="896"/>
      <c r="AJ112" s="896"/>
      <c r="AK112" s="896"/>
      <c r="AL112" s="896"/>
      <c r="AM112" s="896"/>
      <c r="AN112" s="896"/>
      <c r="AO112" s="896"/>
      <c r="AP112" s="896"/>
      <c r="AQ112" s="896"/>
      <c r="AR112" s="896"/>
    </row>
    <row r="113" ht="14.25" customHeight="1">
      <c r="A113" s="421">
        <v>616.0</v>
      </c>
      <c r="B113" s="421" t="str">
        <f t="array" ref="B113">IFNA(XLOOKUP(A113,'New Signups'!C:C,'New Signups'!D:D),"-")</f>
        <v>Kelsey</v>
      </c>
      <c r="C113" s="929" t="str">
        <f t="array" ref="C113">IFNA(XLOOKUP(A113,'New Signups'!C:C,'New Signups'!E:E),"-")</f>
        <v>Jardine</v>
      </c>
      <c r="D113" s="895">
        <v>3120.0</v>
      </c>
      <c r="E113" s="895"/>
      <c r="F113" s="895"/>
      <c r="G113" s="895"/>
      <c r="H113" s="895"/>
      <c r="I113" s="895"/>
      <c r="J113" s="1107"/>
      <c r="K113" s="895"/>
      <c r="L113" s="1417">
        <v>45810.0</v>
      </c>
      <c r="M113" s="933" t="s">
        <v>3308</v>
      </c>
      <c r="N113" s="999" t="s">
        <v>5441</v>
      </c>
      <c r="O113" s="1013" t="s">
        <v>4525</v>
      </c>
      <c r="P113" s="1013" t="s">
        <v>4525</v>
      </c>
      <c r="Q113" s="544"/>
      <c r="R113" s="544"/>
      <c r="S113" s="1415">
        <v>45824.0</v>
      </c>
      <c r="T113" s="1013" t="s">
        <v>5769</v>
      </c>
      <c r="U113" s="1013" t="s">
        <v>5442</v>
      </c>
      <c r="V113" s="544"/>
      <c r="W113" s="544"/>
      <c r="X113" s="544"/>
      <c r="Y113" s="544"/>
      <c r="Z113" s="421"/>
      <c r="AA113" s="343"/>
      <c r="AB113" s="343"/>
      <c r="AC113" s="343"/>
      <c r="AD113" s="343"/>
      <c r="AE113" s="896"/>
      <c r="AF113" s="896"/>
      <c r="AG113" s="896"/>
      <c r="AH113" s="896"/>
      <c r="AI113" s="896"/>
      <c r="AJ113" s="896"/>
      <c r="AK113" s="896"/>
      <c r="AL113" s="896"/>
      <c r="AM113" s="896"/>
      <c r="AN113" s="896"/>
      <c r="AO113" s="896"/>
      <c r="AP113" s="896"/>
      <c r="AQ113" s="896"/>
      <c r="AR113" s="896"/>
    </row>
    <row r="114" ht="14.25" customHeight="1">
      <c r="A114" s="421">
        <v>588.0</v>
      </c>
      <c r="B114" s="421" t="str">
        <f t="array" ref="B114">IFNA(XLOOKUP(A114,'New Signups'!C:C,'New Signups'!D:D),"-")</f>
        <v>Abrar</v>
      </c>
      <c r="C114" s="929" t="str">
        <f t="array" ref="C114">IFNA(XLOOKUP(A114,'New Signups'!C:C,'New Signups'!E:E),"-")</f>
        <v>Islam</v>
      </c>
      <c r="D114" s="895">
        <v>3121.0</v>
      </c>
      <c r="E114" s="895"/>
      <c r="F114" s="895"/>
      <c r="G114" s="895"/>
      <c r="H114" s="895"/>
      <c r="I114" s="895"/>
      <c r="J114" s="1107"/>
      <c r="K114" s="895"/>
      <c r="L114" s="1417">
        <v>45811.0</v>
      </c>
      <c r="M114" s="933" t="s">
        <v>1150</v>
      </c>
      <c r="N114" s="999" t="s">
        <v>4637</v>
      </c>
      <c r="O114" s="1013" t="s">
        <v>4525</v>
      </c>
      <c r="P114" s="1013" t="s">
        <v>4525</v>
      </c>
      <c r="Q114" s="544"/>
      <c r="R114" s="544"/>
      <c r="S114" s="1415">
        <v>45818.0</v>
      </c>
      <c r="T114" s="1013" t="s">
        <v>5770</v>
      </c>
      <c r="U114" s="1013" t="s">
        <v>5423</v>
      </c>
      <c r="V114" s="1013" t="s">
        <v>4516</v>
      </c>
      <c r="W114" s="1013" t="s">
        <v>4516</v>
      </c>
      <c r="X114" s="1013" t="s">
        <v>4516</v>
      </c>
      <c r="Y114" s="544"/>
      <c r="Z114" s="421"/>
      <c r="AA114" s="343"/>
      <c r="AB114" s="343"/>
      <c r="AC114" s="343"/>
      <c r="AD114" s="343"/>
      <c r="AE114" s="896"/>
      <c r="AF114" s="896"/>
      <c r="AG114" s="896"/>
      <c r="AH114" s="896"/>
      <c r="AI114" s="896"/>
      <c r="AJ114" s="896"/>
      <c r="AK114" s="896"/>
      <c r="AL114" s="896"/>
      <c r="AM114" s="896"/>
      <c r="AN114" s="896"/>
      <c r="AO114" s="896"/>
      <c r="AP114" s="896"/>
      <c r="AQ114" s="896"/>
      <c r="AR114" s="896"/>
    </row>
    <row r="115" ht="14.25" customHeight="1">
      <c r="A115" s="421">
        <v>573.0</v>
      </c>
      <c r="B115" s="421" t="str">
        <f t="array" ref="B115">IFNA(XLOOKUP(A115,'New Signups'!C:C,'New Signups'!D:D),"-")</f>
        <v>Aidan</v>
      </c>
      <c r="C115" s="929" t="str">
        <f t="array" ref="C115">IFNA(XLOOKUP(A115,'New Signups'!C:C,'New Signups'!E:E),"-")</f>
        <v>Greene</v>
      </c>
      <c r="D115" s="895">
        <v>3122.0</v>
      </c>
      <c r="E115" s="895"/>
      <c r="F115" s="895"/>
      <c r="G115" s="895"/>
      <c r="H115" s="895"/>
      <c r="I115" s="895"/>
      <c r="J115" s="1107"/>
      <c r="K115" s="895"/>
      <c r="L115" s="1394"/>
      <c r="M115" s="421"/>
      <c r="N115" s="501"/>
      <c r="O115" s="544"/>
      <c r="P115" s="544"/>
      <c r="Q115" s="544"/>
      <c r="R115" s="544"/>
      <c r="S115" s="1001"/>
      <c r="T115" s="544"/>
      <c r="U115" s="544"/>
      <c r="V115" s="544"/>
      <c r="W115" s="544"/>
      <c r="X115" s="544"/>
      <c r="Y115" s="544"/>
      <c r="Z115" s="421"/>
      <c r="AA115" s="343"/>
      <c r="AB115" s="343"/>
      <c r="AC115" s="343"/>
      <c r="AD115" s="343"/>
      <c r="AE115" s="896"/>
      <c r="AF115" s="896"/>
      <c r="AG115" s="896"/>
      <c r="AH115" s="896"/>
      <c r="AI115" s="896"/>
      <c r="AJ115" s="896"/>
      <c r="AK115" s="896"/>
      <c r="AL115" s="896"/>
      <c r="AM115" s="896"/>
      <c r="AN115" s="896"/>
      <c r="AO115" s="896"/>
      <c r="AP115" s="896"/>
      <c r="AQ115" s="896"/>
      <c r="AR115" s="896"/>
    </row>
    <row r="116" ht="14.25" customHeight="1">
      <c r="A116" s="421">
        <v>589.0</v>
      </c>
      <c r="B116" s="421" t="str">
        <f t="array" ref="B116">IFNA(XLOOKUP(A116,'New Signups'!C:C,'New Signups'!D:D),"-")</f>
        <v>Finola</v>
      </c>
      <c r="C116" s="929" t="str">
        <f t="array" ref="C116">IFNA(XLOOKUP(A116,'New Signups'!C:C,'New Signups'!E:E),"-")</f>
        <v>Pegion</v>
      </c>
      <c r="D116" s="895">
        <v>3123.0</v>
      </c>
      <c r="E116" s="895"/>
      <c r="F116" s="895"/>
      <c r="G116" s="895"/>
      <c r="H116" s="895"/>
      <c r="I116" s="895"/>
      <c r="J116" s="1107"/>
      <c r="K116" s="895"/>
      <c r="L116" s="1394"/>
      <c r="M116" s="421"/>
      <c r="N116" s="501"/>
      <c r="O116" s="544"/>
      <c r="P116" s="544"/>
      <c r="Q116" s="544"/>
      <c r="R116" s="544"/>
      <c r="S116" s="1001"/>
      <c r="T116" s="544"/>
      <c r="U116" s="544"/>
      <c r="V116" s="544"/>
      <c r="W116" s="544"/>
      <c r="X116" s="544"/>
      <c r="Y116" s="544"/>
      <c r="Z116" s="421"/>
      <c r="AA116" s="343"/>
      <c r="AB116" s="343"/>
      <c r="AC116" s="343"/>
      <c r="AD116" s="343"/>
      <c r="AE116" s="896"/>
      <c r="AF116" s="896"/>
      <c r="AG116" s="896"/>
      <c r="AH116" s="896"/>
      <c r="AI116" s="896"/>
      <c r="AJ116" s="896"/>
      <c r="AK116" s="896"/>
      <c r="AL116" s="896"/>
      <c r="AM116" s="896"/>
      <c r="AN116" s="896"/>
      <c r="AO116" s="896"/>
      <c r="AP116" s="896"/>
      <c r="AQ116" s="896"/>
      <c r="AR116" s="896"/>
    </row>
    <row r="117" ht="14.25" customHeight="1">
      <c r="A117" s="421">
        <v>612.0</v>
      </c>
      <c r="B117" s="421" t="str">
        <f t="array" ref="B117">IFNA(XLOOKUP(A117,'New Signups'!C:C,'New Signups'!D:D),"-")</f>
        <v>Jack</v>
      </c>
      <c r="C117" s="929" t="str">
        <f t="array" ref="C117">IFNA(XLOOKUP(A117,'New Signups'!C:C,'New Signups'!E:E),"-")</f>
        <v>Brownfield</v>
      </c>
      <c r="D117" s="895">
        <v>3124.0</v>
      </c>
      <c r="E117" s="895"/>
      <c r="F117" s="895"/>
      <c r="G117" s="895"/>
      <c r="H117" s="895"/>
      <c r="I117" s="895"/>
      <c r="J117" s="1107"/>
      <c r="K117" s="895"/>
      <c r="L117" s="1394"/>
      <c r="M117" s="421"/>
      <c r="N117" s="501"/>
      <c r="O117" s="544"/>
      <c r="P117" s="544"/>
      <c r="Q117" s="544"/>
      <c r="R117" s="544"/>
      <c r="S117" s="1001"/>
      <c r="T117" s="544"/>
      <c r="U117" s="544"/>
      <c r="V117" s="544"/>
      <c r="W117" s="544"/>
      <c r="X117" s="544"/>
      <c r="Y117" s="544"/>
      <c r="Z117" s="421"/>
      <c r="AA117" s="343"/>
      <c r="AB117" s="343"/>
      <c r="AC117" s="343"/>
      <c r="AD117" s="343"/>
      <c r="AE117" s="896"/>
      <c r="AF117" s="896"/>
      <c r="AG117" s="896"/>
      <c r="AH117" s="896"/>
      <c r="AI117" s="896"/>
      <c r="AJ117" s="896"/>
      <c r="AK117" s="896"/>
      <c r="AL117" s="896"/>
      <c r="AM117" s="896"/>
      <c r="AN117" s="896"/>
      <c r="AO117" s="896"/>
      <c r="AP117" s="896"/>
      <c r="AQ117" s="896"/>
      <c r="AR117" s="896"/>
    </row>
    <row r="118" ht="14.25" customHeight="1">
      <c r="A118" s="421">
        <v>619.0</v>
      </c>
      <c r="B118" s="421" t="str">
        <f t="array" ref="B118">IFNA(XLOOKUP(A118,'New Signups'!C:C,'New Signups'!D:D),"-")</f>
        <v>Michael</v>
      </c>
      <c r="C118" s="929" t="str">
        <f t="array" ref="C118">IFNA(XLOOKUP(A118,'New Signups'!C:C,'New Signups'!E:E),"-")</f>
        <v>Day</v>
      </c>
      <c r="D118" s="895">
        <v>3126.0</v>
      </c>
      <c r="E118" s="895"/>
      <c r="F118" s="895"/>
      <c r="G118" s="895"/>
      <c r="H118" s="895"/>
      <c r="I118" s="895"/>
      <c r="J118" s="1107"/>
      <c r="K118" s="895"/>
      <c r="L118" s="1417">
        <v>45817.0</v>
      </c>
      <c r="M118" s="933" t="s">
        <v>4469</v>
      </c>
      <c r="N118" s="999" t="s">
        <v>4637</v>
      </c>
      <c r="O118" s="1013" t="s">
        <v>4516</v>
      </c>
      <c r="P118" s="1013" t="s">
        <v>4516</v>
      </c>
      <c r="Q118" s="544"/>
      <c r="R118" s="544"/>
      <c r="S118" s="1415">
        <v>45827.0</v>
      </c>
      <c r="T118" s="1013" t="s">
        <v>5771</v>
      </c>
      <c r="U118" s="1013" t="s">
        <v>4532</v>
      </c>
      <c r="V118" s="1013" t="s">
        <v>5185</v>
      </c>
      <c r="W118" s="1013" t="s">
        <v>4516</v>
      </c>
      <c r="X118" s="1013" t="s">
        <v>4516</v>
      </c>
      <c r="Y118" s="544"/>
      <c r="Z118" s="421"/>
      <c r="AA118" s="343"/>
      <c r="AB118" s="343"/>
      <c r="AC118" s="343"/>
      <c r="AD118" s="343"/>
      <c r="AE118" s="896"/>
      <c r="AF118" s="896"/>
      <c r="AG118" s="896"/>
      <c r="AH118" s="896"/>
      <c r="AI118" s="896"/>
      <c r="AJ118" s="896"/>
      <c r="AK118" s="896"/>
      <c r="AL118" s="896"/>
      <c r="AM118" s="896"/>
      <c r="AN118" s="896"/>
      <c r="AO118" s="896"/>
      <c r="AP118" s="896"/>
      <c r="AQ118" s="896"/>
      <c r="AR118" s="896"/>
    </row>
    <row r="119" ht="14.25" customHeight="1">
      <c r="A119" s="421">
        <v>618.0</v>
      </c>
      <c r="B119" s="421" t="str">
        <f t="array" ref="B119">IFNA(XLOOKUP(A119,'New Signups'!C:C,'New Signups'!D:D),"-")</f>
        <v>Katherine </v>
      </c>
      <c r="C119" s="929" t="str">
        <f t="array" ref="C119">IFNA(XLOOKUP(A119,'New Signups'!C:C,'New Signups'!E:E),"-")</f>
        <v>Uribe-Toxtli</v>
      </c>
      <c r="D119" s="895">
        <v>3127.0</v>
      </c>
      <c r="E119" s="895"/>
      <c r="F119" s="895"/>
      <c r="G119" s="895"/>
      <c r="H119" s="895"/>
      <c r="I119" s="895"/>
      <c r="J119" s="1107"/>
      <c r="K119" s="895"/>
      <c r="L119" s="1394"/>
      <c r="M119" s="421"/>
      <c r="N119" s="501"/>
      <c r="O119" s="544"/>
      <c r="P119" s="544"/>
      <c r="Q119" s="544"/>
      <c r="R119" s="544"/>
      <c r="S119" s="1001"/>
      <c r="T119" s="544"/>
      <c r="U119" s="544"/>
      <c r="V119" s="544"/>
      <c r="W119" s="544"/>
      <c r="X119" s="544"/>
      <c r="Y119" s="544"/>
      <c r="Z119" s="421"/>
      <c r="AA119" s="343"/>
      <c r="AB119" s="343"/>
      <c r="AC119" s="343"/>
      <c r="AD119" s="343"/>
      <c r="AE119" s="896"/>
      <c r="AF119" s="896"/>
      <c r="AG119" s="896"/>
      <c r="AH119" s="896"/>
      <c r="AI119" s="896"/>
      <c r="AJ119" s="896"/>
      <c r="AK119" s="896"/>
      <c r="AL119" s="896"/>
      <c r="AM119" s="896"/>
      <c r="AN119" s="896"/>
      <c r="AO119" s="896"/>
      <c r="AP119" s="896"/>
      <c r="AQ119" s="896"/>
      <c r="AR119" s="896"/>
    </row>
    <row r="120" ht="14.25" customHeight="1">
      <c r="A120" s="421">
        <v>613.0</v>
      </c>
      <c r="B120" s="421" t="str">
        <f t="array" ref="B120">IFNA(XLOOKUP(A120,'New Signups'!C:C,'New Signups'!D:D),"-")</f>
        <v>Marco</v>
      </c>
      <c r="C120" s="929" t="str">
        <f t="array" ref="C120">IFNA(XLOOKUP(A120,'New Signups'!C:C,'New Signups'!E:E),"-")</f>
        <v>Given</v>
      </c>
      <c r="D120" s="895">
        <v>3128.0</v>
      </c>
      <c r="E120" s="895"/>
      <c r="F120" s="895"/>
      <c r="G120" s="895"/>
      <c r="H120" s="895"/>
      <c r="I120" s="895"/>
      <c r="J120" s="1107"/>
      <c r="K120" s="895"/>
      <c r="L120" s="1417">
        <v>45819.0</v>
      </c>
      <c r="M120" s="933" t="s">
        <v>3308</v>
      </c>
      <c r="N120" s="999" t="s">
        <v>4637</v>
      </c>
      <c r="O120" s="1013" t="s">
        <v>4516</v>
      </c>
      <c r="P120" s="1013" t="s">
        <v>4516</v>
      </c>
      <c r="Q120" s="544"/>
      <c r="R120" s="544"/>
      <c r="S120" s="1415">
        <v>45828.0</v>
      </c>
      <c r="T120" s="1013" t="s">
        <v>5772</v>
      </c>
      <c r="U120" s="1013" t="s">
        <v>4771</v>
      </c>
      <c r="V120" s="1013" t="s">
        <v>4516</v>
      </c>
      <c r="W120" s="1013" t="s">
        <v>4516</v>
      </c>
      <c r="X120" s="1013" t="s">
        <v>4516</v>
      </c>
      <c r="Y120" s="544"/>
      <c r="Z120" s="421"/>
      <c r="AA120" s="343"/>
      <c r="AB120" s="343"/>
      <c r="AC120" s="343"/>
      <c r="AD120" s="343"/>
      <c r="AE120" s="896"/>
      <c r="AF120" s="896"/>
      <c r="AG120" s="896"/>
      <c r="AH120" s="896"/>
      <c r="AI120" s="896"/>
      <c r="AJ120" s="896"/>
      <c r="AK120" s="896"/>
      <c r="AL120" s="896"/>
      <c r="AM120" s="896"/>
      <c r="AN120" s="896"/>
      <c r="AO120" s="896"/>
      <c r="AP120" s="896"/>
      <c r="AQ120" s="896"/>
      <c r="AR120" s="896"/>
    </row>
    <row r="121" ht="14.25" customHeight="1">
      <c r="A121" s="421">
        <v>592.0</v>
      </c>
      <c r="B121" s="421" t="str">
        <f t="array" ref="B121">IFNA(XLOOKUP(A121,'New Signups'!C:C,'New Signups'!D:D),"-")</f>
        <v>Zandria</v>
      </c>
      <c r="C121" s="929" t="str">
        <f t="array" ref="C121">IFNA(XLOOKUP(A121,'New Signups'!C:C,'New Signups'!E:E),"-")</f>
        <v>Edghill-Dowdy</v>
      </c>
      <c r="D121" s="895">
        <v>3129.0</v>
      </c>
      <c r="E121" s="895"/>
      <c r="F121" s="895"/>
      <c r="G121" s="895"/>
      <c r="H121" s="895"/>
      <c r="I121" s="895"/>
      <c r="J121" s="1107"/>
      <c r="K121" s="895"/>
      <c r="L121" s="1394"/>
      <c r="M121" s="421"/>
      <c r="N121" s="501"/>
      <c r="O121" s="544"/>
      <c r="P121" s="544"/>
      <c r="Q121" s="544"/>
      <c r="R121" s="544"/>
      <c r="S121" s="1001"/>
      <c r="T121" s="544"/>
      <c r="U121" s="544"/>
      <c r="V121" s="544"/>
      <c r="W121" s="544"/>
      <c r="X121" s="544"/>
      <c r="Y121" s="544"/>
      <c r="Z121" s="421"/>
      <c r="AA121" s="343"/>
      <c r="AB121" s="343"/>
      <c r="AC121" s="343"/>
      <c r="AD121" s="343"/>
      <c r="AE121" s="896"/>
      <c r="AF121" s="896"/>
      <c r="AG121" s="896"/>
      <c r="AH121" s="896"/>
      <c r="AI121" s="896"/>
      <c r="AJ121" s="896"/>
      <c r="AK121" s="896"/>
      <c r="AL121" s="896"/>
      <c r="AM121" s="896"/>
      <c r="AN121" s="896"/>
      <c r="AO121" s="896"/>
      <c r="AP121" s="896"/>
      <c r="AQ121" s="896"/>
      <c r="AR121" s="896"/>
    </row>
    <row r="122" ht="14.25" customHeight="1">
      <c r="A122" s="421">
        <v>611.0</v>
      </c>
      <c r="B122" s="421" t="str">
        <f t="array" ref="B122">IFNA(XLOOKUP(A122,'New Signups'!C:C,'New Signups'!D:D),"-")</f>
        <v>Meghan</v>
      </c>
      <c r="C122" s="929" t="str">
        <f t="array" ref="C122">IFNA(XLOOKUP(A122,'New Signups'!C:C,'New Signups'!E:E),"-")</f>
        <v>McClain</v>
      </c>
      <c r="D122" s="895">
        <v>3130.0</v>
      </c>
      <c r="E122" s="895"/>
      <c r="F122" s="895"/>
      <c r="G122" s="895"/>
      <c r="H122" s="895"/>
      <c r="I122" s="895"/>
      <c r="J122" s="1107"/>
      <c r="K122" s="895"/>
      <c r="L122" s="1394"/>
      <c r="M122" s="421"/>
      <c r="N122" s="501"/>
      <c r="O122" s="544"/>
      <c r="P122" s="544"/>
      <c r="Q122" s="544"/>
      <c r="R122" s="544"/>
      <c r="S122" s="1001"/>
      <c r="T122" s="544"/>
      <c r="U122" s="544"/>
      <c r="V122" s="544"/>
      <c r="W122" s="544"/>
      <c r="X122" s="544"/>
      <c r="Y122" s="544"/>
      <c r="Z122" s="421"/>
      <c r="AA122" s="343"/>
      <c r="AB122" s="343"/>
      <c r="AC122" s="343"/>
      <c r="AD122" s="343"/>
      <c r="AE122" s="896"/>
      <c r="AF122" s="896"/>
      <c r="AG122" s="896"/>
      <c r="AH122" s="896"/>
      <c r="AI122" s="896"/>
      <c r="AJ122" s="896"/>
      <c r="AK122" s="896"/>
      <c r="AL122" s="896"/>
      <c r="AM122" s="896"/>
      <c r="AN122" s="896"/>
      <c r="AO122" s="896"/>
      <c r="AP122" s="896"/>
      <c r="AQ122" s="896"/>
      <c r="AR122" s="896"/>
    </row>
    <row r="123" ht="14.25" customHeight="1">
      <c r="A123" s="421">
        <v>606.0</v>
      </c>
      <c r="B123" s="421" t="str">
        <f t="array" ref="B123">IFNA(XLOOKUP(A123,'New Signups'!C:C,'New Signups'!D:D),"-")</f>
        <v>Kayla</v>
      </c>
      <c r="C123" s="929" t="str">
        <f t="array" ref="C123">IFNA(XLOOKUP(A123,'New Signups'!C:C,'New Signups'!E:E),"-")</f>
        <v>Curry</v>
      </c>
      <c r="D123" s="895">
        <v>3131.0</v>
      </c>
      <c r="E123" s="895"/>
      <c r="F123" s="895"/>
      <c r="G123" s="895"/>
      <c r="H123" s="895"/>
      <c r="I123" s="895"/>
      <c r="J123" s="1107"/>
      <c r="K123" s="895"/>
      <c r="L123" s="1417">
        <v>45812.0</v>
      </c>
      <c r="M123" s="933" t="s">
        <v>5773</v>
      </c>
      <c r="N123" s="999" t="s">
        <v>4637</v>
      </c>
      <c r="O123" s="1013" t="s">
        <v>4525</v>
      </c>
      <c r="P123" s="1013" t="s">
        <v>4525</v>
      </c>
      <c r="Q123" s="544"/>
      <c r="R123" s="544"/>
      <c r="S123" s="1415">
        <v>45824.0</v>
      </c>
      <c r="T123" s="1013" t="s">
        <v>5774</v>
      </c>
      <c r="U123" s="1013" t="s">
        <v>5435</v>
      </c>
      <c r="V123" s="1013" t="s">
        <v>4700</v>
      </c>
      <c r="W123" s="1013" t="s">
        <v>4700</v>
      </c>
      <c r="X123" s="1013" t="s">
        <v>4700</v>
      </c>
      <c r="Y123" s="544"/>
      <c r="Z123" s="421"/>
      <c r="AA123" s="343"/>
      <c r="AB123" s="343"/>
      <c r="AC123" s="343"/>
      <c r="AD123" s="343"/>
      <c r="AE123" s="896"/>
      <c r="AF123" s="896"/>
      <c r="AG123" s="896"/>
      <c r="AH123" s="896"/>
      <c r="AI123" s="896"/>
      <c r="AJ123" s="896"/>
      <c r="AK123" s="896"/>
      <c r="AL123" s="896"/>
      <c r="AM123" s="896"/>
      <c r="AN123" s="896"/>
      <c r="AO123" s="896"/>
      <c r="AP123" s="896"/>
      <c r="AQ123" s="896"/>
      <c r="AR123" s="896"/>
    </row>
    <row r="124" ht="14.25" customHeight="1">
      <c r="A124" s="421">
        <v>694.0</v>
      </c>
      <c r="B124" s="421" t="str">
        <f t="array" ref="B124">IFNA(XLOOKUP(A124,'New Signups'!C:C,'New Signups'!D:D),"-")</f>
        <v>Jae</v>
      </c>
      <c r="C124" s="929" t="str">
        <f t="array" ref="C124">IFNA(XLOOKUP(A124,'New Signups'!C:C,'New Signups'!E:E),"-")</f>
        <v>Ferns</v>
      </c>
      <c r="D124" s="895">
        <v>3132.0</v>
      </c>
      <c r="E124" s="895"/>
      <c r="F124" s="895"/>
      <c r="G124" s="895"/>
      <c r="H124" s="895"/>
      <c r="I124" s="895"/>
      <c r="J124" s="1107"/>
      <c r="K124" s="895"/>
      <c r="L124" s="1394"/>
      <c r="M124" s="421"/>
      <c r="N124" s="501"/>
      <c r="O124" s="544"/>
      <c r="P124" s="544"/>
      <c r="Q124" s="544"/>
      <c r="R124" s="544"/>
      <c r="S124" s="1001"/>
      <c r="T124" s="544"/>
      <c r="U124" s="544"/>
      <c r="V124" s="544"/>
      <c r="W124" s="544"/>
      <c r="X124" s="544"/>
      <c r="Y124" s="544"/>
      <c r="Z124" s="421"/>
      <c r="AA124" s="343"/>
      <c r="AB124" s="343"/>
      <c r="AC124" s="343"/>
      <c r="AD124" s="343"/>
      <c r="AE124" s="896"/>
      <c r="AF124" s="896"/>
      <c r="AG124" s="896"/>
      <c r="AH124" s="896"/>
      <c r="AI124" s="896"/>
      <c r="AJ124" s="896"/>
      <c r="AK124" s="896"/>
      <c r="AL124" s="896"/>
      <c r="AM124" s="896"/>
      <c r="AN124" s="896"/>
      <c r="AO124" s="896"/>
      <c r="AP124" s="896"/>
      <c r="AQ124" s="896"/>
      <c r="AR124" s="896"/>
    </row>
    <row r="125" ht="14.25" customHeight="1">
      <c r="A125" s="895">
        <v>614.0</v>
      </c>
      <c r="B125" s="421" t="str">
        <f t="array" ref="B125">IFNA(XLOOKUP(A125,'New Signups'!C:C,'New Signups'!D:D),"-")</f>
        <v>Bryn</v>
      </c>
      <c r="C125" s="929" t="str">
        <f t="array" ref="C125">IFNA(XLOOKUP(A125,'New Signups'!C:C,'New Signups'!E:E),"-")</f>
        <v>Davies</v>
      </c>
      <c r="D125" s="895">
        <v>3133.0</v>
      </c>
      <c r="E125" s="895"/>
      <c r="F125" s="895"/>
      <c r="G125" s="895"/>
      <c r="H125" s="895"/>
      <c r="I125" s="895"/>
      <c r="J125" s="1107"/>
      <c r="K125" s="895"/>
      <c r="L125" s="1394"/>
      <c r="M125" s="421"/>
      <c r="N125" s="501"/>
      <c r="O125" s="544"/>
      <c r="P125" s="544"/>
      <c r="Q125" s="544"/>
      <c r="R125" s="544"/>
      <c r="S125" s="1001"/>
      <c r="T125" s="544"/>
      <c r="U125" s="544"/>
      <c r="V125" s="544"/>
      <c r="W125" s="544"/>
      <c r="X125" s="544"/>
      <c r="Y125" s="544"/>
      <c r="Z125" s="421"/>
      <c r="AA125" s="343"/>
      <c r="AB125" s="343"/>
      <c r="AC125" s="343"/>
      <c r="AD125" s="343"/>
      <c r="AE125" s="896"/>
      <c r="AF125" s="896"/>
      <c r="AG125" s="896"/>
      <c r="AH125" s="896"/>
      <c r="AI125" s="896"/>
      <c r="AJ125" s="896"/>
      <c r="AK125" s="896"/>
      <c r="AL125" s="896"/>
      <c r="AM125" s="896"/>
      <c r="AN125" s="896"/>
      <c r="AO125" s="896"/>
      <c r="AP125" s="896"/>
      <c r="AQ125" s="896"/>
      <c r="AR125" s="896"/>
    </row>
    <row r="126" ht="14.25" customHeight="1">
      <c r="A126" s="421">
        <v>601.0</v>
      </c>
      <c r="B126" s="421" t="str">
        <f t="array" ref="B126">IFNA(XLOOKUP(A126,'New Signups'!C:C,'New Signups'!D:D),"-")</f>
        <v>Alyssa</v>
      </c>
      <c r="C126" s="929" t="str">
        <f t="array" ref="C126">IFNA(XLOOKUP(A126,'New Signups'!C:C,'New Signups'!E:E),"-")</f>
        <v>Tsing</v>
      </c>
      <c r="D126" s="895">
        <v>3134.0</v>
      </c>
      <c r="E126" s="895"/>
      <c r="F126" s="895"/>
      <c r="G126" s="895"/>
      <c r="H126" s="895"/>
      <c r="I126" s="895"/>
      <c r="J126" s="1107"/>
      <c r="K126" s="895"/>
      <c r="L126" s="1394"/>
      <c r="M126" s="421"/>
      <c r="N126" s="501"/>
      <c r="O126" s="544"/>
      <c r="P126" s="544"/>
      <c r="Q126" s="544"/>
      <c r="R126" s="544"/>
      <c r="S126" s="1001"/>
      <c r="T126" s="544"/>
      <c r="U126" s="544"/>
      <c r="V126" s="544"/>
      <c r="W126" s="544"/>
      <c r="X126" s="544"/>
      <c r="Y126" s="544"/>
      <c r="Z126" s="421"/>
      <c r="AA126" s="343"/>
      <c r="AB126" s="343"/>
      <c r="AC126" s="343"/>
      <c r="AD126" s="343"/>
      <c r="AE126" s="896"/>
      <c r="AF126" s="896"/>
      <c r="AG126" s="896"/>
      <c r="AH126" s="896"/>
      <c r="AI126" s="896"/>
      <c r="AJ126" s="896"/>
      <c r="AK126" s="896"/>
      <c r="AL126" s="896"/>
      <c r="AM126" s="896"/>
      <c r="AN126" s="896"/>
      <c r="AO126" s="896"/>
      <c r="AP126" s="896"/>
      <c r="AQ126" s="896"/>
      <c r="AR126" s="896"/>
    </row>
    <row r="127" ht="14.25" customHeight="1">
      <c r="A127" s="421">
        <v>712.0</v>
      </c>
      <c r="B127" s="421" t="str">
        <f t="array" ref="B127">IFNA(XLOOKUP(A127,'New Signups'!C:C,'New Signups'!D:D),"-")</f>
        <v>Will</v>
      </c>
      <c r="C127" s="929" t="str">
        <f t="array" ref="C127">IFNA(XLOOKUP(A127,'New Signups'!C:C,'New Signups'!E:E),"-")</f>
        <v>Haley</v>
      </c>
      <c r="D127" s="895">
        <v>3135.0</v>
      </c>
      <c r="E127" s="895"/>
      <c r="F127" s="895"/>
      <c r="G127" s="895"/>
      <c r="H127" s="895"/>
      <c r="I127" s="895"/>
      <c r="J127" s="1107"/>
      <c r="K127" s="895"/>
      <c r="L127" s="1394"/>
      <c r="M127" s="421"/>
      <c r="N127" s="501"/>
      <c r="O127" s="544"/>
      <c r="P127" s="544"/>
      <c r="Q127" s="544"/>
      <c r="R127" s="544"/>
      <c r="S127" s="1001"/>
      <c r="T127" s="544"/>
      <c r="U127" s="544"/>
      <c r="V127" s="544"/>
      <c r="W127" s="544"/>
      <c r="X127" s="544"/>
      <c r="Y127" s="544"/>
      <c r="Z127" s="421"/>
      <c r="AA127" s="343"/>
      <c r="AB127" s="343"/>
      <c r="AC127" s="343"/>
      <c r="AD127" s="343"/>
      <c r="AE127" s="896"/>
      <c r="AF127" s="896"/>
      <c r="AG127" s="896"/>
      <c r="AH127" s="896"/>
      <c r="AI127" s="896"/>
      <c r="AJ127" s="896"/>
      <c r="AK127" s="896"/>
      <c r="AL127" s="896"/>
      <c r="AM127" s="896"/>
      <c r="AN127" s="896"/>
      <c r="AO127" s="896"/>
      <c r="AP127" s="896"/>
      <c r="AQ127" s="896"/>
      <c r="AR127" s="896"/>
    </row>
    <row r="128" ht="14.25" customHeight="1">
      <c r="A128" s="421">
        <v>713.0</v>
      </c>
      <c r="B128" s="421" t="str">
        <f t="array" ref="B128">IFNA(XLOOKUP(A128,'New Signups'!C:C,'New Signups'!D:D),"-")</f>
        <v>Noah</v>
      </c>
      <c r="C128" s="929" t="str">
        <f t="array" ref="C128">IFNA(XLOOKUP(A128,'New Signups'!C:C,'New Signups'!E:E),"-")</f>
        <v>Sickman</v>
      </c>
      <c r="D128" s="895">
        <v>3136.0</v>
      </c>
      <c r="E128" s="895"/>
      <c r="F128" s="895"/>
      <c r="G128" s="895"/>
      <c r="H128" s="895"/>
      <c r="I128" s="1431"/>
      <c r="J128" s="1107"/>
      <c r="K128" s="895"/>
      <c r="L128" s="1394"/>
      <c r="M128" s="421"/>
      <c r="N128" s="501"/>
      <c r="O128" s="544"/>
      <c r="P128" s="544"/>
      <c r="Q128" s="544"/>
      <c r="R128" s="544"/>
      <c r="S128" s="1001"/>
      <c r="T128" s="544"/>
      <c r="U128" s="544"/>
      <c r="V128" s="544"/>
      <c r="W128" s="544"/>
      <c r="X128" s="544"/>
      <c r="Y128" s="544"/>
      <c r="Z128" s="421"/>
      <c r="AA128" s="343"/>
      <c r="AB128" s="343"/>
      <c r="AC128" s="343"/>
      <c r="AD128" s="343"/>
      <c r="AE128" s="896"/>
      <c r="AF128" s="896"/>
      <c r="AG128" s="896"/>
      <c r="AH128" s="896"/>
      <c r="AI128" s="896"/>
      <c r="AJ128" s="896"/>
      <c r="AK128" s="896"/>
      <c r="AL128" s="896"/>
      <c r="AM128" s="896"/>
      <c r="AN128" s="896"/>
      <c r="AO128" s="896"/>
      <c r="AP128" s="896"/>
      <c r="AQ128" s="896"/>
      <c r="AR128" s="896"/>
    </row>
    <row r="129" ht="14.25" customHeight="1">
      <c r="A129" s="421">
        <v>811.0</v>
      </c>
      <c r="B129" s="421" t="str">
        <f t="array" ref="B129">IFNA(XLOOKUP(A129,'New Signups'!C:C,'New Signups'!D:D),"-")</f>
        <v>Alexander</v>
      </c>
      <c r="C129" s="929" t="str">
        <f t="array" ref="C129">IFNA(XLOOKUP(A129,'New Signups'!C:C,'New Signups'!E:E),"-")</f>
        <v>Lannak</v>
      </c>
      <c r="D129" s="895">
        <v>3137.0</v>
      </c>
      <c r="E129" s="895"/>
      <c r="F129" s="895"/>
      <c r="G129" s="895"/>
      <c r="H129" s="895"/>
      <c r="I129" s="895"/>
      <c r="J129" s="1107"/>
      <c r="K129" s="895"/>
      <c r="L129" s="1394"/>
      <c r="M129" s="421"/>
      <c r="N129" s="501"/>
      <c r="O129" s="544"/>
      <c r="P129" s="544"/>
      <c r="Q129" s="544"/>
      <c r="R129" s="544"/>
      <c r="S129" s="1001"/>
      <c r="T129" s="544"/>
      <c r="U129" s="544"/>
      <c r="V129" s="544"/>
      <c r="W129" s="544"/>
      <c r="X129" s="544"/>
      <c r="Y129" s="544"/>
      <c r="Z129" s="421"/>
      <c r="AA129" s="343"/>
      <c r="AB129" s="343"/>
      <c r="AC129" s="343"/>
      <c r="AD129" s="343"/>
      <c r="AE129" s="896"/>
      <c r="AF129" s="896"/>
      <c r="AG129" s="896"/>
      <c r="AH129" s="896"/>
      <c r="AI129" s="896"/>
      <c r="AJ129" s="896"/>
      <c r="AK129" s="896"/>
      <c r="AL129" s="896"/>
      <c r="AM129" s="896"/>
      <c r="AN129" s="896"/>
      <c r="AO129" s="896"/>
      <c r="AP129" s="896"/>
      <c r="AQ129" s="896"/>
      <c r="AR129" s="896"/>
    </row>
    <row r="130" ht="14.25" customHeight="1">
      <c r="A130" s="421">
        <v>826.0</v>
      </c>
      <c r="B130" s="421" t="str">
        <f t="array" ref="B130">IFNA(XLOOKUP(A130,'New Signups'!C:C,'New Signups'!D:D),"-")</f>
        <v>Jayden</v>
      </c>
      <c r="C130" s="929" t="str">
        <f t="array" ref="C130">IFNA(XLOOKUP(A130,'New Signups'!C:C,'New Signups'!E:E),"-")</f>
        <v>Urban</v>
      </c>
      <c r="D130" s="895">
        <v>3138.0</v>
      </c>
      <c r="E130" s="895"/>
      <c r="F130" s="895"/>
      <c r="G130" s="895"/>
      <c r="H130" s="895"/>
      <c r="I130" s="895"/>
      <c r="J130" s="1107"/>
      <c r="K130" s="895"/>
      <c r="L130" s="1432"/>
      <c r="M130" s="421"/>
      <c r="N130" s="501"/>
      <c r="O130" s="544"/>
      <c r="P130" s="544"/>
      <c r="Q130" s="544"/>
      <c r="R130" s="544"/>
      <c r="S130" s="1001"/>
      <c r="T130" s="544"/>
      <c r="U130" s="544"/>
      <c r="V130" s="544"/>
      <c r="W130" s="544"/>
      <c r="X130" s="544"/>
      <c r="Y130" s="544"/>
      <c r="Z130" s="421"/>
      <c r="AA130" s="343"/>
      <c r="AB130" s="343"/>
      <c r="AC130" s="343"/>
      <c r="AD130" s="343"/>
      <c r="AE130" s="896"/>
      <c r="AF130" s="896"/>
      <c r="AG130" s="896"/>
      <c r="AH130" s="896"/>
      <c r="AI130" s="896"/>
      <c r="AJ130" s="896"/>
      <c r="AK130" s="896"/>
      <c r="AL130" s="896"/>
      <c r="AM130" s="896"/>
      <c r="AN130" s="896"/>
      <c r="AO130" s="896"/>
      <c r="AP130" s="896"/>
      <c r="AQ130" s="896"/>
      <c r="AR130" s="896"/>
    </row>
    <row r="131" ht="14.25" customHeight="1">
      <c r="A131" s="421">
        <v>852.0</v>
      </c>
      <c r="B131" s="421" t="str">
        <f t="array" ref="B131">IFNA(XLOOKUP(A131,'New Signups'!C:C,'New Signups'!D:D),"-")</f>
        <v>Kalani</v>
      </c>
      <c r="C131" s="929" t="str">
        <f t="array" ref="C131">IFNA(XLOOKUP(A131,'New Signups'!C:C,'New Signups'!E:E),"-")</f>
        <v>Schuver</v>
      </c>
      <c r="D131" s="895">
        <v>3139.0</v>
      </c>
      <c r="E131" s="895"/>
      <c r="F131" s="895"/>
      <c r="G131" s="895"/>
      <c r="H131" s="895"/>
      <c r="I131" s="895"/>
      <c r="J131" s="1107"/>
      <c r="K131" s="895"/>
      <c r="L131" s="1394"/>
      <c r="M131" s="421"/>
      <c r="N131" s="501"/>
      <c r="O131" s="544"/>
      <c r="P131" s="544"/>
      <c r="Q131" s="544"/>
      <c r="R131" s="544"/>
      <c r="S131" s="1001"/>
      <c r="T131" s="544"/>
      <c r="U131" s="544"/>
      <c r="V131" s="544"/>
      <c r="W131" s="544"/>
      <c r="X131" s="544"/>
      <c r="Y131" s="544"/>
      <c r="Z131" s="421"/>
      <c r="AA131" s="343"/>
      <c r="AB131" s="343"/>
      <c r="AC131" s="343"/>
      <c r="AD131" s="343"/>
      <c r="AE131" s="896"/>
      <c r="AF131" s="896"/>
      <c r="AG131" s="896"/>
      <c r="AH131" s="896"/>
      <c r="AI131" s="896"/>
      <c r="AJ131" s="896"/>
      <c r="AK131" s="896"/>
      <c r="AL131" s="896"/>
      <c r="AM131" s="896"/>
      <c r="AN131" s="896"/>
      <c r="AO131" s="896"/>
      <c r="AP131" s="896"/>
      <c r="AQ131" s="896"/>
      <c r="AR131" s="896"/>
    </row>
    <row r="132" ht="14.25" customHeight="1">
      <c r="A132" s="421">
        <v>853.0</v>
      </c>
      <c r="B132" s="421" t="str">
        <f t="array" ref="B132">IFNA(XLOOKUP(A132,'New Signups'!C:C,'New Signups'!D:D),"-")</f>
        <v>Charles</v>
      </c>
      <c r="C132" s="929" t="str">
        <f t="array" ref="C132">IFNA(XLOOKUP(A132,'New Signups'!C:C,'New Signups'!E:E),"-")</f>
        <v>Carr</v>
      </c>
      <c r="D132" s="895">
        <v>3140.0</v>
      </c>
      <c r="E132" s="895"/>
      <c r="F132" s="895"/>
      <c r="G132" s="895"/>
      <c r="H132" s="895"/>
      <c r="I132" s="895"/>
      <c r="J132" s="1107"/>
      <c r="K132" s="895"/>
      <c r="L132" s="1394"/>
      <c r="M132" s="421"/>
      <c r="N132" s="501"/>
      <c r="O132" s="544"/>
      <c r="P132" s="544"/>
      <c r="Q132" s="544"/>
      <c r="R132" s="544"/>
      <c r="S132" s="1001"/>
      <c r="T132" s="544"/>
      <c r="U132" s="544"/>
      <c r="V132" s="544"/>
      <c r="W132" s="544"/>
      <c r="X132" s="544"/>
      <c r="Y132" s="544"/>
      <c r="Z132" s="421"/>
      <c r="AA132" s="343"/>
      <c r="AB132" s="343"/>
      <c r="AC132" s="343"/>
      <c r="AD132" s="343"/>
      <c r="AE132" s="896"/>
      <c r="AF132" s="896"/>
      <c r="AG132" s="896"/>
      <c r="AH132" s="896"/>
      <c r="AI132" s="896"/>
      <c r="AJ132" s="896"/>
      <c r="AK132" s="896"/>
      <c r="AL132" s="896"/>
      <c r="AM132" s="896"/>
      <c r="AN132" s="896"/>
      <c r="AO132" s="896"/>
      <c r="AP132" s="896"/>
      <c r="AQ132" s="896"/>
      <c r="AR132" s="896"/>
    </row>
    <row r="133" ht="14.25" customHeight="1">
      <c r="A133" s="421">
        <v>835.0</v>
      </c>
      <c r="B133" s="421" t="str">
        <f t="array" ref="B133">IFNA(XLOOKUP(A133,'New Signups'!C:C,'New Signups'!D:D),"-")</f>
        <v>Chase</v>
      </c>
      <c r="C133" s="929" t="str">
        <f t="array" ref="C133">IFNA(XLOOKUP(A133,'New Signups'!C:C,'New Signups'!E:E),"-")</f>
        <v>Neponuceno</v>
      </c>
      <c r="D133" s="895">
        <v>3141.0</v>
      </c>
      <c r="E133" s="895"/>
      <c r="F133" s="895"/>
      <c r="G133" s="895"/>
      <c r="H133" s="895"/>
      <c r="I133" s="895"/>
      <c r="J133" s="1107"/>
      <c r="K133" s="895"/>
      <c r="L133" s="1394"/>
      <c r="M133" s="421"/>
      <c r="N133" s="501"/>
      <c r="O133" s="544"/>
      <c r="P133" s="544"/>
      <c r="Q133" s="544"/>
      <c r="R133" s="544"/>
      <c r="S133" s="1001"/>
      <c r="T133" s="544"/>
      <c r="U133" s="544"/>
      <c r="V133" s="544"/>
      <c r="W133" s="544"/>
      <c r="X133" s="544"/>
      <c r="Y133" s="544"/>
      <c r="Z133" s="421"/>
      <c r="AA133" s="343"/>
      <c r="AB133" s="343"/>
      <c r="AC133" s="343"/>
      <c r="AD133" s="343"/>
      <c r="AE133" s="896"/>
      <c r="AF133" s="896"/>
      <c r="AG133" s="896"/>
      <c r="AH133" s="896"/>
      <c r="AI133" s="896"/>
      <c r="AJ133" s="896"/>
      <c r="AK133" s="896"/>
      <c r="AL133" s="896"/>
      <c r="AM133" s="896"/>
      <c r="AN133" s="896"/>
      <c r="AO133" s="896"/>
      <c r="AP133" s="896"/>
      <c r="AQ133" s="896"/>
      <c r="AR133" s="896"/>
    </row>
    <row r="134" ht="14.25" customHeight="1">
      <c r="A134" s="421">
        <v>891.0</v>
      </c>
      <c r="B134" s="421" t="str">
        <f t="array" ref="B134">IFNA(XLOOKUP(A134,'New Signups'!C:C,'New Signups'!D:D),"-")</f>
        <v>Peter</v>
      </c>
      <c r="C134" s="929" t="str">
        <f t="array" ref="C134">IFNA(XLOOKUP(A134,'New Signups'!C:C,'New Signups'!E:E),"-")</f>
        <v>Grauke</v>
      </c>
      <c r="D134" s="895">
        <v>3142.0</v>
      </c>
      <c r="E134" s="895"/>
      <c r="F134" s="895"/>
      <c r="G134" s="895"/>
      <c r="H134" s="895"/>
      <c r="I134" s="895"/>
      <c r="J134" s="1107"/>
      <c r="K134" s="895"/>
      <c r="L134" s="1394"/>
      <c r="M134" s="421"/>
      <c r="N134" s="501"/>
      <c r="O134" s="544"/>
      <c r="P134" s="544"/>
      <c r="Q134" s="544"/>
      <c r="R134" s="544"/>
      <c r="S134" s="1001"/>
      <c r="T134" s="544"/>
      <c r="U134" s="544"/>
      <c r="V134" s="544"/>
      <c r="W134" s="544"/>
      <c r="X134" s="544"/>
      <c r="Y134" s="544"/>
      <c r="Z134" s="421"/>
      <c r="AA134" s="343"/>
      <c r="AB134" s="343"/>
      <c r="AC134" s="343"/>
      <c r="AD134" s="343"/>
      <c r="AE134" s="896"/>
      <c r="AF134" s="896"/>
      <c r="AG134" s="896"/>
      <c r="AH134" s="896"/>
      <c r="AI134" s="896"/>
      <c r="AJ134" s="896"/>
      <c r="AK134" s="896"/>
      <c r="AL134" s="896"/>
      <c r="AM134" s="896"/>
      <c r="AN134" s="896"/>
      <c r="AO134" s="896"/>
      <c r="AP134" s="896"/>
      <c r="AQ134" s="896"/>
      <c r="AR134" s="896"/>
    </row>
    <row r="135" ht="14.25" customHeight="1">
      <c r="A135" s="421">
        <v>951.0</v>
      </c>
      <c r="B135" s="421" t="str">
        <f t="array" ref="B135">IFNA(XLOOKUP(A135,'New Signups'!C:C,'New Signups'!D:D),"-")</f>
        <v>Nate</v>
      </c>
      <c r="C135" s="929" t="str">
        <f t="array" ref="C135">IFNA(XLOOKUP(A135,'New Signups'!C:C,'New Signups'!E:E),"-")</f>
        <v>Ransom</v>
      </c>
      <c r="D135" s="895">
        <v>3143.0</v>
      </c>
      <c r="E135" s="895"/>
      <c r="F135" s="895"/>
      <c r="G135" s="895"/>
      <c r="H135" s="895"/>
      <c r="I135" s="895"/>
      <c r="J135" s="1107"/>
      <c r="K135" s="895"/>
      <c r="L135" s="1394"/>
      <c r="M135" s="421"/>
      <c r="N135" s="501"/>
      <c r="O135" s="544"/>
      <c r="P135" s="544"/>
      <c r="Q135" s="544"/>
      <c r="R135" s="544"/>
      <c r="S135" s="1001"/>
      <c r="T135" s="544"/>
      <c r="U135" s="544"/>
      <c r="V135" s="544"/>
      <c r="W135" s="544"/>
      <c r="X135" s="544"/>
      <c r="Y135" s="544"/>
      <c r="Z135" s="421"/>
      <c r="AA135" s="343"/>
      <c r="AB135" s="343"/>
      <c r="AC135" s="343"/>
      <c r="AD135" s="343"/>
      <c r="AE135" s="896"/>
      <c r="AF135" s="896"/>
      <c r="AG135" s="896"/>
      <c r="AH135" s="896"/>
      <c r="AI135" s="896"/>
      <c r="AJ135" s="896"/>
      <c r="AK135" s="896"/>
      <c r="AL135" s="896"/>
      <c r="AM135" s="896"/>
      <c r="AN135" s="896"/>
      <c r="AO135" s="896"/>
      <c r="AP135" s="896"/>
      <c r="AQ135" s="896"/>
      <c r="AR135" s="896"/>
    </row>
    <row r="136" ht="14.25" customHeight="1">
      <c r="A136" s="421">
        <v>1006.0</v>
      </c>
      <c r="B136" s="421" t="str">
        <f t="array" ref="B136">IFNA(XLOOKUP(A136,'New Signups'!C:C,'New Signups'!D:D),"-")</f>
        <v>Declan</v>
      </c>
      <c r="C136" s="929" t="str">
        <f t="array" ref="C136">IFNA(XLOOKUP(A136,'New Signups'!C:C,'New Signups'!E:E),"-")</f>
        <v>Brophy</v>
      </c>
      <c r="D136" s="895">
        <v>3144.0</v>
      </c>
      <c r="E136" s="895"/>
      <c r="F136" s="895"/>
      <c r="G136" s="895"/>
      <c r="H136" s="895"/>
      <c r="I136" s="895"/>
      <c r="J136" s="1107"/>
      <c r="K136" s="895"/>
      <c r="L136" s="1394"/>
      <c r="M136" s="421"/>
      <c r="N136" s="501"/>
      <c r="O136" s="544"/>
      <c r="P136" s="544"/>
      <c r="Q136" s="544"/>
      <c r="R136" s="544"/>
      <c r="S136" s="1001"/>
      <c r="T136" s="544"/>
      <c r="U136" s="544"/>
      <c r="V136" s="544"/>
      <c r="W136" s="544"/>
      <c r="X136" s="544"/>
      <c r="Y136" s="544"/>
      <c r="Z136" s="421"/>
      <c r="AA136" s="343"/>
      <c r="AB136" s="343"/>
      <c r="AC136" s="343"/>
      <c r="AD136" s="343"/>
      <c r="AE136" s="896"/>
      <c r="AF136" s="896"/>
      <c r="AG136" s="896"/>
      <c r="AH136" s="896"/>
      <c r="AI136" s="896"/>
      <c r="AJ136" s="896"/>
      <c r="AK136" s="896"/>
      <c r="AL136" s="896"/>
      <c r="AM136" s="896"/>
      <c r="AN136" s="896"/>
      <c r="AO136" s="896"/>
      <c r="AP136" s="896"/>
      <c r="AQ136" s="896"/>
      <c r="AR136" s="896"/>
    </row>
    <row r="137" ht="14.25" customHeight="1">
      <c r="A137" s="421">
        <v>1057.0</v>
      </c>
      <c r="B137" s="421" t="str">
        <f t="array" ref="B137">IFNA(XLOOKUP(A137,'New Signups'!C:C,'New Signups'!D:D),"-")</f>
        <v>Antony</v>
      </c>
      <c r="C137" s="929" t="str">
        <f t="array" ref="C137">IFNA(XLOOKUP(A137,'New Signups'!C:C,'New Signups'!E:E),"-")</f>
        <v>Pineda</v>
      </c>
      <c r="D137" s="895">
        <v>3145.0</v>
      </c>
      <c r="E137" s="895"/>
      <c r="F137" s="895"/>
      <c r="G137" s="895"/>
      <c r="H137" s="895"/>
      <c r="I137" s="895"/>
      <c r="J137" s="1107"/>
      <c r="K137" s="895"/>
      <c r="L137" s="1394"/>
      <c r="M137" s="421"/>
      <c r="N137" s="501"/>
      <c r="O137" s="544"/>
      <c r="P137" s="544"/>
      <c r="Q137" s="544"/>
      <c r="R137" s="544"/>
      <c r="S137" s="1001"/>
      <c r="T137" s="544"/>
      <c r="U137" s="544"/>
      <c r="V137" s="544"/>
      <c r="W137" s="544"/>
      <c r="X137" s="544"/>
      <c r="Y137" s="544"/>
      <c r="Z137" s="421"/>
      <c r="AA137" s="343"/>
      <c r="AB137" s="343"/>
      <c r="AC137" s="343"/>
      <c r="AD137" s="343"/>
      <c r="AE137" s="896"/>
      <c r="AF137" s="896"/>
      <c r="AG137" s="896"/>
      <c r="AH137" s="896"/>
      <c r="AI137" s="896"/>
      <c r="AJ137" s="896"/>
      <c r="AK137" s="896"/>
      <c r="AL137" s="896"/>
      <c r="AM137" s="896"/>
      <c r="AN137" s="896"/>
      <c r="AO137" s="896"/>
      <c r="AP137" s="896"/>
      <c r="AQ137" s="896"/>
      <c r="AR137" s="896"/>
    </row>
    <row r="138" ht="14.25" customHeight="1">
      <c r="A138" s="421">
        <v>1184.0</v>
      </c>
      <c r="B138" s="421" t="str">
        <f t="array" ref="B138">IFNA(XLOOKUP(A138,'New Signups'!C:C,'New Signups'!D:D),"-")</f>
        <v>john</v>
      </c>
      <c r="C138" s="929" t="s">
        <v>531</v>
      </c>
      <c r="D138" s="895">
        <v>3146.0</v>
      </c>
      <c r="E138" s="895"/>
      <c r="F138" s="895"/>
      <c r="G138" s="895"/>
      <c r="H138" s="895"/>
      <c r="I138" s="895"/>
      <c r="J138" s="1107"/>
      <c r="K138" s="895"/>
      <c r="L138" s="1394"/>
      <c r="M138" s="421"/>
      <c r="N138" s="501"/>
      <c r="O138" s="544"/>
      <c r="P138" s="544"/>
      <c r="Q138" s="544"/>
      <c r="R138" s="544"/>
      <c r="S138" s="1001"/>
      <c r="T138" s="544"/>
      <c r="U138" s="544"/>
      <c r="V138" s="544"/>
      <c r="W138" s="544"/>
      <c r="X138" s="544"/>
      <c r="Y138" s="544"/>
      <c r="Z138" s="421"/>
      <c r="AA138" s="343"/>
      <c r="AB138" s="343"/>
      <c r="AC138" s="343"/>
      <c r="AD138" s="343"/>
      <c r="AE138" s="896"/>
      <c r="AF138" s="896"/>
      <c r="AG138" s="896"/>
      <c r="AH138" s="896"/>
      <c r="AI138" s="896"/>
      <c r="AJ138" s="896"/>
      <c r="AK138" s="896"/>
      <c r="AL138" s="896"/>
      <c r="AM138" s="896"/>
      <c r="AN138" s="896"/>
      <c r="AO138" s="896"/>
      <c r="AP138" s="896"/>
      <c r="AQ138" s="896"/>
      <c r="AR138" s="896"/>
    </row>
    <row r="139" ht="14.25" customHeight="1">
      <c r="A139" s="421">
        <v>1139.0</v>
      </c>
      <c r="B139" s="421" t="s">
        <v>79</v>
      </c>
      <c r="C139" s="929" t="s">
        <v>2664</v>
      </c>
      <c r="D139" s="895">
        <v>3147.0</v>
      </c>
      <c r="E139" s="895"/>
      <c r="F139" s="895"/>
      <c r="G139" s="895"/>
      <c r="H139" s="895"/>
      <c r="I139" s="895"/>
      <c r="J139" s="1107"/>
      <c r="K139" s="895"/>
      <c r="L139" s="1394"/>
      <c r="M139" s="421"/>
      <c r="N139" s="501"/>
      <c r="O139" s="544"/>
      <c r="P139" s="544"/>
      <c r="Q139" s="544"/>
      <c r="R139" s="544"/>
      <c r="S139" s="544"/>
      <c r="T139" s="544"/>
      <c r="U139" s="544"/>
      <c r="V139" s="544"/>
      <c r="W139" s="544"/>
      <c r="X139" s="544"/>
      <c r="Y139" s="544"/>
      <c r="Z139" s="421"/>
      <c r="AA139" s="343"/>
      <c r="AB139" s="343"/>
      <c r="AC139" s="343"/>
      <c r="AD139" s="343"/>
      <c r="AE139" s="896"/>
      <c r="AF139" s="896"/>
      <c r="AG139" s="896"/>
      <c r="AH139" s="896"/>
      <c r="AI139" s="896"/>
      <c r="AJ139" s="896"/>
      <c r="AK139" s="896"/>
      <c r="AL139" s="896"/>
      <c r="AM139" s="896"/>
      <c r="AN139" s="896"/>
      <c r="AO139" s="896"/>
      <c r="AP139" s="896"/>
      <c r="AQ139" s="896"/>
      <c r="AR139" s="896"/>
    </row>
    <row r="140" ht="14.25" customHeight="1">
      <c r="A140" s="421">
        <v>1355.0</v>
      </c>
      <c r="B140" s="421" t="str">
        <f t="array" ref="B140">IFNA(XLOOKUP(A140,'New Signups'!C:C,'New Signups'!D:D),"-")</f>
        <v>Henry</v>
      </c>
      <c r="C140" s="929" t="str">
        <f t="array" ref="C140">IFNA(XLOOKUP(A140,'New Signups'!C:C,'New Signups'!E:E),"-")</f>
        <v>Jiang</v>
      </c>
      <c r="D140" s="895">
        <v>3148.0</v>
      </c>
      <c r="E140" s="895"/>
      <c r="F140" s="895"/>
      <c r="G140" s="895"/>
      <c r="H140" s="895"/>
      <c r="I140" s="895"/>
      <c r="J140" s="1107"/>
      <c r="K140" s="895"/>
      <c r="L140" s="1394"/>
      <c r="M140" s="421"/>
      <c r="N140" s="501"/>
      <c r="O140" s="544"/>
      <c r="P140" s="544"/>
      <c r="Q140" s="544"/>
      <c r="R140" s="544"/>
      <c r="S140" s="544"/>
      <c r="T140" s="544"/>
      <c r="U140" s="544"/>
      <c r="V140" s="544"/>
      <c r="W140" s="544"/>
      <c r="X140" s="544"/>
      <c r="Y140" s="544"/>
      <c r="Z140" s="421"/>
      <c r="AA140" s="343"/>
      <c r="AB140" s="343"/>
      <c r="AC140" s="343"/>
      <c r="AD140" s="343"/>
      <c r="AE140" s="896"/>
      <c r="AF140" s="896"/>
      <c r="AG140" s="896"/>
      <c r="AH140" s="896"/>
      <c r="AI140" s="896"/>
      <c r="AJ140" s="896"/>
      <c r="AK140" s="896"/>
      <c r="AL140" s="896"/>
      <c r="AM140" s="896"/>
      <c r="AN140" s="896"/>
      <c r="AO140" s="896"/>
      <c r="AP140" s="896"/>
      <c r="AQ140" s="896"/>
      <c r="AR140" s="896"/>
    </row>
    <row r="141" ht="14.25" customHeight="1">
      <c r="A141" s="27">
        <v>1292.0</v>
      </c>
      <c r="B141" s="421" t="s">
        <v>5462</v>
      </c>
      <c r="C141" s="929" t="s">
        <v>2466</v>
      </c>
      <c r="D141" s="895">
        <v>3149.0</v>
      </c>
      <c r="E141" s="895"/>
      <c r="F141" s="895"/>
      <c r="G141" s="895"/>
      <c r="H141" s="895"/>
      <c r="I141" s="895"/>
      <c r="J141" s="1107"/>
      <c r="K141" s="895"/>
      <c r="L141" s="1394"/>
      <c r="M141" s="421"/>
      <c r="N141" s="501"/>
      <c r="O141" s="544"/>
      <c r="P141" s="544"/>
      <c r="Q141" s="544"/>
      <c r="R141" s="544"/>
      <c r="S141" s="544"/>
      <c r="T141" s="544"/>
      <c r="U141" s="544"/>
      <c r="V141" s="544"/>
      <c r="W141" s="544"/>
      <c r="X141" s="544"/>
      <c r="Y141" s="544"/>
      <c r="Z141" s="421"/>
      <c r="AA141" s="343"/>
      <c r="AB141" s="343"/>
      <c r="AC141" s="343"/>
      <c r="AD141" s="343"/>
      <c r="AE141" s="896"/>
      <c r="AF141" s="896"/>
      <c r="AG141" s="896"/>
      <c r="AH141" s="896"/>
      <c r="AI141" s="896"/>
      <c r="AJ141" s="896"/>
      <c r="AK141" s="896"/>
      <c r="AL141" s="896"/>
      <c r="AM141" s="896"/>
      <c r="AN141" s="896"/>
      <c r="AO141" s="896"/>
      <c r="AP141" s="896"/>
      <c r="AQ141" s="896"/>
      <c r="AR141" s="896"/>
    </row>
    <row r="142" ht="14.25" customHeight="1">
      <c r="A142" s="421">
        <v>1327.0</v>
      </c>
      <c r="B142" s="421" t="str">
        <f t="array" ref="B142">IFNA(XLOOKUP(A142,'New Signups'!C:C,'New Signups'!D:D),"-")</f>
        <v>Xavier </v>
      </c>
      <c r="C142" s="929" t="str">
        <f t="array" ref="C142">IFNA(XLOOKUP(A142,'New Signups'!C:C,'New Signups'!E:E),"-")</f>
        <v>Munoz</v>
      </c>
      <c r="D142" s="895">
        <v>3150.0</v>
      </c>
      <c r="E142" s="895"/>
      <c r="F142" s="895"/>
      <c r="G142" s="895"/>
      <c r="H142" s="895"/>
      <c r="I142" s="132"/>
      <c r="J142" s="1107"/>
      <c r="K142" s="895"/>
      <c r="L142" s="1394"/>
      <c r="M142" s="421"/>
      <c r="N142" s="501"/>
      <c r="O142" s="544"/>
      <c r="P142" s="544"/>
      <c r="Q142" s="544"/>
      <c r="R142" s="544"/>
      <c r="S142" s="544"/>
      <c r="T142" s="544"/>
      <c r="U142" s="544"/>
      <c r="V142" s="544"/>
      <c r="W142" s="544"/>
      <c r="X142" s="544"/>
      <c r="Y142" s="544"/>
      <c r="Z142" s="421"/>
      <c r="AA142" s="343"/>
      <c r="AB142" s="343"/>
      <c r="AC142" s="343"/>
      <c r="AD142" s="343"/>
      <c r="AE142" s="896"/>
      <c r="AF142" s="896"/>
      <c r="AG142" s="896"/>
      <c r="AH142" s="896"/>
      <c r="AI142" s="896"/>
      <c r="AJ142" s="896"/>
      <c r="AK142" s="896"/>
      <c r="AL142" s="896"/>
      <c r="AM142" s="896"/>
      <c r="AN142" s="896"/>
      <c r="AO142" s="896"/>
      <c r="AP142" s="896"/>
      <c r="AQ142" s="896"/>
      <c r="AR142" s="896"/>
    </row>
    <row r="143" ht="14.25" customHeight="1">
      <c r="A143" s="421">
        <v>1362.0</v>
      </c>
      <c r="B143" s="421" t="str">
        <f t="array" ref="B143">IFNA(XLOOKUP(A143,'New Signups'!C:C,'New Signups'!D:D),"-")</f>
        <v>Isaac</v>
      </c>
      <c r="C143" s="929" t="str">
        <f t="array" ref="C143">IFNA(XLOOKUP(A143,'New Signups'!C:C,'New Signups'!E:E),"-")</f>
        <v>Dachs</v>
      </c>
      <c r="D143" s="895">
        <v>3151.0</v>
      </c>
      <c r="E143" s="895"/>
      <c r="F143" s="895"/>
      <c r="G143" s="895"/>
      <c r="H143" s="895"/>
      <c r="I143" s="3"/>
      <c r="J143" s="895"/>
      <c r="K143" s="895"/>
      <c r="L143" s="1394"/>
      <c r="M143" s="421"/>
      <c r="N143" s="501"/>
      <c r="O143" s="544"/>
      <c r="P143" s="544"/>
      <c r="Q143" s="544"/>
      <c r="R143" s="544"/>
      <c r="S143" s="544"/>
      <c r="T143" s="544"/>
      <c r="U143" s="544"/>
      <c r="V143" s="544"/>
      <c r="W143" s="544"/>
      <c r="X143" s="544"/>
      <c r="Y143" s="544"/>
      <c r="Z143" s="421"/>
      <c r="AA143" s="343"/>
      <c r="AB143" s="343"/>
      <c r="AC143" s="343"/>
      <c r="AD143" s="343"/>
      <c r="AE143" s="896"/>
      <c r="AF143" s="896"/>
      <c r="AG143" s="896"/>
      <c r="AH143" s="896"/>
      <c r="AI143" s="896"/>
      <c r="AJ143" s="896"/>
      <c r="AK143" s="896"/>
      <c r="AL143" s="896"/>
      <c r="AM143" s="896"/>
      <c r="AN143" s="896"/>
      <c r="AO143" s="896"/>
      <c r="AP143" s="896"/>
      <c r="AQ143" s="896"/>
      <c r="AR143" s="896"/>
    </row>
    <row r="144" ht="14.25" customHeight="1">
      <c r="A144" s="421">
        <v>1354.0</v>
      </c>
      <c r="B144" s="421" t="str">
        <f t="array" ref="B144">IFNA(XLOOKUP(A144,'New Signups'!C:C,'New Signups'!D:D),"-")</f>
        <v>Joshua</v>
      </c>
      <c r="C144" s="929" t="str">
        <f t="array" ref="C144">IFNA(XLOOKUP(A144,'New Signups'!C:C,'New Signups'!E:E),"-")</f>
        <v>Cerny</v>
      </c>
      <c r="D144" s="895">
        <v>3152.0</v>
      </c>
      <c r="E144" s="895"/>
      <c r="F144" s="895"/>
      <c r="G144" s="895"/>
      <c r="H144" s="895"/>
      <c r="I144" s="895"/>
      <c r="J144" s="895"/>
      <c r="K144" s="895"/>
      <c r="L144" s="1394"/>
      <c r="M144" s="421"/>
      <c r="N144" s="501"/>
      <c r="O144" s="544"/>
      <c r="P144" s="544"/>
      <c r="Q144" s="544"/>
      <c r="R144" s="544"/>
      <c r="S144" s="544"/>
      <c r="T144" s="544"/>
      <c r="U144" s="544"/>
      <c r="V144" s="544"/>
      <c r="W144" s="544"/>
      <c r="X144" s="544"/>
      <c r="Y144" s="544"/>
      <c r="Z144" s="421"/>
      <c r="AA144" s="343"/>
      <c r="AB144" s="343"/>
      <c r="AC144" s="343"/>
      <c r="AD144" s="343"/>
      <c r="AE144" s="896"/>
      <c r="AF144" s="896"/>
      <c r="AG144" s="896"/>
      <c r="AH144" s="896"/>
      <c r="AI144" s="896"/>
      <c r="AJ144" s="896"/>
      <c r="AK144" s="896"/>
      <c r="AL144" s="896"/>
      <c r="AM144" s="896"/>
      <c r="AN144" s="896"/>
      <c r="AO144" s="896"/>
      <c r="AP144" s="896"/>
      <c r="AQ144" s="896"/>
      <c r="AR144" s="896"/>
    </row>
    <row r="145" ht="14.25" customHeight="1">
      <c r="A145" s="421">
        <v>1278.0</v>
      </c>
      <c r="B145" s="421" t="str">
        <f t="array" ref="B145">IFNA(XLOOKUP(A145,'New Signups'!C:C,'New Signups'!D:D),"-")</f>
        <v>Valentina (Legal Oscar) </v>
      </c>
      <c r="C145" s="929" t="str">
        <f t="array" ref="C145">IFNA(XLOOKUP(A145,'New Signups'!C:C,'New Signups'!E:E),"-")</f>
        <v>Pedraza-Cruz</v>
      </c>
      <c r="D145" s="895">
        <v>3153.0</v>
      </c>
      <c r="E145" s="895"/>
      <c r="F145" s="895"/>
      <c r="G145" s="895"/>
      <c r="H145" s="895"/>
      <c r="I145" s="895"/>
      <c r="J145" s="895"/>
      <c r="K145" s="895"/>
      <c r="L145" s="1394"/>
      <c r="M145" s="421"/>
      <c r="N145" s="501"/>
      <c r="O145" s="544"/>
      <c r="P145" s="544"/>
      <c r="Q145" s="544"/>
      <c r="R145" s="544"/>
      <c r="S145" s="544"/>
      <c r="T145" s="544"/>
      <c r="U145" s="544"/>
      <c r="V145" s="544"/>
      <c r="W145" s="544"/>
      <c r="X145" s="544"/>
      <c r="Y145" s="544"/>
      <c r="Z145" s="421"/>
      <c r="AA145" s="343"/>
      <c r="AB145" s="343"/>
      <c r="AC145" s="343"/>
      <c r="AD145" s="343"/>
      <c r="AE145" s="896"/>
      <c r="AF145" s="896"/>
      <c r="AG145" s="896"/>
      <c r="AH145" s="896"/>
      <c r="AI145" s="896"/>
      <c r="AJ145" s="896"/>
      <c r="AK145" s="896"/>
      <c r="AL145" s="896"/>
      <c r="AM145" s="896"/>
      <c r="AN145" s="896"/>
      <c r="AO145" s="896"/>
      <c r="AP145" s="896"/>
      <c r="AQ145" s="896"/>
      <c r="AR145" s="896"/>
    </row>
    <row r="146" ht="14.25" customHeight="1">
      <c r="A146" s="421">
        <v>1325.0</v>
      </c>
      <c r="B146" s="421" t="s">
        <v>5463</v>
      </c>
      <c r="C146" s="929" t="str">
        <f t="array" ref="C146">IFNA(XLOOKUP(A146,'New Signups'!C:C,'New Signups'!E:E),"-")</f>
        <v>Chester Jr</v>
      </c>
      <c r="D146" s="895">
        <v>3154.0</v>
      </c>
      <c r="E146" s="895"/>
      <c r="F146" s="895"/>
      <c r="G146" s="895"/>
      <c r="H146" s="895"/>
      <c r="I146" s="895"/>
      <c r="J146" s="895"/>
      <c r="K146" s="895"/>
      <c r="L146" s="1394"/>
      <c r="M146" s="421"/>
      <c r="N146" s="501"/>
      <c r="O146" s="544"/>
      <c r="P146" s="544"/>
      <c r="Q146" s="544"/>
      <c r="R146" s="544"/>
      <c r="S146" s="544"/>
      <c r="T146" s="544"/>
      <c r="U146" s="544"/>
      <c r="V146" s="544"/>
      <c r="W146" s="544"/>
      <c r="X146" s="544"/>
      <c r="Y146" s="544"/>
      <c r="Z146" s="421"/>
      <c r="AA146" s="343"/>
      <c r="AB146" s="343"/>
      <c r="AC146" s="343"/>
      <c r="AD146" s="343"/>
      <c r="AE146" s="896"/>
      <c r="AF146" s="896"/>
      <c r="AG146" s="896"/>
      <c r="AH146" s="896"/>
      <c r="AI146" s="896"/>
      <c r="AJ146" s="896"/>
      <c r="AK146" s="896"/>
      <c r="AL146" s="896"/>
      <c r="AM146" s="896"/>
      <c r="AN146" s="896"/>
      <c r="AO146" s="896"/>
      <c r="AP146" s="896"/>
      <c r="AQ146" s="896"/>
      <c r="AR146" s="896"/>
    </row>
    <row r="147" ht="14.25" customHeight="1">
      <c r="A147" s="933">
        <v>1328.0</v>
      </c>
      <c r="B147" s="933" t="s">
        <v>249</v>
      </c>
      <c r="C147" s="938" t="s">
        <v>2473</v>
      </c>
      <c r="D147" s="951">
        <v>3155.0</v>
      </c>
      <c r="E147" s="895"/>
      <c r="F147" s="895"/>
      <c r="G147" s="895"/>
      <c r="H147" s="895"/>
      <c r="I147" s="895"/>
      <c r="J147" s="895"/>
      <c r="K147" s="895"/>
      <c r="L147" s="1417">
        <v>45733.0</v>
      </c>
      <c r="M147" s="933" t="s">
        <v>5775</v>
      </c>
      <c r="N147" s="999" t="s">
        <v>4656</v>
      </c>
      <c r="O147" s="1013" t="s">
        <v>4516</v>
      </c>
      <c r="P147" s="1013" t="s">
        <v>4516</v>
      </c>
      <c r="Q147" s="544"/>
      <c r="R147" s="544"/>
      <c r="S147" s="1418">
        <v>45756.0</v>
      </c>
      <c r="T147" s="1013" t="s">
        <v>4671</v>
      </c>
      <c r="U147" s="1013" t="s">
        <v>5465</v>
      </c>
      <c r="V147" s="1013" t="s">
        <v>4516</v>
      </c>
      <c r="W147" s="1013" t="s">
        <v>4516</v>
      </c>
      <c r="X147" s="1013" t="s">
        <v>4516</v>
      </c>
      <c r="Y147" s="544"/>
      <c r="Z147" s="421"/>
      <c r="AA147" s="343"/>
      <c r="AB147" s="343"/>
      <c r="AC147" s="343"/>
      <c r="AD147" s="343"/>
      <c r="AE147" s="896"/>
      <c r="AF147" s="896"/>
      <c r="AG147" s="896"/>
      <c r="AH147" s="896"/>
      <c r="AI147" s="896"/>
      <c r="AJ147" s="896"/>
      <c r="AK147" s="896"/>
      <c r="AL147" s="896"/>
      <c r="AM147" s="896"/>
      <c r="AN147" s="896"/>
      <c r="AO147" s="896"/>
      <c r="AP147" s="896"/>
      <c r="AQ147" s="896"/>
      <c r="AR147" s="896"/>
    </row>
    <row r="148" ht="14.25" customHeight="1">
      <c r="A148" s="421">
        <v>1407.0</v>
      </c>
      <c r="B148" s="421" t="str">
        <f t="array" ref="B148">IFNA(XLOOKUP(A148,'New Signups'!C:C,'New Signups'!D:D),"-")</f>
        <v>Brandon</v>
      </c>
      <c r="C148" s="929" t="str">
        <f t="array" ref="C148">IFNA(XLOOKUP(A148,'New Signups'!C:C,'New Signups'!E:E),"-")</f>
        <v>Jones</v>
      </c>
      <c r="D148" s="895">
        <v>3156.0</v>
      </c>
      <c r="E148" s="895"/>
      <c r="F148" s="895"/>
      <c r="G148" s="895"/>
      <c r="H148" s="895"/>
      <c r="I148" s="895"/>
      <c r="J148" s="895"/>
      <c r="L148" s="1394"/>
      <c r="M148" s="421"/>
      <c r="N148" s="501"/>
      <c r="O148" s="544"/>
      <c r="P148" s="544"/>
      <c r="Q148" s="544"/>
      <c r="R148" s="544"/>
      <c r="S148" s="544"/>
      <c r="T148" s="544"/>
      <c r="U148" s="544"/>
      <c r="V148" s="544"/>
      <c r="W148" s="544"/>
      <c r="X148" s="544"/>
      <c r="Y148" s="544"/>
      <c r="Z148" s="421"/>
      <c r="AA148" s="343"/>
      <c r="AB148" s="343"/>
      <c r="AC148" s="343"/>
      <c r="AD148" s="343"/>
      <c r="AE148" s="896"/>
      <c r="AF148" s="896"/>
      <c r="AG148" s="896"/>
      <c r="AH148" s="896"/>
      <c r="AI148" s="896"/>
      <c r="AJ148" s="896"/>
      <c r="AK148" s="896"/>
      <c r="AL148" s="896"/>
      <c r="AM148" s="896"/>
      <c r="AN148" s="896"/>
      <c r="AO148" s="896"/>
      <c r="AP148" s="896"/>
      <c r="AQ148" s="896"/>
      <c r="AR148" s="896"/>
    </row>
    <row r="149" ht="14.25" customHeight="1">
      <c r="A149" s="421">
        <v>1409.0</v>
      </c>
      <c r="B149" s="421" t="str">
        <f t="array" ref="B149">IFNA(XLOOKUP(A149,'New Signups'!C:C,'New Signups'!D:D),"-")</f>
        <v>Ryan </v>
      </c>
      <c r="C149" s="929" t="str">
        <f t="array" ref="C149">IFNA(XLOOKUP(A149,'New Signups'!C:C,'New Signups'!E:E),"-")</f>
        <v>Van Vreede</v>
      </c>
      <c r="D149" s="895">
        <v>3157.0</v>
      </c>
      <c r="E149" s="895"/>
      <c r="F149" s="895"/>
      <c r="G149" s="895"/>
      <c r="H149" s="895"/>
      <c r="I149" s="895"/>
      <c r="J149" s="895"/>
      <c r="K149" s="895"/>
      <c r="L149" s="1394"/>
      <c r="M149" s="421"/>
      <c r="N149" s="501"/>
      <c r="O149" s="544"/>
      <c r="P149" s="544"/>
      <c r="Q149" s="544"/>
      <c r="R149" s="544"/>
      <c r="S149" s="544"/>
      <c r="T149" s="544"/>
      <c r="U149" s="544"/>
      <c r="V149" s="544"/>
      <c r="W149" s="544"/>
      <c r="X149" s="544"/>
      <c r="Y149" s="544"/>
      <c r="Z149" s="421"/>
      <c r="AA149" s="343"/>
      <c r="AB149" s="343"/>
      <c r="AC149" s="343"/>
      <c r="AD149" s="343"/>
      <c r="AE149" s="896"/>
      <c r="AF149" s="896"/>
      <c r="AG149" s="896"/>
      <c r="AH149" s="896"/>
      <c r="AI149" s="896"/>
      <c r="AJ149" s="896"/>
      <c r="AK149" s="896"/>
      <c r="AL149" s="896"/>
      <c r="AM149" s="896"/>
      <c r="AN149" s="896"/>
      <c r="AO149" s="896"/>
      <c r="AP149" s="896"/>
      <c r="AQ149" s="896"/>
      <c r="AR149" s="896"/>
    </row>
    <row r="150" ht="14.25" customHeight="1">
      <c r="A150" s="421">
        <v>1282.0</v>
      </c>
      <c r="B150" s="421" t="str">
        <f t="array" ref="B150">IFNA(XLOOKUP(A150,'New Signups'!C:C,'New Signups'!D:D),"-")</f>
        <v>Yashwanth </v>
      </c>
      <c r="C150" s="929" t="str">
        <f t="array" ref="C150">IFNA(XLOOKUP(A150,'New Signups'!C:C,'New Signups'!E:E),"-")</f>
        <v>Chinnapapanngari</v>
      </c>
      <c r="D150" s="895">
        <v>3158.0</v>
      </c>
      <c r="E150" s="895"/>
      <c r="F150" s="895"/>
      <c r="G150" s="895"/>
      <c r="H150" s="895"/>
      <c r="I150" s="895"/>
      <c r="J150" s="895"/>
      <c r="K150" s="895"/>
      <c r="L150" s="1394"/>
      <c r="M150" s="421"/>
      <c r="N150" s="501"/>
      <c r="O150" s="544"/>
      <c r="P150" s="544"/>
      <c r="Q150" s="544"/>
      <c r="R150" s="544"/>
      <c r="S150" s="544"/>
      <c r="T150" s="544"/>
      <c r="U150" s="544"/>
      <c r="V150" s="544"/>
      <c r="W150" s="544"/>
      <c r="X150" s="544"/>
      <c r="Y150" s="544"/>
      <c r="Z150" s="421"/>
      <c r="AA150" s="343"/>
      <c r="AB150" s="343"/>
      <c r="AC150" s="343"/>
      <c r="AD150" s="343"/>
      <c r="AE150" s="896"/>
      <c r="AF150" s="896"/>
      <c r="AG150" s="896"/>
      <c r="AH150" s="896"/>
      <c r="AI150" s="896"/>
      <c r="AJ150" s="896"/>
      <c r="AK150" s="896"/>
      <c r="AL150" s="896"/>
      <c r="AM150" s="896"/>
      <c r="AN150" s="896"/>
      <c r="AO150" s="896"/>
      <c r="AP150" s="896"/>
      <c r="AQ150" s="896"/>
      <c r="AR150" s="896"/>
    </row>
    <row r="151" ht="14.25" customHeight="1">
      <c r="A151" s="421"/>
      <c r="B151" s="421"/>
      <c r="C151" s="929"/>
      <c r="D151" s="895"/>
      <c r="E151" s="895"/>
      <c r="F151" s="895"/>
      <c r="G151" s="895"/>
      <c r="H151" s="895"/>
      <c r="I151" s="895"/>
      <c r="J151" s="895"/>
      <c r="K151" s="895"/>
      <c r="L151" s="1394"/>
      <c r="M151" s="421"/>
      <c r="N151" s="501"/>
      <c r="O151" s="544"/>
      <c r="P151" s="544"/>
      <c r="Q151" s="544"/>
      <c r="R151" s="544"/>
      <c r="S151" s="544"/>
      <c r="T151" s="544"/>
      <c r="U151" s="544"/>
      <c r="V151" s="544"/>
      <c r="W151" s="544"/>
      <c r="X151" s="544"/>
      <c r="Y151" s="544"/>
      <c r="Z151" s="421"/>
      <c r="AA151" s="343"/>
      <c r="AB151" s="343"/>
      <c r="AC151" s="343"/>
      <c r="AD151" s="343"/>
      <c r="AE151" s="896"/>
      <c r="AF151" s="896"/>
      <c r="AG151" s="896"/>
      <c r="AH151" s="896"/>
      <c r="AI151" s="896"/>
      <c r="AJ151" s="896"/>
      <c r="AK151" s="896"/>
      <c r="AL151" s="896"/>
      <c r="AM151" s="896"/>
      <c r="AN151" s="896"/>
      <c r="AO151" s="896"/>
      <c r="AP151" s="896"/>
      <c r="AQ151" s="896"/>
      <c r="AR151" s="896"/>
    </row>
    <row r="152" ht="14.25" customHeight="1">
      <c r="E152" s="895"/>
      <c r="F152" s="895"/>
      <c r="G152" s="895"/>
      <c r="H152" s="895"/>
      <c r="I152" s="895"/>
      <c r="J152" s="895"/>
      <c r="K152" s="895"/>
      <c r="L152" s="1394"/>
      <c r="M152" s="421"/>
      <c r="N152" s="501"/>
      <c r="O152" s="544"/>
      <c r="P152" s="544"/>
      <c r="Q152" s="544"/>
      <c r="R152" s="544"/>
      <c r="S152" s="544"/>
      <c r="T152" s="544"/>
      <c r="U152" s="544"/>
      <c r="V152" s="544"/>
      <c r="W152" s="544"/>
      <c r="X152" s="544"/>
      <c r="Y152" s="544"/>
      <c r="Z152" s="421"/>
      <c r="AA152" s="343"/>
      <c r="AB152" s="343"/>
      <c r="AC152" s="343"/>
      <c r="AD152" s="343"/>
      <c r="AE152" s="896"/>
      <c r="AF152" s="896"/>
      <c r="AG152" s="896"/>
      <c r="AH152" s="896"/>
      <c r="AI152" s="896"/>
      <c r="AJ152" s="896"/>
      <c r="AK152" s="896"/>
      <c r="AL152" s="896"/>
      <c r="AM152" s="896"/>
      <c r="AN152" s="896"/>
      <c r="AO152" s="896"/>
      <c r="AP152" s="896"/>
      <c r="AQ152" s="896"/>
      <c r="AR152" s="896"/>
    </row>
    <row r="153" ht="14.25" customHeight="1">
      <c r="E153" s="895"/>
      <c r="F153" s="895"/>
      <c r="G153" s="895"/>
      <c r="H153" s="895"/>
      <c r="I153" s="895"/>
      <c r="J153" s="895"/>
      <c r="K153" s="895"/>
      <c r="L153" s="1394"/>
      <c r="M153" s="421"/>
      <c r="N153" s="501"/>
      <c r="O153" s="544"/>
      <c r="P153" s="544"/>
      <c r="Q153" s="544"/>
      <c r="R153" s="544"/>
      <c r="S153" s="544"/>
      <c r="T153" s="544"/>
      <c r="U153" s="544"/>
      <c r="V153" s="544"/>
      <c r="W153" s="544"/>
      <c r="X153" s="544"/>
      <c r="Y153" s="544"/>
      <c r="Z153" s="421"/>
      <c r="AA153" s="343"/>
      <c r="AB153" s="343"/>
      <c r="AC153" s="343"/>
      <c r="AD153" s="343"/>
      <c r="AE153" s="896"/>
      <c r="AF153" s="896"/>
      <c r="AG153" s="896"/>
      <c r="AH153" s="896"/>
      <c r="AI153" s="896"/>
      <c r="AJ153" s="896"/>
      <c r="AK153" s="896"/>
      <c r="AL153" s="896"/>
      <c r="AM153" s="896"/>
      <c r="AN153" s="896"/>
      <c r="AO153" s="896"/>
      <c r="AP153" s="896"/>
      <c r="AQ153" s="896"/>
      <c r="AR153" s="896"/>
    </row>
    <row r="154" ht="14.25" customHeight="1">
      <c r="E154" s="895"/>
      <c r="F154" s="895"/>
      <c r="G154" s="895"/>
      <c r="H154" s="895"/>
      <c r="I154" s="895"/>
      <c r="J154" s="895"/>
      <c r="K154" s="895"/>
      <c r="L154" s="1394"/>
      <c r="M154" s="421"/>
      <c r="N154" s="501"/>
      <c r="O154" s="544"/>
      <c r="P154" s="544"/>
      <c r="Q154" s="544"/>
      <c r="R154" s="544"/>
      <c r="S154" s="544"/>
      <c r="T154" s="544"/>
      <c r="U154" s="544"/>
      <c r="V154" s="544"/>
      <c r="W154" s="544"/>
      <c r="X154" s="544"/>
      <c r="Y154" s="544"/>
      <c r="Z154" s="421"/>
      <c r="AA154" s="343"/>
      <c r="AB154" s="343"/>
      <c r="AC154" s="343"/>
      <c r="AD154" s="343"/>
      <c r="AE154" s="896"/>
      <c r="AF154" s="896"/>
      <c r="AG154" s="896"/>
      <c r="AH154" s="896"/>
      <c r="AI154" s="896"/>
      <c r="AJ154" s="896"/>
      <c r="AK154" s="896"/>
      <c r="AL154" s="896"/>
      <c r="AM154" s="896"/>
      <c r="AN154" s="896"/>
      <c r="AO154" s="896"/>
      <c r="AP154" s="896"/>
      <c r="AQ154" s="896"/>
      <c r="AR154" s="896"/>
    </row>
    <row r="155" ht="14.25" customHeight="1">
      <c r="A155" s="421"/>
      <c r="B155" s="895"/>
      <c r="C155" s="895"/>
      <c r="D155" s="895"/>
      <c r="E155" s="895"/>
      <c r="F155" s="895"/>
      <c r="G155" s="895"/>
      <c r="H155" s="895"/>
      <c r="I155" s="895"/>
      <c r="J155" s="895"/>
      <c r="K155" s="895"/>
      <c r="L155" s="1394"/>
      <c r="M155" s="421"/>
      <c r="N155" s="501"/>
      <c r="O155" s="544"/>
      <c r="P155" s="544"/>
      <c r="Q155" s="544"/>
      <c r="R155" s="544"/>
      <c r="S155" s="544"/>
      <c r="T155" s="544"/>
      <c r="U155" s="544"/>
      <c r="V155" s="544"/>
      <c r="W155" s="544"/>
      <c r="X155" s="544"/>
      <c r="Y155" s="544"/>
      <c r="Z155" s="421"/>
      <c r="AA155" s="343"/>
      <c r="AB155" s="343"/>
      <c r="AC155" s="343"/>
      <c r="AD155" s="343"/>
      <c r="AE155" s="896"/>
      <c r="AF155" s="896"/>
      <c r="AG155" s="896"/>
      <c r="AH155" s="896"/>
      <c r="AI155" s="896"/>
      <c r="AJ155" s="896"/>
      <c r="AK155" s="896"/>
      <c r="AL155" s="896"/>
      <c r="AM155" s="896"/>
      <c r="AN155" s="896"/>
      <c r="AO155" s="896"/>
      <c r="AP155" s="896"/>
      <c r="AQ155" s="896"/>
      <c r="AR155" s="896"/>
    </row>
    <row r="156" ht="14.25" customHeight="1">
      <c r="A156" s="421"/>
      <c r="B156" s="895"/>
      <c r="C156" s="895"/>
      <c r="D156" s="895"/>
      <c r="E156" s="895"/>
      <c r="F156" s="895"/>
      <c r="G156" s="895"/>
      <c r="H156" s="895"/>
      <c r="I156" s="895"/>
      <c r="J156" s="895"/>
      <c r="K156" s="895"/>
      <c r="L156" s="1394"/>
      <c r="M156" s="421"/>
      <c r="N156" s="501"/>
      <c r="O156" s="544"/>
      <c r="P156" s="544"/>
      <c r="Q156" s="544"/>
      <c r="R156" s="544"/>
      <c r="S156" s="544"/>
      <c r="T156" s="544"/>
      <c r="U156" s="544"/>
      <c r="V156" s="544"/>
      <c r="W156" s="544"/>
      <c r="X156" s="544"/>
      <c r="Y156" s="544"/>
      <c r="Z156" s="421"/>
      <c r="AA156" s="343"/>
      <c r="AB156" s="343"/>
      <c r="AC156" s="343"/>
      <c r="AD156" s="343"/>
      <c r="AE156" s="896"/>
      <c r="AF156" s="896"/>
      <c r="AG156" s="896"/>
      <c r="AH156" s="896"/>
      <c r="AI156" s="896"/>
      <c r="AJ156" s="896"/>
      <c r="AK156" s="896"/>
      <c r="AL156" s="896"/>
      <c r="AM156" s="896"/>
      <c r="AN156" s="896"/>
      <c r="AO156" s="896"/>
      <c r="AP156" s="896"/>
      <c r="AQ156" s="896"/>
      <c r="AR156" s="896"/>
    </row>
    <row r="157" ht="14.25" customHeight="1">
      <c r="A157" s="421"/>
      <c r="B157" s="895"/>
      <c r="C157" s="895"/>
      <c r="D157" s="895"/>
      <c r="E157" s="895"/>
      <c r="F157" s="895"/>
      <c r="G157" s="895"/>
      <c r="H157" s="895"/>
      <c r="I157" s="895"/>
      <c r="J157" s="895"/>
      <c r="K157" s="895"/>
      <c r="L157" s="1394"/>
      <c r="M157" s="421"/>
      <c r="N157" s="501"/>
      <c r="O157" s="544"/>
      <c r="P157" s="544"/>
      <c r="Q157" s="544"/>
      <c r="R157" s="544"/>
      <c r="S157" s="544"/>
      <c r="T157" s="544"/>
      <c r="U157" s="544"/>
      <c r="V157" s="544"/>
      <c r="W157" s="544"/>
      <c r="X157" s="544"/>
      <c r="Y157" s="544"/>
      <c r="Z157" s="421"/>
      <c r="AA157" s="343"/>
      <c r="AB157" s="343"/>
      <c r="AC157" s="343"/>
      <c r="AD157" s="343"/>
      <c r="AE157" s="896"/>
      <c r="AF157" s="896"/>
      <c r="AG157" s="896"/>
      <c r="AH157" s="896"/>
      <c r="AI157" s="896"/>
      <c r="AJ157" s="896"/>
      <c r="AK157" s="896"/>
      <c r="AL157" s="896"/>
      <c r="AM157" s="896"/>
      <c r="AN157" s="896"/>
      <c r="AO157" s="896"/>
      <c r="AP157" s="896"/>
      <c r="AQ157" s="896"/>
      <c r="AR157" s="896"/>
    </row>
    <row r="158" ht="14.25" customHeight="1">
      <c r="A158" s="421"/>
      <c r="B158" s="895"/>
      <c r="C158" s="895"/>
      <c r="D158" s="895"/>
      <c r="E158" s="895"/>
      <c r="F158" s="895"/>
      <c r="G158" s="895"/>
      <c r="H158" s="895"/>
      <c r="I158" s="895"/>
      <c r="J158" s="895"/>
      <c r="K158" s="895"/>
      <c r="L158" s="1394"/>
      <c r="M158" s="421"/>
      <c r="N158" s="501"/>
      <c r="O158" s="544"/>
      <c r="P158" s="544"/>
      <c r="Q158" s="544"/>
      <c r="R158" s="544"/>
      <c r="S158" s="544"/>
      <c r="T158" s="544"/>
      <c r="U158" s="544"/>
      <c r="V158" s="544"/>
      <c r="W158" s="544"/>
      <c r="X158" s="544"/>
      <c r="Y158" s="544"/>
      <c r="Z158" s="421"/>
      <c r="AA158" s="343"/>
      <c r="AB158" s="343"/>
      <c r="AC158" s="343"/>
      <c r="AD158" s="343"/>
      <c r="AE158" s="896"/>
      <c r="AF158" s="896"/>
      <c r="AG158" s="896"/>
      <c r="AH158" s="896"/>
      <c r="AI158" s="896"/>
      <c r="AJ158" s="896"/>
      <c r="AK158" s="896"/>
      <c r="AL158" s="896"/>
      <c r="AM158" s="896"/>
      <c r="AN158" s="896"/>
      <c r="AO158" s="896"/>
      <c r="AP158" s="896"/>
      <c r="AQ158" s="896"/>
      <c r="AR158" s="896"/>
    </row>
    <row r="159" ht="14.25" customHeight="1">
      <c r="A159" s="421"/>
      <c r="B159" s="895"/>
      <c r="C159" s="895"/>
      <c r="D159" s="895"/>
      <c r="E159" s="895"/>
      <c r="F159" s="895"/>
      <c r="G159" s="895"/>
      <c r="H159" s="895"/>
      <c r="I159" s="895"/>
      <c r="J159" s="895"/>
      <c r="K159" s="895"/>
      <c r="L159" s="1394"/>
      <c r="M159" s="421"/>
      <c r="N159" s="501"/>
      <c r="O159" s="544"/>
      <c r="P159" s="544"/>
      <c r="Q159" s="544"/>
      <c r="R159" s="544"/>
      <c r="S159" s="544"/>
      <c r="T159" s="544"/>
      <c r="U159" s="544"/>
      <c r="V159" s="544"/>
      <c r="W159" s="544"/>
      <c r="X159" s="544"/>
      <c r="Y159" s="544"/>
      <c r="Z159" s="421"/>
      <c r="AA159" s="343"/>
      <c r="AB159" s="343"/>
      <c r="AC159" s="343"/>
      <c r="AD159" s="343"/>
      <c r="AE159" s="896"/>
      <c r="AF159" s="896"/>
      <c r="AG159" s="896"/>
      <c r="AH159" s="896"/>
      <c r="AI159" s="896"/>
      <c r="AJ159" s="896"/>
      <c r="AK159" s="896"/>
      <c r="AL159" s="896"/>
      <c r="AM159" s="896"/>
      <c r="AN159" s="896"/>
      <c r="AO159" s="896"/>
      <c r="AP159" s="896"/>
      <c r="AQ159" s="896"/>
      <c r="AR159" s="896"/>
    </row>
    <row r="160" ht="14.25" customHeight="1">
      <c r="A160" s="421"/>
      <c r="B160" s="895"/>
      <c r="C160" s="895"/>
      <c r="D160" s="895"/>
      <c r="E160" s="895"/>
      <c r="F160" s="895"/>
      <c r="G160" s="895"/>
      <c r="H160" s="895"/>
      <c r="I160" s="895"/>
      <c r="J160" s="895"/>
      <c r="K160" s="895"/>
      <c r="L160" s="1394"/>
      <c r="M160" s="421"/>
      <c r="N160" s="501"/>
      <c r="O160" s="544"/>
      <c r="P160" s="544"/>
      <c r="Q160" s="544"/>
      <c r="R160" s="544"/>
      <c r="S160" s="544"/>
      <c r="T160" s="544"/>
      <c r="U160" s="544"/>
      <c r="V160" s="544"/>
      <c r="W160" s="544"/>
      <c r="X160" s="544"/>
      <c r="Y160" s="544"/>
      <c r="Z160" s="421"/>
      <c r="AA160" s="343"/>
      <c r="AB160" s="343"/>
      <c r="AC160" s="343"/>
      <c r="AD160" s="343"/>
      <c r="AE160" s="896"/>
      <c r="AF160" s="896"/>
      <c r="AG160" s="896"/>
      <c r="AH160" s="896"/>
      <c r="AI160" s="896"/>
      <c r="AJ160" s="896"/>
      <c r="AK160" s="896"/>
      <c r="AL160" s="896"/>
      <c r="AM160" s="896"/>
      <c r="AN160" s="896"/>
      <c r="AO160" s="896"/>
      <c r="AP160" s="896"/>
      <c r="AQ160" s="896"/>
      <c r="AR160" s="896"/>
    </row>
    <row r="161" ht="14.25" customHeight="1">
      <c r="A161" s="421"/>
      <c r="B161" s="895"/>
      <c r="C161" s="895"/>
      <c r="D161" s="895"/>
      <c r="E161" s="895"/>
      <c r="F161" s="895"/>
      <c r="G161" s="895"/>
      <c r="H161" s="895"/>
      <c r="I161" s="895"/>
      <c r="J161" s="895"/>
      <c r="K161" s="895"/>
      <c r="L161" s="1394"/>
      <c r="M161" s="421"/>
      <c r="N161" s="501"/>
      <c r="O161" s="544"/>
      <c r="P161" s="544"/>
      <c r="Q161" s="544"/>
      <c r="R161" s="544"/>
      <c r="S161" s="544"/>
      <c r="T161" s="544"/>
      <c r="U161" s="544"/>
      <c r="V161" s="544"/>
      <c r="W161" s="544"/>
      <c r="X161" s="544"/>
      <c r="Y161" s="544"/>
      <c r="Z161" s="421"/>
      <c r="AA161" s="343"/>
      <c r="AB161" s="343"/>
      <c r="AC161" s="343"/>
      <c r="AD161" s="343"/>
      <c r="AE161" s="896"/>
      <c r="AF161" s="896"/>
      <c r="AG161" s="896"/>
      <c r="AH161" s="896"/>
      <c r="AI161" s="896"/>
      <c r="AJ161" s="896"/>
      <c r="AK161" s="896"/>
      <c r="AL161" s="896"/>
      <c r="AM161" s="896"/>
      <c r="AN161" s="896"/>
      <c r="AO161" s="896"/>
      <c r="AP161" s="896"/>
      <c r="AQ161" s="896"/>
      <c r="AR161" s="896"/>
    </row>
    <row r="162" ht="14.25" customHeight="1">
      <c r="A162" s="421"/>
      <c r="B162" s="895"/>
      <c r="C162" s="895"/>
      <c r="D162" s="895"/>
      <c r="E162" s="895"/>
      <c r="F162" s="895"/>
      <c r="G162" s="895"/>
      <c r="H162" s="895"/>
      <c r="I162" s="895"/>
      <c r="J162" s="895"/>
      <c r="K162" s="895"/>
      <c r="L162" s="1394"/>
      <c r="M162" s="421"/>
      <c r="N162" s="501"/>
      <c r="O162" s="544"/>
      <c r="P162" s="544"/>
      <c r="Q162" s="544"/>
      <c r="R162" s="544"/>
      <c r="S162" s="544"/>
      <c r="T162" s="544"/>
      <c r="U162" s="544"/>
      <c r="V162" s="544"/>
      <c r="W162" s="544"/>
      <c r="X162" s="544"/>
      <c r="Y162" s="544"/>
      <c r="Z162" s="421"/>
      <c r="AA162" s="343"/>
      <c r="AB162" s="343"/>
      <c r="AC162" s="343"/>
      <c r="AD162" s="343"/>
      <c r="AE162" s="896"/>
      <c r="AF162" s="896"/>
      <c r="AG162" s="896"/>
      <c r="AH162" s="896"/>
      <c r="AI162" s="896"/>
      <c r="AJ162" s="896"/>
      <c r="AK162" s="896"/>
      <c r="AL162" s="896"/>
      <c r="AM162" s="896"/>
      <c r="AN162" s="896"/>
      <c r="AO162" s="896"/>
      <c r="AP162" s="896"/>
      <c r="AQ162" s="896"/>
      <c r="AR162" s="896"/>
    </row>
    <row r="163" ht="14.25" customHeight="1">
      <c r="A163" s="421"/>
      <c r="B163" s="895"/>
      <c r="C163" s="895"/>
      <c r="D163" s="895"/>
      <c r="E163" s="895"/>
      <c r="F163" s="895"/>
      <c r="G163" s="895"/>
      <c r="H163" s="895"/>
      <c r="I163" s="895"/>
      <c r="J163" s="895"/>
      <c r="K163" s="895"/>
      <c r="L163" s="1394"/>
      <c r="M163" s="421"/>
      <c r="N163" s="501"/>
      <c r="O163" s="544"/>
      <c r="P163" s="544"/>
      <c r="Q163" s="544"/>
      <c r="R163" s="544"/>
      <c r="S163" s="544"/>
      <c r="T163" s="544"/>
      <c r="U163" s="544"/>
      <c r="V163" s="544"/>
      <c r="W163" s="544"/>
      <c r="X163" s="544"/>
      <c r="Y163" s="544"/>
      <c r="Z163" s="421"/>
      <c r="AA163" s="343"/>
      <c r="AB163" s="343"/>
      <c r="AC163" s="343"/>
      <c r="AD163" s="343"/>
      <c r="AE163" s="896"/>
      <c r="AF163" s="896"/>
      <c r="AG163" s="896"/>
      <c r="AH163" s="896"/>
      <c r="AI163" s="896"/>
      <c r="AJ163" s="896"/>
      <c r="AK163" s="896"/>
      <c r="AL163" s="896"/>
      <c r="AM163" s="896"/>
      <c r="AN163" s="896"/>
      <c r="AO163" s="896"/>
      <c r="AP163" s="896"/>
      <c r="AQ163" s="896"/>
      <c r="AR163" s="896"/>
    </row>
    <row r="164" ht="14.25" customHeight="1">
      <c r="A164" s="421"/>
      <c r="B164" s="895"/>
      <c r="C164" s="895"/>
      <c r="D164" s="895"/>
      <c r="E164" s="895"/>
      <c r="F164" s="895"/>
      <c r="G164" s="895"/>
      <c r="H164" s="895"/>
      <c r="I164" s="895"/>
      <c r="J164" s="895"/>
      <c r="K164" s="895"/>
      <c r="L164" s="1394"/>
      <c r="M164" s="421"/>
      <c r="N164" s="501"/>
      <c r="O164" s="544"/>
      <c r="P164" s="544"/>
      <c r="Q164" s="544"/>
      <c r="R164" s="544"/>
      <c r="S164" s="544"/>
      <c r="T164" s="544"/>
      <c r="U164" s="544"/>
      <c r="V164" s="544"/>
      <c r="W164" s="544"/>
      <c r="X164" s="544"/>
      <c r="Y164" s="544"/>
      <c r="Z164" s="421"/>
      <c r="AA164" s="343"/>
      <c r="AB164" s="343"/>
      <c r="AC164" s="343"/>
      <c r="AD164" s="343"/>
      <c r="AE164" s="896"/>
      <c r="AF164" s="896"/>
      <c r="AG164" s="896"/>
      <c r="AH164" s="896"/>
      <c r="AI164" s="896"/>
      <c r="AJ164" s="896"/>
      <c r="AK164" s="896"/>
      <c r="AL164" s="896"/>
      <c r="AM164" s="896"/>
      <c r="AN164" s="896"/>
      <c r="AO164" s="896"/>
      <c r="AP164" s="896"/>
      <c r="AQ164" s="896"/>
      <c r="AR164" s="896"/>
    </row>
    <row r="165" ht="14.25" customHeight="1">
      <c r="A165" s="421"/>
      <c r="B165" s="895"/>
      <c r="C165" s="895"/>
      <c r="D165" s="895"/>
      <c r="E165" s="895"/>
      <c r="F165" s="895"/>
      <c r="G165" s="895"/>
      <c r="H165" s="895"/>
      <c r="I165" s="895"/>
      <c r="J165" s="895"/>
      <c r="K165" s="895"/>
      <c r="L165" s="1394"/>
      <c r="M165" s="421"/>
      <c r="N165" s="501"/>
      <c r="O165" s="544"/>
      <c r="P165" s="544"/>
      <c r="Q165" s="544"/>
      <c r="R165" s="544"/>
      <c r="S165" s="544"/>
      <c r="T165" s="544"/>
      <c r="U165" s="544"/>
      <c r="V165" s="544"/>
      <c r="W165" s="544"/>
      <c r="X165" s="544"/>
      <c r="Y165" s="544"/>
      <c r="Z165" s="421"/>
      <c r="AA165" s="343"/>
      <c r="AB165" s="343"/>
      <c r="AC165" s="343"/>
      <c r="AD165" s="343"/>
      <c r="AE165" s="896"/>
      <c r="AF165" s="896"/>
      <c r="AG165" s="896"/>
      <c r="AH165" s="896"/>
      <c r="AI165" s="896"/>
      <c r="AJ165" s="896"/>
      <c r="AK165" s="896"/>
      <c r="AL165" s="896"/>
      <c r="AM165" s="896"/>
      <c r="AN165" s="896"/>
      <c r="AO165" s="896"/>
      <c r="AP165" s="896"/>
      <c r="AQ165" s="896"/>
      <c r="AR165" s="896"/>
    </row>
    <row r="166" ht="14.25" customHeight="1">
      <c r="A166" s="421"/>
      <c r="B166" s="895"/>
      <c r="C166" s="895"/>
      <c r="D166" s="895"/>
      <c r="E166" s="895"/>
      <c r="F166" s="895"/>
      <c r="G166" s="895"/>
      <c r="H166" s="895"/>
      <c r="I166" s="895"/>
      <c r="J166" s="895"/>
      <c r="K166" s="895"/>
      <c r="L166" s="1394"/>
      <c r="M166" s="421"/>
      <c r="N166" s="501"/>
      <c r="O166" s="544"/>
      <c r="P166" s="544"/>
      <c r="Q166" s="544"/>
      <c r="R166" s="544"/>
      <c r="S166" s="544"/>
      <c r="T166" s="544"/>
      <c r="U166" s="544"/>
      <c r="V166" s="544"/>
      <c r="W166" s="544"/>
      <c r="X166" s="544"/>
      <c r="Y166" s="544"/>
      <c r="Z166" s="421"/>
      <c r="AA166" s="343"/>
      <c r="AB166" s="343"/>
      <c r="AC166" s="343"/>
      <c r="AD166" s="343"/>
      <c r="AE166" s="896"/>
      <c r="AF166" s="896"/>
      <c r="AG166" s="896"/>
      <c r="AH166" s="896"/>
      <c r="AI166" s="896"/>
      <c r="AJ166" s="896"/>
      <c r="AK166" s="896"/>
      <c r="AL166" s="896"/>
      <c r="AM166" s="896"/>
      <c r="AN166" s="896"/>
      <c r="AO166" s="896"/>
      <c r="AP166" s="896"/>
      <c r="AQ166" s="896"/>
      <c r="AR166" s="896"/>
    </row>
    <row r="167" ht="14.25" customHeight="1">
      <c r="A167" s="421"/>
      <c r="B167" s="895"/>
      <c r="C167" s="895"/>
      <c r="D167" s="895"/>
      <c r="E167" s="895"/>
      <c r="F167" s="895"/>
      <c r="G167" s="895"/>
      <c r="H167" s="895"/>
      <c r="I167" s="895"/>
      <c r="J167" s="895"/>
      <c r="K167" s="895"/>
      <c r="L167" s="1394"/>
      <c r="M167" s="421"/>
      <c r="N167" s="501"/>
      <c r="O167" s="544"/>
      <c r="P167" s="544"/>
      <c r="Q167" s="544"/>
      <c r="R167" s="544"/>
      <c r="S167" s="544"/>
      <c r="T167" s="544"/>
      <c r="U167" s="544"/>
      <c r="V167" s="544"/>
      <c r="W167" s="544"/>
      <c r="X167" s="544"/>
      <c r="Y167" s="544"/>
      <c r="Z167" s="421"/>
      <c r="AA167" s="343"/>
      <c r="AB167" s="343"/>
      <c r="AC167" s="343"/>
      <c r="AD167" s="343"/>
      <c r="AE167" s="896"/>
      <c r="AF167" s="896"/>
      <c r="AG167" s="896"/>
      <c r="AH167" s="896"/>
      <c r="AI167" s="896"/>
      <c r="AJ167" s="896"/>
      <c r="AK167" s="896"/>
      <c r="AL167" s="896"/>
      <c r="AM167" s="896"/>
      <c r="AN167" s="896"/>
      <c r="AO167" s="896"/>
      <c r="AP167" s="896"/>
      <c r="AQ167" s="896"/>
      <c r="AR167" s="896"/>
    </row>
    <row r="168" ht="14.25" customHeight="1">
      <c r="A168" s="421"/>
      <c r="B168" s="895"/>
      <c r="C168" s="895"/>
      <c r="D168" s="895"/>
      <c r="E168" s="895"/>
      <c r="F168" s="895"/>
      <c r="G168" s="895"/>
      <c r="H168" s="895"/>
      <c r="I168" s="895"/>
      <c r="J168" s="895"/>
      <c r="K168" s="895"/>
      <c r="L168" s="1394"/>
      <c r="M168" s="421"/>
      <c r="N168" s="501"/>
      <c r="O168" s="544"/>
      <c r="P168" s="544"/>
      <c r="Q168" s="544"/>
      <c r="R168" s="544"/>
      <c r="S168" s="544"/>
      <c r="T168" s="544"/>
      <c r="U168" s="544"/>
      <c r="V168" s="544"/>
      <c r="W168" s="544"/>
      <c r="X168" s="544"/>
      <c r="Y168" s="544"/>
      <c r="Z168" s="421"/>
      <c r="AA168" s="343"/>
      <c r="AB168" s="343"/>
      <c r="AC168" s="343"/>
      <c r="AD168" s="343"/>
      <c r="AE168" s="896"/>
      <c r="AF168" s="896"/>
      <c r="AG168" s="896"/>
      <c r="AH168" s="896"/>
      <c r="AI168" s="896"/>
      <c r="AJ168" s="896"/>
      <c r="AK168" s="896"/>
      <c r="AL168" s="896"/>
      <c r="AM168" s="896"/>
      <c r="AN168" s="896"/>
      <c r="AO168" s="896"/>
      <c r="AP168" s="896"/>
      <c r="AQ168" s="896"/>
      <c r="AR168" s="896"/>
    </row>
    <row r="169" ht="14.25" customHeight="1">
      <c r="A169" s="421"/>
      <c r="B169" s="895"/>
      <c r="C169" s="895"/>
      <c r="D169" s="895"/>
      <c r="E169" s="895"/>
      <c r="F169" s="895"/>
      <c r="G169" s="895"/>
      <c r="H169" s="895"/>
      <c r="I169" s="895"/>
      <c r="J169" s="895"/>
      <c r="K169" s="895"/>
      <c r="L169" s="1394"/>
      <c r="M169" s="421"/>
      <c r="N169" s="501"/>
      <c r="O169" s="544"/>
      <c r="P169" s="544"/>
      <c r="Q169" s="544"/>
      <c r="R169" s="544"/>
      <c r="S169" s="544"/>
      <c r="T169" s="544"/>
      <c r="U169" s="544"/>
      <c r="V169" s="544"/>
      <c r="W169" s="544"/>
      <c r="X169" s="544"/>
      <c r="Y169" s="544"/>
      <c r="Z169" s="421"/>
      <c r="AA169" s="343"/>
      <c r="AB169" s="343"/>
      <c r="AC169" s="343"/>
      <c r="AD169" s="343"/>
      <c r="AE169" s="896"/>
      <c r="AF169" s="896"/>
      <c r="AG169" s="896"/>
      <c r="AH169" s="896"/>
      <c r="AI169" s="896"/>
      <c r="AJ169" s="896"/>
      <c r="AK169" s="896"/>
      <c r="AL169" s="896"/>
      <c r="AM169" s="896"/>
      <c r="AN169" s="896"/>
      <c r="AO169" s="896"/>
      <c r="AP169" s="896"/>
      <c r="AQ169" s="896"/>
      <c r="AR169" s="896"/>
    </row>
    <row r="170" ht="14.25" customHeight="1">
      <c r="A170" s="421"/>
      <c r="B170" s="895"/>
      <c r="C170" s="895"/>
      <c r="D170" s="895"/>
      <c r="E170" s="895"/>
      <c r="F170" s="895"/>
      <c r="G170" s="895"/>
      <c r="H170" s="895"/>
      <c r="I170" s="895"/>
      <c r="J170" s="895"/>
      <c r="K170" s="895"/>
      <c r="L170" s="1394"/>
      <c r="M170" s="421"/>
      <c r="N170" s="501"/>
      <c r="O170" s="544"/>
      <c r="P170" s="544"/>
      <c r="Q170" s="544"/>
      <c r="R170" s="544"/>
      <c r="S170" s="544"/>
      <c r="T170" s="544"/>
      <c r="U170" s="544"/>
      <c r="V170" s="544"/>
      <c r="W170" s="544"/>
      <c r="X170" s="544"/>
      <c r="Y170" s="544"/>
      <c r="Z170" s="421"/>
      <c r="AA170" s="343"/>
      <c r="AB170" s="343"/>
      <c r="AC170" s="343"/>
      <c r="AD170" s="343"/>
      <c r="AE170" s="896"/>
      <c r="AF170" s="896"/>
      <c r="AG170" s="896"/>
      <c r="AH170" s="896"/>
      <c r="AI170" s="896"/>
      <c r="AJ170" s="896"/>
      <c r="AK170" s="896"/>
      <c r="AL170" s="896"/>
      <c r="AM170" s="896"/>
      <c r="AN170" s="896"/>
      <c r="AO170" s="896"/>
      <c r="AP170" s="896"/>
      <c r="AQ170" s="896"/>
      <c r="AR170" s="896"/>
    </row>
    <row r="171" ht="14.25" customHeight="1">
      <c r="A171" s="421"/>
      <c r="B171" s="895"/>
      <c r="C171" s="895"/>
      <c r="D171" s="895"/>
      <c r="E171" s="895"/>
      <c r="F171" s="895"/>
      <c r="G171" s="895"/>
      <c r="H171" s="895"/>
      <c r="I171" s="895"/>
      <c r="J171" s="895"/>
      <c r="K171" s="895"/>
      <c r="L171" s="1394"/>
      <c r="M171" s="421"/>
      <c r="N171" s="501"/>
      <c r="O171" s="544"/>
      <c r="P171" s="544"/>
      <c r="Q171" s="544"/>
      <c r="R171" s="544"/>
      <c r="S171" s="544"/>
      <c r="T171" s="544"/>
      <c r="U171" s="544"/>
      <c r="V171" s="544"/>
      <c r="W171" s="544"/>
      <c r="X171" s="544"/>
      <c r="Y171" s="544"/>
      <c r="Z171" s="421"/>
      <c r="AA171" s="343"/>
      <c r="AB171" s="343"/>
      <c r="AC171" s="343"/>
      <c r="AD171" s="343"/>
      <c r="AE171" s="896"/>
      <c r="AF171" s="896"/>
      <c r="AG171" s="896"/>
      <c r="AH171" s="896"/>
      <c r="AI171" s="896"/>
      <c r="AJ171" s="896"/>
      <c r="AK171" s="896"/>
      <c r="AL171" s="896"/>
      <c r="AM171" s="896"/>
      <c r="AN171" s="896"/>
      <c r="AO171" s="896"/>
      <c r="AP171" s="896"/>
      <c r="AQ171" s="896"/>
      <c r="AR171" s="896"/>
    </row>
    <row r="172" ht="14.25" customHeight="1">
      <c r="A172" s="421"/>
      <c r="B172" s="895"/>
      <c r="C172" s="895"/>
      <c r="D172" s="895"/>
      <c r="E172" s="895"/>
      <c r="F172" s="895"/>
      <c r="G172" s="895"/>
      <c r="H172" s="895"/>
      <c r="I172" s="895"/>
      <c r="J172" s="895"/>
      <c r="K172" s="895"/>
      <c r="L172" s="1394"/>
      <c r="M172" s="421"/>
      <c r="N172" s="501"/>
      <c r="O172" s="544"/>
      <c r="P172" s="544"/>
      <c r="Q172" s="544"/>
      <c r="R172" s="544"/>
      <c r="S172" s="544"/>
      <c r="T172" s="544"/>
      <c r="U172" s="544"/>
      <c r="V172" s="544"/>
      <c r="W172" s="544"/>
      <c r="X172" s="544"/>
      <c r="Y172" s="544"/>
      <c r="Z172" s="421"/>
      <c r="AA172" s="343"/>
      <c r="AB172" s="343"/>
      <c r="AC172" s="343"/>
      <c r="AD172" s="343"/>
      <c r="AE172" s="896"/>
      <c r="AF172" s="896"/>
      <c r="AG172" s="896"/>
      <c r="AH172" s="896"/>
      <c r="AI172" s="896"/>
      <c r="AJ172" s="896"/>
      <c r="AK172" s="896"/>
      <c r="AL172" s="896"/>
      <c r="AM172" s="896"/>
      <c r="AN172" s="896"/>
      <c r="AO172" s="896"/>
      <c r="AP172" s="896"/>
      <c r="AQ172" s="896"/>
      <c r="AR172" s="896"/>
    </row>
    <row r="173" ht="14.25" customHeight="1">
      <c r="A173" s="421"/>
      <c r="B173" s="895"/>
      <c r="C173" s="895"/>
      <c r="D173" s="895"/>
      <c r="E173" s="895"/>
      <c r="F173" s="895"/>
      <c r="G173" s="895"/>
      <c r="H173" s="895"/>
      <c r="I173" s="895"/>
      <c r="J173" s="895"/>
      <c r="K173" s="895"/>
      <c r="L173" s="1394"/>
      <c r="M173" s="421"/>
      <c r="N173" s="501"/>
      <c r="O173" s="544"/>
      <c r="P173" s="544"/>
      <c r="Q173" s="544"/>
      <c r="R173" s="544"/>
      <c r="S173" s="544"/>
      <c r="T173" s="544"/>
      <c r="U173" s="544"/>
      <c r="V173" s="544"/>
      <c r="W173" s="544"/>
      <c r="X173" s="544"/>
      <c r="Y173" s="544"/>
      <c r="Z173" s="421"/>
      <c r="AA173" s="343"/>
      <c r="AB173" s="343"/>
      <c r="AC173" s="343"/>
      <c r="AD173" s="343"/>
      <c r="AE173" s="896"/>
      <c r="AF173" s="896"/>
      <c r="AG173" s="896"/>
      <c r="AH173" s="896"/>
      <c r="AI173" s="896"/>
      <c r="AJ173" s="896"/>
      <c r="AK173" s="896"/>
      <c r="AL173" s="896"/>
      <c r="AM173" s="896"/>
      <c r="AN173" s="896"/>
      <c r="AO173" s="896"/>
      <c r="AP173" s="896"/>
      <c r="AQ173" s="896"/>
      <c r="AR173" s="896"/>
    </row>
    <row r="174" ht="14.25" customHeight="1">
      <c r="A174" s="421"/>
      <c r="B174" s="895"/>
      <c r="C174" s="895"/>
      <c r="D174" s="895"/>
      <c r="E174" s="895"/>
      <c r="F174" s="895"/>
      <c r="G174" s="895"/>
      <c r="H174" s="895"/>
      <c r="I174" s="895"/>
      <c r="J174" s="895"/>
      <c r="K174" s="895"/>
      <c r="L174" s="1394"/>
      <c r="M174" s="421"/>
      <c r="N174" s="501"/>
      <c r="O174" s="544"/>
      <c r="P174" s="544"/>
      <c r="Q174" s="544"/>
      <c r="R174" s="544"/>
      <c r="S174" s="544"/>
      <c r="T174" s="544"/>
      <c r="U174" s="544"/>
      <c r="V174" s="544"/>
      <c r="W174" s="544"/>
      <c r="X174" s="544"/>
      <c r="Y174" s="544"/>
      <c r="Z174" s="421"/>
      <c r="AA174" s="343"/>
      <c r="AB174" s="343"/>
      <c r="AC174" s="343"/>
      <c r="AD174" s="343"/>
      <c r="AE174" s="896"/>
      <c r="AF174" s="896"/>
      <c r="AG174" s="896"/>
      <c r="AH174" s="896"/>
      <c r="AI174" s="896"/>
      <c r="AJ174" s="896"/>
      <c r="AK174" s="896"/>
      <c r="AL174" s="896"/>
      <c r="AM174" s="896"/>
      <c r="AN174" s="896"/>
      <c r="AO174" s="896"/>
      <c r="AP174" s="896"/>
      <c r="AQ174" s="896"/>
      <c r="AR174" s="896"/>
    </row>
    <row r="175" ht="14.25" customHeight="1">
      <c r="A175" s="421"/>
      <c r="B175" s="895"/>
      <c r="C175" s="895"/>
      <c r="D175" s="895"/>
      <c r="E175" s="895"/>
      <c r="F175" s="895"/>
      <c r="G175" s="895"/>
      <c r="H175" s="895"/>
      <c r="I175" s="895"/>
      <c r="J175" s="895"/>
      <c r="K175" s="895"/>
      <c r="L175" s="1394"/>
      <c r="M175" s="421"/>
      <c r="N175" s="501"/>
      <c r="O175" s="544"/>
      <c r="P175" s="544"/>
      <c r="Q175" s="544"/>
      <c r="R175" s="544"/>
      <c r="S175" s="544"/>
      <c r="T175" s="544"/>
      <c r="U175" s="544"/>
      <c r="V175" s="544"/>
      <c r="W175" s="544"/>
      <c r="X175" s="544"/>
      <c r="Y175" s="544"/>
      <c r="Z175" s="421"/>
      <c r="AA175" s="343"/>
      <c r="AB175" s="343"/>
      <c r="AC175" s="343"/>
      <c r="AD175" s="343"/>
      <c r="AE175" s="896"/>
      <c r="AF175" s="896"/>
      <c r="AG175" s="896"/>
      <c r="AH175" s="896"/>
      <c r="AI175" s="896"/>
      <c r="AJ175" s="896"/>
      <c r="AK175" s="896"/>
      <c r="AL175" s="896"/>
      <c r="AM175" s="896"/>
      <c r="AN175" s="896"/>
      <c r="AO175" s="896"/>
      <c r="AP175" s="896"/>
      <c r="AQ175" s="896"/>
      <c r="AR175" s="896"/>
    </row>
    <row r="176" ht="14.25" customHeight="1">
      <c r="A176" s="421"/>
      <c r="B176" s="895"/>
      <c r="C176" s="895"/>
      <c r="D176" s="895"/>
      <c r="E176" s="895"/>
      <c r="F176" s="895"/>
      <c r="G176" s="895"/>
      <c r="H176" s="895"/>
      <c r="I176" s="895"/>
      <c r="J176" s="895"/>
      <c r="K176" s="895"/>
      <c r="L176" s="1394"/>
      <c r="M176" s="421"/>
      <c r="N176" s="501"/>
      <c r="O176" s="544"/>
      <c r="P176" s="544"/>
      <c r="Q176" s="544"/>
      <c r="R176" s="544"/>
      <c r="S176" s="544"/>
      <c r="T176" s="544"/>
      <c r="U176" s="544"/>
      <c r="V176" s="544"/>
      <c r="W176" s="544"/>
      <c r="X176" s="544"/>
      <c r="Y176" s="544"/>
      <c r="Z176" s="421"/>
      <c r="AA176" s="343"/>
      <c r="AB176" s="343"/>
      <c r="AC176" s="343"/>
      <c r="AD176" s="343"/>
      <c r="AE176" s="896"/>
      <c r="AF176" s="896"/>
      <c r="AG176" s="896"/>
      <c r="AH176" s="896"/>
      <c r="AI176" s="896"/>
      <c r="AJ176" s="896"/>
      <c r="AK176" s="896"/>
      <c r="AL176" s="896"/>
      <c r="AM176" s="896"/>
      <c r="AN176" s="896"/>
      <c r="AO176" s="896"/>
      <c r="AP176" s="896"/>
      <c r="AQ176" s="896"/>
      <c r="AR176" s="896"/>
    </row>
    <row r="177" ht="14.25" customHeight="1">
      <c r="A177" s="421"/>
      <c r="B177" s="895"/>
      <c r="C177" s="895"/>
      <c r="D177" s="895"/>
      <c r="E177" s="895"/>
      <c r="F177" s="895"/>
      <c r="G177" s="895"/>
      <c r="H177" s="895"/>
      <c r="I177" s="895"/>
      <c r="J177" s="895"/>
      <c r="K177" s="895"/>
      <c r="L177" s="1394"/>
      <c r="M177" s="421"/>
      <c r="N177" s="501"/>
      <c r="O177" s="544"/>
      <c r="P177" s="544"/>
      <c r="Q177" s="544"/>
      <c r="R177" s="544"/>
      <c r="S177" s="544"/>
      <c r="T177" s="544"/>
      <c r="U177" s="544"/>
      <c r="V177" s="544"/>
      <c r="W177" s="544"/>
      <c r="X177" s="544"/>
      <c r="Y177" s="544"/>
      <c r="Z177" s="421"/>
      <c r="AA177" s="343"/>
      <c r="AB177" s="343"/>
      <c r="AC177" s="343"/>
      <c r="AD177" s="343"/>
      <c r="AE177" s="896"/>
      <c r="AF177" s="896"/>
      <c r="AG177" s="896"/>
      <c r="AH177" s="896"/>
      <c r="AI177" s="896"/>
      <c r="AJ177" s="896"/>
      <c r="AK177" s="896"/>
      <c r="AL177" s="896"/>
      <c r="AM177" s="896"/>
      <c r="AN177" s="896"/>
      <c r="AO177" s="896"/>
      <c r="AP177" s="896"/>
      <c r="AQ177" s="896"/>
      <c r="AR177" s="896"/>
    </row>
    <row r="178" ht="14.25" customHeight="1">
      <c r="A178" s="421"/>
      <c r="B178" s="895"/>
      <c r="C178" s="895"/>
      <c r="D178" s="895"/>
      <c r="E178" s="895"/>
      <c r="F178" s="895"/>
      <c r="G178" s="895"/>
      <c r="H178" s="895"/>
      <c r="I178" s="895"/>
      <c r="J178" s="895"/>
      <c r="K178" s="895"/>
      <c r="L178" s="1394"/>
      <c r="M178" s="421"/>
      <c r="N178" s="501"/>
      <c r="O178" s="544"/>
      <c r="P178" s="544"/>
      <c r="Q178" s="544"/>
      <c r="R178" s="544"/>
      <c r="S178" s="544"/>
      <c r="T178" s="544"/>
      <c r="U178" s="544"/>
      <c r="V178" s="544"/>
      <c r="W178" s="544"/>
      <c r="X178" s="544"/>
      <c r="Y178" s="544"/>
      <c r="Z178" s="421"/>
      <c r="AA178" s="343"/>
      <c r="AB178" s="343"/>
      <c r="AC178" s="343"/>
      <c r="AD178" s="343"/>
      <c r="AE178" s="896"/>
      <c r="AF178" s="896"/>
      <c r="AG178" s="896"/>
      <c r="AH178" s="896"/>
      <c r="AI178" s="896"/>
      <c r="AJ178" s="896"/>
      <c r="AK178" s="896"/>
      <c r="AL178" s="896"/>
      <c r="AM178" s="896"/>
      <c r="AN178" s="896"/>
      <c r="AO178" s="896"/>
      <c r="AP178" s="896"/>
      <c r="AQ178" s="896"/>
      <c r="AR178" s="896"/>
    </row>
    <row r="179" ht="14.25" customHeight="1">
      <c r="A179" s="421"/>
      <c r="B179" s="895"/>
      <c r="C179" s="895"/>
      <c r="D179" s="895"/>
      <c r="E179" s="895"/>
      <c r="F179" s="895"/>
      <c r="G179" s="895"/>
      <c r="H179" s="895"/>
      <c r="I179" s="895"/>
      <c r="J179" s="895"/>
      <c r="K179" s="895"/>
      <c r="L179" s="1394"/>
      <c r="M179" s="421"/>
      <c r="N179" s="501"/>
      <c r="O179" s="544"/>
      <c r="P179" s="544"/>
      <c r="Q179" s="544"/>
      <c r="R179" s="544"/>
      <c r="S179" s="544"/>
      <c r="T179" s="544"/>
      <c r="U179" s="544"/>
      <c r="V179" s="544"/>
      <c r="W179" s="544"/>
      <c r="X179" s="544"/>
      <c r="Y179" s="544"/>
      <c r="Z179" s="421"/>
      <c r="AA179" s="343"/>
      <c r="AB179" s="343"/>
      <c r="AC179" s="343"/>
      <c r="AD179" s="343"/>
      <c r="AE179" s="896"/>
      <c r="AF179" s="896"/>
      <c r="AG179" s="896"/>
      <c r="AH179" s="896"/>
      <c r="AI179" s="896"/>
      <c r="AJ179" s="896"/>
      <c r="AK179" s="896"/>
      <c r="AL179" s="896"/>
      <c r="AM179" s="896"/>
      <c r="AN179" s="896"/>
      <c r="AO179" s="896"/>
      <c r="AP179" s="896"/>
      <c r="AQ179" s="896"/>
      <c r="AR179" s="896"/>
    </row>
    <row r="180" ht="14.25" customHeight="1">
      <c r="A180" s="421"/>
      <c r="B180" s="895"/>
      <c r="C180" s="895"/>
      <c r="D180" s="895"/>
      <c r="E180" s="895"/>
      <c r="F180" s="895"/>
      <c r="G180" s="895"/>
      <c r="H180" s="895"/>
      <c r="I180" s="895"/>
      <c r="J180" s="895"/>
      <c r="K180" s="895"/>
      <c r="L180" s="1394"/>
      <c r="M180" s="421"/>
      <c r="N180" s="501"/>
      <c r="O180" s="544"/>
      <c r="P180" s="544"/>
      <c r="Q180" s="544"/>
      <c r="R180" s="544"/>
      <c r="S180" s="544"/>
      <c r="T180" s="544"/>
      <c r="U180" s="544"/>
      <c r="V180" s="544"/>
      <c r="W180" s="544"/>
      <c r="X180" s="544"/>
      <c r="Y180" s="544"/>
      <c r="Z180" s="421"/>
      <c r="AA180" s="343"/>
      <c r="AB180" s="343"/>
      <c r="AC180" s="343"/>
      <c r="AD180" s="343"/>
      <c r="AE180" s="896"/>
      <c r="AF180" s="896"/>
      <c r="AG180" s="896"/>
      <c r="AH180" s="896"/>
      <c r="AI180" s="896"/>
      <c r="AJ180" s="896"/>
      <c r="AK180" s="896"/>
      <c r="AL180" s="896"/>
      <c r="AM180" s="896"/>
      <c r="AN180" s="896"/>
      <c r="AO180" s="896"/>
      <c r="AP180" s="896"/>
      <c r="AQ180" s="896"/>
      <c r="AR180" s="896"/>
    </row>
    <row r="181" ht="14.25" customHeight="1">
      <c r="A181" s="421"/>
      <c r="B181" s="895"/>
      <c r="C181" s="895"/>
      <c r="D181" s="895"/>
      <c r="E181" s="895"/>
      <c r="F181" s="895"/>
      <c r="G181" s="895"/>
      <c r="H181" s="895"/>
      <c r="I181" s="895"/>
      <c r="J181" s="895"/>
      <c r="K181" s="895"/>
      <c r="L181" s="1394"/>
      <c r="M181" s="421"/>
      <c r="N181" s="501"/>
      <c r="O181" s="544"/>
      <c r="P181" s="544"/>
      <c r="Q181" s="544"/>
      <c r="R181" s="544"/>
      <c r="S181" s="544"/>
      <c r="T181" s="544"/>
      <c r="U181" s="544"/>
      <c r="V181" s="544"/>
      <c r="W181" s="544"/>
      <c r="X181" s="544"/>
      <c r="Y181" s="544"/>
      <c r="Z181" s="421"/>
      <c r="AA181" s="343"/>
      <c r="AB181" s="343"/>
      <c r="AC181" s="343"/>
      <c r="AD181" s="343"/>
      <c r="AE181" s="896"/>
      <c r="AF181" s="896"/>
      <c r="AG181" s="896"/>
      <c r="AH181" s="896"/>
      <c r="AI181" s="896"/>
      <c r="AJ181" s="896"/>
      <c r="AK181" s="896"/>
      <c r="AL181" s="896"/>
      <c r="AM181" s="896"/>
      <c r="AN181" s="896"/>
      <c r="AO181" s="896"/>
      <c r="AP181" s="896"/>
      <c r="AQ181" s="896"/>
      <c r="AR181" s="896"/>
    </row>
    <row r="182" ht="14.25" customHeight="1">
      <c r="A182" s="421"/>
      <c r="B182" s="895"/>
      <c r="C182" s="895"/>
      <c r="D182" s="895"/>
      <c r="E182" s="895"/>
      <c r="F182" s="895"/>
      <c r="G182" s="895"/>
      <c r="H182" s="895"/>
      <c r="I182" s="895"/>
      <c r="J182" s="895"/>
      <c r="K182" s="895"/>
      <c r="L182" s="1394"/>
      <c r="M182" s="421"/>
      <c r="N182" s="501"/>
      <c r="O182" s="544"/>
      <c r="P182" s="544"/>
      <c r="Q182" s="544"/>
      <c r="R182" s="544"/>
      <c r="S182" s="544"/>
      <c r="T182" s="544"/>
      <c r="U182" s="544"/>
      <c r="V182" s="544"/>
      <c r="W182" s="544"/>
      <c r="X182" s="544"/>
      <c r="Y182" s="544"/>
      <c r="Z182" s="421"/>
      <c r="AA182" s="343"/>
      <c r="AB182" s="343"/>
      <c r="AC182" s="343"/>
      <c r="AD182" s="343"/>
      <c r="AE182" s="896"/>
      <c r="AF182" s="896"/>
      <c r="AG182" s="896"/>
      <c r="AH182" s="896"/>
      <c r="AI182" s="896"/>
      <c r="AJ182" s="896"/>
      <c r="AK182" s="896"/>
      <c r="AL182" s="896"/>
      <c r="AM182" s="896"/>
      <c r="AN182" s="896"/>
      <c r="AO182" s="896"/>
      <c r="AP182" s="896"/>
      <c r="AQ182" s="896"/>
      <c r="AR182" s="896"/>
    </row>
    <row r="183" ht="14.25" customHeight="1">
      <c r="A183" s="421"/>
      <c r="B183" s="895"/>
      <c r="C183" s="895"/>
      <c r="D183" s="895"/>
      <c r="E183" s="895"/>
      <c r="F183" s="895"/>
      <c r="G183" s="895"/>
      <c r="H183" s="895"/>
      <c r="I183" s="895"/>
      <c r="J183" s="895"/>
      <c r="K183" s="895"/>
      <c r="L183" s="1394"/>
      <c r="M183" s="421"/>
      <c r="N183" s="501"/>
      <c r="O183" s="544"/>
      <c r="P183" s="544"/>
      <c r="Q183" s="544"/>
      <c r="R183" s="544"/>
      <c r="S183" s="544"/>
      <c r="T183" s="544"/>
      <c r="U183" s="544"/>
      <c r="V183" s="544"/>
      <c r="W183" s="544"/>
      <c r="X183" s="544"/>
      <c r="Y183" s="544"/>
      <c r="Z183" s="421"/>
      <c r="AA183" s="343"/>
      <c r="AB183" s="343"/>
      <c r="AC183" s="343"/>
      <c r="AD183" s="343"/>
      <c r="AE183" s="896"/>
      <c r="AF183" s="896"/>
      <c r="AG183" s="896"/>
      <c r="AH183" s="896"/>
      <c r="AI183" s="896"/>
      <c r="AJ183" s="896"/>
      <c r="AK183" s="896"/>
      <c r="AL183" s="896"/>
      <c r="AM183" s="896"/>
      <c r="AN183" s="896"/>
      <c r="AO183" s="896"/>
      <c r="AP183" s="896"/>
      <c r="AQ183" s="896"/>
      <c r="AR183" s="896"/>
    </row>
    <row r="184" ht="14.25" customHeight="1">
      <c r="A184" s="421"/>
      <c r="B184" s="895"/>
      <c r="C184" s="895"/>
      <c r="D184" s="895"/>
      <c r="E184" s="895"/>
      <c r="F184" s="895"/>
      <c r="G184" s="895"/>
      <c r="H184" s="895"/>
      <c r="I184" s="895"/>
      <c r="J184" s="895"/>
      <c r="K184" s="895"/>
      <c r="L184" s="1394"/>
      <c r="M184" s="421"/>
      <c r="N184" s="501"/>
      <c r="O184" s="544"/>
      <c r="P184" s="544"/>
      <c r="Q184" s="544"/>
      <c r="R184" s="544"/>
      <c r="S184" s="544"/>
      <c r="T184" s="544"/>
      <c r="U184" s="544"/>
      <c r="V184" s="544"/>
      <c r="W184" s="544"/>
      <c r="X184" s="544"/>
      <c r="Y184" s="544"/>
      <c r="Z184" s="421"/>
      <c r="AA184" s="343"/>
      <c r="AB184" s="343"/>
      <c r="AC184" s="343"/>
      <c r="AD184" s="343"/>
      <c r="AE184" s="896"/>
      <c r="AF184" s="896"/>
      <c r="AG184" s="896"/>
      <c r="AH184" s="896"/>
      <c r="AI184" s="896"/>
      <c r="AJ184" s="896"/>
      <c r="AK184" s="896"/>
      <c r="AL184" s="896"/>
      <c r="AM184" s="896"/>
      <c r="AN184" s="896"/>
      <c r="AO184" s="896"/>
      <c r="AP184" s="896"/>
      <c r="AQ184" s="896"/>
      <c r="AR184" s="896"/>
    </row>
    <row r="185" ht="14.25" customHeight="1">
      <c r="A185" s="421"/>
      <c r="B185" s="895"/>
      <c r="C185" s="895"/>
      <c r="D185" s="895"/>
      <c r="E185" s="895"/>
      <c r="F185" s="895"/>
      <c r="G185" s="895"/>
      <c r="H185" s="895"/>
      <c r="I185" s="895"/>
      <c r="J185" s="895"/>
      <c r="K185" s="895"/>
      <c r="L185" s="1394"/>
      <c r="M185" s="421"/>
      <c r="N185" s="501"/>
      <c r="O185" s="544"/>
      <c r="P185" s="544"/>
      <c r="Q185" s="544"/>
      <c r="R185" s="544"/>
      <c r="S185" s="544"/>
      <c r="T185" s="544"/>
      <c r="U185" s="544"/>
      <c r="V185" s="544"/>
      <c r="W185" s="544"/>
      <c r="X185" s="544"/>
      <c r="Y185" s="544"/>
      <c r="Z185" s="421"/>
      <c r="AA185" s="343"/>
      <c r="AB185" s="343"/>
      <c r="AC185" s="343"/>
      <c r="AD185" s="343"/>
      <c r="AE185" s="896"/>
      <c r="AF185" s="896"/>
      <c r="AG185" s="896"/>
      <c r="AH185" s="896"/>
      <c r="AI185" s="896"/>
      <c r="AJ185" s="896"/>
      <c r="AK185" s="896"/>
      <c r="AL185" s="896"/>
      <c r="AM185" s="896"/>
      <c r="AN185" s="896"/>
      <c r="AO185" s="896"/>
      <c r="AP185" s="896"/>
      <c r="AQ185" s="896"/>
      <c r="AR185" s="896"/>
    </row>
    <row r="186" ht="14.25" customHeight="1">
      <c r="A186" s="421"/>
      <c r="B186" s="895"/>
      <c r="C186" s="895"/>
      <c r="D186" s="895"/>
      <c r="E186" s="895"/>
      <c r="F186" s="895"/>
      <c r="G186" s="895"/>
      <c r="H186" s="895"/>
      <c r="I186" s="895"/>
      <c r="J186" s="895"/>
      <c r="K186" s="895"/>
      <c r="L186" s="1394"/>
      <c r="M186" s="421"/>
      <c r="N186" s="501"/>
      <c r="O186" s="544"/>
      <c r="P186" s="544"/>
      <c r="Q186" s="544"/>
      <c r="R186" s="544"/>
      <c r="S186" s="544"/>
      <c r="T186" s="544"/>
      <c r="U186" s="544"/>
      <c r="V186" s="544"/>
      <c r="W186" s="544"/>
      <c r="X186" s="544"/>
      <c r="Y186" s="544"/>
      <c r="Z186" s="421"/>
      <c r="AA186" s="343"/>
      <c r="AB186" s="343"/>
      <c r="AC186" s="343"/>
      <c r="AD186" s="343"/>
      <c r="AE186" s="896"/>
      <c r="AF186" s="896"/>
      <c r="AG186" s="896"/>
      <c r="AH186" s="896"/>
      <c r="AI186" s="896"/>
      <c r="AJ186" s="896"/>
      <c r="AK186" s="896"/>
      <c r="AL186" s="896"/>
      <c r="AM186" s="896"/>
      <c r="AN186" s="896"/>
      <c r="AO186" s="896"/>
      <c r="AP186" s="896"/>
      <c r="AQ186" s="896"/>
      <c r="AR186" s="896"/>
    </row>
    <row r="187" ht="14.25" customHeight="1">
      <c r="A187" s="421"/>
      <c r="B187" s="895"/>
      <c r="C187" s="895"/>
      <c r="D187" s="895"/>
      <c r="E187" s="895"/>
      <c r="F187" s="895"/>
      <c r="G187" s="895"/>
      <c r="H187" s="895"/>
      <c r="I187" s="895"/>
      <c r="J187" s="895"/>
      <c r="K187" s="895"/>
      <c r="L187" s="1394"/>
      <c r="M187" s="421"/>
      <c r="N187" s="501"/>
      <c r="O187" s="544"/>
      <c r="P187" s="544"/>
      <c r="Q187" s="544"/>
      <c r="R187" s="544"/>
      <c r="S187" s="544"/>
      <c r="T187" s="544"/>
      <c r="U187" s="544"/>
      <c r="V187" s="544"/>
      <c r="W187" s="544"/>
      <c r="X187" s="544"/>
      <c r="Y187" s="544"/>
      <c r="Z187" s="421"/>
      <c r="AA187" s="343"/>
      <c r="AB187" s="343"/>
      <c r="AC187" s="343"/>
      <c r="AD187" s="343"/>
      <c r="AE187" s="896"/>
      <c r="AF187" s="896"/>
      <c r="AG187" s="896"/>
      <c r="AH187" s="896"/>
      <c r="AI187" s="896"/>
      <c r="AJ187" s="896"/>
      <c r="AK187" s="896"/>
      <c r="AL187" s="896"/>
      <c r="AM187" s="896"/>
      <c r="AN187" s="896"/>
      <c r="AO187" s="896"/>
      <c r="AP187" s="896"/>
      <c r="AQ187" s="896"/>
      <c r="AR187" s="896"/>
    </row>
    <row r="188" ht="14.25" customHeight="1">
      <c r="A188" s="421"/>
      <c r="B188" s="895"/>
      <c r="C188" s="895"/>
      <c r="D188" s="895"/>
      <c r="E188" s="895"/>
      <c r="F188" s="895"/>
      <c r="G188" s="895"/>
      <c r="H188" s="895"/>
      <c r="I188" s="895"/>
      <c r="J188" s="895"/>
      <c r="K188" s="895"/>
      <c r="L188" s="1394"/>
      <c r="M188" s="421"/>
      <c r="N188" s="501"/>
      <c r="O188" s="544"/>
      <c r="P188" s="544"/>
      <c r="Q188" s="544"/>
      <c r="R188" s="544"/>
      <c r="S188" s="544"/>
      <c r="T188" s="544"/>
      <c r="U188" s="544"/>
      <c r="V188" s="544"/>
      <c r="W188" s="544"/>
      <c r="X188" s="544"/>
      <c r="Y188" s="544"/>
      <c r="Z188" s="421"/>
      <c r="AA188" s="343"/>
      <c r="AB188" s="343"/>
      <c r="AC188" s="343"/>
      <c r="AD188" s="343"/>
      <c r="AE188" s="896"/>
      <c r="AF188" s="896"/>
      <c r="AG188" s="896"/>
      <c r="AH188" s="896"/>
      <c r="AI188" s="896"/>
      <c r="AJ188" s="896"/>
      <c r="AK188" s="896"/>
      <c r="AL188" s="896"/>
      <c r="AM188" s="896"/>
      <c r="AN188" s="896"/>
      <c r="AO188" s="896"/>
      <c r="AP188" s="896"/>
      <c r="AQ188" s="896"/>
      <c r="AR188" s="896"/>
    </row>
    <row r="189" ht="14.25" customHeight="1">
      <c r="A189" s="421"/>
      <c r="B189" s="895"/>
      <c r="C189" s="895"/>
      <c r="D189" s="895"/>
      <c r="E189" s="895"/>
      <c r="F189" s="895"/>
      <c r="G189" s="895"/>
      <c r="H189" s="895"/>
      <c r="I189" s="895"/>
      <c r="J189" s="895"/>
      <c r="K189" s="895"/>
      <c r="L189" s="1394"/>
      <c r="M189" s="421"/>
      <c r="N189" s="501"/>
      <c r="O189" s="544"/>
      <c r="P189" s="544"/>
      <c r="Q189" s="544"/>
      <c r="R189" s="544"/>
      <c r="S189" s="544"/>
      <c r="T189" s="544"/>
      <c r="U189" s="544"/>
      <c r="V189" s="544"/>
      <c r="W189" s="544"/>
      <c r="X189" s="544"/>
      <c r="Y189" s="544"/>
      <c r="Z189" s="421"/>
      <c r="AA189" s="343"/>
      <c r="AB189" s="343"/>
      <c r="AC189" s="343"/>
      <c r="AD189" s="343"/>
      <c r="AE189" s="896"/>
      <c r="AF189" s="896"/>
      <c r="AG189" s="896"/>
      <c r="AH189" s="896"/>
      <c r="AI189" s="896"/>
      <c r="AJ189" s="896"/>
      <c r="AK189" s="896"/>
      <c r="AL189" s="896"/>
      <c r="AM189" s="896"/>
      <c r="AN189" s="896"/>
      <c r="AO189" s="896"/>
      <c r="AP189" s="896"/>
      <c r="AQ189" s="896"/>
      <c r="AR189" s="896"/>
    </row>
    <row r="190" ht="14.25" customHeight="1">
      <c r="A190" s="421"/>
      <c r="B190" s="895"/>
      <c r="C190" s="895"/>
      <c r="D190" s="895"/>
      <c r="E190" s="895"/>
      <c r="F190" s="895"/>
      <c r="G190" s="895"/>
      <c r="H190" s="895"/>
      <c r="I190" s="895"/>
      <c r="J190" s="895"/>
      <c r="K190" s="895"/>
      <c r="L190" s="1394"/>
      <c r="M190" s="421"/>
      <c r="N190" s="501"/>
      <c r="O190" s="544"/>
      <c r="P190" s="544"/>
      <c r="Q190" s="544"/>
      <c r="R190" s="544"/>
      <c r="S190" s="544"/>
      <c r="T190" s="544"/>
      <c r="U190" s="544"/>
      <c r="V190" s="544"/>
      <c r="W190" s="544"/>
      <c r="X190" s="544"/>
      <c r="Y190" s="544"/>
      <c r="Z190" s="421"/>
      <c r="AA190" s="343"/>
      <c r="AB190" s="343"/>
      <c r="AC190" s="343"/>
      <c r="AD190" s="343"/>
      <c r="AE190" s="896"/>
      <c r="AF190" s="896"/>
      <c r="AG190" s="896"/>
      <c r="AH190" s="896"/>
      <c r="AI190" s="896"/>
      <c r="AJ190" s="896"/>
      <c r="AK190" s="896"/>
      <c r="AL190" s="896"/>
      <c r="AM190" s="896"/>
      <c r="AN190" s="896"/>
      <c r="AO190" s="896"/>
      <c r="AP190" s="896"/>
      <c r="AQ190" s="896"/>
      <c r="AR190" s="896"/>
    </row>
    <row r="191" ht="14.25" customHeight="1">
      <c r="A191" s="421"/>
      <c r="B191" s="895"/>
      <c r="C191" s="895"/>
      <c r="D191" s="895"/>
      <c r="E191" s="895"/>
      <c r="F191" s="895"/>
      <c r="G191" s="895"/>
      <c r="H191" s="895"/>
      <c r="I191" s="895"/>
      <c r="J191" s="895"/>
      <c r="K191" s="895"/>
      <c r="L191" s="1394"/>
      <c r="M191" s="421"/>
      <c r="N191" s="501"/>
      <c r="O191" s="544"/>
      <c r="P191" s="544"/>
      <c r="Q191" s="544"/>
      <c r="R191" s="544"/>
      <c r="S191" s="544"/>
      <c r="T191" s="544"/>
      <c r="U191" s="544"/>
      <c r="V191" s="544"/>
      <c r="W191" s="544"/>
      <c r="X191" s="544"/>
      <c r="Y191" s="544"/>
      <c r="Z191" s="421"/>
      <c r="AA191" s="343"/>
      <c r="AB191" s="343"/>
      <c r="AC191" s="343"/>
      <c r="AD191" s="343"/>
      <c r="AE191" s="896"/>
      <c r="AF191" s="896"/>
      <c r="AG191" s="896"/>
      <c r="AH191" s="896"/>
      <c r="AI191" s="896"/>
      <c r="AJ191" s="896"/>
      <c r="AK191" s="896"/>
      <c r="AL191" s="896"/>
      <c r="AM191" s="896"/>
      <c r="AN191" s="896"/>
      <c r="AO191" s="896"/>
      <c r="AP191" s="896"/>
      <c r="AQ191" s="896"/>
      <c r="AR191" s="896"/>
    </row>
    <row r="192" ht="14.25" customHeight="1">
      <c r="A192" s="421"/>
      <c r="B192" s="895"/>
      <c r="C192" s="895"/>
      <c r="D192" s="895"/>
      <c r="E192" s="895"/>
      <c r="F192" s="895"/>
      <c r="G192" s="895"/>
      <c r="H192" s="895"/>
      <c r="I192" s="895"/>
      <c r="J192" s="895"/>
      <c r="K192" s="895"/>
      <c r="L192" s="1394"/>
      <c r="M192" s="421"/>
      <c r="N192" s="501"/>
      <c r="O192" s="544"/>
      <c r="P192" s="544"/>
      <c r="Q192" s="544"/>
      <c r="R192" s="544"/>
      <c r="S192" s="544"/>
      <c r="T192" s="544"/>
      <c r="U192" s="544"/>
      <c r="V192" s="544"/>
      <c r="W192" s="544"/>
      <c r="X192" s="544"/>
      <c r="Y192" s="544"/>
      <c r="Z192" s="421"/>
      <c r="AA192" s="343"/>
      <c r="AB192" s="343"/>
      <c r="AC192" s="343"/>
      <c r="AD192" s="343"/>
      <c r="AE192" s="896"/>
      <c r="AF192" s="896"/>
      <c r="AG192" s="896"/>
      <c r="AH192" s="896"/>
      <c r="AI192" s="896"/>
      <c r="AJ192" s="896"/>
      <c r="AK192" s="896"/>
      <c r="AL192" s="896"/>
      <c r="AM192" s="896"/>
      <c r="AN192" s="896"/>
      <c r="AO192" s="896"/>
      <c r="AP192" s="896"/>
      <c r="AQ192" s="896"/>
      <c r="AR192" s="896"/>
    </row>
    <row r="193" ht="14.25" customHeight="1">
      <c r="A193" s="421"/>
      <c r="B193" s="895"/>
      <c r="C193" s="895"/>
      <c r="D193" s="895"/>
      <c r="E193" s="895"/>
      <c r="F193" s="895"/>
      <c r="G193" s="895"/>
      <c r="H193" s="895"/>
      <c r="I193" s="895"/>
      <c r="J193" s="895"/>
      <c r="K193" s="895"/>
      <c r="L193" s="1394"/>
      <c r="M193" s="421"/>
      <c r="N193" s="501"/>
      <c r="O193" s="544"/>
      <c r="P193" s="544"/>
      <c r="Q193" s="544"/>
      <c r="R193" s="544"/>
      <c r="S193" s="544"/>
      <c r="T193" s="544"/>
      <c r="U193" s="544"/>
      <c r="V193" s="544"/>
      <c r="W193" s="544"/>
      <c r="X193" s="544"/>
      <c r="Y193" s="544"/>
      <c r="Z193" s="421"/>
      <c r="AA193" s="343"/>
      <c r="AB193" s="343"/>
      <c r="AC193" s="343"/>
      <c r="AD193" s="343"/>
      <c r="AE193" s="896"/>
      <c r="AF193" s="896"/>
      <c r="AG193" s="896"/>
      <c r="AH193" s="896"/>
      <c r="AI193" s="896"/>
      <c r="AJ193" s="896"/>
      <c r="AK193" s="896"/>
      <c r="AL193" s="896"/>
      <c r="AM193" s="896"/>
      <c r="AN193" s="896"/>
      <c r="AO193" s="896"/>
      <c r="AP193" s="896"/>
      <c r="AQ193" s="896"/>
      <c r="AR193" s="896"/>
    </row>
    <row r="194" ht="14.25" customHeight="1">
      <c r="A194" s="421"/>
      <c r="B194" s="895"/>
      <c r="C194" s="895"/>
      <c r="D194" s="895"/>
      <c r="E194" s="895"/>
      <c r="F194" s="895"/>
      <c r="G194" s="895"/>
      <c r="H194" s="895"/>
      <c r="I194" s="895"/>
      <c r="J194" s="895"/>
      <c r="K194" s="895"/>
      <c r="L194" s="1394"/>
      <c r="M194" s="421"/>
      <c r="N194" s="501"/>
      <c r="O194" s="544"/>
      <c r="P194" s="544"/>
      <c r="Q194" s="544"/>
      <c r="R194" s="544"/>
      <c r="S194" s="544"/>
      <c r="T194" s="544"/>
      <c r="U194" s="544"/>
      <c r="V194" s="544"/>
      <c r="W194" s="544"/>
      <c r="X194" s="544"/>
      <c r="Y194" s="544"/>
      <c r="Z194" s="421"/>
      <c r="AA194" s="343"/>
      <c r="AB194" s="343"/>
      <c r="AC194" s="343"/>
      <c r="AD194" s="343"/>
      <c r="AE194" s="896"/>
      <c r="AF194" s="896"/>
      <c r="AG194" s="896"/>
      <c r="AH194" s="896"/>
      <c r="AI194" s="896"/>
      <c r="AJ194" s="896"/>
      <c r="AK194" s="896"/>
      <c r="AL194" s="896"/>
      <c r="AM194" s="896"/>
      <c r="AN194" s="896"/>
      <c r="AO194" s="896"/>
      <c r="AP194" s="896"/>
      <c r="AQ194" s="896"/>
      <c r="AR194" s="896"/>
    </row>
    <row r="195" ht="14.25" customHeight="1">
      <c r="A195" s="421"/>
      <c r="B195" s="895"/>
      <c r="C195" s="895"/>
      <c r="D195" s="895"/>
      <c r="E195" s="895"/>
      <c r="F195" s="895"/>
      <c r="G195" s="895"/>
      <c r="H195" s="895"/>
      <c r="I195" s="895"/>
      <c r="J195" s="895"/>
      <c r="K195" s="895"/>
      <c r="L195" s="1394"/>
      <c r="M195" s="421"/>
      <c r="N195" s="501"/>
      <c r="O195" s="544"/>
      <c r="P195" s="544"/>
      <c r="Q195" s="544"/>
      <c r="R195" s="544"/>
      <c r="S195" s="544"/>
      <c r="T195" s="544"/>
      <c r="U195" s="544"/>
      <c r="V195" s="544"/>
      <c r="W195" s="544"/>
      <c r="X195" s="544"/>
      <c r="Y195" s="544"/>
      <c r="Z195" s="421"/>
      <c r="AA195" s="343"/>
      <c r="AB195" s="343"/>
      <c r="AC195" s="343"/>
      <c r="AD195" s="343"/>
      <c r="AE195" s="896"/>
      <c r="AF195" s="896"/>
      <c r="AG195" s="896"/>
      <c r="AH195" s="896"/>
      <c r="AI195" s="896"/>
      <c r="AJ195" s="896"/>
      <c r="AK195" s="896"/>
      <c r="AL195" s="896"/>
      <c r="AM195" s="896"/>
      <c r="AN195" s="896"/>
      <c r="AO195" s="896"/>
      <c r="AP195" s="896"/>
      <c r="AQ195" s="896"/>
      <c r="AR195" s="896"/>
    </row>
    <row r="196" ht="14.25" customHeight="1">
      <c r="A196" s="421"/>
      <c r="B196" s="895"/>
      <c r="C196" s="895"/>
      <c r="D196" s="895"/>
      <c r="E196" s="895"/>
      <c r="F196" s="895"/>
      <c r="G196" s="895"/>
      <c r="H196" s="895"/>
      <c r="I196" s="895"/>
      <c r="J196" s="895"/>
      <c r="K196" s="895"/>
      <c r="L196" s="1394"/>
      <c r="M196" s="421"/>
      <c r="N196" s="501"/>
      <c r="O196" s="544"/>
      <c r="P196" s="544"/>
      <c r="Q196" s="544"/>
      <c r="R196" s="544"/>
      <c r="S196" s="544"/>
      <c r="T196" s="544"/>
      <c r="U196" s="544"/>
      <c r="V196" s="544"/>
      <c r="W196" s="544"/>
      <c r="X196" s="544"/>
      <c r="Y196" s="544"/>
      <c r="Z196" s="421"/>
      <c r="AA196" s="343"/>
      <c r="AB196" s="343"/>
      <c r="AC196" s="343"/>
      <c r="AD196" s="343"/>
      <c r="AE196" s="896"/>
      <c r="AF196" s="896"/>
      <c r="AG196" s="896"/>
      <c r="AH196" s="896"/>
      <c r="AI196" s="896"/>
      <c r="AJ196" s="896"/>
      <c r="AK196" s="896"/>
      <c r="AL196" s="896"/>
      <c r="AM196" s="896"/>
      <c r="AN196" s="896"/>
      <c r="AO196" s="896"/>
      <c r="AP196" s="896"/>
      <c r="AQ196" s="896"/>
      <c r="AR196" s="896"/>
    </row>
    <row r="197" ht="14.25" customHeight="1">
      <c r="A197" s="421"/>
      <c r="B197" s="895"/>
      <c r="C197" s="895"/>
      <c r="D197" s="895"/>
      <c r="E197" s="895"/>
      <c r="F197" s="895"/>
      <c r="G197" s="895"/>
      <c r="H197" s="895"/>
      <c r="I197" s="895"/>
      <c r="J197" s="895"/>
      <c r="K197" s="895"/>
      <c r="L197" s="1394"/>
      <c r="M197" s="421"/>
      <c r="N197" s="501"/>
      <c r="O197" s="544"/>
      <c r="P197" s="544"/>
      <c r="Q197" s="544"/>
      <c r="R197" s="544"/>
      <c r="S197" s="544"/>
      <c r="T197" s="544"/>
      <c r="U197" s="544"/>
      <c r="V197" s="544"/>
      <c r="W197" s="544"/>
      <c r="X197" s="544"/>
      <c r="Y197" s="544"/>
      <c r="Z197" s="421"/>
      <c r="AA197" s="343"/>
      <c r="AB197" s="343"/>
      <c r="AC197" s="343"/>
      <c r="AD197" s="343"/>
      <c r="AE197" s="896"/>
      <c r="AF197" s="896"/>
      <c r="AG197" s="896"/>
      <c r="AH197" s="896"/>
      <c r="AI197" s="896"/>
      <c r="AJ197" s="896"/>
      <c r="AK197" s="896"/>
      <c r="AL197" s="896"/>
      <c r="AM197" s="896"/>
      <c r="AN197" s="896"/>
      <c r="AO197" s="896"/>
      <c r="AP197" s="896"/>
      <c r="AQ197" s="896"/>
      <c r="AR197" s="896"/>
    </row>
    <row r="198" ht="14.25" customHeight="1">
      <c r="A198" s="421"/>
      <c r="B198" s="895"/>
      <c r="C198" s="895"/>
      <c r="D198" s="895"/>
      <c r="E198" s="895"/>
      <c r="F198" s="895"/>
      <c r="G198" s="895"/>
      <c r="H198" s="895"/>
      <c r="I198" s="895"/>
      <c r="J198" s="895"/>
      <c r="K198" s="895"/>
      <c r="L198" s="1394"/>
      <c r="M198" s="421"/>
      <c r="N198" s="501"/>
      <c r="O198" s="544"/>
      <c r="P198" s="544"/>
      <c r="Q198" s="544"/>
      <c r="R198" s="544"/>
      <c r="S198" s="544"/>
      <c r="T198" s="544"/>
      <c r="U198" s="544"/>
      <c r="V198" s="544"/>
      <c r="W198" s="544"/>
      <c r="X198" s="544"/>
      <c r="Y198" s="544"/>
      <c r="Z198" s="421"/>
      <c r="AA198" s="343"/>
      <c r="AB198" s="343"/>
      <c r="AC198" s="343"/>
      <c r="AD198" s="343"/>
      <c r="AE198" s="896"/>
      <c r="AF198" s="896"/>
      <c r="AG198" s="896"/>
      <c r="AH198" s="896"/>
      <c r="AI198" s="896"/>
      <c r="AJ198" s="896"/>
      <c r="AK198" s="896"/>
      <c r="AL198" s="896"/>
      <c r="AM198" s="896"/>
      <c r="AN198" s="896"/>
      <c r="AO198" s="896"/>
      <c r="AP198" s="896"/>
      <c r="AQ198" s="896"/>
      <c r="AR198" s="896"/>
    </row>
    <row r="199" ht="14.25" customHeight="1">
      <c r="A199" s="421"/>
      <c r="B199" s="895"/>
      <c r="C199" s="895"/>
      <c r="D199" s="895"/>
      <c r="E199" s="895"/>
      <c r="F199" s="895"/>
      <c r="G199" s="895"/>
      <c r="H199" s="895"/>
      <c r="I199" s="895"/>
      <c r="J199" s="895"/>
      <c r="K199" s="895"/>
      <c r="L199" s="1394"/>
      <c r="M199" s="421"/>
      <c r="N199" s="501"/>
      <c r="O199" s="544"/>
      <c r="P199" s="544"/>
      <c r="Q199" s="544"/>
      <c r="R199" s="544"/>
      <c r="S199" s="544"/>
      <c r="T199" s="544"/>
      <c r="U199" s="544"/>
      <c r="V199" s="544"/>
      <c r="W199" s="544"/>
      <c r="X199" s="544"/>
      <c r="Y199" s="544"/>
      <c r="Z199" s="421"/>
      <c r="AA199" s="343"/>
      <c r="AB199" s="343"/>
      <c r="AC199" s="343"/>
      <c r="AD199" s="343"/>
      <c r="AE199" s="896"/>
      <c r="AF199" s="896"/>
      <c r="AG199" s="896"/>
      <c r="AH199" s="896"/>
      <c r="AI199" s="896"/>
      <c r="AJ199" s="896"/>
      <c r="AK199" s="896"/>
      <c r="AL199" s="896"/>
      <c r="AM199" s="896"/>
      <c r="AN199" s="896"/>
      <c r="AO199" s="896"/>
      <c r="AP199" s="896"/>
      <c r="AQ199" s="896"/>
      <c r="AR199" s="896"/>
    </row>
    <row r="200" ht="14.25" customHeight="1">
      <c r="A200" s="421"/>
      <c r="B200" s="895"/>
      <c r="C200" s="895"/>
      <c r="D200" s="895"/>
      <c r="E200" s="895"/>
      <c r="F200" s="895"/>
      <c r="G200" s="895"/>
      <c r="H200" s="895"/>
      <c r="I200" s="895"/>
      <c r="J200" s="895"/>
      <c r="K200" s="895"/>
      <c r="L200" s="1394"/>
      <c r="M200" s="421"/>
      <c r="N200" s="501"/>
      <c r="O200" s="544"/>
      <c r="P200" s="544"/>
      <c r="Q200" s="544"/>
      <c r="R200" s="544"/>
      <c r="S200" s="544"/>
      <c r="T200" s="544"/>
      <c r="U200" s="544"/>
      <c r="V200" s="544"/>
      <c r="W200" s="544"/>
      <c r="X200" s="544"/>
      <c r="Y200" s="544"/>
      <c r="Z200" s="421"/>
      <c r="AA200" s="343"/>
      <c r="AB200" s="343"/>
      <c r="AC200" s="343"/>
      <c r="AD200" s="343"/>
      <c r="AE200" s="896"/>
      <c r="AF200" s="896"/>
      <c r="AG200" s="896"/>
      <c r="AH200" s="896"/>
      <c r="AI200" s="896"/>
      <c r="AJ200" s="896"/>
      <c r="AK200" s="896"/>
      <c r="AL200" s="896"/>
      <c r="AM200" s="896"/>
      <c r="AN200" s="896"/>
      <c r="AO200" s="896"/>
      <c r="AP200" s="896"/>
      <c r="AQ200" s="896"/>
      <c r="AR200" s="896"/>
    </row>
    <row r="201" ht="14.25" customHeight="1">
      <c r="A201" s="421"/>
      <c r="B201" s="895"/>
      <c r="C201" s="895"/>
      <c r="D201" s="895"/>
      <c r="E201" s="895"/>
      <c r="F201" s="895"/>
      <c r="G201" s="895"/>
      <c r="H201" s="895"/>
      <c r="I201" s="895"/>
      <c r="J201" s="895"/>
      <c r="K201" s="895"/>
      <c r="L201" s="1394"/>
      <c r="M201" s="421"/>
      <c r="N201" s="501"/>
      <c r="O201" s="544"/>
      <c r="P201" s="544"/>
      <c r="Q201" s="544"/>
      <c r="R201" s="544"/>
      <c r="S201" s="544"/>
      <c r="T201" s="544"/>
      <c r="U201" s="544"/>
      <c r="V201" s="544"/>
      <c r="W201" s="544"/>
      <c r="X201" s="544"/>
      <c r="Y201" s="544"/>
      <c r="Z201" s="421"/>
      <c r="AA201" s="343"/>
      <c r="AB201" s="343"/>
      <c r="AC201" s="343"/>
      <c r="AD201" s="343"/>
      <c r="AE201" s="896"/>
      <c r="AF201" s="896"/>
      <c r="AG201" s="896"/>
      <c r="AH201" s="896"/>
      <c r="AI201" s="896"/>
      <c r="AJ201" s="896"/>
      <c r="AK201" s="896"/>
      <c r="AL201" s="896"/>
      <c r="AM201" s="896"/>
      <c r="AN201" s="896"/>
      <c r="AO201" s="896"/>
      <c r="AP201" s="896"/>
      <c r="AQ201" s="896"/>
      <c r="AR201" s="896"/>
    </row>
    <row r="202" ht="14.25" customHeight="1">
      <c r="A202" s="421"/>
      <c r="B202" s="895"/>
      <c r="C202" s="895"/>
      <c r="D202" s="895"/>
      <c r="E202" s="895"/>
      <c r="F202" s="895"/>
      <c r="G202" s="895"/>
      <c r="H202" s="895"/>
      <c r="I202" s="895"/>
      <c r="J202" s="895"/>
      <c r="K202" s="895"/>
      <c r="L202" s="1394"/>
      <c r="M202" s="421"/>
      <c r="N202" s="501"/>
      <c r="O202" s="544"/>
      <c r="P202" s="544"/>
      <c r="Q202" s="544"/>
      <c r="R202" s="544"/>
      <c r="S202" s="544"/>
      <c r="T202" s="544"/>
      <c r="U202" s="544"/>
      <c r="V202" s="544"/>
      <c r="W202" s="544"/>
      <c r="X202" s="544"/>
      <c r="Y202" s="544"/>
      <c r="Z202" s="421"/>
      <c r="AA202" s="343"/>
      <c r="AB202" s="343"/>
      <c r="AC202" s="343"/>
      <c r="AD202" s="343"/>
      <c r="AE202" s="896"/>
      <c r="AF202" s="896"/>
      <c r="AG202" s="896"/>
      <c r="AH202" s="896"/>
      <c r="AI202" s="896"/>
      <c r="AJ202" s="896"/>
      <c r="AK202" s="896"/>
      <c r="AL202" s="896"/>
      <c r="AM202" s="896"/>
      <c r="AN202" s="896"/>
      <c r="AO202" s="896"/>
      <c r="AP202" s="896"/>
      <c r="AQ202" s="896"/>
      <c r="AR202" s="896"/>
    </row>
    <row r="203" ht="14.25" customHeight="1">
      <c r="A203" s="421"/>
      <c r="B203" s="895"/>
      <c r="C203" s="895"/>
      <c r="D203" s="895"/>
      <c r="E203" s="895"/>
      <c r="F203" s="895"/>
      <c r="G203" s="895"/>
      <c r="H203" s="895"/>
      <c r="I203" s="895"/>
      <c r="J203" s="895"/>
      <c r="K203" s="895"/>
      <c r="L203" s="1394"/>
      <c r="M203" s="421"/>
      <c r="N203" s="501"/>
      <c r="O203" s="544"/>
      <c r="P203" s="544"/>
      <c r="Q203" s="544"/>
      <c r="R203" s="544"/>
      <c r="S203" s="544"/>
      <c r="T203" s="544"/>
      <c r="U203" s="544"/>
      <c r="V203" s="544"/>
      <c r="W203" s="544"/>
      <c r="X203" s="544"/>
      <c r="Y203" s="544"/>
      <c r="Z203" s="421"/>
      <c r="AA203" s="343"/>
      <c r="AB203" s="343"/>
      <c r="AC203" s="343"/>
      <c r="AD203" s="343"/>
      <c r="AE203" s="896"/>
      <c r="AF203" s="896"/>
      <c r="AG203" s="896"/>
      <c r="AH203" s="896"/>
      <c r="AI203" s="896"/>
      <c r="AJ203" s="896"/>
      <c r="AK203" s="896"/>
      <c r="AL203" s="896"/>
      <c r="AM203" s="896"/>
      <c r="AN203" s="896"/>
      <c r="AO203" s="896"/>
      <c r="AP203" s="896"/>
      <c r="AQ203" s="896"/>
      <c r="AR203" s="896"/>
    </row>
    <row r="204" ht="14.25" customHeight="1">
      <c r="A204" s="421"/>
      <c r="B204" s="895"/>
      <c r="C204" s="895"/>
      <c r="D204" s="895"/>
      <c r="E204" s="895"/>
      <c r="F204" s="895"/>
      <c r="G204" s="895"/>
      <c r="H204" s="895"/>
      <c r="I204" s="895"/>
      <c r="J204" s="895"/>
      <c r="K204" s="895"/>
      <c r="L204" s="1394"/>
      <c r="M204" s="421"/>
      <c r="N204" s="501"/>
      <c r="O204" s="544"/>
      <c r="P204" s="544"/>
      <c r="Q204" s="544"/>
      <c r="R204" s="544"/>
      <c r="S204" s="544"/>
      <c r="T204" s="544"/>
      <c r="U204" s="544"/>
      <c r="V204" s="544"/>
      <c r="W204" s="544"/>
      <c r="X204" s="544"/>
      <c r="Y204" s="544"/>
      <c r="Z204" s="421"/>
      <c r="AA204" s="343"/>
      <c r="AB204" s="343"/>
      <c r="AC204" s="343"/>
      <c r="AD204" s="343"/>
      <c r="AE204" s="896"/>
      <c r="AF204" s="896"/>
      <c r="AG204" s="896"/>
      <c r="AH204" s="896"/>
      <c r="AI204" s="896"/>
      <c r="AJ204" s="896"/>
      <c r="AK204" s="896"/>
      <c r="AL204" s="896"/>
      <c r="AM204" s="896"/>
      <c r="AN204" s="896"/>
      <c r="AO204" s="896"/>
      <c r="AP204" s="896"/>
      <c r="AQ204" s="896"/>
      <c r="AR204" s="896"/>
    </row>
    <row r="205" ht="14.25" customHeight="1">
      <c r="A205" s="421"/>
      <c r="B205" s="895"/>
      <c r="C205" s="895"/>
      <c r="D205" s="895"/>
      <c r="E205" s="895"/>
      <c r="F205" s="895"/>
      <c r="G205" s="895"/>
      <c r="H205" s="895"/>
      <c r="I205" s="895"/>
      <c r="J205" s="895"/>
      <c r="K205" s="895"/>
      <c r="L205" s="1394"/>
      <c r="M205" s="421"/>
      <c r="N205" s="501"/>
      <c r="O205" s="544"/>
      <c r="P205" s="544"/>
      <c r="Q205" s="544"/>
      <c r="R205" s="544"/>
      <c r="S205" s="544"/>
      <c r="T205" s="544"/>
      <c r="U205" s="544"/>
      <c r="V205" s="544"/>
      <c r="W205" s="544"/>
      <c r="X205" s="544"/>
      <c r="Y205" s="544"/>
      <c r="Z205" s="421"/>
      <c r="AA205" s="343"/>
      <c r="AB205" s="343"/>
      <c r="AC205" s="343"/>
      <c r="AD205" s="343"/>
      <c r="AE205" s="896"/>
      <c r="AF205" s="896"/>
      <c r="AG205" s="896"/>
      <c r="AH205" s="896"/>
      <c r="AI205" s="896"/>
      <c r="AJ205" s="896"/>
      <c r="AK205" s="896"/>
      <c r="AL205" s="896"/>
      <c r="AM205" s="896"/>
      <c r="AN205" s="896"/>
      <c r="AO205" s="896"/>
      <c r="AP205" s="896"/>
      <c r="AQ205" s="896"/>
      <c r="AR205" s="896"/>
    </row>
    <row r="206" ht="14.25" customHeight="1">
      <c r="A206" s="421"/>
      <c r="B206" s="895"/>
      <c r="C206" s="895"/>
      <c r="D206" s="895"/>
      <c r="E206" s="895"/>
      <c r="F206" s="895"/>
      <c r="G206" s="895"/>
      <c r="H206" s="895"/>
      <c r="I206" s="895"/>
      <c r="J206" s="895"/>
      <c r="K206" s="895"/>
      <c r="L206" s="1394"/>
      <c r="M206" s="421"/>
      <c r="N206" s="501"/>
      <c r="O206" s="544"/>
      <c r="P206" s="544"/>
      <c r="Q206" s="544"/>
      <c r="R206" s="544"/>
      <c r="S206" s="544"/>
      <c r="T206" s="544"/>
      <c r="U206" s="544"/>
      <c r="V206" s="544"/>
      <c r="W206" s="544"/>
      <c r="X206" s="544"/>
      <c r="Y206" s="544"/>
      <c r="Z206" s="421"/>
      <c r="AA206" s="343"/>
      <c r="AB206" s="343"/>
      <c r="AC206" s="343"/>
      <c r="AD206" s="343"/>
      <c r="AE206" s="896"/>
      <c r="AF206" s="896"/>
      <c r="AG206" s="896"/>
      <c r="AH206" s="896"/>
      <c r="AI206" s="896"/>
      <c r="AJ206" s="896"/>
      <c r="AK206" s="896"/>
      <c r="AL206" s="896"/>
      <c r="AM206" s="896"/>
      <c r="AN206" s="896"/>
      <c r="AO206" s="896"/>
      <c r="AP206" s="896"/>
      <c r="AQ206" s="896"/>
      <c r="AR206" s="896"/>
    </row>
    <row r="207" ht="14.25" customHeight="1">
      <c r="A207" s="421"/>
      <c r="B207" s="895"/>
      <c r="C207" s="895"/>
      <c r="D207" s="895"/>
      <c r="E207" s="895"/>
      <c r="F207" s="895"/>
      <c r="G207" s="895"/>
      <c r="H207" s="895"/>
      <c r="I207" s="895"/>
      <c r="J207" s="895"/>
      <c r="K207" s="895"/>
      <c r="L207" s="1394"/>
      <c r="M207" s="421"/>
      <c r="N207" s="501"/>
      <c r="O207" s="544"/>
      <c r="P207" s="544"/>
      <c r="Q207" s="544"/>
      <c r="R207" s="544"/>
      <c r="S207" s="544"/>
      <c r="T207" s="544"/>
      <c r="U207" s="544"/>
      <c r="V207" s="544"/>
      <c r="W207" s="544"/>
      <c r="X207" s="544"/>
      <c r="Y207" s="544"/>
      <c r="Z207" s="421"/>
      <c r="AA207" s="343"/>
      <c r="AB207" s="343"/>
      <c r="AC207" s="343"/>
      <c r="AD207" s="343"/>
      <c r="AE207" s="896"/>
      <c r="AF207" s="896"/>
      <c r="AG207" s="896"/>
      <c r="AH207" s="896"/>
      <c r="AI207" s="896"/>
      <c r="AJ207" s="896"/>
      <c r="AK207" s="896"/>
      <c r="AL207" s="896"/>
      <c r="AM207" s="896"/>
      <c r="AN207" s="896"/>
      <c r="AO207" s="896"/>
      <c r="AP207" s="896"/>
      <c r="AQ207" s="896"/>
      <c r="AR207" s="896"/>
    </row>
    <row r="208" ht="14.25" customHeight="1">
      <c r="A208" s="421"/>
      <c r="B208" s="895"/>
      <c r="C208" s="895"/>
      <c r="D208" s="895"/>
      <c r="E208" s="895"/>
      <c r="F208" s="895"/>
      <c r="G208" s="895"/>
      <c r="H208" s="895"/>
      <c r="I208" s="895"/>
      <c r="J208" s="895"/>
      <c r="K208" s="895"/>
      <c r="L208" s="1394"/>
      <c r="M208" s="421"/>
      <c r="N208" s="501"/>
      <c r="O208" s="544"/>
      <c r="P208" s="544"/>
      <c r="Q208" s="544"/>
      <c r="R208" s="544"/>
      <c r="S208" s="544"/>
      <c r="T208" s="544"/>
      <c r="U208" s="544"/>
      <c r="V208" s="544"/>
      <c r="W208" s="544"/>
      <c r="X208" s="544"/>
      <c r="Y208" s="544"/>
      <c r="Z208" s="421"/>
      <c r="AA208" s="343"/>
      <c r="AB208" s="343"/>
      <c r="AC208" s="343"/>
      <c r="AD208" s="343"/>
      <c r="AE208" s="896"/>
      <c r="AF208" s="896"/>
      <c r="AG208" s="896"/>
      <c r="AH208" s="896"/>
      <c r="AI208" s="896"/>
      <c r="AJ208" s="896"/>
      <c r="AK208" s="896"/>
      <c r="AL208" s="896"/>
      <c r="AM208" s="896"/>
      <c r="AN208" s="896"/>
      <c r="AO208" s="896"/>
      <c r="AP208" s="896"/>
      <c r="AQ208" s="896"/>
      <c r="AR208" s="896"/>
    </row>
    <row r="209" ht="14.25" customHeight="1">
      <c r="A209" s="421"/>
      <c r="B209" s="895"/>
      <c r="C209" s="895"/>
      <c r="D209" s="895"/>
      <c r="E209" s="895"/>
      <c r="F209" s="895"/>
      <c r="G209" s="895"/>
      <c r="H209" s="895"/>
      <c r="I209" s="895"/>
      <c r="J209" s="895"/>
      <c r="K209" s="895"/>
      <c r="L209" s="1394"/>
      <c r="M209" s="421"/>
      <c r="N209" s="501"/>
      <c r="O209" s="544"/>
      <c r="P209" s="544"/>
      <c r="Q209" s="544"/>
      <c r="R209" s="544"/>
      <c r="S209" s="544"/>
      <c r="T209" s="544"/>
      <c r="U209" s="544"/>
      <c r="V209" s="544"/>
      <c r="W209" s="544"/>
      <c r="X209" s="544"/>
      <c r="Y209" s="544"/>
      <c r="Z209" s="421"/>
      <c r="AA209" s="343"/>
      <c r="AB209" s="343"/>
      <c r="AC209" s="343"/>
      <c r="AD209" s="343"/>
      <c r="AE209" s="896"/>
      <c r="AF209" s="896"/>
      <c r="AG209" s="896"/>
      <c r="AH209" s="896"/>
      <c r="AI209" s="896"/>
      <c r="AJ209" s="896"/>
      <c r="AK209" s="896"/>
      <c r="AL209" s="896"/>
      <c r="AM209" s="896"/>
      <c r="AN209" s="896"/>
      <c r="AO209" s="896"/>
      <c r="AP209" s="896"/>
      <c r="AQ209" s="896"/>
      <c r="AR209" s="896"/>
    </row>
    <row r="210" ht="14.25" customHeight="1">
      <c r="A210" s="421"/>
      <c r="B210" s="895"/>
      <c r="C210" s="895"/>
      <c r="D210" s="895"/>
      <c r="E210" s="895"/>
      <c r="F210" s="895"/>
      <c r="G210" s="895"/>
      <c r="H210" s="895"/>
      <c r="I210" s="895"/>
      <c r="J210" s="895"/>
      <c r="K210" s="895"/>
      <c r="L210" s="1394"/>
      <c r="M210" s="421"/>
      <c r="N210" s="501"/>
      <c r="O210" s="544"/>
      <c r="P210" s="544"/>
      <c r="Q210" s="544"/>
      <c r="R210" s="544"/>
      <c r="S210" s="544"/>
      <c r="T210" s="544"/>
      <c r="U210" s="544"/>
      <c r="V210" s="544"/>
      <c r="W210" s="544"/>
      <c r="X210" s="544"/>
      <c r="Y210" s="544"/>
      <c r="Z210" s="421"/>
      <c r="AA210" s="343"/>
      <c r="AB210" s="343"/>
      <c r="AC210" s="343"/>
      <c r="AD210" s="343"/>
      <c r="AE210" s="896"/>
      <c r="AF210" s="896"/>
      <c r="AG210" s="896"/>
      <c r="AH210" s="896"/>
      <c r="AI210" s="896"/>
      <c r="AJ210" s="896"/>
      <c r="AK210" s="896"/>
      <c r="AL210" s="896"/>
      <c r="AM210" s="896"/>
      <c r="AN210" s="896"/>
      <c r="AO210" s="896"/>
      <c r="AP210" s="896"/>
      <c r="AQ210" s="896"/>
      <c r="AR210" s="896"/>
    </row>
    <row r="211" ht="14.25" customHeight="1">
      <c r="A211" s="421"/>
      <c r="B211" s="895"/>
      <c r="C211" s="895"/>
      <c r="D211" s="895"/>
      <c r="E211" s="895"/>
      <c r="F211" s="895"/>
      <c r="G211" s="895"/>
      <c r="H211" s="895"/>
      <c r="I211" s="895"/>
      <c r="J211" s="895"/>
      <c r="K211" s="895"/>
      <c r="L211" s="1394"/>
      <c r="M211" s="421"/>
      <c r="N211" s="501"/>
      <c r="O211" s="544"/>
      <c r="P211" s="544"/>
      <c r="Q211" s="544"/>
      <c r="R211" s="544"/>
      <c r="S211" s="544"/>
      <c r="T211" s="544"/>
      <c r="U211" s="544"/>
      <c r="V211" s="544"/>
      <c r="W211" s="544"/>
      <c r="X211" s="544"/>
      <c r="Y211" s="544"/>
      <c r="Z211" s="421"/>
      <c r="AA211" s="343"/>
      <c r="AB211" s="343"/>
      <c r="AC211" s="343"/>
      <c r="AD211" s="343"/>
      <c r="AE211" s="896"/>
      <c r="AF211" s="896"/>
      <c r="AG211" s="896"/>
      <c r="AH211" s="896"/>
      <c r="AI211" s="896"/>
      <c r="AJ211" s="896"/>
      <c r="AK211" s="896"/>
      <c r="AL211" s="896"/>
      <c r="AM211" s="896"/>
      <c r="AN211" s="896"/>
      <c r="AO211" s="896"/>
      <c r="AP211" s="896"/>
      <c r="AQ211" s="896"/>
      <c r="AR211" s="896"/>
    </row>
    <row r="212" ht="14.25" customHeight="1">
      <c r="A212" s="421"/>
      <c r="B212" s="895"/>
      <c r="C212" s="895"/>
      <c r="D212" s="895"/>
      <c r="E212" s="895"/>
      <c r="F212" s="895"/>
      <c r="G212" s="895"/>
      <c r="H212" s="895"/>
      <c r="I212" s="895"/>
      <c r="J212" s="895"/>
      <c r="K212" s="895"/>
      <c r="L212" s="1394"/>
      <c r="M212" s="421"/>
      <c r="N212" s="501"/>
      <c r="O212" s="544"/>
      <c r="P212" s="544"/>
      <c r="Q212" s="544"/>
      <c r="R212" s="544"/>
      <c r="S212" s="544"/>
      <c r="T212" s="544"/>
      <c r="U212" s="544"/>
      <c r="V212" s="544"/>
      <c r="W212" s="544"/>
      <c r="X212" s="544"/>
      <c r="Y212" s="544"/>
      <c r="Z212" s="421"/>
      <c r="AA212" s="343"/>
      <c r="AB212" s="343"/>
      <c r="AC212" s="343"/>
      <c r="AD212" s="343"/>
      <c r="AE212" s="896"/>
      <c r="AF212" s="896"/>
      <c r="AG212" s="896"/>
      <c r="AH212" s="896"/>
      <c r="AI212" s="896"/>
      <c r="AJ212" s="896"/>
      <c r="AK212" s="896"/>
      <c r="AL212" s="896"/>
      <c r="AM212" s="896"/>
      <c r="AN212" s="896"/>
      <c r="AO212" s="896"/>
      <c r="AP212" s="896"/>
      <c r="AQ212" s="896"/>
      <c r="AR212" s="896"/>
    </row>
    <row r="213" ht="14.25" customHeight="1">
      <c r="A213" s="421"/>
      <c r="B213" s="895"/>
      <c r="C213" s="895"/>
      <c r="D213" s="895"/>
      <c r="E213" s="895"/>
      <c r="F213" s="895"/>
      <c r="G213" s="895"/>
      <c r="H213" s="895"/>
      <c r="I213" s="895"/>
      <c r="J213" s="895"/>
      <c r="K213" s="895"/>
      <c r="L213" s="1394"/>
      <c r="M213" s="421"/>
      <c r="N213" s="501"/>
      <c r="O213" s="544"/>
      <c r="P213" s="544"/>
      <c r="Q213" s="544"/>
      <c r="R213" s="544"/>
      <c r="S213" s="544"/>
      <c r="T213" s="544"/>
      <c r="U213" s="544"/>
      <c r="V213" s="544"/>
      <c r="W213" s="544"/>
      <c r="X213" s="544"/>
      <c r="Y213" s="544"/>
      <c r="Z213" s="421"/>
      <c r="AA213" s="343"/>
      <c r="AB213" s="343"/>
      <c r="AC213" s="343"/>
      <c r="AD213" s="343"/>
      <c r="AE213" s="896"/>
      <c r="AF213" s="896"/>
      <c r="AG213" s="896"/>
      <c r="AH213" s="896"/>
      <c r="AI213" s="896"/>
      <c r="AJ213" s="896"/>
      <c r="AK213" s="896"/>
      <c r="AL213" s="896"/>
      <c r="AM213" s="896"/>
      <c r="AN213" s="896"/>
      <c r="AO213" s="896"/>
      <c r="AP213" s="896"/>
      <c r="AQ213" s="896"/>
      <c r="AR213" s="896"/>
    </row>
    <row r="214" ht="14.25" customHeight="1">
      <c r="A214" s="421"/>
      <c r="B214" s="895"/>
      <c r="C214" s="895"/>
      <c r="D214" s="895"/>
      <c r="E214" s="895"/>
      <c r="F214" s="895"/>
      <c r="G214" s="895"/>
      <c r="H214" s="895"/>
      <c r="I214" s="895"/>
      <c r="J214" s="895"/>
      <c r="K214" s="895"/>
      <c r="L214" s="1394"/>
      <c r="M214" s="421"/>
      <c r="N214" s="501"/>
      <c r="O214" s="544"/>
      <c r="P214" s="544"/>
      <c r="Q214" s="544"/>
      <c r="R214" s="544"/>
      <c r="S214" s="544"/>
      <c r="T214" s="544"/>
      <c r="U214" s="544"/>
      <c r="V214" s="544"/>
      <c r="W214" s="544"/>
      <c r="X214" s="544"/>
      <c r="Y214" s="544"/>
      <c r="Z214" s="421"/>
      <c r="AA214" s="343"/>
      <c r="AB214" s="343"/>
      <c r="AC214" s="343"/>
      <c r="AD214" s="343"/>
      <c r="AE214" s="896"/>
      <c r="AF214" s="896"/>
      <c r="AG214" s="896"/>
      <c r="AH214" s="896"/>
      <c r="AI214" s="896"/>
      <c r="AJ214" s="896"/>
      <c r="AK214" s="896"/>
      <c r="AL214" s="896"/>
      <c r="AM214" s="896"/>
      <c r="AN214" s="896"/>
      <c r="AO214" s="896"/>
      <c r="AP214" s="896"/>
      <c r="AQ214" s="896"/>
      <c r="AR214" s="896"/>
    </row>
    <row r="215" ht="14.25" customHeight="1">
      <c r="A215" s="421"/>
      <c r="B215" s="895"/>
      <c r="C215" s="895"/>
      <c r="D215" s="895"/>
      <c r="E215" s="895"/>
      <c r="F215" s="895"/>
      <c r="G215" s="895"/>
      <c r="H215" s="895"/>
      <c r="I215" s="895"/>
      <c r="J215" s="895"/>
      <c r="K215" s="895"/>
      <c r="L215" s="1394"/>
      <c r="M215" s="421"/>
      <c r="N215" s="501"/>
      <c r="O215" s="544"/>
      <c r="P215" s="544"/>
      <c r="Q215" s="544"/>
      <c r="R215" s="544"/>
      <c r="S215" s="544"/>
      <c r="T215" s="544"/>
      <c r="U215" s="544"/>
      <c r="V215" s="544"/>
      <c r="W215" s="544"/>
      <c r="X215" s="544"/>
      <c r="Y215" s="544"/>
      <c r="Z215" s="421"/>
      <c r="AA215" s="343"/>
      <c r="AB215" s="343"/>
      <c r="AC215" s="343"/>
      <c r="AD215" s="343"/>
      <c r="AE215" s="896"/>
      <c r="AF215" s="896"/>
      <c r="AG215" s="896"/>
      <c r="AH215" s="896"/>
      <c r="AI215" s="896"/>
      <c r="AJ215" s="896"/>
      <c r="AK215" s="896"/>
      <c r="AL215" s="896"/>
      <c r="AM215" s="896"/>
      <c r="AN215" s="896"/>
      <c r="AO215" s="896"/>
      <c r="AP215" s="896"/>
      <c r="AQ215" s="896"/>
      <c r="AR215" s="896"/>
    </row>
    <row r="216" ht="14.25" customHeight="1">
      <c r="A216" s="421"/>
      <c r="B216" s="895"/>
      <c r="C216" s="895"/>
      <c r="D216" s="895"/>
      <c r="E216" s="895"/>
      <c r="F216" s="895"/>
      <c r="G216" s="895"/>
      <c r="H216" s="895"/>
      <c r="I216" s="895"/>
      <c r="J216" s="895"/>
      <c r="K216" s="895"/>
      <c r="L216" s="1394"/>
      <c r="M216" s="421"/>
      <c r="N216" s="501"/>
      <c r="O216" s="544"/>
      <c r="P216" s="544"/>
      <c r="Q216" s="544"/>
      <c r="R216" s="544"/>
      <c r="S216" s="544"/>
      <c r="T216" s="544"/>
      <c r="U216" s="544"/>
      <c r="V216" s="544"/>
      <c r="W216" s="544"/>
      <c r="X216" s="544"/>
      <c r="Y216" s="544"/>
      <c r="Z216" s="421"/>
      <c r="AA216" s="343"/>
      <c r="AB216" s="343"/>
      <c r="AC216" s="343"/>
      <c r="AD216" s="343"/>
      <c r="AE216" s="896"/>
      <c r="AF216" s="896"/>
      <c r="AG216" s="896"/>
      <c r="AH216" s="896"/>
      <c r="AI216" s="896"/>
      <c r="AJ216" s="896"/>
      <c r="AK216" s="896"/>
      <c r="AL216" s="896"/>
      <c r="AM216" s="896"/>
      <c r="AN216" s="896"/>
      <c r="AO216" s="896"/>
      <c r="AP216" s="896"/>
      <c r="AQ216" s="896"/>
      <c r="AR216" s="896"/>
    </row>
    <row r="217" ht="14.25" customHeight="1">
      <c r="A217" s="421"/>
      <c r="B217" s="895"/>
      <c r="C217" s="895"/>
      <c r="D217" s="895"/>
      <c r="E217" s="895"/>
      <c r="F217" s="895"/>
      <c r="G217" s="895"/>
      <c r="H217" s="895"/>
      <c r="I217" s="895"/>
      <c r="J217" s="895"/>
      <c r="K217" s="895"/>
      <c r="L217" s="1394"/>
      <c r="M217" s="421"/>
      <c r="N217" s="501"/>
      <c r="O217" s="544"/>
      <c r="P217" s="544"/>
      <c r="Q217" s="544"/>
      <c r="R217" s="544"/>
      <c r="S217" s="544"/>
      <c r="T217" s="544"/>
      <c r="U217" s="544"/>
      <c r="V217" s="544"/>
      <c r="W217" s="544"/>
      <c r="X217" s="544"/>
      <c r="Y217" s="544"/>
      <c r="Z217" s="421"/>
      <c r="AA217" s="343"/>
      <c r="AB217" s="343"/>
      <c r="AC217" s="343"/>
      <c r="AD217" s="343"/>
      <c r="AE217" s="896"/>
      <c r="AF217" s="896"/>
      <c r="AG217" s="896"/>
      <c r="AH217" s="896"/>
      <c r="AI217" s="896"/>
      <c r="AJ217" s="896"/>
      <c r="AK217" s="896"/>
      <c r="AL217" s="896"/>
      <c r="AM217" s="896"/>
      <c r="AN217" s="896"/>
      <c r="AO217" s="896"/>
      <c r="AP217" s="896"/>
      <c r="AQ217" s="896"/>
      <c r="AR217" s="896"/>
    </row>
    <row r="218" ht="14.25" customHeight="1">
      <c r="A218" s="421"/>
      <c r="B218" s="895"/>
      <c r="C218" s="895"/>
      <c r="D218" s="895"/>
      <c r="E218" s="895"/>
      <c r="F218" s="895"/>
      <c r="G218" s="895"/>
      <c r="H218" s="895"/>
      <c r="I218" s="895"/>
      <c r="J218" s="895"/>
      <c r="K218" s="895"/>
      <c r="L218" s="1394"/>
      <c r="M218" s="421"/>
      <c r="N218" s="501"/>
      <c r="O218" s="544"/>
      <c r="P218" s="544"/>
      <c r="Q218" s="544"/>
      <c r="R218" s="544"/>
      <c r="S218" s="544"/>
      <c r="T218" s="544"/>
      <c r="U218" s="544"/>
      <c r="V218" s="544"/>
      <c r="W218" s="544"/>
      <c r="X218" s="544"/>
      <c r="Y218" s="544"/>
      <c r="Z218" s="421"/>
      <c r="AA218" s="343"/>
      <c r="AB218" s="343"/>
      <c r="AC218" s="343"/>
      <c r="AD218" s="343"/>
      <c r="AE218" s="896"/>
      <c r="AF218" s="896"/>
      <c r="AG218" s="896"/>
      <c r="AH218" s="896"/>
      <c r="AI218" s="896"/>
      <c r="AJ218" s="896"/>
      <c r="AK218" s="896"/>
      <c r="AL218" s="896"/>
      <c r="AM218" s="896"/>
      <c r="AN218" s="896"/>
      <c r="AO218" s="896"/>
      <c r="AP218" s="896"/>
      <c r="AQ218" s="896"/>
      <c r="AR218" s="896"/>
    </row>
    <row r="219" ht="14.25" customHeight="1">
      <c r="A219" s="421"/>
      <c r="B219" s="895"/>
      <c r="C219" s="895"/>
      <c r="D219" s="895"/>
      <c r="E219" s="895"/>
      <c r="F219" s="895"/>
      <c r="G219" s="895"/>
      <c r="H219" s="895"/>
      <c r="I219" s="895"/>
      <c r="J219" s="895"/>
      <c r="K219" s="895"/>
      <c r="L219" s="1394"/>
      <c r="M219" s="421"/>
      <c r="N219" s="501"/>
      <c r="O219" s="544"/>
      <c r="P219" s="544"/>
      <c r="Q219" s="544"/>
      <c r="R219" s="544"/>
      <c r="S219" s="544"/>
      <c r="T219" s="544"/>
      <c r="U219" s="544"/>
      <c r="V219" s="544"/>
      <c r="W219" s="544"/>
      <c r="X219" s="544"/>
      <c r="Y219" s="544"/>
      <c r="Z219" s="421"/>
      <c r="AA219" s="343"/>
      <c r="AB219" s="343"/>
      <c r="AC219" s="343"/>
      <c r="AD219" s="343"/>
      <c r="AE219" s="896"/>
      <c r="AF219" s="896"/>
      <c r="AG219" s="896"/>
      <c r="AH219" s="896"/>
      <c r="AI219" s="896"/>
      <c r="AJ219" s="896"/>
      <c r="AK219" s="896"/>
      <c r="AL219" s="896"/>
      <c r="AM219" s="896"/>
      <c r="AN219" s="896"/>
      <c r="AO219" s="896"/>
      <c r="AP219" s="896"/>
      <c r="AQ219" s="896"/>
      <c r="AR219" s="896"/>
    </row>
    <row r="220" ht="14.25" customHeight="1">
      <c r="A220" s="421"/>
      <c r="B220" s="895"/>
      <c r="C220" s="895"/>
      <c r="D220" s="895"/>
      <c r="E220" s="895"/>
      <c r="F220" s="895"/>
      <c r="G220" s="895"/>
      <c r="H220" s="895"/>
      <c r="I220" s="895"/>
      <c r="J220" s="895"/>
      <c r="K220" s="895"/>
      <c r="L220" s="1394"/>
      <c r="M220" s="421"/>
      <c r="N220" s="501"/>
      <c r="O220" s="544"/>
      <c r="P220" s="544"/>
      <c r="Q220" s="544"/>
      <c r="R220" s="544"/>
      <c r="S220" s="544"/>
      <c r="T220" s="544"/>
      <c r="U220" s="544"/>
      <c r="V220" s="544"/>
      <c r="W220" s="544"/>
      <c r="X220" s="544"/>
      <c r="Y220" s="544"/>
      <c r="Z220" s="421"/>
      <c r="AA220" s="343"/>
      <c r="AB220" s="343"/>
      <c r="AC220" s="343"/>
      <c r="AD220" s="343"/>
      <c r="AE220" s="896"/>
      <c r="AF220" s="896"/>
      <c r="AG220" s="896"/>
      <c r="AH220" s="896"/>
      <c r="AI220" s="896"/>
      <c r="AJ220" s="896"/>
      <c r="AK220" s="896"/>
      <c r="AL220" s="896"/>
      <c r="AM220" s="896"/>
      <c r="AN220" s="896"/>
      <c r="AO220" s="896"/>
      <c r="AP220" s="896"/>
      <c r="AQ220" s="896"/>
      <c r="AR220" s="896"/>
    </row>
    <row r="221" ht="14.25" customHeight="1">
      <c r="A221" s="421"/>
      <c r="B221" s="895"/>
      <c r="C221" s="895"/>
      <c r="D221" s="895"/>
      <c r="E221" s="895"/>
      <c r="F221" s="895"/>
      <c r="G221" s="895"/>
      <c r="H221" s="895"/>
      <c r="I221" s="895"/>
      <c r="J221" s="895"/>
      <c r="K221" s="895"/>
      <c r="L221" s="1394"/>
      <c r="M221" s="421"/>
      <c r="N221" s="501"/>
      <c r="O221" s="544"/>
      <c r="P221" s="544"/>
      <c r="Q221" s="544"/>
      <c r="R221" s="544"/>
      <c r="S221" s="544"/>
      <c r="T221" s="544"/>
      <c r="U221" s="544"/>
      <c r="V221" s="544"/>
      <c r="W221" s="544"/>
      <c r="X221" s="544"/>
      <c r="Y221" s="544"/>
      <c r="Z221" s="421"/>
      <c r="AA221" s="343"/>
      <c r="AB221" s="343"/>
      <c r="AC221" s="343"/>
      <c r="AD221" s="343"/>
      <c r="AE221" s="896"/>
      <c r="AF221" s="896"/>
      <c r="AG221" s="896"/>
      <c r="AH221" s="896"/>
      <c r="AI221" s="896"/>
      <c r="AJ221" s="896"/>
      <c r="AK221" s="896"/>
      <c r="AL221" s="896"/>
      <c r="AM221" s="896"/>
      <c r="AN221" s="896"/>
      <c r="AO221" s="896"/>
      <c r="AP221" s="896"/>
      <c r="AQ221" s="896"/>
      <c r="AR221" s="896"/>
    </row>
    <row r="222" ht="14.25" customHeight="1">
      <c r="A222" s="421"/>
      <c r="B222" s="895"/>
      <c r="C222" s="895"/>
      <c r="D222" s="895"/>
      <c r="E222" s="895"/>
      <c r="F222" s="895"/>
      <c r="G222" s="895"/>
      <c r="H222" s="895"/>
      <c r="I222" s="895"/>
      <c r="J222" s="895"/>
      <c r="K222" s="895"/>
      <c r="L222" s="1394"/>
      <c r="M222" s="421"/>
      <c r="N222" s="501"/>
      <c r="O222" s="544"/>
      <c r="P222" s="544"/>
      <c r="Q222" s="544"/>
      <c r="R222" s="544"/>
      <c r="S222" s="544"/>
      <c r="T222" s="544"/>
      <c r="U222" s="544"/>
      <c r="V222" s="544"/>
      <c r="W222" s="544"/>
      <c r="X222" s="544"/>
      <c r="Y222" s="544"/>
      <c r="Z222" s="421"/>
      <c r="AA222" s="343"/>
      <c r="AB222" s="343"/>
      <c r="AC222" s="343"/>
      <c r="AD222" s="343"/>
      <c r="AE222" s="896"/>
      <c r="AF222" s="896"/>
      <c r="AG222" s="896"/>
      <c r="AH222" s="896"/>
      <c r="AI222" s="896"/>
      <c r="AJ222" s="896"/>
      <c r="AK222" s="896"/>
      <c r="AL222" s="896"/>
      <c r="AM222" s="896"/>
      <c r="AN222" s="896"/>
      <c r="AO222" s="896"/>
      <c r="AP222" s="896"/>
      <c r="AQ222" s="896"/>
      <c r="AR222" s="896"/>
    </row>
    <row r="223" ht="14.25" customHeight="1">
      <c r="A223" s="421"/>
      <c r="B223" s="895"/>
      <c r="C223" s="895"/>
      <c r="D223" s="895"/>
      <c r="E223" s="895"/>
      <c r="F223" s="895"/>
      <c r="G223" s="895"/>
      <c r="H223" s="895"/>
      <c r="I223" s="895"/>
      <c r="J223" s="895"/>
      <c r="K223" s="895"/>
      <c r="L223" s="1394"/>
      <c r="M223" s="421"/>
      <c r="N223" s="501"/>
      <c r="O223" s="544"/>
      <c r="P223" s="544"/>
      <c r="Q223" s="544"/>
      <c r="R223" s="544"/>
      <c r="S223" s="544"/>
      <c r="T223" s="544"/>
      <c r="U223" s="544"/>
      <c r="V223" s="544"/>
      <c r="W223" s="544"/>
      <c r="X223" s="544"/>
      <c r="Y223" s="544"/>
      <c r="Z223" s="421"/>
      <c r="AA223" s="343"/>
      <c r="AB223" s="343"/>
      <c r="AC223" s="343"/>
      <c r="AD223" s="343"/>
      <c r="AE223" s="896"/>
      <c r="AF223" s="896"/>
      <c r="AG223" s="896"/>
      <c r="AH223" s="896"/>
      <c r="AI223" s="896"/>
      <c r="AJ223" s="896"/>
      <c r="AK223" s="896"/>
      <c r="AL223" s="896"/>
      <c r="AM223" s="896"/>
      <c r="AN223" s="896"/>
      <c r="AO223" s="896"/>
      <c r="AP223" s="896"/>
      <c r="AQ223" s="896"/>
      <c r="AR223" s="896"/>
    </row>
    <row r="224" ht="14.25" customHeight="1">
      <c r="A224" s="421"/>
      <c r="B224" s="895"/>
      <c r="C224" s="895"/>
      <c r="D224" s="895"/>
      <c r="E224" s="895"/>
      <c r="F224" s="895"/>
      <c r="G224" s="895"/>
      <c r="H224" s="895"/>
      <c r="I224" s="895"/>
      <c r="J224" s="895"/>
      <c r="K224" s="895"/>
      <c r="L224" s="1394"/>
      <c r="M224" s="421"/>
      <c r="N224" s="501"/>
      <c r="O224" s="544"/>
      <c r="P224" s="544"/>
      <c r="Q224" s="544"/>
      <c r="R224" s="544"/>
      <c r="S224" s="544"/>
      <c r="T224" s="544"/>
      <c r="U224" s="544"/>
      <c r="V224" s="544"/>
      <c r="W224" s="544"/>
      <c r="X224" s="544"/>
      <c r="Y224" s="544"/>
      <c r="Z224" s="421"/>
      <c r="AA224" s="343"/>
      <c r="AB224" s="343"/>
      <c r="AC224" s="343"/>
      <c r="AD224" s="343"/>
      <c r="AE224" s="896"/>
      <c r="AF224" s="896"/>
      <c r="AG224" s="896"/>
      <c r="AH224" s="896"/>
      <c r="AI224" s="896"/>
      <c r="AJ224" s="896"/>
      <c r="AK224" s="896"/>
      <c r="AL224" s="896"/>
      <c r="AM224" s="896"/>
      <c r="AN224" s="896"/>
      <c r="AO224" s="896"/>
      <c r="AP224" s="896"/>
      <c r="AQ224" s="896"/>
      <c r="AR224" s="896"/>
    </row>
    <row r="225" ht="14.25" customHeight="1">
      <c r="A225" s="421"/>
      <c r="B225" s="895"/>
      <c r="C225" s="895"/>
      <c r="D225" s="895"/>
      <c r="E225" s="895"/>
      <c r="F225" s="895"/>
      <c r="G225" s="895"/>
      <c r="H225" s="895"/>
      <c r="I225" s="895"/>
      <c r="J225" s="895"/>
      <c r="K225" s="895"/>
      <c r="L225" s="1394"/>
      <c r="M225" s="421"/>
      <c r="N225" s="501"/>
      <c r="O225" s="544"/>
      <c r="P225" s="544"/>
      <c r="Q225" s="544"/>
      <c r="R225" s="544"/>
      <c r="S225" s="544"/>
      <c r="T225" s="544"/>
      <c r="U225" s="544"/>
      <c r="V225" s="544"/>
      <c r="W225" s="544"/>
      <c r="X225" s="544"/>
      <c r="Y225" s="544"/>
      <c r="Z225" s="421"/>
      <c r="AA225" s="343"/>
      <c r="AB225" s="343"/>
      <c r="AC225" s="343"/>
      <c r="AD225" s="343"/>
      <c r="AE225" s="896"/>
      <c r="AF225" s="896"/>
      <c r="AG225" s="896"/>
      <c r="AH225" s="896"/>
      <c r="AI225" s="896"/>
      <c r="AJ225" s="896"/>
      <c r="AK225" s="896"/>
      <c r="AL225" s="896"/>
      <c r="AM225" s="896"/>
      <c r="AN225" s="896"/>
      <c r="AO225" s="896"/>
      <c r="AP225" s="896"/>
      <c r="AQ225" s="896"/>
      <c r="AR225" s="896"/>
    </row>
    <row r="226" ht="14.25" customHeight="1">
      <c r="A226" s="421"/>
      <c r="B226" s="895"/>
      <c r="C226" s="895"/>
      <c r="D226" s="895"/>
      <c r="E226" s="895"/>
      <c r="F226" s="895"/>
      <c r="G226" s="895"/>
      <c r="H226" s="895"/>
      <c r="I226" s="895"/>
      <c r="J226" s="895"/>
      <c r="K226" s="895"/>
      <c r="L226" s="1394"/>
      <c r="M226" s="421"/>
      <c r="N226" s="501"/>
      <c r="O226" s="544"/>
      <c r="P226" s="544"/>
      <c r="Q226" s="544"/>
      <c r="R226" s="544"/>
      <c r="S226" s="544"/>
      <c r="T226" s="544"/>
      <c r="U226" s="544"/>
      <c r="V226" s="544"/>
      <c r="W226" s="544"/>
      <c r="X226" s="544"/>
      <c r="Y226" s="544"/>
      <c r="Z226" s="421"/>
      <c r="AA226" s="343"/>
      <c r="AB226" s="343"/>
      <c r="AC226" s="343"/>
      <c r="AD226" s="343"/>
      <c r="AE226" s="896"/>
      <c r="AF226" s="896"/>
      <c r="AG226" s="896"/>
      <c r="AH226" s="896"/>
      <c r="AI226" s="896"/>
      <c r="AJ226" s="896"/>
      <c r="AK226" s="896"/>
      <c r="AL226" s="896"/>
      <c r="AM226" s="896"/>
      <c r="AN226" s="896"/>
      <c r="AO226" s="896"/>
      <c r="AP226" s="896"/>
      <c r="AQ226" s="896"/>
      <c r="AR226" s="896"/>
    </row>
    <row r="227" ht="14.25" customHeight="1">
      <c r="A227" s="421"/>
      <c r="B227" s="895"/>
      <c r="C227" s="895"/>
      <c r="D227" s="895"/>
      <c r="E227" s="895"/>
      <c r="F227" s="895"/>
      <c r="G227" s="895"/>
      <c r="H227" s="895"/>
      <c r="I227" s="895"/>
      <c r="J227" s="895"/>
      <c r="K227" s="895"/>
      <c r="L227" s="1394"/>
      <c r="M227" s="421"/>
      <c r="N227" s="501"/>
      <c r="O227" s="544"/>
      <c r="P227" s="544"/>
      <c r="Q227" s="544"/>
      <c r="R227" s="544"/>
      <c r="S227" s="544"/>
      <c r="T227" s="544"/>
      <c r="U227" s="544"/>
      <c r="V227" s="544"/>
      <c r="W227" s="544"/>
      <c r="X227" s="544"/>
      <c r="Y227" s="544"/>
      <c r="Z227" s="421"/>
      <c r="AA227" s="343"/>
      <c r="AB227" s="343"/>
      <c r="AC227" s="343"/>
      <c r="AD227" s="343"/>
      <c r="AE227" s="896"/>
      <c r="AF227" s="896"/>
      <c r="AG227" s="896"/>
      <c r="AH227" s="896"/>
      <c r="AI227" s="896"/>
      <c r="AJ227" s="896"/>
      <c r="AK227" s="896"/>
      <c r="AL227" s="896"/>
      <c r="AM227" s="896"/>
      <c r="AN227" s="896"/>
      <c r="AO227" s="896"/>
      <c r="AP227" s="896"/>
      <c r="AQ227" s="896"/>
      <c r="AR227" s="896"/>
    </row>
    <row r="228" ht="14.25" customHeight="1">
      <c r="A228" s="421"/>
      <c r="B228" s="895"/>
      <c r="C228" s="895"/>
      <c r="D228" s="895"/>
      <c r="E228" s="895"/>
      <c r="F228" s="895"/>
      <c r="G228" s="895"/>
      <c r="H228" s="895"/>
      <c r="I228" s="895"/>
      <c r="J228" s="895"/>
      <c r="K228" s="895"/>
      <c r="L228" s="1394"/>
      <c r="M228" s="421"/>
      <c r="N228" s="501"/>
      <c r="O228" s="544"/>
      <c r="P228" s="544"/>
      <c r="Q228" s="544"/>
      <c r="R228" s="544"/>
      <c r="S228" s="544"/>
      <c r="T228" s="544"/>
      <c r="U228" s="544"/>
      <c r="V228" s="544"/>
      <c r="W228" s="544"/>
      <c r="X228" s="544"/>
      <c r="Y228" s="544"/>
      <c r="Z228" s="421"/>
      <c r="AA228" s="343"/>
      <c r="AB228" s="343"/>
      <c r="AC228" s="343"/>
      <c r="AD228" s="343"/>
      <c r="AE228" s="896"/>
      <c r="AF228" s="896"/>
      <c r="AG228" s="896"/>
      <c r="AH228" s="896"/>
      <c r="AI228" s="896"/>
      <c r="AJ228" s="896"/>
      <c r="AK228" s="896"/>
      <c r="AL228" s="896"/>
      <c r="AM228" s="896"/>
      <c r="AN228" s="896"/>
      <c r="AO228" s="896"/>
      <c r="AP228" s="896"/>
      <c r="AQ228" s="896"/>
      <c r="AR228" s="896"/>
    </row>
    <row r="229" ht="14.25" customHeight="1">
      <c r="A229" s="421"/>
      <c r="B229" s="895"/>
      <c r="C229" s="895"/>
      <c r="D229" s="895"/>
      <c r="E229" s="895"/>
      <c r="F229" s="895"/>
      <c r="G229" s="895"/>
      <c r="H229" s="895"/>
      <c r="I229" s="895"/>
      <c r="J229" s="895"/>
      <c r="K229" s="895"/>
      <c r="L229" s="1394"/>
      <c r="M229" s="421"/>
      <c r="N229" s="501"/>
      <c r="O229" s="544"/>
      <c r="P229" s="544"/>
      <c r="Q229" s="544"/>
      <c r="R229" s="544"/>
      <c r="S229" s="544"/>
      <c r="T229" s="544"/>
      <c r="U229" s="544"/>
      <c r="V229" s="544"/>
      <c r="W229" s="544"/>
      <c r="X229" s="544"/>
      <c r="Y229" s="544"/>
      <c r="Z229" s="421"/>
      <c r="AA229" s="343"/>
      <c r="AB229" s="343"/>
      <c r="AC229" s="343"/>
      <c r="AD229" s="343"/>
      <c r="AE229" s="896"/>
      <c r="AF229" s="896"/>
      <c r="AG229" s="896"/>
      <c r="AH229" s="896"/>
      <c r="AI229" s="896"/>
      <c r="AJ229" s="896"/>
      <c r="AK229" s="896"/>
      <c r="AL229" s="896"/>
      <c r="AM229" s="896"/>
      <c r="AN229" s="896"/>
      <c r="AO229" s="896"/>
      <c r="AP229" s="896"/>
      <c r="AQ229" s="896"/>
      <c r="AR229" s="896"/>
    </row>
    <row r="230" ht="14.25" customHeight="1">
      <c r="A230" s="421"/>
      <c r="B230" s="895"/>
      <c r="C230" s="895"/>
      <c r="D230" s="895"/>
      <c r="E230" s="895"/>
      <c r="F230" s="895"/>
      <c r="G230" s="895"/>
      <c r="H230" s="895"/>
      <c r="I230" s="895"/>
      <c r="J230" s="895"/>
      <c r="K230" s="895"/>
      <c r="L230" s="1394"/>
      <c r="M230" s="421"/>
      <c r="N230" s="501"/>
      <c r="O230" s="544"/>
      <c r="P230" s="544"/>
      <c r="Q230" s="544"/>
      <c r="R230" s="544"/>
      <c r="S230" s="544"/>
      <c r="T230" s="544"/>
      <c r="U230" s="544"/>
      <c r="V230" s="544"/>
      <c r="W230" s="544"/>
      <c r="X230" s="544"/>
      <c r="Y230" s="544"/>
      <c r="Z230" s="421"/>
      <c r="AA230" s="343"/>
      <c r="AB230" s="343"/>
      <c r="AC230" s="343"/>
      <c r="AD230" s="343"/>
      <c r="AE230" s="896"/>
      <c r="AF230" s="896"/>
      <c r="AG230" s="896"/>
      <c r="AH230" s="896"/>
      <c r="AI230" s="896"/>
      <c r="AJ230" s="896"/>
      <c r="AK230" s="896"/>
      <c r="AL230" s="896"/>
      <c r="AM230" s="896"/>
      <c r="AN230" s="896"/>
      <c r="AO230" s="896"/>
      <c r="AP230" s="896"/>
      <c r="AQ230" s="896"/>
      <c r="AR230" s="896"/>
    </row>
    <row r="231" ht="14.25" customHeight="1">
      <c r="A231" s="421"/>
      <c r="B231" s="895"/>
      <c r="C231" s="895"/>
      <c r="D231" s="895"/>
      <c r="E231" s="895"/>
      <c r="F231" s="895"/>
      <c r="G231" s="895"/>
      <c r="H231" s="895"/>
      <c r="I231" s="895"/>
      <c r="J231" s="895"/>
      <c r="K231" s="895"/>
      <c r="L231" s="1394"/>
      <c r="M231" s="421"/>
      <c r="N231" s="501"/>
      <c r="O231" s="544"/>
      <c r="P231" s="544"/>
      <c r="Q231" s="544"/>
      <c r="R231" s="544"/>
      <c r="S231" s="544"/>
      <c r="T231" s="544"/>
      <c r="U231" s="544"/>
      <c r="V231" s="544"/>
      <c r="W231" s="544"/>
      <c r="X231" s="544"/>
      <c r="Y231" s="544"/>
      <c r="Z231" s="421"/>
      <c r="AA231" s="343"/>
      <c r="AB231" s="343"/>
      <c r="AC231" s="343"/>
      <c r="AD231" s="343"/>
      <c r="AE231" s="896"/>
      <c r="AF231" s="896"/>
      <c r="AG231" s="896"/>
      <c r="AH231" s="896"/>
      <c r="AI231" s="896"/>
      <c r="AJ231" s="896"/>
      <c r="AK231" s="896"/>
      <c r="AL231" s="896"/>
      <c r="AM231" s="896"/>
      <c r="AN231" s="896"/>
      <c r="AO231" s="896"/>
      <c r="AP231" s="896"/>
      <c r="AQ231" s="896"/>
      <c r="AR231" s="896"/>
    </row>
    <row r="232" ht="14.25" customHeight="1">
      <c r="A232" s="421"/>
      <c r="B232" s="895"/>
      <c r="C232" s="895"/>
      <c r="D232" s="895"/>
      <c r="E232" s="895"/>
      <c r="F232" s="895"/>
      <c r="G232" s="895"/>
      <c r="H232" s="895"/>
      <c r="I232" s="895"/>
      <c r="J232" s="895"/>
      <c r="K232" s="895"/>
      <c r="L232" s="1394"/>
      <c r="M232" s="421"/>
      <c r="N232" s="501"/>
      <c r="O232" s="544"/>
      <c r="P232" s="544"/>
      <c r="Q232" s="544"/>
      <c r="R232" s="544"/>
      <c r="S232" s="544"/>
      <c r="T232" s="544"/>
      <c r="U232" s="544"/>
      <c r="V232" s="544"/>
      <c r="W232" s="544"/>
      <c r="X232" s="544"/>
      <c r="Y232" s="544"/>
      <c r="Z232" s="421"/>
      <c r="AA232" s="343"/>
      <c r="AB232" s="343"/>
      <c r="AC232" s="343"/>
      <c r="AD232" s="343"/>
      <c r="AE232" s="896"/>
      <c r="AF232" s="896"/>
      <c r="AG232" s="896"/>
      <c r="AH232" s="896"/>
      <c r="AI232" s="896"/>
      <c r="AJ232" s="896"/>
      <c r="AK232" s="896"/>
      <c r="AL232" s="896"/>
      <c r="AM232" s="896"/>
      <c r="AN232" s="896"/>
      <c r="AO232" s="896"/>
      <c r="AP232" s="896"/>
      <c r="AQ232" s="896"/>
      <c r="AR232" s="896"/>
    </row>
    <row r="233" ht="14.25" customHeight="1">
      <c r="A233" s="421"/>
      <c r="B233" s="895"/>
      <c r="C233" s="895"/>
      <c r="D233" s="895"/>
      <c r="E233" s="895"/>
      <c r="F233" s="895"/>
      <c r="G233" s="895"/>
      <c r="H233" s="895"/>
      <c r="I233" s="895"/>
      <c r="J233" s="895"/>
      <c r="K233" s="895"/>
      <c r="L233" s="1394"/>
      <c r="M233" s="421"/>
      <c r="N233" s="501"/>
      <c r="O233" s="544"/>
      <c r="P233" s="544"/>
      <c r="Q233" s="544"/>
      <c r="R233" s="544"/>
      <c r="S233" s="544"/>
      <c r="T233" s="544"/>
      <c r="U233" s="544"/>
      <c r="V233" s="544"/>
      <c r="W233" s="544"/>
      <c r="X233" s="544"/>
      <c r="Y233" s="544"/>
      <c r="Z233" s="421"/>
      <c r="AA233" s="343"/>
      <c r="AB233" s="343"/>
      <c r="AC233" s="343"/>
      <c r="AD233" s="343"/>
      <c r="AE233" s="896"/>
      <c r="AF233" s="896"/>
      <c r="AG233" s="896"/>
      <c r="AH233" s="896"/>
      <c r="AI233" s="896"/>
      <c r="AJ233" s="896"/>
      <c r="AK233" s="896"/>
      <c r="AL233" s="896"/>
      <c r="AM233" s="896"/>
      <c r="AN233" s="896"/>
      <c r="AO233" s="896"/>
      <c r="AP233" s="896"/>
      <c r="AQ233" s="896"/>
      <c r="AR233" s="896"/>
    </row>
    <row r="234" ht="14.25" customHeight="1">
      <c r="A234" s="421"/>
      <c r="B234" s="895"/>
      <c r="C234" s="895"/>
      <c r="D234" s="895"/>
      <c r="E234" s="895"/>
      <c r="F234" s="895"/>
      <c r="G234" s="895"/>
      <c r="H234" s="895"/>
      <c r="I234" s="895"/>
      <c r="J234" s="895"/>
      <c r="K234" s="895"/>
      <c r="L234" s="1394"/>
      <c r="M234" s="421"/>
      <c r="N234" s="501"/>
      <c r="O234" s="544"/>
      <c r="P234" s="544"/>
      <c r="Q234" s="544"/>
      <c r="R234" s="544"/>
      <c r="S234" s="544"/>
      <c r="T234" s="544"/>
      <c r="U234" s="544"/>
      <c r="V234" s="544"/>
      <c r="W234" s="544"/>
      <c r="X234" s="544"/>
      <c r="Y234" s="544"/>
      <c r="Z234" s="421"/>
      <c r="AA234" s="343"/>
      <c r="AB234" s="343"/>
      <c r="AC234" s="343"/>
      <c r="AD234" s="343"/>
      <c r="AE234" s="896"/>
      <c r="AF234" s="896"/>
      <c r="AG234" s="896"/>
      <c r="AH234" s="896"/>
      <c r="AI234" s="896"/>
      <c r="AJ234" s="896"/>
      <c r="AK234" s="896"/>
      <c r="AL234" s="896"/>
      <c r="AM234" s="896"/>
      <c r="AN234" s="896"/>
      <c r="AO234" s="896"/>
      <c r="AP234" s="896"/>
      <c r="AQ234" s="896"/>
      <c r="AR234" s="896"/>
    </row>
    <row r="235" ht="14.25" customHeight="1">
      <c r="A235" s="421"/>
      <c r="B235" s="895"/>
      <c r="C235" s="895"/>
      <c r="D235" s="895"/>
      <c r="E235" s="895"/>
      <c r="F235" s="895"/>
      <c r="G235" s="895"/>
      <c r="H235" s="895"/>
      <c r="I235" s="895"/>
      <c r="J235" s="895"/>
      <c r="K235" s="895"/>
      <c r="L235" s="1394"/>
      <c r="M235" s="421"/>
      <c r="N235" s="501"/>
      <c r="O235" s="544"/>
      <c r="P235" s="544"/>
      <c r="Q235" s="544"/>
      <c r="R235" s="544"/>
      <c r="S235" s="544"/>
      <c r="T235" s="544"/>
      <c r="U235" s="544"/>
      <c r="V235" s="544"/>
      <c r="W235" s="544"/>
      <c r="X235" s="544"/>
      <c r="Y235" s="544"/>
      <c r="Z235" s="421"/>
      <c r="AA235" s="343"/>
      <c r="AB235" s="343"/>
      <c r="AC235" s="343"/>
      <c r="AD235" s="343"/>
      <c r="AE235" s="896"/>
      <c r="AF235" s="896"/>
      <c r="AG235" s="896"/>
      <c r="AH235" s="896"/>
      <c r="AI235" s="896"/>
      <c r="AJ235" s="896"/>
      <c r="AK235" s="896"/>
      <c r="AL235" s="896"/>
      <c r="AM235" s="896"/>
      <c r="AN235" s="896"/>
      <c r="AO235" s="896"/>
      <c r="AP235" s="896"/>
      <c r="AQ235" s="896"/>
      <c r="AR235" s="896"/>
    </row>
    <row r="236" ht="14.25" customHeight="1">
      <c r="A236" s="421"/>
      <c r="B236" s="895"/>
      <c r="C236" s="895"/>
      <c r="D236" s="895"/>
      <c r="E236" s="895"/>
      <c r="F236" s="895"/>
      <c r="G236" s="895"/>
      <c r="H236" s="895"/>
      <c r="I236" s="895"/>
      <c r="J236" s="895"/>
      <c r="K236" s="895"/>
      <c r="L236" s="1394"/>
      <c r="M236" s="421"/>
      <c r="N236" s="501"/>
      <c r="O236" s="544"/>
      <c r="P236" s="544"/>
      <c r="Q236" s="544"/>
      <c r="R236" s="544"/>
      <c r="S236" s="544"/>
      <c r="T236" s="544"/>
      <c r="U236" s="544"/>
      <c r="V236" s="544"/>
      <c r="W236" s="544"/>
      <c r="X236" s="544"/>
      <c r="Y236" s="544"/>
      <c r="Z236" s="421"/>
      <c r="AA236" s="343"/>
      <c r="AB236" s="343"/>
      <c r="AC236" s="343"/>
      <c r="AD236" s="343"/>
      <c r="AE236" s="896"/>
      <c r="AF236" s="896"/>
      <c r="AG236" s="896"/>
      <c r="AH236" s="896"/>
      <c r="AI236" s="896"/>
      <c r="AJ236" s="896"/>
      <c r="AK236" s="896"/>
      <c r="AL236" s="896"/>
      <c r="AM236" s="896"/>
      <c r="AN236" s="896"/>
      <c r="AO236" s="896"/>
      <c r="AP236" s="896"/>
      <c r="AQ236" s="896"/>
      <c r="AR236" s="896"/>
    </row>
    <row r="237" ht="14.25" customHeight="1">
      <c r="A237" s="421"/>
      <c r="B237" s="895"/>
      <c r="C237" s="895"/>
      <c r="D237" s="895"/>
      <c r="E237" s="895"/>
      <c r="F237" s="895"/>
      <c r="G237" s="895"/>
      <c r="H237" s="895"/>
      <c r="I237" s="895"/>
      <c r="J237" s="895"/>
      <c r="K237" s="895"/>
      <c r="L237" s="1394"/>
      <c r="M237" s="421"/>
      <c r="N237" s="501"/>
      <c r="O237" s="544"/>
      <c r="P237" s="544"/>
      <c r="Q237" s="544"/>
      <c r="R237" s="544"/>
      <c r="S237" s="544"/>
      <c r="T237" s="544"/>
      <c r="U237" s="544"/>
      <c r="V237" s="544"/>
      <c r="W237" s="544"/>
      <c r="X237" s="544"/>
      <c r="Y237" s="544"/>
      <c r="Z237" s="421"/>
      <c r="AA237" s="343"/>
      <c r="AB237" s="343"/>
      <c r="AC237" s="343"/>
      <c r="AD237" s="343"/>
      <c r="AE237" s="896"/>
      <c r="AF237" s="896"/>
      <c r="AG237" s="896"/>
      <c r="AH237" s="896"/>
      <c r="AI237" s="896"/>
      <c r="AJ237" s="896"/>
      <c r="AK237" s="896"/>
      <c r="AL237" s="896"/>
      <c r="AM237" s="896"/>
      <c r="AN237" s="896"/>
      <c r="AO237" s="896"/>
      <c r="AP237" s="896"/>
      <c r="AQ237" s="896"/>
      <c r="AR237" s="896"/>
    </row>
    <row r="238" ht="14.25" customHeight="1">
      <c r="A238" s="421"/>
      <c r="B238" s="895"/>
      <c r="C238" s="895"/>
      <c r="D238" s="895"/>
      <c r="E238" s="895"/>
      <c r="F238" s="895"/>
      <c r="G238" s="895"/>
      <c r="H238" s="895"/>
      <c r="I238" s="895"/>
      <c r="J238" s="895"/>
      <c r="K238" s="895"/>
      <c r="L238" s="1394"/>
      <c r="M238" s="421"/>
      <c r="N238" s="501"/>
      <c r="O238" s="544"/>
      <c r="P238" s="544"/>
      <c r="Q238" s="544"/>
      <c r="R238" s="544"/>
      <c r="S238" s="544"/>
      <c r="T238" s="544"/>
      <c r="U238" s="544"/>
      <c r="V238" s="544"/>
      <c r="W238" s="544"/>
      <c r="X238" s="544"/>
      <c r="Y238" s="544"/>
      <c r="Z238" s="421"/>
      <c r="AA238" s="343"/>
      <c r="AB238" s="343"/>
      <c r="AC238" s="343"/>
      <c r="AD238" s="343"/>
      <c r="AE238" s="896"/>
      <c r="AF238" s="896"/>
      <c r="AG238" s="896"/>
      <c r="AH238" s="896"/>
      <c r="AI238" s="896"/>
      <c r="AJ238" s="896"/>
      <c r="AK238" s="896"/>
      <c r="AL238" s="896"/>
      <c r="AM238" s="896"/>
      <c r="AN238" s="896"/>
      <c r="AO238" s="896"/>
      <c r="AP238" s="896"/>
      <c r="AQ238" s="896"/>
      <c r="AR238" s="896"/>
    </row>
    <row r="239" ht="14.25" customHeight="1">
      <c r="A239" s="421"/>
      <c r="B239" s="895"/>
      <c r="C239" s="895"/>
      <c r="D239" s="895"/>
      <c r="E239" s="895"/>
      <c r="F239" s="895"/>
      <c r="G239" s="895"/>
      <c r="H239" s="895"/>
      <c r="I239" s="895"/>
      <c r="J239" s="895"/>
      <c r="K239" s="895"/>
      <c r="L239" s="1394"/>
      <c r="M239" s="421"/>
      <c r="N239" s="501"/>
      <c r="O239" s="544"/>
      <c r="P239" s="544"/>
      <c r="Q239" s="544"/>
      <c r="R239" s="544"/>
      <c r="S239" s="544"/>
      <c r="T239" s="544"/>
      <c r="U239" s="544"/>
      <c r="V239" s="544"/>
      <c r="W239" s="544"/>
      <c r="X239" s="544"/>
      <c r="Y239" s="544"/>
      <c r="Z239" s="421"/>
      <c r="AA239" s="343"/>
      <c r="AB239" s="343"/>
      <c r="AC239" s="343"/>
      <c r="AD239" s="343"/>
      <c r="AE239" s="896"/>
      <c r="AF239" s="896"/>
      <c r="AG239" s="896"/>
      <c r="AH239" s="896"/>
      <c r="AI239" s="896"/>
      <c r="AJ239" s="896"/>
      <c r="AK239" s="896"/>
      <c r="AL239" s="896"/>
      <c r="AM239" s="896"/>
      <c r="AN239" s="896"/>
      <c r="AO239" s="896"/>
      <c r="AP239" s="896"/>
      <c r="AQ239" s="896"/>
      <c r="AR239" s="896"/>
    </row>
    <row r="240" ht="14.25" customHeight="1">
      <c r="A240" s="421"/>
      <c r="B240" s="895"/>
      <c r="C240" s="895"/>
      <c r="D240" s="895"/>
      <c r="E240" s="895"/>
      <c r="F240" s="895"/>
      <c r="G240" s="895"/>
      <c r="H240" s="895"/>
      <c r="I240" s="895"/>
      <c r="J240" s="895"/>
      <c r="K240" s="895"/>
      <c r="L240" s="1394"/>
      <c r="M240" s="421"/>
      <c r="N240" s="501"/>
      <c r="O240" s="544"/>
      <c r="P240" s="544"/>
      <c r="Q240" s="544"/>
      <c r="R240" s="544"/>
      <c r="S240" s="544"/>
      <c r="T240" s="544"/>
      <c r="U240" s="544"/>
      <c r="V240" s="544"/>
      <c r="W240" s="544"/>
      <c r="X240" s="544"/>
      <c r="Y240" s="544"/>
      <c r="Z240" s="421"/>
      <c r="AA240" s="343"/>
      <c r="AB240" s="343"/>
      <c r="AC240" s="343"/>
      <c r="AD240" s="343"/>
      <c r="AE240" s="896"/>
      <c r="AF240" s="896"/>
      <c r="AG240" s="896"/>
      <c r="AH240" s="896"/>
      <c r="AI240" s="896"/>
      <c r="AJ240" s="896"/>
      <c r="AK240" s="896"/>
      <c r="AL240" s="896"/>
      <c r="AM240" s="896"/>
      <c r="AN240" s="896"/>
      <c r="AO240" s="896"/>
      <c r="AP240" s="896"/>
      <c r="AQ240" s="896"/>
      <c r="AR240" s="896"/>
    </row>
    <row r="241" ht="14.25" customHeight="1">
      <c r="A241" s="421"/>
      <c r="B241" s="895"/>
      <c r="C241" s="895"/>
      <c r="D241" s="895"/>
      <c r="E241" s="895"/>
      <c r="F241" s="895"/>
      <c r="G241" s="895"/>
      <c r="H241" s="895"/>
      <c r="I241" s="895"/>
      <c r="J241" s="895"/>
      <c r="K241" s="895"/>
      <c r="L241" s="1394"/>
      <c r="M241" s="421"/>
      <c r="N241" s="501"/>
      <c r="O241" s="544"/>
      <c r="P241" s="544"/>
      <c r="Q241" s="544"/>
      <c r="R241" s="544"/>
      <c r="S241" s="544"/>
      <c r="T241" s="544"/>
      <c r="U241" s="544"/>
      <c r="V241" s="544"/>
      <c r="W241" s="544"/>
      <c r="X241" s="544"/>
      <c r="Y241" s="544"/>
      <c r="Z241" s="421"/>
      <c r="AA241" s="343"/>
      <c r="AB241" s="343"/>
      <c r="AC241" s="343"/>
      <c r="AD241" s="343"/>
      <c r="AE241" s="896"/>
      <c r="AF241" s="896"/>
      <c r="AG241" s="896"/>
      <c r="AH241" s="896"/>
      <c r="AI241" s="896"/>
      <c r="AJ241" s="896"/>
      <c r="AK241" s="896"/>
      <c r="AL241" s="896"/>
      <c r="AM241" s="896"/>
      <c r="AN241" s="896"/>
      <c r="AO241" s="896"/>
      <c r="AP241" s="896"/>
      <c r="AQ241" s="896"/>
      <c r="AR241" s="896"/>
    </row>
    <row r="242" ht="14.25" customHeight="1">
      <c r="A242" s="421"/>
      <c r="B242" s="895"/>
      <c r="C242" s="895"/>
      <c r="D242" s="895"/>
      <c r="E242" s="895"/>
      <c r="F242" s="895"/>
      <c r="G242" s="895"/>
      <c r="H242" s="895"/>
      <c r="I242" s="895"/>
      <c r="J242" s="895"/>
      <c r="K242" s="895"/>
      <c r="L242" s="1394"/>
      <c r="M242" s="421"/>
      <c r="N242" s="501"/>
      <c r="O242" s="544"/>
      <c r="P242" s="544"/>
      <c r="Q242" s="544"/>
      <c r="R242" s="544"/>
      <c r="S242" s="544"/>
      <c r="T242" s="544"/>
      <c r="U242" s="544"/>
      <c r="V242" s="544"/>
      <c r="W242" s="544"/>
      <c r="X242" s="544"/>
      <c r="Y242" s="544"/>
      <c r="Z242" s="421"/>
      <c r="AA242" s="343"/>
      <c r="AB242" s="343"/>
      <c r="AC242" s="343"/>
      <c r="AD242" s="343"/>
      <c r="AE242" s="896"/>
      <c r="AF242" s="896"/>
      <c r="AG242" s="896"/>
      <c r="AH242" s="896"/>
      <c r="AI242" s="896"/>
      <c r="AJ242" s="896"/>
      <c r="AK242" s="896"/>
      <c r="AL242" s="896"/>
      <c r="AM242" s="896"/>
      <c r="AN242" s="896"/>
      <c r="AO242" s="896"/>
      <c r="AP242" s="896"/>
      <c r="AQ242" s="896"/>
      <c r="AR242" s="896"/>
    </row>
    <row r="243" ht="14.25" customHeight="1">
      <c r="A243" s="421"/>
      <c r="B243" s="895"/>
      <c r="C243" s="895"/>
      <c r="D243" s="895"/>
      <c r="E243" s="895"/>
      <c r="F243" s="895"/>
      <c r="G243" s="895"/>
      <c r="H243" s="895"/>
      <c r="I243" s="895"/>
      <c r="J243" s="895"/>
      <c r="K243" s="895"/>
      <c r="L243" s="1394"/>
      <c r="M243" s="421"/>
      <c r="N243" s="501"/>
      <c r="O243" s="544"/>
      <c r="P243" s="544"/>
      <c r="Q243" s="544"/>
      <c r="R243" s="544"/>
      <c r="S243" s="544"/>
      <c r="T243" s="544"/>
      <c r="U243" s="544"/>
      <c r="V243" s="544"/>
      <c r="W243" s="544"/>
      <c r="X243" s="544"/>
      <c r="Y243" s="544"/>
      <c r="Z243" s="421"/>
      <c r="AA243" s="343"/>
      <c r="AB243" s="343"/>
      <c r="AC243" s="343"/>
      <c r="AD243" s="343"/>
      <c r="AE243" s="896"/>
      <c r="AF243" s="896"/>
      <c r="AG243" s="896"/>
      <c r="AH243" s="896"/>
      <c r="AI243" s="896"/>
      <c r="AJ243" s="896"/>
      <c r="AK243" s="896"/>
      <c r="AL243" s="896"/>
      <c r="AM243" s="896"/>
      <c r="AN243" s="896"/>
      <c r="AO243" s="896"/>
      <c r="AP243" s="896"/>
      <c r="AQ243" s="896"/>
      <c r="AR243" s="896"/>
    </row>
    <row r="244" ht="14.25" customHeight="1">
      <c r="A244" s="421"/>
      <c r="B244" s="895"/>
      <c r="C244" s="895"/>
      <c r="D244" s="895"/>
      <c r="E244" s="895"/>
      <c r="F244" s="895"/>
      <c r="G244" s="895"/>
      <c r="H244" s="895"/>
      <c r="I244" s="895"/>
      <c r="J244" s="895"/>
      <c r="K244" s="895"/>
      <c r="L244" s="1394"/>
      <c r="M244" s="421"/>
      <c r="N244" s="501"/>
      <c r="O244" s="544"/>
      <c r="P244" s="544"/>
      <c r="Q244" s="544"/>
      <c r="R244" s="544"/>
      <c r="S244" s="544"/>
      <c r="T244" s="544"/>
      <c r="U244" s="544"/>
      <c r="V244" s="544"/>
      <c r="W244" s="544"/>
      <c r="X244" s="544"/>
      <c r="Y244" s="544"/>
      <c r="Z244" s="421"/>
      <c r="AA244" s="343"/>
      <c r="AB244" s="343"/>
      <c r="AC244" s="343"/>
      <c r="AD244" s="343"/>
      <c r="AE244" s="896"/>
      <c r="AF244" s="896"/>
      <c r="AG244" s="896"/>
      <c r="AH244" s="896"/>
      <c r="AI244" s="896"/>
      <c r="AJ244" s="896"/>
      <c r="AK244" s="896"/>
      <c r="AL244" s="896"/>
      <c r="AM244" s="896"/>
      <c r="AN244" s="896"/>
      <c r="AO244" s="896"/>
      <c r="AP244" s="896"/>
      <c r="AQ244" s="896"/>
      <c r="AR244" s="896"/>
    </row>
    <row r="245" ht="14.25" customHeight="1">
      <c r="A245" s="421"/>
      <c r="B245" s="895"/>
      <c r="C245" s="895"/>
      <c r="D245" s="895"/>
      <c r="E245" s="895"/>
      <c r="F245" s="895"/>
      <c r="G245" s="895"/>
      <c r="H245" s="895"/>
      <c r="I245" s="895"/>
      <c r="J245" s="895"/>
      <c r="K245" s="895"/>
      <c r="L245" s="1394"/>
      <c r="M245" s="421"/>
      <c r="N245" s="501"/>
      <c r="O245" s="544"/>
      <c r="P245" s="544"/>
      <c r="Q245" s="544"/>
      <c r="R245" s="544"/>
      <c r="S245" s="544"/>
      <c r="T245" s="544"/>
      <c r="U245" s="544"/>
      <c r="V245" s="544"/>
      <c r="W245" s="544"/>
      <c r="X245" s="544"/>
      <c r="Y245" s="544"/>
      <c r="Z245" s="421"/>
      <c r="AA245" s="343"/>
      <c r="AB245" s="343"/>
      <c r="AC245" s="343"/>
      <c r="AD245" s="343"/>
      <c r="AE245" s="896"/>
      <c r="AF245" s="896"/>
      <c r="AG245" s="896"/>
      <c r="AH245" s="896"/>
      <c r="AI245" s="896"/>
      <c r="AJ245" s="896"/>
      <c r="AK245" s="896"/>
      <c r="AL245" s="896"/>
      <c r="AM245" s="896"/>
      <c r="AN245" s="896"/>
      <c r="AO245" s="896"/>
      <c r="AP245" s="896"/>
      <c r="AQ245" s="896"/>
      <c r="AR245" s="896"/>
    </row>
    <row r="246" ht="14.25" customHeight="1">
      <c r="A246" s="421"/>
      <c r="B246" s="895"/>
      <c r="C246" s="895"/>
      <c r="D246" s="895"/>
      <c r="E246" s="895"/>
      <c r="F246" s="895"/>
      <c r="G246" s="895"/>
      <c r="H246" s="895"/>
      <c r="I246" s="895"/>
      <c r="J246" s="895"/>
      <c r="K246" s="895"/>
      <c r="L246" s="1394"/>
      <c r="M246" s="421"/>
      <c r="N246" s="501"/>
      <c r="O246" s="544"/>
      <c r="P246" s="544"/>
      <c r="Q246" s="544"/>
      <c r="R246" s="544"/>
      <c r="S246" s="544"/>
      <c r="T246" s="544"/>
      <c r="U246" s="544"/>
      <c r="V246" s="544"/>
      <c r="W246" s="544"/>
      <c r="X246" s="544"/>
      <c r="Y246" s="544"/>
      <c r="Z246" s="421"/>
      <c r="AA246" s="343"/>
      <c r="AB246" s="343"/>
      <c r="AC246" s="343"/>
      <c r="AD246" s="343"/>
      <c r="AE246" s="896"/>
      <c r="AF246" s="896"/>
      <c r="AG246" s="896"/>
      <c r="AH246" s="896"/>
      <c r="AI246" s="896"/>
      <c r="AJ246" s="896"/>
      <c r="AK246" s="896"/>
      <c r="AL246" s="896"/>
      <c r="AM246" s="896"/>
      <c r="AN246" s="896"/>
      <c r="AO246" s="896"/>
      <c r="AP246" s="896"/>
      <c r="AQ246" s="896"/>
      <c r="AR246" s="896"/>
    </row>
    <row r="247" ht="14.25" customHeight="1">
      <c r="A247" s="421"/>
      <c r="B247" s="895"/>
      <c r="C247" s="895"/>
      <c r="D247" s="895"/>
      <c r="E247" s="895"/>
      <c r="F247" s="895"/>
      <c r="G247" s="895"/>
      <c r="H247" s="895"/>
      <c r="I247" s="895"/>
      <c r="J247" s="895"/>
      <c r="K247" s="895"/>
      <c r="L247" s="1394"/>
      <c r="M247" s="421"/>
      <c r="N247" s="501"/>
      <c r="O247" s="544"/>
      <c r="P247" s="544"/>
      <c r="Q247" s="544"/>
      <c r="R247" s="544"/>
      <c r="S247" s="544"/>
      <c r="T247" s="544"/>
      <c r="U247" s="544"/>
      <c r="V247" s="544"/>
      <c r="W247" s="544"/>
      <c r="X247" s="544"/>
      <c r="Y247" s="544"/>
      <c r="Z247" s="421"/>
      <c r="AA247" s="343"/>
      <c r="AB247" s="343"/>
      <c r="AC247" s="343"/>
      <c r="AD247" s="343"/>
      <c r="AE247" s="896"/>
      <c r="AF247" s="896"/>
      <c r="AG247" s="896"/>
      <c r="AH247" s="896"/>
      <c r="AI247" s="896"/>
      <c r="AJ247" s="896"/>
      <c r="AK247" s="896"/>
      <c r="AL247" s="896"/>
      <c r="AM247" s="896"/>
      <c r="AN247" s="896"/>
      <c r="AO247" s="896"/>
      <c r="AP247" s="896"/>
      <c r="AQ247" s="896"/>
      <c r="AR247" s="896"/>
    </row>
    <row r="248" ht="14.25" customHeight="1">
      <c r="A248" s="421"/>
      <c r="B248" s="895"/>
      <c r="C248" s="895"/>
      <c r="D248" s="895"/>
      <c r="E248" s="895"/>
      <c r="F248" s="895"/>
      <c r="G248" s="895"/>
      <c r="H248" s="895"/>
      <c r="I248" s="895"/>
      <c r="J248" s="895"/>
      <c r="K248" s="895"/>
      <c r="L248" s="1394"/>
      <c r="M248" s="421"/>
      <c r="N248" s="501"/>
      <c r="O248" s="544"/>
      <c r="P248" s="544"/>
      <c r="Q248" s="544"/>
      <c r="R248" s="544"/>
      <c r="S248" s="544"/>
      <c r="T248" s="544"/>
      <c r="U248" s="544"/>
      <c r="V248" s="544"/>
      <c r="W248" s="544"/>
      <c r="X248" s="544"/>
      <c r="Y248" s="544"/>
      <c r="Z248" s="421"/>
      <c r="AA248" s="343"/>
      <c r="AB248" s="343"/>
      <c r="AC248" s="343"/>
      <c r="AD248" s="343"/>
      <c r="AE248" s="896"/>
      <c r="AF248" s="896"/>
      <c r="AG248" s="896"/>
      <c r="AH248" s="896"/>
      <c r="AI248" s="896"/>
      <c r="AJ248" s="896"/>
      <c r="AK248" s="896"/>
      <c r="AL248" s="896"/>
      <c r="AM248" s="896"/>
      <c r="AN248" s="896"/>
      <c r="AO248" s="896"/>
      <c r="AP248" s="896"/>
      <c r="AQ248" s="896"/>
      <c r="AR248" s="896"/>
    </row>
    <row r="249" ht="14.25" customHeight="1">
      <c r="A249" s="421"/>
      <c r="B249" s="895"/>
      <c r="C249" s="895"/>
      <c r="D249" s="895"/>
      <c r="E249" s="895"/>
      <c r="F249" s="895"/>
      <c r="G249" s="895"/>
      <c r="H249" s="895"/>
      <c r="I249" s="895"/>
      <c r="J249" s="895"/>
      <c r="K249" s="895"/>
      <c r="L249" s="1394"/>
      <c r="M249" s="421"/>
      <c r="N249" s="501"/>
      <c r="O249" s="544"/>
      <c r="P249" s="544"/>
      <c r="Q249" s="544"/>
      <c r="R249" s="544"/>
      <c r="S249" s="544"/>
      <c r="T249" s="544"/>
      <c r="U249" s="544"/>
      <c r="V249" s="544"/>
      <c r="W249" s="544"/>
      <c r="X249" s="544"/>
      <c r="Y249" s="544"/>
      <c r="Z249" s="421"/>
      <c r="AA249" s="343"/>
      <c r="AB249" s="343"/>
      <c r="AC249" s="343"/>
      <c r="AD249" s="343"/>
      <c r="AE249" s="896"/>
      <c r="AF249" s="896"/>
      <c r="AG249" s="896"/>
      <c r="AH249" s="896"/>
      <c r="AI249" s="896"/>
      <c r="AJ249" s="896"/>
      <c r="AK249" s="896"/>
      <c r="AL249" s="896"/>
      <c r="AM249" s="896"/>
      <c r="AN249" s="896"/>
      <c r="AO249" s="896"/>
      <c r="AP249" s="896"/>
      <c r="AQ249" s="896"/>
      <c r="AR249" s="896"/>
    </row>
    <row r="250" ht="14.25" customHeight="1">
      <c r="A250" s="421"/>
      <c r="B250" s="895"/>
      <c r="C250" s="895"/>
      <c r="D250" s="895"/>
      <c r="E250" s="895"/>
      <c r="F250" s="895"/>
      <c r="G250" s="895"/>
      <c r="H250" s="895"/>
      <c r="I250" s="895"/>
      <c r="J250" s="895"/>
      <c r="K250" s="895"/>
      <c r="L250" s="1394"/>
      <c r="M250" s="421"/>
      <c r="N250" s="501"/>
      <c r="O250" s="544"/>
      <c r="P250" s="544"/>
      <c r="Q250" s="544"/>
      <c r="R250" s="544"/>
      <c r="S250" s="544"/>
      <c r="T250" s="544"/>
      <c r="U250" s="544"/>
      <c r="V250" s="544"/>
      <c r="W250" s="544"/>
      <c r="X250" s="544"/>
      <c r="Y250" s="544"/>
      <c r="Z250" s="421"/>
      <c r="AA250" s="343"/>
      <c r="AB250" s="343"/>
      <c r="AC250" s="343"/>
      <c r="AD250" s="343"/>
      <c r="AE250" s="896"/>
      <c r="AF250" s="896"/>
      <c r="AG250" s="896"/>
      <c r="AH250" s="896"/>
      <c r="AI250" s="896"/>
      <c r="AJ250" s="896"/>
      <c r="AK250" s="896"/>
      <c r="AL250" s="896"/>
      <c r="AM250" s="896"/>
      <c r="AN250" s="896"/>
      <c r="AO250" s="896"/>
      <c r="AP250" s="896"/>
      <c r="AQ250" s="896"/>
      <c r="AR250" s="896"/>
    </row>
    <row r="251" ht="14.25" customHeight="1">
      <c r="A251" s="421"/>
      <c r="B251" s="895"/>
      <c r="C251" s="895"/>
      <c r="D251" s="895"/>
      <c r="E251" s="895"/>
      <c r="F251" s="895"/>
      <c r="G251" s="895"/>
      <c r="H251" s="895"/>
      <c r="I251" s="895"/>
      <c r="J251" s="895"/>
      <c r="K251" s="895"/>
      <c r="L251" s="1394"/>
      <c r="M251" s="421"/>
      <c r="N251" s="501"/>
      <c r="O251" s="544"/>
      <c r="P251" s="544"/>
      <c r="Q251" s="544"/>
      <c r="R251" s="544"/>
      <c r="S251" s="544"/>
      <c r="T251" s="544"/>
      <c r="U251" s="544"/>
      <c r="V251" s="544"/>
      <c r="W251" s="544"/>
      <c r="X251" s="544"/>
      <c r="Y251" s="544"/>
      <c r="Z251" s="421"/>
      <c r="AA251" s="343"/>
      <c r="AB251" s="343"/>
      <c r="AC251" s="343"/>
      <c r="AD251" s="343"/>
      <c r="AE251" s="896"/>
      <c r="AF251" s="896"/>
      <c r="AG251" s="896"/>
      <c r="AH251" s="896"/>
      <c r="AI251" s="896"/>
      <c r="AJ251" s="896"/>
      <c r="AK251" s="896"/>
      <c r="AL251" s="896"/>
      <c r="AM251" s="896"/>
      <c r="AN251" s="896"/>
      <c r="AO251" s="896"/>
      <c r="AP251" s="896"/>
      <c r="AQ251" s="896"/>
      <c r="AR251" s="896"/>
    </row>
    <row r="252" ht="14.25" customHeight="1">
      <c r="A252" s="421"/>
      <c r="B252" s="895"/>
      <c r="C252" s="895"/>
      <c r="D252" s="895"/>
      <c r="E252" s="895"/>
      <c r="F252" s="895"/>
      <c r="G252" s="895"/>
      <c r="H252" s="895"/>
      <c r="I252" s="895"/>
      <c r="J252" s="895"/>
      <c r="K252" s="895"/>
      <c r="L252" s="1394"/>
      <c r="M252" s="421"/>
      <c r="N252" s="501"/>
      <c r="O252" s="544"/>
      <c r="P252" s="544"/>
      <c r="Q252" s="544"/>
      <c r="R252" s="544"/>
      <c r="S252" s="544"/>
      <c r="T252" s="544"/>
      <c r="U252" s="544"/>
      <c r="V252" s="544"/>
      <c r="W252" s="544"/>
      <c r="X252" s="544"/>
      <c r="Y252" s="544"/>
      <c r="Z252" s="421"/>
      <c r="AA252" s="343"/>
      <c r="AB252" s="343"/>
      <c r="AC252" s="343"/>
      <c r="AD252" s="343"/>
      <c r="AE252" s="896"/>
      <c r="AF252" s="896"/>
      <c r="AG252" s="896"/>
      <c r="AH252" s="896"/>
      <c r="AI252" s="896"/>
      <c r="AJ252" s="896"/>
      <c r="AK252" s="896"/>
      <c r="AL252" s="896"/>
      <c r="AM252" s="896"/>
      <c r="AN252" s="896"/>
      <c r="AO252" s="896"/>
      <c r="AP252" s="896"/>
      <c r="AQ252" s="896"/>
      <c r="AR252" s="896"/>
    </row>
    <row r="253" ht="14.25" customHeight="1">
      <c r="A253" s="421"/>
      <c r="B253" s="895"/>
      <c r="C253" s="895"/>
      <c r="D253" s="895"/>
      <c r="E253" s="895"/>
      <c r="F253" s="895"/>
      <c r="G253" s="895"/>
      <c r="H253" s="895"/>
      <c r="I253" s="895"/>
      <c r="J253" s="895"/>
      <c r="K253" s="895"/>
      <c r="L253" s="1394"/>
      <c r="M253" s="421"/>
      <c r="N253" s="501"/>
      <c r="O253" s="544"/>
      <c r="P253" s="544"/>
      <c r="Q253" s="544"/>
      <c r="R253" s="544"/>
      <c r="S253" s="544"/>
      <c r="T253" s="544"/>
      <c r="U253" s="544"/>
      <c r="V253" s="544"/>
      <c r="W253" s="544"/>
      <c r="X253" s="544"/>
      <c r="Y253" s="544"/>
      <c r="Z253" s="421"/>
      <c r="AA253" s="343"/>
      <c r="AB253" s="343"/>
      <c r="AC253" s="343"/>
      <c r="AD253" s="343"/>
      <c r="AE253" s="896"/>
      <c r="AF253" s="896"/>
      <c r="AG253" s="896"/>
      <c r="AH253" s="896"/>
      <c r="AI253" s="896"/>
      <c r="AJ253" s="896"/>
      <c r="AK253" s="896"/>
      <c r="AL253" s="896"/>
      <c r="AM253" s="896"/>
      <c r="AN253" s="896"/>
      <c r="AO253" s="896"/>
      <c r="AP253" s="896"/>
      <c r="AQ253" s="896"/>
      <c r="AR253" s="896"/>
    </row>
    <row r="254" ht="14.25" customHeight="1">
      <c r="A254" s="421"/>
      <c r="B254" s="895"/>
      <c r="C254" s="895"/>
      <c r="D254" s="895"/>
      <c r="E254" s="895"/>
      <c r="F254" s="895"/>
      <c r="G254" s="895"/>
      <c r="H254" s="895"/>
      <c r="I254" s="895"/>
      <c r="J254" s="895"/>
      <c r="K254" s="895"/>
      <c r="L254" s="1394"/>
      <c r="M254" s="421"/>
      <c r="N254" s="501"/>
      <c r="O254" s="544"/>
      <c r="P254" s="544"/>
      <c r="Q254" s="544"/>
      <c r="R254" s="544"/>
      <c r="S254" s="544"/>
      <c r="T254" s="544"/>
      <c r="U254" s="544"/>
      <c r="V254" s="544"/>
      <c r="W254" s="544"/>
      <c r="X254" s="544"/>
      <c r="Y254" s="544"/>
      <c r="Z254" s="421"/>
      <c r="AA254" s="343"/>
      <c r="AB254" s="343"/>
      <c r="AC254" s="343"/>
      <c r="AD254" s="343"/>
      <c r="AE254" s="896"/>
      <c r="AF254" s="896"/>
      <c r="AG254" s="896"/>
      <c r="AH254" s="896"/>
      <c r="AI254" s="896"/>
      <c r="AJ254" s="896"/>
      <c r="AK254" s="896"/>
      <c r="AL254" s="896"/>
      <c r="AM254" s="896"/>
      <c r="AN254" s="896"/>
      <c r="AO254" s="896"/>
      <c r="AP254" s="896"/>
      <c r="AQ254" s="896"/>
      <c r="AR254" s="896"/>
    </row>
    <row r="255" ht="14.25" customHeight="1">
      <c r="A255" s="421"/>
      <c r="B255" s="895"/>
      <c r="C255" s="895"/>
      <c r="D255" s="895"/>
      <c r="E255" s="895"/>
      <c r="F255" s="895"/>
      <c r="G255" s="895"/>
      <c r="H255" s="895"/>
      <c r="I255" s="895"/>
      <c r="J255" s="895"/>
      <c r="K255" s="895"/>
      <c r="L255" s="1394"/>
      <c r="M255" s="421"/>
      <c r="N255" s="501"/>
      <c r="O255" s="544"/>
      <c r="P255" s="544"/>
      <c r="Q255" s="544"/>
      <c r="R255" s="544"/>
      <c r="S255" s="544"/>
      <c r="T255" s="544"/>
      <c r="U255" s="544"/>
      <c r="V255" s="544"/>
      <c r="W255" s="544"/>
      <c r="X255" s="544"/>
      <c r="Y255" s="544"/>
      <c r="Z255" s="421"/>
      <c r="AA255" s="343"/>
      <c r="AB255" s="343"/>
      <c r="AC255" s="343"/>
      <c r="AD255" s="343"/>
      <c r="AE255" s="896"/>
      <c r="AF255" s="896"/>
      <c r="AG255" s="896"/>
      <c r="AH255" s="896"/>
      <c r="AI255" s="896"/>
      <c r="AJ255" s="896"/>
      <c r="AK255" s="896"/>
      <c r="AL255" s="896"/>
      <c r="AM255" s="896"/>
      <c r="AN255" s="896"/>
      <c r="AO255" s="896"/>
      <c r="AP255" s="896"/>
      <c r="AQ255" s="896"/>
      <c r="AR255" s="896"/>
    </row>
    <row r="256" ht="14.25" customHeight="1">
      <c r="A256" s="421"/>
      <c r="B256" s="895"/>
      <c r="C256" s="895"/>
      <c r="D256" s="895"/>
      <c r="E256" s="895"/>
      <c r="F256" s="895"/>
      <c r="G256" s="895"/>
      <c r="H256" s="895"/>
      <c r="I256" s="895"/>
      <c r="J256" s="895"/>
      <c r="K256" s="895"/>
      <c r="L256" s="1394"/>
      <c r="M256" s="421"/>
      <c r="N256" s="501"/>
      <c r="O256" s="544"/>
      <c r="P256" s="544"/>
      <c r="Q256" s="544"/>
      <c r="R256" s="544"/>
      <c r="S256" s="544"/>
      <c r="T256" s="544"/>
      <c r="U256" s="544"/>
      <c r="V256" s="544"/>
      <c r="W256" s="544"/>
      <c r="X256" s="544"/>
      <c r="Y256" s="544"/>
      <c r="Z256" s="421"/>
      <c r="AA256" s="343"/>
      <c r="AB256" s="343"/>
      <c r="AC256" s="343"/>
      <c r="AD256" s="343"/>
      <c r="AE256" s="896"/>
      <c r="AF256" s="896"/>
      <c r="AG256" s="896"/>
      <c r="AH256" s="896"/>
      <c r="AI256" s="896"/>
      <c r="AJ256" s="896"/>
      <c r="AK256" s="896"/>
      <c r="AL256" s="896"/>
      <c r="AM256" s="896"/>
      <c r="AN256" s="896"/>
      <c r="AO256" s="896"/>
      <c r="AP256" s="896"/>
      <c r="AQ256" s="896"/>
      <c r="AR256" s="896"/>
    </row>
    <row r="257" ht="14.25" customHeight="1">
      <c r="A257" s="421"/>
      <c r="B257" s="895"/>
      <c r="C257" s="895"/>
      <c r="D257" s="895"/>
      <c r="E257" s="895"/>
      <c r="F257" s="895"/>
      <c r="G257" s="895"/>
      <c r="H257" s="895"/>
      <c r="I257" s="895"/>
      <c r="J257" s="895"/>
      <c r="K257" s="895"/>
      <c r="L257" s="1394"/>
      <c r="M257" s="421"/>
      <c r="N257" s="501"/>
      <c r="O257" s="544"/>
      <c r="P257" s="544"/>
      <c r="Q257" s="544"/>
      <c r="R257" s="544"/>
      <c r="S257" s="544"/>
      <c r="T257" s="544"/>
      <c r="U257" s="544"/>
      <c r="V257" s="544"/>
      <c r="W257" s="544"/>
      <c r="X257" s="544"/>
      <c r="Y257" s="544"/>
      <c r="Z257" s="421"/>
      <c r="AA257" s="343"/>
      <c r="AB257" s="343"/>
      <c r="AC257" s="343"/>
      <c r="AD257" s="343"/>
      <c r="AE257" s="896"/>
      <c r="AF257" s="896"/>
      <c r="AG257" s="896"/>
      <c r="AH257" s="896"/>
      <c r="AI257" s="896"/>
      <c r="AJ257" s="896"/>
      <c r="AK257" s="896"/>
      <c r="AL257" s="896"/>
      <c r="AM257" s="896"/>
      <c r="AN257" s="896"/>
      <c r="AO257" s="896"/>
      <c r="AP257" s="896"/>
      <c r="AQ257" s="896"/>
      <c r="AR257" s="896"/>
    </row>
    <row r="258" ht="14.25" customHeight="1">
      <c r="A258" s="421"/>
      <c r="B258" s="895"/>
      <c r="C258" s="895"/>
      <c r="D258" s="895"/>
      <c r="E258" s="895"/>
      <c r="F258" s="895"/>
      <c r="G258" s="895"/>
      <c r="H258" s="895"/>
      <c r="I258" s="895"/>
      <c r="J258" s="895"/>
      <c r="K258" s="895"/>
      <c r="L258" s="1394"/>
      <c r="M258" s="421"/>
      <c r="N258" s="501"/>
      <c r="O258" s="544"/>
      <c r="P258" s="544"/>
      <c r="Q258" s="544"/>
      <c r="R258" s="544"/>
      <c r="S258" s="544"/>
      <c r="T258" s="544"/>
      <c r="U258" s="544"/>
      <c r="V258" s="544"/>
      <c r="W258" s="544"/>
      <c r="X258" s="544"/>
      <c r="Y258" s="544"/>
      <c r="Z258" s="421"/>
      <c r="AA258" s="343"/>
      <c r="AB258" s="343"/>
      <c r="AC258" s="343"/>
      <c r="AD258" s="343"/>
      <c r="AE258" s="896"/>
      <c r="AF258" s="896"/>
      <c r="AG258" s="896"/>
      <c r="AH258" s="896"/>
      <c r="AI258" s="896"/>
      <c r="AJ258" s="896"/>
      <c r="AK258" s="896"/>
      <c r="AL258" s="896"/>
      <c r="AM258" s="896"/>
      <c r="AN258" s="896"/>
      <c r="AO258" s="896"/>
      <c r="AP258" s="896"/>
      <c r="AQ258" s="896"/>
      <c r="AR258" s="896"/>
    </row>
    <row r="259" ht="14.25" customHeight="1">
      <c r="A259" s="421"/>
      <c r="B259" s="895"/>
      <c r="C259" s="895"/>
      <c r="D259" s="895"/>
      <c r="E259" s="895"/>
      <c r="F259" s="895"/>
      <c r="G259" s="895"/>
      <c r="H259" s="895"/>
      <c r="I259" s="895"/>
      <c r="J259" s="895"/>
      <c r="K259" s="895"/>
      <c r="L259" s="1394"/>
      <c r="M259" s="421"/>
      <c r="N259" s="501"/>
      <c r="O259" s="544"/>
      <c r="P259" s="544"/>
      <c r="Q259" s="544"/>
      <c r="R259" s="544"/>
      <c r="S259" s="544"/>
      <c r="T259" s="544"/>
      <c r="U259" s="544"/>
      <c r="V259" s="544"/>
      <c r="W259" s="544"/>
      <c r="X259" s="544"/>
      <c r="Y259" s="544"/>
      <c r="Z259" s="421"/>
      <c r="AA259" s="343"/>
      <c r="AB259" s="343"/>
      <c r="AC259" s="343"/>
      <c r="AD259" s="343"/>
      <c r="AE259" s="896"/>
      <c r="AF259" s="896"/>
      <c r="AG259" s="896"/>
      <c r="AH259" s="896"/>
      <c r="AI259" s="896"/>
      <c r="AJ259" s="896"/>
      <c r="AK259" s="896"/>
      <c r="AL259" s="896"/>
      <c r="AM259" s="896"/>
      <c r="AN259" s="896"/>
      <c r="AO259" s="896"/>
      <c r="AP259" s="896"/>
      <c r="AQ259" s="896"/>
      <c r="AR259" s="896"/>
    </row>
    <row r="260" ht="14.25" customHeight="1">
      <c r="A260" s="421"/>
      <c r="B260" s="895"/>
      <c r="C260" s="895"/>
      <c r="D260" s="895"/>
      <c r="E260" s="895"/>
      <c r="F260" s="895"/>
      <c r="G260" s="895"/>
      <c r="H260" s="895"/>
      <c r="I260" s="895"/>
      <c r="J260" s="895"/>
      <c r="K260" s="895"/>
      <c r="L260" s="1394"/>
      <c r="M260" s="421"/>
      <c r="N260" s="501"/>
      <c r="O260" s="544"/>
      <c r="P260" s="544"/>
      <c r="Q260" s="544"/>
      <c r="R260" s="544"/>
      <c r="S260" s="544"/>
      <c r="T260" s="544"/>
      <c r="U260" s="544"/>
      <c r="V260" s="544"/>
      <c r="W260" s="544"/>
      <c r="X260" s="544"/>
      <c r="Y260" s="544"/>
      <c r="Z260" s="421"/>
      <c r="AA260" s="343"/>
      <c r="AB260" s="343"/>
      <c r="AC260" s="343"/>
      <c r="AD260" s="343"/>
      <c r="AE260" s="896"/>
      <c r="AF260" s="896"/>
      <c r="AG260" s="896"/>
      <c r="AH260" s="896"/>
      <c r="AI260" s="896"/>
      <c r="AJ260" s="896"/>
      <c r="AK260" s="896"/>
      <c r="AL260" s="896"/>
      <c r="AM260" s="896"/>
      <c r="AN260" s="896"/>
      <c r="AO260" s="896"/>
      <c r="AP260" s="896"/>
      <c r="AQ260" s="896"/>
      <c r="AR260" s="896"/>
    </row>
    <row r="261" ht="14.25" customHeight="1">
      <c r="A261" s="421"/>
      <c r="B261" s="895"/>
      <c r="C261" s="895"/>
      <c r="D261" s="895"/>
      <c r="E261" s="895"/>
      <c r="F261" s="895"/>
      <c r="G261" s="895"/>
      <c r="H261" s="895"/>
      <c r="I261" s="895"/>
      <c r="J261" s="895"/>
      <c r="K261" s="895"/>
      <c r="L261" s="1394"/>
      <c r="M261" s="421"/>
      <c r="N261" s="501"/>
      <c r="O261" s="544"/>
      <c r="P261" s="544"/>
      <c r="Q261" s="544"/>
      <c r="R261" s="544"/>
      <c r="S261" s="544"/>
      <c r="T261" s="544"/>
      <c r="U261" s="544"/>
      <c r="V261" s="544"/>
      <c r="W261" s="544"/>
      <c r="X261" s="544"/>
      <c r="Y261" s="544"/>
      <c r="Z261" s="421"/>
      <c r="AA261" s="343"/>
      <c r="AB261" s="343"/>
      <c r="AC261" s="343"/>
      <c r="AD261" s="343"/>
      <c r="AE261" s="896"/>
      <c r="AF261" s="896"/>
      <c r="AG261" s="896"/>
      <c r="AH261" s="896"/>
      <c r="AI261" s="896"/>
      <c r="AJ261" s="896"/>
      <c r="AK261" s="896"/>
      <c r="AL261" s="896"/>
      <c r="AM261" s="896"/>
      <c r="AN261" s="896"/>
      <c r="AO261" s="896"/>
      <c r="AP261" s="896"/>
      <c r="AQ261" s="896"/>
      <c r="AR261" s="896"/>
    </row>
    <row r="262" ht="14.25" customHeight="1">
      <c r="A262" s="421"/>
      <c r="B262" s="895"/>
      <c r="C262" s="895"/>
      <c r="D262" s="895"/>
      <c r="E262" s="895"/>
      <c r="F262" s="895"/>
      <c r="G262" s="895"/>
      <c r="H262" s="895"/>
      <c r="I262" s="895"/>
      <c r="J262" s="895"/>
      <c r="K262" s="895"/>
      <c r="L262" s="1394"/>
      <c r="M262" s="421"/>
      <c r="N262" s="501"/>
      <c r="O262" s="544"/>
      <c r="P262" s="544"/>
      <c r="Q262" s="544"/>
      <c r="R262" s="544"/>
      <c r="S262" s="544"/>
      <c r="T262" s="544"/>
      <c r="U262" s="544"/>
      <c r="V262" s="544"/>
      <c r="W262" s="544"/>
      <c r="X262" s="544"/>
      <c r="Y262" s="544"/>
      <c r="Z262" s="421"/>
      <c r="AA262" s="343"/>
      <c r="AB262" s="343"/>
      <c r="AC262" s="343"/>
      <c r="AD262" s="343"/>
      <c r="AE262" s="896"/>
      <c r="AF262" s="896"/>
      <c r="AG262" s="896"/>
      <c r="AH262" s="896"/>
      <c r="AI262" s="896"/>
      <c r="AJ262" s="896"/>
      <c r="AK262" s="896"/>
      <c r="AL262" s="896"/>
      <c r="AM262" s="896"/>
      <c r="AN262" s="896"/>
      <c r="AO262" s="896"/>
      <c r="AP262" s="896"/>
      <c r="AQ262" s="896"/>
      <c r="AR262" s="896"/>
    </row>
    <row r="263" ht="14.25" customHeight="1">
      <c r="A263" s="421"/>
      <c r="B263" s="895"/>
      <c r="C263" s="895"/>
      <c r="D263" s="895"/>
      <c r="E263" s="895"/>
      <c r="F263" s="895"/>
      <c r="G263" s="895"/>
      <c r="H263" s="895"/>
      <c r="I263" s="895"/>
      <c r="J263" s="895"/>
      <c r="K263" s="895"/>
      <c r="L263" s="1394"/>
      <c r="M263" s="421"/>
      <c r="N263" s="501"/>
      <c r="O263" s="544"/>
      <c r="P263" s="544"/>
      <c r="Q263" s="544"/>
      <c r="R263" s="544"/>
      <c r="S263" s="544"/>
      <c r="T263" s="544"/>
      <c r="U263" s="544"/>
      <c r="V263" s="544"/>
      <c r="W263" s="544"/>
      <c r="X263" s="544"/>
      <c r="Y263" s="544"/>
      <c r="Z263" s="421"/>
      <c r="AA263" s="343"/>
      <c r="AB263" s="343"/>
      <c r="AC263" s="343"/>
      <c r="AD263" s="343"/>
      <c r="AE263" s="896"/>
      <c r="AF263" s="896"/>
      <c r="AG263" s="896"/>
      <c r="AH263" s="896"/>
      <c r="AI263" s="896"/>
      <c r="AJ263" s="896"/>
      <c r="AK263" s="896"/>
      <c r="AL263" s="896"/>
      <c r="AM263" s="896"/>
      <c r="AN263" s="896"/>
      <c r="AO263" s="896"/>
      <c r="AP263" s="896"/>
      <c r="AQ263" s="896"/>
      <c r="AR263" s="896"/>
    </row>
    <row r="264" ht="14.25" customHeight="1">
      <c r="A264" s="421"/>
      <c r="B264" s="895"/>
      <c r="C264" s="895"/>
      <c r="D264" s="895"/>
      <c r="E264" s="895"/>
      <c r="F264" s="895"/>
      <c r="G264" s="895"/>
      <c r="H264" s="895"/>
      <c r="I264" s="895"/>
      <c r="J264" s="895"/>
      <c r="K264" s="895"/>
      <c r="L264" s="1394"/>
      <c r="M264" s="421"/>
      <c r="N264" s="501"/>
      <c r="O264" s="544"/>
      <c r="P264" s="544"/>
      <c r="Q264" s="544"/>
      <c r="R264" s="544"/>
      <c r="S264" s="544"/>
      <c r="T264" s="544"/>
      <c r="U264" s="544"/>
      <c r="V264" s="544"/>
      <c r="W264" s="544"/>
      <c r="X264" s="544"/>
      <c r="Y264" s="544"/>
      <c r="Z264" s="421"/>
      <c r="AA264" s="343"/>
      <c r="AB264" s="343"/>
      <c r="AC264" s="343"/>
      <c r="AD264" s="343"/>
      <c r="AE264" s="896"/>
      <c r="AF264" s="896"/>
      <c r="AG264" s="896"/>
      <c r="AH264" s="896"/>
      <c r="AI264" s="896"/>
      <c r="AJ264" s="896"/>
      <c r="AK264" s="896"/>
      <c r="AL264" s="896"/>
      <c r="AM264" s="896"/>
      <c r="AN264" s="896"/>
      <c r="AO264" s="896"/>
      <c r="AP264" s="896"/>
      <c r="AQ264" s="896"/>
      <c r="AR264" s="896"/>
    </row>
    <row r="265" ht="14.25" customHeight="1">
      <c r="A265" s="421"/>
      <c r="B265" s="895"/>
      <c r="C265" s="895"/>
      <c r="D265" s="895"/>
      <c r="E265" s="895"/>
      <c r="F265" s="895"/>
      <c r="G265" s="895"/>
      <c r="H265" s="895"/>
      <c r="I265" s="895"/>
      <c r="J265" s="895"/>
      <c r="K265" s="895"/>
      <c r="L265" s="1394"/>
      <c r="M265" s="421"/>
      <c r="N265" s="501"/>
      <c r="O265" s="544"/>
      <c r="P265" s="544"/>
      <c r="Q265" s="544"/>
      <c r="R265" s="544"/>
      <c r="S265" s="544"/>
      <c r="T265" s="544"/>
      <c r="U265" s="544"/>
      <c r="V265" s="544"/>
      <c r="W265" s="544"/>
      <c r="X265" s="544"/>
      <c r="Y265" s="544"/>
      <c r="Z265" s="421"/>
      <c r="AA265" s="343"/>
      <c r="AB265" s="343"/>
      <c r="AC265" s="343"/>
      <c r="AD265" s="343"/>
      <c r="AE265" s="896"/>
      <c r="AF265" s="896"/>
      <c r="AG265" s="896"/>
      <c r="AH265" s="896"/>
      <c r="AI265" s="896"/>
      <c r="AJ265" s="896"/>
      <c r="AK265" s="896"/>
      <c r="AL265" s="896"/>
      <c r="AM265" s="896"/>
      <c r="AN265" s="896"/>
      <c r="AO265" s="896"/>
      <c r="AP265" s="896"/>
      <c r="AQ265" s="896"/>
      <c r="AR265" s="896"/>
    </row>
    <row r="266" ht="14.25" customHeight="1">
      <c r="A266" s="421"/>
      <c r="B266" s="895"/>
      <c r="C266" s="895"/>
      <c r="D266" s="895"/>
      <c r="E266" s="895"/>
      <c r="F266" s="895"/>
      <c r="G266" s="895"/>
      <c r="H266" s="895"/>
      <c r="I266" s="895"/>
      <c r="J266" s="895"/>
      <c r="K266" s="895"/>
      <c r="L266" s="1394"/>
      <c r="M266" s="421"/>
      <c r="N266" s="501"/>
      <c r="O266" s="544"/>
      <c r="P266" s="544"/>
      <c r="Q266" s="544"/>
      <c r="R266" s="544"/>
      <c r="S266" s="544"/>
      <c r="T266" s="544"/>
      <c r="U266" s="544"/>
      <c r="V266" s="544"/>
      <c r="W266" s="544"/>
      <c r="X266" s="544"/>
      <c r="Y266" s="544"/>
      <c r="Z266" s="421"/>
      <c r="AA266" s="343"/>
      <c r="AB266" s="343"/>
      <c r="AC266" s="343"/>
      <c r="AD266" s="343"/>
      <c r="AE266" s="896"/>
      <c r="AF266" s="896"/>
      <c r="AG266" s="896"/>
      <c r="AH266" s="896"/>
      <c r="AI266" s="896"/>
      <c r="AJ266" s="896"/>
      <c r="AK266" s="896"/>
      <c r="AL266" s="896"/>
      <c r="AM266" s="896"/>
      <c r="AN266" s="896"/>
      <c r="AO266" s="896"/>
      <c r="AP266" s="896"/>
      <c r="AQ266" s="896"/>
      <c r="AR266" s="896"/>
    </row>
    <row r="267" ht="14.25" customHeight="1">
      <c r="A267" s="421"/>
      <c r="B267" s="895"/>
      <c r="C267" s="895"/>
      <c r="D267" s="895"/>
      <c r="E267" s="895"/>
      <c r="F267" s="895"/>
      <c r="G267" s="895"/>
      <c r="H267" s="895"/>
      <c r="I267" s="895"/>
      <c r="J267" s="895"/>
      <c r="K267" s="895"/>
      <c r="L267" s="1394"/>
      <c r="M267" s="421"/>
      <c r="N267" s="501"/>
      <c r="O267" s="544"/>
      <c r="P267" s="544"/>
      <c r="Q267" s="544"/>
      <c r="R267" s="544"/>
      <c r="S267" s="544"/>
      <c r="T267" s="544"/>
      <c r="U267" s="544"/>
      <c r="V267" s="544"/>
      <c r="W267" s="544"/>
      <c r="X267" s="544"/>
      <c r="Y267" s="544"/>
      <c r="Z267" s="421"/>
      <c r="AA267" s="343"/>
      <c r="AB267" s="343"/>
      <c r="AC267" s="343"/>
      <c r="AD267" s="343"/>
      <c r="AE267" s="896"/>
      <c r="AF267" s="896"/>
      <c r="AG267" s="896"/>
      <c r="AH267" s="896"/>
      <c r="AI267" s="896"/>
      <c r="AJ267" s="896"/>
      <c r="AK267" s="896"/>
      <c r="AL267" s="896"/>
      <c r="AM267" s="896"/>
      <c r="AN267" s="896"/>
      <c r="AO267" s="896"/>
      <c r="AP267" s="896"/>
      <c r="AQ267" s="896"/>
      <c r="AR267" s="896"/>
    </row>
    <row r="268" ht="14.25" customHeight="1">
      <c r="A268" s="421"/>
      <c r="B268" s="895"/>
      <c r="C268" s="895"/>
      <c r="D268" s="895"/>
      <c r="E268" s="895"/>
      <c r="F268" s="895"/>
      <c r="G268" s="895"/>
      <c r="H268" s="895"/>
      <c r="I268" s="895"/>
      <c r="J268" s="895"/>
      <c r="K268" s="895"/>
      <c r="L268" s="1394"/>
      <c r="M268" s="421"/>
      <c r="N268" s="501"/>
      <c r="O268" s="544"/>
      <c r="P268" s="544"/>
      <c r="Q268" s="544"/>
      <c r="R268" s="544"/>
      <c r="S268" s="544"/>
      <c r="T268" s="544"/>
      <c r="U268" s="544"/>
      <c r="V268" s="544"/>
      <c r="W268" s="544"/>
      <c r="X268" s="544"/>
      <c r="Y268" s="544"/>
      <c r="Z268" s="421"/>
      <c r="AA268" s="343"/>
      <c r="AB268" s="343"/>
      <c r="AC268" s="343"/>
      <c r="AD268" s="343"/>
      <c r="AE268" s="896"/>
      <c r="AF268" s="896"/>
      <c r="AG268" s="896"/>
      <c r="AH268" s="896"/>
      <c r="AI268" s="896"/>
      <c r="AJ268" s="896"/>
      <c r="AK268" s="896"/>
      <c r="AL268" s="896"/>
      <c r="AM268" s="896"/>
      <c r="AN268" s="896"/>
      <c r="AO268" s="896"/>
      <c r="AP268" s="896"/>
      <c r="AQ268" s="896"/>
      <c r="AR268" s="896"/>
    </row>
    <row r="269" ht="14.25" customHeight="1">
      <c r="A269" s="421"/>
      <c r="B269" s="895"/>
      <c r="C269" s="895"/>
      <c r="D269" s="895"/>
      <c r="E269" s="895"/>
      <c r="F269" s="895"/>
      <c r="G269" s="895"/>
      <c r="H269" s="895"/>
      <c r="I269" s="895"/>
      <c r="J269" s="895"/>
      <c r="K269" s="895"/>
      <c r="L269" s="1394"/>
      <c r="M269" s="421"/>
      <c r="N269" s="501"/>
      <c r="O269" s="544"/>
      <c r="P269" s="544"/>
      <c r="Q269" s="544"/>
      <c r="R269" s="544"/>
      <c r="S269" s="544"/>
      <c r="T269" s="544"/>
      <c r="U269" s="544"/>
      <c r="V269" s="544"/>
      <c r="W269" s="544"/>
      <c r="X269" s="544"/>
      <c r="Y269" s="544"/>
      <c r="Z269" s="421"/>
      <c r="AA269" s="343"/>
      <c r="AB269" s="343"/>
      <c r="AC269" s="343"/>
      <c r="AD269" s="343"/>
      <c r="AE269" s="896"/>
      <c r="AF269" s="896"/>
      <c r="AG269" s="896"/>
      <c r="AH269" s="896"/>
      <c r="AI269" s="896"/>
      <c r="AJ269" s="896"/>
      <c r="AK269" s="896"/>
      <c r="AL269" s="896"/>
      <c r="AM269" s="896"/>
      <c r="AN269" s="896"/>
      <c r="AO269" s="896"/>
      <c r="AP269" s="896"/>
      <c r="AQ269" s="896"/>
      <c r="AR269" s="896"/>
    </row>
    <row r="270" ht="14.25" customHeight="1">
      <c r="A270" s="421"/>
      <c r="B270" s="895"/>
      <c r="C270" s="895"/>
      <c r="D270" s="895"/>
      <c r="E270" s="895"/>
      <c r="F270" s="895"/>
      <c r="G270" s="895"/>
      <c r="H270" s="895"/>
      <c r="I270" s="895"/>
      <c r="J270" s="895"/>
      <c r="K270" s="895"/>
      <c r="L270" s="1394"/>
      <c r="M270" s="421"/>
      <c r="N270" s="501"/>
      <c r="O270" s="544"/>
      <c r="P270" s="544"/>
      <c r="Q270" s="544"/>
      <c r="R270" s="544"/>
      <c r="S270" s="544"/>
      <c r="T270" s="544"/>
      <c r="U270" s="544"/>
      <c r="V270" s="544"/>
      <c r="W270" s="544"/>
      <c r="X270" s="544"/>
      <c r="Y270" s="544"/>
      <c r="Z270" s="421"/>
      <c r="AA270" s="343"/>
      <c r="AB270" s="343"/>
      <c r="AC270" s="343"/>
      <c r="AD270" s="343"/>
      <c r="AE270" s="896"/>
      <c r="AF270" s="896"/>
      <c r="AG270" s="896"/>
      <c r="AH270" s="896"/>
      <c r="AI270" s="896"/>
      <c r="AJ270" s="896"/>
      <c r="AK270" s="896"/>
      <c r="AL270" s="896"/>
      <c r="AM270" s="896"/>
      <c r="AN270" s="896"/>
      <c r="AO270" s="896"/>
      <c r="AP270" s="896"/>
      <c r="AQ270" s="896"/>
      <c r="AR270" s="896"/>
    </row>
    <row r="271" ht="14.25" customHeight="1">
      <c r="A271" s="421"/>
      <c r="B271" s="895"/>
      <c r="C271" s="895"/>
      <c r="D271" s="895"/>
      <c r="E271" s="895"/>
      <c r="F271" s="895"/>
      <c r="G271" s="895"/>
      <c r="H271" s="895"/>
      <c r="I271" s="895"/>
      <c r="J271" s="895"/>
      <c r="K271" s="895"/>
      <c r="L271" s="1394"/>
      <c r="M271" s="421"/>
      <c r="N271" s="501"/>
      <c r="O271" s="544"/>
      <c r="P271" s="544"/>
      <c r="Q271" s="544"/>
      <c r="R271" s="544"/>
      <c r="S271" s="544"/>
      <c r="T271" s="544"/>
      <c r="U271" s="544"/>
      <c r="V271" s="544"/>
      <c r="W271" s="544"/>
      <c r="X271" s="544"/>
      <c r="Y271" s="544"/>
      <c r="Z271" s="421"/>
      <c r="AA271" s="343"/>
      <c r="AB271" s="343"/>
      <c r="AC271" s="343"/>
      <c r="AD271" s="343"/>
      <c r="AE271" s="896"/>
      <c r="AF271" s="896"/>
      <c r="AG271" s="896"/>
      <c r="AH271" s="896"/>
      <c r="AI271" s="896"/>
      <c r="AJ271" s="896"/>
      <c r="AK271" s="896"/>
      <c r="AL271" s="896"/>
      <c r="AM271" s="896"/>
      <c r="AN271" s="896"/>
      <c r="AO271" s="896"/>
      <c r="AP271" s="896"/>
      <c r="AQ271" s="896"/>
      <c r="AR271" s="896"/>
    </row>
    <row r="272" ht="14.25" customHeight="1">
      <c r="A272" s="421"/>
      <c r="B272" s="895"/>
      <c r="C272" s="895"/>
      <c r="D272" s="895"/>
      <c r="E272" s="895"/>
      <c r="F272" s="895"/>
      <c r="G272" s="895"/>
      <c r="H272" s="895"/>
      <c r="I272" s="895"/>
      <c r="J272" s="895"/>
      <c r="K272" s="895"/>
      <c r="L272" s="1394"/>
      <c r="M272" s="421"/>
      <c r="N272" s="501"/>
      <c r="O272" s="544"/>
      <c r="P272" s="544"/>
      <c r="Q272" s="544"/>
      <c r="R272" s="544"/>
      <c r="S272" s="544"/>
      <c r="T272" s="544"/>
      <c r="U272" s="544"/>
      <c r="V272" s="544"/>
      <c r="W272" s="544"/>
      <c r="X272" s="544"/>
      <c r="Y272" s="544"/>
      <c r="Z272" s="421"/>
      <c r="AA272" s="343"/>
      <c r="AB272" s="343"/>
      <c r="AC272" s="343"/>
      <c r="AD272" s="343"/>
      <c r="AE272" s="896"/>
      <c r="AF272" s="896"/>
      <c r="AG272" s="896"/>
      <c r="AH272" s="896"/>
      <c r="AI272" s="896"/>
      <c r="AJ272" s="896"/>
      <c r="AK272" s="896"/>
      <c r="AL272" s="896"/>
      <c r="AM272" s="896"/>
      <c r="AN272" s="896"/>
      <c r="AO272" s="896"/>
      <c r="AP272" s="896"/>
      <c r="AQ272" s="896"/>
      <c r="AR272" s="896"/>
    </row>
    <row r="273" ht="14.25" customHeight="1">
      <c r="A273" s="421"/>
      <c r="B273" s="895"/>
      <c r="C273" s="895"/>
      <c r="D273" s="895"/>
      <c r="E273" s="895"/>
      <c r="F273" s="895"/>
      <c r="G273" s="895"/>
      <c r="H273" s="895"/>
      <c r="I273" s="895"/>
      <c r="J273" s="895"/>
      <c r="K273" s="895"/>
      <c r="L273" s="1394"/>
      <c r="M273" s="421"/>
      <c r="N273" s="501"/>
      <c r="O273" s="544"/>
      <c r="P273" s="544"/>
      <c r="Q273" s="544"/>
      <c r="R273" s="544"/>
      <c r="S273" s="544"/>
      <c r="T273" s="544"/>
      <c r="U273" s="544"/>
      <c r="V273" s="544"/>
      <c r="W273" s="544"/>
      <c r="X273" s="544"/>
      <c r="Y273" s="544"/>
      <c r="Z273" s="421"/>
      <c r="AA273" s="343"/>
      <c r="AB273" s="343"/>
      <c r="AC273" s="343"/>
      <c r="AD273" s="343"/>
      <c r="AE273" s="896"/>
      <c r="AF273" s="896"/>
      <c r="AG273" s="896"/>
      <c r="AH273" s="896"/>
      <c r="AI273" s="896"/>
      <c r="AJ273" s="896"/>
      <c r="AK273" s="896"/>
      <c r="AL273" s="896"/>
      <c r="AM273" s="896"/>
      <c r="AN273" s="896"/>
      <c r="AO273" s="896"/>
      <c r="AP273" s="896"/>
      <c r="AQ273" s="896"/>
      <c r="AR273" s="896"/>
    </row>
    <row r="274" ht="14.25" customHeight="1">
      <c r="A274" s="421"/>
      <c r="B274" s="895"/>
      <c r="C274" s="895"/>
      <c r="D274" s="895"/>
      <c r="E274" s="895"/>
      <c r="F274" s="895"/>
      <c r="G274" s="895"/>
      <c r="H274" s="895"/>
      <c r="I274" s="895"/>
      <c r="J274" s="895"/>
      <c r="K274" s="895"/>
      <c r="L274" s="1394"/>
      <c r="M274" s="421"/>
      <c r="N274" s="501"/>
      <c r="O274" s="544"/>
      <c r="P274" s="544"/>
      <c r="Q274" s="544"/>
      <c r="R274" s="544"/>
      <c r="S274" s="544"/>
      <c r="T274" s="544"/>
      <c r="U274" s="544"/>
      <c r="V274" s="544"/>
      <c r="W274" s="544"/>
      <c r="X274" s="544"/>
      <c r="Y274" s="544"/>
      <c r="Z274" s="421"/>
      <c r="AA274" s="343"/>
      <c r="AB274" s="343"/>
      <c r="AC274" s="343"/>
      <c r="AD274" s="343"/>
      <c r="AE274" s="896"/>
      <c r="AF274" s="896"/>
      <c r="AG274" s="896"/>
      <c r="AH274" s="896"/>
      <c r="AI274" s="896"/>
      <c r="AJ274" s="896"/>
      <c r="AK274" s="896"/>
      <c r="AL274" s="896"/>
      <c r="AM274" s="896"/>
      <c r="AN274" s="896"/>
      <c r="AO274" s="896"/>
      <c r="AP274" s="896"/>
      <c r="AQ274" s="896"/>
      <c r="AR274" s="896"/>
    </row>
    <row r="275" ht="14.25" customHeight="1">
      <c r="A275" s="421"/>
      <c r="B275" s="895"/>
      <c r="C275" s="895"/>
      <c r="D275" s="895"/>
      <c r="E275" s="895"/>
      <c r="F275" s="895"/>
      <c r="G275" s="895"/>
      <c r="H275" s="895"/>
      <c r="I275" s="895"/>
      <c r="J275" s="895"/>
      <c r="K275" s="895"/>
      <c r="L275" s="1394"/>
      <c r="M275" s="421"/>
      <c r="N275" s="501"/>
      <c r="O275" s="544"/>
      <c r="P275" s="544"/>
      <c r="Q275" s="544"/>
      <c r="R275" s="544"/>
      <c r="S275" s="544"/>
      <c r="T275" s="544"/>
      <c r="U275" s="544"/>
      <c r="V275" s="544"/>
      <c r="W275" s="544"/>
      <c r="X275" s="544"/>
      <c r="Y275" s="544"/>
      <c r="Z275" s="421"/>
      <c r="AA275" s="343"/>
      <c r="AB275" s="343"/>
      <c r="AC275" s="343"/>
      <c r="AD275" s="343"/>
      <c r="AE275" s="896"/>
      <c r="AF275" s="896"/>
      <c r="AG275" s="896"/>
      <c r="AH275" s="896"/>
      <c r="AI275" s="896"/>
      <c r="AJ275" s="896"/>
      <c r="AK275" s="896"/>
      <c r="AL275" s="896"/>
      <c r="AM275" s="896"/>
      <c r="AN275" s="896"/>
      <c r="AO275" s="896"/>
      <c r="AP275" s="896"/>
      <c r="AQ275" s="896"/>
      <c r="AR275" s="896"/>
    </row>
    <row r="276" ht="14.25" customHeight="1">
      <c r="A276" s="421"/>
      <c r="B276" s="895"/>
      <c r="C276" s="895"/>
      <c r="D276" s="895"/>
      <c r="E276" s="895"/>
      <c r="F276" s="895"/>
      <c r="G276" s="895"/>
      <c r="H276" s="895"/>
      <c r="I276" s="895"/>
      <c r="J276" s="895"/>
      <c r="K276" s="895"/>
      <c r="L276" s="1394"/>
      <c r="M276" s="421"/>
      <c r="N276" s="501"/>
      <c r="O276" s="544"/>
      <c r="P276" s="544"/>
      <c r="Q276" s="544"/>
      <c r="R276" s="544"/>
      <c r="S276" s="544"/>
      <c r="T276" s="544"/>
      <c r="U276" s="544"/>
      <c r="V276" s="544"/>
      <c r="W276" s="544"/>
      <c r="X276" s="544"/>
      <c r="Y276" s="544"/>
      <c r="Z276" s="421"/>
      <c r="AA276" s="343"/>
      <c r="AB276" s="343"/>
      <c r="AC276" s="343"/>
      <c r="AD276" s="343"/>
      <c r="AE276" s="896"/>
      <c r="AF276" s="896"/>
      <c r="AG276" s="896"/>
      <c r="AH276" s="896"/>
      <c r="AI276" s="896"/>
      <c r="AJ276" s="896"/>
      <c r="AK276" s="896"/>
      <c r="AL276" s="896"/>
      <c r="AM276" s="896"/>
      <c r="AN276" s="896"/>
      <c r="AO276" s="896"/>
      <c r="AP276" s="896"/>
      <c r="AQ276" s="896"/>
      <c r="AR276" s="896"/>
    </row>
    <row r="277" ht="14.25" customHeight="1">
      <c r="A277" s="421"/>
      <c r="B277" s="895"/>
      <c r="C277" s="895"/>
      <c r="D277" s="895"/>
      <c r="E277" s="895"/>
      <c r="F277" s="895"/>
      <c r="G277" s="895"/>
      <c r="H277" s="895"/>
      <c r="I277" s="895"/>
      <c r="J277" s="895"/>
      <c r="K277" s="895"/>
      <c r="L277" s="1394"/>
      <c r="M277" s="421"/>
      <c r="N277" s="501"/>
      <c r="O277" s="544"/>
      <c r="P277" s="544"/>
      <c r="Q277" s="544"/>
      <c r="R277" s="544"/>
      <c r="S277" s="544"/>
      <c r="T277" s="544"/>
      <c r="U277" s="544"/>
      <c r="V277" s="544"/>
      <c r="W277" s="544"/>
      <c r="X277" s="544"/>
      <c r="Y277" s="544"/>
      <c r="Z277" s="421"/>
      <c r="AA277" s="343"/>
      <c r="AB277" s="343"/>
      <c r="AC277" s="343"/>
      <c r="AD277" s="343"/>
      <c r="AE277" s="896"/>
      <c r="AF277" s="896"/>
      <c r="AG277" s="896"/>
      <c r="AH277" s="896"/>
      <c r="AI277" s="896"/>
      <c r="AJ277" s="896"/>
      <c r="AK277" s="896"/>
      <c r="AL277" s="896"/>
      <c r="AM277" s="896"/>
      <c r="AN277" s="896"/>
      <c r="AO277" s="896"/>
      <c r="AP277" s="896"/>
      <c r="AQ277" s="896"/>
      <c r="AR277" s="896"/>
    </row>
    <row r="278" ht="14.25" customHeight="1">
      <c r="A278" s="421"/>
      <c r="B278" s="895"/>
      <c r="C278" s="895"/>
      <c r="D278" s="895"/>
      <c r="E278" s="895"/>
      <c r="F278" s="895"/>
      <c r="G278" s="895"/>
      <c r="H278" s="895"/>
      <c r="I278" s="895"/>
      <c r="J278" s="895"/>
      <c r="K278" s="895"/>
      <c r="L278" s="1394"/>
      <c r="M278" s="421"/>
      <c r="N278" s="501"/>
      <c r="O278" s="544"/>
      <c r="P278" s="544"/>
      <c r="Q278" s="544"/>
      <c r="R278" s="544"/>
      <c r="S278" s="544"/>
      <c r="T278" s="544"/>
      <c r="U278" s="544"/>
      <c r="V278" s="544"/>
      <c r="W278" s="544"/>
      <c r="X278" s="544"/>
      <c r="Y278" s="544"/>
      <c r="Z278" s="421"/>
      <c r="AA278" s="343"/>
      <c r="AB278" s="343"/>
      <c r="AC278" s="343"/>
      <c r="AD278" s="343"/>
      <c r="AE278" s="896"/>
      <c r="AF278" s="896"/>
      <c r="AG278" s="896"/>
      <c r="AH278" s="896"/>
      <c r="AI278" s="896"/>
      <c r="AJ278" s="896"/>
      <c r="AK278" s="896"/>
      <c r="AL278" s="896"/>
      <c r="AM278" s="896"/>
      <c r="AN278" s="896"/>
      <c r="AO278" s="896"/>
      <c r="AP278" s="896"/>
      <c r="AQ278" s="896"/>
      <c r="AR278" s="896"/>
    </row>
    <row r="279" ht="14.25" customHeight="1">
      <c r="A279" s="421"/>
      <c r="B279" s="895"/>
      <c r="C279" s="895"/>
      <c r="D279" s="895"/>
      <c r="E279" s="895"/>
      <c r="F279" s="895"/>
      <c r="G279" s="895"/>
      <c r="H279" s="895"/>
      <c r="I279" s="895"/>
      <c r="J279" s="895"/>
      <c r="K279" s="895"/>
      <c r="L279" s="1394"/>
      <c r="M279" s="421"/>
      <c r="N279" s="501"/>
      <c r="O279" s="544"/>
      <c r="P279" s="544"/>
      <c r="Q279" s="544"/>
      <c r="R279" s="544"/>
      <c r="S279" s="544"/>
      <c r="T279" s="544"/>
      <c r="U279" s="544"/>
      <c r="V279" s="544"/>
      <c r="W279" s="544"/>
      <c r="X279" s="544"/>
      <c r="Y279" s="544"/>
      <c r="Z279" s="421"/>
      <c r="AA279" s="343"/>
      <c r="AB279" s="343"/>
      <c r="AC279" s="343"/>
      <c r="AD279" s="343"/>
      <c r="AE279" s="896"/>
      <c r="AF279" s="896"/>
      <c r="AG279" s="896"/>
      <c r="AH279" s="896"/>
      <c r="AI279" s="896"/>
      <c r="AJ279" s="896"/>
      <c r="AK279" s="896"/>
      <c r="AL279" s="896"/>
      <c r="AM279" s="896"/>
      <c r="AN279" s="896"/>
      <c r="AO279" s="896"/>
      <c r="AP279" s="896"/>
      <c r="AQ279" s="896"/>
      <c r="AR279" s="896"/>
    </row>
    <row r="280" ht="14.25" customHeight="1">
      <c r="A280" s="421"/>
      <c r="B280" s="895"/>
      <c r="C280" s="895"/>
      <c r="D280" s="895"/>
      <c r="E280" s="895"/>
      <c r="F280" s="895"/>
      <c r="G280" s="895"/>
      <c r="H280" s="895"/>
      <c r="I280" s="895"/>
      <c r="J280" s="895"/>
      <c r="K280" s="895"/>
      <c r="L280" s="1394"/>
      <c r="M280" s="421"/>
      <c r="N280" s="501"/>
      <c r="O280" s="544"/>
      <c r="P280" s="544"/>
      <c r="Q280" s="544"/>
      <c r="R280" s="544"/>
      <c r="S280" s="544"/>
      <c r="T280" s="544"/>
      <c r="U280" s="544"/>
      <c r="V280" s="544"/>
      <c r="W280" s="544"/>
      <c r="X280" s="544"/>
      <c r="Y280" s="544"/>
      <c r="Z280" s="421"/>
      <c r="AA280" s="343"/>
      <c r="AB280" s="343"/>
      <c r="AC280" s="343"/>
      <c r="AD280" s="343"/>
      <c r="AE280" s="896"/>
      <c r="AF280" s="896"/>
      <c r="AG280" s="896"/>
      <c r="AH280" s="896"/>
      <c r="AI280" s="896"/>
      <c r="AJ280" s="896"/>
      <c r="AK280" s="896"/>
      <c r="AL280" s="896"/>
      <c r="AM280" s="896"/>
      <c r="AN280" s="896"/>
      <c r="AO280" s="896"/>
      <c r="AP280" s="896"/>
      <c r="AQ280" s="896"/>
      <c r="AR280" s="896"/>
    </row>
    <row r="281" ht="14.25" customHeight="1">
      <c r="A281" s="421"/>
      <c r="B281" s="895"/>
      <c r="C281" s="895"/>
      <c r="D281" s="895"/>
      <c r="E281" s="895"/>
      <c r="F281" s="895"/>
      <c r="G281" s="895"/>
      <c r="H281" s="895"/>
      <c r="I281" s="895"/>
      <c r="J281" s="895"/>
      <c r="K281" s="895"/>
      <c r="L281" s="1394"/>
      <c r="M281" s="421"/>
      <c r="N281" s="501"/>
      <c r="O281" s="544"/>
      <c r="P281" s="544"/>
      <c r="Q281" s="544"/>
      <c r="R281" s="544"/>
      <c r="S281" s="544"/>
      <c r="T281" s="544"/>
      <c r="U281" s="544"/>
      <c r="V281" s="544"/>
      <c r="W281" s="544"/>
      <c r="X281" s="544"/>
      <c r="Y281" s="544"/>
      <c r="Z281" s="421"/>
      <c r="AA281" s="343"/>
      <c r="AB281" s="343"/>
      <c r="AC281" s="343"/>
      <c r="AD281" s="343"/>
      <c r="AE281" s="896"/>
      <c r="AF281" s="896"/>
      <c r="AG281" s="896"/>
      <c r="AH281" s="896"/>
      <c r="AI281" s="896"/>
      <c r="AJ281" s="896"/>
      <c r="AK281" s="896"/>
      <c r="AL281" s="896"/>
      <c r="AM281" s="896"/>
      <c r="AN281" s="896"/>
      <c r="AO281" s="896"/>
      <c r="AP281" s="896"/>
      <c r="AQ281" s="896"/>
      <c r="AR281" s="896"/>
    </row>
    <row r="282" ht="14.25" customHeight="1">
      <c r="A282" s="421"/>
      <c r="B282" s="895"/>
      <c r="C282" s="895"/>
      <c r="D282" s="895"/>
      <c r="E282" s="895"/>
      <c r="F282" s="895"/>
      <c r="G282" s="895"/>
      <c r="H282" s="895"/>
      <c r="I282" s="895"/>
      <c r="J282" s="895"/>
      <c r="K282" s="895"/>
      <c r="L282" s="1394"/>
      <c r="M282" s="421"/>
      <c r="N282" s="501"/>
      <c r="O282" s="544"/>
      <c r="P282" s="544"/>
      <c r="Q282" s="544"/>
      <c r="R282" s="544"/>
      <c r="S282" s="544"/>
      <c r="T282" s="544"/>
      <c r="U282" s="544"/>
      <c r="V282" s="544"/>
      <c r="W282" s="544"/>
      <c r="X282" s="544"/>
      <c r="Y282" s="544"/>
      <c r="Z282" s="421"/>
      <c r="AA282" s="343"/>
      <c r="AB282" s="343"/>
      <c r="AC282" s="343"/>
      <c r="AD282" s="343"/>
      <c r="AE282" s="896"/>
      <c r="AF282" s="896"/>
      <c r="AG282" s="896"/>
      <c r="AH282" s="896"/>
      <c r="AI282" s="896"/>
      <c r="AJ282" s="896"/>
      <c r="AK282" s="896"/>
      <c r="AL282" s="896"/>
      <c r="AM282" s="896"/>
      <c r="AN282" s="896"/>
      <c r="AO282" s="896"/>
      <c r="AP282" s="896"/>
      <c r="AQ282" s="896"/>
      <c r="AR282" s="896"/>
    </row>
    <row r="283" ht="14.25" customHeight="1">
      <c r="A283" s="421"/>
      <c r="B283" s="895"/>
      <c r="C283" s="895"/>
      <c r="D283" s="895"/>
      <c r="E283" s="895"/>
      <c r="F283" s="895"/>
      <c r="G283" s="895"/>
      <c r="H283" s="895"/>
      <c r="I283" s="895"/>
      <c r="J283" s="895"/>
      <c r="K283" s="895"/>
      <c r="L283" s="1394"/>
      <c r="M283" s="421"/>
      <c r="N283" s="501"/>
      <c r="O283" s="544"/>
      <c r="P283" s="544"/>
      <c r="Q283" s="544"/>
      <c r="R283" s="544"/>
      <c r="S283" s="544"/>
      <c r="T283" s="544"/>
      <c r="U283" s="544"/>
      <c r="V283" s="544"/>
      <c r="W283" s="544"/>
      <c r="X283" s="544"/>
      <c r="Y283" s="544"/>
      <c r="Z283" s="421"/>
      <c r="AA283" s="343"/>
      <c r="AB283" s="343"/>
      <c r="AC283" s="343"/>
      <c r="AD283" s="343"/>
      <c r="AE283" s="896"/>
      <c r="AF283" s="896"/>
      <c r="AG283" s="896"/>
      <c r="AH283" s="896"/>
      <c r="AI283" s="896"/>
      <c r="AJ283" s="896"/>
      <c r="AK283" s="896"/>
      <c r="AL283" s="896"/>
      <c r="AM283" s="896"/>
      <c r="AN283" s="896"/>
      <c r="AO283" s="896"/>
      <c r="AP283" s="896"/>
      <c r="AQ283" s="896"/>
      <c r="AR283" s="896"/>
    </row>
    <row r="284" ht="14.25" customHeight="1">
      <c r="A284" s="421"/>
      <c r="B284" s="895"/>
      <c r="C284" s="895"/>
      <c r="D284" s="895"/>
      <c r="E284" s="895"/>
      <c r="F284" s="895"/>
      <c r="G284" s="895"/>
      <c r="H284" s="895"/>
      <c r="I284" s="895"/>
      <c r="J284" s="895"/>
      <c r="K284" s="895"/>
      <c r="L284" s="1394"/>
      <c r="M284" s="421"/>
      <c r="N284" s="501"/>
      <c r="O284" s="544"/>
      <c r="P284" s="544"/>
      <c r="Q284" s="544"/>
      <c r="R284" s="544"/>
      <c r="S284" s="544"/>
      <c r="T284" s="544"/>
      <c r="U284" s="544"/>
      <c r="V284" s="544"/>
      <c r="W284" s="544"/>
      <c r="X284" s="544"/>
      <c r="Y284" s="544"/>
      <c r="Z284" s="421"/>
      <c r="AA284" s="343"/>
      <c r="AB284" s="343"/>
      <c r="AC284" s="343"/>
      <c r="AD284" s="343"/>
      <c r="AE284" s="896"/>
      <c r="AF284" s="896"/>
      <c r="AG284" s="896"/>
      <c r="AH284" s="896"/>
      <c r="AI284" s="896"/>
      <c r="AJ284" s="896"/>
      <c r="AK284" s="896"/>
      <c r="AL284" s="896"/>
      <c r="AM284" s="896"/>
      <c r="AN284" s="896"/>
      <c r="AO284" s="896"/>
      <c r="AP284" s="896"/>
      <c r="AQ284" s="896"/>
      <c r="AR284" s="896"/>
    </row>
    <row r="285" ht="14.25" customHeight="1">
      <c r="A285" s="421"/>
      <c r="B285" s="895"/>
      <c r="C285" s="895"/>
      <c r="D285" s="895"/>
      <c r="E285" s="895"/>
      <c r="F285" s="895"/>
      <c r="G285" s="895"/>
      <c r="H285" s="895"/>
      <c r="I285" s="895"/>
      <c r="J285" s="895"/>
      <c r="K285" s="895"/>
      <c r="L285" s="1394"/>
      <c r="M285" s="421"/>
      <c r="N285" s="501"/>
      <c r="O285" s="544"/>
      <c r="P285" s="544"/>
      <c r="Q285" s="544"/>
      <c r="R285" s="544"/>
      <c r="S285" s="544"/>
      <c r="T285" s="544"/>
      <c r="U285" s="544"/>
      <c r="V285" s="544"/>
      <c r="W285" s="544"/>
      <c r="X285" s="544"/>
      <c r="Y285" s="544"/>
      <c r="Z285" s="421"/>
      <c r="AA285" s="343"/>
      <c r="AB285" s="343"/>
      <c r="AC285" s="343"/>
      <c r="AD285" s="343"/>
      <c r="AE285" s="896"/>
      <c r="AF285" s="896"/>
      <c r="AG285" s="896"/>
      <c r="AH285" s="896"/>
      <c r="AI285" s="896"/>
      <c r="AJ285" s="896"/>
      <c r="AK285" s="896"/>
      <c r="AL285" s="896"/>
      <c r="AM285" s="896"/>
      <c r="AN285" s="896"/>
      <c r="AO285" s="896"/>
      <c r="AP285" s="896"/>
      <c r="AQ285" s="896"/>
      <c r="AR285" s="896"/>
    </row>
    <row r="286" ht="14.25" customHeight="1">
      <c r="A286" s="421"/>
      <c r="B286" s="895"/>
      <c r="C286" s="895"/>
      <c r="D286" s="895"/>
      <c r="E286" s="895"/>
      <c r="F286" s="895"/>
      <c r="G286" s="895"/>
      <c r="H286" s="895"/>
      <c r="I286" s="895"/>
      <c r="J286" s="895"/>
      <c r="K286" s="895"/>
      <c r="L286" s="1394"/>
      <c r="M286" s="421"/>
      <c r="N286" s="501"/>
      <c r="O286" s="544"/>
      <c r="P286" s="544"/>
      <c r="Q286" s="544"/>
      <c r="R286" s="544"/>
      <c r="S286" s="544"/>
      <c r="T286" s="544"/>
      <c r="U286" s="544"/>
      <c r="V286" s="544"/>
      <c r="W286" s="544"/>
      <c r="X286" s="544"/>
      <c r="Y286" s="544"/>
      <c r="Z286" s="421"/>
      <c r="AA286" s="343"/>
      <c r="AB286" s="343"/>
      <c r="AC286" s="343"/>
      <c r="AD286" s="343"/>
      <c r="AE286" s="896"/>
      <c r="AF286" s="896"/>
      <c r="AG286" s="896"/>
      <c r="AH286" s="896"/>
      <c r="AI286" s="896"/>
      <c r="AJ286" s="896"/>
      <c r="AK286" s="896"/>
      <c r="AL286" s="896"/>
      <c r="AM286" s="896"/>
      <c r="AN286" s="896"/>
      <c r="AO286" s="896"/>
      <c r="AP286" s="896"/>
      <c r="AQ286" s="896"/>
      <c r="AR286" s="896"/>
    </row>
    <row r="287" ht="14.25" customHeight="1">
      <c r="A287" s="421"/>
      <c r="B287" s="895"/>
      <c r="C287" s="895"/>
      <c r="D287" s="895"/>
      <c r="E287" s="895"/>
      <c r="F287" s="895"/>
      <c r="G287" s="895"/>
      <c r="H287" s="895"/>
      <c r="I287" s="895"/>
      <c r="J287" s="895"/>
      <c r="K287" s="895"/>
      <c r="L287" s="1394"/>
      <c r="M287" s="421"/>
      <c r="N287" s="501"/>
      <c r="O287" s="544"/>
      <c r="P287" s="544"/>
      <c r="Q287" s="544"/>
      <c r="R287" s="544"/>
      <c r="S287" s="544"/>
      <c r="T287" s="544"/>
      <c r="U287" s="544"/>
      <c r="V287" s="544"/>
      <c r="W287" s="544"/>
      <c r="X287" s="544"/>
      <c r="Y287" s="544"/>
      <c r="Z287" s="421"/>
      <c r="AA287" s="343"/>
      <c r="AB287" s="343"/>
      <c r="AC287" s="343"/>
      <c r="AD287" s="343"/>
      <c r="AE287" s="896"/>
      <c r="AF287" s="896"/>
      <c r="AG287" s="896"/>
      <c r="AH287" s="896"/>
      <c r="AI287" s="896"/>
      <c r="AJ287" s="896"/>
      <c r="AK287" s="896"/>
      <c r="AL287" s="896"/>
      <c r="AM287" s="896"/>
      <c r="AN287" s="896"/>
      <c r="AO287" s="896"/>
      <c r="AP287" s="896"/>
      <c r="AQ287" s="896"/>
      <c r="AR287" s="896"/>
    </row>
    <row r="288" ht="14.25" customHeight="1">
      <c r="A288" s="421"/>
      <c r="B288" s="895"/>
      <c r="C288" s="895"/>
      <c r="D288" s="895"/>
      <c r="E288" s="895"/>
      <c r="F288" s="895"/>
      <c r="G288" s="895"/>
      <c r="H288" s="895"/>
      <c r="I288" s="895"/>
      <c r="J288" s="895"/>
      <c r="K288" s="895"/>
      <c r="L288" s="1394"/>
      <c r="M288" s="421"/>
      <c r="N288" s="501"/>
      <c r="O288" s="544"/>
      <c r="P288" s="544"/>
      <c r="Q288" s="544"/>
      <c r="R288" s="544"/>
      <c r="S288" s="544"/>
      <c r="T288" s="544"/>
      <c r="U288" s="544"/>
      <c r="V288" s="544"/>
      <c r="W288" s="544"/>
      <c r="X288" s="544"/>
      <c r="Y288" s="544"/>
      <c r="Z288" s="421"/>
      <c r="AA288" s="343"/>
      <c r="AB288" s="343"/>
      <c r="AC288" s="343"/>
      <c r="AD288" s="343"/>
      <c r="AE288" s="896"/>
      <c r="AF288" s="896"/>
      <c r="AG288" s="896"/>
      <c r="AH288" s="896"/>
      <c r="AI288" s="896"/>
      <c r="AJ288" s="896"/>
      <c r="AK288" s="896"/>
      <c r="AL288" s="896"/>
      <c r="AM288" s="896"/>
      <c r="AN288" s="896"/>
      <c r="AO288" s="896"/>
      <c r="AP288" s="896"/>
      <c r="AQ288" s="896"/>
      <c r="AR288" s="896"/>
    </row>
    <row r="289" ht="14.25" customHeight="1">
      <c r="A289" s="421"/>
      <c r="B289" s="895"/>
      <c r="C289" s="895"/>
      <c r="D289" s="895"/>
      <c r="E289" s="895"/>
      <c r="F289" s="895"/>
      <c r="G289" s="895"/>
      <c r="H289" s="895"/>
      <c r="I289" s="895"/>
      <c r="J289" s="895"/>
      <c r="K289" s="895"/>
      <c r="L289" s="1394"/>
      <c r="M289" s="421"/>
      <c r="N289" s="501"/>
      <c r="O289" s="544"/>
      <c r="P289" s="544"/>
      <c r="Q289" s="544"/>
      <c r="R289" s="544"/>
      <c r="S289" s="544"/>
      <c r="T289" s="544"/>
      <c r="U289" s="544"/>
      <c r="V289" s="544"/>
      <c r="W289" s="544"/>
      <c r="X289" s="544"/>
      <c r="Y289" s="544"/>
      <c r="Z289" s="421"/>
      <c r="AA289" s="343"/>
      <c r="AB289" s="343"/>
      <c r="AC289" s="343"/>
      <c r="AD289" s="343"/>
      <c r="AE289" s="896"/>
      <c r="AF289" s="896"/>
      <c r="AG289" s="896"/>
      <c r="AH289" s="896"/>
      <c r="AI289" s="896"/>
      <c r="AJ289" s="896"/>
      <c r="AK289" s="896"/>
      <c r="AL289" s="896"/>
      <c r="AM289" s="896"/>
      <c r="AN289" s="896"/>
      <c r="AO289" s="896"/>
      <c r="AP289" s="896"/>
      <c r="AQ289" s="896"/>
      <c r="AR289" s="896"/>
    </row>
    <row r="290" ht="14.25" customHeight="1">
      <c r="A290" s="421"/>
      <c r="B290" s="895"/>
      <c r="C290" s="895"/>
      <c r="D290" s="895"/>
      <c r="E290" s="895"/>
      <c r="F290" s="895"/>
      <c r="G290" s="895"/>
      <c r="H290" s="895"/>
      <c r="I290" s="895"/>
      <c r="J290" s="895"/>
      <c r="K290" s="895"/>
      <c r="L290" s="1394"/>
      <c r="M290" s="421"/>
      <c r="N290" s="501"/>
      <c r="O290" s="544"/>
      <c r="P290" s="544"/>
      <c r="Q290" s="544"/>
      <c r="R290" s="544"/>
      <c r="S290" s="544"/>
      <c r="T290" s="544"/>
      <c r="U290" s="544"/>
      <c r="V290" s="544"/>
      <c r="W290" s="544"/>
      <c r="X290" s="544"/>
      <c r="Y290" s="544"/>
      <c r="Z290" s="421"/>
      <c r="AA290" s="343"/>
      <c r="AB290" s="343"/>
      <c r="AC290" s="343"/>
      <c r="AD290" s="343"/>
      <c r="AE290" s="896"/>
      <c r="AF290" s="896"/>
      <c r="AG290" s="896"/>
      <c r="AH290" s="896"/>
      <c r="AI290" s="896"/>
      <c r="AJ290" s="896"/>
      <c r="AK290" s="896"/>
      <c r="AL290" s="896"/>
      <c r="AM290" s="896"/>
      <c r="AN290" s="896"/>
      <c r="AO290" s="896"/>
      <c r="AP290" s="896"/>
      <c r="AQ290" s="896"/>
      <c r="AR290" s="896"/>
    </row>
    <row r="291" ht="14.25" customHeight="1">
      <c r="A291" s="421"/>
      <c r="B291" s="895"/>
      <c r="C291" s="895"/>
      <c r="D291" s="895"/>
      <c r="E291" s="895"/>
      <c r="F291" s="895"/>
      <c r="G291" s="895"/>
      <c r="H291" s="895"/>
      <c r="I291" s="895"/>
      <c r="J291" s="895"/>
      <c r="K291" s="895"/>
      <c r="L291" s="1394"/>
      <c r="M291" s="421"/>
      <c r="N291" s="501"/>
      <c r="O291" s="544"/>
      <c r="P291" s="544"/>
      <c r="Q291" s="544"/>
      <c r="R291" s="544"/>
      <c r="S291" s="544"/>
      <c r="T291" s="544"/>
      <c r="U291" s="544"/>
      <c r="V291" s="544"/>
      <c r="W291" s="544"/>
      <c r="X291" s="544"/>
      <c r="Y291" s="544"/>
      <c r="Z291" s="421"/>
      <c r="AA291" s="343"/>
      <c r="AB291" s="343"/>
      <c r="AC291" s="343"/>
      <c r="AD291" s="343"/>
      <c r="AE291" s="896"/>
      <c r="AF291" s="896"/>
      <c r="AG291" s="896"/>
      <c r="AH291" s="896"/>
      <c r="AI291" s="896"/>
      <c r="AJ291" s="896"/>
      <c r="AK291" s="896"/>
      <c r="AL291" s="896"/>
      <c r="AM291" s="896"/>
      <c r="AN291" s="896"/>
      <c r="AO291" s="896"/>
      <c r="AP291" s="896"/>
      <c r="AQ291" s="896"/>
      <c r="AR291" s="896"/>
    </row>
    <row r="292" ht="14.25" customHeight="1">
      <c r="A292" s="421"/>
      <c r="B292" s="895"/>
      <c r="C292" s="895"/>
      <c r="D292" s="895"/>
      <c r="E292" s="895"/>
      <c r="F292" s="895"/>
      <c r="G292" s="895"/>
      <c r="H292" s="895"/>
      <c r="I292" s="895"/>
      <c r="J292" s="895"/>
      <c r="K292" s="895"/>
      <c r="L292" s="1394"/>
      <c r="M292" s="421"/>
      <c r="N292" s="501"/>
      <c r="O292" s="544"/>
      <c r="P292" s="544"/>
      <c r="Q292" s="544"/>
      <c r="R292" s="544"/>
      <c r="S292" s="544"/>
      <c r="T292" s="544"/>
      <c r="U292" s="544"/>
      <c r="V292" s="544"/>
      <c r="W292" s="544"/>
      <c r="X292" s="544"/>
      <c r="Y292" s="544"/>
      <c r="Z292" s="421"/>
      <c r="AA292" s="343"/>
      <c r="AB292" s="343"/>
      <c r="AC292" s="343"/>
      <c r="AD292" s="343"/>
      <c r="AE292" s="896"/>
      <c r="AF292" s="896"/>
      <c r="AG292" s="896"/>
      <c r="AH292" s="896"/>
      <c r="AI292" s="896"/>
      <c r="AJ292" s="896"/>
      <c r="AK292" s="896"/>
      <c r="AL292" s="896"/>
      <c r="AM292" s="896"/>
      <c r="AN292" s="896"/>
      <c r="AO292" s="896"/>
      <c r="AP292" s="896"/>
      <c r="AQ292" s="896"/>
      <c r="AR292" s="896"/>
    </row>
    <row r="293" ht="14.25" customHeight="1">
      <c r="A293" s="421"/>
      <c r="B293" s="895"/>
      <c r="C293" s="895"/>
      <c r="D293" s="895"/>
      <c r="E293" s="895"/>
      <c r="F293" s="895"/>
      <c r="G293" s="895"/>
      <c r="H293" s="895"/>
      <c r="I293" s="895"/>
      <c r="J293" s="895"/>
      <c r="K293" s="895"/>
      <c r="L293" s="1394"/>
      <c r="M293" s="421"/>
      <c r="N293" s="501"/>
      <c r="O293" s="544"/>
      <c r="P293" s="544"/>
      <c r="Q293" s="544"/>
      <c r="R293" s="544"/>
      <c r="S293" s="544"/>
      <c r="T293" s="544"/>
      <c r="U293" s="544"/>
      <c r="V293" s="544"/>
      <c r="W293" s="544"/>
      <c r="X293" s="544"/>
      <c r="Y293" s="544"/>
      <c r="Z293" s="421"/>
      <c r="AA293" s="343"/>
      <c r="AB293" s="343"/>
      <c r="AC293" s="343"/>
      <c r="AD293" s="343"/>
      <c r="AE293" s="896"/>
      <c r="AF293" s="896"/>
      <c r="AG293" s="896"/>
      <c r="AH293" s="896"/>
      <c r="AI293" s="896"/>
      <c r="AJ293" s="896"/>
      <c r="AK293" s="896"/>
      <c r="AL293" s="896"/>
      <c r="AM293" s="896"/>
      <c r="AN293" s="896"/>
      <c r="AO293" s="896"/>
      <c r="AP293" s="896"/>
      <c r="AQ293" s="896"/>
      <c r="AR293" s="896"/>
    </row>
    <row r="294" ht="14.25" customHeight="1">
      <c r="A294" s="421"/>
      <c r="B294" s="895"/>
      <c r="C294" s="895"/>
      <c r="D294" s="895"/>
      <c r="E294" s="895"/>
      <c r="F294" s="895"/>
      <c r="G294" s="895"/>
      <c r="H294" s="895"/>
      <c r="I294" s="895"/>
      <c r="J294" s="895"/>
      <c r="K294" s="895"/>
      <c r="L294" s="1394"/>
      <c r="M294" s="421"/>
      <c r="N294" s="501"/>
      <c r="O294" s="544"/>
      <c r="P294" s="544"/>
      <c r="Q294" s="544"/>
      <c r="R294" s="544"/>
      <c r="S294" s="544"/>
      <c r="T294" s="544"/>
      <c r="U294" s="544"/>
      <c r="V294" s="544"/>
      <c r="W294" s="544"/>
      <c r="X294" s="544"/>
      <c r="Y294" s="544"/>
      <c r="Z294" s="421"/>
      <c r="AA294" s="343"/>
      <c r="AB294" s="343"/>
      <c r="AC294" s="343"/>
      <c r="AD294" s="343"/>
      <c r="AE294" s="896"/>
      <c r="AF294" s="896"/>
      <c r="AG294" s="896"/>
      <c r="AH294" s="896"/>
      <c r="AI294" s="896"/>
      <c r="AJ294" s="896"/>
      <c r="AK294" s="896"/>
      <c r="AL294" s="896"/>
      <c r="AM294" s="896"/>
      <c r="AN294" s="896"/>
      <c r="AO294" s="896"/>
      <c r="AP294" s="896"/>
      <c r="AQ294" s="896"/>
      <c r="AR294" s="896"/>
    </row>
    <row r="295" ht="14.25" customHeight="1">
      <c r="A295" s="421"/>
      <c r="B295" s="895"/>
      <c r="C295" s="895"/>
      <c r="D295" s="895"/>
      <c r="E295" s="895"/>
      <c r="F295" s="895"/>
      <c r="G295" s="895"/>
      <c r="H295" s="895"/>
      <c r="I295" s="895"/>
      <c r="J295" s="895"/>
      <c r="K295" s="895"/>
      <c r="L295" s="1394"/>
      <c r="M295" s="421"/>
      <c r="N295" s="501"/>
      <c r="O295" s="544"/>
      <c r="P295" s="544"/>
      <c r="Q295" s="544"/>
      <c r="R295" s="544"/>
      <c r="S295" s="544"/>
      <c r="T295" s="544"/>
      <c r="U295" s="544"/>
      <c r="V295" s="544"/>
      <c r="W295" s="544"/>
      <c r="X295" s="544"/>
      <c r="Y295" s="544"/>
      <c r="Z295" s="421"/>
      <c r="AA295" s="343"/>
      <c r="AB295" s="343"/>
      <c r="AC295" s="343"/>
      <c r="AD295" s="343"/>
      <c r="AE295" s="896"/>
      <c r="AF295" s="896"/>
      <c r="AG295" s="896"/>
      <c r="AH295" s="896"/>
      <c r="AI295" s="896"/>
      <c r="AJ295" s="896"/>
      <c r="AK295" s="896"/>
      <c r="AL295" s="896"/>
      <c r="AM295" s="896"/>
      <c r="AN295" s="896"/>
      <c r="AO295" s="896"/>
      <c r="AP295" s="896"/>
      <c r="AQ295" s="896"/>
      <c r="AR295" s="896"/>
    </row>
    <row r="296" ht="14.25" customHeight="1">
      <c r="A296" s="421"/>
      <c r="B296" s="895"/>
      <c r="C296" s="895"/>
      <c r="D296" s="895"/>
      <c r="E296" s="895"/>
      <c r="F296" s="895"/>
      <c r="G296" s="895"/>
      <c r="H296" s="895"/>
      <c r="I296" s="895"/>
      <c r="J296" s="895"/>
      <c r="K296" s="895"/>
      <c r="L296" s="1394"/>
      <c r="M296" s="421"/>
      <c r="N296" s="501"/>
      <c r="O296" s="544"/>
      <c r="P296" s="544"/>
      <c r="Q296" s="544"/>
      <c r="R296" s="544"/>
      <c r="S296" s="544"/>
      <c r="T296" s="544"/>
      <c r="U296" s="544"/>
      <c r="V296" s="544"/>
      <c r="W296" s="544"/>
      <c r="X296" s="544"/>
      <c r="Y296" s="544"/>
      <c r="Z296" s="421"/>
      <c r="AA296" s="343"/>
      <c r="AB296" s="343"/>
      <c r="AC296" s="343"/>
      <c r="AD296" s="343"/>
      <c r="AE296" s="896"/>
      <c r="AF296" s="896"/>
      <c r="AG296" s="896"/>
      <c r="AH296" s="896"/>
      <c r="AI296" s="896"/>
      <c r="AJ296" s="896"/>
      <c r="AK296" s="896"/>
      <c r="AL296" s="896"/>
      <c r="AM296" s="896"/>
      <c r="AN296" s="896"/>
      <c r="AO296" s="896"/>
      <c r="AP296" s="896"/>
      <c r="AQ296" s="896"/>
      <c r="AR296" s="896"/>
    </row>
    <row r="297" ht="14.25" customHeight="1">
      <c r="A297" s="421"/>
      <c r="B297" s="895"/>
      <c r="C297" s="895"/>
      <c r="D297" s="895"/>
      <c r="E297" s="895"/>
      <c r="F297" s="895"/>
      <c r="G297" s="895"/>
      <c r="H297" s="895"/>
      <c r="I297" s="895"/>
      <c r="J297" s="895"/>
      <c r="K297" s="895"/>
      <c r="L297" s="1394"/>
      <c r="M297" s="421"/>
      <c r="N297" s="501"/>
      <c r="O297" s="544"/>
      <c r="P297" s="544"/>
      <c r="Q297" s="544"/>
      <c r="R297" s="544"/>
      <c r="S297" s="544"/>
      <c r="T297" s="544"/>
      <c r="U297" s="544"/>
      <c r="V297" s="544"/>
      <c r="W297" s="544"/>
      <c r="X297" s="544"/>
      <c r="Y297" s="544"/>
      <c r="Z297" s="421"/>
      <c r="AA297" s="343"/>
      <c r="AB297" s="343"/>
      <c r="AC297" s="343"/>
      <c r="AD297" s="343"/>
      <c r="AE297" s="896"/>
      <c r="AF297" s="896"/>
      <c r="AG297" s="896"/>
      <c r="AH297" s="896"/>
      <c r="AI297" s="896"/>
      <c r="AJ297" s="896"/>
      <c r="AK297" s="896"/>
      <c r="AL297" s="896"/>
      <c r="AM297" s="896"/>
      <c r="AN297" s="896"/>
      <c r="AO297" s="896"/>
      <c r="AP297" s="896"/>
      <c r="AQ297" s="896"/>
      <c r="AR297" s="896"/>
    </row>
    <row r="298" ht="14.25" customHeight="1">
      <c r="A298" s="421"/>
      <c r="B298" s="895"/>
      <c r="C298" s="895"/>
      <c r="D298" s="895"/>
      <c r="E298" s="895"/>
      <c r="F298" s="895"/>
      <c r="G298" s="895"/>
      <c r="H298" s="895"/>
      <c r="I298" s="895"/>
      <c r="J298" s="895"/>
      <c r="K298" s="895"/>
      <c r="L298" s="1394"/>
      <c r="M298" s="421"/>
      <c r="N298" s="501"/>
      <c r="O298" s="544"/>
      <c r="P298" s="544"/>
      <c r="Q298" s="544"/>
      <c r="R298" s="544"/>
      <c r="S298" s="544"/>
      <c r="T298" s="544"/>
      <c r="U298" s="544"/>
      <c r="V298" s="544"/>
      <c r="W298" s="544"/>
      <c r="X298" s="544"/>
      <c r="Y298" s="544"/>
      <c r="Z298" s="421"/>
      <c r="AA298" s="343"/>
      <c r="AB298" s="343"/>
      <c r="AC298" s="343"/>
      <c r="AD298" s="343"/>
      <c r="AE298" s="896"/>
      <c r="AF298" s="896"/>
      <c r="AG298" s="896"/>
      <c r="AH298" s="896"/>
      <c r="AI298" s="896"/>
      <c r="AJ298" s="896"/>
      <c r="AK298" s="896"/>
      <c r="AL298" s="896"/>
      <c r="AM298" s="896"/>
      <c r="AN298" s="896"/>
      <c r="AO298" s="896"/>
      <c r="AP298" s="896"/>
      <c r="AQ298" s="896"/>
      <c r="AR298" s="896"/>
    </row>
    <row r="299" ht="14.25" customHeight="1">
      <c r="A299" s="421"/>
      <c r="B299" s="895"/>
      <c r="C299" s="895"/>
      <c r="D299" s="895"/>
      <c r="E299" s="895"/>
      <c r="F299" s="895"/>
      <c r="G299" s="895"/>
      <c r="H299" s="895"/>
      <c r="I299" s="895"/>
      <c r="J299" s="895"/>
      <c r="K299" s="895"/>
      <c r="L299" s="1394"/>
      <c r="M299" s="421"/>
      <c r="N299" s="501"/>
      <c r="O299" s="544"/>
      <c r="P299" s="544"/>
      <c r="Q299" s="544"/>
      <c r="R299" s="544"/>
      <c r="S299" s="544"/>
      <c r="T299" s="544"/>
      <c r="U299" s="544"/>
      <c r="V299" s="544"/>
      <c r="W299" s="544"/>
      <c r="X299" s="544"/>
      <c r="Y299" s="544"/>
      <c r="Z299" s="421"/>
      <c r="AA299" s="343"/>
      <c r="AB299" s="343"/>
      <c r="AC299" s="343"/>
      <c r="AD299" s="343"/>
      <c r="AE299" s="896"/>
      <c r="AF299" s="896"/>
      <c r="AG299" s="896"/>
      <c r="AH299" s="896"/>
      <c r="AI299" s="896"/>
      <c r="AJ299" s="896"/>
      <c r="AK299" s="896"/>
      <c r="AL299" s="896"/>
      <c r="AM299" s="896"/>
      <c r="AN299" s="896"/>
      <c r="AO299" s="896"/>
      <c r="AP299" s="896"/>
      <c r="AQ299" s="896"/>
      <c r="AR299" s="896"/>
    </row>
    <row r="300" ht="14.25" customHeight="1">
      <c r="A300" s="421"/>
      <c r="B300" s="895"/>
      <c r="C300" s="895"/>
      <c r="D300" s="895"/>
      <c r="E300" s="895"/>
      <c r="F300" s="895"/>
      <c r="G300" s="895"/>
      <c r="H300" s="895"/>
      <c r="I300" s="895"/>
      <c r="J300" s="895"/>
      <c r="K300" s="895"/>
      <c r="L300" s="1394"/>
      <c r="M300" s="421"/>
      <c r="N300" s="501"/>
      <c r="O300" s="544"/>
      <c r="P300" s="544"/>
      <c r="Q300" s="544"/>
      <c r="R300" s="544"/>
      <c r="S300" s="544"/>
      <c r="T300" s="544"/>
      <c r="U300" s="544"/>
      <c r="V300" s="544"/>
      <c r="W300" s="544"/>
      <c r="X300" s="544"/>
      <c r="Y300" s="544"/>
      <c r="Z300" s="421"/>
      <c r="AA300" s="343"/>
      <c r="AB300" s="343"/>
      <c r="AC300" s="343"/>
      <c r="AD300" s="343"/>
      <c r="AE300" s="896"/>
      <c r="AF300" s="896"/>
      <c r="AG300" s="896"/>
      <c r="AH300" s="896"/>
      <c r="AI300" s="896"/>
      <c r="AJ300" s="896"/>
      <c r="AK300" s="896"/>
      <c r="AL300" s="896"/>
      <c r="AM300" s="896"/>
      <c r="AN300" s="896"/>
      <c r="AO300" s="896"/>
      <c r="AP300" s="896"/>
      <c r="AQ300" s="896"/>
      <c r="AR300" s="896"/>
    </row>
    <row r="301" ht="14.25" customHeight="1">
      <c r="A301" s="421"/>
      <c r="B301" s="895"/>
      <c r="C301" s="895"/>
      <c r="D301" s="895"/>
      <c r="E301" s="895"/>
      <c r="F301" s="895"/>
      <c r="G301" s="895"/>
      <c r="H301" s="895"/>
      <c r="I301" s="895"/>
      <c r="J301" s="895"/>
      <c r="K301" s="895"/>
      <c r="L301" s="1394"/>
      <c r="M301" s="421"/>
      <c r="N301" s="501"/>
      <c r="O301" s="544"/>
      <c r="P301" s="544"/>
      <c r="Q301" s="544"/>
      <c r="R301" s="544"/>
      <c r="S301" s="544"/>
      <c r="T301" s="544"/>
      <c r="U301" s="544"/>
      <c r="V301" s="544"/>
      <c r="W301" s="544"/>
      <c r="X301" s="544"/>
      <c r="Y301" s="544"/>
      <c r="Z301" s="421"/>
      <c r="AA301" s="343"/>
      <c r="AB301" s="343"/>
      <c r="AC301" s="343"/>
      <c r="AD301" s="343"/>
      <c r="AE301" s="896"/>
      <c r="AF301" s="896"/>
      <c r="AG301" s="896"/>
      <c r="AH301" s="896"/>
      <c r="AI301" s="896"/>
      <c r="AJ301" s="896"/>
      <c r="AK301" s="896"/>
      <c r="AL301" s="896"/>
      <c r="AM301" s="896"/>
      <c r="AN301" s="896"/>
      <c r="AO301" s="896"/>
      <c r="AP301" s="896"/>
      <c r="AQ301" s="896"/>
      <c r="AR301" s="896"/>
    </row>
    <row r="302" ht="14.25" customHeight="1">
      <c r="A302" s="421"/>
      <c r="B302" s="895"/>
      <c r="C302" s="895"/>
      <c r="D302" s="895"/>
      <c r="E302" s="895"/>
      <c r="F302" s="895"/>
      <c r="G302" s="895"/>
      <c r="H302" s="895"/>
      <c r="I302" s="895"/>
      <c r="J302" s="895"/>
      <c r="K302" s="895"/>
      <c r="L302" s="1394"/>
      <c r="M302" s="421"/>
      <c r="N302" s="501"/>
      <c r="O302" s="544"/>
      <c r="P302" s="544"/>
      <c r="Q302" s="544"/>
      <c r="R302" s="544"/>
      <c r="S302" s="544"/>
      <c r="T302" s="544"/>
      <c r="U302" s="544"/>
      <c r="V302" s="544"/>
      <c r="W302" s="544"/>
      <c r="X302" s="544"/>
      <c r="Y302" s="544"/>
      <c r="Z302" s="421"/>
      <c r="AA302" s="343"/>
      <c r="AB302" s="343"/>
      <c r="AC302" s="343"/>
      <c r="AD302" s="343"/>
      <c r="AE302" s="896"/>
      <c r="AF302" s="896"/>
      <c r="AG302" s="896"/>
      <c r="AH302" s="896"/>
      <c r="AI302" s="896"/>
      <c r="AJ302" s="896"/>
      <c r="AK302" s="896"/>
      <c r="AL302" s="896"/>
      <c r="AM302" s="896"/>
      <c r="AN302" s="896"/>
      <c r="AO302" s="896"/>
      <c r="AP302" s="896"/>
      <c r="AQ302" s="896"/>
      <c r="AR302" s="896"/>
    </row>
    <row r="303" ht="14.25" customHeight="1">
      <c r="A303" s="421"/>
      <c r="B303" s="895"/>
      <c r="C303" s="895"/>
      <c r="D303" s="895"/>
      <c r="E303" s="895"/>
      <c r="F303" s="895"/>
      <c r="G303" s="895"/>
      <c r="H303" s="895"/>
      <c r="I303" s="895"/>
      <c r="J303" s="895"/>
      <c r="K303" s="895"/>
      <c r="L303" s="1394"/>
      <c r="M303" s="421"/>
      <c r="N303" s="501"/>
      <c r="O303" s="544"/>
      <c r="P303" s="544"/>
      <c r="Q303" s="544"/>
      <c r="R303" s="544"/>
      <c r="S303" s="544"/>
      <c r="T303" s="544"/>
      <c r="U303" s="544"/>
      <c r="V303" s="544"/>
      <c r="W303" s="544"/>
      <c r="X303" s="544"/>
      <c r="Y303" s="544"/>
      <c r="Z303" s="421"/>
      <c r="AA303" s="343"/>
      <c r="AB303" s="343"/>
      <c r="AC303" s="343"/>
      <c r="AD303" s="343"/>
      <c r="AE303" s="896"/>
      <c r="AF303" s="896"/>
      <c r="AG303" s="896"/>
      <c r="AH303" s="896"/>
      <c r="AI303" s="896"/>
      <c r="AJ303" s="896"/>
      <c r="AK303" s="896"/>
      <c r="AL303" s="896"/>
      <c r="AM303" s="896"/>
      <c r="AN303" s="896"/>
      <c r="AO303" s="896"/>
      <c r="AP303" s="896"/>
      <c r="AQ303" s="896"/>
      <c r="AR303" s="896"/>
    </row>
    <row r="304" ht="14.25" customHeight="1">
      <c r="A304" s="421"/>
      <c r="B304" s="895"/>
      <c r="C304" s="895"/>
      <c r="D304" s="895"/>
      <c r="E304" s="895"/>
      <c r="F304" s="895"/>
      <c r="G304" s="895"/>
      <c r="H304" s="895"/>
      <c r="I304" s="895"/>
      <c r="J304" s="895"/>
      <c r="K304" s="895"/>
      <c r="L304" s="1394"/>
      <c r="M304" s="421"/>
      <c r="N304" s="501"/>
      <c r="O304" s="544"/>
      <c r="P304" s="544"/>
      <c r="Q304" s="544"/>
      <c r="R304" s="544"/>
      <c r="S304" s="544"/>
      <c r="T304" s="544"/>
      <c r="U304" s="544"/>
      <c r="V304" s="544"/>
      <c r="W304" s="544"/>
      <c r="X304" s="544"/>
      <c r="Y304" s="544"/>
      <c r="Z304" s="421"/>
      <c r="AA304" s="343"/>
      <c r="AB304" s="343"/>
      <c r="AC304" s="343"/>
      <c r="AD304" s="343"/>
      <c r="AE304" s="896"/>
      <c r="AF304" s="896"/>
      <c r="AG304" s="896"/>
      <c r="AH304" s="896"/>
      <c r="AI304" s="896"/>
      <c r="AJ304" s="896"/>
      <c r="AK304" s="896"/>
      <c r="AL304" s="896"/>
      <c r="AM304" s="896"/>
      <c r="AN304" s="896"/>
      <c r="AO304" s="896"/>
      <c r="AP304" s="896"/>
      <c r="AQ304" s="896"/>
      <c r="AR304" s="896"/>
    </row>
    <row r="305" ht="14.25" customHeight="1">
      <c r="A305" s="421"/>
      <c r="B305" s="895"/>
      <c r="C305" s="895"/>
      <c r="D305" s="895"/>
      <c r="E305" s="895"/>
      <c r="F305" s="895"/>
      <c r="G305" s="895"/>
      <c r="H305" s="895"/>
      <c r="I305" s="895"/>
      <c r="J305" s="895"/>
      <c r="K305" s="895"/>
      <c r="L305" s="1394"/>
      <c r="M305" s="421"/>
      <c r="N305" s="501"/>
      <c r="O305" s="544"/>
      <c r="P305" s="544"/>
      <c r="Q305" s="544"/>
      <c r="R305" s="544"/>
      <c r="S305" s="544"/>
      <c r="T305" s="544"/>
      <c r="U305" s="544"/>
      <c r="V305" s="544"/>
      <c r="W305" s="544"/>
      <c r="X305" s="544"/>
      <c r="Y305" s="544"/>
      <c r="Z305" s="421"/>
      <c r="AA305" s="343"/>
      <c r="AB305" s="343"/>
      <c r="AC305" s="343"/>
      <c r="AD305" s="343"/>
      <c r="AE305" s="896"/>
      <c r="AF305" s="896"/>
      <c r="AG305" s="896"/>
      <c r="AH305" s="896"/>
      <c r="AI305" s="896"/>
      <c r="AJ305" s="896"/>
      <c r="AK305" s="896"/>
      <c r="AL305" s="896"/>
      <c r="AM305" s="896"/>
      <c r="AN305" s="896"/>
      <c r="AO305" s="896"/>
      <c r="AP305" s="896"/>
      <c r="AQ305" s="896"/>
      <c r="AR305" s="896"/>
    </row>
    <row r="306" ht="14.25" customHeight="1">
      <c r="A306" s="421"/>
      <c r="B306" s="895"/>
      <c r="C306" s="895"/>
      <c r="D306" s="895"/>
      <c r="E306" s="895"/>
      <c r="F306" s="895"/>
      <c r="G306" s="895"/>
      <c r="H306" s="895"/>
      <c r="I306" s="895"/>
      <c r="J306" s="895"/>
      <c r="K306" s="895"/>
      <c r="L306" s="1394"/>
      <c r="M306" s="421"/>
      <c r="N306" s="501"/>
      <c r="O306" s="544"/>
      <c r="P306" s="544"/>
      <c r="Q306" s="544"/>
      <c r="R306" s="544"/>
      <c r="S306" s="544"/>
      <c r="T306" s="544"/>
      <c r="U306" s="544"/>
      <c r="V306" s="544"/>
      <c r="W306" s="544"/>
      <c r="X306" s="544"/>
      <c r="Y306" s="544"/>
      <c r="Z306" s="421"/>
      <c r="AA306" s="343"/>
      <c r="AB306" s="343"/>
      <c r="AC306" s="343"/>
      <c r="AD306" s="343"/>
      <c r="AE306" s="896"/>
      <c r="AF306" s="896"/>
      <c r="AG306" s="896"/>
      <c r="AH306" s="896"/>
      <c r="AI306" s="896"/>
      <c r="AJ306" s="896"/>
      <c r="AK306" s="896"/>
      <c r="AL306" s="896"/>
      <c r="AM306" s="896"/>
      <c r="AN306" s="896"/>
      <c r="AO306" s="896"/>
      <c r="AP306" s="896"/>
      <c r="AQ306" s="896"/>
      <c r="AR306" s="896"/>
    </row>
    <row r="307" ht="14.25" customHeight="1">
      <c r="A307" s="421"/>
      <c r="B307" s="895"/>
      <c r="C307" s="895"/>
      <c r="D307" s="895"/>
      <c r="E307" s="895"/>
      <c r="F307" s="895"/>
      <c r="G307" s="895"/>
      <c r="H307" s="895"/>
      <c r="I307" s="895"/>
      <c r="J307" s="895"/>
      <c r="K307" s="895"/>
      <c r="L307" s="1394"/>
      <c r="M307" s="421"/>
      <c r="N307" s="501"/>
      <c r="O307" s="544"/>
      <c r="P307" s="544"/>
      <c r="Q307" s="544"/>
      <c r="R307" s="544"/>
      <c r="S307" s="544"/>
      <c r="T307" s="544"/>
      <c r="U307" s="544"/>
      <c r="V307" s="544"/>
      <c r="W307" s="544"/>
      <c r="X307" s="544"/>
      <c r="Y307" s="544"/>
      <c r="Z307" s="421"/>
      <c r="AA307" s="343"/>
      <c r="AB307" s="343"/>
      <c r="AC307" s="343"/>
      <c r="AD307" s="343"/>
      <c r="AE307" s="896"/>
      <c r="AF307" s="896"/>
      <c r="AG307" s="896"/>
      <c r="AH307" s="896"/>
      <c r="AI307" s="896"/>
      <c r="AJ307" s="896"/>
      <c r="AK307" s="896"/>
      <c r="AL307" s="896"/>
      <c r="AM307" s="896"/>
      <c r="AN307" s="896"/>
      <c r="AO307" s="896"/>
      <c r="AP307" s="896"/>
      <c r="AQ307" s="896"/>
      <c r="AR307" s="896"/>
    </row>
    <row r="308" ht="14.25" customHeight="1">
      <c r="A308" s="421"/>
      <c r="B308" s="895"/>
      <c r="C308" s="895"/>
      <c r="D308" s="895"/>
      <c r="E308" s="895"/>
      <c r="F308" s="895"/>
      <c r="G308" s="895"/>
      <c r="H308" s="895"/>
      <c r="I308" s="895"/>
      <c r="J308" s="895"/>
      <c r="K308" s="895"/>
      <c r="L308" s="1394"/>
      <c r="M308" s="421"/>
      <c r="N308" s="501"/>
      <c r="O308" s="544"/>
      <c r="P308" s="544"/>
      <c r="Q308" s="544"/>
      <c r="R308" s="544"/>
      <c r="S308" s="544"/>
      <c r="T308" s="544"/>
      <c r="U308" s="544"/>
      <c r="V308" s="544"/>
      <c r="W308" s="544"/>
      <c r="X308" s="544"/>
      <c r="Y308" s="544"/>
      <c r="Z308" s="421"/>
      <c r="AA308" s="343"/>
      <c r="AB308" s="343"/>
      <c r="AC308" s="343"/>
      <c r="AD308" s="343"/>
      <c r="AE308" s="896"/>
      <c r="AF308" s="896"/>
      <c r="AG308" s="896"/>
      <c r="AH308" s="896"/>
      <c r="AI308" s="896"/>
      <c r="AJ308" s="896"/>
      <c r="AK308" s="896"/>
      <c r="AL308" s="896"/>
      <c r="AM308" s="896"/>
      <c r="AN308" s="896"/>
      <c r="AO308" s="896"/>
      <c r="AP308" s="896"/>
      <c r="AQ308" s="896"/>
      <c r="AR308" s="896"/>
    </row>
    <row r="309" ht="14.25" customHeight="1">
      <c r="A309" s="421"/>
      <c r="B309" s="895"/>
      <c r="C309" s="895"/>
      <c r="D309" s="895"/>
      <c r="E309" s="895"/>
      <c r="F309" s="895"/>
      <c r="G309" s="895"/>
      <c r="H309" s="895"/>
      <c r="I309" s="895"/>
      <c r="J309" s="895"/>
      <c r="K309" s="895"/>
      <c r="L309" s="1394"/>
      <c r="M309" s="421"/>
      <c r="N309" s="501"/>
      <c r="O309" s="544"/>
      <c r="P309" s="544"/>
      <c r="Q309" s="544"/>
      <c r="R309" s="544"/>
      <c r="S309" s="544"/>
      <c r="T309" s="544"/>
      <c r="U309" s="544"/>
      <c r="V309" s="544"/>
      <c r="W309" s="544"/>
      <c r="X309" s="544"/>
      <c r="Y309" s="544"/>
      <c r="Z309" s="421"/>
      <c r="AA309" s="343"/>
      <c r="AB309" s="343"/>
      <c r="AC309" s="343"/>
      <c r="AD309" s="343"/>
      <c r="AE309" s="896"/>
      <c r="AF309" s="896"/>
      <c r="AG309" s="896"/>
      <c r="AH309" s="896"/>
      <c r="AI309" s="896"/>
      <c r="AJ309" s="896"/>
      <c r="AK309" s="896"/>
      <c r="AL309" s="896"/>
      <c r="AM309" s="896"/>
      <c r="AN309" s="896"/>
      <c r="AO309" s="896"/>
      <c r="AP309" s="896"/>
      <c r="AQ309" s="896"/>
      <c r="AR309" s="896"/>
    </row>
    <row r="310" ht="14.25" customHeight="1">
      <c r="A310" s="421"/>
      <c r="B310" s="895"/>
      <c r="C310" s="895"/>
      <c r="D310" s="895"/>
      <c r="E310" s="895"/>
      <c r="F310" s="895"/>
      <c r="G310" s="895"/>
      <c r="H310" s="895"/>
      <c r="I310" s="895"/>
      <c r="J310" s="895"/>
      <c r="K310" s="895"/>
      <c r="L310" s="1394"/>
      <c r="M310" s="421"/>
      <c r="N310" s="501"/>
      <c r="O310" s="544"/>
      <c r="P310" s="544"/>
      <c r="Q310" s="544"/>
      <c r="R310" s="544"/>
      <c r="S310" s="544"/>
      <c r="T310" s="544"/>
      <c r="U310" s="544"/>
      <c r="V310" s="544"/>
      <c r="W310" s="544"/>
      <c r="X310" s="544"/>
      <c r="Y310" s="544"/>
      <c r="Z310" s="421"/>
      <c r="AA310" s="343"/>
      <c r="AB310" s="343"/>
      <c r="AC310" s="343"/>
      <c r="AD310" s="343"/>
      <c r="AE310" s="896"/>
      <c r="AF310" s="896"/>
      <c r="AG310" s="896"/>
      <c r="AH310" s="896"/>
      <c r="AI310" s="896"/>
      <c r="AJ310" s="896"/>
      <c r="AK310" s="896"/>
      <c r="AL310" s="896"/>
      <c r="AM310" s="896"/>
      <c r="AN310" s="896"/>
      <c r="AO310" s="896"/>
      <c r="AP310" s="896"/>
      <c r="AQ310" s="896"/>
      <c r="AR310" s="896"/>
    </row>
    <row r="311" ht="14.25" customHeight="1">
      <c r="A311" s="421"/>
      <c r="B311" s="895"/>
      <c r="C311" s="895"/>
      <c r="D311" s="895"/>
      <c r="E311" s="895"/>
      <c r="F311" s="895"/>
      <c r="G311" s="895"/>
      <c r="H311" s="895"/>
      <c r="I311" s="895"/>
      <c r="J311" s="895"/>
      <c r="K311" s="895"/>
      <c r="L311" s="1394"/>
      <c r="M311" s="421"/>
      <c r="N311" s="501"/>
      <c r="O311" s="544"/>
      <c r="P311" s="544"/>
      <c r="Q311" s="544"/>
      <c r="R311" s="544"/>
      <c r="S311" s="544"/>
      <c r="T311" s="544"/>
      <c r="U311" s="544"/>
      <c r="V311" s="544"/>
      <c r="W311" s="544"/>
      <c r="X311" s="544"/>
      <c r="Y311" s="544"/>
      <c r="Z311" s="421"/>
      <c r="AA311" s="343"/>
      <c r="AB311" s="343"/>
      <c r="AC311" s="343"/>
      <c r="AD311" s="343"/>
      <c r="AE311" s="896"/>
      <c r="AF311" s="896"/>
      <c r="AG311" s="896"/>
      <c r="AH311" s="896"/>
      <c r="AI311" s="896"/>
      <c r="AJ311" s="896"/>
      <c r="AK311" s="896"/>
      <c r="AL311" s="896"/>
      <c r="AM311" s="896"/>
      <c r="AN311" s="896"/>
      <c r="AO311" s="896"/>
      <c r="AP311" s="896"/>
      <c r="AQ311" s="896"/>
      <c r="AR311" s="896"/>
    </row>
    <row r="312" ht="14.25" customHeight="1">
      <c r="A312" s="421"/>
      <c r="B312" s="895"/>
      <c r="C312" s="895"/>
      <c r="D312" s="895"/>
      <c r="E312" s="895"/>
      <c r="F312" s="895"/>
      <c r="G312" s="895"/>
      <c r="H312" s="895"/>
      <c r="I312" s="895"/>
      <c r="J312" s="895"/>
      <c r="K312" s="895"/>
      <c r="L312" s="1394"/>
      <c r="M312" s="421"/>
      <c r="N312" s="501"/>
      <c r="O312" s="544"/>
      <c r="P312" s="544"/>
      <c r="Q312" s="544"/>
      <c r="R312" s="544"/>
      <c r="S312" s="544"/>
      <c r="T312" s="544"/>
      <c r="U312" s="544"/>
      <c r="V312" s="544"/>
      <c r="W312" s="544"/>
      <c r="X312" s="544"/>
      <c r="Y312" s="544"/>
      <c r="Z312" s="421"/>
      <c r="AA312" s="343"/>
      <c r="AB312" s="343"/>
      <c r="AC312" s="343"/>
      <c r="AD312" s="343"/>
      <c r="AE312" s="896"/>
      <c r="AF312" s="896"/>
      <c r="AG312" s="896"/>
      <c r="AH312" s="896"/>
      <c r="AI312" s="896"/>
      <c r="AJ312" s="896"/>
      <c r="AK312" s="896"/>
      <c r="AL312" s="896"/>
      <c r="AM312" s="896"/>
      <c r="AN312" s="896"/>
      <c r="AO312" s="896"/>
      <c r="AP312" s="896"/>
      <c r="AQ312" s="896"/>
      <c r="AR312" s="896"/>
    </row>
    <row r="313" ht="14.25" customHeight="1">
      <c r="A313" s="421"/>
      <c r="B313" s="895"/>
      <c r="C313" s="895"/>
      <c r="D313" s="895"/>
      <c r="E313" s="895"/>
      <c r="F313" s="895"/>
      <c r="G313" s="895"/>
      <c r="H313" s="895"/>
      <c r="I313" s="895"/>
      <c r="J313" s="895"/>
      <c r="K313" s="895"/>
      <c r="L313" s="1394"/>
      <c r="M313" s="421"/>
      <c r="N313" s="501"/>
      <c r="O313" s="544"/>
      <c r="P313" s="544"/>
      <c r="Q313" s="544"/>
      <c r="R313" s="544"/>
      <c r="S313" s="544"/>
      <c r="T313" s="544"/>
      <c r="U313" s="544"/>
      <c r="V313" s="544"/>
      <c r="W313" s="544"/>
      <c r="X313" s="544"/>
      <c r="Y313" s="544"/>
      <c r="Z313" s="421"/>
      <c r="AA313" s="343"/>
      <c r="AB313" s="343"/>
      <c r="AC313" s="343"/>
      <c r="AD313" s="343"/>
      <c r="AE313" s="896"/>
      <c r="AF313" s="896"/>
      <c r="AG313" s="896"/>
      <c r="AH313" s="896"/>
      <c r="AI313" s="896"/>
      <c r="AJ313" s="896"/>
      <c r="AK313" s="896"/>
      <c r="AL313" s="896"/>
      <c r="AM313" s="896"/>
      <c r="AN313" s="896"/>
      <c r="AO313" s="896"/>
      <c r="AP313" s="896"/>
      <c r="AQ313" s="896"/>
      <c r="AR313" s="896"/>
    </row>
    <row r="314" ht="14.25" customHeight="1">
      <c r="A314" s="421"/>
      <c r="B314" s="895"/>
      <c r="C314" s="895"/>
      <c r="D314" s="895"/>
      <c r="E314" s="895"/>
      <c r="F314" s="895"/>
      <c r="G314" s="895"/>
      <c r="H314" s="895"/>
      <c r="I314" s="895"/>
      <c r="J314" s="895"/>
      <c r="K314" s="895"/>
      <c r="L314" s="1394"/>
      <c r="M314" s="421"/>
      <c r="N314" s="501"/>
      <c r="O314" s="544"/>
      <c r="P314" s="544"/>
      <c r="Q314" s="544"/>
      <c r="R314" s="544"/>
      <c r="S314" s="544"/>
      <c r="T314" s="544"/>
      <c r="U314" s="544"/>
      <c r="V314" s="544"/>
      <c r="W314" s="544"/>
      <c r="X314" s="544"/>
      <c r="Y314" s="544"/>
      <c r="Z314" s="421"/>
      <c r="AA314" s="343"/>
      <c r="AB314" s="343"/>
      <c r="AC314" s="343"/>
      <c r="AD314" s="343"/>
      <c r="AE314" s="896"/>
      <c r="AF314" s="896"/>
      <c r="AG314" s="896"/>
      <c r="AH314" s="896"/>
      <c r="AI314" s="896"/>
      <c r="AJ314" s="896"/>
      <c r="AK314" s="896"/>
      <c r="AL314" s="896"/>
      <c r="AM314" s="896"/>
      <c r="AN314" s="896"/>
      <c r="AO314" s="896"/>
      <c r="AP314" s="896"/>
      <c r="AQ314" s="896"/>
      <c r="AR314" s="896"/>
    </row>
    <row r="315" ht="14.25" customHeight="1">
      <c r="A315" s="421"/>
      <c r="B315" s="895"/>
      <c r="C315" s="895"/>
      <c r="D315" s="895"/>
      <c r="E315" s="895"/>
      <c r="F315" s="895"/>
      <c r="G315" s="895"/>
      <c r="H315" s="895"/>
      <c r="I315" s="895"/>
      <c r="J315" s="895"/>
      <c r="K315" s="895"/>
      <c r="L315" s="1394"/>
      <c r="M315" s="421"/>
      <c r="N315" s="501"/>
      <c r="O315" s="544"/>
      <c r="P315" s="544"/>
      <c r="Q315" s="544"/>
      <c r="R315" s="544"/>
      <c r="S315" s="544"/>
      <c r="T315" s="544"/>
      <c r="U315" s="544"/>
      <c r="V315" s="544"/>
      <c r="W315" s="544"/>
      <c r="X315" s="544"/>
      <c r="Y315" s="544"/>
      <c r="Z315" s="421"/>
      <c r="AA315" s="343"/>
      <c r="AB315" s="343"/>
      <c r="AC315" s="343"/>
      <c r="AD315" s="343"/>
      <c r="AE315" s="896"/>
      <c r="AF315" s="896"/>
      <c r="AG315" s="896"/>
      <c r="AH315" s="896"/>
      <c r="AI315" s="896"/>
      <c r="AJ315" s="896"/>
      <c r="AK315" s="896"/>
      <c r="AL315" s="896"/>
      <c r="AM315" s="896"/>
      <c r="AN315" s="896"/>
      <c r="AO315" s="896"/>
      <c r="AP315" s="896"/>
      <c r="AQ315" s="896"/>
      <c r="AR315" s="896"/>
    </row>
    <row r="316" ht="14.25" customHeight="1">
      <c r="A316" s="421"/>
      <c r="B316" s="895"/>
      <c r="C316" s="895"/>
      <c r="D316" s="895"/>
      <c r="E316" s="895"/>
      <c r="F316" s="895"/>
      <c r="G316" s="895"/>
      <c r="H316" s="895"/>
      <c r="I316" s="895"/>
      <c r="J316" s="895"/>
      <c r="K316" s="895"/>
      <c r="L316" s="1394"/>
      <c r="M316" s="421"/>
      <c r="N316" s="501"/>
      <c r="O316" s="544"/>
      <c r="P316" s="544"/>
      <c r="Q316" s="544"/>
      <c r="R316" s="544"/>
      <c r="S316" s="544"/>
      <c r="T316" s="544"/>
      <c r="U316" s="544"/>
      <c r="V316" s="544"/>
      <c r="W316" s="544"/>
      <c r="X316" s="544"/>
      <c r="Y316" s="544"/>
      <c r="Z316" s="421"/>
      <c r="AA316" s="343"/>
      <c r="AB316" s="343"/>
      <c r="AC316" s="343"/>
      <c r="AD316" s="343"/>
      <c r="AE316" s="896"/>
      <c r="AF316" s="896"/>
      <c r="AG316" s="896"/>
      <c r="AH316" s="896"/>
      <c r="AI316" s="896"/>
      <c r="AJ316" s="896"/>
      <c r="AK316" s="896"/>
      <c r="AL316" s="896"/>
      <c r="AM316" s="896"/>
      <c r="AN316" s="896"/>
      <c r="AO316" s="896"/>
      <c r="AP316" s="896"/>
      <c r="AQ316" s="896"/>
      <c r="AR316" s="896"/>
    </row>
    <row r="317" ht="14.25" customHeight="1">
      <c r="A317" s="421"/>
      <c r="B317" s="895"/>
      <c r="C317" s="895"/>
      <c r="D317" s="895"/>
      <c r="E317" s="895"/>
      <c r="F317" s="895"/>
      <c r="G317" s="895"/>
      <c r="H317" s="895"/>
      <c r="I317" s="895"/>
      <c r="J317" s="895"/>
      <c r="K317" s="895"/>
      <c r="L317" s="1394"/>
      <c r="M317" s="421"/>
      <c r="N317" s="501"/>
      <c r="O317" s="544"/>
      <c r="P317" s="544"/>
      <c r="Q317" s="544"/>
      <c r="R317" s="544"/>
      <c r="S317" s="544"/>
      <c r="T317" s="544"/>
      <c r="U317" s="544"/>
      <c r="V317" s="544"/>
      <c r="W317" s="544"/>
      <c r="X317" s="544"/>
      <c r="Y317" s="544"/>
      <c r="Z317" s="421"/>
      <c r="AA317" s="343"/>
      <c r="AB317" s="343"/>
      <c r="AC317" s="343"/>
      <c r="AD317" s="343"/>
      <c r="AE317" s="896"/>
      <c r="AF317" s="896"/>
      <c r="AG317" s="896"/>
      <c r="AH317" s="896"/>
      <c r="AI317" s="896"/>
      <c r="AJ317" s="896"/>
      <c r="AK317" s="896"/>
      <c r="AL317" s="896"/>
      <c r="AM317" s="896"/>
      <c r="AN317" s="896"/>
      <c r="AO317" s="896"/>
      <c r="AP317" s="896"/>
      <c r="AQ317" s="896"/>
      <c r="AR317" s="896"/>
    </row>
    <row r="318" ht="14.25" customHeight="1">
      <c r="A318" s="421"/>
      <c r="B318" s="895"/>
      <c r="C318" s="895"/>
      <c r="D318" s="895"/>
      <c r="E318" s="895"/>
      <c r="F318" s="895"/>
      <c r="G318" s="895"/>
      <c r="H318" s="895"/>
      <c r="I318" s="895"/>
      <c r="J318" s="895"/>
      <c r="K318" s="895"/>
      <c r="L318" s="1394"/>
      <c r="M318" s="421"/>
      <c r="N318" s="501"/>
      <c r="O318" s="544"/>
      <c r="P318" s="544"/>
      <c r="Q318" s="544"/>
      <c r="R318" s="544"/>
      <c r="S318" s="544"/>
      <c r="T318" s="544"/>
      <c r="U318" s="544"/>
      <c r="V318" s="544"/>
      <c r="W318" s="544"/>
      <c r="X318" s="544"/>
      <c r="Y318" s="544"/>
      <c r="Z318" s="421"/>
      <c r="AA318" s="343"/>
      <c r="AB318" s="343"/>
      <c r="AC318" s="343"/>
      <c r="AD318" s="343"/>
      <c r="AE318" s="896"/>
      <c r="AF318" s="896"/>
      <c r="AG318" s="896"/>
      <c r="AH318" s="896"/>
      <c r="AI318" s="896"/>
      <c r="AJ318" s="896"/>
      <c r="AK318" s="896"/>
      <c r="AL318" s="896"/>
      <c r="AM318" s="896"/>
      <c r="AN318" s="896"/>
      <c r="AO318" s="896"/>
      <c r="AP318" s="896"/>
      <c r="AQ318" s="896"/>
      <c r="AR318" s="896"/>
    </row>
    <row r="319" ht="14.25" customHeight="1">
      <c r="A319" s="421"/>
      <c r="B319" s="895"/>
      <c r="C319" s="895"/>
      <c r="D319" s="895"/>
      <c r="E319" s="895"/>
      <c r="F319" s="895"/>
      <c r="G319" s="895"/>
      <c r="H319" s="895"/>
      <c r="I319" s="895"/>
      <c r="J319" s="895"/>
      <c r="K319" s="895"/>
      <c r="L319" s="1394"/>
      <c r="M319" s="421"/>
      <c r="N319" s="501"/>
      <c r="O319" s="544"/>
      <c r="P319" s="544"/>
      <c r="Q319" s="544"/>
      <c r="R319" s="544"/>
      <c r="S319" s="544"/>
      <c r="T319" s="544"/>
      <c r="U319" s="544"/>
      <c r="V319" s="544"/>
      <c r="W319" s="544"/>
      <c r="X319" s="544"/>
      <c r="Y319" s="544"/>
      <c r="Z319" s="421"/>
      <c r="AA319" s="343"/>
      <c r="AB319" s="343"/>
      <c r="AC319" s="343"/>
      <c r="AD319" s="343"/>
      <c r="AE319" s="896"/>
      <c r="AF319" s="896"/>
      <c r="AG319" s="896"/>
      <c r="AH319" s="896"/>
      <c r="AI319" s="896"/>
      <c r="AJ319" s="896"/>
      <c r="AK319" s="896"/>
      <c r="AL319" s="896"/>
      <c r="AM319" s="896"/>
      <c r="AN319" s="896"/>
      <c r="AO319" s="896"/>
      <c r="AP319" s="896"/>
      <c r="AQ319" s="896"/>
      <c r="AR319" s="896"/>
    </row>
    <row r="320" ht="14.25" customHeight="1">
      <c r="A320" s="421"/>
      <c r="B320" s="895"/>
      <c r="C320" s="895"/>
      <c r="D320" s="895"/>
      <c r="E320" s="895"/>
      <c r="F320" s="895"/>
      <c r="G320" s="895"/>
      <c r="H320" s="895"/>
      <c r="I320" s="895"/>
      <c r="J320" s="895"/>
      <c r="K320" s="895"/>
      <c r="L320" s="1394"/>
      <c r="M320" s="421"/>
      <c r="N320" s="501"/>
      <c r="O320" s="544"/>
      <c r="P320" s="544"/>
      <c r="Q320" s="544"/>
      <c r="R320" s="544"/>
      <c r="S320" s="544"/>
      <c r="T320" s="544"/>
      <c r="U320" s="544"/>
      <c r="V320" s="544"/>
      <c r="W320" s="544"/>
      <c r="X320" s="544"/>
      <c r="Y320" s="544"/>
      <c r="Z320" s="421"/>
      <c r="AA320" s="343"/>
      <c r="AB320" s="343"/>
      <c r="AC320" s="343"/>
      <c r="AD320" s="343"/>
      <c r="AE320" s="896"/>
      <c r="AF320" s="896"/>
      <c r="AG320" s="896"/>
      <c r="AH320" s="896"/>
      <c r="AI320" s="896"/>
      <c r="AJ320" s="896"/>
      <c r="AK320" s="896"/>
      <c r="AL320" s="896"/>
      <c r="AM320" s="896"/>
      <c r="AN320" s="896"/>
      <c r="AO320" s="896"/>
      <c r="AP320" s="896"/>
      <c r="AQ320" s="896"/>
      <c r="AR320" s="896"/>
    </row>
    <row r="321" ht="14.25" customHeight="1">
      <c r="A321" s="421"/>
      <c r="B321" s="895"/>
      <c r="C321" s="895"/>
      <c r="D321" s="895"/>
      <c r="E321" s="895"/>
      <c r="F321" s="895"/>
      <c r="G321" s="895"/>
      <c r="H321" s="895"/>
      <c r="I321" s="895"/>
      <c r="J321" s="895"/>
      <c r="K321" s="895"/>
      <c r="L321" s="1394"/>
      <c r="M321" s="421"/>
      <c r="N321" s="501"/>
      <c r="O321" s="544"/>
      <c r="P321" s="544"/>
      <c r="Q321" s="544"/>
      <c r="R321" s="544"/>
      <c r="S321" s="544"/>
      <c r="T321" s="544"/>
      <c r="U321" s="544"/>
      <c r="V321" s="544"/>
      <c r="W321" s="544"/>
      <c r="X321" s="544"/>
      <c r="Y321" s="544"/>
      <c r="Z321" s="421"/>
      <c r="AA321" s="343"/>
      <c r="AB321" s="343"/>
      <c r="AC321" s="343"/>
      <c r="AD321" s="343"/>
      <c r="AE321" s="896"/>
      <c r="AF321" s="896"/>
      <c r="AG321" s="896"/>
      <c r="AH321" s="896"/>
      <c r="AI321" s="896"/>
      <c r="AJ321" s="896"/>
      <c r="AK321" s="896"/>
      <c r="AL321" s="896"/>
      <c r="AM321" s="896"/>
      <c r="AN321" s="896"/>
      <c r="AO321" s="896"/>
      <c r="AP321" s="896"/>
      <c r="AQ321" s="896"/>
      <c r="AR321" s="896"/>
    </row>
    <row r="322" ht="14.25" customHeight="1">
      <c r="A322" s="421"/>
      <c r="B322" s="895"/>
      <c r="C322" s="895"/>
      <c r="D322" s="895"/>
      <c r="E322" s="895"/>
      <c r="F322" s="895"/>
      <c r="G322" s="895"/>
      <c r="H322" s="895"/>
      <c r="I322" s="895"/>
      <c r="J322" s="895"/>
      <c r="K322" s="895"/>
      <c r="L322" s="1394"/>
      <c r="M322" s="421"/>
      <c r="N322" s="501"/>
      <c r="O322" s="544"/>
      <c r="P322" s="544"/>
      <c r="Q322" s="544"/>
      <c r="R322" s="544"/>
      <c r="S322" s="544"/>
      <c r="T322" s="544"/>
      <c r="U322" s="544"/>
      <c r="V322" s="544"/>
      <c r="W322" s="544"/>
      <c r="X322" s="544"/>
      <c r="Y322" s="544"/>
      <c r="Z322" s="421"/>
      <c r="AA322" s="343"/>
      <c r="AB322" s="343"/>
      <c r="AC322" s="343"/>
      <c r="AD322" s="343"/>
      <c r="AE322" s="896"/>
      <c r="AF322" s="896"/>
      <c r="AG322" s="896"/>
      <c r="AH322" s="896"/>
      <c r="AI322" s="896"/>
      <c r="AJ322" s="896"/>
      <c r="AK322" s="896"/>
      <c r="AL322" s="896"/>
      <c r="AM322" s="896"/>
      <c r="AN322" s="896"/>
      <c r="AO322" s="896"/>
      <c r="AP322" s="896"/>
      <c r="AQ322" s="896"/>
      <c r="AR322" s="896"/>
    </row>
    <row r="323" ht="14.25" customHeight="1">
      <c r="A323" s="421"/>
      <c r="B323" s="895"/>
      <c r="C323" s="895"/>
      <c r="D323" s="895"/>
      <c r="E323" s="895"/>
      <c r="F323" s="895"/>
      <c r="G323" s="895"/>
      <c r="H323" s="895"/>
      <c r="I323" s="895"/>
      <c r="J323" s="895"/>
      <c r="K323" s="895"/>
      <c r="L323" s="1394"/>
      <c r="M323" s="421"/>
      <c r="N323" s="501"/>
      <c r="O323" s="544"/>
      <c r="P323" s="544"/>
      <c r="Q323" s="544"/>
      <c r="R323" s="544"/>
      <c r="S323" s="544"/>
      <c r="T323" s="544"/>
      <c r="U323" s="544"/>
      <c r="V323" s="544"/>
      <c r="W323" s="544"/>
      <c r="X323" s="544"/>
      <c r="Y323" s="544"/>
      <c r="Z323" s="421"/>
      <c r="AA323" s="343"/>
      <c r="AB323" s="343"/>
      <c r="AC323" s="343"/>
      <c r="AD323" s="343"/>
      <c r="AE323" s="896"/>
      <c r="AF323" s="896"/>
      <c r="AG323" s="896"/>
      <c r="AH323" s="896"/>
      <c r="AI323" s="896"/>
      <c r="AJ323" s="896"/>
      <c r="AK323" s="896"/>
      <c r="AL323" s="896"/>
      <c r="AM323" s="896"/>
      <c r="AN323" s="896"/>
      <c r="AO323" s="896"/>
      <c r="AP323" s="896"/>
      <c r="AQ323" s="896"/>
      <c r="AR323" s="896"/>
    </row>
    <row r="324" ht="14.25" customHeight="1">
      <c r="A324" s="421"/>
      <c r="B324" s="895"/>
      <c r="C324" s="895"/>
      <c r="D324" s="895"/>
      <c r="E324" s="895"/>
      <c r="F324" s="895"/>
      <c r="G324" s="895"/>
      <c r="H324" s="895"/>
      <c r="I324" s="895"/>
      <c r="J324" s="895"/>
      <c r="K324" s="895"/>
      <c r="L324" s="1394"/>
      <c r="M324" s="421"/>
      <c r="N324" s="501"/>
      <c r="O324" s="544"/>
      <c r="P324" s="544"/>
      <c r="Q324" s="544"/>
      <c r="R324" s="544"/>
      <c r="S324" s="544"/>
      <c r="T324" s="544"/>
      <c r="U324" s="544"/>
      <c r="V324" s="544"/>
      <c r="W324" s="544"/>
      <c r="X324" s="544"/>
      <c r="Y324" s="544"/>
      <c r="Z324" s="421"/>
      <c r="AA324" s="343"/>
      <c r="AB324" s="343"/>
      <c r="AC324" s="343"/>
      <c r="AD324" s="343"/>
      <c r="AE324" s="896"/>
      <c r="AF324" s="896"/>
      <c r="AG324" s="896"/>
      <c r="AH324" s="896"/>
      <c r="AI324" s="896"/>
      <c r="AJ324" s="896"/>
      <c r="AK324" s="896"/>
      <c r="AL324" s="896"/>
      <c r="AM324" s="896"/>
      <c r="AN324" s="896"/>
      <c r="AO324" s="896"/>
      <c r="AP324" s="896"/>
      <c r="AQ324" s="896"/>
      <c r="AR324" s="896"/>
    </row>
    <row r="325" ht="14.25" customHeight="1">
      <c r="A325" s="421"/>
      <c r="B325" s="895"/>
      <c r="C325" s="895"/>
      <c r="D325" s="895"/>
      <c r="E325" s="895"/>
      <c r="F325" s="895"/>
      <c r="G325" s="895"/>
      <c r="H325" s="895"/>
      <c r="I325" s="895"/>
      <c r="J325" s="895"/>
      <c r="K325" s="895"/>
      <c r="L325" s="1394"/>
      <c r="M325" s="421"/>
      <c r="N325" s="501"/>
      <c r="O325" s="544"/>
      <c r="P325" s="544"/>
      <c r="Q325" s="544"/>
      <c r="R325" s="544"/>
      <c r="S325" s="544"/>
      <c r="T325" s="544"/>
      <c r="U325" s="544"/>
      <c r="V325" s="544"/>
      <c r="W325" s="544"/>
      <c r="X325" s="544"/>
      <c r="Y325" s="544"/>
      <c r="Z325" s="421"/>
      <c r="AA325" s="343"/>
      <c r="AB325" s="343"/>
      <c r="AC325" s="343"/>
      <c r="AD325" s="343"/>
      <c r="AE325" s="896"/>
      <c r="AF325" s="896"/>
      <c r="AG325" s="896"/>
      <c r="AH325" s="896"/>
      <c r="AI325" s="896"/>
      <c r="AJ325" s="896"/>
      <c r="AK325" s="896"/>
      <c r="AL325" s="896"/>
      <c r="AM325" s="896"/>
      <c r="AN325" s="896"/>
      <c r="AO325" s="896"/>
      <c r="AP325" s="896"/>
      <c r="AQ325" s="896"/>
      <c r="AR325" s="896"/>
    </row>
    <row r="326" ht="14.25" customHeight="1">
      <c r="A326" s="421"/>
      <c r="B326" s="895"/>
      <c r="C326" s="895"/>
      <c r="D326" s="895"/>
      <c r="E326" s="895"/>
      <c r="F326" s="895"/>
      <c r="G326" s="895"/>
      <c r="H326" s="895"/>
      <c r="I326" s="895"/>
      <c r="J326" s="895"/>
      <c r="K326" s="895"/>
      <c r="L326" s="1394"/>
      <c r="M326" s="421"/>
      <c r="N326" s="501"/>
      <c r="O326" s="544"/>
      <c r="P326" s="544"/>
      <c r="Q326" s="544"/>
      <c r="R326" s="544"/>
      <c r="S326" s="544"/>
      <c r="T326" s="544"/>
      <c r="U326" s="544"/>
      <c r="V326" s="544"/>
      <c r="W326" s="544"/>
      <c r="X326" s="544"/>
      <c r="Y326" s="544"/>
      <c r="Z326" s="421"/>
      <c r="AA326" s="343"/>
      <c r="AB326" s="343"/>
      <c r="AC326" s="343"/>
      <c r="AD326" s="343"/>
      <c r="AE326" s="896"/>
      <c r="AF326" s="896"/>
      <c r="AG326" s="896"/>
      <c r="AH326" s="896"/>
      <c r="AI326" s="896"/>
      <c r="AJ326" s="896"/>
      <c r="AK326" s="896"/>
      <c r="AL326" s="896"/>
      <c r="AM326" s="896"/>
      <c r="AN326" s="896"/>
      <c r="AO326" s="896"/>
      <c r="AP326" s="896"/>
      <c r="AQ326" s="896"/>
      <c r="AR326" s="896"/>
    </row>
    <row r="327" ht="14.25" customHeight="1">
      <c r="A327" s="421"/>
      <c r="B327" s="895"/>
      <c r="C327" s="895"/>
      <c r="D327" s="895"/>
      <c r="E327" s="895"/>
      <c r="F327" s="895"/>
      <c r="G327" s="895"/>
      <c r="H327" s="895"/>
      <c r="I327" s="895"/>
      <c r="J327" s="895"/>
      <c r="K327" s="895"/>
      <c r="L327" s="1394"/>
      <c r="M327" s="421"/>
      <c r="N327" s="501"/>
      <c r="O327" s="544"/>
      <c r="P327" s="544"/>
      <c r="Q327" s="544"/>
      <c r="R327" s="544"/>
      <c r="S327" s="544"/>
      <c r="T327" s="544"/>
      <c r="U327" s="544"/>
      <c r="V327" s="544"/>
      <c r="W327" s="544"/>
      <c r="X327" s="544"/>
      <c r="Y327" s="544"/>
      <c r="Z327" s="421"/>
      <c r="AA327" s="343"/>
      <c r="AB327" s="343"/>
      <c r="AC327" s="343"/>
      <c r="AD327" s="343"/>
      <c r="AE327" s="896"/>
      <c r="AF327" s="896"/>
      <c r="AG327" s="896"/>
      <c r="AH327" s="896"/>
      <c r="AI327" s="896"/>
      <c r="AJ327" s="896"/>
      <c r="AK327" s="896"/>
      <c r="AL327" s="896"/>
      <c r="AM327" s="896"/>
      <c r="AN327" s="896"/>
      <c r="AO327" s="896"/>
      <c r="AP327" s="896"/>
      <c r="AQ327" s="896"/>
      <c r="AR327" s="896"/>
    </row>
    <row r="328" ht="14.25" customHeight="1">
      <c r="A328" s="421"/>
      <c r="B328" s="895"/>
      <c r="C328" s="895"/>
      <c r="D328" s="895"/>
      <c r="E328" s="895"/>
      <c r="F328" s="895"/>
      <c r="G328" s="895"/>
      <c r="H328" s="895"/>
      <c r="I328" s="895"/>
      <c r="J328" s="895"/>
      <c r="K328" s="895"/>
      <c r="L328" s="1394"/>
      <c r="M328" s="421"/>
      <c r="N328" s="501"/>
      <c r="O328" s="544"/>
      <c r="P328" s="544"/>
      <c r="Q328" s="544"/>
      <c r="R328" s="544"/>
      <c r="S328" s="544"/>
      <c r="T328" s="544"/>
      <c r="U328" s="544"/>
      <c r="V328" s="544"/>
      <c r="W328" s="544"/>
      <c r="X328" s="544"/>
      <c r="Y328" s="544"/>
      <c r="Z328" s="421"/>
      <c r="AA328" s="343"/>
      <c r="AB328" s="343"/>
      <c r="AC328" s="343"/>
      <c r="AD328" s="343"/>
      <c r="AE328" s="896"/>
      <c r="AF328" s="896"/>
      <c r="AG328" s="896"/>
      <c r="AH328" s="896"/>
      <c r="AI328" s="896"/>
      <c r="AJ328" s="896"/>
      <c r="AK328" s="896"/>
      <c r="AL328" s="896"/>
      <c r="AM328" s="896"/>
      <c r="AN328" s="896"/>
      <c r="AO328" s="896"/>
      <c r="AP328" s="896"/>
      <c r="AQ328" s="896"/>
      <c r="AR328" s="896"/>
    </row>
    <row r="329" ht="14.25" customHeight="1">
      <c r="A329" s="421"/>
      <c r="B329" s="895"/>
      <c r="C329" s="895"/>
      <c r="D329" s="895"/>
      <c r="E329" s="895"/>
      <c r="F329" s="895"/>
      <c r="G329" s="895"/>
      <c r="H329" s="895"/>
      <c r="I329" s="895"/>
      <c r="J329" s="895"/>
      <c r="K329" s="895"/>
      <c r="L329" s="1394"/>
      <c r="M329" s="421"/>
      <c r="N329" s="501"/>
      <c r="O329" s="544"/>
      <c r="P329" s="544"/>
      <c r="Q329" s="544"/>
      <c r="R329" s="544"/>
      <c r="S329" s="544"/>
      <c r="T329" s="544"/>
      <c r="U329" s="544"/>
      <c r="V329" s="544"/>
      <c r="W329" s="544"/>
      <c r="X329" s="544"/>
      <c r="Y329" s="544"/>
      <c r="Z329" s="421"/>
      <c r="AA329" s="343"/>
      <c r="AB329" s="343"/>
      <c r="AC329" s="343"/>
      <c r="AD329" s="343"/>
      <c r="AE329" s="896"/>
      <c r="AF329" s="896"/>
      <c r="AG329" s="896"/>
      <c r="AH329" s="896"/>
      <c r="AI329" s="896"/>
      <c r="AJ329" s="896"/>
      <c r="AK329" s="896"/>
      <c r="AL329" s="896"/>
      <c r="AM329" s="896"/>
      <c r="AN329" s="896"/>
      <c r="AO329" s="896"/>
      <c r="AP329" s="896"/>
      <c r="AQ329" s="896"/>
      <c r="AR329" s="896"/>
    </row>
    <row r="330" ht="14.25" customHeight="1">
      <c r="A330" s="421"/>
      <c r="B330" s="895"/>
      <c r="C330" s="895"/>
      <c r="D330" s="895"/>
      <c r="E330" s="895"/>
      <c r="F330" s="895"/>
      <c r="G330" s="895"/>
      <c r="H330" s="895"/>
      <c r="I330" s="895"/>
      <c r="J330" s="895"/>
      <c r="K330" s="895"/>
      <c r="L330" s="1394"/>
      <c r="M330" s="421"/>
      <c r="N330" s="501"/>
      <c r="O330" s="544"/>
      <c r="P330" s="544"/>
      <c r="Q330" s="544"/>
      <c r="R330" s="544"/>
      <c r="S330" s="544"/>
      <c r="T330" s="544"/>
      <c r="U330" s="544"/>
      <c r="V330" s="544"/>
      <c r="W330" s="544"/>
      <c r="X330" s="544"/>
      <c r="Y330" s="544"/>
      <c r="Z330" s="421"/>
      <c r="AA330" s="343"/>
      <c r="AB330" s="343"/>
      <c r="AC330" s="343"/>
      <c r="AD330" s="343"/>
      <c r="AE330" s="896"/>
      <c r="AF330" s="896"/>
      <c r="AG330" s="896"/>
      <c r="AH330" s="896"/>
      <c r="AI330" s="896"/>
      <c r="AJ330" s="896"/>
      <c r="AK330" s="896"/>
      <c r="AL330" s="896"/>
      <c r="AM330" s="896"/>
      <c r="AN330" s="896"/>
      <c r="AO330" s="896"/>
      <c r="AP330" s="896"/>
      <c r="AQ330" s="896"/>
      <c r="AR330" s="896"/>
    </row>
    <row r="331" ht="14.25" customHeight="1">
      <c r="A331" s="421"/>
      <c r="B331" s="895"/>
      <c r="C331" s="895"/>
      <c r="D331" s="895"/>
      <c r="E331" s="895"/>
      <c r="F331" s="895"/>
      <c r="G331" s="895"/>
      <c r="H331" s="895"/>
      <c r="I331" s="895"/>
      <c r="J331" s="895"/>
      <c r="K331" s="895"/>
      <c r="L331" s="1394"/>
      <c r="M331" s="421"/>
      <c r="N331" s="501"/>
      <c r="O331" s="544"/>
      <c r="P331" s="544"/>
      <c r="Q331" s="544"/>
      <c r="R331" s="544"/>
      <c r="S331" s="544"/>
      <c r="T331" s="544"/>
      <c r="U331" s="544"/>
      <c r="V331" s="544"/>
      <c r="W331" s="544"/>
      <c r="X331" s="544"/>
      <c r="Y331" s="544"/>
      <c r="Z331" s="421"/>
      <c r="AA331" s="343"/>
      <c r="AB331" s="343"/>
      <c r="AC331" s="343"/>
      <c r="AD331" s="343"/>
      <c r="AE331" s="896"/>
      <c r="AF331" s="896"/>
      <c r="AG331" s="896"/>
      <c r="AH331" s="896"/>
      <c r="AI331" s="896"/>
      <c r="AJ331" s="896"/>
      <c r="AK331" s="896"/>
      <c r="AL331" s="896"/>
      <c r="AM331" s="896"/>
      <c r="AN331" s="896"/>
      <c r="AO331" s="896"/>
      <c r="AP331" s="896"/>
      <c r="AQ331" s="896"/>
      <c r="AR331" s="896"/>
    </row>
    <row r="332" ht="14.25" customHeight="1">
      <c r="A332" s="421"/>
      <c r="B332" s="895"/>
      <c r="C332" s="895"/>
      <c r="D332" s="895"/>
      <c r="E332" s="895"/>
      <c r="F332" s="895"/>
      <c r="G332" s="895"/>
      <c r="H332" s="895"/>
      <c r="I332" s="895"/>
      <c r="J332" s="895"/>
      <c r="K332" s="895"/>
      <c r="L332" s="1394"/>
      <c r="M332" s="421"/>
      <c r="N332" s="501"/>
      <c r="O332" s="544"/>
      <c r="P332" s="544"/>
      <c r="Q332" s="544"/>
      <c r="R332" s="544"/>
      <c r="S332" s="544"/>
      <c r="T332" s="544"/>
      <c r="U332" s="544"/>
      <c r="V332" s="544"/>
      <c r="W332" s="544"/>
      <c r="X332" s="544"/>
      <c r="Y332" s="544"/>
      <c r="Z332" s="421"/>
      <c r="AA332" s="343"/>
      <c r="AB332" s="343"/>
      <c r="AC332" s="343"/>
      <c r="AD332" s="343"/>
      <c r="AE332" s="896"/>
      <c r="AF332" s="896"/>
      <c r="AG332" s="896"/>
      <c r="AH332" s="896"/>
      <c r="AI332" s="896"/>
      <c r="AJ332" s="896"/>
      <c r="AK332" s="896"/>
      <c r="AL332" s="896"/>
      <c r="AM332" s="896"/>
      <c r="AN332" s="896"/>
      <c r="AO332" s="896"/>
      <c r="AP332" s="896"/>
      <c r="AQ332" s="896"/>
      <c r="AR332" s="896"/>
    </row>
    <row r="333" ht="14.25" customHeight="1">
      <c r="A333" s="421"/>
      <c r="B333" s="895"/>
      <c r="C333" s="895"/>
      <c r="D333" s="895"/>
      <c r="E333" s="895"/>
      <c r="F333" s="895"/>
      <c r="G333" s="895"/>
      <c r="H333" s="895"/>
      <c r="I333" s="895"/>
      <c r="J333" s="895"/>
      <c r="K333" s="895"/>
      <c r="L333" s="1394"/>
      <c r="M333" s="421"/>
      <c r="N333" s="501"/>
      <c r="O333" s="544"/>
      <c r="P333" s="544"/>
      <c r="Q333" s="544"/>
      <c r="R333" s="544"/>
      <c r="S333" s="544"/>
      <c r="T333" s="544"/>
      <c r="U333" s="544"/>
      <c r="V333" s="544"/>
      <c r="W333" s="544"/>
      <c r="X333" s="544"/>
      <c r="Y333" s="544"/>
      <c r="Z333" s="421"/>
      <c r="AA333" s="343"/>
      <c r="AB333" s="343"/>
      <c r="AC333" s="343"/>
      <c r="AD333" s="343"/>
      <c r="AE333" s="896"/>
      <c r="AF333" s="896"/>
      <c r="AG333" s="896"/>
      <c r="AH333" s="896"/>
      <c r="AI333" s="896"/>
      <c r="AJ333" s="896"/>
      <c r="AK333" s="896"/>
      <c r="AL333" s="896"/>
      <c r="AM333" s="896"/>
      <c r="AN333" s="896"/>
      <c r="AO333" s="896"/>
      <c r="AP333" s="896"/>
      <c r="AQ333" s="896"/>
      <c r="AR333" s="896"/>
    </row>
    <row r="334" ht="14.25" customHeight="1">
      <c r="A334" s="421"/>
      <c r="B334" s="895"/>
      <c r="C334" s="895"/>
      <c r="D334" s="895"/>
      <c r="E334" s="895"/>
      <c r="F334" s="895"/>
      <c r="G334" s="895"/>
      <c r="H334" s="895"/>
      <c r="I334" s="895"/>
      <c r="J334" s="895"/>
      <c r="K334" s="895"/>
      <c r="L334" s="1394"/>
      <c r="M334" s="421"/>
      <c r="N334" s="501"/>
      <c r="O334" s="544"/>
      <c r="P334" s="544"/>
      <c r="Q334" s="544"/>
      <c r="R334" s="544"/>
      <c r="S334" s="544"/>
      <c r="T334" s="544"/>
      <c r="U334" s="544"/>
      <c r="V334" s="544"/>
      <c r="W334" s="544"/>
      <c r="X334" s="544"/>
      <c r="Y334" s="544"/>
      <c r="Z334" s="421"/>
      <c r="AA334" s="343"/>
      <c r="AB334" s="343"/>
      <c r="AC334" s="343"/>
      <c r="AD334" s="343"/>
      <c r="AE334" s="896"/>
      <c r="AF334" s="896"/>
      <c r="AG334" s="896"/>
      <c r="AH334" s="896"/>
      <c r="AI334" s="896"/>
      <c r="AJ334" s="896"/>
      <c r="AK334" s="896"/>
      <c r="AL334" s="896"/>
      <c r="AM334" s="896"/>
      <c r="AN334" s="896"/>
      <c r="AO334" s="896"/>
      <c r="AP334" s="896"/>
      <c r="AQ334" s="896"/>
      <c r="AR334" s="896"/>
    </row>
    <row r="335" ht="14.25" customHeight="1">
      <c r="A335" s="421"/>
      <c r="B335" s="895"/>
      <c r="C335" s="895"/>
      <c r="D335" s="895"/>
      <c r="E335" s="895"/>
      <c r="F335" s="895"/>
      <c r="G335" s="895"/>
      <c r="H335" s="895"/>
      <c r="I335" s="895"/>
      <c r="J335" s="895"/>
      <c r="K335" s="895"/>
      <c r="L335" s="1394"/>
      <c r="M335" s="421"/>
      <c r="N335" s="501"/>
      <c r="O335" s="544"/>
      <c r="P335" s="544"/>
      <c r="Q335" s="544"/>
      <c r="R335" s="544"/>
      <c r="S335" s="544"/>
      <c r="T335" s="544"/>
      <c r="U335" s="544"/>
      <c r="V335" s="544"/>
      <c r="W335" s="544"/>
      <c r="X335" s="544"/>
      <c r="Y335" s="544"/>
      <c r="Z335" s="421"/>
      <c r="AA335" s="343"/>
      <c r="AB335" s="343"/>
      <c r="AC335" s="343"/>
      <c r="AD335" s="343"/>
      <c r="AE335" s="896"/>
      <c r="AF335" s="896"/>
      <c r="AG335" s="896"/>
      <c r="AH335" s="896"/>
      <c r="AI335" s="896"/>
      <c r="AJ335" s="896"/>
      <c r="AK335" s="896"/>
      <c r="AL335" s="896"/>
      <c r="AM335" s="896"/>
      <c r="AN335" s="896"/>
      <c r="AO335" s="896"/>
      <c r="AP335" s="896"/>
      <c r="AQ335" s="896"/>
      <c r="AR335" s="896"/>
    </row>
    <row r="336" ht="14.25" customHeight="1">
      <c r="A336" s="421"/>
      <c r="B336" s="895"/>
      <c r="C336" s="895"/>
      <c r="D336" s="895"/>
      <c r="E336" s="895"/>
      <c r="F336" s="895"/>
      <c r="G336" s="895"/>
      <c r="H336" s="895"/>
      <c r="I336" s="895"/>
      <c r="J336" s="895"/>
      <c r="K336" s="895"/>
      <c r="L336" s="1394"/>
      <c r="M336" s="421"/>
      <c r="N336" s="501"/>
      <c r="O336" s="544"/>
      <c r="P336" s="544"/>
      <c r="Q336" s="544"/>
      <c r="R336" s="544"/>
      <c r="S336" s="544"/>
      <c r="T336" s="544"/>
      <c r="U336" s="544"/>
      <c r="V336" s="544"/>
      <c r="W336" s="544"/>
      <c r="X336" s="544"/>
      <c r="Y336" s="544"/>
      <c r="Z336" s="421"/>
      <c r="AA336" s="343"/>
      <c r="AB336" s="343"/>
      <c r="AC336" s="343"/>
      <c r="AD336" s="343"/>
      <c r="AE336" s="896"/>
      <c r="AF336" s="896"/>
      <c r="AG336" s="896"/>
      <c r="AH336" s="896"/>
      <c r="AI336" s="896"/>
      <c r="AJ336" s="896"/>
      <c r="AK336" s="896"/>
      <c r="AL336" s="896"/>
      <c r="AM336" s="896"/>
      <c r="AN336" s="896"/>
      <c r="AO336" s="896"/>
      <c r="AP336" s="896"/>
      <c r="AQ336" s="896"/>
      <c r="AR336" s="896"/>
    </row>
    <row r="337" ht="14.25" customHeight="1">
      <c r="A337" s="421"/>
      <c r="B337" s="895"/>
      <c r="C337" s="895"/>
      <c r="D337" s="895"/>
      <c r="E337" s="895"/>
      <c r="F337" s="895"/>
      <c r="G337" s="895"/>
      <c r="H337" s="895"/>
      <c r="I337" s="895"/>
      <c r="J337" s="895"/>
      <c r="K337" s="895"/>
      <c r="L337" s="1394"/>
      <c r="M337" s="421"/>
      <c r="N337" s="501"/>
      <c r="O337" s="544"/>
      <c r="P337" s="544"/>
      <c r="Q337" s="544"/>
      <c r="R337" s="544"/>
      <c r="S337" s="544"/>
      <c r="T337" s="544"/>
      <c r="U337" s="544"/>
      <c r="V337" s="544"/>
      <c r="W337" s="544"/>
      <c r="X337" s="544"/>
      <c r="Y337" s="544"/>
      <c r="Z337" s="421"/>
      <c r="AA337" s="343"/>
      <c r="AB337" s="343"/>
      <c r="AC337" s="343"/>
      <c r="AD337" s="343"/>
      <c r="AE337" s="896"/>
      <c r="AF337" s="896"/>
      <c r="AG337" s="896"/>
      <c r="AH337" s="896"/>
      <c r="AI337" s="896"/>
      <c r="AJ337" s="896"/>
      <c r="AK337" s="896"/>
      <c r="AL337" s="896"/>
      <c r="AM337" s="896"/>
      <c r="AN337" s="896"/>
      <c r="AO337" s="896"/>
      <c r="AP337" s="896"/>
      <c r="AQ337" s="896"/>
      <c r="AR337" s="896"/>
    </row>
    <row r="338" ht="14.25" customHeight="1">
      <c r="A338" s="421"/>
      <c r="B338" s="895"/>
      <c r="C338" s="895"/>
      <c r="D338" s="895"/>
      <c r="E338" s="895"/>
      <c r="F338" s="895"/>
      <c r="G338" s="895"/>
      <c r="H338" s="895"/>
      <c r="I338" s="895"/>
      <c r="J338" s="895"/>
      <c r="K338" s="895"/>
      <c r="L338" s="1394"/>
      <c r="M338" s="421"/>
      <c r="N338" s="501"/>
      <c r="O338" s="544"/>
      <c r="P338" s="544"/>
      <c r="Q338" s="544"/>
      <c r="R338" s="544"/>
      <c r="S338" s="544"/>
      <c r="T338" s="544"/>
      <c r="U338" s="544"/>
      <c r="V338" s="544"/>
      <c r="W338" s="544"/>
      <c r="X338" s="544"/>
      <c r="Y338" s="544"/>
      <c r="Z338" s="421"/>
      <c r="AA338" s="343"/>
      <c r="AB338" s="343"/>
      <c r="AC338" s="343"/>
      <c r="AD338" s="343"/>
      <c r="AE338" s="896"/>
      <c r="AF338" s="896"/>
      <c r="AG338" s="896"/>
      <c r="AH338" s="896"/>
      <c r="AI338" s="896"/>
      <c r="AJ338" s="896"/>
      <c r="AK338" s="896"/>
      <c r="AL338" s="896"/>
      <c r="AM338" s="896"/>
      <c r="AN338" s="896"/>
      <c r="AO338" s="896"/>
      <c r="AP338" s="896"/>
      <c r="AQ338" s="896"/>
      <c r="AR338" s="896"/>
    </row>
    <row r="339" ht="14.25" customHeight="1">
      <c r="A339" s="421"/>
      <c r="B339" s="895"/>
      <c r="C339" s="895"/>
      <c r="D339" s="895"/>
      <c r="E339" s="895"/>
      <c r="F339" s="895"/>
      <c r="G339" s="895"/>
      <c r="H339" s="895"/>
      <c r="I339" s="895"/>
      <c r="J339" s="895"/>
      <c r="K339" s="895"/>
      <c r="L339" s="1394"/>
      <c r="M339" s="421"/>
      <c r="N339" s="501"/>
      <c r="O339" s="544"/>
      <c r="P339" s="544"/>
      <c r="Q339" s="544"/>
      <c r="R339" s="544"/>
      <c r="S339" s="544"/>
      <c r="T339" s="544"/>
      <c r="U339" s="544"/>
      <c r="V339" s="544"/>
      <c r="W339" s="544"/>
      <c r="X339" s="544"/>
      <c r="Y339" s="544"/>
      <c r="Z339" s="421"/>
      <c r="AA339" s="343"/>
      <c r="AB339" s="343"/>
      <c r="AC339" s="343"/>
      <c r="AD339" s="343"/>
      <c r="AE339" s="896"/>
      <c r="AF339" s="896"/>
      <c r="AG339" s="896"/>
      <c r="AH339" s="896"/>
      <c r="AI339" s="896"/>
      <c r="AJ339" s="896"/>
      <c r="AK339" s="896"/>
      <c r="AL339" s="896"/>
      <c r="AM339" s="896"/>
      <c r="AN339" s="896"/>
      <c r="AO339" s="896"/>
      <c r="AP339" s="896"/>
      <c r="AQ339" s="896"/>
      <c r="AR339" s="896"/>
    </row>
    <row r="340" ht="14.25" customHeight="1">
      <c r="A340" s="421"/>
      <c r="B340" s="895"/>
      <c r="C340" s="895"/>
      <c r="D340" s="895"/>
      <c r="E340" s="895"/>
      <c r="F340" s="895"/>
      <c r="G340" s="895"/>
      <c r="H340" s="895"/>
      <c r="I340" s="895"/>
      <c r="J340" s="895"/>
      <c r="K340" s="895"/>
      <c r="L340" s="1394"/>
      <c r="M340" s="421"/>
      <c r="N340" s="501"/>
      <c r="O340" s="544"/>
      <c r="P340" s="544"/>
      <c r="Q340" s="544"/>
      <c r="R340" s="544"/>
      <c r="S340" s="544"/>
      <c r="T340" s="544"/>
      <c r="U340" s="544"/>
      <c r="V340" s="544"/>
      <c r="W340" s="544"/>
      <c r="X340" s="544"/>
      <c r="Y340" s="544"/>
      <c r="Z340" s="421"/>
      <c r="AA340" s="343"/>
      <c r="AB340" s="343"/>
      <c r="AC340" s="343"/>
      <c r="AD340" s="343"/>
      <c r="AE340" s="896"/>
      <c r="AF340" s="896"/>
      <c r="AG340" s="896"/>
      <c r="AH340" s="896"/>
      <c r="AI340" s="896"/>
      <c r="AJ340" s="896"/>
      <c r="AK340" s="896"/>
      <c r="AL340" s="896"/>
      <c r="AM340" s="896"/>
      <c r="AN340" s="896"/>
      <c r="AO340" s="896"/>
      <c r="AP340" s="896"/>
      <c r="AQ340" s="896"/>
      <c r="AR340" s="896"/>
    </row>
    <row r="341" ht="14.25" customHeight="1">
      <c r="A341" s="421"/>
      <c r="B341" s="895"/>
      <c r="C341" s="895"/>
      <c r="D341" s="895"/>
      <c r="E341" s="895"/>
      <c r="F341" s="895"/>
      <c r="G341" s="895"/>
      <c r="H341" s="895"/>
      <c r="I341" s="895"/>
      <c r="J341" s="895"/>
      <c r="K341" s="895"/>
      <c r="L341" s="1394"/>
      <c r="M341" s="421"/>
      <c r="N341" s="501"/>
      <c r="O341" s="544"/>
      <c r="P341" s="544"/>
      <c r="Q341" s="544"/>
      <c r="R341" s="544"/>
      <c r="S341" s="544"/>
      <c r="T341" s="544"/>
      <c r="U341" s="544"/>
      <c r="V341" s="544"/>
      <c r="W341" s="544"/>
      <c r="X341" s="544"/>
      <c r="Y341" s="544"/>
      <c r="Z341" s="421"/>
      <c r="AA341" s="343"/>
      <c r="AB341" s="343"/>
      <c r="AC341" s="343"/>
      <c r="AD341" s="343"/>
      <c r="AE341" s="896"/>
      <c r="AF341" s="896"/>
      <c r="AG341" s="896"/>
      <c r="AH341" s="896"/>
      <c r="AI341" s="896"/>
      <c r="AJ341" s="896"/>
      <c r="AK341" s="896"/>
      <c r="AL341" s="896"/>
      <c r="AM341" s="896"/>
      <c r="AN341" s="896"/>
      <c r="AO341" s="896"/>
      <c r="AP341" s="896"/>
      <c r="AQ341" s="896"/>
      <c r="AR341" s="896"/>
    </row>
    <row r="342" ht="14.25" customHeight="1">
      <c r="A342" s="421"/>
      <c r="B342" s="895"/>
      <c r="C342" s="895"/>
      <c r="D342" s="895"/>
      <c r="E342" s="895"/>
      <c r="F342" s="895"/>
      <c r="G342" s="895"/>
      <c r="H342" s="895"/>
      <c r="I342" s="895"/>
      <c r="J342" s="895"/>
      <c r="K342" s="895"/>
      <c r="L342" s="1394"/>
      <c r="M342" s="421"/>
      <c r="N342" s="501"/>
      <c r="O342" s="544"/>
      <c r="P342" s="544"/>
      <c r="Q342" s="544"/>
      <c r="R342" s="544"/>
      <c r="S342" s="544"/>
      <c r="T342" s="544"/>
      <c r="U342" s="544"/>
      <c r="V342" s="544"/>
      <c r="W342" s="544"/>
      <c r="X342" s="544"/>
      <c r="Y342" s="544"/>
      <c r="Z342" s="421"/>
      <c r="AA342" s="343"/>
      <c r="AB342" s="343"/>
      <c r="AC342" s="343"/>
      <c r="AD342" s="343"/>
      <c r="AE342" s="896"/>
      <c r="AF342" s="896"/>
      <c r="AG342" s="896"/>
      <c r="AH342" s="896"/>
      <c r="AI342" s="896"/>
      <c r="AJ342" s="896"/>
      <c r="AK342" s="896"/>
      <c r="AL342" s="896"/>
      <c r="AM342" s="896"/>
      <c r="AN342" s="896"/>
      <c r="AO342" s="896"/>
      <c r="AP342" s="896"/>
      <c r="AQ342" s="896"/>
      <c r="AR342" s="896"/>
    </row>
    <row r="343" ht="14.25" customHeight="1">
      <c r="A343" s="421"/>
      <c r="B343" s="895"/>
      <c r="C343" s="895"/>
      <c r="D343" s="895"/>
      <c r="E343" s="895"/>
      <c r="F343" s="895"/>
      <c r="G343" s="895"/>
      <c r="H343" s="895"/>
      <c r="I343" s="895"/>
      <c r="J343" s="895"/>
      <c r="K343" s="895"/>
      <c r="L343" s="1394"/>
      <c r="M343" s="421"/>
      <c r="N343" s="501"/>
      <c r="O343" s="544"/>
      <c r="P343" s="544"/>
      <c r="Q343" s="544"/>
      <c r="R343" s="544"/>
      <c r="S343" s="544"/>
      <c r="T343" s="544"/>
      <c r="U343" s="544"/>
      <c r="V343" s="544"/>
      <c r="W343" s="544"/>
      <c r="X343" s="544"/>
      <c r="Y343" s="544"/>
      <c r="Z343" s="421"/>
      <c r="AA343" s="343"/>
      <c r="AB343" s="343"/>
      <c r="AC343" s="343"/>
      <c r="AD343" s="343"/>
      <c r="AE343" s="896"/>
      <c r="AF343" s="896"/>
      <c r="AG343" s="896"/>
      <c r="AH343" s="896"/>
      <c r="AI343" s="896"/>
      <c r="AJ343" s="896"/>
      <c r="AK343" s="896"/>
      <c r="AL343" s="896"/>
      <c r="AM343" s="896"/>
      <c r="AN343" s="896"/>
      <c r="AO343" s="896"/>
      <c r="AP343" s="896"/>
      <c r="AQ343" s="896"/>
      <c r="AR343" s="896"/>
    </row>
    <row r="344" ht="15.75" customHeight="1">
      <c r="L344" s="641"/>
    </row>
    <row r="345" ht="15.75" customHeight="1">
      <c r="L345" s="641"/>
    </row>
    <row r="346" ht="15.75" customHeight="1">
      <c r="L346" s="641"/>
    </row>
    <row r="347" ht="15.75" customHeight="1">
      <c r="L347" s="641"/>
    </row>
    <row r="348" ht="15.75" customHeight="1">
      <c r="L348" s="641"/>
    </row>
    <row r="349" ht="15.75" customHeight="1">
      <c r="L349" s="641"/>
    </row>
    <row r="350" ht="15.75" customHeight="1">
      <c r="L350" s="641"/>
    </row>
    <row r="351" ht="15.75" customHeight="1">
      <c r="L351" s="641"/>
    </row>
    <row r="352" ht="15.75" customHeight="1">
      <c r="L352" s="641"/>
    </row>
    <row r="353" ht="15.75" customHeight="1">
      <c r="L353" s="641"/>
    </row>
    <row r="354" ht="15.75" customHeight="1">
      <c r="L354" s="641"/>
    </row>
    <row r="355" ht="15.75" customHeight="1">
      <c r="L355" s="641"/>
    </row>
    <row r="356" ht="15.75" customHeight="1">
      <c r="L356" s="641"/>
    </row>
    <row r="357" ht="15.75" customHeight="1">
      <c r="L357" s="641"/>
    </row>
    <row r="358" ht="15.75" customHeight="1">
      <c r="L358" s="641"/>
    </row>
    <row r="359" ht="15.75" customHeight="1">
      <c r="L359" s="641"/>
    </row>
    <row r="360" ht="15.75" customHeight="1">
      <c r="L360" s="641"/>
    </row>
    <row r="361" ht="15.75" customHeight="1">
      <c r="L361" s="641"/>
    </row>
    <row r="362" ht="15.75" customHeight="1">
      <c r="L362" s="641"/>
    </row>
    <row r="363" ht="15.75" customHeight="1">
      <c r="L363" s="641"/>
    </row>
    <row r="364" ht="15.75" customHeight="1">
      <c r="L364" s="641"/>
    </row>
    <row r="365" ht="15.75" customHeight="1">
      <c r="L365" s="641"/>
    </row>
    <row r="366" ht="15.75" customHeight="1">
      <c r="L366" s="641"/>
    </row>
    <row r="367" ht="15.75" customHeight="1">
      <c r="L367" s="641"/>
    </row>
    <row r="368" ht="15.75" customHeight="1">
      <c r="L368" s="641"/>
    </row>
    <row r="369" ht="15.75" customHeight="1">
      <c r="L369" s="641"/>
    </row>
    <row r="370" ht="15.75" customHeight="1">
      <c r="L370" s="641"/>
    </row>
    <row r="371" ht="15.75" customHeight="1">
      <c r="L371" s="641"/>
    </row>
    <row r="372" ht="15.75" customHeight="1">
      <c r="L372" s="641"/>
    </row>
    <row r="373" ht="15.75" customHeight="1">
      <c r="L373" s="641"/>
    </row>
    <row r="374" ht="15.75" customHeight="1">
      <c r="L374" s="641"/>
    </row>
    <row r="375" ht="15.75" customHeight="1">
      <c r="L375" s="641"/>
    </row>
    <row r="376" ht="15.75" customHeight="1">
      <c r="L376" s="641"/>
    </row>
    <row r="377" ht="15.75" customHeight="1">
      <c r="L377" s="641"/>
    </row>
    <row r="378" ht="15.75" customHeight="1">
      <c r="L378" s="641"/>
    </row>
    <row r="379" ht="15.75" customHeight="1">
      <c r="L379" s="641"/>
    </row>
    <row r="380" ht="15.75" customHeight="1">
      <c r="L380" s="641"/>
    </row>
    <row r="381" ht="15.75" customHeight="1">
      <c r="L381" s="641"/>
    </row>
    <row r="382" ht="15.75" customHeight="1">
      <c r="L382" s="641"/>
    </row>
    <row r="383" ht="15.75" customHeight="1">
      <c r="L383" s="641"/>
    </row>
    <row r="384" ht="15.75" customHeight="1">
      <c r="L384" s="641"/>
    </row>
    <row r="385" ht="15.75" customHeight="1">
      <c r="L385" s="641"/>
    </row>
    <row r="386" ht="15.75" customHeight="1">
      <c r="L386" s="641"/>
    </row>
    <row r="387" ht="15.75" customHeight="1">
      <c r="L387" s="641"/>
    </row>
    <row r="388" ht="15.75" customHeight="1">
      <c r="L388" s="641"/>
    </row>
    <row r="389" ht="15.75" customHeight="1">
      <c r="L389" s="641"/>
    </row>
    <row r="390" ht="15.75" customHeight="1">
      <c r="L390" s="641"/>
    </row>
    <row r="391" ht="15.75" customHeight="1">
      <c r="L391" s="641"/>
    </row>
    <row r="392" ht="15.75" customHeight="1">
      <c r="L392" s="641"/>
    </row>
    <row r="393" ht="15.75" customHeight="1">
      <c r="L393" s="641"/>
    </row>
    <row r="394" ht="15.75" customHeight="1">
      <c r="L394" s="641"/>
    </row>
    <row r="395" ht="15.75" customHeight="1">
      <c r="L395" s="641"/>
    </row>
    <row r="396" ht="15.75" customHeight="1">
      <c r="L396" s="641"/>
    </row>
    <row r="397" ht="15.75" customHeight="1">
      <c r="L397" s="641"/>
    </row>
    <row r="398" ht="15.75" customHeight="1">
      <c r="L398" s="641"/>
    </row>
    <row r="399" ht="15.75" customHeight="1">
      <c r="L399" s="641"/>
    </row>
    <row r="400" ht="15.75" customHeight="1">
      <c r="L400" s="641"/>
    </row>
    <row r="401" ht="15.75" customHeight="1">
      <c r="L401" s="641"/>
    </row>
    <row r="402" ht="15.75" customHeight="1">
      <c r="L402" s="641"/>
    </row>
    <row r="403" ht="15.75" customHeight="1">
      <c r="L403" s="641"/>
    </row>
    <row r="404" ht="15.75" customHeight="1">
      <c r="L404" s="641"/>
    </row>
    <row r="405" ht="15.75" customHeight="1">
      <c r="L405" s="641"/>
    </row>
    <row r="406" ht="15.75" customHeight="1">
      <c r="L406" s="641"/>
    </row>
    <row r="407" ht="15.75" customHeight="1">
      <c r="L407" s="641"/>
    </row>
    <row r="408" ht="15.75" customHeight="1">
      <c r="L408" s="641"/>
    </row>
    <row r="409" ht="15.75" customHeight="1">
      <c r="L409" s="641"/>
    </row>
    <row r="410" ht="15.75" customHeight="1">
      <c r="L410" s="641"/>
    </row>
    <row r="411" ht="15.75" customHeight="1">
      <c r="L411" s="641"/>
    </row>
    <row r="412" ht="15.75" customHeight="1">
      <c r="L412" s="641"/>
    </row>
    <row r="413" ht="15.75" customHeight="1">
      <c r="L413" s="641"/>
    </row>
    <row r="414" ht="15.75" customHeight="1">
      <c r="L414" s="641"/>
    </row>
    <row r="415" ht="15.75" customHeight="1">
      <c r="L415" s="641"/>
    </row>
    <row r="416" ht="15.75" customHeight="1">
      <c r="L416" s="641"/>
    </row>
    <row r="417" ht="15.75" customHeight="1">
      <c r="L417" s="641"/>
    </row>
    <row r="418" ht="15.75" customHeight="1">
      <c r="L418" s="641"/>
    </row>
    <row r="419" ht="15.75" customHeight="1">
      <c r="L419" s="641"/>
    </row>
    <row r="420" ht="15.75" customHeight="1">
      <c r="L420" s="641"/>
    </row>
    <row r="421" ht="15.75" customHeight="1">
      <c r="L421" s="641"/>
    </row>
    <row r="422" ht="15.75" customHeight="1">
      <c r="L422" s="641"/>
    </row>
    <row r="423" ht="15.75" customHeight="1">
      <c r="L423" s="641"/>
    </row>
    <row r="424" ht="15.75" customHeight="1">
      <c r="L424" s="641"/>
    </row>
    <row r="425" ht="15.75" customHeight="1">
      <c r="L425" s="641"/>
    </row>
    <row r="426" ht="15.75" customHeight="1">
      <c r="L426" s="641"/>
    </row>
    <row r="427" ht="15.75" customHeight="1">
      <c r="L427" s="641"/>
    </row>
    <row r="428" ht="15.75" customHeight="1">
      <c r="L428" s="641"/>
    </row>
    <row r="429" ht="15.75" customHeight="1">
      <c r="L429" s="641"/>
    </row>
    <row r="430" ht="15.75" customHeight="1">
      <c r="L430" s="641"/>
    </row>
    <row r="431" ht="15.75" customHeight="1">
      <c r="L431" s="641"/>
    </row>
    <row r="432" ht="15.75" customHeight="1">
      <c r="L432" s="641"/>
    </row>
    <row r="433" ht="15.75" customHeight="1">
      <c r="L433" s="641"/>
    </row>
    <row r="434" ht="15.75" customHeight="1">
      <c r="L434" s="641"/>
    </row>
    <row r="435" ht="15.75" customHeight="1">
      <c r="L435" s="641"/>
    </row>
    <row r="436" ht="15.75" customHeight="1">
      <c r="L436" s="641"/>
    </row>
    <row r="437" ht="15.75" customHeight="1">
      <c r="L437" s="641"/>
    </row>
    <row r="438" ht="15.75" customHeight="1">
      <c r="L438" s="641"/>
    </row>
    <row r="439" ht="15.75" customHeight="1">
      <c r="L439" s="641"/>
    </row>
    <row r="440" ht="15.75" customHeight="1">
      <c r="L440" s="641"/>
    </row>
    <row r="441" ht="15.75" customHeight="1">
      <c r="L441" s="641"/>
    </row>
    <row r="442" ht="15.75" customHeight="1">
      <c r="L442" s="641"/>
    </row>
    <row r="443" ht="15.75" customHeight="1">
      <c r="L443" s="641"/>
    </row>
    <row r="444" ht="15.75" customHeight="1">
      <c r="L444" s="641"/>
    </row>
    <row r="445" ht="15.75" customHeight="1">
      <c r="L445" s="641"/>
    </row>
    <row r="446" ht="15.75" customHeight="1">
      <c r="L446" s="641"/>
    </row>
    <row r="447" ht="15.75" customHeight="1">
      <c r="L447" s="641"/>
    </row>
    <row r="448" ht="15.75" customHeight="1">
      <c r="L448" s="641"/>
    </row>
    <row r="449" ht="15.75" customHeight="1">
      <c r="L449" s="641"/>
    </row>
    <row r="450" ht="15.75" customHeight="1">
      <c r="L450" s="641"/>
    </row>
    <row r="451" ht="15.75" customHeight="1">
      <c r="L451" s="641"/>
    </row>
    <row r="452" ht="15.75" customHeight="1">
      <c r="L452" s="641"/>
    </row>
    <row r="453" ht="15.75" customHeight="1">
      <c r="L453" s="641"/>
    </row>
    <row r="454" ht="15.75" customHeight="1">
      <c r="L454" s="641"/>
    </row>
    <row r="455" ht="15.75" customHeight="1">
      <c r="L455" s="641"/>
    </row>
    <row r="456" ht="15.75" customHeight="1">
      <c r="L456" s="641"/>
    </row>
    <row r="457" ht="15.75" customHeight="1">
      <c r="L457" s="641"/>
    </row>
    <row r="458" ht="15.75" customHeight="1">
      <c r="L458" s="641"/>
    </row>
    <row r="459" ht="15.75" customHeight="1">
      <c r="L459" s="641"/>
    </row>
    <row r="460" ht="15.75" customHeight="1">
      <c r="L460" s="641"/>
    </row>
    <row r="461" ht="15.75" customHeight="1">
      <c r="L461" s="641"/>
    </row>
    <row r="462" ht="15.75" customHeight="1">
      <c r="L462" s="641"/>
    </row>
    <row r="463" ht="15.75" customHeight="1">
      <c r="L463" s="641"/>
    </row>
    <row r="464" ht="15.75" customHeight="1">
      <c r="L464" s="641"/>
    </row>
    <row r="465" ht="15.75" customHeight="1">
      <c r="L465" s="641"/>
    </row>
    <row r="466" ht="15.75" customHeight="1">
      <c r="L466" s="641"/>
    </row>
    <row r="467" ht="15.75" customHeight="1">
      <c r="L467" s="641"/>
    </row>
    <row r="468" ht="15.75" customHeight="1">
      <c r="L468" s="641"/>
    </row>
    <row r="469" ht="15.75" customHeight="1">
      <c r="L469" s="641"/>
    </row>
    <row r="470" ht="15.75" customHeight="1">
      <c r="L470" s="641"/>
    </row>
    <row r="471" ht="15.75" customHeight="1">
      <c r="L471" s="641"/>
    </row>
    <row r="472" ht="15.75" customHeight="1">
      <c r="L472" s="641"/>
    </row>
    <row r="473" ht="15.75" customHeight="1">
      <c r="L473" s="641"/>
    </row>
    <row r="474" ht="15.75" customHeight="1">
      <c r="L474" s="641"/>
    </row>
    <row r="475" ht="15.75" customHeight="1">
      <c r="L475" s="641"/>
    </row>
    <row r="476" ht="15.75" customHeight="1">
      <c r="L476" s="641"/>
    </row>
    <row r="477" ht="15.75" customHeight="1">
      <c r="L477" s="641"/>
    </row>
    <row r="478" ht="15.75" customHeight="1">
      <c r="L478" s="641"/>
    </row>
    <row r="479" ht="15.75" customHeight="1">
      <c r="L479" s="641"/>
    </row>
    <row r="480" ht="15.75" customHeight="1">
      <c r="L480" s="641"/>
    </row>
    <row r="481" ht="15.75" customHeight="1">
      <c r="L481" s="641"/>
    </row>
    <row r="482" ht="15.75" customHeight="1">
      <c r="L482" s="641"/>
    </row>
    <row r="483" ht="15.75" customHeight="1">
      <c r="L483" s="641"/>
    </row>
    <row r="484" ht="15.75" customHeight="1">
      <c r="L484" s="641"/>
    </row>
    <row r="485" ht="15.75" customHeight="1">
      <c r="L485" s="641"/>
    </row>
    <row r="486" ht="15.75" customHeight="1">
      <c r="L486" s="641"/>
    </row>
    <row r="487" ht="15.75" customHeight="1">
      <c r="L487" s="641"/>
    </row>
    <row r="488" ht="15.75" customHeight="1">
      <c r="L488" s="641"/>
    </row>
    <row r="489" ht="15.75" customHeight="1">
      <c r="L489" s="641"/>
    </row>
    <row r="490" ht="15.75" customHeight="1">
      <c r="L490" s="641"/>
    </row>
    <row r="491" ht="15.75" customHeight="1">
      <c r="L491" s="641"/>
    </row>
    <row r="492" ht="15.75" customHeight="1">
      <c r="L492" s="641"/>
    </row>
    <row r="493" ht="15.75" customHeight="1">
      <c r="L493" s="641"/>
    </row>
    <row r="494" ht="15.75" customHeight="1">
      <c r="L494" s="641"/>
    </row>
    <row r="495" ht="15.75" customHeight="1">
      <c r="L495" s="641"/>
    </row>
    <row r="496" ht="15.75" customHeight="1">
      <c r="L496" s="641"/>
    </row>
    <row r="497" ht="15.75" customHeight="1">
      <c r="L497" s="641"/>
    </row>
    <row r="498" ht="15.75" customHeight="1">
      <c r="L498" s="641"/>
    </row>
    <row r="499" ht="15.75" customHeight="1">
      <c r="L499" s="641"/>
    </row>
    <row r="500" ht="15.75" customHeight="1">
      <c r="L500" s="641"/>
    </row>
    <row r="501" ht="15.75" customHeight="1">
      <c r="L501" s="641"/>
    </row>
    <row r="502" ht="15.75" customHeight="1">
      <c r="L502" s="641"/>
    </row>
    <row r="503" ht="15.75" customHeight="1">
      <c r="L503" s="641"/>
    </row>
    <row r="504" ht="15.75" customHeight="1">
      <c r="L504" s="641"/>
    </row>
    <row r="505" ht="15.75" customHeight="1">
      <c r="L505" s="641"/>
    </row>
    <row r="506" ht="15.75" customHeight="1">
      <c r="L506" s="641"/>
    </row>
    <row r="507" ht="15.75" customHeight="1">
      <c r="L507" s="641"/>
    </row>
    <row r="508" ht="15.75" customHeight="1">
      <c r="L508" s="641"/>
    </row>
    <row r="509" ht="15.75" customHeight="1">
      <c r="L509" s="641"/>
    </row>
    <row r="510" ht="15.75" customHeight="1">
      <c r="L510" s="641"/>
    </row>
    <row r="511" ht="15.75" customHeight="1">
      <c r="L511" s="641"/>
    </row>
    <row r="512" ht="15.75" customHeight="1">
      <c r="L512" s="641"/>
    </row>
    <row r="513" ht="15.75" customHeight="1">
      <c r="L513" s="641"/>
    </row>
    <row r="514" ht="15.75" customHeight="1">
      <c r="L514" s="641"/>
    </row>
    <row r="515" ht="15.75" customHeight="1">
      <c r="L515" s="641"/>
    </row>
    <row r="516" ht="15.75" customHeight="1">
      <c r="L516" s="641"/>
    </row>
    <row r="517" ht="15.75" customHeight="1">
      <c r="L517" s="641"/>
    </row>
    <row r="518" ht="15.75" customHeight="1">
      <c r="L518" s="641"/>
    </row>
    <row r="519" ht="15.75" customHeight="1">
      <c r="L519" s="641"/>
    </row>
    <row r="520" ht="15.75" customHeight="1">
      <c r="L520" s="641"/>
    </row>
    <row r="521" ht="15.75" customHeight="1">
      <c r="L521" s="641"/>
    </row>
    <row r="522" ht="15.75" customHeight="1">
      <c r="L522" s="641"/>
    </row>
    <row r="523" ht="15.75" customHeight="1">
      <c r="L523" s="641"/>
    </row>
    <row r="524" ht="15.75" customHeight="1">
      <c r="L524" s="641"/>
    </row>
    <row r="525" ht="15.75" customHeight="1">
      <c r="L525" s="641"/>
    </row>
    <row r="526" ht="15.75" customHeight="1">
      <c r="L526" s="641"/>
    </row>
    <row r="527" ht="15.75" customHeight="1">
      <c r="L527" s="641"/>
    </row>
    <row r="528" ht="15.75" customHeight="1">
      <c r="L528" s="641"/>
    </row>
    <row r="529" ht="15.75" customHeight="1">
      <c r="L529" s="641"/>
    </row>
    <row r="530" ht="15.75" customHeight="1">
      <c r="L530" s="641"/>
    </row>
    <row r="531" ht="15.75" customHeight="1">
      <c r="L531" s="641"/>
    </row>
    <row r="532" ht="15.75" customHeight="1">
      <c r="L532" s="641"/>
    </row>
    <row r="533" ht="15.75" customHeight="1">
      <c r="L533" s="641"/>
    </row>
    <row r="534" ht="15.75" customHeight="1">
      <c r="L534" s="641"/>
    </row>
    <row r="535" ht="15.75" customHeight="1">
      <c r="L535" s="641"/>
    </row>
    <row r="536" ht="15.75" customHeight="1">
      <c r="L536" s="641"/>
    </row>
    <row r="537" ht="15.75" customHeight="1">
      <c r="L537" s="641"/>
    </row>
    <row r="538" ht="15.75" customHeight="1">
      <c r="L538" s="641"/>
    </row>
    <row r="539" ht="15.75" customHeight="1">
      <c r="L539" s="641"/>
    </row>
    <row r="540" ht="15.75" customHeight="1">
      <c r="L540" s="641"/>
    </row>
    <row r="541" ht="15.75" customHeight="1">
      <c r="L541" s="641"/>
    </row>
    <row r="542" ht="15.75" customHeight="1">
      <c r="L542" s="641"/>
    </row>
    <row r="543" ht="15.75" customHeight="1">
      <c r="L543" s="641"/>
    </row>
    <row r="544" ht="15.75" customHeight="1">
      <c r="L544" s="641"/>
    </row>
    <row r="545" ht="15.75" customHeight="1">
      <c r="L545" s="641"/>
    </row>
    <row r="546" ht="15.75" customHeight="1">
      <c r="L546" s="641"/>
    </row>
    <row r="547" ht="15.75" customHeight="1">
      <c r="L547" s="641"/>
    </row>
    <row r="548" ht="15.75" customHeight="1">
      <c r="L548" s="641"/>
    </row>
    <row r="549" ht="15.75" customHeight="1">
      <c r="L549" s="641"/>
    </row>
    <row r="550" ht="15.75" customHeight="1">
      <c r="L550" s="641"/>
    </row>
    <row r="551" ht="15.75" customHeight="1">
      <c r="L551" s="641"/>
    </row>
    <row r="552" ht="15.75" customHeight="1">
      <c r="L552" s="641"/>
    </row>
    <row r="553" ht="15.75" customHeight="1">
      <c r="L553" s="641"/>
    </row>
    <row r="554" ht="15.75" customHeight="1">
      <c r="L554" s="641"/>
    </row>
    <row r="555" ht="15.75" customHeight="1">
      <c r="L555" s="641"/>
    </row>
    <row r="556" ht="15.75" customHeight="1">
      <c r="L556" s="641"/>
    </row>
    <row r="557" ht="15.75" customHeight="1">
      <c r="L557" s="641"/>
    </row>
    <row r="558" ht="15.75" customHeight="1">
      <c r="L558" s="641"/>
    </row>
    <row r="559" ht="15.75" customHeight="1">
      <c r="L559" s="641"/>
    </row>
    <row r="560" ht="15.75" customHeight="1">
      <c r="L560" s="641"/>
    </row>
    <row r="561" ht="15.75" customHeight="1">
      <c r="L561" s="641"/>
    </row>
    <row r="562" ht="15.75" customHeight="1">
      <c r="L562" s="641"/>
    </row>
    <row r="563" ht="15.75" customHeight="1">
      <c r="L563" s="641"/>
    </row>
    <row r="564" ht="15.75" customHeight="1">
      <c r="L564" s="641"/>
    </row>
    <row r="565" ht="15.75" customHeight="1">
      <c r="L565" s="641"/>
    </row>
    <row r="566" ht="15.75" customHeight="1">
      <c r="L566" s="641"/>
    </row>
    <row r="567" ht="15.75" customHeight="1">
      <c r="L567" s="641"/>
    </row>
    <row r="568" ht="15.75" customHeight="1">
      <c r="L568" s="641"/>
    </row>
    <row r="569" ht="15.75" customHeight="1">
      <c r="L569" s="641"/>
    </row>
    <row r="570" ht="15.75" customHeight="1">
      <c r="L570" s="641"/>
    </row>
    <row r="571" ht="15.75" customHeight="1">
      <c r="L571" s="641"/>
    </row>
    <row r="572" ht="15.75" customHeight="1">
      <c r="L572" s="641"/>
    </row>
    <row r="573" ht="15.75" customHeight="1">
      <c r="L573" s="641"/>
    </row>
    <row r="574" ht="15.75" customHeight="1">
      <c r="L574" s="641"/>
    </row>
    <row r="575" ht="15.75" customHeight="1">
      <c r="L575" s="641"/>
    </row>
    <row r="576" ht="15.75" customHeight="1">
      <c r="L576" s="641"/>
    </row>
    <row r="577" ht="15.75" customHeight="1">
      <c r="L577" s="641"/>
    </row>
    <row r="578" ht="15.75" customHeight="1">
      <c r="L578" s="641"/>
    </row>
    <row r="579" ht="15.75" customHeight="1">
      <c r="L579" s="641"/>
    </row>
    <row r="580" ht="15.75" customHeight="1">
      <c r="L580" s="641"/>
    </row>
    <row r="581" ht="15.75" customHeight="1">
      <c r="L581" s="641"/>
    </row>
    <row r="582" ht="15.75" customHeight="1">
      <c r="L582" s="641"/>
    </row>
    <row r="583" ht="15.75" customHeight="1">
      <c r="L583" s="641"/>
    </row>
    <row r="584" ht="15.75" customHeight="1">
      <c r="L584" s="641"/>
    </row>
    <row r="585" ht="15.75" customHeight="1">
      <c r="L585" s="641"/>
    </row>
    <row r="586" ht="15.75" customHeight="1">
      <c r="L586" s="641"/>
    </row>
    <row r="587" ht="15.75" customHeight="1">
      <c r="L587" s="641"/>
    </row>
    <row r="588" ht="15.75" customHeight="1">
      <c r="L588" s="641"/>
    </row>
    <row r="589" ht="15.75" customHeight="1">
      <c r="L589" s="641"/>
    </row>
    <row r="590" ht="15.75" customHeight="1">
      <c r="L590" s="641"/>
    </row>
    <row r="591" ht="15.75" customHeight="1">
      <c r="L591" s="641"/>
    </row>
    <row r="592" ht="15.75" customHeight="1">
      <c r="L592" s="641"/>
    </row>
    <row r="593" ht="15.75" customHeight="1">
      <c r="L593" s="641"/>
    </row>
    <row r="594" ht="15.75" customHeight="1">
      <c r="L594" s="641"/>
    </row>
    <row r="595" ht="15.75" customHeight="1">
      <c r="L595" s="641"/>
    </row>
    <row r="596" ht="15.75" customHeight="1">
      <c r="L596" s="641"/>
    </row>
    <row r="597" ht="15.75" customHeight="1">
      <c r="L597" s="641"/>
    </row>
    <row r="598" ht="15.75" customHeight="1">
      <c r="L598" s="641"/>
    </row>
    <row r="599" ht="15.75" customHeight="1">
      <c r="L599" s="641"/>
    </row>
    <row r="600" ht="15.75" customHeight="1">
      <c r="L600" s="641"/>
    </row>
    <row r="601" ht="15.75" customHeight="1">
      <c r="L601" s="641"/>
    </row>
    <row r="602" ht="15.75" customHeight="1">
      <c r="L602" s="641"/>
    </row>
    <row r="603" ht="15.75" customHeight="1">
      <c r="L603" s="641"/>
    </row>
    <row r="604" ht="15.75" customHeight="1">
      <c r="L604" s="641"/>
    </row>
    <row r="605" ht="15.75" customHeight="1">
      <c r="L605" s="641"/>
    </row>
    <row r="606" ht="15.75" customHeight="1">
      <c r="L606" s="641"/>
    </row>
    <row r="607" ht="15.75" customHeight="1">
      <c r="L607" s="641"/>
    </row>
    <row r="608" ht="15.75" customHeight="1">
      <c r="L608" s="641"/>
    </row>
    <row r="609" ht="15.75" customHeight="1">
      <c r="L609" s="641"/>
    </row>
    <row r="610" ht="15.75" customHeight="1">
      <c r="L610" s="641"/>
    </row>
    <row r="611" ht="15.75" customHeight="1">
      <c r="L611" s="641"/>
    </row>
    <row r="612" ht="15.75" customHeight="1">
      <c r="L612" s="641"/>
    </row>
    <row r="613" ht="15.75" customHeight="1">
      <c r="L613" s="641"/>
    </row>
    <row r="614" ht="15.75" customHeight="1">
      <c r="L614" s="641"/>
    </row>
    <row r="615" ht="15.75" customHeight="1">
      <c r="L615" s="641"/>
    </row>
    <row r="616" ht="15.75" customHeight="1">
      <c r="L616" s="641"/>
    </row>
    <row r="617" ht="15.75" customHeight="1">
      <c r="L617" s="641"/>
    </row>
    <row r="618" ht="15.75" customHeight="1">
      <c r="L618" s="641"/>
    </row>
    <row r="619" ht="15.75" customHeight="1">
      <c r="L619" s="641"/>
    </row>
    <row r="620" ht="15.75" customHeight="1">
      <c r="L620" s="641"/>
    </row>
    <row r="621" ht="15.75" customHeight="1">
      <c r="L621" s="641"/>
    </row>
    <row r="622" ht="15.75" customHeight="1">
      <c r="L622" s="641"/>
    </row>
    <row r="623" ht="15.75" customHeight="1">
      <c r="L623" s="641"/>
    </row>
    <row r="624" ht="15.75" customHeight="1">
      <c r="L624" s="641"/>
    </row>
    <row r="625" ht="15.75" customHeight="1">
      <c r="L625" s="641"/>
    </row>
    <row r="626" ht="15.75" customHeight="1">
      <c r="L626" s="641"/>
    </row>
    <row r="627" ht="15.75" customHeight="1">
      <c r="L627" s="641"/>
    </row>
    <row r="628" ht="15.75" customHeight="1">
      <c r="L628" s="641"/>
    </row>
    <row r="629" ht="15.75" customHeight="1">
      <c r="L629" s="641"/>
    </row>
    <row r="630" ht="15.75" customHeight="1">
      <c r="L630" s="641"/>
    </row>
    <row r="631" ht="15.75" customHeight="1">
      <c r="L631" s="641"/>
    </row>
    <row r="632" ht="15.75" customHeight="1">
      <c r="L632" s="641"/>
    </row>
    <row r="633" ht="15.75" customHeight="1">
      <c r="L633" s="641"/>
    </row>
    <row r="634" ht="15.75" customHeight="1">
      <c r="L634" s="641"/>
    </row>
    <row r="635" ht="15.75" customHeight="1">
      <c r="L635" s="641"/>
    </row>
    <row r="636" ht="15.75" customHeight="1">
      <c r="L636" s="641"/>
    </row>
    <row r="637" ht="15.75" customHeight="1">
      <c r="L637" s="641"/>
    </row>
    <row r="638" ht="15.75" customHeight="1">
      <c r="L638" s="641"/>
    </row>
    <row r="639" ht="15.75" customHeight="1">
      <c r="L639" s="641"/>
    </row>
    <row r="640" ht="15.75" customHeight="1">
      <c r="L640" s="641"/>
    </row>
    <row r="641" ht="15.75" customHeight="1">
      <c r="L641" s="641"/>
    </row>
    <row r="642" ht="15.75" customHeight="1">
      <c r="L642" s="641"/>
    </row>
    <row r="643" ht="15.75" customHeight="1">
      <c r="L643" s="641"/>
    </row>
    <row r="644" ht="15.75" customHeight="1">
      <c r="L644" s="641"/>
    </row>
    <row r="645" ht="15.75" customHeight="1">
      <c r="L645" s="641"/>
    </row>
    <row r="646" ht="15.75" customHeight="1">
      <c r="L646" s="641"/>
    </row>
    <row r="647" ht="15.75" customHeight="1">
      <c r="L647" s="641"/>
    </row>
    <row r="648" ht="15.75" customHeight="1">
      <c r="L648" s="641"/>
    </row>
    <row r="649" ht="15.75" customHeight="1">
      <c r="L649" s="641"/>
    </row>
    <row r="650" ht="15.75" customHeight="1">
      <c r="L650" s="641"/>
    </row>
    <row r="651" ht="15.75" customHeight="1">
      <c r="L651" s="641"/>
    </row>
    <row r="652" ht="15.75" customHeight="1">
      <c r="L652" s="641"/>
    </row>
    <row r="653" ht="15.75" customHeight="1">
      <c r="L653" s="641"/>
    </row>
    <row r="654" ht="15.75" customHeight="1">
      <c r="L654" s="641"/>
    </row>
    <row r="655" ht="15.75" customHeight="1">
      <c r="L655" s="641"/>
    </row>
    <row r="656" ht="15.75" customHeight="1">
      <c r="L656" s="641"/>
    </row>
    <row r="657" ht="15.75" customHeight="1">
      <c r="L657" s="641"/>
    </row>
    <row r="658" ht="15.75" customHeight="1">
      <c r="L658" s="641"/>
    </row>
    <row r="659" ht="15.75" customHeight="1">
      <c r="L659" s="641"/>
    </row>
    <row r="660" ht="15.75" customHeight="1">
      <c r="L660" s="641"/>
    </row>
    <row r="661" ht="15.75" customHeight="1">
      <c r="L661" s="641"/>
    </row>
    <row r="662" ht="15.75" customHeight="1">
      <c r="L662" s="641"/>
    </row>
    <row r="663" ht="15.75" customHeight="1">
      <c r="L663" s="641"/>
    </row>
    <row r="664" ht="15.75" customHeight="1">
      <c r="L664" s="641"/>
    </row>
    <row r="665" ht="15.75" customHeight="1">
      <c r="L665" s="641"/>
    </row>
    <row r="666" ht="15.75" customHeight="1">
      <c r="L666" s="641"/>
    </row>
    <row r="667" ht="15.75" customHeight="1">
      <c r="L667" s="641"/>
    </row>
    <row r="668" ht="15.75" customHeight="1">
      <c r="L668" s="641"/>
    </row>
    <row r="669" ht="15.75" customHeight="1">
      <c r="L669" s="641"/>
    </row>
    <row r="670" ht="15.75" customHeight="1">
      <c r="L670" s="641"/>
    </row>
    <row r="671" ht="15.75" customHeight="1">
      <c r="L671" s="641"/>
    </row>
    <row r="672" ht="15.75" customHeight="1">
      <c r="L672" s="641"/>
    </row>
    <row r="673" ht="15.75" customHeight="1">
      <c r="L673" s="641"/>
    </row>
    <row r="674" ht="15.75" customHeight="1">
      <c r="L674" s="641"/>
    </row>
    <row r="675" ht="15.75" customHeight="1">
      <c r="L675" s="641"/>
    </row>
    <row r="676" ht="15.75" customHeight="1">
      <c r="L676" s="641"/>
    </row>
    <row r="677" ht="15.75" customHeight="1">
      <c r="L677" s="641"/>
    </row>
    <row r="678" ht="15.75" customHeight="1">
      <c r="L678" s="641"/>
    </row>
    <row r="679" ht="15.75" customHeight="1">
      <c r="L679" s="641"/>
    </row>
    <row r="680" ht="15.75" customHeight="1">
      <c r="L680" s="641"/>
    </row>
    <row r="681" ht="15.75" customHeight="1">
      <c r="L681" s="641"/>
    </row>
    <row r="682" ht="15.75" customHeight="1">
      <c r="L682" s="641"/>
    </row>
    <row r="683" ht="15.75" customHeight="1">
      <c r="L683" s="641"/>
    </row>
    <row r="684" ht="15.75" customHeight="1">
      <c r="L684" s="641"/>
    </row>
    <row r="685" ht="15.75" customHeight="1">
      <c r="L685" s="641"/>
    </row>
    <row r="686" ht="15.75" customHeight="1">
      <c r="L686" s="641"/>
    </row>
    <row r="687" ht="15.75" customHeight="1">
      <c r="L687" s="641"/>
    </row>
    <row r="688" ht="15.75" customHeight="1">
      <c r="L688" s="641"/>
    </row>
    <row r="689" ht="15.75" customHeight="1">
      <c r="L689" s="641"/>
    </row>
    <row r="690" ht="15.75" customHeight="1">
      <c r="L690" s="641"/>
    </row>
    <row r="691" ht="15.75" customHeight="1">
      <c r="L691" s="641"/>
    </row>
    <row r="692" ht="15.75" customHeight="1">
      <c r="L692" s="641"/>
    </row>
    <row r="693" ht="15.75" customHeight="1">
      <c r="L693" s="641"/>
    </row>
    <row r="694" ht="15.75" customHeight="1">
      <c r="L694" s="641"/>
    </row>
    <row r="695" ht="15.75" customHeight="1">
      <c r="L695" s="641"/>
    </row>
    <row r="696" ht="15.75" customHeight="1">
      <c r="L696" s="641"/>
    </row>
    <row r="697" ht="15.75" customHeight="1">
      <c r="L697" s="641"/>
    </row>
    <row r="698" ht="15.75" customHeight="1">
      <c r="L698" s="641"/>
    </row>
    <row r="699" ht="15.75" customHeight="1">
      <c r="L699" s="641"/>
    </row>
    <row r="700" ht="15.75" customHeight="1">
      <c r="L700" s="641"/>
    </row>
    <row r="701" ht="15.75" customHeight="1">
      <c r="L701" s="641"/>
    </row>
    <row r="702" ht="15.75" customHeight="1">
      <c r="L702" s="641"/>
    </row>
    <row r="703" ht="15.75" customHeight="1">
      <c r="L703" s="641"/>
    </row>
    <row r="704" ht="15.75" customHeight="1">
      <c r="L704" s="641"/>
    </row>
    <row r="705" ht="15.75" customHeight="1">
      <c r="L705" s="641"/>
    </row>
    <row r="706" ht="15.75" customHeight="1">
      <c r="L706" s="641"/>
    </row>
    <row r="707" ht="15.75" customHeight="1">
      <c r="L707" s="641"/>
    </row>
    <row r="708" ht="15.75" customHeight="1">
      <c r="L708" s="641"/>
    </row>
    <row r="709" ht="15.75" customHeight="1">
      <c r="L709" s="641"/>
    </row>
    <row r="710" ht="15.75" customHeight="1">
      <c r="L710" s="641"/>
    </row>
    <row r="711" ht="15.75" customHeight="1">
      <c r="L711" s="641"/>
    </row>
    <row r="712" ht="15.75" customHeight="1">
      <c r="L712" s="641"/>
    </row>
    <row r="713" ht="15.75" customHeight="1">
      <c r="L713" s="641"/>
    </row>
    <row r="714" ht="15.75" customHeight="1">
      <c r="L714" s="641"/>
    </row>
    <row r="715" ht="15.75" customHeight="1">
      <c r="L715" s="641"/>
    </row>
    <row r="716" ht="15.75" customHeight="1">
      <c r="L716" s="641"/>
    </row>
    <row r="717" ht="15.75" customHeight="1">
      <c r="L717" s="641"/>
    </row>
    <row r="718" ht="15.75" customHeight="1">
      <c r="L718" s="641"/>
    </row>
    <row r="719" ht="15.75" customHeight="1">
      <c r="L719" s="641"/>
    </row>
    <row r="720" ht="15.75" customHeight="1">
      <c r="L720" s="641"/>
    </row>
    <row r="721" ht="15.75" customHeight="1">
      <c r="L721" s="641"/>
    </row>
    <row r="722" ht="15.75" customHeight="1">
      <c r="L722" s="641"/>
    </row>
    <row r="723" ht="15.75" customHeight="1">
      <c r="L723" s="641"/>
    </row>
    <row r="724" ht="15.75" customHeight="1">
      <c r="L724" s="641"/>
    </row>
    <row r="725" ht="15.75" customHeight="1">
      <c r="L725" s="641"/>
    </row>
    <row r="726" ht="15.75" customHeight="1">
      <c r="L726" s="641"/>
    </row>
    <row r="727" ht="15.75" customHeight="1">
      <c r="L727" s="641"/>
    </row>
    <row r="728" ht="15.75" customHeight="1">
      <c r="L728" s="641"/>
    </row>
    <row r="729" ht="15.75" customHeight="1">
      <c r="L729" s="641"/>
    </row>
    <row r="730" ht="15.75" customHeight="1">
      <c r="L730" s="641"/>
    </row>
    <row r="731" ht="15.75" customHeight="1">
      <c r="L731" s="641"/>
    </row>
    <row r="732" ht="15.75" customHeight="1">
      <c r="L732" s="641"/>
    </row>
    <row r="733" ht="15.75" customHeight="1">
      <c r="L733" s="641"/>
    </row>
    <row r="734" ht="15.75" customHeight="1">
      <c r="L734" s="641"/>
    </row>
    <row r="735" ht="15.75" customHeight="1">
      <c r="L735" s="641"/>
    </row>
    <row r="736" ht="15.75" customHeight="1">
      <c r="L736" s="641"/>
    </row>
    <row r="737" ht="15.75" customHeight="1">
      <c r="L737" s="641"/>
    </row>
    <row r="738" ht="15.75" customHeight="1">
      <c r="L738" s="641"/>
    </row>
    <row r="739" ht="15.75" customHeight="1">
      <c r="L739" s="641"/>
    </row>
    <row r="740" ht="15.75" customHeight="1">
      <c r="L740" s="641"/>
    </row>
    <row r="741" ht="15.75" customHeight="1">
      <c r="L741" s="641"/>
    </row>
    <row r="742" ht="15.75" customHeight="1">
      <c r="L742" s="641"/>
    </row>
    <row r="743" ht="15.75" customHeight="1">
      <c r="L743" s="641"/>
    </row>
    <row r="744" ht="15.75" customHeight="1">
      <c r="L744" s="641"/>
    </row>
    <row r="745" ht="15.75" customHeight="1">
      <c r="L745" s="641"/>
    </row>
    <row r="746" ht="15.75" customHeight="1">
      <c r="L746" s="641"/>
    </row>
    <row r="747" ht="15.75" customHeight="1">
      <c r="L747" s="641"/>
    </row>
    <row r="748" ht="15.75" customHeight="1">
      <c r="L748" s="641"/>
    </row>
    <row r="749" ht="15.75" customHeight="1">
      <c r="L749" s="641"/>
    </row>
    <row r="750" ht="15.75" customHeight="1">
      <c r="L750" s="641"/>
    </row>
    <row r="751" ht="15.75" customHeight="1">
      <c r="L751" s="641"/>
    </row>
    <row r="752" ht="15.75" customHeight="1">
      <c r="L752" s="641"/>
    </row>
    <row r="753" ht="15.75" customHeight="1">
      <c r="L753" s="641"/>
    </row>
    <row r="754" ht="15.75" customHeight="1">
      <c r="L754" s="641"/>
    </row>
    <row r="755" ht="15.75" customHeight="1">
      <c r="L755" s="641"/>
    </row>
    <row r="756" ht="15.75" customHeight="1">
      <c r="L756" s="641"/>
    </row>
    <row r="757" ht="15.75" customHeight="1">
      <c r="L757" s="641"/>
    </row>
    <row r="758" ht="15.75" customHeight="1">
      <c r="L758" s="641"/>
    </row>
    <row r="759" ht="15.75" customHeight="1">
      <c r="L759" s="641"/>
    </row>
    <row r="760" ht="15.75" customHeight="1">
      <c r="L760" s="641"/>
    </row>
    <row r="761" ht="15.75" customHeight="1">
      <c r="L761" s="641"/>
    </row>
    <row r="762" ht="15.75" customHeight="1">
      <c r="L762" s="641"/>
    </row>
    <row r="763" ht="15.75" customHeight="1">
      <c r="L763" s="641"/>
    </row>
    <row r="764" ht="15.75" customHeight="1">
      <c r="L764" s="641"/>
    </row>
    <row r="765" ht="15.75" customHeight="1">
      <c r="L765" s="641"/>
    </row>
    <row r="766" ht="15.75" customHeight="1">
      <c r="L766" s="641"/>
    </row>
    <row r="767" ht="15.75" customHeight="1">
      <c r="L767" s="641"/>
    </row>
    <row r="768" ht="15.75" customHeight="1">
      <c r="L768" s="641"/>
    </row>
    <row r="769" ht="15.75" customHeight="1">
      <c r="L769" s="641"/>
    </row>
    <row r="770" ht="15.75" customHeight="1">
      <c r="L770" s="641"/>
    </row>
    <row r="771" ht="15.75" customHeight="1">
      <c r="L771" s="641"/>
    </row>
    <row r="772" ht="15.75" customHeight="1">
      <c r="L772" s="641"/>
    </row>
    <row r="773" ht="15.75" customHeight="1">
      <c r="L773" s="641"/>
    </row>
    <row r="774" ht="15.75" customHeight="1">
      <c r="L774" s="641"/>
    </row>
    <row r="775" ht="15.75" customHeight="1">
      <c r="L775" s="641"/>
    </row>
    <row r="776" ht="15.75" customHeight="1">
      <c r="L776" s="641"/>
    </row>
    <row r="777" ht="15.75" customHeight="1">
      <c r="L777" s="641"/>
    </row>
    <row r="778" ht="15.75" customHeight="1">
      <c r="L778" s="641"/>
    </row>
    <row r="779" ht="15.75" customHeight="1">
      <c r="L779" s="641"/>
    </row>
    <row r="780" ht="15.75" customHeight="1">
      <c r="L780" s="641"/>
    </row>
    <row r="781" ht="15.75" customHeight="1">
      <c r="L781" s="641"/>
    </row>
    <row r="782" ht="15.75" customHeight="1">
      <c r="L782" s="641"/>
    </row>
    <row r="783" ht="15.75" customHeight="1">
      <c r="L783" s="641"/>
    </row>
    <row r="784" ht="15.75" customHeight="1">
      <c r="L784" s="641"/>
    </row>
    <row r="785" ht="15.75" customHeight="1">
      <c r="L785" s="641"/>
    </row>
    <row r="786" ht="15.75" customHeight="1">
      <c r="L786" s="641"/>
    </row>
    <row r="787" ht="15.75" customHeight="1">
      <c r="L787" s="641"/>
    </row>
    <row r="788" ht="15.75" customHeight="1">
      <c r="L788" s="641"/>
    </row>
    <row r="789" ht="15.75" customHeight="1">
      <c r="L789" s="641"/>
    </row>
    <row r="790" ht="15.75" customHeight="1">
      <c r="L790" s="641"/>
    </row>
    <row r="791" ht="15.75" customHeight="1">
      <c r="L791" s="641"/>
    </row>
    <row r="792" ht="15.75" customHeight="1">
      <c r="L792" s="641"/>
    </row>
    <row r="793" ht="15.75" customHeight="1">
      <c r="L793" s="641"/>
    </row>
    <row r="794" ht="15.75" customHeight="1">
      <c r="L794" s="641"/>
    </row>
    <row r="795" ht="15.75" customHeight="1">
      <c r="L795" s="641"/>
    </row>
    <row r="796" ht="15.75" customHeight="1">
      <c r="L796" s="641"/>
    </row>
    <row r="797" ht="15.75" customHeight="1">
      <c r="L797" s="641"/>
    </row>
    <row r="798" ht="15.75" customHeight="1">
      <c r="L798" s="641"/>
    </row>
    <row r="799" ht="15.75" customHeight="1">
      <c r="L799" s="641"/>
    </row>
    <row r="800" ht="15.75" customHeight="1">
      <c r="L800" s="641"/>
    </row>
    <row r="801" ht="15.75" customHeight="1">
      <c r="L801" s="641"/>
    </row>
    <row r="802" ht="15.75" customHeight="1">
      <c r="L802" s="641"/>
    </row>
    <row r="803" ht="15.75" customHeight="1">
      <c r="L803" s="641"/>
    </row>
    <row r="804" ht="15.75" customHeight="1">
      <c r="L804" s="641"/>
    </row>
    <row r="805" ht="15.75" customHeight="1">
      <c r="L805" s="641"/>
    </row>
    <row r="806" ht="15.75" customHeight="1">
      <c r="L806" s="641"/>
    </row>
    <row r="807" ht="15.75" customHeight="1">
      <c r="L807" s="641"/>
    </row>
    <row r="808" ht="15.75" customHeight="1">
      <c r="L808" s="641"/>
    </row>
    <row r="809" ht="15.75" customHeight="1">
      <c r="L809" s="641"/>
    </row>
    <row r="810" ht="15.75" customHeight="1">
      <c r="L810" s="641"/>
    </row>
    <row r="811" ht="15.75" customHeight="1">
      <c r="L811" s="641"/>
    </row>
    <row r="812" ht="15.75" customHeight="1">
      <c r="L812" s="641"/>
    </row>
    <row r="813" ht="15.75" customHeight="1">
      <c r="L813" s="641"/>
    </row>
    <row r="814" ht="15.75" customHeight="1">
      <c r="L814" s="641"/>
    </row>
    <row r="815" ht="15.75" customHeight="1">
      <c r="L815" s="641"/>
    </row>
    <row r="816" ht="15.75" customHeight="1">
      <c r="L816" s="641"/>
    </row>
    <row r="817" ht="15.75" customHeight="1">
      <c r="L817" s="641"/>
    </row>
    <row r="818" ht="15.75" customHeight="1">
      <c r="L818" s="641"/>
    </row>
    <row r="819" ht="15.75" customHeight="1">
      <c r="L819" s="641"/>
    </row>
    <row r="820" ht="15.75" customHeight="1">
      <c r="L820" s="641"/>
    </row>
    <row r="821" ht="15.75" customHeight="1">
      <c r="L821" s="641"/>
    </row>
    <row r="822" ht="15.75" customHeight="1">
      <c r="L822" s="641"/>
    </row>
    <row r="823" ht="15.75" customHeight="1">
      <c r="L823" s="641"/>
    </row>
    <row r="824" ht="15.75" customHeight="1">
      <c r="L824" s="641"/>
    </row>
    <row r="825" ht="15.75" customHeight="1">
      <c r="L825" s="641"/>
    </row>
    <row r="826" ht="15.75" customHeight="1">
      <c r="L826" s="641"/>
    </row>
    <row r="827" ht="15.75" customHeight="1">
      <c r="L827" s="641"/>
    </row>
    <row r="828" ht="15.75" customHeight="1">
      <c r="L828" s="641"/>
    </row>
    <row r="829" ht="15.75" customHeight="1">
      <c r="L829" s="641"/>
    </row>
    <row r="830" ht="15.75" customHeight="1">
      <c r="L830" s="641"/>
    </row>
    <row r="831" ht="15.75" customHeight="1">
      <c r="L831" s="641"/>
    </row>
    <row r="832" ht="15.75" customHeight="1">
      <c r="L832" s="641"/>
    </row>
    <row r="833" ht="15.75" customHeight="1">
      <c r="L833" s="641"/>
    </row>
    <row r="834" ht="15.75" customHeight="1">
      <c r="L834" s="641"/>
    </row>
    <row r="835" ht="15.75" customHeight="1">
      <c r="L835" s="641"/>
    </row>
    <row r="836" ht="15.75" customHeight="1">
      <c r="L836" s="641"/>
    </row>
    <row r="837" ht="15.75" customHeight="1">
      <c r="L837" s="641"/>
    </row>
    <row r="838" ht="15.75" customHeight="1">
      <c r="L838" s="641"/>
    </row>
    <row r="839" ht="15.75" customHeight="1">
      <c r="L839" s="641"/>
    </row>
    <row r="840" ht="15.75" customHeight="1">
      <c r="L840" s="641"/>
    </row>
    <row r="841" ht="15.75" customHeight="1">
      <c r="L841" s="641"/>
    </row>
    <row r="842" ht="15.75" customHeight="1">
      <c r="L842" s="641"/>
    </row>
    <row r="843" ht="15.75" customHeight="1">
      <c r="L843" s="641"/>
    </row>
    <row r="844" ht="15.75" customHeight="1">
      <c r="L844" s="641"/>
    </row>
    <row r="845" ht="15.75" customHeight="1">
      <c r="L845" s="641"/>
    </row>
    <row r="846" ht="15.75" customHeight="1">
      <c r="L846" s="641"/>
    </row>
    <row r="847" ht="15.75" customHeight="1">
      <c r="L847" s="641"/>
    </row>
    <row r="848" ht="15.75" customHeight="1">
      <c r="L848" s="641"/>
    </row>
    <row r="849" ht="15.75" customHeight="1">
      <c r="L849" s="641"/>
    </row>
    <row r="850" ht="15.75" customHeight="1">
      <c r="L850" s="641"/>
    </row>
    <row r="851" ht="15.75" customHeight="1">
      <c r="L851" s="641"/>
    </row>
    <row r="852" ht="15.75" customHeight="1">
      <c r="L852" s="641"/>
    </row>
    <row r="853" ht="15.75" customHeight="1">
      <c r="L853" s="641"/>
    </row>
    <row r="854" ht="15.75" customHeight="1">
      <c r="L854" s="641"/>
    </row>
    <row r="855" ht="15.75" customHeight="1">
      <c r="L855" s="641"/>
    </row>
    <row r="856" ht="15.75" customHeight="1">
      <c r="L856" s="641"/>
    </row>
    <row r="857" ht="15.75" customHeight="1">
      <c r="L857" s="641"/>
    </row>
    <row r="858" ht="15.75" customHeight="1">
      <c r="L858" s="641"/>
    </row>
    <row r="859" ht="15.75" customHeight="1">
      <c r="L859" s="641"/>
    </row>
    <row r="860" ht="15.75" customHeight="1">
      <c r="L860" s="641"/>
    </row>
    <row r="861" ht="15.75" customHeight="1">
      <c r="L861" s="641"/>
    </row>
    <row r="862" ht="15.75" customHeight="1">
      <c r="L862" s="641"/>
    </row>
    <row r="863" ht="15.75" customHeight="1">
      <c r="L863" s="641"/>
    </row>
    <row r="864" ht="15.75" customHeight="1">
      <c r="L864" s="641"/>
    </row>
    <row r="865" ht="15.75" customHeight="1">
      <c r="L865" s="641"/>
    </row>
    <row r="866" ht="15.75" customHeight="1">
      <c r="L866" s="641"/>
    </row>
    <row r="867" ht="15.75" customHeight="1">
      <c r="L867" s="641"/>
    </row>
    <row r="868" ht="15.75" customHeight="1">
      <c r="L868" s="641"/>
    </row>
    <row r="869" ht="15.75" customHeight="1">
      <c r="L869" s="641"/>
    </row>
    <row r="870" ht="15.75" customHeight="1">
      <c r="L870" s="641"/>
    </row>
    <row r="871" ht="15.75" customHeight="1">
      <c r="L871" s="641"/>
    </row>
    <row r="872" ht="15.75" customHeight="1">
      <c r="L872" s="641"/>
    </row>
    <row r="873" ht="15.75" customHeight="1">
      <c r="L873" s="641"/>
    </row>
    <row r="874" ht="15.75" customHeight="1">
      <c r="L874" s="641"/>
    </row>
    <row r="875" ht="15.75" customHeight="1">
      <c r="L875" s="641"/>
    </row>
    <row r="876" ht="15.75" customHeight="1">
      <c r="L876" s="641"/>
    </row>
    <row r="877" ht="15.75" customHeight="1">
      <c r="L877" s="641"/>
    </row>
    <row r="878" ht="15.75" customHeight="1">
      <c r="L878" s="641"/>
    </row>
    <row r="879" ht="15.75" customHeight="1">
      <c r="L879" s="641"/>
    </row>
    <row r="880" ht="15.75" customHeight="1">
      <c r="L880" s="641"/>
    </row>
    <row r="881" ht="15.75" customHeight="1">
      <c r="L881" s="641"/>
    </row>
    <row r="882" ht="15.75" customHeight="1">
      <c r="L882" s="641"/>
    </row>
    <row r="883" ht="15.75" customHeight="1">
      <c r="L883" s="641"/>
    </row>
    <row r="884" ht="15.75" customHeight="1">
      <c r="L884" s="641"/>
    </row>
    <row r="885" ht="15.75" customHeight="1">
      <c r="L885" s="641"/>
    </row>
    <row r="886" ht="15.75" customHeight="1">
      <c r="L886" s="641"/>
    </row>
    <row r="887" ht="15.75" customHeight="1">
      <c r="L887" s="641"/>
    </row>
    <row r="888" ht="15.75" customHeight="1">
      <c r="L888" s="641"/>
    </row>
    <row r="889" ht="15.75" customHeight="1">
      <c r="L889" s="641"/>
    </row>
    <row r="890" ht="15.75" customHeight="1">
      <c r="L890" s="641"/>
    </row>
    <row r="891" ht="15.75" customHeight="1">
      <c r="L891" s="641"/>
    </row>
    <row r="892" ht="15.75" customHeight="1">
      <c r="L892" s="641"/>
    </row>
    <row r="893" ht="15.75" customHeight="1">
      <c r="L893" s="641"/>
    </row>
    <row r="894" ht="15.75" customHeight="1">
      <c r="L894" s="641"/>
    </row>
    <row r="895" ht="15.75" customHeight="1">
      <c r="L895" s="641"/>
    </row>
    <row r="896" ht="15.75" customHeight="1">
      <c r="L896" s="641"/>
    </row>
    <row r="897" ht="15.75" customHeight="1">
      <c r="L897" s="641"/>
    </row>
    <row r="898" ht="15.75" customHeight="1">
      <c r="L898" s="641"/>
    </row>
    <row r="899" ht="15.75" customHeight="1">
      <c r="L899" s="641"/>
    </row>
    <row r="900" ht="15.75" customHeight="1">
      <c r="L900" s="641"/>
    </row>
    <row r="901" ht="15.75" customHeight="1">
      <c r="L901" s="641"/>
    </row>
    <row r="902" ht="15.75" customHeight="1">
      <c r="L902" s="641"/>
    </row>
    <row r="903" ht="15.75" customHeight="1">
      <c r="L903" s="641"/>
    </row>
    <row r="904" ht="15.75" customHeight="1">
      <c r="L904" s="641"/>
    </row>
    <row r="905" ht="15.75" customHeight="1">
      <c r="L905" s="641"/>
    </row>
    <row r="906" ht="15.75" customHeight="1">
      <c r="L906" s="641"/>
    </row>
    <row r="907" ht="15.75" customHeight="1">
      <c r="L907" s="641"/>
    </row>
    <row r="908" ht="15.75" customHeight="1">
      <c r="L908" s="641"/>
    </row>
    <row r="909" ht="15.75" customHeight="1">
      <c r="L909" s="641"/>
    </row>
    <row r="910" ht="15.75" customHeight="1">
      <c r="L910" s="641"/>
    </row>
    <row r="911" ht="15.75" customHeight="1">
      <c r="L911" s="641"/>
    </row>
    <row r="912" ht="15.75" customHeight="1">
      <c r="L912" s="641"/>
    </row>
    <row r="913" ht="15.75" customHeight="1">
      <c r="L913" s="641"/>
    </row>
    <row r="914" ht="15.75" customHeight="1">
      <c r="L914" s="641"/>
    </row>
    <row r="915" ht="15.75" customHeight="1">
      <c r="L915" s="641"/>
    </row>
    <row r="916" ht="15.75" customHeight="1">
      <c r="L916" s="641"/>
    </row>
    <row r="917" ht="15.75" customHeight="1">
      <c r="L917" s="641"/>
    </row>
    <row r="918" ht="15.75" customHeight="1">
      <c r="L918" s="641"/>
    </row>
    <row r="919" ht="15.75" customHeight="1">
      <c r="L919" s="641"/>
    </row>
    <row r="920" ht="15.75" customHeight="1">
      <c r="L920" s="641"/>
    </row>
    <row r="921" ht="15.75" customHeight="1">
      <c r="L921" s="641"/>
    </row>
    <row r="922" ht="15.75" customHeight="1">
      <c r="L922" s="641"/>
    </row>
    <row r="923" ht="15.75" customHeight="1">
      <c r="L923" s="641"/>
    </row>
    <row r="924" ht="15.75" customHeight="1">
      <c r="L924" s="641"/>
    </row>
    <row r="925" ht="15.75" customHeight="1">
      <c r="L925" s="641"/>
    </row>
    <row r="926" ht="15.75" customHeight="1">
      <c r="L926" s="641"/>
    </row>
    <row r="927" ht="15.75" customHeight="1">
      <c r="L927" s="641"/>
    </row>
    <row r="928" ht="15.75" customHeight="1">
      <c r="L928" s="641"/>
    </row>
    <row r="929" ht="15.75" customHeight="1">
      <c r="L929" s="641"/>
    </row>
    <row r="930" ht="15.75" customHeight="1">
      <c r="L930" s="641"/>
    </row>
    <row r="931" ht="15.75" customHeight="1">
      <c r="L931" s="641"/>
    </row>
    <row r="932" ht="15.75" customHeight="1">
      <c r="L932" s="641"/>
    </row>
    <row r="933" ht="15.75" customHeight="1">
      <c r="L933" s="641"/>
    </row>
    <row r="934" ht="15.75" customHeight="1">
      <c r="L934" s="641"/>
    </row>
    <row r="935" ht="15.75" customHeight="1">
      <c r="L935" s="641"/>
    </row>
    <row r="936" ht="15.75" customHeight="1">
      <c r="L936" s="641"/>
    </row>
    <row r="937" ht="15.75" customHeight="1">
      <c r="L937" s="641"/>
    </row>
    <row r="938" ht="15.75" customHeight="1">
      <c r="L938" s="641"/>
    </row>
    <row r="939" ht="15.75" customHeight="1">
      <c r="L939" s="641"/>
    </row>
    <row r="940" ht="15.75" customHeight="1">
      <c r="L940" s="641"/>
    </row>
    <row r="941" ht="15.75" customHeight="1">
      <c r="L941" s="641"/>
    </row>
    <row r="942" ht="15.75" customHeight="1">
      <c r="L942" s="641"/>
    </row>
    <row r="943" ht="15.75" customHeight="1">
      <c r="L943" s="641"/>
    </row>
    <row r="944" ht="15.75" customHeight="1">
      <c r="L944" s="641"/>
    </row>
    <row r="945" ht="15.75" customHeight="1">
      <c r="L945" s="641"/>
    </row>
    <row r="946" ht="15.75" customHeight="1">
      <c r="L946" s="641"/>
    </row>
    <row r="947" ht="15.75" customHeight="1">
      <c r="L947" s="641"/>
    </row>
    <row r="948" ht="15.75" customHeight="1">
      <c r="L948" s="641"/>
    </row>
    <row r="949" ht="15.75" customHeight="1">
      <c r="L949" s="641"/>
    </row>
    <row r="950" ht="15.75" customHeight="1">
      <c r="L950" s="641"/>
    </row>
    <row r="951" ht="15.75" customHeight="1">
      <c r="L951" s="641"/>
    </row>
    <row r="952" ht="15.75" customHeight="1">
      <c r="L952" s="641"/>
    </row>
    <row r="953" ht="15.75" customHeight="1">
      <c r="L953" s="641"/>
    </row>
    <row r="954" ht="15.75" customHeight="1">
      <c r="L954" s="641"/>
    </row>
    <row r="955" ht="15.75" customHeight="1">
      <c r="L955" s="641"/>
    </row>
    <row r="956" ht="15.75" customHeight="1">
      <c r="L956" s="641"/>
    </row>
    <row r="957" ht="15.75" customHeight="1">
      <c r="L957" s="641"/>
    </row>
    <row r="958" ht="15.75" customHeight="1">
      <c r="L958" s="641"/>
    </row>
    <row r="959" ht="15.75" customHeight="1">
      <c r="L959" s="641"/>
    </row>
    <row r="960" ht="15.75" customHeight="1">
      <c r="L960" s="641"/>
    </row>
    <row r="961" ht="15.75" customHeight="1">
      <c r="L961" s="641"/>
    </row>
    <row r="962" ht="15.75" customHeight="1">
      <c r="L962" s="641"/>
    </row>
    <row r="963" ht="15.75" customHeight="1">
      <c r="L963" s="641"/>
    </row>
    <row r="964" ht="15.75" customHeight="1">
      <c r="L964" s="641"/>
    </row>
    <row r="965" ht="15.75" customHeight="1">
      <c r="L965" s="641"/>
    </row>
    <row r="966" ht="15.75" customHeight="1">
      <c r="L966" s="641"/>
    </row>
    <row r="967" ht="15.75" customHeight="1">
      <c r="L967" s="641"/>
    </row>
    <row r="968" ht="15.75" customHeight="1">
      <c r="L968" s="641"/>
    </row>
    <row r="969" ht="15.75" customHeight="1">
      <c r="L969" s="641"/>
    </row>
    <row r="970" ht="15.75" customHeight="1">
      <c r="L970" s="641"/>
    </row>
    <row r="971" ht="15.75" customHeight="1">
      <c r="L971" s="641"/>
    </row>
    <row r="972" ht="15.75" customHeight="1">
      <c r="L972" s="641"/>
    </row>
    <row r="973" ht="15.75" customHeight="1">
      <c r="L973" s="641"/>
    </row>
    <row r="974" ht="15.75" customHeight="1">
      <c r="L974" s="641"/>
    </row>
    <row r="975" ht="15.75" customHeight="1">
      <c r="L975" s="641"/>
    </row>
    <row r="976" ht="15.75" customHeight="1">
      <c r="L976" s="641"/>
    </row>
    <row r="977" ht="15.75" customHeight="1">
      <c r="L977" s="641"/>
    </row>
    <row r="978" ht="15.75" customHeight="1">
      <c r="L978" s="641"/>
    </row>
    <row r="979" ht="15.75" customHeight="1">
      <c r="L979" s="641"/>
    </row>
    <row r="980" ht="15.75" customHeight="1">
      <c r="L980" s="641"/>
    </row>
    <row r="981" ht="15.75" customHeight="1">
      <c r="L981" s="641"/>
    </row>
    <row r="982" ht="15.75" customHeight="1">
      <c r="L982" s="641"/>
    </row>
    <row r="983" ht="15.75" customHeight="1">
      <c r="L983" s="641"/>
    </row>
    <row r="984" ht="15.75" customHeight="1">
      <c r="L984" s="641"/>
    </row>
    <row r="985" ht="15.75" customHeight="1">
      <c r="L985" s="641"/>
    </row>
    <row r="986" ht="15.75" customHeight="1">
      <c r="L986" s="641"/>
    </row>
    <row r="987" ht="15.75" customHeight="1">
      <c r="L987" s="641"/>
    </row>
    <row r="988" ht="15.75" customHeight="1">
      <c r="L988" s="641"/>
    </row>
    <row r="989" ht="15.75" customHeight="1">
      <c r="L989" s="641"/>
    </row>
    <row r="990" ht="15.75" customHeight="1">
      <c r="L990" s="641"/>
    </row>
    <row r="991" ht="15.75" customHeight="1">
      <c r="L991" s="641"/>
    </row>
    <row r="992" ht="15.75" customHeight="1">
      <c r="L992" s="641"/>
    </row>
    <row r="993" ht="15.75" customHeight="1">
      <c r="L993" s="641"/>
    </row>
    <row r="994" ht="15.75" customHeight="1">
      <c r="L994" s="641"/>
    </row>
    <row r="995" ht="15.75" customHeight="1">
      <c r="L995" s="641"/>
    </row>
    <row r="996" ht="15.75" customHeight="1">
      <c r="L996" s="641"/>
    </row>
    <row r="997" ht="15.75" customHeight="1">
      <c r="L997" s="641"/>
    </row>
    <row r="998" ht="15.75" customHeight="1">
      <c r="L998" s="641"/>
    </row>
    <row r="999" ht="15.75" customHeight="1">
      <c r="L999" s="641"/>
    </row>
    <row r="1000" ht="15.75" customHeight="1">
      <c r="L1000" s="641"/>
    </row>
  </sheetData>
  <mergeCells count="4">
    <mergeCell ref="I1:J1"/>
    <mergeCell ref="I4:J5"/>
    <mergeCell ref="L4:P5"/>
    <mergeCell ref="S4:X5"/>
  </mergeCells>
  <conditionalFormatting sqref="L8:L1000 S42">
    <cfRule type="notContainsBlanks" dxfId="5" priority="1">
      <formula>LEN(TRIM(L8))&gt;0</formula>
    </cfRule>
  </conditionalFormatting>
  <conditionalFormatting sqref="S8:S1000">
    <cfRule type="notContainsBlanks" dxfId="6" priority="2">
      <formula>LEN(TRIM(S8))&gt;0</formula>
    </cfRule>
  </conditionalFormatting>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71"/>
    <col customWidth="1" min="2" max="2" width="8.86"/>
    <col customWidth="1" min="3" max="3" width="112.29"/>
    <col customWidth="1" min="4" max="5" width="8.86"/>
    <col customWidth="1" min="6" max="6" width="27.43"/>
    <col customWidth="1" min="7" max="7" width="8.86"/>
    <col customWidth="1" min="8" max="8" width="18.14"/>
    <col customWidth="1" min="9" max="9" width="8.86"/>
    <col customWidth="1" min="10" max="10" width="20.14"/>
    <col customWidth="1" min="11" max="23" width="8.86"/>
  </cols>
  <sheetData>
    <row r="1">
      <c r="A1" s="1433"/>
    </row>
    <row r="2">
      <c r="A2" s="1433"/>
    </row>
    <row r="3">
      <c r="A3" s="1433"/>
    </row>
    <row r="4">
      <c r="A4" s="1433" t="s">
        <v>5776</v>
      </c>
      <c r="C4" s="1249" t="s">
        <v>5777</v>
      </c>
    </row>
    <row r="5">
      <c r="A5" s="1434"/>
    </row>
    <row r="6">
      <c r="A6" s="1435" t="s">
        <v>5778</v>
      </c>
      <c r="B6" s="1436"/>
      <c r="C6" s="1437" t="s">
        <v>5779</v>
      </c>
      <c r="D6" s="1436"/>
      <c r="F6" s="1436"/>
      <c r="H6" s="1436"/>
      <c r="J6" s="1436"/>
    </row>
    <row r="7">
      <c r="A7" s="1434" t="s">
        <v>5780</v>
      </c>
      <c r="B7" s="1436"/>
      <c r="C7" s="1438" t="s">
        <v>5781</v>
      </c>
      <c r="D7" s="1436"/>
      <c r="F7" s="1436"/>
      <c r="H7" s="1436"/>
      <c r="J7" s="1436"/>
    </row>
    <row r="8">
      <c r="A8" s="1434"/>
    </row>
    <row r="9">
      <c r="A9" s="1439" t="s">
        <v>5782</v>
      </c>
      <c r="C9" s="1439" t="s">
        <v>5782</v>
      </c>
    </row>
    <row r="10" ht="297.75" customHeight="1">
      <c r="A10" s="1434" t="s">
        <v>5783</v>
      </c>
      <c r="C10" s="1433" t="s">
        <v>5784</v>
      </c>
    </row>
    <row r="11">
      <c r="A11" s="1434"/>
    </row>
    <row r="12">
      <c r="A12" s="1439" t="s">
        <v>5785</v>
      </c>
      <c r="C12" s="85" t="s">
        <v>5786</v>
      </c>
    </row>
    <row r="13">
      <c r="A13" s="1433" t="s">
        <v>5787</v>
      </c>
      <c r="B13" s="1438"/>
      <c r="C13" s="1433"/>
      <c r="D13" s="1438"/>
      <c r="E13" s="1438"/>
      <c r="F13" s="1438"/>
      <c r="G13" s="1438"/>
      <c r="H13" s="1438"/>
      <c r="I13" s="1438"/>
      <c r="J13" s="1438"/>
      <c r="K13" s="1438"/>
      <c r="L13" s="1438"/>
      <c r="M13" s="1438"/>
      <c r="N13" s="1438"/>
      <c r="O13" s="1438"/>
      <c r="P13" s="1438"/>
      <c r="Q13" s="1438"/>
      <c r="R13" s="1438"/>
      <c r="S13" s="1438"/>
      <c r="T13" s="1438"/>
      <c r="U13" s="1438"/>
      <c r="V13" s="1438"/>
      <c r="W13" s="1438"/>
      <c r="X13" s="1438"/>
      <c r="Y13" s="1438"/>
      <c r="Z13" s="1438"/>
    </row>
    <row r="14">
      <c r="A14" s="1433"/>
    </row>
    <row r="15">
      <c r="A15" s="1440" t="s">
        <v>5788</v>
      </c>
    </row>
    <row r="16">
      <c r="A16" s="1433" t="s">
        <v>5789</v>
      </c>
    </row>
    <row r="17">
      <c r="A17" s="1433"/>
    </row>
    <row r="18">
      <c r="A18" s="1440" t="s">
        <v>5790</v>
      </c>
    </row>
    <row r="19" ht="112.5" customHeight="1">
      <c r="A19" s="1433" t="s">
        <v>5791</v>
      </c>
    </row>
    <row r="20">
      <c r="A20" s="1433"/>
    </row>
    <row r="21" ht="15.75" customHeight="1">
      <c r="A21" s="1435" t="s">
        <v>5792</v>
      </c>
    </row>
    <row r="22" ht="15.75" customHeight="1">
      <c r="A22" s="1441" t="s">
        <v>5793</v>
      </c>
    </row>
    <row r="23" ht="15.75" customHeight="1">
      <c r="A23" s="1442" t="s">
        <v>5794</v>
      </c>
    </row>
    <row r="24" ht="15.75" customHeight="1">
      <c r="A24" s="1442" t="s">
        <v>5795</v>
      </c>
    </row>
    <row r="25" ht="15.75" customHeight="1">
      <c r="A25" s="1433"/>
    </row>
    <row r="26" ht="15.75" customHeight="1">
      <c r="A26" s="1435" t="s">
        <v>5796</v>
      </c>
    </row>
    <row r="27" ht="15.75" customHeight="1">
      <c r="A27" s="1433"/>
    </row>
    <row r="28" ht="15.75" customHeight="1">
      <c r="A28" s="1434" t="s">
        <v>5797</v>
      </c>
    </row>
    <row r="29" ht="15.75" customHeight="1">
      <c r="A29" s="1434" t="s">
        <v>5798</v>
      </c>
    </row>
    <row r="30" ht="15.75" customHeight="1">
      <c r="A30" s="1443" t="s">
        <v>5799</v>
      </c>
    </row>
    <row r="31" ht="15.75" customHeight="1">
      <c r="A31" s="1443" t="s">
        <v>5800</v>
      </c>
    </row>
    <row r="32" ht="15.75" customHeight="1">
      <c r="A32" s="1433"/>
    </row>
    <row r="33" ht="15.75" customHeight="1">
      <c r="A33" s="1443" t="s">
        <v>5801</v>
      </c>
    </row>
    <row r="34" ht="15.75" customHeight="1">
      <c r="A34" s="1443" t="s">
        <v>5802</v>
      </c>
    </row>
    <row r="35" ht="15.75" customHeight="1">
      <c r="A35" s="1433"/>
    </row>
    <row r="36" ht="15.75" customHeight="1">
      <c r="A36" s="1435" t="s">
        <v>5803</v>
      </c>
    </row>
    <row r="37" ht="54.0" customHeight="1">
      <c r="A37" s="1434" t="s">
        <v>5804</v>
      </c>
    </row>
    <row r="38" ht="15.75" customHeight="1">
      <c r="A38" s="1444" t="s">
        <v>5805</v>
      </c>
    </row>
    <row r="39" ht="15.75" customHeight="1">
      <c r="A39" s="1434" t="s">
        <v>5806</v>
      </c>
    </row>
    <row r="40" ht="15.75" customHeight="1">
      <c r="A40" s="1433"/>
    </row>
    <row r="41" ht="15.75" customHeight="1">
      <c r="A41" s="1445" t="s">
        <v>5807</v>
      </c>
    </row>
    <row r="42" ht="15.75" customHeight="1">
      <c r="A42" s="1446" t="s">
        <v>5808</v>
      </c>
    </row>
    <row r="43" ht="15.75" customHeight="1">
      <c r="A43" s="1444" t="s">
        <v>5809</v>
      </c>
    </row>
    <row r="44" ht="15.75" customHeight="1">
      <c r="A44" s="1438" t="s">
        <v>5810</v>
      </c>
    </row>
    <row r="45" ht="15.75" customHeight="1"/>
    <row r="46" ht="15.75" customHeight="1">
      <c r="A46" s="306" t="s">
        <v>5811</v>
      </c>
    </row>
    <row r="47" ht="88.5" customHeight="1">
      <c r="A47" s="85" t="s">
        <v>5812</v>
      </c>
    </row>
    <row r="48" ht="15.75" customHeight="1"/>
    <row r="49" ht="15.75" customHeight="1">
      <c r="A49" s="1447" t="s">
        <v>5813</v>
      </c>
    </row>
    <row r="50" ht="15.75" customHeight="1"/>
    <row r="51" ht="15.75" customHeight="1">
      <c r="A51" s="1447" t="s">
        <v>5814</v>
      </c>
    </row>
    <row r="52" ht="15.75" customHeight="1">
      <c r="A52" s="1433"/>
    </row>
    <row r="53" ht="15.75" customHeight="1">
      <c r="A53" s="1433"/>
    </row>
    <row r="54" ht="15.75" customHeight="1">
      <c r="A54" s="1433"/>
    </row>
    <row r="55" ht="15.75" customHeight="1">
      <c r="A55" s="1433"/>
    </row>
    <row r="56" ht="15.75" customHeight="1">
      <c r="A56" s="1433"/>
    </row>
    <row r="57" ht="15.75" customHeight="1">
      <c r="A57" s="1433"/>
    </row>
    <row r="58" ht="15.75" customHeight="1">
      <c r="A58" s="1433"/>
    </row>
    <row r="59" ht="15.75" customHeight="1">
      <c r="A59" s="1433"/>
    </row>
    <row r="60" ht="15.75" customHeight="1">
      <c r="A60" s="1433"/>
    </row>
    <row r="61" ht="15.75" customHeight="1">
      <c r="A61" s="1433"/>
    </row>
    <row r="62" ht="15.75" customHeight="1">
      <c r="A62" s="1433"/>
    </row>
    <row r="63" ht="15.75" customHeight="1">
      <c r="A63" s="1433"/>
    </row>
    <row r="64" ht="15.75" customHeight="1">
      <c r="A64" s="1433"/>
    </row>
    <row r="65" ht="15.75" customHeight="1">
      <c r="A65" s="1433"/>
    </row>
    <row r="66" ht="15.75" customHeight="1">
      <c r="A66" s="1433"/>
    </row>
    <row r="67" ht="15.75" customHeight="1">
      <c r="A67" s="1433"/>
    </row>
    <row r="68" ht="15.75" customHeight="1">
      <c r="A68" s="1433"/>
    </row>
    <row r="69" ht="15.75" customHeight="1">
      <c r="A69" s="1433"/>
    </row>
    <row r="70" ht="15.75" customHeight="1">
      <c r="A70" s="1435"/>
    </row>
    <row r="71" ht="15.75" customHeight="1">
      <c r="A71" s="1434"/>
    </row>
    <row r="72" ht="15.75" customHeight="1">
      <c r="A72" s="1433"/>
    </row>
    <row r="73" ht="15.75" customHeight="1">
      <c r="A73" s="1434"/>
    </row>
    <row r="74" ht="15.75" customHeight="1">
      <c r="A74" s="1433"/>
    </row>
    <row r="75" ht="15.75" customHeight="1">
      <c r="A75" s="1433"/>
    </row>
    <row r="76" ht="15.75" customHeight="1">
      <c r="A76" s="1433"/>
    </row>
    <row r="77" ht="15.75" customHeight="1">
      <c r="A77" s="1433"/>
    </row>
    <row r="78" ht="15.75" customHeight="1">
      <c r="A78" s="1433"/>
    </row>
    <row r="79" ht="15.75" customHeight="1">
      <c r="A79" s="1433"/>
    </row>
    <row r="80" ht="15.75" customHeight="1">
      <c r="A80" s="1433"/>
    </row>
    <row r="81" ht="15.75" customHeight="1">
      <c r="A81" s="1433"/>
    </row>
    <row r="82" ht="15.75" customHeight="1">
      <c r="A82" s="1433"/>
    </row>
    <row r="83" ht="15.75" customHeight="1">
      <c r="A83" s="1433"/>
    </row>
    <row r="84" ht="15.75" customHeight="1">
      <c r="A84" s="1433"/>
    </row>
    <row r="85" ht="15.75" customHeight="1">
      <c r="A85" s="1433"/>
    </row>
    <row r="86" ht="15.75" customHeight="1">
      <c r="A86" s="1433"/>
    </row>
    <row r="87" ht="15.75" customHeight="1">
      <c r="A87" s="1433"/>
    </row>
    <row r="88" ht="15.75" customHeight="1">
      <c r="A88" s="1433"/>
    </row>
    <row r="89" ht="15.75" customHeight="1">
      <c r="A89" s="1433"/>
    </row>
    <row r="90" ht="15.75" customHeight="1">
      <c r="A90" s="1433"/>
    </row>
    <row r="91" ht="15.75" customHeight="1">
      <c r="A91" s="1433"/>
    </row>
    <row r="92" ht="15.75" customHeight="1">
      <c r="A92" s="1433"/>
    </row>
    <row r="93" ht="15.75" customHeight="1">
      <c r="A93" s="1433"/>
    </row>
    <row r="94" ht="15.75" customHeight="1">
      <c r="A94" s="1433"/>
    </row>
    <row r="95" ht="15.75" customHeight="1">
      <c r="A95" s="1433"/>
    </row>
    <row r="96" ht="15.75" customHeight="1">
      <c r="A96" s="1433"/>
    </row>
    <row r="97" ht="15.75" customHeight="1">
      <c r="A97" s="1433"/>
    </row>
    <row r="98" ht="15.75" customHeight="1">
      <c r="A98" s="1433"/>
    </row>
    <row r="99" ht="15.75" customHeight="1">
      <c r="A99" s="1433"/>
    </row>
    <row r="100" ht="15.75" customHeight="1">
      <c r="A100" s="1433"/>
    </row>
    <row r="101" ht="15.75" customHeight="1">
      <c r="A101" s="1433"/>
    </row>
    <row r="102" ht="15.75" customHeight="1">
      <c r="A102" s="1433"/>
    </row>
    <row r="103" ht="15.75" customHeight="1">
      <c r="A103" s="1433"/>
    </row>
    <row r="104" ht="15.75" customHeight="1">
      <c r="A104" s="1433"/>
    </row>
    <row r="105" ht="15.75" customHeight="1">
      <c r="A105" s="1433"/>
    </row>
    <row r="106" ht="15.75" customHeight="1">
      <c r="A106" s="1433"/>
    </row>
    <row r="107" ht="15.75" customHeight="1">
      <c r="A107" s="1433"/>
    </row>
    <row r="108" ht="15.75" customHeight="1">
      <c r="A108" s="1433"/>
    </row>
    <row r="109" ht="15.75" customHeight="1">
      <c r="A109" s="1433"/>
    </row>
    <row r="110" ht="15.75" customHeight="1">
      <c r="A110" s="1433"/>
    </row>
    <row r="111" ht="15.75" customHeight="1">
      <c r="A111" s="1433"/>
    </row>
    <row r="112" ht="15.75" customHeight="1">
      <c r="A112" s="1433"/>
    </row>
    <row r="113" ht="15.75" customHeight="1">
      <c r="A113" s="1433"/>
    </row>
    <row r="114" ht="15.75" customHeight="1">
      <c r="A114" s="1433"/>
    </row>
    <row r="115" ht="15.75" customHeight="1">
      <c r="A115" s="1433"/>
    </row>
    <row r="116" ht="15.75" customHeight="1">
      <c r="A116" s="1433"/>
    </row>
    <row r="117" ht="15.75" customHeight="1">
      <c r="A117" s="1433"/>
    </row>
    <row r="118" ht="15.75" customHeight="1">
      <c r="A118" s="1433"/>
    </row>
    <row r="119" ht="15.75" customHeight="1">
      <c r="A119" s="1433"/>
    </row>
    <row r="120" ht="15.75" customHeight="1">
      <c r="A120" s="1433"/>
    </row>
    <row r="121" ht="15.75" customHeight="1">
      <c r="A121" s="1433"/>
    </row>
    <row r="122" ht="15.75" customHeight="1">
      <c r="A122" s="1433"/>
    </row>
    <row r="123" ht="15.75" customHeight="1">
      <c r="A123" s="1433"/>
    </row>
    <row r="124" ht="15.75" customHeight="1">
      <c r="A124" s="1433"/>
    </row>
    <row r="125" ht="15.75" customHeight="1">
      <c r="A125" s="1433"/>
    </row>
    <row r="126" ht="15.75" customHeight="1">
      <c r="A126" s="1433"/>
    </row>
    <row r="127" ht="15.75" customHeight="1">
      <c r="A127" s="1433"/>
    </row>
    <row r="128" ht="15.75" customHeight="1">
      <c r="A128" s="1433"/>
    </row>
    <row r="129" ht="15.75" customHeight="1">
      <c r="A129" s="1433"/>
    </row>
    <row r="130" ht="15.75" customHeight="1">
      <c r="A130" s="1433"/>
    </row>
    <row r="131" ht="15.75" customHeight="1">
      <c r="A131" s="1433"/>
    </row>
    <row r="132" ht="15.75" customHeight="1">
      <c r="A132" s="1433"/>
    </row>
    <row r="133" ht="15.75" customHeight="1">
      <c r="A133" s="1433"/>
    </row>
    <row r="134" ht="15.75" customHeight="1">
      <c r="A134" s="1433"/>
    </row>
    <row r="135" ht="15.75" customHeight="1">
      <c r="A135" s="1433"/>
    </row>
    <row r="136" ht="15.75" customHeight="1">
      <c r="A136" s="1433"/>
    </row>
    <row r="137" ht="15.75" customHeight="1">
      <c r="A137" s="1433"/>
    </row>
    <row r="138" ht="15.75" customHeight="1">
      <c r="A138" s="1433"/>
    </row>
    <row r="139" ht="15.75" customHeight="1">
      <c r="A139" s="1433"/>
    </row>
    <row r="140" ht="15.75" customHeight="1">
      <c r="A140" s="1433"/>
    </row>
    <row r="141" ht="15.75" customHeight="1">
      <c r="A141" s="1433"/>
    </row>
    <row r="142" ht="15.75" customHeight="1">
      <c r="A142" s="1433"/>
    </row>
    <row r="143" ht="15.75" customHeight="1">
      <c r="A143" s="1433"/>
    </row>
    <row r="144" ht="15.75" customHeight="1">
      <c r="A144" s="1433"/>
    </row>
    <row r="145" ht="15.75" customHeight="1">
      <c r="A145" s="1433"/>
    </row>
    <row r="146" ht="15.75" customHeight="1">
      <c r="A146" s="1433"/>
    </row>
    <row r="147" ht="15.75" customHeight="1">
      <c r="A147" s="1433"/>
    </row>
    <row r="148" ht="15.75" customHeight="1">
      <c r="A148" s="1433"/>
    </row>
    <row r="149" ht="15.75" customHeight="1">
      <c r="A149" s="1433"/>
    </row>
    <row r="150" ht="15.75" customHeight="1">
      <c r="A150" s="1433"/>
    </row>
    <row r="151" ht="15.75" customHeight="1">
      <c r="A151" s="1433"/>
    </row>
    <row r="152" ht="15.75" customHeight="1">
      <c r="A152" s="1433"/>
    </row>
    <row r="153" ht="15.75" customHeight="1">
      <c r="A153" s="1433"/>
    </row>
    <row r="154" ht="15.75" customHeight="1">
      <c r="A154" s="1433"/>
    </row>
    <row r="155" ht="15.75" customHeight="1">
      <c r="A155" s="1433"/>
    </row>
    <row r="156" ht="15.75" customHeight="1">
      <c r="A156" s="1433"/>
    </row>
    <row r="157" ht="15.75" customHeight="1">
      <c r="A157" s="1433"/>
    </row>
    <row r="158" ht="15.75" customHeight="1">
      <c r="A158" s="1433"/>
    </row>
    <row r="159" ht="15.75" customHeight="1">
      <c r="A159" s="1433"/>
    </row>
    <row r="160" ht="15.75" customHeight="1">
      <c r="A160" s="1433"/>
    </row>
    <row r="161" ht="15.75" customHeight="1">
      <c r="A161" s="1433"/>
    </row>
    <row r="162" ht="15.75" customHeight="1">
      <c r="A162" s="1433"/>
    </row>
    <row r="163" ht="15.75" customHeight="1">
      <c r="A163" s="1433"/>
    </row>
    <row r="164" ht="15.75" customHeight="1">
      <c r="A164" s="1433"/>
    </row>
    <row r="165" ht="15.75" customHeight="1">
      <c r="A165" s="1433"/>
    </row>
    <row r="166" ht="15.75" customHeight="1">
      <c r="A166" s="1433"/>
    </row>
    <row r="167" ht="15.75" customHeight="1">
      <c r="A167" s="1433"/>
    </row>
    <row r="168" ht="15.75" customHeight="1">
      <c r="A168" s="1433"/>
    </row>
    <row r="169" ht="15.75" customHeight="1">
      <c r="A169" s="1433"/>
    </row>
    <row r="170" ht="15.75" customHeight="1">
      <c r="A170" s="1433"/>
    </row>
    <row r="171" ht="15.75" customHeight="1">
      <c r="A171" s="1433"/>
    </row>
    <row r="172" ht="15.75" customHeight="1">
      <c r="A172" s="1433"/>
    </row>
    <row r="173" ht="15.75" customHeight="1">
      <c r="A173" s="1433"/>
    </row>
    <row r="174" ht="15.75" customHeight="1">
      <c r="A174" s="1433"/>
    </row>
    <row r="175" ht="15.75" customHeight="1">
      <c r="A175" s="1433"/>
    </row>
    <row r="176" ht="15.75" customHeight="1">
      <c r="A176" s="1433"/>
    </row>
    <row r="177" ht="15.75" customHeight="1">
      <c r="A177" s="1433"/>
    </row>
    <row r="178" ht="15.75" customHeight="1">
      <c r="A178" s="1433"/>
    </row>
    <row r="179" ht="15.75" customHeight="1">
      <c r="A179" s="1433"/>
    </row>
    <row r="180" ht="15.75" customHeight="1">
      <c r="A180" s="1433"/>
    </row>
    <row r="181" ht="15.75" customHeight="1">
      <c r="A181" s="1433"/>
    </row>
    <row r="182" ht="15.75" customHeight="1">
      <c r="A182" s="1433"/>
    </row>
    <row r="183" ht="15.75" customHeight="1">
      <c r="A183" s="1433"/>
    </row>
    <row r="184" ht="15.75" customHeight="1">
      <c r="A184" s="1433"/>
    </row>
    <row r="185" ht="15.75" customHeight="1">
      <c r="A185" s="1433"/>
    </row>
    <row r="186" ht="15.75" customHeight="1">
      <c r="A186" s="1433"/>
    </row>
    <row r="187" ht="15.75" customHeight="1">
      <c r="A187" s="1433"/>
    </row>
    <row r="188" ht="15.75" customHeight="1">
      <c r="A188" s="1433"/>
    </row>
    <row r="189" ht="15.75" customHeight="1">
      <c r="A189" s="1433"/>
    </row>
    <row r="190" ht="15.75" customHeight="1">
      <c r="A190" s="1433"/>
    </row>
    <row r="191" ht="15.75" customHeight="1">
      <c r="A191" s="1433"/>
    </row>
    <row r="192" ht="15.75" customHeight="1">
      <c r="A192" s="1433"/>
    </row>
    <row r="193" ht="15.75" customHeight="1">
      <c r="A193" s="1433"/>
    </row>
    <row r="194" ht="15.75" customHeight="1">
      <c r="A194" s="1433"/>
    </row>
    <row r="195" ht="15.75" customHeight="1">
      <c r="A195" s="1433"/>
    </row>
    <row r="196" ht="15.75" customHeight="1">
      <c r="A196" s="1433"/>
    </row>
    <row r="197" ht="15.75" customHeight="1">
      <c r="A197" s="1433"/>
    </row>
    <row r="198" ht="15.75" customHeight="1">
      <c r="A198" s="1433"/>
    </row>
    <row r="199" ht="15.75" customHeight="1">
      <c r="A199" s="1433"/>
    </row>
    <row r="200" ht="15.75" customHeight="1">
      <c r="A200" s="1433"/>
    </row>
    <row r="201" ht="15.75" customHeight="1">
      <c r="A201" s="1433"/>
    </row>
    <row r="202" ht="15.75" customHeight="1">
      <c r="A202" s="1433"/>
    </row>
    <row r="203" ht="15.75" customHeight="1">
      <c r="A203" s="1433"/>
    </row>
    <row r="204" ht="15.75" customHeight="1">
      <c r="A204" s="1433"/>
    </row>
    <row r="205" ht="15.75" customHeight="1">
      <c r="A205" s="1433"/>
    </row>
    <row r="206" ht="15.75" customHeight="1">
      <c r="A206" s="1433"/>
    </row>
    <row r="207" ht="15.75" customHeight="1">
      <c r="A207" s="1433"/>
    </row>
    <row r="208" ht="15.75" customHeight="1">
      <c r="A208" s="1433"/>
    </row>
    <row r="209" ht="15.75" customHeight="1">
      <c r="A209" s="1433"/>
    </row>
    <row r="210" ht="15.75" customHeight="1">
      <c r="A210" s="1433"/>
    </row>
    <row r="211" ht="15.75" customHeight="1">
      <c r="A211" s="1433"/>
    </row>
    <row r="212" ht="15.75" customHeight="1">
      <c r="A212" s="1433"/>
    </row>
    <row r="213" ht="15.75" customHeight="1">
      <c r="A213" s="1433"/>
    </row>
    <row r="214" ht="15.75" customHeight="1">
      <c r="A214" s="1433"/>
    </row>
    <row r="215" ht="15.75" customHeight="1">
      <c r="A215" s="1433"/>
    </row>
    <row r="216" ht="15.75" customHeight="1">
      <c r="A216" s="1433"/>
    </row>
    <row r="217" ht="15.75" customHeight="1">
      <c r="A217" s="1433"/>
    </row>
    <row r="218" ht="15.75" customHeight="1">
      <c r="A218" s="1433"/>
    </row>
    <row r="219" ht="15.75" customHeight="1">
      <c r="A219" s="1433"/>
    </row>
    <row r="220" ht="15.75" customHeight="1">
      <c r="A220" s="1433"/>
    </row>
    <row r="221" ht="15.75" customHeight="1">
      <c r="A221" s="1433"/>
    </row>
    <row r="222" ht="15.75" customHeight="1">
      <c r="A222" s="1433"/>
    </row>
    <row r="223" ht="15.75" customHeight="1">
      <c r="A223" s="1433"/>
    </row>
    <row r="224" ht="15.75" customHeight="1">
      <c r="A224" s="1433"/>
    </row>
    <row r="225" ht="15.75" customHeight="1">
      <c r="A225" s="1433"/>
    </row>
    <row r="226" ht="15.75" customHeight="1">
      <c r="A226" s="1433"/>
    </row>
    <row r="227" ht="15.75" customHeight="1">
      <c r="A227" s="1433"/>
    </row>
    <row r="228" ht="15.75" customHeight="1">
      <c r="A228" s="1433"/>
    </row>
    <row r="229" ht="15.75" customHeight="1">
      <c r="A229" s="1433"/>
    </row>
    <row r="230" ht="15.75" customHeight="1">
      <c r="A230" s="1433"/>
    </row>
    <row r="231" ht="15.75" customHeight="1">
      <c r="A231" s="1433"/>
    </row>
    <row r="232" ht="15.75" customHeight="1">
      <c r="A232" s="1433"/>
    </row>
    <row r="233" ht="15.75" customHeight="1">
      <c r="A233" s="1433"/>
    </row>
    <row r="234" ht="15.75" customHeight="1">
      <c r="A234" s="1433"/>
    </row>
    <row r="235" ht="15.75" customHeight="1">
      <c r="A235" s="1433"/>
    </row>
    <row r="236" ht="15.75" customHeight="1">
      <c r="A236" s="1433"/>
    </row>
    <row r="237" ht="15.75" customHeight="1">
      <c r="A237" s="1433"/>
    </row>
    <row r="238" ht="15.75" customHeight="1">
      <c r="A238" s="1433"/>
    </row>
    <row r="239" ht="15.75" customHeight="1">
      <c r="A239" s="1433"/>
    </row>
    <row r="240" ht="15.75" customHeight="1">
      <c r="A240" s="1433"/>
    </row>
    <row r="241" ht="15.75" customHeight="1">
      <c r="A241" s="1433"/>
    </row>
    <row r="242" ht="15.75" customHeight="1">
      <c r="A242" s="1433"/>
    </row>
    <row r="243" ht="15.75" customHeight="1">
      <c r="A243" s="1433"/>
    </row>
    <row r="244" ht="15.75" customHeight="1">
      <c r="A244" s="1433"/>
    </row>
    <row r="245" ht="15.75" customHeight="1">
      <c r="A245" s="1433"/>
    </row>
    <row r="246" ht="15.75" customHeight="1">
      <c r="A246" s="1433"/>
    </row>
    <row r="247" ht="15.75" customHeight="1">
      <c r="A247" s="1433"/>
    </row>
    <row r="248" ht="15.75" customHeight="1">
      <c r="A248" s="1433"/>
    </row>
    <row r="249" ht="15.75" customHeight="1">
      <c r="A249" s="1433"/>
    </row>
    <row r="250" ht="15.75" customHeight="1">
      <c r="A250" s="1433"/>
    </row>
    <row r="251" ht="15.75" customHeight="1">
      <c r="A251" s="1433"/>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48" t="s">
        <v>5815</v>
      </c>
      <c r="B1" s="1448" t="s">
        <v>5816</v>
      </c>
      <c r="C1" s="1448" t="s">
        <v>5817</v>
      </c>
      <c r="D1" s="1448" t="s">
        <v>5818</v>
      </c>
      <c r="E1" s="1448" t="s">
        <v>5819</v>
      </c>
      <c r="F1" s="1448" t="s">
        <v>5820</v>
      </c>
      <c r="G1" s="1448" t="s">
        <v>5821</v>
      </c>
      <c r="H1" s="1448" t="s">
        <v>5822</v>
      </c>
      <c r="I1" s="1448" t="s">
        <v>5823</v>
      </c>
      <c r="J1" s="1448" t="s">
        <v>5824</v>
      </c>
      <c r="K1" s="1449"/>
      <c r="L1" s="1449"/>
      <c r="M1" s="1449"/>
    </row>
    <row r="2">
      <c r="A2" s="1450" t="s">
        <v>5825</v>
      </c>
      <c r="B2" s="1451">
        <v>2.0</v>
      </c>
      <c r="C2" s="1451">
        <v>2.0</v>
      </c>
      <c r="D2" s="1451">
        <v>2.0</v>
      </c>
      <c r="E2" s="1451">
        <v>2.0</v>
      </c>
      <c r="F2" s="1451">
        <v>2.0</v>
      </c>
      <c r="G2" s="1451">
        <v>2.0</v>
      </c>
      <c r="H2" s="1451">
        <v>2.0</v>
      </c>
      <c r="I2" s="1451">
        <v>2.0</v>
      </c>
      <c r="J2" s="1451">
        <v>2.0</v>
      </c>
    </row>
    <row r="3">
      <c r="A3" s="1450" t="s">
        <v>5826</v>
      </c>
      <c r="B3" s="1451">
        <v>2.0</v>
      </c>
      <c r="C3" s="1451">
        <v>2.0</v>
      </c>
      <c r="D3" s="1451">
        <v>2.0</v>
      </c>
      <c r="E3" s="1451">
        <v>2.0</v>
      </c>
      <c r="F3" s="1451">
        <v>2.0</v>
      </c>
      <c r="G3" s="1451">
        <v>2.0</v>
      </c>
      <c r="H3" s="1451">
        <v>0.0</v>
      </c>
      <c r="I3" s="1451">
        <v>0.0</v>
      </c>
      <c r="J3" s="1451">
        <v>0.0</v>
      </c>
    </row>
    <row r="4">
      <c r="A4" s="1450" t="s">
        <v>5827</v>
      </c>
      <c r="B4" s="1451">
        <v>2.0</v>
      </c>
      <c r="C4" s="1451">
        <v>2.0</v>
      </c>
      <c r="D4" s="1451">
        <v>2.0</v>
      </c>
      <c r="E4" s="1451">
        <v>2.0</v>
      </c>
      <c r="F4" s="1451">
        <v>2.0</v>
      </c>
      <c r="G4" s="1451">
        <v>2.0</v>
      </c>
      <c r="H4" s="1451">
        <v>2.0</v>
      </c>
      <c r="I4" s="1451">
        <v>2.0</v>
      </c>
      <c r="J4" s="1451">
        <v>2.0</v>
      </c>
    </row>
    <row r="5">
      <c r="A5" s="1450" t="s">
        <v>5828</v>
      </c>
      <c r="B5" s="1451">
        <v>2.0</v>
      </c>
      <c r="C5" s="1451">
        <v>2.0</v>
      </c>
      <c r="D5" s="1451">
        <v>2.0</v>
      </c>
      <c r="E5" s="1451">
        <v>2.0</v>
      </c>
      <c r="F5" s="1451">
        <v>2.0</v>
      </c>
      <c r="G5" s="1451">
        <v>2.0</v>
      </c>
      <c r="H5" s="1451">
        <v>0.0</v>
      </c>
      <c r="I5" s="1451">
        <v>0.0</v>
      </c>
      <c r="J5" s="1451">
        <v>0.0</v>
      </c>
    </row>
    <row r="6">
      <c r="A6" s="1450" t="s">
        <v>5829</v>
      </c>
      <c r="B6" s="1451">
        <v>2.0</v>
      </c>
      <c r="C6" s="1451">
        <v>0.0</v>
      </c>
      <c r="D6" s="1451">
        <v>2.0</v>
      </c>
      <c r="E6" s="1451">
        <v>2.0</v>
      </c>
      <c r="F6" s="1451">
        <v>2.0</v>
      </c>
      <c r="G6" s="1451">
        <v>2.0</v>
      </c>
      <c r="H6" s="1451">
        <v>0.0</v>
      </c>
      <c r="I6" s="1451">
        <v>0.0</v>
      </c>
      <c r="J6" s="1451">
        <v>0.0</v>
      </c>
    </row>
    <row r="7">
      <c r="A7" s="1450" t="s">
        <v>5830</v>
      </c>
      <c r="B7" s="1451">
        <v>2.0</v>
      </c>
      <c r="C7" s="1451">
        <v>2.0</v>
      </c>
      <c r="D7" s="1451">
        <v>2.0</v>
      </c>
      <c r="E7" s="1451">
        <v>2.0</v>
      </c>
      <c r="F7" s="1451">
        <v>2.0</v>
      </c>
      <c r="G7" s="1451">
        <v>2.0</v>
      </c>
      <c r="H7" s="1451">
        <v>0.0</v>
      </c>
      <c r="I7" s="1451">
        <v>0.0</v>
      </c>
      <c r="J7" s="1451">
        <v>0.0</v>
      </c>
    </row>
    <row r="8">
      <c r="A8" s="1450" t="s">
        <v>5831</v>
      </c>
      <c r="B8" s="1451">
        <v>2.0</v>
      </c>
      <c r="C8" s="1451">
        <v>2.0</v>
      </c>
      <c r="D8" s="1451">
        <v>2.0</v>
      </c>
      <c r="E8" s="1451">
        <v>2.0</v>
      </c>
      <c r="F8" s="1451">
        <v>2.0</v>
      </c>
      <c r="G8" s="1451">
        <v>2.0</v>
      </c>
      <c r="H8" s="1451">
        <v>0.0</v>
      </c>
      <c r="I8" s="1451">
        <v>0.0</v>
      </c>
      <c r="J8" s="1451">
        <v>0.0</v>
      </c>
    </row>
    <row r="9">
      <c r="A9" s="1450" t="s">
        <v>5832</v>
      </c>
      <c r="B9" s="1451">
        <v>2.0</v>
      </c>
      <c r="C9" s="1451">
        <v>2.0</v>
      </c>
      <c r="D9" s="1451">
        <v>2.0</v>
      </c>
      <c r="E9" s="1451">
        <v>2.0</v>
      </c>
      <c r="F9" s="1451">
        <v>2.0</v>
      </c>
      <c r="G9" s="1451">
        <v>2.0</v>
      </c>
      <c r="H9" s="85" t="s">
        <v>4519</v>
      </c>
      <c r="I9" s="85" t="s">
        <v>4519</v>
      </c>
      <c r="J9" s="85" t="s">
        <v>4519</v>
      </c>
    </row>
    <row r="10">
      <c r="A10" s="1450" t="s">
        <v>5833</v>
      </c>
      <c r="B10" s="1451">
        <v>2.0</v>
      </c>
      <c r="C10" s="1451">
        <v>2.0</v>
      </c>
      <c r="D10" s="1451">
        <v>2.0</v>
      </c>
      <c r="E10" s="1451">
        <v>2.0</v>
      </c>
      <c r="F10" s="1451">
        <v>2.0</v>
      </c>
      <c r="G10" s="1451">
        <v>2.0</v>
      </c>
      <c r="H10" s="85" t="s">
        <v>4519</v>
      </c>
      <c r="I10" s="85" t="s">
        <v>4519</v>
      </c>
      <c r="J10" s="85" t="s">
        <v>4519</v>
      </c>
    </row>
    <row r="11">
      <c r="A11" s="1450" t="s">
        <v>5834</v>
      </c>
      <c r="B11" s="1451">
        <v>2.0</v>
      </c>
      <c r="C11" s="1451">
        <v>2.0</v>
      </c>
      <c r="D11" s="1451">
        <v>2.0</v>
      </c>
      <c r="E11" s="1451">
        <v>2.0</v>
      </c>
      <c r="F11" s="1451">
        <v>2.0</v>
      </c>
      <c r="G11" s="1451">
        <v>2.0</v>
      </c>
      <c r="H11" s="1451">
        <v>0.0</v>
      </c>
      <c r="I11" s="1451">
        <v>0.0</v>
      </c>
      <c r="J11" s="1451">
        <v>0.0</v>
      </c>
    </row>
    <row r="12">
      <c r="A12" s="1450" t="s">
        <v>5835</v>
      </c>
      <c r="B12" s="1451">
        <v>2.0</v>
      </c>
      <c r="C12" s="1451">
        <v>2.0</v>
      </c>
      <c r="D12" s="1451">
        <v>2.0</v>
      </c>
      <c r="E12" s="1451">
        <v>0.0</v>
      </c>
      <c r="F12" s="1451">
        <v>0.0</v>
      </c>
      <c r="G12" s="1451">
        <v>0.0</v>
      </c>
      <c r="H12" s="1451">
        <v>0.0</v>
      </c>
      <c r="I12" s="1451">
        <v>0.0</v>
      </c>
      <c r="J12" s="1451">
        <v>0.0</v>
      </c>
    </row>
    <row r="13">
      <c r="A13" s="1450" t="s">
        <v>5836</v>
      </c>
      <c r="B13" s="1451">
        <v>2.0</v>
      </c>
      <c r="C13" s="1451">
        <v>2.0</v>
      </c>
      <c r="D13" s="1451">
        <v>2.0</v>
      </c>
      <c r="E13" s="1451">
        <v>2.0</v>
      </c>
      <c r="F13" s="1451">
        <v>2.0</v>
      </c>
      <c r="G13" s="1451">
        <v>2.0</v>
      </c>
      <c r="H13" s="85" t="s">
        <v>4519</v>
      </c>
      <c r="I13" s="85" t="s">
        <v>4519</v>
      </c>
      <c r="J13" s="85" t="s">
        <v>4519</v>
      </c>
    </row>
    <row r="14">
      <c r="A14" s="1450" t="s">
        <v>5837</v>
      </c>
      <c r="B14" s="1451">
        <v>2.0</v>
      </c>
      <c r="C14" s="1451">
        <v>2.0</v>
      </c>
      <c r="D14" s="1451">
        <v>2.0</v>
      </c>
      <c r="E14" s="1451">
        <v>2.0</v>
      </c>
      <c r="F14" s="1451">
        <v>2.0</v>
      </c>
      <c r="G14" s="1451">
        <v>2.0</v>
      </c>
      <c r="H14" s="1451">
        <v>0.0</v>
      </c>
      <c r="I14" s="1451">
        <v>0.0</v>
      </c>
      <c r="J14" s="1451">
        <v>0.0</v>
      </c>
    </row>
    <row r="15">
      <c r="A15" s="1450" t="s">
        <v>5838</v>
      </c>
      <c r="B15" s="1451">
        <v>2.0</v>
      </c>
      <c r="C15" s="1451">
        <v>2.0</v>
      </c>
      <c r="D15" s="1451">
        <v>2.0</v>
      </c>
      <c r="E15" s="1451">
        <v>2.0</v>
      </c>
      <c r="F15" s="1451">
        <v>2.0</v>
      </c>
      <c r="G15" s="1451">
        <v>2.0</v>
      </c>
      <c r="H15" s="1451">
        <v>0.0</v>
      </c>
      <c r="I15" s="1451">
        <v>0.0</v>
      </c>
      <c r="J15" s="1451">
        <v>0.0</v>
      </c>
    </row>
    <row r="16">
      <c r="A16" s="1450" t="s">
        <v>5839</v>
      </c>
      <c r="B16" s="1451">
        <v>2.0</v>
      </c>
      <c r="C16" s="1451">
        <v>2.0</v>
      </c>
      <c r="D16" s="1451">
        <v>2.0</v>
      </c>
      <c r="E16" s="1451">
        <v>2.0</v>
      </c>
      <c r="F16" s="1451">
        <v>2.0</v>
      </c>
      <c r="G16" s="1451">
        <v>2.0</v>
      </c>
      <c r="H16" s="1451">
        <v>0.0</v>
      </c>
      <c r="I16" s="1451">
        <v>0.0</v>
      </c>
      <c r="J16" s="1451">
        <v>0.0</v>
      </c>
    </row>
    <row r="17">
      <c r="A17" s="1450" t="s">
        <v>5840</v>
      </c>
      <c r="B17" s="1451">
        <v>2.0</v>
      </c>
      <c r="C17" s="1451">
        <v>2.0</v>
      </c>
      <c r="D17" s="1451">
        <v>2.0</v>
      </c>
      <c r="E17" s="1451">
        <v>2.0</v>
      </c>
      <c r="F17" s="1451">
        <v>2.0</v>
      </c>
      <c r="G17" s="1451">
        <v>2.0</v>
      </c>
      <c r="H17" s="85" t="s">
        <v>4519</v>
      </c>
      <c r="I17" s="85" t="s">
        <v>4519</v>
      </c>
      <c r="J17" s="85" t="s">
        <v>4519</v>
      </c>
    </row>
    <row r="18">
      <c r="A18" s="1450" t="s">
        <v>5841</v>
      </c>
      <c r="B18" s="1451">
        <v>0.0</v>
      </c>
      <c r="C18" s="1451">
        <v>0.0</v>
      </c>
      <c r="D18" s="1451">
        <v>0.0</v>
      </c>
      <c r="E18" s="1451">
        <v>0.0</v>
      </c>
      <c r="F18" s="1451">
        <v>0.0</v>
      </c>
      <c r="G18" s="1451">
        <v>0.0</v>
      </c>
      <c r="H18" s="1451">
        <v>0.0</v>
      </c>
      <c r="I18" s="1451">
        <v>0.0</v>
      </c>
      <c r="J18" s="1451">
        <v>0.0</v>
      </c>
    </row>
    <row r="19">
      <c r="A19" s="1450" t="s">
        <v>5842</v>
      </c>
      <c r="B19" s="1451">
        <v>0.0</v>
      </c>
      <c r="C19" s="1451">
        <v>0.0</v>
      </c>
      <c r="D19" s="1451">
        <v>2.0</v>
      </c>
      <c r="E19" s="1451">
        <v>0.0</v>
      </c>
      <c r="F19" s="1451">
        <v>0.0</v>
      </c>
      <c r="G19" s="1451">
        <v>0.0</v>
      </c>
      <c r="H19" s="1451">
        <v>0.0</v>
      </c>
      <c r="I19" s="1451">
        <v>0.0</v>
      </c>
      <c r="J19" s="1451">
        <v>0.0</v>
      </c>
    </row>
    <row r="20">
      <c r="A20" s="1450" t="s">
        <v>5843</v>
      </c>
      <c r="B20" s="1451">
        <v>0.0</v>
      </c>
      <c r="C20" s="1451">
        <v>0.0</v>
      </c>
      <c r="D20" s="1451">
        <v>0.0</v>
      </c>
      <c r="E20" s="1451">
        <v>0.0</v>
      </c>
      <c r="F20" s="1451">
        <v>0.0</v>
      </c>
      <c r="G20" s="1451">
        <v>0.0</v>
      </c>
      <c r="H20" s="1451">
        <v>0.0</v>
      </c>
      <c r="I20" s="1451">
        <v>0.0</v>
      </c>
      <c r="J20" s="1451">
        <v>0.0</v>
      </c>
    </row>
    <row r="21">
      <c r="A21" s="1450" t="s">
        <v>5844</v>
      </c>
      <c r="B21" s="1451">
        <v>0.0</v>
      </c>
      <c r="C21" s="1451">
        <v>0.0</v>
      </c>
      <c r="D21" s="1451">
        <v>2.0</v>
      </c>
      <c r="E21" s="1451">
        <v>0.0</v>
      </c>
      <c r="F21" s="1451">
        <v>0.0</v>
      </c>
      <c r="G21" s="1451">
        <v>0.0</v>
      </c>
      <c r="H21" s="1451">
        <v>0.0</v>
      </c>
      <c r="I21" s="1451">
        <v>0.0</v>
      </c>
      <c r="J21" s="1451">
        <v>0.0</v>
      </c>
    </row>
    <row r="22">
      <c r="A22" s="1450" t="s">
        <v>5845</v>
      </c>
      <c r="B22" s="1451">
        <v>2.0</v>
      </c>
      <c r="C22" s="1451">
        <v>2.0</v>
      </c>
      <c r="D22" s="1451">
        <v>2.0</v>
      </c>
      <c r="E22" s="1451">
        <v>2.0</v>
      </c>
      <c r="F22" s="1451">
        <v>2.0</v>
      </c>
      <c r="G22" s="1451">
        <v>2.0</v>
      </c>
      <c r="H22" s="1451">
        <v>0.0</v>
      </c>
      <c r="I22" s="1451">
        <v>0.0</v>
      </c>
      <c r="J22" s="1451">
        <v>0.0</v>
      </c>
    </row>
    <row r="23">
      <c r="A23" s="1450" t="s">
        <v>5846</v>
      </c>
      <c r="B23" s="1451">
        <v>2.0</v>
      </c>
      <c r="C23" s="1451">
        <v>2.0</v>
      </c>
      <c r="D23" s="1451">
        <v>2.0</v>
      </c>
      <c r="E23" s="1451">
        <v>2.0</v>
      </c>
      <c r="F23" s="1451">
        <v>2.0</v>
      </c>
      <c r="G23" s="1451">
        <v>2.0</v>
      </c>
      <c r="H23" s="1451">
        <v>0.0</v>
      </c>
      <c r="I23" s="1451">
        <v>0.0</v>
      </c>
      <c r="J23" s="1451">
        <v>0.0</v>
      </c>
    </row>
    <row r="24">
      <c r="A24" s="1450" t="s">
        <v>5847</v>
      </c>
      <c r="B24" s="1451">
        <v>2.0</v>
      </c>
      <c r="C24" s="1451">
        <v>2.0</v>
      </c>
      <c r="D24" s="1451">
        <v>0.0</v>
      </c>
      <c r="E24" s="1451">
        <v>0.0</v>
      </c>
      <c r="F24" s="1451">
        <v>2.0</v>
      </c>
      <c r="G24" s="1451">
        <v>2.0</v>
      </c>
      <c r="H24" s="1451">
        <v>0.0</v>
      </c>
      <c r="I24" s="1451">
        <v>0.0</v>
      </c>
      <c r="J24" s="1451">
        <v>0.0</v>
      </c>
    </row>
    <row r="25">
      <c r="A25" s="1450" t="s">
        <v>5848</v>
      </c>
      <c r="B25" s="1451">
        <v>0.0</v>
      </c>
      <c r="C25" s="1451">
        <v>0.0</v>
      </c>
      <c r="D25" s="1451">
        <v>0.0</v>
      </c>
      <c r="E25" s="1451">
        <v>0.0</v>
      </c>
      <c r="F25" s="1451">
        <v>0.0</v>
      </c>
      <c r="G25" s="1451">
        <v>0.0</v>
      </c>
      <c r="H25" s="1451">
        <v>0.0</v>
      </c>
      <c r="I25" s="1451">
        <v>0.0</v>
      </c>
      <c r="J25" s="1451">
        <v>0.0</v>
      </c>
    </row>
    <row r="26">
      <c r="A26" s="1450" t="s">
        <v>5849</v>
      </c>
      <c r="B26" s="1451">
        <v>2.0</v>
      </c>
      <c r="C26" s="1451">
        <v>2.0</v>
      </c>
      <c r="D26" s="1451">
        <v>2.0</v>
      </c>
      <c r="E26" s="1451">
        <v>2.0</v>
      </c>
      <c r="F26" s="1451">
        <v>2.0</v>
      </c>
      <c r="G26" s="1451">
        <v>2.0</v>
      </c>
      <c r="H26" s="1451">
        <v>0.0</v>
      </c>
      <c r="I26" s="1451">
        <v>0.0</v>
      </c>
      <c r="J26" s="1451">
        <v>0.0</v>
      </c>
    </row>
    <row r="27">
      <c r="A27" s="1450" t="s">
        <v>5850</v>
      </c>
      <c r="B27" s="1451">
        <v>2.0</v>
      </c>
      <c r="C27" s="1451">
        <v>2.0</v>
      </c>
      <c r="D27" s="1451">
        <v>2.0</v>
      </c>
      <c r="E27" s="1451">
        <v>2.0</v>
      </c>
      <c r="F27" s="1451">
        <v>2.0</v>
      </c>
      <c r="G27" s="1451">
        <v>0.0</v>
      </c>
      <c r="H27" s="1451">
        <v>0.0</v>
      </c>
      <c r="I27" s="1451">
        <v>0.0</v>
      </c>
      <c r="J27" s="1451">
        <v>0.0</v>
      </c>
    </row>
    <row r="28">
      <c r="A28" s="1450" t="s">
        <v>5851</v>
      </c>
      <c r="B28" s="1451">
        <v>0.0</v>
      </c>
      <c r="C28" s="1451">
        <v>0.0</v>
      </c>
      <c r="D28" s="1451">
        <v>0.0</v>
      </c>
      <c r="E28" s="1451">
        <v>0.0</v>
      </c>
      <c r="F28" s="1451">
        <v>0.0</v>
      </c>
      <c r="G28" s="1451">
        <v>0.0</v>
      </c>
      <c r="H28" s="1451">
        <v>0.0</v>
      </c>
      <c r="I28" s="1451">
        <v>0.0</v>
      </c>
      <c r="J28" s="1451">
        <v>0.0</v>
      </c>
    </row>
    <row r="29">
      <c r="A29" s="1450" t="s">
        <v>5852</v>
      </c>
      <c r="B29" s="1451">
        <v>0.0</v>
      </c>
      <c r="C29" s="1451">
        <v>0.0</v>
      </c>
      <c r="D29" s="1451">
        <v>0.0</v>
      </c>
      <c r="E29" s="1451">
        <v>0.0</v>
      </c>
      <c r="F29" s="1451">
        <v>0.0</v>
      </c>
      <c r="G29" s="1451">
        <v>0.0</v>
      </c>
      <c r="H29" s="1451">
        <v>0.0</v>
      </c>
      <c r="I29" s="1451">
        <v>0.0</v>
      </c>
      <c r="J29" s="1451">
        <v>0.0</v>
      </c>
    </row>
    <row r="30">
      <c r="A30" s="1450" t="s">
        <v>5853</v>
      </c>
      <c r="B30" s="1451">
        <v>2.0</v>
      </c>
      <c r="C30" s="1451">
        <v>2.0</v>
      </c>
      <c r="D30" s="1451">
        <v>2.0</v>
      </c>
      <c r="E30" s="1451">
        <v>2.0</v>
      </c>
      <c r="F30" s="1451">
        <v>0.0</v>
      </c>
      <c r="G30" s="1451">
        <v>0.0</v>
      </c>
      <c r="H30" s="1451">
        <v>0.0</v>
      </c>
      <c r="I30" s="1451">
        <v>0.0</v>
      </c>
      <c r="J30" s="1451">
        <v>0.0</v>
      </c>
    </row>
    <row r="31">
      <c r="A31" s="1450" t="s">
        <v>5854</v>
      </c>
      <c r="B31" s="1451">
        <v>0.0</v>
      </c>
      <c r="C31" s="1451">
        <v>0.0</v>
      </c>
      <c r="D31" s="1451">
        <v>0.0</v>
      </c>
      <c r="E31" s="1451">
        <v>0.0</v>
      </c>
      <c r="F31" s="1451">
        <v>0.0</v>
      </c>
      <c r="G31" s="1451">
        <v>0.0</v>
      </c>
      <c r="H31" s="1451">
        <v>2.0</v>
      </c>
      <c r="I31" s="1451">
        <v>2.0</v>
      </c>
      <c r="J31" s="1451">
        <v>2.0</v>
      </c>
    </row>
    <row r="32">
      <c r="A32" s="1450" t="s">
        <v>5855</v>
      </c>
      <c r="B32" s="1451">
        <v>2.0</v>
      </c>
      <c r="C32" s="1451">
        <v>2.0</v>
      </c>
      <c r="D32" s="1451">
        <v>2.0</v>
      </c>
      <c r="E32" s="1451">
        <v>2.0</v>
      </c>
      <c r="F32" s="1451">
        <v>0.0</v>
      </c>
      <c r="G32" s="1451">
        <v>0.0</v>
      </c>
      <c r="H32" s="1451">
        <v>0.0</v>
      </c>
      <c r="I32" s="1451">
        <v>0.0</v>
      </c>
      <c r="J32" s="1451">
        <v>0.0</v>
      </c>
    </row>
    <row r="33">
      <c r="A33" s="1450" t="s">
        <v>5856</v>
      </c>
      <c r="B33" s="1451">
        <v>2.0</v>
      </c>
      <c r="C33" s="1451">
        <v>2.0</v>
      </c>
      <c r="D33" s="1451">
        <v>2.0</v>
      </c>
      <c r="E33" s="1451">
        <v>2.0</v>
      </c>
      <c r="F33" s="1451">
        <v>0.0</v>
      </c>
      <c r="G33" s="1451">
        <v>0.0</v>
      </c>
      <c r="H33" s="1451">
        <v>0.0</v>
      </c>
      <c r="I33" s="1451">
        <v>0.0</v>
      </c>
      <c r="J33" s="1451">
        <v>0.0</v>
      </c>
    </row>
    <row r="34">
      <c r="A34" s="1450" t="s">
        <v>5857</v>
      </c>
      <c r="B34" s="1451">
        <v>2.0</v>
      </c>
      <c r="C34" s="1451">
        <v>0.0</v>
      </c>
      <c r="D34" s="1451">
        <v>0.0</v>
      </c>
      <c r="E34" s="1451">
        <v>0.0</v>
      </c>
      <c r="F34" s="1451">
        <v>0.0</v>
      </c>
      <c r="G34" s="1451">
        <v>0.0</v>
      </c>
      <c r="H34" s="85" t="s">
        <v>4519</v>
      </c>
      <c r="I34" s="85" t="s">
        <v>4519</v>
      </c>
      <c r="J34" s="85" t="s">
        <v>4519</v>
      </c>
    </row>
    <row r="35">
      <c r="A35" s="1450" t="s">
        <v>5858</v>
      </c>
      <c r="B35" s="1451">
        <v>0.0</v>
      </c>
      <c r="C35" s="1451">
        <v>0.0</v>
      </c>
      <c r="D35" s="1451">
        <v>0.0</v>
      </c>
      <c r="E35" s="1451">
        <v>0.0</v>
      </c>
      <c r="F35" s="1451">
        <v>0.0</v>
      </c>
      <c r="G35" s="1451">
        <v>0.0</v>
      </c>
      <c r="H35" s="1451">
        <v>0.0</v>
      </c>
      <c r="I35" s="1451">
        <v>0.0</v>
      </c>
      <c r="J35" s="1451">
        <v>0.0</v>
      </c>
    </row>
    <row r="36">
      <c r="A36" s="1450" t="s">
        <v>5859</v>
      </c>
      <c r="B36" s="1451">
        <v>2.0</v>
      </c>
      <c r="C36" s="1451">
        <v>0.0</v>
      </c>
      <c r="D36" s="1451">
        <v>0.0</v>
      </c>
      <c r="E36" s="1451">
        <v>0.0</v>
      </c>
      <c r="F36" s="1451">
        <v>0.0</v>
      </c>
      <c r="G36" s="1451">
        <v>0.0</v>
      </c>
      <c r="H36" s="1451">
        <v>0.0</v>
      </c>
      <c r="I36" s="1451">
        <v>0.0</v>
      </c>
      <c r="J36" s="1451">
        <v>0.0</v>
      </c>
    </row>
    <row r="37">
      <c r="A37" s="1450" t="s">
        <v>5860</v>
      </c>
      <c r="B37" s="1451">
        <v>2.0</v>
      </c>
      <c r="C37" s="1451">
        <v>2.0</v>
      </c>
      <c r="D37" s="1451">
        <v>2.0</v>
      </c>
      <c r="E37" s="1451">
        <v>2.0</v>
      </c>
      <c r="F37" s="1451">
        <v>2.0</v>
      </c>
      <c r="G37" s="1451">
        <v>2.0</v>
      </c>
      <c r="H37" s="1451">
        <v>2.0</v>
      </c>
      <c r="I37" s="1451">
        <v>2.0</v>
      </c>
      <c r="J37" s="1451">
        <v>2.0</v>
      </c>
    </row>
    <row r="38">
      <c r="A38" s="1450" t="s">
        <v>5861</v>
      </c>
      <c r="B38" s="1451">
        <v>2.0</v>
      </c>
      <c r="C38" s="1451">
        <v>2.0</v>
      </c>
      <c r="D38" s="1451">
        <v>2.0</v>
      </c>
      <c r="E38" s="1451">
        <v>2.0</v>
      </c>
      <c r="F38" s="1451">
        <v>2.0</v>
      </c>
      <c r="G38" s="1451">
        <v>2.0</v>
      </c>
      <c r="H38" s="1451">
        <v>2.0</v>
      </c>
      <c r="I38" s="1451">
        <v>2.0</v>
      </c>
      <c r="J38" s="1451">
        <v>2.0</v>
      </c>
    </row>
    <row r="39">
      <c r="A39" s="1450" t="s">
        <v>5862</v>
      </c>
      <c r="B39" s="1451">
        <v>2.0</v>
      </c>
      <c r="C39" s="1451">
        <v>2.0</v>
      </c>
      <c r="D39" s="1451">
        <v>2.0</v>
      </c>
      <c r="E39" s="1451">
        <v>2.0</v>
      </c>
      <c r="F39" s="1451">
        <v>2.0</v>
      </c>
      <c r="G39" s="1451">
        <v>2.0</v>
      </c>
      <c r="H39" s="1451">
        <v>0.0</v>
      </c>
      <c r="I39" s="1451">
        <v>0.0</v>
      </c>
      <c r="J39" s="1451">
        <v>0.0</v>
      </c>
    </row>
    <row r="40">
      <c r="A40" s="1450" t="s">
        <v>5863</v>
      </c>
      <c r="B40" s="1451">
        <v>2.0</v>
      </c>
      <c r="C40" s="1451">
        <v>2.0</v>
      </c>
      <c r="D40" s="1451">
        <v>2.0</v>
      </c>
      <c r="E40" s="1451">
        <v>2.0</v>
      </c>
      <c r="F40" s="1451">
        <v>2.0</v>
      </c>
      <c r="G40" s="1451">
        <v>2.0</v>
      </c>
      <c r="H40" s="1451">
        <v>0.0</v>
      </c>
      <c r="I40" s="1451">
        <v>0.0</v>
      </c>
      <c r="J40" s="1451">
        <v>0.0</v>
      </c>
    </row>
    <row r="41">
      <c r="A41" s="1450" t="s">
        <v>5864</v>
      </c>
      <c r="B41" s="1451">
        <v>2.0</v>
      </c>
      <c r="C41" s="1451">
        <v>2.0</v>
      </c>
      <c r="D41" s="1451">
        <v>2.0</v>
      </c>
      <c r="E41" s="1451">
        <v>2.0</v>
      </c>
      <c r="F41" s="1451">
        <v>2.0</v>
      </c>
      <c r="G41" s="1451">
        <v>2.0</v>
      </c>
      <c r="H41" s="1451">
        <v>0.0</v>
      </c>
      <c r="I41" s="1451">
        <v>0.0</v>
      </c>
      <c r="J41" s="1451">
        <v>0.0</v>
      </c>
    </row>
    <row r="42">
      <c r="A42" s="1450" t="s">
        <v>5865</v>
      </c>
      <c r="B42" s="1451">
        <v>2.0</v>
      </c>
      <c r="C42" s="1451">
        <v>2.0</v>
      </c>
      <c r="D42" s="1451">
        <v>2.0</v>
      </c>
      <c r="E42" s="1451">
        <v>2.0</v>
      </c>
      <c r="F42" s="1451">
        <v>2.0</v>
      </c>
      <c r="G42" s="1451">
        <v>2.0</v>
      </c>
      <c r="H42" s="1451">
        <v>0.0</v>
      </c>
      <c r="I42" s="1451">
        <v>0.0</v>
      </c>
      <c r="J42" s="1451">
        <v>0.0</v>
      </c>
    </row>
    <row r="43">
      <c r="A43" s="1450" t="s">
        <v>5866</v>
      </c>
      <c r="B43" s="1451">
        <v>2.0</v>
      </c>
      <c r="C43" s="1451">
        <v>2.0</v>
      </c>
      <c r="D43" s="1451">
        <v>2.0</v>
      </c>
      <c r="E43" s="1451">
        <v>2.0</v>
      </c>
      <c r="F43" s="1451">
        <v>2.0</v>
      </c>
      <c r="G43" s="1451">
        <v>2.0</v>
      </c>
      <c r="H43" s="1451">
        <v>0.0</v>
      </c>
      <c r="I43" s="1451">
        <v>0.0</v>
      </c>
      <c r="J43" s="1451">
        <v>0.0</v>
      </c>
    </row>
    <row r="44">
      <c r="A44" s="1450" t="s">
        <v>5867</v>
      </c>
      <c r="B44" s="1451">
        <v>0.0</v>
      </c>
      <c r="C44" s="1451">
        <v>0.0</v>
      </c>
      <c r="D44" s="1451">
        <v>0.0</v>
      </c>
      <c r="E44" s="1451">
        <v>0.0</v>
      </c>
      <c r="F44" s="1451">
        <v>2.0</v>
      </c>
      <c r="G44" s="1451">
        <v>0.0</v>
      </c>
      <c r="H44" s="1451">
        <v>0.0</v>
      </c>
      <c r="I44" s="1451">
        <v>0.0</v>
      </c>
      <c r="J44" s="1451">
        <v>0.0</v>
      </c>
    </row>
    <row r="45">
      <c r="A45" s="1450" t="s">
        <v>5868</v>
      </c>
      <c r="B45" s="1451">
        <v>2.0</v>
      </c>
      <c r="C45" s="1451">
        <v>2.0</v>
      </c>
      <c r="D45" s="1451">
        <v>0.0</v>
      </c>
      <c r="E45" s="1451">
        <v>0.0</v>
      </c>
      <c r="F45" s="1451">
        <v>2.0</v>
      </c>
      <c r="G45" s="1451">
        <v>2.0</v>
      </c>
      <c r="H45" s="1451">
        <v>0.0</v>
      </c>
      <c r="I45" s="1451">
        <v>0.0</v>
      </c>
      <c r="J45" s="1451">
        <v>0.0</v>
      </c>
    </row>
    <row r="46">
      <c r="A46" s="1450" t="s">
        <v>5869</v>
      </c>
      <c r="B46" s="1451">
        <v>2.0</v>
      </c>
      <c r="C46" s="1451">
        <v>2.0</v>
      </c>
      <c r="D46" s="1451">
        <v>0.0</v>
      </c>
      <c r="E46" s="1451">
        <v>2.0</v>
      </c>
      <c r="F46" s="1451">
        <v>0.0</v>
      </c>
      <c r="G46" s="1451">
        <v>2.0</v>
      </c>
      <c r="H46" s="1451">
        <v>0.0</v>
      </c>
      <c r="I46" s="1451">
        <v>0.0</v>
      </c>
      <c r="J46" s="1451">
        <v>0.0</v>
      </c>
    </row>
    <row r="47">
      <c r="A47" s="1450" t="s">
        <v>5870</v>
      </c>
      <c r="B47" s="1451">
        <v>2.0</v>
      </c>
      <c r="C47" s="1451">
        <v>2.0</v>
      </c>
      <c r="D47" s="1451">
        <v>0.0</v>
      </c>
      <c r="E47" s="1451">
        <v>2.0</v>
      </c>
      <c r="F47" s="1451">
        <v>2.0</v>
      </c>
      <c r="G47" s="1451">
        <v>0.0</v>
      </c>
      <c r="H47" s="1451">
        <v>0.0</v>
      </c>
      <c r="I47" s="1451">
        <v>0.0</v>
      </c>
      <c r="J47" s="1451">
        <v>0.0</v>
      </c>
    </row>
    <row r="48">
      <c r="A48" s="1450" t="s">
        <v>5871</v>
      </c>
      <c r="B48" s="1451">
        <v>2.0</v>
      </c>
      <c r="C48" s="1451">
        <v>2.0</v>
      </c>
      <c r="D48" s="1451">
        <v>2.0</v>
      </c>
      <c r="E48" s="1451">
        <v>0.0</v>
      </c>
      <c r="F48" s="1451">
        <v>2.0</v>
      </c>
      <c r="G48" s="1451">
        <v>2.0</v>
      </c>
      <c r="H48" s="1451">
        <v>0.0</v>
      </c>
      <c r="I48" s="1451">
        <v>0.0</v>
      </c>
      <c r="J48" s="1451">
        <v>0.0</v>
      </c>
    </row>
    <row r="49">
      <c r="A49" s="1450" t="s">
        <v>5872</v>
      </c>
      <c r="B49" s="1451">
        <v>2.0</v>
      </c>
      <c r="C49" s="1451">
        <v>2.0</v>
      </c>
      <c r="D49" s="1451">
        <v>2.0</v>
      </c>
      <c r="E49" s="1451">
        <v>0.0</v>
      </c>
      <c r="F49" s="1451">
        <v>2.0</v>
      </c>
      <c r="G49" s="1451">
        <v>2.0</v>
      </c>
      <c r="H49" s="1451">
        <v>0.0</v>
      </c>
      <c r="I49" s="1451">
        <v>0.0</v>
      </c>
      <c r="J49" s="1451">
        <v>0.0</v>
      </c>
    </row>
    <row r="50">
      <c r="A50" s="1450" t="s">
        <v>5873</v>
      </c>
      <c r="B50" s="1451">
        <v>0.0</v>
      </c>
      <c r="C50" s="1451">
        <v>0.0</v>
      </c>
      <c r="D50" s="1451">
        <v>0.0</v>
      </c>
      <c r="E50" s="1451">
        <v>0.0</v>
      </c>
      <c r="F50" s="1451">
        <v>0.0</v>
      </c>
      <c r="G50" s="1451">
        <v>0.0</v>
      </c>
      <c r="H50" s="1451">
        <v>0.0</v>
      </c>
      <c r="I50" s="1451">
        <v>0.0</v>
      </c>
      <c r="J50" s="1451">
        <v>0.0</v>
      </c>
    </row>
    <row r="51">
      <c r="A51" s="1450" t="s">
        <v>5874</v>
      </c>
      <c r="B51" s="1451">
        <v>2.0</v>
      </c>
      <c r="C51" s="1451">
        <v>2.0</v>
      </c>
      <c r="D51" s="1451">
        <v>2.0</v>
      </c>
      <c r="E51" s="1451">
        <v>0.0</v>
      </c>
      <c r="F51" s="1451">
        <v>0.0</v>
      </c>
      <c r="G51" s="1451">
        <v>0.0</v>
      </c>
      <c r="H51" s="1451">
        <v>0.0</v>
      </c>
      <c r="I51" s="1451">
        <v>0.0</v>
      </c>
      <c r="J51" s="1451">
        <v>0.0</v>
      </c>
    </row>
    <row r="52">
      <c r="A52" s="1450" t="s">
        <v>5875</v>
      </c>
      <c r="B52" s="1451">
        <v>2.0</v>
      </c>
      <c r="C52" s="1451">
        <v>2.0</v>
      </c>
      <c r="D52" s="1451">
        <v>2.0</v>
      </c>
      <c r="E52" s="1451">
        <v>2.0</v>
      </c>
      <c r="F52" s="1451">
        <v>2.0</v>
      </c>
      <c r="G52" s="1451">
        <v>0.0</v>
      </c>
      <c r="H52" s="1451">
        <v>0.0</v>
      </c>
      <c r="I52" s="1451">
        <v>0.0</v>
      </c>
      <c r="J52" s="1451">
        <v>0.0</v>
      </c>
    </row>
    <row r="53">
      <c r="A53" s="1450" t="s">
        <v>5876</v>
      </c>
      <c r="B53" s="1451">
        <v>2.0</v>
      </c>
      <c r="C53" s="1451">
        <v>2.0</v>
      </c>
      <c r="D53" s="1451">
        <v>2.0</v>
      </c>
      <c r="E53" s="1451">
        <v>2.0</v>
      </c>
      <c r="F53" s="1451">
        <v>2.0</v>
      </c>
      <c r="G53" s="1451">
        <v>2.0</v>
      </c>
      <c r="H53" s="1451">
        <v>0.0</v>
      </c>
      <c r="I53" s="1451">
        <v>0.0</v>
      </c>
      <c r="J53" s="1451">
        <v>0.0</v>
      </c>
    </row>
    <row r="54">
      <c r="A54" s="1450" t="s">
        <v>5877</v>
      </c>
      <c r="B54" s="85" t="s">
        <v>4519</v>
      </c>
      <c r="C54" s="85" t="s">
        <v>4519</v>
      </c>
      <c r="D54" s="85" t="s">
        <v>4519</v>
      </c>
      <c r="E54" s="85" t="s">
        <v>4519</v>
      </c>
      <c r="F54" s="85" t="s">
        <v>4519</v>
      </c>
      <c r="G54" s="85" t="s">
        <v>4519</v>
      </c>
      <c r="H54" s="1451">
        <v>0.0</v>
      </c>
      <c r="I54" s="1451">
        <v>0.0</v>
      </c>
      <c r="J54" s="1451">
        <v>0.0</v>
      </c>
    </row>
    <row r="55">
      <c r="A55" s="1450" t="s">
        <v>5878</v>
      </c>
      <c r="B55" s="1451">
        <v>2.0</v>
      </c>
      <c r="C55" s="1451">
        <v>2.0</v>
      </c>
      <c r="D55" s="1451">
        <v>2.0</v>
      </c>
      <c r="E55" s="1451">
        <v>2.0</v>
      </c>
      <c r="F55" s="1451">
        <v>2.0</v>
      </c>
      <c r="G55" s="1451">
        <v>2.0</v>
      </c>
      <c r="H55" s="1451">
        <v>2.0</v>
      </c>
      <c r="I55" s="1451">
        <v>2.0</v>
      </c>
      <c r="J55" s="1451">
        <v>2.0</v>
      </c>
    </row>
    <row r="56">
      <c r="A56" s="1450" t="s">
        <v>5879</v>
      </c>
      <c r="B56" s="1451">
        <v>2.0</v>
      </c>
      <c r="C56" s="1451">
        <v>2.0</v>
      </c>
      <c r="D56" s="1451">
        <v>2.0</v>
      </c>
      <c r="E56" s="1451">
        <v>2.0</v>
      </c>
      <c r="F56" s="1451">
        <v>2.0</v>
      </c>
      <c r="G56" s="1451">
        <v>2.0</v>
      </c>
      <c r="H56" s="1451">
        <v>2.0</v>
      </c>
      <c r="I56" s="1451">
        <v>2.0</v>
      </c>
      <c r="J56" s="1451">
        <v>2.0</v>
      </c>
    </row>
    <row r="57">
      <c r="A57" s="1450" t="s">
        <v>5880</v>
      </c>
      <c r="B57" s="1451">
        <v>2.0</v>
      </c>
      <c r="C57" s="1451">
        <v>2.0</v>
      </c>
      <c r="D57" s="1451">
        <v>2.0</v>
      </c>
      <c r="E57" s="1451">
        <v>2.0</v>
      </c>
      <c r="F57" s="1451">
        <v>2.0</v>
      </c>
      <c r="G57" s="1451">
        <v>2.0</v>
      </c>
      <c r="H57" s="1451">
        <v>2.0</v>
      </c>
      <c r="I57" s="1451">
        <v>0.0</v>
      </c>
      <c r="J57" s="1451">
        <v>2.0</v>
      </c>
    </row>
    <row r="58">
      <c r="A58" s="1450" t="s">
        <v>5881</v>
      </c>
      <c r="B58" s="1451">
        <v>2.0</v>
      </c>
      <c r="C58" s="1451">
        <v>2.0</v>
      </c>
      <c r="D58" s="1451">
        <v>2.0</v>
      </c>
      <c r="E58" s="1451">
        <v>0.0</v>
      </c>
      <c r="F58" s="1451">
        <v>2.0</v>
      </c>
      <c r="G58" s="1451">
        <v>2.0</v>
      </c>
      <c r="H58" s="1451">
        <v>2.0</v>
      </c>
      <c r="I58" s="1451">
        <v>2.0</v>
      </c>
      <c r="J58" s="1451">
        <v>2.0</v>
      </c>
    </row>
    <row r="59">
      <c r="A59" s="1450" t="s">
        <v>5882</v>
      </c>
      <c r="B59" s="1451">
        <v>2.0</v>
      </c>
      <c r="C59" s="1451">
        <v>2.0</v>
      </c>
      <c r="D59" s="1451">
        <v>2.0</v>
      </c>
      <c r="E59" s="1451">
        <v>2.0</v>
      </c>
      <c r="F59" s="1451">
        <v>2.0</v>
      </c>
      <c r="G59" s="1451">
        <v>2.0</v>
      </c>
      <c r="H59" s="1451">
        <v>2.0</v>
      </c>
      <c r="I59" s="1451">
        <v>2.0</v>
      </c>
      <c r="J59" s="1451">
        <v>2.0</v>
      </c>
    </row>
    <row r="60">
      <c r="A60" s="1450" t="s">
        <v>5883</v>
      </c>
      <c r="B60" s="1451">
        <v>2.0</v>
      </c>
      <c r="C60" s="1451">
        <v>0.0</v>
      </c>
      <c r="D60" s="1451">
        <v>0.0</v>
      </c>
      <c r="E60" s="1451">
        <v>0.0</v>
      </c>
      <c r="F60" s="1451">
        <v>0.0</v>
      </c>
      <c r="G60" s="1451">
        <v>2.0</v>
      </c>
      <c r="H60" s="1451">
        <v>0.0</v>
      </c>
      <c r="I60" s="1451">
        <v>0.0</v>
      </c>
      <c r="J60" s="1451">
        <v>0.0</v>
      </c>
    </row>
    <row r="61">
      <c r="A61" s="1450" t="s">
        <v>5884</v>
      </c>
      <c r="B61" s="1451">
        <v>2.0</v>
      </c>
      <c r="C61" s="1451">
        <v>2.0</v>
      </c>
      <c r="D61" s="1451">
        <v>0.0</v>
      </c>
      <c r="E61" s="1451">
        <v>0.0</v>
      </c>
      <c r="F61" s="1451">
        <v>2.0</v>
      </c>
      <c r="G61" s="1451">
        <v>0.0</v>
      </c>
      <c r="H61" s="1451">
        <v>2.0</v>
      </c>
      <c r="I61" s="1451">
        <v>0.0</v>
      </c>
      <c r="J61" s="1451">
        <v>0.0</v>
      </c>
    </row>
    <row r="62">
      <c r="A62" s="1450" t="s">
        <v>5885</v>
      </c>
      <c r="B62" s="1451">
        <v>2.0</v>
      </c>
      <c r="C62" s="1451">
        <v>2.0</v>
      </c>
      <c r="D62" s="1451">
        <v>2.0</v>
      </c>
      <c r="E62" s="1451">
        <v>2.0</v>
      </c>
      <c r="F62" s="1451">
        <v>2.0</v>
      </c>
      <c r="G62" s="1451">
        <v>2.0</v>
      </c>
      <c r="H62" s="85" t="s">
        <v>4519</v>
      </c>
      <c r="I62" s="85" t="s">
        <v>4519</v>
      </c>
      <c r="J62" s="85" t="s">
        <v>4519</v>
      </c>
    </row>
    <row r="63">
      <c r="A63" s="1450" t="s">
        <v>5886</v>
      </c>
      <c r="B63" s="1451">
        <v>2.0</v>
      </c>
      <c r="C63" s="1451">
        <v>2.0</v>
      </c>
      <c r="D63" s="1451">
        <v>2.0</v>
      </c>
      <c r="E63" s="1451">
        <v>2.0</v>
      </c>
      <c r="F63" s="1451">
        <v>2.0</v>
      </c>
      <c r="G63" s="1451">
        <v>2.0</v>
      </c>
      <c r="H63" s="85" t="s">
        <v>4519</v>
      </c>
      <c r="I63" s="85" t="s">
        <v>4519</v>
      </c>
      <c r="J63" s="85" t="s">
        <v>4519</v>
      </c>
    </row>
    <row r="64">
      <c r="A64" s="1450" t="s">
        <v>5887</v>
      </c>
      <c r="B64" s="1451">
        <v>2.0</v>
      </c>
      <c r="C64" s="1451">
        <v>2.0</v>
      </c>
      <c r="D64" s="1451">
        <v>2.0</v>
      </c>
      <c r="E64" s="1451">
        <v>2.0</v>
      </c>
      <c r="F64" s="1451">
        <v>2.0</v>
      </c>
      <c r="G64" s="1451">
        <v>2.0</v>
      </c>
      <c r="H64" s="85" t="s">
        <v>4519</v>
      </c>
      <c r="I64" s="85" t="s">
        <v>4519</v>
      </c>
      <c r="J64" s="85" t="s">
        <v>4519</v>
      </c>
    </row>
    <row r="65">
      <c r="A65" s="1450" t="s">
        <v>5888</v>
      </c>
      <c r="B65" s="1451">
        <v>2.0</v>
      </c>
      <c r="C65" s="1451">
        <v>2.0</v>
      </c>
      <c r="D65" s="1451">
        <v>2.0</v>
      </c>
      <c r="E65" s="1451">
        <v>2.0</v>
      </c>
      <c r="F65" s="1451">
        <v>0.0</v>
      </c>
      <c r="G65" s="1451">
        <v>0.0</v>
      </c>
      <c r="H65" s="1451">
        <v>0.0</v>
      </c>
      <c r="I65" s="1451">
        <v>0.0</v>
      </c>
      <c r="J65" s="1451">
        <v>0.0</v>
      </c>
    </row>
    <row r="66">
      <c r="A66" s="1450" t="s">
        <v>5889</v>
      </c>
      <c r="B66" s="1451">
        <v>2.0</v>
      </c>
      <c r="C66" s="1451">
        <v>2.0</v>
      </c>
      <c r="D66" s="1451">
        <v>2.0</v>
      </c>
      <c r="E66" s="1451">
        <v>2.0</v>
      </c>
      <c r="F66" s="1451">
        <v>2.0</v>
      </c>
      <c r="G66" s="1451">
        <v>2.0</v>
      </c>
      <c r="H66" s="85" t="s">
        <v>4519</v>
      </c>
      <c r="I66" s="85" t="s">
        <v>4519</v>
      </c>
      <c r="J66" s="85" t="s">
        <v>4519</v>
      </c>
    </row>
    <row r="67">
      <c r="A67" s="1450" t="s">
        <v>5890</v>
      </c>
      <c r="B67" s="1451">
        <v>2.0</v>
      </c>
      <c r="C67" s="1451">
        <v>2.0</v>
      </c>
      <c r="D67" s="1451">
        <v>2.0</v>
      </c>
      <c r="E67" s="1451">
        <v>2.0</v>
      </c>
      <c r="F67" s="1451">
        <v>2.0</v>
      </c>
      <c r="G67" s="1451">
        <v>2.0</v>
      </c>
      <c r="H67" s="85" t="s">
        <v>4519</v>
      </c>
      <c r="I67" s="85" t="s">
        <v>4519</v>
      </c>
      <c r="J67" s="85" t="s">
        <v>4519</v>
      </c>
    </row>
    <row r="68">
      <c r="A68" s="1450" t="s">
        <v>5891</v>
      </c>
      <c r="B68" s="1451">
        <v>0.0</v>
      </c>
      <c r="C68" s="1451">
        <v>0.0</v>
      </c>
      <c r="D68" s="1451">
        <v>0.0</v>
      </c>
      <c r="E68" s="1451">
        <v>0.0</v>
      </c>
      <c r="F68" s="1451">
        <v>0.0</v>
      </c>
      <c r="G68" s="1451">
        <v>0.0</v>
      </c>
      <c r="H68" s="1451">
        <v>0.0</v>
      </c>
      <c r="I68" s="1451">
        <v>0.0</v>
      </c>
      <c r="J68" s="1451">
        <v>0.0</v>
      </c>
    </row>
    <row r="69">
      <c r="A69" s="1450" t="s">
        <v>5892</v>
      </c>
      <c r="B69" s="1451">
        <v>2.0</v>
      </c>
      <c r="C69" s="1451">
        <v>2.0</v>
      </c>
      <c r="D69" s="1451">
        <v>2.0</v>
      </c>
      <c r="E69" s="1451">
        <v>2.0</v>
      </c>
      <c r="F69" s="1451">
        <v>2.0</v>
      </c>
      <c r="G69" s="1451">
        <v>2.0</v>
      </c>
      <c r="H69" s="85" t="s">
        <v>4519</v>
      </c>
      <c r="I69" s="85" t="s">
        <v>4519</v>
      </c>
      <c r="J69" s="85" t="s">
        <v>4519</v>
      </c>
    </row>
    <row r="70">
      <c r="A70" s="1450" t="s">
        <v>5893</v>
      </c>
      <c r="B70" s="1451">
        <v>2.0</v>
      </c>
      <c r="C70" s="1451">
        <v>2.0</v>
      </c>
      <c r="D70" s="1451">
        <v>2.0</v>
      </c>
      <c r="E70" s="1451">
        <v>2.0</v>
      </c>
      <c r="F70" s="1451">
        <v>2.0</v>
      </c>
      <c r="G70" s="1451">
        <v>2.0</v>
      </c>
      <c r="H70" s="85" t="s">
        <v>4519</v>
      </c>
      <c r="I70" s="85" t="s">
        <v>4519</v>
      </c>
      <c r="J70" s="85" t="s">
        <v>4519</v>
      </c>
    </row>
    <row r="71">
      <c r="A71" s="1450" t="s">
        <v>5894</v>
      </c>
      <c r="B71" s="1451">
        <v>2.0</v>
      </c>
      <c r="C71" s="1451">
        <v>2.0</v>
      </c>
      <c r="D71" s="1451">
        <v>2.0</v>
      </c>
      <c r="E71" s="1451">
        <v>2.0</v>
      </c>
      <c r="F71" s="1451">
        <v>2.0</v>
      </c>
      <c r="G71" s="1451">
        <v>2.0</v>
      </c>
      <c r="H71" s="85" t="s">
        <v>4519</v>
      </c>
      <c r="I71" s="85" t="s">
        <v>4519</v>
      </c>
      <c r="J71" s="85" t="s">
        <v>4519</v>
      </c>
    </row>
    <row r="72">
      <c r="A72" s="1450" t="s">
        <v>5895</v>
      </c>
      <c r="B72" s="1451">
        <v>2.0</v>
      </c>
      <c r="C72" s="1451">
        <v>2.0</v>
      </c>
      <c r="D72" s="1451">
        <v>2.0</v>
      </c>
      <c r="E72" s="1451">
        <v>2.0</v>
      </c>
      <c r="F72" s="1451">
        <v>2.0</v>
      </c>
      <c r="G72" s="1451">
        <v>2.0</v>
      </c>
      <c r="H72" s="85" t="s">
        <v>4519</v>
      </c>
      <c r="I72" s="85" t="s">
        <v>4519</v>
      </c>
      <c r="J72" s="85" t="s">
        <v>4519</v>
      </c>
    </row>
    <row r="73">
      <c r="A73" s="1450" t="s">
        <v>5896</v>
      </c>
      <c r="B73" s="1451">
        <v>2.0</v>
      </c>
      <c r="C73" s="1451">
        <v>2.0</v>
      </c>
      <c r="D73" s="1451">
        <v>2.0</v>
      </c>
      <c r="E73" s="1451">
        <v>2.0</v>
      </c>
      <c r="F73" s="1451">
        <v>2.0</v>
      </c>
      <c r="G73" s="1451">
        <v>2.0</v>
      </c>
      <c r="H73" s="1451">
        <v>0.0</v>
      </c>
      <c r="I73" s="1451">
        <v>0.0</v>
      </c>
      <c r="J73" s="1451">
        <v>0.0</v>
      </c>
    </row>
    <row r="74">
      <c r="A74" s="1450" t="s">
        <v>5897</v>
      </c>
      <c r="B74" s="1451">
        <v>2.0</v>
      </c>
      <c r="C74" s="1451">
        <v>2.0</v>
      </c>
      <c r="D74" s="1451">
        <v>2.0</v>
      </c>
      <c r="E74" s="1451">
        <v>2.0</v>
      </c>
      <c r="F74" s="1451">
        <v>2.0</v>
      </c>
      <c r="G74" s="1451">
        <v>2.0</v>
      </c>
      <c r="H74" s="85" t="s">
        <v>4519</v>
      </c>
      <c r="I74" s="85" t="s">
        <v>4519</v>
      </c>
      <c r="J74" s="85" t="s">
        <v>4519</v>
      </c>
    </row>
    <row r="75">
      <c r="A75" s="1450" t="s">
        <v>5898</v>
      </c>
      <c r="B75" s="1451">
        <v>2.0</v>
      </c>
      <c r="C75" s="1451">
        <v>2.0</v>
      </c>
      <c r="D75" s="1451">
        <v>2.0</v>
      </c>
      <c r="E75" s="1451">
        <v>2.0</v>
      </c>
      <c r="F75" s="1451">
        <v>2.0</v>
      </c>
      <c r="G75" s="1451">
        <v>2.0</v>
      </c>
      <c r="H75" s="1451">
        <v>0.0</v>
      </c>
      <c r="I75" s="1451">
        <v>0.0</v>
      </c>
      <c r="J75" s="1451">
        <v>0.0</v>
      </c>
    </row>
    <row r="76">
      <c r="A76" s="1450" t="s">
        <v>5899</v>
      </c>
      <c r="B76" s="1451">
        <v>0.0</v>
      </c>
      <c r="C76" s="1451">
        <v>0.0</v>
      </c>
      <c r="D76" s="1451">
        <v>0.0</v>
      </c>
      <c r="E76" s="1451">
        <v>0.0</v>
      </c>
      <c r="F76" s="1451">
        <v>0.0</v>
      </c>
      <c r="G76" s="1451">
        <v>0.0</v>
      </c>
      <c r="H76" s="1451">
        <v>0.0</v>
      </c>
      <c r="I76" s="1451">
        <v>0.0</v>
      </c>
      <c r="J76" s="1451">
        <v>0.0</v>
      </c>
    </row>
    <row r="77">
      <c r="A77" s="1450" t="s">
        <v>5900</v>
      </c>
      <c r="B77" s="1451">
        <v>2.0</v>
      </c>
      <c r="C77" s="1451">
        <v>2.0</v>
      </c>
      <c r="D77" s="1451">
        <v>2.0</v>
      </c>
      <c r="E77" s="1451">
        <v>2.0</v>
      </c>
      <c r="F77" s="1451">
        <v>2.0</v>
      </c>
      <c r="G77" s="1451">
        <v>2.0</v>
      </c>
      <c r="H77" s="1451">
        <v>0.0</v>
      </c>
      <c r="I77" s="1451">
        <v>0.0</v>
      </c>
      <c r="J77" s="1451">
        <v>0.0</v>
      </c>
    </row>
    <row r="78">
      <c r="A78" s="1450" t="s">
        <v>5901</v>
      </c>
      <c r="B78" s="1451">
        <v>2.0</v>
      </c>
      <c r="C78" s="1451">
        <v>2.0</v>
      </c>
      <c r="D78" s="1451">
        <v>2.0</v>
      </c>
      <c r="E78" s="1451">
        <v>2.0</v>
      </c>
      <c r="F78" s="1451">
        <v>2.0</v>
      </c>
      <c r="G78" s="1451">
        <v>2.0</v>
      </c>
      <c r="H78" s="85" t="s">
        <v>4519</v>
      </c>
      <c r="I78" s="85" t="s">
        <v>4519</v>
      </c>
      <c r="J78" s="85" t="s">
        <v>4519</v>
      </c>
    </row>
    <row r="79">
      <c r="A79" s="1450" t="s">
        <v>5902</v>
      </c>
      <c r="B79" s="1451">
        <v>2.0</v>
      </c>
      <c r="C79" s="1451">
        <v>2.0</v>
      </c>
      <c r="D79" s="1451">
        <v>2.0</v>
      </c>
      <c r="E79" s="1451">
        <v>2.0</v>
      </c>
      <c r="F79" s="1451">
        <v>2.0</v>
      </c>
      <c r="G79" s="1451">
        <v>2.0</v>
      </c>
      <c r="H79" s="85" t="s">
        <v>4519</v>
      </c>
      <c r="I79" s="85" t="s">
        <v>4519</v>
      </c>
      <c r="J79" s="85" t="s">
        <v>4519</v>
      </c>
    </row>
    <row r="80">
      <c r="A80" s="1450" t="s">
        <v>5903</v>
      </c>
      <c r="B80" s="1451">
        <v>2.0</v>
      </c>
      <c r="C80" s="1451">
        <v>2.0</v>
      </c>
      <c r="D80" s="1451">
        <v>2.0</v>
      </c>
      <c r="E80" s="1451">
        <v>2.0</v>
      </c>
      <c r="F80" s="1451">
        <v>2.0</v>
      </c>
      <c r="G80" s="1451">
        <v>2.0</v>
      </c>
      <c r="H80" s="1451">
        <v>0.0</v>
      </c>
      <c r="I80" s="1451">
        <v>0.0</v>
      </c>
      <c r="J80" s="1451">
        <v>0.0</v>
      </c>
    </row>
    <row r="81">
      <c r="A81" s="1450" t="s">
        <v>5904</v>
      </c>
      <c r="B81" s="1451">
        <v>2.0</v>
      </c>
      <c r="C81" s="1451">
        <v>2.0</v>
      </c>
      <c r="D81" s="1451">
        <v>0.0</v>
      </c>
      <c r="E81" s="1451">
        <v>2.0</v>
      </c>
      <c r="F81" s="1451">
        <v>0.0</v>
      </c>
      <c r="G81" s="1451">
        <v>0.0</v>
      </c>
      <c r="H81" s="1451">
        <v>0.0</v>
      </c>
      <c r="I81" s="1451">
        <v>0.0</v>
      </c>
      <c r="J81" s="1451">
        <v>0.0</v>
      </c>
    </row>
    <row r="82">
      <c r="A82" s="1450" t="s">
        <v>5905</v>
      </c>
      <c r="B82" s="1451">
        <v>2.0</v>
      </c>
      <c r="C82" s="1451">
        <v>2.0</v>
      </c>
      <c r="D82" s="1451">
        <v>0.0</v>
      </c>
      <c r="E82" s="1451">
        <v>2.0</v>
      </c>
      <c r="F82" s="1451">
        <v>2.0</v>
      </c>
      <c r="G82" s="1451">
        <v>0.0</v>
      </c>
      <c r="H82" s="1451">
        <v>0.0</v>
      </c>
      <c r="I82" s="1451">
        <v>0.0</v>
      </c>
      <c r="J82" s="1451">
        <v>0.0</v>
      </c>
    </row>
    <row r="83">
      <c r="A83" s="1450" t="s">
        <v>5906</v>
      </c>
      <c r="B83" s="1451">
        <v>2.0</v>
      </c>
      <c r="C83" s="1451">
        <v>2.0</v>
      </c>
      <c r="D83" s="1451">
        <v>2.0</v>
      </c>
      <c r="E83" s="1451">
        <v>2.0</v>
      </c>
      <c r="F83" s="1451">
        <v>2.0</v>
      </c>
      <c r="G83" s="1451">
        <v>2.0</v>
      </c>
      <c r="H83" s="1451">
        <v>0.0</v>
      </c>
      <c r="I83" s="1451">
        <v>0.0</v>
      </c>
      <c r="J83" s="1451">
        <v>0.0</v>
      </c>
    </row>
    <row r="84">
      <c r="A84" s="1450" t="s">
        <v>5907</v>
      </c>
      <c r="B84" s="1451">
        <v>2.0</v>
      </c>
      <c r="C84" s="1451">
        <v>2.0</v>
      </c>
      <c r="D84" s="1451">
        <v>0.0</v>
      </c>
      <c r="E84" s="1451">
        <v>0.0</v>
      </c>
      <c r="F84" s="1451">
        <v>0.0</v>
      </c>
      <c r="G84" s="1451">
        <v>0.0</v>
      </c>
      <c r="H84" s="1451">
        <v>0.0</v>
      </c>
      <c r="I84" s="1451">
        <v>0.0</v>
      </c>
      <c r="J84" s="1451">
        <v>0.0</v>
      </c>
    </row>
    <row r="85">
      <c r="A85" s="1450" t="s">
        <v>5908</v>
      </c>
      <c r="B85" s="1451">
        <v>2.0</v>
      </c>
      <c r="C85" s="1451">
        <v>2.0</v>
      </c>
      <c r="D85" s="1451">
        <v>2.0</v>
      </c>
      <c r="E85" s="1451">
        <v>2.0</v>
      </c>
      <c r="F85" s="1451">
        <v>2.0</v>
      </c>
      <c r="G85" s="1451">
        <v>2.0</v>
      </c>
      <c r="H85" s="1451">
        <v>0.0</v>
      </c>
      <c r="I85" s="1451">
        <v>0.0</v>
      </c>
      <c r="J85" s="1451">
        <v>0.0</v>
      </c>
    </row>
    <row r="86">
      <c r="A86" s="1450" t="s">
        <v>5909</v>
      </c>
      <c r="B86" s="1451">
        <v>2.0</v>
      </c>
      <c r="C86" s="1451">
        <v>2.0</v>
      </c>
      <c r="D86" s="1451">
        <v>2.0</v>
      </c>
      <c r="E86" s="1451">
        <v>2.0</v>
      </c>
      <c r="F86" s="1451">
        <v>2.0</v>
      </c>
      <c r="G86" s="1451">
        <v>2.0</v>
      </c>
      <c r="H86" s="1451">
        <v>0.0</v>
      </c>
      <c r="I86" s="1451">
        <v>0.0</v>
      </c>
      <c r="J86" s="1451">
        <v>0.0</v>
      </c>
    </row>
    <row r="87">
      <c r="A87" s="1450" t="s">
        <v>5910</v>
      </c>
      <c r="B87" s="1451">
        <v>2.0</v>
      </c>
      <c r="C87" s="1451">
        <v>2.0</v>
      </c>
      <c r="D87" s="1451">
        <v>2.0</v>
      </c>
      <c r="E87" s="1451">
        <v>2.0</v>
      </c>
      <c r="F87" s="1451">
        <v>2.0</v>
      </c>
      <c r="G87" s="1451">
        <v>2.0</v>
      </c>
      <c r="H87" s="1451">
        <v>0.0</v>
      </c>
      <c r="I87" s="1451">
        <v>0.0</v>
      </c>
      <c r="J87" s="1451">
        <v>0.0</v>
      </c>
    </row>
    <row r="88">
      <c r="A88" s="1450" t="s">
        <v>5911</v>
      </c>
      <c r="B88" s="1451">
        <v>2.0</v>
      </c>
      <c r="C88" s="1451">
        <v>2.0</v>
      </c>
      <c r="D88" s="1451">
        <v>2.0</v>
      </c>
      <c r="E88" s="1451">
        <v>2.0</v>
      </c>
      <c r="F88" s="1451">
        <v>2.0</v>
      </c>
      <c r="G88" s="1451">
        <v>0.0</v>
      </c>
      <c r="H88" s="1451">
        <v>0.0</v>
      </c>
      <c r="I88" s="1451">
        <v>0.0</v>
      </c>
      <c r="J88" s="1451">
        <v>0.0</v>
      </c>
    </row>
    <row r="89">
      <c r="A89" s="1450" t="s">
        <v>5912</v>
      </c>
      <c r="B89" s="1451">
        <v>2.0</v>
      </c>
      <c r="C89" s="1451">
        <v>2.0</v>
      </c>
      <c r="D89" s="1451">
        <v>2.0</v>
      </c>
      <c r="E89" s="1451">
        <v>2.0</v>
      </c>
      <c r="F89" s="1451">
        <v>2.0</v>
      </c>
      <c r="G89" s="1451">
        <v>2.0</v>
      </c>
      <c r="H89" s="1451">
        <v>0.0</v>
      </c>
      <c r="I89" s="1451">
        <v>0.0</v>
      </c>
      <c r="J89" s="1451">
        <v>0.0</v>
      </c>
    </row>
    <row r="90">
      <c r="A90" s="1450" t="s">
        <v>5913</v>
      </c>
      <c r="B90" s="1451">
        <v>0.0</v>
      </c>
      <c r="C90" s="1451">
        <v>0.0</v>
      </c>
      <c r="D90" s="1451">
        <v>0.0</v>
      </c>
      <c r="E90" s="1451">
        <v>0.0</v>
      </c>
      <c r="F90" s="1451">
        <v>0.0</v>
      </c>
      <c r="G90" s="1451">
        <v>0.0</v>
      </c>
      <c r="H90" s="1451">
        <v>0.0</v>
      </c>
      <c r="I90" s="1451">
        <v>0.0</v>
      </c>
      <c r="J90" s="1451">
        <v>0.0</v>
      </c>
    </row>
    <row r="91">
      <c r="A91" s="1450" t="s">
        <v>5914</v>
      </c>
      <c r="B91" s="1451">
        <v>2.0</v>
      </c>
      <c r="C91" s="1451">
        <v>2.0</v>
      </c>
      <c r="D91" s="1451">
        <v>2.0</v>
      </c>
      <c r="E91" s="1451">
        <v>2.0</v>
      </c>
      <c r="F91" s="1451">
        <v>2.0</v>
      </c>
      <c r="G91" s="1451">
        <v>2.0</v>
      </c>
      <c r="H91" s="1451">
        <v>0.0</v>
      </c>
      <c r="I91" s="1451">
        <v>0.0</v>
      </c>
      <c r="J91" s="1451">
        <v>0.0</v>
      </c>
    </row>
    <row r="92">
      <c r="A92" s="1450" t="s">
        <v>5915</v>
      </c>
      <c r="B92" s="1451">
        <v>0.0</v>
      </c>
      <c r="C92" s="1451">
        <v>2.0</v>
      </c>
      <c r="D92" s="1451">
        <v>0.0</v>
      </c>
      <c r="E92" s="1451">
        <v>2.0</v>
      </c>
      <c r="F92" s="1451">
        <v>0.0</v>
      </c>
      <c r="G92" s="1451">
        <v>2.0</v>
      </c>
      <c r="H92" s="85" t="s">
        <v>4519</v>
      </c>
      <c r="I92" s="85" t="s">
        <v>4519</v>
      </c>
      <c r="J92" s="85" t="s">
        <v>4519</v>
      </c>
    </row>
    <row r="93">
      <c r="A93" s="1450" t="s">
        <v>5916</v>
      </c>
      <c r="B93" s="1451">
        <v>2.0</v>
      </c>
      <c r="C93" s="1451">
        <v>0.0</v>
      </c>
      <c r="D93" s="1451">
        <v>0.0</v>
      </c>
      <c r="E93" s="1451">
        <v>0.0</v>
      </c>
      <c r="F93" s="1451">
        <v>0.0</v>
      </c>
      <c r="G93" s="1451">
        <v>0.0</v>
      </c>
      <c r="H93" s="1451">
        <v>0.0</v>
      </c>
      <c r="I93" s="1451">
        <v>0.0</v>
      </c>
      <c r="J93" s="1451">
        <v>0.0</v>
      </c>
    </row>
    <row r="94">
      <c r="A94" s="1450" t="s">
        <v>5917</v>
      </c>
      <c r="B94" s="1451">
        <v>2.0</v>
      </c>
      <c r="C94" s="1451">
        <v>2.0</v>
      </c>
      <c r="D94" s="1451">
        <v>2.0</v>
      </c>
      <c r="E94" s="1451">
        <v>2.0</v>
      </c>
      <c r="F94" s="1451">
        <v>2.0</v>
      </c>
      <c r="G94" s="1451">
        <v>2.0</v>
      </c>
      <c r="H94" s="1451">
        <v>0.0</v>
      </c>
      <c r="I94" s="1451">
        <v>0.0</v>
      </c>
      <c r="J94" s="1451">
        <v>0.0</v>
      </c>
    </row>
    <row r="95">
      <c r="A95" s="1450" t="s">
        <v>5918</v>
      </c>
      <c r="B95" s="1451">
        <v>0.0</v>
      </c>
      <c r="C95" s="1451">
        <v>0.0</v>
      </c>
      <c r="D95" s="1451">
        <v>2.0</v>
      </c>
      <c r="E95" s="1451">
        <v>0.0</v>
      </c>
      <c r="F95" s="1451">
        <v>0.0</v>
      </c>
      <c r="G95" s="1451">
        <v>0.0</v>
      </c>
      <c r="H95" s="1451">
        <v>0.0</v>
      </c>
      <c r="I95" s="1451">
        <v>0.0</v>
      </c>
      <c r="J95" s="1451">
        <v>0.0</v>
      </c>
    </row>
    <row r="96">
      <c r="A96" s="1450" t="s">
        <v>5919</v>
      </c>
      <c r="B96" s="1451">
        <v>2.0</v>
      </c>
      <c r="C96" s="1451">
        <v>2.0</v>
      </c>
      <c r="D96" s="1451">
        <v>0.0</v>
      </c>
      <c r="E96" s="1451">
        <v>0.0</v>
      </c>
      <c r="F96" s="1451">
        <v>2.0</v>
      </c>
      <c r="G96" s="1451">
        <v>2.0</v>
      </c>
      <c r="H96" s="1451">
        <v>0.0</v>
      </c>
      <c r="I96" s="1451">
        <v>0.0</v>
      </c>
      <c r="J96" s="1451">
        <v>0.0</v>
      </c>
    </row>
    <row r="97">
      <c r="A97" s="1450" t="s">
        <v>5920</v>
      </c>
      <c r="B97" s="1451">
        <v>2.0</v>
      </c>
      <c r="C97" s="1451">
        <v>2.0</v>
      </c>
      <c r="D97" s="1451">
        <v>2.0</v>
      </c>
      <c r="E97" s="1451">
        <v>2.0</v>
      </c>
      <c r="F97" s="1451">
        <v>2.0</v>
      </c>
      <c r="G97" s="1451">
        <v>2.0</v>
      </c>
      <c r="H97" s="1451">
        <v>0.0</v>
      </c>
      <c r="I97" s="1451">
        <v>0.0</v>
      </c>
      <c r="J97" s="1451">
        <v>0.0</v>
      </c>
    </row>
    <row r="98">
      <c r="A98" s="1450" t="s">
        <v>5921</v>
      </c>
      <c r="B98" s="1451">
        <v>2.0</v>
      </c>
      <c r="C98" s="1451">
        <v>2.0</v>
      </c>
      <c r="D98" s="1451">
        <v>2.0</v>
      </c>
      <c r="E98" s="1451">
        <v>2.0</v>
      </c>
      <c r="F98" s="1451">
        <v>2.0</v>
      </c>
      <c r="G98" s="1451">
        <v>2.0</v>
      </c>
      <c r="H98" s="1451">
        <v>0.0</v>
      </c>
      <c r="I98" s="1451">
        <v>0.0</v>
      </c>
      <c r="J98" s="1451">
        <v>0.0</v>
      </c>
    </row>
    <row r="99">
      <c r="A99" s="1450" t="s">
        <v>5922</v>
      </c>
      <c r="B99" s="1451">
        <v>2.0</v>
      </c>
      <c r="C99" s="1451">
        <v>2.0</v>
      </c>
      <c r="D99" s="1451">
        <v>2.0</v>
      </c>
      <c r="E99" s="1451">
        <v>2.0</v>
      </c>
      <c r="F99" s="1451">
        <v>2.0</v>
      </c>
      <c r="G99" s="1451">
        <v>2.0</v>
      </c>
      <c r="H99" s="1451">
        <v>0.0</v>
      </c>
      <c r="I99" s="1451">
        <v>0.0</v>
      </c>
      <c r="J99" s="1451">
        <v>0.0</v>
      </c>
    </row>
    <row r="100">
      <c r="A100" s="1450" t="s">
        <v>5923</v>
      </c>
      <c r="B100" s="1451">
        <v>0.0</v>
      </c>
      <c r="C100" s="1451">
        <v>2.0</v>
      </c>
      <c r="D100" s="1451">
        <v>0.0</v>
      </c>
      <c r="E100" s="1451">
        <v>0.0</v>
      </c>
      <c r="F100" s="1451">
        <v>0.0</v>
      </c>
      <c r="G100" s="1451">
        <v>0.0</v>
      </c>
      <c r="H100" s="1451">
        <v>0.0</v>
      </c>
      <c r="I100" s="1451">
        <v>0.0</v>
      </c>
      <c r="J100" s="1451">
        <v>0.0</v>
      </c>
    </row>
    <row r="101">
      <c r="A101" s="1450" t="s">
        <v>5924</v>
      </c>
      <c r="B101" s="1451">
        <v>2.0</v>
      </c>
      <c r="C101" s="1451">
        <v>2.0</v>
      </c>
      <c r="D101" s="1451">
        <v>2.0</v>
      </c>
      <c r="E101" s="1451">
        <v>2.0</v>
      </c>
      <c r="F101" s="1451">
        <v>2.0</v>
      </c>
      <c r="G101" s="1451">
        <v>2.0</v>
      </c>
      <c r="H101" s="1451">
        <v>0.0</v>
      </c>
      <c r="I101" s="1451">
        <v>0.0</v>
      </c>
      <c r="J101" s="1451">
        <v>0.0</v>
      </c>
    </row>
    <row r="102">
      <c r="A102" s="1450" t="s">
        <v>5925</v>
      </c>
      <c r="B102" s="1451">
        <v>0.0</v>
      </c>
      <c r="C102" s="1451">
        <v>0.0</v>
      </c>
      <c r="D102" s="1451">
        <v>0.0</v>
      </c>
      <c r="E102" s="1451">
        <v>0.0</v>
      </c>
      <c r="F102" s="1451">
        <v>0.0</v>
      </c>
      <c r="G102" s="1451">
        <v>0.0</v>
      </c>
      <c r="H102" s="1451">
        <v>0.0</v>
      </c>
      <c r="I102" s="1451">
        <v>0.0</v>
      </c>
      <c r="J102" s="1451">
        <v>0.0</v>
      </c>
    </row>
    <row r="103">
      <c r="A103" s="1450" t="s">
        <v>5926</v>
      </c>
      <c r="B103" s="1451">
        <v>2.0</v>
      </c>
      <c r="C103" s="1451">
        <v>2.0</v>
      </c>
      <c r="D103" s="1451">
        <v>2.0</v>
      </c>
      <c r="E103" s="1451">
        <v>2.0</v>
      </c>
      <c r="F103" s="1451">
        <v>2.0</v>
      </c>
      <c r="G103" s="1451">
        <v>2.0</v>
      </c>
      <c r="H103" s="1451">
        <v>0.0</v>
      </c>
      <c r="I103" s="1451">
        <v>0.0</v>
      </c>
      <c r="J103" s="1451">
        <v>0.0</v>
      </c>
    </row>
    <row r="104">
      <c r="A104" s="1450" t="s">
        <v>5927</v>
      </c>
      <c r="B104" s="1451">
        <v>2.0</v>
      </c>
      <c r="C104" s="1451">
        <v>2.0</v>
      </c>
      <c r="D104" s="1451">
        <v>2.0</v>
      </c>
      <c r="E104" s="1451">
        <v>2.0</v>
      </c>
      <c r="F104" s="1451">
        <v>2.0</v>
      </c>
      <c r="G104" s="1451">
        <v>2.0</v>
      </c>
      <c r="H104" s="1451">
        <v>0.0</v>
      </c>
      <c r="I104" s="1451">
        <v>0.0</v>
      </c>
      <c r="J104" s="1451">
        <v>0.0</v>
      </c>
    </row>
    <row r="105">
      <c r="A105" s="1450" t="s">
        <v>5928</v>
      </c>
      <c r="B105" s="1451">
        <v>2.0</v>
      </c>
      <c r="C105" s="1451">
        <v>2.0</v>
      </c>
      <c r="D105" s="1451">
        <v>2.0</v>
      </c>
      <c r="E105" s="1451">
        <v>2.0</v>
      </c>
      <c r="F105" s="1451">
        <v>2.0</v>
      </c>
      <c r="G105" s="1451">
        <v>2.0</v>
      </c>
      <c r="H105" s="1451">
        <v>0.0</v>
      </c>
      <c r="I105" s="1451">
        <v>0.0</v>
      </c>
      <c r="J105" s="1451">
        <v>0.0</v>
      </c>
    </row>
    <row r="106">
      <c r="A106" s="1450" t="s">
        <v>5929</v>
      </c>
      <c r="B106" s="1451">
        <v>2.0</v>
      </c>
      <c r="C106" s="1451">
        <v>2.0</v>
      </c>
      <c r="D106" s="1451">
        <v>2.0</v>
      </c>
      <c r="E106" s="1451">
        <v>2.0</v>
      </c>
      <c r="F106" s="1451">
        <v>2.0</v>
      </c>
      <c r="G106" s="1451">
        <v>2.0</v>
      </c>
      <c r="H106" s="1451">
        <v>0.0</v>
      </c>
      <c r="I106" s="1451">
        <v>0.0</v>
      </c>
      <c r="J106" s="1451">
        <v>0.0</v>
      </c>
    </row>
    <row r="107">
      <c r="A107" s="1450" t="s">
        <v>5930</v>
      </c>
      <c r="B107" s="1451">
        <v>0.0</v>
      </c>
      <c r="C107" s="1451">
        <v>2.0</v>
      </c>
      <c r="D107" s="1451">
        <v>0.0</v>
      </c>
      <c r="E107" s="1451">
        <v>0.0</v>
      </c>
      <c r="F107" s="1451">
        <v>0.0</v>
      </c>
      <c r="G107" s="1451">
        <v>0.0</v>
      </c>
      <c r="H107" s="1451">
        <v>0.0</v>
      </c>
      <c r="I107" s="1451">
        <v>0.0</v>
      </c>
      <c r="J107" s="1451">
        <v>0.0</v>
      </c>
    </row>
    <row r="108">
      <c r="A108" s="1450" t="s">
        <v>5931</v>
      </c>
      <c r="B108" s="1451">
        <v>2.0</v>
      </c>
      <c r="C108" s="1451">
        <v>2.0</v>
      </c>
      <c r="D108" s="1451">
        <v>2.0</v>
      </c>
      <c r="E108" s="1451">
        <v>2.0</v>
      </c>
      <c r="F108" s="1451">
        <v>2.0</v>
      </c>
      <c r="G108" s="1451">
        <v>2.0</v>
      </c>
      <c r="H108" s="1451">
        <v>0.0</v>
      </c>
      <c r="I108" s="1451">
        <v>0.0</v>
      </c>
      <c r="J108" s="1451">
        <v>0.0</v>
      </c>
    </row>
    <row r="109">
      <c r="A109" s="1450" t="s">
        <v>5932</v>
      </c>
      <c r="B109" s="1451">
        <v>2.0</v>
      </c>
      <c r="C109" s="1451">
        <v>2.0</v>
      </c>
      <c r="D109" s="1451">
        <v>2.0</v>
      </c>
      <c r="E109" s="1451">
        <v>0.0</v>
      </c>
      <c r="F109" s="1451">
        <v>0.0</v>
      </c>
      <c r="G109" s="1451">
        <v>0.0</v>
      </c>
      <c r="H109" s="1451">
        <v>0.0</v>
      </c>
      <c r="I109" s="1451">
        <v>0.0</v>
      </c>
      <c r="J109" s="1451">
        <v>0.0</v>
      </c>
    </row>
    <row r="110">
      <c r="A110" s="1450" t="s">
        <v>5933</v>
      </c>
      <c r="B110" s="1451">
        <v>2.0</v>
      </c>
      <c r="C110" s="1451">
        <v>2.0</v>
      </c>
      <c r="D110" s="1451">
        <v>2.0</v>
      </c>
      <c r="E110" s="1451">
        <v>2.0</v>
      </c>
      <c r="F110" s="1451">
        <v>2.0</v>
      </c>
      <c r="G110" s="1451">
        <v>2.0</v>
      </c>
      <c r="H110" s="1451">
        <v>0.0</v>
      </c>
      <c r="I110" s="1451">
        <v>0.0</v>
      </c>
      <c r="J110" s="1451">
        <v>0.0</v>
      </c>
    </row>
    <row r="111">
      <c r="A111" s="1450" t="s">
        <v>5934</v>
      </c>
      <c r="B111" s="1451">
        <v>2.0</v>
      </c>
      <c r="C111" s="1451">
        <v>2.0</v>
      </c>
      <c r="D111" s="1451">
        <v>2.0</v>
      </c>
      <c r="E111" s="1451">
        <v>2.0</v>
      </c>
      <c r="F111" s="1451">
        <v>2.0</v>
      </c>
      <c r="G111" s="1451">
        <v>2.0</v>
      </c>
      <c r="H111" s="1451">
        <v>0.0</v>
      </c>
      <c r="I111" s="1451">
        <v>0.0</v>
      </c>
      <c r="J111" s="1451">
        <v>0.0</v>
      </c>
    </row>
    <row r="112">
      <c r="A112" s="1450" t="s">
        <v>5935</v>
      </c>
      <c r="B112" s="1451">
        <v>2.0</v>
      </c>
      <c r="C112" s="1451">
        <v>2.0</v>
      </c>
      <c r="D112" s="1451">
        <v>2.0</v>
      </c>
      <c r="E112" s="1451">
        <v>0.0</v>
      </c>
      <c r="F112" s="1451">
        <v>0.0</v>
      </c>
      <c r="G112" s="1451">
        <v>0.0</v>
      </c>
      <c r="H112" s="1451">
        <v>0.0</v>
      </c>
      <c r="I112" s="1451">
        <v>0.0</v>
      </c>
      <c r="J112" s="1451">
        <v>0.0</v>
      </c>
    </row>
    <row r="113">
      <c r="A113" s="1450" t="s">
        <v>5936</v>
      </c>
      <c r="B113" s="1451">
        <v>2.0</v>
      </c>
      <c r="C113" s="1451">
        <v>2.0</v>
      </c>
      <c r="D113" s="1451">
        <v>0.0</v>
      </c>
      <c r="E113" s="1451">
        <v>2.0</v>
      </c>
      <c r="F113" s="1451">
        <v>2.0</v>
      </c>
      <c r="G113" s="1451">
        <v>2.0</v>
      </c>
      <c r="H113" s="1451">
        <v>0.0</v>
      </c>
      <c r="I113" s="1451">
        <v>0.0</v>
      </c>
      <c r="J113" s="1451">
        <v>0.0</v>
      </c>
    </row>
    <row r="114">
      <c r="A114" s="1450" t="s">
        <v>5937</v>
      </c>
      <c r="B114" s="1451">
        <v>2.0</v>
      </c>
      <c r="C114" s="1451">
        <v>2.0</v>
      </c>
      <c r="D114" s="1451">
        <v>2.0</v>
      </c>
      <c r="E114" s="1451">
        <v>2.0</v>
      </c>
      <c r="F114" s="1451">
        <v>2.0</v>
      </c>
      <c r="G114" s="1451">
        <v>2.0</v>
      </c>
      <c r="H114" s="1451">
        <v>0.0</v>
      </c>
      <c r="I114" s="1451">
        <v>0.0</v>
      </c>
      <c r="J114" s="1451">
        <v>0.0</v>
      </c>
    </row>
    <row r="115">
      <c r="A115" s="1450" t="s">
        <v>5938</v>
      </c>
      <c r="B115" s="1451">
        <v>2.0</v>
      </c>
      <c r="C115" s="1451">
        <v>2.0</v>
      </c>
      <c r="D115" s="1451">
        <v>2.0</v>
      </c>
      <c r="E115" s="1451">
        <v>0.0</v>
      </c>
      <c r="F115" s="1451">
        <v>0.0</v>
      </c>
      <c r="G115" s="1451">
        <v>0.0</v>
      </c>
      <c r="H115" s="1451">
        <v>0.0</v>
      </c>
      <c r="I115" s="1451">
        <v>0.0</v>
      </c>
      <c r="J115" s="1451">
        <v>0.0</v>
      </c>
    </row>
    <row r="116">
      <c r="A116" s="1450" t="s">
        <v>5939</v>
      </c>
      <c r="B116" s="1451">
        <v>2.0</v>
      </c>
      <c r="C116" s="1451">
        <v>2.0</v>
      </c>
      <c r="D116" s="1451">
        <v>2.0</v>
      </c>
      <c r="E116" s="1451">
        <v>2.0</v>
      </c>
      <c r="F116" s="1451">
        <v>0.0</v>
      </c>
      <c r="G116" s="1451">
        <v>0.0</v>
      </c>
      <c r="H116" s="1451">
        <v>0.0</v>
      </c>
      <c r="I116" s="1451">
        <v>0.0</v>
      </c>
      <c r="J116" s="1451">
        <v>0.0</v>
      </c>
    </row>
    <row r="117">
      <c r="A117" s="1450" t="s">
        <v>5940</v>
      </c>
      <c r="B117" s="1451">
        <v>2.0</v>
      </c>
      <c r="C117" s="1451">
        <v>2.0</v>
      </c>
      <c r="D117" s="1451">
        <v>2.0</v>
      </c>
      <c r="E117" s="1451">
        <v>2.0</v>
      </c>
      <c r="F117" s="1451">
        <v>2.0</v>
      </c>
      <c r="G117" s="1451">
        <v>2.0</v>
      </c>
      <c r="H117" s="1451">
        <v>0.0</v>
      </c>
      <c r="I117" s="1451">
        <v>0.0</v>
      </c>
      <c r="J117" s="1451">
        <v>0.0</v>
      </c>
    </row>
    <row r="118">
      <c r="A118" s="1450" t="s">
        <v>5941</v>
      </c>
      <c r="B118" s="1451">
        <v>2.0</v>
      </c>
      <c r="C118" s="1451">
        <v>2.0</v>
      </c>
      <c r="D118" s="1451">
        <v>2.0</v>
      </c>
      <c r="E118" s="1451">
        <v>2.0</v>
      </c>
      <c r="F118" s="1451">
        <v>2.0</v>
      </c>
      <c r="G118" s="1451">
        <v>2.0</v>
      </c>
      <c r="H118" s="1451">
        <v>0.0</v>
      </c>
      <c r="I118" s="1451">
        <v>0.0</v>
      </c>
      <c r="J118" s="1451">
        <v>0.0</v>
      </c>
    </row>
    <row r="119">
      <c r="A119" s="1450" t="s">
        <v>5942</v>
      </c>
      <c r="B119" s="1451">
        <v>2.0</v>
      </c>
      <c r="C119" s="1451">
        <v>2.0</v>
      </c>
      <c r="D119" s="1451">
        <v>2.0</v>
      </c>
      <c r="E119" s="1451">
        <v>2.0</v>
      </c>
      <c r="F119" s="1451">
        <v>2.0</v>
      </c>
      <c r="G119" s="1451">
        <v>2.0</v>
      </c>
      <c r="H119" s="1451">
        <v>0.0</v>
      </c>
      <c r="I119" s="1451">
        <v>0.0</v>
      </c>
      <c r="J119" s="1451">
        <v>0.0</v>
      </c>
    </row>
    <row r="120">
      <c r="A120" s="1450" t="s">
        <v>5943</v>
      </c>
      <c r="B120" s="1451">
        <v>2.0</v>
      </c>
      <c r="C120" s="1451">
        <v>2.0</v>
      </c>
      <c r="D120" s="1451">
        <v>2.0</v>
      </c>
      <c r="E120" s="1451">
        <v>2.0</v>
      </c>
      <c r="F120" s="1451">
        <v>2.0</v>
      </c>
      <c r="G120" s="1451">
        <v>2.0</v>
      </c>
      <c r="H120" s="1451">
        <v>0.0</v>
      </c>
      <c r="I120" s="1451">
        <v>0.0</v>
      </c>
      <c r="J120" s="1451">
        <v>0.0</v>
      </c>
    </row>
    <row r="121">
      <c r="A121" s="1450" t="s">
        <v>5944</v>
      </c>
      <c r="B121" s="1451">
        <v>2.0</v>
      </c>
      <c r="C121" s="1451">
        <v>2.0</v>
      </c>
      <c r="D121" s="1451">
        <v>2.0</v>
      </c>
      <c r="E121" s="1451">
        <v>2.0</v>
      </c>
      <c r="F121" s="1451">
        <v>2.0</v>
      </c>
      <c r="G121" s="1451">
        <v>0.0</v>
      </c>
      <c r="H121" s="1451">
        <v>0.0</v>
      </c>
      <c r="I121" s="1451">
        <v>0.0</v>
      </c>
      <c r="J121" s="1451">
        <v>0.0</v>
      </c>
    </row>
    <row r="122">
      <c r="A122" s="1450" t="s">
        <v>5945</v>
      </c>
      <c r="B122" s="1451">
        <v>2.0</v>
      </c>
      <c r="C122" s="1451">
        <v>2.0</v>
      </c>
      <c r="D122" s="1451">
        <v>2.0</v>
      </c>
      <c r="E122" s="1451">
        <v>0.0</v>
      </c>
      <c r="F122" s="1451">
        <v>0.0</v>
      </c>
      <c r="G122" s="1451">
        <v>0.0</v>
      </c>
      <c r="H122" s="1451">
        <v>0.0</v>
      </c>
      <c r="I122" s="1451">
        <v>0.0</v>
      </c>
      <c r="J122" s="1451">
        <v>0.0</v>
      </c>
    </row>
    <row r="123">
      <c r="A123" s="1450" t="s">
        <v>5946</v>
      </c>
      <c r="B123" s="1451">
        <v>2.0</v>
      </c>
      <c r="C123" s="1451">
        <v>0.0</v>
      </c>
      <c r="D123" s="1451">
        <v>0.0</v>
      </c>
      <c r="E123" s="1451">
        <v>2.0</v>
      </c>
      <c r="F123" s="1451">
        <v>0.0</v>
      </c>
      <c r="G123" s="1451">
        <v>0.0</v>
      </c>
      <c r="H123" s="85" t="s">
        <v>4519</v>
      </c>
      <c r="I123" s="85" t="s">
        <v>4519</v>
      </c>
      <c r="J123" s="85" t="s">
        <v>4519</v>
      </c>
    </row>
    <row r="124">
      <c r="A124" s="85" t="s">
        <v>5947</v>
      </c>
      <c r="B124" s="1451">
        <v>0.0</v>
      </c>
      <c r="C124" s="1451">
        <v>0.0</v>
      </c>
      <c r="D124" s="1451">
        <v>0.0</v>
      </c>
      <c r="E124" s="1451">
        <v>0.0</v>
      </c>
      <c r="F124" s="1451">
        <v>0.0</v>
      </c>
      <c r="G124" s="1451">
        <v>0.0</v>
      </c>
      <c r="H124" s="1451">
        <v>0.0</v>
      </c>
      <c r="I124" s="1451">
        <v>0.0</v>
      </c>
      <c r="J124" s="1451">
        <v>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2" width="6.14"/>
    <col customWidth="1" min="3" max="3" width="9.14"/>
    <col customWidth="1" min="4" max="4" width="52.0"/>
    <col customWidth="1" min="5" max="6" width="18.14"/>
    <col customWidth="1" min="7" max="7" width="9.14"/>
    <col customWidth="1" min="8" max="8" width="46.43"/>
    <col customWidth="1" min="9" max="9" width="28.71"/>
    <col customWidth="1" min="10" max="10" width="16.29"/>
    <col customWidth="1" hidden="1" min="11" max="11" width="30.71"/>
    <col customWidth="1" min="12" max="12" width="39.14"/>
    <col customWidth="1" min="13" max="13" width="69.0"/>
    <col customWidth="1" min="14" max="14" width="41.14"/>
    <col customWidth="1" min="15" max="15" width="30.86"/>
    <col customWidth="1" min="16" max="16" width="2.57"/>
    <col customWidth="1" min="17" max="17" width="2.86"/>
    <col customWidth="1" min="18" max="18" width="2.57"/>
    <col customWidth="1" min="19" max="20" width="3.14"/>
    <col customWidth="1" min="21" max="21" width="3.57"/>
    <col customWidth="1" min="22" max="25" width="3.14"/>
    <col customWidth="1" min="26" max="27" width="10.86"/>
    <col customWidth="1" min="28" max="29" width="7.43"/>
    <col customWidth="1" min="30" max="30" width="12.0"/>
    <col customWidth="1" min="31" max="32" width="10.14"/>
    <col customWidth="1" min="33" max="35" width="11.14"/>
    <col customWidth="1" min="36" max="36" width="11.43"/>
    <col customWidth="1" min="37" max="37" width="13.43"/>
    <col customWidth="1" min="38" max="39" width="11.0"/>
    <col customWidth="1" min="40" max="40" width="26.29"/>
    <col customWidth="1" min="41" max="41" width="15.43"/>
    <col customWidth="1" min="42" max="42" width="9.14"/>
    <col customWidth="1" min="43" max="43" width="15.57"/>
    <col customWidth="1" min="44" max="44" width="13.71"/>
    <col customWidth="1" min="45" max="48" width="9.14"/>
    <col customWidth="1" min="49" max="49" width="12.57"/>
    <col customWidth="1" min="50" max="50" width="12.14"/>
    <col customWidth="1" min="51" max="51" width="9.14"/>
    <col customWidth="1" min="52" max="52" width="11.57"/>
    <col customWidth="1" min="53" max="61" width="9.14"/>
  </cols>
  <sheetData>
    <row r="1" ht="36.75" customHeight="1">
      <c r="A1" s="1"/>
      <c r="B1" s="1"/>
      <c r="C1" s="2"/>
      <c r="D1" s="3"/>
      <c r="E1" s="3"/>
      <c r="F1" s="3"/>
      <c r="G1" s="3"/>
      <c r="H1" s="4"/>
      <c r="I1" s="3"/>
      <c r="J1" s="3"/>
      <c r="K1" s="5"/>
      <c r="L1" s="6"/>
      <c r="M1" s="6"/>
      <c r="N1" s="6"/>
      <c r="O1" s="7"/>
      <c r="P1" s="8" t="s">
        <v>0</v>
      </c>
      <c r="Q1" s="9"/>
      <c r="R1" s="9"/>
      <c r="S1" s="9"/>
      <c r="T1" s="9"/>
      <c r="U1" s="9"/>
      <c r="V1" s="9"/>
      <c r="W1" s="9"/>
      <c r="X1" s="9"/>
      <c r="Y1" s="10"/>
      <c r="Z1" s="11"/>
      <c r="AA1" s="12" t="s">
        <v>1</v>
      </c>
      <c r="AB1" s="9"/>
      <c r="AC1" s="9"/>
      <c r="AD1" s="9"/>
      <c r="AE1" s="9"/>
      <c r="AF1" s="9"/>
      <c r="AG1" s="9"/>
      <c r="AH1" s="9"/>
      <c r="AI1" s="9"/>
      <c r="AJ1" s="9"/>
      <c r="AK1" s="9"/>
      <c r="AL1" s="9"/>
      <c r="AM1" s="10"/>
      <c r="AN1" s="11"/>
      <c r="AO1" s="12" t="s">
        <v>2</v>
      </c>
      <c r="AP1" s="9"/>
      <c r="AQ1" s="9"/>
      <c r="AR1" s="9"/>
      <c r="AS1" s="9"/>
      <c r="AT1" s="9"/>
      <c r="AU1" s="9"/>
      <c r="AV1" s="9"/>
      <c r="AW1" s="9"/>
      <c r="AX1" s="9"/>
      <c r="AY1" s="9"/>
      <c r="AZ1" s="10"/>
      <c r="BA1" s="13"/>
      <c r="BB1" s="13"/>
      <c r="BC1" s="13"/>
      <c r="BD1" s="13"/>
      <c r="BE1" s="13"/>
      <c r="BF1" s="13"/>
      <c r="BG1" s="13"/>
      <c r="BH1" s="13"/>
      <c r="BI1" s="13"/>
    </row>
    <row r="2" ht="34.5" customHeight="1">
      <c r="A2" s="14"/>
      <c r="B2" s="14" t="s">
        <v>3</v>
      </c>
      <c r="C2" s="15" t="s">
        <v>4</v>
      </c>
      <c r="D2" s="15" t="s">
        <v>5</v>
      </c>
      <c r="E2" s="15" t="s">
        <v>6</v>
      </c>
      <c r="F2" s="15" t="s">
        <v>7</v>
      </c>
      <c r="G2" s="15" t="s">
        <v>8</v>
      </c>
      <c r="H2" s="16" t="s">
        <v>9</v>
      </c>
      <c r="I2" s="15" t="s">
        <v>10</v>
      </c>
      <c r="J2" s="15" t="s">
        <v>11</v>
      </c>
      <c r="K2" s="17"/>
      <c r="L2" s="15" t="s">
        <v>12</v>
      </c>
      <c r="M2" s="15" t="s">
        <v>13</v>
      </c>
      <c r="N2" s="18" t="s">
        <v>14</v>
      </c>
      <c r="O2" s="19" t="s">
        <v>15</v>
      </c>
      <c r="P2" s="20" t="s">
        <v>16</v>
      </c>
      <c r="Q2" s="21" t="s">
        <v>17</v>
      </c>
      <c r="R2" s="21" t="s">
        <v>18</v>
      </c>
      <c r="S2" s="20" t="s">
        <v>19</v>
      </c>
      <c r="T2" s="20" t="s">
        <v>20</v>
      </c>
      <c r="U2" s="20" t="s">
        <v>21</v>
      </c>
      <c r="V2" s="20" t="s">
        <v>22</v>
      </c>
      <c r="W2" s="20" t="s">
        <v>23</v>
      </c>
      <c r="X2" s="20" t="s">
        <v>24</v>
      </c>
      <c r="Y2" s="20" t="s">
        <v>25</v>
      </c>
      <c r="Z2" s="22" t="s">
        <v>26</v>
      </c>
      <c r="AA2" s="20" t="s">
        <v>27</v>
      </c>
      <c r="AB2" s="21" t="s">
        <v>17</v>
      </c>
      <c r="AC2" s="21" t="s">
        <v>18</v>
      </c>
      <c r="AD2" s="20" t="s">
        <v>19</v>
      </c>
      <c r="AE2" s="20" t="s">
        <v>28</v>
      </c>
      <c r="AF2" s="20" t="s">
        <v>20</v>
      </c>
      <c r="AG2" s="20" t="s">
        <v>21</v>
      </c>
      <c r="AH2" s="20" t="s">
        <v>29</v>
      </c>
      <c r="AI2" s="20" t="s">
        <v>30</v>
      </c>
      <c r="AJ2" s="20" t="s">
        <v>23</v>
      </c>
      <c r="AK2" s="20" t="s">
        <v>24</v>
      </c>
      <c r="AL2" s="23" t="s">
        <v>31</v>
      </c>
      <c r="AM2" s="24" t="s">
        <v>32</v>
      </c>
      <c r="AN2" s="22" t="s">
        <v>33</v>
      </c>
      <c r="AO2" s="20" t="s">
        <v>34</v>
      </c>
      <c r="AP2" s="21" t="s">
        <v>17</v>
      </c>
      <c r="AQ2" s="21" t="s">
        <v>18</v>
      </c>
      <c r="AR2" s="20" t="s">
        <v>19</v>
      </c>
      <c r="AS2" s="20" t="s">
        <v>20</v>
      </c>
      <c r="AT2" s="20" t="s">
        <v>21</v>
      </c>
      <c r="AU2" s="20" t="s">
        <v>35</v>
      </c>
      <c r="AV2" s="20" t="s">
        <v>22</v>
      </c>
      <c r="AW2" s="20" t="s">
        <v>23</v>
      </c>
      <c r="AX2" s="20" t="s">
        <v>24</v>
      </c>
      <c r="AY2" s="23" t="s">
        <v>25</v>
      </c>
      <c r="AZ2" s="24" t="s">
        <v>32</v>
      </c>
      <c r="BA2" s="25"/>
      <c r="BB2" s="25"/>
      <c r="BC2" s="25"/>
      <c r="BD2" s="25"/>
      <c r="BE2" s="25"/>
      <c r="BF2" s="25"/>
      <c r="BG2" s="25"/>
      <c r="BH2" s="25"/>
      <c r="BI2" s="25"/>
    </row>
    <row r="3" ht="14.25" customHeight="1">
      <c r="A3" s="59"/>
      <c r="B3" s="59">
        <v>2112.0</v>
      </c>
      <c r="C3" s="41">
        <v>1830.0</v>
      </c>
      <c r="D3" s="46" t="s">
        <v>90</v>
      </c>
      <c r="E3" s="46" t="s">
        <v>91</v>
      </c>
      <c r="F3" s="46" t="s">
        <v>92</v>
      </c>
      <c r="G3" s="46">
        <v>15.0</v>
      </c>
      <c r="H3" s="47" t="s">
        <v>93</v>
      </c>
      <c r="I3" s="48" t="s">
        <v>94</v>
      </c>
      <c r="J3" s="46" t="s">
        <v>95</v>
      </c>
      <c r="K3" s="5"/>
      <c r="L3" s="51" t="s">
        <v>96</v>
      </c>
      <c r="M3" s="51"/>
      <c r="N3" s="82" t="s">
        <v>5948</v>
      </c>
      <c r="O3" s="34">
        <v>46140.0</v>
      </c>
      <c r="P3" s="50" t="s">
        <v>46</v>
      </c>
      <c r="Q3" s="50" t="s">
        <v>46</v>
      </c>
      <c r="R3" s="50" t="s">
        <v>46</v>
      </c>
      <c r="S3" s="50" t="s">
        <v>46</v>
      </c>
      <c r="T3" s="50" t="s">
        <v>46</v>
      </c>
      <c r="U3" s="50" t="s">
        <v>46</v>
      </c>
      <c r="V3" s="50" t="s">
        <v>46</v>
      </c>
      <c r="W3" s="50" t="s">
        <v>87</v>
      </c>
      <c r="X3" s="50" t="s">
        <v>87</v>
      </c>
      <c r="Y3" s="37" t="s">
        <v>46</v>
      </c>
      <c r="Z3" s="38" t="str">
        <f t="array" ref="Z3">IFERROR(xlookup(C:C,'Follow up.1'!A:A,'Follow up.1'!AF:AF),"-")</f>
        <v>04/26</v>
      </c>
      <c r="AA3" s="51" t="s">
        <v>88</v>
      </c>
      <c r="AB3" s="6"/>
      <c r="AC3" s="6"/>
      <c r="AD3" s="6"/>
      <c r="AE3" s="6"/>
      <c r="AF3" s="51" t="s">
        <v>57</v>
      </c>
      <c r="AG3" s="6"/>
      <c r="AH3" s="6"/>
      <c r="AI3" s="6"/>
      <c r="AJ3" s="6"/>
      <c r="AK3" s="6"/>
      <c r="AL3" s="6"/>
      <c r="AM3" s="6"/>
      <c r="AN3" s="39" t="str">
        <f t="array" ref="AN3">IFNA(TEXT(XLOOKUP(C:C,'Follow up.2'!B:B,'Follow up.2'!AF:AF),if(left(B3,1)="3","x", "mm/yyyy")), "-")</f>
        <v/>
      </c>
      <c r="AO3" s="6"/>
      <c r="AP3" s="3"/>
      <c r="AQ3" s="3"/>
      <c r="AR3" s="3"/>
      <c r="AS3" s="3"/>
      <c r="AT3" s="3"/>
      <c r="AU3" s="3"/>
      <c r="AV3" s="3"/>
      <c r="AW3" s="3"/>
      <c r="AX3" s="3"/>
      <c r="AY3" s="3"/>
      <c r="AZ3" s="3"/>
      <c r="BA3" s="3"/>
      <c r="BB3" s="3"/>
      <c r="BC3" s="3"/>
      <c r="BD3" s="3"/>
      <c r="BE3" s="3"/>
      <c r="BF3" s="3"/>
      <c r="BG3" s="3"/>
      <c r="BH3" s="3"/>
      <c r="BI3" s="3"/>
    </row>
    <row r="4">
      <c r="A4" s="1"/>
      <c r="B4" s="1">
        <f t="array" ref="B4">ifna(iferror(xlookup(C:C,'1000'!A:A,'1000'!D:D),iferror(xlookup(C:C,'2000'!A:A,'2000'!D:D),xlookup(C:C,'3000'!A:A,'3000'!D:D))),"-")</f>
        <v>1103</v>
      </c>
      <c r="C4" s="26">
        <v>1484.0</v>
      </c>
      <c r="D4" s="27" t="s">
        <v>701</v>
      </c>
      <c r="E4" s="27" t="s">
        <v>702</v>
      </c>
      <c r="F4" s="27" t="s">
        <v>170</v>
      </c>
      <c r="G4" s="27">
        <v>7.0</v>
      </c>
      <c r="H4" s="28" t="s">
        <v>703</v>
      </c>
      <c r="I4" s="29" t="s">
        <v>704</v>
      </c>
      <c r="J4" s="27"/>
      <c r="K4" s="30" t="s">
        <v>705</v>
      </c>
      <c r="L4" s="6" t="s">
        <v>705</v>
      </c>
      <c r="M4" s="51" t="s">
        <v>706</v>
      </c>
      <c r="N4" s="82" t="s">
        <v>5949</v>
      </c>
      <c r="O4" s="34">
        <v>46140.0</v>
      </c>
      <c r="P4" s="65" t="s">
        <v>46</v>
      </c>
      <c r="Q4" s="65" t="s">
        <v>56</v>
      </c>
      <c r="R4" s="65" t="s">
        <v>56</v>
      </c>
      <c r="S4" s="65" t="s">
        <v>86</v>
      </c>
      <c r="T4" s="65" t="s">
        <v>56</v>
      </c>
      <c r="U4" s="65" t="s">
        <v>86</v>
      </c>
      <c r="V4" s="66" t="s">
        <v>86</v>
      </c>
      <c r="W4" s="65" t="s">
        <v>45</v>
      </c>
      <c r="X4" s="65" t="s">
        <v>45</v>
      </c>
      <c r="Y4" s="65" t="s">
        <v>168</v>
      </c>
      <c r="Z4" s="139">
        <v>45742.0</v>
      </c>
      <c r="AA4" s="51" t="s">
        <v>57</v>
      </c>
      <c r="AB4" s="51" t="s">
        <v>57</v>
      </c>
      <c r="AC4" s="51" t="s">
        <v>57</v>
      </c>
      <c r="AD4" s="51" t="s">
        <v>57</v>
      </c>
      <c r="AE4" s="6"/>
      <c r="AF4" s="6"/>
      <c r="AG4" s="51" t="s">
        <v>47</v>
      </c>
      <c r="AH4" s="51"/>
      <c r="AI4" s="6"/>
      <c r="AJ4" s="6"/>
      <c r="AK4" s="6"/>
      <c r="AL4" s="6"/>
      <c r="AM4" s="6"/>
      <c r="AN4" s="39" t="str">
        <f t="array" ref="AN4">IFNA(TEXT(XLOOKUP(C:C,'Follow up.2'!B:B,'Follow up.2'!AF:AF),if(left(B4,1)="3","x", "mm/yyyy")), "-")</f>
        <v>09/2027</v>
      </c>
      <c r="AO4" s="6"/>
      <c r="AP4" s="3"/>
      <c r="AQ4" s="3"/>
      <c r="AR4" s="3"/>
      <c r="AS4" s="3"/>
      <c r="AT4" s="3"/>
      <c r="AU4" s="3"/>
      <c r="AV4" s="3"/>
      <c r="AW4" s="3"/>
      <c r="AX4" s="3"/>
      <c r="AY4" s="3"/>
      <c r="AZ4" s="3"/>
      <c r="BA4" s="3"/>
      <c r="BB4" s="3"/>
      <c r="BC4" s="3"/>
      <c r="BD4" s="3"/>
      <c r="BE4" s="3"/>
      <c r="BF4" s="3"/>
      <c r="BG4" s="3"/>
      <c r="BH4" s="3"/>
      <c r="BI4" s="3"/>
    </row>
    <row r="5" ht="15.75" customHeight="1">
      <c r="A5" s="1"/>
      <c r="B5" s="1">
        <f t="array" ref="B5">ifna(iferror(xlookup(C:C,'1000'!A:A,'1000'!D:D),iferror(xlookup(C:C,'2000'!A:A,'2000'!D:D),xlookup(C:C,'3000'!A:A,'3000'!D:D))),"-")</f>
        <v>2006</v>
      </c>
      <c r="C5" s="52">
        <v>48.0</v>
      </c>
      <c r="D5" s="53" t="s">
        <v>225</v>
      </c>
      <c r="E5" s="53" t="s">
        <v>221</v>
      </c>
      <c r="F5" s="53"/>
      <c r="G5" s="53">
        <v>13.0</v>
      </c>
      <c r="H5" s="28" t="s">
        <v>226</v>
      </c>
      <c r="I5" s="100" t="s">
        <v>227</v>
      </c>
      <c r="J5" s="53" t="s">
        <v>222</v>
      </c>
      <c r="K5" s="30"/>
      <c r="L5" s="31"/>
      <c r="M5" s="31"/>
      <c r="N5" s="92" t="s">
        <v>5950</v>
      </c>
      <c r="O5" s="34">
        <v>46141.0</v>
      </c>
      <c r="P5" s="35" t="s">
        <v>45</v>
      </c>
      <c r="Q5" s="35" t="s">
        <v>45</v>
      </c>
      <c r="R5" s="35" t="s">
        <v>45</v>
      </c>
      <c r="S5" s="35" t="s">
        <v>45</v>
      </c>
      <c r="T5" s="35" t="s">
        <v>45</v>
      </c>
      <c r="U5" s="35" t="s">
        <v>45</v>
      </c>
      <c r="V5" s="35" t="s">
        <v>45</v>
      </c>
      <c r="W5" s="35" t="s">
        <v>45</v>
      </c>
      <c r="X5" s="35" t="s">
        <v>45</v>
      </c>
      <c r="Y5" s="35" t="s">
        <v>45</v>
      </c>
      <c r="Z5" s="38" t="str">
        <f t="array" ref="Z5">IFERROR(xlookup(C:C,'Follow up.1'!A:A,'Follow up.1'!AF:AF),"-")</f>
        <v> 10/24</v>
      </c>
      <c r="AA5" s="31" t="s">
        <v>46</v>
      </c>
      <c r="AB5" s="31" t="s">
        <v>46</v>
      </c>
      <c r="AC5" s="31" t="s">
        <v>76</v>
      </c>
      <c r="AD5" s="31" t="s">
        <v>76</v>
      </c>
      <c r="AE5" s="32"/>
      <c r="AF5" s="32" t="s">
        <v>86</v>
      </c>
      <c r="AG5" s="32" t="s">
        <v>46</v>
      </c>
      <c r="AH5" s="32"/>
      <c r="AI5" s="32" t="s">
        <v>44</v>
      </c>
      <c r="AJ5" s="32" t="s">
        <v>46</v>
      </c>
      <c r="AK5" s="32" t="s">
        <v>46</v>
      </c>
      <c r="AL5" s="32" t="s">
        <v>46</v>
      </c>
      <c r="AM5" s="32" t="s">
        <v>121</v>
      </c>
      <c r="AN5" s="39" t="str">
        <f t="array" ref="AN5">IFNA(TEXT(XLOOKUP(C:C,'Follow up.2'!B:B,'Follow up.2'!AF:AF),if(left(B5,1)="3","x", "mm/yyyy")), "-")</f>
        <v>04/2026</v>
      </c>
      <c r="AO5" s="86" t="s">
        <v>57</v>
      </c>
      <c r="AP5" s="27"/>
      <c r="AQ5" s="3"/>
      <c r="AR5" s="3"/>
      <c r="AS5" s="3"/>
      <c r="AT5" s="3"/>
      <c r="AU5" s="3"/>
      <c r="AV5" s="3"/>
      <c r="AW5" s="40"/>
      <c r="AX5" s="101"/>
      <c r="AY5" s="101"/>
      <c r="AZ5" s="101"/>
      <c r="BA5" s="101"/>
      <c r="BB5" s="101"/>
      <c r="BC5" s="101"/>
      <c r="BD5" s="101"/>
      <c r="BE5" s="40"/>
      <c r="BF5" s="40"/>
      <c r="BG5" s="40"/>
      <c r="BH5" s="40"/>
      <c r="BI5" s="40"/>
    </row>
    <row r="6" ht="14.25" customHeight="1">
      <c r="A6" s="1"/>
      <c r="B6" s="1">
        <f t="array" ref="B6">ifna(iferror(xlookup(C:C,'1000'!A:A,'1000'!D:D),iferror(xlookup(C:C,'2000'!A:A,'2000'!D:D),xlookup(C:C,'3000'!A:A,'3000'!D:D))),"-")</f>
        <v>2111</v>
      </c>
      <c r="C6" s="87">
        <v>1765.0</v>
      </c>
      <c r="D6" s="89" t="s">
        <v>228</v>
      </c>
      <c r="E6" s="89" t="s">
        <v>229</v>
      </c>
      <c r="F6" s="89" t="s">
        <v>38</v>
      </c>
      <c r="G6" s="89">
        <v>15.0</v>
      </c>
      <c r="H6" s="28"/>
      <c r="I6" s="90" t="s">
        <v>230</v>
      </c>
      <c r="J6" s="89" t="s">
        <v>231</v>
      </c>
      <c r="K6" s="91"/>
      <c r="L6" s="31" t="s">
        <v>42</v>
      </c>
      <c r="M6" s="31"/>
      <c r="N6" s="82" t="s">
        <v>5951</v>
      </c>
      <c r="O6" s="34">
        <v>46141.0</v>
      </c>
      <c r="P6" s="50" t="s">
        <v>86</v>
      </c>
      <c r="Q6" s="50" t="s">
        <v>46</v>
      </c>
      <c r="R6" s="50" t="s">
        <v>46</v>
      </c>
      <c r="S6" s="50" t="s">
        <v>46</v>
      </c>
      <c r="T6" s="50" t="s">
        <v>46</v>
      </c>
      <c r="U6" s="50" t="s">
        <v>46</v>
      </c>
      <c r="V6" s="50" t="s">
        <v>46</v>
      </c>
      <c r="W6" s="50" t="s">
        <v>87</v>
      </c>
      <c r="X6" s="50" t="s">
        <v>87</v>
      </c>
      <c r="Y6" s="50" t="s">
        <v>46</v>
      </c>
      <c r="Z6" s="38" t="str">
        <f t="array" ref="Z6">IFERROR(xlookup(C:C,'Follow up.1'!A:A,'Follow up.1'!AF:AF),"-")</f>
        <v>04/26</v>
      </c>
      <c r="AA6" s="51" t="s">
        <v>88</v>
      </c>
      <c r="AB6" s="6"/>
      <c r="AC6" s="6"/>
      <c r="AD6" s="6"/>
      <c r="AE6" s="6"/>
      <c r="AF6" s="6"/>
      <c r="AG6" s="6"/>
      <c r="AH6" s="6"/>
      <c r="AI6" s="6"/>
      <c r="AJ6" s="6"/>
      <c r="AK6" s="6"/>
      <c r="AL6" s="6"/>
      <c r="AM6" s="6"/>
      <c r="AN6" s="39" t="str">
        <f t="array" ref="AN6">IFNA(TEXT(XLOOKUP(C:C,'Follow up.2'!B:B,'Follow up.2'!AF:AF),if(left(B6,1)="3","x", "mm/yyyy")), "-")</f>
        <v/>
      </c>
      <c r="AO6" s="6"/>
      <c r="AP6" s="3"/>
      <c r="AQ6" s="3"/>
      <c r="AR6" s="3"/>
      <c r="AS6" s="3"/>
      <c r="AT6" s="3"/>
      <c r="AU6" s="3"/>
      <c r="AV6" s="3"/>
      <c r="AW6" s="3"/>
      <c r="AX6" s="3"/>
      <c r="AY6" s="3"/>
      <c r="AZ6" s="3"/>
      <c r="BA6" s="3"/>
      <c r="BB6" s="3"/>
      <c r="BC6" s="3"/>
      <c r="BD6" s="3"/>
      <c r="BE6" s="3"/>
      <c r="BF6" s="3"/>
      <c r="BG6" s="3"/>
      <c r="BH6" s="3"/>
      <c r="BI6" s="3"/>
    </row>
    <row r="7" ht="14.25" customHeight="1">
      <c r="A7" s="1"/>
      <c r="B7" s="1">
        <f t="array" ref="B7">ifna(iferror(xlookup(C:C,'1000'!A:A,'1000'!D:D),iferror(xlookup(C:C,'2000'!A:A,'2000'!D:D),xlookup(C:C,'3000'!A:A,'3000'!D:D))),"-")</f>
        <v>1002</v>
      </c>
      <c r="C7" s="52">
        <v>47.0</v>
      </c>
      <c r="D7" s="53" t="s">
        <v>220</v>
      </c>
      <c r="E7" s="94" t="s">
        <v>221</v>
      </c>
      <c r="F7" s="94"/>
      <c r="G7" s="93">
        <v>10.0</v>
      </c>
      <c r="H7" s="28"/>
      <c r="I7" s="54" t="s">
        <v>222</v>
      </c>
      <c r="J7" s="53" t="s">
        <v>222</v>
      </c>
      <c r="K7" s="30"/>
      <c r="L7" s="31"/>
      <c r="M7" s="31"/>
      <c r="N7" s="92" t="s">
        <v>5950</v>
      </c>
      <c r="O7" s="34">
        <v>46141.0</v>
      </c>
      <c r="P7" s="35" t="s">
        <v>106</v>
      </c>
      <c r="Q7" s="35" t="s">
        <v>106</v>
      </c>
      <c r="R7" s="35" t="s">
        <v>106</v>
      </c>
      <c r="S7" s="35" t="s">
        <v>106</v>
      </c>
      <c r="T7" s="35" t="s">
        <v>106</v>
      </c>
      <c r="U7" s="35" t="s">
        <v>106</v>
      </c>
      <c r="V7" s="35" t="s">
        <v>45</v>
      </c>
      <c r="W7" s="35" t="s">
        <v>76</v>
      </c>
      <c r="X7" s="35" t="s">
        <v>76</v>
      </c>
      <c r="Y7" s="35" t="s">
        <v>46</v>
      </c>
      <c r="Z7" s="38" t="str">
        <f t="array" ref="Z7">IFERROR(xlookup(C:C,'Follow up.1'!A:A,'Follow up.1'!AF:AF),"-")</f>
        <v> 10/24</v>
      </c>
      <c r="AA7" s="31" t="s">
        <v>46</v>
      </c>
      <c r="AB7" s="31" t="s">
        <v>46</v>
      </c>
      <c r="AC7" s="31" t="s">
        <v>76</v>
      </c>
      <c r="AD7" s="31" t="s">
        <v>76</v>
      </c>
      <c r="AE7" s="32"/>
      <c r="AF7" s="32" t="s">
        <v>44</v>
      </c>
      <c r="AG7" s="32" t="s">
        <v>46</v>
      </c>
      <c r="AH7" s="32"/>
      <c r="AI7" s="32" t="s">
        <v>44</v>
      </c>
      <c r="AJ7" s="32" t="s">
        <v>46</v>
      </c>
      <c r="AK7" s="32" t="s">
        <v>224</v>
      </c>
      <c r="AL7" s="51" t="s">
        <v>46</v>
      </c>
      <c r="AM7" s="32" t="s">
        <v>121</v>
      </c>
      <c r="AN7" s="39" t="str">
        <f t="array" ref="AN7">IFNA(TEXT(XLOOKUP(C:C,'Follow up.2'!B:B,'Follow up.2'!AF:AF),if(left(B7,1)="3","x", "mm/yyyy")), "-")</f>
        <v>05/2026</v>
      </c>
      <c r="AO7" s="31"/>
      <c r="AP7" s="30"/>
      <c r="AQ7" s="13"/>
      <c r="AR7" s="13"/>
      <c r="AS7" s="13"/>
      <c r="AT7" s="13"/>
      <c r="AU7" s="13"/>
      <c r="AV7" s="13"/>
      <c r="AW7" s="40"/>
      <c r="AX7" s="40"/>
      <c r="AY7" s="40"/>
      <c r="AZ7" s="40"/>
      <c r="BA7" s="40"/>
      <c r="BB7" s="40"/>
      <c r="BC7" s="40"/>
      <c r="BD7" s="40"/>
      <c r="BE7" s="40"/>
      <c r="BF7" s="40"/>
      <c r="BG7" s="40"/>
      <c r="BH7" s="40"/>
      <c r="BI7" s="40"/>
    </row>
    <row r="8" ht="14.25" customHeight="1">
      <c r="A8" s="1"/>
      <c r="B8" s="1">
        <f t="array" ref="B8">ifna(iferror(xlookup(C:C,'1000'!A:A,'1000'!D:D),iferror(xlookup(C:C,'2000'!A:A,'2000'!D:D),xlookup(C:C,'3000'!A:A,'3000'!D:D))),"-")</f>
        <v>2055</v>
      </c>
      <c r="C8" s="26">
        <v>1088.0</v>
      </c>
      <c r="D8" s="27" t="s">
        <v>152</v>
      </c>
      <c r="E8" s="27" t="s">
        <v>153</v>
      </c>
      <c r="F8" s="27" t="s">
        <v>117</v>
      </c>
      <c r="G8" s="27" t="s">
        <v>154</v>
      </c>
      <c r="H8" s="28" t="s">
        <v>155</v>
      </c>
      <c r="I8" s="29" t="s">
        <v>156</v>
      </c>
      <c r="J8" s="27" t="s">
        <v>157</v>
      </c>
      <c r="K8" s="30" t="s">
        <v>158</v>
      </c>
      <c r="L8" s="31" t="s">
        <v>158</v>
      </c>
      <c r="M8" s="32"/>
      <c r="N8" s="92" t="s">
        <v>5952</v>
      </c>
      <c r="O8" s="34">
        <v>46142.0</v>
      </c>
      <c r="P8" s="35" t="s">
        <v>106</v>
      </c>
      <c r="Q8" s="35" t="s">
        <v>45</v>
      </c>
      <c r="R8" s="35" t="s">
        <v>45</v>
      </c>
      <c r="S8" s="35" t="s">
        <v>45</v>
      </c>
      <c r="T8" s="35" t="s">
        <v>76</v>
      </c>
      <c r="U8" s="35" t="s">
        <v>76</v>
      </c>
      <c r="V8" s="66" t="s">
        <v>86</v>
      </c>
      <c r="W8" s="35" t="s">
        <v>45</v>
      </c>
      <c r="X8" s="35" t="s">
        <v>45</v>
      </c>
      <c r="Y8" s="35" t="s">
        <v>46</v>
      </c>
      <c r="Z8" s="38" t="str">
        <f t="array" ref="Z8">IFERROR(xlookup(C:C,'Follow up.1'!A:A,'Follow up.1'!AF:AF),"-")</f>
        <v>02/26</v>
      </c>
      <c r="AA8" s="32" t="s">
        <v>46</v>
      </c>
      <c r="AB8" s="32" t="s">
        <v>107</v>
      </c>
      <c r="AC8" s="32" t="s">
        <v>88</v>
      </c>
      <c r="AD8" s="32" t="s">
        <v>88</v>
      </c>
      <c r="AE8" s="32"/>
      <c r="AF8" s="32" t="s">
        <v>47</v>
      </c>
      <c r="AG8" s="32" t="s">
        <v>89</v>
      </c>
      <c r="AH8" s="32"/>
      <c r="AI8" s="31"/>
      <c r="AJ8" s="31"/>
      <c r="AK8" s="31"/>
      <c r="AL8" s="31"/>
      <c r="AM8" s="31"/>
      <c r="AN8" s="39" t="str">
        <f t="array" ref="AN8">IFNA(TEXT(XLOOKUP(C:C,'Follow up.2'!B:B,'Follow up.2'!AF:AF),if(left(B8,1)="3","x", "mm/yyyy")), "-")</f>
        <v>09/2027</v>
      </c>
      <c r="AO8" s="31"/>
      <c r="AP8" s="27"/>
      <c r="AQ8" s="3"/>
      <c r="AR8" s="3"/>
      <c r="AS8" s="3"/>
      <c r="AT8" s="3"/>
      <c r="AU8" s="3"/>
      <c r="AV8" s="3"/>
      <c r="AW8" s="3"/>
      <c r="AX8" s="3"/>
      <c r="AY8" s="3"/>
      <c r="AZ8" s="3"/>
      <c r="BA8" s="3"/>
      <c r="BB8" s="3"/>
      <c r="BC8" s="3"/>
      <c r="BD8" s="3"/>
      <c r="BE8" s="3"/>
      <c r="BF8" s="3"/>
      <c r="BG8" s="3"/>
      <c r="BH8" s="3"/>
      <c r="BI8" s="3"/>
    </row>
    <row r="9" ht="14.25" customHeight="1">
      <c r="A9" s="1"/>
      <c r="B9" s="1">
        <f t="array" ref="B9">ifna(iferror(xlookup(C:C,'1000'!A:A,'1000'!D:D),iferror(xlookup(C:C,'2000'!A:A,'2000'!D:D),xlookup(C:C,'3000'!A:A,'3000'!D:D))),"-")</f>
        <v>1081</v>
      </c>
      <c r="C9" s="60">
        <v>1498.0</v>
      </c>
      <c r="D9" s="1452" t="s">
        <v>311</v>
      </c>
      <c r="E9" s="61" t="s">
        <v>312</v>
      </c>
      <c r="F9" s="27" t="s">
        <v>92</v>
      </c>
      <c r="G9" s="61">
        <v>9.0</v>
      </c>
      <c r="H9" s="62" t="s">
        <v>313</v>
      </c>
      <c r="I9" s="63" t="s">
        <v>314</v>
      </c>
      <c r="J9" s="61"/>
      <c r="K9" s="64" t="s">
        <v>206</v>
      </c>
      <c r="L9" s="6" t="s">
        <v>206</v>
      </c>
      <c r="M9" s="117" t="s">
        <v>315</v>
      </c>
      <c r="N9" s="92" t="s">
        <v>5953</v>
      </c>
      <c r="O9" s="34">
        <v>46142.0</v>
      </c>
      <c r="P9" s="65" t="s">
        <v>44</v>
      </c>
      <c r="Q9" s="65" t="s">
        <v>46</v>
      </c>
      <c r="R9" s="65" t="s">
        <v>44</v>
      </c>
      <c r="S9" s="65" t="s">
        <v>44</v>
      </c>
      <c r="T9" s="65" t="s">
        <v>45</v>
      </c>
      <c r="U9" s="65" t="s">
        <v>56</v>
      </c>
      <c r="V9" s="66" t="s">
        <v>45</v>
      </c>
      <c r="W9" s="65" t="s">
        <v>46</v>
      </c>
      <c r="X9" s="65" t="s">
        <v>46</v>
      </c>
      <c r="Y9" s="65" t="s">
        <v>46</v>
      </c>
      <c r="Z9" s="38" t="str">
        <f t="array" ref="Z9">IFERROR(xlookup(C:C,'Follow up.1'!A:A,'Follow up.1'!AF:AF),"-")</f>
        <v>02/26</v>
      </c>
      <c r="AA9" s="51" t="s">
        <v>46</v>
      </c>
      <c r="AB9" s="51" t="s">
        <v>198</v>
      </c>
      <c r="AC9" s="51" t="s">
        <v>198</v>
      </c>
      <c r="AD9" s="51" t="s">
        <v>198</v>
      </c>
      <c r="AE9" s="51"/>
      <c r="AF9" s="51" t="s">
        <v>107</v>
      </c>
      <c r="AG9" s="51" t="s">
        <v>57</v>
      </c>
      <c r="AH9" s="51"/>
      <c r="AI9" s="51" t="s">
        <v>57</v>
      </c>
      <c r="AJ9" s="51" t="s">
        <v>198</v>
      </c>
      <c r="AK9" s="51" t="s">
        <v>88</v>
      </c>
      <c r="AL9" s="6"/>
      <c r="AM9" s="6"/>
      <c r="AN9" s="39" t="str">
        <f t="array" ref="AN9">IFNA(TEXT(XLOOKUP(C:C,'Follow up.2'!B:B,'Follow up.2'!AF:AF),if(left(B9,1)="3","x", "mm/yyyy")), "-")</f>
        <v/>
      </c>
      <c r="AO9" s="6"/>
      <c r="AP9" s="3"/>
      <c r="AQ9" s="3"/>
      <c r="AR9" s="3"/>
      <c r="AS9" s="3"/>
      <c r="AT9" s="3"/>
      <c r="AU9" s="3"/>
      <c r="AV9" s="3"/>
      <c r="AW9" s="3"/>
      <c r="AX9" s="3"/>
      <c r="AY9" s="3"/>
      <c r="AZ9" s="3"/>
      <c r="BA9" s="3"/>
      <c r="BB9" s="3"/>
      <c r="BC9" s="3"/>
      <c r="BD9" s="3"/>
      <c r="BE9" s="3"/>
      <c r="BF9" s="3"/>
      <c r="BG9" s="3"/>
      <c r="BH9" s="3"/>
      <c r="BI9" s="3"/>
    </row>
    <row r="10" ht="14.25" customHeight="1">
      <c r="A10" s="1"/>
      <c r="B10" s="1">
        <f t="array" ref="B10">ifna(iferror(xlookup(C:C,'1000'!A:A,'1000'!D:D),iferror(xlookup(C:C,'2000'!A:A,'2000'!D:D),xlookup(C:C,'3000'!A:A,'3000'!D:D))),"-")</f>
        <v>1100</v>
      </c>
      <c r="C10" s="26">
        <v>1493.0</v>
      </c>
      <c r="D10" s="27" t="s">
        <v>878</v>
      </c>
      <c r="E10" s="27" t="s">
        <v>879</v>
      </c>
      <c r="F10" s="27" t="s">
        <v>170</v>
      </c>
      <c r="G10" s="27">
        <v>11.0</v>
      </c>
      <c r="H10" s="28" t="s">
        <v>880</v>
      </c>
      <c r="I10" s="29" t="s">
        <v>881</v>
      </c>
      <c r="J10" s="42" t="s">
        <v>882</v>
      </c>
      <c r="K10" s="30" t="s">
        <v>206</v>
      </c>
      <c r="L10" s="6" t="s">
        <v>206</v>
      </c>
      <c r="M10" s="51" t="s">
        <v>5954</v>
      </c>
      <c r="N10" s="33" t="s">
        <v>5955</v>
      </c>
      <c r="O10" s="34">
        <v>46142.0</v>
      </c>
      <c r="P10" s="65" t="s">
        <v>46</v>
      </c>
      <c r="Q10" s="65" t="s">
        <v>45</v>
      </c>
      <c r="R10" s="65" t="s">
        <v>106</v>
      </c>
      <c r="S10" s="65" t="s">
        <v>106</v>
      </c>
      <c r="T10" s="65" t="s">
        <v>76</v>
      </c>
      <c r="U10" s="65" t="s">
        <v>86</v>
      </c>
      <c r="V10" s="36" t="s">
        <v>56</v>
      </c>
      <c r="W10" s="50" t="s">
        <v>45</v>
      </c>
      <c r="X10" s="50" t="s">
        <v>45</v>
      </c>
      <c r="Y10" s="50" t="s">
        <v>45</v>
      </c>
      <c r="Z10" s="38" t="str">
        <f t="array" ref="Z10">IFERROR(xlookup(C:C,'Follow up.1'!A:A,'Follow up.1'!AF:AF),"-")</f>
        <v>04/26</v>
      </c>
      <c r="AA10" s="51" t="s">
        <v>198</v>
      </c>
      <c r="AB10" s="51" t="s">
        <v>198</v>
      </c>
      <c r="AC10" s="51" t="s">
        <v>107</v>
      </c>
      <c r="AD10" s="51" t="s">
        <v>198</v>
      </c>
      <c r="AE10" s="51" t="s">
        <v>107</v>
      </c>
      <c r="AF10" s="51" t="s">
        <v>89</v>
      </c>
      <c r="AG10" s="6"/>
      <c r="AH10" s="6"/>
      <c r="AI10" s="6"/>
      <c r="AJ10" s="6"/>
      <c r="AK10" s="6"/>
      <c r="AL10" s="6"/>
      <c r="AM10" s="6"/>
      <c r="AN10" s="39" t="str">
        <f t="array" ref="AN10">IFNA(TEXT(XLOOKUP(C:C,'Follow up.2'!B:B,'Follow up.2'!AF:AF),if(left(B10,1)="3","x", "mm/yyyy")), "-")</f>
        <v/>
      </c>
      <c r="AO10" s="6"/>
      <c r="AP10" s="3"/>
      <c r="AQ10" s="3"/>
      <c r="AR10" s="3"/>
      <c r="AS10" s="3"/>
      <c r="AT10" s="3"/>
      <c r="AU10" s="3"/>
      <c r="AV10" s="3"/>
      <c r="AW10" s="3"/>
      <c r="AX10" s="3"/>
      <c r="AY10" s="3"/>
      <c r="AZ10" s="3"/>
      <c r="BA10" s="3"/>
      <c r="BB10" s="3"/>
      <c r="BC10" s="3"/>
      <c r="BD10" s="3"/>
      <c r="BE10" s="3"/>
      <c r="BF10" s="3"/>
      <c r="BG10" s="3"/>
      <c r="BH10" s="3"/>
      <c r="BI10" s="3"/>
    </row>
    <row r="11" ht="14.25" customHeight="1">
      <c r="A11" s="1"/>
      <c r="B11" s="1">
        <f t="array" ref="B11">ifna(iferror(xlookup(C:C,'1000'!A:A,'1000'!D:D),iferror(xlookup(C:C,'2000'!A:A,'2000'!D:D),xlookup(C:C,'3000'!A:A,'3000'!D:D))),"-")</f>
        <v>1117</v>
      </c>
      <c r="C11" s="1453">
        <v>1614.0</v>
      </c>
      <c r="D11" s="1454" t="s">
        <v>79</v>
      </c>
      <c r="E11" s="1454" t="s">
        <v>80</v>
      </c>
      <c r="F11" s="61" t="s">
        <v>81</v>
      </c>
      <c r="G11" s="61">
        <v>12.0</v>
      </c>
      <c r="H11" s="62" t="s">
        <v>82</v>
      </c>
      <c r="I11" s="63" t="s">
        <v>83</v>
      </c>
      <c r="J11" s="61" t="s">
        <v>83</v>
      </c>
      <c r="K11" s="64" t="s">
        <v>42</v>
      </c>
      <c r="L11" s="31" t="s">
        <v>42</v>
      </c>
      <c r="M11" s="1455" t="s">
        <v>84</v>
      </c>
      <c r="N11" s="33" t="s">
        <v>5956</v>
      </c>
      <c r="O11" s="34">
        <v>46142.0</v>
      </c>
      <c r="P11" s="35" t="s">
        <v>44</v>
      </c>
      <c r="Q11" s="35" t="s">
        <v>45</v>
      </c>
      <c r="R11" s="35" t="s">
        <v>45</v>
      </c>
      <c r="S11" s="35" t="s">
        <v>45</v>
      </c>
      <c r="T11" s="35" t="s">
        <v>45</v>
      </c>
      <c r="U11" s="35" t="s">
        <v>76</v>
      </c>
      <c r="V11" s="35" t="s">
        <v>86</v>
      </c>
      <c r="W11" s="37" t="s">
        <v>46</v>
      </c>
      <c r="X11" s="37" t="s">
        <v>46</v>
      </c>
      <c r="Y11" s="58" t="s">
        <v>87</v>
      </c>
      <c r="Z11" s="38" t="str">
        <f t="array" ref="Z11">IFERROR(xlookup(C:C,'Follow up.1'!A:A,'Follow up.1'!AF:AF),"-")</f>
        <v>04/26</v>
      </c>
      <c r="AA11" s="32" t="s">
        <v>88</v>
      </c>
      <c r="AB11" s="32" t="s">
        <v>88</v>
      </c>
      <c r="AC11" s="32" t="s">
        <v>47</v>
      </c>
      <c r="AD11" s="31"/>
      <c r="AE11" s="32" t="s">
        <v>57</v>
      </c>
      <c r="AF11" s="32" t="s">
        <v>46</v>
      </c>
      <c r="AG11" s="32" t="s">
        <v>89</v>
      </c>
      <c r="AH11" s="32"/>
      <c r="AI11" s="31"/>
      <c r="AJ11" s="31"/>
      <c r="AK11" s="31"/>
      <c r="AL11" s="31"/>
      <c r="AM11" s="31"/>
      <c r="AN11" s="39" t="str">
        <f t="array" ref="AN11">IFNA(TEXT(XLOOKUP(C:C,'Follow up.2'!B:B,'Follow up.2'!AF:AF),if(left(B11,1)="3","x", "mm/yyyy")), "-")</f>
        <v/>
      </c>
      <c r="AO11" s="31"/>
      <c r="AP11" s="30"/>
      <c r="AQ11" s="13"/>
      <c r="AR11" s="13"/>
      <c r="AS11" s="13"/>
      <c r="AT11" s="13"/>
      <c r="AU11" s="13"/>
      <c r="AV11" s="13"/>
      <c r="AW11" s="3"/>
      <c r="AX11" s="3"/>
      <c r="AY11" s="3"/>
      <c r="AZ11" s="3"/>
      <c r="BA11" s="3"/>
      <c r="BB11" s="3"/>
      <c r="BC11" s="3"/>
      <c r="BD11" s="3"/>
      <c r="BE11" s="3"/>
      <c r="BF11" s="3"/>
      <c r="BG11" s="3"/>
      <c r="BH11" s="3"/>
      <c r="BI11" s="3"/>
    </row>
    <row r="12" ht="14.25" customHeight="1">
      <c r="A12" s="1"/>
      <c r="B12" s="1">
        <f t="array" ref="B12">ifna(iferror(xlookup(C:C,'1000'!A:A,'1000'!D:D),iferror(xlookup(C:C,'2000'!A:A,'2000'!D:D),xlookup(C:C,'3000'!A:A,'3000'!D:D))),"-")</f>
        <v>1110</v>
      </c>
      <c r="C12" s="26">
        <v>1611.0</v>
      </c>
      <c r="D12" s="27" t="s">
        <v>1335</v>
      </c>
      <c r="E12" s="27" t="s">
        <v>744</v>
      </c>
      <c r="F12" s="27" t="s">
        <v>81</v>
      </c>
      <c r="G12" s="27">
        <v>11.0</v>
      </c>
      <c r="H12" s="28" t="s">
        <v>746</v>
      </c>
      <c r="I12" s="29" t="s">
        <v>747</v>
      </c>
      <c r="J12" s="27" t="s">
        <v>1336</v>
      </c>
      <c r="K12" s="30" t="s">
        <v>42</v>
      </c>
      <c r="L12" s="31" t="s">
        <v>42</v>
      </c>
      <c r="M12" s="31"/>
      <c r="N12" s="33" t="s">
        <v>5957</v>
      </c>
      <c r="O12" s="34">
        <v>46142.0</v>
      </c>
      <c r="P12" s="35" t="s">
        <v>44</v>
      </c>
      <c r="Q12" s="35" t="s">
        <v>44</v>
      </c>
      <c r="R12" s="35" t="s">
        <v>56</v>
      </c>
      <c r="S12" s="35" t="s">
        <v>56</v>
      </c>
      <c r="T12" s="35" t="s">
        <v>88</v>
      </c>
      <c r="U12" s="35" t="s">
        <v>45</v>
      </c>
      <c r="V12" s="35" t="s">
        <v>46</v>
      </c>
      <c r="W12" s="35" t="s">
        <v>45</v>
      </c>
      <c r="X12" s="35" t="s">
        <v>45</v>
      </c>
      <c r="Y12" s="35" t="s">
        <v>46</v>
      </c>
      <c r="Z12" s="38" t="str">
        <f t="array" ref="Z12">IFERROR(xlookup(C:C,'Follow up.1'!A:A,'Follow up.1'!AF:AF),"-")</f>
        <v>03/26</v>
      </c>
      <c r="AA12" s="32" t="s">
        <v>57</v>
      </c>
      <c r="AB12" s="32" t="s">
        <v>106</v>
      </c>
      <c r="AC12" s="32" t="s">
        <v>89</v>
      </c>
      <c r="AD12" s="32" t="s">
        <v>89</v>
      </c>
      <c r="AE12" s="32"/>
      <c r="AF12" s="32" t="s">
        <v>1053</v>
      </c>
      <c r="AG12" s="32" t="s">
        <v>89</v>
      </c>
      <c r="AH12" s="32"/>
      <c r="AI12" s="32" t="s">
        <v>198</v>
      </c>
      <c r="AJ12" s="32"/>
      <c r="AK12" s="32"/>
      <c r="AL12" s="31"/>
      <c r="AM12" s="31"/>
      <c r="AN12" s="39" t="str">
        <f t="array" ref="AN12">IFNA(TEXT(XLOOKUP(C:C,'Follow up.2'!B:B,'Follow up.2'!AF:AF),if(left(B12,1)="3","x", "mm/yyyy")), "-")</f>
        <v/>
      </c>
      <c r="AO12" s="31"/>
      <c r="AP12" s="30"/>
      <c r="AQ12" s="13"/>
      <c r="AR12" s="13"/>
      <c r="AS12" s="13"/>
      <c r="AT12" s="13"/>
      <c r="AU12" s="13"/>
      <c r="AV12" s="13"/>
      <c r="AW12" s="3"/>
      <c r="AX12" s="3"/>
      <c r="AY12" s="3"/>
      <c r="AZ12" s="3"/>
      <c r="BA12" s="3"/>
      <c r="BB12" s="3"/>
      <c r="BC12" s="3"/>
      <c r="BD12" s="3"/>
      <c r="BE12" s="3"/>
      <c r="BF12" s="3"/>
      <c r="BG12" s="3"/>
      <c r="BH12" s="3"/>
      <c r="BI12" s="3"/>
    </row>
    <row r="13" ht="14.25" customHeight="1">
      <c r="A13" s="1"/>
      <c r="B13" s="79">
        <f t="array" ref="B13">ifna(iferror(xlookup(C:C,'1000'!A:A,'1000'!D:D),iferror(xlookup(C:C,'2000'!A:A,'2000'!D:D),xlookup(C:C,'3000'!A:A,'3000'!D:D))),"-")</f>
        <v>2105</v>
      </c>
      <c r="C13" s="83">
        <v>1624.0</v>
      </c>
      <c r="D13" s="84" t="s">
        <v>689</v>
      </c>
      <c r="E13" s="84" t="s">
        <v>582</v>
      </c>
      <c r="F13" s="53">
        <v>1.0</v>
      </c>
      <c r="G13" s="53">
        <v>14.0</v>
      </c>
      <c r="H13" s="28" t="s">
        <v>690</v>
      </c>
      <c r="I13" s="54" t="s">
        <v>691</v>
      </c>
      <c r="J13" s="53"/>
      <c r="K13" s="55" t="s">
        <v>42</v>
      </c>
      <c r="L13" s="53" t="s">
        <v>42</v>
      </c>
      <c r="M13" s="53"/>
      <c r="N13" s="78" t="s">
        <v>5958</v>
      </c>
      <c r="O13" s="34">
        <v>46142.0</v>
      </c>
      <c r="P13" s="35" t="s">
        <v>86</v>
      </c>
      <c r="Q13" s="35" t="s">
        <v>56</v>
      </c>
      <c r="R13" s="35" t="s">
        <v>56</v>
      </c>
      <c r="S13" s="35" t="s">
        <v>45</v>
      </c>
      <c r="T13" s="35" t="s">
        <v>46</v>
      </c>
      <c r="U13" s="35" t="s">
        <v>46</v>
      </c>
      <c r="V13" s="35" t="s">
        <v>46</v>
      </c>
      <c r="W13" s="35" t="s">
        <v>46</v>
      </c>
      <c r="X13" s="35" t="s">
        <v>46</v>
      </c>
      <c r="Y13" s="35" t="s">
        <v>45</v>
      </c>
      <c r="Z13" s="38" t="str">
        <f t="array" ref="Z13">IFERROR(xlookup(C:C,'Follow up.1'!A:A,'Follow up.1'!AF:AF),"-")</f>
        <v>03/26</v>
      </c>
      <c r="AA13" s="57" t="s">
        <v>57</v>
      </c>
      <c r="AB13" s="57" t="s">
        <v>531</v>
      </c>
      <c r="AC13" s="57" t="s">
        <v>531</v>
      </c>
      <c r="AD13" s="57" t="s">
        <v>46</v>
      </c>
      <c r="AE13" s="57" t="s">
        <v>46</v>
      </c>
      <c r="AF13" s="57" t="s">
        <v>692</v>
      </c>
      <c r="AG13" s="57" t="s">
        <v>128</v>
      </c>
      <c r="AH13" s="57"/>
      <c r="AI13" s="57" t="s">
        <v>57</v>
      </c>
      <c r="AJ13" s="45"/>
      <c r="AK13" s="45"/>
      <c r="AL13" s="45"/>
      <c r="AM13" s="45"/>
      <c r="AN13" s="39" t="str">
        <f t="array" ref="AN13">IFNA(TEXT(XLOOKUP(C:C,'Follow up.2'!B:B,'Follow up.2'!AF:AF),if(left(B13,1)="3","x", "mm/yyyy")), "-")</f>
        <v>08/2027</v>
      </c>
      <c r="AO13" s="45"/>
      <c r="AP13" s="55"/>
      <c r="AQ13" s="138"/>
      <c r="AR13" s="138"/>
      <c r="AS13" s="138"/>
      <c r="AT13" s="138"/>
      <c r="AU13" s="138"/>
      <c r="AV13" s="138"/>
      <c r="AW13" s="3"/>
      <c r="AX13" s="3"/>
      <c r="AY13" s="3"/>
      <c r="AZ13" s="3"/>
      <c r="BA13" s="3"/>
      <c r="BB13" s="3"/>
      <c r="BC13" s="3"/>
      <c r="BD13" s="3"/>
      <c r="BE13" s="3"/>
      <c r="BF13" s="3"/>
      <c r="BG13" s="3"/>
      <c r="BH13" s="3"/>
      <c r="BI13" s="3"/>
    </row>
    <row r="14" ht="14.25" customHeight="1">
      <c r="A14" s="1"/>
      <c r="B14" s="1">
        <f t="array" ref="B14">ifna(iferror(xlookup(C:C,'1000'!A:A,'1000'!D:D),iferror(xlookup(C:C,'2000'!A:A,'2000'!D:D),xlookup(C:C,'3000'!A:A,'3000'!D:D))),"-")</f>
        <v>2108</v>
      </c>
      <c r="C14" s="26">
        <v>804.0</v>
      </c>
      <c r="D14" s="27" t="s">
        <v>757</v>
      </c>
      <c r="E14" s="27" t="s">
        <v>758</v>
      </c>
      <c r="F14" s="27" t="s">
        <v>50</v>
      </c>
      <c r="G14" s="27" t="s">
        <v>463</v>
      </c>
      <c r="H14" s="28" t="s">
        <v>759</v>
      </c>
      <c r="I14" s="29">
        <v>0.0</v>
      </c>
      <c r="J14" s="27" t="s">
        <v>760</v>
      </c>
      <c r="K14" s="30" t="s">
        <v>42</v>
      </c>
      <c r="L14" s="31" t="s">
        <v>42</v>
      </c>
      <c r="M14" s="32" t="s">
        <v>761</v>
      </c>
      <c r="N14" s="33" t="s">
        <v>5958</v>
      </c>
      <c r="O14" s="34">
        <v>46142.0</v>
      </c>
      <c r="P14" s="35" t="s">
        <v>56</v>
      </c>
      <c r="Q14" s="35" t="s">
        <v>56</v>
      </c>
      <c r="R14" s="35" t="s">
        <v>56</v>
      </c>
      <c r="S14" s="35" t="s">
        <v>56</v>
      </c>
      <c r="T14" s="35" t="s">
        <v>45</v>
      </c>
      <c r="U14" s="35" t="s">
        <v>56</v>
      </c>
      <c r="V14" s="35" t="s">
        <v>86</v>
      </c>
      <c r="W14" s="37" t="s">
        <v>45</v>
      </c>
      <c r="X14" s="37" t="s">
        <v>45</v>
      </c>
      <c r="Y14" s="37" t="s">
        <v>45</v>
      </c>
      <c r="Z14" s="38" t="str">
        <f t="array" ref="Z14">IFERROR(xlookup(C:C,'Follow up.1'!A:A,'Follow up.1'!AF:AF),"-")</f>
        <v>04/26</v>
      </c>
      <c r="AA14" s="32" t="s">
        <v>198</v>
      </c>
      <c r="AB14" s="32" t="s">
        <v>762</v>
      </c>
      <c r="AC14" s="32" t="s">
        <v>198</v>
      </c>
      <c r="AD14" s="32" t="s">
        <v>198</v>
      </c>
      <c r="AE14" s="32"/>
      <c r="AF14" s="32" t="s">
        <v>763</v>
      </c>
      <c r="AG14" s="32" t="s">
        <v>89</v>
      </c>
      <c r="AH14" s="32"/>
      <c r="AI14" s="32" t="s">
        <v>57</v>
      </c>
      <c r="AJ14" s="31"/>
      <c r="AK14" s="31"/>
      <c r="AL14" s="31"/>
      <c r="AM14" s="31"/>
      <c r="AN14" s="39" t="str">
        <f t="array" ref="AN14">IFNA(TEXT(XLOOKUP(C:C,'Follow up.2'!B:B,'Follow up.2'!AF:AF),if(left(B14,1)="3","x", "mm/yyyy")), "-")</f>
        <v>08/2027</v>
      </c>
      <c r="AO14" s="31"/>
      <c r="AP14" s="27"/>
      <c r="AQ14" s="3"/>
      <c r="AR14" s="3"/>
      <c r="AS14" s="3"/>
      <c r="AT14" s="3"/>
      <c r="AU14" s="3"/>
      <c r="AV14" s="3"/>
      <c r="AW14" s="40"/>
      <c r="AX14" s="40"/>
      <c r="AY14" s="40"/>
      <c r="AZ14" s="40"/>
      <c r="BA14" s="40"/>
      <c r="BB14" s="40"/>
      <c r="BC14" s="40"/>
      <c r="BD14" s="40"/>
      <c r="BE14" s="40"/>
      <c r="BF14" s="40"/>
      <c r="BG14" s="40"/>
      <c r="BH14" s="40"/>
      <c r="BI14" s="40"/>
    </row>
    <row r="15" ht="14.25" customHeight="1">
      <c r="A15" s="1"/>
      <c r="B15" s="1">
        <f t="array" ref="B15">ifna(iferror(xlookup(C:C,'1000'!A:A,'1000'!D:D),iferror(xlookup(C:C,'2000'!A:A,'2000'!D:D),xlookup(C:C,'3000'!A:A,'3000'!D:D))),"-")</f>
        <v>2109</v>
      </c>
      <c r="C15" s="80">
        <v>805.0</v>
      </c>
      <c r="D15" s="81" t="s">
        <v>3945</v>
      </c>
      <c r="E15" s="81" t="s">
        <v>758</v>
      </c>
      <c r="F15" s="27" t="s">
        <v>117</v>
      </c>
      <c r="G15" s="27" t="s">
        <v>131</v>
      </c>
      <c r="H15" s="28" t="s">
        <v>759</v>
      </c>
      <c r="I15" s="29">
        <v>0.0</v>
      </c>
      <c r="J15" s="27" t="s">
        <v>760</v>
      </c>
      <c r="K15" s="30" t="s">
        <v>42</v>
      </c>
      <c r="L15" s="31" t="s">
        <v>42</v>
      </c>
      <c r="M15" s="32" t="s">
        <v>761</v>
      </c>
      <c r="N15" s="33" t="s">
        <v>5958</v>
      </c>
      <c r="O15" s="34">
        <v>46142.0</v>
      </c>
      <c r="P15" s="35" t="s">
        <v>56</v>
      </c>
      <c r="Q15" s="35" t="s">
        <v>56</v>
      </c>
      <c r="R15" s="35" t="s">
        <v>56</v>
      </c>
      <c r="S15" s="35" t="s">
        <v>56</v>
      </c>
      <c r="T15" s="35" t="s">
        <v>45</v>
      </c>
      <c r="U15" s="35" t="s">
        <v>56</v>
      </c>
      <c r="V15" s="35" t="s">
        <v>86</v>
      </c>
      <c r="W15" s="37" t="s">
        <v>45</v>
      </c>
      <c r="X15" s="37" t="s">
        <v>45</v>
      </c>
      <c r="Y15" s="37" t="s">
        <v>45</v>
      </c>
      <c r="Z15" s="38" t="str">
        <f t="array" ref="Z15">IFERROR(xlookup(C:C,'Follow up.1'!A:A,'Follow up.1'!AF:AF),"-")</f>
        <v>04/26</v>
      </c>
      <c r="AA15" s="32" t="s">
        <v>198</v>
      </c>
      <c r="AB15" s="32" t="s">
        <v>198</v>
      </c>
      <c r="AC15" s="32" t="s">
        <v>198</v>
      </c>
      <c r="AD15" s="32" t="s">
        <v>198</v>
      </c>
      <c r="AE15" s="32"/>
      <c r="AF15" s="32" t="s">
        <v>763</v>
      </c>
      <c r="AG15" s="32" t="s">
        <v>89</v>
      </c>
      <c r="AH15" s="32"/>
      <c r="AI15" s="32" t="s">
        <v>57</v>
      </c>
      <c r="AJ15" s="31"/>
      <c r="AK15" s="31"/>
      <c r="AL15" s="31"/>
      <c r="AM15" s="31"/>
      <c r="AN15" s="39" t="str">
        <f t="array" ref="AN15">IFNA(TEXT(XLOOKUP(C:C,'Follow up.2'!B:B,'Follow up.2'!AF:AF),if(left(B15,1)="3","x", "mm/yyyy")), "-")</f>
        <v>08/2027</v>
      </c>
      <c r="AO15" s="31"/>
      <c r="AP15" s="27"/>
      <c r="AQ15" s="3"/>
      <c r="AR15" s="3"/>
      <c r="AS15" s="3"/>
      <c r="AT15" s="3"/>
      <c r="AU15" s="3"/>
      <c r="AV15" s="3"/>
      <c r="AW15" s="3"/>
      <c r="AX15" s="3"/>
      <c r="AY15" s="3"/>
      <c r="AZ15" s="3"/>
      <c r="BA15" s="3"/>
      <c r="BB15" s="3"/>
      <c r="BC15" s="3"/>
      <c r="BD15" s="3"/>
      <c r="BE15" s="3"/>
      <c r="BF15" s="3"/>
      <c r="BG15" s="3"/>
      <c r="BH15" s="3"/>
      <c r="BI15" s="3"/>
    </row>
    <row r="16" ht="14.25" customHeight="1">
      <c r="A16" s="1"/>
      <c r="B16" s="1">
        <f t="array" ref="B16">ifna(iferror(xlookup(C:C,'1000'!A:A,'1000'!D:D),iferror(xlookup(C:C,'2000'!A:A,'2000'!D:D),xlookup(C:C,'3000'!A:A,'3000'!D:D))),"-")</f>
        <v>1113</v>
      </c>
      <c r="C16" s="26">
        <v>1468.0</v>
      </c>
      <c r="D16" s="81" t="s">
        <v>4790</v>
      </c>
      <c r="E16" s="27" t="s">
        <v>203</v>
      </c>
      <c r="F16" s="27" t="s">
        <v>173</v>
      </c>
      <c r="G16" s="27">
        <v>7.0</v>
      </c>
      <c r="H16" s="28" t="s">
        <v>204</v>
      </c>
      <c r="I16" s="29" t="s">
        <v>205</v>
      </c>
      <c r="J16" s="27"/>
      <c r="K16" s="30" t="s">
        <v>206</v>
      </c>
      <c r="L16" s="6" t="s">
        <v>206</v>
      </c>
      <c r="M16" s="51" t="s">
        <v>207</v>
      </c>
      <c r="N16" s="82" t="s">
        <v>5959</v>
      </c>
      <c r="O16" s="34">
        <v>46142.0</v>
      </c>
      <c r="P16" s="65" t="s">
        <v>46</v>
      </c>
      <c r="Q16" s="65" t="s">
        <v>46</v>
      </c>
      <c r="R16" s="65" t="s">
        <v>45</v>
      </c>
      <c r="S16" s="65" t="s">
        <v>45</v>
      </c>
      <c r="T16" s="65" t="s">
        <v>56</v>
      </c>
      <c r="U16" s="65" t="s">
        <v>45</v>
      </c>
      <c r="V16" s="66" t="s">
        <v>45</v>
      </c>
      <c r="W16" s="65" t="s">
        <v>45</v>
      </c>
      <c r="X16" s="65" t="s">
        <v>45</v>
      </c>
      <c r="Y16" s="65" t="s">
        <v>45</v>
      </c>
      <c r="Z16" s="38" t="str">
        <f t="array" ref="Z16">IFERROR(xlookup(C:C,'Follow up.1'!A:A,'Follow up.1'!AF:AF),"-")</f>
        <v>-</v>
      </c>
      <c r="AA16" s="51" t="s">
        <v>198</v>
      </c>
      <c r="AB16" s="51" t="s">
        <v>198</v>
      </c>
      <c r="AC16" s="51" t="s">
        <v>198</v>
      </c>
      <c r="AD16" s="51" t="s">
        <v>198</v>
      </c>
      <c r="AE16" s="6"/>
      <c r="AF16" s="6"/>
      <c r="AG16" s="6"/>
      <c r="AH16" s="6"/>
      <c r="AI16" s="51" t="s">
        <v>198</v>
      </c>
      <c r="AJ16" s="6"/>
      <c r="AK16" s="6"/>
      <c r="AL16" s="6"/>
      <c r="AM16" s="6"/>
      <c r="AN16" s="39" t="str">
        <f t="array" ref="AN16">IFNA(TEXT(XLOOKUP(C:C,'Follow up.2'!B:B,'Follow up.2'!AF:AF),if(left(B16,1)="3","x", "mm/yyyy")), "-")</f>
        <v/>
      </c>
      <c r="AO16" s="6"/>
      <c r="AP16" s="3"/>
      <c r="AQ16" s="3"/>
      <c r="AR16" s="3"/>
      <c r="AS16" s="3"/>
      <c r="AT16" s="3"/>
      <c r="AU16" s="3"/>
      <c r="AV16" s="3"/>
      <c r="AW16" s="3"/>
      <c r="AX16" s="3"/>
      <c r="AY16" s="3"/>
      <c r="AZ16" s="3"/>
      <c r="BA16" s="3"/>
      <c r="BB16" s="3"/>
      <c r="BC16" s="3"/>
      <c r="BD16" s="3"/>
      <c r="BE16" s="3"/>
      <c r="BF16" s="3"/>
      <c r="BG16" s="3"/>
      <c r="BH16" s="3"/>
      <c r="BI16" s="3"/>
    </row>
    <row r="17" ht="14.25" customHeight="1">
      <c r="A17" s="1"/>
      <c r="B17" s="1">
        <f t="array" ref="B17">ifna(iferror(xlookup(C:C,'1000'!A:A,'1000'!D:D),iferror(xlookup(C:C,'2000'!A:A,'2000'!D:D),xlookup(C:C,'3000'!A:A,'3000'!D:D))),"-")</f>
        <v>1005</v>
      </c>
      <c r="C17" s="83">
        <v>57.0</v>
      </c>
      <c r="D17" s="1456" t="s">
        <v>5960</v>
      </c>
      <c r="E17" s="1457" t="s">
        <v>203</v>
      </c>
      <c r="F17" s="94" t="s">
        <v>170</v>
      </c>
      <c r="G17" s="53">
        <v>8.0</v>
      </c>
      <c r="H17" s="28" t="s">
        <v>204</v>
      </c>
      <c r="I17" s="54" t="s">
        <v>210</v>
      </c>
      <c r="J17" s="53" t="s">
        <v>210</v>
      </c>
      <c r="K17" s="30"/>
      <c r="L17" s="31"/>
      <c r="M17" s="32" t="s">
        <v>211</v>
      </c>
      <c r="N17" s="33" t="s">
        <v>5959</v>
      </c>
      <c r="O17" s="76">
        <v>46142.0</v>
      </c>
      <c r="P17" s="35" t="s">
        <v>45</v>
      </c>
      <c r="Q17" s="35" t="s">
        <v>45</v>
      </c>
      <c r="R17" s="35" t="s">
        <v>45</v>
      </c>
      <c r="S17" s="35" t="s">
        <v>45</v>
      </c>
      <c r="T17" s="35" t="s">
        <v>45</v>
      </c>
      <c r="U17" s="35" t="s">
        <v>45</v>
      </c>
      <c r="V17" s="66" t="s">
        <v>45</v>
      </c>
      <c r="W17" s="35" t="s">
        <v>45</v>
      </c>
      <c r="X17" s="35" t="s">
        <v>45</v>
      </c>
      <c r="Y17" s="35" t="s">
        <v>45</v>
      </c>
      <c r="Z17" s="38" t="str">
        <f t="array" ref="Z17">IFERROR(xlookup(C:C,'Follow up.1'!A:A,'Follow up.1'!AF:AF),"-")</f>
        <v> 10/24</v>
      </c>
      <c r="AA17" s="31" t="s">
        <v>168</v>
      </c>
      <c r="AB17" s="31" t="s">
        <v>45</v>
      </c>
      <c r="AC17" s="31" t="s">
        <v>45</v>
      </c>
      <c r="AD17" s="31" t="s">
        <v>45</v>
      </c>
      <c r="AE17" s="31"/>
      <c r="AF17" s="31" t="s">
        <v>45</v>
      </c>
      <c r="AG17" s="32" t="s">
        <v>56</v>
      </c>
      <c r="AH17" s="32"/>
      <c r="AI17" s="31" t="s">
        <v>45</v>
      </c>
      <c r="AJ17" s="31" t="s">
        <v>45</v>
      </c>
      <c r="AK17" s="31" t="s">
        <v>45</v>
      </c>
      <c r="AL17" s="31" t="s">
        <v>45</v>
      </c>
      <c r="AM17" s="32" t="s">
        <v>121</v>
      </c>
      <c r="AN17" s="39" t="str">
        <f t="array" ref="AN17">IFNA(TEXT(XLOOKUP(C:C,'Follow up.2'!B:B,'Follow up.2'!AF:AF),if(left(B17,1)="3","x", "mm/yyyy")), "-")</f>
        <v>03/2026</v>
      </c>
      <c r="AO17" s="95" t="s">
        <v>198</v>
      </c>
      <c r="AP17" s="96" t="s">
        <v>198</v>
      </c>
      <c r="AQ17" s="97" t="s">
        <v>198</v>
      </c>
      <c r="AR17" s="97" t="s">
        <v>198</v>
      </c>
      <c r="AS17" s="13"/>
      <c r="AT17" s="13"/>
      <c r="AU17" s="13"/>
      <c r="AV17" s="97" t="s">
        <v>198</v>
      </c>
      <c r="AW17" s="3"/>
      <c r="AX17" s="3"/>
      <c r="AY17" s="3"/>
      <c r="AZ17" s="3"/>
      <c r="BA17" s="3"/>
      <c r="BB17" s="3"/>
      <c r="BC17" s="3"/>
      <c r="BD17" s="3"/>
      <c r="BE17" s="3"/>
      <c r="BF17" s="3"/>
      <c r="BG17" s="3"/>
      <c r="BH17" s="3"/>
      <c r="BI17" s="3"/>
    </row>
    <row r="18" ht="14.25" customHeight="1">
      <c r="A18" s="1"/>
      <c r="B18" s="1">
        <f t="array" ref="B18">ifna(iferror(xlookup(C:C,'1000'!A:A,'1000'!D:D),iferror(xlookup(C:C,'2000'!A:A,'2000'!D:D),xlookup(C:C,'3000'!A:A,'3000'!D:D))),"-")</f>
        <v>1105</v>
      </c>
      <c r="C18" s="26">
        <v>1574.0</v>
      </c>
      <c r="D18" s="27" t="s">
        <v>160</v>
      </c>
      <c r="E18" s="27" t="s">
        <v>161</v>
      </c>
      <c r="F18" s="27" t="s">
        <v>124</v>
      </c>
      <c r="G18" s="27">
        <v>9.0</v>
      </c>
      <c r="H18" s="28" t="s">
        <v>162</v>
      </c>
      <c r="I18" s="29" t="s">
        <v>163</v>
      </c>
      <c r="J18" s="27" t="s">
        <v>164</v>
      </c>
      <c r="K18" s="30" t="s">
        <v>165</v>
      </c>
      <c r="L18" s="6" t="s">
        <v>165</v>
      </c>
      <c r="M18" s="6"/>
      <c r="N18" s="33" t="s">
        <v>5961</v>
      </c>
      <c r="O18" s="99">
        <v>46143.0</v>
      </c>
      <c r="P18" s="65" t="s">
        <v>46</v>
      </c>
      <c r="Q18" s="65" t="s">
        <v>106</v>
      </c>
      <c r="R18" s="65" t="s">
        <v>106</v>
      </c>
      <c r="S18" s="65" t="s">
        <v>106</v>
      </c>
      <c r="T18" s="65" t="s">
        <v>45</v>
      </c>
      <c r="U18" s="65" t="s">
        <v>168</v>
      </c>
      <c r="V18" s="66" t="s">
        <v>168</v>
      </c>
      <c r="W18" s="50" t="s">
        <v>44</v>
      </c>
      <c r="X18" s="50" t="s">
        <v>44</v>
      </c>
      <c r="Y18" s="50" t="s">
        <v>46</v>
      </c>
      <c r="Z18" s="38" t="str">
        <f t="array" ref="Z18">IFERROR(xlookup(C:C,'Follow up.1'!A:A,'Follow up.1'!AF:AF),"-")</f>
        <v>05/26</v>
      </c>
      <c r="AA18" s="6"/>
      <c r="AB18" s="6"/>
      <c r="AC18" s="6"/>
      <c r="AD18" s="6"/>
      <c r="AE18" s="6"/>
      <c r="AF18" s="6"/>
      <c r="AG18" s="6"/>
      <c r="AH18" s="6"/>
      <c r="AI18" s="6"/>
      <c r="AJ18" s="6"/>
      <c r="AK18" s="6"/>
      <c r="AL18" s="6"/>
      <c r="AM18" s="6"/>
      <c r="AN18" s="39" t="str">
        <f t="array" ref="AN18">IFNA(TEXT(XLOOKUP(C:C,'Follow up.2'!B:B,'Follow up.2'!AF:AF),if(left(B18,1)="3","x", "mm/yyyy")), "-")</f>
        <v/>
      </c>
      <c r="AO18" s="6"/>
      <c r="AP18" s="3"/>
      <c r="AQ18" s="3"/>
      <c r="AR18" s="3"/>
      <c r="AS18" s="3"/>
      <c r="AT18" s="3"/>
      <c r="AU18" s="3"/>
      <c r="AV18" s="3"/>
      <c r="AW18" s="40"/>
      <c r="AX18" s="40"/>
      <c r="AY18" s="40"/>
      <c r="AZ18" s="40"/>
      <c r="BA18" s="40"/>
      <c r="BB18" s="40"/>
      <c r="BC18" s="40"/>
      <c r="BD18" s="40"/>
      <c r="BE18" s="40"/>
      <c r="BF18" s="40"/>
      <c r="BG18" s="40"/>
      <c r="BH18" s="40"/>
      <c r="BI18" s="40"/>
    </row>
    <row r="19" ht="14.25" customHeight="1">
      <c r="A19" s="1"/>
      <c r="B19" s="1">
        <f t="array" ref="B19">ifna(iferror(xlookup(C:C,'1000'!A:A,'1000'!D:D),iferror(xlookup(C:C,'2000'!A:A,'2000'!D:D),xlookup(C:C,'3000'!A:A,'3000'!D:D))),"-")</f>
        <v>1128</v>
      </c>
      <c r="C19" s="87">
        <v>1806.0</v>
      </c>
      <c r="D19" s="89" t="s">
        <v>184</v>
      </c>
      <c r="E19" s="89" t="s">
        <v>185</v>
      </c>
      <c r="F19" s="89" t="s">
        <v>38</v>
      </c>
      <c r="G19" s="89">
        <v>10.0</v>
      </c>
      <c r="H19" s="43" t="s">
        <v>186</v>
      </c>
      <c r="I19" s="90" t="s">
        <v>187</v>
      </c>
      <c r="J19" s="89" t="s">
        <v>188</v>
      </c>
      <c r="K19" s="91"/>
      <c r="L19" s="31" t="s">
        <v>42</v>
      </c>
      <c r="M19" s="31"/>
      <c r="N19" s="33" t="s">
        <v>5962</v>
      </c>
      <c r="O19" s="99">
        <v>46143.0</v>
      </c>
      <c r="P19" s="50" t="s">
        <v>46</v>
      </c>
      <c r="Q19" s="50" t="s">
        <v>86</v>
      </c>
      <c r="R19" s="50" t="s">
        <v>86</v>
      </c>
      <c r="S19" s="50" t="s">
        <v>86</v>
      </c>
      <c r="T19" s="50" t="s">
        <v>46</v>
      </c>
      <c r="U19" s="50" t="s">
        <v>86</v>
      </c>
      <c r="V19" s="50" t="s">
        <v>86</v>
      </c>
      <c r="W19" s="50" t="s">
        <v>190</v>
      </c>
      <c r="X19" s="50" t="s">
        <v>190</v>
      </c>
      <c r="Y19" s="50" t="s">
        <v>86</v>
      </c>
      <c r="Z19" s="38" t="str">
        <f t="array" ref="Z19">IFERROR(xlookup(C:C,'Follow up.1'!A:A,'Follow up.1'!AF:AF),"-")</f>
        <v>05/26</v>
      </c>
      <c r="AA19" s="6"/>
      <c r="AB19" s="6"/>
      <c r="AC19" s="6"/>
      <c r="AD19" s="6"/>
      <c r="AE19" s="6"/>
      <c r="AF19" s="6"/>
      <c r="AG19" s="6"/>
      <c r="AH19" s="6"/>
      <c r="AI19" s="6"/>
      <c r="AJ19" s="6"/>
      <c r="AK19" s="6"/>
      <c r="AL19" s="6"/>
      <c r="AM19" s="6"/>
      <c r="AN19" s="39" t="str">
        <f t="array" ref="AN19">IFNA(TEXT(XLOOKUP(C:C,'Follow up.2'!B:B,'Follow up.2'!AF:AF),if(left(B19,1)="3","x", "mm/yyyy")), "-")</f>
        <v/>
      </c>
      <c r="AO19" s="6"/>
      <c r="AP19" s="3"/>
      <c r="AQ19" s="3"/>
      <c r="AR19" s="3"/>
      <c r="AS19" s="3"/>
      <c r="AT19" s="3"/>
      <c r="AU19" s="3"/>
      <c r="AV19" s="3"/>
      <c r="AW19" s="3"/>
      <c r="AX19" s="3"/>
      <c r="AY19" s="3"/>
      <c r="AZ19" s="3"/>
      <c r="BA19" s="3"/>
      <c r="BB19" s="3"/>
      <c r="BC19" s="3"/>
      <c r="BD19" s="3"/>
      <c r="BE19" s="3"/>
      <c r="BF19" s="3"/>
      <c r="BG19" s="3"/>
      <c r="BH19" s="3"/>
      <c r="BI19" s="3"/>
    </row>
    <row r="20" ht="14.25" customHeight="1">
      <c r="A20" s="1"/>
      <c r="B20" s="1">
        <f t="array" ref="B20">ifna(iferror(xlookup(C:C,'1000'!A:A,'1000'!D:D),iferror(xlookup(C:C,'2000'!A:A,'2000'!D:D),xlookup(C:C,'3000'!A:A,'3000'!D:D))),"-")</f>
        <v>1114</v>
      </c>
      <c r="C20" s="26">
        <v>1609.0</v>
      </c>
      <c r="D20" s="27" t="s">
        <v>36</v>
      </c>
      <c r="E20" s="27" t="s">
        <v>37</v>
      </c>
      <c r="F20" s="27" t="s">
        <v>38</v>
      </c>
      <c r="G20" s="27">
        <v>12.0</v>
      </c>
      <c r="H20" s="28" t="s">
        <v>39</v>
      </c>
      <c r="I20" s="29" t="s">
        <v>40</v>
      </c>
      <c r="J20" s="27" t="s">
        <v>41</v>
      </c>
      <c r="K20" s="30" t="s">
        <v>42</v>
      </c>
      <c r="L20" s="31" t="s">
        <v>42</v>
      </c>
      <c r="M20" s="32"/>
      <c r="N20" s="33" t="s">
        <v>5962</v>
      </c>
      <c r="O20" s="99">
        <v>46143.0</v>
      </c>
      <c r="P20" s="35" t="s">
        <v>44</v>
      </c>
      <c r="Q20" s="35" t="s">
        <v>45</v>
      </c>
      <c r="R20" s="35" t="s">
        <v>46</v>
      </c>
      <c r="S20" s="35" t="s">
        <v>46</v>
      </c>
      <c r="T20" s="35" t="s">
        <v>46</v>
      </c>
      <c r="U20" s="35" t="s">
        <v>45</v>
      </c>
      <c r="V20" s="36" t="s">
        <v>45</v>
      </c>
      <c r="W20" s="37" t="s">
        <v>46</v>
      </c>
      <c r="X20" s="37" t="s">
        <v>46</v>
      </c>
      <c r="Y20" s="37" t="s">
        <v>46</v>
      </c>
      <c r="Z20" s="38" t="str">
        <f t="array" ref="Z20">IFERROR(xlookup(C:C,'Follow up.1'!A:A,'Follow up.1'!AF:AF),"-")</f>
        <v>05/26</v>
      </c>
      <c r="AA20" s="31"/>
      <c r="AB20" s="31"/>
      <c r="AC20" s="31"/>
      <c r="AD20" s="31"/>
      <c r="AE20" s="31"/>
      <c r="AF20" s="31"/>
      <c r="AG20" s="31"/>
      <c r="AH20" s="31"/>
      <c r="AI20" s="31"/>
      <c r="AJ20" s="31"/>
      <c r="AK20" s="31"/>
      <c r="AL20" s="31"/>
      <c r="AM20" s="31"/>
      <c r="AN20" s="39" t="str">
        <f t="array" ref="AN20">IFNA(TEXT(XLOOKUP(C:C,'Follow up.2'!B:B,'Follow up.2'!AF:AF),if(left(B20,1)="3","x", "mm/yyyy")), "-")</f>
        <v/>
      </c>
      <c r="AO20" s="31"/>
      <c r="AP20" s="30"/>
      <c r="AQ20" s="13"/>
      <c r="AR20" s="13"/>
      <c r="AS20" s="13"/>
      <c r="AT20" s="13"/>
      <c r="AU20" s="13"/>
      <c r="AV20" s="13"/>
      <c r="AW20" s="40"/>
      <c r="AX20" s="40"/>
      <c r="AY20" s="40"/>
      <c r="AZ20" s="40"/>
      <c r="BA20" s="40"/>
      <c r="BB20" s="40"/>
      <c r="BC20" s="40"/>
      <c r="BD20" s="40"/>
      <c r="BE20" s="40"/>
      <c r="BF20" s="40"/>
      <c r="BG20" s="40"/>
      <c r="BH20" s="40"/>
      <c r="BI20" s="40"/>
    </row>
    <row r="21" ht="14.25" customHeight="1">
      <c r="A21" s="1"/>
      <c r="B21" s="1">
        <f t="array" ref="B21">ifna(iferror(xlookup(C:C,'1000'!A:A,'1000'!D:D),iferror(xlookup(C:C,'2000'!A:A,'2000'!D:D),xlookup(C:C,'3000'!A:A,'3000'!D:D))),"-")</f>
        <v>1124</v>
      </c>
      <c r="C21" s="41">
        <v>1703.0</v>
      </c>
      <c r="D21" s="42" t="s">
        <v>48</v>
      </c>
      <c r="E21" s="42" t="s">
        <v>49</v>
      </c>
      <c r="F21" s="42" t="s">
        <v>50</v>
      </c>
      <c r="G21" s="42">
        <v>12.0</v>
      </c>
      <c r="H21" s="43" t="s">
        <v>51</v>
      </c>
      <c r="I21" s="44" t="s">
        <v>52</v>
      </c>
      <c r="J21" s="27"/>
      <c r="K21" s="45"/>
      <c r="L21" s="32" t="s">
        <v>53</v>
      </c>
      <c r="M21" s="32" t="s">
        <v>54</v>
      </c>
      <c r="N21" s="33" t="s">
        <v>5963</v>
      </c>
      <c r="O21" s="99">
        <v>46143.0</v>
      </c>
      <c r="P21" s="37" t="s">
        <v>56</v>
      </c>
      <c r="Q21" s="37" t="s">
        <v>56</v>
      </c>
      <c r="R21" s="37" t="s">
        <v>56</v>
      </c>
      <c r="S21" s="37" t="s">
        <v>56</v>
      </c>
      <c r="T21" s="37" t="s">
        <v>56</v>
      </c>
      <c r="U21" s="37" t="s">
        <v>56</v>
      </c>
      <c r="V21" s="37" t="s">
        <v>46</v>
      </c>
      <c r="W21" s="37" t="s">
        <v>46</v>
      </c>
      <c r="X21" s="37" t="s">
        <v>46</v>
      </c>
      <c r="Y21" s="37" t="s">
        <v>57</v>
      </c>
      <c r="Z21" s="38" t="str">
        <f t="array" ref="Z21">IFERROR(xlookup(C:C,'Follow up.1'!A:A,'Follow up.1'!AF:AF),"-")</f>
        <v>05/26</v>
      </c>
      <c r="AA21" s="31"/>
      <c r="AB21" s="31"/>
      <c r="AC21" s="31"/>
      <c r="AD21" s="31"/>
      <c r="AE21" s="31"/>
      <c r="AF21" s="31"/>
      <c r="AG21" s="31"/>
      <c r="AH21" s="31"/>
      <c r="AI21" s="31"/>
      <c r="AJ21" s="31"/>
      <c r="AK21" s="31"/>
      <c r="AL21" s="31"/>
      <c r="AM21" s="31"/>
      <c r="AN21" s="39" t="str">
        <f t="array" ref="AN21">IFNA(TEXT(XLOOKUP(C:C,'Follow up.2'!B:B,'Follow up.2'!AF:AF),if(left(B21,1)="3","x", "mm/yyyy")), "-")</f>
        <v>-</v>
      </c>
      <c r="AO21" s="31"/>
      <c r="AP21" s="30"/>
      <c r="AQ21" s="13"/>
      <c r="AR21" s="13"/>
      <c r="AS21" s="13"/>
      <c r="AT21" s="13"/>
      <c r="AU21" s="13"/>
      <c r="AV21" s="13"/>
      <c r="AW21" s="3"/>
      <c r="AX21" s="3"/>
      <c r="AY21" s="3"/>
      <c r="AZ21" s="3"/>
      <c r="BA21" s="3"/>
      <c r="BB21" s="3"/>
      <c r="BC21" s="3"/>
      <c r="BD21" s="3"/>
      <c r="BE21" s="3"/>
      <c r="BF21" s="3"/>
      <c r="BG21" s="3"/>
      <c r="BH21" s="3"/>
      <c r="BI21" s="3"/>
    </row>
    <row r="22" ht="14.25" customHeight="1">
      <c r="A22" s="1"/>
      <c r="B22" s="1">
        <f t="array" ref="B22">ifna(iferror(xlookup(C:C,'1000'!A:A,'1000'!D:D),iferror(xlookup(C:C,'2000'!A:A,'2000'!D:D),xlookup(C:C,'3000'!A:A,'3000'!D:D))),"-")</f>
        <v>1127</v>
      </c>
      <c r="C22" s="87">
        <v>1754.0</v>
      </c>
      <c r="D22" s="89" t="s">
        <v>146</v>
      </c>
      <c r="E22" s="89" t="s">
        <v>147</v>
      </c>
      <c r="F22" s="89" t="s">
        <v>38</v>
      </c>
      <c r="G22" s="89">
        <v>12.0</v>
      </c>
      <c r="H22" s="43" t="s">
        <v>148</v>
      </c>
      <c r="I22" s="90" t="s">
        <v>149</v>
      </c>
      <c r="J22" s="89" t="s">
        <v>150</v>
      </c>
      <c r="K22" s="91"/>
      <c r="L22" s="31" t="s">
        <v>42</v>
      </c>
      <c r="M22" s="31"/>
      <c r="N22" s="33" t="s">
        <v>5963</v>
      </c>
      <c r="O22" s="99">
        <v>46143.0</v>
      </c>
      <c r="P22" s="50" t="s">
        <v>46</v>
      </c>
      <c r="Q22" s="50" t="s">
        <v>86</v>
      </c>
      <c r="R22" s="50" t="s">
        <v>86</v>
      </c>
      <c r="S22" s="50" t="s">
        <v>86</v>
      </c>
      <c r="T22" s="50" t="s">
        <v>86</v>
      </c>
      <c r="U22" s="50" t="s">
        <v>46</v>
      </c>
      <c r="V22" s="50" t="s">
        <v>86</v>
      </c>
      <c r="W22" s="50" t="s">
        <v>46</v>
      </c>
      <c r="X22" s="50" t="s">
        <v>57</v>
      </c>
      <c r="Y22" s="50" t="s">
        <v>46</v>
      </c>
      <c r="Z22" s="38" t="str">
        <f t="array" ref="Z22">IFERROR(xlookup(C:C,'Follow up.1'!A:A,'Follow up.1'!AF:AF),"-")</f>
        <v>05/26</v>
      </c>
      <c r="AA22" s="6"/>
      <c r="AB22" s="6"/>
      <c r="AC22" s="6"/>
      <c r="AD22" s="6"/>
      <c r="AE22" s="6"/>
      <c r="AF22" s="6"/>
      <c r="AG22" s="6"/>
      <c r="AH22" s="6"/>
      <c r="AI22" s="6"/>
      <c r="AJ22" s="6"/>
      <c r="AK22" s="6"/>
      <c r="AL22" s="6"/>
      <c r="AM22" s="6"/>
      <c r="AN22" s="39" t="str">
        <f t="array" ref="AN22">IFNA(TEXT(XLOOKUP(C:C,'Follow up.2'!B:B,'Follow up.2'!AF:AF),if(left(B22,1)="3","x", "mm/yyyy")), "-")</f>
        <v/>
      </c>
      <c r="AO22" s="6"/>
      <c r="AP22" s="3"/>
      <c r="AQ22" s="3"/>
      <c r="AR22" s="3"/>
      <c r="AS22" s="3"/>
      <c r="AT22" s="3"/>
      <c r="AU22" s="3"/>
      <c r="AV22" s="3"/>
      <c r="AW22" s="3"/>
      <c r="AX22" s="3"/>
      <c r="AY22" s="3"/>
      <c r="AZ22" s="3"/>
      <c r="BA22" s="3"/>
      <c r="BB22" s="3"/>
      <c r="BC22" s="3"/>
      <c r="BD22" s="3"/>
      <c r="BE22" s="3"/>
      <c r="BF22" s="3"/>
      <c r="BG22" s="3"/>
      <c r="BH22" s="3"/>
      <c r="BI22" s="3"/>
    </row>
    <row r="23" ht="14.25" customHeight="1">
      <c r="A23" s="1"/>
      <c r="B23" s="1">
        <f t="array" ref="B23">ifna(iferror(xlookup(C:C,'1000'!A:A,'1000'!D:D),iferror(xlookup(C:C,'2000'!A:A,'2000'!D:D),xlookup(C:C,'3000'!A:A,'3000'!D:D))),"-")</f>
        <v>2087</v>
      </c>
      <c r="C23" s="41">
        <v>1531.0</v>
      </c>
      <c r="D23" s="27" t="s">
        <v>171</v>
      </c>
      <c r="E23" s="27" t="s">
        <v>172</v>
      </c>
      <c r="F23" s="27" t="s">
        <v>173</v>
      </c>
      <c r="G23" s="27">
        <v>12.0</v>
      </c>
      <c r="H23" s="28" t="s">
        <v>174</v>
      </c>
      <c r="I23" s="29" t="s">
        <v>5964</v>
      </c>
      <c r="J23" s="27"/>
      <c r="K23" s="30" t="s">
        <v>176</v>
      </c>
      <c r="L23" s="6" t="s">
        <v>176</v>
      </c>
      <c r="M23" s="6"/>
      <c r="N23" s="33" t="s">
        <v>5965</v>
      </c>
      <c r="O23" s="99">
        <v>46143.0</v>
      </c>
      <c r="P23" s="65" t="s">
        <v>106</v>
      </c>
      <c r="Q23" s="65" t="s">
        <v>45</v>
      </c>
      <c r="R23" s="65" t="s">
        <v>45</v>
      </c>
      <c r="S23" s="65" t="s">
        <v>45</v>
      </c>
      <c r="T23" s="65" t="s">
        <v>106</v>
      </c>
      <c r="U23" s="65" t="s">
        <v>106</v>
      </c>
      <c r="V23" s="36" t="s">
        <v>44</v>
      </c>
      <c r="W23" s="50" t="s">
        <v>46</v>
      </c>
      <c r="X23" s="50" t="s">
        <v>106</v>
      </c>
      <c r="Y23" s="50" t="s">
        <v>106</v>
      </c>
      <c r="Z23" s="38" t="str">
        <f t="array" ref="Z23">IFERROR(xlookup(C:C,'Follow up.1'!A:A,'Follow up.1'!AF:AF),"-")</f>
        <v>05/26</v>
      </c>
      <c r="AA23" s="6"/>
      <c r="AB23" s="6"/>
      <c r="AC23" s="6"/>
      <c r="AD23" s="6"/>
      <c r="AE23" s="6"/>
      <c r="AF23" s="6"/>
      <c r="AG23" s="6"/>
      <c r="AH23" s="6"/>
      <c r="AI23" s="6"/>
      <c r="AJ23" s="6"/>
      <c r="AK23" s="6"/>
      <c r="AL23" s="6"/>
      <c r="AM23" s="6"/>
      <c r="AN23" s="39" t="str">
        <f t="array" ref="AN23">IFNA(TEXT(XLOOKUP(C:C,'Follow up.2'!B:B,'Follow up.2'!AF:AF),if(left(B23,1)="3","x", "mm/yyyy")), "-")</f>
        <v/>
      </c>
      <c r="AO23" s="6"/>
      <c r="AP23" s="3"/>
      <c r="AQ23" s="3"/>
      <c r="AR23" s="3"/>
      <c r="AS23" s="3"/>
      <c r="AT23" s="3"/>
      <c r="AU23" s="3"/>
      <c r="AV23" s="3"/>
      <c r="AW23" s="40"/>
      <c r="AX23" s="40"/>
      <c r="AY23" s="40"/>
      <c r="AZ23" s="40"/>
      <c r="BA23" s="40"/>
      <c r="BB23" s="40"/>
      <c r="BC23" s="40"/>
      <c r="BD23" s="40"/>
      <c r="BE23" s="40"/>
      <c r="BF23" s="40"/>
      <c r="BG23" s="40"/>
      <c r="BH23" s="40"/>
      <c r="BI23" s="40"/>
    </row>
    <row r="24" ht="14.25" customHeight="1">
      <c r="A24" s="1"/>
      <c r="B24" s="1">
        <f t="array" ref="B24">ifna(iferror(xlookup(C:C,'1000'!A:A,'1000'!D:D),iferror(xlookup(C:C,'2000'!A:A,'2000'!D:D),xlookup(C:C,'3000'!A:A,'3000'!D:D))),"-")</f>
        <v>2098</v>
      </c>
      <c r="C24" s="41">
        <v>1859.0</v>
      </c>
      <c r="D24" s="46" t="s">
        <v>60</v>
      </c>
      <c r="E24" s="46" t="s">
        <v>5651</v>
      </c>
      <c r="F24" s="46" t="s">
        <v>38</v>
      </c>
      <c r="G24" s="46">
        <v>14.0</v>
      </c>
      <c r="H24" s="47" t="s">
        <v>62</v>
      </c>
      <c r="I24" s="48" t="s">
        <v>63</v>
      </c>
      <c r="J24" s="46" t="s">
        <v>64</v>
      </c>
      <c r="K24" s="49" t="s">
        <v>65</v>
      </c>
      <c r="L24" s="31" t="s">
        <v>42</v>
      </c>
      <c r="M24" s="31"/>
      <c r="N24" s="33" t="s">
        <v>5962</v>
      </c>
      <c r="O24" s="99">
        <v>46143.0</v>
      </c>
      <c r="P24" s="50" t="s">
        <v>57</v>
      </c>
      <c r="Q24" s="50" t="s">
        <v>46</v>
      </c>
      <c r="R24" s="50" t="s">
        <v>46</v>
      </c>
      <c r="S24" s="50" t="s">
        <v>46</v>
      </c>
      <c r="T24" s="50" t="s">
        <v>44</v>
      </c>
      <c r="U24" s="50" t="s">
        <v>46</v>
      </c>
      <c r="V24" s="50" t="s">
        <v>46</v>
      </c>
      <c r="W24" s="50" t="s">
        <v>68</v>
      </c>
      <c r="X24" s="50" t="s">
        <v>57</v>
      </c>
      <c r="Y24" s="50" t="s">
        <v>46</v>
      </c>
      <c r="Z24" s="38" t="str">
        <f t="array" ref="Z24">IFERROR(xlookup(C:C,'Follow up.1'!A:A,'Follow up.1'!AF:AF),"-")</f>
        <v>05/26</v>
      </c>
      <c r="AA24" s="6"/>
      <c r="AB24" s="6"/>
      <c r="AC24" s="6"/>
      <c r="AD24" s="6"/>
      <c r="AE24" s="6"/>
      <c r="AF24" s="6"/>
      <c r="AG24" s="6"/>
      <c r="AH24" s="6"/>
      <c r="AI24" s="6"/>
      <c r="AJ24" s="6"/>
      <c r="AK24" s="6"/>
      <c r="AL24" s="6"/>
      <c r="AM24" s="6"/>
      <c r="AN24" s="39" t="str">
        <f t="array" ref="AN24">IFNA(TEXT(XLOOKUP(C:C,'Follow up.2'!B:B,'Follow up.2'!AF:AF),if(left(B24,1)="3","x", "mm/yyyy")), "-")</f>
        <v>-</v>
      </c>
      <c r="AO24" s="6"/>
      <c r="AP24" s="3"/>
      <c r="AQ24" s="3"/>
      <c r="AR24" s="3"/>
      <c r="AS24" s="3"/>
      <c r="AT24" s="3"/>
      <c r="AU24" s="3"/>
      <c r="AV24" s="3"/>
      <c r="AW24" s="3"/>
      <c r="AX24" s="3"/>
      <c r="AY24" s="3"/>
      <c r="AZ24" s="3"/>
      <c r="BA24" s="3"/>
      <c r="BB24" s="3"/>
      <c r="BC24" s="3"/>
      <c r="BD24" s="3"/>
      <c r="BE24" s="3"/>
      <c r="BF24" s="3"/>
      <c r="BG24" s="3"/>
      <c r="BH24" s="3"/>
      <c r="BI24" s="3"/>
    </row>
    <row r="25" ht="14.25" customHeight="1">
      <c r="A25" s="1"/>
      <c r="B25" s="1">
        <f t="array" ref="B25">ifna(iferror(xlookup(C:C,'1000'!A:A,'1000'!D:D),iferror(xlookup(C:C,'2000'!A:A,'2000'!D:D),xlookup(C:C,'3000'!A:A,'3000'!D:D))),"-")</f>
        <v>2106</v>
      </c>
      <c r="C25" s="52">
        <v>1647.0</v>
      </c>
      <c r="D25" s="53" t="s">
        <v>69</v>
      </c>
      <c r="E25" s="53" t="s">
        <v>70</v>
      </c>
      <c r="F25" s="53" t="s">
        <v>71</v>
      </c>
      <c r="G25" s="53">
        <v>15.0</v>
      </c>
      <c r="H25" s="28" t="s">
        <v>72</v>
      </c>
      <c r="I25" s="54" t="s">
        <v>73</v>
      </c>
      <c r="J25" s="53" t="s">
        <v>74</v>
      </c>
      <c r="K25" s="55" t="s">
        <v>42</v>
      </c>
      <c r="L25" s="40" t="s">
        <v>42</v>
      </c>
      <c r="M25" s="40"/>
      <c r="N25" s="56" t="s">
        <v>5966</v>
      </c>
      <c r="O25" s="99">
        <v>46143.0</v>
      </c>
      <c r="P25" s="35" t="s">
        <v>45</v>
      </c>
      <c r="Q25" s="35" t="s">
        <v>45</v>
      </c>
      <c r="R25" s="35" t="s">
        <v>76</v>
      </c>
      <c r="S25" s="35" t="s">
        <v>76</v>
      </c>
      <c r="T25" s="35" t="s">
        <v>46</v>
      </c>
      <c r="U25" s="35" t="s">
        <v>46</v>
      </c>
      <c r="V25" s="37" t="s">
        <v>46</v>
      </c>
      <c r="W25" s="37" t="s">
        <v>46</v>
      </c>
      <c r="X25" s="37" t="s">
        <v>45</v>
      </c>
      <c r="Y25" s="37" t="s">
        <v>45</v>
      </c>
      <c r="Z25" s="38" t="str">
        <f t="array" ref="Z25">IFERROR(xlookup(C:C,'Follow up.1'!A:A,'Follow up.1'!AF:AF),"-")</f>
        <v>05/26</v>
      </c>
      <c r="AA25" s="45"/>
      <c r="AB25" s="45"/>
      <c r="AC25" s="45"/>
      <c r="AD25" s="45"/>
      <c r="AE25" s="45"/>
      <c r="AF25" s="45"/>
      <c r="AG25" s="45"/>
      <c r="AH25" s="45"/>
      <c r="AI25" s="45"/>
      <c r="AJ25" s="45"/>
      <c r="AK25" s="45"/>
      <c r="AL25" s="45"/>
      <c r="AM25" s="45"/>
      <c r="AN25" s="39" t="str">
        <f t="array" ref="AN25">IFNA(TEXT(XLOOKUP(C:C,'Follow up.2'!B:B,'Follow up.2'!AF:AF),if(left(B25,1)="3","x", "mm/yyyy")), "-")</f>
        <v>09/2027</v>
      </c>
      <c r="AO25" s="45"/>
      <c r="AP25" s="55"/>
      <c r="AW25" s="3"/>
      <c r="AX25" s="3"/>
      <c r="AY25" s="3"/>
      <c r="AZ25" s="3"/>
      <c r="BA25" s="3"/>
      <c r="BB25" s="3"/>
      <c r="BC25" s="3"/>
      <c r="BD25" s="3"/>
      <c r="BE25" s="3"/>
      <c r="BF25" s="3"/>
      <c r="BG25" s="3"/>
      <c r="BH25" s="3"/>
      <c r="BI25" s="3"/>
    </row>
    <row r="26" ht="14.25" customHeight="1">
      <c r="A26" s="1"/>
      <c r="B26" s="1">
        <f t="array" ref="B26">ifna(iferror(xlookup(C:C,'1000'!A:A,'1000'!D:D),iferror(xlookup(C:C,'2000'!A:A,'2000'!D:D),xlookup(C:C,'3000'!A:A,'3000'!D:D))),"-")</f>
        <v>2100</v>
      </c>
      <c r="C26" s="26">
        <v>1575.0</v>
      </c>
      <c r="D26" s="27" t="s">
        <v>169</v>
      </c>
      <c r="E26" s="27" t="s">
        <v>161</v>
      </c>
      <c r="F26" s="27" t="s">
        <v>170</v>
      </c>
      <c r="G26" s="27">
        <v>15.0</v>
      </c>
      <c r="H26" s="28" t="s">
        <v>162</v>
      </c>
      <c r="I26" s="29" t="s">
        <v>163</v>
      </c>
      <c r="J26" s="27" t="s">
        <v>164</v>
      </c>
      <c r="K26" s="30" t="s">
        <v>165</v>
      </c>
      <c r="L26" s="6" t="s">
        <v>165</v>
      </c>
      <c r="M26" s="6"/>
      <c r="N26" s="78" t="s">
        <v>5962</v>
      </c>
      <c r="O26" s="99">
        <v>46143.0</v>
      </c>
      <c r="P26" s="65" t="s">
        <v>46</v>
      </c>
      <c r="Q26" s="65" t="s">
        <v>106</v>
      </c>
      <c r="R26" s="65" t="s">
        <v>106</v>
      </c>
      <c r="S26" s="65" t="s">
        <v>106</v>
      </c>
      <c r="T26" s="65" t="s">
        <v>45</v>
      </c>
      <c r="U26" s="65" t="s">
        <v>168</v>
      </c>
      <c r="V26" s="66" t="s">
        <v>168</v>
      </c>
      <c r="W26" s="50" t="s">
        <v>44</v>
      </c>
      <c r="X26" s="50" t="s">
        <v>44</v>
      </c>
      <c r="Y26" s="50" t="s">
        <v>46</v>
      </c>
      <c r="Z26" s="38" t="str">
        <f t="array" ref="Z26">IFERROR(xlookup(C:C,'Follow up.1'!A:A,'Follow up.1'!AF:AF),"-")</f>
        <v>-</v>
      </c>
      <c r="AA26" s="6"/>
      <c r="AB26" s="6"/>
      <c r="AC26" s="6"/>
      <c r="AD26" s="6"/>
      <c r="AE26" s="6"/>
      <c r="AF26" s="6"/>
      <c r="AG26" s="6"/>
      <c r="AH26" s="6"/>
      <c r="AI26" s="6"/>
      <c r="AJ26" s="6"/>
      <c r="AK26" s="6"/>
      <c r="AL26" s="6"/>
      <c r="AM26" s="6"/>
      <c r="AN26" s="39" t="str">
        <f t="array" ref="AN26">IFNA(TEXT(XLOOKUP(C:C,'Follow up.2'!B:B,'Follow up.2'!AF:AF),if(left(B26,1)="3","x", "mm/yyyy")), "-")</f>
        <v/>
      </c>
      <c r="AO26" s="6"/>
      <c r="AP26" s="3"/>
      <c r="AQ26" s="3"/>
      <c r="AR26" s="3"/>
      <c r="AS26" s="3"/>
      <c r="AT26" s="3"/>
      <c r="AU26" s="3"/>
      <c r="AV26" s="3"/>
      <c r="AW26" s="40"/>
      <c r="AX26" s="40"/>
      <c r="AY26" s="40"/>
      <c r="AZ26" s="40"/>
      <c r="BA26" s="40"/>
      <c r="BB26" s="40"/>
      <c r="BC26" s="40"/>
      <c r="BD26" s="40"/>
      <c r="BE26" s="40"/>
      <c r="BF26" s="40"/>
      <c r="BG26" s="40"/>
      <c r="BH26" s="40"/>
      <c r="BI26" s="40"/>
    </row>
    <row r="27" ht="14.25" customHeight="1">
      <c r="A27" s="1"/>
      <c r="B27" s="1">
        <f t="array" ref="B27">ifna(iferror(xlookup(C:C,'1000'!A:A,'1000'!D:D),iferror(xlookup(C:C,'2000'!A:A,'2000'!D:D),xlookup(C:C,'3000'!A:A,'3000'!D:D))),"-")</f>
        <v>2113</v>
      </c>
      <c r="C27" s="87">
        <v>1810.0</v>
      </c>
      <c r="D27" s="89" t="s">
        <v>177</v>
      </c>
      <c r="E27" s="89" t="s">
        <v>178</v>
      </c>
      <c r="F27" s="89" t="s">
        <v>38</v>
      </c>
      <c r="G27" s="89">
        <v>16.0</v>
      </c>
      <c r="H27" s="43" t="s">
        <v>179</v>
      </c>
      <c r="I27" s="90" t="s">
        <v>180</v>
      </c>
      <c r="J27" s="89" t="s">
        <v>181</v>
      </c>
      <c r="K27" s="91"/>
      <c r="L27" s="31" t="s">
        <v>42</v>
      </c>
      <c r="M27" s="31"/>
      <c r="N27" s="33" t="s">
        <v>5962</v>
      </c>
      <c r="O27" s="99">
        <v>46143.0</v>
      </c>
      <c r="P27" s="50" t="s">
        <v>46</v>
      </c>
      <c r="Q27" s="50" t="s">
        <v>46</v>
      </c>
      <c r="R27" s="50" t="s">
        <v>46</v>
      </c>
      <c r="S27" s="50" t="s">
        <v>46</v>
      </c>
      <c r="T27" s="50" t="s">
        <v>86</v>
      </c>
      <c r="U27" s="50" t="s">
        <v>46</v>
      </c>
      <c r="V27" s="50" t="s">
        <v>86</v>
      </c>
      <c r="W27" s="50" t="s">
        <v>87</v>
      </c>
      <c r="X27" s="50" t="s">
        <v>87</v>
      </c>
      <c r="Y27" s="50" t="s">
        <v>46</v>
      </c>
      <c r="Z27" s="38" t="str">
        <f t="array" ref="Z27">IFERROR(xlookup(C:C,'Follow up.1'!A:A,'Follow up.1'!AF:AF),"-")</f>
        <v>05/26</v>
      </c>
      <c r="AA27" s="6"/>
      <c r="AB27" s="6"/>
      <c r="AC27" s="6"/>
      <c r="AD27" s="6"/>
      <c r="AE27" s="6"/>
      <c r="AF27" s="6"/>
      <c r="AG27" s="6"/>
      <c r="AH27" s="6"/>
      <c r="AI27" s="6"/>
      <c r="AJ27" s="6"/>
      <c r="AK27" s="6"/>
      <c r="AL27" s="6"/>
      <c r="AM27" s="6"/>
      <c r="AN27" s="39" t="str">
        <f t="array" ref="AN27">IFNA(TEXT(XLOOKUP(C:C,'Follow up.2'!B:B,'Follow up.2'!AF:AF),if(left(B27,1)="3","x", "mm/yyyy")), "-")</f>
        <v/>
      </c>
      <c r="AO27" s="6"/>
      <c r="AP27" s="3"/>
      <c r="AQ27" s="3"/>
      <c r="AR27" s="3"/>
      <c r="AS27" s="3"/>
      <c r="AT27" s="3"/>
      <c r="AU27" s="3"/>
      <c r="AV27" s="3"/>
      <c r="AW27" s="3"/>
      <c r="AX27" s="3"/>
      <c r="AY27" s="3"/>
      <c r="AZ27" s="3"/>
      <c r="BA27" s="3"/>
      <c r="BB27" s="3"/>
      <c r="BC27" s="3"/>
      <c r="BD27" s="3"/>
      <c r="BE27" s="3"/>
      <c r="BF27" s="3"/>
      <c r="BG27" s="3"/>
      <c r="BH27" s="3"/>
      <c r="BI27" s="3"/>
    </row>
    <row r="28" ht="14.25" customHeight="1">
      <c r="A28" s="1"/>
      <c r="B28" s="1">
        <f t="array" ref="B28">ifna(iferror(xlookup(C:C,'1000'!A:A,'1000'!D:D),iferror(xlookup(C:C,'2000'!A:A,'2000'!D:D),xlookup(C:C,'3000'!A:A,'3000'!D:D))),"-")</f>
        <v>2116</v>
      </c>
      <c r="C28" s="41">
        <v>1839.0</v>
      </c>
      <c r="D28" s="46" t="s">
        <v>683</v>
      </c>
      <c r="E28" s="46" t="s">
        <v>684</v>
      </c>
      <c r="F28" s="46" t="s">
        <v>38</v>
      </c>
      <c r="G28" s="46">
        <v>16.0</v>
      </c>
      <c r="H28" s="47" t="s">
        <v>685</v>
      </c>
      <c r="I28" s="48" t="s">
        <v>686</v>
      </c>
      <c r="J28" s="46" t="s">
        <v>687</v>
      </c>
      <c r="K28" s="49" t="s">
        <v>688</v>
      </c>
      <c r="L28" s="31" t="s">
        <v>42</v>
      </c>
      <c r="M28" s="31"/>
      <c r="N28" s="33" t="s">
        <v>5962</v>
      </c>
      <c r="O28" s="99">
        <v>46143.0</v>
      </c>
      <c r="P28" s="50" t="s">
        <v>44</v>
      </c>
      <c r="Q28" s="50" t="s">
        <v>46</v>
      </c>
      <c r="R28" s="50" t="s">
        <v>86</v>
      </c>
      <c r="S28" s="50" t="s">
        <v>106</v>
      </c>
      <c r="T28" s="50" t="s">
        <v>46</v>
      </c>
      <c r="U28" s="50" t="s">
        <v>87</v>
      </c>
      <c r="V28" s="50" t="s">
        <v>46</v>
      </c>
      <c r="W28" s="50" t="s">
        <v>46</v>
      </c>
      <c r="X28" s="50" t="s">
        <v>128</v>
      </c>
      <c r="Y28" s="50" t="s">
        <v>57</v>
      </c>
      <c r="Z28" s="38" t="str">
        <f t="array" ref="Z28">IFERROR(xlookup(C:C,'Follow up.1'!A:A,'Follow up.1'!AF:AF),"-")</f>
        <v>05/26</v>
      </c>
      <c r="AA28" s="6"/>
      <c r="AB28" s="6"/>
      <c r="AC28" s="6"/>
      <c r="AD28" s="6"/>
      <c r="AE28" s="6"/>
      <c r="AF28" s="6"/>
      <c r="AG28" s="6"/>
      <c r="AH28" s="6"/>
      <c r="AI28" s="6"/>
      <c r="AJ28" s="6"/>
      <c r="AK28" s="6"/>
      <c r="AL28" s="6"/>
      <c r="AM28" s="6"/>
      <c r="AN28" s="39" t="str">
        <f t="array" ref="AN28">IFNA(TEXT(XLOOKUP(C:C,'Follow up.2'!B:B,'Follow up.2'!AF:AF),if(left(B28,1)="3","x", "mm/yyyy")), "-")</f>
        <v>08/2027</v>
      </c>
      <c r="AO28" s="6"/>
      <c r="AP28" s="3"/>
      <c r="AQ28" s="3"/>
      <c r="AR28" s="3"/>
      <c r="AS28" s="3"/>
      <c r="AT28" s="3"/>
      <c r="AU28" s="3"/>
      <c r="AV28" s="3"/>
      <c r="AW28" s="3"/>
      <c r="AX28" s="3"/>
      <c r="AY28" s="3"/>
      <c r="AZ28" s="3"/>
      <c r="BA28" s="3"/>
      <c r="BB28" s="3"/>
      <c r="BC28" s="3"/>
      <c r="BD28" s="3"/>
      <c r="BE28" s="3"/>
      <c r="BF28" s="3"/>
      <c r="BG28" s="3"/>
      <c r="BH28" s="3"/>
      <c r="BI28" s="3"/>
    </row>
    <row r="29" ht="14.25" customHeight="1">
      <c r="A29" s="1"/>
      <c r="B29" s="1">
        <f t="array" ref="B29">ifna(iferror(xlookup(C:C,'1000'!A:A,'1000'!D:D),iferror(xlookup(C:C,'2000'!A:A,'2000'!D:D),xlookup(C:C,'3000'!A:A,'3000'!D:D))),"-")</f>
        <v>2051</v>
      </c>
      <c r="C29" s="26">
        <v>1076.0</v>
      </c>
      <c r="D29" s="27" t="s">
        <v>130</v>
      </c>
      <c r="E29" s="27" t="s">
        <v>123</v>
      </c>
      <c r="F29" s="27" t="s">
        <v>117</v>
      </c>
      <c r="G29" s="27" t="s">
        <v>131</v>
      </c>
      <c r="H29" s="28" t="s">
        <v>125</v>
      </c>
      <c r="I29" s="29" t="s">
        <v>126</v>
      </c>
      <c r="J29" s="27" t="s">
        <v>132</v>
      </c>
      <c r="K29" s="30" t="s">
        <v>42</v>
      </c>
      <c r="L29" s="31" t="s">
        <v>42</v>
      </c>
      <c r="M29" s="32" t="s">
        <v>133</v>
      </c>
      <c r="N29" s="82" t="s">
        <v>5967</v>
      </c>
      <c r="O29" s="34">
        <v>46143.0</v>
      </c>
      <c r="P29" s="35" t="s">
        <v>76</v>
      </c>
      <c r="Q29" s="35" t="s">
        <v>45</v>
      </c>
      <c r="R29" s="35" t="s">
        <v>45</v>
      </c>
      <c r="S29" s="35" t="s">
        <v>45</v>
      </c>
      <c r="T29" s="35" t="s">
        <v>56</v>
      </c>
      <c r="U29" s="35" t="s">
        <v>45</v>
      </c>
      <c r="V29" s="65" t="s">
        <v>45</v>
      </c>
      <c r="W29" s="35" t="s">
        <v>45</v>
      </c>
      <c r="X29" s="35" t="s">
        <v>45</v>
      </c>
      <c r="Y29" s="35" t="s">
        <v>45</v>
      </c>
      <c r="Z29" s="38" t="str">
        <f t="array" ref="Z29">IFERROR(xlookup(C:C,'Follow up.1'!A:A,'Follow up.1'!AF:AF),"-")</f>
        <v> 10/25</v>
      </c>
      <c r="AA29" s="32" t="s">
        <v>87</v>
      </c>
      <c r="AB29" s="32" t="s">
        <v>106</v>
      </c>
      <c r="AC29" s="32" t="s">
        <v>135</v>
      </c>
      <c r="AD29" s="32" t="s">
        <v>56</v>
      </c>
      <c r="AE29" s="32"/>
      <c r="AF29" s="32" t="s">
        <v>47</v>
      </c>
      <c r="AG29" s="32" t="s">
        <v>87</v>
      </c>
      <c r="AH29" s="32"/>
      <c r="AI29" s="32" t="s">
        <v>136</v>
      </c>
      <c r="AJ29" s="32" t="s">
        <v>137</v>
      </c>
      <c r="AK29" s="32" t="s">
        <v>138</v>
      </c>
      <c r="AL29" s="31"/>
      <c r="AM29" s="31"/>
      <c r="AN29" s="39" t="str">
        <f t="array" ref="AN29">IFNA(TEXT(XLOOKUP(C:C,'Follow up.2'!B:B,'Follow up.2'!AF:AF),if(left(B29,1)="3","x", "mm/yyyy")), "-")</f>
        <v/>
      </c>
      <c r="AO29" s="31"/>
      <c r="AP29" s="27"/>
      <c r="AQ29" s="3"/>
      <c r="AR29" s="3"/>
      <c r="AS29" s="3"/>
      <c r="AT29" s="3"/>
      <c r="AU29" s="3"/>
      <c r="AV29" s="3"/>
      <c r="AW29" s="3"/>
      <c r="AX29" s="3"/>
      <c r="AY29" s="3"/>
      <c r="AZ29" s="3"/>
      <c r="BA29" s="3"/>
      <c r="BB29" s="3"/>
      <c r="BC29" s="3"/>
      <c r="BD29" s="3"/>
      <c r="BE29" s="3"/>
      <c r="BF29" s="3"/>
      <c r="BG29" s="3"/>
      <c r="BH29" s="3"/>
      <c r="BI29" s="3"/>
    </row>
    <row r="30" ht="14.25" customHeight="1">
      <c r="A30" s="1"/>
      <c r="B30" s="1">
        <f t="array" ref="B30">ifna(iferror(xlookup(C:C,'1000'!A:A,'1000'!D:D),iferror(xlookup(C:C,'2000'!A:A,'2000'!D:D),xlookup(C:C,'3000'!A:A,'3000'!D:D))),"-")</f>
        <v>3142</v>
      </c>
      <c r="C30" s="26">
        <v>891.0</v>
      </c>
      <c r="D30" s="27" t="s">
        <v>4445</v>
      </c>
      <c r="E30" s="27" t="s">
        <v>4446</v>
      </c>
      <c r="F30" s="27" t="s">
        <v>117</v>
      </c>
      <c r="G30" s="27" t="s">
        <v>4124</v>
      </c>
      <c r="H30" s="28">
        <v>0.0</v>
      </c>
      <c r="I30" s="29">
        <v>0.0</v>
      </c>
      <c r="J30" s="27" t="s">
        <v>4447</v>
      </c>
      <c r="K30" s="30" t="s">
        <v>42</v>
      </c>
      <c r="L30" s="27" t="s">
        <v>42</v>
      </c>
      <c r="M30" s="42" t="s">
        <v>4448</v>
      </c>
      <c r="N30" s="78" t="s">
        <v>5968</v>
      </c>
      <c r="O30" s="34">
        <v>46143.0</v>
      </c>
      <c r="P30" s="131" t="s">
        <v>45</v>
      </c>
      <c r="Q30" s="131" t="s">
        <v>45</v>
      </c>
      <c r="R30" s="35" t="s">
        <v>45</v>
      </c>
      <c r="S30" s="35" t="s">
        <v>45</v>
      </c>
      <c r="T30" s="35" t="s">
        <v>45</v>
      </c>
      <c r="U30" s="35" t="s">
        <v>45</v>
      </c>
      <c r="V30" s="65" t="s">
        <v>45</v>
      </c>
      <c r="W30" s="35" t="s">
        <v>45</v>
      </c>
      <c r="X30" s="35" t="s">
        <v>45</v>
      </c>
      <c r="Y30" s="35" t="s">
        <v>45</v>
      </c>
      <c r="Z30" s="38" t="str">
        <f t="array" ref="Z30">IFERROR(xlookup(C:C,'Follow up.1'!A:A,'Follow up.1'!AF:AF),"-")</f>
        <v> 8/25</v>
      </c>
      <c r="AA30" s="32" t="s">
        <v>88</v>
      </c>
      <c r="AB30" s="32" t="s">
        <v>198</v>
      </c>
      <c r="AC30" s="32" t="s">
        <v>77</v>
      </c>
      <c r="AD30" s="32" t="s">
        <v>77</v>
      </c>
      <c r="AE30" s="32"/>
      <c r="AF30" s="32" t="s">
        <v>77</v>
      </c>
      <c r="AG30" s="32" t="s">
        <v>86</v>
      </c>
      <c r="AH30" s="32"/>
      <c r="AI30" s="31"/>
      <c r="AJ30" s="31"/>
      <c r="AK30" s="31"/>
      <c r="AL30" s="31"/>
      <c r="AM30" s="31"/>
      <c r="AN30" s="39" t="str">
        <f t="array" ref="AN30">IFNA(TEXT(XLOOKUP(C:C,'Follow up.2'!B:B,'Follow up.2'!AF:AF),if(left(B30,1)="3","x", "mm/yyyy")), "-")</f>
        <v/>
      </c>
      <c r="AO30" s="31"/>
      <c r="AP30" s="27"/>
      <c r="AQ30" s="3"/>
      <c r="AR30" s="3"/>
      <c r="AS30" s="3"/>
      <c r="AT30" s="3"/>
      <c r="AU30" s="3"/>
      <c r="AV30" s="3"/>
      <c r="AW30" s="13"/>
      <c r="AX30" s="13"/>
      <c r="AY30" s="13"/>
      <c r="AZ30" s="13"/>
      <c r="BA30" s="13"/>
      <c r="BB30" s="13"/>
      <c r="BC30" s="13"/>
      <c r="BD30" s="13"/>
      <c r="BE30" s="13"/>
      <c r="BF30" s="13"/>
      <c r="BG30" s="13"/>
      <c r="BH30" s="13"/>
      <c r="BI30" s="13"/>
    </row>
    <row r="31" ht="14.25" customHeight="1">
      <c r="A31" s="1"/>
      <c r="B31" s="1">
        <f t="array" ref="B31">ifna(iferror(xlookup(C:C,'1000'!A:A,'1000'!D:D),iferror(xlookup(C:C,'2000'!A:A,'2000'!D:D),xlookup(C:C,'3000'!A:A,'3000'!D:D))),"-")</f>
        <v>1085</v>
      </c>
      <c r="C31" s="119">
        <v>1489.0</v>
      </c>
      <c r="D31" s="27" t="s">
        <v>317</v>
      </c>
      <c r="E31" s="27" t="s">
        <v>358</v>
      </c>
      <c r="F31" s="27" t="s">
        <v>124</v>
      </c>
      <c r="G31" s="27">
        <v>9.0</v>
      </c>
      <c r="H31" s="28" t="s">
        <v>359</v>
      </c>
      <c r="I31" s="44" t="s">
        <v>360</v>
      </c>
      <c r="J31" s="27"/>
      <c r="K31" s="30" t="s">
        <v>361</v>
      </c>
      <c r="L31" s="6" t="s">
        <v>361</v>
      </c>
      <c r="M31" s="51" t="s">
        <v>5969</v>
      </c>
      <c r="N31" s="33" t="s">
        <v>5970</v>
      </c>
      <c r="O31" s="34">
        <v>46146.0</v>
      </c>
      <c r="P31" s="65" t="s">
        <v>46</v>
      </c>
      <c r="Q31" s="65" t="s">
        <v>56</v>
      </c>
      <c r="R31" s="65" t="s">
        <v>56</v>
      </c>
      <c r="S31" s="65" t="s">
        <v>56</v>
      </c>
      <c r="T31" s="65" t="s">
        <v>46</v>
      </c>
      <c r="U31" s="65" t="s">
        <v>45</v>
      </c>
      <c r="V31" s="65" t="s">
        <v>45</v>
      </c>
      <c r="W31" s="65" t="s">
        <v>46</v>
      </c>
      <c r="X31" s="65" t="s">
        <v>46</v>
      </c>
      <c r="Y31" s="65" t="s">
        <v>88</v>
      </c>
      <c r="Z31" s="38" t="str">
        <f t="array" ref="Z31">IFERROR(xlookup(C:C,'Follow up.1'!A:A,'Follow up.1'!AF:AF),"-")</f>
        <v>1/26</v>
      </c>
      <c r="AA31" s="51" t="s">
        <v>364</v>
      </c>
      <c r="AB31" s="51" t="s">
        <v>88</v>
      </c>
      <c r="AC31" s="51" t="s">
        <v>46</v>
      </c>
      <c r="AD31" s="51" t="s">
        <v>128</v>
      </c>
      <c r="AE31" s="51"/>
      <c r="AF31" s="51" t="s">
        <v>56</v>
      </c>
      <c r="AG31" s="51" t="s">
        <v>128</v>
      </c>
      <c r="AH31" s="51"/>
      <c r="AI31" s="51" t="s">
        <v>365</v>
      </c>
      <c r="AJ31" s="6"/>
      <c r="AK31" s="6"/>
      <c r="AL31" s="6"/>
      <c r="AM31" s="6"/>
      <c r="AN31" s="39" t="str">
        <f t="array" ref="AN31">IFNA(TEXT(XLOOKUP(C:C,'Follow up.2'!B:B,'Follow up.2'!AF:AF),if(left(B31,1)="3","x", "mm/yyyy")), "-")</f>
        <v/>
      </c>
      <c r="AO31" s="6"/>
      <c r="AP31" s="3"/>
      <c r="AQ31" s="3"/>
      <c r="AR31" s="3"/>
      <c r="AS31" s="3"/>
      <c r="AT31" s="3"/>
      <c r="AU31" s="3"/>
      <c r="AV31" s="3"/>
      <c r="AW31" s="3"/>
      <c r="AX31" s="3"/>
      <c r="AY31" s="3"/>
      <c r="AZ31" s="3"/>
      <c r="BA31" s="3"/>
      <c r="BB31" s="3"/>
      <c r="BC31" s="3"/>
      <c r="BD31" s="3"/>
      <c r="BE31" s="3"/>
      <c r="BF31" s="3"/>
      <c r="BG31" s="3"/>
      <c r="BH31" s="3"/>
      <c r="BI31" s="3"/>
    </row>
    <row r="32" ht="14.25" customHeight="1">
      <c r="A32" s="1"/>
      <c r="B32" s="1">
        <f t="array" ref="B32">ifna(iferror(xlookup(C:C,'1000'!A:A,'1000'!D:D),iferror(xlookup(C:C,'2000'!A:A,'2000'!D:D),xlookup(C:C,'3000'!A:A,'3000'!D:D))),"-")</f>
        <v>2085</v>
      </c>
      <c r="C32" s="26">
        <v>1539.0</v>
      </c>
      <c r="D32" s="27" t="s">
        <v>693</v>
      </c>
      <c r="E32" s="27" t="s">
        <v>694</v>
      </c>
      <c r="F32" s="27" t="s">
        <v>170</v>
      </c>
      <c r="G32" s="27">
        <v>17.0</v>
      </c>
      <c r="H32" s="28" t="s">
        <v>695</v>
      </c>
      <c r="I32" s="29" t="s">
        <v>360</v>
      </c>
      <c r="J32" s="27" t="s">
        <v>696</v>
      </c>
      <c r="K32" s="30" t="s">
        <v>697</v>
      </c>
      <c r="L32" s="6" t="s">
        <v>697</v>
      </c>
      <c r="M32" s="51" t="s">
        <v>698</v>
      </c>
      <c r="N32" s="33" t="s">
        <v>5970</v>
      </c>
      <c r="O32" s="34">
        <v>46146.0</v>
      </c>
      <c r="P32" s="65" t="s">
        <v>46</v>
      </c>
      <c r="Q32" s="65" t="s">
        <v>56</v>
      </c>
      <c r="R32" s="65" t="s">
        <v>56</v>
      </c>
      <c r="S32" s="65" t="s">
        <v>106</v>
      </c>
      <c r="T32" s="65" t="s">
        <v>46</v>
      </c>
      <c r="U32" s="65" t="s">
        <v>44</v>
      </c>
      <c r="V32" s="65" t="s">
        <v>45</v>
      </c>
      <c r="W32" s="65" t="s">
        <v>86</v>
      </c>
      <c r="X32" s="65" t="s">
        <v>86</v>
      </c>
      <c r="Y32" s="65" t="s">
        <v>88</v>
      </c>
      <c r="Z32" s="38" t="str">
        <f t="array" ref="Z32">IFERROR(xlookup(C:C,'Follow up.1'!A:A,'Follow up.1'!AF:AF),"-")</f>
        <v>02/26</v>
      </c>
      <c r="AA32" s="51" t="s">
        <v>198</v>
      </c>
      <c r="AB32" s="51" t="s">
        <v>198</v>
      </c>
      <c r="AC32" s="51" t="s">
        <v>198</v>
      </c>
      <c r="AD32" s="51" t="s">
        <v>198</v>
      </c>
      <c r="AE32" s="51"/>
      <c r="AF32" s="51" t="s">
        <v>128</v>
      </c>
      <c r="AG32" s="51" t="s">
        <v>128</v>
      </c>
      <c r="AH32" s="51"/>
      <c r="AI32" s="51" t="s">
        <v>365</v>
      </c>
      <c r="AJ32" s="6"/>
      <c r="AK32" s="6"/>
      <c r="AL32" s="6"/>
      <c r="AM32" s="6"/>
      <c r="AN32" s="39" t="str">
        <f t="array" ref="AN32">IFNA(TEXT(XLOOKUP(C:C,'Follow up.2'!B:B,'Follow up.2'!AF:AF),if(left(B32,1)="3","x", "mm/yyyy")), "-")</f>
        <v>08/2027</v>
      </c>
      <c r="AO32" s="6"/>
      <c r="AP32" s="3"/>
      <c r="AQ32" s="3"/>
      <c r="AR32" s="3"/>
      <c r="AS32" s="3"/>
      <c r="AT32" s="3"/>
      <c r="AU32" s="3"/>
      <c r="AV32" s="3"/>
      <c r="AW32" s="3"/>
      <c r="AX32" s="3"/>
      <c r="AY32" s="3"/>
      <c r="AZ32" s="3"/>
      <c r="BA32" s="3"/>
      <c r="BB32" s="3"/>
      <c r="BC32" s="3"/>
      <c r="BD32" s="3"/>
      <c r="BE32" s="3"/>
      <c r="BF32" s="3"/>
      <c r="BG32" s="3"/>
      <c r="BH32" s="3"/>
      <c r="BI32" s="3"/>
    </row>
    <row r="33" ht="14.25" customHeight="1">
      <c r="A33" s="1"/>
      <c r="B33" s="1">
        <f t="array" ref="B33">ifna(iferror(xlookup(C:C,'1000'!A:A,'1000'!D:D),iferror(xlookup(C:C,'2000'!A:A,'2000'!D:D),xlookup(C:C,'3000'!A:A,'3000'!D:D))),"-")</f>
        <v>2005</v>
      </c>
      <c r="C33" s="52">
        <v>13.0</v>
      </c>
      <c r="D33" s="53" t="s">
        <v>139</v>
      </c>
      <c r="E33" s="53" t="s">
        <v>140</v>
      </c>
      <c r="F33" s="53"/>
      <c r="G33" s="53"/>
      <c r="H33" s="28" t="s">
        <v>141</v>
      </c>
      <c r="I33" s="53" t="s">
        <v>142</v>
      </c>
      <c r="J33" s="85" t="s">
        <v>143</v>
      </c>
      <c r="K33" s="30"/>
      <c r="L33" s="31"/>
      <c r="M33" s="32" t="s">
        <v>144</v>
      </c>
      <c r="N33" s="33" t="s">
        <v>5971</v>
      </c>
      <c r="O33" s="34">
        <v>46147.0</v>
      </c>
      <c r="P33" s="35" t="s">
        <v>45</v>
      </c>
      <c r="Q33" s="35" t="s">
        <v>45</v>
      </c>
      <c r="R33" s="35" t="s">
        <v>45</v>
      </c>
      <c r="S33" s="35" t="s">
        <v>45</v>
      </c>
      <c r="T33" s="35" t="s">
        <v>45</v>
      </c>
      <c r="U33" s="35" t="s">
        <v>45</v>
      </c>
      <c r="V33" s="35" t="s">
        <v>45</v>
      </c>
      <c r="W33" s="35" t="s">
        <v>45</v>
      </c>
      <c r="X33" s="35" t="s">
        <v>45</v>
      </c>
      <c r="Y33" s="35" t="s">
        <v>45</v>
      </c>
      <c r="Z33" s="38" t="str">
        <f t="array" ref="Z33">IFERROR(xlookup(C:C,'Follow up.1'!A:A,'Follow up.1'!AF:AF),"-")</f>
        <v> 10/24</v>
      </c>
      <c r="AA33" s="31" t="s">
        <v>46</v>
      </c>
      <c r="AB33" s="31" t="s">
        <v>46</v>
      </c>
      <c r="AC33" s="31" t="s">
        <v>46</v>
      </c>
      <c r="AD33" s="31" t="s">
        <v>46</v>
      </c>
      <c r="AE33" s="31"/>
      <c r="AF33" s="31" t="s">
        <v>46</v>
      </c>
      <c r="AG33" s="32" t="s">
        <v>87</v>
      </c>
      <c r="AH33" s="32"/>
      <c r="AI33" s="31" t="s">
        <v>46</v>
      </c>
      <c r="AJ33" s="32" t="s">
        <v>45</v>
      </c>
      <c r="AK33" s="32" t="s">
        <v>45</v>
      </c>
      <c r="AL33" s="32" t="s">
        <v>45</v>
      </c>
      <c r="AM33" s="32" t="s">
        <v>121</v>
      </c>
      <c r="AN33" s="39" t="str">
        <f t="array" ref="AN33">IFNA(TEXT(XLOOKUP(C:C,'Follow up.2'!B:B,'Follow up.2'!AF:AF),if(left(B33,1)="3","x", "mm/yyyy")), "-")</f>
        <v>03/2026</v>
      </c>
      <c r="AO33" s="86" t="s">
        <v>57</v>
      </c>
      <c r="AP33" s="27"/>
      <c r="AQ33" s="3"/>
      <c r="AR33" s="3"/>
      <c r="AS33" s="3"/>
      <c r="AT33" s="3"/>
      <c r="AU33" s="3"/>
      <c r="AV33" s="3"/>
      <c r="AW33" s="40"/>
      <c r="AX33" s="40"/>
      <c r="AY33" s="40"/>
      <c r="AZ33" s="40"/>
      <c r="BA33" s="40"/>
      <c r="BB33" s="40"/>
      <c r="BC33" s="40"/>
      <c r="BD33" s="40"/>
      <c r="BE33" s="40"/>
      <c r="BF33" s="40"/>
      <c r="BG33" s="40"/>
      <c r="BH33" s="40"/>
      <c r="BI33" s="40"/>
    </row>
    <row r="34" ht="14.25" customHeight="1">
      <c r="A34" s="1"/>
      <c r="B34" s="1">
        <f t="array" ref="B34">ifna(iferror(xlookup(C:C,'1000'!A:A,'1000'!D:D),iferror(xlookup(C:C,'2000'!A:A,'2000'!D:D),xlookup(C:C,'3000'!A:A,'3000'!D:D))),"-")</f>
        <v>1055</v>
      </c>
      <c r="C34" s="26">
        <v>1083.0</v>
      </c>
      <c r="D34" s="27" t="s">
        <v>871</v>
      </c>
      <c r="E34" s="27" t="s">
        <v>872</v>
      </c>
      <c r="F34" s="27" t="s">
        <v>50</v>
      </c>
      <c r="G34" s="27" t="s">
        <v>434</v>
      </c>
      <c r="H34" s="28" t="s">
        <v>873</v>
      </c>
      <c r="I34" s="29" t="s">
        <v>498</v>
      </c>
      <c r="J34" s="27" t="s">
        <v>874</v>
      </c>
      <c r="K34" s="30" t="s">
        <v>42</v>
      </c>
      <c r="L34" s="31" t="s">
        <v>42</v>
      </c>
      <c r="M34" s="32" t="s">
        <v>5972</v>
      </c>
      <c r="N34" s="82" t="s">
        <v>5973</v>
      </c>
      <c r="O34" s="34">
        <v>46147.0</v>
      </c>
      <c r="P34" s="35" t="s">
        <v>76</v>
      </c>
      <c r="Q34" s="35" t="s">
        <v>56</v>
      </c>
      <c r="R34" s="35" t="s">
        <v>56</v>
      </c>
      <c r="S34" s="35" t="s">
        <v>56</v>
      </c>
      <c r="T34" s="35" t="s">
        <v>45</v>
      </c>
      <c r="U34" s="35" t="s">
        <v>45</v>
      </c>
      <c r="V34" s="65" t="s">
        <v>45</v>
      </c>
      <c r="W34" s="35" t="s">
        <v>76</v>
      </c>
      <c r="X34" s="35" t="s">
        <v>76</v>
      </c>
      <c r="Y34" s="35" t="s">
        <v>45</v>
      </c>
      <c r="Z34" s="38" t="str">
        <f t="array" ref="Z34">IFERROR(xlookup(C:C,'Follow up.1'!A:A,'Follow up.1'!AF:AF),"-")</f>
        <v> 10/25</v>
      </c>
      <c r="AA34" s="32" t="s">
        <v>56</v>
      </c>
      <c r="AB34" s="32" t="s">
        <v>107</v>
      </c>
      <c r="AC34" s="32" t="s">
        <v>107</v>
      </c>
      <c r="AD34" s="32" t="s">
        <v>107</v>
      </c>
      <c r="AE34" s="32"/>
      <c r="AF34" s="32" t="s">
        <v>107</v>
      </c>
      <c r="AG34" s="32" t="s">
        <v>68</v>
      </c>
      <c r="AH34" s="32"/>
      <c r="AI34" s="32" t="s">
        <v>5974</v>
      </c>
      <c r="AJ34" s="32" t="s">
        <v>89</v>
      </c>
      <c r="AK34" s="32"/>
      <c r="AL34" s="31"/>
      <c r="AM34" s="31"/>
      <c r="AN34" s="39" t="str">
        <f t="array" ref="AN34">IFNA(TEXT(XLOOKUP(C:C,'Follow up.2'!B:B,'Follow up.2'!AF:AF),if(left(B34,1)="3","x", "mm/yyyy")), "-")</f>
        <v>08/2027</v>
      </c>
      <c r="AO34" s="32"/>
      <c r="AP34" s="27"/>
      <c r="AQ34" s="3"/>
      <c r="AR34" s="3"/>
      <c r="AS34" s="3"/>
      <c r="AT34" s="3"/>
      <c r="AU34" s="3"/>
      <c r="AV34" s="3"/>
      <c r="AW34" s="3"/>
      <c r="AX34" s="3"/>
      <c r="AY34" s="3"/>
      <c r="AZ34" s="3"/>
      <c r="BA34" s="3"/>
      <c r="BB34" s="3"/>
      <c r="BC34" s="3"/>
      <c r="BD34" s="3"/>
      <c r="BE34" s="3"/>
      <c r="BF34" s="3"/>
      <c r="BG34" s="3"/>
      <c r="BH34" s="3"/>
      <c r="BI34" s="3"/>
    </row>
    <row r="35" ht="14.25" customHeight="1">
      <c r="A35" s="1"/>
      <c r="B35" s="1">
        <f t="array" ref="B35">ifna(iferror(xlookup(C:C,'1000'!A:A,'1000'!D:D),iferror(xlookup(C:C,'2000'!A:A,'2000'!D:D),xlookup(C:C,'3000'!A:A,'3000'!D:D))),"-")</f>
        <v>1052</v>
      </c>
      <c r="C35" s="26">
        <v>1089.0</v>
      </c>
      <c r="D35" s="27" t="s">
        <v>818</v>
      </c>
      <c r="E35" s="27" t="s">
        <v>496</v>
      </c>
      <c r="F35" s="27" t="s">
        <v>117</v>
      </c>
      <c r="G35" s="27" t="s">
        <v>557</v>
      </c>
      <c r="H35" s="43" t="s">
        <v>873</v>
      </c>
      <c r="I35" s="29" t="s">
        <v>498</v>
      </c>
      <c r="J35" s="85" t="s">
        <v>876</v>
      </c>
      <c r="K35" s="30" t="s">
        <v>42</v>
      </c>
      <c r="L35" s="31" t="s">
        <v>42</v>
      </c>
      <c r="M35" s="32" t="s">
        <v>5975</v>
      </c>
      <c r="N35" s="82" t="s">
        <v>5973</v>
      </c>
      <c r="O35" s="34">
        <v>46147.0</v>
      </c>
      <c r="P35" s="35" t="s">
        <v>56</v>
      </c>
      <c r="Q35" s="35" t="s">
        <v>56</v>
      </c>
      <c r="R35" s="35" t="s">
        <v>56</v>
      </c>
      <c r="S35" s="35" t="s">
        <v>56</v>
      </c>
      <c r="T35" s="35" t="s">
        <v>56</v>
      </c>
      <c r="U35" s="35" t="s">
        <v>45</v>
      </c>
      <c r="V35" s="65" t="s">
        <v>45</v>
      </c>
      <c r="W35" s="35" t="s">
        <v>76</v>
      </c>
      <c r="X35" s="35" t="s">
        <v>76</v>
      </c>
      <c r="Y35" s="35" t="s">
        <v>45</v>
      </c>
      <c r="Z35" s="38" t="str">
        <f t="array" ref="Z35">IFERROR(xlookup(C:C,'Follow up.1'!A:A,'Follow up.1'!AF:AF),"-")</f>
        <v> 10/25</v>
      </c>
      <c r="AA35" s="32" t="s">
        <v>56</v>
      </c>
      <c r="AB35" s="32" t="s">
        <v>107</v>
      </c>
      <c r="AC35" s="32" t="s">
        <v>107</v>
      </c>
      <c r="AD35" s="32" t="s">
        <v>107</v>
      </c>
      <c r="AE35" s="32"/>
      <c r="AF35" s="32" t="s">
        <v>107</v>
      </c>
      <c r="AG35" s="32" t="s">
        <v>68</v>
      </c>
      <c r="AH35" s="32"/>
      <c r="AI35" s="32" t="s">
        <v>5974</v>
      </c>
      <c r="AJ35" s="32" t="s">
        <v>89</v>
      </c>
      <c r="AK35" s="32"/>
      <c r="AL35" s="31"/>
      <c r="AM35" s="31"/>
      <c r="AN35" s="39" t="str">
        <f t="array" ref="AN35">IFNA(TEXT(XLOOKUP(C:C,'Follow up.2'!B:B,'Follow up.2'!AF:AF),if(left(B35,1)="3","x", "mm/yyyy")), "-")</f>
        <v>08/2027</v>
      </c>
      <c r="AO35" s="31"/>
      <c r="AP35" s="27"/>
      <c r="AQ35" s="3"/>
      <c r="AR35" s="3"/>
      <c r="AS35" s="3"/>
      <c r="AT35" s="3"/>
      <c r="AU35" s="3"/>
      <c r="AV35" s="3"/>
      <c r="AW35" s="3"/>
      <c r="AX35" s="3"/>
      <c r="AY35" s="3"/>
      <c r="AZ35" s="3"/>
      <c r="BA35" s="3"/>
      <c r="BB35" s="3"/>
      <c r="BC35" s="3"/>
      <c r="BD35" s="3"/>
      <c r="BE35" s="3"/>
      <c r="BF35" s="3"/>
      <c r="BG35" s="3"/>
      <c r="BH35" s="3"/>
      <c r="BI35" s="3"/>
    </row>
    <row r="36" ht="14.25" customHeight="1">
      <c r="A36" s="1"/>
      <c r="B36" s="1">
        <f t="array" ref="B36">ifna(iferror(xlookup(C:C,'1000'!A:A,'1000'!D:D),iferror(xlookup(C:C,'2000'!A:A,'2000'!D:D),xlookup(C:C,'3000'!A:A,'3000'!D:D))),"-")</f>
        <v>1122</v>
      </c>
      <c r="C36" s="26">
        <v>1634.0</v>
      </c>
      <c r="D36" s="27" t="s">
        <v>707</v>
      </c>
      <c r="E36" s="27" t="s">
        <v>185</v>
      </c>
      <c r="F36" s="27" t="s">
        <v>92</v>
      </c>
      <c r="G36" s="27">
        <v>8.0</v>
      </c>
      <c r="H36" s="28" t="s">
        <v>708</v>
      </c>
      <c r="I36" s="29" t="s">
        <v>175</v>
      </c>
      <c r="J36" s="27"/>
      <c r="K36" s="30" t="s">
        <v>42</v>
      </c>
      <c r="L36" s="31" t="s">
        <v>42</v>
      </c>
      <c r="M36" s="31"/>
      <c r="N36" s="82" t="s">
        <v>5976</v>
      </c>
      <c r="O36" s="1458">
        <v>46147.0</v>
      </c>
      <c r="P36" s="35" t="s">
        <v>86</v>
      </c>
      <c r="Q36" s="35" t="s">
        <v>56</v>
      </c>
      <c r="R36" s="35" t="s">
        <v>56</v>
      </c>
      <c r="S36" s="35" t="s">
        <v>86</v>
      </c>
      <c r="T36" s="65" t="s">
        <v>76</v>
      </c>
      <c r="U36" s="35" t="s">
        <v>46</v>
      </c>
      <c r="V36" s="35" t="s">
        <v>86</v>
      </c>
      <c r="W36" s="37" t="s">
        <v>56</v>
      </c>
      <c r="X36" s="37" t="s">
        <v>56</v>
      </c>
      <c r="Y36" s="37" t="s">
        <v>46</v>
      </c>
      <c r="Z36" s="38" t="str">
        <f t="array" ref="Z36">IFERROR(xlookup(C:C,'Follow up.1'!A:A,'Follow up.1'!AF:AF),"-")</f>
        <v>04/26</v>
      </c>
      <c r="AA36" s="32" t="s">
        <v>88</v>
      </c>
      <c r="AB36" s="32" t="s">
        <v>56</v>
      </c>
      <c r="AC36" s="32" t="s">
        <v>56</v>
      </c>
      <c r="AD36" s="31"/>
      <c r="AE36" s="31"/>
      <c r="AF36" s="31"/>
      <c r="AG36" s="31"/>
      <c r="AH36" s="31"/>
      <c r="AI36" s="31"/>
      <c r="AJ36" s="31"/>
      <c r="AK36" s="31"/>
      <c r="AL36" s="31"/>
      <c r="AM36" s="31"/>
      <c r="AN36" s="39" t="str">
        <f t="array" ref="AN36">IFNA(TEXT(XLOOKUP(C:C,'Follow up.2'!B:B,'Follow up.2'!AF:AF),if(left(B36,1)="3","x", "mm/yyyy")), "-")</f>
        <v>09/2027</v>
      </c>
      <c r="AO36" s="31"/>
      <c r="AP36" s="30"/>
      <c r="AQ36" s="13"/>
      <c r="AR36" s="13"/>
      <c r="AS36" s="13"/>
      <c r="AT36" s="13"/>
      <c r="AU36" s="13"/>
      <c r="AV36" s="13"/>
      <c r="AW36" s="40"/>
      <c r="AX36" s="40"/>
      <c r="AY36" s="40"/>
      <c r="AZ36" s="40"/>
      <c r="BA36" s="40"/>
      <c r="BB36" s="40"/>
      <c r="BC36" s="40"/>
      <c r="BD36" s="40"/>
      <c r="BE36" s="40"/>
      <c r="BF36" s="40"/>
      <c r="BG36" s="40"/>
      <c r="BH36" s="40"/>
      <c r="BI36" s="40"/>
    </row>
    <row r="37" ht="14.25" customHeight="1">
      <c r="A37" s="1"/>
      <c r="B37" s="1">
        <f t="array" ref="B37">ifna(iferror(xlookup(C:C,'1000'!A:A,'1000'!D:D),iferror(xlookup(C:C,'2000'!A:A,'2000'!D:D),xlookup(C:C,'3000'!A:A,'3000'!D:D))),"-")</f>
        <v>2092</v>
      </c>
      <c r="C37" s="26">
        <v>1558.0</v>
      </c>
      <c r="D37" s="27" t="s">
        <v>885</v>
      </c>
      <c r="E37" s="27" t="s">
        <v>886</v>
      </c>
      <c r="F37" s="27" t="s">
        <v>844</v>
      </c>
      <c r="G37" s="27">
        <v>13.0</v>
      </c>
      <c r="H37" s="28" t="s">
        <v>887</v>
      </c>
      <c r="I37" s="44" t="s">
        <v>888</v>
      </c>
      <c r="J37" s="27" t="s">
        <v>889</v>
      </c>
      <c r="K37" s="30" t="s">
        <v>609</v>
      </c>
      <c r="L37" s="6" t="s">
        <v>609</v>
      </c>
      <c r="M37" s="6"/>
      <c r="N37" s="82" t="s">
        <v>5977</v>
      </c>
      <c r="O37" s="34">
        <v>46147.0</v>
      </c>
      <c r="P37" s="65" t="s">
        <v>106</v>
      </c>
      <c r="Q37" s="65" t="s">
        <v>44</v>
      </c>
      <c r="R37" s="65" t="s">
        <v>44</v>
      </c>
      <c r="S37" s="65" t="s">
        <v>44</v>
      </c>
      <c r="T37" s="65" t="s">
        <v>106</v>
      </c>
      <c r="U37" s="65" t="s">
        <v>106</v>
      </c>
      <c r="V37" s="66" t="s">
        <v>45</v>
      </c>
      <c r="W37" s="65" t="s">
        <v>46</v>
      </c>
      <c r="X37" s="65" t="s">
        <v>46</v>
      </c>
      <c r="Y37" s="50" t="s">
        <v>56</v>
      </c>
      <c r="Z37" s="38" t="str">
        <f t="array" ref="Z37">IFERROR(xlookup(C:C,'Follow up.1'!A:A,'Follow up.1'!AF:AF),"-")</f>
        <v>04/26</v>
      </c>
      <c r="AA37" s="51" t="s">
        <v>198</v>
      </c>
      <c r="AB37" s="51" t="s">
        <v>46</v>
      </c>
      <c r="AC37" s="51" t="s">
        <v>89</v>
      </c>
      <c r="AD37" s="51" t="s">
        <v>89</v>
      </c>
      <c r="AE37" s="6"/>
      <c r="AF37" s="6"/>
      <c r="AG37" s="6"/>
      <c r="AH37" s="6"/>
      <c r="AI37" s="6"/>
      <c r="AJ37" s="6"/>
      <c r="AK37" s="6"/>
      <c r="AL37" s="6"/>
      <c r="AM37" s="6"/>
      <c r="AN37" s="39" t="str">
        <f t="array" ref="AN37">IFNA(TEXT(XLOOKUP(C:C,'Follow up.2'!B:B,'Follow up.2'!AF:AF),if(left(B37,1)="3","x", "mm/yyyy")), "-")</f>
        <v/>
      </c>
      <c r="AO37" s="6"/>
      <c r="AP37" s="3"/>
      <c r="AQ37" s="3"/>
      <c r="AR37" s="3"/>
      <c r="AS37" s="3"/>
      <c r="AT37" s="3"/>
      <c r="AU37" s="3"/>
      <c r="AV37" s="3"/>
      <c r="AW37" s="40"/>
      <c r="AX37" s="40"/>
      <c r="AY37" s="40"/>
      <c r="AZ37" s="40"/>
      <c r="BA37" s="40"/>
      <c r="BB37" s="40"/>
      <c r="BC37" s="40"/>
      <c r="BD37" s="40"/>
      <c r="BE37" s="40"/>
      <c r="BF37" s="40"/>
      <c r="BG37" s="40"/>
      <c r="BH37" s="40"/>
      <c r="BI37" s="40"/>
    </row>
    <row r="38" ht="14.25" customHeight="1">
      <c r="A38" s="1"/>
      <c r="B38" s="1">
        <f t="array" ref="B38">ifna(iferror(xlookup(C:C,'1000'!A:A,'1000'!D:D),iferror(xlookup(C:C,'2000'!A:A,'2000'!D:D),xlookup(C:C,'3000'!A:A,'3000'!D:D))),"-")</f>
        <v>1125</v>
      </c>
      <c r="C38" s="26">
        <v>1577.0</v>
      </c>
      <c r="D38" s="27" t="s">
        <v>1432</v>
      </c>
      <c r="E38" s="27" t="s">
        <v>1433</v>
      </c>
      <c r="F38" s="27" t="s">
        <v>170</v>
      </c>
      <c r="G38" s="27">
        <v>12.0</v>
      </c>
      <c r="H38" s="28" t="s">
        <v>1434</v>
      </c>
      <c r="I38" s="29" t="s">
        <v>1435</v>
      </c>
      <c r="J38" s="27"/>
      <c r="K38" s="30" t="s">
        <v>1436</v>
      </c>
      <c r="L38" s="6" t="s">
        <v>1436</v>
      </c>
      <c r="M38" s="51" t="s">
        <v>1437</v>
      </c>
      <c r="N38" s="82" t="s">
        <v>5978</v>
      </c>
      <c r="O38" s="34">
        <v>46148.0</v>
      </c>
      <c r="P38" s="65" t="s">
        <v>46</v>
      </c>
      <c r="Q38" s="65" t="s">
        <v>106</v>
      </c>
      <c r="R38" s="65" t="s">
        <v>106</v>
      </c>
      <c r="S38" s="65" t="s">
        <v>106</v>
      </c>
      <c r="T38" s="65" t="s">
        <v>168</v>
      </c>
      <c r="U38" s="65" t="s">
        <v>45</v>
      </c>
      <c r="V38" s="65" t="s">
        <v>45</v>
      </c>
      <c r="W38" s="50" t="s">
        <v>56</v>
      </c>
      <c r="X38" s="50" t="s">
        <v>56</v>
      </c>
      <c r="Y38" s="50" t="s">
        <v>45</v>
      </c>
      <c r="Z38" s="38" t="str">
        <f t="array" ref="Z38">IFERROR(xlookup(C:C,'Follow up.1'!A:A,'Follow up.1'!AF:AF),"-")</f>
        <v>04/26</v>
      </c>
      <c r="AA38" s="51" t="s">
        <v>88</v>
      </c>
      <c r="AB38" s="6"/>
      <c r="AC38" s="6"/>
      <c r="AD38" s="6"/>
      <c r="AE38" s="6"/>
      <c r="AF38" s="6"/>
      <c r="AI38" s="6"/>
      <c r="AJ38" s="6"/>
      <c r="AK38" s="6"/>
      <c r="AL38" s="6"/>
      <c r="AM38" s="6"/>
      <c r="AN38" s="39" t="str">
        <f t="array" ref="AN38">IFNA(TEXT(XLOOKUP(C:C,'Follow up.2'!B:B,'Follow up.2'!AF:AF),if(left(B38,1)="3","x", "mm/yyyy")), "-")</f>
        <v/>
      </c>
      <c r="AO38" s="6"/>
      <c r="AP38" s="3"/>
      <c r="AQ38" s="3"/>
      <c r="AR38" s="3"/>
      <c r="AS38" s="3"/>
      <c r="AT38" s="3"/>
      <c r="AU38" s="3"/>
      <c r="AV38" s="3"/>
      <c r="AW38" s="3"/>
      <c r="AX38" s="3"/>
      <c r="AY38" s="3"/>
      <c r="AZ38" s="3"/>
      <c r="BA38" s="3"/>
      <c r="BB38" s="3"/>
      <c r="BC38" s="3"/>
      <c r="BD38" s="3"/>
      <c r="BE38" s="3"/>
      <c r="BF38" s="3"/>
      <c r="BG38" s="3"/>
      <c r="BH38" s="3"/>
      <c r="BI38" s="3"/>
    </row>
    <row r="39" ht="14.25" customHeight="1">
      <c r="A39" s="1"/>
      <c r="B39" s="79">
        <f t="array" ref="B39">ifna(iferror(xlookup(C:C,'1000'!A:A,'1000'!D:D),iferror(xlookup(C:C,'2000'!A:A,'2000'!D:D),xlookup(C:C,'3000'!A:A,'3000'!D:D))),"-")</f>
        <v>2115</v>
      </c>
      <c r="C39" s="41">
        <v>1837.0</v>
      </c>
      <c r="D39" s="46" t="s">
        <v>711</v>
      </c>
      <c r="E39" s="46" t="s">
        <v>712</v>
      </c>
      <c r="F39" s="46" t="s">
        <v>92</v>
      </c>
      <c r="G39" s="46">
        <v>15.0</v>
      </c>
      <c r="H39" s="47" t="s">
        <v>713</v>
      </c>
      <c r="I39" s="48" t="s">
        <v>714</v>
      </c>
      <c r="J39" s="46" t="s">
        <v>715</v>
      </c>
      <c r="K39" s="49" t="s">
        <v>716</v>
      </c>
      <c r="L39" s="31" t="s">
        <v>42</v>
      </c>
      <c r="M39" s="31"/>
      <c r="N39" s="82" t="s">
        <v>255</v>
      </c>
      <c r="O39" s="99">
        <v>46153.0</v>
      </c>
      <c r="P39" s="50" t="s">
        <v>44</v>
      </c>
      <c r="Q39" s="50" t="s">
        <v>46</v>
      </c>
      <c r="R39" s="50" t="s">
        <v>46</v>
      </c>
      <c r="S39" s="50" t="s">
        <v>46</v>
      </c>
      <c r="T39" s="50" t="s">
        <v>46</v>
      </c>
      <c r="U39" s="50" t="s">
        <v>46</v>
      </c>
      <c r="V39" s="50" t="s">
        <v>46</v>
      </c>
      <c r="W39" s="50" t="s">
        <v>46</v>
      </c>
      <c r="X39" s="50" t="s">
        <v>45</v>
      </c>
      <c r="Y39" s="50" t="s">
        <v>87</v>
      </c>
      <c r="Z39" s="38" t="str">
        <f t="array" ref="Z39">IFERROR(xlookup(C:C,'Follow up.1'!A:A,'Follow up.1'!AF:AF),"-")</f>
        <v>05/26</v>
      </c>
      <c r="AA39" s="6"/>
      <c r="AB39" s="6"/>
      <c r="AC39" s="6"/>
      <c r="AD39" s="6"/>
      <c r="AE39" s="6"/>
      <c r="AF39" s="6"/>
      <c r="AG39" s="6"/>
      <c r="AH39" s="6"/>
      <c r="AI39" s="6"/>
      <c r="AJ39" s="6"/>
      <c r="AK39" s="6"/>
      <c r="AL39" s="6"/>
      <c r="AM39" s="6"/>
      <c r="AN39" s="39" t="str">
        <f t="array" ref="AN39">IFNA(TEXT(XLOOKUP(C:C,'Follow up.2'!B:B,'Follow up.2'!AF:AF),if(left(B39,1)="3","x", "mm/yyyy")), "-")</f>
        <v>09/2027</v>
      </c>
      <c r="AO39" s="6"/>
      <c r="AP39" s="3"/>
      <c r="AQ39" s="3"/>
      <c r="AR39" s="3"/>
      <c r="AS39" s="3"/>
      <c r="AT39" s="3"/>
      <c r="AU39" s="3"/>
      <c r="AV39" s="3"/>
      <c r="AW39" s="3"/>
      <c r="AX39" s="3"/>
      <c r="AY39" s="3"/>
      <c r="AZ39" s="3"/>
      <c r="BA39" s="3"/>
      <c r="BB39" s="3"/>
      <c r="BC39" s="3"/>
      <c r="BD39" s="3"/>
      <c r="BE39" s="3"/>
      <c r="BF39" s="3"/>
      <c r="BG39" s="3"/>
      <c r="BH39" s="3"/>
      <c r="BI39" s="3"/>
    </row>
    <row r="40" ht="14.25" customHeight="1">
      <c r="A40" s="1"/>
      <c r="B40" s="1">
        <f t="array" ref="B40">ifna(iferror(xlookup(C:C,'1000'!A:A,'1000'!D:D),iferror(xlookup(C:C,'2000'!A:A,'2000'!D:D),xlookup(C:C,'3000'!A:A,'3000'!D:D))),"-")</f>
        <v>2086</v>
      </c>
      <c r="C40" s="26">
        <v>1537.0</v>
      </c>
      <c r="D40" s="27" t="s">
        <v>199</v>
      </c>
      <c r="E40" s="27" t="s">
        <v>192</v>
      </c>
      <c r="F40" s="27" t="s">
        <v>124</v>
      </c>
      <c r="G40" s="27">
        <v>14.0</v>
      </c>
      <c r="H40" s="28" t="s">
        <v>193</v>
      </c>
      <c r="I40" s="29" t="s">
        <v>194</v>
      </c>
      <c r="J40" s="27" t="s">
        <v>200</v>
      </c>
      <c r="K40" s="30" t="s">
        <v>195</v>
      </c>
      <c r="L40" s="6" t="s">
        <v>195</v>
      </c>
      <c r="M40" s="6"/>
      <c r="N40" s="82" t="s">
        <v>5979</v>
      </c>
      <c r="O40" s="34">
        <v>46155.0</v>
      </c>
      <c r="P40" s="65" t="s">
        <v>46</v>
      </c>
      <c r="Q40" s="65" t="s">
        <v>45</v>
      </c>
      <c r="R40" s="65" t="s">
        <v>45</v>
      </c>
      <c r="S40" s="65" t="s">
        <v>45</v>
      </c>
      <c r="T40" s="65" t="s">
        <v>45</v>
      </c>
      <c r="U40" s="65" t="s">
        <v>45</v>
      </c>
      <c r="V40" s="66" t="s">
        <v>45</v>
      </c>
      <c r="W40" s="50" t="s">
        <v>56</v>
      </c>
      <c r="X40" s="50" t="s">
        <v>56</v>
      </c>
      <c r="Y40" s="50" t="s">
        <v>45</v>
      </c>
      <c r="Z40" s="38" t="str">
        <f t="array" ref="Z40">IFERROR(xlookup(C:C,'Follow up.1'!A:A,'Follow up.1'!AF:AF),"-")</f>
        <v>04/26</v>
      </c>
      <c r="AA40" s="51" t="s">
        <v>88</v>
      </c>
      <c r="AB40" s="51" t="s">
        <v>128</v>
      </c>
      <c r="AC40" s="51" t="s">
        <v>198</v>
      </c>
      <c r="AD40" s="51" t="s">
        <v>198</v>
      </c>
      <c r="AE40" s="6"/>
      <c r="AF40" s="6"/>
      <c r="AG40" s="6"/>
      <c r="AH40" s="6"/>
      <c r="AI40" s="6"/>
      <c r="AJ40" s="6"/>
      <c r="AK40" s="6"/>
      <c r="AL40" s="6"/>
      <c r="AM40" s="6"/>
      <c r="AN40" s="39" t="str">
        <f t="array" ref="AN40">IFNA(TEXT(XLOOKUP(C:C,'Follow up.2'!B:B,'Follow up.2'!AF:AF),if(left(B40,1)="3","x", "mm/yyyy")), "-")</f>
        <v/>
      </c>
      <c r="AO40" s="6"/>
      <c r="AP40" s="3"/>
      <c r="AQ40" s="3"/>
      <c r="AR40" s="3"/>
      <c r="AS40" s="3"/>
      <c r="AT40" s="3"/>
      <c r="AU40" s="3"/>
      <c r="AV40" s="3"/>
      <c r="AW40" s="3"/>
      <c r="AX40" s="3"/>
      <c r="AY40" s="3"/>
      <c r="AZ40" s="3"/>
      <c r="BA40" s="3"/>
      <c r="BB40" s="3"/>
      <c r="BC40" s="3"/>
      <c r="BD40" s="3"/>
      <c r="BE40" s="3"/>
      <c r="BF40" s="3"/>
      <c r="BG40" s="3"/>
      <c r="BH40" s="3"/>
      <c r="BI40" s="3"/>
    </row>
    <row r="41" ht="14.25" customHeight="1">
      <c r="A41" s="1"/>
      <c r="B41" s="1">
        <f t="array" ref="B41">ifna(iferror(xlookup(C:C,'1000'!A:A,'1000'!D:D),iferror(xlookup(C:C,'2000'!A:A,'2000'!D:D),xlookup(C:C,'3000'!A:A,'3000'!D:D))),"-")</f>
        <v>1089</v>
      </c>
      <c r="C41" s="26">
        <v>1538.0</v>
      </c>
      <c r="D41" s="27" t="s">
        <v>191</v>
      </c>
      <c r="E41" s="27" t="s">
        <v>192</v>
      </c>
      <c r="F41" s="27" t="s">
        <v>124</v>
      </c>
      <c r="G41" s="27">
        <v>10.0</v>
      </c>
      <c r="H41" s="28" t="s">
        <v>193</v>
      </c>
      <c r="I41" s="29" t="s">
        <v>194</v>
      </c>
      <c r="J41" s="27"/>
      <c r="K41" s="30" t="s">
        <v>195</v>
      </c>
      <c r="L41" s="6" t="s">
        <v>195</v>
      </c>
      <c r="M41" s="6"/>
      <c r="N41" s="82" t="s">
        <v>5979</v>
      </c>
      <c r="O41" s="34">
        <v>46155.0</v>
      </c>
      <c r="P41" s="65" t="s">
        <v>46</v>
      </c>
      <c r="Q41" s="65" t="s">
        <v>45</v>
      </c>
      <c r="R41" s="65" t="s">
        <v>45</v>
      </c>
      <c r="S41" s="65" t="s">
        <v>45</v>
      </c>
      <c r="T41" s="65" t="s">
        <v>45</v>
      </c>
      <c r="U41" s="65" t="s">
        <v>44</v>
      </c>
      <c r="V41" s="66" t="s">
        <v>86</v>
      </c>
      <c r="W41" s="50" t="s">
        <v>45</v>
      </c>
      <c r="X41" s="50" t="s">
        <v>45</v>
      </c>
      <c r="Y41" s="50" t="s">
        <v>45</v>
      </c>
      <c r="Z41" s="38" t="str">
        <f t="array" ref="Z41">IFERROR(xlookup(C:C,'Follow up.1'!A:A,'Follow up.1'!AF:AF),"-")</f>
        <v>04/26</v>
      </c>
      <c r="AA41" s="51" t="s">
        <v>88</v>
      </c>
      <c r="AB41" s="51" t="s">
        <v>128</v>
      </c>
      <c r="AC41" s="51" t="s">
        <v>198</v>
      </c>
      <c r="AD41" s="51" t="s">
        <v>198</v>
      </c>
      <c r="AE41" s="6"/>
      <c r="AF41" s="6"/>
      <c r="AG41" s="6"/>
      <c r="AH41" s="6"/>
      <c r="AI41" s="6"/>
      <c r="AJ41" s="6"/>
      <c r="AK41" s="6"/>
      <c r="AL41" s="6"/>
      <c r="AM41" s="6"/>
      <c r="AN41" s="39" t="str">
        <f t="array" ref="AN41">IFNA(TEXT(XLOOKUP(C:C,'Follow up.2'!B:B,'Follow up.2'!AF:AF),if(left(B41,1)="3","x", "mm/yyyy")), "-")</f>
        <v/>
      </c>
      <c r="AO41" s="6"/>
      <c r="AP41" s="3"/>
      <c r="AQ41" s="3"/>
      <c r="AR41" s="3"/>
      <c r="AS41" s="3"/>
      <c r="AT41" s="3"/>
      <c r="AU41" s="3"/>
      <c r="AV41" s="3"/>
      <c r="AW41" s="3"/>
      <c r="AX41" s="3"/>
      <c r="AY41" s="3"/>
      <c r="AZ41" s="3"/>
      <c r="BA41" s="3"/>
      <c r="BB41" s="3"/>
      <c r="BC41" s="3"/>
      <c r="BD41" s="3"/>
      <c r="BE41" s="3"/>
      <c r="BF41" s="3"/>
      <c r="BG41" s="3"/>
      <c r="BH41" s="3"/>
      <c r="BI41" s="3"/>
    </row>
    <row r="42" ht="14.25" customHeight="1">
      <c r="A42" s="1"/>
      <c r="B42" s="1">
        <f t="array" ref="B42">ifna(iferror(xlookup(C:C,'1000'!A:A,'1000'!D:D),iferror(xlookup(C:C,'2000'!A:A,'2000'!D:D),xlookup(C:C,'3000'!A:A,'3000'!D:D))),"-")</f>
        <v>1064</v>
      </c>
      <c r="C42" s="26">
        <v>1208.0</v>
      </c>
      <c r="D42" s="27" t="s">
        <v>122</v>
      </c>
      <c r="E42" s="27" t="s">
        <v>123</v>
      </c>
      <c r="F42" s="27" t="s">
        <v>124</v>
      </c>
      <c r="G42" s="27">
        <v>8.0</v>
      </c>
      <c r="H42" s="77" t="s">
        <v>125</v>
      </c>
      <c r="I42" s="29" t="s">
        <v>126</v>
      </c>
      <c r="J42" s="27"/>
      <c r="K42" s="30" t="s">
        <v>42</v>
      </c>
      <c r="L42" s="31" t="s">
        <v>42</v>
      </c>
      <c r="M42" s="31"/>
      <c r="N42" s="33" t="s">
        <v>5959</v>
      </c>
      <c r="O42" s="34">
        <v>46160.0</v>
      </c>
      <c r="P42" s="35" t="s">
        <v>45</v>
      </c>
      <c r="Q42" s="35" t="s">
        <v>45</v>
      </c>
      <c r="R42" s="35" t="s">
        <v>45</v>
      </c>
      <c r="S42" s="35" t="s">
        <v>45</v>
      </c>
      <c r="T42" s="35" t="s">
        <v>45</v>
      </c>
      <c r="U42" s="35" t="s">
        <v>45</v>
      </c>
      <c r="V42" s="36" t="s">
        <v>45</v>
      </c>
      <c r="W42" s="37" t="s">
        <v>86</v>
      </c>
      <c r="X42" s="37" t="s">
        <v>86</v>
      </c>
      <c r="Y42" s="37" t="s">
        <v>46</v>
      </c>
      <c r="Z42" s="38" t="str">
        <f t="array" ref="Z42">IFERROR(xlookup(C:C,'Follow up.1'!A:A,'Follow up.1'!AF:AF),"-")</f>
        <v>04/26</v>
      </c>
      <c r="AA42" s="32" t="s">
        <v>47</v>
      </c>
      <c r="AB42" s="32" t="s">
        <v>128</v>
      </c>
      <c r="AC42" s="32" t="s">
        <v>128</v>
      </c>
      <c r="AD42" s="32" t="s">
        <v>128</v>
      </c>
      <c r="AE42" s="31"/>
      <c r="AF42" s="31"/>
      <c r="AG42" s="31"/>
      <c r="AH42" s="31"/>
      <c r="AI42" s="31"/>
      <c r="AJ42" s="31"/>
      <c r="AK42" s="31"/>
      <c r="AL42" s="31"/>
      <c r="AM42" s="31"/>
      <c r="AN42" s="39" t="str">
        <f t="array" ref="AN42">IFNA(TEXT(XLOOKUP(C:C,'Follow up.2'!B:B,'Follow up.2'!AF:AF),if(left(B42,1)="3","x", "mm/yyyy")), "-")</f>
        <v/>
      </c>
      <c r="AO42" s="31"/>
      <c r="AP42" s="27"/>
      <c r="AQ42" s="3"/>
      <c r="AR42" s="3"/>
      <c r="AS42" s="3"/>
      <c r="AT42" s="3"/>
      <c r="AU42" s="3"/>
      <c r="AV42" s="3"/>
      <c r="AW42" s="3"/>
      <c r="AX42" s="3"/>
      <c r="AY42" s="3"/>
      <c r="AZ42" s="3"/>
      <c r="BA42" s="3"/>
      <c r="BB42" s="3"/>
      <c r="BC42" s="3"/>
      <c r="BD42" s="3"/>
      <c r="BE42" s="3"/>
      <c r="BF42" s="3"/>
      <c r="BG42" s="3"/>
      <c r="BH42" s="3"/>
      <c r="BI42" s="3"/>
    </row>
    <row r="43" ht="14.25" customHeight="1">
      <c r="A43" s="1"/>
      <c r="B43" s="1">
        <f t="array" ref="B43">ifna(iferror(xlookup(C:C,'1000'!A:A,'1000'!D:D),iferror(xlookup(C:C,'2000'!A:A,'2000'!D:D),xlookup(C:C,'3000'!A:A,'3000'!D:D))),"-")</f>
        <v>1063</v>
      </c>
      <c r="C43" s="26">
        <v>1207.0</v>
      </c>
      <c r="D43" s="27" t="s">
        <v>129</v>
      </c>
      <c r="E43" s="27" t="s">
        <v>123</v>
      </c>
      <c r="F43" s="27" t="s">
        <v>124</v>
      </c>
      <c r="G43" s="27">
        <v>11.0</v>
      </c>
      <c r="H43" s="77" t="s">
        <v>125</v>
      </c>
      <c r="I43" s="29" t="s">
        <v>126</v>
      </c>
      <c r="J43" s="27"/>
      <c r="K43" s="30" t="s">
        <v>42</v>
      </c>
      <c r="L43" s="31" t="s">
        <v>42</v>
      </c>
      <c r="M43" s="31"/>
      <c r="N43" s="82" t="s">
        <v>5959</v>
      </c>
      <c r="O43" s="34">
        <v>46160.0</v>
      </c>
      <c r="P43" s="35" t="s">
        <v>45</v>
      </c>
      <c r="Q43" s="35" t="s">
        <v>45</v>
      </c>
      <c r="R43" s="35" t="s">
        <v>45</v>
      </c>
      <c r="S43" s="35" t="s">
        <v>45</v>
      </c>
      <c r="T43" s="35" t="s">
        <v>45</v>
      </c>
      <c r="U43" s="35" t="s">
        <v>45</v>
      </c>
      <c r="V43" s="36" t="s">
        <v>45</v>
      </c>
      <c r="W43" s="37" t="s">
        <v>86</v>
      </c>
      <c r="X43" s="37" t="s">
        <v>86</v>
      </c>
      <c r="Y43" s="37" t="s">
        <v>46</v>
      </c>
      <c r="Z43" s="38" t="str">
        <f t="array" ref="Z43">IFERROR(xlookup(C:C,'Follow up.1'!A:A,'Follow up.1'!AF:AF),"-")</f>
        <v>04/26</v>
      </c>
      <c r="AA43" s="32" t="s">
        <v>47</v>
      </c>
      <c r="AB43" s="32" t="s">
        <v>128</v>
      </c>
      <c r="AC43" s="32" t="s">
        <v>128</v>
      </c>
      <c r="AD43" s="32" t="s">
        <v>128</v>
      </c>
      <c r="AE43" s="31"/>
      <c r="AF43" s="31"/>
      <c r="AG43" s="31"/>
      <c r="AH43" s="31"/>
      <c r="AI43" s="31"/>
      <c r="AJ43" s="31"/>
      <c r="AK43" s="31"/>
      <c r="AL43" s="31"/>
      <c r="AM43" s="31"/>
      <c r="AN43" s="39" t="str">
        <f t="array" ref="AN43">IFNA(TEXT(XLOOKUP(C:C,'Follow up.2'!B:B,'Follow up.2'!AF:AF),if(left(B43,1)="3","x", "mm/yyyy")), "-")</f>
        <v/>
      </c>
      <c r="AO43" s="31"/>
      <c r="AP43" s="27"/>
      <c r="AQ43" s="3"/>
      <c r="AR43" s="3"/>
      <c r="AS43" s="3"/>
      <c r="AT43" s="3"/>
      <c r="AU43" s="3"/>
      <c r="AV43" s="3"/>
      <c r="AW43" s="3"/>
      <c r="AX43" s="3"/>
      <c r="AY43" s="3"/>
      <c r="AZ43" s="3"/>
      <c r="BA43" s="3"/>
      <c r="BB43" s="3"/>
      <c r="BC43" s="3"/>
      <c r="BD43" s="3"/>
      <c r="BE43" s="3"/>
      <c r="BF43" s="3"/>
      <c r="BG43" s="3"/>
      <c r="BH43" s="3"/>
      <c r="BI43" s="3"/>
    </row>
    <row r="44" ht="14.25" customHeight="1">
      <c r="A44" s="1"/>
      <c r="B44" s="1">
        <f t="array" ref="B44">ifna(iferror(xlookup(C:C,'1000'!A:A,'1000'!D:D),iferror(xlookup(C:C,'2000'!A:A,'2000'!D:D),xlookup(C:C,'3000'!A:A,'3000'!D:D))),"-")</f>
        <v>1007</v>
      </c>
      <c r="C44" s="52">
        <v>127.0</v>
      </c>
      <c r="D44" s="53" t="s">
        <v>115</v>
      </c>
      <c r="E44" s="94" t="s">
        <v>116</v>
      </c>
      <c r="F44" s="103" t="s">
        <v>117</v>
      </c>
      <c r="G44" s="93">
        <v>9.0</v>
      </c>
      <c r="H44" s="43" t="s">
        <v>118</v>
      </c>
      <c r="I44" s="104" t="s">
        <v>119</v>
      </c>
      <c r="K44" s="30"/>
      <c r="N44" s="33" t="s">
        <v>3955</v>
      </c>
      <c r="O44" s="105">
        <v>46174.0</v>
      </c>
      <c r="P44" s="35" t="s">
        <v>45</v>
      </c>
      <c r="Q44" s="35" t="s">
        <v>76</v>
      </c>
      <c r="R44" s="35" t="s">
        <v>76</v>
      </c>
      <c r="S44" s="35" t="s">
        <v>76</v>
      </c>
      <c r="T44" s="35" t="s">
        <v>76</v>
      </c>
      <c r="U44" s="35" t="s">
        <v>76</v>
      </c>
      <c r="V44" s="35" t="s">
        <v>46</v>
      </c>
      <c r="W44" s="35" t="s">
        <v>45</v>
      </c>
      <c r="X44" s="35" t="s">
        <v>45</v>
      </c>
      <c r="Y44" s="35" t="s">
        <v>45</v>
      </c>
      <c r="Z44" s="38" t="str">
        <f t="array" ref="Z44">IFERROR(xlookup(C:C,'Follow up.1'!A:A,'Follow up.1'!AF:AF),"-")</f>
        <v> 10/24</v>
      </c>
      <c r="AA44" s="32" t="s">
        <v>106</v>
      </c>
      <c r="AB44" s="32" t="s">
        <v>56</v>
      </c>
      <c r="AC44" s="32" t="s">
        <v>56</v>
      </c>
      <c r="AD44" s="32" t="s">
        <v>56</v>
      </c>
      <c r="AE44" s="32"/>
      <c r="AF44" s="32" t="s">
        <v>45</v>
      </c>
      <c r="AG44" s="32" t="s">
        <v>45</v>
      </c>
      <c r="AH44" s="32"/>
      <c r="AI44" s="32" t="s">
        <v>45</v>
      </c>
      <c r="AJ44" s="32" t="s">
        <v>45</v>
      </c>
      <c r="AK44" s="32" t="s">
        <v>86</v>
      </c>
      <c r="AL44" s="32" t="s">
        <v>57</v>
      </c>
      <c r="AM44" s="32" t="s">
        <v>121</v>
      </c>
      <c r="AN44" s="39" t="str">
        <f t="array" ref="AN44">IFNA(TEXT(XLOOKUP(C:C,'Follow up.2'!B:B,'Follow up.2'!AF:AF),if(left(B44,1)="3","x", "mm/yyyy")), "-")</f>
        <v>06/2026</v>
      </c>
      <c r="AO44" s="31"/>
      <c r="AP44" s="30"/>
      <c r="AQ44" s="13"/>
      <c r="AR44" s="13"/>
      <c r="AS44" s="13"/>
      <c r="AT44" s="13"/>
      <c r="AU44" s="13"/>
      <c r="AV44" s="13"/>
      <c r="AW44" s="3"/>
      <c r="AX44" s="3"/>
      <c r="AY44" s="3"/>
      <c r="AZ44" s="3"/>
      <c r="BA44" s="3"/>
      <c r="BB44" s="3"/>
      <c r="BC44" s="3"/>
      <c r="BD44" s="3"/>
      <c r="BE44" s="3"/>
      <c r="BF44" s="3"/>
      <c r="BG44" s="3"/>
      <c r="BH44" s="3"/>
      <c r="BI44" s="3"/>
    </row>
    <row r="45" ht="14.25" customHeight="1">
      <c r="A45" s="1"/>
      <c r="B45" s="1">
        <f t="array" ref="B45">ifna(iferror(xlookup(C:C,'1000'!A:A,'1000'!D:D),iferror(xlookup(C:C,'2000'!A:A,'2000'!D:D),xlookup(C:C,'3000'!A:A,'3000'!D:D))),"-")</f>
        <v>1070</v>
      </c>
      <c r="C45" s="26">
        <v>1356.0</v>
      </c>
      <c r="D45" s="27" t="s">
        <v>99</v>
      </c>
      <c r="E45" s="27" t="s">
        <v>100</v>
      </c>
      <c r="F45" s="27" t="s">
        <v>81</v>
      </c>
      <c r="G45" s="27">
        <v>9.0</v>
      </c>
      <c r="H45" s="28" t="s">
        <v>101</v>
      </c>
      <c r="I45" s="29" t="s">
        <v>102</v>
      </c>
      <c r="J45" s="27"/>
      <c r="K45" s="30" t="s">
        <v>103</v>
      </c>
      <c r="L45" s="6" t="s">
        <v>103</v>
      </c>
      <c r="M45" s="51" t="s">
        <v>104</v>
      </c>
      <c r="N45" s="33" t="s">
        <v>19</v>
      </c>
      <c r="O45" s="34">
        <v>46174.0</v>
      </c>
      <c r="P45" s="65" t="s">
        <v>45</v>
      </c>
      <c r="Q45" s="65" t="s">
        <v>45</v>
      </c>
      <c r="R45" s="65" t="s">
        <v>45</v>
      </c>
      <c r="S45" s="65" t="s">
        <v>45</v>
      </c>
      <c r="T45" s="65" t="s">
        <v>56</v>
      </c>
      <c r="U45" s="65" t="s">
        <v>106</v>
      </c>
      <c r="V45" s="66" t="s">
        <v>45</v>
      </c>
      <c r="W45" s="65" t="s">
        <v>56</v>
      </c>
      <c r="X45" s="65" t="s">
        <v>56</v>
      </c>
      <c r="Y45" s="65" t="s">
        <v>45</v>
      </c>
      <c r="Z45" s="38" t="str">
        <f t="array" ref="Z45">IFERROR(xlookup(C:C,'Follow up.1'!A:A,'Follow up.1'!AF:AF),"-")</f>
        <v> 12/25</v>
      </c>
      <c r="AA45" s="51" t="s">
        <v>86</v>
      </c>
      <c r="AB45" s="51" t="s">
        <v>107</v>
      </c>
      <c r="AC45" s="51" t="s">
        <v>68</v>
      </c>
      <c r="AD45" s="51" t="s">
        <v>68</v>
      </c>
      <c r="AE45" s="6"/>
      <c r="AF45" s="6"/>
      <c r="AG45" s="6"/>
      <c r="AH45" s="6"/>
      <c r="AI45" s="6"/>
      <c r="AJ45" s="6"/>
      <c r="AK45" s="6"/>
      <c r="AL45" s="31"/>
      <c r="AM45" s="6"/>
      <c r="AN45" s="39" t="str">
        <f t="array" ref="AN45">IFNA(TEXT(XLOOKUP(C:C,'Follow up.2'!B:B,'Follow up.2'!AF:AF),if(left(B45,1)="3","x", "mm/yyyy")), "-")</f>
        <v/>
      </c>
      <c r="AO45" s="6"/>
      <c r="AP45" s="3"/>
      <c r="AQ45" s="3"/>
      <c r="AR45" s="3"/>
      <c r="AS45" s="3"/>
      <c r="AT45" s="3"/>
      <c r="AU45" s="3"/>
      <c r="AV45" s="3"/>
      <c r="AW45" s="3"/>
      <c r="AX45" s="3"/>
      <c r="AY45" s="3"/>
      <c r="AZ45" s="3"/>
      <c r="BA45" s="3"/>
      <c r="BB45" s="3"/>
      <c r="BC45" s="3"/>
      <c r="BD45" s="3"/>
      <c r="BE45" s="3"/>
      <c r="BF45" s="3"/>
      <c r="BG45" s="3"/>
      <c r="BH45" s="3"/>
      <c r="BI45" s="3"/>
    </row>
    <row r="46" ht="14.25" customHeight="1">
      <c r="A46" s="1"/>
      <c r="B46" s="1">
        <f t="array" ref="B46">ifna(iferror(xlookup(C:C,'1000'!A:A,'1000'!D:D),iferror(xlookup(C:C,'2000'!A:A,'2000'!D:D),xlookup(C:C,'3000'!A:A,'3000'!D:D))),"-")</f>
        <v>1058</v>
      </c>
      <c r="C46" s="26">
        <v>1129.0</v>
      </c>
      <c r="D46" s="42" t="s">
        <v>108</v>
      </c>
      <c r="E46" s="27" t="s">
        <v>109</v>
      </c>
      <c r="F46" s="27" t="s">
        <v>92</v>
      </c>
      <c r="G46" s="27">
        <v>10.0</v>
      </c>
      <c r="H46" s="28" t="s">
        <v>110</v>
      </c>
      <c r="I46" s="29" t="s">
        <v>111</v>
      </c>
      <c r="J46" s="27"/>
      <c r="K46" s="30" t="s">
        <v>42</v>
      </c>
      <c r="L46" s="31" t="s">
        <v>42</v>
      </c>
      <c r="M46" s="32" t="s">
        <v>112</v>
      </c>
      <c r="N46" s="33" t="s">
        <v>5980</v>
      </c>
      <c r="O46" s="34">
        <v>46174.0</v>
      </c>
      <c r="P46" s="35" t="s">
        <v>114</v>
      </c>
      <c r="Q46" s="35" t="s">
        <v>56</v>
      </c>
      <c r="R46" s="35" t="s">
        <v>56</v>
      </c>
      <c r="S46" s="35" t="s">
        <v>56</v>
      </c>
      <c r="T46" s="35" t="s">
        <v>45</v>
      </c>
      <c r="U46" s="35" t="s">
        <v>76</v>
      </c>
      <c r="V46" s="65" t="s">
        <v>45</v>
      </c>
      <c r="W46" s="35" t="s">
        <v>76</v>
      </c>
      <c r="X46" s="35" t="s">
        <v>76</v>
      </c>
      <c r="Y46" s="35" t="s">
        <v>106</v>
      </c>
      <c r="Z46" s="38" t="str">
        <f t="array" ref="Z46">IFERROR(xlookup(C:C,'Follow up.1'!A:A,'Follow up.1'!AF:AF),"-")</f>
        <v> 10/25</v>
      </c>
      <c r="AA46" s="32" t="s">
        <v>56</v>
      </c>
      <c r="AB46" s="32" t="s">
        <v>86</v>
      </c>
      <c r="AC46" s="32" t="s">
        <v>57</v>
      </c>
      <c r="AD46" s="32"/>
      <c r="AE46" s="32"/>
      <c r="AF46" s="32"/>
      <c r="AG46" s="31"/>
      <c r="AH46" s="31"/>
      <c r="AI46" s="31"/>
      <c r="AJ46" s="31"/>
      <c r="AK46" s="31"/>
      <c r="AL46" s="31"/>
      <c r="AM46" s="31"/>
      <c r="AN46" s="39" t="str">
        <f t="array" ref="AN46">IFNA(TEXT(XLOOKUP(C:C,'Follow up.2'!B:B,'Follow up.2'!AF:AF),if(left(B46,1)="3","x", "mm/yyyy")), "-")</f>
        <v/>
      </c>
      <c r="AO46" s="31"/>
      <c r="AP46" s="27"/>
      <c r="AQ46" s="3"/>
      <c r="AR46" s="3"/>
      <c r="AS46" s="3"/>
      <c r="AT46" s="3"/>
      <c r="AU46" s="3"/>
      <c r="AV46" s="3"/>
      <c r="AW46" s="3"/>
      <c r="AX46" s="3"/>
      <c r="AY46" s="3"/>
      <c r="AZ46" s="3"/>
      <c r="BA46" s="3"/>
      <c r="BB46" s="3"/>
      <c r="BC46" s="3"/>
      <c r="BD46" s="3"/>
      <c r="BE46" s="3"/>
      <c r="BF46" s="3"/>
      <c r="BG46" s="3"/>
      <c r="BH46" s="3"/>
      <c r="BI46" s="3"/>
    </row>
    <row r="47" ht="14.25" customHeight="1">
      <c r="A47" s="1"/>
      <c r="B47" s="1">
        <f t="array" ref="B47">ifna(iferror(xlookup(C:C,'1000'!A:A,'1000'!D:D),iferror(xlookup(C:C,'2000'!A:A,'2000'!D:D),xlookup(C:C,'3000'!A:A,'3000'!D:D))),"-")</f>
        <v>2061</v>
      </c>
      <c r="C47" s="26">
        <v>1172.0</v>
      </c>
      <c r="D47" s="53" t="s">
        <v>727</v>
      </c>
      <c r="E47" s="53" t="s">
        <v>100</v>
      </c>
      <c r="F47" s="53" t="s">
        <v>38</v>
      </c>
      <c r="G47" s="53">
        <v>15.0</v>
      </c>
      <c r="H47" s="28" t="s">
        <v>101</v>
      </c>
      <c r="I47" s="54" t="s">
        <v>102</v>
      </c>
      <c r="J47" s="53" t="s">
        <v>732</v>
      </c>
      <c r="K47" s="30" t="s">
        <v>42</v>
      </c>
      <c r="L47" s="31" t="s">
        <v>42</v>
      </c>
      <c r="M47" s="32" t="s">
        <v>728</v>
      </c>
      <c r="N47" s="33" t="s">
        <v>19</v>
      </c>
      <c r="O47" s="34">
        <v>46174.0</v>
      </c>
      <c r="P47" s="35" t="s">
        <v>56</v>
      </c>
      <c r="Q47" s="35" t="s">
        <v>56</v>
      </c>
      <c r="R47" s="35" t="s">
        <v>76</v>
      </c>
      <c r="S47" s="35" t="s">
        <v>76</v>
      </c>
      <c r="T47" s="35" t="s">
        <v>114</v>
      </c>
      <c r="U47" s="35" t="s">
        <v>45</v>
      </c>
      <c r="V47" s="65" t="s">
        <v>45</v>
      </c>
      <c r="W47" s="35" t="s">
        <v>106</v>
      </c>
      <c r="X47" s="35" t="s">
        <v>106</v>
      </c>
      <c r="Y47" s="35" t="s">
        <v>106</v>
      </c>
      <c r="Z47" s="38" t="str">
        <f t="array" ref="Z47">IFERROR(xlookup(C:C,'Follow up.1'!A:A,'Follow up.1'!AF:AF),"-")</f>
        <v>11/25</v>
      </c>
      <c r="AA47" s="32" t="s">
        <v>86</v>
      </c>
      <c r="AB47" s="32" t="s">
        <v>198</v>
      </c>
      <c r="AC47" s="32" t="s">
        <v>68</v>
      </c>
      <c r="AD47" s="32" t="s">
        <v>68</v>
      </c>
      <c r="AE47" s="31"/>
      <c r="AF47" s="31"/>
      <c r="AG47" s="31"/>
      <c r="AH47" s="31"/>
      <c r="AI47" s="31"/>
      <c r="AJ47" s="31"/>
      <c r="AK47" s="31"/>
      <c r="AL47" s="31"/>
      <c r="AM47" s="31"/>
      <c r="AN47" s="39" t="str">
        <f t="array" ref="AN47">IFNA(TEXT(XLOOKUP(C:C,'Follow up.2'!B:B,'Follow up.2'!AF:AF),if(left(B47,1)="3","x", "mm/yyyy")), "-")</f>
        <v/>
      </c>
      <c r="AO47" s="31"/>
      <c r="AP47" s="27"/>
      <c r="AQ47" s="3"/>
      <c r="AR47" s="3"/>
      <c r="AS47" s="3"/>
      <c r="AT47" s="3"/>
      <c r="AU47" s="3"/>
      <c r="AV47" s="3"/>
      <c r="AW47" s="3"/>
      <c r="AX47" s="3"/>
      <c r="AY47" s="3"/>
      <c r="AZ47" s="3"/>
      <c r="BA47" s="3"/>
      <c r="BB47" s="3"/>
      <c r="BC47" s="3"/>
      <c r="BD47" s="3"/>
      <c r="BE47" s="3"/>
      <c r="BF47" s="3"/>
      <c r="BG47" s="3"/>
      <c r="BH47" s="3"/>
      <c r="BI47" s="3"/>
    </row>
    <row r="48" ht="14.25" customHeight="1">
      <c r="A48" s="1"/>
      <c r="B48" s="1">
        <f t="array" ref="B48">ifna(iferror(xlookup(C:C,'1000'!A:A,'1000'!D:D),iferror(xlookup(C:C,'2000'!A:A,'2000'!D:D),xlookup(C:C,'3000'!A:A,'3000'!D:D))),"-")</f>
        <v>2060</v>
      </c>
      <c r="C48" s="26">
        <v>1171.0</v>
      </c>
      <c r="D48" s="53" t="s">
        <v>730</v>
      </c>
      <c r="E48" s="53" t="s">
        <v>100</v>
      </c>
      <c r="F48" s="53" t="s">
        <v>38</v>
      </c>
      <c r="G48" s="53">
        <v>17.0</v>
      </c>
      <c r="H48" s="28" t="s">
        <v>731</v>
      </c>
      <c r="I48" s="54" t="s">
        <v>102</v>
      </c>
      <c r="J48" s="53" t="s">
        <v>5981</v>
      </c>
      <c r="K48" s="30" t="s">
        <v>42</v>
      </c>
      <c r="L48" s="31" t="s">
        <v>42</v>
      </c>
      <c r="M48" s="32" t="s">
        <v>5982</v>
      </c>
      <c r="N48" s="33" t="s">
        <v>19</v>
      </c>
      <c r="O48" s="34">
        <v>46174.0</v>
      </c>
      <c r="P48" s="35" t="s">
        <v>56</v>
      </c>
      <c r="Q48" s="35" t="s">
        <v>56</v>
      </c>
      <c r="R48" s="35" t="s">
        <v>76</v>
      </c>
      <c r="S48" s="35" t="s">
        <v>76</v>
      </c>
      <c r="T48" s="35" t="s">
        <v>114</v>
      </c>
      <c r="U48" s="35" t="s">
        <v>45</v>
      </c>
      <c r="V48" s="65" t="s">
        <v>45</v>
      </c>
      <c r="W48" s="35" t="s">
        <v>106</v>
      </c>
      <c r="X48" s="35" t="s">
        <v>106</v>
      </c>
      <c r="Y48" s="35" t="s">
        <v>106</v>
      </c>
      <c r="Z48" s="38" t="str">
        <f t="array" ref="Z48">IFERROR(xlookup(C:C,'Follow up.1'!A:A,'Follow up.1'!AF:AF),"-")</f>
        <v>11/25</v>
      </c>
      <c r="AA48" s="32" t="s">
        <v>86</v>
      </c>
      <c r="AB48" s="32" t="s">
        <v>198</v>
      </c>
      <c r="AC48" s="32" t="s">
        <v>68</v>
      </c>
      <c r="AD48" s="32" t="s">
        <v>68</v>
      </c>
      <c r="AE48" s="31"/>
      <c r="AF48" s="31"/>
      <c r="AG48" s="31"/>
      <c r="AH48" s="31"/>
      <c r="AI48" s="31"/>
      <c r="AJ48" s="31"/>
      <c r="AK48" s="31"/>
      <c r="AL48" s="31"/>
      <c r="AM48" s="31"/>
      <c r="AN48" s="39" t="str">
        <f t="array" ref="AN48">IFNA(TEXT(XLOOKUP(C:C,'Follow up.2'!B:B,'Follow up.2'!AF:AF),if(left(B48,1)="3","x", "mm/yyyy")), "-")</f>
        <v/>
      </c>
      <c r="AO48" s="31"/>
      <c r="AP48" s="27"/>
      <c r="AQ48" s="3"/>
      <c r="AR48" s="3"/>
      <c r="AS48" s="3"/>
      <c r="AT48" s="3"/>
      <c r="AU48" s="3"/>
      <c r="AV48" s="3"/>
      <c r="AW48" s="3"/>
      <c r="AX48" s="3"/>
      <c r="AY48" s="3"/>
      <c r="AZ48" s="3"/>
      <c r="BA48" s="3"/>
      <c r="BB48" s="3"/>
      <c r="BC48" s="3"/>
      <c r="BD48" s="3"/>
      <c r="BE48" s="3"/>
      <c r="BF48" s="3"/>
      <c r="BG48" s="3"/>
      <c r="BH48" s="3"/>
      <c r="BI48" s="3"/>
    </row>
    <row r="49" ht="14.25" customHeight="1">
      <c r="A49" s="1"/>
      <c r="B49" s="1">
        <f t="array" ref="B49">ifna(iferror(xlookup(C:C,'1000'!A:A,'1000'!D:D),iferror(xlookup(C:C,'2000'!A:A,'2000'!D:D),xlookup(C:C,'3000'!A:A,'3000'!D:D))),"-")</f>
        <v>1130</v>
      </c>
      <c r="C49" s="41">
        <v>1927.0</v>
      </c>
      <c r="D49" s="46" t="s">
        <v>214</v>
      </c>
      <c r="E49" s="46" t="s">
        <v>215</v>
      </c>
      <c r="F49" s="98" t="s">
        <v>38</v>
      </c>
      <c r="G49" s="46">
        <v>11.0</v>
      </c>
      <c r="H49" s="47" t="s">
        <v>216</v>
      </c>
      <c r="I49" s="48" t="s">
        <v>217</v>
      </c>
      <c r="J49" s="3"/>
      <c r="K49" s="5"/>
      <c r="L49" s="51" t="s">
        <v>218</v>
      </c>
      <c r="M49" s="51"/>
      <c r="N49" s="82" t="s">
        <v>219</v>
      </c>
      <c r="O49" s="99">
        <v>46197.0</v>
      </c>
      <c r="P49" s="50" t="s">
        <v>46</v>
      </c>
      <c r="Q49" s="50" t="s">
        <v>46</v>
      </c>
      <c r="R49" s="50" t="s">
        <v>87</v>
      </c>
      <c r="S49" s="50" t="s">
        <v>87</v>
      </c>
      <c r="T49" s="50" t="s">
        <v>57</v>
      </c>
      <c r="U49" s="50" t="s">
        <v>57</v>
      </c>
      <c r="V49" s="50" t="s">
        <v>56</v>
      </c>
      <c r="W49" s="50" t="s">
        <v>87</v>
      </c>
      <c r="X49" s="50" t="s">
        <v>46</v>
      </c>
      <c r="Y49" s="50" t="s">
        <v>57</v>
      </c>
      <c r="Z49" s="38" t="str">
        <f t="array" ref="Z49">IFERROR(xlookup(C:C,'Follow up.1'!A:A,'Follow up.1'!AF:AF),"-")</f>
        <v>07/26</v>
      </c>
      <c r="AA49" s="6"/>
      <c r="AC49" s="6"/>
      <c r="AE49" s="6"/>
      <c r="AF49" s="6"/>
      <c r="AG49" s="6"/>
      <c r="AH49" s="6"/>
      <c r="AI49" s="6"/>
      <c r="AJ49" s="6"/>
      <c r="AK49" s="6"/>
      <c r="AL49" s="6"/>
      <c r="AM49" s="6"/>
      <c r="AN49" s="39" t="str">
        <f t="array" ref="AN49">IFNA(TEXT(XLOOKUP(C:C,'Follow up.2'!B:B,'Follow up.2'!AF:AF),if(left(B49,1)="3","x", "mm/yyyy")), "-")</f>
        <v/>
      </c>
      <c r="AO49" s="6"/>
      <c r="AP49" s="3"/>
      <c r="AQ49" s="3"/>
      <c r="AR49" s="3"/>
      <c r="AS49" s="3"/>
      <c r="AT49" s="3"/>
      <c r="AU49" s="3"/>
      <c r="AV49" s="3"/>
      <c r="AW49" s="3"/>
      <c r="AX49" s="3"/>
      <c r="AY49" s="3"/>
      <c r="AZ49" s="3"/>
      <c r="BA49" s="3"/>
      <c r="BB49" s="3"/>
      <c r="BC49" s="3"/>
      <c r="BD49" s="3"/>
      <c r="BE49" s="3"/>
      <c r="BF49" s="3"/>
      <c r="BG49" s="3"/>
      <c r="BH49" s="3"/>
      <c r="BI49" s="3"/>
    </row>
    <row r="50" ht="14.25" customHeight="1">
      <c r="A50" s="1"/>
      <c r="B50" s="1">
        <f t="array" ref="B50">ifna(iferror(xlookup(C:C,'1000'!A:A,'1000'!D:D),iferror(xlookup(C:C,'2000'!A:A,'2000'!D:D),xlookup(C:C,'3000'!A:A,'3000'!D:D))),"-")</f>
        <v>1129</v>
      </c>
      <c r="C50" s="87">
        <v>1781.0</v>
      </c>
      <c r="D50" s="89" t="s">
        <v>233</v>
      </c>
      <c r="E50" s="89" t="s">
        <v>234</v>
      </c>
      <c r="F50" s="89" t="s">
        <v>92</v>
      </c>
      <c r="G50" s="89">
        <v>10.0</v>
      </c>
      <c r="H50" s="43" t="s">
        <v>235</v>
      </c>
      <c r="I50" s="90" t="s">
        <v>236</v>
      </c>
      <c r="J50" s="89" t="s">
        <v>236</v>
      </c>
      <c r="K50" s="91"/>
      <c r="L50" s="32" t="s">
        <v>237</v>
      </c>
      <c r="M50" s="32"/>
      <c r="N50" s="33" t="s">
        <v>5983</v>
      </c>
      <c r="O50" s="99">
        <v>46204.0</v>
      </c>
      <c r="P50" s="50" t="s">
        <v>86</v>
      </c>
      <c r="Q50" s="50" t="s">
        <v>46</v>
      </c>
      <c r="R50" s="50" t="s">
        <v>86</v>
      </c>
      <c r="S50" s="50" t="s">
        <v>86</v>
      </c>
      <c r="T50" s="50" t="s">
        <v>46</v>
      </c>
      <c r="U50" s="50" t="s">
        <v>46</v>
      </c>
      <c r="V50" s="50" t="s">
        <v>86</v>
      </c>
      <c r="W50" s="50" t="s">
        <v>86</v>
      </c>
      <c r="X50" s="50" t="s">
        <v>68</v>
      </c>
      <c r="Y50" s="50" t="s">
        <v>239</v>
      </c>
      <c r="Z50" s="38" t="str">
        <f t="array" ref="Z50">IFERROR(xlookup(C:C,'Follow up.1'!A:A,'Follow up.1'!AF:AF),"-")</f>
        <v>07/26</v>
      </c>
      <c r="AA50" s="6"/>
      <c r="AC50" s="6"/>
      <c r="AD50" s="6"/>
      <c r="AE50" s="6"/>
      <c r="AF50" s="6"/>
      <c r="AG50" s="6"/>
      <c r="AH50" s="6"/>
      <c r="AI50" s="6"/>
      <c r="AJ50" s="6"/>
      <c r="AK50" s="6"/>
      <c r="AL50" s="6"/>
      <c r="AM50" s="6"/>
      <c r="AN50" s="39" t="str">
        <f t="array" ref="AN50">IFNA(TEXT(XLOOKUP(C:C,'Follow up.2'!B:B,'Follow up.2'!AF:AF),if(left(B50,1)="3","x", "mm/yyyy")), "-")</f>
        <v/>
      </c>
      <c r="AO50" s="6"/>
      <c r="AP50" s="3"/>
      <c r="AQ50" s="3"/>
      <c r="AR50" s="3"/>
      <c r="AS50" s="3"/>
      <c r="AT50" s="3"/>
      <c r="AU50" s="3"/>
      <c r="AV50" s="3"/>
      <c r="AW50" s="3"/>
      <c r="AX50" s="3"/>
      <c r="AY50" s="3"/>
      <c r="AZ50" s="3"/>
      <c r="BA50" s="3"/>
      <c r="BB50" s="3"/>
      <c r="BC50" s="3"/>
      <c r="BD50" s="3"/>
      <c r="BE50" s="3"/>
      <c r="BF50" s="3"/>
      <c r="BG50" s="3"/>
      <c r="BH50" s="3"/>
      <c r="BI50" s="3"/>
    </row>
    <row r="51" ht="14.25" customHeight="1">
      <c r="A51" s="1"/>
      <c r="B51" s="1">
        <f t="array" ref="B51">ifna(iferror(xlookup(C:C,'1000'!A:A,'1000'!D:D),iferror(xlookup(C:C,'2000'!A:A,'2000'!D:D),xlookup(C:C,'3000'!A:A,'3000'!D:D))),"-")</f>
        <v>1011</v>
      </c>
      <c r="C51" s="52">
        <v>76.0</v>
      </c>
      <c r="D51" s="53" t="s">
        <v>240</v>
      </c>
      <c r="E51" s="94" t="s">
        <v>241</v>
      </c>
      <c r="F51" s="103" t="s">
        <v>117</v>
      </c>
      <c r="G51" s="93">
        <v>12.0</v>
      </c>
      <c r="H51" s="43" t="s">
        <v>242</v>
      </c>
      <c r="I51" s="104" t="s">
        <v>243</v>
      </c>
      <c r="J51" s="53"/>
      <c r="K51" s="30"/>
      <c r="L51" s="31"/>
      <c r="M51" s="31"/>
      <c r="N51" s="33" t="s">
        <v>542</v>
      </c>
      <c r="O51" s="105">
        <v>46204.0</v>
      </c>
      <c r="P51" s="35" t="s">
        <v>45</v>
      </c>
      <c r="Q51" s="35" t="s">
        <v>76</v>
      </c>
      <c r="R51" s="35" t="s">
        <v>76</v>
      </c>
      <c r="S51" s="35" t="s">
        <v>76</v>
      </c>
      <c r="T51" s="35" t="s">
        <v>76</v>
      </c>
      <c r="U51" s="35" t="s">
        <v>76</v>
      </c>
      <c r="V51" s="35" t="s">
        <v>46</v>
      </c>
      <c r="W51" s="35" t="s">
        <v>45</v>
      </c>
      <c r="X51" s="35" t="s">
        <v>45</v>
      </c>
      <c r="Y51" s="35" t="s">
        <v>45</v>
      </c>
      <c r="Z51" s="38" t="str">
        <f t="array" ref="Z51">IFERROR(xlookup(C:C,'Follow up.1'!A:A,'Follow up.1'!AF:AF),"-")</f>
        <v> 10/24</v>
      </c>
      <c r="AA51" s="32" t="s">
        <v>44</v>
      </c>
      <c r="AB51" s="32" t="s">
        <v>57</v>
      </c>
      <c r="AC51" s="32" t="s">
        <v>45</v>
      </c>
      <c r="AD51" s="32" t="s">
        <v>45</v>
      </c>
      <c r="AE51" s="32"/>
      <c r="AF51" s="32" t="s">
        <v>86</v>
      </c>
      <c r="AG51" s="32" t="s">
        <v>44</v>
      </c>
      <c r="AH51" s="32"/>
      <c r="AI51" s="32" t="s">
        <v>57</v>
      </c>
      <c r="AJ51" s="32" t="s">
        <v>44</v>
      </c>
      <c r="AK51" s="32" t="s">
        <v>86</v>
      </c>
      <c r="AL51" s="32" t="s">
        <v>57</v>
      </c>
      <c r="AM51" s="32" t="s">
        <v>121</v>
      </c>
      <c r="AN51" s="39" t="str">
        <f t="array" ref="AN51">IFNA(TEXT(XLOOKUP(C:C,'Follow up.2'!B:B,'Follow up.2'!AF:AF),if(left(B51,1)="3","x", "mm/yyyy")), "-")</f>
        <v>07/2026</v>
      </c>
      <c r="AO51" s="105">
        <v>46204.0</v>
      </c>
      <c r="AP51" s="30"/>
      <c r="AQ51" s="13"/>
      <c r="AR51" s="13"/>
      <c r="AS51" s="13"/>
      <c r="AT51" s="13"/>
      <c r="AU51" s="13"/>
      <c r="AV51" s="13"/>
      <c r="AW51" s="3"/>
      <c r="AX51" s="3"/>
      <c r="AY51" s="3"/>
      <c r="AZ51" s="3"/>
      <c r="BA51" s="3"/>
      <c r="BB51" s="3"/>
      <c r="BC51" s="3"/>
      <c r="BD51" s="3"/>
      <c r="BE51" s="3"/>
      <c r="BF51" s="3"/>
      <c r="BG51" s="3"/>
      <c r="BH51" s="3"/>
      <c r="BI51" s="3"/>
    </row>
    <row r="52" ht="14.25" customHeight="1">
      <c r="A52" s="1"/>
      <c r="B52" s="1">
        <f t="array" ref="B52">ifna(iferror(xlookup(C:C,'1000'!A:A,'1000'!D:D),iferror(xlookup(C:C,'2000'!A:A,'2000'!D:D),xlookup(C:C,'3000'!A:A,'3000'!D:D))),"-")</f>
        <v>2126</v>
      </c>
      <c r="C52" s="106">
        <v>1883.0</v>
      </c>
      <c r="D52" s="107" t="s">
        <v>245</v>
      </c>
      <c r="E52" s="108" t="s">
        <v>246</v>
      </c>
      <c r="F52" s="98" t="s">
        <v>38</v>
      </c>
      <c r="G52" s="108">
        <v>13.0</v>
      </c>
      <c r="H52" s="109" t="s">
        <v>247</v>
      </c>
      <c r="I52" s="109">
        <v>2.154105186E9</v>
      </c>
      <c r="J52" s="107">
        <v>2.677098301E9</v>
      </c>
      <c r="K52" s="110"/>
      <c r="L52" s="111" t="s">
        <v>42</v>
      </c>
      <c r="M52" s="111"/>
      <c r="N52" s="33" t="s">
        <v>255</v>
      </c>
      <c r="O52" s="99">
        <v>46204.0</v>
      </c>
      <c r="P52" s="50" t="s">
        <v>46</v>
      </c>
      <c r="Q52" s="50" t="s">
        <v>46</v>
      </c>
      <c r="R52" s="50" t="s">
        <v>45</v>
      </c>
      <c r="S52" s="50" t="s">
        <v>57</v>
      </c>
      <c r="T52" s="50" t="s">
        <v>57</v>
      </c>
      <c r="U52" s="50" t="s">
        <v>46</v>
      </c>
      <c r="V52" s="50" t="s">
        <v>57</v>
      </c>
      <c r="W52" s="50" t="s">
        <v>57</v>
      </c>
      <c r="X52" s="50" t="s">
        <v>68</v>
      </c>
      <c r="Y52" s="50" t="s">
        <v>57</v>
      </c>
      <c r="Z52" s="38" t="str">
        <f t="array" ref="Z52">IFERROR(xlookup(C:C,'Follow up.1'!A:A,'Follow up.1'!AF:AF),"-")</f>
        <v>07/26</v>
      </c>
      <c r="AA52" s="6"/>
      <c r="AB52" s="6"/>
      <c r="AC52" s="6"/>
      <c r="AD52" s="6"/>
      <c r="AE52" s="6"/>
      <c r="AF52" s="6"/>
      <c r="AG52" s="6"/>
      <c r="AH52" s="6"/>
      <c r="AI52" s="6"/>
      <c r="AJ52" s="6"/>
      <c r="AK52" s="6"/>
      <c r="AL52" s="6"/>
      <c r="AM52" s="6"/>
      <c r="AN52" s="39" t="str">
        <f t="array" ref="AN52">IFNA(TEXT(XLOOKUP(C:C,'Follow up.2'!B:B,'Follow up.2'!AF:AF),if(left(B52,1)="3","x", "mm/yyyy")), "-")</f>
        <v/>
      </c>
      <c r="AO52" s="6"/>
      <c r="AP52" s="3"/>
      <c r="AQ52" s="3"/>
      <c r="AR52" s="3"/>
      <c r="AS52" s="3"/>
      <c r="AT52" s="3"/>
      <c r="AU52" s="3"/>
      <c r="AV52" s="3"/>
      <c r="AW52" s="3"/>
      <c r="AX52" s="3"/>
      <c r="AY52" s="3"/>
      <c r="AZ52" s="3"/>
      <c r="BA52" s="3"/>
      <c r="BB52" s="3"/>
      <c r="BC52" s="3"/>
      <c r="BD52" s="3"/>
      <c r="BE52" s="3"/>
      <c r="BF52" s="3"/>
      <c r="BG52" s="3"/>
      <c r="BH52" s="3"/>
      <c r="BI52" s="3"/>
    </row>
    <row r="53" ht="14.25" customHeight="1">
      <c r="A53" s="1"/>
      <c r="B53" s="1">
        <f t="array" ref="B53">ifna(iferror(xlookup(C:C,'1000'!A:A,'1000'!D:D),iferror(xlookup(C:C,'2000'!A:A,'2000'!D:D),xlookup(C:C,'3000'!A:A,'3000'!D:D))),"-")</f>
        <v>2127</v>
      </c>
      <c r="C53" s="41">
        <v>1862.0</v>
      </c>
      <c r="D53" s="46" t="s">
        <v>249</v>
      </c>
      <c r="E53" s="46" t="s">
        <v>250</v>
      </c>
      <c r="F53" s="46" t="s">
        <v>92</v>
      </c>
      <c r="G53" s="46">
        <v>14.0</v>
      </c>
      <c r="H53" s="47" t="s">
        <v>251</v>
      </c>
      <c r="I53" s="48" t="s">
        <v>252</v>
      </c>
      <c r="J53" s="46" t="s">
        <v>253</v>
      </c>
      <c r="K53" s="49" t="s">
        <v>254</v>
      </c>
      <c r="L53" s="31" t="s">
        <v>42</v>
      </c>
      <c r="M53" s="31"/>
      <c r="N53" s="33" t="s">
        <v>255</v>
      </c>
      <c r="O53" s="99">
        <v>46204.0</v>
      </c>
      <c r="P53" s="50" t="s">
        <v>57</v>
      </c>
      <c r="Q53" s="50" t="s">
        <v>46</v>
      </c>
      <c r="R53" s="50" t="s">
        <v>45</v>
      </c>
      <c r="S53" s="50" t="s">
        <v>46</v>
      </c>
      <c r="T53" s="50" t="s">
        <v>106</v>
      </c>
      <c r="U53" s="50" t="s">
        <v>46</v>
      </c>
      <c r="V53" s="50" t="s">
        <v>57</v>
      </c>
      <c r="W53" s="50" t="s">
        <v>68</v>
      </c>
      <c r="X53" s="50" t="s">
        <v>46</v>
      </c>
      <c r="Y53" s="50" t="s">
        <v>68</v>
      </c>
      <c r="Z53" s="38" t="str">
        <f t="array" ref="Z53">IFERROR(xlookup(C:C,'Follow up.1'!A:A,'Follow up.1'!AF:AF),"-")</f>
        <v>07/26</v>
      </c>
      <c r="AA53" s="6"/>
      <c r="AB53" s="6"/>
      <c r="AC53" s="6"/>
      <c r="AD53" s="6"/>
      <c r="AE53" s="6"/>
      <c r="AF53" s="6"/>
      <c r="AG53" s="6"/>
      <c r="AH53" s="6"/>
      <c r="AI53" s="6"/>
      <c r="AJ53" s="6"/>
      <c r="AK53" s="51"/>
      <c r="AL53" s="6"/>
      <c r="AM53" s="6"/>
      <c r="AN53" s="39" t="str">
        <f t="array" ref="AN53">IFNA(TEXT(XLOOKUP(C:C,'Follow up.2'!B:B,'Follow up.2'!AF:AF),if(left(B53,1)="3","x", "mm/yyyy")), "-")</f>
        <v/>
      </c>
      <c r="AO53" s="6"/>
      <c r="AP53" s="3"/>
      <c r="AQ53" s="3"/>
      <c r="AR53" s="3"/>
      <c r="AS53" s="3"/>
      <c r="AT53" s="3"/>
      <c r="AU53" s="3"/>
      <c r="AV53" s="3"/>
      <c r="AW53" s="3"/>
      <c r="AX53" s="3"/>
      <c r="AY53" s="3"/>
      <c r="AZ53" s="3"/>
      <c r="BA53" s="3"/>
      <c r="BB53" s="3"/>
      <c r="BC53" s="3"/>
      <c r="BD53" s="3"/>
      <c r="BE53" s="3"/>
      <c r="BF53" s="3"/>
      <c r="BG53" s="3"/>
      <c r="BH53" s="3"/>
      <c r="BI53" s="3"/>
    </row>
    <row r="54" ht="14.25" customHeight="1">
      <c r="A54" s="1"/>
      <c r="B54" s="1">
        <f t="array" ref="B54">ifna(iferror(xlookup(C:C,'1000'!A:A,'1000'!D:D),iferror(xlookup(C:C,'2000'!A:A,'2000'!D:D),xlookup(C:C,'3000'!A:A,'3000'!D:D))),"-")</f>
        <v>2119</v>
      </c>
      <c r="C54" s="41">
        <v>1867.0</v>
      </c>
      <c r="D54" s="46" t="s">
        <v>256</v>
      </c>
      <c r="E54" s="46" t="s">
        <v>257</v>
      </c>
      <c r="F54" s="46" t="s">
        <v>38</v>
      </c>
      <c r="G54" s="46">
        <v>15.0</v>
      </c>
      <c r="H54" s="47" t="s">
        <v>258</v>
      </c>
      <c r="I54" s="48" t="s">
        <v>259</v>
      </c>
      <c r="J54" s="46" t="s">
        <v>259</v>
      </c>
      <c r="K54" s="49" t="s">
        <v>260</v>
      </c>
      <c r="L54" s="31" t="s">
        <v>42</v>
      </c>
      <c r="M54" s="31"/>
      <c r="N54" s="82" t="s">
        <v>261</v>
      </c>
      <c r="O54" s="99">
        <v>46204.0</v>
      </c>
      <c r="P54" s="50" t="s">
        <v>57</v>
      </c>
      <c r="Q54" s="50" t="s">
        <v>128</v>
      </c>
      <c r="R54" s="50" t="s">
        <v>56</v>
      </c>
      <c r="S54" s="50" t="s">
        <v>56</v>
      </c>
      <c r="T54" s="50" t="s">
        <v>262</v>
      </c>
      <c r="U54" s="50" t="s">
        <v>86</v>
      </c>
      <c r="V54" s="50" t="s">
        <v>106</v>
      </c>
      <c r="W54" s="50" t="s">
        <v>57</v>
      </c>
      <c r="X54" s="50" t="s">
        <v>68</v>
      </c>
      <c r="Y54" s="50" t="s">
        <v>46</v>
      </c>
      <c r="Z54" s="38" t="str">
        <f t="array" ref="Z54">IFERROR(xlookup(C:C,'Follow up.1'!A:A,'Follow up.1'!AF:AF),"-")</f>
        <v>07/26</v>
      </c>
      <c r="AA54" s="6"/>
      <c r="AB54" s="6"/>
      <c r="AC54" s="6"/>
      <c r="AD54" s="6"/>
      <c r="AE54" s="6"/>
      <c r="AF54" s="6"/>
      <c r="AG54" s="6"/>
      <c r="AH54" s="6"/>
      <c r="AI54" s="6"/>
      <c r="AJ54" s="6"/>
      <c r="AK54" s="51"/>
      <c r="AL54" s="6"/>
      <c r="AM54" s="6"/>
      <c r="AN54" s="39" t="str">
        <f t="array" ref="AN54">IFNA(TEXT(XLOOKUP(C:C,'Follow up.2'!B:B,'Follow up.2'!AF:AF),if(left(B54,1)="3","x", "mm/yyyy")), "-")</f>
        <v/>
      </c>
      <c r="AO54" s="6"/>
      <c r="AP54" s="3"/>
      <c r="AQ54" s="3"/>
      <c r="AR54" s="3"/>
      <c r="AS54" s="3"/>
      <c r="AT54" s="3"/>
      <c r="AU54" s="3"/>
      <c r="AV54" s="3"/>
      <c r="AW54" s="3"/>
      <c r="AX54" s="3"/>
      <c r="AY54" s="3"/>
      <c r="AZ54" s="3"/>
      <c r="BA54" s="3"/>
      <c r="BB54" s="3"/>
      <c r="BC54" s="3"/>
      <c r="BD54" s="3"/>
      <c r="BE54" s="3"/>
      <c r="BF54" s="3"/>
      <c r="BG54" s="3"/>
      <c r="BH54" s="3"/>
      <c r="BI54" s="3"/>
    </row>
    <row r="55" ht="14.25" customHeight="1">
      <c r="A55" s="1"/>
      <c r="B55" s="1">
        <f t="array" ref="B55">ifna(iferror(xlookup(C:C,'1000'!A:A,'1000'!D:D),iferror(xlookup(C:C,'2000'!A:A,'2000'!D:D),xlookup(C:C,'3000'!A:A,'3000'!D:D))),"-")</f>
        <v>2125</v>
      </c>
      <c r="C55" s="106">
        <v>1884.0</v>
      </c>
      <c r="D55" s="107" t="s">
        <v>263</v>
      </c>
      <c r="E55" s="108" t="s">
        <v>147</v>
      </c>
      <c r="F55" s="98" t="s">
        <v>38</v>
      </c>
      <c r="G55" s="108">
        <v>15.0</v>
      </c>
      <c r="H55" s="112" t="s">
        <v>264</v>
      </c>
      <c r="I55" s="109" t="s">
        <v>265</v>
      </c>
      <c r="J55" s="107">
        <v>2.159173433E9</v>
      </c>
      <c r="K55" s="110"/>
      <c r="L55" s="111" t="s">
        <v>42</v>
      </c>
      <c r="M55" s="111"/>
      <c r="N55" s="33" t="s">
        <v>266</v>
      </c>
      <c r="O55" s="99">
        <v>46204.0</v>
      </c>
      <c r="P55" s="50" t="s">
        <v>68</v>
      </c>
      <c r="Q55" s="50" t="s">
        <v>46</v>
      </c>
      <c r="R55" s="50" t="s">
        <v>68</v>
      </c>
      <c r="S55" s="50" t="s">
        <v>68</v>
      </c>
      <c r="T55" s="50" t="s">
        <v>57</v>
      </c>
      <c r="U55" s="50" t="s">
        <v>46</v>
      </c>
      <c r="V55" s="50" t="s">
        <v>46</v>
      </c>
      <c r="W55" s="50" t="s">
        <v>46</v>
      </c>
      <c r="X55" s="50" t="s">
        <v>86</v>
      </c>
      <c r="Y55" s="50" t="s">
        <v>46</v>
      </c>
      <c r="Z55" s="38" t="str">
        <f t="array" ref="Z55">IFERROR(xlookup(C:C,'Follow up.1'!A:A,'Follow up.1'!AF:AF),"-")</f>
        <v>07/26</v>
      </c>
      <c r="AA55" s="6"/>
      <c r="AB55" s="6"/>
      <c r="AC55" s="6"/>
      <c r="AD55" s="6"/>
      <c r="AE55" s="6"/>
      <c r="AF55" s="6"/>
      <c r="AG55" s="6"/>
      <c r="AH55" s="6"/>
      <c r="AI55" s="6"/>
      <c r="AJ55" s="6"/>
      <c r="AK55" s="6"/>
      <c r="AL55" s="6"/>
      <c r="AM55" s="6"/>
      <c r="AN55" s="39" t="str">
        <f t="array" ref="AN55">IFNA(TEXT(XLOOKUP(C:C,'Follow up.2'!B:B,'Follow up.2'!AF:AF),if(left(B55,1)="3","x", "mm/yyyy")), "-")</f>
        <v/>
      </c>
      <c r="AO55" s="6"/>
      <c r="AP55" s="3"/>
      <c r="AQ55" s="3"/>
      <c r="AR55" s="3"/>
      <c r="AS55" s="3"/>
      <c r="AT55" s="3"/>
      <c r="AU55" s="3"/>
      <c r="AV55" s="3"/>
      <c r="AW55" s="3"/>
      <c r="AX55" s="3"/>
      <c r="AY55" s="3"/>
      <c r="AZ55" s="3"/>
      <c r="BA55" s="3"/>
      <c r="BB55" s="3"/>
      <c r="BC55" s="3"/>
      <c r="BD55" s="3"/>
      <c r="BE55" s="3"/>
      <c r="BF55" s="3"/>
      <c r="BG55" s="3"/>
      <c r="BH55" s="3"/>
      <c r="BI55" s="3"/>
    </row>
    <row r="56" ht="14.25" customHeight="1">
      <c r="A56" s="1"/>
      <c r="B56" s="1">
        <f t="array" ref="B56">ifna(iferror(xlookup(C:C,'1000'!A:A,'1000'!D:D),iferror(xlookup(C:C,'2000'!A:A,'2000'!D:D),xlookup(C:C,'3000'!A:A,'3000'!D:D))),"-")</f>
        <v>2117</v>
      </c>
      <c r="C56" s="41">
        <v>1855.0</v>
      </c>
      <c r="D56" s="46" t="s">
        <v>267</v>
      </c>
      <c r="E56" s="46" t="s">
        <v>268</v>
      </c>
      <c r="F56" s="46" t="s">
        <v>38</v>
      </c>
      <c r="G56" s="46">
        <v>16.0</v>
      </c>
      <c r="H56" s="47" t="s">
        <v>269</v>
      </c>
      <c r="I56" s="113" t="s">
        <v>270</v>
      </c>
      <c r="J56" s="46" t="s">
        <v>271</v>
      </c>
      <c r="K56" s="49" t="s">
        <v>272</v>
      </c>
      <c r="L56" s="31" t="s">
        <v>42</v>
      </c>
      <c r="M56" s="31"/>
      <c r="N56" s="74"/>
      <c r="O56" s="99">
        <v>46204.0</v>
      </c>
      <c r="P56" s="50" t="s">
        <v>46</v>
      </c>
      <c r="Q56" s="50" t="s">
        <v>46</v>
      </c>
      <c r="R56" s="50" t="s">
        <v>46</v>
      </c>
      <c r="S56" s="50" t="s">
        <v>46</v>
      </c>
      <c r="T56" s="50" t="s">
        <v>57</v>
      </c>
      <c r="U56" s="50" t="s">
        <v>86</v>
      </c>
      <c r="V56" s="50" t="s">
        <v>46</v>
      </c>
      <c r="W56" s="50" t="s">
        <v>57</v>
      </c>
      <c r="X56" s="50" t="s">
        <v>86</v>
      </c>
      <c r="Y56" s="50" t="s">
        <v>46</v>
      </c>
      <c r="Z56" s="38" t="str">
        <f t="array" ref="Z56">IFERROR(xlookup(C:C,'Follow up.1'!A:A,'Follow up.1'!AF:AF),"-")</f>
        <v>07/26</v>
      </c>
      <c r="AA56" s="6"/>
      <c r="AB56" s="6"/>
      <c r="AC56" s="6"/>
      <c r="AD56" s="6"/>
      <c r="AE56" s="6"/>
      <c r="AF56" s="6"/>
      <c r="AG56" s="6"/>
      <c r="AH56" s="6"/>
      <c r="AI56" s="6"/>
      <c r="AJ56" s="51"/>
      <c r="AK56" s="6"/>
      <c r="AL56" s="6"/>
      <c r="AM56" s="6"/>
      <c r="AN56" s="39" t="str">
        <f t="array" ref="AN56">IFNA(TEXT(XLOOKUP(C:C,'Follow up.2'!B:B,'Follow up.2'!AF:AF),if(left(B56,1)="3","x", "mm/yyyy")), "-")</f>
        <v/>
      </c>
      <c r="AO56" s="6"/>
      <c r="AP56" s="3"/>
      <c r="AQ56" s="3"/>
      <c r="AR56" s="3"/>
      <c r="AS56" s="3"/>
      <c r="AT56" s="3"/>
      <c r="AU56" s="3"/>
      <c r="AV56" s="3"/>
      <c r="AW56" s="3"/>
      <c r="AX56" s="3"/>
      <c r="AY56" s="3"/>
      <c r="AZ56" s="3"/>
      <c r="BA56" s="3"/>
      <c r="BB56" s="3"/>
      <c r="BC56" s="3"/>
      <c r="BD56" s="3"/>
      <c r="BE56" s="3"/>
      <c r="BF56" s="3"/>
      <c r="BG56" s="3"/>
      <c r="BH56" s="3"/>
      <c r="BI56" s="3"/>
    </row>
    <row r="57" ht="14.25" customHeight="1">
      <c r="A57" s="1"/>
      <c r="B57" s="1">
        <f t="array" ref="B57">ifna(iferror(xlookup(C:C,'1000'!A:A,'1000'!D:D),iferror(xlookup(C:C,'2000'!A:A,'2000'!D:D),xlookup(C:C,'3000'!A:A,'3000'!D:D))),"-")</f>
        <v>2130</v>
      </c>
      <c r="C57" s="41">
        <v>1835.0</v>
      </c>
      <c r="D57" s="46" t="s">
        <v>274</v>
      </c>
      <c r="E57" s="46" t="s">
        <v>275</v>
      </c>
      <c r="F57" s="46" t="s">
        <v>38</v>
      </c>
      <c r="G57" s="46">
        <v>16.0</v>
      </c>
      <c r="H57" s="47" t="s">
        <v>235</v>
      </c>
      <c r="I57" s="90" t="s">
        <v>236</v>
      </c>
      <c r="J57" s="3"/>
      <c r="K57" s="5"/>
      <c r="L57" s="51" t="s">
        <v>276</v>
      </c>
      <c r="M57" s="51"/>
      <c r="N57" s="33" t="s">
        <v>277</v>
      </c>
      <c r="O57" s="99">
        <v>46204.0</v>
      </c>
      <c r="P57" s="50" t="s">
        <v>86</v>
      </c>
      <c r="Q57" s="50" t="s">
        <v>86</v>
      </c>
      <c r="R57" s="50" t="s">
        <v>86</v>
      </c>
      <c r="S57" s="50" t="s">
        <v>87</v>
      </c>
      <c r="T57" s="50" t="s">
        <v>86</v>
      </c>
      <c r="U57" s="50" t="s">
        <v>56</v>
      </c>
      <c r="V57" s="50" t="s">
        <v>86</v>
      </c>
      <c r="W57" s="50" t="s">
        <v>86</v>
      </c>
      <c r="X57" s="50" t="s">
        <v>68</v>
      </c>
      <c r="Y57" s="50" t="s">
        <v>46</v>
      </c>
      <c r="Z57" s="38" t="str">
        <f t="array" ref="Z57">IFERROR(xlookup(C:C,'Follow up.1'!A:A,'Follow up.1'!AF:AF),"-")</f>
        <v>07/26</v>
      </c>
      <c r="AA57" s="6"/>
      <c r="AC57" s="6"/>
      <c r="AE57" s="6"/>
      <c r="AF57" s="6"/>
      <c r="AG57" s="6"/>
      <c r="AH57" s="6"/>
      <c r="AI57" s="6"/>
      <c r="AJ57" s="6"/>
      <c r="AK57" s="6"/>
      <c r="AL57" s="6"/>
      <c r="AM57" s="6"/>
      <c r="AN57" s="39" t="str">
        <f t="array" ref="AN57">IFNA(TEXT(XLOOKUP(C:C,'Follow up.2'!B:B,'Follow up.2'!AF:AF),if(left(B57,1)="3","x", "mm/yyyy")), "-")</f>
        <v/>
      </c>
      <c r="AO57" s="6"/>
      <c r="AP57" s="3"/>
      <c r="AQ57" s="3"/>
      <c r="AR57" s="3"/>
      <c r="AS57" s="3"/>
      <c r="AT57" s="3"/>
      <c r="AU57" s="3"/>
      <c r="AV57" s="3"/>
      <c r="AW57" s="3"/>
      <c r="AX57" s="3"/>
      <c r="AY57" s="3"/>
      <c r="AZ57" s="3"/>
      <c r="BA57" s="3"/>
      <c r="BB57" s="3"/>
      <c r="BC57" s="3"/>
      <c r="BD57" s="3"/>
      <c r="BE57" s="3"/>
      <c r="BF57" s="3"/>
      <c r="BG57" s="3"/>
      <c r="BH57" s="3"/>
      <c r="BI57" s="3"/>
    </row>
    <row r="58" ht="14.25" customHeight="1">
      <c r="A58" s="1"/>
      <c r="B58" s="1">
        <f t="array" ref="B58">ifna(iferror(xlookup(C:C,'1000'!A:A,'1000'!D:D),iferror(xlookup(C:C,'2000'!A:A,'2000'!D:D),xlookup(C:C,'3000'!A:A,'3000'!D:D))),"-")</f>
        <v>1021</v>
      </c>
      <c r="C58" s="26">
        <v>339.0</v>
      </c>
      <c r="D58" s="27" t="s">
        <v>771</v>
      </c>
      <c r="E58" s="27" t="s">
        <v>772</v>
      </c>
      <c r="F58" s="27" t="s">
        <v>117</v>
      </c>
      <c r="G58" s="27" t="s">
        <v>557</v>
      </c>
      <c r="H58" s="28" t="s">
        <v>773</v>
      </c>
      <c r="I58" s="29" t="s">
        <v>774</v>
      </c>
      <c r="J58" s="27" t="s">
        <v>774</v>
      </c>
      <c r="K58" s="30"/>
      <c r="L58" s="31"/>
      <c r="M58" s="31"/>
      <c r="N58" s="33" t="s">
        <v>321</v>
      </c>
      <c r="O58" s="105">
        <v>46204.0</v>
      </c>
      <c r="P58" s="35" t="s">
        <v>45</v>
      </c>
      <c r="Q58" s="35" t="s">
        <v>45</v>
      </c>
      <c r="R58" s="35" t="s">
        <v>45</v>
      </c>
      <c r="S58" s="35" t="s">
        <v>45</v>
      </c>
      <c r="T58" s="35" t="s">
        <v>45</v>
      </c>
      <c r="U58" s="35" t="s">
        <v>45</v>
      </c>
      <c r="V58" s="35" t="s">
        <v>45</v>
      </c>
      <c r="W58" s="35" t="s">
        <v>45</v>
      </c>
      <c r="X58" s="35" t="s">
        <v>45</v>
      </c>
      <c r="Y58" s="35" t="s">
        <v>45</v>
      </c>
      <c r="Z58" s="38" t="str">
        <f t="array" ref="Z58">IFERROR(xlookup(C:C,'Follow up.1'!A:A,'Follow up.1'!AF:AF),"-")</f>
        <v> 2/25</v>
      </c>
      <c r="AA58" s="32" t="s">
        <v>46</v>
      </c>
      <c r="AB58" s="32" t="s">
        <v>46</v>
      </c>
      <c r="AC58" s="32" t="s">
        <v>46</v>
      </c>
      <c r="AD58" s="32" t="s">
        <v>46</v>
      </c>
      <c r="AE58" s="32"/>
      <c r="AF58" s="32" t="s">
        <v>46</v>
      </c>
      <c r="AG58" s="32" t="s">
        <v>46</v>
      </c>
      <c r="AH58" s="32"/>
      <c r="AI58" s="32" t="s">
        <v>46</v>
      </c>
      <c r="AJ58" s="32" t="s">
        <v>68</v>
      </c>
      <c r="AK58" s="32" t="s">
        <v>57</v>
      </c>
      <c r="AL58" s="32" t="s">
        <v>46</v>
      </c>
      <c r="AM58" s="32" t="s">
        <v>121</v>
      </c>
      <c r="AN58" s="39" t="str">
        <f t="array" ref="AN58">IFNA(TEXT(XLOOKUP(C:C,'Follow up.2'!B:B,'Follow up.2'!AF:AF),if(left(B58,1)="3","x", "mm/yyyy")), "-")</f>
        <v>07/2026</v>
      </c>
      <c r="AO58" s="105">
        <v>46204.0</v>
      </c>
      <c r="AP58" s="27"/>
      <c r="AQ58" s="3"/>
      <c r="AR58" s="3"/>
      <c r="AS58" s="3"/>
      <c r="AT58" s="3"/>
      <c r="AU58" s="3"/>
      <c r="AV58" s="3"/>
      <c r="AW58" s="3"/>
      <c r="AX58" s="3"/>
      <c r="AY58" s="3"/>
      <c r="AZ58" s="3"/>
      <c r="BA58" s="3"/>
      <c r="BB58" s="3"/>
      <c r="BC58" s="3"/>
      <c r="BD58" s="3"/>
      <c r="BE58" s="3"/>
      <c r="BF58" s="3"/>
      <c r="BG58" s="3"/>
      <c r="BH58" s="3"/>
      <c r="BI58" s="3"/>
    </row>
    <row r="59" ht="14.25" customHeight="1">
      <c r="A59" s="1"/>
      <c r="B59" s="1">
        <f t="array" ref="B59">ifna(iferror(xlookup(C:C,'1000'!A:A,'1000'!D:D),iferror(xlookup(C:C,'2000'!A:A,'2000'!D:D),xlookup(C:C,'3000'!A:A,'3000'!D:D))),"-")</f>
        <v>3026</v>
      </c>
      <c r="C59" s="52">
        <v>364.0</v>
      </c>
      <c r="D59" s="53" t="s">
        <v>480</v>
      </c>
      <c r="E59" s="53" t="s">
        <v>776</v>
      </c>
      <c r="F59" s="53"/>
      <c r="G59" s="53"/>
      <c r="H59" s="28">
        <v>0.0</v>
      </c>
      <c r="I59" s="54">
        <v>0.0</v>
      </c>
      <c r="J59" s="53" t="s">
        <v>777</v>
      </c>
      <c r="K59" s="30"/>
      <c r="L59" s="27"/>
      <c r="M59" s="27"/>
      <c r="N59" s="33" t="s">
        <v>321</v>
      </c>
      <c r="O59" s="34">
        <v>46204.0</v>
      </c>
      <c r="P59" s="35" t="s">
        <v>45</v>
      </c>
      <c r="Q59" s="35" t="s">
        <v>45</v>
      </c>
      <c r="R59" s="35" t="s">
        <v>45</v>
      </c>
      <c r="S59" s="35" t="s">
        <v>45</v>
      </c>
      <c r="T59" s="35" t="s">
        <v>45</v>
      </c>
      <c r="U59" s="35" t="s">
        <v>45</v>
      </c>
      <c r="V59" s="35" t="s">
        <v>45</v>
      </c>
      <c r="W59" s="35" t="s">
        <v>45</v>
      </c>
      <c r="X59" s="35" t="s">
        <v>45</v>
      </c>
      <c r="Y59" s="35" t="s">
        <v>45</v>
      </c>
      <c r="Z59" s="38" t="str">
        <f t="array" ref="Z59">IFERROR(xlookup(C:C,'Follow up.1'!A:A,'Follow up.1'!AF:AF),"-")</f>
        <v> 2/25</v>
      </c>
      <c r="AA59" s="32" t="s">
        <v>46</v>
      </c>
      <c r="AB59" s="32" t="s">
        <v>86</v>
      </c>
      <c r="AC59" s="32" t="s">
        <v>106</v>
      </c>
      <c r="AD59" s="32" t="s">
        <v>106</v>
      </c>
      <c r="AE59" s="32"/>
      <c r="AF59" s="32" t="s">
        <v>57</v>
      </c>
      <c r="AG59" s="32" t="s">
        <v>106</v>
      </c>
      <c r="AH59" s="32"/>
      <c r="AI59" s="32" t="s">
        <v>46</v>
      </c>
      <c r="AJ59" s="32" t="s">
        <v>86</v>
      </c>
      <c r="AK59" s="32" t="s">
        <v>57</v>
      </c>
      <c r="AL59" s="32" t="s">
        <v>239</v>
      </c>
      <c r="AM59" s="32" t="s">
        <v>121</v>
      </c>
      <c r="AN59" s="39" t="str">
        <f t="array" ref="AN59">IFNA(TEXT(XLOOKUP(C:C,'Follow up.2'!B:B,'Follow up.2'!AF:AF),if(left(B59,1)="3","x", "mm/yyyy")), "-")</f>
        <v>x</v>
      </c>
      <c r="AO59" s="34">
        <v>46204.0</v>
      </c>
      <c r="AP59" s="27"/>
      <c r="AQ59" s="3"/>
      <c r="AR59" s="3"/>
      <c r="AS59" s="3"/>
      <c r="AT59" s="3"/>
      <c r="AU59" s="3"/>
      <c r="AV59" s="3"/>
      <c r="AW59" s="3"/>
      <c r="AX59" s="3"/>
      <c r="AY59" s="3"/>
      <c r="AZ59" s="3"/>
      <c r="BA59" s="3"/>
      <c r="BB59" s="3"/>
      <c r="BC59" s="3"/>
      <c r="BD59" s="3"/>
      <c r="BE59" s="3"/>
      <c r="BF59" s="3"/>
      <c r="BG59" s="3"/>
      <c r="BH59" s="3"/>
      <c r="BI59" s="3"/>
    </row>
    <row r="60" ht="14.25" customHeight="1">
      <c r="A60" s="1"/>
      <c r="B60" s="1">
        <f t="array" ref="B60">ifna(iferror(xlookup(C:C,'1000'!A:A,'1000'!D:D),iferror(xlookup(C:C,'2000'!A:A,'2000'!D:D),xlookup(C:C,'3000'!A:A,'3000'!D:D))),"-")</f>
        <v>1012</v>
      </c>
      <c r="C60" s="52">
        <v>169.0</v>
      </c>
      <c r="D60" s="53" t="s">
        <v>278</v>
      </c>
      <c r="E60" s="94" t="s">
        <v>279</v>
      </c>
      <c r="F60" s="103" t="s">
        <v>50</v>
      </c>
      <c r="G60" s="53"/>
      <c r="H60" s="43" t="s">
        <v>280</v>
      </c>
      <c r="I60" s="54"/>
      <c r="J60" s="53"/>
      <c r="K60" s="30"/>
      <c r="L60" s="31"/>
      <c r="M60" s="31"/>
      <c r="N60" s="33" t="s">
        <v>281</v>
      </c>
      <c r="O60" s="105">
        <v>46204.0</v>
      </c>
      <c r="P60" s="35" t="s">
        <v>46</v>
      </c>
      <c r="Q60" s="35" t="s">
        <v>46</v>
      </c>
      <c r="R60" s="35" t="s">
        <v>46</v>
      </c>
      <c r="S60" s="35" t="s">
        <v>46</v>
      </c>
      <c r="T60" s="35" t="s">
        <v>46</v>
      </c>
      <c r="U60" s="35" t="s">
        <v>46</v>
      </c>
      <c r="V60" s="35" t="s">
        <v>46</v>
      </c>
      <c r="W60" s="35" t="s">
        <v>46</v>
      </c>
      <c r="X60" s="35" t="s">
        <v>46</v>
      </c>
      <c r="Y60" s="35" t="s">
        <v>46</v>
      </c>
      <c r="Z60" s="38" t="str">
        <f t="array" ref="Z60">IFERROR(xlookup(C:C,'Follow up.1'!A:A,'Follow up.1'!AF:AF),"-")</f>
        <v> 10/24</v>
      </c>
      <c r="AA60" s="32" t="s">
        <v>106</v>
      </c>
      <c r="AB60" s="32" t="s">
        <v>106</v>
      </c>
      <c r="AC60" s="32" t="s">
        <v>106</v>
      </c>
      <c r="AD60" s="32" t="s">
        <v>106</v>
      </c>
      <c r="AE60" s="32"/>
      <c r="AF60" s="32" t="s">
        <v>86</v>
      </c>
      <c r="AG60" s="32" t="s">
        <v>57</v>
      </c>
      <c r="AH60" s="32"/>
      <c r="AI60" s="32" t="s">
        <v>86</v>
      </c>
      <c r="AJ60" s="32" t="s">
        <v>57</v>
      </c>
      <c r="AK60" s="32" t="s">
        <v>57</v>
      </c>
      <c r="AL60" s="32" t="s">
        <v>86</v>
      </c>
      <c r="AM60" s="32" t="s">
        <v>121</v>
      </c>
      <c r="AN60" s="39" t="str">
        <f t="array" ref="AN60">IFNA(TEXT(XLOOKUP(C:C,'Follow up.2'!B:B,'Follow up.2'!AF:AF),if(left(B60,1)="3","x", "mm/yyyy")), "-")</f>
        <v>06/2026</v>
      </c>
      <c r="AO60" s="105">
        <v>46204.0</v>
      </c>
      <c r="AP60" s="30"/>
      <c r="AQ60" s="13"/>
      <c r="AR60" s="13"/>
      <c r="AS60" s="13"/>
      <c r="AT60" s="13"/>
      <c r="AU60" s="13"/>
      <c r="AV60" s="13"/>
      <c r="AW60" s="3"/>
      <c r="AX60" s="3"/>
      <c r="AY60" s="3"/>
      <c r="AZ60" s="3"/>
      <c r="BA60" s="3"/>
      <c r="BB60" s="3"/>
      <c r="BC60" s="3"/>
      <c r="BD60" s="3"/>
      <c r="BE60" s="3"/>
      <c r="BF60" s="3"/>
      <c r="BG60" s="3"/>
      <c r="BH60" s="3"/>
      <c r="BI60" s="3"/>
    </row>
    <row r="61" ht="14.25" customHeight="1">
      <c r="A61" s="1"/>
      <c r="B61" s="1">
        <f t="array" ref="B61">ifna(iferror(xlookup(C:C,'1000'!A:A,'1000'!D:D),iferror(xlookup(C:C,'2000'!A:A,'2000'!D:D),xlookup(C:C,'3000'!A:A,'3000'!D:D))),"-")</f>
        <v>1017</v>
      </c>
      <c r="C61" s="52">
        <v>115.0</v>
      </c>
      <c r="D61" s="53" t="s">
        <v>282</v>
      </c>
      <c r="E61" s="94" t="s">
        <v>283</v>
      </c>
      <c r="F61" s="94"/>
      <c r="G61" s="53"/>
      <c r="H61" s="28"/>
      <c r="I61" s="54" t="s">
        <v>111</v>
      </c>
      <c r="J61" s="53" t="s">
        <v>111</v>
      </c>
      <c r="K61" s="30"/>
      <c r="L61" s="31"/>
      <c r="M61" s="31"/>
      <c r="N61" s="33" t="s">
        <v>284</v>
      </c>
      <c r="O61" s="105">
        <v>46204.0</v>
      </c>
      <c r="P61" s="35" t="s">
        <v>45</v>
      </c>
      <c r="Q61" s="35" t="s">
        <v>76</v>
      </c>
      <c r="R61" s="35" t="s">
        <v>76</v>
      </c>
      <c r="S61" s="35" t="s">
        <v>76</v>
      </c>
      <c r="T61" s="35" t="s">
        <v>76</v>
      </c>
      <c r="U61" s="35" t="s">
        <v>76</v>
      </c>
      <c r="V61" s="35" t="s">
        <v>46</v>
      </c>
      <c r="W61" s="35" t="s">
        <v>46</v>
      </c>
      <c r="X61" s="35" t="s">
        <v>46</v>
      </c>
      <c r="Y61" s="35" t="s">
        <v>46</v>
      </c>
      <c r="Z61" s="38" t="str">
        <f t="array" ref="Z61">IFERROR(xlookup(C:C,'Follow up.1'!A:A,'Follow up.1'!AF:AF),"-")</f>
        <v> 2/25</v>
      </c>
      <c r="AA61" s="32" t="s">
        <v>46</v>
      </c>
      <c r="AB61" s="32" t="s">
        <v>46</v>
      </c>
      <c r="AC61" s="32" t="s">
        <v>46</v>
      </c>
      <c r="AD61" s="32" t="s">
        <v>46</v>
      </c>
      <c r="AE61" s="32"/>
      <c r="AF61" s="32" t="s">
        <v>57</v>
      </c>
      <c r="AG61" s="32" t="s">
        <v>86</v>
      </c>
      <c r="AH61" s="32"/>
      <c r="AI61" s="32" t="s">
        <v>45</v>
      </c>
      <c r="AJ61" s="32" t="s">
        <v>45</v>
      </c>
      <c r="AK61" s="32" t="s">
        <v>45</v>
      </c>
      <c r="AL61" s="32" t="s">
        <v>45</v>
      </c>
      <c r="AM61" s="32" t="s">
        <v>121</v>
      </c>
      <c r="AN61" s="39" t="str">
        <f t="array" ref="AN61">IFNA(TEXT(XLOOKUP(C:C,'Follow up.2'!B:B,'Follow up.2'!AF:AF),if(left(B61,1)="3","x", "mm/yyyy")), "-")</f>
        <v>07/2026</v>
      </c>
      <c r="AO61" s="105">
        <v>46204.0</v>
      </c>
      <c r="AP61" s="30"/>
      <c r="AQ61" s="13"/>
      <c r="AR61" s="13"/>
      <c r="AS61" s="13"/>
      <c r="AT61" s="13"/>
      <c r="AU61" s="13"/>
      <c r="AV61" s="13"/>
      <c r="AW61" s="3"/>
      <c r="AX61" s="3"/>
      <c r="AY61" s="3"/>
      <c r="AZ61" s="3"/>
      <c r="BA61" s="3"/>
      <c r="BB61" s="3"/>
      <c r="BC61" s="3"/>
      <c r="BD61" s="3"/>
      <c r="BE61" s="3"/>
      <c r="BF61" s="3"/>
      <c r="BG61" s="3"/>
      <c r="BH61" s="3"/>
      <c r="BI61" s="3"/>
    </row>
    <row r="62" ht="14.25" customHeight="1">
      <c r="A62" s="1"/>
      <c r="B62" s="1">
        <f t="array" ref="B62">ifna(iferror(xlookup(C:C,'1000'!A:A,'1000'!D:D),iferror(xlookup(C:C,'2000'!A:A,'2000'!D:D),xlookup(C:C,'3000'!A:A,'3000'!D:D))),"-")</f>
        <v>1132</v>
      </c>
      <c r="C62" s="41">
        <v>1880.0</v>
      </c>
      <c r="D62" s="42" t="s">
        <v>285</v>
      </c>
      <c r="E62" s="42" t="s">
        <v>286</v>
      </c>
      <c r="F62" s="53" t="s">
        <v>287</v>
      </c>
      <c r="G62" s="42">
        <v>10.0</v>
      </c>
      <c r="H62" s="43" t="s">
        <v>288</v>
      </c>
      <c r="I62" s="44" t="s">
        <v>289</v>
      </c>
      <c r="J62" s="42" t="s">
        <v>290</v>
      </c>
      <c r="K62" s="30"/>
      <c r="L62" s="51" t="s">
        <v>291</v>
      </c>
      <c r="M62" s="51"/>
      <c r="N62" s="82" t="s">
        <v>5984</v>
      </c>
      <c r="O62" s="99">
        <v>46207.0</v>
      </c>
      <c r="P62" s="37" t="s">
        <v>46</v>
      </c>
      <c r="Q62" s="50" t="s">
        <v>46</v>
      </c>
      <c r="R62" s="50" t="s">
        <v>46</v>
      </c>
      <c r="S62" s="50" t="s">
        <v>46</v>
      </c>
      <c r="T62" s="50" t="s">
        <v>46</v>
      </c>
      <c r="U62" s="50" t="s">
        <v>86</v>
      </c>
      <c r="V62" s="50" t="s">
        <v>128</v>
      </c>
      <c r="W62" s="50" t="s">
        <v>46</v>
      </c>
      <c r="X62" s="50" t="s">
        <v>57</v>
      </c>
      <c r="Y62" s="50" t="s">
        <v>46</v>
      </c>
      <c r="Z62" s="38" t="str">
        <f t="array" ref="Z62">IFERROR(xlookup(C:C,'Follow up.1'!A:A,'Follow up.1'!AF:AF),"-")</f>
        <v>07/26</v>
      </c>
      <c r="AA62" s="6"/>
      <c r="AB62" s="6"/>
      <c r="AC62" s="6"/>
      <c r="AD62" s="6"/>
      <c r="AE62" s="6"/>
      <c r="AF62" s="6"/>
      <c r="AG62" s="6"/>
      <c r="AH62" s="6"/>
      <c r="AI62" s="6"/>
      <c r="AJ62" s="6"/>
      <c r="AK62" s="6"/>
      <c r="AL62" s="6"/>
      <c r="AM62" s="32"/>
      <c r="AN62" s="39" t="str">
        <f t="array" ref="AN62">IFNA(TEXT(XLOOKUP(C:C,'Follow up.2'!B:B,'Follow up.2'!AF:AF),if(left(B62,1)="3","x", "mm/yyyy")), "-")</f>
        <v/>
      </c>
      <c r="AO62" s="6"/>
      <c r="AP62" s="3"/>
      <c r="AQ62" s="3"/>
      <c r="AR62" s="3"/>
      <c r="AS62" s="3"/>
      <c r="AT62" s="3"/>
      <c r="AU62" s="3"/>
      <c r="AV62" s="3"/>
      <c r="AW62" s="3"/>
      <c r="AX62" s="3"/>
      <c r="AY62" s="3"/>
      <c r="AZ62" s="3"/>
      <c r="BA62" s="3"/>
      <c r="BB62" s="3"/>
      <c r="BC62" s="3"/>
      <c r="BD62" s="3"/>
      <c r="BE62" s="3"/>
      <c r="BF62" s="3"/>
      <c r="BG62" s="3"/>
      <c r="BH62" s="3"/>
      <c r="BI62" s="3"/>
    </row>
    <row r="63" ht="14.25" customHeight="1">
      <c r="A63" s="1"/>
      <c r="B63" s="1">
        <f t="array" ref="B63">ifna(iferror(xlookup(C:C,'1000'!A:A,'1000'!D:D),iferror(xlookup(C:C,'2000'!A:A,'2000'!D:D),xlookup(C:C,'3000'!A:A,'3000'!D:D))),"-")</f>
        <v>2129</v>
      </c>
      <c r="C63" s="41">
        <v>1851.0</v>
      </c>
      <c r="D63" s="46" t="s">
        <v>293</v>
      </c>
      <c r="E63" s="46" t="s">
        <v>294</v>
      </c>
      <c r="F63" s="46" t="s">
        <v>38</v>
      </c>
      <c r="G63" s="46">
        <v>13.0</v>
      </c>
      <c r="H63" s="47" t="s">
        <v>295</v>
      </c>
      <c r="I63" s="48" t="s">
        <v>289</v>
      </c>
      <c r="J63" s="46" t="s">
        <v>289</v>
      </c>
      <c r="K63" s="49" t="s">
        <v>296</v>
      </c>
      <c r="L63" s="31" t="s">
        <v>42</v>
      </c>
      <c r="M63" s="31"/>
      <c r="N63" s="82" t="s">
        <v>297</v>
      </c>
      <c r="O63" s="99">
        <v>46207.0</v>
      </c>
      <c r="P63" s="115" t="s">
        <v>106</v>
      </c>
      <c r="Q63" s="50" t="s">
        <v>106</v>
      </c>
      <c r="R63" s="50" t="s">
        <v>46</v>
      </c>
      <c r="S63" s="50" t="s">
        <v>46</v>
      </c>
      <c r="T63" s="50" t="s">
        <v>46</v>
      </c>
      <c r="U63" s="50" t="s">
        <v>86</v>
      </c>
      <c r="V63" s="50" t="s">
        <v>128</v>
      </c>
      <c r="W63" s="50" t="s">
        <v>46</v>
      </c>
      <c r="X63" s="50" t="s">
        <v>57</v>
      </c>
      <c r="Y63" s="50" t="s">
        <v>46</v>
      </c>
      <c r="Z63" s="38" t="str">
        <f t="array" ref="Z63">IFERROR(xlookup(C:C,'Follow up.1'!A:A,'Follow up.1'!AF:AF),"-")</f>
        <v>07/26</v>
      </c>
      <c r="AA63" s="6"/>
      <c r="AB63" s="6"/>
      <c r="AC63" s="6"/>
      <c r="AD63" s="6"/>
      <c r="AE63" s="6"/>
      <c r="AF63" s="6"/>
      <c r="AG63" s="6"/>
      <c r="AH63" s="6"/>
      <c r="AI63" s="6"/>
      <c r="AJ63" s="6"/>
      <c r="AK63" s="6"/>
      <c r="AL63" s="6"/>
      <c r="AM63" s="6"/>
      <c r="AN63" s="39" t="str">
        <f t="array" ref="AN63">IFNA(TEXT(XLOOKUP(C:C,'Follow up.2'!B:B,'Follow up.2'!AF:AF),if(left(B63,1)="3","x", "mm/yyyy")), "-")</f>
        <v/>
      </c>
      <c r="AO63" s="6"/>
      <c r="AP63" s="3"/>
      <c r="AQ63" s="3"/>
      <c r="AR63" s="3"/>
      <c r="AS63" s="3"/>
      <c r="AT63" s="3"/>
      <c r="AU63" s="3"/>
      <c r="AV63" s="3"/>
      <c r="AW63" s="3"/>
      <c r="AX63" s="3"/>
      <c r="AY63" s="3"/>
      <c r="AZ63" s="3"/>
      <c r="BA63" s="3"/>
      <c r="BB63" s="3"/>
      <c r="BC63" s="3"/>
      <c r="BD63" s="3"/>
      <c r="BE63" s="3"/>
      <c r="BF63" s="3"/>
      <c r="BG63" s="3"/>
      <c r="BH63" s="3"/>
      <c r="BI63" s="3"/>
    </row>
    <row r="64" ht="14.25" customHeight="1">
      <c r="A64" s="1"/>
      <c r="B64" s="1">
        <f t="array" ref="B64">ifna(iferror(xlookup(C:C,'1000'!A:A,'1000'!D:D),iferror(xlookup(C:C,'2000'!A:A,'2000'!D:D),xlookup(C:C,'3000'!A:A,'3000'!D:D))),"-")</f>
        <v>2122</v>
      </c>
      <c r="C64" s="87">
        <v>1764.0</v>
      </c>
      <c r="D64" s="89" t="s">
        <v>298</v>
      </c>
      <c r="E64" s="89" t="s">
        <v>299</v>
      </c>
      <c r="F64" s="89" t="s">
        <v>38</v>
      </c>
      <c r="G64" s="89">
        <v>16.0</v>
      </c>
      <c r="H64" s="43" t="s">
        <v>300</v>
      </c>
      <c r="I64" s="90" t="s">
        <v>301</v>
      </c>
      <c r="J64" s="89" t="s">
        <v>302</v>
      </c>
      <c r="K64" s="91"/>
      <c r="L64" s="31" t="s">
        <v>42</v>
      </c>
      <c r="M64" s="31"/>
      <c r="N64" s="78" t="s">
        <v>303</v>
      </c>
      <c r="O64" s="99">
        <v>46208.0</v>
      </c>
      <c r="P64" s="50" t="s">
        <v>86</v>
      </c>
      <c r="Q64" s="50" t="s">
        <v>86</v>
      </c>
      <c r="R64" s="50" t="s">
        <v>44</v>
      </c>
      <c r="S64" s="50" t="s">
        <v>44</v>
      </c>
      <c r="T64" s="50" t="s">
        <v>57</v>
      </c>
      <c r="U64" s="50" t="s">
        <v>46</v>
      </c>
      <c r="V64" s="50" t="s">
        <v>57</v>
      </c>
      <c r="W64" s="50" t="s">
        <v>45</v>
      </c>
      <c r="X64" s="50" t="s">
        <v>57</v>
      </c>
      <c r="Y64" s="50" t="s">
        <v>56</v>
      </c>
      <c r="Z64" s="38" t="str">
        <f t="array" ref="Z64">IFERROR(xlookup(C:C,'Follow up.1'!A:A,'Follow up.1'!AF:AF),"-")</f>
        <v>07/26</v>
      </c>
      <c r="AA64" s="6"/>
      <c r="AB64" s="6"/>
      <c r="AC64" s="6"/>
      <c r="AD64" s="6"/>
      <c r="AE64" s="6"/>
      <c r="AF64" s="6"/>
      <c r="AG64" s="6"/>
      <c r="AH64" s="6"/>
      <c r="AI64" s="6"/>
      <c r="AJ64" s="6"/>
      <c r="AK64" s="6"/>
      <c r="AL64" s="6"/>
      <c r="AM64" s="6"/>
      <c r="AN64" s="39" t="str">
        <f t="array" ref="AN64">IFNA(TEXT(XLOOKUP(C:C,'Follow up.2'!B:B,'Follow up.2'!AF:AF),if(left(B64,1)="3","x", "mm/yyyy")), "-")</f>
        <v/>
      </c>
      <c r="AO64" s="6"/>
      <c r="AP64" s="3"/>
      <c r="AQ64" s="3"/>
      <c r="AR64" s="3"/>
      <c r="AS64" s="3"/>
      <c r="AT64" s="3"/>
      <c r="AU64" s="3"/>
      <c r="AV64" s="3"/>
      <c r="AW64" s="3"/>
      <c r="AX64" s="3"/>
      <c r="AY64" s="3"/>
      <c r="AZ64" s="3"/>
      <c r="BA64" s="3"/>
      <c r="BB64" s="3"/>
      <c r="BC64" s="3"/>
      <c r="BD64" s="3"/>
      <c r="BE64" s="3"/>
      <c r="BF64" s="3"/>
      <c r="BG64" s="3"/>
      <c r="BH64" s="3"/>
      <c r="BI64" s="3"/>
    </row>
    <row r="65" ht="14.25" customHeight="1">
      <c r="A65" s="1"/>
      <c r="B65" s="1">
        <f t="array" ref="B65">ifna(iferror(xlookup(C:C,'1000'!A:A,'1000'!D:D),iferror(xlookup(C:C,'2000'!A:A,'2000'!D:D),xlookup(C:C,'3000'!A:A,'3000'!D:D))),"-")</f>
        <v>1123</v>
      </c>
      <c r="C65" s="26">
        <v>1553.0</v>
      </c>
      <c r="D65" s="42" t="s">
        <v>304</v>
      </c>
      <c r="E65" s="27" t="s">
        <v>305</v>
      </c>
      <c r="F65" s="27" t="s">
        <v>38</v>
      </c>
      <c r="G65" s="27">
        <v>11.0</v>
      </c>
      <c r="H65" s="28" t="s">
        <v>306</v>
      </c>
      <c r="I65" s="29" t="s">
        <v>307</v>
      </c>
      <c r="J65" s="27" t="s">
        <v>308</v>
      </c>
      <c r="K65" s="30" t="s">
        <v>309</v>
      </c>
      <c r="L65" s="6" t="s">
        <v>309</v>
      </c>
      <c r="M65" s="51" t="s">
        <v>310</v>
      </c>
      <c r="N65" s="33" t="s">
        <v>281</v>
      </c>
      <c r="O65" s="34">
        <v>46213.0</v>
      </c>
      <c r="P65" s="65" t="s">
        <v>45</v>
      </c>
      <c r="Q65" s="65" t="s">
        <v>45</v>
      </c>
      <c r="R65" s="65" t="s">
        <v>45</v>
      </c>
      <c r="S65" s="65" t="s">
        <v>45</v>
      </c>
      <c r="T65" s="65" t="s">
        <v>106</v>
      </c>
      <c r="U65" s="65" t="s">
        <v>106</v>
      </c>
      <c r="V65" s="66" t="s">
        <v>56</v>
      </c>
      <c r="W65" s="65" t="s">
        <v>46</v>
      </c>
      <c r="X65" s="65" t="s">
        <v>46</v>
      </c>
      <c r="Y65" s="50" t="s">
        <v>56</v>
      </c>
      <c r="Z65" s="38" t="str">
        <f t="array" ref="Z65">IFERROR(xlookup(C:C,'Follow up.1'!A:A,'Follow up.1'!AF:AF),"-")</f>
        <v>-</v>
      </c>
      <c r="AA65" s="51" t="s">
        <v>57</v>
      </c>
      <c r="AB65" s="51" t="s">
        <v>57</v>
      </c>
      <c r="AC65" s="51" t="s">
        <v>57</v>
      </c>
      <c r="AD65" s="51" t="s">
        <v>57</v>
      </c>
      <c r="AE65" s="51"/>
      <c r="AF65" s="51" t="s">
        <v>47</v>
      </c>
      <c r="AG65" s="51" t="s">
        <v>47</v>
      </c>
      <c r="AH65" s="51"/>
      <c r="AI65" s="51" t="s">
        <v>89</v>
      </c>
      <c r="AJ65" s="51" t="s">
        <v>57</v>
      </c>
      <c r="AK65" s="51" t="s">
        <v>88</v>
      </c>
      <c r="AL65" s="51" t="s">
        <v>89</v>
      </c>
      <c r="AM65" s="51" t="s">
        <v>56</v>
      </c>
      <c r="AN65" s="39" t="str">
        <f t="array" ref="AN65">IFNA(TEXT(XLOOKUP(C:C,'Follow up.2'!B:B,'Follow up.2'!AF:AF),if(left(B65,1)="3","x", "mm/yyyy")), "-")</f>
        <v>07/2027</v>
      </c>
      <c r="AO65" s="6"/>
      <c r="AP65" s="3"/>
      <c r="AQ65" s="3"/>
      <c r="AR65" s="3"/>
      <c r="AS65" s="3"/>
      <c r="AT65" s="3"/>
      <c r="AU65" s="3"/>
      <c r="AV65" s="3"/>
      <c r="AW65" s="40"/>
      <c r="AX65" s="40"/>
      <c r="AY65" s="40"/>
      <c r="AZ65" s="40"/>
      <c r="BA65" s="40"/>
      <c r="BB65" s="40"/>
      <c r="BC65" s="40"/>
      <c r="BD65" s="40"/>
      <c r="BE65" s="40"/>
      <c r="BF65" s="40"/>
      <c r="BG65" s="40"/>
      <c r="BH65" s="40"/>
      <c r="BI65" s="40"/>
    </row>
    <row r="66" ht="14.25" customHeight="1">
      <c r="A66" s="1"/>
      <c r="B66" s="1">
        <f t="array" ref="B66">ifna(iferror(xlookup(C:C,'1000'!A:A,'1000'!D:D),iferror(xlookup(C:C,'2000'!A:A,'2000'!D:D),xlookup(C:C,'3000'!A:A,'3000'!D:D))),"-")</f>
        <v>1003</v>
      </c>
      <c r="C66" s="52">
        <v>116.0</v>
      </c>
      <c r="D66" s="53" t="s">
        <v>778</v>
      </c>
      <c r="E66" s="94" t="s">
        <v>283</v>
      </c>
      <c r="F66" s="94"/>
      <c r="G66" s="53"/>
      <c r="H66" s="28"/>
      <c r="I66" s="54" t="s">
        <v>779</v>
      </c>
      <c r="J66" s="53" t="s">
        <v>779</v>
      </c>
      <c r="K66" s="30"/>
      <c r="L66" s="31"/>
      <c r="M66" s="31"/>
      <c r="N66" s="33" t="s">
        <v>5985</v>
      </c>
      <c r="O66" s="76">
        <v>46213.0</v>
      </c>
      <c r="P66" s="35" t="s">
        <v>45</v>
      </c>
      <c r="Q66" s="35" t="s">
        <v>45</v>
      </c>
      <c r="R66" s="35" t="s">
        <v>45</v>
      </c>
      <c r="S66" s="35" t="s">
        <v>45</v>
      </c>
      <c r="T66" s="35" t="s">
        <v>45</v>
      </c>
      <c r="U66" s="35" t="s">
        <v>45</v>
      </c>
      <c r="V66" s="35" t="s">
        <v>46</v>
      </c>
      <c r="W66" s="35" t="s">
        <v>45</v>
      </c>
      <c r="X66" s="35" t="s">
        <v>45</v>
      </c>
      <c r="Y66" s="35" t="s">
        <v>45</v>
      </c>
      <c r="Z66" s="38" t="str">
        <f t="array" ref="Z66">IFERROR(xlookup(C:C,'Follow up.1'!A:A,'Follow up.1'!AF:AF),"-")</f>
        <v> 10/24</v>
      </c>
      <c r="AA66" s="32" t="s">
        <v>106</v>
      </c>
      <c r="AB66" s="32" t="s">
        <v>46</v>
      </c>
      <c r="AC66" s="32" t="s">
        <v>46</v>
      </c>
      <c r="AD66" s="32" t="s">
        <v>46</v>
      </c>
      <c r="AE66" s="32"/>
      <c r="AF66" s="32" t="s">
        <v>57</v>
      </c>
      <c r="AG66" s="32" t="s">
        <v>86</v>
      </c>
      <c r="AH66" s="32"/>
      <c r="AI66" s="122" t="s">
        <v>781</v>
      </c>
      <c r="AJ66" s="122" t="s">
        <v>782</v>
      </c>
      <c r="AK66" s="122" t="s">
        <v>57</v>
      </c>
      <c r="AL66" s="122" t="s">
        <v>57</v>
      </c>
      <c r="AM66" s="32" t="s">
        <v>121</v>
      </c>
      <c r="AN66" s="39" t="str">
        <f t="array" ref="AN66">IFNA(TEXT(XLOOKUP(C:C,'Follow up.2'!B:B,'Follow up.2'!AF:AF),if(left(B66,1)="3","x", "mm/yyyy")), "-")</f>
        <v>10/2026</v>
      </c>
      <c r="AO66" s="31"/>
      <c r="AP66" s="30"/>
      <c r="AQ66" s="13"/>
      <c r="AR66" s="13"/>
      <c r="AS66" s="13"/>
      <c r="AT66" s="13"/>
      <c r="AU66" s="13"/>
      <c r="AV66" s="13"/>
      <c r="AW66" s="3"/>
      <c r="AX66" s="3"/>
      <c r="AY66" s="3"/>
      <c r="AZ66" s="3"/>
      <c r="BA66" s="3"/>
      <c r="BB66" s="3"/>
      <c r="BC66" s="3"/>
      <c r="BD66" s="3"/>
      <c r="BE66" s="3"/>
      <c r="BF66" s="3"/>
      <c r="BG66" s="3"/>
      <c r="BH66" s="3"/>
      <c r="BI66" s="3"/>
    </row>
    <row r="67" ht="14.25" customHeight="1">
      <c r="A67" s="1"/>
      <c r="B67" s="1">
        <f t="array" ref="B67">ifna(iferror(xlookup(C:C,'1000'!A:A,'1000'!D:D),iferror(xlookup(C:C,'2000'!A:A,'2000'!D:D),xlookup(C:C,'3000'!A:A,'3000'!D:D))),"-")</f>
        <v>1014</v>
      </c>
      <c r="C67" s="52">
        <v>132.0</v>
      </c>
      <c r="D67" s="53" t="s">
        <v>317</v>
      </c>
      <c r="E67" s="94" t="s">
        <v>318</v>
      </c>
      <c r="F67" s="103" t="s">
        <v>117</v>
      </c>
      <c r="G67" s="93">
        <v>9.0</v>
      </c>
      <c r="H67" s="43" t="s">
        <v>319</v>
      </c>
      <c r="I67" s="54">
        <v>0.0</v>
      </c>
      <c r="J67" s="93" t="s">
        <v>320</v>
      </c>
      <c r="K67" s="30"/>
      <c r="L67" s="31"/>
      <c r="M67" s="31"/>
      <c r="N67" s="33" t="s">
        <v>321</v>
      </c>
      <c r="O67" s="105">
        <v>46226.0</v>
      </c>
      <c r="P67" s="35" t="s">
        <v>45</v>
      </c>
      <c r="Q67" s="35" t="s">
        <v>76</v>
      </c>
      <c r="R67" s="35" t="s">
        <v>76</v>
      </c>
      <c r="S67" s="35" t="s">
        <v>76</v>
      </c>
      <c r="T67" s="35" t="s">
        <v>76</v>
      </c>
      <c r="U67" s="35" t="s">
        <v>76</v>
      </c>
      <c r="V67" s="35" t="s">
        <v>46</v>
      </c>
      <c r="W67" s="35" t="s">
        <v>45</v>
      </c>
      <c r="X67" s="35" t="s">
        <v>45</v>
      </c>
      <c r="Y67" s="35" t="s">
        <v>45</v>
      </c>
      <c r="Z67" s="38" t="str">
        <f t="array" ref="Z67">IFERROR(xlookup(C:C,'Follow up.1'!A:A,'Follow up.1'!AF:AF),"-")</f>
        <v> 12/24</v>
      </c>
      <c r="AA67" s="32" t="s">
        <v>56</v>
      </c>
      <c r="AB67" s="32" t="s">
        <v>56</v>
      </c>
      <c r="AC67" s="32" t="s">
        <v>56</v>
      </c>
      <c r="AD67" s="32" t="s">
        <v>56</v>
      </c>
      <c r="AE67" s="32"/>
      <c r="AF67" s="32" t="s">
        <v>46</v>
      </c>
      <c r="AG67" s="32" t="s">
        <v>56</v>
      </c>
      <c r="AH67" s="32"/>
      <c r="AI67" s="32" t="s">
        <v>86</v>
      </c>
      <c r="AJ67" s="32" t="s">
        <v>57</v>
      </c>
      <c r="AK67" s="32" t="s">
        <v>57</v>
      </c>
      <c r="AL67" s="32" t="s">
        <v>57</v>
      </c>
      <c r="AM67" s="32" t="s">
        <v>121</v>
      </c>
      <c r="AN67" s="39" t="str">
        <f t="array" ref="AN67">IFNA(TEXT(XLOOKUP(C:C,'Follow up.2'!B:B,'Follow up.2'!AF:AF),if(left(B67,1)="3","x", "mm/yyyy")), "-")</f>
        <v>07/2026</v>
      </c>
      <c r="AO67" s="105">
        <v>46226.0</v>
      </c>
      <c r="AP67" s="30"/>
      <c r="AQ67" s="13"/>
      <c r="AR67" s="13"/>
      <c r="AS67" s="13"/>
      <c r="AT67" s="13"/>
      <c r="AU67" s="13"/>
      <c r="AV67" s="13"/>
      <c r="AW67" s="3"/>
      <c r="AX67" s="3"/>
      <c r="AY67" s="3"/>
      <c r="AZ67" s="3"/>
      <c r="BA67" s="3"/>
      <c r="BB67" s="3"/>
      <c r="BC67" s="3"/>
      <c r="BD67" s="3"/>
      <c r="BE67" s="3"/>
      <c r="BF67" s="3"/>
      <c r="BG67" s="3"/>
      <c r="BH67" s="3"/>
      <c r="BI67" s="3"/>
    </row>
    <row r="68" ht="14.25" customHeight="1">
      <c r="A68" s="1"/>
      <c r="B68" s="1">
        <f t="array" ref="B68">ifna(iferror(xlookup(C:C,'1000'!A:A,'1000'!D:D),iferror(xlookup(C:C,'2000'!A:A,'2000'!D:D),xlookup(C:C,'3000'!A:A,'3000'!D:D))),"-")</f>
        <v>2114</v>
      </c>
      <c r="C68" s="87">
        <v>1782.0</v>
      </c>
      <c r="D68" s="89" t="s">
        <v>322</v>
      </c>
      <c r="E68" s="89" t="s">
        <v>323</v>
      </c>
      <c r="F68" s="89" t="s">
        <v>38</v>
      </c>
      <c r="G68" s="89">
        <v>16.0</v>
      </c>
      <c r="H68" s="43" t="s">
        <v>304</v>
      </c>
      <c r="I68" s="90" t="s">
        <v>324</v>
      </c>
      <c r="J68" s="89" t="s">
        <v>325</v>
      </c>
      <c r="K68" s="91"/>
      <c r="L68" s="31" t="s">
        <v>42</v>
      </c>
      <c r="M68" s="31"/>
      <c r="N68" s="33" t="s">
        <v>5986</v>
      </c>
      <c r="O68" s="99">
        <v>46231.0</v>
      </c>
      <c r="P68" s="50" t="s">
        <v>44</v>
      </c>
      <c r="Q68" s="50" t="s">
        <v>86</v>
      </c>
      <c r="R68" s="50" t="s">
        <v>86</v>
      </c>
      <c r="S68" s="50" t="s">
        <v>44</v>
      </c>
      <c r="T68" s="50" t="s">
        <v>86</v>
      </c>
      <c r="U68" s="50" t="s">
        <v>87</v>
      </c>
      <c r="V68" s="50" t="s">
        <v>44</v>
      </c>
      <c r="W68" s="50" t="s">
        <v>57</v>
      </c>
      <c r="X68" s="50" t="s">
        <v>262</v>
      </c>
      <c r="Y68" s="50" t="s">
        <v>46</v>
      </c>
      <c r="Z68" s="38" t="str">
        <f t="array" ref="Z68">IFERROR(xlookup(C:C,'Follow up.1'!A:A,'Follow up.1'!AF:AF),"-")</f>
        <v>07/26</v>
      </c>
      <c r="AA68" s="6"/>
      <c r="AB68" s="6"/>
      <c r="AC68" s="6"/>
      <c r="AD68" s="6"/>
      <c r="AE68" s="6"/>
      <c r="AF68" s="6"/>
      <c r="AG68" s="6"/>
      <c r="AH68" s="6"/>
      <c r="AI68" s="6"/>
      <c r="AJ68" s="6"/>
      <c r="AK68" s="6"/>
      <c r="AL68" s="6"/>
      <c r="AM68" s="6"/>
      <c r="AN68" s="39" t="str">
        <f t="array" ref="AN68">IFNA(TEXT(XLOOKUP(C:C,'Follow up.2'!B:B,'Follow up.2'!AF:AF),if(left(B68,1)="3","x", "mm/yyyy")), "-")</f>
        <v/>
      </c>
      <c r="AO68" s="99">
        <v>46231.0</v>
      </c>
      <c r="AP68" s="3"/>
      <c r="AQ68" s="3"/>
      <c r="AR68" s="3"/>
      <c r="AS68" s="3"/>
      <c r="AT68" s="3"/>
      <c r="AU68" s="3"/>
      <c r="AV68" s="3"/>
      <c r="AW68" s="3"/>
      <c r="AX68" s="3"/>
      <c r="AY68" s="3"/>
      <c r="AZ68" s="3"/>
      <c r="BA68" s="3"/>
      <c r="BB68" s="3"/>
      <c r="BC68" s="3"/>
      <c r="BD68" s="3"/>
      <c r="BE68" s="3"/>
      <c r="BF68" s="3"/>
      <c r="BG68" s="3"/>
      <c r="BH68" s="3"/>
      <c r="BI68" s="3"/>
    </row>
    <row r="69" ht="14.25" customHeight="1">
      <c r="A69" s="1"/>
      <c r="B69" s="1">
        <f t="array" ref="B69">ifna(iferror(xlookup(C:C,'1000'!A:A,'1000'!D:D),iferror(xlookup(C:C,'2000'!A:A,'2000'!D:D),xlookup(C:C,'3000'!A:A,'3000'!D:D))),"-")</f>
        <v>1131</v>
      </c>
      <c r="C69" s="41">
        <v>1926.0</v>
      </c>
      <c r="D69" s="46" t="s">
        <v>327</v>
      </c>
      <c r="E69" s="46" t="s">
        <v>328</v>
      </c>
      <c r="F69" s="98" t="s">
        <v>38</v>
      </c>
      <c r="G69" s="46">
        <v>12.0</v>
      </c>
      <c r="H69" s="47" t="s">
        <v>329</v>
      </c>
      <c r="I69" s="48" t="s">
        <v>217</v>
      </c>
      <c r="J69" s="3"/>
      <c r="K69" s="5"/>
      <c r="L69" s="51" t="s">
        <v>218</v>
      </c>
      <c r="M69" s="51"/>
      <c r="N69" s="82" t="s">
        <v>330</v>
      </c>
      <c r="O69" s="99">
        <v>46234.0</v>
      </c>
      <c r="P69" s="50" t="s">
        <v>46</v>
      </c>
      <c r="Q69" s="50" t="s">
        <v>46</v>
      </c>
      <c r="R69" s="50" t="s">
        <v>87</v>
      </c>
      <c r="S69" s="50" t="s">
        <v>87</v>
      </c>
      <c r="T69" s="50" t="s">
        <v>331</v>
      </c>
      <c r="U69" s="50" t="s">
        <v>57</v>
      </c>
      <c r="V69" s="50" t="s">
        <v>56</v>
      </c>
      <c r="W69" s="50" t="s">
        <v>87</v>
      </c>
      <c r="X69" s="50" t="s">
        <v>87</v>
      </c>
      <c r="Y69" s="50" t="s">
        <v>57</v>
      </c>
      <c r="Z69" s="38" t="str">
        <f t="array" ref="Z69">IFERROR(xlookup(C:C,'Follow up.1'!A:A,'Follow up.1'!AF:AF),"-")</f>
        <v>07/26</v>
      </c>
      <c r="AA69" s="6"/>
      <c r="AC69" s="6"/>
      <c r="AE69" s="6"/>
      <c r="AF69" s="6"/>
      <c r="AG69" s="6"/>
      <c r="AH69" s="6"/>
      <c r="AI69" s="6"/>
      <c r="AJ69" s="6"/>
      <c r="AK69" s="6"/>
      <c r="AL69" s="6"/>
      <c r="AM69" s="6"/>
      <c r="AN69" s="39" t="str">
        <f t="array" ref="AN69">IFNA(TEXT(XLOOKUP(C:C,'Follow up.2'!B:B,'Follow up.2'!AF:AF),if(left(B69,1)="3","x", "mm/yyyy")), "-")</f>
        <v/>
      </c>
      <c r="AO69" s="6"/>
      <c r="AP69" s="3"/>
      <c r="AQ69" s="3"/>
      <c r="AR69" s="3"/>
      <c r="AS69" s="3"/>
      <c r="AT69" s="3"/>
      <c r="AU69" s="3"/>
      <c r="AV69" s="3"/>
      <c r="AW69" s="3"/>
      <c r="AX69" s="3"/>
      <c r="AY69" s="3"/>
      <c r="AZ69" s="3"/>
      <c r="BA69" s="3"/>
      <c r="BB69" s="3"/>
      <c r="BC69" s="3"/>
      <c r="BD69" s="3"/>
      <c r="BE69" s="3"/>
      <c r="BF69" s="3"/>
      <c r="BG69" s="3"/>
      <c r="BH69" s="3"/>
      <c r="BI69" s="3"/>
    </row>
    <row r="70" ht="14.25" customHeight="1">
      <c r="A70" s="1"/>
      <c r="B70" s="1">
        <f t="array" ref="B70">ifna(iferror(xlookup(C:C,'1000'!A:A,'1000'!D:D),iferror(xlookup(C:C,'2000'!A:A,'2000'!D:D),xlookup(C:C,'3000'!A:A,'3000'!D:D))),"-")</f>
        <v>2121</v>
      </c>
      <c r="C70" s="41">
        <v>1870.0</v>
      </c>
      <c r="D70" s="46" t="s">
        <v>332</v>
      </c>
      <c r="E70" s="46" t="s">
        <v>333</v>
      </c>
      <c r="F70" s="46" t="s">
        <v>92</v>
      </c>
      <c r="G70" s="46">
        <v>16.0</v>
      </c>
      <c r="H70" s="47" t="s">
        <v>334</v>
      </c>
      <c r="I70" s="48" t="s">
        <v>335</v>
      </c>
      <c r="J70" s="46" t="s">
        <v>335</v>
      </c>
      <c r="K70" s="49" t="s">
        <v>337</v>
      </c>
      <c r="L70" s="31" t="s">
        <v>42</v>
      </c>
      <c r="M70" s="31"/>
      <c r="N70" s="82" t="s">
        <v>219</v>
      </c>
      <c r="O70" s="99">
        <v>46234.0</v>
      </c>
      <c r="P70" s="50" t="s">
        <v>57</v>
      </c>
      <c r="Q70" s="50" t="s">
        <v>46</v>
      </c>
      <c r="R70" s="50" t="s">
        <v>56</v>
      </c>
      <c r="S70" s="50" t="s">
        <v>56</v>
      </c>
      <c r="T70" s="50" t="s">
        <v>46</v>
      </c>
      <c r="U70" s="50" t="s">
        <v>46</v>
      </c>
      <c r="V70" s="50" t="s">
        <v>46</v>
      </c>
      <c r="W70" s="50" t="s">
        <v>57</v>
      </c>
      <c r="X70" s="50" t="s">
        <v>57</v>
      </c>
      <c r="Y70" s="50" t="s">
        <v>57</v>
      </c>
      <c r="Z70" s="38" t="str">
        <f t="array" ref="Z70">IFERROR(xlookup(C:C,'Follow up.1'!A:A,'Follow up.1'!AF:AF),"-")</f>
        <v>07/26</v>
      </c>
      <c r="AA70" s="6"/>
      <c r="AB70" s="6"/>
      <c r="AC70" s="6"/>
      <c r="AD70" s="6"/>
      <c r="AE70" s="6"/>
      <c r="AF70" s="6"/>
      <c r="AG70" s="6"/>
      <c r="AH70" s="6"/>
      <c r="AI70" s="6"/>
      <c r="AJ70" s="6"/>
      <c r="AK70" s="6"/>
      <c r="AL70" s="6"/>
      <c r="AM70" s="6"/>
      <c r="AN70" s="39" t="str">
        <f t="array" ref="AN70">IFNA(TEXT(XLOOKUP(C:C,'Follow up.2'!B:B,'Follow up.2'!AF:AF),if(left(B70,1)="3","x", "mm/yyyy")), "-")</f>
        <v/>
      </c>
      <c r="AO70" s="99">
        <v>46234.0</v>
      </c>
      <c r="AP70" s="3"/>
      <c r="AQ70" s="3"/>
      <c r="AR70" s="3"/>
      <c r="AS70" s="3"/>
      <c r="AT70" s="3"/>
      <c r="AU70" s="3"/>
      <c r="AV70" s="3"/>
      <c r="AW70" s="3"/>
      <c r="AX70" s="3"/>
      <c r="AY70" s="3"/>
      <c r="AZ70" s="3"/>
      <c r="BA70" s="3"/>
      <c r="BB70" s="3"/>
      <c r="BC70" s="3"/>
      <c r="BD70" s="3"/>
      <c r="BE70" s="3"/>
      <c r="BF70" s="3"/>
      <c r="BG70" s="3"/>
      <c r="BH70" s="3"/>
      <c r="BI70" s="3"/>
    </row>
    <row r="71" ht="14.25" customHeight="1">
      <c r="A71" s="1"/>
      <c r="B71" s="1">
        <f t="array" ref="B71">ifna(iferror(xlookup(C:C,'1000'!A:A,'1000'!D:D),iferror(xlookup(C:C,'2000'!A:A,'2000'!D:D),xlookup(C:C,'3000'!A:A,'3000'!D:D))),"-")</f>
        <v>1020</v>
      </c>
      <c r="C71" s="26">
        <v>395.0</v>
      </c>
      <c r="D71" s="27" t="s">
        <v>783</v>
      </c>
      <c r="E71" s="27" t="s">
        <v>784</v>
      </c>
      <c r="F71" s="27" t="s">
        <v>50</v>
      </c>
      <c r="G71" s="27" t="s">
        <v>785</v>
      </c>
      <c r="H71" s="28" t="s">
        <v>786</v>
      </c>
      <c r="I71" s="29">
        <v>0.0</v>
      </c>
      <c r="J71" s="27" t="s">
        <v>787</v>
      </c>
      <c r="K71" s="30"/>
      <c r="L71" s="31"/>
      <c r="M71" s="31"/>
      <c r="N71" s="33" t="s">
        <v>417</v>
      </c>
      <c r="O71" s="105">
        <v>46234.0</v>
      </c>
      <c r="P71" s="35" t="s">
        <v>45</v>
      </c>
      <c r="Q71" s="35" t="s">
        <v>45</v>
      </c>
      <c r="R71" s="35" t="s">
        <v>45</v>
      </c>
      <c r="S71" s="35" t="s">
        <v>45</v>
      </c>
      <c r="T71" s="35" t="s">
        <v>45</v>
      </c>
      <c r="U71" s="35" t="s">
        <v>45</v>
      </c>
      <c r="V71" s="35" t="s">
        <v>45</v>
      </c>
      <c r="W71" s="35" t="s">
        <v>45</v>
      </c>
      <c r="X71" s="35" t="s">
        <v>45</v>
      </c>
      <c r="Y71" s="35" t="s">
        <v>45</v>
      </c>
      <c r="Z71" s="38" t="str">
        <f t="array" ref="Z71">IFERROR(xlookup(C:C,'Follow up.1'!A:A,'Follow up.1'!AF:AF),"-")</f>
        <v>3/25</v>
      </c>
      <c r="AA71" s="32" t="s">
        <v>46</v>
      </c>
      <c r="AB71" s="32" t="s">
        <v>57</v>
      </c>
      <c r="AC71" s="32" t="s">
        <v>57</v>
      </c>
      <c r="AD71" s="32" t="s">
        <v>57</v>
      </c>
      <c r="AE71" s="32"/>
      <c r="AF71" s="32" t="s">
        <v>46</v>
      </c>
      <c r="AG71" s="32" t="s">
        <v>46</v>
      </c>
      <c r="AH71" s="32"/>
      <c r="AI71" s="32" t="s">
        <v>46</v>
      </c>
      <c r="AJ71" s="32" t="s">
        <v>393</v>
      </c>
      <c r="AK71" s="32" t="s">
        <v>789</v>
      </c>
      <c r="AL71" s="32" t="s">
        <v>57</v>
      </c>
      <c r="AM71" s="32" t="s">
        <v>121</v>
      </c>
      <c r="AN71" s="39" t="str">
        <f t="array" ref="AN71">IFNA(TEXT(XLOOKUP(C:C,'Follow up.2'!B:B,'Follow up.2'!AF:AF),if(left(B71,1)="3","x", "mm/yyyy")), "-")</f>
        <v>07/2026</v>
      </c>
      <c r="AO71" s="105">
        <v>46234.0</v>
      </c>
      <c r="AP71" s="27"/>
      <c r="AQ71" s="3"/>
      <c r="AR71" s="3"/>
      <c r="AS71" s="3"/>
      <c r="AT71" s="3"/>
      <c r="AU71" s="3"/>
      <c r="AV71" s="3"/>
      <c r="AW71" s="3"/>
      <c r="AX71" s="3"/>
      <c r="AY71" s="3"/>
      <c r="AZ71" s="3"/>
      <c r="BA71" s="3"/>
      <c r="BB71" s="3"/>
      <c r="BC71" s="3"/>
      <c r="BD71" s="3"/>
      <c r="BE71" s="3"/>
      <c r="BF71" s="3"/>
      <c r="BG71" s="3"/>
      <c r="BH71" s="3"/>
      <c r="BI71" s="3"/>
    </row>
    <row r="72" ht="14.25" customHeight="1">
      <c r="A72" s="1"/>
      <c r="B72" s="1">
        <f t="array" ref="B72">ifna(iferror(xlookup(C:C,'1000'!A:A,'1000'!D:D),iferror(xlookup(C:C,'2000'!A:A,'2000'!D:D),xlookup(C:C,'3000'!A:A,'3000'!D:D))),"-")</f>
        <v>1018</v>
      </c>
      <c r="C72" s="52">
        <v>75.0</v>
      </c>
      <c r="D72" s="53" t="s">
        <v>790</v>
      </c>
      <c r="E72" s="94" t="s">
        <v>241</v>
      </c>
      <c r="F72" s="103" t="s">
        <v>50</v>
      </c>
      <c r="G72" s="93">
        <v>7.0</v>
      </c>
      <c r="H72" s="43" t="s">
        <v>791</v>
      </c>
      <c r="I72" s="104" t="s">
        <v>243</v>
      </c>
      <c r="J72" s="53"/>
      <c r="K72" s="30"/>
      <c r="L72" s="31"/>
      <c r="M72" s="31"/>
      <c r="N72" s="33" t="s">
        <v>542</v>
      </c>
      <c r="O72" s="105">
        <v>46235.0</v>
      </c>
      <c r="P72" s="35" t="s">
        <v>45</v>
      </c>
      <c r="Q72" s="35" t="s">
        <v>45</v>
      </c>
      <c r="R72" s="35" t="s">
        <v>45</v>
      </c>
      <c r="S72" s="35" t="s">
        <v>45</v>
      </c>
      <c r="T72" s="35" t="s">
        <v>45</v>
      </c>
      <c r="U72" s="35" t="s">
        <v>45</v>
      </c>
      <c r="V72" s="35" t="s">
        <v>46</v>
      </c>
      <c r="W72" s="35" t="s">
        <v>45</v>
      </c>
      <c r="X72" s="35" t="s">
        <v>45</v>
      </c>
      <c r="Y72" s="35" t="s">
        <v>45</v>
      </c>
      <c r="Z72" s="38" t="str">
        <f t="array" ref="Z72">IFERROR(xlookup(C:C,'Follow up.1'!A:A,'Follow up.1'!AF:AF),"-")</f>
        <v> 4/25</v>
      </c>
      <c r="AA72" s="32" t="s">
        <v>46</v>
      </c>
      <c r="AB72" s="32" t="s">
        <v>57</v>
      </c>
      <c r="AC72" s="32" t="s">
        <v>45</v>
      </c>
      <c r="AD72" s="32" t="s">
        <v>45</v>
      </c>
      <c r="AE72" s="32"/>
      <c r="AF72" s="32" t="s">
        <v>45</v>
      </c>
      <c r="AG72" s="120" t="s">
        <v>44</v>
      </c>
      <c r="AH72" s="120"/>
      <c r="AI72" s="32" t="s">
        <v>57</v>
      </c>
      <c r="AJ72" s="32" t="s">
        <v>46</v>
      </c>
      <c r="AK72" s="32" t="s">
        <v>46</v>
      </c>
      <c r="AL72" s="32" t="s">
        <v>46</v>
      </c>
      <c r="AM72" s="32" t="s">
        <v>121</v>
      </c>
      <c r="AN72" s="39" t="str">
        <f t="array" ref="AN72">IFNA(TEXT(XLOOKUP(C:C,'Follow up.2'!B:B,'Follow up.2'!AF:AF),if(left(B72,1)="3","x", "mm/yyyy")), "-")</f>
        <v>08/2026</v>
      </c>
      <c r="AO72" s="105">
        <v>46235.0</v>
      </c>
      <c r="AP72" s="30"/>
      <c r="AQ72" s="13"/>
      <c r="AR72" s="13"/>
      <c r="AS72" s="13"/>
      <c r="AT72" s="13"/>
      <c r="AU72" s="13"/>
      <c r="AV72" s="13"/>
      <c r="AW72" s="3"/>
      <c r="AX72" s="3"/>
      <c r="AY72" s="3"/>
      <c r="AZ72" s="3"/>
      <c r="BA72" s="3"/>
      <c r="BB72" s="3"/>
      <c r="BC72" s="3"/>
      <c r="BD72" s="3"/>
      <c r="BE72" s="3"/>
      <c r="BF72" s="3"/>
      <c r="BG72" s="3"/>
      <c r="BH72" s="3"/>
      <c r="BI72" s="3"/>
    </row>
    <row r="73" ht="14.25" customHeight="1">
      <c r="A73" s="1"/>
      <c r="B73" s="1">
        <f t="array" ref="B73">ifna(iferror(xlookup(C:C,'1000'!A:A,'1000'!D:D),iferror(xlookup(C:C,'2000'!A:A,'2000'!D:D),xlookup(C:C,'3000'!A:A,'3000'!D:D))),"-")</f>
        <v>2128</v>
      </c>
      <c r="C73" s="106">
        <v>1908.0</v>
      </c>
      <c r="D73" s="107" t="s">
        <v>339</v>
      </c>
      <c r="E73" s="108" t="s">
        <v>340</v>
      </c>
      <c r="F73" s="98" t="s">
        <v>38</v>
      </c>
      <c r="G73" s="108">
        <v>13.0</v>
      </c>
      <c r="H73" s="109" t="s">
        <v>341</v>
      </c>
      <c r="I73" s="109">
        <v>8.479603911E9</v>
      </c>
      <c r="J73" s="107">
        <v>3.523568378E9</v>
      </c>
      <c r="K73" s="110"/>
      <c r="L73" s="111" t="s">
        <v>42</v>
      </c>
      <c r="M73" s="111"/>
      <c r="N73" s="82" t="s">
        <v>342</v>
      </c>
      <c r="O73" s="118">
        <v>46235.0</v>
      </c>
      <c r="P73" s="50" t="s">
        <v>68</v>
      </c>
      <c r="Q73" s="50" t="s">
        <v>45</v>
      </c>
      <c r="R73" s="50" t="s">
        <v>45</v>
      </c>
      <c r="S73" s="50" t="s">
        <v>45</v>
      </c>
      <c r="T73" s="50" t="s">
        <v>46</v>
      </c>
      <c r="U73" s="50" t="s">
        <v>46</v>
      </c>
      <c r="V73" s="50" t="s">
        <v>57</v>
      </c>
      <c r="W73" s="50" t="s">
        <v>57</v>
      </c>
      <c r="X73" s="50" t="s">
        <v>86</v>
      </c>
      <c r="Y73" s="50" t="s">
        <v>46</v>
      </c>
      <c r="Z73" s="38" t="str">
        <f t="array" ref="Z73">IFERROR(xlookup(C:C,'Follow up.1'!A:A,'Follow up.1'!AF:AF),"-")</f>
        <v>08/26</v>
      </c>
      <c r="AA73" s="6"/>
      <c r="AB73" s="6"/>
      <c r="AC73" s="6"/>
      <c r="AD73" s="6"/>
      <c r="AE73" s="6"/>
      <c r="AF73" s="6"/>
      <c r="AG73" s="6"/>
      <c r="AH73" s="6"/>
      <c r="AI73" s="6"/>
      <c r="AJ73" s="6"/>
      <c r="AK73" s="6"/>
      <c r="AL73" s="6"/>
      <c r="AM73" s="6"/>
      <c r="AN73" s="39" t="str">
        <f t="array" ref="AN73">IFNA(TEXT(XLOOKUP(C:C,'Follow up.2'!B:B,'Follow up.2'!AF:AF),if(left(B73,1)="3","x", "mm/yyyy")), "-")</f>
        <v/>
      </c>
      <c r="AO73" s="6"/>
      <c r="AP73" s="3"/>
      <c r="AQ73" s="3"/>
      <c r="AR73" s="3"/>
      <c r="AS73" s="3"/>
      <c r="AT73" s="3"/>
      <c r="AU73" s="3"/>
      <c r="AV73" s="3"/>
      <c r="AW73" s="3"/>
      <c r="AX73" s="3"/>
      <c r="AY73" s="3"/>
      <c r="AZ73" s="3"/>
      <c r="BA73" s="3"/>
      <c r="BB73" s="3"/>
      <c r="BC73" s="3"/>
      <c r="BD73" s="3"/>
      <c r="BE73" s="3"/>
      <c r="BF73" s="3"/>
      <c r="BG73" s="3"/>
      <c r="BH73" s="3"/>
      <c r="BI73" s="3"/>
    </row>
    <row r="74" ht="14.25" customHeight="1">
      <c r="A74" s="1"/>
      <c r="B74" s="1">
        <f t="array" ref="B74">ifna(iferror(xlookup(C:C,'1000'!A:A,'1000'!D:D),iferror(xlookup(C:C,'2000'!A:A,'2000'!D:D),xlookup(C:C,'3000'!A:A,'3000'!D:D))),"-")</f>
        <v>1008</v>
      </c>
      <c r="C74" s="52">
        <v>133.0</v>
      </c>
      <c r="D74" s="53" t="s">
        <v>343</v>
      </c>
      <c r="E74" s="94" t="s">
        <v>344</v>
      </c>
      <c r="F74" s="103" t="s">
        <v>117</v>
      </c>
      <c r="G74" s="53"/>
      <c r="H74" s="28"/>
      <c r="I74" s="54"/>
      <c r="J74" s="53"/>
      <c r="K74" s="30"/>
      <c r="L74" s="31"/>
      <c r="M74" s="31"/>
      <c r="N74" s="33" t="s">
        <v>345</v>
      </c>
      <c r="O74" s="105">
        <v>46235.0</v>
      </c>
      <c r="P74" s="35" t="s">
        <v>45</v>
      </c>
      <c r="Q74" s="35" t="s">
        <v>76</v>
      </c>
      <c r="R74" s="35" t="s">
        <v>76</v>
      </c>
      <c r="S74" s="35" t="s">
        <v>76</v>
      </c>
      <c r="T74" s="35" t="s">
        <v>76</v>
      </c>
      <c r="U74" s="35" t="s">
        <v>76</v>
      </c>
      <c r="V74" s="35" t="s">
        <v>46</v>
      </c>
      <c r="W74" s="35" t="s">
        <v>76</v>
      </c>
      <c r="X74" s="35" t="s">
        <v>76</v>
      </c>
      <c r="Y74" s="35" t="s">
        <v>76</v>
      </c>
      <c r="Z74" s="38" t="str">
        <f t="array" ref="Z74">IFERROR(xlookup(C:C,'Follow up.1'!A:A,'Follow up.1'!AF:AF),"-")</f>
        <v> 10/24</v>
      </c>
      <c r="AA74" s="32" t="s">
        <v>106</v>
      </c>
      <c r="AB74" s="32" t="s">
        <v>86</v>
      </c>
      <c r="AC74" s="32" t="s">
        <v>46</v>
      </c>
      <c r="AD74" s="32" t="s">
        <v>56</v>
      </c>
      <c r="AE74" s="32"/>
      <c r="AF74" s="32" t="s">
        <v>57</v>
      </c>
      <c r="AG74" s="32" t="s">
        <v>86</v>
      </c>
      <c r="AH74" s="32"/>
      <c r="AI74" s="32" t="s">
        <v>86</v>
      </c>
      <c r="AJ74" s="32" t="s">
        <v>57</v>
      </c>
      <c r="AK74" s="32" t="s">
        <v>57</v>
      </c>
      <c r="AL74" s="32" t="s">
        <v>46</v>
      </c>
      <c r="AM74" s="32" t="s">
        <v>121</v>
      </c>
      <c r="AN74" s="39" t="str">
        <f t="array" ref="AN74">IFNA(TEXT(XLOOKUP(C:C,'Follow up.2'!B:B,'Follow up.2'!AF:AF),if(left(B74,1)="3","x", "mm/yyyy")), "-")</f>
        <v>08/2026</v>
      </c>
      <c r="AO74" s="31"/>
      <c r="AP74" s="30"/>
      <c r="AQ74" s="13"/>
      <c r="AR74" s="13"/>
      <c r="AS74" s="13"/>
      <c r="AT74" s="13"/>
      <c r="AU74" s="13"/>
      <c r="AV74" s="13"/>
      <c r="AW74" s="3"/>
      <c r="AX74" s="3"/>
      <c r="AY74" s="3"/>
      <c r="AZ74" s="3"/>
      <c r="BA74" s="3"/>
      <c r="BB74" s="3"/>
      <c r="BC74" s="3"/>
      <c r="BD74" s="3"/>
      <c r="BE74" s="3"/>
      <c r="BF74" s="3"/>
      <c r="BG74" s="3"/>
      <c r="BH74" s="3"/>
      <c r="BI74" s="3"/>
    </row>
    <row r="75" ht="14.25" customHeight="1">
      <c r="A75" s="1"/>
      <c r="B75" s="1">
        <f t="array" ref="B75">ifna(iferror(xlookup(C:C,'1000'!A:A,'1000'!D:D),iferror(xlookup(C:C,'2000'!A:A,'2000'!D:D),xlookup(C:C,'3000'!A:A,'3000'!D:D))),"-")</f>
        <v>2120</v>
      </c>
      <c r="C75" s="41">
        <v>1853.0</v>
      </c>
      <c r="D75" s="46" t="s">
        <v>346</v>
      </c>
      <c r="E75" s="46" t="s">
        <v>347</v>
      </c>
      <c r="F75" s="46" t="s">
        <v>38</v>
      </c>
      <c r="G75" s="46">
        <v>13.0</v>
      </c>
      <c r="H75" s="47" t="s">
        <v>348</v>
      </c>
      <c r="I75" s="48" t="s">
        <v>349</v>
      </c>
      <c r="J75" s="46" t="s">
        <v>349</v>
      </c>
      <c r="K75" s="49" t="s">
        <v>350</v>
      </c>
      <c r="L75" s="31" t="s">
        <v>42</v>
      </c>
      <c r="M75" s="31"/>
      <c r="N75" s="33" t="s">
        <v>351</v>
      </c>
      <c r="O75" s="99">
        <v>46237.0</v>
      </c>
      <c r="P75" s="50" t="s">
        <v>106</v>
      </c>
      <c r="Q75" s="50" t="s">
        <v>44</v>
      </c>
      <c r="R75" s="50" t="s">
        <v>44</v>
      </c>
      <c r="S75" s="50" t="s">
        <v>44</v>
      </c>
      <c r="T75" s="50" t="s">
        <v>128</v>
      </c>
      <c r="U75" s="50" t="s">
        <v>46</v>
      </c>
      <c r="V75" s="50" t="s">
        <v>46</v>
      </c>
      <c r="W75" s="50" t="s">
        <v>239</v>
      </c>
      <c r="X75" s="50" t="s">
        <v>77</v>
      </c>
      <c r="Y75" s="50" t="s">
        <v>57</v>
      </c>
      <c r="Z75" s="38" t="str">
        <f t="array" ref="Z75">IFERROR(xlookup(C:C,'Follow up.1'!A:A,'Follow up.1'!AF:AF),"-")</f>
        <v>08/26</v>
      </c>
      <c r="AA75" s="6"/>
      <c r="AB75" s="6"/>
      <c r="AC75" s="6"/>
      <c r="AD75" s="6"/>
      <c r="AE75" s="6"/>
      <c r="AF75" s="6"/>
      <c r="AG75" s="6"/>
      <c r="AH75" s="6"/>
      <c r="AI75" s="6"/>
      <c r="AJ75" s="6"/>
      <c r="AK75" s="6"/>
      <c r="AL75" s="6"/>
      <c r="AM75" s="6"/>
      <c r="AN75" s="39" t="str">
        <f t="array" ref="AN75">IFNA(TEXT(XLOOKUP(C:C,'Follow up.2'!B:B,'Follow up.2'!AF:AF),if(left(B75,1)="3","x", "mm/yyyy")), "-")</f>
        <v/>
      </c>
      <c r="AO75" s="99">
        <v>46237.0</v>
      </c>
      <c r="AP75" s="3"/>
      <c r="AQ75" s="3"/>
      <c r="AR75" s="3"/>
      <c r="AS75" s="3"/>
      <c r="AT75" s="3"/>
      <c r="AU75" s="3"/>
      <c r="AV75" s="3"/>
      <c r="AW75" s="3"/>
      <c r="AX75" s="3"/>
      <c r="AY75" s="3"/>
      <c r="AZ75" s="3"/>
      <c r="BA75" s="3"/>
      <c r="BB75" s="3"/>
      <c r="BC75" s="3"/>
      <c r="BD75" s="3"/>
      <c r="BE75" s="3"/>
      <c r="BF75" s="3"/>
      <c r="BG75" s="3"/>
      <c r="BH75" s="3"/>
      <c r="BI75" s="3"/>
    </row>
    <row r="76" ht="14.25" customHeight="1">
      <c r="A76" s="1"/>
      <c r="B76" s="1">
        <f t="array" ref="B76">ifna(iferror(xlookup(C:C,'1000'!A:A,'1000'!D:D),iferror(xlookup(C:C,'2000'!A:A,'2000'!D:D),xlookup(C:C,'3000'!A:A,'3000'!D:D))),"-")</f>
        <v>2124</v>
      </c>
      <c r="C76" s="41">
        <v>1845.0</v>
      </c>
      <c r="D76" s="46" t="s">
        <v>352</v>
      </c>
      <c r="E76" s="46" t="s">
        <v>353</v>
      </c>
      <c r="F76" s="46" t="s">
        <v>38</v>
      </c>
      <c r="G76" s="46">
        <v>17.0</v>
      </c>
      <c r="H76" s="47" t="s">
        <v>354</v>
      </c>
      <c r="I76" s="48" t="s">
        <v>355</v>
      </c>
      <c r="J76" s="46" t="s">
        <v>356</v>
      </c>
      <c r="K76" s="49" t="s">
        <v>357</v>
      </c>
      <c r="L76" s="31" t="s">
        <v>42</v>
      </c>
      <c r="M76" s="31"/>
      <c r="N76" s="33" t="s">
        <v>330</v>
      </c>
      <c r="O76" s="34">
        <v>46248.0</v>
      </c>
      <c r="P76" s="50" t="s">
        <v>44</v>
      </c>
      <c r="Q76" s="50" t="s">
        <v>87</v>
      </c>
      <c r="R76" s="50" t="s">
        <v>46</v>
      </c>
      <c r="S76" s="50" t="s">
        <v>46</v>
      </c>
      <c r="T76" s="50" t="s">
        <v>57</v>
      </c>
      <c r="U76" s="50" t="s">
        <v>46</v>
      </c>
      <c r="V76" s="50" t="s">
        <v>68</v>
      </c>
      <c r="W76" s="50" t="s">
        <v>86</v>
      </c>
      <c r="X76" s="50" t="s">
        <v>57</v>
      </c>
      <c r="Y76" s="50" t="s">
        <v>57</v>
      </c>
      <c r="Z76" s="38" t="str">
        <f t="array" ref="Z76">IFERROR(xlookup(C:C,'Follow up.1'!A:A,'Follow up.1'!AF:AF),"-")</f>
        <v>08/26</v>
      </c>
      <c r="AA76" s="6"/>
      <c r="AB76" s="6"/>
      <c r="AC76" s="6"/>
      <c r="AD76" s="6"/>
      <c r="AE76" s="6"/>
      <c r="AF76" s="6"/>
      <c r="AG76" s="6"/>
      <c r="AH76" s="6"/>
      <c r="AI76" s="6"/>
      <c r="AJ76" s="6"/>
      <c r="AK76" s="6"/>
      <c r="AL76" s="6"/>
      <c r="AM76" s="6"/>
      <c r="AN76" s="39" t="str">
        <f t="array" ref="AN76">IFNA(TEXT(XLOOKUP(C:C,'Follow up.2'!B:B,'Follow up.2'!AF:AF),if(left(B76,1)="3","x", "mm/yyyy")), "-")</f>
        <v/>
      </c>
      <c r="AO76" s="99">
        <v>46247.0</v>
      </c>
      <c r="AP76" s="3"/>
      <c r="AQ76" s="3"/>
      <c r="AR76" s="3"/>
      <c r="AS76" s="3"/>
      <c r="AT76" s="3"/>
      <c r="AU76" s="3"/>
      <c r="AV76" s="3"/>
      <c r="AW76" s="3"/>
      <c r="AX76" s="3"/>
      <c r="AY76" s="3"/>
      <c r="AZ76" s="3"/>
      <c r="BA76" s="3"/>
      <c r="BB76" s="3"/>
      <c r="BC76" s="3"/>
      <c r="BD76" s="3"/>
      <c r="BE76" s="3"/>
      <c r="BF76" s="3"/>
      <c r="BG76" s="3"/>
      <c r="BH76" s="3"/>
      <c r="BI76" s="3"/>
    </row>
    <row r="77" ht="14.25" customHeight="1">
      <c r="A77" s="1"/>
      <c r="B77" s="1">
        <f t="array" ref="B77">ifna(iferror(xlookup(C:C,'1000'!A:A,'1000'!D:D),iferror(xlookup(C:C,'2000'!A:A,'2000'!D:D),xlookup(C:C,'3000'!A:A,'3000'!D:D))),"-")</f>
        <v>2123</v>
      </c>
      <c r="C77" s="87">
        <v>1780.0</v>
      </c>
      <c r="D77" s="89" t="s">
        <v>366</v>
      </c>
      <c r="E77" s="89" t="s">
        <v>367</v>
      </c>
      <c r="F77" s="89" t="s">
        <v>38</v>
      </c>
      <c r="G77" s="89">
        <v>16.0</v>
      </c>
      <c r="H77" s="43" t="s">
        <v>368</v>
      </c>
      <c r="I77" s="90" t="s">
        <v>369</v>
      </c>
      <c r="J77" s="89" t="s">
        <v>370</v>
      </c>
      <c r="K77" s="91"/>
      <c r="L77" s="31" t="s">
        <v>42</v>
      </c>
      <c r="M77" s="31"/>
      <c r="N77" s="33" t="s">
        <v>255</v>
      </c>
      <c r="O77" s="99">
        <v>46266.0</v>
      </c>
      <c r="P77" s="50" t="s">
        <v>44</v>
      </c>
      <c r="Q77" s="50" t="s">
        <v>46</v>
      </c>
      <c r="R77" s="50" t="s">
        <v>46</v>
      </c>
      <c r="S77" s="50" t="s">
        <v>46</v>
      </c>
      <c r="T77" s="50" t="s">
        <v>57</v>
      </c>
      <c r="U77" s="50" t="s">
        <v>46</v>
      </c>
      <c r="V77" s="50" t="s">
        <v>372</v>
      </c>
      <c r="W77" s="50" t="s">
        <v>86</v>
      </c>
      <c r="X77" s="50" t="s">
        <v>89</v>
      </c>
      <c r="Y77" s="50" t="s">
        <v>68</v>
      </c>
      <c r="Z77" s="38" t="str">
        <f t="array" ref="Z77">IFERROR(xlookup(C:C,'Follow up.1'!A:A,'Follow up.1'!AF:AF),"-")</f>
        <v>09/26</v>
      </c>
      <c r="AA77" s="51"/>
      <c r="AC77" s="51"/>
      <c r="AD77" s="120"/>
      <c r="AE77" s="6"/>
      <c r="AF77" s="6"/>
      <c r="AG77" s="6"/>
      <c r="AH77" s="6"/>
      <c r="AI77" s="6"/>
      <c r="AJ77" s="6"/>
      <c r="AK77" s="6"/>
      <c r="AN77" s="39" t="str">
        <f t="array" ref="AN77">IFNA(TEXT(XLOOKUP(C:C,'Follow up.2'!B:B,'Follow up.2'!AF:AF),if(left(B77,1)="3","x", "mm/yyyy")), "-")</f>
        <v/>
      </c>
      <c r="AO77" s="6"/>
      <c r="AP77" s="3"/>
      <c r="AQ77" s="3"/>
      <c r="AR77" s="3"/>
      <c r="AS77" s="3"/>
      <c r="AT77" s="3"/>
      <c r="AU77" s="3"/>
      <c r="AV77" s="3"/>
      <c r="AW77" s="3"/>
      <c r="AX77" s="3"/>
      <c r="AY77" s="3"/>
      <c r="AZ77" s="3"/>
      <c r="BA77" s="3"/>
      <c r="BB77" s="3"/>
      <c r="BC77" s="3"/>
      <c r="BD77" s="3"/>
      <c r="BE77" s="3"/>
      <c r="BF77" s="3"/>
      <c r="BG77" s="3"/>
      <c r="BH77" s="3"/>
      <c r="BI77" s="3"/>
    </row>
    <row r="78" ht="14.25" customHeight="1">
      <c r="A78" s="1"/>
      <c r="B78" s="1">
        <f t="array" ref="B78">ifna(iferror(xlookup(C:C,'1000'!A:A,'1000'!D:D),iferror(xlookup(C:C,'2000'!A:A,'2000'!D:D),xlookup(C:C,'3000'!A:A,'3000'!D:D))),"-")</f>
        <v>1015</v>
      </c>
      <c r="C78" s="52">
        <v>155.0</v>
      </c>
      <c r="D78" s="53" t="s">
        <v>373</v>
      </c>
      <c r="E78" s="94" t="s">
        <v>374</v>
      </c>
      <c r="F78" s="103" t="s">
        <v>117</v>
      </c>
      <c r="G78" s="93">
        <v>9.0</v>
      </c>
      <c r="H78" s="43" t="s">
        <v>375</v>
      </c>
      <c r="I78" s="104" t="s">
        <v>376</v>
      </c>
      <c r="J78" s="53"/>
      <c r="K78" s="30"/>
      <c r="L78" s="31"/>
      <c r="M78" s="31"/>
      <c r="N78" s="33" t="s">
        <v>377</v>
      </c>
      <c r="O78" s="99">
        <v>46267.0</v>
      </c>
      <c r="P78" s="35" t="s">
        <v>45</v>
      </c>
      <c r="Q78" s="35" t="s">
        <v>45</v>
      </c>
      <c r="R78" s="35" t="s">
        <v>45</v>
      </c>
      <c r="S78" s="35" t="s">
        <v>45</v>
      </c>
      <c r="T78" s="35" t="s">
        <v>45</v>
      </c>
      <c r="U78" s="35" t="s">
        <v>45</v>
      </c>
      <c r="V78" s="35" t="s">
        <v>45</v>
      </c>
      <c r="W78" s="35" t="s">
        <v>45</v>
      </c>
      <c r="X78" s="35" t="s">
        <v>45</v>
      </c>
      <c r="Y78" s="35" t="s">
        <v>45</v>
      </c>
      <c r="Z78" s="38" t="str">
        <f t="array" ref="Z78">IFERROR(xlookup(C:C,'Follow up.1'!A:A,'Follow up.1'!AF:AF),"-")</f>
        <v> 11/24</v>
      </c>
      <c r="AA78" s="32" t="s">
        <v>56</v>
      </c>
      <c r="AB78" s="85" t="s">
        <v>56</v>
      </c>
      <c r="AC78" s="32" t="s">
        <v>56</v>
      </c>
      <c r="AD78" s="32" t="s">
        <v>56</v>
      </c>
      <c r="AE78" s="32"/>
      <c r="AF78" s="32" t="s">
        <v>56</v>
      </c>
      <c r="AG78" s="32" t="s">
        <v>86</v>
      </c>
      <c r="AH78" s="32"/>
      <c r="AI78" s="32" t="s">
        <v>57</v>
      </c>
      <c r="AJ78" s="32" t="s">
        <v>86</v>
      </c>
      <c r="AK78" s="32" t="s">
        <v>86</v>
      </c>
      <c r="AL78" s="32" t="s">
        <v>57</v>
      </c>
      <c r="AM78" s="32" t="s">
        <v>121</v>
      </c>
      <c r="AN78" s="39" t="str">
        <f t="array" ref="AN78">IFNA(TEXT(XLOOKUP(C:C,'Follow up.2'!B:B,'Follow up.2'!AF:AF),if(left(B78,1)="3","x", "mm/yyyy")), "-")</f>
        <v>09/2026</v>
      </c>
      <c r="AO78" s="99">
        <v>46267.0</v>
      </c>
      <c r="AP78" s="30"/>
      <c r="AQ78" s="13"/>
      <c r="AR78" s="13"/>
      <c r="AS78" s="13"/>
      <c r="AT78" s="13"/>
      <c r="AU78" s="13"/>
      <c r="AV78" s="13"/>
      <c r="AW78" s="3"/>
      <c r="AX78" s="3"/>
      <c r="AY78" s="3"/>
      <c r="AZ78" s="3"/>
      <c r="BA78" s="3"/>
      <c r="BB78" s="3"/>
      <c r="BC78" s="3"/>
      <c r="BD78" s="3"/>
      <c r="BE78" s="3"/>
      <c r="BF78" s="3"/>
      <c r="BG78" s="3"/>
      <c r="BH78" s="3"/>
      <c r="BI78" s="3"/>
    </row>
    <row r="79" ht="14.25" customHeight="1">
      <c r="A79" s="1"/>
      <c r="B79" s="1">
        <f t="array" ref="B79">ifna(iferror(xlookup(C:C,'1000'!A:A,'1000'!D:D),iferror(xlookup(C:C,'2000'!A:A,'2000'!D:D),xlookup(C:C,'3000'!A:A,'3000'!D:D))),"-")</f>
        <v>1006</v>
      </c>
      <c r="C79" s="52">
        <v>63.0</v>
      </c>
      <c r="D79" s="53" t="s">
        <v>793</v>
      </c>
      <c r="E79" s="53" t="s">
        <v>794</v>
      </c>
      <c r="F79" s="53" t="s">
        <v>50</v>
      </c>
      <c r="G79" s="53">
        <v>8.0</v>
      </c>
      <c r="H79" s="28"/>
      <c r="I79" s="54" t="s">
        <v>795</v>
      </c>
      <c r="J79" s="53" t="s">
        <v>795</v>
      </c>
      <c r="K79" s="30"/>
      <c r="L79" s="31"/>
      <c r="M79" s="31"/>
      <c r="N79" s="33" t="s">
        <v>281</v>
      </c>
      <c r="O79" s="99">
        <v>46282.0</v>
      </c>
      <c r="P79" s="35" t="s">
        <v>45</v>
      </c>
      <c r="Q79" s="35" t="s">
        <v>45</v>
      </c>
      <c r="R79" s="35" t="s">
        <v>45</v>
      </c>
      <c r="S79" s="35" t="s">
        <v>45</v>
      </c>
      <c r="T79" s="35" t="s">
        <v>45</v>
      </c>
      <c r="U79" s="35" t="s">
        <v>45</v>
      </c>
      <c r="V79" s="35" t="s">
        <v>45</v>
      </c>
      <c r="W79" s="35" t="s">
        <v>45</v>
      </c>
      <c r="X79" s="35" t="s">
        <v>45</v>
      </c>
      <c r="Y79" s="35" t="s">
        <v>45</v>
      </c>
      <c r="Z79" s="38" t="str">
        <f t="array" ref="Z79">IFERROR(xlookup(C:C,'Follow up.1'!A:A,'Follow up.1'!AF:AF),"-")</f>
        <v> 11/24</v>
      </c>
      <c r="AA79" s="31" t="s">
        <v>168</v>
      </c>
      <c r="AB79" s="31" t="s">
        <v>45</v>
      </c>
      <c r="AC79" s="31" t="s">
        <v>45</v>
      </c>
      <c r="AD79" s="32" t="s">
        <v>46</v>
      </c>
      <c r="AE79" s="32"/>
      <c r="AF79" s="32" t="s">
        <v>57</v>
      </c>
      <c r="AG79" s="32" t="s">
        <v>106</v>
      </c>
      <c r="AH79" s="32"/>
      <c r="AI79" s="32" t="s">
        <v>77</v>
      </c>
      <c r="AJ79" s="32" t="s">
        <v>57</v>
      </c>
      <c r="AK79" s="32" t="s">
        <v>57</v>
      </c>
      <c r="AL79" s="32" t="s">
        <v>57</v>
      </c>
      <c r="AM79" s="32" t="s">
        <v>121</v>
      </c>
      <c r="AN79" s="39" t="str">
        <f t="array" ref="AN79">IFNA(TEXT(XLOOKUP(C:C,'Follow up.2'!B:B,'Follow up.2'!AF:AF),if(left(B79,1)="3","x", "mm/yyyy")), "-")</f>
        <v>09/2026</v>
      </c>
      <c r="AO79" s="99">
        <v>46282.0</v>
      </c>
      <c r="AP79" s="30"/>
      <c r="AQ79" s="13"/>
      <c r="AR79" s="13"/>
      <c r="AS79" s="13"/>
      <c r="AT79" s="13"/>
      <c r="AU79" s="13"/>
      <c r="AV79" s="13"/>
      <c r="AW79" s="3"/>
      <c r="AX79" s="3"/>
      <c r="AY79" s="3"/>
      <c r="AZ79" s="3"/>
      <c r="BA79" s="3"/>
      <c r="BB79" s="3"/>
      <c r="BC79" s="3"/>
      <c r="BD79" s="3"/>
      <c r="BE79" s="3"/>
      <c r="BF79" s="3"/>
      <c r="BG79" s="3"/>
      <c r="BH79" s="3"/>
      <c r="BI79" s="3"/>
    </row>
    <row r="80" ht="14.25" customHeight="1">
      <c r="A80" s="1"/>
      <c r="B80" s="1">
        <f t="array" ref="B80">ifna(iferror(xlookup(C:C,'1000'!A:A,'1000'!D:D),iferror(xlookup(C:C,'2000'!A:A,'2000'!D:D),xlookup(C:C,'3000'!A:A,'3000'!D:D))),"-")</f>
        <v>2118</v>
      </c>
      <c r="C80" s="121">
        <v>1821.0</v>
      </c>
      <c r="D80" s="89" t="s">
        <v>378</v>
      </c>
      <c r="E80" s="89" t="s">
        <v>379</v>
      </c>
      <c r="F80" s="89" t="s">
        <v>92</v>
      </c>
      <c r="G80" s="89">
        <v>14.0</v>
      </c>
      <c r="H80" s="43" t="s">
        <v>380</v>
      </c>
      <c r="I80" s="90" t="s">
        <v>381</v>
      </c>
      <c r="J80" s="89" t="s">
        <v>381</v>
      </c>
      <c r="K80" s="91"/>
      <c r="L80" s="31" t="s">
        <v>42</v>
      </c>
      <c r="M80" s="31"/>
      <c r="N80" s="33" t="s">
        <v>330</v>
      </c>
      <c r="O80" s="99">
        <v>46282.0</v>
      </c>
      <c r="P80" s="50" t="s">
        <v>46</v>
      </c>
      <c r="Q80" s="50" t="s">
        <v>44</v>
      </c>
      <c r="R80" s="50" t="s">
        <v>44</v>
      </c>
      <c r="S80" s="50" t="s">
        <v>56</v>
      </c>
      <c r="T80" s="50" t="s">
        <v>56</v>
      </c>
      <c r="U80" s="50" t="s">
        <v>86</v>
      </c>
      <c r="V80" s="50" t="s">
        <v>56</v>
      </c>
      <c r="W80" s="50" t="s">
        <v>77</v>
      </c>
      <c r="X80" s="50" t="s">
        <v>68</v>
      </c>
      <c r="Y80" s="50" t="s">
        <v>57</v>
      </c>
      <c r="Z80" s="38" t="str">
        <f t="array" ref="Z80">IFERROR(xlookup(C:C,'Follow up.1'!A:A,'Follow up.1'!AF:AF),"-")</f>
        <v>09/26</v>
      </c>
      <c r="AA80" s="6"/>
      <c r="AB80" s="6"/>
      <c r="AC80" s="6"/>
      <c r="AD80" s="6"/>
      <c r="AE80" s="6"/>
      <c r="AF80" s="6"/>
      <c r="AG80" s="6"/>
      <c r="AH80" s="6"/>
      <c r="AI80" s="6"/>
      <c r="AJ80" s="6"/>
      <c r="AK80" s="6"/>
      <c r="AL80" s="6"/>
      <c r="AM80" s="6"/>
      <c r="AN80" s="39" t="str">
        <f t="array" ref="AN80">IFNA(TEXT(XLOOKUP(C:C,'Follow up.2'!B:B,'Follow up.2'!AF:AF),if(left(B80,1)="3","x", "mm/yyyy")), "-")</f>
        <v/>
      </c>
      <c r="AO80" s="6"/>
      <c r="AP80" s="3"/>
      <c r="AQ80" s="3"/>
      <c r="AR80" s="3"/>
      <c r="AS80" s="3"/>
      <c r="AT80" s="3"/>
      <c r="AU80" s="3"/>
      <c r="AV80" s="3"/>
      <c r="AW80" s="3"/>
      <c r="AX80" s="3"/>
      <c r="AY80" s="3"/>
      <c r="AZ80" s="3"/>
      <c r="BA80" s="3"/>
      <c r="BB80" s="3"/>
      <c r="BC80" s="3"/>
      <c r="BD80" s="3"/>
      <c r="BE80" s="3"/>
      <c r="BF80" s="3"/>
      <c r="BG80" s="3"/>
      <c r="BH80" s="3"/>
      <c r="BI80" s="3"/>
    </row>
    <row r="81" ht="14.25" customHeight="1">
      <c r="A81" s="1"/>
      <c r="B81" s="1">
        <f t="array" ref="B81">ifna(iferror(xlookup(C:C,'1000'!A:A,'1000'!D:D),iferror(xlookup(C:C,'2000'!A:A,'2000'!D:D),xlookup(C:C,'3000'!A:A,'3000'!D:D))),"-")</f>
        <v>1016</v>
      </c>
      <c r="C81" s="52">
        <v>180.0</v>
      </c>
      <c r="D81" s="53" t="s">
        <v>382</v>
      </c>
      <c r="E81" s="94" t="s">
        <v>383</v>
      </c>
      <c r="F81" s="103" t="s">
        <v>117</v>
      </c>
      <c r="G81" s="93">
        <v>10.0</v>
      </c>
      <c r="H81" s="28"/>
      <c r="I81" s="54"/>
      <c r="J81" s="53"/>
      <c r="K81" s="30"/>
      <c r="L81" s="31"/>
      <c r="M81" s="32" t="s">
        <v>384</v>
      </c>
      <c r="N81" s="33" t="s">
        <v>284</v>
      </c>
      <c r="O81" s="34">
        <v>46296.0</v>
      </c>
      <c r="P81" s="35" t="s">
        <v>46</v>
      </c>
      <c r="Q81" s="35" t="s">
        <v>46</v>
      </c>
      <c r="R81" s="35" t="s">
        <v>46</v>
      </c>
      <c r="S81" s="35" t="s">
        <v>46</v>
      </c>
      <c r="T81" s="35" t="s">
        <v>46</v>
      </c>
      <c r="U81" s="35" t="s">
        <v>76</v>
      </c>
      <c r="V81" s="35" t="s">
        <v>76</v>
      </c>
      <c r="W81" s="35" t="s">
        <v>76</v>
      </c>
      <c r="X81" s="35" t="s">
        <v>76</v>
      </c>
      <c r="Y81" s="35" t="s">
        <v>76</v>
      </c>
      <c r="Z81" s="38" t="str">
        <f t="array" ref="Z81">IFERROR(xlookup(C:C,'Follow up.1'!A:A,'Follow up.1'!AF:AF),"-")</f>
        <v> 2/25</v>
      </c>
      <c r="AA81" s="32" t="s">
        <v>68</v>
      </c>
      <c r="AB81" s="32" t="s">
        <v>46</v>
      </c>
      <c r="AC81" s="32" t="s">
        <v>46</v>
      </c>
      <c r="AD81" s="32" t="s">
        <v>46</v>
      </c>
      <c r="AE81" s="32"/>
      <c r="AF81" s="32" t="s">
        <v>56</v>
      </c>
      <c r="AG81" s="32" t="s">
        <v>68</v>
      </c>
      <c r="AH81" s="32"/>
      <c r="AI81" s="32" t="s">
        <v>46</v>
      </c>
      <c r="AJ81" s="32" t="s">
        <v>56</v>
      </c>
      <c r="AK81" s="32" t="s">
        <v>77</v>
      </c>
      <c r="AL81" s="32" t="s">
        <v>68</v>
      </c>
      <c r="AM81" s="32" t="s">
        <v>121</v>
      </c>
      <c r="AN81" s="39" t="str">
        <f t="array" ref="AN81">IFNA(TEXT(XLOOKUP(C:C,'Follow up.2'!B:B,'Follow up.2'!AF:AF),if(left(B81,1)="3","x", "mm/yyyy")), "-")</f>
        <v>10/2026</v>
      </c>
      <c r="AO81" s="34">
        <v>46296.0</v>
      </c>
      <c r="AP81" s="30"/>
      <c r="AQ81" s="13"/>
      <c r="AR81" s="13"/>
      <c r="AS81" s="13"/>
      <c r="AT81" s="13"/>
      <c r="AU81" s="13"/>
      <c r="AV81" s="13"/>
      <c r="AW81" s="3"/>
      <c r="AX81" s="3"/>
      <c r="AY81" s="3"/>
      <c r="AZ81" s="3"/>
      <c r="BA81" s="3"/>
      <c r="BB81" s="3"/>
      <c r="BC81" s="3"/>
      <c r="BD81" s="3"/>
      <c r="BE81" s="3"/>
      <c r="BF81" s="3"/>
      <c r="BG81" s="3"/>
      <c r="BH81" s="3"/>
      <c r="BI81" s="3"/>
    </row>
    <row r="82" ht="14.25" customHeight="1">
      <c r="A82" s="1"/>
      <c r="B82" s="1">
        <f t="array" ref="B82">ifna(iferror(xlookup(C:C,'1000'!A:A,'1000'!D:D),iferror(xlookup(C:C,'2000'!A:A,'2000'!D:D),xlookup(C:C,'3000'!A:A,'3000'!D:D))),"-")</f>
        <v>2012</v>
      </c>
      <c r="C82" s="26">
        <v>527.0</v>
      </c>
      <c r="D82" s="27" t="s">
        <v>386</v>
      </c>
      <c r="E82" s="27" t="s">
        <v>387</v>
      </c>
      <c r="F82" s="27" t="s">
        <v>50</v>
      </c>
      <c r="G82" s="27" t="s">
        <v>388</v>
      </c>
      <c r="H82" s="28" t="s">
        <v>389</v>
      </c>
      <c r="I82" s="29" t="s">
        <v>390</v>
      </c>
      <c r="J82" s="27" t="s">
        <v>391</v>
      </c>
      <c r="K82" s="30" t="s">
        <v>392</v>
      </c>
      <c r="L82" s="31" t="s">
        <v>392</v>
      </c>
      <c r="M82" s="31"/>
      <c r="N82" s="33" t="s">
        <v>284</v>
      </c>
      <c r="O82" s="34">
        <v>46296.0</v>
      </c>
      <c r="P82" s="66" t="s">
        <v>45</v>
      </c>
      <c r="Q82" s="66" t="s">
        <v>45</v>
      </c>
      <c r="R82" s="66" t="s">
        <v>45</v>
      </c>
      <c r="S82" s="66" t="s">
        <v>45</v>
      </c>
      <c r="T82" s="66" t="s">
        <v>45</v>
      </c>
      <c r="U82" s="66" t="s">
        <v>45</v>
      </c>
      <c r="V82" s="66" t="s">
        <v>45</v>
      </c>
      <c r="W82" s="66" t="s">
        <v>45</v>
      </c>
      <c r="X82" s="66" t="s">
        <v>45</v>
      </c>
      <c r="Y82" s="66" t="s">
        <v>45</v>
      </c>
      <c r="Z82" s="38" t="str">
        <f t="array" ref="Z82">IFERROR(xlookup(C:C,'Follow up.1'!A:A,'Follow up.1'!AF:AF),"-")</f>
        <v>  5/25</v>
      </c>
      <c r="AA82" s="32" t="s">
        <v>77</v>
      </c>
      <c r="AB82" s="32" t="s">
        <v>393</v>
      </c>
      <c r="AC82" s="32" t="s">
        <v>46</v>
      </c>
      <c r="AD82" s="32" t="s">
        <v>56</v>
      </c>
      <c r="AE82" s="32"/>
      <c r="AF82" s="32" t="s">
        <v>68</v>
      </c>
      <c r="AG82" s="32" t="s">
        <v>77</v>
      </c>
      <c r="AH82" s="32"/>
      <c r="AI82" s="32" t="s">
        <v>56</v>
      </c>
      <c r="AJ82" s="32" t="s">
        <v>56</v>
      </c>
      <c r="AK82" s="32" t="s">
        <v>77</v>
      </c>
      <c r="AL82" s="32" t="s">
        <v>68</v>
      </c>
      <c r="AM82" s="32" t="s">
        <v>121</v>
      </c>
      <c r="AN82" s="39" t="str">
        <f t="array" ref="AN82">IFNA(TEXT(XLOOKUP(C:C,'Follow up.2'!B:B,'Follow up.2'!AF:AF),if(left(B82,1)="3","x", "mm/yyyy")), "-")</f>
        <v>10/2026</v>
      </c>
      <c r="AO82" s="34">
        <v>46296.0</v>
      </c>
      <c r="AP82" s="27"/>
      <c r="AQ82" s="3"/>
      <c r="AR82" s="3"/>
      <c r="AS82" s="3"/>
      <c r="AT82" s="3"/>
      <c r="AU82" s="3"/>
      <c r="AV82" s="3"/>
      <c r="AW82" s="3"/>
      <c r="AX82" s="3"/>
      <c r="AY82" s="3"/>
      <c r="AZ82" s="3"/>
      <c r="BA82" s="3"/>
      <c r="BB82" s="3"/>
      <c r="BC82" s="3"/>
      <c r="BD82" s="3"/>
      <c r="BE82" s="3"/>
      <c r="BF82" s="3"/>
      <c r="BG82" s="3"/>
      <c r="BH82" s="3"/>
      <c r="BI82" s="3"/>
    </row>
    <row r="83" ht="14.25" customHeight="1">
      <c r="A83" s="1"/>
      <c r="B83" s="1">
        <f t="array" ref="B83">ifna(iferror(xlookup(C:C,'1000'!A:A,'1000'!D:D),iferror(xlookup(C:C,'2000'!A:A,'2000'!D:D),xlookup(C:C,'3000'!A:A,'3000'!D:D))),"-")</f>
        <v>2009</v>
      </c>
      <c r="C83" s="52">
        <v>170.0</v>
      </c>
      <c r="D83" s="53" t="s">
        <v>394</v>
      </c>
      <c r="E83" s="53" t="s">
        <v>279</v>
      </c>
      <c r="F83" s="53"/>
      <c r="G83" s="53"/>
      <c r="H83" s="28" t="s">
        <v>395</v>
      </c>
      <c r="I83" s="54">
        <v>0.0</v>
      </c>
      <c r="J83" s="53" t="s">
        <v>396</v>
      </c>
      <c r="K83" s="30"/>
      <c r="L83" s="31"/>
      <c r="M83" s="32" t="s">
        <v>397</v>
      </c>
      <c r="N83" s="33" t="s">
        <v>345</v>
      </c>
      <c r="O83" s="34">
        <v>46311.0</v>
      </c>
      <c r="P83" s="35" t="s">
        <v>45</v>
      </c>
      <c r="Q83" s="35" t="s">
        <v>45</v>
      </c>
      <c r="R83" s="35" t="s">
        <v>45</v>
      </c>
      <c r="S83" s="35" t="s">
        <v>45</v>
      </c>
      <c r="T83" s="35" t="s">
        <v>45</v>
      </c>
      <c r="U83" s="35" t="s">
        <v>45</v>
      </c>
      <c r="V83" s="35" t="s">
        <v>45</v>
      </c>
      <c r="W83" s="35" t="s">
        <v>45</v>
      </c>
      <c r="X83" s="35" t="s">
        <v>45</v>
      </c>
      <c r="Y83" s="35" t="s">
        <v>45</v>
      </c>
      <c r="Z83" s="38" t="str">
        <f t="array" ref="Z83">IFERROR(xlookup(C:C,'Follow up.1'!A:A,'Follow up.1'!AF:AF),"-")</f>
        <v> 4/25</v>
      </c>
      <c r="AA83" s="32" t="s">
        <v>46</v>
      </c>
      <c r="AB83" s="32" t="s">
        <v>86</v>
      </c>
      <c r="AC83" s="32" t="s">
        <v>86</v>
      </c>
      <c r="AD83" s="32" t="s">
        <v>86</v>
      </c>
      <c r="AE83" s="32"/>
      <c r="AF83" s="32" t="s">
        <v>57</v>
      </c>
      <c r="AG83" s="32" t="s">
        <v>77</v>
      </c>
      <c r="AH83" s="32"/>
      <c r="AI83" s="122" t="s">
        <v>46</v>
      </c>
      <c r="AJ83" s="122" t="s">
        <v>68</v>
      </c>
      <c r="AK83" s="122" t="s">
        <v>57</v>
      </c>
      <c r="AL83" s="122" t="s">
        <v>68</v>
      </c>
      <c r="AM83" s="32" t="s">
        <v>121</v>
      </c>
      <c r="AN83" s="39" t="str">
        <f t="array" ref="AN83">IFNA(TEXT(XLOOKUP(C:C,'Follow up.2'!B:B,'Follow up.2'!AF:AF),if(left(B83,1)="3","x", "mm/yyyy")), "-")</f>
        <v>10/2026</v>
      </c>
      <c r="AO83" s="31"/>
      <c r="AP83" s="27"/>
      <c r="AQ83" s="3"/>
      <c r="AR83" s="3"/>
      <c r="AS83" s="3"/>
      <c r="AT83" s="3"/>
      <c r="AU83" s="3"/>
      <c r="AV83" s="3"/>
      <c r="AW83" s="13"/>
      <c r="AX83" s="13"/>
      <c r="AY83" s="13"/>
      <c r="AZ83" s="13"/>
      <c r="BA83" s="13"/>
      <c r="BB83" s="13"/>
      <c r="BC83" s="13"/>
      <c r="BD83" s="13"/>
      <c r="BE83" s="13"/>
      <c r="BF83" s="13"/>
      <c r="BG83" s="13"/>
      <c r="BH83" s="13"/>
      <c r="BI83" s="13"/>
    </row>
    <row r="84" ht="14.25" customHeight="1">
      <c r="A84" s="1"/>
      <c r="B84" s="1">
        <f t="array" ref="B84">ifna(iferror(xlookup(C:C,'1000'!A:A,'1000'!D:D),iferror(xlookup(C:C,'2000'!A:A,'2000'!D:D),xlookup(C:C,'3000'!A:A,'3000'!D:D))),"-")</f>
        <v>1019</v>
      </c>
      <c r="C84" s="52">
        <v>393.0</v>
      </c>
      <c r="D84" s="53" t="s">
        <v>398</v>
      </c>
      <c r="E84" s="94" t="s">
        <v>399</v>
      </c>
      <c r="F84" s="94"/>
      <c r="G84" s="53"/>
      <c r="H84" s="28"/>
      <c r="I84" s="54"/>
      <c r="J84" s="53"/>
      <c r="K84" s="30"/>
      <c r="L84" s="31"/>
      <c r="M84" s="31"/>
      <c r="N84" s="33" t="s">
        <v>281</v>
      </c>
      <c r="O84" s="76">
        <v>46312.0</v>
      </c>
      <c r="P84" s="37" t="s">
        <v>56</v>
      </c>
      <c r="Q84" s="37" t="s">
        <v>56</v>
      </c>
      <c r="R84" s="37" t="s">
        <v>56</v>
      </c>
      <c r="S84" s="37" t="s">
        <v>56</v>
      </c>
      <c r="T84" s="37" t="s">
        <v>56</v>
      </c>
      <c r="U84" s="37" t="s">
        <v>56</v>
      </c>
      <c r="V84" s="37" t="s">
        <v>56</v>
      </c>
      <c r="W84" s="37" t="s">
        <v>56</v>
      </c>
      <c r="X84" s="37" t="s">
        <v>56</v>
      </c>
      <c r="Y84" s="37" t="s">
        <v>56</v>
      </c>
      <c r="Z84" s="38" t="str">
        <f t="array" ref="Z84">IFERROR(xlookup(C:C,'Follow up.1'!A:A,'Follow up.1'!AF:AF),"-")</f>
        <v>3/25</v>
      </c>
      <c r="AA84" s="32" t="s">
        <v>106</v>
      </c>
      <c r="AB84" s="32" t="s">
        <v>57</v>
      </c>
      <c r="AC84" s="32" t="s">
        <v>45</v>
      </c>
      <c r="AD84" s="32" t="s">
        <v>400</v>
      </c>
      <c r="AE84" s="32"/>
      <c r="AF84" s="32" t="s">
        <v>56</v>
      </c>
      <c r="AG84" s="32" t="s">
        <v>47</v>
      </c>
      <c r="AH84" s="32"/>
      <c r="AI84" s="122" t="s">
        <v>57</v>
      </c>
      <c r="AJ84" s="122" t="s">
        <v>77</v>
      </c>
      <c r="AK84" s="122" t="s">
        <v>57</v>
      </c>
      <c r="AL84" s="122" t="s">
        <v>57</v>
      </c>
      <c r="AM84" s="32" t="s">
        <v>121</v>
      </c>
      <c r="AN84" s="39" t="str">
        <f t="array" ref="AN84">IFNA(TEXT(XLOOKUP(C:C,'Follow up.2'!B:B,'Follow up.2'!AF:AF),if(left(B84,1)="3","x", "mm/yyyy")), "-")</f>
        <v>10/2026</v>
      </c>
      <c r="AO84" s="76">
        <v>46312.0</v>
      </c>
      <c r="AP84" s="30"/>
      <c r="AQ84" s="13"/>
      <c r="AR84" s="13"/>
      <c r="AS84" s="13"/>
      <c r="AT84" s="13"/>
      <c r="AU84" s="13"/>
      <c r="AV84" s="13"/>
      <c r="AW84" s="3"/>
      <c r="AX84" s="3"/>
      <c r="AY84" s="3"/>
      <c r="AZ84" s="3"/>
      <c r="BA84" s="3"/>
      <c r="BB84" s="3"/>
      <c r="BC84" s="3"/>
      <c r="BD84" s="3"/>
      <c r="BE84" s="3"/>
      <c r="BF84" s="3"/>
      <c r="BG84" s="3"/>
      <c r="BH84" s="3"/>
      <c r="BI84" s="3"/>
    </row>
    <row r="85" ht="14.25" customHeight="1">
      <c r="A85" s="1"/>
      <c r="B85" s="1">
        <f t="array" ref="B85">ifna(iferror(xlookup(C:C,'1000'!A:A,'1000'!D:D),iferror(xlookup(C:C,'2000'!A:A,'2000'!D:D),xlookup(C:C,'3000'!A:A,'3000'!D:D))),"-")</f>
        <v>1032</v>
      </c>
      <c r="C85" s="26">
        <v>774.0</v>
      </c>
      <c r="D85" s="27" t="s">
        <v>401</v>
      </c>
      <c r="E85" s="27" t="s">
        <v>402</v>
      </c>
      <c r="F85" s="27" t="s">
        <v>117</v>
      </c>
      <c r="G85" s="27" t="s">
        <v>403</v>
      </c>
      <c r="H85" s="28" t="s">
        <v>404</v>
      </c>
      <c r="I85" s="29">
        <v>0.0</v>
      </c>
      <c r="J85" s="27" t="s">
        <v>405</v>
      </c>
      <c r="K85" s="30" t="s">
        <v>42</v>
      </c>
      <c r="L85" s="31" t="s">
        <v>42</v>
      </c>
      <c r="M85" s="31"/>
      <c r="N85" s="33" t="s">
        <v>281</v>
      </c>
      <c r="O85" s="34">
        <v>46315.0</v>
      </c>
      <c r="P85" s="35" t="s">
        <v>46</v>
      </c>
      <c r="Q85" s="35" t="s">
        <v>46</v>
      </c>
      <c r="R85" s="35" t="s">
        <v>46</v>
      </c>
      <c r="S85" s="35" t="s">
        <v>46</v>
      </c>
      <c r="T85" s="35" t="s">
        <v>46</v>
      </c>
      <c r="U85" s="35" t="s">
        <v>46</v>
      </c>
      <c r="V85" s="65" t="s">
        <v>45</v>
      </c>
      <c r="W85" s="35" t="s">
        <v>46</v>
      </c>
      <c r="X85" s="35" t="s">
        <v>46</v>
      </c>
      <c r="Y85" s="35" t="s">
        <v>46</v>
      </c>
      <c r="Z85" s="38" t="str">
        <f t="array" ref="Z85">IFERROR(xlookup(C:C,'Follow up.1'!A:A,'Follow up.1'!AF:AF),"-")</f>
        <v> 7/25 </v>
      </c>
      <c r="AA85" s="32" t="s">
        <v>57</v>
      </c>
      <c r="AB85" s="32" t="s">
        <v>57</v>
      </c>
      <c r="AC85" s="32" t="s">
        <v>57</v>
      </c>
      <c r="AD85" s="32" t="s">
        <v>57</v>
      </c>
      <c r="AE85" s="32"/>
      <c r="AF85" s="32" t="s">
        <v>57</v>
      </c>
      <c r="AG85" s="32" t="s">
        <v>57</v>
      </c>
      <c r="AH85" s="32"/>
      <c r="AI85" s="32" t="s">
        <v>46</v>
      </c>
      <c r="AJ85" s="32" t="s">
        <v>46</v>
      </c>
      <c r="AK85" s="32" t="s">
        <v>46</v>
      </c>
      <c r="AL85" s="122" t="s">
        <v>57</v>
      </c>
      <c r="AM85" s="32" t="s">
        <v>121</v>
      </c>
      <c r="AN85" s="39" t="str">
        <f t="array" ref="AN85">IFNA(TEXT(XLOOKUP(C:C,'Follow up.2'!B:B,'Follow up.2'!AF:AF),if(left(B85,1)="3","x", "mm/yyyy")), "-")</f>
        <v>10/2026</v>
      </c>
      <c r="AO85" s="34">
        <v>46315.0</v>
      </c>
      <c r="AP85" s="27"/>
      <c r="AQ85" s="3"/>
      <c r="AR85" s="3"/>
      <c r="AS85" s="3"/>
      <c r="AT85" s="3"/>
      <c r="AU85" s="3"/>
      <c r="AV85" s="3"/>
      <c r="AW85" s="13"/>
      <c r="AX85" s="13"/>
      <c r="AY85" s="13"/>
      <c r="AZ85" s="13"/>
      <c r="BA85" s="13"/>
      <c r="BB85" s="13"/>
      <c r="BC85" s="13"/>
      <c r="BD85" s="13"/>
      <c r="BE85" s="13"/>
      <c r="BF85" s="13"/>
      <c r="BG85" s="13"/>
      <c r="BH85" s="13"/>
      <c r="BI85" s="13"/>
    </row>
    <row r="86" ht="14.25" customHeight="1">
      <c r="A86" s="1"/>
      <c r="B86" s="1">
        <f t="array" ref="B86">ifna(iferror(xlookup(C:C,'1000'!A:A,'1000'!D:D),iferror(xlookup(C:C,'2000'!A:A,'2000'!D:D),xlookup(C:C,'3000'!A:A,'3000'!D:D))),"-")</f>
        <v>2020</v>
      </c>
      <c r="C86" s="26">
        <v>738.0</v>
      </c>
      <c r="D86" s="27" t="s">
        <v>407</v>
      </c>
      <c r="E86" s="27" t="s">
        <v>408</v>
      </c>
      <c r="F86" s="27" t="s">
        <v>50</v>
      </c>
      <c r="G86" s="27" t="s">
        <v>388</v>
      </c>
      <c r="H86" s="28" t="s">
        <v>409</v>
      </c>
      <c r="I86" s="29" t="s">
        <v>410</v>
      </c>
      <c r="J86" s="27">
        <v>8.562713698E9</v>
      </c>
      <c r="K86" s="30" t="s">
        <v>42</v>
      </c>
      <c r="L86" s="31" t="s">
        <v>42</v>
      </c>
      <c r="M86" s="31"/>
      <c r="N86" s="33" t="s">
        <v>281</v>
      </c>
      <c r="O86" s="34">
        <v>46317.0</v>
      </c>
      <c r="P86" s="35" t="s">
        <v>46</v>
      </c>
      <c r="Q86" s="35" t="s">
        <v>46</v>
      </c>
      <c r="R86" s="35" t="s">
        <v>46</v>
      </c>
      <c r="S86" s="35" t="s">
        <v>46</v>
      </c>
      <c r="T86" s="35" t="s">
        <v>46</v>
      </c>
      <c r="U86" s="35" t="s">
        <v>46</v>
      </c>
      <c r="V86" s="65" t="s">
        <v>45</v>
      </c>
      <c r="W86" s="35" t="s">
        <v>46</v>
      </c>
      <c r="X86" s="35" t="s">
        <v>46</v>
      </c>
      <c r="Y86" s="35" t="s">
        <v>46</v>
      </c>
      <c r="Z86" s="38" t="str">
        <f t="array" ref="Z86">IFERROR(xlookup(C:C,'Follow up.1'!A:A,'Follow up.1'!AF:AF),"-")</f>
        <v> 7/25</v>
      </c>
      <c r="AA86" s="32" t="s">
        <v>57</v>
      </c>
      <c r="AB86" s="32" t="s">
        <v>57</v>
      </c>
      <c r="AC86" s="32" t="s">
        <v>57</v>
      </c>
      <c r="AD86" s="32" t="s">
        <v>57</v>
      </c>
      <c r="AE86" s="32"/>
      <c r="AF86" s="32" t="s">
        <v>57</v>
      </c>
      <c r="AG86" s="32" t="s">
        <v>57</v>
      </c>
      <c r="AH86" s="32"/>
      <c r="AI86" s="32" t="s">
        <v>57</v>
      </c>
      <c r="AJ86" s="32" t="s">
        <v>46</v>
      </c>
      <c r="AK86" s="32" t="s">
        <v>86</v>
      </c>
      <c r="AL86" s="32" t="s">
        <v>86</v>
      </c>
      <c r="AM86" s="32" t="s">
        <v>121</v>
      </c>
      <c r="AN86" s="39" t="str">
        <f t="array" ref="AN86">IFNA(TEXT(XLOOKUP(C:C,'Follow up.2'!B:B,'Follow up.2'!AF:AF),if(left(B86,1)="3","x", "mm/yyyy")), "-")</f>
        <v>10/2026</v>
      </c>
      <c r="AO86" s="34">
        <v>46317.0</v>
      </c>
      <c r="AP86" s="27"/>
      <c r="AQ86" s="3"/>
      <c r="AR86" s="3"/>
      <c r="AS86" s="3"/>
      <c r="AT86" s="3"/>
      <c r="AU86" s="3"/>
      <c r="AV86" s="3"/>
      <c r="AW86" s="13"/>
      <c r="AX86" s="13"/>
      <c r="AY86" s="13"/>
      <c r="AZ86" s="13"/>
      <c r="BA86" s="13"/>
      <c r="BB86" s="13"/>
      <c r="BC86" s="13"/>
      <c r="BD86" s="13"/>
      <c r="BE86" s="13"/>
      <c r="BF86" s="13"/>
      <c r="BG86" s="13"/>
      <c r="BH86" s="13"/>
      <c r="BI86" s="13"/>
    </row>
    <row r="87" ht="14.25" customHeight="1">
      <c r="A87" s="1"/>
      <c r="B87" s="1">
        <f t="array" ref="B87">ifna(iferror(xlookup(C:C,'1000'!A:A,'1000'!D:D),iferror(xlookup(C:C,'2000'!A:A,'2000'!D:D),xlookup(C:C,'3000'!A:A,'3000'!D:D))),"-")</f>
        <v>2046</v>
      </c>
      <c r="C87" s="26">
        <v>1078.0</v>
      </c>
      <c r="D87" s="27" t="s">
        <v>411</v>
      </c>
      <c r="E87" s="27" t="s">
        <v>412</v>
      </c>
      <c r="F87" s="27" t="s">
        <v>117</v>
      </c>
      <c r="G87" s="27" t="s">
        <v>413</v>
      </c>
      <c r="H87" s="28" t="s">
        <v>414</v>
      </c>
      <c r="I87" s="123" t="s">
        <v>415</v>
      </c>
      <c r="J87" s="27" t="s">
        <v>416</v>
      </c>
      <c r="K87" s="30" t="s">
        <v>42</v>
      </c>
      <c r="L87" s="31" t="s">
        <v>42</v>
      </c>
      <c r="M87" s="31"/>
      <c r="N87" s="33" t="s">
        <v>417</v>
      </c>
      <c r="O87" s="34">
        <v>46318.0</v>
      </c>
      <c r="P87" s="35" t="s">
        <v>76</v>
      </c>
      <c r="Q87" s="35" t="s">
        <v>56</v>
      </c>
      <c r="R87" s="35" t="s">
        <v>56</v>
      </c>
      <c r="S87" s="35" t="s">
        <v>56</v>
      </c>
      <c r="T87" s="35" t="s">
        <v>106</v>
      </c>
      <c r="U87" s="35" t="s">
        <v>45</v>
      </c>
      <c r="V87" s="35" t="s">
        <v>45</v>
      </c>
      <c r="W87" s="35" t="s">
        <v>45</v>
      </c>
      <c r="X87" s="35" t="s">
        <v>45</v>
      </c>
      <c r="Y87" s="35" t="s">
        <v>45</v>
      </c>
      <c r="Z87" s="38" t="str">
        <f t="array" ref="Z87">IFERROR(xlookup(C:C,'Follow up.1'!A:A,'Follow up.1'!AF:AF),"-")</f>
        <v> 10/25</v>
      </c>
      <c r="AA87" s="32" t="s">
        <v>106</v>
      </c>
      <c r="AB87" s="32" t="s">
        <v>56</v>
      </c>
      <c r="AC87" s="32" t="s">
        <v>56</v>
      </c>
      <c r="AD87" s="32" t="s">
        <v>56</v>
      </c>
      <c r="AE87" s="32"/>
      <c r="AF87" s="32" t="s">
        <v>68</v>
      </c>
      <c r="AG87" s="32" t="s">
        <v>57</v>
      </c>
      <c r="AH87" s="32"/>
      <c r="AI87" s="32" t="s">
        <v>87</v>
      </c>
      <c r="AJ87" s="32" t="s">
        <v>46</v>
      </c>
      <c r="AK87" s="32" t="s">
        <v>68</v>
      </c>
      <c r="AL87" s="32" t="s">
        <v>57</v>
      </c>
      <c r="AM87" s="32" t="s">
        <v>121</v>
      </c>
      <c r="AN87" s="39" t="str">
        <f t="array" ref="AN87">IFNA(TEXT(XLOOKUP(C:C,'Follow up.2'!B:B,'Follow up.2'!AF:AF),if(left(B87,1)="3","x", "mm/yyyy")), "-")</f>
        <v>10/2026</v>
      </c>
      <c r="AO87" s="34">
        <v>46318.0</v>
      </c>
      <c r="AP87" s="27"/>
      <c r="AQ87" s="3"/>
      <c r="AR87" s="3"/>
      <c r="AS87" s="3"/>
      <c r="AT87" s="3"/>
      <c r="AU87" s="3"/>
      <c r="AV87" s="3"/>
      <c r="AW87" s="3"/>
      <c r="AX87" s="3"/>
      <c r="AY87" s="3"/>
      <c r="AZ87" s="3"/>
      <c r="BA87" s="3"/>
      <c r="BB87" s="3"/>
      <c r="BC87" s="3"/>
      <c r="BD87" s="3"/>
      <c r="BE87" s="3"/>
      <c r="BF87" s="3"/>
      <c r="BG87" s="3"/>
      <c r="BH87" s="3"/>
      <c r="BI87" s="3"/>
    </row>
    <row r="88" ht="14.25" customHeight="1">
      <c r="A88" s="1"/>
      <c r="B88" s="1">
        <f t="array" ref="B88">ifna(iferror(xlookup(C:C,'1000'!A:A,'1000'!D:D),iferror(xlookup(C:C,'2000'!A:A,'2000'!D:D),xlookup(C:C,'3000'!A:A,'3000'!D:D))),"-")</f>
        <v>2016</v>
      </c>
      <c r="C88" s="26">
        <v>679.0</v>
      </c>
      <c r="D88" s="27" t="s">
        <v>177</v>
      </c>
      <c r="E88" s="27" t="s">
        <v>418</v>
      </c>
      <c r="F88" s="27" t="s">
        <v>50</v>
      </c>
      <c r="G88" s="27" t="s">
        <v>419</v>
      </c>
      <c r="H88" s="28" t="s">
        <v>420</v>
      </c>
      <c r="I88" s="29" t="s">
        <v>421</v>
      </c>
      <c r="J88" s="27" t="s">
        <v>422</v>
      </c>
      <c r="K88" s="30" t="s">
        <v>423</v>
      </c>
      <c r="L88" s="31" t="s">
        <v>423</v>
      </c>
      <c r="M88" s="31"/>
      <c r="N88" s="33" t="s">
        <v>321</v>
      </c>
      <c r="O88" s="124">
        <v>46320.0</v>
      </c>
      <c r="P88" s="35" t="s">
        <v>46</v>
      </c>
      <c r="Q88" s="35" t="s">
        <v>46</v>
      </c>
      <c r="R88" s="35" t="s">
        <v>46</v>
      </c>
      <c r="S88" s="35" t="s">
        <v>46</v>
      </c>
      <c r="T88" s="35" t="s">
        <v>46</v>
      </c>
      <c r="U88" s="35" t="s">
        <v>46</v>
      </c>
      <c r="V88" s="65" t="s">
        <v>45</v>
      </c>
      <c r="W88" s="35" t="s">
        <v>46</v>
      </c>
      <c r="X88" s="35" t="s">
        <v>46</v>
      </c>
      <c r="Y88" s="35" t="s">
        <v>46</v>
      </c>
      <c r="Z88" s="38" t="str">
        <f t="array" ref="Z88">IFERROR(xlookup(C:C,'Follow up.1'!A:A,'Follow up.1'!AF:AF),"-")</f>
        <v> 6/25</v>
      </c>
      <c r="AA88" s="32" t="s">
        <v>57</v>
      </c>
      <c r="AB88" s="32" t="s">
        <v>86</v>
      </c>
      <c r="AC88" s="32" t="s">
        <v>86</v>
      </c>
      <c r="AD88" s="32" t="s">
        <v>86</v>
      </c>
      <c r="AE88" s="32"/>
      <c r="AF88" s="32" t="s">
        <v>57</v>
      </c>
      <c r="AG88" s="32" t="s">
        <v>68</v>
      </c>
      <c r="AH88" s="32"/>
      <c r="AI88" s="32" t="s">
        <v>68</v>
      </c>
      <c r="AJ88" s="32" t="s">
        <v>68</v>
      </c>
      <c r="AK88" s="32" t="s">
        <v>57</v>
      </c>
      <c r="AL88" s="32" t="s">
        <v>57</v>
      </c>
      <c r="AM88" s="32" t="s">
        <v>121</v>
      </c>
      <c r="AN88" s="39" t="str">
        <f t="array" ref="AN88">IFNA(TEXT(XLOOKUP(C:C,'Follow up.2'!B:B,'Follow up.2'!AF:AF),if(left(B88,1)="3","x", "mm/yyyy")), "-")</f>
        <v>10/2026</v>
      </c>
      <c r="AO88" s="124">
        <v>46320.0</v>
      </c>
      <c r="AP88" s="27"/>
      <c r="AQ88" s="3"/>
      <c r="AR88" s="3"/>
      <c r="AS88" s="3"/>
      <c r="AT88" s="3"/>
      <c r="AU88" s="3"/>
      <c r="AV88" s="3"/>
      <c r="AW88" s="13"/>
      <c r="AX88" s="13"/>
      <c r="AY88" s="13"/>
      <c r="AZ88" s="13"/>
      <c r="BA88" s="13"/>
      <c r="BB88" s="13"/>
      <c r="BC88" s="13"/>
      <c r="BD88" s="13"/>
      <c r="BE88" s="13"/>
      <c r="BF88" s="13"/>
      <c r="BG88" s="13"/>
      <c r="BH88" s="13"/>
      <c r="BI88" s="13"/>
    </row>
    <row r="89" ht="14.25" customHeight="1">
      <c r="A89" s="1"/>
      <c r="B89" s="1">
        <f t="array" ref="B89">ifna(iferror(xlookup(C:C,'1000'!A:A,'1000'!D:D),iferror(xlookup(C:C,'2000'!A:A,'2000'!D:D),xlookup(C:C,'3000'!A:A,'3000'!D:D))),"-")</f>
        <v>2013</v>
      </c>
      <c r="C89" s="26">
        <v>529.0</v>
      </c>
      <c r="D89" s="27" t="s">
        <v>424</v>
      </c>
      <c r="E89" s="27" t="s">
        <v>425</v>
      </c>
      <c r="F89" s="27" t="s">
        <v>50</v>
      </c>
      <c r="G89" s="27" t="s">
        <v>426</v>
      </c>
      <c r="H89" s="28" t="s">
        <v>427</v>
      </c>
      <c r="I89" s="123" t="s">
        <v>428</v>
      </c>
      <c r="J89" s="27" t="s">
        <v>429</v>
      </c>
      <c r="K89" s="30" t="s">
        <v>392</v>
      </c>
      <c r="L89" s="31" t="s">
        <v>392</v>
      </c>
      <c r="M89" s="32" t="s">
        <v>430</v>
      </c>
      <c r="N89" s="33" t="s">
        <v>431</v>
      </c>
      <c r="O89" s="34">
        <v>46320.0</v>
      </c>
      <c r="P89" s="66" t="s">
        <v>45</v>
      </c>
      <c r="Q89" s="66" t="s">
        <v>45</v>
      </c>
      <c r="R89" s="66" t="s">
        <v>45</v>
      </c>
      <c r="S89" s="66" t="s">
        <v>45</v>
      </c>
      <c r="T89" s="66" t="s">
        <v>45</v>
      </c>
      <c r="U89" s="66" t="s">
        <v>45</v>
      </c>
      <c r="V89" s="66" t="s">
        <v>45</v>
      </c>
      <c r="W89" s="66" t="s">
        <v>45</v>
      </c>
      <c r="X89" s="66" t="s">
        <v>45</v>
      </c>
      <c r="Y89" s="66" t="s">
        <v>45</v>
      </c>
      <c r="Z89" s="38" t="str">
        <f t="array" ref="Z89">IFERROR(xlookup(C:C,'Follow up.1'!A:A,'Follow up.1'!AF:AF),"-")</f>
        <v>  5/25</v>
      </c>
      <c r="AA89" s="32" t="s">
        <v>57</v>
      </c>
      <c r="AB89" s="32" t="s">
        <v>86</v>
      </c>
      <c r="AC89" s="32" t="s">
        <v>86</v>
      </c>
      <c r="AD89" s="32" t="s">
        <v>86</v>
      </c>
      <c r="AE89" s="32"/>
      <c r="AF89" s="32" t="s">
        <v>56</v>
      </c>
      <c r="AG89" s="32" t="s">
        <v>77</v>
      </c>
      <c r="AH89" s="32"/>
      <c r="AI89" s="32" t="s">
        <v>57</v>
      </c>
      <c r="AJ89" s="32" t="s">
        <v>46</v>
      </c>
      <c r="AK89" s="32" t="s">
        <v>57</v>
      </c>
      <c r="AL89" s="32" t="s">
        <v>57</v>
      </c>
      <c r="AM89" s="32" t="s">
        <v>121</v>
      </c>
      <c r="AN89" s="39" t="str">
        <f t="array" ref="AN89">IFNA(TEXT(XLOOKUP(C:C,'Follow up.2'!B:B,'Follow up.2'!AF:AF),if(left(B89,1)="3","x", "mm/yyyy")), "-")</f>
        <v>10/2026</v>
      </c>
      <c r="AO89" s="34">
        <v>46320.0</v>
      </c>
      <c r="AP89" s="27"/>
      <c r="AQ89" s="3"/>
      <c r="AR89" s="3"/>
      <c r="AS89" s="3"/>
      <c r="AT89" s="3"/>
      <c r="AU89" s="3"/>
      <c r="AV89" s="3"/>
      <c r="AW89" s="3"/>
      <c r="AX89" s="3"/>
      <c r="AY89" s="3"/>
      <c r="AZ89" s="3"/>
      <c r="BA89" s="3"/>
      <c r="BB89" s="3"/>
      <c r="BC89" s="3"/>
      <c r="BD89" s="3"/>
      <c r="BE89" s="3"/>
      <c r="BF89" s="3"/>
      <c r="BG89" s="3"/>
      <c r="BH89" s="3"/>
      <c r="BI89" s="3"/>
    </row>
    <row r="90" ht="14.25" customHeight="1">
      <c r="A90" s="1"/>
      <c r="B90" s="1">
        <f t="array" ref="B90">ifna(iferror(xlookup(C:C,'1000'!A:A,'1000'!D:D),iferror(xlookup(C:C,'2000'!A:A,'2000'!D:D),xlookup(C:C,'3000'!A:A,'3000'!D:D))),"-")</f>
        <v>1036</v>
      </c>
      <c r="C90" s="26">
        <v>773.0</v>
      </c>
      <c r="D90" s="27" t="s">
        <v>432</v>
      </c>
      <c r="E90" s="27" t="s">
        <v>433</v>
      </c>
      <c r="F90" s="27" t="s">
        <v>50</v>
      </c>
      <c r="G90" s="27" t="s">
        <v>434</v>
      </c>
      <c r="H90" s="28" t="s">
        <v>435</v>
      </c>
      <c r="I90" s="29">
        <v>0.0</v>
      </c>
      <c r="J90" s="27" t="s">
        <v>436</v>
      </c>
      <c r="K90" s="30" t="s">
        <v>42</v>
      </c>
      <c r="L90" s="31" t="s">
        <v>42</v>
      </c>
      <c r="M90" s="31"/>
      <c r="N90" s="33" t="s">
        <v>281</v>
      </c>
      <c r="O90" s="34">
        <v>46320.0</v>
      </c>
      <c r="P90" s="35" t="s">
        <v>46</v>
      </c>
      <c r="Q90" s="35" t="s">
        <v>46</v>
      </c>
      <c r="R90" s="35" t="s">
        <v>46</v>
      </c>
      <c r="S90" s="35" t="s">
        <v>46</v>
      </c>
      <c r="T90" s="35" t="s">
        <v>46</v>
      </c>
      <c r="U90" s="35" t="s">
        <v>46</v>
      </c>
      <c r="V90" s="65" t="s">
        <v>45</v>
      </c>
      <c r="W90" s="35" t="s">
        <v>46</v>
      </c>
      <c r="X90" s="35" t="s">
        <v>46</v>
      </c>
      <c r="Y90" s="35" t="s">
        <v>46</v>
      </c>
      <c r="Z90" s="38" t="str">
        <f t="array" ref="Z90">IFERROR(xlookup(C:C,'Follow up.1'!A:A,'Follow up.1'!AF:AF),"-")</f>
        <v> 7/25 </v>
      </c>
      <c r="AA90" s="32" t="s">
        <v>57</v>
      </c>
      <c r="AB90" s="32" t="s">
        <v>86</v>
      </c>
      <c r="AC90" s="32" t="s">
        <v>86</v>
      </c>
      <c r="AD90" s="32" t="s">
        <v>86</v>
      </c>
      <c r="AE90" s="32"/>
      <c r="AF90" s="32" t="s">
        <v>77</v>
      </c>
      <c r="AG90" s="32" t="s">
        <v>57</v>
      </c>
      <c r="AH90" s="32"/>
      <c r="AI90" s="32" t="s">
        <v>57</v>
      </c>
      <c r="AJ90" s="32" t="s">
        <v>86</v>
      </c>
      <c r="AK90" s="32" t="s">
        <v>68</v>
      </c>
      <c r="AL90" s="32" t="s">
        <v>57</v>
      </c>
      <c r="AM90" s="32" t="s">
        <v>121</v>
      </c>
      <c r="AN90" s="39" t="str">
        <f t="array" ref="AN90">IFNA(TEXT(XLOOKUP(C:C,'Follow up.2'!B:B,'Follow up.2'!AF:AF),if(left(B90,1)="3","x", "mm/yyyy")), "-")</f>
        <v>10/2026</v>
      </c>
      <c r="AO90" s="34">
        <v>46320.0</v>
      </c>
      <c r="AP90" s="27"/>
      <c r="AQ90" s="3"/>
      <c r="AR90" s="3"/>
      <c r="AS90" s="3"/>
      <c r="AT90" s="3"/>
      <c r="AU90" s="3"/>
      <c r="AV90" s="3"/>
      <c r="AW90" s="13"/>
      <c r="AX90" s="13"/>
      <c r="AY90" s="13"/>
      <c r="AZ90" s="13"/>
      <c r="BA90" s="13"/>
      <c r="BB90" s="13"/>
      <c r="BC90" s="13"/>
      <c r="BD90" s="13"/>
      <c r="BE90" s="13"/>
      <c r="BF90" s="13"/>
      <c r="BG90" s="13"/>
      <c r="BH90" s="13"/>
      <c r="BI90" s="13"/>
    </row>
    <row r="91" ht="14.25" customHeight="1">
      <c r="A91" s="1"/>
      <c r="B91" s="1">
        <f t="array" ref="B91">ifna(iferror(xlookup(C:C,'1000'!A:A,'1000'!D:D),iferror(xlookup(C:C,'2000'!A:A,'2000'!D:D),xlookup(C:C,'3000'!A:A,'3000'!D:D))),"-")</f>
        <v>2011</v>
      </c>
      <c r="C91" s="26">
        <v>520.0</v>
      </c>
      <c r="D91" s="27" t="s">
        <v>437</v>
      </c>
      <c r="E91" s="27" t="s">
        <v>438</v>
      </c>
      <c r="F91" s="27" t="s">
        <v>50</v>
      </c>
      <c r="G91" s="27" t="s">
        <v>419</v>
      </c>
      <c r="H91" s="28" t="s">
        <v>439</v>
      </c>
      <c r="I91" s="29" t="s">
        <v>440</v>
      </c>
      <c r="J91" s="27" t="s">
        <v>441</v>
      </c>
      <c r="K91" s="30" t="s">
        <v>442</v>
      </c>
      <c r="L91" s="125" t="s">
        <v>442</v>
      </c>
      <c r="M91" s="32" t="s">
        <v>443</v>
      </c>
      <c r="N91" s="33" t="s">
        <v>431</v>
      </c>
      <c r="O91" s="34">
        <v>46324.0</v>
      </c>
      <c r="P91" s="66" t="s">
        <v>45</v>
      </c>
      <c r="Q91" s="66" t="s">
        <v>45</v>
      </c>
      <c r="R91" s="66" t="s">
        <v>45</v>
      </c>
      <c r="S91" s="66" t="s">
        <v>45</v>
      </c>
      <c r="T91" s="66" t="s">
        <v>45</v>
      </c>
      <c r="U91" s="66" t="s">
        <v>45</v>
      </c>
      <c r="V91" s="66" t="s">
        <v>45</v>
      </c>
      <c r="W91" s="66" t="s">
        <v>45</v>
      </c>
      <c r="X91" s="66" t="s">
        <v>45</v>
      </c>
      <c r="Y91" s="66" t="s">
        <v>45</v>
      </c>
      <c r="Z91" s="38" t="str">
        <f t="array" ref="Z91">IFERROR(xlookup(C:C,'Follow up.1'!A:A,'Follow up.1'!AF:AF),"-")</f>
        <v> 5/25</v>
      </c>
      <c r="AA91" s="32" t="s">
        <v>46</v>
      </c>
      <c r="AB91" s="32" t="s">
        <v>57</v>
      </c>
      <c r="AC91" s="32" t="s">
        <v>88</v>
      </c>
      <c r="AD91" s="32" t="s">
        <v>86</v>
      </c>
      <c r="AE91" s="32"/>
      <c r="AF91" s="32" t="s">
        <v>88</v>
      </c>
      <c r="AG91" s="32" t="s">
        <v>444</v>
      </c>
      <c r="AH91" s="32"/>
      <c r="AI91" s="32" t="s">
        <v>86</v>
      </c>
      <c r="AJ91" s="32" t="s">
        <v>57</v>
      </c>
      <c r="AK91" s="32" t="s">
        <v>86</v>
      </c>
      <c r="AL91" s="122" t="s">
        <v>57</v>
      </c>
      <c r="AM91" s="32" t="s">
        <v>121</v>
      </c>
      <c r="AN91" s="39" t="str">
        <f t="array" ref="AN91">IFNA(TEXT(XLOOKUP(C:C,'Follow up.2'!B:B,'Follow up.2'!AF:AF),if(left(B91,1)="3","x", "mm/yyyy")), "-")</f>
        <v>10/2026</v>
      </c>
      <c r="AO91" s="34">
        <v>46324.0</v>
      </c>
      <c r="AP91" s="27"/>
      <c r="AQ91" s="3"/>
      <c r="AR91" s="3"/>
      <c r="AS91" s="3"/>
      <c r="AT91" s="3"/>
      <c r="AU91" s="3"/>
      <c r="AV91" s="3"/>
      <c r="AW91" s="13"/>
      <c r="AX91" s="13"/>
      <c r="AY91" s="13"/>
      <c r="AZ91" s="13"/>
      <c r="BA91" s="13"/>
      <c r="BB91" s="13"/>
      <c r="BC91" s="13"/>
      <c r="BD91" s="13"/>
      <c r="BE91" s="13"/>
      <c r="BF91" s="13"/>
      <c r="BG91" s="13"/>
      <c r="BH91" s="13"/>
      <c r="BI91" s="13"/>
    </row>
    <row r="92" ht="14.25" customHeight="1">
      <c r="A92" s="1"/>
      <c r="B92" s="1">
        <f t="array" ref="B92">ifna(iferror(xlookup(C:C,'1000'!A:A,'1000'!D:D),iferror(xlookup(C:C,'2000'!A:A,'2000'!D:D),xlookup(C:C,'3000'!A:A,'3000'!D:D))),"-")</f>
        <v>1029</v>
      </c>
      <c r="C92" s="26">
        <v>688.0</v>
      </c>
      <c r="D92" s="27" t="s">
        <v>797</v>
      </c>
      <c r="E92" s="27" t="s">
        <v>798</v>
      </c>
      <c r="F92" s="27" t="s">
        <v>50</v>
      </c>
      <c r="G92" s="27" t="s">
        <v>785</v>
      </c>
      <c r="H92" s="28" t="s">
        <v>799</v>
      </c>
      <c r="I92" s="29" t="s">
        <v>800</v>
      </c>
      <c r="J92" s="27" t="s">
        <v>800</v>
      </c>
      <c r="K92" s="30" t="s">
        <v>206</v>
      </c>
      <c r="L92" s="31" t="s">
        <v>206</v>
      </c>
      <c r="M92" s="31"/>
      <c r="N92" s="33" t="s">
        <v>281</v>
      </c>
      <c r="O92" s="34">
        <v>46327.0</v>
      </c>
      <c r="P92" s="35" t="s">
        <v>46</v>
      </c>
      <c r="Q92" s="35" t="s">
        <v>46</v>
      </c>
      <c r="R92" s="35" t="s">
        <v>46</v>
      </c>
      <c r="S92" s="35" t="s">
        <v>46</v>
      </c>
      <c r="T92" s="35" t="s">
        <v>46</v>
      </c>
      <c r="U92" s="35" t="s">
        <v>46</v>
      </c>
      <c r="V92" s="65" t="s">
        <v>45</v>
      </c>
      <c r="W92" s="35" t="s">
        <v>46</v>
      </c>
      <c r="X92" s="35" t="s">
        <v>46</v>
      </c>
      <c r="Y92" s="35" t="s">
        <v>46</v>
      </c>
      <c r="Z92" s="38" t="str">
        <f t="array" ref="Z92">IFERROR(xlookup(C:C,'Follow up.1'!A:A,'Follow up.1'!AF:AF),"-")</f>
        <v> 6/25</v>
      </c>
      <c r="AA92" s="32" t="s">
        <v>57</v>
      </c>
      <c r="AB92" s="32" t="s">
        <v>86</v>
      </c>
      <c r="AC92" s="32" t="s">
        <v>86</v>
      </c>
      <c r="AD92" s="32" t="s">
        <v>86</v>
      </c>
      <c r="AE92" s="32"/>
      <c r="AF92" s="32" t="s">
        <v>88</v>
      </c>
      <c r="AG92" s="32" t="s">
        <v>68</v>
      </c>
      <c r="AH92" s="32"/>
      <c r="AI92" s="32" t="s">
        <v>86</v>
      </c>
      <c r="AJ92" s="32" t="s">
        <v>57</v>
      </c>
      <c r="AK92" s="32" t="s">
        <v>77</v>
      </c>
      <c r="AL92" s="32" t="s">
        <v>86</v>
      </c>
      <c r="AM92" s="32" t="s">
        <v>121</v>
      </c>
      <c r="AN92" s="39" t="str">
        <f t="array" ref="AN92">IFNA(TEXT(XLOOKUP(C:C,'Follow up.2'!B:B,'Follow up.2'!AF:AF),if(left(B92,1)="3","x", "mm/yyyy")), "-")</f>
        <v>11/2026</v>
      </c>
      <c r="AO92" s="34">
        <v>46327.0</v>
      </c>
      <c r="AP92" s="27"/>
      <c r="AQ92" s="3"/>
      <c r="AR92" s="3"/>
      <c r="AS92" s="3"/>
      <c r="AT92" s="3"/>
      <c r="AU92" s="3"/>
      <c r="AV92" s="3"/>
      <c r="AW92" s="13"/>
      <c r="AX92" s="13"/>
      <c r="AY92" s="13"/>
      <c r="AZ92" s="13"/>
      <c r="BA92" s="13"/>
      <c r="BB92" s="13"/>
      <c r="BC92" s="13"/>
      <c r="BD92" s="13"/>
      <c r="BE92" s="13"/>
      <c r="BF92" s="13"/>
      <c r="BG92" s="13"/>
      <c r="BH92" s="13"/>
      <c r="BI92" s="13"/>
    </row>
    <row r="93" ht="14.25" customHeight="1">
      <c r="A93" s="1"/>
      <c r="B93" s="1">
        <f t="array" ref="B93">ifna(iferror(xlookup(C:C,'1000'!A:A,'1000'!D:D),iferror(xlookup(C:C,'2000'!A:A,'2000'!D:D),xlookup(C:C,'3000'!A:A,'3000'!D:D))),"-")</f>
        <v>1030</v>
      </c>
      <c r="C93" s="26">
        <v>689.0</v>
      </c>
      <c r="D93" s="27" t="s">
        <v>801</v>
      </c>
      <c r="E93" s="27" t="s">
        <v>802</v>
      </c>
      <c r="F93" s="27" t="s">
        <v>117</v>
      </c>
      <c r="G93" s="27" t="s">
        <v>803</v>
      </c>
      <c r="H93" s="28" t="s">
        <v>799</v>
      </c>
      <c r="I93" s="29" t="s">
        <v>800</v>
      </c>
      <c r="J93" s="27" t="s">
        <v>800</v>
      </c>
      <c r="K93" s="30" t="s">
        <v>206</v>
      </c>
      <c r="L93" s="31" t="s">
        <v>206</v>
      </c>
      <c r="M93" s="31"/>
      <c r="N93" s="33" t="s">
        <v>281</v>
      </c>
      <c r="O93" s="34">
        <v>46327.0</v>
      </c>
      <c r="P93" s="35" t="s">
        <v>46</v>
      </c>
      <c r="Q93" s="35" t="s">
        <v>46</v>
      </c>
      <c r="R93" s="35" t="s">
        <v>46</v>
      </c>
      <c r="S93" s="35" t="s">
        <v>46</v>
      </c>
      <c r="T93" s="35" t="s">
        <v>46</v>
      </c>
      <c r="U93" s="35" t="s">
        <v>46</v>
      </c>
      <c r="V93" s="65" t="s">
        <v>45</v>
      </c>
      <c r="W93" s="35" t="s">
        <v>46</v>
      </c>
      <c r="X93" s="35" t="s">
        <v>46</v>
      </c>
      <c r="Y93" s="35" t="s">
        <v>46</v>
      </c>
      <c r="Z93" s="38" t="str">
        <f t="array" ref="Z93">IFERROR(xlookup(C:C,'Follow up.1'!A:A,'Follow up.1'!AF:AF),"-")</f>
        <v> 7/25</v>
      </c>
      <c r="AA93" s="32" t="s">
        <v>198</v>
      </c>
      <c r="AB93" s="32" t="s">
        <v>86</v>
      </c>
      <c r="AC93" s="32" t="s">
        <v>86</v>
      </c>
      <c r="AD93" s="32" t="s">
        <v>86</v>
      </c>
      <c r="AE93" s="32"/>
      <c r="AF93" s="32" t="s">
        <v>88</v>
      </c>
      <c r="AG93" s="32" t="s">
        <v>68</v>
      </c>
      <c r="AH93" s="32"/>
      <c r="AI93" s="32" t="s">
        <v>86</v>
      </c>
      <c r="AJ93" s="32" t="s">
        <v>46</v>
      </c>
      <c r="AK93" s="32" t="s">
        <v>77</v>
      </c>
      <c r="AL93" s="122" t="s">
        <v>86</v>
      </c>
      <c r="AM93" s="32" t="s">
        <v>121</v>
      </c>
      <c r="AN93" s="39" t="str">
        <f t="array" ref="AN93">IFNA(TEXT(XLOOKUP(C:C,'Follow up.2'!B:B,'Follow up.2'!AF:AF),if(left(B93,1)="3","x", "mm/yyyy")), "-")</f>
        <v>11/2026</v>
      </c>
      <c r="AO93" s="34">
        <v>46327.0</v>
      </c>
      <c r="AP93" s="27"/>
      <c r="AQ93" s="3"/>
      <c r="AR93" s="3"/>
      <c r="AS93" s="3"/>
      <c r="AT93" s="3"/>
      <c r="AU93" s="3"/>
      <c r="AV93" s="3"/>
      <c r="AW93" s="13"/>
      <c r="AX93" s="13"/>
      <c r="AY93" s="13"/>
      <c r="AZ93" s="13"/>
      <c r="BA93" s="13"/>
      <c r="BB93" s="13"/>
      <c r="BC93" s="13"/>
      <c r="BD93" s="13"/>
      <c r="BE93" s="13"/>
      <c r="BF93" s="13"/>
      <c r="BG93" s="13"/>
      <c r="BH93" s="13"/>
      <c r="BI93" s="13"/>
    </row>
    <row r="94" ht="14.25" customHeight="1">
      <c r="A94" s="1"/>
      <c r="B94" s="1">
        <f t="array" ref="B94">ifna(iferror(xlookup(C:C,'1000'!A:A,'1000'!D:D),iferror(xlookup(C:C,'2000'!A:A,'2000'!D:D),xlookup(C:C,'3000'!A:A,'3000'!D:D))),"-")</f>
        <v>2131</v>
      </c>
      <c r="C94" s="26">
        <v>737.0</v>
      </c>
      <c r="D94" s="27" t="s">
        <v>445</v>
      </c>
      <c r="E94" s="27" t="s">
        <v>408</v>
      </c>
      <c r="F94" s="27" t="s">
        <v>117</v>
      </c>
      <c r="G94" s="27" t="s">
        <v>446</v>
      </c>
      <c r="H94" s="28" t="s">
        <v>409</v>
      </c>
      <c r="I94" s="29" t="s">
        <v>447</v>
      </c>
      <c r="J94" s="27" t="s">
        <v>447</v>
      </c>
      <c r="K94" s="30" t="s">
        <v>42</v>
      </c>
      <c r="L94" s="31" t="s">
        <v>42</v>
      </c>
      <c r="M94" s="31"/>
      <c r="N94" s="33" t="s">
        <v>431</v>
      </c>
      <c r="O94" s="34">
        <v>46331.0</v>
      </c>
      <c r="P94" s="35" t="s">
        <v>46</v>
      </c>
      <c r="Q94" s="35" t="s">
        <v>46</v>
      </c>
      <c r="R94" s="35" t="s">
        <v>46</v>
      </c>
      <c r="S94" s="35" t="s">
        <v>46</v>
      </c>
      <c r="T94" s="35" t="s">
        <v>46</v>
      </c>
      <c r="U94" s="35" t="s">
        <v>46</v>
      </c>
      <c r="V94" s="65" t="s">
        <v>45</v>
      </c>
      <c r="W94" s="35" t="s">
        <v>46</v>
      </c>
      <c r="X94" s="35" t="s">
        <v>46</v>
      </c>
      <c r="Y94" s="35" t="s">
        <v>46</v>
      </c>
      <c r="Z94" s="38" t="str">
        <f t="array" ref="Z94">IFERROR(xlookup(C:C,'Follow up.1'!A:A,'Follow up.1'!AF:AF),"-")</f>
        <v> 7/25</v>
      </c>
      <c r="AA94" s="32" t="s">
        <v>57</v>
      </c>
      <c r="AB94" s="32" t="s">
        <v>57</v>
      </c>
      <c r="AC94" s="32" t="s">
        <v>57</v>
      </c>
      <c r="AD94" s="32" t="s">
        <v>57</v>
      </c>
      <c r="AE94" s="32"/>
      <c r="AF94" s="32" t="s">
        <v>57</v>
      </c>
      <c r="AG94" s="120" t="s">
        <v>57</v>
      </c>
      <c r="AH94" s="120"/>
      <c r="AI94" s="32" t="s">
        <v>57</v>
      </c>
      <c r="AJ94" s="32" t="s">
        <v>77</v>
      </c>
      <c r="AK94" s="32" t="s">
        <v>57</v>
      </c>
      <c r="AL94" s="32" t="s">
        <v>57</v>
      </c>
      <c r="AM94" s="32" t="s">
        <v>121</v>
      </c>
      <c r="AN94" s="39" t="str">
        <f t="array" ref="AN94">IFNA(TEXT(XLOOKUP(C:C,'Follow up.2'!B:B,'Follow up.2'!AF:AF),if(left(B94,1)="3","x", "mm/yyyy")), "-")</f>
        <v>11/2026</v>
      </c>
      <c r="AO94" s="34">
        <v>46331.0</v>
      </c>
      <c r="AP94" s="27"/>
      <c r="AQ94" s="3"/>
      <c r="AR94" s="3"/>
      <c r="AS94" s="3"/>
      <c r="AT94" s="3"/>
      <c r="AU94" s="3"/>
      <c r="AV94" s="3"/>
      <c r="AW94" s="13"/>
      <c r="AX94" s="13"/>
      <c r="AY94" s="13"/>
      <c r="AZ94" s="13"/>
      <c r="BA94" s="13"/>
      <c r="BB94" s="13"/>
      <c r="BC94" s="13"/>
      <c r="BD94" s="13"/>
      <c r="BE94" s="13"/>
      <c r="BF94" s="13"/>
      <c r="BG94" s="13"/>
      <c r="BH94" s="13"/>
      <c r="BI94" s="13"/>
    </row>
    <row r="95" ht="14.25" customHeight="1">
      <c r="A95" s="1"/>
      <c r="B95" s="1">
        <f t="array" ref="B95">ifna(iferror(xlookup(C:C,'1000'!A:A,'1000'!D:D),iferror(xlookup(C:C,'2000'!A:A,'2000'!D:D),xlookup(C:C,'3000'!A:A,'3000'!D:D))),"-")</f>
        <v>1035</v>
      </c>
      <c r="C95" s="26">
        <v>772.0</v>
      </c>
      <c r="D95" s="27" t="s">
        <v>448</v>
      </c>
      <c r="E95" s="27" t="s">
        <v>449</v>
      </c>
      <c r="F95" s="27" t="s">
        <v>50</v>
      </c>
      <c r="G95" s="42" t="s">
        <v>450</v>
      </c>
      <c r="H95" s="28" t="s">
        <v>451</v>
      </c>
      <c r="I95" s="29">
        <v>0.0</v>
      </c>
      <c r="J95" s="27" t="s">
        <v>452</v>
      </c>
      <c r="K95" s="30" t="s">
        <v>42</v>
      </c>
      <c r="L95" s="31" t="s">
        <v>42</v>
      </c>
      <c r="M95" s="31"/>
      <c r="N95" s="33" t="s">
        <v>453</v>
      </c>
      <c r="O95" s="34">
        <v>46333.0</v>
      </c>
      <c r="P95" s="35" t="s">
        <v>46</v>
      </c>
      <c r="Q95" s="35" t="s">
        <v>46</v>
      </c>
      <c r="R95" s="35" t="s">
        <v>46</v>
      </c>
      <c r="S95" s="35" t="s">
        <v>46</v>
      </c>
      <c r="T95" s="35" t="s">
        <v>46</v>
      </c>
      <c r="U95" s="35" t="s">
        <v>46</v>
      </c>
      <c r="V95" s="65" t="s">
        <v>45</v>
      </c>
      <c r="W95" s="35" t="s">
        <v>46</v>
      </c>
      <c r="X95" s="35" t="s">
        <v>46</v>
      </c>
      <c r="Y95" s="35" t="s">
        <v>46</v>
      </c>
      <c r="Z95" s="38" t="str">
        <f t="array" ref="Z95">IFERROR(xlookup(C:C,'Follow up.1'!A:A,'Follow up.1'!AF:AF),"-")</f>
        <v> 7/25 </v>
      </c>
      <c r="AA95" s="32" t="s">
        <v>57</v>
      </c>
      <c r="AB95" s="32" t="s">
        <v>86</v>
      </c>
      <c r="AC95" s="32" t="s">
        <v>47</v>
      </c>
      <c r="AD95" s="32" t="s">
        <v>47</v>
      </c>
      <c r="AE95" s="32"/>
      <c r="AF95" s="32" t="s">
        <v>57</v>
      </c>
      <c r="AG95" s="32" t="s">
        <v>57</v>
      </c>
      <c r="AH95" s="32"/>
      <c r="AI95" s="32" t="s">
        <v>57</v>
      </c>
      <c r="AJ95" s="32" t="s">
        <v>57</v>
      </c>
      <c r="AK95" s="32" t="s">
        <v>57</v>
      </c>
      <c r="AL95" s="32" t="s">
        <v>57</v>
      </c>
      <c r="AM95" s="32" t="s">
        <v>121</v>
      </c>
      <c r="AN95" s="39" t="str">
        <f t="array" ref="AN95">IFNA(TEXT(XLOOKUP(C:C,'Follow up.2'!B:B,'Follow up.2'!AF:AF),if(left(B95,1)="3","x", "mm/yyyy")), "-")</f>
        <v>11/2026</v>
      </c>
      <c r="AO95" s="34">
        <v>46333.0</v>
      </c>
      <c r="AP95" s="27"/>
      <c r="AQ95" s="3"/>
      <c r="AR95" s="3"/>
      <c r="AS95" s="3"/>
      <c r="AT95" s="3"/>
      <c r="AU95" s="3"/>
      <c r="AV95" s="3"/>
      <c r="AW95" s="13"/>
      <c r="AX95" s="13"/>
      <c r="AY95" s="13"/>
      <c r="AZ95" s="13"/>
      <c r="BA95" s="13"/>
      <c r="BB95" s="13"/>
      <c r="BC95" s="13"/>
      <c r="BD95" s="13"/>
      <c r="BE95" s="13"/>
      <c r="BF95" s="13"/>
      <c r="BG95" s="13"/>
      <c r="BH95" s="13"/>
      <c r="BI95" s="13"/>
    </row>
    <row r="96" ht="14.25" customHeight="1">
      <c r="A96" s="1"/>
      <c r="B96" s="1">
        <f t="array" ref="B96">ifna(iferror(xlookup(C:C,'1000'!A:A,'1000'!D:D),iferror(xlookup(C:C,'2000'!A:A,'2000'!D:D),xlookup(C:C,'3000'!A:A,'3000'!D:D))),"-")</f>
        <v>2018</v>
      </c>
      <c r="C96" s="26">
        <v>701.0</v>
      </c>
      <c r="D96" s="27" t="s">
        <v>454</v>
      </c>
      <c r="E96" s="27" t="s">
        <v>241</v>
      </c>
      <c r="F96" s="27" t="s">
        <v>50</v>
      </c>
      <c r="G96" s="27" t="s">
        <v>455</v>
      </c>
      <c r="H96" s="28" t="s">
        <v>456</v>
      </c>
      <c r="I96" s="29" t="s">
        <v>457</v>
      </c>
      <c r="J96" s="27" t="s">
        <v>458</v>
      </c>
      <c r="K96" s="30" t="s">
        <v>459</v>
      </c>
      <c r="L96" s="31" t="s">
        <v>459</v>
      </c>
      <c r="M96" s="31"/>
      <c r="N96" s="33" t="s">
        <v>281</v>
      </c>
      <c r="O96" s="34">
        <v>46333.0</v>
      </c>
      <c r="P96" s="35" t="s">
        <v>46</v>
      </c>
      <c r="Q96" s="35" t="s">
        <v>46</v>
      </c>
      <c r="R96" s="35" t="s">
        <v>46</v>
      </c>
      <c r="S96" s="35" t="s">
        <v>46</v>
      </c>
      <c r="T96" s="35" t="s">
        <v>46</v>
      </c>
      <c r="U96" s="35" t="s">
        <v>46</v>
      </c>
      <c r="V96" s="65" t="s">
        <v>45</v>
      </c>
      <c r="W96" s="35" t="s">
        <v>46</v>
      </c>
      <c r="X96" s="35" t="s">
        <v>46</v>
      </c>
      <c r="Y96" s="35" t="s">
        <v>46</v>
      </c>
      <c r="Z96" s="38" t="str">
        <f t="array" ref="Z96">IFERROR(xlookup(C:C,'Follow up.1'!A:A,'Follow up.1'!AF:AF),"-")</f>
        <v> 6/25</v>
      </c>
      <c r="AA96" s="32" t="s">
        <v>57</v>
      </c>
      <c r="AB96" s="32" t="s">
        <v>56</v>
      </c>
      <c r="AC96" s="32" t="s">
        <v>56</v>
      </c>
      <c r="AD96" s="32" t="s">
        <v>56</v>
      </c>
      <c r="AE96" s="32"/>
      <c r="AF96" s="32" t="s">
        <v>57</v>
      </c>
      <c r="AG96" s="32" t="s">
        <v>57</v>
      </c>
      <c r="AH96" s="32"/>
      <c r="AI96" s="32" t="s">
        <v>57</v>
      </c>
      <c r="AJ96" s="32" t="s">
        <v>460</v>
      </c>
      <c r="AK96" s="32" t="s">
        <v>372</v>
      </c>
      <c r="AL96" s="32" t="s">
        <v>57</v>
      </c>
      <c r="AM96" s="32" t="s">
        <v>121</v>
      </c>
      <c r="AN96" s="39" t="str">
        <f t="array" ref="AN96">IFNA(TEXT(XLOOKUP(C:C,'Follow up.2'!B:B,'Follow up.2'!AF:AF),if(left(B96,1)="3","x", "mm/yyyy")), "-")</f>
        <v>11/2026</v>
      </c>
      <c r="AO96" s="34">
        <v>46333.0</v>
      </c>
      <c r="AP96" s="27"/>
      <c r="AQ96" s="3"/>
      <c r="AR96" s="3"/>
      <c r="AS96" s="3"/>
      <c r="AT96" s="3"/>
      <c r="AU96" s="3"/>
      <c r="AV96" s="3"/>
      <c r="AW96" s="13"/>
      <c r="AX96" s="13"/>
      <c r="AY96" s="13"/>
      <c r="AZ96" s="13"/>
      <c r="BA96" s="13"/>
      <c r="BB96" s="13"/>
      <c r="BC96" s="13"/>
      <c r="BD96" s="13"/>
      <c r="BE96" s="13"/>
      <c r="BF96" s="13"/>
      <c r="BG96" s="13"/>
      <c r="BH96" s="13"/>
      <c r="BI96" s="13"/>
    </row>
    <row r="97" ht="14.25" customHeight="1">
      <c r="A97" s="1"/>
      <c r="B97" s="1">
        <f t="array" ref="B97">ifna(iferror(xlookup(C:C,'1000'!A:A,'1000'!D:D),iferror(xlookup(C:C,'2000'!A:A,'2000'!D:D),xlookup(C:C,'3000'!A:A,'3000'!D:D))),"-")</f>
        <v>2027</v>
      </c>
      <c r="C97" s="26">
        <v>793.0</v>
      </c>
      <c r="D97" s="27" t="s">
        <v>805</v>
      </c>
      <c r="E97" s="27" t="s">
        <v>806</v>
      </c>
      <c r="F97" s="27" t="s">
        <v>50</v>
      </c>
      <c r="G97" s="27" t="s">
        <v>463</v>
      </c>
      <c r="H97" s="28" t="s">
        <v>807</v>
      </c>
      <c r="I97" s="29" t="s">
        <v>808</v>
      </c>
      <c r="J97" s="27" t="s">
        <v>484</v>
      </c>
      <c r="K97" s="30" t="s">
        <v>42</v>
      </c>
      <c r="L97" s="31" t="s">
        <v>42</v>
      </c>
      <c r="M97" s="32" t="s">
        <v>5987</v>
      </c>
      <c r="N97" s="33" t="s">
        <v>417</v>
      </c>
      <c r="O97" s="34">
        <v>46334.0</v>
      </c>
      <c r="P97" s="35" t="s">
        <v>46</v>
      </c>
      <c r="Q97" s="35" t="s">
        <v>46</v>
      </c>
      <c r="R97" s="35" t="s">
        <v>46</v>
      </c>
      <c r="S97" s="35" t="s">
        <v>46</v>
      </c>
      <c r="T97" s="35" t="s">
        <v>46</v>
      </c>
      <c r="U97" s="35" t="s">
        <v>46</v>
      </c>
      <c r="V97" s="65" t="s">
        <v>45</v>
      </c>
      <c r="W97" s="35" t="s">
        <v>46</v>
      </c>
      <c r="X97" s="35" t="s">
        <v>46</v>
      </c>
      <c r="Y97" s="35" t="s">
        <v>46</v>
      </c>
      <c r="Z97" s="38" t="str">
        <f t="array" ref="Z97">IFERROR(xlookup(C:C,'Follow up.1'!A:A,'Follow up.1'!AF:AF),"-")</f>
        <v> 7/25</v>
      </c>
      <c r="AA97" s="32" t="s">
        <v>86</v>
      </c>
      <c r="AB97" s="32" t="s">
        <v>86</v>
      </c>
      <c r="AC97" s="32" t="s">
        <v>86</v>
      </c>
      <c r="AD97" s="32" t="s">
        <v>86</v>
      </c>
      <c r="AE97" s="32"/>
      <c r="AF97" s="32" t="s">
        <v>77</v>
      </c>
      <c r="AG97" s="32" t="s">
        <v>57</v>
      </c>
      <c r="AH97" s="32"/>
      <c r="AI97" s="32" t="s">
        <v>57</v>
      </c>
      <c r="AJ97" s="32" t="s">
        <v>77</v>
      </c>
      <c r="AK97" s="32" t="s">
        <v>57</v>
      </c>
      <c r="AL97" s="32" t="s">
        <v>57</v>
      </c>
      <c r="AM97" s="32" t="s">
        <v>121</v>
      </c>
      <c r="AN97" s="39" t="str">
        <f t="array" ref="AN97">IFNA(TEXT(XLOOKUP(C:C,'Follow up.2'!B:B,'Follow up.2'!AF:AF),if(left(B97,1)="3","x", "mm/yyyy")), "-")</f>
        <v>11/2026</v>
      </c>
      <c r="AO97" s="34">
        <v>46334.0</v>
      </c>
      <c r="AP97" s="27"/>
      <c r="AQ97" s="3"/>
      <c r="AR97" s="3"/>
      <c r="AS97" s="3"/>
      <c r="AT97" s="3"/>
      <c r="AU97" s="3"/>
      <c r="AV97" s="3"/>
      <c r="AW97" s="13"/>
      <c r="AX97" s="13"/>
      <c r="AY97" s="13"/>
      <c r="AZ97" s="13"/>
      <c r="BA97" s="13"/>
      <c r="BB97" s="13"/>
      <c r="BC97" s="13"/>
      <c r="BD97" s="13"/>
      <c r="BE97" s="13"/>
      <c r="BF97" s="13"/>
      <c r="BG97" s="13"/>
      <c r="BH97" s="13"/>
      <c r="BI97" s="13"/>
    </row>
    <row r="98" ht="14.25" customHeight="1">
      <c r="A98" s="1"/>
      <c r="B98" s="1">
        <f t="array" ref="B98">ifna(iferror(xlookup(C:C,'1000'!A:A,'1000'!D:D),iferror(xlookup(C:C,'2000'!A:A,'2000'!D:D),xlookup(C:C,'3000'!A:A,'3000'!D:D))),"-")</f>
        <v>2024</v>
      </c>
      <c r="C98" s="26">
        <v>779.0</v>
      </c>
      <c r="D98" s="27" t="s">
        <v>461</v>
      </c>
      <c r="E98" s="27" t="s">
        <v>462</v>
      </c>
      <c r="F98" s="27" t="s">
        <v>50</v>
      </c>
      <c r="G98" s="27" t="s">
        <v>463</v>
      </c>
      <c r="H98" s="28" t="s">
        <v>464</v>
      </c>
      <c r="I98" s="29" t="s">
        <v>465</v>
      </c>
      <c r="J98" s="27" t="s">
        <v>466</v>
      </c>
      <c r="K98" s="30" t="s">
        <v>42</v>
      </c>
      <c r="L98" s="27" t="s">
        <v>42</v>
      </c>
      <c r="M98" s="27"/>
      <c r="N98" s="33" t="s">
        <v>431</v>
      </c>
      <c r="O98" s="34">
        <v>46336.0</v>
      </c>
      <c r="P98" s="35" t="s">
        <v>46</v>
      </c>
      <c r="Q98" s="35" t="s">
        <v>46</v>
      </c>
      <c r="R98" s="35" t="s">
        <v>46</v>
      </c>
      <c r="S98" s="35" t="s">
        <v>46</v>
      </c>
      <c r="T98" s="35" t="s">
        <v>46</v>
      </c>
      <c r="U98" s="35" t="s">
        <v>46</v>
      </c>
      <c r="V98" s="65" t="s">
        <v>45</v>
      </c>
      <c r="W98" s="35" t="s">
        <v>46</v>
      </c>
      <c r="X98" s="35" t="s">
        <v>46</v>
      </c>
      <c r="Y98" s="35" t="s">
        <v>46</v>
      </c>
      <c r="Z98" s="38" t="str">
        <f t="array" ref="Z98">IFERROR(xlookup(C:C,'Follow up.1'!A:A,'Follow up.1'!AF:AF),"-")</f>
        <v> 7/25</v>
      </c>
      <c r="AA98" s="32" t="s">
        <v>46</v>
      </c>
      <c r="AB98" s="32" t="s">
        <v>86</v>
      </c>
      <c r="AC98" s="32" t="s">
        <v>86</v>
      </c>
      <c r="AD98" s="32" t="s">
        <v>86</v>
      </c>
      <c r="AE98" s="32"/>
      <c r="AF98" s="32" t="s">
        <v>68</v>
      </c>
      <c r="AG98" s="126" t="s">
        <v>68</v>
      </c>
      <c r="AH98" s="126"/>
      <c r="AI98" s="32" t="s">
        <v>68</v>
      </c>
      <c r="AJ98" s="32" t="s">
        <v>68</v>
      </c>
      <c r="AK98" s="32" t="s">
        <v>57</v>
      </c>
      <c r="AL98" s="32" t="s">
        <v>57</v>
      </c>
      <c r="AM98" s="32" t="s">
        <v>121</v>
      </c>
      <c r="AN98" s="39" t="str">
        <f t="array" ref="AN98">IFNA(TEXT(XLOOKUP(C:C,'Follow up.2'!B:B,'Follow up.2'!AF:AF),if(left(B98,1)="3","x", "mm/yyyy")), "-")</f>
        <v>11/2026</v>
      </c>
      <c r="AO98" s="34">
        <v>46336.0</v>
      </c>
      <c r="AP98" s="27"/>
      <c r="AQ98" s="3"/>
      <c r="AR98" s="3"/>
      <c r="AS98" s="3"/>
      <c r="AT98" s="3"/>
      <c r="AU98" s="3"/>
      <c r="AV98" s="3"/>
      <c r="AW98" s="13"/>
      <c r="AX98" s="13"/>
      <c r="AY98" s="13"/>
      <c r="AZ98" s="13"/>
      <c r="BA98" s="13"/>
      <c r="BB98" s="13"/>
      <c r="BC98" s="13"/>
      <c r="BD98" s="13"/>
      <c r="BE98" s="13"/>
      <c r="BF98" s="13"/>
      <c r="BG98" s="13"/>
      <c r="BH98" s="13"/>
      <c r="BI98" s="13"/>
    </row>
    <row r="99" ht="14.25" customHeight="1">
      <c r="A99" s="1"/>
      <c r="B99" s="1">
        <f t="array" ref="B99">ifna(iferror(xlookup(C:C,'1000'!A:A,'1000'!D:D),iferror(xlookup(C:C,'2000'!A:A,'2000'!D:D),xlookup(C:C,'3000'!A:A,'3000'!D:D))),"-")</f>
        <v>2028</v>
      </c>
      <c r="C99" s="26">
        <v>795.0</v>
      </c>
      <c r="D99" s="27" t="s">
        <v>810</v>
      </c>
      <c r="E99" s="27" t="s">
        <v>811</v>
      </c>
      <c r="F99" s="27" t="s">
        <v>117</v>
      </c>
      <c r="G99" s="27" t="s">
        <v>413</v>
      </c>
      <c r="H99" s="28" t="s">
        <v>812</v>
      </c>
      <c r="I99" s="29" t="s">
        <v>808</v>
      </c>
      <c r="J99" s="27" t="s">
        <v>484</v>
      </c>
      <c r="K99" s="30" t="s">
        <v>42</v>
      </c>
      <c r="L99" s="31" t="s">
        <v>42</v>
      </c>
      <c r="M99" s="32" t="s">
        <v>5988</v>
      </c>
      <c r="N99" s="33" t="s">
        <v>542</v>
      </c>
      <c r="O99" s="34">
        <v>46345.0</v>
      </c>
      <c r="P99" s="35" t="s">
        <v>46</v>
      </c>
      <c r="Q99" s="35" t="s">
        <v>46</v>
      </c>
      <c r="R99" s="35" t="s">
        <v>46</v>
      </c>
      <c r="S99" s="35" t="s">
        <v>46</v>
      </c>
      <c r="T99" s="35" t="s">
        <v>46</v>
      </c>
      <c r="U99" s="35" t="s">
        <v>46</v>
      </c>
      <c r="V99" s="65" t="s">
        <v>45</v>
      </c>
      <c r="W99" s="35" t="s">
        <v>46</v>
      </c>
      <c r="X99" s="35" t="s">
        <v>46</v>
      </c>
      <c r="Y99" s="35" t="s">
        <v>46</v>
      </c>
      <c r="Z99" s="38" t="str">
        <f t="array" ref="Z99">IFERROR(xlookup(C:C,'Follow up.1'!A:A,'Follow up.1'!AF:AF),"-")</f>
        <v> 7/25</v>
      </c>
      <c r="AA99" s="32" t="s">
        <v>86</v>
      </c>
      <c r="AB99" s="32" t="s">
        <v>86</v>
      </c>
      <c r="AC99" s="32" t="s">
        <v>86</v>
      </c>
      <c r="AD99" s="32" t="s">
        <v>86</v>
      </c>
      <c r="AE99" s="32"/>
      <c r="AF99" s="32" t="s">
        <v>77</v>
      </c>
      <c r="AG99" s="32" t="s">
        <v>57</v>
      </c>
      <c r="AH99" s="32"/>
      <c r="AI99" s="32" t="s">
        <v>479</v>
      </c>
      <c r="AJ99" s="32" t="s">
        <v>77</v>
      </c>
      <c r="AK99" s="32" t="s">
        <v>107</v>
      </c>
      <c r="AL99" s="32" t="s">
        <v>57</v>
      </c>
      <c r="AM99" s="32" t="s">
        <v>121</v>
      </c>
      <c r="AN99" s="39" t="str">
        <f t="array" ref="AN99">IFNA(TEXT(XLOOKUP(C:C,'Follow up.2'!B:B,'Follow up.2'!AF:AF),if(left(B99,1)="3","x", "mm/yyyy")), "-")</f>
        <v>11/2026</v>
      </c>
      <c r="AO99" s="34">
        <v>46345.0</v>
      </c>
      <c r="AP99" s="27"/>
      <c r="AQ99" s="3"/>
      <c r="AR99" s="3"/>
      <c r="AS99" s="3"/>
      <c r="AT99" s="3"/>
      <c r="AU99" s="3"/>
      <c r="AV99" s="3"/>
      <c r="AW99" s="13"/>
      <c r="AX99" s="13"/>
      <c r="AY99" s="13"/>
      <c r="AZ99" s="13"/>
      <c r="BA99" s="13"/>
      <c r="BB99" s="13"/>
      <c r="BC99" s="13"/>
      <c r="BD99" s="13"/>
      <c r="BE99" s="13"/>
      <c r="BF99" s="13"/>
      <c r="BG99" s="13"/>
      <c r="BH99" s="13"/>
      <c r="BI99" s="13"/>
    </row>
    <row r="100" ht="14.25" customHeight="1">
      <c r="A100" s="1"/>
      <c r="B100" s="1">
        <f t="array" ref="B100">ifna(iferror(xlookup(C:C,'1000'!A:A,'1000'!D:D),iferror(xlookup(C:C,'2000'!A:A,'2000'!D:D),xlookup(C:C,'3000'!A:A,'3000'!D:D))),"-")</f>
        <v>2022</v>
      </c>
      <c r="C100" s="26">
        <v>658.0</v>
      </c>
      <c r="D100" s="27" t="s">
        <v>468</v>
      </c>
      <c r="E100" s="27" t="s">
        <v>469</v>
      </c>
      <c r="F100" s="27" t="s">
        <v>117</v>
      </c>
      <c r="G100" s="27" t="s">
        <v>131</v>
      </c>
      <c r="H100" s="28" t="s">
        <v>470</v>
      </c>
      <c r="I100" s="29" t="s">
        <v>471</v>
      </c>
      <c r="J100" s="27" t="s">
        <v>472</v>
      </c>
      <c r="K100" s="30" t="s">
        <v>473</v>
      </c>
      <c r="L100" s="31" t="s">
        <v>473</v>
      </c>
      <c r="M100" s="31"/>
      <c r="N100" s="33" t="s">
        <v>417</v>
      </c>
      <c r="O100" s="34">
        <v>46345.0</v>
      </c>
      <c r="P100" s="35" t="s">
        <v>46</v>
      </c>
      <c r="Q100" s="35" t="s">
        <v>46</v>
      </c>
      <c r="R100" s="35" t="s">
        <v>46</v>
      </c>
      <c r="S100" s="35" t="s">
        <v>46</v>
      </c>
      <c r="T100" s="35" t="s">
        <v>46</v>
      </c>
      <c r="U100" s="35" t="s">
        <v>46</v>
      </c>
      <c r="V100" s="65" t="s">
        <v>45</v>
      </c>
      <c r="W100" s="35" t="s">
        <v>46</v>
      </c>
      <c r="X100" s="35" t="s">
        <v>46</v>
      </c>
      <c r="Y100" s="35" t="s">
        <v>46</v>
      </c>
      <c r="Z100" s="38" t="str">
        <f t="array" ref="Z100">IFERROR(xlookup(C:C,'Follow up.1'!A:A,'Follow up.1'!AF:AF),"-")</f>
        <v> 7/25</v>
      </c>
      <c r="AA100" s="32" t="s">
        <v>57</v>
      </c>
      <c r="AB100" s="32" t="s">
        <v>86</v>
      </c>
      <c r="AC100" s="32" t="s">
        <v>86</v>
      </c>
      <c r="AD100" s="32" t="s">
        <v>372</v>
      </c>
      <c r="AE100" s="32"/>
      <c r="AF100" s="32" t="s">
        <v>68</v>
      </c>
      <c r="AG100" s="32" t="s">
        <v>77</v>
      </c>
      <c r="AH100" s="32"/>
      <c r="AI100" s="32" t="s">
        <v>107</v>
      </c>
      <c r="AJ100" s="32" t="s">
        <v>57</v>
      </c>
      <c r="AK100" s="32" t="s">
        <v>107</v>
      </c>
      <c r="AL100" s="32" t="s">
        <v>57</v>
      </c>
      <c r="AM100" s="32" t="s">
        <v>121</v>
      </c>
      <c r="AN100" s="39" t="str">
        <f t="array" ref="AN100">IFNA(TEXT(XLOOKUP(C:C,'Follow up.2'!B:B,'Follow up.2'!AF:AF),if(left(B100,1)="3","x", "mm/yyyy")), "-")</f>
        <v>-</v>
      </c>
      <c r="AO100" s="34">
        <v>46345.0</v>
      </c>
      <c r="AP100" s="27"/>
      <c r="AQ100" s="3"/>
      <c r="AR100" s="3"/>
      <c r="AS100" s="3"/>
      <c r="AT100" s="3"/>
      <c r="AU100" s="3"/>
      <c r="AV100" s="3"/>
      <c r="AW100" s="13"/>
      <c r="AX100" s="13"/>
      <c r="AY100" s="13"/>
      <c r="AZ100" s="13"/>
      <c r="BA100" s="13"/>
      <c r="BB100" s="13"/>
      <c r="BC100" s="13"/>
      <c r="BD100" s="13"/>
      <c r="BE100" s="13"/>
      <c r="BF100" s="13"/>
      <c r="BG100" s="13"/>
      <c r="BH100" s="13"/>
      <c r="BI100" s="13"/>
    </row>
    <row r="101" ht="14.25" customHeight="1">
      <c r="A101" s="1"/>
      <c r="B101" s="1">
        <f t="array" ref="B101">ifna(iferror(xlookup(C:C,'1000'!A:A,'1000'!D:D),iferror(xlookup(C:C,'2000'!A:A,'2000'!D:D),xlookup(C:C,'3000'!A:A,'3000'!D:D))),"-")</f>
        <v>2029</v>
      </c>
      <c r="C101" s="26">
        <v>819.0</v>
      </c>
      <c r="D101" s="27" t="s">
        <v>474</v>
      </c>
      <c r="E101" s="27" t="s">
        <v>475</v>
      </c>
      <c r="F101" s="27" t="s">
        <v>117</v>
      </c>
      <c r="G101" s="27" t="s">
        <v>446</v>
      </c>
      <c r="H101" s="28" t="s">
        <v>476</v>
      </c>
      <c r="I101" s="29" t="s">
        <v>477</v>
      </c>
      <c r="J101" s="27" t="s">
        <v>477</v>
      </c>
      <c r="K101" s="30" t="s">
        <v>478</v>
      </c>
      <c r="L101" s="31" t="s">
        <v>478</v>
      </c>
      <c r="M101" s="31"/>
      <c r="N101" s="33" t="s">
        <v>431</v>
      </c>
      <c r="O101" s="34">
        <v>46348.0</v>
      </c>
      <c r="P101" s="35" t="s">
        <v>46</v>
      </c>
      <c r="Q101" s="35" t="s">
        <v>46</v>
      </c>
      <c r="R101" s="35" t="s">
        <v>46</v>
      </c>
      <c r="S101" s="35" t="s">
        <v>46</v>
      </c>
      <c r="T101" s="35" t="s">
        <v>46</v>
      </c>
      <c r="U101" s="35" t="s">
        <v>46</v>
      </c>
      <c r="V101" s="65" t="s">
        <v>45</v>
      </c>
      <c r="W101" s="35" t="s">
        <v>46</v>
      </c>
      <c r="X101" s="35" t="s">
        <v>46</v>
      </c>
      <c r="Y101" s="35" t="s">
        <v>46</v>
      </c>
      <c r="Z101" s="38" t="str">
        <f t="array" ref="Z101">IFERROR(xlookup(C:C,'Follow up.1'!A:A,'Follow up.1'!AF:AF),"-")</f>
        <v> 7/25</v>
      </c>
      <c r="AA101" s="32" t="s">
        <v>46</v>
      </c>
      <c r="AB101" s="32" t="s">
        <v>68</v>
      </c>
      <c r="AC101" s="32" t="s">
        <v>56</v>
      </c>
      <c r="AD101" s="32" t="s">
        <v>46</v>
      </c>
      <c r="AE101" s="32"/>
      <c r="AF101" s="32" t="s">
        <v>46</v>
      </c>
      <c r="AG101" s="32" t="s">
        <v>57</v>
      </c>
      <c r="AH101" s="32"/>
      <c r="AI101" s="32" t="s">
        <v>479</v>
      </c>
      <c r="AJ101" s="32" t="s">
        <v>107</v>
      </c>
      <c r="AK101" s="32" t="s">
        <v>68</v>
      </c>
      <c r="AL101" s="32" t="s">
        <v>57</v>
      </c>
      <c r="AM101" s="32" t="s">
        <v>121</v>
      </c>
      <c r="AN101" s="39" t="str">
        <f t="array" ref="AN101">IFNA(TEXT(XLOOKUP(C:C,'Follow up.2'!B:B,'Follow up.2'!AF:AF),if(left(B101,1)="3","x", "mm/yyyy")), "-")</f>
        <v>11/2026</v>
      </c>
      <c r="AO101" s="34">
        <v>46348.0</v>
      </c>
      <c r="AP101" s="27"/>
      <c r="AQ101" s="3"/>
      <c r="AR101" s="3"/>
      <c r="AS101" s="3"/>
      <c r="AT101" s="3"/>
      <c r="AU101" s="3"/>
      <c r="AV101" s="3"/>
      <c r="AW101" s="13"/>
      <c r="AX101" s="13"/>
      <c r="AY101" s="13"/>
      <c r="AZ101" s="13"/>
      <c r="BA101" s="13"/>
      <c r="BB101" s="13"/>
      <c r="BC101" s="13"/>
      <c r="BD101" s="13"/>
      <c r="BE101" s="13"/>
      <c r="BF101" s="13"/>
      <c r="BG101" s="13"/>
      <c r="BH101" s="13"/>
      <c r="BI101" s="13"/>
    </row>
    <row r="102" ht="14.25" customHeight="1">
      <c r="A102" s="1"/>
      <c r="B102" s="1">
        <f t="array" ref="B102">ifna(iferror(xlookup(C:C,'1000'!A:A,'1000'!D:D),iferror(xlookup(C:C,'2000'!A:A,'2000'!D:D),xlookup(C:C,'3000'!A:A,'3000'!D:D))),"-")</f>
        <v>1038</v>
      </c>
      <c r="C102" s="41">
        <v>887.0</v>
      </c>
      <c r="D102" s="27" t="s">
        <v>480</v>
      </c>
      <c r="E102" s="27" t="s">
        <v>481</v>
      </c>
      <c r="F102" s="27" t="s">
        <v>50</v>
      </c>
      <c r="G102" s="27" t="s">
        <v>450</v>
      </c>
      <c r="H102" s="28" t="s">
        <v>482</v>
      </c>
      <c r="I102" s="29" t="s">
        <v>483</v>
      </c>
      <c r="J102" s="27" t="s">
        <v>484</v>
      </c>
      <c r="K102" s="30" t="s">
        <v>42</v>
      </c>
      <c r="L102" s="27" t="s">
        <v>42</v>
      </c>
      <c r="M102" s="27"/>
      <c r="N102" s="74"/>
      <c r="O102" s="34">
        <v>46356.0</v>
      </c>
      <c r="P102" s="35" t="s">
        <v>45</v>
      </c>
      <c r="Q102" s="35" t="s">
        <v>45</v>
      </c>
      <c r="R102" s="35" t="s">
        <v>45</v>
      </c>
      <c r="S102" s="35" t="s">
        <v>45</v>
      </c>
      <c r="T102" s="35" t="s">
        <v>45</v>
      </c>
      <c r="U102" s="35" t="s">
        <v>45</v>
      </c>
      <c r="V102" s="65" t="s">
        <v>45</v>
      </c>
      <c r="W102" s="35" t="s">
        <v>45</v>
      </c>
      <c r="X102" s="35" t="s">
        <v>45</v>
      </c>
      <c r="Y102" s="35" t="s">
        <v>45</v>
      </c>
      <c r="Z102" s="38" t="str">
        <f t="array" ref="Z102">IFERROR(xlookup(C:C,'Follow up.1'!A:A,'Follow up.1'!AF:AF),"-")</f>
        <v> 8/25</v>
      </c>
      <c r="AA102" s="32" t="s">
        <v>89</v>
      </c>
      <c r="AB102" s="32" t="s">
        <v>57</v>
      </c>
      <c r="AC102" s="32" t="s">
        <v>88</v>
      </c>
      <c r="AD102" s="32" t="s">
        <v>88</v>
      </c>
      <c r="AE102" s="32"/>
      <c r="AF102" s="32" t="s">
        <v>46</v>
      </c>
      <c r="AG102" s="32" t="s">
        <v>57</v>
      </c>
      <c r="AH102" s="32"/>
      <c r="AI102" s="32" t="s">
        <v>56</v>
      </c>
      <c r="AJ102" s="32" t="s">
        <v>86</v>
      </c>
      <c r="AK102" s="32" t="s">
        <v>46</v>
      </c>
      <c r="AL102" s="32" t="s">
        <v>57</v>
      </c>
      <c r="AM102" s="32" t="s">
        <v>121</v>
      </c>
      <c r="AN102" s="39" t="str">
        <f t="array" ref="AN102">IFNA(TEXT(XLOOKUP(C:C,'Follow up.2'!B:B,'Follow up.2'!AF:AF),if(left(B102,1)="3","x", "mm/yyyy")), "-")</f>
        <v>11/2026</v>
      </c>
      <c r="AO102" s="31"/>
      <c r="AP102" s="27"/>
      <c r="AQ102" s="3"/>
      <c r="AR102" s="3"/>
      <c r="AS102" s="3"/>
      <c r="AT102" s="3"/>
      <c r="AU102" s="3"/>
      <c r="AV102" s="3"/>
      <c r="AW102" s="13"/>
      <c r="AX102" s="13"/>
      <c r="AY102" s="13"/>
      <c r="AZ102" s="13"/>
      <c r="BA102" s="13"/>
      <c r="BB102" s="13"/>
      <c r="BC102" s="13"/>
      <c r="BD102" s="13"/>
      <c r="BE102" s="13"/>
      <c r="BF102" s="13"/>
      <c r="BG102" s="13"/>
      <c r="BH102" s="13"/>
      <c r="BI102" s="13"/>
    </row>
    <row r="103" ht="14.25" customHeight="1">
      <c r="A103" s="1"/>
      <c r="B103" s="1">
        <f t="array" ref="B103">ifna(iferror(xlookup(C:C,'1000'!A:A,'1000'!D:D),iferror(xlookup(C:C,'2000'!A:A,'2000'!D:D),xlookup(C:C,'3000'!A:A,'3000'!D:D))),"-")</f>
        <v>2032</v>
      </c>
      <c r="C103" s="26">
        <v>884.0</v>
      </c>
      <c r="D103" s="27" t="s">
        <v>486</v>
      </c>
      <c r="E103" s="27" t="s">
        <v>481</v>
      </c>
      <c r="F103" s="27" t="s">
        <v>50</v>
      </c>
      <c r="G103" s="27" t="s">
        <v>463</v>
      </c>
      <c r="H103" s="28" t="s">
        <v>487</v>
      </c>
      <c r="I103" s="29" t="s">
        <v>488</v>
      </c>
      <c r="J103" s="27" t="s">
        <v>483</v>
      </c>
      <c r="K103" s="30" t="s">
        <v>42</v>
      </c>
      <c r="L103" s="27" t="s">
        <v>42</v>
      </c>
      <c r="M103" s="27"/>
      <c r="N103" s="33" t="s">
        <v>5989</v>
      </c>
      <c r="O103" s="34">
        <v>46356.0</v>
      </c>
      <c r="P103" s="35" t="s">
        <v>45</v>
      </c>
      <c r="Q103" s="35" t="s">
        <v>45</v>
      </c>
      <c r="R103" s="35" t="s">
        <v>45</v>
      </c>
      <c r="S103" s="35" t="s">
        <v>45</v>
      </c>
      <c r="T103" s="35" t="s">
        <v>45</v>
      </c>
      <c r="U103" s="35" t="s">
        <v>45</v>
      </c>
      <c r="V103" s="65" t="s">
        <v>45</v>
      </c>
      <c r="W103" s="35" t="s">
        <v>45</v>
      </c>
      <c r="X103" s="35" t="s">
        <v>45</v>
      </c>
      <c r="Y103" s="35" t="s">
        <v>45</v>
      </c>
      <c r="Z103" s="38" t="str">
        <f t="array" ref="Z103">IFERROR(xlookup(C:C,'Follow up.1'!A:A,'Follow up.1'!AF:AF),"-")</f>
        <v> 8/25</v>
      </c>
      <c r="AA103" s="32" t="s">
        <v>89</v>
      </c>
      <c r="AB103" s="32" t="s">
        <v>331</v>
      </c>
      <c r="AC103" s="32" t="s">
        <v>88</v>
      </c>
      <c r="AD103" s="32" t="s">
        <v>88</v>
      </c>
      <c r="AE103" s="32"/>
      <c r="AF103" s="32" t="s">
        <v>46</v>
      </c>
      <c r="AG103" s="32" t="s">
        <v>57</v>
      </c>
      <c r="AH103" s="32"/>
      <c r="AI103" s="32" t="s">
        <v>86</v>
      </c>
      <c r="AJ103" s="32" t="s">
        <v>56</v>
      </c>
      <c r="AK103" s="32" t="s">
        <v>46</v>
      </c>
      <c r="AL103" s="32" t="s">
        <v>57</v>
      </c>
      <c r="AM103" s="32" t="s">
        <v>121</v>
      </c>
      <c r="AN103" s="39" t="str">
        <f t="array" ref="AN103">IFNA(TEXT(XLOOKUP(C:C,'Follow up.2'!B:B,'Follow up.2'!AF:AF),if(left(B103,1)="3","x", "mm/yyyy")), "-")</f>
        <v>11/2026</v>
      </c>
      <c r="AO103" s="31"/>
      <c r="AP103" s="27"/>
      <c r="AQ103" s="3"/>
      <c r="AR103" s="3"/>
      <c r="AS103" s="3"/>
      <c r="AT103" s="3"/>
      <c r="AU103" s="3"/>
      <c r="AV103" s="3"/>
      <c r="AW103" s="13"/>
      <c r="AX103" s="13"/>
      <c r="AY103" s="13"/>
      <c r="AZ103" s="13"/>
      <c r="BA103" s="13"/>
      <c r="BB103" s="13"/>
      <c r="BC103" s="13"/>
      <c r="BD103" s="13"/>
      <c r="BE103" s="13"/>
      <c r="BF103" s="13"/>
      <c r="BG103" s="13"/>
      <c r="BH103" s="13"/>
      <c r="BI103" s="13"/>
    </row>
    <row r="104" ht="14.25" customHeight="1">
      <c r="A104" s="1"/>
      <c r="B104" s="1">
        <f t="array" ref="B104">ifna(iferror(xlookup(C:C,'1000'!A:A,'1000'!D:D),iferror(xlookup(C:C,'2000'!A:A,'2000'!D:D),xlookup(C:C,'3000'!A:A,'3000'!D:D))),"-")</f>
        <v>1037</v>
      </c>
      <c r="C104" s="26">
        <v>851.0</v>
      </c>
      <c r="D104" s="27" t="s">
        <v>490</v>
      </c>
      <c r="E104" s="27" t="s">
        <v>491</v>
      </c>
      <c r="F104" s="27" t="s">
        <v>50</v>
      </c>
      <c r="G104" s="27" t="s">
        <v>450</v>
      </c>
      <c r="H104" s="28" t="s">
        <v>492</v>
      </c>
      <c r="I104" s="29" t="s">
        <v>493</v>
      </c>
      <c r="J104" s="27" t="s">
        <v>484</v>
      </c>
      <c r="K104" s="30" t="s">
        <v>237</v>
      </c>
      <c r="L104" s="31" t="s">
        <v>237</v>
      </c>
      <c r="M104" s="31"/>
      <c r="N104" s="33" t="s">
        <v>284</v>
      </c>
      <c r="O104" s="34">
        <v>46357.0</v>
      </c>
      <c r="P104" s="35" t="s">
        <v>45</v>
      </c>
      <c r="Q104" s="35" t="s">
        <v>45</v>
      </c>
      <c r="R104" s="35" t="s">
        <v>45</v>
      </c>
      <c r="S104" s="35" t="s">
        <v>45</v>
      </c>
      <c r="T104" s="35" t="s">
        <v>45</v>
      </c>
      <c r="U104" s="35" t="s">
        <v>45</v>
      </c>
      <c r="V104" s="65" t="s">
        <v>45</v>
      </c>
      <c r="W104" s="35" t="s">
        <v>45</v>
      </c>
      <c r="X104" s="35" t="s">
        <v>45</v>
      </c>
      <c r="Y104" s="35" t="s">
        <v>45</v>
      </c>
      <c r="Z104" s="38" t="str">
        <f t="array" ref="Z104">IFERROR(xlookup(C:C,'Follow up.1'!A:A,'Follow up.1'!AF:AF),"-")</f>
        <v> 8/25</v>
      </c>
      <c r="AA104" s="32" t="s">
        <v>89</v>
      </c>
      <c r="AB104" s="32" t="s">
        <v>57</v>
      </c>
      <c r="AC104" s="32" t="s">
        <v>56</v>
      </c>
      <c r="AD104" s="32" t="s">
        <v>56</v>
      </c>
      <c r="AE104" s="32"/>
      <c r="AF104" s="32" t="s">
        <v>57</v>
      </c>
      <c r="AG104" s="32" t="s">
        <v>87</v>
      </c>
      <c r="AH104" s="32"/>
      <c r="AI104" s="32" t="s">
        <v>87</v>
      </c>
      <c r="AJ104" s="32" t="s">
        <v>77</v>
      </c>
      <c r="AK104" s="32" t="s">
        <v>87</v>
      </c>
      <c r="AL104" s="32" t="s">
        <v>87</v>
      </c>
      <c r="AM104" s="32" t="s">
        <v>121</v>
      </c>
      <c r="AN104" s="39" t="str">
        <f t="array" ref="AN104">IFNA(TEXT(XLOOKUP(C:C,'Follow up.2'!B:B,'Follow up.2'!AF:AF),if(left(B104,1)="3","x", "mm/yyyy")), "-")</f>
        <v>12/2026</v>
      </c>
      <c r="AO104" s="34">
        <v>46357.0</v>
      </c>
      <c r="AP104" s="27"/>
      <c r="AQ104" s="3"/>
      <c r="AR104" s="3"/>
      <c r="AS104" s="3"/>
      <c r="AT104" s="3"/>
      <c r="AU104" s="3"/>
      <c r="AV104" s="3"/>
      <c r="AW104" s="13"/>
      <c r="AX104" s="13"/>
      <c r="AY104" s="13"/>
      <c r="AZ104" s="13"/>
      <c r="BA104" s="13"/>
      <c r="BB104" s="13"/>
      <c r="BC104" s="13"/>
      <c r="BD104" s="13"/>
      <c r="BE104" s="13"/>
      <c r="BF104" s="13"/>
      <c r="BG104" s="13"/>
      <c r="BH104" s="13"/>
      <c r="BI104" s="13"/>
    </row>
    <row r="105" ht="14.25" customHeight="1">
      <c r="A105" s="1"/>
      <c r="B105" s="1">
        <f t="array" ref="B105">ifna(iferror(xlookup(C:C,'1000'!A:A,'1000'!D:D),iferror(xlookup(C:C,'2000'!A:A,'2000'!D:D),xlookup(C:C,'3000'!A:A,'3000'!D:D))),"-")</f>
        <v>1039</v>
      </c>
      <c r="C105" s="41">
        <v>888.0</v>
      </c>
      <c r="D105" s="27" t="s">
        <v>494</v>
      </c>
      <c r="E105" s="27" t="s">
        <v>481</v>
      </c>
      <c r="F105" s="27" t="s">
        <v>50</v>
      </c>
      <c r="G105" s="27" t="s">
        <v>450</v>
      </c>
      <c r="H105" s="28" t="s">
        <v>482</v>
      </c>
      <c r="I105" s="29" t="s">
        <v>483</v>
      </c>
      <c r="J105" s="27" t="s">
        <v>484</v>
      </c>
      <c r="K105" s="30" t="s">
        <v>42</v>
      </c>
      <c r="L105" s="27" t="s">
        <v>42</v>
      </c>
      <c r="M105" s="27"/>
      <c r="N105" s="33" t="s">
        <v>281</v>
      </c>
      <c r="O105" s="34">
        <v>46357.0</v>
      </c>
      <c r="P105" s="35" t="s">
        <v>45</v>
      </c>
      <c r="Q105" s="35" t="s">
        <v>45</v>
      </c>
      <c r="R105" s="35" t="s">
        <v>45</v>
      </c>
      <c r="S105" s="35" t="s">
        <v>45</v>
      </c>
      <c r="T105" s="35" t="s">
        <v>45</v>
      </c>
      <c r="U105" s="35" t="s">
        <v>45</v>
      </c>
      <c r="V105" s="65" t="s">
        <v>45</v>
      </c>
      <c r="W105" s="35" t="s">
        <v>45</v>
      </c>
      <c r="X105" s="35" t="s">
        <v>45</v>
      </c>
      <c r="Y105" s="35" t="s">
        <v>45</v>
      </c>
      <c r="Z105" s="38" t="str">
        <f t="array" ref="Z105">IFERROR(xlookup(C:C,'Follow up.1'!A:A,'Follow up.1'!AF:AF),"-")</f>
        <v> 8/25</v>
      </c>
      <c r="AA105" s="32" t="s">
        <v>89</v>
      </c>
      <c r="AB105" s="32" t="s">
        <v>57</v>
      </c>
      <c r="AC105" s="32" t="s">
        <v>88</v>
      </c>
      <c r="AD105" s="32" t="s">
        <v>88</v>
      </c>
      <c r="AE105" s="32"/>
      <c r="AF105" s="32" t="s">
        <v>107</v>
      </c>
      <c r="AG105" s="32" t="s">
        <v>57</v>
      </c>
      <c r="AH105" s="32"/>
      <c r="AI105" s="32" t="s">
        <v>86</v>
      </c>
      <c r="AJ105" s="32" t="s">
        <v>57</v>
      </c>
      <c r="AK105" s="32" t="s">
        <v>86</v>
      </c>
      <c r="AL105" s="32" t="s">
        <v>57</v>
      </c>
      <c r="AM105" s="32" t="s">
        <v>121</v>
      </c>
      <c r="AN105" s="39" t="str">
        <f t="array" ref="AN105">IFNA(TEXT(XLOOKUP(C:C,'Follow up.2'!B:B,'Follow up.2'!AF:AF),if(left(B105,1)="3","x", "mm/yyyy")), "-")</f>
        <v>12/2026</v>
      </c>
      <c r="AO105" s="34">
        <v>46357.0</v>
      </c>
      <c r="AP105" s="27"/>
      <c r="AQ105" s="3"/>
      <c r="AR105" s="3"/>
      <c r="AS105" s="3"/>
      <c r="AT105" s="3"/>
      <c r="AU105" s="3"/>
      <c r="AV105" s="3"/>
      <c r="AW105" s="13"/>
      <c r="AX105" s="13"/>
      <c r="AY105" s="13"/>
      <c r="AZ105" s="13"/>
      <c r="BA105" s="13"/>
      <c r="BB105" s="13"/>
      <c r="BC105" s="13"/>
      <c r="BD105" s="13"/>
      <c r="BE105" s="13"/>
      <c r="BF105" s="13"/>
      <c r="BG105" s="13"/>
      <c r="BH105" s="13"/>
      <c r="BI105" s="13"/>
    </row>
    <row r="106" ht="14.25" customHeight="1">
      <c r="A106" s="1"/>
      <c r="B106" s="1">
        <f t="array" ref="B106">ifna(iferror(xlookup(C:C,'1000'!A:A,'1000'!D:D),iferror(xlookup(C:C,'2000'!A:A,'2000'!D:D),xlookup(C:C,'3000'!A:A,'3000'!D:D))),"-")</f>
        <v>2026</v>
      </c>
      <c r="C106" s="26">
        <v>807.0</v>
      </c>
      <c r="D106" s="27" t="s">
        <v>495</v>
      </c>
      <c r="E106" s="27" t="s">
        <v>496</v>
      </c>
      <c r="F106" s="27" t="s">
        <v>117</v>
      </c>
      <c r="G106" s="27" t="s">
        <v>131</v>
      </c>
      <c r="H106" s="28" t="s">
        <v>497</v>
      </c>
      <c r="I106" s="27" t="s">
        <v>498</v>
      </c>
      <c r="J106" s="44" t="s">
        <v>499</v>
      </c>
      <c r="K106" s="30" t="s">
        <v>42</v>
      </c>
      <c r="L106" s="31" t="s">
        <v>42</v>
      </c>
      <c r="N106" s="33" t="s">
        <v>281</v>
      </c>
      <c r="O106" s="34">
        <v>46357.0</v>
      </c>
      <c r="P106" s="35" t="s">
        <v>46</v>
      </c>
      <c r="Q106" s="35" t="s">
        <v>46</v>
      </c>
      <c r="R106" s="35" t="s">
        <v>46</v>
      </c>
      <c r="S106" s="35" t="s">
        <v>46</v>
      </c>
      <c r="T106" s="35" t="s">
        <v>46</v>
      </c>
      <c r="U106" s="35" t="s">
        <v>46</v>
      </c>
      <c r="V106" s="65" t="s">
        <v>45</v>
      </c>
      <c r="W106" s="35" t="s">
        <v>46</v>
      </c>
      <c r="X106" s="35" t="s">
        <v>46</v>
      </c>
      <c r="Y106" s="35" t="s">
        <v>46</v>
      </c>
      <c r="Z106" s="38" t="str">
        <f t="array" ref="Z106">IFERROR(xlookup(C:C,'Follow up.1'!A:A,'Follow up.1'!AF:AF),"-")</f>
        <v> 7/25</v>
      </c>
      <c r="AA106" s="32" t="s">
        <v>46</v>
      </c>
      <c r="AB106" s="32" t="s">
        <v>86</v>
      </c>
      <c r="AC106" s="32" t="s">
        <v>86</v>
      </c>
      <c r="AD106" s="32" t="s">
        <v>86</v>
      </c>
      <c r="AE106" s="32"/>
      <c r="AF106" s="32" t="s">
        <v>57</v>
      </c>
      <c r="AG106" s="32" t="s">
        <v>57</v>
      </c>
      <c r="AH106" s="32"/>
      <c r="AI106" s="32" t="s">
        <v>57</v>
      </c>
      <c r="AJ106" s="32" t="s">
        <v>107</v>
      </c>
      <c r="AK106" s="32" t="s">
        <v>57</v>
      </c>
      <c r="AL106" s="32" t="s">
        <v>86</v>
      </c>
      <c r="AM106" s="32" t="s">
        <v>121</v>
      </c>
      <c r="AN106" s="39" t="str">
        <f t="array" ref="AN106">IFNA(TEXT(XLOOKUP(C:C,'Follow up.2'!B:B,'Follow up.2'!AF:AF),if(left(B106,1)="3","x", "mm/yyyy")), "-")</f>
        <v>12/2026</v>
      </c>
      <c r="AO106" s="34">
        <v>46357.0</v>
      </c>
      <c r="AP106" s="27"/>
      <c r="AQ106" s="3"/>
      <c r="AR106" s="3"/>
      <c r="AS106" s="3"/>
      <c r="AT106" s="3"/>
      <c r="AU106" s="3"/>
      <c r="AV106" s="3"/>
      <c r="AW106" s="13"/>
      <c r="AX106" s="13"/>
      <c r="AY106" s="13"/>
      <c r="AZ106" s="13"/>
      <c r="BA106" s="13"/>
      <c r="BB106" s="13"/>
      <c r="BC106" s="13"/>
      <c r="BD106" s="13"/>
      <c r="BE106" s="13"/>
      <c r="BF106" s="13"/>
      <c r="BG106" s="13"/>
      <c r="BH106" s="13"/>
      <c r="BI106" s="13"/>
    </row>
    <row r="107" ht="14.25" customHeight="1">
      <c r="A107" s="1"/>
      <c r="B107" s="1">
        <f t="array" ref="B107">ifna(iferror(xlookup(C:C,'1000'!A:A,'1000'!D:D),iferror(xlookup(C:C,'2000'!A:A,'2000'!D:D),xlookup(C:C,'3000'!A:A,'3000'!D:D))),"-")</f>
        <v>2033</v>
      </c>
      <c r="C107" s="26">
        <v>867.0</v>
      </c>
      <c r="D107" s="27" t="s">
        <v>501</v>
      </c>
      <c r="E107" s="27" t="s">
        <v>502</v>
      </c>
      <c r="F107" s="27" t="s">
        <v>50</v>
      </c>
      <c r="G107" s="27" t="s">
        <v>503</v>
      </c>
      <c r="H107" s="28" t="s">
        <v>504</v>
      </c>
      <c r="I107" s="29" t="s">
        <v>505</v>
      </c>
      <c r="J107" s="27" t="s">
        <v>506</v>
      </c>
      <c r="K107" s="30" t="s">
        <v>42</v>
      </c>
      <c r="L107" s="27" t="s">
        <v>42</v>
      </c>
      <c r="M107" s="27"/>
      <c r="N107" s="33" t="s">
        <v>431</v>
      </c>
      <c r="O107" s="34">
        <v>46379.0</v>
      </c>
      <c r="P107" s="35" t="s">
        <v>45</v>
      </c>
      <c r="Q107" s="35" t="s">
        <v>45</v>
      </c>
      <c r="R107" s="35" t="s">
        <v>45</v>
      </c>
      <c r="S107" s="35" t="s">
        <v>45</v>
      </c>
      <c r="T107" s="35" t="s">
        <v>45</v>
      </c>
      <c r="U107" s="35" t="s">
        <v>45</v>
      </c>
      <c r="V107" s="65" t="s">
        <v>45</v>
      </c>
      <c r="W107" s="35" t="s">
        <v>45</v>
      </c>
      <c r="X107" s="35" t="s">
        <v>45</v>
      </c>
      <c r="Y107" s="35" t="s">
        <v>45</v>
      </c>
      <c r="Z107" s="38" t="str">
        <f t="array" ref="Z107">IFERROR(xlookup(C:C,'Follow up.1'!A:A,'Follow up.1'!AF:AF),"-")</f>
        <v> 8/25</v>
      </c>
      <c r="AA107" s="32" t="s">
        <v>89</v>
      </c>
      <c r="AB107" s="32" t="s">
        <v>121</v>
      </c>
      <c r="AC107" s="32" t="s">
        <v>121</v>
      </c>
      <c r="AD107" s="32" t="s">
        <v>56</v>
      </c>
      <c r="AE107" s="32"/>
      <c r="AF107" s="32" t="s">
        <v>57</v>
      </c>
      <c r="AG107" s="32" t="s">
        <v>107</v>
      </c>
      <c r="AH107" s="32"/>
      <c r="AI107" s="32" t="s">
        <v>107</v>
      </c>
      <c r="AJ107" s="32" t="s">
        <v>239</v>
      </c>
      <c r="AK107" s="32" t="s">
        <v>87</v>
      </c>
      <c r="AL107" s="32" t="s">
        <v>57</v>
      </c>
      <c r="AM107" s="32" t="s">
        <v>121</v>
      </c>
      <c r="AN107" s="39" t="str">
        <f t="array" ref="AN107">IFNA(TEXT(XLOOKUP(C:C,'Follow up.2'!B:B,'Follow up.2'!AF:AF),if(left(B107,1)="3","x", "mm/yyyy")), "-")</f>
        <v>12/2026</v>
      </c>
      <c r="AO107" s="34">
        <v>46379.0</v>
      </c>
      <c r="AP107" s="27"/>
      <c r="AQ107" s="3"/>
      <c r="AR107" s="3"/>
      <c r="AS107" s="3"/>
      <c r="AT107" s="3"/>
      <c r="AU107" s="3"/>
      <c r="AV107" s="3"/>
      <c r="AW107" s="13"/>
      <c r="AX107" s="13"/>
      <c r="AY107" s="13"/>
      <c r="AZ107" s="13"/>
      <c r="BA107" s="13"/>
      <c r="BB107" s="13"/>
      <c r="BC107" s="13"/>
      <c r="BD107" s="13"/>
      <c r="BE107" s="13"/>
      <c r="BF107" s="13"/>
      <c r="BG107" s="13"/>
      <c r="BH107" s="13"/>
      <c r="BI107" s="13"/>
    </row>
    <row r="108" ht="14.25" customHeight="1">
      <c r="A108" s="1"/>
      <c r="B108" s="1">
        <f t="array" ref="B108">ifna(iferror(xlookup(C:C,'1000'!A:A,'1000'!D:D),iferror(xlookup(C:C,'2000'!A:A,'2000'!D:D),xlookup(C:C,'3000'!A:A,'3000'!D:D))),"-")</f>
        <v>1050</v>
      </c>
      <c r="C108" s="26">
        <v>975.0</v>
      </c>
      <c r="D108" s="27" t="s">
        <v>734</v>
      </c>
      <c r="E108" s="27" t="s">
        <v>735</v>
      </c>
      <c r="F108" s="27" t="s">
        <v>50</v>
      </c>
      <c r="G108" s="27" t="s">
        <v>450</v>
      </c>
      <c r="H108" s="28" t="s">
        <v>736</v>
      </c>
      <c r="I108" s="29">
        <v>0.0</v>
      </c>
      <c r="J108" s="27" t="s">
        <v>737</v>
      </c>
      <c r="K108" s="30" t="s">
        <v>42</v>
      </c>
      <c r="L108" s="31" t="s">
        <v>42</v>
      </c>
      <c r="M108" s="32" t="s">
        <v>738</v>
      </c>
      <c r="N108" s="33" t="s">
        <v>453</v>
      </c>
      <c r="O108" s="34">
        <v>46388.0</v>
      </c>
      <c r="P108" s="35" t="s">
        <v>46</v>
      </c>
      <c r="Q108" s="35" t="s">
        <v>46</v>
      </c>
      <c r="R108" s="35" t="s">
        <v>45</v>
      </c>
      <c r="S108" s="35" t="s">
        <v>46</v>
      </c>
      <c r="T108" s="35" t="s">
        <v>46</v>
      </c>
      <c r="U108" s="35" t="s">
        <v>46</v>
      </c>
      <c r="V108" s="65" t="s">
        <v>45</v>
      </c>
      <c r="W108" s="35" t="s">
        <v>106</v>
      </c>
      <c r="X108" s="35" t="s">
        <v>106</v>
      </c>
      <c r="Y108" s="35" t="s">
        <v>76</v>
      </c>
      <c r="Z108" s="38" t="str">
        <f t="array" ref="Z108">IFERROR(xlookup(C:C,'Follow up.1'!A:A,'Follow up.1'!AF:AF),"-")</f>
        <v> 9/25</v>
      </c>
      <c r="AA108" s="32" t="s">
        <v>739</v>
      </c>
      <c r="AB108" s="32" t="s">
        <v>87</v>
      </c>
      <c r="AC108" s="32" t="s">
        <v>88</v>
      </c>
      <c r="AD108" s="32" t="s">
        <v>88</v>
      </c>
      <c r="AE108" s="32"/>
      <c r="AF108" s="32" t="s">
        <v>56</v>
      </c>
      <c r="AG108" s="32" t="s">
        <v>87</v>
      </c>
      <c r="AH108" s="32"/>
      <c r="AI108" s="32" t="s">
        <v>543</v>
      </c>
      <c r="AJ108" s="32" t="s">
        <v>543</v>
      </c>
      <c r="AK108" s="32" t="s">
        <v>543</v>
      </c>
      <c r="AL108" s="32" t="s">
        <v>543</v>
      </c>
      <c r="AM108" s="32" t="s">
        <v>121</v>
      </c>
      <c r="AN108" s="39" t="str">
        <f t="array" ref="AN108">IFNA(TEXT(XLOOKUP(C:C,'Follow up.2'!B:B,'Follow up.2'!AF:AF),if(left(B108,1)="3","x", "mm/yyyy")), "-")</f>
        <v>01/2027</v>
      </c>
      <c r="AO108" s="34">
        <v>46388.0</v>
      </c>
      <c r="AP108" s="27"/>
      <c r="AQ108" s="3"/>
      <c r="AR108" s="3"/>
      <c r="AS108" s="3"/>
      <c r="AT108" s="3"/>
      <c r="AU108" s="3"/>
      <c r="AV108" s="3"/>
      <c r="AW108" s="13"/>
      <c r="AX108" s="13"/>
      <c r="AY108" s="13"/>
      <c r="AZ108" s="13"/>
      <c r="BA108" s="13"/>
      <c r="BB108" s="13"/>
      <c r="BC108" s="13"/>
      <c r="BD108" s="13"/>
      <c r="BE108" s="13"/>
      <c r="BF108" s="13"/>
      <c r="BG108" s="13"/>
      <c r="BH108" s="13"/>
      <c r="BI108" s="13"/>
    </row>
    <row r="109" ht="14.25" customHeight="1">
      <c r="A109" s="1"/>
      <c r="B109" s="1">
        <f t="array" ref="B109">ifna(iferror(xlookup(C:C,'1000'!A:A,'1000'!D:D),iferror(xlookup(C:C,'2000'!A:A,'2000'!D:D),xlookup(C:C,'3000'!A:A,'3000'!D:D))),"-")</f>
        <v>1048</v>
      </c>
      <c r="C109" s="26">
        <v>923.0</v>
      </c>
      <c r="D109" s="27" t="s">
        <v>678</v>
      </c>
      <c r="E109" s="27" t="s">
        <v>814</v>
      </c>
      <c r="F109" s="27" t="s">
        <v>50</v>
      </c>
      <c r="G109" s="27" t="s">
        <v>815</v>
      </c>
      <c r="H109" s="28" t="s">
        <v>816</v>
      </c>
      <c r="I109" s="29">
        <v>0.0</v>
      </c>
      <c r="J109" s="27" t="s">
        <v>817</v>
      </c>
      <c r="K109" s="30" t="s">
        <v>42</v>
      </c>
      <c r="L109" s="27" t="s">
        <v>42</v>
      </c>
      <c r="M109" s="27"/>
      <c r="N109" s="33" t="s">
        <v>281</v>
      </c>
      <c r="O109" s="34">
        <v>46391.0</v>
      </c>
      <c r="P109" s="35" t="s">
        <v>46</v>
      </c>
      <c r="Q109" s="35" t="s">
        <v>46</v>
      </c>
      <c r="R109" s="35" t="s">
        <v>46</v>
      </c>
      <c r="S109" s="35" t="s">
        <v>46</v>
      </c>
      <c r="T109" s="35" t="s">
        <v>46</v>
      </c>
      <c r="U109" s="35" t="s">
        <v>46</v>
      </c>
      <c r="V109" s="65" t="s">
        <v>45</v>
      </c>
      <c r="W109" s="35" t="s">
        <v>46</v>
      </c>
      <c r="X109" s="35" t="s">
        <v>46</v>
      </c>
      <c r="Y109" s="35" t="s">
        <v>46</v>
      </c>
      <c r="Z109" s="38" t="str">
        <f t="array" ref="Z109">IFERROR(xlookup(C:C,'Follow up.1'!A:A,'Follow up.1'!AF:AF),"-")</f>
        <v> 9/25</v>
      </c>
      <c r="AA109" s="32" t="s">
        <v>47</v>
      </c>
      <c r="AB109" s="32" t="s">
        <v>56</v>
      </c>
      <c r="AC109" s="32" t="s">
        <v>56</v>
      </c>
      <c r="AD109" s="32" t="s">
        <v>56</v>
      </c>
      <c r="AE109" s="32"/>
      <c r="AF109" s="32" t="s">
        <v>87</v>
      </c>
      <c r="AG109" s="32" t="s">
        <v>57</v>
      </c>
      <c r="AH109" s="32"/>
      <c r="AI109" s="32" t="s">
        <v>87</v>
      </c>
      <c r="AJ109" s="32" t="s">
        <v>77</v>
      </c>
      <c r="AK109" s="32" t="s">
        <v>77</v>
      </c>
      <c r="AL109" s="32" t="s">
        <v>86</v>
      </c>
      <c r="AM109" s="32" t="s">
        <v>121</v>
      </c>
      <c r="AN109" s="39" t="str">
        <f t="array" ref="AN109">IFNA(TEXT(XLOOKUP(C:C,'Follow up.2'!B:B,'Follow up.2'!AF:AF),if(left(B109,1)="3","x", "mm/yyyy")), "-")</f>
        <v>01/2027</v>
      </c>
      <c r="AO109" s="34">
        <v>46391.0</v>
      </c>
      <c r="AP109" s="27"/>
      <c r="AQ109" s="3"/>
      <c r="AR109" s="3"/>
      <c r="AS109" s="3"/>
      <c r="AT109" s="3"/>
      <c r="AU109" s="3"/>
      <c r="AV109" s="3"/>
      <c r="AW109" s="13"/>
      <c r="AX109" s="13"/>
      <c r="AY109" s="13"/>
      <c r="AZ109" s="13"/>
      <c r="BA109" s="13"/>
      <c r="BB109" s="13"/>
      <c r="BC109" s="13"/>
      <c r="BD109" s="13"/>
      <c r="BE109" s="13"/>
      <c r="BF109" s="13"/>
      <c r="BG109" s="13"/>
      <c r="BH109" s="13"/>
      <c r="BI109" s="13"/>
    </row>
    <row r="110" ht="14.25" customHeight="1">
      <c r="A110" s="1"/>
      <c r="B110" s="1">
        <f t="array" ref="B110">ifna(iferror(xlookup(C:C,'1000'!A:A,'1000'!D:D),iferror(xlookup(C:C,'2000'!A:A,'2000'!D:D),xlookup(C:C,'3000'!A:A,'3000'!D:D))),"-")</f>
        <v>1044</v>
      </c>
      <c r="C110" s="26">
        <v>935.0</v>
      </c>
      <c r="D110" s="27" t="s">
        <v>818</v>
      </c>
      <c r="E110" s="27" t="s">
        <v>819</v>
      </c>
      <c r="F110" s="27" t="s">
        <v>117</v>
      </c>
      <c r="G110" s="27" t="s">
        <v>557</v>
      </c>
      <c r="H110" s="28" t="s">
        <v>820</v>
      </c>
      <c r="I110" s="29" t="s">
        <v>821</v>
      </c>
      <c r="J110" s="27" t="s">
        <v>484</v>
      </c>
      <c r="K110" s="30" t="s">
        <v>822</v>
      </c>
      <c r="L110" s="31" t="s">
        <v>822</v>
      </c>
      <c r="M110" s="32" t="s">
        <v>823</v>
      </c>
      <c r="N110" s="33" t="s">
        <v>281</v>
      </c>
      <c r="O110" s="34">
        <v>46391.0</v>
      </c>
      <c r="P110" s="35" t="s">
        <v>46</v>
      </c>
      <c r="Q110" s="35" t="s">
        <v>46</v>
      </c>
      <c r="R110" s="35" t="s">
        <v>46</v>
      </c>
      <c r="S110" s="35" t="s">
        <v>46</v>
      </c>
      <c r="T110" s="35" t="s">
        <v>46</v>
      </c>
      <c r="U110" s="35" t="s">
        <v>46</v>
      </c>
      <c r="V110" s="65" t="s">
        <v>45</v>
      </c>
      <c r="W110" s="35" t="s">
        <v>46</v>
      </c>
      <c r="X110" s="35" t="s">
        <v>46</v>
      </c>
      <c r="Y110" s="35" t="s">
        <v>46</v>
      </c>
      <c r="Z110" s="38" t="str">
        <f t="array" ref="Z110">IFERROR(xlookup(C:C,'Follow up.1'!A:A,'Follow up.1'!AF:AF),"-")</f>
        <v> 9/25</v>
      </c>
      <c r="AA110" s="32" t="s">
        <v>47</v>
      </c>
      <c r="AB110" s="32" t="s">
        <v>56</v>
      </c>
      <c r="AC110" s="32" t="s">
        <v>87</v>
      </c>
      <c r="AD110" s="32" t="s">
        <v>87</v>
      </c>
      <c r="AE110" s="32"/>
      <c r="AF110" s="32" t="s">
        <v>68</v>
      </c>
      <c r="AG110" s="32" t="s">
        <v>56</v>
      </c>
      <c r="AH110" s="32"/>
      <c r="AI110" s="32" t="s">
        <v>87</v>
      </c>
      <c r="AJ110" s="32" t="s">
        <v>77</v>
      </c>
      <c r="AK110" s="32" t="s">
        <v>77</v>
      </c>
      <c r="AL110" s="32" t="s">
        <v>262</v>
      </c>
      <c r="AM110" s="32" t="s">
        <v>121</v>
      </c>
      <c r="AN110" s="39" t="str">
        <f t="array" ref="AN110">IFNA(TEXT(XLOOKUP(C:C,'Follow up.2'!B:B,'Follow up.2'!AF:AF),if(left(B110,1)="3","x", "mm/yyyy")), "-")</f>
        <v>01/2027</v>
      </c>
      <c r="AO110" s="34">
        <v>46391.0</v>
      </c>
      <c r="AP110" s="27"/>
      <c r="AQ110" s="3"/>
      <c r="AR110" s="3"/>
      <c r="AS110" s="3"/>
      <c r="AT110" s="3"/>
      <c r="AU110" s="3"/>
      <c r="AV110" s="3"/>
      <c r="AW110" s="13"/>
      <c r="AX110" s="13"/>
      <c r="AY110" s="13"/>
      <c r="AZ110" s="13"/>
      <c r="BA110" s="13"/>
      <c r="BB110" s="13"/>
      <c r="BC110" s="13"/>
      <c r="BD110" s="13"/>
      <c r="BE110" s="13"/>
      <c r="BF110" s="13"/>
      <c r="BG110" s="13"/>
      <c r="BH110" s="13"/>
      <c r="BI110" s="13"/>
    </row>
    <row r="111" ht="14.25" customHeight="1">
      <c r="A111" s="1"/>
      <c r="B111" s="1">
        <f t="array" ref="B111">ifna(iferror(xlookup(C:C,'1000'!A:A,'1000'!D:D),iferror(xlookup(C:C,'2000'!A:A,'2000'!D:D),xlookup(C:C,'3000'!A:A,'3000'!D:D))),"-")</f>
        <v>1024</v>
      </c>
      <c r="C111" s="26">
        <v>509.0</v>
      </c>
      <c r="D111" s="27" t="s">
        <v>298</v>
      </c>
      <c r="E111" s="27" t="s">
        <v>507</v>
      </c>
      <c r="F111" s="27" t="s">
        <v>50</v>
      </c>
      <c r="G111" s="27" t="s">
        <v>508</v>
      </c>
      <c r="H111" s="28" t="s">
        <v>509</v>
      </c>
      <c r="I111" s="29" t="s">
        <v>510</v>
      </c>
      <c r="J111" s="27" t="s">
        <v>510</v>
      </c>
      <c r="K111" s="30" t="s">
        <v>511</v>
      </c>
      <c r="L111" s="31" t="s">
        <v>511</v>
      </c>
      <c r="M111" s="31"/>
      <c r="N111" s="78" t="s">
        <v>284</v>
      </c>
      <c r="O111" s="34">
        <v>46392.0</v>
      </c>
      <c r="P111" s="35" t="s">
        <v>45</v>
      </c>
      <c r="Q111" s="35" t="s">
        <v>45</v>
      </c>
      <c r="R111" s="35" t="s">
        <v>45</v>
      </c>
      <c r="S111" s="35" t="s">
        <v>45</v>
      </c>
      <c r="T111" s="35" t="s">
        <v>45</v>
      </c>
      <c r="U111" s="35" t="s">
        <v>45</v>
      </c>
      <c r="V111" s="66" t="s">
        <v>45</v>
      </c>
      <c r="W111" s="35" t="s">
        <v>45</v>
      </c>
      <c r="X111" s="35" t="s">
        <v>45</v>
      </c>
      <c r="Y111" s="35" t="s">
        <v>45</v>
      </c>
      <c r="Z111" s="38" t="str">
        <f t="array" ref="Z111">IFERROR(xlookup(C:C,'Follow up.1'!A:A,'Follow up.1'!AF:AF),"-")</f>
        <v> 5/25</v>
      </c>
      <c r="AA111" s="32" t="s">
        <v>45</v>
      </c>
      <c r="AB111" s="32" t="s">
        <v>45</v>
      </c>
      <c r="AC111" s="32" t="s">
        <v>45</v>
      </c>
      <c r="AD111" s="32" t="s">
        <v>106</v>
      </c>
      <c r="AE111" s="32"/>
      <c r="AF111" s="32" t="s">
        <v>57</v>
      </c>
      <c r="AG111" s="32" t="s">
        <v>46</v>
      </c>
      <c r="AH111" s="32"/>
      <c r="AI111" s="32" t="s">
        <v>57</v>
      </c>
      <c r="AJ111" s="32" t="s">
        <v>87</v>
      </c>
      <c r="AK111" s="32" t="s">
        <v>77</v>
      </c>
      <c r="AL111" s="32" t="s">
        <v>87</v>
      </c>
      <c r="AM111" s="32" t="s">
        <v>121</v>
      </c>
      <c r="AN111" s="39" t="str">
        <f t="array" ref="AN111">IFNA(TEXT(XLOOKUP(C:C,'Follow up.2'!B:B,'Follow up.2'!AF:AF),if(left(B111,1)="3","x", "mm/yyyy")), "-")</f>
        <v>01/2027</v>
      </c>
      <c r="AO111" s="34">
        <v>46392.0</v>
      </c>
      <c r="AP111" s="27"/>
      <c r="AQ111" s="3"/>
      <c r="AR111" s="3"/>
      <c r="AS111" s="3"/>
      <c r="AT111" s="3"/>
      <c r="AU111" s="3"/>
      <c r="AV111" s="3"/>
      <c r="AW111" s="13"/>
      <c r="AX111" s="13"/>
      <c r="AY111" s="13"/>
      <c r="AZ111" s="13"/>
      <c r="BA111" s="13"/>
      <c r="BB111" s="13"/>
      <c r="BC111" s="13"/>
      <c r="BD111" s="13"/>
      <c r="BE111" s="13"/>
      <c r="BF111" s="13"/>
      <c r="BG111" s="13"/>
      <c r="BH111" s="13"/>
      <c r="BI111" s="13"/>
    </row>
    <row r="112" ht="14.25" customHeight="1">
      <c r="A112" s="1"/>
      <c r="B112" s="1">
        <f t="array" ref="B112">ifna(iferror(xlookup(C:C,'1000'!A:A,'1000'!D:D),iferror(xlookup(C:C,'2000'!A:A,'2000'!D:D),xlookup(C:C,'3000'!A:A,'3000'!D:D))),"-")</f>
        <v>1025</v>
      </c>
      <c r="C112" s="26">
        <v>510.0</v>
      </c>
      <c r="D112" s="27" t="s">
        <v>824</v>
      </c>
      <c r="E112" s="27" t="s">
        <v>507</v>
      </c>
      <c r="F112" s="27" t="s">
        <v>50</v>
      </c>
      <c r="G112" s="27" t="s">
        <v>815</v>
      </c>
      <c r="H112" s="28" t="s">
        <v>509</v>
      </c>
      <c r="I112" s="29" t="s">
        <v>510</v>
      </c>
      <c r="J112" s="27" t="s">
        <v>510</v>
      </c>
      <c r="K112" s="30" t="s">
        <v>511</v>
      </c>
      <c r="L112" s="31" t="s">
        <v>511</v>
      </c>
      <c r="M112" s="31"/>
      <c r="N112" s="33" t="s">
        <v>284</v>
      </c>
      <c r="O112" s="34">
        <v>46392.0</v>
      </c>
      <c r="P112" s="35" t="s">
        <v>45</v>
      </c>
      <c r="Q112" s="35" t="s">
        <v>45</v>
      </c>
      <c r="R112" s="35" t="s">
        <v>45</v>
      </c>
      <c r="S112" s="35" t="s">
        <v>45</v>
      </c>
      <c r="T112" s="35" t="s">
        <v>45</v>
      </c>
      <c r="U112" s="35" t="s">
        <v>45</v>
      </c>
      <c r="V112" s="66" t="s">
        <v>45</v>
      </c>
      <c r="W112" s="35" t="s">
        <v>45</v>
      </c>
      <c r="X112" s="35" t="s">
        <v>45</v>
      </c>
      <c r="Y112" s="35" t="s">
        <v>45</v>
      </c>
      <c r="Z112" s="38" t="str">
        <f t="array" ref="Z112">IFERROR(xlookup(C:C,'Follow up.1'!A:A,'Follow up.1'!AF:AF),"-")</f>
        <v> 4/25</v>
      </c>
      <c r="AA112" s="32" t="s">
        <v>45</v>
      </c>
      <c r="AB112" s="32" t="s">
        <v>45</v>
      </c>
      <c r="AC112" s="32" t="s">
        <v>45</v>
      </c>
      <c r="AD112" s="32" t="s">
        <v>106</v>
      </c>
      <c r="AE112" s="32"/>
      <c r="AF112" s="32" t="s">
        <v>57</v>
      </c>
      <c r="AG112" s="32" t="s">
        <v>46</v>
      </c>
      <c r="AH112" s="32"/>
      <c r="AI112" s="32" t="s">
        <v>57</v>
      </c>
      <c r="AJ112" s="32" t="s">
        <v>87</v>
      </c>
      <c r="AK112" s="32" t="s">
        <v>77</v>
      </c>
      <c r="AL112" s="32" t="s">
        <v>87</v>
      </c>
      <c r="AM112" s="32" t="s">
        <v>121</v>
      </c>
      <c r="AN112" s="39" t="str">
        <f t="array" ref="AN112">IFNA(TEXT(XLOOKUP(C:C,'Follow up.2'!B:B,'Follow up.2'!AF:AF),if(left(B112,1)="3","x", "mm/yyyy")), "-")</f>
        <v>01/2027</v>
      </c>
      <c r="AO112" s="34">
        <v>46392.0</v>
      </c>
      <c r="AP112" s="27"/>
      <c r="AQ112" s="3"/>
      <c r="AR112" s="3"/>
      <c r="AS112" s="3"/>
      <c r="AT112" s="3"/>
      <c r="AU112" s="3"/>
      <c r="AV112" s="3"/>
      <c r="AW112" s="3"/>
      <c r="AX112" s="3"/>
      <c r="AY112" s="3"/>
      <c r="AZ112" s="3"/>
      <c r="BA112" s="3"/>
      <c r="BB112" s="3"/>
      <c r="BC112" s="3"/>
      <c r="BD112" s="3"/>
      <c r="BE112" s="3"/>
      <c r="BF112" s="3"/>
      <c r="BG112" s="3"/>
      <c r="BH112" s="3"/>
      <c r="BI112" s="3"/>
    </row>
    <row r="113" ht="14.25" customHeight="1">
      <c r="A113" s="1"/>
      <c r="B113" s="1">
        <f t="array" ref="B113">ifna(iferror(xlookup(C:C,'1000'!A:A,'1000'!D:D),iferror(xlookup(C:C,'2000'!A:A,'2000'!D:D),xlookup(C:C,'3000'!A:A,'3000'!D:D))),"-")</f>
        <v>1023</v>
      </c>
      <c r="C113" s="26">
        <v>508.0</v>
      </c>
      <c r="D113" s="27" t="s">
        <v>512</v>
      </c>
      <c r="E113" s="27" t="s">
        <v>513</v>
      </c>
      <c r="F113" s="27" t="s">
        <v>117</v>
      </c>
      <c r="G113" s="27" t="s">
        <v>514</v>
      </c>
      <c r="H113" s="28" t="s">
        <v>509</v>
      </c>
      <c r="I113" s="29" t="s">
        <v>510</v>
      </c>
      <c r="J113" s="27" t="s">
        <v>510</v>
      </c>
      <c r="K113" s="30" t="s">
        <v>511</v>
      </c>
      <c r="L113" s="31" t="s">
        <v>511</v>
      </c>
      <c r="M113" s="31"/>
      <c r="N113" s="33" t="s">
        <v>281</v>
      </c>
      <c r="O113" s="34">
        <v>46398.0</v>
      </c>
      <c r="P113" s="35" t="s">
        <v>45</v>
      </c>
      <c r="Q113" s="35" t="s">
        <v>45</v>
      </c>
      <c r="R113" s="35" t="s">
        <v>45</v>
      </c>
      <c r="S113" s="35" t="s">
        <v>45</v>
      </c>
      <c r="T113" s="35" t="s">
        <v>45</v>
      </c>
      <c r="U113" s="35" t="s">
        <v>45</v>
      </c>
      <c r="V113" s="66" t="s">
        <v>45</v>
      </c>
      <c r="W113" s="35" t="s">
        <v>45</v>
      </c>
      <c r="X113" s="35" t="s">
        <v>45</v>
      </c>
      <c r="Y113" s="35" t="s">
        <v>45</v>
      </c>
      <c r="Z113" s="38" t="str">
        <f t="array" ref="Z113">IFERROR(xlookup(C:C,'Follow up.1'!A:A,'Follow up.1'!AF:AF),"-")</f>
        <v> 5/25</v>
      </c>
      <c r="AA113" s="32" t="s">
        <v>45</v>
      </c>
      <c r="AB113" s="32" t="s">
        <v>45</v>
      </c>
      <c r="AC113" s="32" t="s">
        <v>45</v>
      </c>
      <c r="AD113" s="32" t="s">
        <v>239</v>
      </c>
      <c r="AE113" s="32"/>
      <c r="AF113" s="32" t="s">
        <v>57</v>
      </c>
      <c r="AG113" s="32" t="s">
        <v>46</v>
      </c>
      <c r="AH113" s="32"/>
      <c r="AI113" s="32" t="s">
        <v>87</v>
      </c>
      <c r="AJ113" s="32" t="s">
        <v>87</v>
      </c>
      <c r="AK113" s="32"/>
      <c r="AL113" s="31"/>
      <c r="AM113" s="31"/>
      <c r="AN113" s="39" t="str">
        <f t="array" ref="AN113">IFNA(TEXT(XLOOKUP(C:C,'Follow up.2'!B:B,'Follow up.2'!AF:AF),if(left(B113,1)="3","x", "mm/yyyy")), "-")</f>
        <v>01/2027</v>
      </c>
      <c r="AO113" s="34">
        <v>46398.0</v>
      </c>
      <c r="AP113" s="27"/>
      <c r="AQ113" s="3"/>
      <c r="AR113" s="3"/>
      <c r="AS113" s="3"/>
      <c r="AT113" s="3"/>
      <c r="AU113" s="3"/>
      <c r="AV113" s="3"/>
      <c r="AW113" s="13"/>
      <c r="AX113" s="13"/>
      <c r="AY113" s="13"/>
      <c r="AZ113" s="13"/>
      <c r="BA113" s="13"/>
      <c r="BB113" s="13"/>
      <c r="BC113" s="13"/>
      <c r="BD113" s="13"/>
      <c r="BE113" s="13"/>
      <c r="BF113" s="13"/>
      <c r="BG113" s="13"/>
      <c r="BH113" s="13"/>
      <c r="BI113" s="13"/>
    </row>
    <row r="114" ht="14.25" customHeight="1">
      <c r="A114" s="1"/>
      <c r="B114" s="1">
        <f t="array" ref="B114">ifna(iferror(xlookup(C:C,'1000'!A:A,'1000'!D:D),iferror(xlookup(C:C,'2000'!A:A,'2000'!D:D),xlookup(C:C,'3000'!A:A,'3000'!D:D))),"-")</f>
        <v>1026</v>
      </c>
      <c r="C114" s="26">
        <v>511.0</v>
      </c>
      <c r="D114" s="27" t="s">
        <v>826</v>
      </c>
      <c r="E114" s="27" t="s">
        <v>507</v>
      </c>
      <c r="F114" s="27" t="s">
        <v>117</v>
      </c>
      <c r="G114" s="27" t="s">
        <v>803</v>
      </c>
      <c r="H114" s="28" t="s">
        <v>509</v>
      </c>
      <c r="I114" s="29" t="s">
        <v>510</v>
      </c>
      <c r="J114" s="27" t="s">
        <v>510</v>
      </c>
      <c r="K114" s="30" t="s">
        <v>511</v>
      </c>
      <c r="L114" s="31" t="s">
        <v>511</v>
      </c>
      <c r="M114" s="31"/>
      <c r="N114" s="33" t="s">
        <v>453</v>
      </c>
      <c r="O114" s="34">
        <v>46398.0</v>
      </c>
      <c r="P114" s="35" t="s">
        <v>45</v>
      </c>
      <c r="Q114" s="35" t="s">
        <v>45</v>
      </c>
      <c r="R114" s="35" t="s">
        <v>45</v>
      </c>
      <c r="S114" s="35" t="s">
        <v>45</v>
      </c>
      <c r="T114" s="35" t="s">
        <v>45</v>
      </c>
      <c r="U114" s="35" t="s">
        <v>45</v>
      </c>
      <c r="V114" s="66" t="s">
        <v>45</v>
      </c>
      <c r="W114" s="35" t="s">
        <v>45</v>
      </c>
      <c r="X114" s="35" t="s">
        <v>45</v>
      </c>
      <c r="Y114" s="35" t="s">
        <v>45</v>
      </c>
      <c r="Z114" s="38" t="str">
        <f t="array" ref="Z114">IFERROR(xlookup(C:C,'Follow up.1'!A:A,'Follow up.1'!AF:AF),"-")</f>
        <v> 4/25</v>
      </c>
      <c r="AA114" s="32" t="s">
        <v>45</v>
      </c>
      <c r="AB114" s="32" t="s">
        <v>45</v>
      </c>
      <c r="AC114" s="32" t="s">
        <v>45</v>
      </c>
      <c r="AD114" s="32" t="s">
        <v>239</v>
      </c>
      <c r="AE114" s="32"/>
      <c r="AF114" s="32" t="s">
        <v>57</v>
      </c>
      <c r="AG114" s="32" t="s">
        <v>46</v>
      </c>
      <c r="AH114" s="32"/>
      <c r="AI114" s="32" t="s">
        <v>87</v>
      </c>
      <c r="AJ114" s="32" t="s">
        <v>87</v>
      </c>
      <c r="AK114" s="32"/>
      <c r="AL114" s="31"/>
      <c r="AM114" s="31"/>
      <c r="AN114" s="39" t="str">
        <f t="array" ref="AN114">IFNA(TEXT(XLOOKUP(C:C,'Follow up.2'!B:B,'Follow up.2'!AF:AF),if(left(B114,1)="3","x", "mm/yyyy")), "-")</f>
        <v>01/2027</v>
      </c>
      <c r="AO114" s="34">
        <v>46398.0</v>
      </c>
      <c r="AP114" s="27"/>
      <c r="AQ114" s="3"/>
      <c r="AR114" s="3"/>
      <c r="AS114" s="3"/>
      <c r="AT114" s="3"/>
      <c r="AU114" s="3"/>
      <c r="AV114" s="3"/>
      <c r="AW114" s="3"/>
      <c r="AX114" s="3"/>
      <c r="AY114" s="3"/>
      <c r="AZ114" s="3"/>
      <c r="BA114" s="3"/>
      <c r="BB114" s="3"/>
      <c r="BC114" s="3"/>
      <c r="BD114" s="3"/>
      <c r="BE114" s="3"/>
      <c r="BF114" s="3"/>
      <c r="BG114" s="3"/>
      <c r="BH114" s="3"/>
      <c r="BI114" s="3"/>
    </row>
    <row r="115" ht="14.25" customHeight="1">
      <c r="A115" s="1"/>
      <c r="B115" s="1">
        <f t="array" ref="B115">ifna(iferror(xlookup(C:C,'1000'!A:A,'1000'!D:D),iferror(xlookup(C:C,'2000'!A:A,'2000'!D:D),xlookup(C:C,'3000'!A:A,'3000'!D:D))),"-")</f>
        <v>2039</v>
      </c>
      <c r="C115" s="26">
        <v>963.0</v>
      </c>
      <c r="D115" s="27" t="s">
        <v>515</v>
      </c>
      <c r="E115" s="27" t="s">
        <v>516</v>
      </c>
      <c r="F115" s="27" t="s">
        <v>117</v>
      </c>
      <c r="G115" s="27" t="s">
        <v>154</v>
      </c>
      <c r="H115" s="28" t="s">
        <v>517</v>
      </c>
      <c r="I115" s="29" t="s">
        <v>518</v>
      </c>
      <c r="J115" s="27" t="s">
        <v>519</v>
      </c>
      <c r="K115" s="30" t="s">
        <v>42</v>
      </c>
      <c r="L115" s="31" t="s">
        <v>42</v>
      </c>
      <c r="M115" s="32" t="s">
        <v>520</v>
      </c>
      <c r="N115" s="33" t="s">
        <v>453</v>
      </c>
      <c r="O115" s="34">
        <v>46419.0</v>
      </c>
      <c r="P115" s="35" t="s">
        <v>46</v>
      </c>
      <c r="Q115" s="35" t="s">
        <v>46</v>
      </c>
      <c r="R115" s="35" t="s">
        <v>46</v>
      </c>
      <c r="S115" s="35" t="s">
        <v>46</v>
      </c>
      <c r="T115" s="35" t="s">
        <v>46</v>
      </c>
      <c r="U115" s="35" t="s">
        <v>46</v>
      </c>
      <c r="V115" s="65" t="s">
        <v>45</v>
      </c>
      <c r="W115" s="35" t="s">
        <v>46</v>
      </c>
      <c r="X115" s="35" t="s">
        <v>46</v>
      </c>
      <c r="Y115" s="35" t="s">
        <v>46</v>
      </c>
      <c r="Z115" s="38" t="str">
        <f t="array" ref="Z115">IFERROR(xlookup(C:C,'Follow up.1'!A:A,'Follow up.1'!AF:AF),"-")</f>
        <v> 9/25</v>
      </c>
      <c r="AA115" s="32" t="s">
        <v>47</v>
      </c>
      <c r="AB115" s="32" t="s">
        <v>86</v>
      </c>
      <c r="AC115" s="32" t="s">
        <v>86</v>
      </c>
      <c r="AD115" s="32" t="s">
        <v>88</v>
      </c>
      <c r="AE115" s="32"/>
      <c r="AF115" s="32" t="s">
        <v>56</v>
      </c>
      <c r="AG115" s="32" t="s">
        <v>89</v>
      </c>
      <c r="AH115" s="32"/>
      <c r="AI115" s="32" t="s">
        <v>87</v>
      </c>
      <c r="AJ115" s="32" t="s">
        <v>56</v>
      </c>
      <c r="AK115" s="32" t="s">
        <v>56</v>
      </c>
      <c r="AL115" s="32" t="s">
        <v>77</v>
      </c>
      <c r="AM115" s="32" t="s">
        <v>121</v>
      </c>
      <c r="AN115" s="39" t="str">
        <f t="array" ref="AN115">IFNA(TEXT(XLOOKUP(C:C,'Follow up.2'!B:B,'Follow up.2'!AF:AF),if(left(B115,1)="3","x", "mm/yyyy")), "-")</f>
        <v>03/2027</v>
      </c>
      <c r="AO115" s="34">
        <v>46419.0</v>
      </c>
      <c r="AP115" s="27"/>
      <c r="AQ115" s="3"/>
      <c r="AR115" s="3"/>
      <c r="AS115" s="3"/>
      <c r="AT115" s="3"/>
      <c r="AU115" s="3"/>
      <c r="AV115" s="3"/>
      <c r="AW115" s="13"/>
      <c r="AX115" s="13"/>
      <c r="AY115" s="13"/>
      <c r="AZ115" s="13"/>
      <c r="BA115" s="13"/>
      <c r="BB115" s="13"/>
      <c r="BC115" s="13"/>
      <c r="BD115" s="13"/>
      <c r="BE115" s="13"/>
      <c r="BF115" s="13"/>
      <c r="BG115" s="13"/>
      <c r="BH115" s="13"/>
      <c r="BI115" s="13"/>
    </row>
    <row r="116" ht="14.25" customHeight="1">
      <c r="A116" s="1"/>
      <c r="B116" s="1">
        <f t="array" ref="B116">ifna(iferror(xlookup(C:C,'1000'!A:A,'1000'!D:D),iferror(xlookup(C:C,'2000'!A:A,'2000'!D:D),xlookup(C:C,'3000'!A:A,'3000'!D:D))),"-")</f>
        <v>1057</v>
      </c>
      <c r="C116" s="26">
        <v>1147.0</v>
      </c>
      <c r="D116" s="27" t="s">
        <v>521</v>
      </c>
      <c r="E116" s="27" t="s">
        <v>347</v>
      </c>
      <c r="F116" s="27" t="s">
        <v>117</v>
      </c>
      <c r="G116" s="27">
        <v>10.0</v>
      </c>
      <c r="H116" s="28" t="s">
        <v>522</v>
      </c>
      <c r="I116" s="29" t="s">
        <v>523</v>
      </c>
      <c r="J116" s="27"/>
      <c r="K116" s="30" t="s">
        <v>524</v>
      </c>
      <c r="L116" s="42" t="s">
        <v>525</v>
      </c>
      <c r="M116" s="27"/>
      <c r="N116" s="33" t="s">
        <v>453</v>
      </c>
      <c r="O116" s="34">
        <v>46420.0</v>
      </c>
      <c r="P116" s="35" t="s">
        <v>45</v>
      </c>
      <c r="Q116" s="35" t="s">
        <v>45</v>
      </c>
      <c r="R116" s="35" t="s">
        <v>106</v>
      </c>
      <c r="S116" s="35" t="s">
        <v>106</v>
      </c>
      <c r="T116" s="35" t="s">
        <v>56</v>
      </c>
      <c r="U116" s="35" t="s">
        <v>45</v>
      </c>
      <c r="V116" s="65" t="s">
        <v>45</v>
      </c>
      <c r="W116" s="35" t="s">
        <v>45</v>
      </c>
      <c r="X116" s="35" t="s">
        <v>45</v>
      </c>
      <c r="Y116" s="35" t="s">
        <v>45</v>
      </c>
      <c r="Z116" s="38" t="str">
        <f t="array" ref="Z116">IFERROR(xlookup(C:C,'Follow up.1'!A:A,'Follow up.1'!AF:AF),"-")</f>
        <v> 10/25</v>
      </c>
      <c r="AA116" s="32" t="s">
        <v>87</v>
      </c>
      <c r="AB116" s="32" t="s">
        <v>57</v>
      </c>
      <c r="AC116" s="32" t="s">
        <v>57</v>
      </c>
      <c r="AD116" s="32" t="s">
        <v>57</v>
      </c>
      <c r="AE116" s="32"/>
      <c r="AF116" s="32" t="s">
        <v>87</v>
      </c>
      <c r="AG116" s="32" t="s">
        <v>46</v>
      </c>
      <c r="AH116" s="32"/>
      <c r="AI116" s="31"/>
      <c r="AJ116" s="32" t="s">
        <v>77</v>
      </c>
      <c r="AK116" s="32" t="s">
        <v>47</v>
      </c>
      <c r="AL116" s="32" t="s">
        <v>77</v>
      </c>
      <c r="AM116" s="32" t="s">
        <v>121</v>
      </c>
      <c r="AN116" s="39" t="str">
        <f t="array" ref="AN116">IFNA(TEXT(XLOOKUP(C:C,'Follow up.2'!B:B,'Follow up.2'!AF:AF),if(left(B116,1)="3","x", "mm/yyyy")), "-")</f>
        <v>02/2027</v>
      </c>
      <c r="AO116" s="34">
        <v>46420.0</v>
      </c>
      <c r="AP116" s="27"/>
      <c r="AQ116" s="3"/>
      <c r="AR116" s="3"/>
      <c r="AS116" s="3"/>
      <c r="AT116" s="3"/>
      <c r="AU116" s="3"/>
      <c r="AV116" s="3"/>
      <c r="AW116" s="13"/>
      <c r="AX116" s="13"/>
      <c r="AY116" s="13"/>
      <c r="AZ116" s="13"/>
      <c r="BA116" s="13"/>
      <c r="BB116" s="13"/>
      <c r="BC116" s="13"/>
      <c r="BD116" s="13"/>
      <c r="BE116" s="13"/>
      <c r="BF116" s="13"/>
      <c r="BG116" s="13"/>
      <c r="BH116" s="13"/>
      <c r="BI116" s="13"/>
    </row>
    <row r="117" ht="14.25" customHeight="1">
      <c r="A117" s="1"/>
      <c r="B117" s="1">
        <f t="array" ref="B117">ifna(iferror(xlookup(C:C,'1000'!A:A,'1000'!D:D),iferror(xlookup(C:C,'2000'!A:A,'2000'!D:D),xlookup(C:C,'3000'!A:A,'3000'!D:D))),"-")</f>
        <v>1051</v>
      </c>
      <c r="C117" s="26">
        <v>876.0</v>
      </c>
      <c r="D117" s="27" t="s">
        <v>526</v>
      </c>
      <c r="E117" s="27" t="s">
        <v>527</v>
      </c>
      <c r="F117" s="27" t="s">
        <v>50</v>
      </c>
      <c r="G117" s="27" t="s">
        <v>450</v>
      </c>
      <c r="H117" s="28" t="s">
        <v>528</v>
      </c>
      <c r="I117" s="29" t="s">
        <v>529</v>
      </c>
      <c r="J117" s="27" t="s">
        <v>529</v>
      </c>
      <c r="K117" s="30" t="s">
        <v>42</v>
      </c>
      <c r="L117" s="27" t="s">
        <v>42</v>
      </c>
      <c r="M117" s="42" t="s">
        <v>530</v>
      </c>
      <c r="N117" s="33" t="s">
        <v>281</v>
      </c>
      <c r="O117" s="34">
        <v>46424.0</v>
      </c>
      <c r="P117" s="35" t="s">
        <v>46</v>
      </c>
      <c r="Q117" s="35" t="s">
        <v>46</v>
      </c>
      <c r="R117" s="35" t="s">
        <v>76</v>
      </c>
      <c r="S117" s="35" t="s">
        <v>46</v>
      </c>
      <c r="T117" s="35" t="s">
        <v>46</v>
      </c>
      <c r="U117" s="66" t="s">
        <v>76</v>
      </c>
      <c r="V117" s="65" t="s">
        <v>45</v>
      </c>
      <c r="W117" s="66" t="s">
        <v>76</v>
      </c>
      <c r="X117" s="66" t="s">
        <v>76</v>
      </c>
      <c r="Y117" s="66" t="s">
        <v>56</v>
      </c>
      <c r="Z117" s="38" t="str">
        <f t="array" ref="Z117">IFERROR(xlookup(C:C,'Follow up.1'!A:A,'Follow up.1'!AF:AF),"-")</f>
        <v> 9/25</v>
      </c>
      <c r="AA117" s="42" t="s">
        <v>47</v>
      </c>
      <c r="AB117" s="42" t="s">
        <v>56</v>
      </c>
      <c r="AC117" s="42" t="s">
        <v>87</v>
      </c>
      <c r="AD117" s="42" t="s">
        <v>87</v>
      </c>
      <c r="AE117" s="42"/>
      <c r="AF117" s="42" t="s">
        <v>87</v>
      </c>
      <c r="AG117" s="42" t="s">
        <v>68</v>
      </c>
      <c r="AH117" s="42"/>
      <c r="AI117" s="42" t="s">
        <v>531</v>
      </c>
      <c r="AJ117" s="42" t="s">
        <v>86</v>
      </c>
      <c r="AK117" s="42" t="s">
        <v>531</v>
      </c>
      <c r="AL117" s="42" t="s">
        <v>56</v>
      </c>
      <c r="AM117" s="32" t="s">
        <v>121</v>
      </c>
      <c r="AN117" s="39" t="str">
        <f t="array" ref="AN117">IFNA(TEXT(XLOOKUP(C:C,'Follow up.2'!B:B,'Follow up.2'!AF:AF),if(left(B117,1)="3","x", "mm/yyyy")), "-")</f>
        <v>02/2027</v>
      </c>
      <c r="AO117" s="34">
        <v>46424.0</v>
      </c>
      <c r="AP117" s="27"/>
      <c r="AQ117" s="3"/>
      <c r="AR117" s="3"/>
      <c r="AS117" s="3"/>
      <c r="AT117" s="3"/>
      <c r="AU117" s="3"/>
      <c r="AV117" s="3"/>
      <c r="AW117" s="13"/>
      <c r="AX117" s="13"/>
      <c r="AY117" s="13"/>
      <c r="AZ117" s="13"/>
      <c r="BA117" s="13"/>
      <c r="BB117" s="13"/>
      <c r="BC117" s="13"/>
      <c r="BD117" s="13"/>
      <c r="BE117" s="13"/>
      <c r="BF117" s="13"/>
      <c r="BG117" s="13"/>
      <c r="BH117" s="13"/>
      <c r="BI117" s="13"/>
    </row>
    <row r="118" ht="14.25" customHeight="1">
      <c r="A118" s="1"/>
      <c r="B118" s="1">
        <f t="array" ref="B118">ifna(iferror(xlookup(C:C,'1000'!A:A,'1000'!D:D),iferror(xlookup(C:C,'2000'!A:A,'2000'!D:D),xlookup(C:C,'3000'!A:A,'3000'!D:D))),"-")</f>
        <v>2048</v>
      </c>
      <c r="C118" s="26">
        <v>1110.0</v>
      </c>
      <c r="D118" s="42" t="s">
        <v>532</v>
      </c>
      <c r="E118" s="27" t="s">
        <v>533</v>
      </c>
      <c r="F118" s="27" t="s">
        <v>117</v>
      </c>
      <c r="G118" s="27" t="s">
        <v>446</v>
      </c>
      <c r="H118" s="28" t="s">
        <v>534</v>
      </c>
      <c r="I118" s="29" t="s">
        <v>535</v>
      </c>
      <c r="J118" s="27" t="s">
        <v>536</v>
      </c>
      <c r="K118" s="30" t="s">
        <v>42</v>
      </c>
      <c r="L118" s="31" t="s">
        <v>42</v>
      </c>
      <c r="M118" s="31"/>
      <c r="N118" s="33" t="s">
        <v>284</v>
      </c>
      <c r="O118" s="34">
        <v>46426.0</v>
      </c>
      <c r="P118" s="35" t="s">
        <v>56</v>
      </c>
      <c r="Q118" s="35" t="s">
        <v>45</v>
      </c>
      <c r="R118" s="35" t="s">
        <v>106</v>
      </c>
      <c r="S118" s="35" t="s">
        <v>106</v>
      </c>
      <c r="T118" s="35" t="s">
        <v>45</v>
      </c>
      <c r="U118" s="35" t="s">
        <v>45</v>
      </c>
      <c r="V118" s="65" t="s">
        <v>45</v>
      </c>
      <c r="W118" s="35" t="s">
        <v>76</v>
      </c>
      <c r="X118" s="35" t="s">
        <v>76</v>
      </c>
      <c r="Y118" s="35" t="s">
        <v>45</v>
      </c>
      <c r="Z118" s="38" t="str">
        <f t="array" ref="Z118">IFERROR(xlookup(C:C,'Follow up.1'!A:A,'Follow up.1'!AF:AF),"-")</f>
        <v> 10/25</v>
      </c>
      <c r="AA118" s="32" t="s">
        <v>87</v>
      </c>
      <c r="AB118" s="32" t="s">
        <v>86</v>
      </c>
      <c r="AC118" s="32" t="s">
        <v>46</v>
      </c>
      <c r="AD118" s="32" t="s">
        <v>46</v>
      </c>
      <c r="AE118" s="32"/>
      <c r="AF118" s="32" t="s">
        <v>46</v>
      </c>
      <c r="AG118" s="32" t="s">
        <v>537</v>
      </c>
      <c r="AH118" s="32"/>
      <c r="AI118" s="32" t="s">
        <v>46</v>
      </c>
      <c r="AJ118" s="32" t="s">
        <v>86</v>
      </c>
      <c r="AK118" s="32" t="s">
        <v>107</v>
      </c>
      <c r="AL118" s="32" t="s">
        <v>198</v>
      </c>
      <c r="AM118" s="32" t="s">
        <v>121</v>
      </c>
      <c r="AN118" s="39" t="str">
        <f t="array" ref="AN118">IFNA(TEXT(XLOOKUP(C:C,'Follow up.2'!B:B,'Follow up.2'!AF:AF),if(left(B118,1)="3","x", "mm/yyyy")), "-")</f>
        <v>02/2027</v>
      </c>
      <c r="AO118" s="34">
        <v>46426.0</v>
      </c>
      <c r="AP118" s="27"/>
      <c r="AQ118" s="3"/>
      <c r="AR118" s="3"/>
      <c r="AS118" s="3"/>
      <c r="AT118" s="3"/>
      <c r="AU118" s="3"/>
      <c r="AV118" s="3"/>
      <c r="AW118" s="3"/>
      <c r="AX118" s="3"/>
      <c r="AY118" s="3"/>
      <c r="AZ118" s="3"/>
      <c r="BA118" s="3"/>
      <c r="BB118" s="3"/>
      <c r="BC118" s="3"/>
      <c r="BD118" s="3"/>
      <c r="BE118" s="3"/>
      <c r="BF118" s="3"/>
      <c r="BG118" s="3"/>
      <c r="BH118" s="3"/>
      <c r="BI118" s="3"/>
    </row>
    <row r="119" ht="14.25" customHeight="1">
      <c r="A119" s="1"/>
      <c r="B119" s="1">
        <f t="array" ref="B119">ifna(iferror(xlookup(C:C,'1000'!A:A,'1000'!D:D),iferror(xlookup(C:C,'2000'!A:A,'2000'!D:D),xlookup(C:C,'3000'!A:A,'3000'!D:D))),"-")</f>
        <v>1060</v>
      </c>
      <c r="C119" s="26">
        <v>1121.0</v>
      </c>
      <c r="D119" s="27" t="s">
        <v>828</v>
      </c>
      <c r="E119" s="27" t="s">
        <v>829</v>
      </c>
      <c r="F119" s="42" t="s">
        <v>50</v>
      </c>
      <c r="G119" s="27">
        <v>9.0</v>
      </c>
      <c r="H119" s="28" t="s">
        <v>830</v>
      </c>
      <c r="I119" s="143" t="s">
        <v>831</v>
      </c>
      <c r="J119" s="27"/>
      <c r="K119" s="30" t="s">
        <v>42</v>
      </c>
      <c r="L119" s="31" t="s">
        <v>42</v>
      </c>
      <c r="M119" s="31"/>
      <c r="N119" s="33" t="s">
        <v>453</v>
      </c>
      <c r="O119" s="34">
        <v>46428.0</v>
      </c>
      <c r="P119" s="35" t="s">
        <v>76</v>
      </c>
      <c r="Q119" s="35" t="s">
        <v>45</v>
      </c>
      <c r="R119" s="35" t="s">
        <v>76</v>
      </c>
      <c r="S119" s="35" t="s">
        <v>106</v>
      </c>
      <c r="T119" s="35" t="s">
        <v>106</v>
      </c>
      <c r="U119" s="35" t="s">
        <v>106</v>
      </c>
      <c r="V119" s="65" t="s">
        <v>45</v>
      </c>
      <c r="W119" s="35" t="s">
        <v>106</v>
      </c>
      <c r="X119" s="35" t="s">
        <v>106</v>
      </c>
      <c r="Y119" s="35" t="s">
        <v>106</v>
      </c>
      <c r="Z119" s="38" t="str">
        <f t="array" ref="Z119">IFERROR(xlookup(C:C,'Follow up.1'!A:A,'Follow up.1'!AF:AF),"-")</f>
        <v> 10/25</v>
      </c>
      <c r="AA119" s="32" t="s">
        <v>46</v>
      </c>
      <c r="AB119" s="32" t="s">
        <v>86</v>
      </c>
      <c r="AC119" s="32" t="s">
        <v>86</v>
      </c>
      <c r="AD119" s="32" t="s">
        <v>86</v>
      </c>
      <c r="AE119" s="32"/>
      <c r="AF119" s="32" t="s">
        <v>77</v>
      </c>
      <c r="AG119" s="32" t="s">
        <v>57</v>
      </c>
      <c r="AH119" s="32"/>
      <c r="AI119" s="32" t="s">
        <v>86</v>
      </c>
      <c r="AJ119" s="32" t="s">
        <v>77</v>
      </c>
      <c r="AK119" s="31"/>
      <c r="AL119" s="32" t="s">
        <v>198</v>
      </c>
      <c r="AM119" s="32" t="s">
        <v>121</v>
      </c>
      <c r="AN119" s="39" t="str">
        <f t="array" ref="AN119">IFNA(TEXT(XLOOKUP(C:C,'Follow up.2'!B:B,'Follow up.2'!AF:AF),if(left(B119,1)="3","x", "mm/yyyy")), "-")</f>
        <v>02/2027</v>
      </c>
      <c r="AO119" s="34">
        <v>46428.0</v>
      </c>
      <c r="AP119" s="27"/>
      <c r="AQ119" s="3"/>
      <c r="AR119" s="3"/>
      <c r="AS119" s="3"/>
      <c r="AT119" s="3"/>
      <c r="AU119" s="3"/>
      <c r="AV119" s="3"/>
      <c r="AW119" s="3"/>
      <c r="AX119" s="3"/>
      <c r="AY119" s="3"/>
      <c r="AZ119" s="3"/>
      <c r="BA119" s="3"/>
      <c r="BB119" s="3"/>
      <c r="BC119" s="3"/>
      <c r="BD119" s="3"/>
      <c r="BE119" s="3"/>
      <c r="BF119" s="3"/>
      <c r="BG119" s="3"/>
      <c r="BH119" s="3"/>
      <c r="BI119" s="3"/>
    </row>
    <row r="120" ht="14.25" customHeight="1">
      <c r="A120" s="1"/>
      <c r="B120" s="1">
        <f t="array" ref="B120">ifna(iferror(xlookup(C:C,'1000'!A:A,'1000'!D:D),iferror(xlookup(C:C,'2000'!A:A,'2000'!D:D),xlookup(C:C,'3000'!A:A,'3000'!D:D))),"-")</f>
        <v>1080</v>
      </c>
      <c r="C120" s="26">
        <v>1457.0</v>
      </c>
      <c r="D120" s="27" t="s">
        <v>199</v>
      </c>
      <c r="E120" s="27" t="s">
        <v>538</v>
      </c>
      <c r="F120" s="27" t="s">
        <v>124</v>
      </c>
      <c r="G120" s="27">
        <v>11.0</v>
      </c>
      <c r="H120" s="28" t="s">
        <v>539</v>
      </c>
      <c r="I120" s="29" t="s">
        <v>540</v>
      </c>
      <c r="J120" s="27" t="s">
        <v>541</v>
      </c>
      <c r="K120" s="30" t="s">
        <v>206</v>
      </c>
      <c r="L120" s="6" t="s">
        <v>206</v>
      </c>
      <c r="M120" s="6"/>
      <c r="N120" s="82" t="s">
        <v>542</v>
      </c>
      <c r="O120" s="34">
        <v>46428.0</v>
      </c>
      <c r="P120" s="65" t="s">
        <v>46</v>
      </c>
      <c r="Q120" s="65" t="s">
        <v>46</v>
      </c>
      <c r="R120" s="65" t="s">
        <v>106</v>
      </c>
      <c r="S120" s="65" t="s">
        <v>106</v>
      </c>
      <c r="T120" s="65" t="s">
        <v>106</v>
      </c>
      <c r="U120" s="65" t="s">
        <v>44</v>
      </c>
      <c r="V120" s="66" t="s">
        <v>45</v>
      </c>
      <c r="W120" s="65" t="s">
        <v>44</v>
      </c>
      <c r="X120" s="65" t="s">
        <v>44</v>
      </c>
      <c r="Y120" s="65" t="s">
        <v>44</v>
      </c>
      <c r="Z120" s="38" t="str">
        <f t="array" ref="Z120">IFERROR(xlookup(C:C,'Follow up.1'!A:A,'Follow up.1'!AF:AF),"-")</f>
        <v> 12/25</v>
      </c>
      <c r="AA120" s="51" t="s">
        <v>543</v>
      </c>
      <c r="AB120" s="51" t="s">
        <v>68</v>
      </c>
      <c r="AC120" s="51" t="s">
        <v>86</v>
      </c>
      <c r="AD120" s="51" t="s">
        <v>86</v>
      </c>
      <c r="AE120" s="51"/>
      <c r="AF120" s="51" t="s">
        <v>77</v>
      </c>
      <c r="AG120" s="51" t="s">
        <v>531</v>
      </c>
      <c r="AH120" s="51"/>
      <c r="AI120" s="51" t="s">
        <v>86</v>
      </c>
      <c r="AJ120" s="51" t="s">
        <v>77</v>
      </c>
      <c r="AK120" s="51" t="s">
        <v>544</v>
      </c>
      <c r="AL120" s="51" t="s">
        <v>198</v>
      </c>
      <c r="AM120" s="32" t="s">
        <v>121</v>
      </c>
      <c r="AN120" s="39" t="str">
        <f t="array" ref="AN120">IFNA(TEXT(XLOOKUP(C:C,'Follow up.2'!B:B,'Follow up.2'!AF:AF),if(left(B120,1)="3","x", "mm/yyyy")), "-")</f>
        <v>02/2027</v>
      </c>
      <c r="AO120" s="34">
        <v>46428.0</v>
      </c>
      <c r="AP120" s="3"/>
      <c r="AQ120" s="3"/>
      <c r="AR120" s="3"/>
      <c r="AS120" s="3"/>
      <c r="AT120" s="3"/>
      <c r="AU120" s="3"/>
      <c r="AV120" s="3"/>
      <c r="AW120" s="3"/>
      <c r="AX120" s="3"/>
      <c r="AY120" s="3"/>
      <c r="AZ120" s="3"/>
      <c r="BA120" s="3"/>
      <c r="BB120" s="3"/>
      <c r="BC120" s="3"/>
      <c r="BD120" s="3"/>
      <c r="BE120" s="3"/>
      <c r="BF120" s="3"/>
      <c r="BG120" s="3"/>
      <c r="BH120" s="3"/>
      <c r="BI120" s="3"/>
    </row>
    <row r="121" ht="14.25" customHeight="1">
      <c r="A121" s="1"/>
      <c r="B121" s="1">
        <f t="array" ref="B121">ifna(iferror(xlookup(C:C,'1000'!A:A,'1000'!D:D),iferror(xlookup(C:C,'2000'!A:A,'2000'!D:D),xlookup(C:C,'3000'!A:A,'3000'!D:D))),"-")</f>
        <v>1022</v>
      </c>
      <c r="C121" s="26">
        <v>507.0</v>
      </c>
      <c r="D121" s="27" t="s">
        <v>545</v>
      </c>
      <c r="E121" s="27" t="s">
        <v>507</v>
      </c>
      <c r="F121" s="27" t="s">
        <v>50</v>
      </c>
      <c r="G121" s="27" t="s">
        <v>450</v>
      </c>
      <c r="H121" s="28" t="s">
        <v>509</v>
      </c>
      <c r="I121" s="29" t="s">
        <v>510</v>
      </c>
      <c r="J121" s="27" t="s">
        <v>510</v>
      </c>
      <c r="K121" s="30" t="s">
        <v>511</v>
      </c>
      <c r="L121" s="31" t="s">
        <v>511</v>
      </c>
      <c r="M121" s="31"/>
      <c r="N121" s="33" t="s">
        <v>453</v>
      </c>
      <c r="O121" s="34">
        <v>46428.0</v>
      </c>
      <c r="P121" s="35" t="s">
        <v>45</v>
      </c>
      <c r="Q121" s="35" t="s">
        <v>45</v>
      </c>
      <c r="R121" s="35" t="s">
        <v>45</v>
      </c>
      <c r="S121" s="35" t="s">
        <v>45</v>
      </c>
      <c r="T121" s="35" t="s">
        <v>45</v>
      </c>
      <c r="U121" s="35" t="s">
        <v>45</v>
      </c>
      <c r="V121" s="35" t="s">
        <v>45</v>
      </c>
      <c r="W121" s="35" t="s">
        <v>45</v>
      </c>
      <c r="X121" s="35" t="s">
        <v>45</v>
      </c>
      <c r="Y121" s="35" t="s">
        <v>45</v>
      </c>
      <c r="Z121" s="38" t="str">
        <f t="array" ref="Z121">IFERROR(xlookup(C:C,'Follow up.1'!A:A,'Follow up.1'!AF:AF),"-")</f>
        <v> 9/25</v>
      </c>
      <c r="AA121" s="32" t="s">
        <v>46</v>
      </c>
      <c r="AB121" s="32" t="s">
        <v>46</v>
      </c>
      <c r="AC121" s="32" t="s">
        <v>46</v>
      </c>
      <c r="AD121" s="32" t="s">
        <v>46</v>
      </c>
      <c r="AE121" s="32"/>
      <c r="AF121" s="32" t="s">
        <v>46</v>
      </c>
      <c r="AG121" s="32" t="s">
        <v>46</v>
      </c>
      <c r="AH121" s="32"/>
      <c r="AI121" s="32" t="s">
        <v>57</v>
      </c>
      <c r="AJ121" s="32" t="s">
        <v>87</v>
      </c>
      <c r="AK121" s="32" t="s">
        <v>87</v>
      </c>
      <c r="AL121" s="32" t="s">
        <v>77</v>
      </c>
      <c r="AM121" s="32" t="s">
        <v>121</v>
      </c>
      <c r="AN121" s="39" t="str">
        <f t="array" ref="AN121">IFNA(TEXT(XLOOKUP(C:C,'Follow up.2'!B:B,'Follow up.2'!AF:AF),if(left(B121,1)="3","x", "mm/yyyy")), "-")</f>
        <v>02/2027</v>
      </c>
      <c r="AO121" s="34">
        <v>46428.0</v>
      </c>
      <c r="AP121" s="27"/>
      <c r="AQ121" s="3"/>
      <c r="AR121" s="3"/>
      <c r="AS121" s="3"/>
      <c r="AT121" s="3"/>
      <c r="AU121" s="3"/>
      <c r="AV121" s="3"/>
      <c r="AW121" s="3"/>
      <c r="AX121" s="3"/>
      <c r="AY121" s="3"/>
      <c r="AZ121" s="3"/>
      <c r="BA121" s="3"/>
      <c r="BB121" s="3"/>
      <c r="BC121" s="3"/>
      <c r="BD121" s="3"/>
      <c r="BE121" s="3"/>
      <c r="BF121" s="3"/>
      <c r="BG121" s="3"/>
      <c r="BH121" s="3"/>
      <c r="BI121" s="3"/>
    </row>
    <row r="122" ht="14.25" customHeight="1">
      <c r="A122" s="1"/>
      <c r="B122" s="1">
        <f t="array" ref="B122">ifna(iferror(xlookup(C:C,'1000'!A:A,'1000'!D:D),iferror(xlookup(C:C,'2000'!A:A,'2000'!D:D),xlookup(C:C,'3000'!A:A,'3000'!D:D))),"-")</f>
        <v>2040</v>
      </c>
      <c r="C122" s="26">
        <v>981.0</v>
      </c>
      <c r="D122" s="27" t="s">
        <v>546</v>
      </c>
      <c r="E122" s="27" t="s">
        <v>250</v>
      </c>
      <c r="F122" s="27" t="s">
        <v>50</v>
      </c>
      <c r="G122" s="27" t="s">
        <v>455</v>
      </c>
      <c r="H122" s="28" t="s">
        <v>547</v>
      </c>
      <c r="I122" s="29" t="s">
        <v>548</v>
      </c>
      <c r="J122" s="27" t="s">
        <v>549</v>
      </c>
      <c r="K122" s="30" t="s">
        <v>42</v>
      </c>
      <c r="L122" s="31" t="s">
        <v>42</v>
      </c>
      <c r="M122" s="31"/>
      <c r="N122" s="33" t="s">
        <v>453</v>
      </c>
      <c r="O122" s="34">
        <v>46428.0</v>
      </c>
      <c r="P122" s="35" t="s">
        <v>45</v>
      </c>
      <c r="Q122" s="35" t="s">
        <v>45</v>
      </c>
      <c r="R122" s="35" t="s">
        <v>45</v>
      </c>
      <c r="S122" s="35" t="s">
        <v>45</v>
      </c>
      <c r="T122" s="35" t="s">
        <v>45</v>
      </c>
      <c r="U122" s="35" t="s">
        <v>45</v>
      </c>
      <c r="V122" s="65" t="s">
        <v>45</v>
      </c>
      <c r="W122" s="35" t="s">
        <v>45</v>
      </c>
      <c r="X122" s="35" t="s">
        <v>45</v>
      </c>
      <c r="Y122" s="35" t="s">
        <v>46</v>
      </c>
      <c r="Z122" s="38" t="str">
        <f t="array" ref="Z122">IFERROR(xlookup(C:C,'Follow up.1'!A:A,'Follow up.1'!AF:AF),"-")</f>
        <v> 9/25</v>
      </c>
      <c r="AA122" s="32" t="s">
        <v>47</v>
      </c>
      <c r="AB122" s="32" t="s">
        <v>57</v>
      </c>
      <c r="AC122" s="32" t="s">
        <v>46</v>
      </c>
      <c r="AD122" s="32" t="s">
        <v>46</v>
      </c>
      <c r="AE122" s="32"/>
      <c r="AF122" s="32" t="s">
        <v>87</v>
      </c>
      <c r="AG122" s="32" t="s">
        <v>68</v>
      </c>
      <c r="AH122" s="32"/>
      <c r="AI122" s="32" t="s">
        <v>88</v>
      </c>
      <c r="AJ122" s="31"/>
      <c r="AK122" s="32" t="s">
        <v>57</v>
      </c>
      <c r="AL122" s="32" t="s">
        <v>89</v>
      </c>
      <c r="AM122" s="32" t="s">
        <v>121</v>
      </c>
      <c r="AN122" s="39" t="str">
        <f t="array" ref="AN122">IFNA(TEXT(XLOOKUP(C:C,'Follow up.2'!B:B,'Follow up.2'!AF:AF),if(left(B122,1)="3","x", "mm/yyyy")), "-")</f>
        <v>02/2027</v>
      </c>
      <c r="AO122" s="34">
        <v>46428.0</v>
      </c>
      <c r="AP122" s="27"/>
      <c r="AQ122" s="3"/>
      <c r="AR122" s="3"/>
      <c r="AS122" s="3"/>
      <c r="AT122" s="3"/>
      <c r="AU122" s="3"/>
      <c r="AV122" s="3"/>
      <c r="AW122" s="13"/>
      <c r="AX122" s="13"/>
      <c r="AY122" s="13"/>
      <c r="AZ122" s="13"/>
      <c r="BA122" s="13"/>
      <c r="BB122" s="13"/>
      <c r="BC122" s="13"/>
      <c r="BD122" s="13"/>
      <c r="BE122" s="13"/>
      <c r="BF122" s="13"/>
      <c r="BG122" s="13"/>
      <c r="BH122" s="13"/>
      <c r="BI122" s="13"/>
    </row>
    <row r="123" ht="14.25" customHeight="1">
      <c r="A123" s="1"/>
      <c r="B123" s="1">
        <f t="array" ref="B123">ifna(iferror(xlookup(C:C,'1000'!A:A,'1000'!D:D),iferror(xlookup(C:C,'2000'!A:A,'2000'!D:D),xlookup(C:C,'3000'!A:A,'3000'!D:D))),"-")</f>
        <v>1053</v>
      </c>
      <c r="C123" s="26">
        <v>1116.0</v>
      </c>
      <c r="D123" s="27" t="s">
        <v>550</v>
      </c>
      <c r="E123" s="27" t="s">
        <v>551</v>
      </c>
      <c r="F123" s="27" t="s">
        <v>117</v>
      </c>
      <c r="G123" s="27" t="s">
        <v>514</v>
      </c>
      <c r="H123" s="28" t="s">
        <v>552</v>
      </c>
      <c r="I123" s="29" t="s">
        <v>553</v>
      </c>
      <c r="J123" s="27" t="s">
        <v>553</v>
      </c>
      <c r="K123" s="30" t="s">
        <v>42</v>
      </c>
      <c r="L123" s="31" t="s">
        <v>42</v>
      </c>
      <c r="M123" s="32" t="s">
        <v>554</v>
      </c>
      <c r="N123" s="33" t="s">
        <v>453</v>
      </c>
      <c r="O123" s="34">
        <v>46428.0</v>
      </c>
      <c r="P123" s="35" t="s">
        <v>555</v>
      </c>
      <c r="Q123" s="35" t="s">
        <v>45</v>
      </c>
      <c r="R123" s="35" t="s">
        <v>45</v>
      </c>
      <c r="S123" s="35" t="s">
        <v>45</v>
      </c>
      <c r="T123" s="35" t="s">
        <v>114</v>
      </c>
      <c r="U123" s="35" t="s">
        <v>46</v>
      </c>
      <c r="V123" s="65" t="s">
        <v>45</v>
      </c>
      <c r="W123" s="35" t="s">
        <v>106</v>
      </c>
      <c r="X123" s="35" t="s">
        <v>106</v>
      </c>
      <c r="Y123" s="35" t="s">
        <v>45</v>
      </c>
      <c r="Z123" s="38" t="str">
        <f t="array" ref="Z123">IFERROR(xlookup(C:C,'Follow up.1'!A:A,'Follow up.1'!AF:AF),"-")</f>
        <v> 10/25</v>
      </c>
      <c r="AA123" s="32" t="s">
        <v>87</v>
      </c>
      <c r="AB123" s="32" t="s">
        <v>57</v>
      </c>
      <c r="AC123" s="32" t="s">
        <v>87</v>
      </c>
      <c r="AD123" s="32" t="s">
        <v>87</v>
      </c>
      <c r="AE123" s="32"/>
      <c r="AF123" s="32" t="s">
        <v>87</v>
      </c>
      <c r="AG123" s="32" t="s">
        <v>68</v>
      </c>
      <c r="AH123" s="32"/>
      <c r="AI123" s="32" t="s">
        <v>56</v>
      </c>
      <c r="AJ123" s="32" t="s">
        <v>57</v>
      </c>
      <c r="AK123" s="31"/>
      <c r="AL123" s="32" t="s">
        <v>77</v>
      </c>
      <c r="AM123" s="32" t="s">
        <v>121</v>
      </c>
      <c r="AN123" s="39" t="str">
        <f t="array" ref="AN123">IFNA(TEXT(XLOOKUP(C:C,'Follow up.2'!B:B,'Follow up.2'!AF:AF),if(left(B123,1)="3","x", "mm/yyyy")), "-")</f>
        <v>02/2027</v>
      </c>
      <c r="AO123" s="34">
        <v>46428.0</v>
      </c>
      <c r="AP123" s="27"/>
      <c r="AQ123" s="3"/>
      <c r="AR123" s="3"/>
      <c r="AS123" s="3"/>
      <c r="AT123" s="3"/>
      <c r="AU123" s="3"/>
      <c r="AV123" s="3"/>
      <c r="AW123" s="3"/>
      <c r="AX123" s="3"/>
      <c r="AY123" s="3"/>
      <c r="AZ123" s="3"/>
      <c r="BA123" s="3"/>
      <c r="BB123" s="3"/>
      <c r="BC123" s="3"/>
      <c r="BD123" s="3"/>
      <c r="BE123" s="3"/>
      <c r="BF123" s="3"/>
      <c r="BG123" s="3"/>
      <c r="BH123" s="3"/>
      <c r="BI123" s="3"/>
    </row>
    <row r="124" ht="14.25" customHeight="1">
      <c r="A124" s="1"/>
      <c r="B124" s="1">
        <f t="array" ref="B124">ifna(iferror(xlookup(C:C,'1000'!A:A,'1000'!D:D),iferror(xlookup(C:C,'2000'!A:A,'2000'!D:D),xlookup(C:C,'3000'!A:A,'3000'!D:D))),"-")</f>
        <v>1054</v>
      </c>
      <c r="C124" s="26">
        <v>1117.0</v>
      </c>
      <c r="D124" s="27" t="s">
        <v>556</v>
      </c>
      <c r="E124" s="27" t="s">
        <v>551</v>
      </c>
      <c r="F124" s="27" t="s">
        <v>117</v>
      </c>
      <c r="G124" s="27" t="s">
        <v>557</v>
      </c>
      <c r="H124" s="28" t="s">
        <v>558</v>
      </c>
      <c r="I124" s="29">
        <v>0.0</v>
      </c>
      <c r="J124" s="27" t="s">
        <v>553</v>
      </c>
      <c r="K124" s="30" t="s">
        <v>42</v>
      </c>
      <c r="L124" s="31" t="s">
        <v>42</v>
      </c>
      <c r="M124" s="32" t="s">
        <v>554</v>
      </c>
      <c r="N124" s="33" t="s">
        <v>281</v>
      </c>
      <c r="O124" s="34">
        <v>46428.0</v>
      </c>
      <c r="P124" s="35" t="s">
        <v>45</v>
      </c>
      <c r="Q124" s="35" t="s">
        <v>45</v>
      </c>
      <c r="R124" s="35" t="s">
        <v>45</v>
      </c>
      <c r="S124" s="35" t="s">
        <v>45</v>
      </c>
      <c r="T124" s="35" t="s">
        <v>114</v>
      </c>
      <c r="U124" s="35" t="s">
        <v>46</v>
      </c>
      <c r="V124" s="65" t="s">
        <v>45</v>
      </c>
      <c r="W124" s="35" t="s">
        <v>106</v>
      </c>
      <c r="X124" s="35" t="s">
        <v>106</v>
      </c>
      <c r="Y124" s="35" t="s">
        <v>45</v>
      </c>
      <c r="Z124" s="38" t="str">
        <f t="array" ref="Z124">IFERROR(xlookup(C:C,'Follow up.1'!A:A,'Follow up.1'!AF:AF),"-")</f>
        <v> 10/25</v>
      </c>
      <c r="AA124" s="32" t="s">
        <v>87</v>
      </c>
      <c r="AB124" s="32" t="s">
        <v>57</v>
      </c>
      <c r="AC124" s="32" t="s">
        <v>87</v>
      </c>
      <c r="AD124" s="32" t="s">
        <v>87</v>
      </c>
      <c r="AE124" s="32"/>
      <c r="AF124" s="32" t="s">
        <v>87</v>
      </c>
      <c r="AG124" s="32" t="s">
        <v>68</v>
      </c>
      <c r="AH124" s="32"/>
      <c r="AI124" s="32" t="s">
        <v>56</v>
      </c>
      <c r="AJ124" s="32" t="s">
        <v>57</v>
      </c>
      <c r="AK124" s="31"/>
      <c r="AL124" s="32" t="s">
        <v>77</v>
      </c>
      <c r="AM124" s="32" t="s">
        <v>121</v>
      </c>
      <c r="AN124" s="39" t="str">
        <f t="array" ref="AN124">IFNA(TEXT(XLOOKUP(C:C,'Follow up.2'!B:B,'Follow up.2'!AF:AF),if(left(B124,1)="3","x", "mm/yyyy")), "-")</f>
        <v>02/2027</v>
      </c>
      <c r="AO124" s="34">
        <v>46428.0</v>
      </c>
      <c r="AP124" s="27"/>
      <c r="AQ124" s="3"/>
      <c r="AR124" s="3"/>
      <c r="AS124" s="3"/>
      <c r="AT124" s="3"/>
      <c r="AU124" s="3"/>
      <c r="AV124" s="3"/>
      <c r="AW124" s="3"/>
      <c r="AX124" s="3"/>
      <c r="AY124" s="3"/>
      <c r="AZ124" s="3"/>
      <c r="BA124" s="3"/>
      <c r="BB124" s="3"/>
      <c r="BC124" s="3"/>
      <c r="BD124" s="3"/>
      <c r="BE124" s="3"/>
      <c r="BF124" s="3"/>
      <c r="BG124" s="3"/>
      <c r="BH124" s="3"/>
      <c r="BI124" s="3"/>
    </row>
    <row r="125" ht="14.25" customHeight="1">
      <c r="A125" s="1"/>
      <c r="B125" s="1">
        <f t="array" ref="B125">ifna(iferror(xlookup(C:C,'1000'!A:A,'1000'!D:D),iferror(xlookup(C:C,'2000'!A:A,'2000'!D:D),xlookup(C:C,'3000'!A:A,'3000'!D:D))),"-")</f>
        <v>1062</v>
      </c>
      <c r="C125" s="26">
        <v>1146.0</v>
      </c>
      <c r="D125" s="27" t="s">
        <v>833</v>
      </c>
      <c r="E125" s="27" t="s">
        <v>834</v>
      </c>
      <c r="F125" s="27" t="s">
        <v>50</v>
      </c>
      <c r="G125" s="27">
        <v>8.0</v>
      </c>
      <c r="H125" s="28" t="s">
        <v>835</v>
      </c>
      <c r="I125" s="29" t="s">
        <v>836</v>
      </c>
      <c r="J125" s="27">
        <v>0.0</v>
      </c>
      <c r="K125" s="30" t="s">
        <v>42</v>
      </c>
      <c r="L125" s="27" t="s">
        <v>42</v>
      </c>
      <c r="M125" s="42" t="s">
        <v>837</v>
      </c>
      <c r="N125" s="33" t="s">
        <v>284</v>
      </c>
      <c r="O125" s="34">
        <v>46429.0</v>
      </c>
      <c r="P125" s="35" t="s">
        <v>45</v>
      </c>
      <c r="Q125" s="35" t="s">
        <v>106</v>
      </c>
      <c r="R125" s="35" t="s">
        <v>106</v>
      </c>
      <c r="S125" s="35" t="s">
        <v>106</v>
      </c>
      <c r="T125" s="35" t="s">
        <v>45</v>
      </c>
      <c r="U125" s="35" t="s">
        <v>106</v>
      </c>
      <c r="V125" s="65" t="s">
        <v>45</v>
      </c>
      <c r="W125" s="35" t="s">
        <v>106</v>
      </c>
      <c r="X125" s="35" t="s">
        <v>106</v>
      </c>
      <c r="Y125" s="35" t="s">
        <v>106</v>
      </c>
      <c r="Z125" s="38" t="str">
        <f t="array" ref="Z125">IFERROR(xlookup(C:C,'Follow up.1'!A:A,'Follow up.1'!AF:AF),"-")</f>
        <v> 10/25</v>
      </c>
      <c r="AA125" s="32" t="s">
        <v>87</v>
      </c>
      <c r="AB125" s="32" t="s">
        <v>56</v>
      </c>
      <c r="AC125" s="32" t="s">
        <v>56</v>
      </c>
      <c r="AD125" s="32" t="s">
        <v>56</v>
      </c>
      <c r="AE125" s="32"/>
      <c r="AF125" s="32" t="s">
        <v>57</v>
      </c>
      <c r="AG125" s="32" t="s">
        <v>46</v>
      </c>
      <c r="AH125" s="32"/>
      <c r="AI125" s="32" t="s">
        <v>46</v>
      </c>
      <c r="AJ125" s="32" t="s">
        <v>46</v>
      </c>
      <c r="AK125" s="32" t="s">
        <v>46</v>
      </c>
      <c r="AL125" s="32" t="s">
        <v>87</v>
      </c>
      <c r="AM125" s="32" t="s">
        <v>121</v>
      </c>
      <c r="AN125" s="39" t="str">
        <f t="array" ref="AN125">IFNA(TEXT(XLOOKUP(C:C,'Follow up.2'!B:B,'Follow up.2'!AF:AF),if(left(B125,1)="3","x", "mm/yyyy")), "-")</f>
        <v>02/2027</v>
      </c>
      <c r="AO125" s="34">
        <v>46429.0</v>
      </c>
      <c r="AP125" s="27"/>
      <c r="AQ125" s="3"/>
      <c r="AR125" s="3"/>
      <c r="AS125" s="3"/>
      <c r="AT125" s="3"/>
      <c r="AU125" s="3"/>
      <c r="AV125" s="3"/>
      <c r="AW125" s="13"/>
      <c r="AX125" s="13"/>
      <c r="AY125" s="13"/>
      <c r="AZ125" s="13"/>
      <c r="BA125" s="13"/>
      <c r="BB125" s="13"/>
      <c r="BC125" s="13"/>
      <c r="BD125" s="13"/>
      <c r="BE125" s="13"/>
      <c r="BF125" s="13"/>
      <c r="BG125" s="13"/>
      <c r="BH125" s="13"/>
      <c r="BI125" s="13"/>
    </row>
    <row r="126" ht="14.25" customHeight="1">
      <c r="A126" s="1"/>
      <c r="B126" s="1">
        <f t="array" ref="B126">ifna(iferror(xlookup(C:C,'1000'!A:A,'1000'!D:D),iferror(xlookup(C:C,'2000'!A:A,'2000'!D:D),xlookup(C:C,'3000'!A:A,'3000'!D:D))),"-")</f>
        <v>1065</v>
      </c>
      <c r="C126" s="26">
        <v>1210.0</v>
      </c>
      <c r="D126" s="27" t="s">
        <v>559</v>
      </c>
      <c r="E126" s="27" t="s">
        <v>560</v>
      </c>
      <c r="F126" s="27" t="s">
        <v>38</v>
      </c>
      <c r="G126" s="27" t="s">
        <v>450</v>
      </c>
      <c r="H126" s="28" t="s">
        <v>561</v>
      </c>
      <c r="I126" s="29" t="s">
        <v>562</v>
      </c>
      <c r="J126" s="27" t="s">
        <v>563</v>
      </c>
      <c r="K126" s="30" t="s">
        <v>42</v>
      </c>
      <c r="L126" s="31" t="s">
        <v>42</v>
      </c>
      <c r="M126" s="31"/>
      <c r="N126" s="33" t="s">
        <v>453</v>
      </c>
      <c r="O126" s="34">
        <v>46430.0</v>
      </c>
      <c r="P126" s="35" t="s">
        <v>106</v>
      </c>
      <c r="Q126" s="35" t="s">
        <v>45</v>
      </c>
      <c r="R126" s="35" t="s">
        <v>45</v>
      </c>
      <c r="S126" s="35" t="s">
        <v>45</v>
      </c>
      <c r="T126" s="35" t="s">
        <v>45</v>
      </c>
      <c r="U126" s="35" t="s">
        <v>45</v>
      </c>
      <c r="V126" s="65" t="s">
        <v>45</v>
      </c>
      <c r="W126" s="35" t="s">
        <v>106</v>
      </c>
      <c r="X126" s="35" t="s">
        <v>106</v>
      </c>
      <c r="Y126" s="35" t="s">
        <v>106</v>
      </c>
      <c r="Z126" s="38" t="str">
        <f t="array" ref="Z126">IFERROR(xlookup(C:C,'Follow up.1'!A:A,'Follow up.1'!AF:AF),"-")</f>
        <v> 10/25</v>
      </c>
      <c r="AA126" s="32" t="s">
        <v>87</v>
      </c>
      <c r="AB126" s="32" t="s">
        <v>57</v>
      </c>
      <c r="AC126" s="32" t="s">
        <v>86</v>
      </c>
      <c r="AD126" s="32" t="s">
        <v>86</v>
      </c>
      <c r="AE126" s="32"/>
      <c r="AF126" s="32" t="s">
        <v>56</v>
      </c>
      <c r="AG126" s="32" t="s">
        <v>57</v>
      </c>
      <c r="AH126" s="32"/>
      <c r="AI126" s="32" t="s">
        <v>543</v>
      </c>
      <c r="AJ126" s="32" t="s">
        <v>543</v>
      </c>
      <c r="AK126" s="32" t="s">
        <v>87</v>
      </c>
      <c r="AL126" s="32" t="s">
        <v>198</v>
      </c>
      <c r="AM126" s="32" t="s">
        <v>121</v>
      </c>
      <c r="AN126" s="39" t="str">
        <f t="array" ref="AN126">IFNA(TEXT(XLOOKUP(C:C,'Follow up.2'!B:B,'Follow up.2'!AF:AF),if(left(B126,1)="3","x", "mm/yyyy")), "-")</f>
        <v/>
      </c>
      <c r="AO126" s="34">
        <v>46430.0</v>
      </c>
      <c r="AP126" s="27"/>
      <c r="AQ126" s="3"/>
      <c r="AR126" s="3"/>
      <c r="AS126" s="3"/>
      <c r="AT126" s="3"/>
      <c r="AU126" s="3"/>
      <c r="AV126" s="3"/>
      <c r="AW126" s="13"/>
      <c r="AX126" s="13"/>
      <c r="AY126" s="13"/>
      <c r="AZ126" s="13"/>
      <c r="BA126" s="13"/>
      <c r="BB126" s="13"/>
      <c r="BC126" s="13"/>
      <c r="BD126" s="13"/>
      <c r="BE126" s="13"/>
      <c r="BF126" s="13"/>
      <c r="BG126" s="13"/>
      <c r="BH126" s="13"/>
      <c r="BI126" s="13"/>
    </row>
    <row r="127" ht="14.25" customHeight="1">
      <c r="A127" s="1"/>
      <c r="B127" s="1">
        <f t="array" ref="B127">ifna(iferror(xlookup(C:C,'1000'!A:A,'1000'!D:D),iferror(xlookup(C:C,'2000'!A:A,'2000'!D:D),xlookup(C:C,'3000'!A:A,'3000'!D:D))),"-")</f>
        <v>1059</v>
      </c>
      <c r="C127" s="119">
        <v>1135.0</v>
      </c>
      <c r="D127" s="27" t="s">
        <v>839</v>
      </c>
      <c r="E127" s="27" t="s">
        <v>565</v>
      </c>
      <c r="F127" s="27" t="s">
        <v>71</v>
      </c>
      <c r="G127" s="27">
        <v>9.0</v>
      </c>
      <c r="H127" s="28" t="s">
        <v>566</v>
      </c>
      <c r="I127" s="29" t="s">
        <v>567</v>
      </c>
      <c r="J127" s="27" t="s">
        <v>567</v>
      </c>
      <c r="K127" s="30" t="s">
        <v>569</v>
      </c>
      <c r="L127" s="31" t="s">
        <v>569</v>
      </c>
      <c r="M127" s="31"/>
      <c r="N127" s="33" t="s">
        <v>5990</v>
      </c>
      <c r="O127" s="34">
        <v>46431.0</v>
      </c>
      <c r="P127" s="35" t="s">
        <v>76</v>
      </c>
      <c r="Q127" s="35" t="s">
        <v>76</v>
      </c>
      <c r="R127" s="35" t="s">
        <v>45</v>
      </c>
      <c r="S127" s="35" t="s">
        <v>45</v>
      </c>
      <c r="T127" s="35" t="s">
        <v>45</v>
      </c>
      <c r="U127" s="35" t="s">
        <v>45</v>
      </c>
      <c r="V127" s="65" t="s">
        <v>45</v>
      </c>
      <c r="W127" s="35" t="s">
        <v>45</v>
      </c>
      <c r="X127" s="35" t="s">
        <v>45</v>
      </c>
      <c r="Y127" s="35" t="s">
        <v>106</v>
      </c>
      <c r="Z127" s="38" t="str">
        <f t="array" ref="Z127">IFERROR(xlookup(C:C,'Follow up.1'!A:A,'Follow up.1'!AF:AF),"-")</f>
        <v> 10/25</v>
      </c>
      <c r="AA127" s="32" t="s">
        <v>87</v>
      </c>
      <c r="AB127" s="32" t="s">
        <v>86</v>
      </c>
      <c r="AC127" s="32" t="s">
        <v>86</v>
      </c>
      <c r="AD127" s="32" t="s">
        <v>86</v>
      </c>
      <c r="AE127" s="32"/>
      <c r="AF127" s="32" t="s">
        <v>531</v>
      </c>
      <c r="AG127" s="32" t="s">
        <v>841</v>
      </c>
      <c r="AH127" s="32"/>
      <c r="AI127" s="32" t="s">
        <v>262</v>
      </c>
      <c r="AJ127" s="32" t="s">
        <v>89</v>
      </c>
      <c r="AK127" s="32" t="s">
        <v>68</v>
      </c>
      <c r="AL127" s="32" t="s">
        <v>56</v>
      </c>
      <c r="AM127" s="32" t="s">
        <v>121</v>
      </c>
      <c r="AN127" s="39" t="str">
        <f t="array" ref="AN127">IFNA(TEXT(XLOOKUP(C:C,'Follow up.2'!B:B,'Follow up.2'!AF:AF),if(left(B127,1)="3","x", "mm/yyyy")), "-")</f>
        <v>02/2027</v>
      </c>
      <c r="AO127" s="34">
        <v>46431.0</v>
      </c>
      <c r="AP127" s="27"/>
      <c r="AQ127" s="3"/>
      <c r="AR127" s="3"/>
      <c r="AS127" s="3"/>
      <c r="AT127" s="3"/>
      <c r="AU127" s="3"/>
      <c r="AV127" s="3"/>
      <c r="AW127" s="3"/>
      <c r="AX127" s="3"/>
      <c r="AY127" s="3"/>
      <c r="AZ127" s="3"/>
      <c r="BA127" s="3"/>
      <c r="BB127" s="3"/>
      <c r="BC127" s="3"/>
      <c r="BD127" s="3"/>
      <c r="BE127" s="3"/>
      <c r="BF127" s="3"/>
      <c r="BG127" s="3"/>
      <c r="BH127" s="3"/>
      <c r="BI127" s="3"/>
    </row>
    <row r="128" ht="14.25" customHeight="1">
      <c r="A128" s="1"/>
      <c r="B128" s="1">
        <f t="array" ref="B128">ifna(iferror(xlookup(C:C,'1000'!A:A,'1000'!D:D),iferror(xlookup(C:C,'2000'!A:A,'2000'!D:D),xlookup(C:C,'3000'!A:A,'3000'!D:D))),"-")</f>
        <v>2049</v>
      </c>
      <c r="C128" s="119">
        <v>1165.0</v>
      </c>
      <c r="D128" s="42" t="s">
        <v>564</v>
      </c>
      <c r="E128" s="27" t="s">
        <v>565</v>
      </c>
      <c r="F128" s="27" t="s">
        <v>170</v>
      </c>
      <c r="G128" s="27">
        <v>16.0</v>
      </c>
      <c r="H128" s="28" t="s">
        <v>566</v>
      </c>
      <c r="I128" s="127" t="s">
        <v>567</v>
      </c>
      <c r="J128" s="128" t="s">
        <v>568</v>
      </c>
      <c r="K128" s="30" t="s">
        <v>569</v>
      </c>
      <c r="L128" s="31" t="s">
        <v>569</v>
      </c>
      <c r="M128" s="31"/>
      <c r="N128" s="33" t="s">
        <v>453</v>
      </c>
      <c r="O128" s="34">
        <v>46431.0</v>
      </c>
      <c r="P128" s="35" t="s">
        <v>45</v>
      </c>
      <c r="Q128" s="35" t="s">
        <v>45</v>
      </c>
      <c r="R128" s="35" t="s">
        <v>45</v>
      </c>
      <c r="S128" s="35" t="s">
        <v>45</v>
      </c>
      <c r="T128" s="35" t="s">
        <v>45</v>
      </c>
      <c r="U128" s="35" t="s">
        <v>45</v>
      </c>
      <c r="V128" s="65" t="s">
        <v>45</v>
      </c>
      <c r="W128" s="35" t="s">
        <v>45</v>
      </c>
      <c r="X128" s="35" t="s">
        <v>45</v>
      </c>
      <c r="Y128" s="35" t="s">
        <v>45</v>
      </c>
      <c r="Z128" s="38" t="str">
        <f t="array" ref="Z128">IFERROR(xlookup(C:C,'Follow up.1'!A:A,'Follow up.1'!AF:AF),"-")</f>
        <v> 10/25</v>
      </c>
      <c r="AA128" s="32" t="s">
        <v>87</v>
      </c>
      <c r="AB128" s="32" t="s">
        <v>86</v>
      </c>
      <c r="AC128" s="32" t="s">
        <v>86</v>
      </c>
      <c r="AD128" s="32" t="s">
        <v>86</v>
      </c>
      <c r="AE128" s="32"/>
      <c r="AF128" s="32" t="s">
        <v>531</v>
      </c>
      <c r="AG128" s="32" t="s">
        <v>570</v>
      </c>
      <c r="AH128" s="32"/>
      <c r="AI128" s="32" t="s">
        <v>86</v>
      </c>
      <c r="AJ128" s="32" t="s">
        <v>89</v>
      </c>
      <c r="AK128" s="129" t="s">
        <v>198</v>
      </c>
      <c r="AL128" s="32" t="s">
        <v>56</v>
      </c>
      <c r="AM128" s="32" t="s">
        <v>121</v>
      </c>
      <c r="AN128" s="39" t="str">
        <f t="array" ref="AN128">IFNA(TEXT(XLOOKUP(C:C,'Follow up.2'!B:B,'Follow up.2'!AF:AF),if(left(B128,1)="3","x", "mm/yyyy")), "-")</f>
        <v>02/2027</v>
      </c>
      <c r="AO128" s="34">
        <v>46431.0</v>
      </c>
      <c r="AP128" s="27"/>
      <c r="AQ128" s="3"/>
      <c r="AR128" s="3"/>
      <c r="AS128" s="3"/>
      <c r="AT128" s="3"/>
      <c r="AU128" s="3"/>
      <c r="AV128" s="3"/>
      <c r="AW128" s="3"/>
      <c r="AX128" s="3"/>
      <c r="AY128" s="3"/>
      <c r="AZ128" s="3"/>
      <c r="BA128" s="3"/>
      <c r="BB128" s="3"/>
      <c r="BC128" s="3"/>
      <c r="BD128" s="3"/>
      <c r="BE128" s="3"/>
      <c r="BF128" s="3"/>
      <c r="BG128" s="3"/>
      <c r="BH128" s="3"/>
      <c r="BI128" s="3"/>
    </row>
    <row r="129" ht="14.25" customHeight="1">
      <c r="A129" s="1"/>
      <c r="B129" s="1">
        <f t="array" ref="B129">ifna(iferror(xlookup(C:C,'1000'!A:A,'1000'!D:D),iferror(xlookup(C:C,'2000'!A:A,'2000'!D:D),xlookup(C:C,'3000'!A:A,'3000'!D:D))),"-")</f>
        <v>1056</v>
      </c>
      <c r="C129" s="26">
        <v>1107.0</v>
      </c>
      <c r="D129" s="27" t="s">
        <v>571</v>
      </c>
      <c r="E129" s="27" t="s">
        <v>572</v>
      </c>
      <c r="F129" s="27" t="s">
        <v>117</v>
      </c>
      <c r="G129" s="27" t="s">
        <v>514</v>
      </c>
      <c r="H129" s="28" t="s">
        <v>573</v>
      </c>
      <c r="I129" s="29" t="s">
        <v>574</v>
      </c>
      <c r="J129" s="27"/>
      <c r="K129" s="30" t="s">
        <v>42</v>
      </c>
      <c r="L129" s="31" t="s">
        <v>42</v>
      </c>
      <c r="M129" s="32" t="s">
        <v>575</v>
      </c>
      <c r="N129" s="130" t="s">
        <v>576</v>
      </c>
      <c r="O129" s="34">
        <v>46431.0</v>
      </c>
      <c r="P129" s="35" t="s">
        <v>45</v>
      </c>
      <c r="Q129" s="35" t="s">
        <v>45</v>
      </c>
      <c r="R129" s="35" t="s">
        <v>45</v>
      </c>
      <c r="S129" s="35" t="s">
        <v>45</v>
      </c>
      <c r="T129" s="35" t="s">
        <v>45</v>
      </c>
      <c r="U129" s="35" t="s">
        <v>114</v>
      </c>
      <c r="V129" s="65" t="s">
        <v>45</v>
      </c>
      <c r="W129" s="35" t="s">
        <v>45</v>
      </c>
      <c r="X129" s="35" t="s">
        <v>45</v>
      </c>
      <c r="Y129" s="35" t="s">
        <v>45</v>
      </c>
      <c r="Z129" s="38" t="str">
        <f t="array" ref="Z129">IFERROR(xlookup(C:C,'Follow up.1'!A:A,'Follow up.1'!AF:AF),"-")</f>
        <v> 10/25</v>
      </c>
      <c r="AA129" s="32" t="s">
        <v>56</v>
      </c>
      <c r="AB129" s="32" t="s">
        <v>56</v>
      </c>
      <c r="AC129" s="32" t="s">
        <v>56</v>
      </c>
      <c r="AD129" s="32" t="s">
        <v>56</v>
      </c>
      <c r="AE129" s="32"/>
      <c r="AF129" s="32" t="s">
        <v>46</v>
      </c>
      <c r="AG129" s="32" t="s">
        <v>77</v>
      </c>
      <c r="AH129" s="32"/>
      <c r="AI129" s="31"/>
      <c r="AJ129" s="31"/>
      <c r="AK129" s="31"/>
      <c r="AL129" s="31"/>
      <c r="AM129" s="31"/>
      <c r="AN129" s="39" t="str">
        <f t="array" ref="AN129">IFNA(TEXT(XLOOKUP(C:C,'Follow up.2'!B:B,'Follow up.2'!AF:AF),if(left(B129,1)="3","x", "mm/yyyy")), "-")</f>
        <v>02/2027</v>
      </c>
      <c r="AO129" s="31"/>
      <c r="AP129" s="27"/>
      <c r="AQ129" s="3"/>
      <c r="AR129" s="3"/>
      <c r="AS129" s="3"/>
      <c r="AT129" s="3"/>
      <c r="AU129" s="3"/>
      <c r="AV129" s="3"/>
      <c r="AW129" s="3"/>
      <c r="AX129" s="3"/>
      <c r="AY129" s="3"/>
      <c r="AZ129" s="3"/>
      <c r="BA129" s="3"/>
      <c r="BB129" s="3"/>
      <c r="BC129" s="3"/>
      <c r="BD129" s="3"/>
      <c r="BE129" s="3"/>
      <c r="BF129" s="3"/>
      <c r="BG129" s="3"/>
      <c r="BH129" s="3"/>
      <c r="BI129" s="3"/>
    </row>
    <row r="130" ht="14.25" customHeight="1">
      <c r="A130" s="1"/>
      <c r="B130" s="1">
        <f t="array" ref="B130">ifna(iferror(xlookup(C:C,'1000'!A:A,'1000'!D:D),iferror(xlookup(C:C,'2000'!A:A,'2000'!D:D),xlookup(C:C,'3000'!A:A,'3000'!D:D))),"-")</f>
        <v>2052</v>
      </c>
      <c r="C130" s="26">
        <v>1211.0</v>
      </c>
      <c r="D130" s="27" t="s">
        <v>577</v>
      </c>
      <c r="E130" s="27" t="s">
        <v>578</v>
      </c>
      <c r="F130" s="27" t="s">
        <v>38</v>
      </c>
      <c r="G130" s="27" t="s">
        <v>503</v>
      </c>
      <c r="H130" s="28" t="s">
        <v>579</v>
      </c>
      <c r="I130" s="54">
        <v>2.672409964E9</v>
      </c>
      <c r="J130" s="27" t="s">
        <v>580</v>
      </c>
      <c r="K130" s="30" t="s">
        <v>42</v>
      </c>
      <c r="L130" s="31" t="s">
        <v>42</v>
      </c>
      <c r="M130" s="31"/>
      <c r="N130" s="33" t="s">
        <v>453</v>
      </c>
      <c r="O130" s="34">
        <v>46435.0</v>
      </c>
      <c r="P130" s="35" t="s">
        <v>106</v>
      </c>
      <c r="Q130" s="35" t="s">
        <v>106</v>
      </c>
      <c r="R130" s="35" t="s">
        <v>45</v>
      </c>
      <c r="S130" s="35" t="s">
        <v>45</v>
      </c>
      <c r="T130" s="35" t="s">
        <v>76</v>
      </c>
      <c r="U130" s="35" t="s">
        <v>45</v>
      </c>
      <c r="V130" s="65" t="s">
        <v>45</v>
      </c>
      <c r="W130" s="35" t="s">
        <v>45</v>
      </c>
      <c r="X130" s="35" t="s">
        <v>45</v>
      </c>
      <c r="Y130" s="35" t="s">
        <v>45</v>
      </c>
      <c r="Z130" s="38" t="str">
        <f t="array" ref="Z130">IFERROR(xlookup(C:C,'Follow up.1'!A:A,'Follow up.1'!AF:AF),"-")</f>
        <v> 10/25</v>
      </c>
      <c r="AA130" s="32" t="s">
        <v>87</v>
      </c>
      <c r="AB130" s="32" t="s">
        <v>57</v>
      </c>
      <c r="AC130" s="32" t="s">
        <v>46</v>
      </c>
      <c r="AD130" s="32" t="s">
        <v>57</v>
      </c>
      <c r="AE130" s="32"/>
      <c r="AF130" s="32" t="s">
        <v>86</v>
      </c>
      <c r="AG130" s="32" t="s">
        <v>198</v>
      </c>
      <c r="AH130" s="32"/>
      <c r="AI130" s="32" t="s">
        <v>57</v>
      </c>
      <c r="AJ130" s="32" t="s">
        <v>56</v>
      </c>
      <c r="AK130" s="32" t="s">
        <v>86</v>
      </c>
      <c r="AL130" s="32" t="s">
        <v>198</v>
      </c>
      <c r="AM130" s="32" t="s">
        <v>121</v>
      </c>
      <c r="AN130" s="39" t="str">
        <f t="array" ref="AN130">IFNA(TEXT(XLOOKUP(C:C,'Follow up.2'!B:B,'Follow up.2'!AF:AF),if(left(B130,1)="3","x", "mm/yyyy")), "-")</f>
        <v>02/2027</v>
      </c>
      <c r="AO130" s="34">
        <v>46435.0</v>
      </c>
      <c r="AP130" s="27"/>
      <c r="AQ130" s="3"/>
      <c r="AR130" s="3"/>
      <c r="AS130" s="3"/>
      <c r="AT130" s="3"/>
      <c r="AU130" s="3"/>
      <c r="AV130" s="3"/>
      <c r="AW130" s="3"/>
      <c r="AX130" s="3"/>
      <c r="AY130" s="3"/>
      <c r="AZ130" s="3"/>
      <c r="BA130" s="3"/>
      <c r="BB130" s="3"/>
      <c r="BC130" s="3"/>
      <c r="BD130" s="3"/>
      <c r="BE130" s="3"/>
      <c r="BF130" s="3"/>
      <c r="BG130" s="3"/>
      <c r="BH130" s="3"/>
      <c r="BI130" s="3"/>
    </row>
    <row r="131" ht="14.25" customHeight="1">
      <c r="A131" s="1"/>
      <c r="B131" s="1">
        <f t="array" ref="B131">ifna(iferror(xlookup(C:C,'1000'!A:A,'1000'!D:D),iferror(xlookup(C:C,'2000'!A:A,'2000'!D:D),xlookup(C:C,'3000'!A:A,'3000'!D:D))),"-")</f>
        <v>1094</v>
      </c>
      <c r="C131" s="26">
        <v>1565.0</v>
      </c>
      <c r="D131" s="27" t="s">
        <v>842</v>
      </c>
      <c r="E131" s="27" t="s">
        <v>843</v>
      </c>
      <c r="F131" s="27" t="s">
        <v>844</v>
      </c>
      <c r="G131" s="27">
        <v>9.0</v>
      </c>
      <c r="H131" s="28" t="s">
        <v>845</v>
      </c>
      <c r="I131" s="29" t="s">
        <v>846</v>
      </c>
      <c r="J131" s="27" t="s">
        <v>847</v>
      </c>
      <c r="K131" s="30" t="s">
        <v>206</v>
      </c>
      <c r="L131" s="6" t="s">
        <v>206</v>
      </c>
      <c r="M131" s="6"/>
      <c r="N131" s="33" t="s">
        <v>284</v>
      </c>
      <c r="O131" s="34">
        <v>46447.0</v>
      </c>
      <c r="P131" s="65" t="s">
        <v>46</v>
      </c>
      <c r="Q131" s="65" t="s">
        <v>56</v>
      </c>
      <c r="R131" s="65" t="s">
        <v>56</v>
      </c>
      <c r="S131" s="65" t="s">
        <v>56</v>
      </c>
      <c r="T131" s="65" t="s">
        <v>44</v>
      </c>
      <c r="U131" s="65" t="s">
        <v>44</v>
      </c>
      <c r="V131" s="66" t="s">
        <v>45</v>
      </c>
      <c r="W131" s="65" t="s">
        <v>106</v>
      </c>
      <c r="X131" s="65" t="s">
        <v>106</v>
      </c>
      <c r="Y131" s="65" t="s">
        <v>106</v>
      </c>
      <c r="Z131" s="38" t="str">
        <f t="array" ref="Z131">IFERROR(xlookup(C:C,'Follow up.1'!A:A,'Follow up.1'!AF:AF),"-")</f>
        <v>01/26</v>
      </c>
      <c r="AA131" s="51" t="s">
        <v>537</v>
      </c>
      <c r="AB131" s="51" t="s">
        <v>68</v>
      </c>
      <c r="AC131" s="51" t="s">
        <v>88</v>
      </c>
      <c r="AD131" s="51" t="s">
        <v>88</v>
      </c>
      <c r="AE131" s="51"/>
      <c r="AF131" s="51" t="s">
        <v>87</v>
      </c>
      <c r="AG131" s="51" t="s">
        <v>86</v>
      </c>
      <c r="AH131" s="51"/>
      <c r="AI131" s="51" t="s">
        <v>88</v>
      </c>
      <c r="AJ131" s="51" t="s">
        <v>749</v>
      </c>
      <c r="AK131" s="51" t="s">
        <v>88</v>
      </c>
      <c r="AL131" s="51" t="s">
        <v>86</v>
      </c>
      <c r="AM131" s="32" t="s">
        <v>121</v>
      </c>
      <c r="AN131" s="39" t="str">
        <f t="array" ref="AN131">IFNA(TEXT(XLOOKUP(C:C,'Follow up.2'!B:B,'Follow up.2'!AF:AF),if(left(B131,1)="3","x", "mm/yyyy")), "-")</f>
        <v>03/2027</v>
      </c>
      <c r="AO131" s="6"/>
      <c r="AP131" s="3"/>
      <c r="AQ131" s="3"/>
      <c r="AR131" s="3"/>
      <c r="AS131" s="3"/>
      <c r="AT131" s="3"/>
      <c r="AU131" s="3"/>
      <c r="AV131" s="3"/>
      <c r="AW131" s="3"/>
      <c r="AX131" s="3"/>
      <c r="AY131" s="3"/>
      <c r="AZ131" s="3"/>
      <c r="BA131" s="3"/>
      <c r="BB131" s="3"/>
      <c r="BC131" s="3"/>
      <c r="BD131" s="3"/>
      <c r="BE131" s="3"/>
      <c r="BF131" s="3"/>
      <c r="BG131" s="3"/>
      <c r="BH131" s="3"/>
      <c r="BI131" s="3"/>
    </row>
    <row r="132" ht="14.25" customHeight="1">
      <c r="A132" s="1"/>
      <c r="B132" s="1">
        <f t="array" ref="B132">ifna(iferror(xlookup(C:C,'1000'!A:A,'1000'!D:D),iferror(xlookup(C:C,'2000'!A:A,'2000'!D:D),xlookup(C:C,'3000'!A:A,'3000'!D:D))),"-")</f>
        <v>2074</v>
      </c>
      <c r="C132" s="133">
        <v>1383.0</v>
      </c>
      <c r="D132" s="134" t="s">
        <v>740</v>
      </c>
      <c r="E132" s="134" t="s">
        <v>741</v>
      </c>
      <c r="F132" s="27" t="s">
        <v>50</v>
      </c>
      <c r="G132" s="134">
        <v>16.0</v>
      </c>
      <c r="H132" s="28"/>
      <c r="I132" s="141">
        <v>2.673562759E9</v>
      </c>
      <c r="J132" s="134">
        <v>2.679846704E9</v>
      </c>
      <c r="K132" s="30" t="s">
        <v>42</v>
      </c>
      <c r="L132" s="31" t="s">
        <v>42</v>
      </c>
      <c r="M132" s="31"/>
      <c r="N132" s="82" t="s">
        <v>5991</v>
      </c>
      <c r="O132" s="34">
        <v>46447.0</v>
      </c>
      <c r="P132" s="65" t="s">
        <v>46</v>
      </c>
      <c r="Q132" s="65" t="s">
        <v>45</v>
      </c>
      <c r="R132" s="65" t="s">
        <v>45</v>
      </c>
      <c r="S132" s="65" t="s">
        <v>45</v>
      </c>
      <c r="T132" s="65" t="s">
        <v>56</v>
      </c>
      <c r="U132" s="65" t="s">
        <v>106</v>
      </c>
      <c r="V132" s="65" t="s">
        <v>45</v>
      </c>
      <c r="W132" s="65" t="s">
        <v>106</v>
      </c>
      <c r="X132" s="65" t="s">
        <v>106</v>
      </c>
      <c r="Y132" s="65" t="s">
        <v>106</v>
      </c>
      <c r="Z132" s="38" t="str">
        <f t="array" ref="Z132">IFERROR(xlookup(C:C,'Follow up.1'!A:A,'Follow up.1'!AF:AF),"-")</f>
        <v>12/25</v>
      </c>
      <c r="AA132" s="51" t="s">
        <v>56</v>
      </c>
      <c r="AB132" s="51" t="s">
        <v>107</v>
      </c>
      <c r="AC132" s="51" t="s">
        <v>107</v>
      </c>
      <c r="AD132" s="51" t="s">
        <v>107</v>
      </c>
      <c r="AE132" s="51"/>
      <c r="AF132" s="51" t="s">
        <v>87</v>
      </c>
      <c r="AG132" s="51" t="s">
        <v>77</v>
      </c>
      <c r="AH132" s="51"/>
      <c r="AI132" s="6"/>
      <c r="AJ132" s="6"/>
      <c r="AK132" s="6"/>
      <c r="AL132" s="6"/>
      <c r="AM132" s="6"/>
      <c r="AN132" s="39" t="str">
        <f t="array" ref="AN132">IFNA(TEXT(XLOOKUP(C:C,'Follow up.2'!B:B,'Follow up.2'!AF:AF),if(left(B132,1)="3","x", "mm/yyyy")), "-")</f>
        <v>03/2027</v>
      </c>
      <c r="AO132" s="6"/>
      <c r="AP132" s="3"/>
      <c r="AQ132" s="3"/>
      <c r="AR132" s="3"/>
      <c r="AS132" s="3"/>
      <c r="AT132" s="3"/>
      <c r="AU132" s="3"/>
      <c r="AV132" s="3"/>
      <c r="AW132" s="3"/>
      <c r="AX132" s="3"/>
      <c r="AY132" s="3"/>
      <c r="AZ132" s="3"/>
      <c r="BA132" s="3"/>
      <c r="BB132" s="3"/>
      <c r="BC132" s="3"/>
      <c r="BD132" s="3"/>
      <c r="BE132" s="3"/>
      <c r="BF132" s="3"/>
      <c r="BG132" s="3"/>
      <c r="BH132" s="3"/>
      <c r="BI132" s="3"/>
    </row>
    <row r="133" ht="14.25" customHeight="1">
      <c r="A133" s="1"/>
      <c r="B133" s="1">
        <f t="array" ref="B133">ifna(iferror(xlookup(C:C,'1000'!A:A,'1000'!D:D),iferror(xlookup(C:C,'2000'!A:A,'2000'!D:D),xlookup(C:C,'3000'!A:A,'3000'!D:D))),"-")</f>
        <v>1047</v>
      </c>
      <c r="C133" s="26">
        <v>968.0</v>
      </c>
      <c r="D133" s="27" t="s">
        <v>743</v>
      </c>
      <c r="E133" s="27" t="s">
        <v>744</v>
      </c>
      <c r="F133" s="27" t="s">
        <v>50</v>
      </c>
      <c r="G133" s="27" t="s">
        <v>745</v>
      </c>
      <c r="H133" s="28" t="s">
        <v>746</v>
      </c>
      <c r="I133" s="29">
        <v>0.0</v>
      </c>
      <c r="J133" s="27" t="s">
        <v>747</v>
      </c>
      <c r="K133" s="30" t="s">
        <v>42</v>
      </c>
      <c r="L133" s="31" t="s">
        <v>42</v>
      </c>
      <c r="M133" s="32" t="s">
        <v>748</v>
      </c>
      <c r="N133" s="33" t="s">
        <v>284</v>
      </c>
      <c r="O133" s="34">
        <v>46447.0</v>
      </c>
      <c r="P133" s="35" t="s">
        <v>46</v>
      </c>
      <c r="Q133" s="35" t="s">
        <v>46</v>
      </c>
      <c r="R133" s="35" t="s">
        <v>46</v>
      </c>
      <c r="S133" s="35" t="s">
        <v>46</v>
      </c>
      <c r="T133" s="35" t="s">
        <v>46</v>
      </c>
      <c r="U133" s="35" t="s">
        <v>46</v>
      </c>
      <c r="V133" s="65" t="s">
        <v>45</v>
      </c>
      <c r="W133" s="35" t="s">
        <v>46</v>
      </c>
      <c r="X133" s="35" t="s">
        <v>46</v>
      </c>
      <c r="Y133" s="35" t="s">
        <v>46</v>
      </c>
      <c r="Z133" s="38" t="str">
        <f t="array" ref="Z133">IFERROR(xlookup(C:C,'Follow up.1'!A:A,'Follow up.1'!AF:AF),"-")</f>
        <v> 9/25</v>
      </c>
      <c r="AA133" s="32" t="s">
        <v>47</v>
      </c>
      <c r="AB133" s="32" t="s">
        <v>543</v>
      </c>
      <c r="AC133" s="32" t="s">
        <v>543</v>
      </c>
      <c r="AD133" s="32" t="s">
        <v>86</v>
      </c>
      <c r="AE133" s="32"/>
      <c r="AF133" s="32" t="s">
        <v>86</v>
      </c>
      <c r="AG133" s="32" t="s">
        <v>86</v>
      </c>
      <c r="AH133" s="32"/>
      <c r="AI133" s="32" t="s">
        <v>444</v>
      </c>
      <c r="AJ133" s="32" t="s">
        <v>749</v>
      </c>
      <c r="AK133" s="32" t="s">
        <v>107</v>
      </c>
      <c r="AL133" s="32" t="s">
        <v>77</v>
      </c>
      <c r="AM133" s="32" t="s">
        <v>121</v>
      </c>
      <c r="AN133" s="39" t="str">
        <f t="array" ref="AN133">IFNA(TEXT(XLOOKUP(C:C,'Follow up.2'!B:B,'Follow up.2'!AF:AF),if(left(B133,1)="3","x", "mm/yyyy")), "-")</f>
        <v>03/2027</v>
      </c>
      <c r="AO133" s="34">
        <v>46447.0</v>
      </c>
      <c r="AP133" s="27"/>
      <c r="AQ133" s="3"/>
      <c r="AR133" s="3"/>
      <c r="AS133" s="3"/>
      <c r="AT133" s="3"/>
      <c r="AU133" s="3"/>
      <c r="AV133" s="3"/>
      <c r="AW133" s="13"/>
      <c r="AX133" s="13"/>
      <c r="AY133" s="13"/>
      <c r="AZ133" s="13"/>
      <c r="BA133" s="13"/>
      <c r="BB133" s="13"/>
      <c r="BC133" s="13"/>
      <c r="BD133" s="13"/>
      <c r="BE133" s="13"/>
      <c r="BF133" s="13"/>
      <c r="BG133" s="13"/>
      <c r="BH133" s="13"/>
      <c r="BI133" s="13"/>
    </row>
    <row r="134" ht="14.25" customHeight="1">
      <c r="A134" s="1"/>
      <c r="B134" s="1">
        <f t="array" ref="B134">ifna(iferror(xlookup(C:C,'1000'!A:A,'1000'!D:D),iferror(xlookup(C:C,'2000'!A:A,'2000'!D:D),xlookup(C:C,'3000'!A:A,'3000'!D:D))),"-")</f>
        <v>2047</v>
      </c>
      <c r="C134" s="26">
        <v>1109.0</v>
      </c>
      <c r="D134" s="27" t="s">
        <v>581</v>
      </c>
      <c r="E134" s="27" t="s">
        <v>582</v>
      </c>
      <c r="F134" s="27" t="s">
        <v>117</v>
      </c>
      <c r="G134" s="27" t="s">
        <v>446</v>
      </c>
      <c r="H134" s="28" t="s">
        <v>573</v>
      </c>
      <c r="I134" s="29" t="s">
        <v>574</v>
      </c>
      <c r="J134" s="27"/>
      <c r="K134" s="30" t="s">
        <v>42</v>
      </c>
      <c r="L134" s="31" t="s">
        <v>42</v>
      </c>
      <c r="M134" s="32" t="s">
        <v>583</v>
      </c>
      <c r="N134" s="33" t="s">
        <v>281</v>
      </c>
      <c r="O134" s="34">
        <v>46447.0</v>
      </c>
      <c r="P134" s="35" t="s">
        <v>45</v>
      </c>
      <c r="Q134" s="35" t="s">
        <v>45</v>
      </c>
      <c r="R134" s="35" t="s">
        <v>45</v>
      </c>
      <c r="S134" s="35" t="s">
        <v>45</v>
      </c>
      <c r="T134" s="35" t="s">
        <v>45</v>
      </c>
      <c r="U134" s="35" t="s">
        <v>114</v>
      </c>
      <c r="V134" s="65" t="s">
        <v>45</v>
      </c>
      <c r="W134" s="35" t="s">
        <v>106</v>
      </c>
      <c r="X134" s="35" t="s">
        <v>106</v>
      </c>
      <c r="Y134" s="35" t="s">
        <v>45</v>
      </c>
      <c r="Z134" s="38" t="str">
        <f t="array" ref="Z134">IFERROR(xlookup(C:C,'Follow up.1'!A:A,'Follow up.1'!AF:AF),"-")</f>
        <v> 10/25</v>
      </c>
      <c r="AA134" s="32" t="s">
        <v>56</v>
      </c>
      <c r="AB134" s="32" t="s">
        <v>56</v>
      </c>
      <c r="AC134" s="32" t="s">
        <v>86</v>
      </c>
      <c r="AD134" s="32" t="s">
        <v>86</v>
      </c>
      <c r="AE134" s="32"/>
      <c r="AF134" s="32" t="s">
        <v>544</v>
      </c>
      <c r="AG134" s="32" t="s">
        <v>57</v>
      </c>
      <c r="AH134" s="32"/>
      <c r="AI134" s="32" t="s">
        <v>46</v>
      </c>
      <c r="AJ134" s="32" t="s">
        <v>544</v>
      </c>
      <c r="AK134" s="32" t="s">
        <v>77</v>
      </c>
      <c r="AL134" s="32" t="s">
        <v>86</v>
      </c>
      <c r="AM134" s="32" t="s">
        <v>121</v>
      </c>
      <c r="AN134" s="39" t="str">
        <f t="array" ref="AN134">IFNA(TEXT(XLOOKUP(C:C,'Follow up.2'!B:B,'Follow up.2'!AF:AF),if(left(B134,1)="3","x", "mm/yyyy")), "-")</f>
        <v>03/2027</v>
      </c>
      <c r="AO134" s="34">
        <v>46447.0</v>
      </c>
      <c r="AP134" s="27"/>
      <c r="AQ134" s="3"/>
      <c r="AR134" s="3"/>
      <c r="AS134" s="3"/>
      <c r="AT134" s="3"/>
      <c r="AU134" s="3"/>
      <c r="AV134" s="3"/>
      <c r="AW134" s="3"/>
      <c r="AX134" s="3"/>
      <c r="AY134" s="3"/>
      <c r="AZ134" s="3"/>
      <c r="BA134" s="3"/>
      <c r="BB134" s="3"/>
      <c r="BC134" s="3"/>
      <c r="BD134" s="3"/>
      <c r="BE134" s="3"/>
      <c r="BF134" s="3"/>
      <c r="BG134" s="3"/>
      <c r="BH134" s="3"/>
      <c r="BI134" s="3"/>
    </row>
    <row r="135" ht="14.25" customHeight="1">
      <c r="A135" s="1"/>
      <c r="B135" s="1">
        <f t="array" ref="B135">ifna(iferror(xlookup(C:C,'1000'!A:A,'1000'!D:D),iferror(xlookup(C:C,'2000'!A:A,'2000'!D:D),xlookup(C:C,'3000'!A:A,'3000'!D:D))),"-")</f>
        <v>2035</v>
      </c>
      <c r="C135" s="26">
        <v>869.0</v>
      </c>
      <c r="D135" s="27" t="s">
        <v>584</v>
      </c>
      <c r="E135" s="27" t="s">
        <v>367</v>
      </c>
      <c r="F135" s="27" t="s">
        <v>50</v>
      </c>
      <c r="G135" s="27" t="s">
        <v>463</v>
      </c>
      <c r="H135" s="28" t="s">
        <v>585</v>
      </c>
      <c r="I135" s="29" t="s">
        <v>586</v>
      </c>
      <c r="J135" s="27" t="s">
        <v>586</v>
      </c>
      <c r="K135" s="30" t="s">
        <v>42</v>
      </c>
      <c r="L135" s="27" t="s">
        <v>42</v>
      </c>
      <c r="M135" s="42" t="s">
        <v>587</v>
      </c>
      <c r="N135" s="33" t="s">
        <v>345</v>
      </c>
      <c r="O135" s="34">
        <v>46478.0</v>
      </c>
      <c r="P135" s="131" t="s">
        <v>45</v>
      </c>
      <c r="Q135" s="131" t="s">
        <v>45</v>
      </c>
      <c r="R135" s="35" t="s">
        <v>45</v>
      </c>
      <c r="S135" s="35" t="s">
        <v>45</v>
      </c>
      <c r="T135" s="35" t="s">
        <v>45</v>
      </c>
      <c r="U135" s="35" t="s">
        <v>45</v>
      </c>
      <c r="V135" s="65" t="s">
        <v>45</v>
      </c>
      <c r="W135" s="35" t="s">
        <v>45</v>
      </c>
      <c r="X135" s="35" t="s">
        <v>45</v>
      </c>
      <c r="Y135" s="35" t="s">
        <v>45</v>
      </c>
      <c r="Z135" s="38" t="str">
        <f t="array" ref="Z135">IFERROR(xlookup(C:C,'Follow up.1'!A:A,'Follow up.1'!AF:AF),"-")</f>
        <v> 8/25</v>
      </c>
      <c r="AA135" s="32" t="s">
        <v>89</v>
      </c>
      <c r="AB135" s="32" t="s">
        <v>128</v>
      </c>
      <c r="AC135" s="32" t="s">
        <v>46</v>
      </c>
      <c r="AD135" s="32" t="s">
        <v>46</v>
      </c>
      <c r="AE135" s="32"/>
      <c r="AF135" s="32" t="s">
        <v>239</v>
      </c>
      <c r="AG135" s="32" t="s">
        <v>239</v>
      </c>
      <c r="AH135" s="32"/>
      <c r="AI135" s="32" t="s">
        <v>239</v>
      </c>
      <c r="AJ135" s="32" t="s">
        <v>46</v>
      </c>
      <c r="AK135" s="32" t="s">
        <v>46</v>
      </c>
      <c r="AL135" s="32" t="s">
        <v>46</v>
      </c>
      <c r="AM135" s="32" t="s">
        <v>121</v>
      </c>
      <c r="AN135" s="39" t="str">
        <f t="array" ref="AN135">IFNA(TEXT(XLOOKUP(C:C,'Follow up.2'!B:B,'Follow up.2'!AF:AF),if(left(B135,1)="3","x", "mm/yyyy")), "-")</f>
        <v>04/2027</v>
      </c>
      <c r="AO135" s="31"/>
      <c r="AP135" s="27"/>
      <c r="AQ135" s="3"/>
      <c r="AR135" s="3"/>
      <c r="AS135" s="3"/>
      <c r="AT135" s="3"/>
      <c r="AU135" s="3"/>
      <c r="AV135" s="3"/>
      <c r="AW135" s="13"/>
      <c r="AX135" s="13"/>
      <c r="AY135" s="13"/>
      <c r="AZ135" s="13"/>
      <c r="BA135" s="13"/>
      <c r="BB135" s="13"/>
      <c r="BC135" s="13"/>
      <c r="BD135" s="13"/>
      <c r="BE135" s="13"/>
      <c r="BF135" s="13"/>
      <c r="BG135" s="13"/>
      <c r="BH135" s="13"/>
      <c r="BI135" s="13"/>
    </row>
    <row r="136" ht="14.25" customHeight="1">
      <c r="A136" s="1"/>
      <c r="B136" s="1">
        <f t="array" ref="B136">ifna(iferror(xlookup(C:C,'1000'!A:A,'1000'!D:D),iferror(xlookup(C:C,'2000'!A:A,'2000'!D:D),xlookup(C:C,'3000'!A:A,'3000'!D:D))),"-")</f>
        <v>2045</v>
      </c>
      <c r="C136" s="26">
        <v>1093.0</v>
      </c>
      <c r="D136" s="27" t="s">
        <v>588</v>
      </c>
      <c r="E136" s="27" t="s">
        <v>589</v>
      </c>
      <c r="F136" s="27" t="s">
        <v>117</v>
      </c>
      <c r="G136" s="27" t="s">
        <v>446</v>
      </c>
      <c r="H136" s="28" t="s">
        <v>590</v>
      </c>
      <c r="I136" s="29" t="s">
        <v>591</v>
      </c>
      <c r="J136" s="27" t="s">
        <v>592</v>
      </c>
      <c r="K136" s="30" t="s">
        <v>42</v>
      </c>
      <c r="L136" s="31" t="s">
        <v>42</v>
      </c>
      <c r="M136" s="31"/>
      <c r="N136" s="33" t="s">
        <v>593</v>
      </c>
      <c r="O136" s="34">
        <v>46478.0</v>
      </c>
      <c r="P136" s="35" t="s">
        <v>106</v>
      </c>
      <c r="Q136" s="35" t="s">
        <v>45</v>
      </c>
      <c r="R136" s="35" t="s">
        <v>45</v>
      </c>
      <c r="S136" s="35" t="s">
        <v>45</v>
      </c>
      <c r="T136" s="35" t="s">
        <v>106</v>
      </c>
      <c r="U136" s="35" t="s">
        <v>76</v>
      </c>
      <c r="V136" s="65" t="s">
        <v>45</v>
      </c>
      <c r="W136" s="35" t="s">
        <v>76</v>
      </c>
      <c r="X136" s="35" t="s">
        <v>76</v>
      </c>
      <c r="Y136" s="35" t="s">
        <v>45</v>
      </c>
      <c r="Z136" s="38" t="str">
        <f t="array" ref="Z136">IFERROR(xlookup(C:C,'Follow up.1'!A:A,'Follow up.1'!AF:AF),"-")</f>
        <v> 10/25</v>
      </c>
      <c r="AA136" s="32" t="s">
        <v>87</v>
      </c>
      <c r="AB136" s="32" t="s">
        <v>86</v>
      </c>
      <c r="AC136" s="32" t="s">
        <v>262</v>
      </c>
      <c r="AD136" s="32" t="s">
        <v>77</v>
      </c>
      <c r="AE136" s="32"/>
      <c r="AF136" s="32" t="s">
        <v>106</v>
      </c>
      <c r="AG136" s="32" t="s">
        <v>57</v>
      </c>
      <c r="AH136" s="32"/>
      <c r="AI136" s="32" t="s">
        <v>77</v>
      </c>
      <c r="AJ136" s="32" t="s">
        <v>77</v>
      </c>
      <c r="AK136" s="32" t="s">
        <v>57</v>
      </c>
      <c r="AL136" s="32" t="s">
        <v>128</v>
      </c>
      <c r="AM136" s="32" t="s">
        <v>128</v>
      </c>
      <c r="AN136" s="39" t="str">
        <f t="array" ref="AN136">IFNA(TEXT(XLOOKUP(C:C,'Follow up.2'!B:B,'Follow up.2'!AF:AF),if(left(B136,1)="3","x", "mm/yyyy")), "-")</f>
        <v>04/2027</v>
      </c>
      <c r="AO136" s="34">
        <v>46478.0</v>
      </c>
      <c r="AP136" s="27"/>
      <c r="AQ136" s="3"/>
      <c r="AR136" s="3"/>
      <c r="AS136" s="3"/>
      <c r="AT136" s="3"/>
      <c r="AU136" s="3"/>
      <c r="AV136" s="3"/>
      <c r="AW136" s="3"/>
      <c r="AX136" s="3"/>
      <c r="AY136" s="3"/>
      <c r="AZ136" s="3"/>
      <c r="BA136" s="3"/>
      <c r="BB136" s="3"/>
      <c r="BC136" s="3"/>
      <c r="BD136" s="3"/>
      <c r="BE136" s="3"/>
      <c r="BF136" s="3"/>
      <c r="BG136" s="3"/>
      <c r="BH136" s="3"/>
      <c r="BI136" s="3"/>
    </row>
    <row r="137" ht="14.25" customHeight="1">
      <c r="A137" s="1"/>
      <c r="B137" s="1">
        <f t="array" ref="B137">ifna(iferror(xlookup(C:C,'1000'!A:A,'1000'!D:D),iferror(xlookup(C:C,'2000'!A:A,'2000'!D:D),xlookup(C:C,'3000'!A:A,'3000'!D:D))),"-")</f>
        <v>1077</v>
      </c>
      <c r="C137" s="26">
        <v>1442.0</v>
      </c>
      <c r="D137" s="27" t="s">
        <v>594</v>
      </c>
      <c r="E137" s="27" t="s">
        <v>595</v>
      </c>
      <c r="F137" s="27" t="s">
        <v>117</v>
      </c>
      <c r="G137" s="27">
        <v>10.0</v>
      </c>
      <c r="H137" s="28" t="s">
        <v>596</v>
      </c>
      <c r="I137" s="29" t="s">
        <v>597</v>
      </c>
      <c r="J137" s="42" t="s">
        <v>598</v>
      </c>
      <c r="K137" s="30" t="s">
        <v>599</v>
      </c>
      <c r="L137" s="6" t="s">
        <v>599</v>
      </c>
      <c r="M137" s="6"/>
      <c r="N137" s="33" t="s">
        <v>600</v>
      </c>
      <c r="O137" s="34">
        <v>46492.0</v>
      </c>
      <c r="P137" s="65" t="s">
        <v>45</v>
      </c>
      <c r="Q137" s="65" t="s">
        <v>45</v>
      </c>
      <c r="R137" s="65" t="s">
        <v>45</v>
      </c>
      <c r="S137" s="65" t="s">
        <v>45</v>
      </c>
      <c r="T137" s="65" t="s">
        <v>106</v>
      </c>
      <c r="U137" s="65" t="s">
        <v>106</v>
      </c>
      <c r="V137" s="66" t="s">
        <v>45</v>
      </c>
      <c r="W137" s="65" t="s">
        <v>44</v>
      </c>
      <c r="X137" s="65" t="s">
        <v>44</v>
      </c>
      <c r="Y137" s="65" t="s">
        <v>44</v>
      </c>
      <c r="Z137" s="38" t="str">
        <f t="array" ref="Z137">IFERROR(xlookup(C:C,'Follow up.1'!A:A,'Follow up.1'!AF:AF),"-")</f>
        <v> 12/25</v>
      </c>
      <c r="AA137" s="51" t="s">
        <v>239</v>
      </c>
      <c r="AB137" s="51" t="s">
        <v>57</v>
      </c>
      <c r="AC137" s="51" t="s">
        <v>57</v>
      </c>
      <c r="AD137" s="51" t="s">
        <v>56</v>
      </c>
      <c r="AE137" s="51"/>
      <c r="AF137" s="51" t="s">
        <v>56</v>
      </c>
      <c r="AG137" s="51" t="s">
        <v>77</v>
      </c>
      <c r="AH137" s="51"/>
      <c r="AI137" s="51" t="s">
        <v>86</v>
      </c>
      <c r="AJ137" s="51" t="s">
        <v>531</v>
      </c>
      <c r="AK137" s="51" t="s">
        <v>531</v>
      </c>
      <c r="AL137" s="51" t="s">
        <v>56</v>
      </c>
      <c r="AM137" s="32" t="s">
        <v>121</v>
      </c>
      <c r="AN137" s="39" t="str">
        <f t="array" ref="AN137">IFNA(TEXT(XLOOKUP(C:C,'Follow up.2'!B:B,'Follow up.2'!AF:AF),if(left(B137,1)="3","x", "mm/yyyy")), "-")</f>
        <v>04/2027</v>
      </c>
      <c r="AO137" s="34">
        <v>46492.0</v>
      </c>
      <c r="AP137" s="3"/>
      <c r="AQ137" s="3"/>
      <c r="AR137" s="3"/>
      <c r="AS137" s="3"/>
      <c r="AT137" s="3"/>
      <c r="AU137" s="3"/>
      <c r="AV137" s="3"/>
      <c r="AW137" s="3"/>
      <c r="AX137" s="3"/>
      <c r="AY137" s="3"/>
      <c r="AZ137" s="3"/>
      <c r="BA137" s="3"/>
      <c r="BB137" s="3"/>
      <c r="BC137" s="3"/>
      <c r="BD137" s="3"/>
      <c r="BE137" s="3"/>
      <c r="BF137" s="3"/>
      <c r="BG137" s="3"/>
      <c r="BH137" s="3"/>
      <c r="BI137" s="3"/>
    </row>
    <row r="138" ht="14.25" customHeight="1">
      <c r="A138" s="1"/>
      <c r="B138" s="1">
        <f t="array" ref="B138">ifna(iferror(xlookup(C:C,'1000'!A:A,'1000'!D:D),iferror(xlookup(C:C,'2000'!A:A,'2000'!D:D),xlookup(C:C,'3000'!A:A,'3000'!D:D))),"-")</f>
        <v>2062</v>
      </c>
      <c r="C138" s="26">
        <v>1280.0</v>
      </c>
      <c r="D138" s="27" t="s">
        <v>601</v>
      </c>
      <c r="E138" s="27" t="s">
        <v>602</v>
      </c>
      <c r="F138" s="27" t="s">
        <v>92</v>
      </c>
      <c r="G138" s="27">
        <v>16.0</v>
      </c>
      <c r="H138" s="28" t="s">
        <v>603</v>
      </c>
      <c r="I138" s="29" t="s">
        <v>604</v>
      </c>
      <c r="J138" s="27" t="s">
        <v>605</v>
      </c>
      <c r="K138" s="30" t="s">
        <v>42</v>
      </c>
      <c r="L138" s="31" t="s">
        <v>42</v>
      </c>
      <c r="M138" s="31"/>
      <c r="N138" s="33" t="s">
        <v>431</v>
      </c>
      <c r="O138" s="34">
        <v>46503.0</v>
      </c>
      <c r="P138" s="35" t="s">
        <v>106</v>
      </c>
      <c r="Q138" s="35" t="s">
        <v>106</v>
      </c>
      <c r="R138" s="35" t="s">
        <v>45</v>
      </c>
      <c r="S138" s="35" t="s">
        <v>45</v>
      </c>
      <c r="T138" s="35" t="s">
        <v>56</v>
      </c>
      <c r="U138" s="35" t="s">
        <v>106</v>
      </c>
      <c r="V138" s="65" t="s">
        <v>45</v>
      </c>
      <c r="W138" s="35" t="s">
        <v>45</v>
      </c>
      <c r="X138" s="35" t="s">
        <v>45</v>
      </c>
      <c r="Y138" s="35" t="s">
        <v>45</v>
      </c>
      <c r="Z138" s="38" t="str">
        <f t="array" ref="Z138">IFERROR(xlookup(C:C,'Follow up.1'!A:A,'Follow up.1'!AF:AF),"-")</f>
        <v>11/25</v>
      </c>
      <c r="AA138" s="32" t="s">
        <v>86</v>
      </c>
      <c r="AB138" s="32" t="s">
        <v>77</v>
      </c>
      <c r="AC138" s="32" t="s">
        <v>87</v>
      </c>
      <c r="AD138" s="32" t="s">
        <v>87</v>
      </c>
      <c r="AE138" s="32"/>
      <c r="AF138" s="32" t="s">
        <v>57</v>
      </c>
      <c r="AG138" s="32" t="s">
        <v>89</v>
      </c>
      <c r="AH138" s="32"/>
      <c r="AI138" s="31"/>
      <c r="AJ138" s="32" t="s">
        <v>57</v>
      </c>
      <c r="AK138" s="31"/>
      <c r="AL138" s="32" t="s">
        <v>57</v>
      </c>
      <c r="AM138" s="31"/>
      <c r="AN138" s="39" t="str">
        <f t="array" ref="AN138">IFNA(TEXT(XLOOKUP(C:C,'Follow up.2'!B:B,'Follow up.2'!AF:AF),if(left(B138,1)="3","x", "mm/yyyy")), "-")</f>
        <v>04/2027</v>
      </c>
      <c r="AO138" s="34">
        <v>46503.0</v>
      </c>
      <c r="AP138" s="27"/>
      <c r="AQ138" s="3"/>
      <c r="AR138" s="3"/>
      <c r="AS138" s="3"/>
      <c r="AT138" s="3"/>
      <c r="AU138" s="3"/>
      <c r="AV138" s="3"/>
      <c r="AW138" s="3"/>
      <c r="AX138" s="3"/>
      <c r="AY138" s="3"/>
      <c r="AZ138" s="3"/>
      <c r="BA138" s="3"/>
      <c r="BB138" s="3"/>
      <c r="BC138" s="3"/>
      <c r="BD138" s="3"/>
      <c r="BE138" s="3"/>
      <c r="BF138" s="3"/>
      <c r="BG138" s="3"/>
      <c r="BH138" s="3"/>
      <c r="BI138" s="3"/>
    </row>
    <row r="139" ht="14.25" customHeight="1">
      <c r="A139" s="1"/>
      <c r="B139" s="1">
        <f t="array" ref="B139">ifna(iferror(xlookup(C:C,'1000'!A:A,'1000'!D:D),iferror(xlookup(C:C,'2000'!A:A,'2000'!D:D),xlookup(C:C,'3000'!A:A,'3000'!D:D))),"-")</f>
        <v>2075</v>
      </c>
      <c r="C139" s="26">
        <v>1428.0</v>
      </c>
      <c r="D139" s="27" t="s">
        <v>606</v>
      </c>
      <c r="E139" s="27" t="s">
        <v>607</v>
      </c>
      <c r="F139" s="27" t="s">
        <v>50</v>
      </c>
      <c r="G139" s="27">
        <v>17.0</v>
      </c>
      <c r="H139" s="28" t="s">
        <v>608</v>
      </c>
      <c r="I139" s="29">
        <v>2.158686381E9</v>
      </c>
      <c r="J139" s="132">
        <v>2.679773495E9</v>
      </c>
      <c r="K139" s="30" t="s">
        <v>609</v>
      </c>
      <c r="L139" s="31" t="s">
        <v>609</v>
      </c>
      <c r="M139" s="32" t="s">
        <v>610</v>
      </c>
      <c r="N139" s="33" t="s">
        <v>281</v>
      </c>
      <c r="O139" s="34">
        <v>46521.0</v>
      </c>
      <c r="P139" s="65" t="s">
        <v>106</v>
      </c>
      <c r="Q139" s="65" t="s">
        <v>106</v>
      </c>
      <c r="R139" s="65" t="s">
        <v>106</v>
      </c>
      <c r="S139" s="65" t="s">
        <v>45</v>
      </c>
      <c r="T139" s="65" t="s">
        <v>45</v>
      </c>
      <c r="U139" s="65" t="s">
        <v>56</v>
      </c>
      <c r="V139" s="66" t="s">
        <v>45</v>
      </c>
      <c r="W139" s="65" t="s">
        <v>106</v>
      </c>
      <c r="X139" s="65" t="s">
        <v>106</v>
      </c>
      <c r="Y139" s="65" t="s">
        <v>106</v>
      </c>
      <c r="Z139" s="38" t="str">
        <f t="array" ref="Z139">IFERROR(xlookup(C:C,'Follow up.1'!A:A,'Follow up.1'!AF:AF),"-")</f>
        <v>12/25</v>
      </c>
      <c r="AA139" s="51" t="s">
        <v>56</v>
      </c>
      <c r="AB139" s="51" t="s">
        <v>56</v>
      </c>
      <c r="AC139" s="51" t="s">
        <v>56</v>
      </c>
      <c r="AD139" s="51" t="s">
        <v>611</v>
      </c>
      <c r="AE139" s="51"/>
      <c r="AF139" s="51" t="s">
        <v>89</v>
      </c>
      <c r="AG139" s="51" t="s">
        <v>106</v>
      </c>
      <c r="AH139" s="51"/>
      <c r="AI139" s="51" t="s">
        <v>46</v>
      </c>
      <c r="AJ139" s="51" t="s">
        <v>57</v>
      </c>
      <c r="AK139" s="6"/>
      <c r="AL139" s="51" t="s">
        <v>89</v>
      </c>
      <c r="AM139" s="51" t="s">
        <v>56</v>
      </c>
      <c r="AN139" s="39" t="str">
        <f t="array" ref="AN139">IFNA(TEXT(XLOOKUP(C:C,'Follow up.2'!B:B,'Follow up.2'!AF:AF),if(left(B139,1)="3","x", "mm/yyyy")), "-")</f>
        <v>05/2027</v>
      </c>
      <c r="AO139" s="34">
        <v>46521.0</v>
      </c>
      <c r="AP139" s="3"/>
      <c r="AQ139" s="3"/>
      <c r="AR139" s="3"/>
      <c r="AS139" s="3"/>
      <c r="AT139" s="3"/>
      <c r="AU139" s="3"/>
      <c r="AV139" s="3"/>
      <c r="AW139" s="3"/>
      <c r="AX139" s="3"/>
      <c r="AY139" s="3"/>
      <c r="AZ139" s="3"/>
      <c r="BA139" s="3"/>
      <c r="BB139" s="3"/>
      <c r="BC139" s="3"/>
      <c r="BD139" s="3"/>
      <c r="BE139" s="3"/>
      <c r="BF139" s="3"/>
      <c r="BG139" s="3"/>
      <c r="BH139" s="3"/>
      <c r="BI139" s="3"/>
    </row>
    <row r="140" ht="14.25" customHeight="1">
      <c r="A140" s="1"/>
      <c r="B140" s="1">
        <f t="array" ref="B140">ifna(iferror(xlookup(C:C,'1000'!A:A,'1000'!D:D),iferror(xlookup(C:C,'2000'!A:A,'2000'!D:D),xlookup(C:C,'3000'!A:A,'3000'!D:D))),"-")</f>
        <v>1069</v>
      </c>
      <c r="C140" s="26">
        <v>1377.0</v>
      </c>
      <c r="D140" s="27" t="s">
        <v>373</v>
      </c>
      <c r="E140" s="27" t="s">
        <v>612</v>
      </c>
      <c r="F140" s="27" t="s">
        <v>117</v>
      </c>
      <c r="G140" s="27">
        <v>11.0</v>
      </c>
      <c r="H140" s="28" t="s">
        <v>613</v>
      </c>
      <c r="I140" s="29" t="s">
        <v>614</v>
      </c>
      <c r="J140" s="27" t="s">
        <v>615</v>
      </c>
      <c r="K140" s="30" t="s">
        <v>616</v>
      </c>
      <c r="L140" s="6" t="s">
        <v>616</v>
      </c>
      <c r="M140" s="51" t="s">
        <v>617</v>
      </c>
      <c r="N140" s="33" t="s">
        <v>417</v>
      </c>
      <c r="O140" s="76">
        <v>46524.0</v>
      </c>
      <c r="P140" s="65" t="s">
        <v>106</v>
      </c>
      <c r="Q140" s="65" t="s">
        <v>106</v>
      </c>
      <c r="R140" s="65" t="s">
        <v>106</v>
      </c>
      <c r="S140" s="65" t="s">
        <v>106</v>
      </c>
      <c r="T140" s="65" t="s">
        <v>56</v>
      </c>
      <c r="U140" s="65" t="s">
        <v>106</v>
      </c>
      <c r="V140" s="65" t="s">
        <v>45</v>
      </c>
      <c r="W140" s="65" t="s">
        <v>106</v>
      </c>
      <c r="X140" s="65" t="s">
        <v>106</v>
      </c>
      <c r="Y140" s="65" t="s">
        <v>106</v>
      </c>
      <c r="Z140" s="38">
        <f t="array" ref="Z140">IFERROR(xlookup(C:C,'Follow up.1'!A:A,'Follow up.1'!AF:AF),"-")</f>
        <v>46016</v>
      </c>
      <c r="AA140" s="51" t="s">
        <v>56</v>
      </c>
      <c r="AB140" s="51" t="s">
        <v>56</v>
      </c>
      <c r="AC140" s="51" t="s">
        <v>46</v>
      </c>
      <c r="AD140" s="51" t="s">
        <v>46</v>
      </c>
      <c r="AE140" s="51"/>
      <c r="AF140" s="51" t="s">
        <v>88</v>
      </c>
      <c r="AG140" s="51" t="s">
        <v>57</v>
      </c>
      <c r="AH140" s="51"/>
      <c r="AI140" s="51" t="s">
        <v>531</v>
      </c>
      <c r="AJ140" s="51" t="s">
        <v>88</v>
      </c>
      <c r="AK140" s="51" t="s">
        <v>56</v>
      </c>
      <c r="AL140" s="32" t="s">
        <v>57</v>
      </c>
      <c r="AM140" s="51" t="s">
        <v>56</v>
      </c>
      <c r="AN140" s="39" t="str">
        <f t="array" ref="AN140">IFNA(TEXT(XLOOKUP(C:C,'Follow up.2'!B:B,'Follow up.2'!AF:AF),if(left(B140,1)="3","x", "mm/yyyy")), "-")</f>
        <v>05/2027</v>
      </c>
      <c r="AO140" s="76">
        <v>46524.0</v>
      </c>
      <c r="AP140" s="3"/>
      <c r="AQ140" s="3"/>
      <c r="AR140" s="3"/>
      <c r="AS140" s="3"/>
      <c r="AT140" s="3"/>
      <c r="AU140" s="3"/>
      <c r="AV140" s="3"/>
      <c r="AW140" s="3"/>
      <c r="AX140" s="3"/>
      <c r="AY140" s="3"/>
      <c r="AZ140" s="3"/>
      <c r="BA140" s="3"/>
      <c r="BB140" s="3"/>
      <c r="BC140" s="3"/>
      <c r="BD140" s="3"/>
      <c r="BE140" s="3"/>
      <c r="BF140" s="3"/>
      <c r="BG140" s="3"/>
      <c r="BH140" s="3"/>
      <c r="BI140" s="3"/>
    </row>
    <row r="141" ht="14.25" customHeight="1">
      <c r="A141" s="1"/>
      <c r="B141" s="1">
        <f t="array" ref="B141">ifna(iferror(xlookup(C:C,'1000'!A:A,'1000'!D:D),iferror(xlookup(C:C,'2000'!A:A,'2000'!D:D),xlookup(C:C,'3000'!A:A,'3000'!D:D))),"-")</f>
        <v>2069</v>
      </c>
      <c r="C141" s="26">
        <v>1376.0</v>
      </c>
      <c r="D141" s="27" t="s">
        <v>618</v>
      </c>
      <c r="E141" s="27" t="s">
        <v>619</v>
      </c>
      <c r="F141" s="27" t="s">
        <v>117</v>
      </c>
      <c r="G141" s="27">
        <v>14.0</v>
      </c>
      <c r="H141" s="28" t="s">
        <v>613</v>
      </c>
      <c r="I141" s="29" t="s">
        <v>614</v>
      </c>
      <c r="J141" s="27" t="s">
        <v>620</v>
      </c>
      <c r="K141" s="30" t="s">
        <v>616</v>
      </c>
      <c r="L141" s="6" t="s">
        <v>616</v>
      </c>
      <c r="M141" s="51" t="s">
        <v>621</v>
      </c>
      <c r="N141" s="33" t="s">
        <v>281</v>
      </c>
      <c r="O141" s="76">
        <v>46524.0</v>
      </c>
      <c r="P141" s="65" t="s">
        <v>106</v>
      </c>
      <c r="Q141" s="65" t="s">
        <v>106</v>
      </c>
      <c r="R141" s="65" t="s">
        <v>106</v>
      </c>
      <c r="S141" s="65" t="s">
        <v>106</v>
      </c>
      <c r="T141" s="65" t="s">
        <v>56</v>
      </c>
      <c r="U141" s="65" t="s">
        <v>106</v>
      </c>
      <c r="V141" s="65" t="s">
        <v>45</v>
      </c>
      <c r="W141" s="65" t="s">
        <v>106</v>
      </c>
      <c r="X141" s="65" t="s">
        <v>106</v>
      </c>
      <c r="Y141" s="65" t="s">
        <v>106</v>
      </c>
      <c r="Z141" s="38" t="str">
        <f t="array" ref="Z141">IFERROR(xlookup(C:C,'Follow up.1'!A:A,'Follow up.1'!AF:AF),"-")</f>
        <v>12/25</v>
      </c>
      <c r="AA141" s="51" t="s">
        <v>56</v>
      </c>
      <c r="AB141" s="51" t="s">
        <v>56</v>
      </c>
      <c r="AC141" s="51" t="s">
        <v>46</v>
      </c>
      <c r="AD141" s="51" t="s">
        <v>46</v>
      </c>
      <c r="AE141" s="51"/>
      <c r="AF141" s="51" t="s">
        <v>88</v>
      </c>
      <c r="AG141" s="51" t="s">
        <v>87</v>
      </c>
      <c r="AH141" s="51"/>
      <c r="AI141" s="85" t="s">
        <v>531</v>
      </c>
      <c r="AJ141" s="51" t="s">
        <v>88</v>
      </c>
      <c r="AK141" s="51" t="s">
        <v>56</v>
      </c>
      <c r="AL141" s="32" t="s">
        <v>56</v>
      </c>
      <c r="AM141" s="51" t="s">
        <v>56</v>
      </c>
      <c r="AN141" s="39" t="str">
        <f t="array" ref="AN141">IFNA(TEXT(XLOOKUP(C:C,'Follow up.2'!B:B,'Follow up.2'!AF:AF),if(left(B141,1)="3","x", "mm/yyyy")), "-")</f>
        <v>05/2027</v>
      </c>
      <c r="AO141" s="76">
        <v>46524.0</v>
      </c>
      <c r="AP141" s="3"/>
      <c r="AQ141" s="3"/>
      <c r="AR141" s="3"/>
      <c r="AS141" s="3"/>
      <c r="AT141" s="3"/>
      <c r="AU141" s="3"/>
      <c r="AV141" s="3"/>
      <c r="AW141" s="3"/>
      <c r="AX141" s="3"/>
      <c r="AY141" s="3"/>
      <c r="AZ141" s="3"/>
      <c r="BA141" s="3"/>
      <c r="BB141" s="3"/>
      <c r="BC141" s="3"/>
      <c r="BD141" s="3"/>
      <c r="BE141" s="3"/>
      <c r="BF141" s="3"/>
      <c r="BG141" s="3"/>
      <c r="BH141" s="3"/>
      <c r="BI141" s="3"/>
    </row>
    <row r="142" ht="14.25" customHeight="1">
      <c r="A142" s="1"/>
      <c r="B142" s="1">
        <f t="array" ref="B142">ifna(iferror(xlookup(C:C,'1000'!A:A,'1000'!D:D),iferror(xlookup(C:C,'2000'!A:A,'2000'!D:D),xlookup(C:C,'3000'!A:A,'3000'!D:D))),"-")</f>
        <v>1078</v>
      </c>
      <c r="C142" s="133">
        <v>1386.0</v>
      </c>
      <c r="D142" s="134" t="s">
        <v>848</v>
      </c>
      <c r="E142" s="134" t="s">
        <v>849</v>
      </c>
      <c r="F142" s="27" t="s">
        <v>117</v>
      </c>
      <c r="G142" s="134">
        <v>9.0</v>
      </c>
      <c r="H142" s="28" t="s">
        <v>850</v>
      </c>
      <c r="I142" s="141">
        <v>4.847168187E9</v>
      </c>
      <c r="J142" s="134"/>
      <c r="K142" s="30" t="s">
        <v>42</v>
      </c>
      <c r="L142" s="31" t="s">
        <v>42</v>
      </c>
      <c r="M142" s="31"/>
      <c r="N142" s="33" t="s">
        <v>281</v>
      </c>
      <c r="O142" s="76">
        <v>46527.0</v>
      </c>
      <c r="P142" s="65" t="s">
        <v>106</v>
      </c>
      <c r="Q142" s="65" t="s">
        <v>56</v>
      </c>
      <c r="R142" s="65" t="s">
        <v>56</v>
      </c>
      <c r="S142" s="65" t="s">
        <v>56</v>
      </c>
      <c r="T142" s="65" t="s">
        <v>106</v>
      </c>
      <c r="U142" s="65" t="s">
        <v>106</v>
      </c>
      <c r="V142" s="66" t="s">
        <v>45</v>
      </c>
      <c r="W142" s="65" t="s">
        <v>106</v>
      </c>
      <c r="X142" s="65" t="s">
        <v>106</v>
      </c>
      <c r="Y142" s="65" t="s">
        <v>106</v>
      </c>
      <c r="Z142" s="38" t="str">
        <f t="array" ref="Z142">IFERROR(xlookup(C:C,'Follow up.1'!A:A,'Follow up.1'!AF:AF),"-")</f>
        <v> 12/25</v>
      </c>
      <c r="AA142" s="51" t="s">
        <v>88</v>
      </c>
      <c r="AB142" s="51" t="s">
        <v>86</v>
      </c>
      <c r="AC142" s="51" t="s">
        <v>47</v>
      </c>
      <c r="AD142" s="51" t="s">
        <v>47</v>
      </c>
      <c r="AE142" s="51"/>
      <c r="AF142" s="51" t="s">
        <v>46</v>
      </c>
      <c r="AG142" s="51" t="s">
        <v>46</v>
      </c>
      <c r="AH142" s="51"/>
      <c r="AI142" s="51" t="s">
        <v>46</v>
      </c>
      <c r="AJ142" s="51" t="s">
        <v>88</v>
      </c>
      <c r="AK142" s="51" t="s">
        <v>56</v>
      </c>
      <c r="AL142" s="51" t="s">
        <v>57</v>
      </c>
      <c r="AM142" s="51" t="s">
        <v>56</v>
      </c>
      <c r="AN142" s="39" t="str">
        <f t="array" ref="AN142">IFNA(TEXT(XLOOKUP(C:C,'Follow up.2'!B:B,'Follow up.2'!AF:AF),if(left(B142,1)="3","x", "mm/yyyy")), "-")</f>
        <v/>
      </c>
      <c r="AO142" s="76">
        <v>46527.0</v>
      </c>
      <c r="AP142" s="3"/>
      <c r="AQ142" s="3"/>
      <c r="AR142" s="3"/>
      <c r="AS142" s="3"/>
      <c r="AT142" s="3"/>
      <c r="AU142" s="3"/>
      <c r="AV142" s="3"/>
      <c r="AW142" s="3"/>
      <c r="AX142" s="3"/>
      <c r="AY142" s="3"/>
      <c r="AZ142" s="3"/>
      <c r="BA142" s="3"/>
      <c r="BB142" s="3"/>
      <c r="BC142" s="3"/>
      <c r="BD142" s="3"/>
      <c r="BE142" s="3"/>
      <c r="BF142" s="3"/>
      <c r="BG142" s="3"/>
      <c r="BH142" s="3"/>
      <c r="BI142" s="3"/>
    </row>
    <row r="143" ht="14.25" customHeight="1">
      <c r="A143" s="1"/>
      <c r="B143" s="1">
        <f t="array" ref="B143">ifna(iferror(xlookup(C:C,'1000'!A:A,'1000'!D:D),iferror(xlookup(C:C,'2000'!A:A,'2000'!D:D),xlookup(C:C,'3000'!A:A,'3000'!D:D))),"-")</f>
        <v>1097</v>
      </c>
      <c r="C143" s="26">
        <v>1569.0</v>
      </c>
      <c r="D143" s="27" t="s">
        <v>622</v>
      </c>
      <c r="E143" s="27" t="s">
        <v>623</v>
      </c>
      <c r="F143" s="27" t="s">
        <v>124</v>
      </c>
      <c r="G143" s="27">
        <v>11.0</v>
      </c>
      <c r="H143" s="28" t="s">
        <v>624</v>
      </c>
      <c r="I143" s="29" t="s">
        <v>625</v>
      </c>
      <c r="J143" s="27" t="s">
        <v>626</v>
      </c>
      <c r="K143" s="30" t="s">
        <v>627</v>
      </c>
      <c r="L143" s="6" t="s">
        <v>627</v>
      </c>
      <c r="M143" s="51" t="s">
        <v>628</v>
      </c>
      <c r="N143" s="82" t="s">
        <v>284</v>
      </c>
      <c r="O143" s="34">
        <v>46540.0</v>
      </c>
      <c r="P143" s="65" t="s">
        <v>46</v>
      </c>
      <c r="Q143" s="65" t="s">
        <v>56</v>
      </c>
      <c r="R143" s="65" t="s">
        <v>106</v>
      </c>
      <c r="S143" s="65" t="s">
        <v>106</v>
      </c>
      <c r="T143" s="65" t="s">
        <v>56</v>
      </c>
      <c r="U143" s="65" t="s">
        <v>56</v>
      </c>
      <c r="V143" s="66" t="s">
        <v>45</v>
      </c>
      <c r="W143" s="65" t="s">
        <v>46</v>
      </c>
      <c r="X143" s="65" t="s">
        <v>46</v>
      </c>
      <c r="Y143" s="65" t="s">
        <v>46</v>
      </c>
      <c r="Z143" s="38" t="str">
        <f t="array" ref="Z143">IFERROR(xlookup(C:C,'Follow up.1'!A:A,'Follow up.1'!AF:AF),"-")</f>
        <v>02/26</v>
      </c>
      <c r="AA143" s="51" t="s">
        <v>46</v>
      </c>
      <c r="AB143" s="51" t="s">
        <v>198</v>
      </c>
      <c r="AC143" s="51" t="s">
        <v>198</v>
      </c>
      <c r="AD143" s="51" t="s">
        <v>46</v>
      </c>
      <c r="AE143" s="51"/>
      <c r="AF143" s="51" t="s">
        <v>46</v>
      </c>
      <c r="AG143" s="51" t="s">
        <v>57</v>
      </c>
      <c r="AH143" s="51"/>
      <c r="AI143" s="51" t="s">
        <v>46</v>
      </c>
      <c r="AJ143" s="51" t="s">
        <v>89</v>
      </c>
      <c r="AK143" s="51" t="s">
        <v>107</v>
      </c>
      <c r="AL143" s="51" t="s">
        <v>198</v>
      </c>
      <c r="AM143" s="51" t="s">
        <v>56</v>
      </c>
      <c r="AN143" s="39" t="str">
        <f t="array" ref="AN143">IFNA(TEXT(XLOOKUP(C:C,'Follow up.2'!B:B,'Follow up.2'!AF:AF),if(left(B143,1)="3","x", "mm/yyyy")), "-")</f>
        <v>06/2027</v>
      </c>
      <c r="AO143" s="6"/>
      <c r="AP143" s="3"/>
      <c r="AQ143" s="3"/>
      <c r="AR143" s="3"/>
      <c r="AS143" s="3"/>
      <c r="AT143" s="3"/>
      <c r="AU143" s="3"/>
      <c r="AV143" s="3"/>
      <c r="AW143" s="3"/>
      <c r="AX143" s="3"/>
      <c r="AY143" s="3"/>
      <c r="AZ143" s="3"/>
      <c r="BA143" s="3"/>
      <c r="BB143" s="3"/>
      <c r="BC143" s="3"/>
      <c r="BD143" s="3"/>
      <c r="BE143" s="3"/>
      <c r="BF143" s="3"/>
      <c r="BG143" s="3"/>
      <c r="BH143" s="3"/>
      <c r="BI143" s="3"/>
    </row>
    <row r="144" ht="14.25" customHeight="1">
      <c r="A144" s="1"/>
      <c r="B144" s="1">
        <f t="array" ref="B144">ifna(iferror(xlookup(C:C,'1000'!A:A,'1000'!D:D),iferror(xlookup(C:C,'2000'!A:A,'2000'!D:D),xlookup(C:C,'3000'!A:A,'3000'!D:D))),"-")</f>
        <v>1074</v>
      </c>
      <c r="C144" s="26">
        <v>915.0</v>
      </c>
      <c r="D144" s="27" t="s">
        <v>630</v>
      </c>
      <c r="E144" s="27" t="s">
        <v>631</v>
      </c>
      <c r="F144" s="27" t="s">
        <v>50</v>
      </c>
      <c r="G144" s="27" t="s">
        <v>508</v>
      </c>
      <c r="H144" s="28" t="s">
        <v>632</v>
      </c>
      <c r="I144" s="29" t="s">
        <v>633</v>
      </c>
      <c r="J144" s="27" t="s">
        <v>634</v>
      </c>
      <c r="K144" s="30" t="s">
        <v>42</v>
      </c>
      <c r="L144" s="27" t="s">
        <v>42</v>
      </c>
      <c r="M144" s="27"/>
      <c r="N144" s="33" t="s">
        <v>284</v>
      </c>
      <c r="O144" s="34">
        <v>46541.0</v>
      </c>
      <c r="P144" s="35" t="s">
        <v>45</v>
      </c>
      <c r="Q144" s="66" t="s">
        <v>45</v>
      </c>
      <c r="R144" s="66" t="s">
        <v>76</v>
      </c>
      <c r="S144" s="66" t="s">
        <v>76</v>
      </c>
      <c r="T144" s="66" t="s">
        <v>106</v>
      </c>
      <c r="U144" s="66" t="s">
        <v>106</v>
      </c>
      <c r="V144" s="65" t="s">
        <v>46</v>
      </c>
      <c r="W144" s="66" t="s">
        <v>45</v>
      </c>
      <c r="X144" s="66" t="s">
        <v>45</v>
      </c>
      <c r="Y144" s="66" t="s">
        <v>45</v>
      </c>
      <c r="Z144" s="38" t="str">
        <f t="array" ref="Z144">IFERROR(xlookup(C:C,'Follow up.1'!A:A,'Follow up.1'!AF:AF),"-")</f>
        <v>03/26</v>
      </c>
      <c r="AA144" s="42" t="s">
        <v>57</v>
      </c>
      <c r="AB144" s="42" t="s">
        <v>57</v>
      </c>
      <c r="AC144" s="42" t="s">
        <v>57</v>
      </c>
      <c r="AD144" s="42" t="s">
        <v>57</v>
      </c>
      <c r="AE144" s="42"/>
      <c r="AF144" s="42" t="s">
        <v>198</v>
      </c>
      <c r="AG144" s="42" t="s">
        <v>47</v>
      </c>
      <c r="AH144" s="42"/>
      <c r="AI144" s="42" t="s">
        <v>57</v>
      </c>
      <c r="AJ144" s="27"/>
      <c r="AK144" s="27"/>
      <c r="AL144" s="27"/>
      <c r="AM144" s="27"/>
      <c r="AN144" s="39" t="str">
        <f t="array" ref="AN144">IFNA(TEXT(XLOOKUP(C:C,'Follow up.2'!B:B,'Follow up.2'!AF:AF),if(left(B144,1)="3","x", "mm/yyyy")), "-")</f>
        <v>06/2027</v>
      </c>
      <c r="AO144" s="27"/>
      <c r="AP144" s="27"/>
      <c r="AQ144" s="3"/>
      <c r="AR144" s="3"/>
      <c r="AS144" s="3"/>
      <c r="AT144" s="3"/>
      <c r="AU144" s="3"/>
      <c r="AV144" s="3"/>
      <c r="AW144" s="3"/>
      <c r="AX144" s="3"/>
      <c r="AY144" s="3"/>
      <c r="AZ144" s="3"/>
      <c r="BA144" s="3"/>
      <c r="BB144" s="3"/>
      <c r="BC144" s="3"/>
      <c r="BD144" s="3"/>
      <c r="BE144" s="3"/>
      <c r="BF144" s="3"/>
      <c r="BG144" s="3"/>
      <c r="BH144" s="3"/>
      <c r="BI144" s="3"/>
    </row>
    <row r="145" ht="14.25" customHeight="1">
      <c r="A145" s="1"/>
      <c r="B145" s="1">
        <f t="array" ref="B145">ifna(iferror(xlookup(C:C,'1000'!A:A,'1000'!D:D),iferror(xlookup(C:C,'2000'!A:A,'2000'!D:D),xlookup(C:C,'3000'!A:A,'3000'!D:D))),"-")</f>
        <v>1082</v>
      </c>
      <c r="C145" s="26">
        <v>1567.0</v>
      </c>
      <c r="D145" s="144" t="s">
        <v>852</v>
      </c>
      <c r="E145" s="27" t="s">
        <v>853</v>
      </c>
      <c r="F145" s="27" t="s">
        <v>844</v>
      </c>
      <c r="G145" s="27">
        <v>8.0</v>
      </c>
      <c r="H145" s="28" t="s">
        <v>854</v>
      </c>
      <c r="I145" s="29" t="s">
        <v>855</v>
      </c>
      <c r="J145" s="27"/>
      <c r="K145" s="30" t="s">
        <v>206</v>
      </c>
      <c r="L145" s="6" t="s">
        <v>206</v>
      </c>
      <c r="M145" s="6"/>
      <c r="N145" s="82" t="s">
        <v>4380</v>
      </c>
      <c r="O145" s="34">
        <v>46551.0</v>
      </c>
      <c r="P145" s="65" t="s">
        <v>46</v>
      </c>
      <c r="Q145" s="65" t="s">
        <v>45</v>
      </c>
      <c r="R145" s="65" t="s">
        <v>106</v>
      </c>
      <c r="S145" s="65" t="s">
        <v>106</v>
      </c>
      <c r="T145" s="65" t="s">
        <v>106</v>
      </c>
      <c r="U145" s="65" t="s">
        <v>106</v>
      </c>
      <c r="V145" s="66" t="s">
        <v>45</v>
      </c>
      <c r="W145" s="65" t="s">
        <v>106</v>
      </c>
      <c r="X145" s="65" t="s">
        <v>106</v>
      </c>
      <c r="Y145" s="65" t="s">
        <v>46</v>
      </c>
      <c r="Z145" s="38" t="str">
        <f t="array" ref="Z145">IFERROR(xlookup(C:C,'Follow up.1'!A:A,'Follow up.1'!AF:AF),"-")</f>
        <v> 12/25</v>
      </c>
      <c r="AA145" s="51" t="s">
        <v>56</v>
      </c>
      <c r="AB145" s="51" t="s">
        <v>46</v>
      </c>
      <c r="AC145" s="51" t="s">
        <v>46</v>
      </c>
      <c r="AD145" s="51" t="s">
        <v>46</v>
      </c>
      <c r="AE145" s="51"/>
      <c r="AF145" s="51" t="s">
        <v>89</v>
      </c>
      <c r="AG145" s="51" t="s">
        <v>46</v>
      </c>
      <c r="AH145" s="51"/>
      <c r="AI145" s="51" t="s">
        <v>198</v>
      </c>
      <c r="AJ145" s="51" t="s">
        <v>56</v>
      </c>
      <c r="AK145" s="51" t="s">
        <v>57</v>
      </c>
      <c r="AL145" s="51" t="s">
        <v>128</v>
      </c>
      <c r="AM145" s="6"/>
      <c r="AN145" s="39" t="str">
        <f t="array" ref="AN145">IFNA(TEXT(XLOOKUP(C:C,'Follow up.2'!B:B,'Follow up.2'!AF:AF),if(left(B145,1)="3","x", "mm/yyyy")), "-")</f>
        <v>06/2027</v>
      </c>
      <c r="AO145" s="34">
        <v>46551.0</v>
      </c>
      <c r="AP145" s="3"/>
      <c r="AQ145" s="3"/>
      <c r="AR145" s="3"/>
      <c r="AS145" s="3"/>
      <c r="AT145" s="3"/>
      <c r="AU145" s="3"/>
      <c r="AV145" s="3"/>
      <c r="AW145" s="3"/>
      <c r="AX145" s="3"/>
      <c r="AY145" s="3"/>
      <c r="AZ145" s="3"/>
      <c r="BA145" s="3"/>
      <c r="BB145" s="3"/>
      <c r="BC145" s="3"/>
      <c r="BD145" s="3"/>
      <c r="BE145" s="3"/>
      <c r="BF145" s="3"/>
      <c r="BG145" s="3"/>
      <c r="BH145" s="3"/>
      <c r="BI145" s="3"/>
    </row>
    <row r="146" ht="14.25" customHeight="1">
      <c r="A146" s="1"/>
      <c r="B146" s="1">
        <f t="array" ref="B146">ifna(iferror(xlookup(C:C,'1000'!A:A,'1000'!D:D),iferror(xlookup(C:C,'2000'!A:A,'2000'!D:D),xlookup(C:C,'3000'!A:A,'3000'!D:D))),"-")</f>
        <v>1067</v>
      </c>
      <c r="C146" s="26">
        <v>1199.0</v>
      </c>
      <c r="D146" s="27" t="s">
        <v>635</v>
      </c>
      <c r="E146" s="27" t="s">
        <v>636</v>
      </c>
      <c r="F146" s="27" t="s">
        <v>38</v>
      </c>
      <c r="G146" s="27">
        <v>11.0</v>
      </c>
      <c r="H146" s="28" t="s">
        <v>637</v>
      </c>
      <c r="I146" s="29" t="s">
        <v>638</v>
      </c>
      <c r="J146" s="27" t="s">
        <v>639</v>
      </c>
      <c r="K146" s="30" t="s">
        <v>42</v>
      </c>
      <c r="L146" s="31" t="s">
        <v>42</v>
      </c>
      <c r="M146" s="31"/>
      <c r="N146" s="82" t="s">
        <v>453</v>
      </c>
      <c r="O146" s="34">
        <v>46553.0</v>
      </c>
      <c r="P146" s="35" t="s">
        <v>88</v>
      </c>
      <c r="Q146" s="35" t="s">
        <v>88</v>
      </c>
      <c r="R146" s="35" t="s">
        <v>106</v>
      </c>
      <c r="S146" s="35" t="s">
        <v>106</v>
      </c>
      <c r="T146" s="35" t="s">
        <v>76</v>
      </c>
      <c r="U146" s="35" t="s">
        <v>45</v>
      </c>
      <c r="V146" s="65" t="s">
        <v>45</v>
      </c>
      <c r="W146" s="35" t="s">
        <v>106</v>
      </c>
      <c r="X146" s="35" t="s">
        <v>106</v>
      </c>
      <c r="Y146" s="35" t="s">
        <v>106</v>
      </c>
      <c r="Z146" s="38" t="str">
        <f t="array" ref="Z146">IFERROR(xlookup(C:C,'Follow up.1'!A:A,'Follow up.1'!AF:AF),"-")</f>
        <v> 11/25</v>
      </c>
      <c r="AA146" s="32" t="s">
        <v>86</v>
      </c>
      <c r="AB146" s="32" t="s">
        <v>198</v>
      </c>
      <c r="AC146" s="32" t="s">
        <v>198</v>
      </c>
      <c r="AD146" s="32" t="s">
        <v>641</v>
      </c>
      <c r="AE146" s="32"/>
      <c r="AF146" s="32" t="s">
        <v>87</v>
      </c>
      <c r="AG146" s="32" t="s">
        <v>87</v>
      </c>
      <c r="AH146" s="32"/>
      <c r="AI146" s="32" t="s">
        <v>198</v>
      </c>
      <c r="AJ146" s="32" t="s">
        <v>198</v>
      </c>
      <c r="AK146" s="32" t="s">
        <v>47</v>
      </c>
      <c r="AL146" s="32" t="s">
        <v>89</v>
      </c>
      <c r="AM146" s="32" t="s">
        <v>46</v>
      </c>
      <c r="AN146" s="39" t="str">
        <f t="array" ref="AN146">IFNA(TEXT(XLOOKUP(C:C,'Follow up.2'!B:B,'Follow up.2'!AF:AF),if(left(B146,1)="3","x", "mm/yyyy")), "-")</f>
        <v>06/2027</v>
      </c>
      <c r="AO146" s="31"/>
      <c r="AP146" s="27"/>
      <c r="AQ146" s="3"/>
      <c r="AR146" s="3"/>
      <c r="AS146" s="3"/>
      <c r="AT146" s="3"/>
      <c r="AU146" s="3"/>
      <c r="AV146" s="3"/>
      <c r="AW146" s="3"/>
      <c r="AX146" s="3"/>
      <c r="AY146" s="3"/>
      <c r="AZ146" s="3"/>
      <c r="BA146" s="3"/>
      <c r="BB146" s="3"/>
      <c r="BC146" s="3"/>
      <c r="BD146" s="3"/>
      <c r="BE146" s="3"/>
      <c r="BF146" s="3"/>
      <c r="BG146" s="3"/>
      <c r="BH146" s="3"/>
      <c r="BI146" s="3"/>
    </row>
    <row r="147" ht="14.25" customHeight="1">
      <c r="A147" s="1"/>
      <c r="B147" s="1">
        <f t="array" ref="B147">ifna(iferror(xlookup(C:C,'1000'!A:A,'1000'!D:D),iferror(xlookup(C:C,'2000'!A:A,'2000'!D:D),xlookup(C:C,'3000'!A:A,'3000'!D:D))),"-")</f>
        <v>2050</v>
      </c>
      <c r="C147" s="26">
        <v>1194.0</v>
      </c>
      <c r="D147" s="27" t="s">
        <v>642</v>
      </c>
      <c r="E147" s="27" t="s">
        <v>123</v>
      </c>
      <c r="F147" s="27" t="s">
        <v>124</v>
      </c>
      <c r="G147" s="27">
        <v>13.0</v>
      </c>
      <c r="H147" s="77" t="s">
        <v>125</v>
      </c>
      <c r="I147" s="127" t="s">
        <v>643</v>
      </c>
      <c r="J147" s="127" t="s">
        <v>308</v>
      </c>
      <c r="K147" s="30" t="s">
        <v>42</v>
      </c>
      <c r="L147" s="31" t="s">
        <v>42</v>
      </c>
      <c r="M147" s="32" t="s">
        <v>644</v>
      </c>
      <c r="N147" s="82" t="s">
        <v>453</v>
      </c>
      <c r="O147" s="34">
        <v>46553.0</v>
      </c>
      <c r="P147" s="35" t="s">
        <v>45</v>
      </c>
      <c r="Q147" s="35" t="s">
        <v>45</v>
      </c>
      <c r="R147" s="35" t="s">
        <v>45</v>
      </c>
      <c r="S147" s="35" t="s">
        <v>45</v>
      </c>
      <c r="T147" s="35" t="s">
        <v>46</v>
      </c>
      <c r="U147" s="35" t="s">
        <v>45</v>
      </c>
      <c r="V147" s="65" t="s">
        <v>45</v>
      </c>
      <c r="W147" s="35" t="s">
        <v>45</v>
      </c>
      <c r="X147" s="35" t="s">
        <v>45</v>
      </c>
      <c r="Y147" s="35" t="s">
        <v>45</v>
      </c>
      <c r="Z147" s="38" t="str">
        <f t="array" ref="Z147">IFERROR(xlookup(C:C,'Follow up.1'!A:A,'Follow up.1'!AF:AF),"-")</f>
        <v> 10/25</v>
      </c>
      <c r="AA147" s="32" t="s">
        <v>87</v>
      </c>
      <c r="AB147" s="32" t="s">
        <v>106</v>
      </c>
      <c r="AC147" s="32" t="s">
        <v>135</v>
      </c>
      <c r="AD147" s="32" t="s">
        <v>56</v>
      </c>
      <c r="AE147" s="32"/>
      <c r="AF147" s="32" t="s">
        <v>56</v>
      </c>
      <c r="AG147" s="32" t="s">
        <v>87</v>
      </c>
      <c r="AH147" s="32"/>
      <c r="AI147" s="32" t="s">
        <v>136</v>
      </c>
      <c r="AJ147" s="32" t="s">
        <v>137</v>
      </c>
      <c r="AK147" s="32" t="s">
        <v>138</v>
      </c>
      <c r="AL147" s="32" t="s">
        <v>89</v>
      </c>
      <c r="AM147" s="32" t="s">
        <v>46</v>
      </c>
      <c r="AN147" s="39" t="str">
        <f t="array" ref="AN147">IFNA(TEXT(XLOOKUP(C:C,'Follow up.2'!B:B,'Follow up.2'!AF:AF),if(left(B147,1)="3","x", "mm/yyyy")), "-")</f>
        <v>06/2027</v>
      </c>
      <c r="AO147" s="31"/>
      <c r="AP147" s="27"/>
      <c r="AQ147" s="3"/>
      <c r="AR147" s="3"/>
      <c r="AS147" s="3"/>
      <c r="AT147" s="3"/>
      <c r="AU147" s="3"/>
      <c r="AV147" s="3"/>
      <c r="AW147" s="3"/>
      <c r="AX147" s="3"/>
      <c r="AY147" s="3"/>
      <c r="AZ147" s="3"/>
      <c r="BA147" s="3"/>
      <c r="BB147" s="3"/>
      <c r="BC147" s="3"/>
      <c r="BD147" s="3"/>
      <c r="BE147" s="3"/>
      <c r="BF147" s="3"/>
      <c r="BG147" s="3"/>
      <c r="BH147" s="3"/>
      <c r="BI147" s="3"/>
    </row>
    <row r="148" ht="14.25" customHeight="1">
      <c r="A148" s="1"/>
      <c r="B148" s="1">
        <f t="array" ref="B148">ifna(iferror(xlookup(C:C,'1000'!A:A,'1000'!D:D),iferror(xlookup(C:C,'2000'!A:A,'2000'!D:D),xlookup(C:C,'3000'!A:A,'3000'!D:D))),"-")</f>
        <v>2081</v>
      </c>
      <c r="C148" s="26">
        <v>1453.0</v>
      </c>
      <c r="D148" s="27" t="s">
        <v>645</v>
      </c>
      <c r="E148" s="27" t="s">
        <v>646</v>
      </c>
      <c r="F148" s="27" t="s">
        <v>173</v>
      </c>
      <c r="G148" s="27">
        <v>16.0</v>
      </c>
      <c r="H148" s="28" t="s">
        <v>647</v>
      </c>
      <c r="I148" s="29" t="s">
        <v>648</v>
      </c>
      <c r="J148" s="27" t="s">
        <v>649</v>
      </c>
      <c r="K148" s="30" t="s">
        <v>650</v>
      </c>
      <c r="L148" s="6" t="s">
        <v>650</v>
      </c>
      <c r="M148" s="6"/>
      <c r="N148" s="82" t="s">
        <v>453</v>
      </c>
      <c r="O148" s="34">
        <v>46553.0</v>
      </c>
      <c r="P148" s="65" t="s">
        <v>45</v>
      </c>
      <c r="Q148" s="65" t="s">
        <v>45</v>
      </c>
      <c r="R148" s="65" t="s">
        <v>45</v>
      </c>
      <c r="S148" s="65" t="s">
        <v>45</v>
      </c>
      <c r="T148" s="65" t="s">
        <v>88</v>
      </c>
      <c r="U148" s="65" t="s">
        <v>106</v>
      </c>
      <c r="V148" s="66" t="s">
        <v>45</v>
      </c>
      <c r="W148" s="65" t="s">
        <v>168</v>
      </c>
      <c r="X148" s="65" t="s">
        <v>168</v>
      </c>
      <c r="Y148" s="65" t="s">
        <v>86</v>
      </c>
      <c r="Z148" s="38" t="str">
        <f t="array" ref="Z148">IFERROR(xlookup(C:C,'Follow up.1'!A:A,'Follow up.1'!AF:AF),"-")</f>
        <v>01/26</v>
      </c>
      <c r="AA148" s="51" t="s">
        <v>57</v>
      </c>
      <c r="AB148" s="51" t="s">
        <v>198</v>
      </c>
      <c r="AC148" s="51" t="s">
        <v>87</v>
      </c>
      <c r="AD148" s="51" t="s">
        <v>87</v>
      </c>
      <c r="AE148" s="51"/>
      <c r="AF148" s="51" t="s">
        <v>89</v>
      </c>
      <c r="AG148" s="51" t="s">
        <v>57</v>
      </c>
      <c r="AH148" s="51"/>
      <c r="AI148" s="51" t="s">
        <v>57</v>
      </c>
      <c r="AJ148" s="51" t="s">
        <v>198</v>
      </c>
      <c r="AK148" s="51" t="s">
        <v>128</v>
      </c>
      <c r="AL148" s="51" t="s">
        <v>56</v>
      </c>
      <c r="AM148" s="51" t="s">
        <v>47</v>
      </c>
      <c r="AN148" s="39" t="str">
        <f t="array" ref="AN148">IFNA(TEXT(XLOOKUP(C:C,'Follow up.2'!B:B,'Follow up.2'!AF:AF),if(left(B148,1)="3","x", "mm/yyyy")), "-")</f>
        <v>06/2027</v>
      </c>
      <c r="AO148" s="6"/>
      <c r="AP148" s="3"/>
      <c r="AQ148" s="3"/>
      <c r="AR148" s="3"/>
      <c r="AS148" s="3"/>
      <c r="AT148" s="3"/>
      <c r="AU148" s="3"/>
      <c r="AV148" s="3"/>
      <c r="AW148" s="3"/>
      <c r="AX148" s="3"/>
      <c r="AY148" s="3"/>
      <c r="AZ148" s="3"/>
      <c r="BA148" s="3"/>
      <c r="BB148" s="3"/>
      <c r="BC148" s="3"/>
      <c r="BD148" s="3"/>
      <c r="BE148" s="3"/>
      <c r="BF148" s="3"/>
      <c r="BG148" s="3"/>
      <c r="BH148" s="3"/>
      <c r="BI148" s="3"/>
    </row>
    <row r="149" ht="14.25" customHeight="1">
      <c r="A149" s="1"/>
      <c r="B149" s="1">
        <f t="array" ref="B149">ifna(iferror(xlookup(C:C,'1000'!A:A,'1000'!D:D),iferror(xlookup(C:C,'2000'!A:A,'2000'!D:D),xlookup(C:C,'3000'!A:A,'3000'!D:D))),"-")</f>
        <v>2078</v>
      </c>
      <c r="C149" s="133">
        <v>1366.0</v>
      </c>
      <c r="D149" s="134" t="s">
        <v>652</v>
      </c>
      <c r="E149" s="134" t="s">
        <v>653</v>
      </c>
      <c r="F149" s="27" t="s">
        <v>50</v>
      </c>
      <c r="G149" s="134">
        <v>16.0</v>
      </c>
      <c r="H149" s="28" t="s">
        <v>531</v>
      </c>
      <c r="I149" s="135" t="s">
        <v>654</v>
      </c>
      <c r="J149" s="134">
        <v>2.159893427E9</v>
      </c>
      <c r="K149" s="30" t="s">
        <v>42</v>
      </c>
      <c r="L149" s="31" t="s">
        <v>42</v>
      </c>
      <c r="M149" s="32"/>
      <c r="N149" s="82" t="s">
        <v>542</v>
      </c>
      <c r="O149" s="34">
        <v>46553.0</v>
      </c>
      <c r="P149" s="65" t="s">
        <v>106</v>
      </c>
      <c r="Q149" s="65" t="s">
        <v>45</v>
      </c>
      <c r="R149" s="65" t="s">
        <v>106</v>
      </c>
      <c r="S149" s="65" t="s">
        <v>106</v>
      </c>
      <c r="T149" s="65" t="s">
        <v>106</v>
      </c>
      <c r="U149" s="65" t="s">
        <v>106</v>
      </c>
      <c r="V149" s="65" t="s">
        <v>656</v>
      </c>
      <c r="W149" s="65" t="s">
        <v>106</v>
      </c>
      <c r="X149" s="65" t="s">
        <v>106</v>
      </c>
      <c r="Y149" s="65" t="s">
        <v>106</v>
      </c>
      <c r="Z149" s="38" t="str">
        <f t="array" ref="Z149">IFERROR(xlookup(C:C,'Follow up.1'!A:A,'Follow up.1'!AF:AF),"-")</f>
        <v>12/25</v>
      </c>
      <c r="AA149" s="51" t="s">
        <v>46</v>
      </c>
      <c r="AB149" s="51" t="s">
        <v>198</v>
      </c>
      <c r="AC149" s="51" t="s">
        <v>198</v>
      </c>
      <c r="AD149" s="51" t="s">
        <v>198</v>
      </c>
      <c r="AE149" s="51"/>
      <c r="AF149" s="51" t="s">
        <v>56</v>
      </c>
      <c r="AG149" s="51" t="s">
        <v>198</v>
      </c>
      <c r="AH149" s="51"/>
      <c r="AI149" s="51" t="s">
        <v>198</v>
      </c>
      <c r="AJ149" s="51"/>
      <c r="AK149" s="51" t="s">
        <v>89</v>
      </c>
      <c r="AL149" s="51" t="s">
        <v>56</v>
      </c>
      <c r="AM149" s="51" t="s">
        <v>121</v>
      </c>
      <c r="AN149" s="1459">
        <v>46539.0</v>
      </c>
      <c r="AO149" s="6"/>
      <c r="AP149" s="3"/>
      <c r="AQ149" s="3"/>
      <c r="AR149" s="3"/>
      <c r="AS149" s="3"/>
      <c r="AT149" s="3"/>
      <c r="AU149" s="3"/>
      <c r="AV149" s="3"/>
      <c r="AW149" s="3"/>
      <c r="AX149" s="3"/>
      <c r="AY149" s="3"/>
      <c r="AZ149" s="3"/>
      <c r="BA149" s="46"/>
      <c r="BB149" s="3"/>
      <c r="BC149" s="3"/>
      <c r="BD149" s="3"/>
      <c r="BE149" s="3"/>
      <c r="BF149" s="3"/>
      <c r="BG149" s="3"/>
      <c r="BH149" s="3"/>
      <c r="BI149" s="3"/>
    </row>
    <row r="150" ht="14.25" customHeight="1">
      <c r="A150" s="1"/>
      <c r="B150" s="1">
        <f t="array" ref="B150">ifna(iferror(xlookup(C:C,'1000'!A:A,'1000'!D:D),iferror(xlookup(C:C,'2000'!A:A,'2000'!D:D),xlookup(C:C,'3000'!A:A,'3000'!D:D))),"-")</f>
        <v>1084</v>
      </c>
      <c r="C150" s="26">
        <v>1474.0</v>
      </c>
      <c r="D150" s="27" t="s">
        <v>857</v>
      </c>
      <c r="E150" s="27" t="s">
        <v>658</v>
      </c>
      <c r="F150" s="27" t="s">
        <v>124</v>
      </c>
      <c r="G150" s="27">
        <v>7.0</v>
      </c>
      <c r="H150" s="28" t="s">
        <v>659</v>
      </c>
      <c r="I150" s="29" t="s">
        <v>660</v>
      </c>
      <c r="J150" s="27"/>
      <c r="K150" s="30" t="s">
        <v>206</v>
      </c>
      <c r="L150" s="6" t="s">
        <v>206</v>
      </c>
      <c r="M150" s="6"/>
      <c r="N150" s="82" t="s">
        <v>281</v>
      </c>
      <c r="O150" s="34">
        <v>46558.0</v>
      </c>
      <c r="P150" s="65" t="s">
        <v>46</v>
      </c>
      <c r="Q150" s="65" t="s">
        <v>45</v>
      </c>
      <c r="R150" s="65" t="s">
        <v>45</v>
      </c>
      <c r="S150" s="65" t="s">
        <v>45</v>
      </c>
      <c r="T150" s="65" t="s">
        <v>45</v>
      </c>
      <c r="U150" s="65" t="s">
        <v>44</v>
      </c>
      <c r="V150" s="66" t="s">
        <v>45</v>
      </c>
      <c r="W150" s="65" t="s">
        <v>44</v>
      </c>
      <c r="X150" s="65" t="s">
        <v>44</v>
      </c>
      <c r="Y150" s="65" t="s">
        <v>56</v>
      </c>
      <c r="Z150" s="38" t="str">
        <f t="array" ref="Z150">IFERROR(xlookup(C:C,'Follow up.1'!A:A,'Follow up.1'!AF:AF),"-")</f>
        <v>02/26</v>
      </c>
      <c r="AA150" s="51" t="s">
        <v>531</v>
      </c>
      <c r="AB150" s="51" t="s">
        <v>531</v>
      </c>
      <c r="AC150" s="51" t="s">
        <v>531</v>
      </c>
      <c r="AD150" s="51" t="s">
        <v>56</v>
      </c>
      <c r="AE150" s="51"/>
      <c r="AF150" s="51" t="s">
        <v>47</v>
      </c>
      <c r="AG150" s="51" t="s">
        <v>89</v>
      </c>
      <c r="AH150" s="51"/>
      <c r="AI150" s="51" t="s">
        <v>858</v>
      </c>
      <c r="AJ150" s="51" t="s">
        <v>57</v>
      </c>
      <c r="AK150" s="51" t="s">
        <v>47</v>
      </c>
      <c r="AL150" s="51" t="s">
        <v>89</v>
      </c>
      <c r="AM150" s="51" t="s">
        <v>56</v>
      </c>
      <c r="AN150" s="39" t="str">
        <f t="array" ref="AN150">IFNA(TEXT(XLOOKUP(C:C,'Follow up.2'!B:B,'Follow up.2'!AF:AF),if(left(B150,1)="3","x", "mm/yyyy")), "-")</f>
        <v>06/2027</v>
      </c>
      <c r="AO150" s="6"/>
      <c r="AP150" s="3"/>
      <c r="AQ150" s="3"/>
      <c r="AR150" s="3"/>
      <c r="AS150" s="3"/>
      <c r="AT150" s="3"/>
      <c r="AU150" s="3"/>
      <c r="AV150" s="3"/>
      <c r="AW150" s="3"/>
      <c r="AX150" s="3"/>
      <c r="AY150" s="3"/>
      <c r="AZ150" s="3"/>
      <c r="BA150" s="3"/>
      <c r="BB150" s="3"/>
      <c r="BC150" s="3"/>
      <c r="BD150" s="3"/>
      <c r="BE150" s="3"/>
      <c r="BF150" s="3"/>
      <c r="BG150" s="3"/>
      <c r="BH150" s="3"/>
      <c r="BI150" s="3"/>
    </row>
    <row r="151" ht="14.25" customHeight="1">
      <c r="A151" s="1"/>
      <c r="B151" s="1">
        <f t="array" ref="B151">ifna(iferror(xlookup(C:C,'1000'!A:A,'1000'!D:D),iferror(xlookup(C:C,'2000'!A:A,'2000'!D:D),xlookup(C:C,'3000'!A:A,'3000'!D:D))),"-")</f>
        <v>1083</v>
      </c>
      <c r="C151" s="26">
        <v>1473.0</v>
      </c>
      <c r="D151" s="27" t="s">
        <v>657</v>
      </c>
      <c r="E151" s="27" t="s">
        <v>658</v>
      </c>
      <c r="F151" s="27" t="s">
        <v>170</v>
      </c>
      <c r="G151" s="27">
        <v>10.0</v>
      </c>
      <c r="H151" s="28" t="s">
        <v>659</v>
      </c>
      <c r="I151" s="29" t="s">
        <v>660</v>
      </c>
      <c r="J151" s="27"/>
      <c r="K151" s="30" t="s">
        <v>206</v>
      </c>
      <c r="L151" s="6" t="s">
        <v>206</v>
      </c>
      <c r="M151" s="6"/>
      <c r="N151" s="82" t="s">
        <v>281</v>
      </c>
      <c r="O151" s="34">
        <v>46558.0</v>
      </c>
      <c r="P151" s="65" t="s">
        <v>44</v>
      </c>
      <c r="Q151" s="65" t="s">
        <v>45</v>
      </c>
      <c r="R151" s="65" t="s">
        <v>45</v>
      </c>
      <c r="S151" s="65" t="s">
        <v>45</v>
      </c>
      <c r="T151" s="65" t="s">
        <v>45</v>
      </c>
      <c r="U151" s="65" t="s">
        <v>44</v>
      </c>
      <c r="V151" s="66" t="s">
        <v>45</v>
      </c>
      <c r="W151" s="65" t="s">
        <v>44</v>
      </c>
      <c r="X151" s="65" t="s">
        <v>44</v>
      </c>
      <c r="Y151" s="65" t="s">
        <v>56</v>
      </c>
      <c r="Z151" s="38" t="str">
        <f t="array" ref="Z151">IFERROR(xlookup(C:C,'Follow up.1'!A:A,'Follow up.1'!AF:AF),"-")</f>
        <v>02/26</v>
      </c>
      <c r="AA151" s="51" t="s">
        <v>531</v>
      </c>
      <c r="AB151" s="51" t="s">
        <v>531</v>
      </c>
      <c r="AC151" s="51" t="s">
        <v>531</v>
      </c>
      <c r="AD151" s="51" t="s">
        <v>56</v>
      </c>
      <c r="AE151" s="51"/>
      <c r="AF151" s="51" t="s">
        <v>47</v>
      </c>
      <c r="AG151" s="51" t="s">
        <v>89</v>
      </c>
      <c r="AH151" s="51"/>
      <c r="AI151" s="51" t="s">
        <v>198</v>
      </c>
      <c r="AJ151" s="51" t="s">
        <v>57</v>
      </c>
      <c r="AK151" s="51" t="s">
        <v>47</v>
      </c>
      <c r="AL151" s="51" t="s">
        <v>89</v>
      </c>
      <c r="AM151" s="51" t="s">
        <v>56</v>
      </c>
      <c r="AN151" s="39" t="str">
        <f t="array" ref="AN151">IFNA(TEXT(XLOOKUP(C:C,'Follow up.2'!B:B,'Follow up.2'!AF:AF),if(left(B151,1)="3","x", "mm/yyyy")), "-")</f>
        <v>06/2027</v>
      </c>
      <c r="AO151" s="6"/>
      <c r="AP151" s="3"/>
      <c r="AQ151" s="3"/>
      <c r="AR151" s="3"/>
      <c r="AS151" s="3"/>
      <c r="AT151" s="3"/>
      <c r="AU151" s="3"/>
      <c r="AV151" s="3"/>
      <c r="AW151" s="3"/>
      <c r="AX151" s="3"/>
      <c r="AY151" s="3"/>
      <c r="AZ151" s="3"/>
      <c r="BA151" s="3"/>
      <c r="BB151" s="3"/>
      <c r="BC151" s="3"/>
      <c r="BD151" s="3"/>
      <c r="BE151" s="3"/>
      <c r="BF151" s="3"/>
      <c r="BG151" s="3"/>
      <c r="BH151" s="3"/>
      <c r="BI151" s="3"/>
    </row>
    <row r="152" ht="14.25" customHeight="1">
      <c r="A152" s="1"/>
      <c r="B152" s="1">
        <f t="array" ref="B152">ifna(iferror(xlookup(C:C,'1000'!A:A,'1000'!D:D),iferror(xlookup(C:C,'2000'!A:A,'2000'!D:D),xlookup(C:C,'3000'!A:A,'3000'!D:D))),"-")</f>
        <v>2090</v>
      </c>
      <c r="C152" s="26">
        <v>1546.0</v>
      </c>
      <c r="D152" s="27" t="s">
        <v>661</v>
      </c>
      <c r="E152" s="27" t="s">
        <v>662</v>
      </c>
      <c r="F152" s="27" t="s">
        <v>124</v>
      </c>
      <c r="G152" s="27">
        <v>13.0</v>
      </c>
      <c r="H152" s="28" t="s">
        <v>663</v>
      </c>
      <c r="I152" s="29" t="s">
        <v>664</v>
      </c>
      <c r="J152" s="27" t="s">
        <v>665</v>
      </c>
      <c r="K152" s="30" t="s">
        <v>666</v>
      </c>
      <c r="L152" s="6" t="s">
        <v>666</v>
      </c>
      <c r="M152" s="51" t="s">
        <v>5992</v>
      </c>
      <c r="N152" s="82" t="s">
        <v>281</v>
      </c>
      <c r="O152" s="34">
        <v>46558.0</v>
      </c>
      <c r="P152" s="65" t="s">
        <v>46</v>
      </c>
      <c r="Q152" s="65" t="s">
        <v>106</v>
      </c>
      <c r="R152" s="65" t="s">
        <v>106</v>
      </c>
      <c r="S152" s="65" t="s">
        <v>106</v>
      </c>
      <c r="T152" s="65" t="s">
        <v>106</v>
      </c>
      <c r="U152" s="65" t="s">
        <v>106</v>
      </c>
      <c r="V152" s="66" t="s">
        <v>45</v>
      </c>
      <c r="W152" s="65" t="s">
        <v>46</v>
      </c>
      <c r="X152" s="65" t="s">
        <v>46</v>
      </c>
      <c r="Y152" s="65" t="s">
        <v>76</v>
      </c>
      <c r="Z152" s="38" t="str">
        <f t="array" ref="Z152">IFERROR(xlookup(C:C,'Follow up.1'!A:A,'Follow up.1'!AF:AF),"-")</f>
        <v>02/26</v>
      </c>
      <c r="AA152" s="51" t="s">
        <v>198</v>
      </c>
      <c r="AB152" s="51" t="s">
        <v>198</v>
      </c>
      <c r="AC152" s="51" t="s">
        <v>198</v>
      </c>
      <c r="AD152" s="51" t="s">
        <v>198</v>
      </c>
      <c r="AE152" s="51"/>
      <c r="AF152" s="51" t="s">
        <v>56</v>
      </c>
      <c r="AG152" s="51" t="s">
        <v>47</v>
      </c>
      <c r="AH152" s="51"/>
      <c r="AI152" s="51" t="s">
        <v>46</v>
      </c>
      <c r="AJ152" s="51" t="s">
        <v>57</v>
      </c>
      <c r="AK152" s="51" t="s">
        <v>88</v>
      </c>
      <c r="AL152" s="51" t="s">
        <v>106</v>
      </c>
      <c r="AM152" s="51" t="s">
        <v>56</v>
      </c>
      <c r="AN152" s="39" t="str">
        <f t="array" ref="AN152">IFNA(TEXT(XLOOKUP(C:C,'Follow up.2'!B:B,'Follow up.2'!AF:AF),if(left(B152,1)="3","x", "mm/yyyy")), "-")</f>
        <v>06/2027</v>
      </c>
      <c r="AO152" s="6"/>
      <c r="AP152" s="3"/>
      <c r="AQ152" s="3"/>
      <c r="AR152" s="3"/>
      <c r="AS152" s="3"/>
      <c r="AT152" s="3"/>
      <c r="AU152" s="3"/>
      <c r="AV152" s="3"/>
      <c r="AW152" s="3"/>
      <c r="AX152" s="3"/>
      <c r="AY152" s="3"/>
      <c r="AZ152" s="3"/>
      <c r="BA152" s="3"/>
      <c r="BB152" s="3"/>
      <c r="BC152" s="3"/>
      <c r="BD152" s="3"/>
      <c r="BE152" s="3"/>
      <c r="BF152" s="3"/>
      <c r="BG152" s="3"/>
      <c r="BH152" s="3"/>
      <c r="BI152" s="3"/>
    </row>
    <row r="153" ht="14.25" customHeight="1">
      <c r="A153" s="1"/>
      <c r="B153" s="1">
        <f t="array" ref="B153">ifna(iferror(xlookup(C:C,'1000'!A:A,'1000'!D:D),iferror(xlookup(C:C,'2000'!A:A,'2000'!D:D),xlookup(C:C,'3000'!A:A,'3000'!D:D))),"-")</f>
        <v>2091</v>
      </c>
      <c r="C153" s="26">
        <v>1545.0</v>
      </c>
      <c r="D153" s="27" t="s">
        <v>669</v>
      </c>
      <c r="E153" s="27" t="s">
        <v>662</v>
      </c>
      <c r="F153" s="27" t="s">
        <v>124</v>
      </c>
      <c r="G153" s="27">
        <v>16.0</v>
      </c>
      <c r="H153" s="28" t="s">
        <v>670</v>
      </c>
      <c r="I153" s="29" t="s">
        <v>664</v>
      </c>
      <c r="J153" s="27" t="s">
        <v>671</v>
      </c>
      <c r="K153" s="30" t="s">
        <v>666</v>
      </c>
      <c r="L153" s="6" t="s">
        <v>666</v>
      </c>
      <c r="M153" s="51" t="s">
        <v>5993</v>
      </c>
      <c r="N153" s="82" t="s">
        <v>281</v>
      </c>
      <c r="O153" s="34">
        <v>46558.0</v>
      </c>
      <c r="P153" s="65" t="s">
        <v>46</v>
      </c>
      <c r="Q153" s="65" t="s">
        <v>106</v>
      </c>
      <c r="R153" s="65" t="s">
        <v>106</v>
      </c>
      <c r="S153" s="65" t="s">
        <v>106</v>
      </c>
      <c r="T153" s="65" t="s">
        <v>106</v>
      </c>
      <c r="U153" s="65" t="s">
        <v>106</v>
      </c>
      <c r="V153" s="66" t="s">
        <v>45</v>
      </c>
      <c r="W153" s="65" t="s">
        <v>45</v>
      </c>
      <c r="X153" s="65" t="s">
        <v>45</v>
      </c>
      <c r="Y153" s="65" t="s">
        <v>76</v>
      </c>
      <c r="Z153" s="38" t="str">
        <f t="array" ref="Z153">IFERROR(xlookup(C:C,'Follow up.1'!A:A,'Follow up.1'!AF:AF),"-")</f>
        <v>02/26</v>
      </c>
      <c r="AA153" s="51" t="s">
        <v>198</v>
      </c>
      <c r="AB153" s="51" t="s">
        <v>198</v>
      </c>
      <c r="AC153" s="51" t="s">
        <v>198</v>
      </c>
      <c r="AD153" s="51" t="s">
        <v>198</v>
      </c>
      <c r="AE153" s="51"/>
      <c r="AF153" s="51" t="s">
        <v>56</v>
      </c>
      <c r="AG153" s="51" t="s">
        <v>47</v>
      </c>
      <c r="AH153" s="51"/>
      <c r="AI153" s="51" t="s">
        <v>57</v>
      </c>
      <c r="AJ153" s="51" t="s">
        <v>57</v>
      </c>
      <c r="AK153" s="51" t="s">
        <v>88</v>
      </c>
      <c r="AL153" s="51" t="s">
        <v>106</v>
      </c>
      <c r="AM153" s="51" t="s">
        <v>56</v>
      </c>
      <c r="AN153" s="39" t="str">
        <f t="array" ref="AN153">IFNA(TEXT(XLOOKUP(C:C,'Follow up.2'!B:B,'Follow up.2'!AF:AF),if(left(B153,1)="3","x", "mm/yyyy")), "-")</f>
        <v>06/2027</v>
      </c>
      <c r="AO153" s="6"/>
      <c r="AP153" s="3"/>
      <c r="AQ153" s="3"/>
      <c r="AR153" s="3"/>
      <c r="AS153" s="3"/>
      <c r="AT153" s="3"/>
      <c r="AU153" s="3"/>
      <c r="AV153" s="3"/>
      <c r="AW153" s="3"/>
      <c r="AX153" s="3"/>
      <c r="AY153" s="3"/>
      <c r="AZ153" s="3"/>
      <c r="BA153" s="3"/>
      <c r="BB153" s="3"/>
      <c r="BC153" s="3"/>
      <c r="BD153" s="3"/>
      <c r="BE153" s="3"/>
      <c r="BF153" s="3"/>
      <c r="BG153" s="3"/>
      <c r="BH153" s="3"/>
      <c r="BI153" s="3"/>
    </row>
    <row r="154" ht="14.25" customHeight="1">
      <c r="A154" s="1"/>
      <c r="B154" s="1">
        <f t="array" ref="B154">ifna(iferror(xlookup(C:C,'1000'!A:A,'1000'!D:D),iferror(xlookup(C:C,'2000'!A:A,'2000'!D:D),xlookup(C:C,'3000'!A:A,'3000'!D:D))),"-")</f>
        <v>1068</v>
      </c>
      <c r="C154" s="26">
        <v>1180.0</v>
      </c>
      <c r="D154" s="53" t="s">
        <v>859</v>
      </c>
      <c r="E154" s="53"/>
      <c r="F154" s="53" t="s">
        <v>92</v>
      </c>
      <c r="G154" s="53">
        <v>7.0</v>
      </c>
      <c r="H154" s="28" t="s">
        <v>860</v>
      </c>
      <c r="I154" s="54" t="s">
        <v>861</v>
      </c>
      <c r="J154" s="53"/>
      <c r="K154" s="30" t="s">
        <v>42</v>
      </c>
      <c r="L154" s="31" t="s">
        <v>42</v>
      </c>
      <c r="M154" s="32" t="s">
        <v>862</v>
      </c>
      <c r="N154" s="33" t="s">
        <v>284</v>
      </c>
      <c r="O154" s="34">
        <v>46565.0</v>
      </c>
      <c r="P154" s="35" t="s">
        <v>56</v>
      </c>
      <c r="Q154" s="35" t="s">
        <v>56</v>
      </c>
      <c r="R154" s="35" t="s">
        <v>56</v>
      </c>
      <c r="S154" s="35" t="s">
        <v>56</v>
      </c>
      <c r="T154" s="35" t="s">
        <v>56</v>
      </c>
      <c r="U154" s="35" t="s">
        <v>106</v>
      </c>
      <c r="V154" s="65" t="s">
        <v>45</v>
      </c>
      <c r="W154" s="35" t="s">
        <v>106</v>
      </c>
      <c r="X154" s="35" t="s">
        <v>106</v>
      </c>
      <c r="Y154" s="35" t="s">
        <v>106</v>
      </c>
      <c r="Z154" s="38" t="str">
        <f t="array" ref="Z154">IFERROR(xlookup(C:C,'Follow up.1'!A:A,'Follow up.1'!AF:AF),"-")</f>
        <v> 11/25</v>
      </c>
      <c r="AA154" s="32" t="s">
        <v>86</v>
      </c>
      <c r="AB154" s="32" t="s">
        <v>86</v>
      </c>
      <c r="AC154" s="32" t="s">
        <v>107</v>
      </c>
      <c r="AD154" s="32" t="s">
        <v>863</v>
      </c>
      <c r="AE154" s="32"/>
      <c r="AF154" s="32" t="s">
        <v>57</v>
      </c>
      <c r="AG154" s="32" t="s">
        <v>77</v>
      </c>
      <c r="AH154" s="32"/>
      <c r="AI154" s="32" t="s">
        <v>864</v>
      </c>
      <c r="AJ154" s="32" t="s">
        <v>56</v>
      </c>
      <c r="AK154" s="32" t="s">
        <v>57</v>
      </c>
      <c r="AL154" s="31"/>
      <c r="AM154" s="31"/>
      <c r="AN154" s="39" t="str">
        <f t="array" ref="AN154">IFNA(TEXT(XLOOKUP(C:C,'Follow up.2'!B:B,'Follow up.2'!AF:AF),if(left(B154,1)="3","x", "mm/yyyy")), "-")</f>
        <v>06/2027</v>
      </c>
      <c r="AO154" s="31"/>
      <c r="AP154" s="27"/>
      <c r="AQ154" s="3"/>
      <c r="AR154" s="3"/>
      <c r="AS154" s="3"/>
      <c r="AT154" s="3"/>
      <c r="AU154" s="3"/>
      <c r="AV154" s="3"/>
      <c r="AW154" s="13"/>
      <c r="AX154" s="13"/>
      <c r="AY154" s="13"/>
      <c r="AZ154" s="13"/>
      <c r="BA154" s="13"/>
      <c r="BB154" s="13"/>
      <c r="BC154" s="13"/>
      <c r="BD154" s="13"/>
      <c r="BE154" s="13"/>
      <c r="BF154" s="13"/>
      <c r="BG154" s="13"/>
      <c r="BH154" s="13"/>
      <c r="BI154" s="13"/>
    </row>
    <row r="155" ht="14.25" customHeight="1">
      <c r="A155" s="1"/>
      <c r="B155" s="1">
        <f t="array" ref="B155">ifna(iferror(xlookup(C:C,'1000'!A:A,'1000'!D:D),iferror(xlookup(C:C,'2000'!A:A,'2000'!D:D),xlookup(C:C,'3000'!A:A,'3000'!D:D))),"-")</f>
        <v>1102</v>
      </c>
      <c r="C155" s="26">
        <v>1617.0</v>
      </c>
      <c r="D155" s="27" t="s">
        <v>4432</v>
      </c>
      <c r="E155" s="27" t="s">
        <v>4433</v>
      </c>
      <c r="F155" s="27" t="s">
        <v>170</v>
      </c>
      <c r="G155" s="27">
        <v>9.0</v>
      </c>
      <c r="H155" s="28" t="s">
        <v>4434</v>
      </c>
      <c r="I155" s="29" t="s">
        <v>4435</v>
      </c>
      <c r="J155" s="27"/>
      <c r="K155" s="30" t="s">
        <v>42</v>
      </c>
      <c r="L155" s="31" t="s">
        <v>42</v>
      </c>
      <c r="M155" s="31"/>
      <c r="N155" s="33" t="s">
        <v>284</v>
      </c>
      <c r="O155" s="34">
        <v>46565.0</v>
      </c>
      <c r="P155" s="35" t="s">
        <v>44</v>
      </c>
      <c r="Q155" s="35" t="s">
        <v>86</v>
      </c>
      <c r="R155" s="35" t="s">
        <v>1058</v>
      </c>
      <c r="S155" s="35" t="s">
        <v>45</v>
      </c>
      <c r="T155" s="35" t="s">
        <v>45</v>
      </c>
      <c r="U155" s="35" t="s">
        <v>86</v>
      </c>
      <c r="V155" s="35" t="s">
        <v>86</v>
      </c>
      <c r="W155" s="37" t="s">
        <v>45</v>
      </c>
      <c r="X155" s="37" t="s">
        <v>45</v>
      </c>
      <c r="Y155" s="37" t="s">
        <v>45</v>
      </c>
      <c r="Z155" s="38" t="str">
        <f t="array" ref="Z155">IFERROR(xlookup(C:C,'Follow up.1'!A:A,'Follow up.1'!AF:AF),"-")</f>
        <v>03/26</v>
      </c>
      <c r="AA155" s="31"/>
      <c r="AB155" s="32" t="s">
        <v>57</v>
      </c>
      <c r="AC155" s="32" t="s">
        <v>57</v>
      </c>
      <c r="AD155" s="32" t="s">
        <v>4437</v>
      </c>
      <c r="AE155" s="32"/>
      <c r="AF155" s="32" t="s">
        <v>88</v>
      </c>
      <c r="AG155" s="32" t="s">
        <v>106</v>
      </c>
      <c r="AH155" s="32"/>
      <c r="AI155" s="32" t="s">
        <v>57</v>
      </c>
      <c r="AJ155" s="32" t="s">
        <v>57</v>
      </c>
      <c r="AK155" s="32" t="s">
        <v>56</v>
      </c>
      <c r="AL155" s="32" t="s">
        <v>89</v>
      </c>
      <c r="AM155" s="31"/>
      <c r="AN155" s="39" t="str">
        <f t="array" ref="AN155">IFNA(TEXT(XLOOKUP(C:C,'Follow up.2'!B:B,'Follow up.2'!AF:AF),if(left(B155,1)="3","x", "mm/yyyy")), "-")</f>
        <v>06/2027</v>
      </c>
      <c r="AP155" s="30"/>
      <c r="AQ155" s="13"/>
      <c r="AR155" s="13"/>
      <c r="AS155" s="13"/>
      <c r="AT155" s="13"/>
      <c r="AU155" s="13"/>
      <c r="AV155" s="13"/>
      <c r="AW155" s="3"/>
      <c r="AX155" s="3"/>
      <c r="AY155" s="3"/>
      <c r="AZ155" s="3"/>
      <c r="BA155" s="3"/>
      <c r="BB155" s="3"/>
      <c r="BC155" s="3"/>
      <c r="BD155" s="3"/>
      <c r="BE155" s="3"/>
      <c r="BF155" s="3"/>
      <c r="BG155" s="3"/>
      <c r="BH155" s="3"/>
      <c r="BI155" s="3"/>
    </row>
    <row r="156" ht="14.25" customHeight="1">
      <c r="A156" s="136"/>
      <c r="B156" s="136">
        <v>2084.0</v>
      </c>
      <c r="C156" s="41">
        <v>1425.0</v>
      </c>
      <c r="D156" s="27" t="s">
        <v>673</v>
      </c>
      <c r="E156" s="27" t="s">
        <v>674</v>
      </c>
      <c r="F156" s="27" t="s">
        <v>117</v>
      </c>
      <c r="G156" s="27">
        <v>14.0</v>
      </c>
      <c r="H156" s="137" t="s">
        <v>675</v>
      </c>
      <c r="I156" s="29" t="s">
        <v>676</v>
      </c>
      <c r="J156" s="27" t="s">
        <v>677</v>
      </c>
      <c r="K156" s="30" t="s">
        <v>609</v>
      </c>
      <c r="L156" s="6" t="s">
        <v>609</v>
      </c>
      <c r="M156" s="6"/>
      <c r="N156" s="33" t="s">
        <v>284</v>
      </c>
      <c r="O156" s="34">
        <v>46572.0</v>
      </c>
      <c r="P156" s="65" t="s">
        <v>106</v>
      </c>
      <c r="Q156" s="65" t="s">
        <v>45</v>
      </c>
      <c r="R156" s="65" t="s">
        <v>45</v>
      </c>
      <c r="S156" s="65" t="s">
        <v>45</v>
      </c>
      <c r="T156" s="65" t="s">
        <v>45</v>
      </c>
      <c r="U156" s="65" t="s">
        <v>44</v>
      </c>
      <c r="V156" s="65" t="s">
        <v>45</v>
      </c>
      <c r="W156" s="65" t="s">
        <v>46</v>
      </c>
      <c r="X156" s="65" t="s">
        <v>46</v>
      </c>
      <c r="Y156" s="65" t="s">
        <v>88</v>
      </c>
      <c r="Z156" s="38" t="str">
        <f t="array" ref="Z156">IFERROR(xlookup(C:C,'Follow up.1'!A:A,'Follow up.1'!AF:AF),"-")</f>
        <v>-</v>
      </c>
      <c r="AA156" s="51" t="s">
        <v>57</v>
      </c>
      <c r="AB156" s="51" t="s">
        <v>57</v>
      </c>
      <c r="AC156" s="51" t="s">
        <v>57</v>
      </c>
      <c r="AD156" s="51" t="s">
        <v>57</v>
      </c>
      <c r="AE156" s="51"/>
      <c r="AF156" s="51" t="s">
        <v>57</v>
      </c>
      <c r="AG156" s="51" t="s">
        <v>57</v>
      </c>
      <c r="AH156" s="51"/>
      <c r="AI156" s="51" t="s">
        <v>57</v>
      </c>
      <c r="AJ156" s="51" t="s">
        <v>198</v>
      </c>
      <c r="AK156" s="51" t="s">
        <v>89</v>
      </c>
      <c r="AL156" s="51" t="s">
        <v>89</v>
      </c>
      <c r="AM156" s="6"/>
      <c r="AN156" s="39" t="str">
        <f t="array" ref="AN156">IFNA(TEXT(XLOOKUP(C:C,'Follow up.2'!B:B,'Follow up.2'!AF:AF),if(left(B156,1)="3","x", "mm/yyyy")), "-")</f>
        <v>-</v>
      </c>
      <c r="AO156" s="6"/>
      <c r="AP156" s="3"/>
      <c r="AQ156" s="3"/>
      <c r="AR156" s="3"/>
      <c r="AS156" s="3"/>
      <c r="AT156" s="3"/>
      <c r="AU156" s="3"/>
      <c r="AV156" s="3"/>
      <c r="AW156" s="3"/>
      <c r="AX156" s="3"/>
      <c r="AY156" s="3"/>
      <c r="AZ156" s="3"/>
      <c r="BA156" s="3"/>
      <c r="BB156" s="3"/>
      <c r="BC156" s="3"/>
      <c r="BD156" s="3"/>
      <c r="BE156" s="3"/>
      <c r="BF156" s="3"/>
      <c r="BG156" s="3"/>
      <c r="BH156" s="3"/>
      <c r="BI156" s="3"/>
    </row>
    <row r="157" ht="14.25" customHeight="1">
      <c r="A157" s="1"/>
      <c r="B157" s="1">
        <f t="array" ref="B157">ifna(iferror(xlookup(C:C,'1000'!A:A,'1000'!D:D),iferror(xlookup(C:C,'2000'!A:A,'2000'!D:D),xlookup(C:C,'3000'!A:A,'3000'!D:D))),"-")</f>
        <v>1096</v>
      </c>
      <c r="C157" s="26">
        <v>1554.0</v>
      </c>
      <c r="D157" s="27" t="s">
        <v>865</v>
      </c>
      <c r="E157" s="27" t="s">
        <v>866</v>
      </c>
      <c r="F157" s="27" t="s">
        <v>844</v>
      </c>
      <c r="G157" s="27">
        <v>7.0</v>
      </c>
      <c r="H157" s="28" t="s">
        <v>867</v>
      </c>
      <c r="I157" s="29" t="s">
        <v>868</v>
      </c>
      <c r="J157" s="27" t="s">
        <v>869</v>
      </c>
      <c r="K157" s="30" t="s">
        <v>195</v>
      </c>
      <c r="L157" s="6" t="s">
        <v>195</v>
      </c>
      <c r="M157" s="51" t="s">
        <v>870</v>
      </c>
      <c r="N157" s="33" t="s">
        <v>281</v>
      </c>
      <c r="O157" s="34">
        <v>46578.0</v>
      </c>
      <c r="P157" s="65" t="s">
        <v>106</v>
      </c>
      <c r="Q157" s="65" t="s">
        <v>106</v>
      </c>
      <c r="R157" s="65" t="s">
        <v>106</v>
      </c>
      <c r="S157" s="65" t="s">
        <v>106</v>
      </c>
      <c r="T157" s="65" t="s">
        <v>168</v>
      </c>
      <c r="U157" s="65" t="s">
        <v>106</v>
      </c>
      <c r="V157" s="65" t="s">
        <v>45</v>
      </c>
      <c r="W157" s="65" t="s">
        <v>46</v>
      </c>
      <c r="X157" s="65" t="s">
        <v>46</v>
      </c>
      <c r="Y157" s="65" t="s">
        <v>168</v>
      </c>
      <c r="Z157" s="38" t="str">
        <f t="array" ref="Z157">IFERROR(xlookup(C:C,'Follow up.1'!A:A,'Follow up.1'!AF:AF),"-")</f>
        <v>01/26</v>
      </c>
      <c r="AA157" s="51" t="s">
        <v>46</v>
      </c>
      <c r="AB157" s="51" t="s">
        <v>46</v>
      </c>
      <c r="AC157" s="51" t="s">
        <v>46</v>
      </c>
      <c r="AD157" s="51" t="s">
        <v>57</v>
      </c>
      <c r="AE157" s="51" t="s">
        <v>46</v>
      </c>
      <c r="AF157" s="51" t="s">
        <v>46</v>
      </c>
      <c r="AG157" s="51" t="s">
        <v>198</v>
      </c>
      <c r="AH157" s="51"/>
      <c r="AI157" s="51" t="s">
        <v>46</v>
      </c>
      <c r="AJ157" s="51" t="s">
        <v>198</v>
      </c>
      <c r="AK157" s="51" t="s">
        <v>89</v>
      </c>
      <c r="AL157" s="51" t="s">
        <v>198</v>
      </c>
      <c r="AM157" s="51" t="s">
        <v>56</v>
      </c>
      <c r="AN157" s="39" t="str">
        <f t="array" ref="AN157">IFNA(TEXT(XLOOKUP(C:C,'Follow up.2'!B:B,'Follow up.2'!AF:AF),if(left(B157,1)="3","x", "mm/yyyy")), "-")</f>
        <v>07/2027</v>
      </c>
      <c r="AO157" s="6"/>
      <c r="AP157" s="3"/>
      <c r="AQ157" s="3"/>
      <c r="AR157" s="3"/>
      <c r="AS157" s="3"/>
      <c r="AT157" s="3"/>
      <c r="AU157" s="3"/>
      <c r="AV157" s="3"/>
      <c r="AW157" s="3"/>
      <c r="AX157" s="3"/>
      <c r="AY157" s="3"/>
      <c r="AZ157" s="3"/>
      <c r="BA157" s="3"/>
      <c r="BB157" s="3"/>
      <c r="BC157" s="3"/>
      <c r="BD157" s="3"/>
      <c r="BE157" s="3"/>
      <c r="BF157" s="3"/>
      <c r="BG157" s="3"/>
      <c r="BH157" s="3"/>
      <c r="BI157" s="3"/>
    </row>
    <row r="158" ht="14.25" customHeight="1">
      <c r="A158" s="1"/>
      <c r="B158" s="1">
        <f t="array" ref="B158">ifna(iferror(xlookup(C:C,'1000'!A:A,'1000'!D:D),iferror(xlookup(C:C,'2000'!A:A,'2000'!D:D),xlookup(C:C,'3000'!A:A,'3000'!D:D))),"-")</f>
        <v>2019</v>
      </c>
      <c r="C158" s="26">
        <v>685.0</v>
      </c>
      <c r="D158" s="27" t="s">
        <v>750</v>
      </c>
      <c r="E158" s="27" t="s">
        <v>751</v>
      </c>
      <c r="F158" s="27" t="s">
        <v>50</v>
      </c>
      <c r="G158" s="42">
        <v>14.0</v>
      </c>
      <c r="H158" s="28" t="s">
        <v>752</v>
      </c>
      <c r="I158" s="29" t="s">
        <v>753</v>
      </c>
      <c r="J158" s="27" t="s">
        <v>754</v>
      </c>
      <c r="K158" s="30" t="s">
        <v>755</v>
      </c>
      <c r="L158" s="31" t="s">
        <v>755</v>
      </c>
      <c r="M158" s="32" t="s">
        <v>756</v>
      </c>
      <c r="N158" s="33" t="s">
        <v>281</v>
      </c>
      <c r="O158" s="34">
        <v>46578.0</v>
      </c>
      <c r="P158" s="35" t="s">
        <v>46</v>
      </c>
      <c r="Q158" s="35" t="s">
        <v>46</v>
      </c>
      <c r="R158" s="35" t="s">
        <v>46</v>
      </c>
      <c r="S158" s="35" t="s">
        <v>46</v>
      </c>
      <c r="T158" s="35" t="s">
        <v>46</v>
      </c>
      <c r="U158" s="35" t="s">
        <v>46</v>
      </c>
      <c r="V158" s="65" t="s">
        <v>45</v>
      </c>
      <c r="W158" s="35" t="s">
        <v>46</v>
      </c>
      <c r="X158" s="35" t="s">
        <v>46</v>
      </c>
      <c r="Y158" s="35" t="s">
        <v>46</v>
      </c>
      <c r="Z158" s="38" t="str">
        <f t="array" ref="Z158">IFERROR(xlookup(C:C,'Follow up.1'!A:A,'Follow up.1'!AF:AF),"-")</f>
        <v> 7/25</v>
      </c>
      <c r="AA158" s="32" t="s">
        <v>57</v>
      </c>
      <c r="AB158" s="32" t="s">
        <v>46</v>
      </c>
      <c r="AC158" s="32" t="s">
        <v>46</v>
      </c>
      <c r="AD158" s="32" t="s">
        <v>46</v>
      </c>
      <c r="AE158" s="32"/>
      <c r="AF158" s="32" t="s">
        <v>57</v>
      </c>
      <c r="AG158" s="32" t="s">
        <v>57</v>
      </c>
      <c r="AH158" s="32"/>
      <c r="AI158" s="32" t="s">
        <v>57</v>
      </c>
      <c r="AJ158" s="32" t="s">
        <v>89</v>
      </c>
      <c r="AK158" s="32" t="s">
        <v>107</v>
      </c>
      <c r="AL158" s="32" t="s">
        <v>198</v>
      </c>
      <c r="AM158" s="32" t="s">
        <v>56</v>
      </c>
      <c r="AN158" s="39" t="str">
        <f t="array" ref="AN158">IFNA(TEXT(XLOOKUP(C:C,'Follow up.2'!B:B,'Follow up.2'!AF:AF),if(left(B158,1)="3","x", "mm/yyyy")), "-")</f>
        <v>07/2027</v>
      </c>
      <c r="AO158" s="31"/>
      <c r="AP158" s="27"/>
      <c r="AQ158" s="3"/>
      <c r="AR158" s="3"/>
      <c r="AS158" s="3"/>
      <c r="AT158" s="3"/>
      <c r="AU158" s="3"/>
      <c r="AV158" s="3"/>
      <c r="AW158" s="13"/>
      <c r="AX158" s="13"/>
      <c r="AY158" s="13"/>
      <c r="AZ158" s="13"/>
      <c r="BA158" s="13"/>
      <c r="BB158" s="13"/>
      <c r="BC158" s="13"/>
      <c r="BD158" s="13"/>
      <c r="BE158" s="13"/>
      <c r="BF158" s="13"/>
      <c r="BG158" s="13"/>
      <c r="BH158" s="13"/>
      <c r="BI158" s="13"/>
    </row>
    <row r="159" ht="14.25" customHeight="1">
      <c r="A159" s="1"/>
      <c r="B159" s="1">
        <f t="array" ref="B159">ifna(iferror(xlookup(C:C,'1000'!A:A,'1000'!D:D),iferror(xlookup(C:C,'2000'!A:A,'2000'!D:D),xlookup(C:C,'3000'!A:A,'3000'!D:D))),"-")</f>
        <v>2059</v>
      </c>
      <c r="C159" s="26">
        <v>1141.0</v>
      </c>
      <c r="D159" s="27" t="s">
        <v>678</v>
      </c>
      <c r="E159" s="27" t="s">
        <v>679</v>
      </c>
      <c r="F159" s="27" t="s">
        <v>287</v>
      </c>
      <c r="G159" s="27">
        <v>15.0</v>
      </c>
      <c r="H159" s="28" t="s">
        <v>680</v>
      </c>
      <c r="I159" s="29" t="s">
        <v>681</v>
      </c>
      <c r="J159" s="27"/>
      <c r="K159" s="30" t="s">
        <v>42</v>
      </c>
      <c r="L159" s="31" t="s">
        <v>42</v>
      </c>
      <c r="M159" s="32" t="s">
        <v>682</v>
      </c>
      <c r="N159" s="33" t="s">
        <v>281</v>
      </c>
      <c r="O159" s="34">
        <v>46581.0</v>
      </c>
      <c r="P159" s="35" t="s">
        <v>76</v>
      </c>
      <c r="Q159" s="35" t="s">
        <v>45</v>
      </c>
      <c r="R159" s="35" t="s">
        <v>45</v>
      </c>
      <c r="S159" s="35" t="s">
        <v>46</v>
      </c>
      <c r="T159" s="35" t="s">
        <v>45</v>
      </c>
      <c r="U159" s="35" t="s">
        <v>45</v>
      </c>
      <c r="V159" s="65" t="s">
        <v>45</v>
      </c>
      <c r="W159" s="35" t="s">
        <v>56</v>
      </c>
      <c r="X159" s="35" t="s">
        <v>56</v>
      </c>
      <c r="Y159" s="35" t="s">
        <v>45</v>
      </c>
      <c r="Z159" s="38" t="str">
        <f t="array" ref="Z159">IFERROR(xlookup(C:C,'Follow up.1'!A:A,'Follow up.1'!AF:AF),"-")</f>
        <v>11/25</v>
      </c>
      <c r="AA159" s="32" t="s">
        <v>86</v>
      </c>
      <c r="AB159" s="32" t="s">
        <v>198</v>
      </c>
      <c r="AC159" s="32" t="s">
        <v>86</v>
      </c>
      <c r="AD159" s="32" t="s">
        <v>86</v>
      </c>
      <c r="AE159" s="32"/>
      <c r="AF159" s="32" t="s">
        <v>128</v>
      </c>
      <c r="AG159" s="32" t="s">
        <v>57</v>
      </c>
      <c r="AH159" s="32"/>
      <c r="AI159" s="32" t="s">
        <v>198</v>
      </c>
      <c r="AJ159" s="31"/>
      <c r="AK159" s="32" t="s">
        <v>89</v>
      </c>
      <c r="AL159" s="32" t="s">
        <v>89</v>
      </c>
      <c r="AM159" s="32" t="s">
        <v>56</v>
      </c>
      <c r="AN159" s="39" t="str">
        <f t="array" ref="AN159">IFNA(TEXT(XLOOKUP(C:C,'Follow up.2'!B:B,'Follow up.2'!AF:AF),if(left(B159,1)="3","x", "mm/yyyy")), "-")</f>
        <v>07/2027</v>
      </c>
      <c r="AO159" s="31"/>
      <c r="AP159" s="27"/>
      <c r="AQ159" s="3"/>
      <c r="AR159" s="3"/>
      <c r="AS159" s="3"/>
      <c r="AT159" s="3"/>
      <c r="AU159" s="3"/>
      <c r="AV159" s="3"/>
      <c r="AW159" s="3"/>
      <c r="AX159" s="3"/>
      <c r="AY159" s="3"/>
      <c r="AZ159" s="3"/>
      <c r="BA159" s="3"/>
      <c r="BB159" s="3"/>
      <c r="BC159" s="3"/>
      <c r="BD159" s="3"/>
      <c r="BE159" s="3"/>
      <c r="BF159" s="3"/>
      <c r="BG159" s="3"/>
      <c r="BH159" s="3"/>
      <c r="BI159" s="3"/>
    </row>
    <row r="160" ht="14.25" customHeight="1">
      <c r="A160" s="1"/>
      <c r="B160" s="1">
        <f t="array" ref="B160">ifna(iferror(xlookup(C:C,'1000'!A:A,'1000'!D:D),iferror(xlookup(C:C,'2000'!A:A,'2000'!D:D),xlookup(C:C,'3000'!A:A,'3000'!D:D))),"-")</f>
        <v>1126</v>
      </c>
      <c r="C160" s="87">
        <v>1789.0</v>
      </c>
      <c r="D160" s="89" t="s">
        <v>764</v>
      </c>
      <c r="E160" s="89" t="s">
        <v>765</v>
      </c>
      <c r="F160" s="89" t="s">
        <v>92</v>
      </c>
      <c r="G160" s="89">
        <v>11.0</v>
      </c>
      <c r="H160" s="43" t="s">
        <v>766</v>
      </c>
      <c r="I160" s="90" t="s">
        <v>767</v>
      </c>
      <c r="J160" s="89" t="s">
        <v>767</v>
      </c>
      <c r="K160" s="91"/>
      <c r="L160" s="31" t="s">
        <v>42</v>
      </c>
      <c r="M160" s="31"/>
      <c r="N160" s="33" t="s">
        <v>768</v>
      </c>
      <c r="O160" s="1460">
        <v>46940.0</v>
      </c>
      <c r="P160" s="50" t="s">
        <v>44</v>
      </c>
      <c r="Q160" s="50" t="s">
        <v>46</v>
      </c>
      <c r="R160" s="50" t="s">
        <v>46</v>
      </c>
      <c r="S160" s="50" t="s">
        <v>46</v>
      </c>
      <c r="T160" s="50" t="s">
        <v>46</v>
      </c>
      <c r="U160" s="50" t="s">
        <v>45</v>
      </c>
      <c r="V160" s="50" t="s">
        <v>87</v>
      </c>
      <c r="W160" s="50" t="s">
        <v>87</v>
      </c>
      <c r="X160" s="50" t="s">
        <v>87</v>
      </c>
      <c r="Y160" s="50" t="s">
        <v>87</v>
      </c>
      <c r="Z160" s="38" t="str">
        <f t="array" ref="Z160">IFERROR(xlookup(C:C,'Follow up.1'!A:A,'Follow up.1'!AF:AF),"-")</f>
        <v>04/26</v>
      </c>
      <c r="AA160" s="51" t="s">
        <v>88</v>
      </c>
      <c r="AB160" s="51" t="s">
        <v>531</v>
      </c>
      <c r="AC160" s="51" t="s">
        <v>531</v>
      </c>
      <c r="AD160" s="51" t="s">
        <v>531</v>
      </c>
      <c r="AE160" s="51"/>
      <c r="AF160" s="51" t="s">
        <v>531</v>
      </c>
      <c r="AG160" s="51" t="s">
        <v>56</v>
      </c>
      <c r="AH160" s="51"/>
      <c r="AI160" s="6"/>
      <c r="AJ160" s="6"/>
      <c r="AK160" s="6"/>
      <c r="AL160" s="6"/>
      <c r="AM160" s="6"/>
      <c r="AN160" s="39" t="str">
        <f t="array" ref="AN160">IFNA(TEXT(XLOOKUP(C:C,'Follow up.2'!B:B,'Follow up.2'!AF:AF),if(left(B160,1)="3","x", "mm/yyyy")), "-")</f>
        <v/>
      </c>
      <c r="AO160" s="6"/>
      <c r="AP160" s="3"/>
      <c r="AQ160" s="3"/>
      <c r="AR160" s="3"/>
      <c r="AS160" s="3"/>
      <c r="AT160" s="3"/>
      <c r="AU160" s="3"/>
      <c r="AV160" s="3"/>
      <c r="AW160" s="3"/>
      <c r="AX160" s="3"/>
      <c r="AY160" s="3"/>
      <c r="AZ160" s="3"/>
      <c r="BA160" s="3"/>
      <c r="BB160" s="3"/>
      <c r="BC160" s="3"/>
      <c r="BD160" s="3"/>
      <c r="BE160" s="3"/>
      <c r="BF160" s="3"/>
      <c r="BG160" s="3"/>
      <c r="BH160" s="3"/>
      <c r="BI160" s="3"/>
    </row>
    <row r="161" ht="14.25" customHeight="1">
      <c r="A161" s="1"/>
      <c r="B161" s="1">
        <f t="array" ref="B161">ifna(iferror(xlookup(C:C,'1000'!A:A,'1000'!D:D),iferror(xlookup(C:C,'2000'!A:A,'2000'!D:D),xlookup(C:C,'3000'!A:A,'3000'!D:D))),"-")</f>
        <v>1079</v>
      </c>
      <c r="C161" s="26">
        <v>1440.0</v>
      </c>
      <c r="D161" s="27" t="s">
        <v>769</v>
      </c>
      <c r="E161" s="27" t="s">
        <v>595</v>
      </c>
      <c r="F161" s="27" t="s">
        <v>92</v>
      </c>
      <c r="G161" s="27">
        <v>12.0</v>
      </c>
      <c r="H161" s="28" t="s">
        <v>596</v>
      </c>
      <c r="I161" s="29" t="s">
        <v>597</v>
      </c>
      <c r="J161" s="27" t="s">
        <v>770</v>
      </c>
      <c r="K161" s="30" t="s">
        <v>42</v>
      </c>
      <c r="L161" s="6" t="s">
        <v>42</v>
      </c>
      <c r="M161" s="6"/>
      <c r="N161" s="33" t="s">
        <v>281</v>
      </c>
      <c r="O161" s="34">
        <v>46965.0</v>
      </c>
      <c r="P161" s="65" t="s">
        <v>56</v>
      </c>
      <c r="Q161" s="65" t="s">
        <v>45</v>
      </c>
      <c r="R161" s="65" t="s">
        <v>45</v>
      </c>
      <c r="S161" s="65" t="s">
        <v>106</v>
      </c>
      <c r="T161" s="65" t="s">
        <v>106</v>
      </c>
      <c r="U161" s="65" t="s">
        <v>106</v>
      </c>
      <c r="V161" s="66" t="s">
        <v>45</v>
      </c>
      <c r="W161" s="65" t="s">
        <v>44</v>
      </c>
      <c r="X161" s="65" t="s">
        <v>44</v>
      </c>
      <c r="Y161" s="65" t="s">
        <v>44</v>
      </c>
      <c r="Z161" s="38" t="str">
        <f t="array" ref="Z161">IFERROR(xlookup(C:C,'Follow up.1'!A:A,'Follow up.1'!AF:AF),"-")</f>
        <v> 12/25</v>
      </c>
      <c r="AA161" s="51" t="s">
        <v>77</v>
      </c>
      <c r="AB161" s="51" t="s">
        <v>86</v>
      </c>
      <c r="AC161" s="51" t="s">
        <v>86</v>
      </c>
      <c r="AD161" s="51" t="s">
        <v>86</v>
      </c>
      <c r="AE161" s="51"/>
      <c r="AF161" s="51" t="s">
        <v>46</v>
      </c>
      <c r="AG161" s="51" t="s">
        <v>46</v>
      </c>
      <c r="AH161" s="51"/>
      <c r="AI161" s="51" t="s">
        <v>57</v>
      </c>
      <c r="AJ161" s="51" t="s">
        <v>198</v>
      </c>
      <c r="AK161" s="51"/>
      <c r="AL161" s="51" t="s">
        <v>47</v>
      </c>
      <c r="AM161" s="6"/>
      <c r="AN161" s="39" t="str">
        <f t="array" ref="AN161">IFNA(TEXT(XLOOKUP(C:C,'Follow up.2'!B:B,'Follow up.2'!AF:AF),if(left(B161,1)="3","x", "mm/yyyy")), "-")</f>
        <v>07/2027</v>
      </c>
      <c r="AO161" s="6"/>
      <c r="AP161" s="3"/>
      <c r="AQ161" s="3"/>
      <c r="AR161" s="3"/>
      <c r="AS161" s="3"/>
      <c r="AT161" s="3"/>
      <c r="AU161" s="3"/>
      <c r="AV161" s="3"/>
      <c r="AW161" s="3"/>
      <c r="AX161" s="3"/>
      <c r="AY161" s="3"/>
      <c r="AZ161" s="3"/>
      <c r="BA161" s="3"/>
      <c r="BB161" s="3"/>
      <c r="BC161" s="3"/>
      <c r="BD161" s="3"/>
      <c r="BE161" s="3"/>
      <c r="BF161" s="3"/>
      <c r="BG161" s="3"/>
      <c r="BH161" s="3"/>
      <c r="BI161" s="3"/>
    </row>
    <row r="162" ht="14.25" customHeight="1">
      <c r="A162" s="1"/>
      <c r="B162" s="1">
        <f t="array" ref="B162">ifna(iferror(xlookup(C:C,'1000'!A:A,'1000'!D:D),iferror(xlookup(C:C,'2000'!A:A,'2000'!D:D),xlookup(C:C,'3000'!A:A,'3000'!D:D))),"-")</f>
        <v>2095</v>
      </c>
      <c r="C162" s="26">
        <v>1571.0</v>
      </c>
      <c r="D162" s="27" t="s">
        <v>721</v>
      </c>
      <c r="E162" s="27" t="s">
        <v>623</v>
      </c>
      <c r="F162" s="27" t="s">
        <v>124</v>
      </c>
      <c r="G162" s="27">
        <v>14.0</v>
      </c>
      <c r="H162" s="28" t="s">
        <v>722</v>
      </c>
      <c r="I162" s="29" t="s">
        <v>625</v>
      </c>
      <c r="J162" s="27" t="s">
        <v>626</v>
      </c>
      <c r="K162" s="30" t="s">
        <v>723</v>
      </c>
      <c r="L162" s="6" t="s">
        <v>723</v>
      </c>
      <c r="M162" s="51" t="s">
        <v>724</v>
      </c>
      <c r="N162" s="82" t="s">
        <v>284</v>
      </c>
      <c r="O162" s="86" t="s">
        <v>726</v>
      </c>
      <c r="P162" s="65" t="s">
        <v>46</v>
      </c>
      <c r="Q162" s="65" t="s">
        <v>56</v>
      </c>
      <c r="R162" s="65" t="s">
        <v>106</v>
      </c>
      <c r="S162" s="65" t="s">
        <v>106</v>
      </c>
      <c r="T162" s="65" t="s">
        <v>56</v>
      </c>
      <c r="U162" s="65" t="s">
        <v>56</v>
      </c>
      <c r="V162" s="66" t="s">
        <v>45</v>
      </c>
      <c r="W162" s="65" t="s">
        <v>46</v>
      </c>
      <c r="X162" s="65" t="s">
        <v>46</v>
      </c>
      <c r="Y162" s="65" t="s">
        <v>46</v>
      </c>
      <c r="Z162" s="38" t="str">
        <f t="array" ref="Z162">IFERROR(xlookup(C:C,'Follow up.1'!A:A,'Follow up.1'!AF:AF),"-")</f>
        <v>02/26</v>
      </c>
      <c r="AA162" s="51" t="s">
        <v>46</v>
      </c>
      <c r="AB162" s="51" t="s">
        <v>198</v>
      </c>
      <c r="AC162" s="51" t="s">
        <v>198</v>
      </c>
      <c r="AD162" s="51" t="s">
        <v>46</v>
      </c>
      <c r="AE162" s="51"/>
      <c r="AF162" s="51" t="s">
        <v>46</v>
      </c>
      <c r="AG162" s="51" t="s">
        <v>57</v>
      </c>
      <c r="AH162" s="51"/>
      <c r="AI162" s="51" t="s">
        <v>46</v>
      </c>
      <c r="AJ162" s="51" t="s">
        <v>89</v>
      </c>
      <c r="AK162" s="51" t="s">
        <v>107</v>
      </c>
      <c r="AL162" s="51" t="s">
        <v>47</v>
      </c>
      <c r="AM162" s="6"/>
      <c r="AN162" s="39" t="str">
        <f t="array" ref="AN162">IFNA(TEXT(XLOOKUP(C:C,'Follow up.2'!B:B,'Follow up.2'!AF:AF),if(left(B162,1)="3","x", "mm/yyyy")), "-")</f>
        <v>06/2027</v>
      </c>
      <c r="AO162" s="6"/>
      <c r="AP162" s="3"/>
      <c r="AQ162" s="3"/>
      <c r="AR162" s="3"/>
      <c r="AS162" s="3"/>
      <c r="AT162" s="3"/>
      <c r="AU162" s="3"/>
      <c r="AV162" s="3"/>
      <c r="AW162" s="3"/>
      <c r="AX162" s="3"/>
      <c r="AY162" s="3"/>
      <c r="AZ162" s="3"/>
      <c r="BA162" s="3"/>
      <c r="BB162" s="3"/>
      <c r="BC162" s="3"/>
      <c r="BD162" s="3"/>
      <c r="BE162" s="3"/>
      <c r="BF162" s="3"/>
      <c r="BG162" s="3"/>
      <c r="BH162" s="3"/>
      <c r="BI162" s="3"/>
    </row>
    <row r="163" ht="14.25" customHeight="1">
      <c r="A163" s="1"/>
      <c r="B163" s="1">
        <f t="array" ref="B163">ifna(iferror(xlookup(C:C,'1000'!A:A,'1000'!D:D),iferror(xlookup(C:C,'2000'!A:A,'2000'!D:D),xlookup(C:C,'3000'!A:A,'3000'!D:D))),"-")</f>
        <v>2077</v>
      </c>
      <c r="C163" s="133">
        <v>1403.0</v>
      </c>
      <c r="D163" s="140" t="s">
        <v>717</v>
      </c>
      <c r="E163" s="134" t="s">
        <v>718</v>
      </c>
      <c r="F163" s="94" t="s">
        <v>117</v>
      </c>
      <c r="G163" s="134">
        <v>14.0</v>
      </c>
      <c r="H163" s="28" t="s">
        <v>719</v>
      </c>
      <c r="I163" s="141">
        <v>2.672768502E9</v>
      </c>
      <c r="J163" s="134">
        <v>2.672763767E9</v>
      </c>
      <c r="K163" s="30" t="s">
        <v>609</v>
      </c>
      <c r="L163" s="31" t="s">
        <v>609</v>
      </c>
      <c r="M163" s="31"/>
      <c r="N163" s="33" t="s">
        <v>720</v>
      </c>
      <c r="O163" s="86" t="s">
        <v>654</v>
      </c>
      <c r="P163" s="65" t="s">
        <v>106</v>
      </c>
      <c r="Q163" s="65" t="s">
        <v>46</v>
      </c>
      <c r="R163" s="65" t="s">
        <v>106</v>
      </c>
      <c r="S163" s="65" t="s">
        <v>106</v>
      </c>
      <c r="T163" s="65" t="s">
        <v>106</v>
      </c>
      <c r="U163" s="65" t="s">
        <v>106</v>
      </c>
      <c r="V163" s="66" t="s">
        <v>45</v>
      </c>
      <c r="W163" s="65" t="s">
        <v>45</v>
      </c>
      <c r="X163" s="65" t="s">
        <v>45</v>
      </c>
      <c r="Y163" s="65" t="s">
        <v>106</v>
      </c>
      <c r="Z163" s="38" t="str">
        <f t="array" ref="Z163">IFERROR(xlookup(C:C,'Follow up.1'!A:A,'Follow up.1'!AF:AF),"-")</f>
        <v>12/25</v>
      </c>
      <c r="AA163" s="51" t="s">
        <v>56</v>
      </c>
      <c r="AB163" s="51" t="s">
        <v>56</v>
      </c>
      <c r="AC163" s="51" t="s">
        <v>56</v>
      </c>
      <c r="AD163" s="51" t="s">
        <v>331</v>
      </c>
      <c r="AE163" s="51"/>
      <c r="AF163" s="51" t="s">
        <v>198</v>
      </c>
      <c r="AG163" s="6"/>
      <c r="AH163" s="6"/>
      <c r="AI163" s="6"/>
      <c r="AJ163" s="6"/>
      <c r="AK163" s="6"/>
      <c r="AL163" s="31"/>
      <c r="AM163" s="51"/>
      <c r="AN163" s="39" t="str">
        <f t="array" ref="AN163">IFNA(TEXT(XLOOKUP(C:C,'Follow up.2'!B:B,'Follow up.2'!AF:AF),if(left(B163,1)="3","x", "mm/yyyy")), "-")</f>
        <v>09/2027</v>
      </c>
      <c r="AO163" s="6"/>
      <c r="AP163" s="3"/>
      <c r="AQ163" s="3"/>
      <c r="AR163" s="3"/>
      <c r="AS163" s="3"/>
      <c r="AT163" s="3"/>
      <c r="AU163" s="3"/>
      <c r="AV163" s="3"/>
      <c r="AW163" s="3"/>
      <c r="AX163" s="3"/>
      <c r="AY163" s="3"/>
      <c r="AZ163" s="3"/>
      <c r="BA163" s="3"/>
      <c r="BB163" s="3"/>
      <c r="BC163" s="3"/>
      <c r="BD163" s="3"/>
      <c r="BE163" s="3"/>
      <c r="BF163" s="3"/>
      <c r="BG163" s="3"/>
      <c r="BH163" s="3"/>
      <c r="BI163" s="3"/>
    </row>
    <row r="164" ht="14.25" customHeight="1">
      <c r="A164" s="1"/>
      <c r="B164" s="1">
        <f t="array" ref="B164">ifna(iferror(xlookup(C:C,'1000'!A:A,'1000'!D:D),iferror(xlookup(C:C,'2000'!A:A,'2000'!D:D),xlookup(C:C,'3000'!A:A,'3000'!D:D))),"-")</f>
        <v>2103</v>
      </c>
      <c r="C164" s="26">
        <v>1613.0</v>
      </c>
      <c r="D164" s="27" t="s">
        <v>878</v>
      </c>
      <c r="E164" s="27" t="s">
        <v>2183</v>
      </c>
      <c r="F164" s="27" t="s">
        <v>38</v>
      </c>
      <c r="G164" s="27">
        <v>17.0</v>
      </c>
      <c r="H164" s="28" t="s">
        <v>2184</v>
      </c>
      <c r="I164" s="44" t="s">
        <v>2185</v>
      </c>
      <c r="J164" s="42" t="s">
        <v>2186</v>
      </c>
      <c r="K164" s="30" t="s">
        <v>42</v>
      </c>
      <c r="L164" s="31" t="s">
        <v>42</v>
      </c>
      <c r="M164" s="32"/>
      <c r="N164" s="33" t="s">
        <v>2187</v>
      </c>
      <c r="O164" s="86" t="s">
        <v>654</v>
      </c>
      <c r="P164" s="35" t="s">
        <v>44</v>
      </c>
      <c r="Q164" s="35" t="s">
        <v>56</v>
      </c>
      <c r="R164" s="35" t="s">
        <v>56</v>
      </c>
      <c r="S164" s="35" t="s">
        <v>56</v>
      </c>
      <c r="T164" s="35" t="s">
        <v>45</v>
      </c>
      <c r="U164" s="35" t="s">
        <v>45</v>
      </c>
      <c r="V164" s="35" t="s">
        <v>45</v>
      </c>
      <c r="W164" s="35" t="s">
        <v>45</v>
      </c>
      <c r="X164" s="35" t="s">
        <v>45</v>
      </c>
      <c r="Y164" s="35" t="s">
        <v>56</v>
      </c>
      <c r="Z164" s="38" t="str">
        <f t="array" ref="Z164">IFERROR(xlookup(C:C,'Follow up.1'!A:A,'Follow up.1'!AF:AF),"-")</f>
        <v>02/26</v>
      </c>
      <c r="AA164" s="32" t="s">
        <v>198</v>
      </c>
      <c r="AB164" s="32" t="s">
        <v>198</v>
      </c>
      <c r="AC164" s="32" t="s">
        <v>198</v>
      </c>
      <c r="AD164" s="32" t="s">
        <v>198</v>
      </c>
      <c r="AE164" s="32"/>
      <c r="AF164" s="32" t="s">
        <v>46</v>
      </c>
      <c r="AG164" s="6"/>
      <c r="AH164" s="6"/>
      <c r="AI164" s="32"/>
      <c r="AJ164" s="32"/>
      <c r="AK164" s="32"/>
      <c r="AL164" s="31"/>
      <c r="AM164" s="31"/>
      <c r="AN164" s="39" t="str">
        <f t="array" ref="AN164">IFNA(TEXT(XLOOKUP(C:C,'Follow up.2'!B:B,'Follow up.2'!AF:AF),if(left(B164,1)="3","x", "mm/yyyy")), "-")</f>
        <v/>
      </c>
      <c r="AO164" s="32"/>
      <c r="AP164" s="30"/>
      <c r="AQ164" s="13"/>
      <c r="AR164" s="13"/>
      <c r="AS164" s="13"/>
      <c r="AT164" s="13"/>
      <c r="AU164" s="13"/>
      <c r="AV164" s="13"/>
      <c r="AW164" s="3"/>
      <c r="AX164" s="3"/>
      <c r="AY164" s="3"/>
      <c r="AZ164" s="3"/>
      <c r="BA164" s="3"/>
      <c r="BB164" s="3"/>
      <c r="BC164" s="3"/>
      <c r="BD164" s="3"/>
      <c r="BE164" s="3"/>
      <c r="BF164" s="3"/>
      <c r="BG164" s="3"/>
      <c r="BH164" s="3"/>
      <c r="BI164" s="3"/>
    </row>
    <row r="165" ht="14.25" customHeight="1">
      <c r="A165" s="1"/>
      <c r="B165" s="1">
        <f t="array" ref="B165">ifna(iferror(xlookup(C:C,'1000'!A:A,'1000'!D:D),iferror(xlookup(C:C,'2000'!A:A,'2000'!D:D),xlookup(C:C,'3000'!A:A,'3000'!D:D))),"-")</f>
        <v>1115</v>
      </c>
      <c r="C165" s="52">
        <v>1661.0</v>
      </c>
      <c r="D165" s="53" t="s">
        <v>171</v>
      </c>
      <c r="E165" s="53" t="s">
        <v>915</v>
      </c>
      <c r="F165" s="53" t="s">
        <v>287</v>
      </c>
      <c r="G165" s="53">
        <v>7.0</v>
      </c>
      <c r="H165" s="28" t="s">
        <v>916</v>
      </c>
      <c r="I165" s="54" t="s">
        <v>917</v>
      </c>
      <c r="J165" s="53"/>
      <c r="K165" s="55" t="s">
        <v>42</v>
      </c>
      <c r="L165" s="40" t="s">
        <v>42</v>
      </c>
      <c r="M165" s="40"/>
      <c r="N165" s="82" t="s">
        <v>918</v>
      </c>
      <c r="O165" s="86" t="s">
        <v>654</v>
      </c>
      <c r="P165" s="35" t="s">
        <v>45</v>
      </c>
      <c r="Q165" s="35" t="s">
        <v>45</v>
      </c>
      <c r="R165" s="35" t="s">
        <v>45</v>
      </c>
      <c r="S165" s="35" t="s">
        <v>45</v>
      </c>
      <c r="T165" s="35" t="s">
        <v>45</v>
      </c>
      <c r="U165" s="35" t="s">
        <v>86</v>
      </c>
      <c r="V165" s="35" t="s">
        <v>46</v>
      </c>
      <c r="W165" s="35" t="s">
        <v>46</v>
      </c>
      <c r="X165" s="35" t="s">
        <v>46</v>
      </c>
      <c r="Y165" s="37" t="s">
        <v>45</v>
      </c>
      <c r="Z165" s="38" t="str">
        <f t="array" ref="Z165">IFERROR(xlookup(C:C,'Follow up.1'!A:A,'Follow up.1'!AF:AF),"-")</f>
        <v>04/26</v>
      </c>
      <c r="AA165" s="57" t="s">
        <v>88</v>
      </c>
      <c r="AB165" s="45"/>
      <c r="AC165" s="45"/>
      <c r="AD165" s="45"/>
      <c r="AE165" s="45"/>
      <c r="AF165" s="45"/>
      <c r="AG165" s="45"/>
      <c r="AH165" s="45"/>
      <c r="AI165" s="45"/>
      <c r="AJ165" s="45"/>
      <c r="AK165" s="45"/>
      <c r="AL165" s="45"/>
      <c r="AM165" s="45"/>
      <c r="AN165" s="39" t="str">
        <f t="array" ref="AN165">IFNA(TEXT(XLOOKUP(C:C,'Follow up.2'!B:B,'Follow up.2'!AF:AF),if(left(B165,1)="3","x", "mm/yyyy")), "-")</f>
        <v/>
      </c>
      <c r="AO165" s="45"/>
      <c r="AP165" s="55"/>
      <c r="AW165" s="3"/>
      <c r="AX165" s="3"/>
      <c r="AY165" s="3"/>
      <c r="AZ165" s="3"/>
      <c r="BA165" s="3"/>
      <c r="BB165" s="3"/>
      <c r="BC165" s="3"/>
      <c r="BD165" s="3"/>
      <c r="BE165" s="3"/>
      <c r="BF165" s="3"/>
      <c r="BG165" s="3"/>
      <c r="BH165" s="3"/>
      <c r="BI165" s="3"/>
    </row>
    <row r="166" ht="14.25" customHeight="1">
      <c r="A166" s="1"/>
      <c r="B166" s="1">
        <f t="array" ref="B166">ifna(iferror(xlookup(C:C,'1000'!A:A,'1000'!D:D),iferror(xlookup(C:C,'2000'!A:A,'2000'!D:D),xlookup(C:C,'3000'!A:A,'3000'!D:D))),"-")</f>
        <v>1086</v>
      </c>
      <c r="C166" s="26">
        <v>1485.0</v>
      </c>
      <c r="D166" s="27" t="s">
        <v>1048</v>
      </c>
      <c r="E166" s="27" t="s">
        <v>1049</v>
      </c>
      <c r="F166" s="27" t="s">
        <v>170</v>
      </c>
      <c r="G166" s="27">
        <v>8.0</v>
      </c>
      <c r="H166" s="28" t="s">
        <v>1050</v>
      </c>
      <c r="I166" s="29" t="s">
        <v>1051</v>
      </c>
      <c r="J166" s="27"/>
      <c r="K166" s="30" t="s">
        <v>206</v>
      </c>
      <c r="L166" s="6" t="s">
        <v>206</v>
      </c>
      <c r="M166" s="6"/>
      <c r="N166" s="82" t="s">
        <v>1052</v>
      </c>
      <c r="O166" s="86" t="s">
        <v>654</v>
      </c>
      <c r="P166" s="65" t="s">
        <v>46</v>
      </c>
      <c r="Q166" s="65" t="s">
        <v>45</v>
      </c>
      <c r="R166" s="65" t="s">
        <v>106</v>
      </c>
      <c r="S166" s="65" t="s">
        <v>106</v>
      </c>
      <c r="T166" s="65" t="s">
        <v>106</v>
      </c>
      <c r="U166" s="65" t="s">
        <v>44</v>
      </c>
      <c r="V166" s="66" t="s">
        <v>45</v>
      </c>
      <c r="W166" s="65" t="s">
        <v>45</v>
      </c>
      <c r="X166" s="65" t="s">
        <v>45</v>
      </c>
      <c r="Y166" s="65" t="s">
        <v>46</v>
      </c>
      <c r="Z166" s="38" t="str">
        <f t="array" ref="Z166">IFERROR(xlookup(C:C,'Follow up.1'!A:A,'Follow up.1'!AF:AF),"-")</f>
        <v>02/26</v>
      </c>
      <c r="AA166" s="51" t="s">
        <v>46</v>
      </c>
      <c r="AB166" s="51" t="s">
        <v>198</v>
      </c>
      <c r="AC166" s="51" t="s">
        <v>89</v>
      </c>
      <c r="AD166" s="51" t="s">
        <v>89</v>
      </c>
      <c r="AE166" s="51"/>
      <c r="AF166" s="51" t="s">
        <v>1053</v>
      </c>
      <c r="AG166" s="6"/>
      <c r="AH166" s="6"/>
      <c r="AI166" s="6"/>
      <c r="AJ166" s="6"/>
      <c r="AK166" s="6"/>
      <c r="AL166" s="6"/>
      <c r="AM166" s="6"/>
      <c r="AN166" s="39" t="str">
        <f t="array" ref="AN166">IFNA(TEXT(XLOOKUP(C:C,'Follow up.2'!B:B,'Follow up.2'!AF:AF),if(left(B166,1)="3","x", "mm/yyyy")), "-")</f>
        <v/>
      </c>
      <c r="AO166" s="6"/>
      <c r="AP166" s="46"/>
      <c r="AQ166" s="46"/>
      <c r="AR166" s="3"/>
      <c r="AS166" s="3"/>
      <c r="AT166" s="3"/>
      <c r="AU166" s="3"/>
      <c r="AV166" s="3"/>
      <c r="AW166" s="3"/>
      <c r="AX166" s="3"/>
      <c r="AY166" s="3"/>
      <c r="AZ166" s="3"/>
      <c r="BA166" s="3"/>
      <c r="BB166" s="3"/>
      <c r="BC166" s="3"/>
      <c r="BD166" s="3"/>
      <c r="BE166" s="3"/>
      <c r="BF166" s="3"/>
      <c r="BG166" s="3"/>
      <c r="BH166" s="3"/>
      <c r="BI166" s="3"/>
    </row>
    <row r="167" ht="14.25" customHeight="1">
      <c r="A167" s="1"/>
      <c r="B167" s="1">
        <f t="array" ref="B167">ifna(iferror(xlookup(C:C,'1000'!A:A,'1000'!D:D),iferror(xlookup(C:C,'2000'!A:A,'2000'!D:D),xlookup(C:C,'3000'!A:A,'3000'!D:D))),"-")</f>
        <v>3057</v>
      </c>
      <c r="C167" s="26">
        <v>386.0</v>
      </c>
      <c r="D167" s="27" t="s">
        <v>3281</v>
      </c>
      <c r="E167" s="27" t="s">
        <v>3282</v>
      </c>
      <c r="F167" s="27" t="s">
        <v>50</v>
      </c>
      <c r="G167" s="27" t="s">
        <v>3283</v>
      </c>
      <c r="H167" s="28">
        <v>0.0</v>
      </c>
      <c r="I167" s="29">
        <v>0.0</v>
      </c>
      <c r="J167" s="27" t="s">
        <v>3284</v>
      </c>
      <c r="K167" s="30" t="s">
        <v>609</v>
      </c>
      <c r="L167" s="31" t="s">
        <v>609</v>
      </c>
      <c r="M167" s="31"/>
      <c r="N167" s="33" t="s">
        <v>58</v>
      </c>
      <c r="O167" s="86" t="s">
        <v>58</v>
      </c>
      <c r="P167" s="35" t="s">
        <v>45</v>
      </c>
      <c r="Q167" s="35" t="s">
        <v>45</v>
      </c>
      <c r="R167" s="35" t="s">
        <v>45</v>
      </c>
      <c r="S167" s="35" t="s">
        <v>45</v>
      </c>
      <c r="T167" s="35" t="s">
        <v>45</v>
      </c>
      <c r="U167" s="35" t="s">
        <v>45</v>
      </c>
      <c r="V167" s="35" t="s">
        <v>45</v>
      </c>
      <c r="W167" s="35" t="s">
        <v>45</v>
      </c>
      <c r="X167" s="35" t="s">
        <v>45</v>
      </c>
      <c r="Y167" s="35" t="s">
        <v>45</v>
      </c>
      <c r="Z167" s="38" t="str">
        <f t="array" ref="Z167">IFERROR(xlookup(C:C,'Follow up.1'!A:A,'Follow up.1'!AF:AF),"-")</f>
        <v> 3/25</v>
      </c>
      <c r="AA167" s="32" t="s">
        <v>86</v>
      </c>
      <c r="AB167" s="32" t="s">
        <v>86</v>
      </c>
      <c r="AC167" s="32" t="s">
        <v>86</v>
      </c>
      <c r="AD167" s="32" t="s">
        <v>86</v>
      </c>
      <c r="AE167" s="32"/>
      <c r="AF167" s="32" t="s">
        <v>128</v>
      </c>
      <c r="AG167" s="32" t="s">
        <v>128</v>
      </c>
      <c r="AH167" s="32"/>
      <c r="AI167" s="32"/>
      <c r="AJ167" s="32"/>
      <c r="AK167" s="31"/>
      <c r="AL167" s="31"/>
      <c r="AM167" s="31"/>
      <c r="AN167" s="39" t="str">
        <f t="array" ref="AN167">IFNA(TEXT(XLOOKUP(C:C,'Follow up.2'!B:B,'Follow up.2'!AF:AF),if(left(B167,1)="3","x", "mm/yyyy")), "-")</f>
        <v/>
      </c>
      <c r="AO167" s="31"/>
      <c r="AP167" s="27"/>
      <c r="AQ167" s="3"/>
      <c r="AR167" s="3"/>
      <c r="AS167" s="3"/>
      <c r="AT167" s="3"/>
      <c r="AU167" s="3"/>
      <c r="AV167" s="3"/>
      <c r="AW167" s="40"/>
      <c r="AX167" s="40"/>
      <c r="AY167" s="40"/>
      <c r="AZ167" s="40"/>
      <c r="BA167" s="40"/>
      <c r="BB167" s="40"/>
      <c r="BC167" s="40"/>
      <c r="BD167" s="40"/>
      <c r="BE167" s="40"/>
      <c r="BF167" s="40"/>
      <c r="BG167" s="40"/>
      <c r="BH167" s="40"/>
      <c r="BI167" s="40"/>
    </row>
    <row r="168" ht="14.25" customHeight="1">
      <c r="A168" s="1"/>
      <c r="B168" s="1">
        <f t="array" ref="B168">ifna(iferror(xlookup(C:C,'1000'!A:A,'1000'!D:D),iferror(xlookup(C:C,'2000'!A:A,'2000'!D:D),xlookup(C:C,'3000'!A:A,'3000'!D:D))),"-")</f>
        <v>3023</v>
      </c>
      <c r="C168" s="52">
        <v>287.0</v>
      </c>
      <c r="D168" s="53" t="s">
        <v>2453</v>
      </c>
      <c r="E168" s="53" t="s">
        <v>2454</v>
      </c>
      <c r="F168" s="93" t="s">
        <v>50</v>
      </c>
      <c r="G168" s="93">
        <v>18.0</v>
      </c>
      <c r="H168" s="28">
        <v>0.0</v>
      </c>
      <c r="I168" s="54">
        <v>0.0</v>
      </c>
      <c r="J168" s="53" t="s">
        <v>2455</v>
      </c>
      <c r="K168" s="30"/>
      <c r="L168" s="27"/>
      <c r="M168" s="27"/>
      <c r="N168" s="33" t="s">
        <v>654</v>
      </c>
      <c r="O168" s="86" t="s">
        <v>654</v>
      </c>
      <c r="P168" s="35" t="s">
        <v>45</v>
      </c>
      <c r="Q168" s="35" t="s">
        <v>45</v>
      </c>
      <c r="R168" s="35" t="s">
        <v>45</v>
      </c>
      <c r="S168" s="35" t="s">
        <v>45</v>
      </c>
      <c r="T168" s="35" t="s">
        <v>45</v>
      </c>
      <c r="U168" s="35" t="s">
        <v>45</v>
      </c>
      <c r="V168" s="35" t="s">
        <v>45</v>
      </c>
      <c r="W168" s="35" t="s">
        <v>45</v>
      </c>
      <c r="X168" s="35" t="s">
        <v>45</v>
      </c>
      <c r="Y168" s="35" t="s">
        <v>45</v>
      </c>
      <c r="Z168" s="38" t="str">
        <f t="array" ref="Z168">IFERROR(xlookup(C:C,'Follow up.1'!A:A,'Follow up.1'!AF:AF),"-")</f>
        <v> 1/25</v>
      </c>
      <c r="AA168" s="32" t="s">
        <v>86</v>
      </c>
      <c r="AB168" s="32" t="s">
        <v>57</v>
      </c>
      <c r="AC168" s="32" t="s">
        <v>128</v>
      </c>
      <c r="AD168" s="32"/>
      <c r="AE168" s="32"/>
      <c r="AF168" s="32" t="s">
        <v>106</v>
      </c>
      <c r="AG168" s="32" t="s">
        <v>106</v>
      </c>
      <c r="AH168" s="32"/>
      <c r="AI168" s="32" t="s">
        <v>106</v>
      </c>
      <c r="AJ168" s="32" t="s">
        <v>57</v>
      </c>
      <c r="AK168" s="32" t="s">
        <v>106</v>
      </c>
      <c r="AL168" s="32" t="s">
        <v>68</v>
      </c>
      <c r="AM168" s="32" t="s">
        <v>121</v>
      </c>
      <c r="AN168" s="39" t="str">
        <f t="array" ref="AN168">IFNA(TEXT(XLOOKUP(C:C,'Follow up.2'!B:B,'Follow up.2'!AF:AF),if(left(B168,1)="3","x", "mm/yyyy")), "-")</f>
        <v>x</v>
      </c>
      <c r="AO168" s="31"/>
      <c r="AP168" s="27"/>
      <c r="AQ168" s="3"/>
      <c r="AR168" s="3"/>
      <c r="AS168" s="3"/>
      <c r="AT168" s="3"/>
      <c r="AU168" s="3"/>
      <c r="AV168" s="3"/>
      <c r="AW168" s="3"/>
      <c r="AX168" s="3"/>
      <c r="AY168" s="3"/>
      <c r="AZ168" s="3"/>
      <c r="BA168" s="3"/>
      <c r="BB168" s="3"/>
      <c r="BC168" s="3"/>
      <c r="BD168" s="3"/>
      <c r="BE168" s="3"/>
      <c r="BF168" s="3"/>
      <c r="BG168" s="3"/>
      <c r="BH168" s="3"/>
      <c r="BI168" s="3"/>
    </row>
    <row r="169" ht="14.25" customHeight="1">
      <c r="A169" s="1"/>
      <c r="B169" s="1">
        <f t="array" ref="B169">ifna(iferror(xlookup(C:C,'1000'!A:A,'1000'!D:D),iferror(xlookup(C:C,'2000'!A:A,'2000'!D:D),xlookup(C:C,'3000'!A:A,'3000'!D:D))),"-")</f>
        <v>3028</v>
      </c>
      <c r="C169" s="52">
        <v>366.0</v>
      </c>
      <c r="D169" s="53" t="s">
        <v>2658</v>
      </c>
      <c r="E169" s="53" t="s">
        <v>2659</v>
      </c>
      <c r="F169" s="93" t="s">
        <v>50</v>
      </c>
      <c r="G169" s="93">
        <v>20.0</v>
      </c>
      <c r="H169" s="28">
        <v>0.0</v>
      </c>
      <c r="I169" s="54">
        <v>0.0</v>
      </c>
      <c r="J169" s="53" t="s">
        <v>2660</v>
      </c>
      <c r="K169" s="30"/>
      <c r="L169" s="27"/>
      <c r="M169" s="27"/>
      <c r="N169" s="33" t="s">
        <v>654</v>
      </c>
      <c r="O169" s="86" t="s">
        <v>654</v>
      </c>
      <c r="P169" s="35" t="s">
        <v>45</v>
      </c>
      <c r="Q169" s="35" t="s">
        <v>45</v>
      </c>
      <c r="R169" s="35" t="s">
        <v>45</v>
      </c>
      <c r="S169" s="35" t="s">
        <v>45</v>
      </c>
      <c r="T169" s="35" t="s">
        <v>45</v>
      </c>
      <c r="U169" s="35" t="s">
        <v>45</v>
      </c>
      <c r="V169" s="35" t="s">
        <v>45</v>
      </c>
      <c r="W169" s="35" t="s">
        <v>45</v>
      </c>
      <c r="X169" s="35" t="s">
        <v>45</v>
      </c>
      <c r="Y169" s="35" t="s">
        <v>45</v>
      </c>
      <c r="Z169" s="38" t="str">
        <f t="array" ref="Z169">IFERROR(xlookup(C:C,'Follow up.1'!A:A,'Follow up.1'!AF:AF),"-")</f>
        <v> 2/25</v>
      </c>
      <c r="AA169" s="32" t="s">
        <v>57</v>
      </c>
      <c r="AB169" s="32" t="s">
        <v>46</v>
      </c>
      <c r="AC169" s="32" t="s">
        <v>56</v>
      </c>
      <c r="AD169" s="32" t="s">
        <v>56</v>
      </c>
      <c r="AE169" s="32"/>
      <c r="AF169" s="32" t="s">
        <v>46</v>
      </c>
      <c r="AG169" s="32" t="s">
        <v>46</v>
      </c>
      <c r="AH169" s="32"/>
      <c r="AI169" s="32" t="s">
        <v>46</v>
      </c>
      <c r="AJ169" s="32" t="s">
        <v>44</v>
      </c>
      <c r="AK169" s="32" t="s">
        <v>86</v>
      </c>
      <c r="AL169" s="32" t="s">
        <v>86</v>
      </c>
      <c r="AM169" s="32" t="s">
        <v>121</v>
      </c>
      <c r="AN169" s="39" t="str">
        <f t="array" ref="AN169">IFNA(TEXT(XLOOKUP(C:C,'Follow up.2'!B:B,'Follow up.2'!AF:AF),if(left(B169,1)="3","x", "mm/yyyy")), "-")</f>
        <v>x</v>
      </c>
      <c r="AO169" s="31"/>
      <c r="AP169" s="27"/>
      <c r="AQ169" s="3"/>
      <c r="AR169" s="3"/>
      <c r="AS169" s="3"/>
      <c r="AT169" s="3"/>
      <c r="AU169" s="3"/>
      <c r="AV169" s="3"/>
      <c r="AW169" s="40"/>
      <c r="AX169" s="40"/>
      <c r="AY169" s="40"/>
      <c r="AZ169" s="40"/>
      <c r="BA169" s="40"/>
      <c r="BB169" s="40"/>
      <c r="BC169" s="40"/>
      <c r="BD169" s="40"/>
      <c r="BE169" s="40"/>
      <c r="BF169" s="40"/>
      <c r="BG169" s="40"/>
      <c r="BH169" s="40"/>
      <c r="BI169" s="40"/>
    </row>
    <row r="170" ht="14.25" customHeight="1">
      <c r="A170" s="1"/>
      <c r="B170" s="1" t="str">
        <f t="array" ref="B170">ifna(iferror(xlookup(C:C,'1000'!A:A,'1000'!D:D),iferror(xlookup(C:C,'2000'!A:A,'2000'!D:D),xlookup(C:C,'3000'!A:A,'3000'!D:D))),"-")</f>
        <v>-</v>
      </c>
      <c r="C170" s="87">
        <v>1718.0</v>
      </c>
      <c r="D170" s="89" t="s">
        <v>891</v>
      </c>
      <c r="E170" s="89" t="s">
        <v>892</v>
      </c>
      <c r="F170" s="89" t="s">
        <v>38</v>
      </c>
      <c r="G170" s="89">
        <v>0.0</v>
      </c>
      <c r="H170" s="28"/>
      <c r="I170" s="90" t="s">
        <v>893</v>
      </c>
      <c r="J170" s="89" t="s">
        <v>894</v>
      </c>
      <c r="K170" s="91"/>
      <c r="L170" s="31" t="s">
        <v>42</v>
      </c>
      <c r="M170" s="51" t="s">
        <v>895</v>
      </c>
      <c r="N170" s="33" t="s">
        <v>654</v>
      </c>
      <c r="O170" s="145" t="s">
        <v>654</v>
      </c>
      <c r="P170" s="35"/>
      <c r="Q170" s="35"/>
      <c r="R170" s="35"/>
      <c r="S170" s="35"/>
      <c r="T170" s="35"/>
      <c r="U170" s="35"/>
      <c r="V170" s="35"/>
      <c r="W170" s="35"/>
      <c r="X170" s="35"/>
      <c r="Y170" s="35"/>
      <c r="Z170" s="38" t="str">
        <f t="array" ref="Z170">IFERROR(xlookup(C:C,'Follow up.1'!A:A,'Follow up.1'!AF:AF),"-")</f>
        <v>-</v>
      </c>
      <c r="AA170" s="31"/>
      <c r="AB170" s="31"/>
      <c r="AC170" s="31"/>
      <c r="AD170" s="31"/>
      <c r="AE170" s="31"/>
      <c r="AF170" s="31"/>
      <c r="AG170" s="31"/>
      <c r="AH170" s="31"/>
      <c r="AI170" s="31"/>
      <c r="AJ170" s="31"/>
      <c r="AK170" s="31"/>
      <c r="AL170" s="31"/>
      <c r="AM170" s="31"/>
      <c r="AN170" s="39" t="str">
        <f t="array" ref="AN170">IFNA(TEXT(XLOOKUP(C:C,'Follow up.2'!B:B,'Follow up.2'!AF:AF), "mm/yyyy"), "-")</f>
        <v>-</v>
      </c>
      <c r="AO170" s="31"/>
      <c r="AP170" s="30"/>
      <c r="AQ170" s="13"/>
      <c r="AR170" s="13"/>
      <c r="AS170" s="13"/>
      <c r="AT170" s="13"/>
      <c r="AU170" s="13"/>
      <c r="AV170" s="13"/>
      <c r="AW170" s="3"/>
      <c r="AX170" s="3"/>
      <c r="AY170" s="3"/>
      <c r="AZ170" s="3"/>
      <c r="BA170" s="3"/>
      <c r="BB170" s="3"/>
      <c r="BC170" s="3"/>
      <c r="BD170" s="3"/>
      <c r="BE170" s="3"/>
      <c r="BF170" s="3"/>
      <c r="BG170" s="3"/>
      <c r="BH170" s="3"/>
      <c r="BI170" s="3"/>
    </row>
    <row r="171" ht="14.25" customHeight="1">
      <c r="A171" s="1"/>
      <c r="B171" s="1" t="str">
        <f t="array" ref="B171">ifna(iferror(xlookup(C:C,'1000'!A:A,'1000'!D:D),iferror(xlookup(C:C,'2000'!A:A,'2000'!D:D),xlookup(C:C,'3000'!A:A,'3000'!D:D))),"-")</f>
        <v>-</v>
      </c>
      <c r="C171" s="106">
        <v>1892.0</v>
      </c>
      <c r="D171" s="107" t="s">
        <v>896</v>
      </c>
      <c r="E171" s="108" t="s">
        <v>897</v>
      </c>
      <c r="F171" s="98" t="s">
        <v>92</v>
      </c>
      <c r="G171" s="108">
        <v>0.0</v>
      </c>
      <c r="H171" s="109" t="s">
        <v>898</v>
      </c>
      <c r="I171" s="109">
        <v>2.67591981E9</v>
      </c>
      <c r="J171" s="107">
        <v>2.67591981E9</v>
      </c>
      <c r="K171" s="110"/>
      <c r="L171" s="111" t="s">
        <v>42</v>
      </c>
      <c r="M171" s="51" t="s">
        <v>895</v>
      </c>
      <c r="N171" s="82" t="s">
        <v>654</v>
      </c>
      <c r="O171" s="145" t="s">
        <v>654</v>
      </c>
      <c r="P171" s="50" t="s">
        <v>68</v>
      </c>
      <c r="Q171" s="65"/>
      <c r="R171" s="65"/>
      <c r="S171" s="65"/>
      <c r="T171" s="65"/>
      <c r="U171" s="65"/>
      <c r="V171" s="65"/>
      <c r="W171" s="65"/>
      <c r="X171" s="65"/>
      <c r="Y171" s="65"/>
      <c r="Z171" s="38" t="str">
        <f t="array" ref="Z171">IFERROR(xlookup(C:C,'Follow up.1'!A:A,'Follow up.1'!AF:AF),"-")</f>
        <v>-</v>
      </c>
      <c r="AA171" s="6"/>
      <c r="AB171" s="6"/>
      <c r="AC171" s="6"/>
      <c r="AD171" s="6"/>
      <c r="AE171" s="6"/>
      <c r="AF171" s="6"/>
      <c r="AG171" s="6"/>
      <c r="AH171" s="6"/>
      <c r="AI171" s="6"/>
      <c r="AJ171" s="6"/>
      <c r="AK171" s="6"/>
      <c r="AL171" s="6"/>
      <c r="AM171" s="6"/>
      <c r="AN171" s="39" t="str">
        <f t="array" ref="AN171">IFNA(TEXT(XLOOKUP(C:C,'Follow up.2'!B:B,'Follow up.2'!AF:AF), "mm/yyyy"), "-")</f>
        <v>-</v>
      </c>
      <c r="AO171" s="6"/>
      <c r="AP171" s="3"/>
      <c r="AQ171" s="3"/>
      <c r="AR171" s="3"/>
      <c r="AS171" s="3"/>
      <c r="AT171" s="3"/>
      <c r="AU171" s="3"/>
      <c r="AV171" s="3"/>
      <c r="AW171" s="3"/>
      <c r="AX171" s="3"/>
      <c r="AY171" s="3"/>
      <c r="AZ171" s="3"/>
      <c r="BA171" s="3"/>
      <c r="BB171" s="3"/>
      <c r="BC171" s="3"/>
      <c r="BD171" s="3"/>
      <c r="BE171" s="3"/>
      <c r="BF171" s="3"/>
      <c r="BG171" s="3"/>
      <c r="BH171" s="3"/>
      <c r="BI171" s="3"/>
    </row>
    <row r="172" ht="14.25" customHeight="1">
      <c r="A172" s="1"/>
      <c r="B172" s="1" t="str">
        <f t="array" ref="B172">ifna(iferror(xlookup(C:C,'1000'!A:A,'1000'!D:D),iferror(xlookup(C:C,'2000'!A:A,'2000'!D:D),xlookup(C:C,'3000'!A:A,'3000'!D:D))),"-")</f>
        <v>-</v>
      </c>
      <c r="C172" s="119">
        <v>1639.0</v>
      </c>
      <c r="D172" s="29" t="s">
        <v>899</v>
      </c>
      <c r="E172" s="29" t="s">
        <v>900</v>
      </c>
      <c r="F172" s="29" t="s">
        <v>38</v>
      </c>
      <c r="G172" s="29">
        <v>5.0</v>
      </c>
      <c r="H172" s="28" t="s">
        <v>901</v>
      </c>
      <c r="I172" s="29" t="s">
        <v>902</v>
      </c>
      <c r="J172" s="29" t="s">
        <v>308</v>
      </c>
      <c r="K172" s="146" t="s">
        <v>42</v>
      </c>
      <c r="L172" s="147" t="s">
        <v>42</v>
      </c>
      <c r="M172" s="51" t="s">
        <v>895</v>
      </c>
      <c r="N172" s="148" t="s">
        <v>58</v>
      </c>
      <c r="O172" s="149" t="s">
        <v>58</v>
      </c>
      <c r="P172" s="150"/>
      <c r="Q172" s="150"/>
      <c r="R172" s="150"/>
      <c r="S172" s="150"/>
      <c r="T172" s="150"/>
      <c r="U172" s="150"/>
      <c r="V172" s="150"/>
      <c r="W172" s="150"/>
      <c r="X172" s="150"/>
      <c r="Y172" s="150"/>
      <c r="Z172" s="151" t="str">
        <f t="array" ref="Z172">IFERROR(xlookup(C:C,'Follow up.1'!A:A,'Follow up.1'!AF:AF),"-")</f>
        <v>-</v>
      </c>
      <c r="AA172" s="147"/>
      <c r="AB172" s="147"/>
      <c r="AC172" s="147"/>
      <c r="AD172" s="147"/>
      <c r="AE172" s="147"/>
      <c r="AF172" s="147"/>
      <c r="AG172" s="147"/>
      <c r="AH172" s="147"/>
      <c r="AI172" s="147"/>
      <c r="AJ172" s="147"/>
      <c r="AK172" s="147"/>
      <c r="AL172" s="147"/>
      <c r="AM172" s="147"/>
      <c r="AN172" s="161" t="str">
        <f t="array" ref="AN172">IFNA(TEXT(XLOOKUP(C:C,'Follow up.2'!B:B,'Follow up.2'!AF:AF), "mm/yyyy"), "-")</f>
        <v>-</v>
      </c>
      <c r="AO172" s="147"/>
      <c r="AP172" s="146"/>
      <c r="AQ172" s="152"/>
      <c r="AR172" s="152"/>
      <c r="AS172" s="152"/>
      <c r="AT172" s="152"/>
      <c r="AU172" s="152"/>
      <c r="AV172" s="152"/>
      <c r="AW172" s="152"/>
      <c r="AX172" s="152"/>
      <c r="AY172" s="152"/>
      <c r="AZ172" s="152"/>
      <c r="BA172" s="152"/>
      <c r="BB172" s="152"/>
      <c r="BC172" s="152"/>
      <c r="BD172" s="152"/>
      <c r="BE172" s="152"/>
      <c r="BF172" s="152"/>
      <c r="BG172" s="152"/>
      <c r="BH172" s="152"/>
      <c r="BI172" s="152"/>
    </row>
    <row r="173" ht="14.25" customHeight="1">
      <c r="A173" s="1"/>
      <c r="B173" s="1" t="str">
        <f t="array" ref="B173">ifna(iferror(xlookup(C:C,'1000'!A:A,'1000'!D:D),iferror(xlookup(C:C,'2000'!A:A,'2000'!D:D),xlookup(C:C,'3000'!A:A,'3000'!D:D))),"-")</f>
        <v>-</v>
      </c>
      <c r="C173" s="87">
        <v>1787.0</v>
      </c>
      <c r="D173" s="89" t="s">
        <v>903</v>
      </c>
      <c r="E173" s="89" t="s">
        <v>904</v>
      </c>
      <c r="F173" s="89" t="s">
        <v>92</v>
      </c>
      <c r="G173" s="89">
        <v>5.0</v>
      </c>
      <c r="H173" s="43" t="s">
        <v>905</v>
      </c>
      <c r="I173" s="90" t="s">
        <v>906</v>
      </c>
      <c r="J173" s="89" t="s">
        <v>906</v>
      </c>
      <c r="K173" s="91"/>
      <c r="L173" s="31" t="s">
        <v>42</v>
      </c>
      <c r="M173" s="51" t="s">
        <v>895</v>
      </c>
      <c r="N173" s="33" t="s">
        <v>654</v>
      </c>
      <c r="O173" s="145" t="s">
        <v>654</v>
      </c>
      <c r="P173" s="65"/>
      <c r="Q173" s="65"/>
      <c r="R173" s="65"/>
      <c r="S173" s="65"/>
      <c r="T173" s="65"/>
      <c r="U173" s="65"/>
      <c r="V173" s="65"/>
      <c r="W173" s="65"/>
      <c r="X173" s="65"/>
      <c r="Y173" s="65"/>
      <c r="Z173" s="38" t="str">
        <f t="array" ref="Z173">IFERROR(xlookup(C:C,'Follow up.1'!A:A,'Follow up.1'!AF:AF),"-")</f>
        <v>-</v>
      </c>
      <c r="AA173" s="6"/>
      <c r="AB173" s="6"/>
      <c r="AC173" s="6"/>
      <c r="AD173" s="6"/>
      <c r="AE173" s="6"/>
      <c r="AF173" s="6"/>
      <c r="AG173" s="6"/>
      <c r="AH173" s="6"/>
      <c r="AI173" s="6"/>
      <c r="AJ173" s="6"/>
      <c r="AK173" s="6"/>
      <c r="AL173" s="6"/>
      <c r="AM173" s="6"/>
      <c r="AN173" s="39" t="str">
        <f t="array" ref="AN173">IFNA(TEXT(XLOOKUP(C:C,'Follow up.2'!B:B,'Follow up.2'!AF:AF), "mm/yyyy"), "-")</f>
        <v>-</v>
      </c>
      <c r="AO173" s="6"/>
      <c r="AP173" s="3"/>
      <c r="AQ173" s="3"/>
      <c r="AR173" s="3"/>
      <c r="AS173" s="3"/>
      <c r="AT173" s="3"/>
      <c r="AU173" s="3"/>
      <c r="AV173" s="3"/>
      <c r="AW173" s="3"/>
      <c r="AX173" s="3"/>
      <c r="AY173" s="3"/>
      <c r="AZ173" s="3"/>
      <c r="BA173" s="3"/>
      <c r="BB173" s="3"/>
      <c r="BC173" s="3"/>
      <c r="BD173" s="3"/>
      <c r="BE173" s="3"/>
      <c r="BF173" s="3"/>
      <c r="BG173" s="3"/>
      <c r="BH173" s="3"/>
      <c r="BI173" s="3"/>
    </row>
    <row r="174" ht="14.25" customHeight="1">
      <c r="A174" s="1"/>
      <c r="B174" s="1" t="str">
        <f t="array" ref="B174">ifna(iferror(xlookup(C:C,'1000'!A:A,'1000'!D:D),iferror(xlookup(C:C,'2000'!A:A,'2000'!D:D),xlookup(C:C,'3000'!A:A,'3000'!D:D))),"-")</f>
        <v>-</v>
      </c>
      <c r="C174" s="87">
        <v>1798.0</v>
      </c>
      <c r="D174" s="89" t="s">
        <v>907</v>
      </c>
      <c r="E174" s="89" t="s">
        <v>908</v>
      </c>
      <c r="F174" s="89" t="s">
        <v>38</v>
      </c>
      <c r="G174" s="89">
        <v>5.0</v>
      </c>
      <c r="H174" s="43" t="s">
        <v>907</v>
      </c>
      <c r="I174" s="90" t="s">
        <v>909</v>
      </c>
      <c r="J174" s="89" t="s">
        <v>909</v>
      </c>
      <c r="K174" s="91"/>
      <c r="L174" s="31" t="s">
        <v>42</v>
      </c>
      <c r="M174" s="51" t="s">
        <v>895</v>
      </c>
      <c r="N174" s="33" t="s">
        <v>654</v>
      </c>
      <c r="O174" s="145" t="s">
        <v>654</v>
      </c>
      <c r="P174" s="65"/>
      <c r="Q174" s="65"/>
      <c r="R174" s="65"/>
      <c r="S174" s="65"/>
      <c r="T174" s="65"/>
      <c r="U174" s="65"/>
      <c r="V174" s="65"/>
      <c r="W174" s="65"/>
      <c r="X174" s="65"/>
      <c r="Y174" s="65"/>
      <c r="Z174" s="38" t="str">
        <f t="array" ref="Z174">IFERROR(xlookup(C:C,'Follow up.1'!A:A,'Follow up.1'!AF:AF),"-")</f>
        <v>-</v>
      </c>
      <c r="AA174" s="6"/>
      <c r="AB174" s="6"/>
      <c r="AC174" s="6"/>
      <c r="AD174" s="6"/>
      <c r="AE174" s="6"/>
      <c r="AF174" s="6"/>
      <c r="AG174" s="6"/>
      <c r="AH174" s="6"/>
      <c r="AI174" s="6"/>
      <c r="AJ174" s="6"/>
      <c r="AK174" s="6"/>
      <c r="AL174" s="6"/>
      <c r="AM174" s="6"/>
      <c r="AN174" s="39" t="str">
        <f t="array" ref="AN174">IFNA(TEXT(XLOOKUP(C:C,'Follow up.2'!B:B,'Follow up.2'!AF:AF), "mm/yyyy"), "-")</f>
        <v>-</v>
      </c>
      <c r="AO174" s="6"/>
      <c r="AP174" s="3"/>
      <c r="AQ174" s="3"/>
      <c r="AR174" s="3"/>
      <c r="AS174" s="3"/>
      <c r="AT174" s="3"/>
      <c r="AU174" s="3"/>
      <c r="AV174" s="3"/>
      <c r="AW174" s="3"/>
      <c r="AX174" s="3"/>
      <c r="AY174" s="3"/>
      <c r="AZ174" s="3"/>
      <c r="BA174" s="3"/>
      <c r="BB174" s="3"/>
      <c r="BC174" s="3"/>
      <c r="BD174" s="3"/>
      <c r="BE174" s="3"/>
      <c r="BF174" s="3"/>
      <c r="BG174" s="3"/>
      <c r="BH174" s="3"/>
      <c r="BI174" s="3"/>
    </row>
    <row r="175" ht="14.25" customHeight="1">
      <c r="A175" s="1"/>
      <c r="B175" s="1" t="str">
        <f t="array" ref="B175">ifna(iferror(xlookup(C:C,'1000'!A:A,'1000'!D:D),iferror(xlookup(C:C,'2000'!A:A,'2000'!D:D),xlookup(C:C,'3000'!A:A,'3000'!D:D))),"-")</f>
        <v>-</v>
      </c>
      <c r="C175" s="106">
        <v>1905.0</v>
      </c>
      <c r="D175" s="107" t="s">
        <v>910</v>
      </c>
      <c r="E175" s="108" t="s">
        <v>911</v>
      </c>
      <c r="F175" s="98" t="s">
        <v>38</v>
      </c>
      <c r="G175" s="108">
        <v>5.0</v>
      </c>
      <c r="H175" s="109" t="s">
        <v>912</v>
      </c>
      <c r="I175" s="109">
        <v>2.152983526E9</v>
      </c>
      <c r="J175" s="107">
        <v>2.152983526E9</v>
      </c>
      <c r="K175" s="110"/>
      <c r="L175" s="111" t="s">
        <v>42</v>
      </c>
      <c r="M175" s="51" t="s">
        <v>895</v>
      </c>
      <c r="N175" s="82" t="s">
        <v>654</v>
      </c>
      <c r="O175" s="145" t="s">
        <v>654</v>
      </c>
      <c r="P175" s="65"/>
      <c r="Q175" s="65"/>
      <c r="R175" s="65"/>
      <c r="S175" s="65"/>
      <c r="T175" s="65"/>
      <c r="U175" s="65"/>
      <c r="V175" s="65"/>
      <c r="W175" s="65"/>
      <c r="X175" s="65"/>
      <c r="Y175" s="65"/>
      <c r="Z175" s="38" t="str">
        <f t="array" ref="Z175">IFERROR(xlookup(C:C,'Follow up.1'!A:A,'Follow up.1'!AF:AF),"-")</f>
        <v>-</v>
      </c>
      <c r="AA175" s="6"/>
      <c r="AB175" s="6"/>
      <c r="AC175" s="6"/>
      <c r="AD175" s="6"/>
      <c r="AE175" s="6"/>
      <c r="AF175" s="6"/>
      <c r="AG175" s="6"/>
      <c r="AH175" s="6"/>
      <c r="AI175" s="6"/>
      <c r="AJ175" s="6"/>
      <c r="AK175" s="6"/>
      <c r="AL175" s="6"/>
      <c r="AM175" s="6"/>
      <c r="AN175" s="39" t="str">
        <f t="array" ref="AN175">IFNA(TEXT(XLOOKUP(C:C,'Follow up.2'!B:B,'Follow up.2'!AF:AF), "mm/yyyy"), "-")</f>
        <v>-</v>
      </c>
      <c r="AO175" s="6"/>
      <c r="AP175" s="3"/>
      <c r="AQ175" s="3"/>
      <c r="AR175" s="3"/>
      <c r="AS175" s="3"/>
      <c r="AT175" s="3"/>
      <c r="AU175" s="3"/>
      <c r="AV175" s="3"/>
      <c r="AW175" s="3"/>
      <c r="AX175" s="3"/>
      <c r="AY175" s="3"/>
      <c r="AZ175" s="3"/>
      <c r="BA175" s="3"/>
      <c r="BB175" s="3"/>
      <c r="BC175" s="3"/>
      <c r="BD175" s="3"/>
      <c r="BE175" s="3"/>
      <c r="BF175" s="3"/>
      <c r="BG175" s="3"/>
      <c r="BH175" s="3"/>
      <c r="BI175" s="3"/>
    </row>
    <row r="176" ht="14.25" customHeight="1">
      <c r="A176" s="1"/>
      <c r="B176" s="1" t="str">
        <f t="array" ref="B176">ifna(iferror(xlookup(C:C,'1000'!A:A,'1000'!D:D),iferror(xlookup(C:C,'2000'!A:A,'2000'!D:D),xlookup(C:C,'3000'!A:A,'3000'!D:D))),"-")</f>
        <v>-</v>
      </c>
      <c r="C176" s="133">
        <v>1385.0</v>
      </c>
      <c r="D176" s="134" t="s">
        <v>913</v>
      </c>
      <c r="E176" s="134" t="s">
        <v>367</v>
      </c>
      <c r="F176" s="27" t="s">
        <v>50</v>
      </c>
      <c r="G176" s="134">
        <v>6.0</v>
      </c>
      <c r="H176" s="28" t="s">
        <v>914</v>
      </c>
      <c r="I176" s="141">
        <v>2.67253798E9</v>
      </c>
      <c r="J176" s="134"/>
      <c r="K176" s="30" t="s">
        <v>42</v>
      </c>
      <c r="L176" s="31" t="s">
        <v>42</v>
      </c>
      <c r="M176" s="51" t="s">
        <v>895</v>
      </c>
      <c r="N176" s="153" t="s">
        <v>58</v>
      </c>
      <c r="O176" s="149" t="s">
        <v>58</v>
      </c>
      <c r="P176" s="65" t="s">
        <v>106</v>
      </c>
      <c r="Q176" s="65"/>
      <c r="R176" s="65"/>
      <c r="S176" s="65"/>
      <c r="T176" s="65"/>
      <c r="U176" s="65"/>
      <c r="V176" s="65"/>
      <c r="W176" s="65"/>
      <c r="X176" s="65"/>
      <c r="Y176" s="65"/>
      <c r="Z176" s="38" t="str">
        <f t="array" ref="Z176">IFERROR(xlookup(C:C,'Follow up.1'!A:A,'Follow up.1'!AF:AF),"-")</f>
        <v>-</v>
      </c>
      <c r="AA176" s="6"/>
      <c r="AB176" s="6"/>
      <c r="AC176" s="6"/>
      <c r="AD176" s="6"/>
      <c r="AE176" s="6"/>
      <c r="AF176" s="6"/>
      <c r="AG176" s="6"/>
      <c r="AH176" s="6"/>
      <c r="AI176" s="6"/>
      <c r="AJ176" s="6"/>
      <c r="AK176" s="6"/>
      <c r="AL176" s="6"/>
      <c r="AM176" s="6"/>
      <c r="AN176" s="39" t="str">
        <f t="array" ref="AN176">IFNA(TEXT(XLOOKUP(C:C,'Follow up.2'!B:B,'Follow up.2'!AF:AF), "mm/yyyy"), "-")</f>
        <v>-</v>
      </c>
      <c r="AO176" s="6"/>
      <c r="AP176" s="3"/>
      <c r="AQ176" s="3"/>
      <c r="AR176" s="3"/>
      <c r="AS176" s="3"/>
      <c r="AT176" s="3"/>
      <c r="AU176" s="3"/>
      <c r="AV176" s="3"/>
      <c r="AW176" s="3"/>
      <c r="AX176" s="3"/>
      <c r="AY176" s="3"/>
      <c r="AZ176" s="3"/>
      <c r="BA176" s="3"/>
      <c r="BB176" s="3"/>
      <c r="BC176" s="3"/>
      <c r="BD176" s="3"/>
      <c r="BE176" s="3"/>
      <c r="BF176" s="3"/>
      <c r="BG176" s="3"/>
      <c r="BH176" s="3"/>
      <c r="BI176" s="3"/>
    </row>
    <row r="177" ht="14.25" customHeight="1">
      <c r="A177" s="1"/>
      <c r="B177" s="1">
        <f t="array" ref="B177">ifna(iferror(xlookup(C:C,'1000'!A:A,'1000'!D:D),iferror(xlookup(C:C,'2000'!A:A,'2000'!D:D),xlookup(C:C,'3000'!A:A,'3000'!D:D))),"-")</f>
        <v>1101</v>
      </c>
      <c r="C177" s="26">
        <v>1598.0</v>
      </c>
      <c r="D177" s="27" t="s">
        <v>919</v>
      </c>
      <c r="E177" s="27" t="s">
        <v>920</v>
      </c>
      <c r="F177" s="27" t="s">
        <v>844</v>
      </c>
      <c r="G177" s="27">
        <v>7.0</v>
      </c>
      <c r="H177" s="28" t="s">
        <v>921</v>
      </c>
      <c r="I177" s="29" t="s">
        <v>922</v>
      </c>
      <c r="J177" s="27"/>
      <c r="K177" s="30" t="s">
        <v>195</v>
      </c>
      <c r="L177" s="31" t="s">
        <v>195</v>
      </c>
      <c r="M177" s="32" t="s">
        <v>923</v>
      </c>
      <c r="N177" s="154" t="s">
        <v>924</v>
      </c>
      <c r="O177" s="86" t="s">
        <v>654</v>
      </c>
      <c r="P177" s="35" t="s">
        <v>106</v>
      </c>
      <c r="Q177" s="35" t="s">
        <v>168</v>
      </c>
      <c r="R177" s="35" t="s">
        <v>56</v>
      </c>
      <c r="S177" s="35" t="s">
        <v>106</v>
      </c>
      <c r="T177" s="35" t="s">
        <v>56</v>
      </c>
      <c r="U177" s="35" t="s">
        <v>45</v>
      </c>
      <c r="V177" s="66" t="s">
        <v>45</v>
      </c>
      <c r="W177" s="35" t="s">
        <v>86</v>
      </c>
      <c r="X177" s="35" t="s">
        <v>86</v>
      </c>
      <c r="Y177" s="35" t="s">
        <v>45</v>
      </c>
      <c r="Z177" s="38" t="str">
        <f t="array" ref="Z177">IFERROR(xlookup(C:C,'Follow up.1'!A:A,'Follow up.1'!AF:AF),"-")</f>
        <v>02/26</v>
      </c>
      <c r="AA177" s="32" t="s">
        <v>198</v>
      </c>
      <c r="AB177" s="32" t="s">
        <v>198</v>
      </c>
      <c r="AC177" s="32" t="s">
        <v>198</v>
      </c>
      <c r="AD177" s="32" t="s">
        <v>198</v>
      </c>
      <c r="AE177" s="31"/>
      <c r="AF177" s="31"/>
      <c r="AG177" s="31"/>
      <c r="AH177" s="31"/>
      <c r="AI177" s="31"/>
      <c r="AJ177" s="31"/>
      <c r="AK177" s="31"/>
      <c r="AL177" s="31"/>
      <c r="AM177" s="31"/>
      <c r="AN177" s="39" t="str">
        <f t="array" ref="AN177">IFNA(TEXT(XLOOKUP(C:C,'Follow up.2'!B:B,'Follow up.2'!AF:AF),if(left(B177,1)="3","x", "mm/yyyy")), "-")</f>
        <v/>
      </c>
      <c r="AO177" s="31"/>
      <c r="AP177" s="30"/>
      <c r="AQ177" s="13"/>
      <c r="AR177" s="13"/>
      <c r="AS177" s="13"/>
      <c r="AT177" s="13"/>
      <c r="AU177" s="13"/>
      <c r="AV177" s="13"/>
      <c r="AW177" s="3"/>
      <c r="AX177" s="3"/>
      <c r="AY177" s="3"/>
      <c r="AZ177" s="3"/>
      <c r="BA177" s="3"/>
      <c r="BB177" s="3"/>
      <c r="BC177" s="3"/>
      <c r="BD177" s="3"/>
      <c r="BE177" s="3"/>
      <c r="BF177" s="3"/>
      <c r="BG177" s="3"/>
      <c r="BH177" s="3"/>
      <c r="BI177" s="3"/>
    </row>
    <row r="178" ht="14.25" customHeight="1">
      <c r="A178" s="1"/>
      <c r="B178" s="1" t="str">
        <f t="array" ref="B178">ifna(iferror(xlookup(C:C,'1000'!A:A,'1000'!D:D),iferror(xlookup(C:C,'2000'!A:A,'2000'!D:D),xlookup(C:C,'3000'!A:A,'3000'!D:D))),"-")</f>
        <v>-</v>
      </c>
      <c r="C178" s="26">
        <v>1443.0</v>
      </c>
      <c r="D178" s="27" t="s">
        <v>925</v>
      </c>
      <c r="E178" s="27" t="s">
        <v>185</v>
      </c>
      <c r="F178" s="27" t="s">
        <v>50</v>
      </c>
      <c r="G178" s="27">
        <v>7.0</v>
      </c>
      <c r="H178" s="28" t="s">
        <v>926</v>
      </c>
      <c r="I178" s="29" t="s">
        <v>927</v>
      </c>
      <c r="J178" s="27" t="s">
        <v>928</v>
      </c>
      <c r="K178" s="30" t="s">
        <v>929</v>
      </c>
      <c r="L178" s="6" t="s">
        <v>929</v>
      </c>
      <c r="M178" s="51" t="s">
        <v>930</v>
      </c>
      <c r="N178" s="82" t="s">
        <v>654</v>
      </c>
      <c r="O178" s="145" t="s">
        <v>654</v>
      </c>
      <c r="P178" s="65" t="s">
        <v>56</v>
      </c>
      <c r="Q178" s="65" t="s">
        <v>56</v>
      </c>
      <c r="R178" s="65" t="s">
        <v>56</v>
      </c>
      <c r="S178" s="65" t="s">
        <v>56</v>
      </c>
      <c r="T178" s="65" t="s">
        <v>56</v>
      </c>
      <c r="U178" s="65" t="s">
        <v>56</v>
      </c>
      <c r="V178" s="66" t="s">
        <v>45</v>
      </c>
      <c r="W178" s="65" t="s">
        <v>45</v>
      </c>
      <c r="X178" s="65" t="s">
        <v>45</v>
      </c>
      <c r="Y178" s="65" t="s">
        <v>106</v>
      </c>
      <c r="Z178" s="38" t="str">
        <f t="array" ref="Z178">IFERROR(xlookup(C:C,'Follow up.1'!A:A,'Follow up.1'!AF:AF),"-")</f>
        <v> 12/25</v>
      </c>
      <c r="AA178" s="6"/>
      <c r="AB178" s="6"/>
      <c r="AC178" s="6"/>
      <c r="AD178" s="6"/>
      <c r="AE178" s="6"/>
      <c r="AF178" s="6"/>
      <c r="AG178" s="6"/>
      <c r="AH178" s="6"/>
      <c r="AI178" s="6"/>
      <c r="AJ178" s="6"/>
      <c r="AK178" s="6"/>
      <c r="AL178" s="6"/>
      <c r="AM178" s="6"/>
      <c r="AN178" s="39" t="str">
        <f t="array" ref="AN178">IFNA(TEXT(XLOOKUP(C:C,'Follow up.2'!B:B,'Follow up.2'!AF:AF), "mm/yyyy"), "-")</f>
        <v/>
      </c>
      <c r="AO178" s="6"/>
      <c r="AP178" s="3"/>
      <c r="AQ178" s="3"/>
      <c r="AR178" s="3"/>
      <c r="AS178" s="3"/>
      <c r="AT178" s="3"/>
      <c r="AU178" s="3"/>
      <c r="AV178" s="3"/>
      <c r="AW178" s="3"/>
      <c r="AX178" s="3"/>
      <c r="AY178" s="3"/>
      <c r="AZ178" s="3"/>
      <c r="BA178" s="3"/>
      <c r="BB178" s="3"/>
      <c r="BC178" s="3"/>
      <c r="BD178" s="3"/>
      <c r="BE178" s="3"/>
      <c r="BF178" s="3"/>
      <c r="BG178" s="3"/>
      <c r="BH178" s="3"/>
      <c r="BI178" s="3"/>
    </row>
    <row r="179" ht="14.25" customHeight="1">
      <c r="A179" s="1"/>
      <c r="B179" s="1">
        <f t="array" ref="B179">ifna(iferror(xlookup(C:C,'1000'!A:A,'1000'!D:D),iferror(xlookup(C:C,'2000'!A:A,'2000'!D:D),xlookup(C:C,'3000'!A:A,'3000'!D:D))),"-")</f>
        <v>1112</v>
      </c>
      <c r="C179" s="26">
        <v>1462.0</v>
      </c>
      <c r="D179" s="27" t="s">
        <v>931</v>
      </c>
      <c r="E179" s="27" t="s">
        <v>932</v>
      </c>
      <c r="F179" s="27" t="s">
        <v>173</v>
      </c>
      <c r="G179" s="27">
        <v>7.0</v>
      </c>
      <c r="H179" s="28" t="s">
        <v>933</v>
      </c>
      <c r="I179" s="29" t="s">
        <v>934</v>
      </c>
      <c r="J179" s="155" t="s">
        <v>308</v>
      </c>
      <c r="K179" s="30" t="s">
        <v>935</v>
      </c>
      <c r="L179" s="6" t="s">
        <v>935</v>
      </c>
      <c r="M179" s="6"/>
      <c r="N179" s="33" t="s">
        <v>654</v>
      </c>
      <c r="O179" s="86" t="s">
        <v>654</v>
      </c>
      <c r="P179" s="65" t="s">
        <v>46</v>
      </c>
      <c r="Q179" s="65" t="s">
        <v>46</v>
      </c>
      <c r="R179" s="65" t="s">
        <v>106</v>
      </c>
      <c r="S179" s="65" t="s">
        <v>45</v>
      </c>
      <c r="T179" s="65" t="s">
        <v>56</v>
      </c>
      <c r="U179" s="65" t="s">
        <v>86</v>
      </c>
      <c r="V179" s="66" t="s">
        <v>45</v>
      </c>
      <c r="W179" s="65" t="s">
        <v>45</v>
      </c>
      <c r="X179" s="65" t="s">
        <v>45</v>
      </c>
      <c r="Y179" s="65" t="s">
        <v>86</v>
      </c>
      <c r="Z179" s="38" t="str">
        <f t="array" ref="Z179">IFERROR(xlookup(C:C,'Follow up.1'!A:A,'Follow up.1'!AF:AF),"-")</f>
        <v>-</v>
      </c>
      <c r="AA179" s="6"/>
      <c r="AB179" s="6"/>
      <c r="AC179" s="6"/>
      <c r="AD179" s="6"/>
      <c r="AE179" s="6"/>
      <c r="AF179" s="6"/>
      <c r="AG179" s="6"/>
      <c r="AH179" s="6"/>
      <c r="AI179" s="6"/>
      <c r="AJ179" s="6"/>
      <c r="AK179" s="6"/>
      <c r="AL179" s="6"/>
      <c r="AM179" s="6"/>
      <c r="AN179" s="39" t="str">
        <f t="array" ref="AN179">IFNA(TEXT(XLOOKUP(C:C,'Follow up.2'!B:B,'Follow up.2'!AF:AF),if(left(B179,1)="3","x", "mm/yyyy")), "-")</f>
        <v/>
      </c>
      <c r="AO179" s="6"/>
      <c r="AP179" s="3"/>
      <c r="AQ179" s="3"/>
      <c r="AR179" s="3"/>
      <c r="AS179" s="3"/>
      <c r="AT179" s="3"/>
      <c r="AU179" s="3"/>
      <c r="AV179" s="3"/>
      <c r="AW179" s="3"/>
      <c r="AX179" s="3"/>
      <c r="AY179" s="3"/>
      <c r="AZ179" s="3"/>
      <c r="BA179" s="3"/>
      <c r="BB179" s="3"/>
      <c r="BC179" s="3"/>
      <c r="BD179" s="3"/>
      <c r="BE179" s="3"/>
      <c r="BF179" s="3"/>
      <c r="BG179" s="3"/>
      <c r="BH179" s="3"/>
      <c r="BI179" s="3"/>
    </row>
    <row r="180" ht="14.25" customHeight="1">
      <c r="A180" s="1"/>
      <c r="B180" s="1">
        <f t="array" ref="B180">ifna(iferror(xlookup(C:C,'1000'!A:A,'1000'!D:D),iferror(xlookup(C:C,'2000'!A:A,'2000'!D:D),xlookup(C:C,'3000'!A:A,'3000'!D:D))),"-")</f>
        <v>1120</v>
      </c>
      <c r="C180" s="26">
        <v>1513.0</v>
      </c>
      <c r="D180" s="27" t="s">
        <v>936</v>
      </c>
      <c r="E180" s="27" t="s">
        <v>937</v>
      </c>
      <c r="F180" s="27" t="s">
        <v>92</v>
      </c>
      <c r="G180" s="27">
        <v>7.0</v>
      </c>
      <c r="H180" s="28" t="s">
        <v>938</v>
      </c>
      <c r="I180" s="29" t="s">
        <v>939</v>
      </c>
      <c r="J180" s="27"/>
      <c r="K180" s="30" t="s">
        <v>206</v>
      </c>
      <c r="L180" s="6" t="s">
        <v>206</v>
      </c>
      <c r="M180" s="51" t="s">
        <v>895</v>
      </c>
      <c r="N180" s="82" t="s">
        <v>654</v>
      </c>
      <c r="O180" s="86" t="s">
        <v>654</v>
      </c>
      <c r="P180" s="65" t="s">
        <v>44</v>
      </c>
      <c r="Q180" s="65" t="s">
        <v>45</v>
      </c>
      <c r="R180" s="65" t="s">
        <v>45</v>
      </c>
      <c r="S180" s="65" t="s">
        <v>45</v>
      </c>
      <c r="T180" s="65" t="s">
        <v>76</v>
      </c>
      <c r="U180" s="65" t="s">
        <v>76</v>
      </c>
      <c r="V180" s="36"/>
      <c r="W180" s="50"/>
      <c r="X180" s="50"/>
      <c r="Y180" s="65"/>
      <c r="Z180" s="38" t="str">
        <f t="array" ref="Z180">IFERROR(xlookup(C:C,'Follow up.1'!A:A,'Follow up.1'!AF:AF),"-")</f>
        <v>-</v>
      </c>
      <c r="AA180" s="6"/>
      <c r="AB180" s="6"/>
      <c r="AC180" s="6"/>
      <c r="AD180" s="6"/>
      <c r="AE180" s="6"/>
      <c r="AF180" s="6"/>
      <c r="AG180" s="6"/>
      <c r="AH180" s="6"/>
      <c r="AI180" s="6"/>
      <c r="AJ180" s="6"/>
      <c r="AK180" s="6"/>
      <c r="AL180" s="6"/>
      <c r="AM180" s="6"/>
      <c r="AN180" s="39" t="str">
        <f t="array" ref="AN180">IFNA(TEXT(XLOOKUP(C:C,'Follow up.2'!B:B,'Follow up.2'!AF:AF), "mm/yyyy"), "-")</f>
        <v/>
      </c>
      <c r="AO180" s="6"/>
      <c r="AP180" s="3"/>
      <c r="AQ180" s="3"/>
      <c r="AR180" s="3"/>
      <c r="AS180" s="3"/>
      <c r="AT180" s="3"/>
      <c r="AU180" s="3"/>
      <c r="AV180" s="3"/>
      <c r="AW180" s="3"/>
      <c r="AX180" s="3"/>
      <c r="AY180" s="3"/>
      <c r="AZ180" s="3"/>
      <c r="BA180" s="3"/>
      <c r="BB180" s="3"/>
      <c r="BC180" s="3"/>
      <c r="BD180" s="3"/>
      <c r="BE180" s="3"/>
      <c r="BF180" s="3"/>
      <c r="BG180" s="3"/>
      <c r="BH180" s="3"/>
      <c r="BI180" s="3"/>
    </row>
    <row r="181" ht="14.25" customHeight="1">
      <c r="A181" s="1"/>
      <c r="B181" s="1" t="str">
        <f t="array" ref="B181">ifna(iferror(xlookup(C:C,'1000'!A:A,'1000'!D:D),iferror(xlookup(C:C,'2000'!A:A,'2000'!D:D),xlookup(C:C,'3000'!A:A,'3000'!D:D))),"-")</f>
        <v>-</v>
      </c>
      <c r="C181" s="26">
        <v>1467.0</v>
      </c>
      <c r="D181" s="27" t="s">
        <v>940</v>
      </c>
      <c r="E181" s="27" t="s">
        <v>215</v>
      </c>
      <c r="F181" s="27" t="s">
        <v>173</v>
      </c>
      <c r="G181" s="27">
        <v>7.0</v>
      </c>
      <c r="H181" s="28" t="s">
        <v>941</v>
      </c>
      <c r="I181" s="29" t="s">
        <v>942</v>
      </c>
      <c r="J181" s="27" t="s">
        <v>942</v>
      </c>
      <c r="K181" s="30" t="s">
        <v>206</v>
      </c>
      <c r="L181" s="6" t="s">
        <v>206</v>
      </c>
      <c r="M181" s="51" t="s">
        <v>895</v>
      </c>
      <c r="N181" s="153" t="s">
        <v>58</v>
      </c>
      <c r="O181" s="149" t="s">
        <v>58</v>
      </c>
      <c r="P181" s="65" t="s">
        <v>46</v>
      </c>
      <c r="Q181" s="65" t="s">
        <v>56</v>
      </c>
      <c r="R181" s="65" t="s">
        <v>56</v>
      </c>
      <c r="S181" s="65" t="s">
        <v>45</v>
      </c>
      <c r="T181" s="65" t="s">
        <v>88</v>
      </c>
      <c r="U181" s="65"/>
      <c r="V181" s="66"/>
      <c r="W181" s="65"/>
      <c r="X181" s="65"/>
      <c r="Y181" s="65"/>
      <c r="Z181" s="38" t="str">
        <f t="array" ref="Z181">IFERROR(xlookup(C:C,'Follow up.1'!A:A,'Follow up.1'!AF:AF),"-")</f>
        <v>-</v>
      </c>
      <c r="AA181" s="6"/>
      <c r="AB181" s="6"/>
      <c r="AC181" s="6"/>
      <c r="AD181" s="6"/>
      <c r="AE181" s="6"/>
      <c r="AF181" s="6"/>
      <c r="AG181" s="6"/>
      <c r="AH181" s="6"/>
      <c r="AI181" s="6"/>
      <c r="AJ181" s="6"/>
      <c r="AK181" s="6"/>
      <c r="AL181" s="6"/>
      <c r="AM181" s="6"/>
      <c r="AN181" s="39" t="str">
        <f t="array" ref="AN181">IFNA(TEXT(XLOOKUP(C:C,'Follow up.2'!B:B,'Follow up.2'!AF:AF), "mm/yyyy"), "-")</f>
        <v>-</v>
      </c>
      <c r="AO181" s="6"/>
      <c r="AP181" s="3"/>
      <c r="AQ181" s="3"/>
      <c r="AR181" s="3"/>
      <c r="AS181" s="3"/>
      <c r="AT181" s="3"/>
      <c r="AU181" s="3"/>
      <c r="AV181" s="3"/>
      <c r="AW181" s="3"/>
      <c r="AX181" s="3"/>
      <c r="AY181" s="3"/>
      <c r="AZ181" s="3"/>
      <c r="BA181" s="3"/>
      <c r="BB181" s="3"/>
      <c r="BC181" s="3"/>
      <c r="BD181" s="3"/>
      <c r="BE181" s="3"/>
      <c r="BF181" s="3"/>
      <c r="BG181" s="3"/>
      <c r="BH181" s="3"/>
      <c r="BI181" s="3"/>
    </row>
    <row r="182" ht="14.25" customHeight="1">
      <c r="A182" s="1"/>
      <c r="B182" s="1" t="str">
        <f t="array" ref="B182">ifna(iferror(xlookup(C:C,'1000'!A:A,'1000'!D:D),iferror(xlookup(C:C,'2000'!A:A,'2000'!D:D),xlookup(C:C,'3000'!A:A,'3000'!D:D))),"-")</f>
        <v>-</v>
      </c>
      <c r="C182" s="26">
        <v>1475.0</v>
      </c>
      <c r="D182" s="27" t="s">
        <v>943</v>
      </c>
      <c r="E182" s="27" t="s">
        <v>944</v>
      </c>
      <c r="F182" s="27" t="s">
        <v>124</v>
      </c>
      <c r="G182" s="27">
        <v>7.0</v>
      </c>
      <c r="H182" s="28" t="s">
        <v>945</v>
      </c>
      <c r="I182" s="29" t="s">
        <v>946</v>
      </c>
      <c r="J182" s="27"/>
      <c r="K182" s="30" t="s">
        <v>206</v>
      </c>
      <c r="L182" s="6" t="s">
        <v>206</v>
      </c>
      <c r="M182" s="51" t="s">
        <v>895</v>
      </c>
      <c r="N182" s="153" t="s">
        <v>58</v>
      </c>
      <c r="O182" s="149" t="s">
        <v>58</v>
      </c>
      <c r="P182" s="65" t="s">
        <v>46</v>
      </c>
      <c r="Q182" s="65"/>
      <c r="R182" s="65"/>
      <c r="S182" s="65"/>
      <c r="T182" s="65"/>
      <c r="U182" s="65"/>
      <c r="V182" s="65"/>
      <c r="W182" s="65"/>
      <c r="X182" s="65"/>
      <c r="Y182" s="65"/>
      <c r="Z182" s="38" t="str">
        <f t="array" ref="Z182">IFERROR(xlookup(C:C,'Follow up.1'!A:A,'Follow up.1'!AF:AF),"-")</f>
        <v>-</v>
      </c>
      <c r="AA182" s="6"/>
      <c r="AB182" s="6"/>
      <c r="AC182" s="6"/>
      <c r="AD182" s="6"/>
      <c r="AE182" s="6"/>
      <c r="AF182" s="6"/>
      <c r="AG182" s="6"/>
      <c r="AH182" s="6"/>
      <c r="AI182" s="6"/>
      <c r="AJ182" s="6"/>
      <c r="AK182" s="6"/>
      <c r="AL182" s="6"/>
      <c r="AM182" s="6"/>
      <c r="AN182" s="39" t="str">
        <f t="array" ref="AN182">IFNA(TEXT(XLOOKUP(C:C,'Follow up.2'!B:B,'Follow up.2'!AF:AF), "mm/yyyy"), "-")</f>
        <v>-</v>
      </c>
      <c r="AO182" s="6"/>
      <c r="AP182" s="3"/>
      <c r="AQ182" s="3"/>
      <c r="AR182" s="3"/>
      <c r="AS182" s="3"/>
      <c r="AT182" s="3"/>
      <c r="AU182" s="3"/>
      <c r="AV182" s="3"/>
      <c r="AW182" s="3"/>
      <c r="AX182" s="3"/>
      <c r="AY182" s="3"/>
      <c r="AZ182" s="3"/>
      <c r="BA182" s="3"/>
      <c r="BB182" s="3"/>
      <c r="BC182" s="3"/>
      <c r="BD182" s="3"/>
      <c r="BE182" s="3"/>
      <c r="BF182" s="3"/>
      <c r="BG182" s="3"/>
      <c r="BH182" s="3"/>
      <c r="BI182" s="3"/>
    </row>
    <row r="183" ht="14.25" customHeight="1">
      <c r="A183" s="1"/>
      <c r="B183" s="1" t="str">
        <f t="array" ref="B183">ifna(iferror(xlookup(C:C,'1000'!A:A,'1000'!D:D),iferror(xlookup(C:C,'2000'!A:A,'2000'!D:D),xlookup(C:C,'3000'!A:A,'3000'!D:D))),"-")</f>
        <v>-</v>
      </c>
      <c r="C183" s="26">
        <v>1479.0</v>
      </c>
      <c r="D183" s="27" t="s">
        <v>572</v>
      </c>
      <c r="E183" s="27" t="s">
        <v>758</v>
      </c>
      <c r="F183" s="27" t="s">
        <v>81</v>
      </c>
      <c r="G183" s="27">
        <v>7.0</v>
      </c>
      <c r="H183" s="28" t="s">
        <v>947</v>
      </c>
      <c r="I183" s="29" t="s">
        <v>948</v>
      </c>
      <c r="J183" s="27"/>
      <c r="K183" s="30" t="s">
        <v>949</v>
      </c>
      <c r="L183" s="6" t="s">
        <v>949</v>
      </c>
      <c r="M183" s="6"/>
      <c r="N183" s="153" t="s">
        <v>58</v>
      </c>
      <c r="O183" s="149" t="s">
        <v>58</v>
      </c>
      <c r="P183" s="65" t="s">
        <v>46</v>
      </c>
      <c r="Q183" s="65" t="s">
        <v>45</v>
      </c>
      <c r="R183" s="65" t="s">
        <v>56</v>
      </c>
      <c r="S183" s="65"/>
      <c r="T183" s="65"/>
      <c r="U183" s="65"/>
      <c r="V183" s="65"/>
      <c r="W183" s="65"/>
      <c r="X183" s="65"/>
      <c r="Y183" s="65"/>
      <c r="Z183" s="38" t="str">
        <f t="array" ref="Z183">IFERROR(xlookup(C:C,'Follow up.1'!A:A,'Follow up.1'!AF:AF),"-")</f>
        <v>-</v>
      </c>
      <c r="AA183" s="6"/>
      <c r="AB183" s="6"/>
      <c r="AC183" s="6"/>
      <c r="AD183" s="6"/>
      <c r="AE183" s="6"/>
      <c r="AF183" s="6"/>
      <c r="AG183" s="6"/>
      <c r="AH183" s="6"/>
      <c r="AI183" s="6"/>
      <c r="AJ183" s="6"/>
      <c r="AK183" s="6"/>
      <c r="AL183" s="6"/>
      <c r="AM183" s="6"/>
      <c r="AN183" s="39" t="str">
        <f t="array" ref="AN183">IFNA(TEXT(XLOOKUP(C:C,'Follow up.2'!B:B,'Follow up.2'!AF:AF), "mm/yyyy"), "-")</f>
        <v>-</v>
      </c>
      <c r="AO183" s="6"/>
      <c r="AP183" s="3"/>
      <c r="AQ183" s="3"/>
      <c r="AR183" s="3"/>
      <c r="AS183" s="3"/>
      <c r="AT183" s="3"/>
      <c r="AU183" s="3"/>
      <c r="AV183" s="3"/>
      <c r="AW183" s="3"/>
      <c r="AX183" s="3"/>
      <c r="AY183" s="3"/>
      <c r="AZ183" s="3"/>
      <c r="BA183" s="3"/>
      <c r="BB183" s="3"/>
      <c r="BC183" s="3"/>
      <c r="BD183" s="3"/>
      <c r="BE183" s="3"/>
      <c r="BF183" s="3"/>
      <c r="BG183" s="3"/>
      <c r="BH183" s="3"/>
      <c r="BI183" s="3"/>
    </row>
    <row r="184" ht="14.25" customHeight="1">
      <c r="A184" s="1"/>
      <c r="B184" s="1" t="str">
        <f t="array" ref="B184">ifna(iferror(xlookup(C:C,'1000'!A:A,'1000'!D:D),iferror(xlookup(C:C,'2000'!A:A,'2000'!D:D),xlookup(C:C,'3000'!A:A,'3000'!D:D))),"-")</f>
        <v>-</v>
      </c>
      <c r="C184" s="26">
        <v>1480.0</v>
      </c>
      <c r="D184" s="27" t="s">
        <v>950</v>
      </c>
      <c r="E184" s="27" t="s">
        <v>951</v>
      </c>
      <c r="F184" s="27" t="s">
        <v>170</v>
      </c>
      <c r="G184" s="27">
        <v>7.0</v>
      </c>
      <c r="H184" s="28" t="s">
        <v>952</v>
      </c>
      <c r="I184" s="29" t="s">
        <v>953</v>
      </c>
      <c r="J184" s="27"/>
      <c r="K184" s="30" t="s">
        <v>206</v>
      </c>
      <c r="L184" s="6" t="s">
        <v>206</v>
      </c>
      <c r="M184" s="51" t="s">
        <v>895</v>
      </c>
      <c r="N184" s="153" t="s">
        <v>58</v>
      </c>
      <c r="O184" s="149" t="s">
        <v>58</v>
      </c>
      <c r="P184" s="65" t="s">
        <v>46</v>
      </c>
      <c r="Q184" s="65"/>
      <c r="R184" s="65"/>
      <c r="S184" s="65"/>
      <c r="T184" s="65"/>
      <c r="U184" s="65"/>
      <c r="V184" s="65"/>
      <c r="W184" s="65"/>
      <c r="X184" s="65"/>
      <c r="Y184" s="65"/>
      <c r="Z184" s="38" t="str">
        <f t="array" ref="Z184">IFERROR(xlookup(C:C,'Follow up.1'!A:A,'Follow up.1'!AF:AF),"-")</f>
        <v>-</v>
      </c>
      <c r="AA184" s="6"/>
      <c r="AB184" s="6"/>
      <c r="AC184" s="6"/>
      <c r="AD184" s="6"/>
      <c r="AE184" s="6"/>
      <c r="AF184" s="6"/>
      <c r="AG184" s="6"/>
      <c r="AH184" s="6"/>
      <c r="AI184" s="6"/>
      <c r="AJ184" s="6"/>
      <c r="AK184" s="6"/>
      <c r="AL184" s="6"/>
      <c r="AM184" s="6"/>
      <c r="AN184" s="39" t="str">
        <f t="array" ref="AN184">IFNA(TEXT(XLOOKUP(C:C,'Follow up.2'!B:B,'Follow up.2'!AF:AF), "mm/yyyy"), "-")</f>
        <v>-</v>
      </c>
      <c r="AO184" s="6"/>
      <c r="AP184" s="3"/>
      <c r="AQ184" s="3"/>
      <c r="AR184" s="3"/>
      <c r="AS184" s="3"/>
      <c r="AT184" s="3"/>
      <c r="AU184" s="3"/>
      <c r="AV184" s="3"/>
      <c r="AW184" s="3"/>
      <c r="AX184" s="3"/>
      <c r="AY184" s="3"/>
      <c r="AZ184" s="3"/>
      <c r="BA184" s="3"/>
      <c r="BB184" s="3"/>
      <c r="BC184" s="3"/>
      <c r="BD184" s="3"/>
      <c r="BE184" s="3"/>
      <c r="BF184" s="3"/>
      <c r="BG184" s="3"/>
      <c r="BH184" s="3"/>
      <c r="BI184" s="3"/>
    </row>
    <row r="185" ht="14.25" customHeight="1">
      <c r="A185" s="1"/>
      <c r="B185" s="1" t="str">
        <f t="array" ref="B185">ifna(iferror(xlookup(C:C,'1000'!A:A,'1000'!D:D),iferror(xlookup(C:C,'2000'!A:A,'2000'!D:D),xlookup(C:C,'3000'!A:A,'3000'!D:D))),"-")</f>
        <v>-</v>
      </c>
      <c r="C185" s="26">
        <v>1492.0</v>
      </c>
      <c r="D185" s="27" t="s">
        <v>954</v>
      </c>
      <c r="E185" s="27" t="s">
        <v>955</v>
      </c>
      <c r="F185" s="27" t="s">
        <v>124</v>
      </c>
      <c r="G185" s="27">
        <v>7.0</v>
      </c>
      <c r="H185" s="28" t="s">
        <v>956</v>
      </c>
      <c r="I185" s="29" t="s">
        <v>957</v>
      </c>
      <c r="J185" s="27"/>
      <c r="K185" s="30" t="s">
        <v>206</v>
      </c>
      <c r="L185" s="6" t="s">
        <v>206</v>
      </c>
      <c r="M185" s="51" t="s">
        <v>895</v>
      </c>
      <c r="N185" s="153" t="s">
        <v>58</v>
      </c>
      <c r="O185" s="149" t="s">
        <v>58</v>
      </c>
      <c r="P185" s="65" t="s">
        <v>46</v>
      </c>
      <c r="Q185" s="65" t="s">
        <v>106</v>
      </c>
      <c r="R185" s="65"/>
      <c r="S185" s="65"/>
      <c r="T185" s="65"/>
      <c r="U185" s="65"/>
      <c r="V185" s="65"/>
      <c r="W185" s="65"/>
      <c r="X185" s="65"/>
      <c r="Y185" s="65"/>
      <c r="Z185" s="38" t="str">
        <f t="array" ref="Z185">IFERROR(xlookup(C:C,'Follow up.1'!A:A,'Follow up.1'!AF:AF),"-")</f>
        <v>-</v>
      </c>
      <c r="AA185" s="6"/>
      <c r="AB185" s="6"/>
      <c r="AC185" s="6"/>
      <c r="AD185" s="6"/>
      <c r="AE185" s="6"/>
      <c r="AF185" s="6"/>
      <c r="AG185" s="6"/>
      <c r="AH185" s="6"/>
      <c r="AI185" s="6"/>
      <c r="AJ185" s="6"/>
      <c r="AK185" s="6"/>
      <c r="AL185" s="6"/>
      <c r="AM185" s="6"/>
      <c r="AN185" s="39" t="str">
        <f t="array" ref="AN185">IFNA(TEXT(XLOOKUP(C:C,'Follow up.2'!B:B,'Follow up.2'!AF:AF), "mm/yyyy"), "-")</f>
        <v>-</v>
      </c>
      <c r="AO185" s="6"/>
      <c r="AP185" s="3"/>
      <c r="AQ185" s="3"/>
      <c r="AR185" s="3"/>
      <c r="AS185" s="3"/>
      <c r="AT185" s="3"/>
      <c r="AU185" s="3"/>
      <c r="AV185" s="3"/>
      <c r="AW185" s="3"/>
      <c r="AX185" s="3"/>
      <c r="AY185" s="3"/>
      <c r="AZ185" s="3"/>
      <c r="BA185" s="3"/>
      <c r="BB185" s="3"/>
      <c r="BC185" s="3"/>
      <c r="BD185" s="3"/>
      <c r="BE185" s="3"/>
      <c r="BF185" s="3"/>
      <c r="BG185" s="3"/>
      <c r="BH185" s="3"/>
      <c r="BI185" s="3"/>
    </row>
    <row r="186" ht="14.25" customHeight="1">
      <c r="A186" s="1"/>
      <c r="B186" s="1" t="str">
        <f t="array" ref="B186">ifna(iferror(xlookup(C:C,'1000'!A:A,'1000'!D:D),iferror(xlookup(C:C,'2000'!A:A,'2000'!D:D),xlookup(C:C,'3000'!A:A,'3000'!D:D))),"-")</f>
        <v>-</v>
      </c>
      <c r="C186" s="26">
        <v>1504.0</v>
      </c>
      <c r="D186" s="27" t="s">
        <v>958</v>
      </c>
      <c r="E186" s="27" t="s">
        <v>959</v>
      </c>
      <c r="F186" s="27" t="s">
        <v>124</v>
      </c>
      <c r="G186" s="27">
        <v>7.0</v>
      </c>
      <c r="H186" s="28" t="s">
        <v>960</v>
      </c>
      <c r="I186" s="29" t="s">
        <v>961</v>
      </c>
      <c r="J186" s="27"/>
      <c r="K186" s="30" t="s">
        <v>206</v>
      </c>
      <c r="L186" s="6" t="s">
        <v>206</v>
      </c>
      <c r="M186" s="51" t="s">
        <v>895</v>
      </c>
      <c r="N186" s="153" t="s">
        <v>58</v>
      </c>
      <c r="O186" s="149" t="s">
        <v>58</v>
      </c>
      <c r="P186" s="65" t="s">
        <v>46</v>
      </c>
      <c r="Q186" s="65" t="s">
        <v>45</v>
      </c>
      <c r="R186" s="65" t="s">
        <v>45</v>
      </c>
      <c r="S186" s="65" t="s">
        <v>45</v>
      </c>
      <c r="T186" s="65" t="s">
        <v>45</v>
      </c>
      <c r="U186" s="65"/>
      <c r="V186" s="65"/>
      <c r="W186" s="65"/>
      <c r="X186" s="65"/>
      <c r="Y186" s="65"/>
      <c r="Z186" s="38" t="str">
        <f t="array" ref="Z186">IFERROR(xlookup(C:C,'Follow up.1'!A:A,'Follow up.1'!AF:AF),"-")</f>
        <v>-</v>
      </c>
      <c r="AA186" s="6"/>
      <c r="AB186" s="6"/>
      <c r="AC186" s="6"/>
      <c r="AD186" s="6"/>
      <c r="AE186" s="6"/>
      <c r="AF186" s="6"/>
      <c r="AG186" s="6"/>
      <c r="AH186" s="6"/>
      <c r="AI186" s="6"/>
      <c r="AJ186" s="6"/>
      <c r="AK186" s="6"/>
      <c r="AL186" s="6"/>
      <c r="AM186" s="6"/>
      <c r="AN186" s="39" t="str">
        <f t="array" ref="AN186">IFNA(TEXT(XLOOKUP(C:C,'Follow up.2'!B:B,'Follow up.2'!AF:AF), "mm/yyyy"), "-")</f>
        <v>-</v>
      </c>
      <c r="AO186" s="6"/>
      <c r="AP186" s="3"/>
      <c r="AQ186" s="3"/>
      <c r="AR186" s="3"/>
      <c r="AS186" s="3"/>
      <c r="AT186" s="3"/>
      <c r="AU186" s="3"/>
      <c r="AV186" s="3"/>
      <c r="AW186" s="3"/>
      <c r="AX186" s="3"/>
      <c r="AY186" s="3"/>
      <c r="AZ186" s="3"/>
      <c r="BA186" s="3"/>
      <c r="BB186" s="3"/>
      <c r="BC186" s="3"/>
      <c r="BD186" s="3"/>
      <c r="BE186" s="3"/>
      <c r="BF186" s="3"/>
      <c r="BG186" s="3"/>
      <c r="BH186" s="3"/>
      <c r="BI186" s="3"/>
    </row>
    <row r="187" ht="14.25" customHeight="1">
      <c r="A187" s="1"/>
      <c r="B187" s="1" t="str">
        <f t="array" ref="B187">ifna(iferror(xlookup(C:C,'1000'!A:A,'1000'!D:D),iferror(xlookup(C:C,'2000'!A:A,'2000'!D:D),xlookup(C:C,'3000'!A:A,'3000'!D:D))),"-")</f>
        <v>-</v>
      </c>
      <c r="C187" s="26">
        <v>1540.0</v>
      </c>
      <c r="D187" s="27" t="s">
        <v>962</v>
      </c>
      <c r="E187" s="27" t="s">
        <v>963</v>
      </c>
      <c r="F187" s="27" t="s">
        <v>124</v>
      </c>
      <c r="G187" s="27">
        <v>7.0</v>
      </c>
      <c r="H187" s="28" t="s">
        <v>964</v>
      </c>
      <c r="I187" s="29" t="s">
        <v>965</v>
      </c>
      <c r="J187" s="27" t="s">
        <v>966</v>
      </c>
      <c r="K187" s="30" t="s">
        <v>967</v>
      </c>
      <c r="L187" s="6" t="s">
        <v>967</v>
      </c>
      <c r="M187" s="6"/>
      <c r="N187" s="153" t="s">
        <v>58</v>
      </c>
      <c r="O187" s="149" t="s">
        <v>58</v>
      </c>
      <c r="P187" s="65" t="s">
        <v>46</v>
      </c>
      <c r="Q187" s="65" t="s">
        <v>56</v>
      </c>
      <c r="R187" s="65" t="s">
        <v>56</v>
      </c>
      <c r="S187" s="65" t="s">
        <v>56</v>
      </c>
      <c r="T187" s="65"/>
      <c r="U187" s="65"/>
      <c r="V187" s="65"/>
      <c r="W187" s="65"/>
      <c r="X187" s="65"/>
      <c r="Y187" s="65"/>
      <c r="Z187" s="38" t="str">
        <f t="array" ref="Z187">IFERROR(xlookup(C:C,'Follow up.1'!A:A,'Follow up.1'!AF:AF),"-")</f>
        <v>-</v>
      </c>
      <c r="AA187" s="6"/>
      <c r="AB187" s="6"/>
      <c r="AC187" s="6"/>
      <c r="AD187" s="6"/>
      <c r="AE187" s="6"/>
      <c r="AF187" s="6"/>
      <c r="AG187" s="6"/>
      <c r="AH187" s="6"/>
      <c r="AI187" s="6"/>
      <c r="AJ187" s="6"/>
      <c r="AK187" s="6"/>
      <c r="AL187" s="6"/>
      <c r="AM187" s="6"/>
      <c r="AN187" s="39" t="str">
        <f t="array" ref="AN187">IFNA(TEXT(XLOOKUP(C:C,'Follow up.2'!B:B,'Follow up.2'!AF:AF), "mm/yyyy"), "-")</f>
        <v>-</v>
      </c>
      <c r="AO187" s="6"/>
      <c r="AP187" s="3"/>
      <c r="AQ187" s="3"/>
      <c r="AR187" s="3"/>
      <c r="AS187" s="3"/>
      <c r="AT187" s="3"/>
      <c r="AU187" s="3"/>
      <c r="AV187" s="3"/>
      <c r="AW187" s="156"/>
      <c r="AX187" s="156"/>
      <c r="AY187" s="156"/>
      <c r="AZ187" s="156"/>
      <c r="BA187" s="156"/>
      <c r="BB187" s="156"/>
      <c r="BC187" s="156"/>
      <c r="BD187" s="156"/>
      <c r="BE187" s="156"/>
      <c r="BF187" s="156"/>
      <c r="BG187" s="156"/>
      <c r="BH187" s="156"/>
      <c r="BI187" s="156"/>
    </row>
    <row r="188" ht="14.25" customHeight="1">
      <c r="A188" s="1"/>
      <c r="B188" s="1" t="str">
        <f t="array" ref="B188">ifna(iferror(xlookup(C:C,'1000'!A:A,'1000'!D:D),iferror(xlookup(C:C,'2000'!A:A,'2000'!D:D),xlookup(C:C,'3000'!A:A,'3000'!D:D))),"-")</f>
        <v>-</v>
      </c>
      <c r="C188" s="26">
        <v>1544.0</v>
      </c>
      <c r="D188" s="27" t="s">
        <v>968</v>
      </c>
      <c r="E188" s="27" t="s">
        <v>969</v>
      </c>
      <c r="F188" s="27" t="s">
        <v>124</v>
      </c>
      <c r="G188" s="27">
        <v>7.0</v>
      </c>
      <c r="H188" s="28" t="s">
        <v>970</v>
      </c>
      <c r="I188" s="29" t="s">
        <v>971</v>
      </c>
      <c r="J188" s="27"/>
      <c r="K188" s="30" t="s">
        <v>195</v>
      </c>
      <c r="L188" s="6" t="s">
        <v>195</v>
      </c>
      <c r="M188" s="51" t="s">
        <v>895</v>
      </c>
      <c r="N188" s="153" t="s">
        <v>58</v>
      </c>
      <c r="O188" s="149" t="s">
        <v>58</v>
      </c>
      <c r="P188" s="65" t="s">
        <v>46</v>
      </c>
      <c r="Q188" s="65" t="s">
        <v>106</v>
      </c>
      <c r="R188" s="65" t="s">
        <v>106</v>
      </c>
      <c r="S188" s="65" t="s">
        <v>106</v>
      </c>
      <c r="T188" s="65" t="s">
        <v>106</v>
      </c>
      <c r="U188" s="65" t="s">
        <v>45</v>
      </c>
      <c r="V188" s="65"/>
      <c r="W188" s="65"/>
      <c r="X188" s="65"/>
      <c r="Y188" s="65"/>
      <c r="Z188" s="38" t="str">
        <f t="array" ref="Z188">IFERROR(xlookup(C:C,'Follow up.1'!A:A,'Follow up.1'!AF:AF),"-")</f>
        <v>-</v>
      </c>
      <c r="AA188" s="6"/>
      <c r="AB188" s="6"/>
      <c r="AC188" s="6"/>
      <c r="AD188" s="6"/>
      <c r="AE188" s="6"/>
      <c r="AF188" s="6"/>
      <c r="AG188" s="6"/>
      <c r="AH188" s="6"/>
      <c r="AI188" s="6"/>
      <c r="AJ188" s="6"/>
      <c r="AK188" s="6"/>
      <c r="AL188" s="6"/>
      <c r="AM188" s="6"/>
      <c r="AN188" s="39" t="str">
        <f t="array" ref="AN188">IFNA(TEXT(XLOOKUP(C:C,'Follow up.2'!B:B,'Follow up.2'!AF:AF), "mm/yyyy"), "-")</f>
        <v>-</v>
      </c>
      <c r="AO188" s="6"/>
      <c r="AP188" s="3"/>
      <c r="AQ188" s="3"/>
      <c r="AR188" s="3"/>
      <c r="AS188" s="3"/>
      <c r="AT188" s="3"/>
      <c r="AU188" s="3"/>
      <c r="AV188" s="3"/>
      <c r="AW188" s="3"/>
      <c r="AX188" s="3"/>
      <c r="AY188" s="3"/>
      <c r="AZ188" s="3"/>
      <c r="BA188" s="3"/>
      <c r="BB188" s="3"/>
      <c r="BC188" s="3"/>
      <c r="BD188" s="3"/>
      <c r="BE188" s="3"/>
      <c r="BF188" s="3"/>
      <c r="BG188" s="3"/>
      <c r="BH188" s="3"/>
      <c r="BI188" s="3"/>
    </row>
    <row r="189" ht="14.25" customHeight="1">
      <c r="A189" s="1"/>
      <c r="B189" s="1" t="str">
        <f t="array" ref="B189">ifna(iferror(xlookup(C:C,'1000'!A:A,'1000'!D:D),iferror(xlookup(C:C,'2000'!A:A,'2000'!D:D),xlookup(C:C,'3000'!A:A,'3000'!D:D))),"-")</f>
        <v>-</v>
      </c>
      <c r="C189" s="26">
        <v>1544.0</v>
      </c>
      <c r="D189" s="27" t="s">
        <v>968</v>
      </c>
      <c r="E189" s="27" t="s">
        <v>969</v>
      </c>
      <c r="F189" s="27" t="s">
        <v>124</v>
      </c>
      <c r="G189" s="27">
        <v>7.0</v>
      </c>
      <c r="H189" s="28" t="s">
        <v>970</v>
      </c>
      <c r="I189" s="29" t="s">
        <v>971</v>
      </c>
      <c r="J189" s="27"/>
      <c r="K189" s="30" t="s">
        <v>206</v>
      </c>
      <c r="L189" s="6" t="s">
        <v>206</v>
      </c>
      <c r="M189" s="51" t="s">
        <v>895</v>
      </c>
      <c r="N189" s="153" t="s">
        <v>58</v>
      </c>
      <c r="O189" s="149" t="s">
        <v>58</v>
      </c>
      <c r="P189" s="65" t="s">
        <v>46</v>
      </c>
      <c r="Q189" s="65" t="s">
        <v>45</v>
      </c>
      <c r="R189" s="65" t="s">
        <v>45</v>
      </c>
      <c r="S189" s="65" t="s">
        <v>45</v>
      </c>
      <c r="T189" s="65" t="s">
        <v>45</v>
      </c>
      <c r="U189" s="65" t="s">
        <v>44</v>
      </c>
      <c r="V189" s="65"/>
      <c r="W189" s="65"/>
      <c r="X189" s="65"/>
      <c r="Y189" s="65"/>
      <c r="Z189" s="38" t="str">
        <f t="array" ref="Z189">IFERROR(xlookup(C:C,'Follow up.1'!A:A,'Follow up.1'!AF:AF),"-")</f>
        <v>-</v>
      </c>
      <c r="AA189" s="6"/>
      <c r="AB189" s="6"/>
      <c r="AC189" s="6"/>
      <c r="AD189" s="6"/>
      <c r="AE189" s="6"/>
      <c r="AF189" s="6"/>
      <c r="AG189" s="6"/>
      <c r="AH189" s="6"/>
      <c r="AI189" s="6"/>
      <c r="AJ189" s="6"/>
      <c r="AK189" s="6"/>
      <c r="AL189" s="6"/>
      <c r="AM189" s="6"/>
      <c r="AN189" s="39" t="str">
        <f t="array" ref="AN189">IFNA(TEXT(XLOOKUP(C:C,'Follow up.2'!B:B,'Follow up.2'!AF:AF), "mm/yyyy"), "-")</f>
        <v>-</v>
      </c>
      <c r="AO189" s="6"/>
      <c r="AP189" s="3"/>
      <c r="AQ189" s="3"/>
      <c r="AR189" s="3"/>
      <c r="AS189" s="3"/>
      <c r="AT189" s="3"/>
      <c r="AU189" s="3"/>
      <c r="AV189" s="3"/>
      <c r="AW189" s="3"/>
      <c r="AX189" s="3"/>
      <c r="AY189" s="3"/>
      <c r="AZ189" s="3"/>
      <c r="BA189" s="3"/>
      <c r="BB189" s="3"/>
      <c r="BC189" s="3"/>
      <c r="BD189" s="3"/>
      <c r="BE189" s="3"/>
      <c r="BF189" s="3"/>
      <c r="BG189" s="3"/>
      <c r="BH189" s="3"/>
      <c r="BI189" s="3"/>
    </row>
    <row r="190" ht="14.25" customHeight="1">
      <c r="A190" s="1"/>
      <c r="B190" s="1" t="str">
        <f t="array" ref="B190">ifna(iferror(xlookup(C:C,'1000'!A:A,'1000'!D:D),iferror(xlookup(C:C,'2000'!A:A,'2000'!D:D),xlookup(C:C,'3000'!A:A,'3000'!D:D))),"-")</f>
        <v>-</v>
      </c>
      <c r="C190" s="26">
        <v>1562.0</v>
      </c>
      <c r="D190" s="27" t="s">
        <v>972</v>
      </c>
      <c r="E190" s="27" t="s">
        <v>973</v>
      </c>
      <c r="F190" s="27" t="s">
        <v>844</v>
      </c>
      <c r="G190" s="27">
        <v>7.0</v>
      </c>
      <c r="H190" s="137" t="s">
        <v>974</v>
      </c>
      <c r="I190" s="29" t="s">
        <v>975</v>
      </c>
      <c r="J190" s="27"/>
      <c r="K190" s="30" t="s">
        <v>609</v>
      </c>
      <c r="L190" s="6" t="s">
        <v>609</v>
      </c>
      <c r="M190" s="51" t="s">
        <v>895</v>
      </c>
      <c r="N190" s="153" t="s">
        <v>58</v>
      </c>
      <c r="O190" s="149" t="s">
        <v>58</v>
      </c>
      <c r="P190" s="65" t="s">
        <v>106</v>
      </c>
      <c r="Q190" s="65" t="s">
        <v>45</v>
      </c>
      <c r="R190" s="65" t="s">
        <v>45</v>
      </c>
      <c r="S190" s="65" t="s">
        <v>106</v>
      </c>
      <c r="T190" s="65"/>
      <c r="U190" s="65"/>
      <c r="V190" s="66"/>
      <c r="W190" s="65"/>
      <c r="X190" s="65"/>
      <c r="Y190" s="65"/>
      <c r="Z190" s="38" t="str">
        <f t="array" ref="Z190">IFERROR(xlookup(C:C,'Follow up.1'!A:A,'Follow up.1'!AF:AF),"-")</f>
        <v>-</v>
      </c>
      <c r="AA190" s="6"/>
      <c r="AB190" s="6"/>
      <c r="AC190" s="6"/>
      <c r="AD190" s="6"/>
      <c r="AE190" s="6"/>
      <c r="AF190" s="6"/>
      <c r="AG190" s="6"/>
      <c r="AH190" s="6"/>
      <c r="AI190" s="6"/>
      <c r="AJ190" s="6"/>
      <c r="AK190" s="6"/>
      <c r="AL190" s="6"/>
      <c r="AM190" s="6"/>
      <c r="AN190" s="39" t="str">
        <f t="array" ref="AN190">IFNA(TEXT(XLOOKUP(C:C,'Follow up.2'!B:B,'Follow up.2'!AF:AF), "mm/yyyy"), "-")</f>
        <v>-</v>
      </c>
      <c r="AO190" s="6"/>
      <c r="AP190" s="3"/>
      <c r="AQ190" s="3"/>
      <c r="AR190" s="3"/>
      <c r="AS190" s="3"/>
      <c r="AT190" s="3"/>
      <c r="AU190" s="3"/>
      <c r="AV190" s="3"/>
      <c r="AW190" s="3"/>
      <c r="AX190" s="3"/>
      <c r="AY190" s="3"/>
      <c r="AZ190" s="3"/>
      <c r="BA190" s="3"/>
      <c r="BB190" s="3"/>
      <c r="BC190" s="3"/>
      <c r="BD190" s="3"/>
      <c r="BE190" s="3"/>
      <c r="BF190" s="3"/>
      <c r="BG190" s="3"/>
      <c r="BH190" s="3"/>
      <c r="BI190" s="3"/>
    </row>
    <row r="191" ht="14.25" customHeight="1">
      <c r="A191" s="1"/>
      <c r="B191" s="1" t="str">
        <f t="array" ref="B191">ifna(iferror(xlookup(C:C,'1000'!A:A,'1000'!D:D),iferror(xlookup(C:C,'2000'!A:A,'2000'!D:D),xlookup(C:C,'3000'!A:A,'3000'!D:D))),"-")</f>
        <v>-</v>
      </c>
      <c r="C191" s="119">
        <v>1568.0</v>
      </c>
      <c r="D191" s="27" t="s">
        <v>976</v>
      </c>
      <c r="E191" s="27" t="s">
        <v>977</v>
      </c>
      <c r="F191" s="27" t="s">
        <v>170</v>
      </c>
      <c r="G191" s="27">
        <v>7.0</v>
      </c>
      <c r="H191" s="28" t="s">
        <v>978</v>
      </c>
      <c r="I191" s="29" t="s">
        <v>979</v>
      </c>
      <c r="J191" s="27"/>
      <c r="K191" s="30" t="s">
        <v>980</v>
      </c>
      <c r="L191" s="6" t="s">
        <v>980</v>
      </c>
      <c r="M191" s="6"/>
      <c r="N191" s="153" t="s">
        <v>58</v>
      </c>
      <c r="O191" s="149" t="s">
        <v>58</v>
      </c>
      <c r="P191" s="65" t="s">
        <v>46</v>
      </c>
      <c r="Q191" s="65"/>
      <c r="R191" s="65"/>
      <c r="S191" s="65"/>
      <c r="T191" s="65"/>
      <c r="U191" s="65"/>
      <c r="V191" s="65"/>
      <c r="W191" s="65"/>
      <c r="X191" s="65"/>
      <c r="Y191" s="65"/>
      <c r="Z191" s="38" t="str">
        <f t="array" ref="Z191">IFERROR(xlookup(C:C,'Follow up.1'!A:A,'Follow up.1'!AF:AF),"-")</f>
        <v>-</v>
      </c>
      <c r="AA191" s="6"/>
      <c r="AB191" s="6"/>
      <c r="AC191" s="6"/>
      <c r="AD191" s="6"/>
      <c r="AE191" s="6"/>
      <c r="AF191" s="6"/>
      <c r="AG191" s="6"/>
      <c r="AH191" s="6"/>
      <c r="AI191" s="6"/>
      <c r="AJ191" s="6"/>
      <c r="AK191" s="6"/>
      <c r="AL191" s="6"/>
      <c r="AM191" s="6"/>
      <c r="AN191" s="39" t="str">
        <f t="array" ref="AN191">IFNA(TEXT(XLOOKUP(C:C,'Follow up.2'!B:B,'Follow up.2'!AF:AF), "mm/yyyy"), "-")</f>
        <v>-</v>
      </c>
      <c r="AO191" s="6"/>
      <c r="AP191" s="3"/>
      <c r="AQ191" s="3"/>
      <c r="AR191" s="3"/>
      <c r="AS191" s="3"/>
      <c r="AT191" s="3"/>
      <c r="AU191" s="3"/>
      <c r="AV191" s="3"/>
      <c r="AW191" s="3"/>
      <c r="AX191" s="3"/>
      <c r="AY191" s="3"/>
      <c r="AZ191" s="3"/>
      <c r="BA191" s="3"/>
      <c r="BB191" s="3"/>
      <c r="BC191" s="3"/>
      <c r="BD191" s="3"/>
      <c r="BE191" s="3"/>
      <c r="BF191" s="3"/>
      <c r="BG191" s="3"/>
      <c r="BH191" s="3"/>
      <c r="BI191" s="3"/>
    </row>
    <row r="192" ht="14.25" customHeight="1">
      <c r="A192" s="1"/>
      <c r="B192" s="1" t="str">
        <f t="array" ref="B192">ifna(iferror(xlookup(C:C,'1000'!A:A,'1000'!D:D),iferror(xlookup(C:C,'2000'!A:A,'2000'!D:D),xlookup(C:C,'3000'!A:A,'3000'!D:D))),"-")</f>
        <v>-</v>
      </c>
      <c r="C192" s="26">
        <v>1573.0</v>
      </c>
      <c r="D192" s="27" t="s">
        <v>981</v>
      </c>
      <c r="E192" s="27" t="s">
        <v>982</v>
      </c>
      <c r="F192" s="27" t="s">
        <v>124</v>
      </c>
      <c r="G192" s="27">
        <v>7.0</v>
      </c>
      <c r="H192" s="28" t="s">
        <v>983</v>
      </c>
      <c r="I192" s="29" t="s">
        <v>984</v>
      </c>
      <c r="J192" s="27"/>
      <c r="K192" s="30" t="s">
        <v>206</v>
      </c>
      <c r="L192" s="6" t="s">
        <v>206</v>
      </c>
      <c r="M192" s="51" t="s">
        <v>895</v>
      </c>
      <c r="N192" s="153" t="s">
        <v>58</v>
      </c>
      <c r="O192" s="149" t="s">
        <v>654</v>
      </c>
      <c r="P192" s="65" t="s">
        <v>46</v>
      </c>
      <c r="Q192" s="65" t="s">
        <v>985</v>
      </c>
      <c r="R192" s="65"/>
      <c r="S192" s="65"/>
      <c r="T192" s="65"/>
      <c r="U192" s="65"/>
      <c r="V192" s="65"/>
      <c r="W192" s="65"/>
      <c r="X192" s="65"/>
      <c r="Y192" s="65"/>
      <c r="Z192" s="38" t="str">
        <f t="array" ref="Z192">IFERROR(xlookup(C:C,'Follow up.1'!A:A,'Follow up.1'!AF:AF),"-")</f>
        <v>-</v>
      </c>
      <c r="AA192" s="6"/>
      <c r="AB192" s="6"/>
      <c r="AC192" s="6"/>
      <c r="AD192" s="6"/>
      <c r="AE192" s="6"/>
      <c r="AF192" s="6"/>
      <c r="AG192" s="6"/>
      <c r="AH192" s="6"/>
      <c r="AI192" s="6"/>
      <c r="AJ192" s="6"/>
      <c r="AK192" s="6"/>
      <c r="AL192" s="6"/>
      <c r="AM192" s="6"/>
      <c r="AN192" s="39" t="str">
        <f t="array" ref="AN192">IFNA(TEXT(XLOOKUP(C:C,'Follow up.2'!B:B,'Follow up.2'!AF:AF), "mm/yyyy"), "-")</f>
        <v>-</v>
      </c>
      <c r="AO192" s="6"/>
      <c r="AP192" s="3"/>
      <c r="AQ192" s="3"/>
      <c r="AR192" s="3"/>
      <c r="AS192" s="3"/>
      <c r="AT192" s="3"/>
      <c r="AU192" s="3"/>
      <c r="AV192" s="3"/>
      <c r="AW192" s="3"/>
      <c r="AX192" s="3"/>
      <c r="AY192" s="3"/>
      <c r="AZ192" s="3"/>
      <c r="BA192" s="3"/>
      <c r="BB192" s="3"/>
      <c r="BC192" s="3"/>
      <c r="BD192" s="3"/>
      <c r="BE192" s="3"/>
      <c r="BF192" s="3"/>
      <c r="BG192" s="3"/>
      <c r="BH192" s="3"/>
      <c r="BI192" s="3"/>
    </row>
    <row r="193" ht="14.25" customHeight="1">
      <c r="A193" s="1"/>
      <c r="B193" s="1" t="str">
        <f t="array" ref="B193">ifna(iferror(xlookup(C:C,'1000'!A:A,'1000'!D:D),iferror(xlookup(C:C,'2000'!A:A,'2000'!D:D),xlookup(C:C,'3000'!A:A,'3000'!D:D))),"-")</f>
        <v>-</v>
      </c>
      <c r="C193" s="26">
        <v>1582.0</v>
      </c>
      <c r="D193" s="27" t="s">
        <v>311</v>
      </c>
      <c r="E193" s="27" t="s">
        <v>986</v>
      </c>
      <c r="F193" s="27" t="s">
        <v>124</v>
      </c>
      <c r="G193" s="27">
        <v>7.0</v>
      </c>
      <c r="H193" s="28" t="s">
        <v>987</v>
      </c>
      <c r="I193" s="29" t="s">
        <v>988</v>
      </c>
      <c r="J193" s="27"/>
      <c r="K193" s="30" t="s">
        <v>989</v>
      </c>
      <c r="L193" s="31" t="s">
        <v>989</v>
      </c>
      <c r="M193" s="51" t="s">
        <v>895</v>
      </c>
      <c r="N193" s="153" t="s">
        <v>58</v>
      </c>
      <c r="O193" s="149" t="s">
        <v>58</v>
      </c>
      <c r="P193" s="35" t="s">
        <v>46</v>
      </c>
      <c r="Q193" s="35"/>
      <c r="R193" s="35"/>
      <c r="S193" s="35"/>
      <c r="T193" s="35"/>
      <c r="U193" s="35"/>
      <c r="V193" s="35"/>
      <c r="W193" s="35"/>
      <c r="X193" s="35"/>
      <c r="Y193" s="35"/>
      <c r="Z193" s="38" t="str">
        <f t="array" ref="Z193">IFERROR(xlookup(C:C,'Follow up.1'!A:A,'Follow up.1'!AF:AF),"-")</f>
        <v>-</v>
      </c>
      <c r="AA193" s="31"/>
      <c r="AB193" s="31"/>
      <c r="AC193" s="31"/>
      <c r="AD193" s="31"/>
      <c r="AE193" s="31"/>
      <c r="AF193" s="31"/>
      <c r="AG193" s="31"/>
      <c r="AH193" s="31"/>
      <c r="AI193" s="31"/>
      <c r="AJ193" s="31"/>
      <c r="AK193" s="31"/>
      <c r="AL193" s="31"/>
      <c r="AM193" s="31"/>
      <c r="AN193" s="39" t="str">
        <f t="array" ref="AN193">IFNA(TEXT(XLOOKUP(C:C,'Follow up.2'!B:B,'Follow up.2'!AF:AF), "mm/yyyy"), "-")</f>
        <v>-</v>
      </c>
      <c r="AO193" s="31"/>
      <c r="AP193" s="30"/>
      <c r="AQ193" s="13"/>
      <c r="AR193" s="13"/>
      <c r="AS193" s="13"/>
      <c r="AT193" s="13"/>
      <c r="AU193" s="13"/>
      <c r="AV193" s="13"/>
      <c r="AW193" s="3"/>
      <c r="AX193" s="3"/>
      <c r="AY193" s="3"/>
      <c r="AZ193" s="3"/>
      <c r="BA193" s="3"/>
      <c r="BB193" s="3"/>
      <c r="BC193" s="3"/>
      <c r="BD193" s="3"/>
      <c r="BE193" s="3"/>
      <c r="BF193" s="3"/>
      <c r="BG193" s="3"/>
      <c r="BH193" s="3"/>
      <c r="BI193" s="3"/>
    </row>
    <row r="194" ht="14.25" customHeight="1">
      <c r="A194" s="1"/>
      <c r="B194" s="1" t="str">
        <f t="array" ref="B194">ifna(iferror(xlookup(C:C,'1000'!A:A,'1000'!D:D),iferror(xlookup(C:C,'2000'!A:A,'2000'!D:D),xlookup(C:C,'3000'!A:A,'3000'!D:D))),"-")</f>
        <v>-</v>
      </c>
      <c r="C194" s="26">
        <v>1591.0</v>
      </c>
      <c r="D194" s="27" t="s">
        <v>990</v>
      </c>
      <c r="E194" s="27" t="s">
        <v>991</v>
      </c>
      <c r="F194" s="27" t="s">
        <v>170</v>
      </c>
      <c r="G194" s="27">
        <v>7.0</v>
      </c>
      <c r="H194" s="28" t="s">
        <v>992</v>
      </c>
      <c r="I194" s="29" t="s">
        <v>993</v>
      </c>
      <c r="J194" s="27"/>
      <c r="K194" s="30" t="s">
        <v>994</v>
      </c>
      <c r="L194" s="31" t="s">
        <v>994</v>
      </c>
      <c r="M194" s="51" t="s">
        <v>895</v>
      </c>
      <c r="N194" s="153" t="s">
        <v>58</v>
      </c>
      <c r="O194" s="149" t="s">
        <v>58</v>
      </c>
      <c r="P194" s="35" t="s">
        <v>46</v>
      </c>
      <c r="Q194" s="35"/>
      <c r="R194" s="35"/>
      <c r="S194" s="35"/>
      <c r="T194" s="35"/>
      <c r="U194" s="35"/>
      <c r="V194" s="35"/>
      <c r="W194" s="35"/>
      <c r="X194" s="35"/>
      <c r="Y194" s="35"/>
      <c r="Z194" s="38" t="str">
        <f t="array" ref="Z194">IFERROR(xlookup(C:C,'Follow up.1'!A:A,'Follow up.1'!AF:AF),"-")</f>
        <v>-</v>
      </c>
      <c r="AA194" s="31"/>
      <c r="AB194" s="31"/>
      <c r="AC194" s="31"/>
      <c r="AD194" s="31"/>
      <c r="AE194" s="31"/>
      <c r="AF194" s="31"/>
      <c r="AG194" s="31"/>
      <c r="AH194" s="31"/>
      <c r="AI194" s="31"/>
      <c r="AJ194" s="31"/>
      <c r="AK194" s="31"/>
      <c r="AL194" s="31"/>
      <c r="AM194" s="31"/>
      <c r="AN194" s="39" t="str">
        <f t="array" ref="AN194">IFNA(TEXT(XLOOKUP(C:C,'Follow up.2'!B:B,'Follow up.2'!AF:AF), "mm/yyyy"), "-")</f>
        <v>-</v>
      </c>
      <c r="AO194" s="31"/>
      <c r="AP194" s="30"/>
      <c r="AQ194" s="13"/>
      <c r="AR194" s="13"/>
      <c r="AS194" s="13"/>
      <c r="AT194" s="13"/>
      <c r="AU194" s="13"/>
      <c r="AV194" s="13"/>
      <c r="AW194" s="3"/>
      <c r="AX194" s="3"/>
      <c r="AY194" s="3"/>
      <c r="AZ194" s="3"/>
      <c r="BA194" s="3"/>
      <c r="BB194" s="3"/>
      <c r="BC194" s="3"/>
      <c r="BD194" s="3"/>
      <c r="BE194" s="3"/>
      <c r="BF194" s="3"/>
      <c r="BG194" s="3"/>
      <c r="BH194" s="3"/>
      <c r="BI194" s="3"/>
    </row>
    <row r="195" ht="14.25" customHeight="1">
      <c r="A195" s="1"/>
      <c r="B195" s="1" t="str">
        <f t="array" ref="B195">ifna(iferror(xlookup(C:C,'1000'!A:A,'1000'!D:D),iferror(xlookup(C:C,'2000'!A:A,'2000'!D:D),xlookup(C:C,'3000'!A:A,'3000'!D:D))),"-")</f>
        <v>-</v>
      </c>
      <c r="C195" s="26">
        <v>1593.0</v>
      </c>
      <c r="D195" s="27" t="s">
        <v>69</v>
      </c>
      <c r="E195" s="27" t="s">
        <v>995</v>
      </c>
      <c r="F195" s="27" t="s">
        <v>81</v>
      </c>
      <c r="G195" s="27">
        <v>7.0</v>
      </c>
      <c r="H195" s="28" t="s">
        <v>996</v>
      </c>
      <c r="I195" s="29" t="s">
        <v>997</v>
      </c>
      <c r="J195" s="27"/>
      <c r="K195" s="30" t="s">
        <v>998</v>
      </c>
      <c r="L195" s="31" t="s">
        <v>998</v>
      </c>
      <c r="M195" s="51" t="s">
        <v>895</v>
      </c>
      <c r="N195" s="153" t="s">
        <v>58</v>
      </c>
      <c r="O195" s="149" t="s">
        <v>58</v>
      </c>
      <c r="P195" s="35" t="s">
        <v>106</v>
      </c>
      <c r="Q195" s="35"/>
      <c r="R195" s="35"/>
      <c r="S195" s="35"/>
      <c r="T195" s="35"/>
      <c r="U195" s="35"/>
      <c r="V195" s="35"/>
      <c r="W195" s="35"/>
      <c r="X195" s="35"/>
      <c r="Y195" s="35"/>
      <c r="Z195" s="38" t="str">
        <f t="array" ref="Z195">IFERROR(xlookup(C:C,'Follow up.1'!A:A,'Follow up.1'!AF:AF),"-")</f>
        <v>-</v>
      </c>
      <c r="AA195" s="31"/>
      <c r="AB195" s="31"/>
      <c r="AC195" s="31"/>
      <c r="AD195" s="31"/>
      <c r="AE195" s="31"/>
      <c r="AF195" s="31"/>
      <c r="AG195" s="31"/>
      <c r="AH195" s="31"/>
      <c r="AI195" s="31"/>
      <c r="AJ195" s="31"/>
      <c r="AK195" s="31"/>
      <c r="AL195" s="31"/>
      <c r="AM195" s="31"/>
      <c r="AN195" s="39" t="str">
        <f t="array" ref="AN195">IFNA(TEXT(XLOOKUP(C:C,'Follow up.2'!B:B,'Follow up.2'!AF:AF), "mm/yyyy"), "-")</f>
        <v>-</v>
      </c>
      <c r="AO195" s="31"/>
      <c r="AP195" s="30"/>
      <c r="AQ195" s="13"/>
      <c r="AR195" s="13"/>
      <c r="AS195" s="13"/>
      <c r="AT195" s="13"/>
      <c r="AU195" s="13"/>
      <c r="AV195" s="13"/>
      <c r="AW195" s="3"/>
      <c r="AX195" s="3"/>
      <c r="AY195" s="3"/>
      <c r="AZ195" s="3"/>
      <c r="BA195" s="3"/>
      <c r="BB195" s="3"/>
      <c r="BC195" s="3"/>
      <c r="BD195" s="3"/>
      <c r="BE195" s="3"/>
      <c r="BF195" s="3"/>
      <c r="BG195" s="3"/>
      <c r="BH195" s="3"/>
      <c r="BI195" s="3"/>
    </row>
    <row r="196" ht="14.25" customHeight="1">
      <c r="A196" s="1"/>
      <c r="B196" s="1" t="str">
        <f t="array" ref="B196">ifna(iferror(xlookup(C:C,'1000'!A:A,'1000'!D:D),iferror(xlookup(C:C,'2000'!A:A,'2000'!D:D),xlookup(C:C,'3000'!A:A,'3000'!D:D))),"-")</f>
        <v>-</v>
      </c>
      <c r="C196" s="26">
        <v>1605.0</v>
      </c>
      <c r="D196" s="27" t="s">
        <v>999</v>
      </c>
      <c r="E196" s="27" t="s">
        <v>1000</v>
      </c>
      <c r="F196" s="27" t="s">
        <v>173</v>
      </c>
      <c r="G196" s="27">
        <v>7.0</v>
      </c>
      <c r="H196" s="28" t="s">
        <v>1001</v>
      </c>
      <c r="I196" s="29" t="s">
        <v>1002</v>
      </c>
      <c r="J196" s="27"/>
      <c r="K196" s="30" t="s">
        <v>1003</v>
      </c>
      <c r="L196" s="31" t="s">
        <v>1003</v>
      </c>
      <c r="M196" s="51" t="s">
        <v>895</v>
      </c>
      <c r="N196" s="153" t="s">
        <v>58</v>
      </c>
      <c r="O196" s="149" t="s">
        <v>58</v>
      </c>
      <c r="P196" s="35" t="s">
        <v>44</v>
      </c>
      <c r="Q196" s="35"/>
      <c r="R196" s="35"/>
      <c r="S196" s="35"/>
      <c r="T196" s="35"/>
      <c r="U196" s="35"/>
      <c r="V196" s="35"/>
      <c r="W196" s="35"/>
      <c r="X196" s="35"/>
      <c r="Y196" s="35"/>
      <c r="Z196" s="38" t="str">
        <f t="array" ref="Z196">IFERROR(xlookup(C:C,'Follow up.1'!A:A,'Follow up.1'!AF:AF),"-")</f>
        <v>-</v>
      </c>
      <c r="AA196" s="31"/>
      <c r="AB196" s="31"/>
      <c r="AC196" s="31"/>
      <c r="AD196" s="31"/>
      <c r="AE196" s="31"/>
      <c r="AF196" s="31"/>
      <c r="AG196" s="31"/>
      <c r="AH196" s="31"/>
      <c r="AI196" s="31"/>
      <c r="AJ196" s="31"/>
      <c r="AK196" s="31"/>
      <c r="AL196" s="31"/>
      <c r="AM196" s="31"/>
      <c r="AN196" s="39" t="str">
        <f t="array" ref="AN196">IFNA(TEXT(XLOOKUP(C:C,'Follow up.2'!B:B,'Follow up.2'!AF:AF), "mm/yyyy"), "-")</f>
        <v>-</v>
      </c>
      <c r="AO196" s="31"/>
      <c r="AP196" s="30"/>
      <c r="AQ196" s="13"/>
      <c r="AR196" s="13"/>
      <c r="AS196" s="13"/>
      <c r="AT196" s="13"/>
      <c r="AU196" s="13"/>
      <c r="AV196" s="13"/>
      <c r="AW196" s="3"/>
      <c r="AX196" s="3"/>
      <c r="AY196" s="3"/>
      <c r="AZ196" s="3"/>
      <c r="BA196" s="3"/>
      <c r="BB196" s="3"/>
      <c r="BC196" s="3"/>
      <c r="BD196" s="3"/>
      <c r="BE196" s="3"/>
      <c r="BF196" s="3"/>
      <c r="BG196" s="3"/>
      <c r="BH196" s="3"/>
      <c r="BI196" s="3"/>
    </row>
    <row r="197" ht="14.25" customHeight="1">
      <c r="A197" s="1"/>
      <c r="B197" s="1" t="str">
        <f t="array" ref="B197">ifna(iferror(xlookup(C:C,'1000'!A:A,'1000'!D:D),iferror(xlookup(C:C,'2000'!A:A,'2000'!D:D),xlookup(C:C,'3000'!A:A,'3000'!D:D))),"-")</f>
        <v>-</v>
      </c>
      <c r="C197" s="26">
        <v>1608.0</v>
      </c>
      <c r="D197" s="27" t="s">
        <v>1004</v>
      </c>
      <c r="E197" s="27" t="s">
        <v>1005</v>
      </c>
      <c r="F197" s="27" t="s">
        <v>81</v>
      </c>
      <c r="G197" s="27">
        <v>7.0</v>
      </c>
      <c r="H197" s="28" t="s">
        <v>1006</v>
      </c>
      <c r="I197" s="29" t="s">
        <v>1007</v>
      </c>
      <c r="J197" s="27"/>
      <c r="K197" s="30" t="s">
        <v>1008</v>
      </c>
      <c r="L197" s="31" t="s">
        <v>1008</v>
      </c>
      <c r="M197" s="51" t="s">
        <v>895</v>
      </c>
      <c r="N197" s="153" t="s">
        <v>58</v>
      </c>
      <c r="O197" s="149" t="s">
        <v>58</v>
      </c>
      <c r="P197" s="35" t="s">
        <v>44</v>
      </c>
      <c r="Q197" s="35"/>
      <c r="R197" s="35"/>
      <c r="S197" s="35"/>
      <c r="T197" s="35"/>
      <c r="U197" s="35"/>
      <c r="V197" s="35"/>
      <c r="W197" s="35"/>
      <c r="X197" s="35"/>
      <c r="Y197" s="35"/>
      <c r="Z197" s="38" t="str">
        <f t="array" ref="Z197">IFERROR(xlookup(C:C,'Follow up.1'!A:A,'Follow up.1'!AF:AF),"-")</f>
        <v>-</v>
      </c>
      <c r="AA197" s="31"/>
      <c r="AB197" s="31"/>
      <c r="AC197" s="31"/>
      <c r="AD197" s="31"/>
      <c r="AE197" s="31"/>
      <c r="AF197" s="31"/>
      <c r="AG197" s="31"/>
      <c r="AH197" s="31"/>
      <c r="AI197" s="31"/>
      <c r="AJ197" s="31"/>
      <c r="AK197" s="31"/>
      <c r="AL197" s="31"/>
      <c r="AM197" s="31"/>
      <c r="AN197" s="39" t="str">
        <f t="array" ref="AN197">IFNA(TEXT(XLOOKUP(C:C,'Follow up.2'!B:B,'Follow up.2'!AF:AF), "mm/yyyy"), "-")</f>
        <v>-</v>
      </c>
      <c r="AO197" s="31"/>
      <c r="AP197" s="30"/>
      <c r="AQ197" s="13"/>
      <c r="AR197" s="13"/>
      <c r="AS197" s="13"/>
      <c r="AT197" s="13"/>
      <c r="AU197" s="13"/>
      <c r="AV197" s="13"/>
      <c r="AW197" s="3"/>
      <c r="AX197" s="3"/>
      <c r="AY197" s="3"/>
      <c r="AZ197" s="3"/>
      <c r="BA197" s="3"/>
      <c r="BB197" s="3"/>
      <c r="BC197" s="3"/>
      <c r="BD197" s="3"/>
      <c r="BE197" s="3"/>
      <c r="BF197" s="3"/>
      <c r="BG197" s="3"/>
      <c r="BH197" s="3"/>
      <c r="BI197" s="3"/>
    </row>
    <row r="198" ht="14.25" customHeight="1">
      <c r="A198" s="1"/>
      <c r="B198" s="1" t="str">
        <f t="array" ref="B198">ifna(iferror(xlookup(C:C,'1000'!A:A,'1000'!D:D),iferror(xlookup(C:C,'2000'!A:A,'2000'!D:D),xlookup(C:C,'3000'!A:A,'3000'!D:D))),"-")</f>
        <v>-</v>
      </c>
      <c r="C198" s="87">
        <v>1715.0</v>
      </c>
      <c r="D198" s="89" t="s">
        <v>1009</v>
      </c>
      <c r="E198" s="89" t="s">
        <v>1010</v>
      </c>
      <c r="F198" s="89" t="s">
        <v>38</v>
      </c>
      <c r="G198" s="89">
        <v>7.0</v>
      </c>
      <c r="H198" s="43" t="s">
        <v>1011</v>
      </c>
      <c r="I198" s="90" t="s">
        <v>1012</v>
      </c>
      <c r="J198" s="89" t="s">
        <v>1012</v>
      </c>
      <c r="K198" s="91"/>
      <c r="L198" s="31" t="s">
        <v>42</v>
      </c>
      <c r="M198" s="51" t="s">
        <v>895</v>
      </c>
      <c r="N198" s="33" t="s">
        <v>654</v>
      </c>
      <c r="O198" s="145" t="s">
        <v>654</v>
      </c>
      <c r="P198" s="35"/>
      <c r="Q198" s="35"/>
      <c r="R198" s="35"/>
      <c r="S198" s="35"/>
      <c r="T198" s="35"/>
      <c r="U198" s="35"/>
      <c r="V198" s="35"/>
      <c r="W198" s="35"/>
      <c r="X198" s="35"/>
      <c r="Y198" s="35"/>
      <c r="Z198" s="38" t="str">
        <f t="array" ref="Z198">IFERROR(xlookup(C:C,'Follow up.1'!A:A,'Follow up.1'!AF:AF),"-")</f>
        <v>-</v>
      </c>
      <c r="AA198" s="31"/>
      <c r="AB198" s="31"/>
      <c r="AC198" s="31"/>
      <c r="AD198" s="31"/>
      <c r="AE198" s="31"/>
      <c r="AF198" s="31"/>
      <c r="AG198" s="31"/>
      <c r="AH198" s="31"/>
      <c r="AI198" s="31"/>
      <c r="AJ198" s="31"/>
      <c r="AK198" s="31"/>
      <c r="AL198" s="31"/>
      <c r="AM198" s="31"/>
      <c r="AN198" s="39" t="str">
        <f t="array" ref="AN198">IFNA(TEXT(XLOOKUP(C:C,'Follow up.2'!B:B,'Follow up.2'!AF:AF), "mm/yyyy"), "-")</f>
        <v>-</v>
      </c>
      <c r="AO198" s="31"/>
      <c r="AP198" s="30"/>
      <c r="AQ198" s="13"/>
      <c r="AR198" s="13"/>
      <c r="AS198" s="13"/>
      <c r="AT198" s="13"/>
      <c r="AU198" s="13"/>
      <c r="AV198" s="13"/>
      <c r="AW198" s="3"/>
      <c r="AX198" s="3"/>
      <c r="AY198" s="3"/>
      <c r="AZ198" s="3"/>
      <c r="BA198" s="3"/>
      <c r="BB198" s="3"/>
      <c r="BC198" s="3"/>
      <c r="BD198" s="3"/>
      <c r="BE198" s="3"/>
      <c r="BF198" s="3"/>
      <c r="BG198" s="3"/>
      <c r="BH198" s="3"/>
      <c r="BI198" s="3"/>
    </row>
    <row r="199" ht="14.25" customHeight="1">
      <c r="A199" s="1"/>
      <c r="B199" s="1" t="str">
        <f t="array" ref="B199">ifna(iferror(xlookup(C:C,'1000'!A:A,'1000'!D:D),iferror(xlookup(C:C,'2000'!A:A,'2000'!D:D),xlookup(C:C,'3000'!A:A,'3000'!D:D))),"-")</f>
        <v>-</v>
      </c>
      <c r="C199" s="87">
        <v>1727.0</v>
      </c>
      <c r="D199" s="89" t="s">
        <v>1013</v>
      </c>
      <c r="E199" s="89" t="s">
        <v>496</v>
      </c>
      <c r="F199" s="89" t="s">
        <v>38</v>
      </c>
      <c r="G199" s="89">
        <v>7.0</v>
      </c>
      <c r="H199" s="43" t="s">
        <v>1014</v>
      </c>
      <c r="I199" s="90" t="s">
        <v>1015</v>
      </c>
      <c r="J199" s="89" t="s">
        <v>1016</v>
      </c>
      <c r="K199" s="91"/>
      <c r="L199" s="31" t="s">
        <v>42</v>
      </c>
      <c r="M199" s="51" t="s">
        <v>895</v>
      </c>
      <c r="N199" s="33" t="s">
        <v>654</v>
      </c>
      <c r="O199" s="145" t="s">
        <v>654</v>
      </c>
      <c r="P199" s="65"/>
      <c r="Q199" s="65"/>
      <c r="R199" s="65"/>
      <c r="S199" s="65"/>
      <c r="T199" s="65"/>
      <c r="U199" s="65"/>
      <c r="V199" s="65"/>
      <c r="W199" s="65"/>
      <c r="X199" s="65"/>
      <c r="Y199" s="65"/>
      <c r="Z199" s="38" t="str">
        <f t="array" ref="Z199">IFERROR(xlookup(C:C,'Follow up.1'!A:A,'Follow up.1'!AF:AF),"-")</f>
        <v>-</v>
      </c>
      <c r="AA199" s="6"/>
      <c r="AB199" s="6"/>
      <c r="AC199" s="6"/>
      <c r="AD199" s="6"/>
      <c r="AE199" s="6"/>
      <c r="AF199" s="6"/>
      <c r="AG199" s="6"/>
      <c r="AH199" s="6"/>
      <c r="AI199" s="6"/>
      <c r="AJ199" s="6"/>
      <c r="AK199" s="6"/>
      <c r="AL199" s="6"/>
      <c r="AM199" s="6"/>
      <c r="AN199" s="39" t="str">
        <f t="array" ref="AN199">IFNA(TEXT(XLOOKUP(C:C,'Follow up.2'!B:B,'Follow up.2'!AF:AF), "mm/yyyy"), "-")</f>
        <v>-</v>
      </c>
      <c r="AO199" s="6"/>
      <c r="AP199" s="3"/>
      <c r="AQ199" s="3"/>
      <c r="AR199" s="3"/>
      <c r="AS199" s="3"/>
      <c r="AT199" s="3"/>
      <c r="AU199" s="3"/>
      <c r="AV199" s="3"/>
      <c r="AW199" s="3"/>
      <c r="AX199" s="3"/>
      <c r="AY199" s="3"/>
      <c r="AZ199" s="3"/>
      <c r="BA199" s="3"/>
      <c r="BB199" s="3"/>
      <c r="BC199" s="3"/>
      <c r="BD199" s="3"/>
      <c r="BE199" s="3"/>
      <c r="BF199" s="3"/>
      <c r="BG199" s="3"/>
      <c r="BH199" s="3"/>
      <c r="BI199" s="3"/>
    </row>
    <row r="200" ht="14.25" customHeight="1">
      <c r="A200" s="1"/>
      <c r="B200" s="1" t="str">
        <f t="array" ref="B200">ifna(iferror(xlookup(C:C,'1000'!A:A,'1000'!D:D),iferror(xlookup(C:C,'2000'!A:A,'2000'!D:D),xlookup(C:C,'3000'!A:A,'3000'!D:D))),"-")</f>
        <v>-</v>
      </c>
      <c r="C200" s="87">
        <v>1771.0</v>
      </c>
      <c r="D200" s="89" t="s">
        <v>1017</v>
      </c>
      <c r="E200" s="89" t="s">
        <v>1018</v>
      </c>
      <c r="F200" s="89" t="s">
        <v>38</v>
      </c>
      <c r="G200" s="89">
        <v>7.0</v>
      </c>
      <c r="H200" s="43" t="s">
        <v>1019</v>
      </c>
      <c r="I200" s="90" t="s">
        <v>1020</v>
      </c>
      <c r="J200" s="89" t="s">
        <v>1021</v>
      </c>
      <c r="K200" s="91"/>
      <c r="L200" s="31" t="s">
        <v>42</v>
      </c>
      <c r="M200" s="51" t="s">
        <v>895</v>
      </c>
      <c r="N200" s="33" t="s">
        <v>654</v>
      </c>
      <c r="O200" s="145" t="s">
        <v>654</v>
      </c>
      <c r="P200" s="65"/>
      <c r="Q200" s="65"/>
      <c r="R200" s="65"/>
      <c r="S200" s="65"/>
      <c r="T200" s="65"/>
      <c r="U200" s="65"/>
      <c r="V200" s="65"/>
      <c r="W200" s="65"/>
      <c r="X200" s="65"/>
      <c r="Y200" s="65"/>
      <c r="Z200" s="38" t="str">
        <f t="array" ref="Z200">IFERROR(xlookup(C:C,'Follow up.1'!A:A,'Follow up.1'!AF:AF),"-")</f>
        <v>-</v>
      </c>
      <c r="AA200" s="6"/>
      <c r="AB200" s="6"/>
      <c r="AC200" s="6"/>
      <c r="AD200" s="6"/>
      <c r="AE200" s="6"/>
      <c r="AF200" s="6"/>
      <c r="AG200" s="6"/>
      <c r="AH200" s="6"/>
      <c r="AI200" s="6"/>
      <c r="AJ200" s="6"/>
      <c r="AK200" s="6"/>
      <c r="AL200" s="6"/>
      <c r="AM200" s="6"/>
      <c r="AN200" s="39" t="str">
        <f t="array" ref="AN200">IFNA(TEXT(XLOOKUP(C:C,'Follow up.2'!B:B,'Follow up.2'!AF:AF), "mm/yyyy"), "-")</f>
        <v>-</v>
      </c>
      <c r="AO200" s="6"/>
      <c r="AP200" s="3"/>
      <c r="AQ200" s="3"/>
      <c r="AR200" s="3"/>
      <c r="AS200" s="3"/>
      <c r="AT200" s="3"/>
      <c r="AU200" s="3"/>
      <c r="AV200" s="3"/>
      <c r="AW200" s="3"/>
      <c r="AX200" s="3"/>
      <c r="AY200" s="3"/>
      <c r="AZ200" s="3"/>
      <c r="BA200" s="3"/>
      <c r="BB200" s="3"/>
      <c r="BC200" s="3"/>
      <c r="BD200" s="3"/>
      <c r="BE200" s="3"/>
      <c r="BF200" s="3"/>
      <c r="BG200" s="3"/>
      <c r="BH200" s="3"/>
      <c r="BI200" s="3"/>
    </row>
    <row r="201" ht="14.25" customHeight="1">
      <c r="A201" s="1"/>
      <c r="B201" s="1" t="str">
        <f t="array" ref="B201">ifna(iferror(xlookup(C:C,'1000'!A:A,'1000'!D:D),iferror(xlookup(C:C,'2000'!A:A,'2000'!D:D),xlookup(C:C,'3000'!A:A,'3000'!D:D))),"-")</f>
        <v>-</v>
      </c>
      <c r="C201" s="87">
        <v>1779.0</v>
      </c>
      <c r="D201" s="89" t="s">
        <v>1022</v>
      </c>
      <c r="E201" s="89" t="s">
        <v>981</v>
      </c>
      <c r="F201" s="89" t="s">
        <v>92</v>
      </c>
      <c r="G201" s="89">
        <v>7.0</v>
      </c>
      <c r="H201" s="43" t="s">
        <v>1023</v>
      </c>
      <c r="I201" s="90" t="s">
        <v>1024</v>
      </c>
      <c r="J201" s="89" t="s">
        <v>1024</v>
      </c>
      <c r="K201" s="91"/>
      <c r="L201" s="31" t="s">
        <v>42</v>
      </c>
      <c r="M201" s="51" t="s">
        <v>895</v>
      </c>
      <c r="N201" s="33" t="s">
        <v>654</v>
      </c>
      <c r="O201" s="145" t="s">
        <v>654</v>
      </c>
      <c r="P201" s="65"/>
      <c r="Q201" s="65"/>
      <c r="R201" s="65"/>
      <c r="S201" s="65"/>
      <c r="T201" s="65"/>
      <c r="U201" s="65"/>
      <c r="V201" s="65"/>
      <c r="W201" s="65"/>
      <c r="X201" s="65"/>
      <c r="Y201" s="65"/>
      <c r="Z201" s="38" t="str">
        <f t="array" ref="Z201">IFERROR(xlookup(C:C,'Follow up.1'!A:A,'Follow up.1'!AF:AF),"-")</f>
        <v>-</v>
      </c>
      <c r="AA201" s="6"/>
      <c r="AB201" s="6"/>
      <c r="AC201" s="6"/>
      <c r="AD201" s="6"/>
      <c r="AE201" s="6"/>
      <c r="AF201" s="6"/>
      <c r="AG201" s="6"/>
      <c r="AH201" s="6"/>
      <c r="AI201" s="6"/>
      <c r="AJ201" s="6"/>
      <c r="AK201" s="6"/>
      <c r="AL201" s="6"/>
      <c r="AM201" s="6"/>
      <c r="AN201" s="39" t="str">
        <f t="array" ref="AN201">IFNA(TEXT(XLOOKUP(C:C,'Follow up.2'!B:B,'Follow up.2'!AF:AF), "mm/yyyy"), "-")</f>
        <v>-</v>
      </c>
      <c r="AO201" s="6"/>
      <c r="AP201" s="3"/>
      <c r="AQ201" s="3"/>
      <c r="AR201" s="3"/>
      <c r="AS201" s="3"/>
      <c r="AT201" s="3"/>
      <c r="AU201" s="3"/>
      <c r="AV201" s="3"/>
      <c r="AW201" s="3"/>
      <c r="AX201" s="3"/>
      <c r="AY201" s="3"/>
      <c r="AZ201" s="3"/>
      <c r="BA201" s="3"/>
      <c r="BB201" s="3"/>
      <c r="BC201" s="3"/>
      <c r="BD201" s="3"/>
      <c r="BE201" s="3"/>
      <c r="BF201" s="3"/>
      <c r="BG201" s="3"/>
      <c r="BH201" s="3"/>
      <c r="BI201" s="3"/>
    </row>
    <row r="202" ht="14.25" customHeight="1">
      <c r="A202" s="1"/>
      <c r="B202" s="1" t="str">
        <f t="array" ref="B202">ifna(iferror(xlookup(C:C,'1000'!A:A,'1000'!D:D),iferror(xlookup(C:C,'2000'!A:A,'2000'!D:D),xlookup(C:C,'3000'!A:A,'3000'!D:D))),"-")</f>
        <v>-</v>
      </c>
      <c r="C202" s="87">
        <v>1797.0</v>
      </c>
      <c r="D202" s="89" t="s">
        <v>1025</v>
      </c>
      <c r="E202" s="89" t="s">
        <v>1026</v>
      </c>
      <c r="F202" s="89" t="s">
        <v>38</v>
      </c>
      <c r="G202" s="89">
        <v>7.0</v>
      </c>
      <c r="H202" s="43" t="s">
        <v>1027</v>
      </c>
      <c r="I202" s="90" t="s">
        <v>1028</v>
      </c>
      <c r="J202" s="89" t="s">
        <v>1029</v>
      </c>
      <c r="K202" s="91"/>
      <c r="L202" s="32" t="s">
        <v>654</v>
      </c>
      <c r="M202" s="32"/>
      <c r="N202" s="33" t="s">
        <v>654</v>
      </c>
      <c r="O202" s="145" t="s">
        <v>654</v>
      </c>
      <c r="P202" s="65"/>
      <c r="Q202" s="65"/>
      <c r="R202" s="65"/>
      <c r="S202" s="65"/>
      <c r="T202" s="65"/>
      <c r="U202" s="65"/>
      <c r="V202" s="65"/>
      <c r="W202" s="65"/>
      <c r="X202" s="65"/>
      <c r="Y202" s="65"/>
      <c r="Z202" s="38" t="str">
        <f t="array" ref="Z202">IFERROR(xlookup(C:C,'Follow up.1'!A:A,'Follow up.1'!AF:AF),"-")</f>
        <v>-</v>
      </c>
      <c r="AA202" s="6"/>
      <c r="AB202" s="6"/>
      <c r="AC202" s="6"/>
      <c r="AD202" s="6"/>
      <c r="AE202" s="6"/>
      <c r="AF202" s="6"/>
      <c r="AG202" s="6"/>
      <c r="AH202" s="6"/>
      <c r="AI202" s="6"/>
      <c r="AJ202" s="6"/>
      <c r="AK202" s="6"/>
      <c r="AL202" s="6"/>
      <c r="AM202" s="6"/>
      <c r="AN202" s="39" t="str">
        <f t="array" ref="AN202">IFNA(TEXT(XLOOKUP(C:C,'Follow up.2'!B:B,'Follow up.2'!AF:AF), "mm/yyyy"), "-")</f>
        <v>-</v>
      </c>
      <c r="AO202" s="6"/>
      <c r="AP202" s="3"/>
      <c r="AQ202" s="3"/>
      <c r="AR202" s="3"/>
      <c r="AS202" s="3"/>
      <c r="AT202" s="3"/>
      <c r="AU202" s="3"/>
      <c r="AV202" s="3"/>
      <c r="AW202" s="3"/>
      <c r="AX202" s="3"/>
      <c r="AY202" s="3"/>
      <c r="AZ202" s="3"/>
      <c r="BA202" s="3"/>
      <c r="BB202" s="3"/>
      <c r="BC202" s="3"/>
      <c r="BD202" s="3"/>
      <c r="BE202" s="3"/>
      <c r="BF202" s="3"/>
      <c r="BG202" s="3"/>
      <c r="BH202" s="3"/>
      <c r="BI202" s="3"/>
    </row>
    <row r="203" ht="14.25" customHeight="1">
      <c r="A203" s="1"/>
      <c r="B203" s="1" t="str">
        <f t="array" ref="B203">ifna(iferror(xlookup(C:C,'1000'!A:A,'1000'!D:D),iferror(xlookup(C:C,'2000'!A:A,'2000'!D:D),xlookup(C:C,'3000'!A:A,'3000'!D:D))),"-")</f>
        <v>-</v>
      </c>
      <c r="C203" s="87">
        <v>1799.0</v>
      </c>
      <c r="D203" s="89" t="s">
        <v>1030</v>
      </c>
      <c r="E203" s="89" t="s">
        <v>1031</v>
      </c>
      <c r="F203" s="89" t="s">
        <v>92</v>
      </c>
      <c r="G203" s="89">
        <v>7.0</v>
      </c>
      <c r="H203" s="43" t="s">
        <v>1032</v>
      </c>
      <c r="I203" s="90" t="s">
        <v>1033</v>
      </c>
      <c r="J203" s="89" t="s">
        <v>1034</v>
      </c>
      <c r="K203" s="91"/>
      <c r="L203" s="31" t="s">
        <v>42</v>
      </c>
      <c r="M203" s="51" t="s">
        <v>895</v>
      </c>
      <c r="N203" s="33" t="s">
        <v>654</v>
      </c>
      <c r="O203" s="145" t="s">
        <v>654</v>
      </c>
      <c r="P203" s="65"/>
      <c r="Q203" s="65"/>
      <c r="R203" s="65"/>
      <c r="S203" s="65"/>
      <c r="T203" s="65"/>
      <c r="U203" s="65"/>
      <c r="V203" s="65"/>
      <c r="W203" s="65"/>
      <c r="X203" s="65"/>
      <c r="Y203" s="65"/>
      <c r="Z203" s="38" t="str">
        <f t="array" ref="Z203">IFERROR(xlookup(C:C,'Follow up.1'!A:A,'Follow up.1'!AF:AF),"-")</f>
        <v>-</v>
      </c>
      <c r="AA203" s="6"/>
      <c r="AB203" s="6"/>
      <c r="AC203" s="6"/>
      <c r="AD203" s="6"/>
      <c r="AE203" s="6"/>
      <c r="AF203" s="6"/>
      <c r="AG203" s="6"/>
      <c r="AH203" s="6"/>
      <c r="AI203" s="6"/>
      <c r="AJ203" s="6"/>
      <c r="AK203" s="6"/>
      <c r="AL203" s="6"/>
      <c r="AM203" s="6"/>
      <c r="AN203" s="39" t="str">
        <f t="array" ref="AN203">IFNA(TEXT(XLOOKUP(C:C,'Follow up.2'!B:B,'Follow up.2'!AF:AF), "mm/yyyy"), "-")</f>
        <v>-</v>
      </c>
      <c r="AO203" s="6"/>
      <c r="AP203" s="3"/>
      <c r="AQ203" s="3"/>
      <c r="AR203" s="3"/>
      <c r="AS203" s="3"/>
      <c r="AT203" s="3"/>
      <c r="AU203" s="3"/>
      <c r="AV203" s="3"/>
      <c r="AW203" s="3"/>
      <c r="AX203" s="3"/>
      <c r="AY203" s="3"/>
      <c r="AZ203" s="3"/>
      <c r="BA203" s="3"/>
      <c r="BB203" s="3"/>
      <c r="BC203" s="3"/>
      <c r="BD203" s="3"/>
      <c r="BE203" s="3"/>
      <c r="BF203" s="3"/>
      <c r="BG203" s="3"/>
      <c r="BH203" s="3"/>
      <c r="BI203" s="3"/>
    </row>
    <row r="204" ht="14.25" customHeight="1">
      <c r="A204" s="1"/>
      <c r="B204" s="1" t="str">
        <f t="array" ref="B204">ifna(iferror(xlookup(C:C,'1000'!A:A,'1000'!D:D),iferror(xlookup(C:C,'2000'!A:A,'2000'!D:D),xlookup(C:C,'3000'!A:A,'3000'!D:D))),"-")</f>
        <v>-</v>
      </c>
      <c r="C204" s="41">
        <v>1928.0</v>
      </c>
      <c r="D204" s="46" t="s">
        <v>1035</v>
      </c>
      <c r="E204" s="46" t="s">
        <v>1036</v>
      </c>
      <c r="F204" s="98" t="s">
        <v>38</v>
      </c>
      <c r="G204" s="46">
        <v>7.0</v>
      </c>
      <c r="H204" s="47" t="s">
        <v>1037</v>
      </c>
      <c r="I204" s="48" t="s">
        <v>1038</v>
      </c>
      <c r="J204" s="3"/>
      <c r="K204" s="5"/>
      <c r="L204" s="51" t="s">
        <v>195</v>
      </c>
      <c r="M204" s="51" t="s">
        <v>895</v>
      </c>
      <c r="N204" s="82" t="s">
        <v>654</v>
      </c>
      <c r="O204" s="145" t="s">
        <v>654</v>
      </c>
      <c r="P204" s="65"/>
      <c r="Q204" s="65"/>
      <c r="R204" s="65"/>
      <c r="S204" s="65"/>
      <c r="T204" s="65"/>
      <c r="U204" s="65"/>
      <c r="V204" s="65"/>
      <c r="W204" s="65"/>
      <c r="X204" s="65"/>
      <c r="Y204" s="65"/>
      <c r="Z204" s="38" t="str">
        <f t="array" ref="Z204">IFERROR(xlookup(C:C,'Follow up.1'!A:A,'Follow up.1'!AF:AF),"-")</f>
        <v>-</v>
      </c>
      <c r="AA204" s="6"/>
      <c r="AB204" s="6"/>
      <c r="AC204" s="6"/>
      <c r="AD204" s="6"/>
      <c r="AE204" s="6"/>
      <c r="AF204" s="6"/>
      <c r="AG204" s="6"/>
      <c r="AH204" s="6"/>
      <c r="AI204" s="6"/>
      <c r="AJ204" s="6"/>
      <c r="AK204" s="6"/>
      <c r="AL204" s="6"/>
      <c r="AM204" s="6"/>
      <c r="AN204" s="39" t="str">
        <f t="array" ref="AN204">IFNA(TEXT(XLOOKUP(C:C,'Follow up.2'!B:B,'Follow up.2'!AF:AF), "mm/yyyy"), "-")</f>
        <v>-</v>
      </c>
      <c r="AO204" s="6"/>
      <c r="AP204" s="3"/>
      <c r="AQ204" s="3"/>
      <c r="AR204" s="3"/>
      <c r="AS204" s="3"/>
      <c r="AT204" s="3"/>
      <c r="AU204" s="3"/>
      <c r="AV204" s="3"/>
      <c r="AW204" s="3"/>
      <c r="AX204" s="3"/>
      <c r="AY204" s="3"/>
      <c r="AZ204" s="3"/>
      <c r="BA204" s="3"/>
      <c r="BB204" s="3"/>
      <c r="BC204" s="3"/>
      <c r="BD204" s="3"/>
      <c r="BE204" s="3"/>
      <c r="BF204" s="3"/>
      <c r="BG204" s="3"/>
      <c r="BH204" s="3"/>
      <c r="BI204" s="3"/>
    </row>
    <row r="205" ht="14.25" customHeight="1">
      <c r="A205" s="1"/>
      <c r="B205" s="1"/>
      <c r="C205" s="41">
        <v>1826.0</v>
      </c>
      <c r="D205" s="46" t="s">
        <v>1039</v>
      </c>
      <c r="E205" s="46" t="s">
        <v>1040</v>
      </c>
      <c r="F205" s="46" t="s">
        <v>38</v>
      </c>
      <c r="G205" s="46">
        <v>7.0</v>
      </c>
      <c r="H205" s="47" t="s">
        <v>1041</v>
      </c>
      <c r="I205" s="48" t="s">
        <v>1042</v>
      </c>
      <c r="J205" s="46" t="s">
        <v>1043</v>
      </c>
      <c r="K205" s="5"/>
      <c r="L205" s="31" t="s">
        <v>42</v>
      </c>
      <c r="M205" s="51" t="s">
        <v>895</v>
      </c>
      <c r="N205" s="33" t="s">
        <v>654</v>
      </c>
      <c r="O205" s="145" t="s">
        <v>654</v>
      </c>
      <c r="P205" s="65"/>
      <c r="Q205" s="65"/>
      <c r="R205" s="65"/>
      <c r="S205" s="65"/>
      <c r="T205" s="65"/>
      <c r="U205" s="65"/>
      <c r="V205" s="65"/>
      <c r="W205" s="65"/>
      <c r="X205" s="65"/>
      <c r="Y205" s="65"/>
      <c r="Z205" s="38" t="str">
        <f t="array" ref="Z205">IFERROR(xlookup(C:C,'Follow up.1'!A:A,'Follow up.1'!AF:AF),"-")</f>
        <v>-</v>
      </c>
      <c r="AA205" s="6"/>
      <c r="AB205" s="6"/>
      <c r="AC205" s="6"/>
      <c r="AD205" s="6"/>
      <c r="AE205" s="6"/>
      <c r="AF205" s="6"/>
      <c r="AG205" s="6"/>
      <c r="AH205" s="6"/>
      <c r="AI205" s="6"/>
      <c r="AJ205" s="6"/>
      <c r="AK205" s="6"/>
      <c r="AL205" s="6"/>
      <c r="AM205" s="6"/>
      <c r="AN205" s="39" t="str">
        <f t="array" ref="AN205">IFNA(TEXT(XLOOKUP(C:C,'Follow up.2'!B:B,'Follow up.2'!AF:AF), "mm/yyyy"), "-")</f>
        <v>-</v>
      </c>
      <c r="AO205" s="6"/>
      <c r="AP205" s="3"/>
      <c r="AQ205" s="3"/>
      <c r="AR205" s="3"/>
      <c r="AS205" s="3"/>
      <c r="AT205" s="3"/>
      <c r="AU205" s="3"/>
      <c r="AV205" s="3"/>
      <c r="AW205" s="3"/>
      <c r="AX205" s="3"/>
      <c r="AY205" s="3"/>
      <c r="AZ205" s="3"/>
      <c r="BA205" s="3"/>
      <c r="BB205" s="3"/>
      <c r="BC205" s="3"/>
      <c r="BD205" s="3"/>
      <c r="BE205" s="3"/>
      <c r="BF205" s="3"/>
      <c r="BG205" s="3"/>
      <c r="BH205" s="3"/>
      <c r="BI205" s="3"/>
    </row>
    <row r="206" ht="14.25" customHeight="1">
      <c r="A206" s="1"/>
      <c r="B206" s="1"/>
      <c r="C206" s="41">
        <v>1832.0</v>
      </c>
      <c r="D206" s="46" t="s">
        <v>1044</v>
      </c>
      <c r="E206" s="46" t="s">
        <v>1045</v>
      </c>
      <c r="F206" s="46" t="s">
        <v>38</v>
      </c>
      <c r="G206" s="46">
        <v>7.0</v>
      </c>
      <c r="H206" s="47" t="s">
        <v>1046</v>
      </c>
      <c r="I206" s="48" t="s">
        <v>1047</v>
      </c>
      <c r="J206" s="3"/>
      <c r="K206" s="5"/>
      <c r="L206" s="51" t="s">
        <v>206</v>
      </c>
      <c r="M206" s="51" t="s">
        <v>895</v>
      </c>
      <c r="N206" s="82" t="s">
        <v>654</v>
      </c>
      <c r="O206" s="145" t="s">
        <v>654</v>
      </c>
      <c r="P206" s="65"/>
      <c r="Q206" s="65"/>
      <c r="R206" s="65"/>
      <c r="S206" s="65"/>
      <c r="T206" s="65"/>
      <c r="U206" s="65"/>
      <c r="V206" s="65"/>
      <c r="W206" s="65"/>
      <c r="X206" s="65"/>
      <c r="Y206" s="65"/>
      <c r="Z206" s="38" t="str">
        <f t="array" ref="Z206">IFERROR(xlookup(C:C,'Follow up.1'!A:A,'Follow up.1'!AF:AF),"-")</f>
        <v>-</v>
      </c>
      <c r="AA206" s="6"/>
      <c r="AB206" s="6"/>
      <c r="AC206" s="6"/>
      <c r="AD206" s="6"/>
      <c r="AE206" s="6"/>
      <c r="AF206" s="6"/>
      <c r="AG206" s="6"/>
      <c r="AH206" s="6"/>
      <c r="AI206" s="6"/>
      <c r="AJ206" s="6"/>
      <c r="AK206" s="6"/>
      <c r="AL206" s="6"/>
      <c r="AM206" s="6"/>
      <c r="AN206" s="39" t="str">
        <f t="array" ref="AN206">IFNA(TEXT(XLOOKUP(C:C,'Follow up.2'!B:B,'Follow up.2'!AF:AF), "mm/yyyy"), "-")</f>
        <v>-</v>
      </c>
      <c r="AO206" s="6"/>
      <c r="AP206" s="3"/>
      <c r="AQ206" s="3"/>
      <c r="AR206" s="3"/>
      <c r="AS206" s="3"/>
      <c r="AT206" s="3"/>
      <c r="AU206" s="3"/>
      <c r="AV206" s="3"/>
      <c r="AW206" s="3"/>
      <c r="AX206" s="3"/>
      <c r="AY206" s="3"/>
      <c r="AZ206" s="3"/>
      <c r="BA206" s="3"/>
      <c r="BB206" s="3"/>
      <c r="BC206" s="3"/>
      <c r="BD206" s="3"/>
      <c r="BE206" s="3"/>
      <c r="BF206" s="3"/>
      <c r="BG206" s="3"/>
      <c r="BH206" s="3"/>
      <c r="BI206" s="3"/>
    </row>
    <row r="207" ht="14.25" customHeight="1">
      <c r="A207" s="157"/>
      <c r="B207" s="157">
        <f t="array" ref="B207">ifna(iferror(xlookup(C:C,'1000'!A:A,'1000'!D:D),iferror(xlookup(C:C,'2000'!A:A,'2000'!D:D),xlookup(C:C,'3000'!A:A,'3000'!D:D))),"-")</f>
        <v>1072</v>
      </c>
      <c r="C207" s="26">
        <v>1253.0</v>
      </c>
      <c r="D207" s="27" t="s">
        <v>1054</v>
      </c>
      <c r="E207" s="27" t="s">
        <v>1055</v>
      </c>
      <c r="F207" s="27" t="s">
        <v>81</v>
      </c>
      <c r="G207" s="27">
        <v>8.0</v>
      </c>
      <c r="H207" s="28" t="s">
        <v>1056</v>
      </c>
      <c r="I207" s="54">
        <v>7.323711199E9</v>
      </c>
      <c r="J207" s="27"/>
      <c r="K207" s="30" t="s">
        <v>609</v>
      </c>
      <c r="L207" s="31" t="s">
        <v>609</v>
      </c>
      <c r="M207" s="158" t="s">
        <v>1057</v>
      </c>
      <c r="N207" s="33" t="s">
        <v>654</v>
      </c>
      <c r="O207" s="86" t="s">
        <v>654</v>
      </c>
      <c r="P207" s="35" t="s">
        <v>106</v>
      </c>
      <c r="Q207" s="35" t="s">
        <v>45</v>
      </c>
      <c r="R207" s="35" t="s">
        <v>1058</v>
      </c>
      <c r="S207" s="35" t="s">
        <v>45</v>
      </c>
      <c r="T207" s="35" t="s">
        <v>106</v>
      </c>
      <c r="U207" s="35" t="s">
        <v>106</v>
      </c>
      <c r="V207" s="66" t="s">
        <v>45</v>
      </c>
      <c r="W207" s="35" t="s">
        <v>44</v>
      </c>
      <c r="X207" s="35" t="s">
        <v>44</v>
      </c>
      <c r="Y207" s="35" t="s">
        <v>46</v>
      </c>
      <c r="Z207" s="38" t="str">
        <f t="array" ref="Z207">IFERROR(xlookup(C:C,'Follow up.1'!A:A,'Follow up.1'!AF:AF),"-")</f>
        <v>03/26</v>
      </c>
      <c r="AA207" s="32" t="s">
        <v>57</v>
      </c>
      <c r="AB207" s="32" t="s">
        <v>47</v>
      </c>
      <c r="AC207" s="32" t="s">
        <v>531</v>
      </c>
      <c r="AD207" s="32" t="s">
        <v>89</v>
      </c>
      <c r="AE207" s="32" t="s">
        <v>531</v>
      </c>
      <c r="AF207" s="32" t="s">
        <v>531</v>
      </c>
      <c r="AG207" s="32" t="s">
        <v>531</v>
      </c>
      <c r="AH207" s="32"/>
      <c r="AI207" s="31"/>
      <c r="AJ207" s="31"/>
      <c r="AK207" s="31"/>
      <c r="AL207" s="31"/>
      <c r="AM207" s="31"/>
      <c r="AN207" s="39" t="str">
        <f t="array" ref="AN207">IFNA(TEXT(XLOOKUP(C:C,'Follow up.2'!B:B,'Follow up.2'!AF:AF),if(left(B207,1)="3","x", "mm/yyyy")), "-")</f>
        <v/>
      </c>
      <c r="AO207" s="31"/>
      <c r="AP207" s="27"/>
      <c r="AQ207" s="3"/>
      <c r="AR207" s="3"/>
      <c r="AS207" s="3"/>
      <c r="AT207" s="3"/>
      <c r="AU207" s="3"/>
      <c r="AV207" s="3"/>
      <c r="AW207" s="3"/>
      <c r="AX207" s="3"/>
      <c r="AY207" s="3"/>
      <c r="AZ207" s="3"/>
      <c r="BA207" s="3"/>
      <c r="BB207" s="3"/>
      <c r="BC207" s="3"/>
      <c r="BD207" s="3"/>
      <c r="BE207" s="3"/>
      <c r="BF207" s="3"/>
      <c r="BG207" s="3"/>
      <c r="BH207" s="3"/>
      <c r="BI207" s="3"/>
    </row>
    <row r="208" ht="14.25" customHeight="1">
      <c r="A208" s="1"/>
      <c r="B208" s="1" t="str">
        <f t="array" ref="B208">ifna(iferror(xlookup(C:C,'1000'!A:A,'1000'!D:D),iferror(xlookup(C:C,'2000'!A:A,'2000'!D:D),xlookup(C:C,'3000'!A:A,'3000'!D:D))),"-")</f>
        <v>-</v>
      </c>
      <c r="C208" s="26">
        <v>1132.0</v>
      </c>
      <c r="D208" s="27" t="s">
        <v>1059</v>
      </c>
      <c r="E208" s="27" t="s">
        <v>1060</v>
      </c>
      <c r="F208" s="27" t="s">
        <v>71</v>
      </c>
      <c r="G208" s="27">
        <v>8.0</v>
      </c>
      <c r="H208" s="28" t="s">
        <v>1061</v>
      </c>
      <c r="I208" s="29" t="s">
        <v>1062</v>
      </c>
      <c r="J208" s="27"/>
      <c r="K208" s="30" t="s">
        <v>42</v>
      </c>
      <c r="L208" s="27" t="s">
        <v>42</v>
      </c>
      <c r="M208" s="51" t="s">
        <v>895</v>
      </c>
      <c r="N208" s="153" t="s">
        <v>58</v>
      </c>
      <c r="O208" s="149" t="s">
        <v>58</v>
      </c>
      <c r="P208" s="35" t="s">
        <v>555</v>
      </c>
      <c r="Q208" s="35"/>
      <c r="R208" s="35"/>
      <c r="S208" s="35"/>
      <c r="T208" s="35"/>
      <c r="U208" s="35"/>
      <c r="V208" s="35"/>
      <c r="W208" s="35"/>
      <c r="X208" s="35"/>
      <c r="Y208" s="35"/>
      <c r="Z208" s="38" t="str">
        <f t="array" ref="Z208">IFERROR(xlookup(C:C,'Follow up.1'!A:A,'Follow up.1'!AF:AF),"-")</f>
        <v>-</v>
      </c>
      <c r="AA208" s="31"/>
      <c r="AB208" s="31"/>
      <c r="AC208" s="31"/>
      <c r="AD208" s="31"/>
      <c r="AE208" s="31"/>
      <c r="AF208" s="31"/>
      <c r="AG208" s="31"/>
      <c r="AH208" s="31"/>
      <c r="AI208" s="31"/>
      <c r="AJ208" s="31"/>
      <c r="AK208" s="31"/>
      <c r="AL208" s="31"/>
      <c r="AM208" s="31"/>
      <c r="AN208" s="39" t="str">
        <f t="array" ref="AN208">IFNA(TEXT(XLOOKUP(C:C,'Follow up.2'!B:B,'Follow up.2'!AF:AF), "mm/yyyy"), "-")</f>
        <v>-</v>
      </c>
      <c r="AO208" s="31"/>
      <c r="AP208" s="27"/>
      <c r="AQ208" s="3"/>
      <c r="AR208" s="3"/>
      <c r="AS208" s="3"/>
      <c r="AT208" s="3"/>
      <c r="AU208" s="3"/>
      <c r="AV208" s="3"/>
      <c r="AW208" s="3"/>
      <c r="AX208" s="3"/>
      <c r="AY208" s="3"/>
      <c r="AZ208" s="3"/>
      <c r="BA208" s="3"/>
      <c r="BB208" s="3"/>
      <c r="BC208" s="3"/>
      <c r="BD208" s="3"/>
      <c r="BE208" s="3"/>
      <c r="BF208" s="3"/>
      <c r="BG208" s="3"/>
      <c r="BH208" s="3"/>
      <c r="BI208" s="3"/>
    </row>
    <row r="209" ht="14.25" customHeight="1">
      <c r="A209" s="1"/>
      <c r="B209" s="1" t="str">
        <f t="array" ref="B209">ifna(iferror(xlookup(C:C,'1000'!A:A,'1000'!D:D),iferror(xlookup(C:C,'2000'!A:A,'2000'!D:D),xlookup(C:C,'3000'!A:A,'3000'!D:D))),"-")</f>
        <v>-</v>
      </c>
      <c r="C209" s="26">
        <v>1250.0</v>
      </c>
      <c r="D209" s="27" t="s">
        <v>1054</v>
      </c>
      <c r="E209" s="27" t="s">
        <v>1063</v>
      </c>
      <c r="F209" s="27" t="s">
        <v>81</v>
      </c>
      <c r="G209" s="27">
        <v>8.0</v>
      </c>
      <c r="H209" s="28" t="s">
        <v>1064</v>
      </c>
      <c r="I209" s="54">
        <v>7.576190061E9</v>
      </c>
      <c r="J209" s="27"/>
      <c r="K209" s="30" t="s">
        <v>609</v>
      </c>
      <c r="L209" s="31" t="s">
        <v>609</v>
      </c>
      <c r="M209" s="51" t="s">
        <v>895</v>
      </c>
      <c r="N209" s="153" t="s">
        <v>58</v>
      </c>
      <c r="O209" s="149" t="s">
        <v>58</v>
      </c>
      <c r="P209" s="35" t="s">
        <v>106</v>
      </c>
      <c r="Q209" s="35" t="s">
        <v>46</v>
      </c>
      <c r="R209" s="35" t="s">
        <v>106</v>
      </c>
      <c r="S209" s="35"/>
      <c r="T209" s="35"/>
      <c r="U209" s="35"/>
      <c r="V209" s="35"/>
      <c r="W209" s="35"/>
      <c r="X209" s="35"/>
      <c r="Y209" s="35"/>
      <c r="Z209" s="38" t="str">
        <f t="array" ref="Z209">IFERROR(xlookup(C:C,'Follow up.1'!A:A,'Follow up.1'!AF:AF),"-")</f>
        <v>-</v>
      </c>
      <c r="AA209" s="31"/>
      <c r="AB209" s="31"/>
      <c r="AC209" s="31"/>
      <c r="AD209" s="31"/>
      <c r="AE209" s="31"/>
      <c r="AF209" s="31"/>
      <c r="AG209" s="31"/>
      <c r="AH209" s="31"/>
      <c r="AI209" s="31"/>
      <c r="AJ209" s="31"/>
      <c r="AK209" s="31"/>
      <c r="AL209" s="31"/>
      <c r="AM209" s="31"/>
      <c r="AN209" s="39" t="str">
        <f t="array" ref="AN209">IFNA(TEXT(XLOOKUP(C:C,'Follow up.2'!B:B,'Follow up.2'!AF:AF), "mm/yyyy"), "-")</f>
        <v>-</v>
      </c>
      <c r="AO209" s="31"/>
      <c r="AP209" s="27"/>
      <c r="AQ209" s="3"/>
      <c r="AR209" s="3"/>
      <c r="AS209" s="3"/>
      <c r="AT209" s="3"/>
      <c r="AU209" s="3"/>
      <c r="AV209" s="3"/>
      <c r="AW209" s="3"/>
      <c r="AX209" s="3"/>
      <c r="AY209" s="3"/>
      <c r="AZ209" s="3"/>
      <c r="BA209" s="3"/>
      <c r="BB209" s="3"/>
      <c r="BC209" s="3"/>
      <c r="BD209" s="3"/>
      <c r="BE209" s="3"/>
      <c r="BF209" s="3"/>
      <c r="BG209" s="3"/>
      <c r="BH209" s="3"/>
      <c r="BI209" s="3"/>
    </row>
    <row r="210" ht="14.25" customHeight="1">
      <c r="A210" s="1"/>
      <c r="B210" s="1" t="str">
        <f t="array" ref="B210">ifna(iferror(xlookup(C:C,'1000'!A:A,'1000'!D:D),iferror(xlookup(C:C,'2000'!A:A,'2000'!D:D),xlookup(C:C,'3000'!A:A,'3000'!D:D))),"-")</f>
        <v>-</v>
      </c>
      <c r="C210" s="26">
        <v>1372.0</v>
      </c>
      <c r="D210" s="27" t="s">
        <v>1065</v>
      </c>
      <c r="E210" s="27" t="s">
        <v>1066</v>
      </c>
      <c r="F210" s="27" t="s">
        <v>50</v>
      </c>
      <c r="G210" s="27">
        <v>8.0</v>
      </c>
      <c r="H210" s="137" t="s">
        <v>1067</v>
      </c>
      <c r="I210" s="29" t="s">
        <v>1068</v>
      </c>
      <c r="J210" s="27"/>
      <c r="K210" s="30" t="s">
        <v>42</v>
      </c>
      <c r="L210" s="31" t="s">
        <v>42</v>
      </c>
      <c r="M210" s="51" t="s">
        <v>895</v>
      </c>
      <c r="N210" s="153" t="s">
        <v>58</v>
      </c>
      <c r="O210" s="149" t="s">
        <v>58</v>
      </c>
      <c r="P210" s="65" t="s">
        <v>44</v>
      </c>
      <c r="Q210" s="65"/>
      <c r="R210" s="65"/>
      <c r="S210" s="65"/>
      <c r="T210" s="65"/>
      <c r="U210" s="65"/>
      <c r="V210" s="65"/>
      <c r="W210" s="65"/>
      <c r="X210" s="65"/>
      <c r="Y210" s="65"/>
      <c r="Z210" s="38" t="str">
        <f t="array" ref="Z210">IFERROR(xlookup(C:C,'Follow up.1'!A:A,'Follow up.1'!AF:AF),"-")</f>
        <v>-</v>
      </c>
      <c r="AA210" s="6"/>
      <c r="AB210" s="6"/>
      <c r="AC210" s="6"/>
      <c r="AD210" s="6"/>
      <c r="AE210" s="6"/>
      <c r="AF210" s="6"/>
      <c r="AG210" s="6"/>
      <c r="AH210" s="6"/>
      <c r="AI210" s="6"/>
      <c r="AJ210" s="6"/>
      <c r="AK210" s="6"/>
      <c r="AL210" s="6"/>
      <c r="AM210" s="6"/>
      <c r="AN210" s="39" t="str">
        <f t="array" ref="AN210">IFNA(TEXT(XLOOKUP(C:C,'Follow up.2'!B:B,'Follow up.2'!AF:AF), "mm/yyyy"), "-")</f>
        <v>-</v>
      </c>
      <c r="AO210" s="6"/>
      <c r="AP210" s="3"/>
      <c r="AQ210" s="3"/>
      <c r="AR210" s="3"/>
      <c r="AS210" s="3"/>
      <c r="AT210" s="3"/>
      <c r="AU210" s="3"/>
      <c r="AV210" s="3"/>
      <c r="AW210" s="3"/>
      <c r="AX210" s="3"/>
      <c r="AY210" s="3"/>
      <c r="AZ210" s="3"/>
      <c r="BA210" s="3"/>
      <c r="BB210" s="3"/>
      <c r="BC210" s="3"/>
      <c r="BD210" s="3"/>
      <c r="BE210" s="3"/>
      <c r="BF210" s="3"/>
      <c r="BG210" s="3"/>
      <c r="BH210" s="3"/>
      <c r="BI210" s="3"/>
    </row>
    <row r="211" ht="14.25" customHeight="1">
      <c r="A211" s="1"/>
      <c r="B211" s="1" t="str">
        <f t="array" ref="B211">ifna(iferror(xlookup(C:C,'1000'!A:A,'1000'!D:D),iferror(xlookup(C:C,'2000'!A:A,'2000'!D:D),xlookup(C:C,'3000'!A:A,'3000'!D:D))),"-")</f>
        <v>-</v>
      </c>
      <c r="C211" s="133">
        <v>1405.0</v>
      </c>
      <c r="D211" s="140" t="s">
        <v>1069</v>
      </c>
      <c r="E211" s="134" t="s">
        <v>1070</v>
      </c>
      <c r="F211" s="94" t="s">
        <v>50</v>
      </c>
      <c r="G211" s="134">
        <v>8.0</v>
      </c>
      <c r="H211" s="28" t="s">
        <v>1071</v>
      </c>
      <c r="I211" s="141">
        <v>5.706177834E9</v>
      </c>
      <c r="J211" s="134"/>
      <c r="K211" s="30" t="s">
        <v>609</v>
      </c>
      <c r="L211" s="31" t="s">
        <v>609</v>
      </c>
      <c r="M211" s="51" t="s">
        <v>895</v>
      </c>
      <c r="N211" s="153" t="s">
        <v>58</v>
      </c>
      <c r="O211" s="149" t="s">
        <v>58</v>
      </c>
      <c r="P211" s="65" t="s">
        <v>46</v>
      </c>
      <c r="Q211" s="65"/>
      <c r="R211" s="65"/>
      <c r="S211" s="65"/>
      <c r="T211" s="65"/>
      <c r="U211" s="65"/>
      <c r="V211" s="65"/>
      <c r="W211" s="65"/>
      <c r="X211" s="65"/>
      <c r="Y211" s="65"/>
      <c r="Z211" s="38" t="str">
        <f t="array" ref="Z211">IFERROR(xlookup(C:C,'Follow up.1'!A:A,'Follow up.1'!AF:AF),"-")</f>
        <v>-</v>
      </c>
      <c r="AA211" s="6"/>
      <c r="AB211" s="6"/>
      <c r="AC211" s="6"/>
      <c r="AD211" s="6"/>
      <c r="AE211" s="6"/>
      <c r="AF211" s="6"/>
      <c r="AG211" s="6"/>
      <c r="AH211" s="6"/>
      <c r="AI211" s="6"/>
      <c r="AJ211" s="6"/>
      <c r="AK211" s="6"/>
      <c r="AL211" s="6"/>
      <c r="AM211" s="6"/>
      <c r="AN211" s="39" t="str">
        <f t="array" ref="AN211">IFNA(TEXT(XLOOKUP(C:C,'Follow up.2'!B:B,'Follow up.2'!AF:AF), "mm/yyyy"), "-")</f>
        <v>-</v>
      </c>
      <c r="AO211" s="6"/>
      <c r="AP211" s="3"/>
      <c r="AQ211" s="3"/>
      <c r="AR211" s="3"/>
      <c r="AS211" s="3"/>
      <c r="AT211" s="3"/>
      <c r="AU211" s="3"/>
      <c r="AV211" s="3"/>
      <c r="AW211" s="3"/>
      <c r="AX211" s="3"/>
      <c r="AY211" s="3"/>
      <c r="AZ211" s="3"/>
      <c r="BA211" s="3"/>
      <c r="BB211" s="3"/>
      <c r="BC211" s="3"/>
      <c r="BD211" s="3"/>
      <c r="BE211" s="3"/>
      <c r="BF211" s="3"/>
      <c r="BG211" s="3"/>
      <c r="BH211" s="3"/>
      <c r="BI211" s="3"/>
    </row>
    <row r="212" ht="14.25" customHeight="1">
      <c r="A212" s="1"/>
      <c r="B212" s="1" t="str">
        <f t="array" ref="B212">ifna(iferror(xlookup(C:C,'1000'!A:A,'1000'!D:D),iferror(xlookup(C:C,'2000'!A:A,'2000'!D:D),xlookup(C:C,'3000'!A:A,'3000'!D:D))),"-")</f>
        <v>-</v>
      </c>
      <c r="C212" s="26">
        <v>1503.0</v>
      </c>
      <c r="D212" s="27" t="s">
        <v>1072</v>
      </c>
      <c r="E212" s="27" t="s">
        <v>1073</v>
      </c>
      <c r="F212" s="27" t="s">
        <v>124</v>
      </c>
      <c r="G212" s="27">
        <v>8.0</v>
      </c>
      <c r="H212" s="28" t="s">
        <v>1074</v>
      </c>
      <c r="I212" s="29" t="s">
        <v>1075</v>
      </c>
      <c r="J212" s="27"/>
      <c r="K212" s="30" t="s">
        <v>206</v>
      </c>
      <c r="L212" s="6" t="s">
        <v>206</v>
      </c>
      <c r="M212" s="51" t="s">
        <v>895</v>
      </c>
      <c r="N212" s="153" t="s">
        <v>58</v>
      </c>
      <c r="O212" s="149" t="s">
        <v>58</v>
      </c>
      <c r="P212" s="65" t="s">
        <v>46</v>
      </c>
      <c r="Q212" s="65" t="s">
        <v>45</v>
      </c>
      <c r="R212" s="65"/>
      <c r="S212" s="65"/>
      <c r="T212" s="65"/>
      <c r="U212" s="65"/>
      <c r="V212" s="65"/>
      <c r="W212" s="65"/>
      <c r="X212" s="65"/>
      <c r="Y212" s="65"/>
      <c r="Z212" s="38" t="str">
        <f t="array" ref="Z212">IFERROR(xlookup(C:C,'Follow up.1'!A:A,'Follow up.1'!AF:AF),"-")</f>
        <v>-</v>
      </c>
      <c r="AA212" s="6"/>
      <c r="AB212" s="6"/>
      <c r="AC212" s="6"/>
      <c r="AD212" s="6"/>
      <c r="AE212" s="6"/>
      <c r="AF212" s="6"/>
      <c r="AG212" s="6"/>
      <c r="AH212" s="6"/>
      <c r="AI212" s="6"/>
      <c r="AJ212" s="6"/>
      <c r="AK212" s="6"/>
      <c r="AL212" s="6"/>
      <c r="AM212" s="6"/>
      <c r="AN212" s="39" t="str">
        <f t="array" ref="AN212">IFNA(TEXT(XLOOKUP(C:C,'Follow up.2'!B:B,'Follow up.2'!AF:AF), "mm/yyyy"), "-")</f>
        <v>-</v>
      </c>
      <c r="AO212" s="6"/>
      <c r="AP212" s="3"/>
      <c r="AQ212" s="3"/>
      <c r="AR212" s="3"/>
      <c r="AS212" s="3"/>
      <c r="AT212" s="3"/>
      <c r="AU212" s="3"/>
      <c r="AV212" s="3"/>
      <c r="AW212" s="3"/>
      <c r="AX212" s="3"/>
      <c r="AY212" s="3"/>
      <c r="AZ212" s="3"/>
      <c r="BA212" s="3"/>
      <c r="BB212" s="3"/>
      <c r="BC212" s="3"/>
      <c r="BD212" s="3"/>
      <c r="BE212" s="3"/>
      <c r="BF212" s="3"/>
      <c r="BG212" s="3"/>
      <c r="BH212" s="3"/>
      <c r="BI212" s="3"/>
    </row>
    <row r="213" ht="14.25" customHeight="1">
      <c r="A213" s="1"/>
      <c r="B213" s="1" t="str">
        <f t="array" ref="B213">ifna(iferror(xlookup(C:C,'1000'!A:A,'1000'!D:D),iferror(xlookup(C:C,'2000'!A:A,'2000'!D:D),xlookup(C:C,'3000'!A:A,'3000'!D:D))),"-")</f>
        <v>-</v>
      </c>
      <c r="C213" s="26">
        <v>1524.0</v>
      </c>
      <c r="D213" s="27" t="s">
        <v>1076</v>
      </c>
      <c r="E213" s="27" t="s">
        <v>1077</v>
      </c>
      <c r="F213" s="27" t="s">
        <v>92</v>
      </c>
      <c r="G213" s="27">
        <v>8.0</v>
      </c>
      <c r="H213" s="28" t="s">
        <v>1078</v>
      </c>
      <c r="I213" s="29" t="s">
        <v>1079</v>
      </c>
      <c r="J213" s="27" t="s">
        <v>1079</v>
      </c>
      <c r="K213" s="30" t="s">
        <v>206</v>
      </c>
      <c r="L213" s="6" t="s">
        <v>206</v>
      </c>
      <c r="M213" s="51" t="s">
        <v>895</v>
      </c>
      <c r="N213" s="153" t="s">
        <v>58</v>
      </c>
      <c r="O213" s="149" t="s">
        <v>58</v>
      </c>
      <c r="P213" s="65" t="s">
        <v>45</v>
      </c>
      <c r="Q213" s="65" t="s">
        <v>45</v>
      </c>
      <c r="R213" s="65" t="s">
        <v>45</v>
      </c>
      <c r="S213" s="65" t="s">
        <v>56</v>
      </c>
      <c r="T213" s="65"/>
      <c r="U213" s="65"/>
      <c r="V213" s="65"/>
      <c r="W213" s="65"/>
      <c r="X213" s="65"/>
      <c r="Y213" s="65"/>
      <c r="Z213" s="38" t="str">
        <f t="array" ref="Z213">IFERROR(xlookup(C:C,'Follow up.1'!A:A,'Follow up.1'!AF:AF),"-")</f>
        <v>-</v>
      </c>
      <c r="AA213" s="6"/>
      <c r="AB213" s="6"/>
      <c r="AC213" s="6"/>
      <c r="AD213" s="6"/>
      <c r="AE213" s="6"/>
      <c r="AF213" s="6"/>
      <c r="AG213" s="6"/>
      <c r="AH213" s="6"/>
      <c r="AI213" s="6"/>
      <c r="AJ213" s="6"/>
      <c r="AK213" s="6"/>
      <c r="AL213" s="6"/>
      <c r="AM213" s="6"/>
      <c r="AN213" s="39" t="str">
        <f t="array" ref="AN213">IFNA(TEXT(XLOOKUP(C:C,'Follow up.2'!B:B,'Follow up.2'!AF:AF), "mm/yyyy"), "-")</f>
        <v>-</v>
      </c>
      <c r="AO213" s="6"/>
      <c r="AP213" s="3"/>
      <c r="AQ213" s="3"/>
      <c r="AR213" s="3"/>
      <c r="AS213" s="3"/>
      <c r="AT213" s="3"/>
      <c r="AU213" s="3"/>
      <c r="AV213" s="3"/>
      <c r="AW213" s="3"/>
      <c r="AX213" s="3"/>
      <c r="AY213" s="3"/>
      <c r="AZ213" s="3"/>
      <c r="BA213" s="3"/>
      <c r="BB213" s="3"/>
      <c r="BC213" s="3"/>
      <c r="BD213" s="3"/>
      <c r="BE213" s="3"/>
      <c r="BF213" s="3"/>
      <c r="BG213" s="3"/>
      <c r="BH213" s="3"/>
      <c r="BI213" s="3"/>
    </row>
    <row r="214" ht="14.25" customHeight="1">
      <c r="A214" s="1"/>
      <c r="B214" s="1" t="str">
        <f t="array" ref="B214">ifna(iferror(xlookup(C:C,'1000'!A:A,'1000'!D:D),iferror(xlookup(C:C,'2000'!A:A,'2000'!D:D),xlookup(C:C,'3000'!A:A,'3000'!D:D))),"-")</f>
        <v>-</v>
      </c>
      <c r="C214" s="26">
        <v>1543.0</v>
      </c>
      <c r="D214" s="27" t="s">
        <v>1080</v>
      </c>
      <c r="E214" s="27" t="s">
        <v>1081</v>
      </c>
      <c r="F214" s="27" t="s">
        <v>124</v>
      </c>
      <c r="G214" s="27">
        <v>8.0</v>
      </c>
      <c r="H214" s="28" t="s">
        <v>1082</v>
      </c>
      <c r="I214" s="29" t="s">
        <v>1083</v>
      </c>
      <c r="J214" s="27"/>
      <c r="K214" s="30" t="s">
        <v>1084</v>
      </c>
      <c r="L214" s="6" t="s">
        <v>1084</v>
      </c>
      <c r="M214" s="6"/>
      <c r="N214" s="153" t="s">
        <v>58</v>
      </c>
      <c r="O214" s="149" t="s">
        <v>58</v>
      </c>
      <c r="P214" s="65" t="s">
        <v>46</v>
      </c>
      <c r="Q214" s="65" t="s">
        <v>46</v>
      </c>
      <c r="R214" s="65" t="s">
        <v>45</v>
      </c>
      <c r="S214" s="65"/>
      <c r="T214" s="65"/>
      <c r="U214" s="65"/>
      <c r="V214" s="65"/>
      <c r="W214" s="65"/>
      <c r="X214" s="65"/>
      <c r="Y214" s="65"/>
      <c r="Z214" s="38" t="str">
        <f t="array" ref="Z214">IFERROR(xlookup(C:C,'Follow up.1'!A:A,'Follow up.1'!AF:AF),"-")</f>
        <v>-</v>
      </c>
      <c r="AA214" s="6"/>
      <c r="AB214" s="6"/>
      <c r="AC214" s="6"/>
      <c r="AD214" s="6"/>
      <c r="AE214" s="6"/>
      <c r="AF214" s="6"/>
      <c r="AG214" s="6"/>
      <c r="AH214" s="6"/>
      <c r="AI214" s="6"/>
      <c r="AJ214" s="6"/>
      <c r="AK214" s="6"/>
      <c r="AL214" s="6"/>
      <c r="AM214" s="6"/>
      <c r="AN214" s="39" t="str">
        <f t="array" ref="AN214">IFNA(TEXT(XLOOKUP(C:C,'Follow up.2'!B:B,'Follow up.2'!AF:AF), "mm/yyyy"), "-")</f>
        <v>-</v>
      </c>
      <c r="AO214" s="6"/>
      <c r="AP214" s="3"/>
      <c r="AQ214" s="3"/>
      <c r="AR214" s="3"/>
      <c r="AS214" s="3"/>
      <c r="AT214" s="3"/>
      <c r="AU214" s="3"/>
      <c r="AV214" s="3"/>
      <c r="AW214" s="3"/>
      <c r="AX214" s="3"/>
      <c r="AY214" s="3"/>
      <c r="AZ214" s="3"/>
      <c r="BA214" s="3"/>
      <c r="BB214" s="3"/>
      <c r="BC214" s="3"/>
      <c r="BD214" s="3"/>
      <c r="BE214" s="3"/>
      <c r="BF214" s="3"/>
      <c r="BG214" s="3"/>
      <c r="BH214" s="3"/>
      <c r="BI214" s="3"/>
    </row>
    <row r="215" ht="14.25" customHeight="1">
      <c r="A215" s="1"/>
      <c r="B215" s="1" t="str">
        <f t="array" ref="B215">ifna(iferror(xlookup(C:C,'1000'!A:A,'1000'!D:D),iferror(xlookup(C:C,'2000'!A:A,'2000'!D:D),xlookup(C:C,'3000'!A:A,'3000'!D:D))),"-")</f>
        <v>-</v>
      </c>
      <c r="C215" s="52">
        <v>1625.0</v>
      </c>
      <c r="D215" s="53" t="s">
        <v>1085</v>
      </c>
      <c r="E215" s="53" t="s">
        <v>1086</v>
      </c>
      <c r="F215" s="53">
        <v>1.0</v>
      </c>
      <c r="G215" s="53">
        <v>8.0</v>
      </c>
      <c r="H215" s="28" t="s">
        <v>1087</v>
      </c>
      <c r="I215" s="54" t="s">
        <v>1088</v>
      </c>
      <c r="J215" s="53"/>
      <c r="K215" s="55" t="s">
        <v>42</v>
      </c>
      <c r="L215" s="53" t="s">
        <v>42</v>
      </c>
      <c r="M215" s="51" t="s">
        <v>895</v>
      </c>
      <c r="N215" s="153" t="s">
        <v>58</v>
      </c>
      <c r="O215" s="149" t="s">
        <v>58</v>
      </c>
      <c r="P215" s="35" t="s">
        <v>86</v>
      </c>
      <c r="Q215" s="35"/>
      <c r="R215" s="35"/>
      <c r="S215" s="35"/>
      <c r="T215" s="35"/>
      <c r="U215" s="35"/>
      <c r="V215" s="35"/>
      <c r="W215" s="35"/>
      <c r="X215" s="35"/>
      <c r="Y215" s="35"/>
      <c r="Z215" s="38" t="str">
        <f t="array" ref="Z215">IFERROR(xlookup(C:C,'Follow up.1'!A:A,'Follow up.1'!AF:AF),"-")</f>
        <v>-</v>
      </c>
      <c r="AA215" s="45"/>
      <c r="AB215" s="45"/>
      <c r="AC215" s="45"/>
      <c r="AD215" s="45"/>
      <c r="AE215" s="45"/>
      <c r="AF215" s="45"/>
      <c r="AG215" s="45"/>
      <c r="AH215" s="45"/>
      <c r="AI215" s="45"/>
      <c r="AJ215" s="45"/>
      <c r="AK215" s="45"/>
      <c r="AL215" s="45"/>
      <c r="AM215" s="45"/>
      <c r="AN215" s="39" t="str">
        <f t="array" ref="AN215">IFNA(TEXT(XLOOKUP(C:C,'Follow up.2'!B:B,'Follow up.2'!AF:AF), "mm/yyyy"), "-")</f>
        <v>-</v>
      </c>
      <c r="AO215" s="45"/>
      <c r="AP215" s="55"/>
      <c r="AQ215" s="138"/>
      <c r="AR215" s="138"/>
      <c r="AS215" s="138"/>
      <c r="AT215" s="138"/>
      <c r="AU215" s="138"/>
      <c r="AV215" s="138"/>
      <c r="AW215" s="3"/>
      <c r="AX215" s="3"/>
      <c r="AY215" s="3"/>
      <c r="AZ215" s="3"/>
      <c r="BA215" s="3"/>
      <c r="BB215" s="3"/>
      <c r="BC215" s="3"/>
      <c r="BD215" s="3"/>
      <c r="BE215" s="3"/>
      <c r="BF215" s="3"/>
      <c r="BG215" s="3"/>
      <c r="BH215" s="3"/>
      <c r="BI215" s="3"/>
    </row>
    <row r="216" ht="14.25" customHeight="1">
      <c r="A216" s="1"/>
      <c r="B216" s="1" t="str">
        <f t="array" ref="B216">ifna(iferror(xlookup(C:C,'1000'!A:A,'1000'!D:D),iferror(xlookup(C:C,'2000'!A:A,'2000'!D:D),xlookup(C:C,'3000'!A:A,'3000'!D:D))),"-")</f>
        <v>-</v>
      </c>
      <c r="C216" s="159">
        <v>1629.0</v>
      </c>
      <c r="D216" s="54" t="s">
        <v>1089</v>
      </c>
      <c r="E216" s="54" t="s">
        <v>1090</v>
      </c>
      <c r="F216" s="54">
        <v>1.0</v>
      </c>
      <c r="G216" s="54">
        <v>8.0</v>
      </c>
      <c r="H216" s="28" t="s">
        <v>1091</v>
      </c>
      <c r="I216" s="54" t="s">
        <v>1092</v>
      </c>
      <c r="J216" s="54" t="s">
        <v>1093</v>
      </c>
      <c r="K216" s="160" t="s">
        <v>42</v>
      </c>
      <c r="L216" s="54" t="s">
        <v>42</v>
      </c>
      <c r="M216" s="51" t="s">
        <v>895</v>
      </c>
      <c r="N216" s="148" t="s">
        <v>58</v>
      </c>
      <c r="O216" s="149" t="s">
        <v>58</v>
      </c>
      <c r="P216" s="150" t="s">
        <v>86</v>
      </c>
      <c r="Q216" s="150"/>
      <c r="R216" s="150"/>
      <c r="S216" s="150"/>
      <c r="T216" s="150"/>
      <c r="U216" s="150"/>
      <c r="V216" s="150"/>
      <c r="W216" s="150"/>
      <c r="X216" s="150"/>
      <c r="Y216" s="150"/>
      <c r="Z216" s="151" t="str">
        <f t="array" ref="Z216">IFERROR(xlookup(C:C,'Follow up.1'!A:A,'Follow up.1'!AF:AF),"-")</f>
        <v>-</v>
      </c>
      <c r="AA216" s="161"/>
      <c r="AB216" s="161"/>
      <c r="AC216" s="161"/>
      <c r="AD216" s="161"/>
      <c r="AE216" s="161"/>
      <c r="AF216" s="161"/>
      <c r="AG216" s="161"/>
      <c r="AH216" s="161"/>
      <c r="AI216" s="161"/>
      <c r="AJ216" s="161"/>
      <c r="AK216" s="161"/>
      <c r="AL216" s="161"/>
      <c r="AM216" s="161"/>
      <c r="AN216" s="161" t="str">
        <f t="array" ref="AN216">IFNA(TEXT(XLOOKUP(C:C,'Follow up.2'!B:B,'Follow up.2'!AF:AF), "mm/yyyy"), "-")</f>
        <v>-</v>
      </c>
      <c r="AO216" s="161"/>
      <c r="AP216" s="160"/>
      <c r="AQ216" s="162"/>
      <c r="AR216" s="162"/>
      <c r="AS216" s="162"/>
      <c r="AT216" s="162"/>
      <c r="AU216" s="162"/>
      <c r="AV216" s="162"/>
      <c r="AW216" s="163"/>
      <c r="AX216" s="163"/>
      <c r="AY216" s="163"/>
      <c r="AZ216" s="163"/>
      <c r="BA216" s="163"/>
      <c r="BB216" s="163"/>
      <c r="BC216" s="163"/>
      <c r="BD216" s="163"/>
      <c r="BE216" s="163"/>
      <c r="BF216" s="163"/>
      <c r="BG216" s="163"/>
      <c r="BH216" s="163"/>
      <c r="BI216" s="163"/>
    </row>
    <row r="217" ht="14.25" customHeight="1">
      <c r="A217" s="1"/>
      <c r="B217" s="1" t="str">
        <f t="array" ref="B217">ifna(iferror(xlookup(C:C,'1000'!A:A,'1000'!D:D),iferror(xlookup(C:C,'2000'!A:A,'2000'!D:D),xlookup(C:C,'3000'!A:A,'3000'!D:D))),"-")</f>
        <v>-</v>
      </c>
      <c r="C217" s="52">
        <v>1648.0</v>
      </c>
      <c r="D217" s="53" t="s">
        <v>707</v>
      </c>
      <c r="E217" s="53" t="s">
        <v>185</v>
      </c>
      <c r="F217" s="53" t="s">
        <v>71</v>
      </c>
      <c r="G217" s="53">
        <v>8.0</v>
      </c>
      <c r="H217" s="28" t="s">
        <v>708</v>
      </c>
      <c r="I217" s="54" t="s">
        <v>175</v>
      </c>
      <c r="J217" s="53" t="s">
        <v>175</v>
      </c>
      <c r="K217" s="55" t="s">
        <v>42</v>
      </c>
      <c r="L217" s="40" t="s">
        <v>42</v>
      </c>
      <c r="M217" s="51" t="s">
        <v>895</v>
      </c>
      <c r="N217" s="153" t="s">
        <v>58</v>
      </c>
      <c r="O217" s="149" t="s">
        <v>58</v>
      </c>
      <c r="P217" s="164" t="s">
        <v>45</v>
      </c>
      <c r="Q217" s="35"/>
      <c r="R217" s="35"/>
      <c r="S217" s="35"/>
      <c r="T217" s="35"/>
      <c r="U217" s="35"/>
      <c r="V217" s="35"/>
      <c r="W217" s="35"/>
      <c r="X217" s="35"/>
      <c r="Y217" s="35"/>
      <c r="Z217" s="38" t="str">
        <f t="array" ref="Z217">IFERROR(xlookup(C:C,'Follow up.1'!A:A,'Follow up.1'!AF:AF),"-")</f>
        <v>-</v>
      </c>
      <c r="AA217" s="45"/>
      <c r="AB217" s="45"/>
      <c r="AC217" s="45"/>
      <c r="AD217" s="45"/>
      <c r="AE217" s="45"/>
      <c r="AF217" s="45"/>
      <c r="AG217" s="45"/>
      <c r="AH217" s="45"/>
      <c r="AI217" s="45"/>
      <c r="AJ217" s="45"/>
      <c r="AK217" s="45"/>
      <c r="AL217" s="45"/>
      <c r="AM217" s="45"/>
      <c r="AN217" s="39" t="str">
        <f t="array" ref="AN217">IFNA(TEXT(XLOOKUP(C:C,'Follow up.2'!B:B,'Follow up.2'!AF:AF), "mm/yyyy"), "-")</f>
        <v>-</v>
      </c>
      <c r="AO217" s="45"/>
      <c r="AP217" s="55"/>
      <c r="AW217" s="3"/>
      <c r="AX217" s="3"/>
      <c r="AY217" s="3"/>
      <c r="AZ217" s="3"/>
      <c r="BA217" s="3"/>
      <c r="BB217" s="3"/>
      <c r="BC217" s="3"/>
      <c r="BD217" s="3"/>
      <c r="BE217" s="3"/>
      <c r="BF217" s="3"/>
      <c r="BG217" s="3"/>
      <c r="BH217" s="3"/>
      <c r="BI217" s="3"/>
    </row>
    <row r="218" ht="14.25" customHeight="1">
      <c r="A218" s="1"/>
      <c r="B218" s="1" t="str">
        <f t="array" ref="B218">ifna(iferror(xlookup(C:C,'1000'!A:A,'1000'!D:D),iferror(xlookup(C:C,'2000'!A:A,'2000'!D:D),xlookup(C:C,'3000'!A:A,'3000'!D:D))),"-")</f>
        <v>-</v>
      </c>
      <c r="C218" s="52">
        <v>1662.0</v>
      </c>
      <c r="D218" s="53" t="s">
        <v>1094</v>
      </c>
      <c r="E218" s="53" t="s">
        <v>1095</v>
      </c>
      <c r="F218" s="53" t="s">
        <v>287</v>
      </c>
      <c r="G218" s="53">
        <v>8.0</v>
      </c>
      <c r="H218" s="28" t="s">
        <v>1096</v>
      </c>
      <c r="I218" s="54" t="s">
        <v>1097</v>
      </c>
      <c r="J218" s="53" t="s">
        <v>1097</v>
      </c>
      <c r="K218" s="55" t="s">
        <v>42</v>
      </c>
      <c r="L218" s="40" t="s">
        <v>42</v>
      </c>
      <c r="M218" s="51" t="s">
        <v>895</v>
      </c>
      <c r="N218" s="153" t="s">
        <v>58</v>
      </c>
      <c r="O218" s="149" t="s">
        <v>58</v>
      </c>
      <c r="P218" s="35" t="s">
        <v>45</v>
      </c>
      <c r="Q218" s="35"/>
      <c r="R218" s="35"/>
      <c r="S218" s="35"/>
      <c r="T218" s="35"/>
      <c r="U218" s="35"/>
      <c r="V218" s="35"/>
      <c r="W218" s="35"/>
      <c r="X218" s="35"/>
      <c r="Y218" s="35"/>
      <c r="Z218" s="38" t="str">
        <f t="array" ref="Z218">IFERROR(xlookup(C:C,'Follow up.1'!A:A,'Follow up.1'!AF:AF),"-")</f>
        <v>-</v>
      </c>
      <c r="AA218" s="45"/>
      <c r="AB218" s="45"/>
      <c r="AC218" s="45"/>
      <c r="AD218" s="45"/>
      <c r="AE218" s="45"/>
      <c r="AF218" s="45"/>
      <c r="AG218" s="45"/>
      <c r="AH218" s="45"/>
      <c r="AI218" s="45"/>
      <c r="AJ218" s="45"/>
      <c r="AK218" s="45"/>
      <c r="AL218" s="45"/>
      <c r="AM218" s="45"/>
      <c r="AN218" s="39" t="str">
        <f t="array" ref="AN218">IFNA(TEXT(XLOOKUP(C:C,'Follow up.2'!B:B,'Follow up.2'!AF:AF), "mm/yyyy"), "-")</f>
        <v>-</v>
      </c>
      <c r="AO218" s="45"/>
      <c r="AP218" s="55"/>
      <c r="AW218" s="3"/>
      <c r="AX218" s="3"/>
      <c r="AY218" s="3"/>
      <c r="AZ218" s="3"/>
      <c r="BA218" s="3"/>
      <c r="BB218" s="3"/>
      <c r="BC218" s="3"/>
      <c r="BD218" s="3"/>
      <c r="BE218" s="3"/>
      <c r="BF218" s="3"/>
      <c r="BG218" s="3"/>
      <c r="BH218" s="3"/>
      <c r="BI218" s="3"/>
    </row>
    <row r="219" ht="14.25" customHeight="1">
      <c r="A219" s="1"/>
      <c r="B219" s="1" t="str">
        <f t="array" ref="B219">ifna(iferror(xlookup(C:C,'1000'!A:A,'1000'!D:D),iferror(xlookup(C:C,'2000'!A:A,'2000'!D:D),xlookup(C:C,'3000'!A:A,'3000'!D:D))),"-")</f>
        <v>-</v>
      </c>
      <c r="C219" s="26">
        <v>1663.0</v>
      </c>
      <c r="D219" s="27" t="s">
        <v>1098</v>
      </c>
      <c r="E219" s="27"/>
      <c r="F219" s="27" t="s">
        <v>38</v>
      </c>
      <c r="G219" s="27">
        <v>8.0</v>
      </c>
      <c r="H219" s="28" t="s">
        <v>1099</v>
      </c>
      <c r="I219" s="29" t="s">
        <v>1100</v>
      </c>
      <c r="J219" s="53" t="s">
        <v>1100</v>
      </c>
      <c r="K219" s="30" t="s">
        <v>42</v>
      </c>
      <c r="L219" s="27" t="s">
        <v>42</v>
      </c>
      <c r="M219" s="51" t="s">
        <v>895</v>
      </c>
      <c r="N219" s="153" t="s">
        <v>58</v>
      </c>
      <c r="O219" s="149" t="s">
        <v>58</v>
      </c>
      <c r="P219" s="35" t="s">
        <v>88</v>
      </c>
      <c r="Q219" s="35"/>
      <c r="R219" s="35"/>
      <c r="S219" s="35"/>
      <c r="T219" s="35"/>
      <c r="U219" s="35"/>
      <c r="V219" s="35"/>
      <c r="W219" s="35"/>
      <c r="X219" s="35"/>
      <c r="Y219" s="35"/>
      <c r="Z219" s="38" t="str">
        <f t="array" ref="Z219">IFERROR(xlookup(C:C,'Follow up.1'!A:A,'Follow up.1'!AF:AF),"-")</f>
        <v>-</v>
      </c>
      <c r="AA219" s="31"/>
      <c r="AB219" s="31"/>
      <c r="AC219" s="31"/>
      <c r="AD219" s="31"/>
      <c r="AE219" s="31"/>
      <c r="AF219" s="31"/>
      <c r="AG219" s="31"/>
      <c r="AH219" s="31"/>
      <c r="AI219" s="31"/>
      <c r="AJ219" s="31"/>
      <c r="AK219" s="31"/>
      <c r="AL219" s="31"/>
      <c r="AM219" s="31"/>
      <c r="AN219" s="39" t="str">
        <f t="array" ref="AN219">IFNA(TEXT(XLOOKUP(C:C,'Follow up.2'!B:B,'Follow up.2'!AF:AF), "mm/yyyy"), "-")</f>
        <v>-</v>
      </c>
      <c r="AO219" s="31"/>
      <c r="AP219" s="30"/>
      <c r="AQ219" s="13"/>
      <c r="AR219" s="13"/>
      <c r="AS219" s="13"/>
      <c r="AT219" s="13"/>
      <c r="AU219" s="13"/>
      <c r="AV219" s="13"/>
      <c r="AW219" s="3"/>
      <c r="AX219" s="3"/>
      <c r="AY219" s="3"/>
      <c r="AZ219" s="3"/>
      <c r="BA219" s="3"/>
      <c r="BB219" s="3"/>
      <c r="BC219" s="3"/>
      <c r="BD219" s="3"/>
      <c r="BE219" s="3"/>
      <c r="BF219" s="3"/>
      <c r="BG219" s="3"/>
      <c r="BH219" s="3"/>
      <c r="BI219" s="3"/>
    </row>
    <row r="220" ht="14.25" customHeight="1">
      <c r="A220" s="1"/>
      <c r="B220" s="1" t="str">
        <f t="array" ref="B220">ifna(iferror(xlookup(C:C,'1000'!A:A,'1000'!D:D),iferror(xlookup(C:C,'2000'!A:A,'2000'!D:D),xlookup(C:C,'3000'!A:A,'3000'!D:D))),"-")</f>
        <v>-</v>
      </c>
      <c r="C220" s="87">
        <v>1730.0</v>
      </c>
      <c r="D220" s="89" t="s">
        <v>1101</v>
      </c>
      <c r="E220" s="89" t="s">
        <v>1102</v>
      </c>
      <c r="F220" s="89" t="s">
        <v>38</v>
      </c>
      <c r="G220" s="89">
        <v>8.0</v>
      </c>
      <c r="H220" s="43" t="s">
        <v>1103</v>
      </c>
      <c r="I220" s="90" t="s">
        <v>1104</v>
      </c>
      <c r="J220" s="89" t="s">
        <v>1104</v>
      </c>
      <c r="K220" s="91"/>
      <c r="L220" s="31" t="s">
        <v>42</v>
      </c>
      <c r="M220" s="51" t="s">
        <v>895</v>
      </c>
      <c r="N220" s="33" t="s">
        <v>654</v>
      </c>
      <c r="O220" s="145" t="s">
        <v>654</v>
      </c>
      <c r="P220" s="65"/>
      <c r="Q220" s="65"/>
      <c r="R220" s="65"/>
      <c r="S220" s="65"/>
      <c r="T220" s="65"/>
      <c r="U220" s="65"/>
      <c r="V220" s="65"/>
      <c r="W220" s="65"/>
      <c r="X220" s="65"/>
      <c r="Y220" s="65"/>
      <c r="Z220" s="38" t="str">
        <f t="array" ref="Z220">IFERROR(xlookup(C:C,'Follow up.1'!A:A,'Follow up.1'!AF:AF),"-")</f>
        <v>-</v>
      </c>
      <c r="AA220" s="6"/>
      <c r="AB220" s="6"/>
      <c r="AC220" s="6"/>
      <c r="AD220" s="6"/>
      <c r="AE220" s="6"/>
      <c r="AF220" s="6"/>
      <c r="AG220" s="6"/>
      <c r="AH220" s="6"/>
      <c r="AI220" s="6"/>
      <c r="AJ220" s="6"/>
      <c r="AK220" s="6"/>
      <c r="AL220" s="6"/>
      <c r="AM220" s="6"/>
      <c r="AN220" s="39" t="str">
        <f t="array" ref="AN220">IFNA(TEXT(XLOOKUP(C:C,'Follow up.2'!B:B,'Follow up.2'!AF:AF), "mm/yyyy"), "-")</f>
        <v>-</v>
      </c>
      <c r="AO220" s="6"/>
      <c r="AP220" s="3"/>
      <c r="AQ220" s="3"/>
      <c r="AR220" s="3"/>
      <c r="AS220" s="3"/>
      <c r="AT220" s="3"/>
      <c r="AU220" s="3"/>
      <c r="AV220" s="3"/>
      <c r="AW220" s="3"/>
      <c r="AX220" s="3"/>
      <c r="AY220" s="3"/>
      <c r="AZ220" s="3"/>
      <c r="BA220" s="3"/>
      <c r="BB220" s="3"/>
      <c r="BC220" s="3"/>
      <c r="BD220" s="3"/>
      <c r="BE220" s="3"/>
      <c r="BF220" s="3"/>
      <c r="BG220" s="3"/>
      <c r="BH220" s="3"/>
      <c r="BI220" s="3"/>
    </row>
    <row r="221" ht="14.25" customHeight="1">
      <c r="A221" s="1"/>
      <c r="B221" s="1" t="str">
        <f t="array" ref="B221">ifna(iferror(xlookup(C:C,'1000'!A:A,'1000'!D:D),iferror(xlookup(C:C,'2000'!A:A,'2000'!D:D),xlookup(C:C,'3000'!A:A,'3000'!D:D))),"-")</f>
        <v>-</v>
      </c>
      <c r="C221" s="87">
        <v>1736.0</v>
      </c>
      <c r="D221" s="89" t="s">
        <v>1105</v>
      </c>
      <c r="E221" s="89" t="s">
        <v>1106</v>
      </c>
      <c r="F221" s="89" t="s">
        <v>38</v>
      </c>
      <c r="G221" s="89">
        <v>8.0</v>
      </c>
      <c r="H221" s="43" t="s">
        <v>1107</v>
      </c>
      <c r="I221" s="90" t="s">
        <v>1108</v>
      </c>
      <c r="J221" s="89" t="s">
        <v>1108</v>
      </c>
      <c r="K221" s="91"/>
      <c r="L221" s="31" t="s">
        <v>42</v>
      </c>
      <c r="M221" s="51" t="s">
        <v>895</v>
      </c>
      <c r="N221" s="33" t="s">
        <v>654</v>
      </c>
      <c r="O221" s="145" t="s">
        <v>654</v>
      </c>
      <c r="P221" s="65"/>
      <c r="Q221" s="65"/>
      <c r="R221" s="65"/>
      <c r="S221" s="65"/>
      <c r="T221" s="65"/>
      <c r="U221" s="65"/>
      <c r="V221" s="65"/>
      <c r="W221" s="65"/>
      <c r="X221" s="65"/>
      <c r="Y221" s="65"/>
      <c r="Z221" s="38" t="str">
        <f t="array" ref="Z221">IFERROR(xlookup(C:C,'Follow up.1'!A:A,'Follow up.1'!AF:AF),"-")</f>
        <v>-</v>
      </c>
      <c r="AA221" s="6"/>
      <c r="AB221" s="6"/>
      <c r="AC221" s="6"/>
      <c r="AD221" s="6"/>
      <c r="AE221" s="6"/>
      <c r="AF221" s="6"/>
      <c r="AG221" s="6"/>
      <c r="AH221" s="6"/>
      <c r="AI221" s="6"/>
      <c r="AJ221" s="6"/>
      <c r="AK221" s="6"/>
      <c r="AL221" s="6"/>
      <c r="AM221" s="6"/>
      <c r="AN221" s="39" t="str">
        <f t="array" ref="AN221">IFNA(TEXT(XLOOKUP(C:C,'Follow up.2'!B:B,'Follow up.2'!AF:AF), "mm/yyyy"), "-")</f>
        <v>-</v>
      </c>
      <c r="AO221" s="6"/>
      <c r="AP221" s="3"/>
      <c r="AQ221" s="3"/>
      <c r="AR221" s="3"/>
      <c r="AS221" s="3"/>
      <c r="AT221" s="3"/>
      <c r="AU221" s="3"/>
      <c r="AV221" s="3"/>
      <c r="AW221" s="3"/>
      <c r="AX221" s="3"/>
      <c r="AY221" s="3"/>
      <c r="AZ221" s="3"/>
      <c r="BA221" s="3"/>
      <c r="BB221" s="3"/>
      <c r="BC221" s="3"/>
      <c r="BD221" s="3"/>
      <c r="BE221" s="3"/>
      <c r="BF221" s="3"/>
      <c r="BG221" s="3"/>
      <c r="BH221" s="3"/>
      <c r="BI221" s="3"/>
    </row>
    <row r="222" ht="14.25" customHeight="1">
      <c r="A222" s="1"/>
      <c r="B222" s="1" t="str">
        <f t="array" ref="B222">ifna(iferror(xlookup(C:C,'1000'!A:A,'1000'!D:D),iferror(xlookup(C:C,'2000'!A:A,'2000'!D:D),xlookup(C:C,'3000'!A:A,'3000'!D:D))),"-")</f>
        <v>-</v>
      </c>
      <c r="C222" s="87">
        <v>1753.0</v>
      </c>
      <c r="D222" s="89" t="s">
        <v>1109</v>
      </c>
      <c r="E222" s="89" t="s">
        <v>1110</v>
      </c>
      <c r="F222" s="89" t="s">
        <v>92</v>
      </c>
      <c r="G222" s="89">
        <v>8.0</v>
      </c>
      <c r="H222" s="43" t="s">
        <v>1111</v>
      </c>
      <c r="I222" s="90" t="s">
        <v>1112</v>
      </c>
      <c r="J222" s="89" t="s">
        <v>1112</v>
      </c>
      <c r="K222" s="91"/>
      <c r="L222" s="31" t="s">
        <v>42</v>
      </c>
      <c r="M222" s="51" t="s">
        <v>895</v>
      </c>
      <c r="N222" s="33" t="s">
        <v>654</v>
      </c>
      <c r="O222" s="145" t="s">
        <v>654</v>
      </c>
      <c r="P222" s="65"/>
      <c r="Q222" s="65"/>
      <c r="R222" s="65"/>
      <c r="S222" s="65"/>
      <c r="T222" s="65"/>
      <c r="U222" s="65"/>
      <c r="V222" s="65"/>
      <c r="W222" s="65"/>
      <c r="X222" s="65"/>
      <c r="Y222" s="65"/>
      <c r="Z222" s="38" t="str">
        <f t="array" ref="Z222">IFERROR(xlookup(C:C,'Follow up.1'!A:A,'Follow up.1'!AF:AF),"-")</f>
        <v>-</v>
      </c>
      <c r="AA222" s="6"/>
      <c r="AB222" s="6"/>
      <c r="AC222" s="6"/>
      <c r="AD222" s="6"/>
      <c r="AE222" s="6"/>
      <c r="AF222" s="6"/>
      <c r="AG222" s="6"/>
      <c r="AH222" s="6"/>
      <c r="AI222" s="6"/>
      <c r="AJ222" s="6"/>
      <c r="AK222" s="6"/>
      <c r="AL222" s="6"/>
      <c r="AM222" s="6"/>
      <c r="AN222" s="39" t="str">
        <f t="array" ref="AN222">IFNA(TEXT(XLOOKUP(C:C,'Follow up.2'!B:B,'Follow up.2'!AF:AF), "mm/yyyy"), "-")</f>
        <v>-</v>
      </c>
      <c r="AO222" s="6"/>
      <c r="AP222" s="3"/>
      <c r="AQ222" s="3"/>
      <c r="AR222" s="3"/>
      <c r="AS222" s="3"/>
      <c r="AT222" s="3"/>
      <c r="AU222" s="3"/>
      <c r="AV222" s="3"/>
      <c r="AW222" s="3"/>
      <c r="AX222" s="3"/>
      <c r="AY222" s="3"/>
      <c r="AZ222" s="3"/>
      <c r="BA222" s="3"/>
      <c r="BB222" s="3"/>
      <c r="BC222" s="3"/>
      <c r="BD222" s="3"/>
      <c r="BE222" s="3"/>
      <c r="BF222" s="3"/>
      <c r="BG222" s="3"/>
      <c r="BH222" s="3"/>
      <c r="BI222" s="3"/>
    </row>
    <row r="223" ht="14.25" customHeight="1">
      <c r="A223" s="1"/>
      <c r="B223" s="1" t="str">
        <f t="array" ref="B223">ifna(iferror(xlookup(C:C,'1000'!A:A,'1000'!D:D),iferror(xlookup(C:C,'2000'!A:A,'2000'!D:D),xlookup(C:C,'3000'!A:A,'3000'!D:D))),"-")</f>
        <v>-</v>
      </c>
      <c r="C223" s="87">
        <v>1763.0</v>
      </c>
      <c r="D223" s="89" t="s">
        <v>1113</v>
      </c>
      <c r="E223" s="89" t="s">
        <v>1114</v>
      </c>
      <c r="F223" s="89" t="s">
        <v>38</v>
      </c>
      <c r="G223" s="89">
        <v>8.0</v>
      </c>
      <c r="H223" s="43" t="s">
        <v>1115</v>
      </c>
      <c r="I223" s="90" t="s">
        <v>1116</v>
      </c>
      <c r="J223" s="89" t="s">
        <v>1116</v>
      </c>
      <c r="K223" s="91"/>
      <c r="L223" s="31" t="s">
        <v>42</v>
      </c>
      <c r="M223" s="51" t="s">
        <v>895</v>
      </c>
      <c r="N223" s="33" t="s">
        <v>654</v>
      </c>
      <c r="O223" s="145" t="s">
        <v>654</v>
      </c>
      <c r="P223" s="65"/>
      <c r="Q223" s="65"/>
      <c r="R223" s="65"/>
      <c r="S223" s="65"/>
      <c r="T223" s="65"/>
      <c r="U223" s="65"/>
      <c r="V223" s="65"/>
      <c r="W223" s="65"/>
      <c r="X223" s="65"/>
      <c r="Y223" s="65"/>
      <c r="Z223" s="38" t="str">
        <f t="array" ref="Z223">IFERROR(xlookup(C:C,'Follow up.1'!A:A,'Follow up.1'!AF:AF),"-")</f>
        <v>-</v>
      </c>
      <c r="AA223" s="6"/>
      <c r="AB223" s="6"/>
      <c r="AC223" s="6"/>
      <c r="AD223" s="6"/>
      <c r="AE223" s="6"/>
      <c r="AF223" s="6"/>
      <c r="AG223" s="6"/>
      <c r="AH223" s="6"/>
      <c r="AI223" s="6"/>
      <c r="AJ223" s="6"/>
      <c r="AK223" s="6"/>
      <c r="AL223" s="6"/>
      <c r="AM223" s="6"/>
      <c r="AN223" s="39" t="str">
        <f t="array" ref="AN223">IFNA(TEXT(XLOOKUP(C:C,'Follow up.2'!B:B,'Follow up.2'!AF:AF), "mm/yyyy"), "-")</f>
        <v>-</v>
      </c>
      <c r="AO223" s="6"/>
      <c r="AP223" s="3"/>
      <c r="AQ223" s="3"/>
      <c r="AR223" s="3"/>
      <c r="AS223" s="3"/>
      <c r="AT223" s="3"/>
      <c r="AU223" s="3"/>
      <c r="AV223" s="3"/>
      <c r="AW223" s="3"/>
      <c r="AX223" s="3"/>
      <c r="AY223" s="3"/>
      <c r="AZ223" s="3"/>
      <c r="BA223" s="3"/>
      <c r="BB223" s="3"/>
      <c r="BC223" s="3"/>
      <c r="BD223" s="3"/>
      <c r="BE223" s="3"/>
      <c r="BF223" s="3"/>
      <c r="BG223" s="3"/>
      <c r="BH223" s="3"/>
      <c r="BI223" s="3"/>
    </row>
    <row r="224" ht="14.25" customHeight="1">
      <c r="A224" s="1"/>
      <c r="B224" s="1" t="str">
        <f t="array" ref="B224">ifna(iferror(xlookup(C:C,'1000'!A:A,'1000'!D:D),iferror(xlookup(C:C,'2000'!A:A,'2000'!D:D),xlookup(C:C,'3000'!A:A,'3000'!D:D))),"-")</f>
        <v>-</v>
      </c>
      <c r="C224" s="87">
        <v>1793.0</v>
      </c>
      <c r="D224" s="89" t="s">
        <v>496</v>
      </c>
      <c r="E224" s="89" t="s">
        <v>1117</v>
      </c>
      <c r="F224" s="89" t="s">
        <v>38</v>
      </c>
      <c r="G224" s="89">
        <v>8.0</v>
      </c>
      <c r="H224" s="43" t="s">
        <v>1118</v>
      </c>
      <c r="I224" s="90" t="s">
        <v>1119</v>
      </c>
      <c r="J224" s="89" t="s">
        <v>1119</v>
      </c>
      <c r="K224" s="91"/>
      <c r="L224" s="31" t="s">
        <v>42</v>
      </c>
      <c r="M224" s="51" t="s">
        <v>895</v>
      </c>
      <c r="N224" s="33" t="s">
        <v>654</v>
      </c>
      <c r="O224" s="145" t="s">
        <v>654</v>
      </c>
      <c r="P224" s="65"/>
      <c r="Q224" s="65"/>
      <c r="R224" s="65"/>
      <c r="S224" s="65"/>
      <c r="T224" s="65"/>
      <c r="U224" s="65"/>
      <c r="V224" s="65"/>
      <c r="W224" s="65"/>
      <c r="X224" s="65"/>
      <c r="Y224" s="65"/>
      <c r="Z224" s="38" t="str">
        <f t="array" ref="Z224">IFERROR(xlookup(C:C,'Follow up.1'!A:A,'Follow up.1'!AF:AF),"-")</f>
        <v>-</v>
      </c>
      <c r="AA224" s="6"/>
      <c r="AB224" s="6"/>
      <c r="AC224" s="6"/>
      <c r="AD224" s="6"/>
      <c r="AE224" s="6"/>
      <c r="AF224" s="6"/>
      <c r="AG224" s="6"/>
      <c r="AH224" s="6"/>
      <c r="AI224" s="6"/>
      <c r="AJ224" s="6"/>
      <c r="AK224" s="6"/>
      <c r="AL224" s="6"/>
      <c r="AM224" s="6"/>
      <c r="AN224" s="39" t="str">
        <f t="array" ref="AN224">IFNA(TEXT(XLOOKUP(C:C,'Follow up.2'!B:B,'Follow up.2'!AF:AF), "mm/yyyy"), "-")</f>
        <v>-</v>
      </c>
      <c r="AO224" s="6"/>
      <c r="AP224" s="3"/>
      <c r="AQ224" s="3"/>
      <c r="AR224" s="3"/>
      <c r="AS224" s="3"/>
      <c r="AT224" s="3"/>
      <c r="AU224" s="3"/>
      <c r="AV224" s="3"/>
      <c r="AW224" s="3"/>
      <c r="AX224" s="3"/>
      <c r="AY224" s="3"/>
      <c r="AZ224" s="3"/>
      <c r="BA224" s="3"/>
      <c r="BB224" s="3"/>
      <c r="BC224" s="3"/>
      <c r="BD224" s="3"/>
      <c r="BE224" s="3"/>
      <c r="BF224" s="3"/>
      <c r="BG224" s="3"/>
      <c r="BH224" s="3"/>
      <c r="BI224" s="3"/>
    </row>
    <row r="225" ht="14.25" customHeight="1">
      <c r="A225" s="1"/>
      <c r="B225" s="1" t="str">
        <f t="array" ref="B225">ifna(iferror(xlookup(C:C,'1000'!A:A,'1000'!D:D),iferror(xlookup(C:C,'2000'!A:A,'2000'!D:D),xlookup(C:C,'3000'!A:A,'3000'!D:D))),"-")</f>
        <v>-</v>
      </c>
      <c r="C225" s="106">
        <v>1902.0</v>
      </c>
      <c r="D225" s="107" t="s">
        <v>1120</v>
      </c>
      <c r="E225" s="108" t="s">
        <v>1121</v>
      </c>
      <c r="F225" s="98" t="s">
        <v>38</v>
      </c>
      <c r="G225" s="108">
        <v>8.0</v>
      </c>
      <c r="H225" s="109" t="s">
        <v>1122</v>
      </c>
      <c r="I225" s="109">
        <v>2.152539613E9</v>
      </c>
      <c r="J225" s="107">
        <v>2.25313003E9</v>
      </c>
      <c r="K225" s="110"/>
      <c r="L225" s="111" t="s">
        <v>42</v>
      </c>
      <c r="M225" s="51" t="s">
        <v>895</v>
      </c>
      <c r="N225" s="82" t="s">
        <v>654</v>
      </c>
      <c r="O225" s="145" t="s">
        <v>654</v>
      </c>
      <c r="P225" s="65"/>
      <c r="Q225" s="65"/>
      <c r="R225" s="65"/>
      <c r="S225" s="65"/>
      <c r="T225" s="65"/>
      <c r="U225" s="65"/>
      <c r="V225" s="65"/>
      <c r="W225" s="65"/>
      <c r="X225" s="65"/>
      <c r="Y225" s="65"/>
      <c r="Z225" s="38" t="str">
        <f t="array" ref="Z225">IFERROR(xlookup(C:C,'Follow up.1'!A:A,'Follow up.1'!AF:AF),"-")</f>
        <v>-</v>
      </c>
      <c r="AA225" s="6"/>
      <c r="AB225" s="6"/>
      <c r="AC225" s="6"/>
      <c r="AD225" s="6"/>
      <c r="AE225" s="6"/>
      <c r="AF225" s="6"/>
      <c r="AG225" s="6"/>
      <c r="AH225" s="6"/>
      <c r="AI225" s="6"/>
      <c r="AJ225" s="6"/>
      <c r="AK225" s="6"/>
      <c r="AL225" s="6"/>
      <c r="AM225" s="6"/>
      <c r="AN225" s="39" t="str">
        <f t="array" ref="AN225">IFNA(TEXT(XLOOKUP(C:C,'Follow up.2'!B:B,'Follow up.2'!AF:AF), "mm/yyyy"), "-")</f>
        <v>-</v>
      </c>
      <c r="AO225" s="6"/>
      <c r="AP225" s="3"/>
      <c r="AQ225" s="3"/>
      <c r="AR225" s="3"/>
      <c r="AS225" s="3"/>
      <c r="AT225" s="3"/>
      <c r="AU225" s="3"/>
      <c r="AV225" s="3"/>
      <c r="AW225" s="3"/>
      <c r="AX225" s="3"/>
      <c r="AY225" s="3"/>
      <c r="AZ225" s="3"/>
      <c r="BA225" s="3"/>
      <c r="BB225" s="3"/>
      <c r="BC225" s="3"/>
      <c r="BD225" s="3"/>
      <c r="BE225" s="3"/>
      <c r="BF225" s="3"/>
      <c r="BG225" s="3"/>
      <c r="BH225" s="3"/>
      <c r="BI225" s="3"/>
    </row>
    <row r="226" ht="14.25" customHeight="1">
      <c r="A226" s="1"/>
      <c r="B226" s="1" t="str">
        <f t="array" ref="B226">ifna(iferror(xlookup(C:C,'1000'!A:A,'1000'!D:D),iferror(xlookup(C:C,'2000'!A:A,'2000'!D:D),xlookup(C:C,'3000'!A:A,'3000'!D:D))),"-")</f>
        <v>-</v>
      </c>
      <c r="C226" s="106">
        <v>1924.0</v>
      </c>
      <c r="D226" s="107" t="s">
        <v>1123</v>
      </c>
      <c r="E226" s="108" t="s">
        <v>1124</v>
      </c>
      <c r="F226" s="98" t="s">
        <v>92</v>
      </c>
      <c r="G226" s="108">
        <v>8.0</v>
      </c>
      <c r="H226" s="109" t="s">
        <v>1125</v>
      </c>
      <c r="I226" s="109">
        <v>2.6785854E9</v>
      </c>
      <c r="J226" s="107">
        <v>2.6785854E9</v>
      </c>
      <c r="K226" s="110"/>
      <c r="L226" s="111" t="s">
        <v>42</v>
      </c>
      <c r="M226" s="51" t="s">
        <v>895</v>
      </c>
      <c r="N226" s="82" t="s">
        <v>654</v>
      </c>
      <c r="O226" s="145" t="s">
        <v>654</v>
      </c>
      <c r="P226" s="65"/>
      <c r="Q226" s="65"/>
      <c r="R226" s="65"/>
      <c r="S226" s="65"/>
      <c r="T226" s="65"/>
      <c r="U226" s="65"/>
      <c r="V226" s="65"/>
      <c r="W226" s="65"/>
      <c r="X226" s="65"/>
      <c r="Y226" s="65"/>
      <c r="Z226" s="38" t="str">
        <f t="array" ref="Z226">IFERROR(xlookup(C:C,'Follow up.1'!A:A,'Follow up.1'!AF:AF),"-")</f>
        <v>-</v>
      </c>
      <c r="AA226" s="6"/>
      <c r="AB226" s="6"/>
      <c r="AC226" s="6"/>
      <c r="AD226" s="6"/>
      <c r="AE226" s="6"/>
      <c r="AF226" s="6"/>
      <c r="AG226" s="6"/>
      <c r="AH226" s="6"/>
      <c r="AI226" s="6"/>
      <c r="AJ226" s="6"/>
      <c r="AK226" s="6"/>
      <c r="AL226" s="6"/>
      <c r="AM226" s="6"/>
      <c r="AN226" s="39" t="str">
        <f t="array" ref="AN226">IFNA(TEXT(XLOOKUP(C:C,'Follow up.2'!B:B,'Follow up.2'!AF:AF), "mm/yyyy"), "-")</f>
        <v>-</v>
      </c>
      <c r="AO226" s="6"/>
      <c r="AP226" s="3"/>
      <c r="AQ226" s="3"/>
      <c r="AR226" s="3"/>
      <c r="AS226" s="3"/>
      <c r="AT226" s="3"/>
      <c r="AU226" s="3"/>
      <c r="AV226" s="3"/>
      <c r="AW226" s="3"/>
      <c r="AX226" s="3"/>
      <c r="AY226" s="3"/>
      <c r="AZ226" s="3"/>
      <c r="BA226" s="3"/>
      <c r="BB226" s="3"/>
      <c r="BC226" s="3"/>
      <c r="BD226" s="3"/>
      <c r="BE226" s="3"/>
      <c r="BF226" s="3"/>
      <c r="BG226" s="3"/>
      <c r="BH226" s="3"/>
      <c r="BI226" s="3"/>
    </row>
    <row r="227" ht="14.25" customHeight="1">
      <c r="A227" s="1"/>
      <c r="B227" s="1">
        <f t="array" ref="B227">ifna(iferror(xlookup(C:C,'1000'!A:A,'1000'!D:D),iferror(xlookup(C:C,'2000'!A:A,'2000'!D:D),xlookup(C:C,'3000'!A:A,'3000'!D:D))),"-")</f>
        <v>1092</v>
      </c>
      <c r="C227" s="26">
        <v>1525.0</v>
      </c>
      <c r="D227" s="27" t="s">
        <v>1126</v>
      </c>
      <c r="E227" s="27" t="s">
        <v>1127</v>
      </c>
      <c r="F227" s="27" t="s">
        <v>287</v>
      </c>
      <c r="G227" s="27">
        <v>9.0</v>
      </c>
      <c r="H227" s="28" t="s">
        <v>1128</v>
      </c>
      <c r="I227" s="29" t="s">
        <v>1129</v>
      </c>
      <c r="J227" s="27" t="s">
        <v>1130</v>
      </c>
      <c r="K227" s="30" t="s">
        <v>206</v>
      </c>
      <c r="L227" s="6" t="s">
        <v>206</v>
      </c>
      <c r="M227" s="6"/>
      <c r="N227" s="33" t="s">
        <v>654</v>
      </c>
      <c r="O227" s="86" t="s">
        <v>654</v>
      </c>
      <c r="P227" s="65" t="s">
        <v>45</v>
      </c>
      <c r="Q227" s="65" t="s">
        <v>45</v>
      </c>
      <c r="R227" s="65" t="s">
        <v>45</v>
      </c>
      <c r="S227" s="65" t="s">
        <v>45</v>
      </c>
      <c r="T227" s="65" t="s">
        <v>106</v>
      </c>
      <c r="U227" s="65" t="s">
        <v>106</v>
      </c>
      <c r="V227" s="66" t="s">
        <v>45</v>
      </c>
      <c r="W227" s="65" t="s">
        <v>46</v>
      </c>
      <c r="X227" s="65" t="s">
        <v>46</v>
      </c>
      <c r="Y227" s="65" t="s">
        <v>45</v>
      </c>
      <c r="Z227" s="38" t="str">
        <f t="array" ref="Z227">IFERROR(xlookup(C:C,'Follow up.1'!A:A,'Follow up.1'!AF:AF),"-")</f>
        <v>02/26</v>
      </c>
      <c r="AA227" s="51" t="s">
        <v>198</v>
      </c>
      <c r="AB227" s="6"/>
      <c r="AC227" s="6"/>
      <c r="AD227" s="6"/>
      <c r="AE227" s="6"/>
      <c r="AF227" s="6"/>
      <c r="AG227" s="6"/>
      <c r="AH227" s="6"/>
      <c r="AI227" s="6"/>
      <c r="AJ227" s="6"/>
      <c r="AK227" s="6"/>
      <c r="AL227" s="6"/>
      <c r="AM227" s="6"/>
      <c r="AN227" s="39" t="str">
        <f t="array" ref="AN227">IFNA(TEXT(XLOOKUP(C:C,'Follow up.2'!B:B,'Follow up.2'!AF:AF),if(left(B227,1)="3","x", "mm/yyyy")), "-")</f>
        <v/>
      </c>
      <c r="AO227" s="6"/>
      <c r="AP227" s="3"/>
      <c r="AQ227" s="3"/>
      <c r="AR227" s="3"/>
      <c r="AS227" s="3"/>
      <c r="AT227" s="3"/>
      <c r="AU227" s="3"/>
      <c r="AV227" s="3"/>
      <c r="AW227" s="3"/>
      <c r="AX227" s="3"/>
      <c r="AY227" s="3"/>
      <c r="AZ227" s="3"/>
      <c r="BA227" s="3"/>
      <c r="BB227" s="3"/>
      <c r="BC227" s="3"/>
      <c r="BD227" s="3"/>
      <c r="BE227" s="3"/>
      <c r="BF227" s="3"/>
      <c r="BG227" s="3"/>
      <c r="BH227" s="3"/>
      <c r="BI227" s="3"/>
    </row>
    <row r="228" ht="14.25" customHeight="1">
      <c r="A228" s="1"/>
      <c r="B228" s="1">
        <f t="array" ref="B228">ifna(iferror(xlookup(C:C,'1000'!A:A,'1000'!D:D),iferror(xlookup(C:C,'2000'!A:A,'2000'!D:D),xlookup(C:C,'3000'!A:A,'3000'!D:D))),"-")</f>
        <v>1106</v>
      </c>
      <c r="C228" s="26">
        <v>1556.0</v>
      </c>
      <c r="D228" s="27" t="s">
        <v>1131</v>
      </c>
      <c r="E228" s="27" t="s">
        <v>1132</v>
      </c>
      <c r="F228" s="27" t="s">
        <v>81</v>
      </c>
      <c r="G228" s="27">
        <v>9.0</v>
      </c>
      <c r="H228" s="28" t="s">
        <v>1133</v>
      </c>
      <c r="I228" s="29" t="s">
        <v>1134</v>
      </c>
      <c r="J228" s="27"/>
      <c r="K228" s="30" t="s">
        <v>1135</v>
      </c>
      <c r="L228" s="6" t="s">
        <v>1135</v>
      </c>
      <c r="M228" s="51" t="s">
        <v>1136</v>
      </c>
      <c r="N228" s="82" t="s">
        <v>654</v>
      </c>
      <c r="O228" s="86" t="s">
        <v>654</v>
      </c>
      <c r="P228" s="65" t="s">
        <v>106</v>
      </c>
      <c r="Q228" s="35" t="s">
        <v>45</v>
      </c>
      <c r="R228" s="65" t="s">
        <v>106</v>
      </c>
      <c r="S228" s="65" t="s">
        <v>106</v>
      </c>
      <c r="T228" s="65" t="s">
        <v>45</v>
      </c>
      <c r="U228" s="65" t="s">
        <v>45</v>
      </c>
      <c r="V228" s="66" t="s">
        <v>46</v>
      </c>
      <c r="W228" s="50" t="s">
        <v>56</v>
      </c>
      <c r="X228" s="50" t="s">
        <v>56</v>
      </c>
      <c r="Y228" s="50" t="s">
        <v>56</v>
      </c>
      <c r="Z228" s="38" t="str">
        <f t="array" ref="Z228">IFERROR(xlookup(C:C,'Follow up.1'!A:A,'Follow up.1'!AF:AF),"-")</f>
        <v>-</v>
      </c>
      <c r="AA228" s="51" t="s">
        <v>57</v>
      </c>
      <c r="AB228" s="6"/>
      <c r="AC228" s="6"/>
      <c r="AD228" s="6"/>
      <c r="AE228" s="6"/>
      <c r="AF228" s="6"/>
      <c r="AG228" s="6"/>
      <c r="AH228" s="6"/>
      <c r="AI228" s="6"/>
      <c r="AJ228" s="6"/>
      <c r="AK228" s="6"/>
      <c r="AL228" s="6"/>
      <c r="AM228" s="6"/>
      <c r="AN228" s="39" t="str">
        <f t="array" ref="AN228">IFNA(TEXT(XLOOKUP(C:C,'Follow up.2'!B:B,'Follow up.2'!AF:AF),if(left(B228,1)="3","x", "mm/yyyy")), "-")</f>
        <v/>
      </c>
      <c r="AO228" s="6"/>
      <c r="AP228" s="3"/>
      <c r="AQ228" s="3"/>
      <c r="AR228" s="3"/>
      <c r="AS228" s="3"/>
      <c r="AT228" s="3"/>
      <c r="AU228" s="3"/>
      <c r="AV228" s="3"/>
      <c r="AW228" s="3"/>
      <c r="AX228" s="3"/>
      <c r="AY228" s="3"/>
      <c r="AZ228" s="3"/>
      <c r="BA228" s="3"/>
      <c r="BB228" s="3"/>
      <c r="BC228" s="3"/>
      <c r="BD228" s="3"/>
      <c r="BE228" s="3"/>
      <c r="BF228" s="3"/>
      <c r="BG228" s="3"/>
      <c r="BH228" s="3"/>
      <c r="BI228" s="3"/>
    </row>
    <row r="229" ht="14.25" customHeight="1">
      <c r="A229" s="1"/>
      <c r="B229" s="1">
        <f t="array" ref="B229">ifna(iferror(xlookup(C:C,'1000'!A:A,'1000'!D:D),iferror(xlookup(C:C,'2000'!A:A,'2000'!D:D),xlookup(C:C,'3000'!A:A,'3000'!D:D))),"-")</f>
        <v>1109</v>
      </c>
      <c r="C229" s="52">
        <v>1631.0</v>
      </c>
      <c r="D229" s="53" t="s">
        <v>1137</v>
      </c>
      <c r="E229" s="53" t="s">
        <v>215</v>
      </c>
      <c r="F229" s="27" t="s">
        <v>81</v>
      </c>
      <c r="G229" s="53">
        <v>9.0</v>
      </c>
      <c r="H229" s="28" t="s">
        <v>1138</v>
      </c>
      <c r="I229" s="54" t="s">
        <v>1139</v>
      </c>
      <c r="J229" s="53"/>
      <c r="K229" s="160" t="s">
        <v>1140</v>
      </c>
      <c r="L229" s="165" t="s">
        <v>1140</v>
      </c>
      <c r="M229" s="166" t="s">
        <v>1141</v>
      </c>
      <c r="N229" s="33" t="s">
        <v>654</v>
      </c>
      <c r="O229" s="86" t="s">
        <v>654</v>
      </c>
      <c r="P229" s="35" t="s">
        <v>76</v>
      </c>
      <c r="Q229" s="35" t="s">
        <v>76</v>
      </c>
      <c r="R229" s="35" t="s">
        <v>76</v>
      </c>
      <c r="S229" s="35" t="s">
        <v>76</v>
      </c>
      <c r="T229" s="35" t="s">
        <v>45</v>
      </c>
      <c r="U229" s="35" t="s">
        <v>45</v>
      </c>
      <c r="V229" s="35" t="s">
        <v>45</v>
      </c>
      <c r="W229" s="35" t="s">
        <v>45</v>
      </c>
      <c r="X229" s="35" t="s">
        <v>45</v>
      </c>
      <c r="Y229" s="35" t="s">
        <v>45</v>
      </c>
      <c r="Z229" s="38" t="str">
        <f t="array" ref="Z229">IFERROR(xlookup(C:C,'Follow up.1'!A:A,'Follow up.1'!AF:AF),"-")</f>
        <v>02/26</v>
      </c>
      <c r="AA229" s="57" t="s">
        <v>198</v>
      </c>
      <c r="AB229" s="45"/>
      <c r="AC229" s="45"/>
      <c r="AD229" s="45"/>
      <c r="AE229" s="45"/>
      <c r="AF229" s="45"/>
      <c r="AG229" s="45"/>
      <c r="AH229" s="45"/>
      <c r="AI229" s="45"/>
      <c r="AJ229" s="45"/>
      <c r="AK229" s="45"/>
      <c r="AL229" s="45"/>
      <c r="AM229" s="45"/>
      <c r="AN229" s="39" t="str">
        <f t="array" ref="AN229">IFNA(TEXT(XLOOKUP(C:C,'Follow up.2'!B:B,'Follow up.2'!AF:AF),if(left(B229,1)="3","x", "mm/yyyy")), "-")</f>
        <v/>
      </c>
      <c r="AO229" s="6"/>
      <c r="AP229" s="55"/>
      <c r="AQ229" s="138"/>
      <c r="AR229" s="138"/>
      <c r="AS229" s="138"/>
      <c r="AT229" s="138"/>
      <c r="AU229" s="138"/>
      <c r="AV229" s="138"/>
      <c r="AW229" s="3"/>
      <c r="AX229" s="3"/>
      <c r="AY229" s="3"/>
      <c r="AZ229" s="3"/>
      <c r="BA229" s="3"/>
      <c r="BB229" s="3"/>
      <c r="BC229" s="3"/>
      <c r="BD229" s="3"/>
      <c r="BE229" s="3"/>
      <c r="BF229" s="3"/>
      <c r="BG229" s="3"/>
      <c r="BH229" s="3"/>
      <c r="BI229" s="3"/>
    </row>
    <row r="230" ht="14.25" customHeight="1">
      <c r="A230" s="1"/>
      <c r="B230" s="1">
        <f t="array" ref="B230">ifna(iferror(xlookup(C:C,'1000'!A:A,'1000'!D:D),iferror(xlookup(C:C,'2000'!A:A,'2000'!D:D),xlookup(C:C,'3000'!A:A,'3000'!D:D))),"-")</f>
        <v>1093</v>
      </c>
      <c r="C230" s="26">
        <v>1572.0</v>
      </c>
      <c r="D230" s="27" t="s">
        <v>1142</v>
      </c>
      <c r="E230" s="27" t="s">
        <v>1143</v>
      </c>
      <c r="F230" s="27" t="s">
        <v>170</v>
      </c>
      <c r="G230" s="27">
        <v>9.0</v>
      </c>
      <c r="H230" s="28" t="s">
        <v>1144</v>
      </c>
      <c r="I230" s="29" t="s">
        <v>1145</v>
      </c>
      <c r="J230" s="27"/>
      <c r="K230" s="30" t="s">
        <v>755</v>
      </c>
      <c r="L230" s="6" t="s">
        <v>755</v>
      </c>
      <c r="M230" s="93" t="s">
        <v>1146</v>
      </c>
      <c r="N230" s="82" t="s">
        <v>654</v>
      </c>
      <c r="O230" s="95" t="s">
        <v>654</v>
      </c>
      <c r="P230" s="65" t="s">
        <v>46</v>
      </c>
      <c r="Q230" s="65" t="s">
        <v>56</v>
      </c>
      <c r="R230" s="65" t="s">
        <v>56</v>
      </c>
      <c r="S230" s="65" t="s">
        <v>56</v>
      </c>
      <c r="T230" s="65" t="s">
        <v>106</v>
      </c>
      <c r="U230" s="65" t="s">
        <v>106</v>
      </c>
      <c r="V230" s="66" t="s">
        <v>45</v>
      </c>
      <c r="W230" s="65" t="s">
        <v>121</v>
      </c>
      <c r="X230" s="65" t="s">
        <v>121</v>
      </c>
      <c r="Y230" s="65" t="s">
        <v>56</v>
      </c>
      <c r="Z230" s="38" t="str">
        <f t="array" ref="Z230">IFERROR(xlookup(C:C,'Follow up.1'!A:A,'Follow up.1'!AF:AF),"-")</f>
        <v>02/26</v>
      </c>
      <c r="AA230" s="6"/>
      <c r="AB230" s="6"/>
      <c r="AC230" s="6"/>
      <c r="AD230" s="6"/>
      <c r="AE230" s="6"/>
      <c r="AF230" s="6"/>
      <c r="AG230" s="6"/>
      <c r="AH230" s="6"/>
      <c r="AI230" s="6"/>
      <c r="AJ230" s="6"/>
      <c r="AK230" s="6"/>
      <c r="AL230" s="6"/>
      <c r="AM230" s="6"/>
      <c r="AN230" s="39" t="str">
        <f t="array" ref="AN230">IFNA(TEXT(XLOOKUP(C:C,'Follow up.2'!B:B,'Follow up.2'!AF:AF), "mm/yyyy"), "-")</f>
        <v/>
      </c>
      <c r="AO230" s="6"/>
      <c r="AP230" s="3"/>
      <c r="AQ230" s="3"/>
      <c r="AR230" s="3"/>
      <c r="AS230" s="3"/>
      <c r="AT230" s="3"/>
      <c r="AU230" s="3"/>
      <c r="AV230" s="3"/>
      <c r="AW230" s="3"/>
      <c r="AX230" s="3"/>
      <c r="AY230" s="3"/>
      <c r="AZ230" s="3"/>
      <c r="BA230" s="3"/>
      <c r="BB230" s="3"/>
      <c r="BC230" s="3"/>
      <c r="BD230" s="3"/>
      <c r="BE230" s="3"/>
      <c r="BF230" s="3"/>
      <c r="BG230" s="3"/>
      <c r="BH230" s="3"/>
      <c r="BI230" s="3"/>
    </row>
    <row r="231" ht="14.25" customHeight="1">
      <c r="A231" s="1"/>
      <c r="B231" s="1">
        <f t="array" ref="B231">ifna(iferror(xlookup(C:C,'1000'!A:A,'1000'!D:D),iferror(xlookup(C:C,'2000'!A:A,'2000'!D:D),xlookup(C:C,'3000'!A:A,'3000'!D:D))),"-")</f>
        <v>1116</v>
      </c>
      <c r="C231" s="26">
        <v>1616.0</v>
      </c>
      <c r="D231" s="27" t="s">
        <v>1147</v>
      </c>
      <c r="E231" s="27" t="s">
        <v>185</v>
      </c>
      <c r="F231" s="27" t="s">
        <v>81</v>
      </c>
      <c r="G231" s="27">
        <v>9.0</v>
      </c>
      <c r="H231" s="28" t="s">
        <v>1148</v>
      </c>
      <c r="I231" s="29" t="s">
        <v>1149</v>
      </c>
      <c r="J231" s="27" t="s">
        <v>1149</v>
      </c>
      <c r="K231" s="55" t="s">
        <v>42</v>
      </c>
      <c r="L231" s="40" t="s">
        <v>42</v>
      </c>
      <c r="M231" s="40"/>
      <c r="N231" s="56" t="s">
        <v>654</v>
      </c>
      <c r="O231" s="145" t="s">
        <v>654</v>
      </c>
      <c r="P231" s="35" t="s">
        <v>44</v>
      </c>
      <c r="Q231" s="35" t="s">
        <v>86</v>
      </c>
      <c r="R231" s="35" t="s">
        <v>56</v>
      </c>
      <c r="S231" s="35" t="s">
        <v>45</v>
      </c>
      <c r="T231" s="35" t="s">
        <v>86</v>
      </c>
      <c r="U231" s="35" t="s">
        <v>46</v>
      </c>
      <c r="V231" s="35"/>
      <c r="W231" s="35"/>
      <c r="X231" s="35"/>
      <c r="Y231" s="35"/>
      <c r="Z231" s="38" t="str">
        <f t="array" ref="Z231">IFERROR(xlookup(C:C,'Follow up.1'!A:A,'Follow up.1'!AF:AF),"-")</f>
        <v/>
      </c>
      <c r="AA231" s="31"/>
      <c r="AB231" s="31"/>
      <c r="AC231" s="31"/>
      <c r="AD231" s="31"/>
      <c r="AE231" s="31"/>
      <c r="AF231" s="31"/>
      <c r="AG231" s="31"/>
      <c r="AH231" s="31"/>
      <c r="AI231" s="31"/>
      <c r="AJ231" s="31"/>
      <c r="AK231" s="31"/>
      <c r="AL231" s="31"/>
      <c r="AM231" s="31"/>
      <c r="AN231" s="39" t="str">
        <f t="array" ref="AN231">IFNA(TEXT(XLOOKUP(C:C,'Follow up.2'!B:B,'Follow up.2'!AF:AF), "mm/yyyy"), "-")</f>
        <v/>
      </c>
      <c r="AO231" s="31"/>
      <c r="AP231" s="30"/>
      <c r="AQ231" s="13"/>
      <c r="AR231" s="13"/>
      <c r="AS231" s="13"/>
      <c r="AT231" s="13"/>
      <c r="AU231" s="13"/>
      <c r="AV231" s="13"/>
      <c r="AW231" s="3"/>
      <c r="AX231" s="3"/>
      <c r="AY231" s="3"/>
      <c r="AZ231" s="3"/>
      <c r="BA231" s="3"/>
      <c r="BB231" s="3"/>
      <c r="BC231" s="3"/>
      <c r="BD231" s="3"/>
      <c r="BE231" s="3"/>
      <c r="BF231" s="3"/>
      <c r="BG231" s="3"/>
      <c r="BH231" s="3"/>
      <c r="BI231" s="3"/>
    </row>
    <row r="232" ht="14.25" customHeight="1">
      <c r="A232" s="1"/>
      <c r="B232" s="1">
        <f t="array" ref="B232">ifna(iferror(xlookup(C:C,'1000'!A:A,'1000'!D:D),iferror(xlookup(C:C,'2000'!A:A,'2000'!D:D),xlookup(C:C,'3000'!A:A,'3000'!D:D))),"-")</f>
        <v>1121</v>
      </c>
      <c r="C232" s="26">
        <v>1512.0</v>
      </c>
      <c r="D232" s="27" t="s">
        <v>1150</v>
      </c>
      <c r="E232" s="27" t="s">
        <v>937</v>
      </c>
      <c r="F232" s="27" t="s">
        <v>124</v>
      </c>
      <c r="G232" s="27">
        <v>9.0</v>
      </c>
      <c r="H232" s="28" t="s">
        <v>938</v>
      </c>
      <c r="I232" s="29" t="s">
        <v>1151</v>
      </c>
      <c r="J232" s="27"/>
      <c r="K232" s="30" t="s">
        <v>1152</v>
      </c>
      <c r="L232" s="6" t="s">
        <v>1152</v>
      </c>
      <c r="M232" s="51" t="s">
        <v>895</v>
      </c>
      <c r="N232" s="82" t="s">
        <v>654</v>
      </c>
      <c r="O232" s="86" t="s">
        <v>654</v>
      </c>
      <c r="P232" s="65" t="s">
        <v>46</v>
      </c>
      <c r="Q232" s="65" t="s">
        <v>45</v>
      </c>
      <c r="R232" s="65" t="s">
        <v>45</v>
      </c>
      <c r="S232" s="65" t="s">
        <v>45</v>
      </c>
      <c r="T232" s="65" t="s">
        <v>76</v>
      </c>
      <c r="U232" s="65" t="s">
        <v>76</v>
      </c>
      <c r="V232" s="36"/>
      <c r="W232" s="50"/>
      <c r="X232" s="50"/>
      <c r="Y232" s="65"/>
      <c r="Z232" s="38" t="str">
        <f t="array" ref="Z232">IFERROR(xlookup(C:C,'Follow up.1'!A:A,'Follow up.1'!AF:AF),"-")</f>
        <v>-</v>
      </c>
      <c r="AA232" s="6"/>
      <c r="AB232" s="6"/>
      <c r="AC232" s="6"/>
      <c r="AD232" s="6"/>
      <c r="AE232" s="6"/>
      <c r="AF232" s="6"/>
      <c r="AG232" s="6"/>
      <c r="AH232" s="6"/>
      <c r="AI232" s="6"/>
      <c r="AJ232" s="6"/>
      <c r="AK232" s="6"/>
      <c r="AL232" s="6"/>
      <c r="AM232" s="6"/>
      <c r="AN232" s="39" t="str">
        <f t="array" ref="AN232">IFNA(TEXT(XLOOKUP(C:C,'Follow up.2'!B:B,'Follow up.2'!AF:AF), "mm/yyyy"), "-")</f>
        <v/>
      </c>
      <c r="AO232" s="6"/>
      <c r="AP232" s="3"/>
      <c r="AQ232" s="3"/>
      <c r="AR232" s="3"/>
      <c r="AS232" s="3"/>
      <c r="AT232" s="3"/>
      <c r="AU232" s="3"/>
      <c r="AV232" s="3"/>
      <c r="AW232" s="3"/>
      <c r="AX232" s="3"/>
      <c r="AY232" s="3"/>
      <c r="AZ232" s="3"/>
      <c r="BA232" s="3"/>
      <c r="BB232" s="3"/>
      <c r="BC232" s="3"/>
      <c r="BD232" s="3"/>
      <c r="BE232" s="3"/>
      <c r="BF232" s="3"/>
      <c r="BG232" s="3"/>
      <c r="BH232" s="3"/>
      <c r="BI232" s="3"/>
    </row>
    <row r="233" ht="14.25" customHeight="1">
      <c r="A233" s="1"/>
      <c r="B233" s="1" t="str">
        <f t="array" ref="B233">ifna(iferror(xlookup(C:C,'1000'!A:A,'1000'!D:D),iferror(xlookup(C:C,'2000'!A:A,'2000'!D:D),xlookup(C:C,'3000'!A:A,'3000'!D:D))),"-")</f>
        <v>-</v>
      </c>
      <c r="C233" s="133">
        <v>1384.0</v>
      </c>
      <c r="D233" s="134" t="s">
        <v>1153</v>
      </c>
      <c r="E233" s="134" t="s">
        <v>1154</v>
      </c>
      <c r="F233" s="27" t="s">
        <v>117</v>
      </c>
      <c r="G233" s="134">
        <v>9.0</v>
      </c>
      <c r="H233" s="28" t="s">
        <v>1155</v>
      </c>
      <c r="I233" s="141">
        <v>2.156261718E9</v>
      </c>
      <c r="J233" s="134"/>
      <c r="K233" s="30" t="s">
        <v>42</v>
      </c>
      <c r="L233" s="31" t="s">
        <v>42</v>
      </c>
      <c r="M233" s="51" t="s">
        <v>895</v>
      </c>
      <c r="N233" s="153" t="s">
        <v>58</v>
      </c>
      <c r="O233" s="149" t="s">
        <v>58</v>
      </c>
      <c r="P233" s="65" t="s">
        <v>106</v>
      </c>
      <c r="Q233" s="65"/>
      <c r="R233" s="65"/>
      <c r="S233" s="65"/>
      <c r="T233" s="65"/>
      <c r="U233" s="65"/>
      <c r="V233" s="65"/>
      <c r="W233" s="65"/>
      <c r="X233" s="65"/>
      <c r="Y233" s="65"/>
      <c r="Z233" s="38" t="str">
        <f t="array" ref="Z233">IFERROR(xlookup(C:C,'Follow up.1'!A:A,'Follow up.1'!AF:AF),"-")</f>
        <v>-</v>
      </c>
      <c r="AA233" s="6"/>
      <c r="AB233" s="6"/>
      <c r="AC233" s="6"/>
      <c r="AD233" s="6"/>
      <c r="AE233" s="6"/>
      <c r="AF233" s="6"/>
      <c r="AG233" s="6"/>
      <c r="AH233" s="6"/>
      <c r="AI233" s="6"/>
      <c r="AJ233" s="6"/>
      <c r="AK233" s="6"/>
      <c r="AL233" s="6"/>
      <c r="AM233" s="6"/>
      <c r="AN233" s="39" t="str">
        <f t="array" ref="AN233">IFNA(TEXT(XLOOKUP(C:C,'Follow up.2'!B:B,'Follow up.2'!AF:AF), "mm/yyyy"), "-")</f>
        <v>-</v>
      </c>
      <c r="AO233" s="6"/>
      <c r="AP233" s="3"/>
      <c r="AQ233" s="3"/>
      <c r="AR233" s="3"/>
      <c r="AS233" s="3"/>
      <c r="AT233" s="3"/>
      <c r="AU233" s="3"/>
      <c r="AV233" s="3"/>
      <c r="AW233" s="3"/>
      <c r="AX233" s="3"/>
      <c r="AY233" s="3"/>
      <c r="AZ233" s="3"/>
      <c r="BA233" s="3"/>
      <c r="BB233" s="3"/>
      <c r="BC233" s="3"/>
      <c r="BD233" s="3"/>
      <c r="BE233" s="3"/>
      <c r="BF233" s="3"/>
      <c r="BG233" s="3"/>
      <c r="BH233" s="3"/>
      <c r="BI233" s="3"/>
    </row>
    <row r="234" ht="14.25" customHeight="1">
      <c r="A234" s="1"/>
      <c r="B234" s="1" t="str">
        <f t="array" ref="B234">ifna(iferror(xlookup(C:C,'1000'!A:A,'1000'!D:D),iferror(xlookup(C:C,'2000'!A:A,'2000'!D:D),xlookup(C:C,'3000'!A:A,'3000'!D:D))),"-")</f>
        <v>-</v>
      </c>
      <c r="C234" s="133">
        <v>1411.0</v>
      </c>
      <c r="D234" s="140" t="s">
        <v>1156</v>
      </c>
      <c r="E234" s="134" t="s">
        <v>1157</v>
      </c>
      <c r="F234" s="94" t="s">
        <v>50</v>
      </c>
      <c r="G234" s="134">
        <v>9.0</v>
      </c>
      <c r="H234" s="28" t="s">
        <v>1158</v>
      </c>
      <c r="I234" s="141">
        <v>2.67234852E9</v>
      </c>
      <c r="J234" s="134"/>
      <c r="K234" s="30" t="s">
        <v>609</v>
      </c>
      <c r="L234" s="31" t="s">
        <v>609</v>
      </c>
      <c r="M234" s="51" t="s">
        <v>895</v>
      </c>
      <c r="N234" s="153" t="s">
        <v>58</v>
      </c>
      <c r="O234" s="149" t="s">
        <v>58</v>
      </c>
      <c r="P234" s="65" t="s">
        <v>106</v>
      </c>
      <c r="Q234" s="65" t="s">
        <v>106</v>
      </c>
      <c r="R234" s="65" t="s">
        <v>106</v>
      </c>
      <c r="S234" s="65" t="s">
        <v>56</v>
      </c>
      <c r="T234" s="65"/>
      <c r="U234" s="65"/>
      <c r="V234" s="65"/>
      <c r="W234" s="65"/>
      <c r="X234" s="65"/>
      <c r="Y234" s="65"/>
      <c r="Z234" s="38" t="str">
        <f t="array" ref="Z234">IFERROR(xlookup(C:C,'Follow up.1'!A:A,'Follow up.1'!AF:AF),"-")</f>
        <v>-</v>
      </c>
      <c r="AA234" s="6"/>
      <c r="AB234" s="6"/>
      <c r="AC234" s="6"/>
      <c r="AD234" s="6"/>
      <c r="AE234" s="6"/>
      <c r="AF234" s="6"/>
      <c r="AG234" s="6"/>
      <c r="AH234" s="6"/>
      <c r="AI234" s="6"/>
      <c r="AJ234" s="6"/>
      <c r="AK234" s="6"/>
      <c r="AL234" s="6"/>
      <c r="AM234" s="6"/>
      <c r="AN234" s="39" t="str">
        <f t="array" ref="AN234">IFNA(TEXT(XLOOKUP(C:C,'Follow up.2'!B:B,'Follow up.2'!AF:AF), "mm/yyyy"), "-")</f>
        <v>-</v>
      </c>
      <c r="AO234" s="6"/>
      <c r="AP234" s="3"/>
      <c r="AQ234" s="3"/>
      <c r="AR234" s="3"/>
      <c r="AS234" s="3"/>
      <c r="AT234" s="3"/>
      <c r="AU234" s="3"/>
      <c r="AV234" s="3"/>
      <c r="AW234" s="3"/>
      <c r="AX234" s="3"/>
      <c r="AY234" s="3"/>
      <c r="AZ234" s="3"/>
      <c r="BA234" s="3"/>
      <c r="BB234" s="3"/>
      <c r="BC234" s="3"/>
      <c r="BD234" s="3"/>
      <c r="BE234" s="3"/>
      <c r="BF234" s="3"/>
      <c r="BG234" s="3"/>
      <c r="BH234" s="3"/>
      <c r="BI234" s="3"/>
    </row>
    <row r="235" ht="14.25" customHeight="1">
      <c r="A235" s="1"/>
      <c r="B235" s="1" t="str">
        <f t="array" ref="B235">ifna(iferror(xlookup(C:C,'1000'!A:A,'1000'!D:D),iferror(xlookup(C:C,'2000'!A:A,'2000'!D:D),xlookup(C:C,'3000'!A:A,'3000'!D:D))),"-")</f>
        <v>-</v>
      </c>
      <c r="C235" s="26">
        <v>1439.0</v>
      </c>
      <c r="D235" s="27" t="s">
        <v>1159</v>
      </c>
      <c r="E235" s="27" t="s">
        <v>1160</v>
      </c>
      <c r="F235" s="27" t="s">
        <v>117</v>
      </c>
      <c r="G235" s="27">
        <v>9.0</v>
      </c>
      <c r="H235" s="28" t="s">
        <v>1161</v>
      </c>
      <c r="I235" s="29" t="s">
        <v>1162</v>
      </c>
      <c r="J235" s="27" t="s">
        <v>1163</v>
      </c>
      <c r="K235" s="30" t="s">
        <v>609</v>
      </c>
      <c r="L235" s="6" t="s">
        <v>609</v>
      </c>
      <c r="M235" s="51" t="s">
        <v>895</v>
      </c>
      <c r="N235" s="153" t="s">
        <v>58</v>
      </c>
      <c r="O235" s="149" t="s">
        <v>58</v>
      </c>
      <c r="P235" s="65" t="s">
        <v>106</v>
      </c>
      <c r="Q235" s="65"/>
      <c r="R235" s="65"/>
      <c r="S235" s="65"/>
      <c r="T235" s="65"/>
      <c r="U235" s="65"/>
      <c r="V235" s="65"/>
      <c r="W235" s="65"/>
      <c r="X235" s="65"/>
      <c r="Y235" s="65"/>
      <c r="Z235" s="38" t="str">
        <f t="array" ref="Z235">IFERROR(xlookup(C:C,'Follow up.1'!A:A,'Follow up.1'!AF:AF),"-")</f>
        <v>-</v>
      </c>
      <c r="AA235" s="6"/>
      <c r="AB235" s="6"/>
      <c r="AC235" s="6"/>
      <c r="AD235" s="6"/>
      <c r="AE235" s="6"/>
      <c r="AF235" s="6"/>
      <c r="AG235" s="6"/>
      <c r="AH235" s="6"/>
      <c r="AI235" s="6"/>
      <c r="AJ235" s="6"/>
      <c r="AK235" s="6"/>
      <c r="AL235" s="6"/>
      <c r="AM235" s="6"/>
      <c r="AN235" s="39" t="str">
        <f t="array" ref="AN235">IFNA(TEXT(XLOOKUP(C:C,'Follow up.2'!B:B,'Follow up.2'!AF:AF), "mm/yyyy"), "-")</f>
        <v>-</v>
      </c>
      <c r="AO235" s="6"/>
      <c r="AP235" s="3"/>
      <c r="AQ235" s="3"/>
      <c r="AR235" s="3"/>
      <c r="AS235" s="3"/>
      <c r="AT235" s="3"/>
      <c r="AU235" s="3"/>
      <c r="AV235" s="3"/>
      <c r="AW235" s="3"/>
      <c r="AX235" s="3"/>
      <c r="AY235" s="3"/>
      <c r="AZ235" s="3"/>
      <c r="BA235" s="3"/>
      <c r="BB235" s="3"/>
      <c r="BC235" s="3"/>
      <c r="BD235" s="3"/>
      <c r="BE235" s="3"/>
      <c r="BF235" s="3"/>
      <c r="BG235" s="3"/>
      <c r="BH235" s="3"/>
      <c r="BI235" s="3"/>
    </row>
    <row r="236" ht="14.25" customHeight="1">
      <c r="A236" s="1"/>
      <c r="B236" s="1" t="str">
        <f t="array" ref="B236">ifna(iferror(xlookup(C:C,'1000'!A:A,'1000'!D:D),iferror(xlookup(C:C,'2000'!A:A,'2000'!D:D),xlookup(C:C,'3000'!A:A,'3000'!D:D))),"-")</f>
        <v>-</v>
      </c>
      <c r="C236" s="26">
        <v>1555.0</v>
      </c>
      <c r="D236" s="27" t="s">
        <v>1164</v>
      </c>
      <c r="E236" s="27" t="s">
        <v>1165</v>
      </c>
      <c r="F236" s="27" t="s">
        <v>844</v>
      </c>
      <c r="G236" s="27">
        <v>9.0</v>
      </c>
      <c r="H236" s="28" t="s">
        <v>1166</v>
      </c>
      <c r="I236" s="29" t="s">
        <v>1167</v>
      </c>
      <c r="J236" s="27"/>
      <c r="K236" s="30" t="s">
        <v>195</v>
      </c>
      <c r="L236" s="6" t="s">
        <v>195</v>
      </c>
      <c r="M236" s="51" t="s">
        <v>895</v>
      </c>
      <c r="N236" s="153" t="s">
        <v>58</v>
      </c>
      <c r="O236" s="149" t="s">
        <v>58</v>
      </c>
      <c r="P236" s="65" t="s">
        <v>106</v>
      </c>
      <c r="Q236" s="65"/>
      <c r="R236" s="65"/>
      <c r="S236" s="65"/>
      <c r="T236" s="65"/>
      <c r="U236" s="65"/>
      <c r="V236" s="65"/>
      <c r="W236" s="65"/>
      <c r="X236" s="65"/>
      <c r="Y236" s="65"/>
      <c r="Z236" s="38" t="str">
        <f t="array" ref="Z236">IFERROR(xlookup(C:C,'Follow up.1'!A:A,'Follow up.1'!AF:AF),"-")</f>
        <v>-</v>
      </c>
      <c r="AA236" s="6"/>
      <c r="AB236" s="6"/>
      <c r="AC236" s="6"/>
      <c r="AD236" s="6"/>
      <c r="AE236" s="6"/>
      <c r="AF236" s="6"/>
      <c r="AG236" s="6"/>
      <c r="AH236" s="6"/>
      <c r="AI236" s="6"/>
      <c r="AJ236" s="6"/>
      <c r="AK236" s="6"/>
      <c r="AL236" s="6"/>
      <c r="AM236" s="6"/>
      <c r="AN236" s="39" t="str">
        <f t="array" ref="AN236">IFNA(TEXT(XLOOKUP(C:C,'Follow up.2'!B:B,'Follow up.2'!AF:AF), "mm/yyyy"), "-")</f>
        <v>-</v>
      </c>
      <c r="AO236" s="6"/>
      <c r="AP236" s="3"/>
      <c r="AQ236" s="3"/>
      <c r="AR236" s="3"/>
      <c r="AS236" s="3"/>
      <c r="AT236" s="3"/>
      <c r="AU236" s="3"/>
      <c r="AV236" s="3"/>
      <c r="AW236" s="3"/>
      <c r="AX236" s="3"/>
      <c r="AY236" s="3"/>
      <c r="AZ236" s="3"/>
      <c r="BA236" s="3"/>
      <c r="BB236" s="3"/>
      <c r="BC236" s="3"/>
      <c r="BD236" s="3"/>
      <c r="BE236" s="3"/>
      <c r="BF236" s="3"/>
      <c r="BG236" s="3"/>
      <c r="BH236" s="3"/>
      <c r="BI236" s="3"/>
    </row>
    <row r="237" ht="14.25" customHeight="1">
      <c r="A237" s="1"/>
      <c r="B237" s="1" t="str">
        <f t="array" ref="B237">ifna(iferror(xlookup(C:C,'1000'!A:A,'1000'!D:D),iferror(xlookup(C:C,'2000'!A:A,'2000'!D:D),xlookup(C:C,'3000'!A:A,'3000'!D:D))),"-")</f>
        <v>-</v>
      </c>
      <c r="C237" s="52">
        <v>1621.0</v>
      </c>
      <c r="D237" s="53" t="s">
        <v>1168</v>
      </c>
      <c r="E237" s="53"/>
      <c r="F237" s="27" t="s">
        <v>38</v>
      </c>
      <c r="G237" s="53">
        <v>9.0</v>
      </c>
      <c r="H237" s="28" t="s">
        <v>1169</v>
      </c>
      <c r="I237" s="54" t="s">
        <v>1170</v>
      </c>
      <c r="J237" s="53" t="s">
        <v>1171</v>
      </c>
      <c r="K237" s="55" t="s">
        <v>42</v>
      </c>
      <c r="L237" s="53" t="s">
        <v>42</v>
      </c>
      <c r="M237" s="51" t="s">
        <v>895</v>
      </c>
      <c r="N237" s="153" t="s">
        <v>58</v>
      </c>
      <c r="O237" s="149" t="s">
        <v>58</v>
      </c>
      <c r="P237" s="35" t="s">
        <v>86</v>
      </c>
      <c r="Q237" s="35"/>
      <c r="R237" s="35"/>
      <c r="S237" s="35"/>
      <c r="T237" s="35"/>
      <c r="U237" s="35"/>
      <c r="V237" s="35"/>
      <c r="W237" s="35"/>
      <c r="X237" s="35"/>
      <c r="Y237" s="35"/>
      <c r="Z237" s="38" t="str">
        <f t="array" ref="Z237">IFERROR(xlookup(C:C,'Follow up.1'!A:A,'Follow up.1'!AF:AF),"-")</f>
        <v>-</v>
      </c>
      <c r="AA237" s="45"/>
      <c r="AB237" s="45"/>
      <c r="AC237" s="45"/>
      <c r="AD237" s="45"/>
      <c r="AE237" s="45"/>
      <c r="AF237" s="45"/>
      <c r="AG237" s="45"/>
      <c r="AH237" s="45"/>
      <c r="AI237" s="45"/>
      <c r="AJ237" s="45"/>
      <c r="AK237" s="45"/>
      <c r="AL237" s="45"/>
      <c r="AM237" s="45"/>
      <c r="AN237" s="39" t="str">
        <f t="array" ref="AN237">IFNA(TEXT(XLOOKUP(C:C,'Follow up.2'!B:B,'Follow up.2'!AF:AF), "mm/yyyy"), "-")</f>
        <v>-</v>
      </c>
      <c r="AO237" s="45"/>
      <c r="AP237" s="55"/>
      <c r="AQ237" s="138"/>
      <c r="AR237" s="138"/>
      <c r="AS237" s="138"/>
      <c r="AT237" s="138"/>
      <c r="AU237" s="138"/>
      <c r="AV237" s="138"/>
      <c r="AW237" s="3"/>
      <c r="AX237" s="3"/>
      <c r="AY237" s="3"/>
      <c r="AZ237" s="3"/>
      <c r="BA237" s="3"/>
      <c r="BB237" s="3"/>
      <c r="BC237" s="3"/>
      <c r="BD237" s="3"/>
      <c r="BE237" s="3"/>
      <c r="BF237" s="3"/>
      <c r="BG237" s="3"/>
      <c r="BH237" s="3"/>
      <c r="BI237" s="3"/>
    </row>
    <row r="238" ht="14.25" customHeight="1">
      <c r="A238" s="1"/>
      <c r="B238" s="1" t="str">
        <f t="array" ref="B238">ifna(iferror(xlookup(C:C,'1000'!A:A,'1000'!D:D),iferror(xlookup(C:C,'2000'!A:A,'2000'!D:D),xlookup(C:C,'3000'!A:A,'3000'!D:D))),"-")</f>
        <v>-</v>
      </c>
      <c r="C238" s="159">
        <v>1628.0</v>
      </c>
      <c r="D238" s="54" t="s">
        <v>1172</v>
      </c>
      <c r="E238" s="54" t="s">
        <v>1173</v>
      </c>
      <c r="F238" s="54">
        <v>1.0</v>
      </c>
      <c r="G238" s="54">
        <v>9.0</v>
      </c>
      <c r="H238" s="28" t="s">
        <v>1174</v>
      </c>
      <c r="I238" s="54" t="s">
        <v>1175</v>
      </c>
      <c r="J238" s="54" t="s">
        <v>1176</v>
      </c>
      <c r="K238" s="160" t="s">
        <v>42</v>
      </c>
      <c r="L238" s="54" t="s">
        <v>42</v>
      </c>
      <c r="M238" s="51" t="s">
        <v>895</v>
      </c>
      <c r="N238" s="148" t="s">
        <v>58</v>
      </c>
      <c r="O238" s="149" t="s">
        <v>58</v>
      </c>
      <c r="P238" s="150" t="s">
        <v>86</v>
      </c>
      <c r="Q238" s="150"/>
      <c r="R238" s="150"/>
      <c r="S238" s="150"/>
      <c r="T238" s="150"/>
      <c r="U238" s="150"/>
      <c r="V238" s="150"/>
      <c r="W238" s="150"/>
      <c r="X238" s="150"/>
      <c r="Y238" s="150"/>
      <c r="Z238" s="151" t="str">
        <f t="array" ref="Z238">IFERROR(xlookup(C:C,'Follow up.1'!A:A,'Follow up.1'!AF:AF),"-")</f>
        <v>-</v>
      </c>
      <c r="AA238" s="161"/>
      <c r="AB238" s="161"/>
      <c r="AC238" s="161"/>
      <c r="AD238" s="161"/>
      <c r="AE238" s="161"/>
      <c r="AF238" s="161"/>
      <c r="AG238" s="161"/>
      <c r="AH238" s="161"/>
      <c r="AI238" s="161"/>
      <c r="AJ238" s="161"/>
      <c r="AK238" s="161"/>
      <c r="AL238" s="161"/>
      <c r="AM238" s="161"/>
      <c r="AN238" s="161" t="str">
        <f t="array" ref="AN238">IFNA(TEXT(XLOOKUP(C:C,'Follow up.2'!B:B,'Follow up.2'!AF:AF), "mm/yyyy"), "-")</f>
        <v>-</v>
      </c>
      <c r="AO238" s="161"/>
      <c r="AP238" s="160"/>
      <c r="AQ238" s="162"/>
      <c r="AR238" s="162"/>
      <c r="AS238" s="162"/>
      <c r="AT238" s="162"/>
      <c r="AU238" s="162"/>
      <c r="AV238" s="162"/>
      <c r="AW238" s="163"/>
      <c r="AX238" s="163"/>
      <c r="AY238" s="163"/>
      <c r="AZ238" s="163"/>
      <c r="BA238" s="163"/>
      <c r="BB238" s="163"/>
      <c r="BC238" s="163"/>
      <c r="BD238" s="163"/>
      <c r="BE238" s="163"/>
      <c r="BF238" s="163"/>
      <c r="BG238" s="163"/>
      <c r="BH238" s="163"/>
      <c r="BI238" s="163"/>
    </row>
    <row r="239" ht="14.25" customHeight="1">
      <c r="A239" s="1"/>
      <c r="B239" s="1" t="str">
        <f t="array" ref="B239">ifna(iferror(xlookup(C:C,'1000'!A:A,'1000'!D:D),iferror(xlookup(C:C,'2000'!A:A,'2000'!D:D),xlookup(C:C,'3000'!A:A,'3000'!D:D))),"-")</f>
        <v>-</v>
      </c>
      <c r="C239" s="167">
        <v>1649.0</v>
      </c>
      <c r="D239" s="53" t="s">
        <v>1177</v>
      </c>
      <c r="E239" s="53" t="s">
        <v>1178</v>
      </c>
      <c r="F239" s="53" t="s">
        <v>287</v>
      </c>
      <c r="G239" s="53">
        <v>9.0</v>
      </c>
      <c r="H239" s="28" t="s">
        <v>1179</v>
      </c>
      <c r="I239" s="54" t="s">
        <v>1180</v>
      </c>
      <c r="J239" s="53" t="s">
        <v>1181</v>
      </c>
      <c r="K239" s="55" t="s">
        <v>42</v>
      </c>
      <c r="L239" s="40" t="s">
        <v>42</v>
      </c>
      <c r="M239" s="51" t="s">
        <v>895</v>
      </c>
      <c r="N239" s="56" t="s">
        <v>58</v>
      </c>
      <c r="O239" s="145" t="s">
        <v>58</v>
      </c>
      <c r="P239" s="35" t="s">
        <v>45</v>
      </c>
      <c r="Q239" s="35"/>
      <c r="R239" s="35"/>
      <c r="S239" s="35"/>
      <c r="T239" s="35"/>
      <c r="U239" s="35"/>
      <c r="V239" s="35"/>
      <c r="W239" s="35"/>
      <c r="X239" s="35"/>
      <c r="Y239" s="35"/>
      <c r="Z239" s="38" t="str">
        <f t="array" ref="Z239">IFERROR(xlookup(C:C,'Follow up.1'!A:A,'Follow up.1'!AF:AF),"-")</f>
        <v>-</v>
      </c>
      <c r="AA239" s="45"/>
      <c r="AB239" s="45"/>
      <c r="AC239" s="45"/>
      <c r="AD239" s="45"/>
      <c r="AE239" s="45"/>
      <c r="AF239" s="45"/>
      <c r="AG239" s="45"/>
      <c r="AH239" s="45"/>
      <c r="AI239" s="45"/>
      <c r="AJ239" s="45"/>
      <c r="AK239" s="45"/>
      <c r="AL239" s="45"/>
      <c r="AM239" s="45"/>
      <c r="AN239" s="39" t="str">
        <f t="array" ref="AN239">IFNA(TEXT(XLOOKUP(C:C,'Follow up.2'!B:B,'Follow up.2'!AF:AF), "mm/yyyy"), "-")</f>
        <v>-</v>
      </c>
      <c r="AO239" s="45"/>
      <c r="AP239" s="55"/>
      <c r="AW239" s="3"/>
      <c r="AX239" s="3"/>
      <c r="AY239" s="3"/>
      <c r="AZ239" s="3"/>
      <c r="BA239" s="3"/>
      <c r="BB239" s="3"/>
      <c r="BC239" s="3"/>
      <c r="BD239" s="3"/>
      <c r="BE239" s="3"/>
      <c r="BF239" s="3"/>
      <c r="BG239" s="3"/>
      <c r="BH239" s="3"/>
      <c r="BI239" s="3"/>
    </row>
    <row r="240" ht="14.25" customHeight="1">
      <c r="A240" s="1"/>
      <c r="B240" s="1" t="str">
        <f t="array" ref="B240">ifna(iferror(xlookup(C:C,'1000'!A:A,'1000'!D:D),iferror(xlookup(C:C,'2000'!A:A,'2000'!D:D),xlookup(C:C,'3000'!A:A,'3000'!D:D))),"-")</f>
        <v>-</v>
      </c>
      <c r="C240" s="87">
        <v>1723.0</v>
      </c>
      <c r="D240" s="89" t="s">
        <v>317</v>
      </c>
      <c r="E240" s="89" t="s">
        <v>1182</v>
      </c>
      <c r="F240" s="89" t="s">
        <v>92</v>
      </c>
      <c r="G240" s="89">
        <v>9.0</v>
      </c>
      <c r="H240" s="43" t="s">
        <v>1183</v>
      </c>
      <c r="I240" s="90" t="s">
        <v>1184</v>
      </c>
      <c r="J240" s="89" t="s">
        <v>1184</v>
      </c>
      <c r="K240" s="91"/>
      <c r="L240" s="31" t="s">
        <v>42</v>
      </c>
      <c r="M240" s="51" t="s">
        <v>895</v>
      </c>
      <c r="N240" s="33" t="s">
        <v>654</v>
      </c>
      <c r="O240" s="145" t="s">
        <v>654</v>
      </c>
      <c r="P240" s="50" t="s">
        <v>46</v>
      </c>
      <c r="Q240" s="65"/>
      <c r="R240" s="65"/>
      <c r="S240" s="65"/>
      <c r="T240" s="65"/>
      <c r="U240" s="65"/>
      <c r="V240" s="65"/>
      <c r="W240" s="65"/>
      <c r="X240" s="65"/>
      <c r="Y240" s="65"/>
      <c r="Z240" s="38" t="str">
        <f t="array" ref="Z240">IFERROR(xlookup(C:C,'Follow up.1'!A:A,'Follow up.1'!AF:AF),"-")</f>
        <v>-</v>
      </c>
      <c r="AA240" s="6"/>
      <c r="AB240" s="6"/>
      <c r="AC240" s="6"/>
      <c r="AD240" s="6"/>
      <c r="AE240" s="6"/>
      <c r="AF240" s="6"/>
      <c r="AG240" s="6"/>
      <c r="AH240" s="6"/>
      <c r="AI240" s="6"/>
      <c r="AJ240" s="6"/>
      <c r="AK240" s="6"/>
      <c r="AL240" s="6"/>
      <c r="AM240" s="6"/>
      <c r="AN240" s="39" t="str">
        <f t="array" ref="AN240">IFNA(TEXT(XLOOKUP(C:C,'Follow up.2'!B:B,'Follow up.2'!AF:AF), "mm/yyyy"), "-")</f>
        <v>-</v>
      </c>
      <c r="AO240" s="6"/>
      <c r="AP240" s="3"/>
      <c r="AQ240" s="3"/>
      <c r="AR240" s="3"/>
      <c r="AS240" s="3"/>
      <c r="AT240" s="3"/>
      <c r="AU240" s="3"/>
      <c r="AV240" s="3"/>
      <c r="AW240" s="3"/>
      <c r="AX240" s="3"/>
      <c r="AY240" s="3"/>
      <c r="AZ240" s="3"/>
      <c r="BA240" s="3"/>
      <c r="BB240" s="3"/>
      <c r="BC240" s="3"/>
      <c r="BD240" s="3"/>
      <c r="BE240" s="3"/>
      <c r="BF240" s="3"/>
      <c r="BG240" s="3"/>
      <c r="BH240" s="3"/>
      <c r="BI240" s="3"/>
    </row>
    <row r="241" ht="14.25" customHeight="1">
      <c r="A241" s="1"/>
      <c r="B241" s="1" t="str">
        <f t="array" ref="B241">ifna(iferror(xlookup(C:C,'1000'!A:A,'1000'!D:D),iferror(xlookup(C:C,'2000'!A:A,'2000'!D:D),xlookup(C:C,'3000'!A:A,'3000'!D:D))),"-")</f>
        <v>-</v>
      </c>
      <c r="C241" s="87">
        <v>1724.0</v>
      </c>
      <c r="D241" s="89" t="s">
        <v>828</v>
      </c>
      <c r="E241" s="89" t="s">
        <v>829</v>
      </c>
      <c r="F241" s="89" t="s">
        <v>38</v>
      </c>
      <c r="G241" s="89">
        <v>9.0</v>
      </c>
      <c r="H241" s="43" t="s">
        <v>1185</v>
      </c>
      <c r="I241" s="90" t="s">
        <v>831</v>
      </c>
      <c r="J241" s="89" t="s">
        <v>1186</v>
      </c>
      <c r="K241" s="91"/>
      <c r="L241" s="31" t="s">
        <v>42</v>
      </c>
      <c r="M241" s="51" t="s">
        <v>895</v>
      </c>
      <c r="N241" s="33" t="s">
        <v>654</v>
      </c>
      <c r="O241" s="145" t="s">
        <v>654</v>
      </c>
      <c r="P241" s="50" t="s">
        <v>46</v>
      </c>
      <c r="Q241" s="65"/>
      <c r="R241" s="65"/>
      <c r="S241" s="65"/>
      <c r="T241" s="65"/>
      <c r="U241" s="65"/>
      <c r="V241" s="65"/>
      <c r="W241" s="65"/>
      <c r="X241" s="65"/>
      <c r="Y241" s="65"/>
      <c r="Z241" s="38" t="str">
        <f t="array" ref="Z241">IFERROR(xlookup(C:C,'Follow up.1'!A:A,'Follow up.1'!AF:AF),"-")</f>
        <v>-</v>
      </c>
      <c r="AA241" s="6"/>
      <c r="AB241" s="6"/>
      <c r="AC241" s="6"/>
      <c r="AD241" s="6"/>
      <c r="AE241" s="6"/>
      <c r="AF241" s="6"/>
      <c r="AG241" s="6"/>
      <c r="AH241" s="6"/>
      <c r="AI241" s="6"/>
      <c r="AJ241" s="6"/>
      <c r="AK241" s="6"/>
      <c r="AL241" s="6"/>
      <c r="AM241" s="6"/>
      <c r="AN241" s="39" t="str">
        <f t="array" ref="AN241">IFNA(TEXT(XLOOKUP(C:C,'Follow up.2'!B:B,'Follow up.2'!AF:AF), "mm/yyyy"), "-")</f>
        <v>-</v>
      </c>
      <c r="AO241" s="6"/>
      <c r="AP241" s="3"/>
      <c r="AQ241" s="3"/>
      <c r="AR241" s="3"/>
      <c r="AS241" s="3"/>
      <c r="AT241" s="3"/>
      <c r="AU241" s="3"/>
      <c r="AV241" s="3"/>
      <c r="AW241" s="3"/>
      <c r="AX241" s="3"/>
      <c r="AY241" s="3"/>
      <c r="AZ241" s="3"/>
      <c r="BA241" s="3"/>
      <c r="BB241" s="3"/>
      <c r="BC241" s="3"/>
      <c r="BD241" s="3"/>
      <c r="BE241" s="3"/>
      <c r="BF241" s="3"/>
      <c r="BG241" s="3"/>
      <c r="BH241" s="3"/>
      <c r="BI241" s="3"/>
    </row>
    <row r="242" ht="14.25" customHeight="1">
      <c r="A242" s="1"/>
      <c r="B242" s="1" t="str">
        <f t="array" ref="B242">ifna(iferror(xlookup(C:C,'1000'!A:A,'1000'!D:D),iferror(xlookup(C:C,'2000'!A:A,'2000'!D:D),xlookup(C:C,'3000'!A:A,'3000'!D:D))),"-")</f>
        <v>-</v>
      </c>
      <c r="C242" s="87">
        <v>1737.0</v>
      </c>
      <c r="D242" s="89" t="s">
        <v>1187</v>
      </c>
      <c r="E242" s="89" t="s">
        <v>1188</v>
      </c>
      <c r="F242" s="89" t="s">
        <v>92</v>
      </c>
      <c r="G242" s="89">
        <v>9.0</v>
      </c>
      <c r="H242" s="43" t="s">
        <v>1189</v>
      </c>
      <c r="I242" s="90" t="s">
        <v>1190</v>
      </c>
      <c r="J242" s="89" t="s">
        <v>1190</v>
      </c>
      <c r="K242" s="91"/>
      <c r="L242" s="31" t="s">
        <v>42</v>
      </c>
      <c r="M242" s="51" t="s">
        <v>895</v>
      </c>
      <c r="N242" s="33" t="s">
        <v>58</v>
      </c>
      <c r="O242" s="145" t="s">
        <v>654</v>
      </c>
      <c r="P242" s="65"/>
      <c r="Q242" s="65"/>
      <c r="R242" s="65"/>
      <c r="S242" s="65"/>
      <c r="T242" s="65"/>
      <c r="U242" s="65"/>
      <c r="V242" s="65"/>
      <c r="W242" s="65"/>
      <c r="X242" s="65"/>
      <c r="Y242" s="65"/>
      <c r="Z242" s="38" t="str">
        <f t="array" ref="Z242">IFERROR(xlookup(C:C,'Follow up.1'!A:A,'Follow up.1'!AF:AF),"-")</f>
        <v>-</v>
      </c>
      <c r="AA242" s="6"/>
      <c r="AB242" s="6"/>
      <c r="AC242" s="6"/>
      <c r="AD242" s="6"/>
      <c r="AE242" s="6"/>
      <c r="AF242" s="6"/>
      <c r="AG242" s="6"/>
      <c r="AH242" s="6"/>
      <c r="AI242" s="6"/>
      <c r="AJ242" s="6"/>
      <c r="AK242" s="6"/>
      <c r="AL242" s="6"/>
      <c r="AM242" s="6"/>
      <c r="AN242" s="39" t="str">
        <f t="array" ref="AN242">IFNA(TEXT(XLOOKUP(C:C,'Follow up.2'!B:B,'Follow up.2'!AF:AF), "mm/yyyy"), "-")</f>
        <v>-</v>
      </c>
      <c r="AO242" s="6"/>
      <c r="AP242" s="3"/>
      <c r="AQ242" s="3"/>
      <c r="AR242" s="3"/>
      <c r="AS242" s="3"/>
      <c r="AT242" s="3"/>
      <c r="AU242" s="3"/>
      <c r="AV242" s="3"/>
      <c r="AW242" s="3"/>
      <c r="AX242" s="3"/>
      <c r="AY242" s="3"/>
      <c r="AZ242" s="3"/>
      <c r="BA242" s="3"/>
      <c r="BB242" s="3"/>
      <c r="BC242" s="3"/>
      <c r="BD242" s="3"/>
      <c r="BE242" s="3"/>
      <c r="BF242" s="3"/>
      <c r="BG242" s="3"/>
      <c r="BH242" s="3"/>
      <c r="BI242" s="3"/>
    </row>
    <row r="243" ht="14.25" customHeight="1">
      <c r="A243" s="1"/>
      <c r="B243" s="1" t="str">
        <f t="array" ref="B243">ifna(iferror(xlookup(C:C,'1000'!A:A,'1000'!D:D),iferror(xlookup(C:C,'2000'!A:A,'2000'!D:D),xlookup(C:C,'3000'!A:A,'3000'!D:D))),"-")</f>
        <v>-</v>
      </c>
      <c r="C243" s="87">
        <v>1784.0</v>
      </c>
      <c r="D243" s="89" t="s">
        <v>1191</v>
      </c>
      <c r="E243" s="89" t="s">
        <v>1192</v>
      </c>
      <c r="F243" s="89" t="s">
        <v>38</v>
      </c>
      <c r="G243" s="89">
        <v>9.0</v>
      </c>
      <c r="H243" s="43" t="s">
        <v>1193</v>
      </c>
      <c r="I243" s="90" t="s">
        <v>1194</v>
      </c>
      <c r="J243" s="89" t="s">
        <v>1194</v>
      </c>
      <c r="K243" s="91"/>
      <c r="L243" s="31" t="s">
        <v>42</v>
      </c>
      <c r="M243" s="51" t="s">
        <v>895</v>
      </c>
      <c r="N243" s="33" t="s">
        <v>654</v>
      </c>
      <c r="O243" s="145" t="s">
        <v>654</v>
      </c>
      <c r="P243" s="50" t="s">
        <v>46</v>
      </c>
      <c r="Q243" s="65"/>
      <c r="R243" s="65"/>
      <c r="S243" s="65"/>
      <c r="T243" s="65"/>
      <c r="U243" s="65"/>
      <c r="V243" s="65"/>
      <c r="W243" s="65"/>
      <c r="X243" s="65"/>
      <c r="Y243" s="65"/>
      <c r="Z243" s="38" t="str">
        <f t="array" ref="Z243">IFERROR(xlookup(C:C,'Follow up.1'!A:A,'Follow up.1'!AF:AF),"-")</f>
        <v>-</v>
      </c>
      <c r="AA243" s="6"/>
      <c r="AB243" s="6"/>
      <c r="AC243" s="6"/>
      <c r="AD243" s="6"/>
      <c r="AE243" s="6"/>
      <c r="AF243" s="6"/>
      <c r="AG243" s="6"/>
      <c r="AH243" s="6"/>
      <c r="AI243" s="6"/>
      <c r="AJ243" s="6"/>
      <c r="AK243" s="6"/>
      <c r="AL243" s="6"/>
      <c r="AM243" s="6"/>
      <c r="AN243" s="39" t="str">
        <f t="array" ref="AN243">IFNA(TEXT(XLOOKUP(C:C,'Follow up.2'!B:B,'Follow up.2'!AF:AF), "mm/yyyy"), "-")</f>
        <v>-</v>
      </c>
      <c r="AO243" s="6"/>
      <c r="AP243" s="3"/>
      <c r="AQ243" s="3"/>
      <c r="AR243" s="3"/>
      <c r="AS243" s="3"/>
      <c r="AT243" s="3"/>
      <c r="AU243" s="3"/>
      <c r="AV243" s="3"/>
      <c r="AW243" s="3"/>
      <c r="AX243" s="3"/>
      <c r="AY243" s="3"/>
      <c r="AZ243" s="3"/>
      <c r="BA243" s="3"/>
      <c r="BB243" s="3"/>
      <c r="BC243" s="3"/>
      <c r="BD243" s="3"/>
      <c r="BE243" s="3"/>
      <c r="BF243" s="3"/>
      <c r="BG243" s="3"/>
      <c r="BH243" s="3"/>
      <c r="BI243" s="3"/>
    </row>
    <row r="244" ht="14.25" customHeight="1">
      <c r="A244" s="1"/>
      <c r="B244" s="1" t="str">
        <f t="array" ref="B244">ifna(iferror(xlookup(C:C,'1000'!A:A,'1000'!D:D),iferror(xlookup(C:C,'2000'!A:A,'2000'!D:D),xlookup(C:C,'3000'!A:A,'3000'!D:D))),"-")</f>
        <v>-</v>
      </c>
      <c r="C244" s="87">
        <v>1815.0</v>
      </c>
      <c r="D244" s="89" t="s">
        <v>1195</v>
      </c>
      <c r="E244" s="89" t="s">
        <v>1196</v>
      </c>
      <c r="F244" s="89" t="s">
        <v>38</v>
      </c>
      <c r="G244" s="89">
        <v>9.0</v>
      </c>
      <c r="H244" s="43" t="s">
        <v>1197</v>
      </c>
      <c r="I244" s="90" t="s">
        <v>1198</v>
      </c>
      <c r="J244" s="89" t="s">
        <v>1198</v>
      </c>
      <c r="K244" s="91"/>
      <c r="L244" s="31" t="s">
        <v>42</v>
      </c>
      <c r="M244" s="51" t="s">
        <v>895</v>
      </c>
      <c r="N244" s="33" t="s">
        <v>58</v>
      </c>
      <c r="O244" s="145" t="s">
        <v>654</v>
      </c>
      <c r="P244" s="65"/>
      <c r="Q244" s="65"/>
      <c r="R244" s="65"/>
      <c r="S244" s="65"/>
      <c r="T244" s="65"/>
      <c r="U244" s="65"/>
      <c r="V244" s="65"/>
      <c r="W244" s="65"/>
      <c r="X244" s="65"/>
      <c r="Y244" s="65"/>
      <c r="Z244" s="38" t="str">
        <f t="array" ref="Z244">IFERROR(xlookup(C:C,'Follow up.1'!A:A,'Follow up.1'!AF:AF),"-")</f>
        <v>-</v>
      </c>
      <c r="AA244" s="6"/>
      <c r="AB244" s="6"/>
      <c r="AC244" s="6"/>
      <c r="AD244" s="6"/>
      <c r="AE244" s="6"/>
      <c r="AF244" s="6"/>
      <c r="AG244" s="6"/>
      <c r="AH244" s="6"/>
      <c r="AI244" s="6"/>
      <c r="AJ244" s="6"/>
      <c r="AK244" s="6"/>
      <c r="AL244" s="6"/>
      <c r="AM244" s="6"/>
      <c r="AN244" s="39" t="str">
        <f t="array" ref="AN244">IFNA(TEXT(XLOOKUP(C:C,'Follow up.2'!B:B,'Follow up.2'!AF:AF), "mm/yyyy"), "-")</f>
        <v>-</v>
      </c>
      <c r="AO244" s="6"/>
      <c r="AP244" s="3"/>
      <c r="AQ244" s="3"/>
      <c r="AR244" s="3"/>
      <c r="AS244" s="3"/>
      <c r="AT244" s="3"/>
      <c r="AU244" s="3"/>
      <c r="AV244" s="3"/>
      <c r="AW244" s="3"/>
      <c r="AX244" s="3"/>
      <c r="AY244" s="3"/>
      <c r="AZ244" s="3"/>
      <c r="BA244" s="3"/>
      <c r="BB244" s="3"/>
      <c r="BC244" s="3"/>
      <c r="BD244" s="3"/>
      <c r="BE244" s="3"/>
      <c r="BF244" s="3"/>
      <c r="BG244" s="3"/>
      <c r="BH244" s="3"/>
      <c r="BI244" s="3"/>
    </row>
    <row r="245" ht="14.25" customHeight="1">
      <c r="A245" s="1"/>
      <c r="B245" s="1" t="str">
        <f t="array" ref="B245">ifna(iferror(xlookup(C:C,'1000'!A:A,'1000'!D:D),iferror(xlookup(C:C,'2000'!A:A,'2000'!D:D),xlookup(C:C,'3000'!A:A,'3000'!D:D))),"-")</f>
        <v>-</v>
      </c>
      <c r="C245" s="106">
        <v>1887.0</v>
      </c>
      <c r="D245" s="107" t="s">
        <v>1199</v>
      </c>
      <c r="E245" s="108" t="s">
        <v>1200</v>
      </c>
      <c r="F245" s="98" t="s">
        <v>92</v>
      </c>
      <c r="G245" s="108">
        <v>9.0</v>
      </c>
      <c r="H245" s="109" t="s">
        <v>1201</v>
      </c>
      <c r="I245" s="109">
        <v>2.678107262E9</v>
      </c>
      <c r="J245" s="107">
        <v>2.678107262E9</v>
      </c>
      <c r="K245" s="110"/>
      <c r="L245" s="111" t="s">
        <v>42</v>
      </c>
      <c r="M245" s="51" t="s">
        <v>895</v>
      </c>
      <c r="N245" s="82" t="s">
        <v>654</v>
      </c>
      <c r="O245" s="145" t="s">
        <v>654</v>
      </c>
      <c r="P245" s="65"/>
      <c r="Q245" s="65"/>
      <c r="R245" s="65"/>
      <c r="S245" s="65"/>
      <c r="T245" s="65"/>
      <c r="U245" s="65"/>
      <c r="V245" s="65"/>
      <c r="W245" s="65"/>
      <c r="X245" s="65"/>
      <c r="Y245" s="65"/>
      <c r="Z245" s="38" t="str">
        <f t="array" ref="Z245">IFERROR(xlookup(C:C,'Follow up.1'!A:A,'Follow up.1'!AF:AF),"-")</f>
        <v>-</v>
      </c>
      <c r="AA245" s="6"/>
      <c r="AB245" s="6"/>
      <c r="AC245" s="6"/>
      <c r="AD245" s="6"/>
      <c r="AE245" s="6"/>
      <c r="AF245" s="6"/>
      <c r="AG245" s="6"/>
      <c r="AH245" s="6"/>
      <c r="AI245" s="6"/>
      <c r="AJ245" s="6"/>
      <c r="AK245" s="6"/>
      <c r="AL245" s="6"/>
      <c r="AM245" s="6"/>
      <c r="AN245" s="39" t="str">
        <f t="array" ref="AN245">IFNA(TEXT(XLOOKUP(C:C,'Follow up.2'!B:B,'Follow up.2'!AF:AF), "mm/yyyy"), "-")</f>
        <v>-</v>
      </c>
      <c r="AO245" s="6"/>
      <c r="AP245" s="3"/>
      <c r="AQ245" s="3"/>
      <c r="AR245" s="3"/>
      <c r="AS245" s="3"/>
      <c r="AT245" s="3"/>
      <c r="AU245" s="3"/>
      <c r="AV245" s="3"/>
      <c r="AW245" s="3"/>
      <c r="AX245" s="3"/>
      <c r="AY245" s="3"/>
      <c r="AZ245" s="3"/>
      <c r="BA245" s="3"/>
      <c r="BB245" s="3"/>
      <c r="BC245" s="3"/>
      <c r="BD245" s="3"/>
      <c r="BE245" s="3"/>
      <c r="BF245" s="3"/>
      <c r="BG245" s="3"/>
      <c r="BH245" s="3"/>
      <c r="BI245" s="3"/>
    </row>
    <row r="246" ht="14.25" customHeight="1">
      <c r="A246" s="1"/>
      <c r="B246" s="1" t="str">
        <f t="array" ref="B246">ifna(iferror(xlookup(C:C,'1000'!A:A,'1000'!D:D),iferror(xlookup(C:C,'2000'!A:A,'2000'!D:D),xlookup(C:C,'3000'!A:A,'3000'!D:D))),"-")</f>
        <v>-</v>
      </c>
      <c r="C246" s="106">
        <v>1920.0</v>
      </c>
      <c r="D246" s="107" t="s">
        <v>1202</v>
      </c>
      <c r="E246" s="108" t="s">
        <v>1203</v>
      </c>
      <c r="F246" s="98" t="s">
        <v>92</v>
      </c>
      <c r="G246" s="108">
        <v>9.0</v>
      </c>
      <c r="H246" s="109" t="s">
        <v>1204</v>
      </c>
      <c r="I246" s="109">
        <v>2.672886968E9</v>
      </c>
      <c r="J246" s="107">
        <v>2.672556968E9</v>
      </c>
      <c r="K246" s="110"/>
      <c r="L246" s="111" t="s">
        <v>42</v>
      </c>
      <c r="M246" s="51" t="s">
        <v>895</v>
      </c>
      <c r="N246" s="82" t="s">
        <v>654</v>
      </c>
      <c r="O246" s="145" t="s">
        <v>654</v>
      </c>
      <c r="P246" s="50" t="s">
        <v>86</v>
      </c>
      <c r="Q246" s="65"/>
      <c r="R246" s="65"/>
      <c r="S246" s="65"/>
      <c r="T246" s="65"/>
      <c r="U246" s="65"/>
      <c r="V246" s="65"/>
      <c r="W246" s="65"/>
      <c r="X246" s="65"/>
      <c r="Y246" s="65"/>
      <c r="Z246" s="38" t="str">
        <f t="array" ref="Z246">IFERROR(xlookup(C:C,'Follow up.1'!A:A,'Follow up.1'!AF:AF),"-")</f>
        <v>-</v>
      </c>
      <c r="AA246" s="6"/>
      <c r="AB246" s="6"/>
      <c r="AC246" s="6"/>
      <c r="AD246" s="6"/>
      <c r="AE246" s="6"/>
      <c r="AF246" s="6"/>
      <c r="AG246" s="6"/>
      <c r="AH246" s="6"/>
      <c r="AI246" s="6"/>
      <c r="AJ246" s="6"/>
      <c r="AK246" s="6"/>
      <c r="AL246" s="6"/>
      <c r="AM246" s="6"/>
      <c r="AN246" s="39" t="str">
        <f t="array" ref="AN246">IFNA(TEXT(XLOOKUP(C:C,'Follow up.2'!B:B,'Follow up.2'!AF:AF), "mm/yyyy"), "-")</f>
        <v>-</v>
      </c>
      <c r="AO246" s="6"/>
      <c r="AP246" s="3"/>
      <c r="AQ246" s="3"/>
      <c r="AR246" s="3"/>
      <c r="AS246" s="3"/>
      <c r="AT246" s="3"/>
      <c r="AU246" s="3"/>
      <c r="AV246" s="3"/>
      <c r="AW246" s="3"/>
      <c r="AX246" s="3"/>
      <c r="AY246" s="3"/>
      <c r="AZ246" s="3"/>
      <c r="BA246" s="3"/>
      <c r="BB246" s="3"/>
      <c r="BC246" s="3"/>
      <c r="BD246" s="3"/>
      <c r="BE246" s="3"/>
      <c r="BF246" s="3"/>
      <c r="BG246" s="3"/>
      <c r="BH246" s="3"/>
      <c r="BI246" s="3"/>
    </row>
    <row r="247" ht="14.25" customHeight="1">
      <c r="A247" s="1"/>
      <c r="B247" s="1"/>
      <c r="C247" s="41">
        <v>1827.0</v>
      </c>
      <c r="D247" s="46" t="s">
        <v>1205</v>
      </c>
      <c r="E247" s="46" t="s">
        <v>1206</v>
      </c>
      <c r="F247" s="46" t="s">
        <v>92</v>
      </c>
      <c r="G247" s="46">
        <v>9.0</v>
      </c>
      <c r="H247" s="47" t="s">
        <v>1207</v>
      </c>
      <c r="I247" s="48" t="s">
        <v>1208</v>
      </c>
      <c r="J247" s="46" t="s">
        <v>1209</v>
      </c>
      <c r="K247" s="5"/>
      <c r="L247" s="31" t="s">
        <v>42</v>
      </c>
      <c r="M247" s="51" t="s">
        <v>895</v>
      </c>
      <c r="N247" s="33" t="s">
        <v>654</v>
      </c>
      <c r="O247" s="145" t="s">
        <v>654</v>
      </c>
      <c r="P247" s="50" t="s">
        <v>46</v>
      </c>
      <c r="Q247" s="65"/>
      <c r="R247" s="65"/>
      <c r="S247" s="65"/>
      <c r="T247" s="65"/>
      <c r="U247" s="65"/>
      <c r="V247" s="65"/>
      <c r="W247" s="65"/>
      <c r="X247" s="65"/>
      <c r="Y247" s="65"/>
      <c r="Z247" s="38" t="str">
        <f t="array" ref="Z247">IFERROR(xlookup(C:C,'Follow up.1'!A:A,'Follow up.1'!AF:AF),"-")</f>
        <v>-</v>
      </c>
      <c r="AA247" s="6"/>
      <c r="AB247" s="6"/>
      <c r="AC247" s="6"/>
      <c r="AD247" s="6"/>
      <c r="AE247" s="6"/>
      <c r="AF247" s="6"/>
      <c r="AG247" s="6"/>
      <c r="AH247" s="6"/>
      <c r="AI247" s="6"/>
      <c r="AJ247" s="6"/>
      <c r="AK247" s="6"/>
      <c r="AL247" s="6"/>
      <c r="AM247" s="6"/>
      <c r="AN247" s="39" t="str">
        <f t="array" ref="AN247">IFNA(TEXT(XLOOKUP(C:C,'Follow up.2'!B:B,'Follow up.2'!AF:AF), "mm/yyyy"), "-")</f>
        <v>-</v>
      </c>
      <c r="AO247" s="6"/>
      <c r="AP247" s="3"/>
      <c r="AQ247" s="3"/>
      <c r="AR247" s="3"/>
      <c r="AS247" s="3"/>
      <c r="AT247" s="3"/>
      <c r="AU247" s="3"/>
      <c r="AV247" s="3"/>
      <c r="AW247" s="3"/>
      <c r="AX247" s="3"/>
      <c r="AY247" s="3"/>
      <c r="AZ247" s="3"/>
      <c r="BA247" s="3"/>
      <c r="BB247" s="3"/>
      <c r="BC247" s="3"/>
      <c r="BD247" s="3"/>
      <c r="BE247" s="3"/>
      <c r="BF247" s="3"/>
      <c r="BG247" s="3"/>
      <c r="BH247" s="3"/>
      <c r="BI247" s="3"/>
    </row>
    <row r="248" ht="14.25" customHeight="1">
      <c r="A248" s="1"/>
      <c r="B248" s="1">
        <f t="array" ref="B248">ifna(iferror(xlookup(C:C,'1000'!A:A,'1000'!D:D),iferror(xlookup(C:C,'2000'!A:A,'2000'!D:D),xlookup(C:C,'3000'!A:A,'3000'!D:D))),"-")</f>
        <v>1073</v>
      </c>
      <c r="C248" s="26">
        <v>1264.0</v>
      </c>
      <c r="D248" s="27" t="s">
        <v>1210</v>
      </c>
      <c r="E248" s="27" t="s">
        <v>1055</v>
      </c>
      <c r="F248" s="27" t="s">
        <v>38</v>
      </c>
      <c r="G248" s="27">
        <v>10.0</v>
      </c>
      <c r="H248" s="28" t="s">
        <v>1056</v>
      </c>
      <c r="I248" s="54">
        <v>7.323711199E9</v>
      </c>
      <c r="J248" s="27"/>
      <c r="K248" s="30" t="s">
        <v>609</v>
      </c>
      <c r="L248" s="31" t="s">
        <v>609</v>
      </c>
      <c r="M248" s="158" t="s">
        <v>1057</v>
      </c>
      <c r="N248" s="33" t="s">
        <v>654</v>
      </c>
      <c r="O248" s="86" t="s">
        <v>654</v>
      </c>
      <c r="P248" s="35" t="s">
        <v>106</v>
      </c>
      <c r="Q248" s="35" t="s">
        <v>45</v>
      </c>
      <c r="R248" s="35" t="s">
        <v>1058</v>
      </c>
      <c r="S248" s="35" t="s">
        <v>45</v>
      </c>
      <c r="T248" s="35" t="s">
        <v>106</v>
      </c>
      <c r="U248" s="35" t="s">
        <v>106</v>
      </c>
      <c r="V248" s="66" t="s">
        <v>45</v>
      </c>
      <c r="W248" s="35" t="s">
        <v>44</v>
      </c>
      <c r="X248" s="35" t="s">
        <v>44</v>
      </c>
      <c r="Y248" s="35" t="s">
        <v>46</v>
      </c>
      <c r="Z248" s="38" t="str">
        <f t="array" ref="Z248">IFERROR(xlookup(C:C,'Follow up.1'!A:A,'Follow up.1'!AF:AF),"-")</f>
        <v>03/26</v>
      </c>
      <c r="AA248" s="32" t="s">
        <v>57</v>
      </c>
      <c r="AB248" s="32" t="s">
        <v>47</v>
      </c>
      <c r="AC248" s="31"/>
      <c r="AD248" s="32" t="s">
        <v>89</v>
      </c>
      <c r="AE248" s="31"/>
      <c r="AF248" s="31"/>
      <c r="AG248" s="31"/>
      <c r="AH248" s="31"/>
      <c r="AI248" s="31"/>
      <c r="AJ248" s="31"/>
      <c r="AK248" s="31"/>
      <c r="AL248" s="31"/>
      <c r="AM248" s="31"/>
      <c r="AN248" s="39" t="str">
        <f t="array" ref="AN248">IFNA(TEXT(XLOOKUP(C:C,'Follow up.2'!B:B,'Follow up.2'!AF:AF),if(left(B248,1)="3","x", "mm/yyyy")), "-")</f>
        <v/>
      </c>
      <c r="AO248" s="31"/>
      <c r="AP248" s="27"/>
      <c r="AQ248" s="3"/>
      <c r="AR248" s="3"/>
      <c r="AS248" s="3"/>
      <c r="AT248" s="3"/>
      <c r="AU248" s="3"/>
      <c r="AV248" s="3"/>
      <c r="AW248" s="3"/>
      <c r="AX248" s="3"/>
      <c r="AY248" s="3"/>
      <c r="AZ248" s="3"/>
      <c r="BA248" s="3"/>
      <c r="BB248" s="3"/>
      <c r="BC248" s="3"/>
      <c r="BD248" s="3"/>
      <c r="BE248" s="3"/>
      <c r="BF248" s="3"/>
      <c r="BG248" s="3"/>
      <c r="BH248" s="3"/>
      <c r="BI248" s="3"/>
    </row>
    <row r="249" ht="14.25" customHeight="1">
      <c r="A249" s="1"/>
      <c r="B249" s="1">
        <f t="array" ref="B249">ifna(iferror(xlookup(C:C,'1000'!A:A,'1000'!D:D),iferror(xlookup(C:C,'2000'!A:A,'2000'!D:D),xlookup(C:C,'3000'!A:A,'3000'!D:D))),"-")</f>
        <v>1108</v>
      </c>
      <c r="C249" s="52">
        <v>1620.0</v>
      </c>
      <c r="D249" s="53" t="s">
        <v>1211</v>
      </c>
      <c r="E249" s="53" t="s">
        <v>215</v>
      </c>
      <c r="F249" s="27" t="s">
        <v>81</v>
      </c>
      <c r="G249" s="53">
        <v>10.0</v>
      </c>
      <c r="H249" s="28" t="s">
        <v>1138</v>
      </c>
      <c r="I249" s="54" t="s">
        <v>1139</v>
      </c>
      <c r="J249" s="53" t="s">
        <v>1212</v>
      </c>
      <c r="K249" s="55" t="s">
        <v>42</v>
      </c>
      <c r="L249" s="53" t="s">
        <v>42</v>
      </c>
      <c r="M249" s="53"/>
      <c r="N249" s="33" t="s">
        <v>654</v>
      </c>
      <c r="O249" s="86" t="s">
        <v>654</v>
      </c>
      <c r="P249" s="35" t="s">
        <v>86</v>
      </c>
      <c r="Q249" s="35" t="s">
        <v>86</v>
      </c>
      <c r="R249" s="35" t="s">
        <v>76</v>
      </c>
      <c r="S249" s="35" t="s">
        <v>76</v>
      </c>
      <c r="T249" s="35" t="s">
        <v>45</v>
      </c>
      <c r="U249" s="35" t="s">
        <v>45</v>
      </c>
      <c r="V249" s="35" t="s">
        <v>45</v>
      </c>
      <c r="W249" s="35" t="s">
        <v>45</v>
      </c>
      <c r="X249" s="35" t="s">
        <v>45</v>
      </c>
      <c r="Y249" s="35" t="s">
        <v>45</v>
      </c>
      <c r="Z249" s="38" t="str">
        <f t="array" ref="Z249">IFERROR(xlookup(C:C,'Follow up.1'!A:A,'Follow up.1'!AF:AF),"-")</f>
        <v>02/26</v>
      </c>
      <c r="AA249" s="57" t="s">
        <v>198</v>
      </c>
      <c r="AB249" s="45"/>
      <c r="AC249" s="45"/>
      <c r="AD249" s="45"/>
      <c r="AE249" s="45"/>
      <c r="AF249" s="45"/>
      <c r="AG249" s="45"/>
      <c r="AH249" s="45"/>
      <c r="AI249" s="45"/>
      <c r="AJ249" s="45"/>
      <c r="AK249" s="45"/>
      <c r="AL249" s="45"/>
      <c r="AM249" s="45"/>
      <c r="AN249" s="39" t="str">
        <f t="array" ref="AN249">IFNA(TEXT(XLOOKUP(C:C,'Follow up.2'!B:B,'Follow up.2'!AF:AF),if(left(B249,1)="3","x", "mm/yyyy")), "-")</f>
        <v/>
      </c>
      <c r="AO249" s="45"/>
      <c r="AP249" s="55"/>
      <c r="AQ249" s="138"/>
      <c r="AR249" s="138"/>
      <c r="AS249" s="138"/>
      <c r="AT249" s="138"/>
      <c r="AU249" s="138"/>
      <c r="AV249" s="138"/>
      <c r="AW249" s="3"/>
      <c r="AX249" s="3"/>
      <c r="AY249" s="3"/>
      <c r="AZ249" s="3"/>
      <c r="BA249" s="3"/>
      <c r="BB249" s="3"/>
      <c r="BC249" s="3"/>
      <c r="BD249" s="3"/>
      <c r="BE249" s="3"/>
      <c r="BF249" s="3"/>
      <c r="BG249" s="3"/>
      <c r="BH249" s="3"/>
      <c r="BI249" s="3"/>
    </row>
    <row r="250" ht="14.25" customHeight="1">
      <c r="A250" s="1"/>
      <c r="B250" s="1">
        <f t="array" ref="B250">ifna(iferror(xlookup(C:C,'1000'!A:A,'1000'!D:D),iferror(xlookup(C:C,'2000'!A:A,'2000'!D:D),xlookup(C:C,'3000'!A:A,'3000'!D:D))),"-")</f>
        <v>1075</v>
      </c>
      <c r="C250" s="26">
        <v>1434.0</v>
      </c>
      <c r="D250" s="27" t="s">
        <v>1213</v>
      </c>
      <c r="E250" s="27" t="s">
        <v>185</v>
      </c>
      <c r="F250" s="27" t="s">
        <v>50</v>
      </c>
      <c r="G250" s="27">
        <v>10.0</v>
      </c>
      <c r="H250" s="137" t="s">
        <v>926</v>
      </c>
      <c r="I250" s="29" t="s">
        <v>1042</v>
      </c>
      <c r="J250" s="27" t="s">
        <v>927</v>
      </c>
      <c r="K250" s="30" t="s">
        <v>609</v>
      </c>
      <c r="L250" s="31" t="s">
        <v>609</v>
      </c>
      <c r="M250" s="32" t="s">
        <v>1214</v>
      </c>
      <c r="N250" s="33" t="s">
        <v>654</v>
      </c>
      <c r="O250" s="86" t="s">
        <v>654</v>
      </c>
      <c r="P250" s="65" t="s">
        <v>46</v>
      </c>
      <c r="Q250" s="65" t="s">
        <v>45</v>
      </c>
      <c r="R250" s="65" t="s">
        <v>56</v>
      </c>
      <c r="S250" s="65" t="s">
        <v>56</v>
      </c>
      <c r="T250" s="65" t="s">
        <v>56</v>
      </c>
      <c r="U250" s="65" t="s">
        <v>56</v>
      </c>
      <c r="V250" s="66" t="s">
        <v>45</v>
      </c>
      <c r="W250" s="65" t="s">
        <v>45</v>
      </c>
      <c r="X250" s="65" t="s">
        <v>45</v>
      </c>
      <c r="Y250" s="65" t="s">
        <v>44</v>
      </c>
      <c r="Z250" s="38" t="str">
        <f t="array" ref="Z250">IFERROR(xlookup(C:C,'Follow up.1'!A:A,'Follow up.1'!AF:AF),"-")</f>
        <v> 12/25</v>
      </c>
      <c r="AA250" s="51" t="s">
        <v>56</v>
      </c>
      <c r="AB250" s="51"/>
      <c r="AC250" s="6"/>
      <c r="AD250" s="6"/>
      <c r="AE250" s="6"/>
      <c r="AF250" s="6"/>
      <c r="AG250" s="51"/>
      <c r="AH250" s="51"/>
      <c r="AI250" s="6"/>
      <c r="AJ250" s="6"/>
      <c r="AK250" s="6"/>
      <c r="AL250" s="31"/>
      <c r="AM250" s="6"/>
      <c r="AN250" s="39" t="str">
        <f t="array" ref="AN250">IFNA(TEXT(XLOOKUP(C:C,'Follow up.2'!B:B,'Follow up.2'!AF:AF),if(left(B250,1)="3","x", "mm/yyyy")), "-")</f>
        <v/>
      </c>
      <c r="AO250" s="6"/>
      <c r="AP250" s="3"/>
      <c r="AQ250" s="3"/>
      <c r="AR250" s="3"/>
      <c r="AS250" s="3"/>
      <c r="AT250" s="3"/>
      <c r="AU250" s="3"/>
      <c r="AV250" s="3"/>
      <c r="AW250" s="3"/>
      <c r="AX250" s="3"/>
      <c r="AY250" s="3"/>
      <c r="AZ250" s="3"/>
      <c r="BA250" s="3"/>
      <c r="BB250" s="3"/>
      <c r="BC250" s="3"/>
      <c r="BD250" s="3"/>
      <c r="BE250" s="3"/>
      <c r="BF250" s="3"/>
      <c r="BG250" s="3"/>
      <c r="BH250" s="3"/>
      <c r="BI250" s="3"/>
    </row>
    <row r="251" ht="14.25" customHeight="1">
      <c r="A251" s="1"/>
      <c r="B251" s="1">
        <f t="array" ref="B251">ifna(iferror(xlookup(C:C,'1000'!A:A,'1000'!D:D),iferror(xlookup(C:C,'2000'!A:A,'2000'!D:D),xlookup(C:C,'3000'!A:A,'3000'!D:D))),"-")</f>
        <v>1061</v>
      </c>
      <c r="C251" s="119">
        <v>1126.0</v>
      </c>
      <c r="D251" s="29" t="s">
        <v>1215</v>
      </c>
      <c r="E251" s="29" t="s">
        <v>1216</v>
      </c>
      <c r="F251" s="27" t="s">
        <v>38</v>
      </c>
      <c r="G251" s="29">
        <v>10.0</v>
      </c>
      <c r="H251" s="28" t="s">
        <v>1217</v>
      </c>
      <c r="I251" s="127" t="s">
        <v>1218</v>
      </c>
      <c r="J251" s="127" t="s">
        <v>1218</v>
      </c>
      <c r="K251" s="146" t="s">
        <v>42</v>
      </c>
      <c r="L251" s="168" t="s">
        <v>42</v>
      </c>
      <c r="M251" s="169" t="s">
        <v>1219</v>
      </c>
      <c r="N251" s="33" t="s">
        <v>654</v>
      </c>
      <c r="O251" s="86" t="s">
        <v>654</v>
      </c>
      <c r="P251" s="170" t="s">
        <v>76</v>
      </c>
      <c r="Q251" s="170" t="s">
        <v>76</v>
      </c>
      <c r="R251" s="170" t="s">
        <v>76</v>
      </c>
      <c r="S251" s="170" t="s">
        <v>76</v>
      </c>
      <c r="T251" s="171" t="s">
        <v>45</v>
      </c>
      <c r="U251" s="170" t="s">
        <v>45</v>
      </c>
      <c r="V251" s="65" t="s">
        <v>45</v>
      </c>
      <c r="W251" s="170" t="s">
        <v>45</v>
      </c>
      <c r="X251" s="170" t="s">
        <v>45</v>
      </c>
      <c r="Y251" s="170" t="s">
        <v>45</v>
      </c>
      <c r="Z251" s="38" t="str">
        <f t="array" ref="Z251">IFERROR(xlookup(C:C,'Follow up.1'!A:A,'Follow up.1'!AF:AF),"-")</f>
        <v> 10/25</v>
      </c>
      <c r="AA251" s="169" t="s">
        <v>87</v>
      </c>
      <c r="AB251" s="168"/>
      <c r="AC251" s="168"/>
      <c r="AD251" s="168"/>
      <c r="AE251" s="168"/>
      <c r="AF251" s="168"/>
      <c r="AG251" s="168"/>
      <c r="AH251" s="168"/>
      <c r="AI251" s="168"/>
      <c r="AJ251" s="168"/>
      <c r="AK251" s="168"/>
      <c r="AL251" s="168"/>
      <c r="AM251" s="168"/>
      <c r="AN251" s="39" t="str">
        <f t="array" ref="AN251">IFNA(TEXT(XLOOKUP(C:C,'Follow up.2'!B:B,'Follow up.2'!AF:AF), "mm/yyyy"), "-")</f>
        <v/>
      </c>
      <c r="AO251" s="168"/>
      <c r="AP251" s="172"/>
      <c r="AQ251" s="156"/>
      <c r="AR251" s="156"/>
      <c r="AS251" s="156"/>
      <c r="AT251" s="156"/>
      <c r="AU251" s="156"/>
      <c r="AV251" s="156"/>
      <c r="AW251" s="3"/>
      <c r="AX251" s="3"/>
      <c r="AY251" s="3"/>
      <c r="AZ251" s="3"/>
      <c r="BA251" s="3"/>
      <c r="BB251" s="3"/>
      <c r="BC251" s="3"/>
      <c r="BD251" s="3"/>
      <c r="BE251" s="3"/>
      <c r="BF251" s="3"/>
      <c r="BG251" s="3"/>
      <c r="BH251" s="3"/>
      <c r="BI251" s="3"/>
    </row>
    <row r="252" ht="14.25" customHeight="1">
      <c r="A252" s="1"/>
      <c r="B252" s="1">
        <f t="array" ref="B252">ifna(iferror(xlookup(C:C,'1000'!A:A,'1000'!D:D),iferror(xlookup(C:C,'2000'!A:A,'2000'!D:D),xlookup(C:C,'3000'!A:A,'3000'!D:D))),"-")</f>
        <v>1071</v>
      </c>
      <c r="C252" s="26">
        <v>1393.0</v>
      </c>
      <c r="D252" s="27" t="s">
        <v>1220</v>
      </c>
      <c r="E252" s="27" t="s">
        <v>1221</v>
      </c>
      <c r="F252" s="42" t="s">
        <v>117</v>
      </c>
      <c r="G252" s="27">
        <v>10.0</v>
      </c>
      <c r="H252" s="137" t="s">
        <v>1222</v>
      </c>
      <c r="I252" s="173">
        <v>2.155969459E9</v>
      </c>
      <c r="J252" s="27"/>
      <c r="K252" s="30" t="s">
        <v>42</v>
      </c>
      <c r="L252" s="31" t="s">
        <v>42</v>
      </c>
      <c r="M252" s="32" t="s">
        <v>1223</v>
      </c>
      <c r="N252" s="33" t="s">
        <v>654</v>
      </c>
      <c r="O252" s="86" t="s">
        <v>654</v>
      </c>
      <c r="P252" s="65" t="s">
        <v>106</v>
      </c>
      <c r="Q252" s="65" t="s">
        <v>45</v>
      </c>
      <c r="R252" s="65" t="s">
        <v>45</v>
      </c>
      <c r="S252" s="65" t="s">
        <v>45</v>
      </c>
      <c r="T252" s="65" t="s">
        <v>106</v>
      </c>
      <c r="U252" s="65" t="s">
        <v>106</v>
      </c>
      <c r="V252" s="65" t="s">
        <v>45</v>
      </c>
      <c r="W252" s="65" t="s">
        <v>106</v>
      </c>
      <c r="X252" s="65" t="s">
        <v>106</v>
      </c>
      <c r="Y252" s="65" t="s">
        <v>106</v>
      </c>
      <c r="Z252" s="38" t="str">
        <f t="array" ref="Z252">IFERROR(xlookup(C:C,'Follow up.1'!A:A,'Follow up.1'!AF:AF),"-")</f>
        <v> 12/25</v>
      </c>
      <c r="AA252" s="6"/>
      <c r="AB252" s="6"/>
      <c r="AC252" s="6"/>
      <c r="AD252" s="6"/>
      <c r="AE252" s="6"/>
      <c r="AF252" s="6"/>
      <c r="AG252" s="6"/>
      <c r="AH252" s="6"/>
      <c r="AI252" s="6"/>
      <c r="AJ252" s="6"/>
      <c r="AK252" s="6"/>
      <c r="AL252" s="6"/>
      <c r="AM252" s="6"/>
      <c r="AN252" s="39" t="str">
        <f t="array" ref="AN252">IFNA(TEXT(XLOOKUP(C:C,'Follow up.2'!B:B,'Follow up.2'!AF:AF), "mm/yyyy"), "-")</f>
        <v/>
      </c>
      <c r="AO252" s="6"/>
      <c r="AP252" s="3"/>
      <c r="AQ252" s="3"/>
      <c r="AR252" s="3"/>
      <c r="AS252" s="3"/>
      <c r="AT252" s="3"/>
      <c r="AU252" s="3"/>
      <c r="AV252" s="3"/>
      <c r="AW252" s="3"/>
      <c r="AX252" s="3"/>
      <c r="AY252" s="3"/>
      <c r="AZ252" s="3"/>
      <c r="BA252" s="3"/>
      <c r="BB252" s="3"/>
      <c r="BC252" s="3"/>
      <c r="BD252" s="3"/>
      <c r="BE252" s="3"/>
      <c r="BF252" s="3"/>
      <c r="BG252" s="3"/>
      <c r="BH252" s="3"/>
      <c r="BI252" s="3"/>
    </row>
    <row r="253" ht="14.25" customHeight="1">
      <c r="A253" s="1"/>
      <c r="B253" s="1">
        <f t="array" ref="B253">ifna(iferror(xlookup(C:C,'1000'!A:A,'1000'!D:D),iferror(xlookup(C:C,'2000'!A:A,'2000'!D:D),xlookup(C:C,'3000'!A:A,'3000'!D:D))),"-")</f>
        <v>1090</v>
      </c>
      <c r="C253" s="26">
        <v>1497.0</v>
      </c>
      <c r="D253" s="27" t="s">
        <v>1120</v>
      </c>
      <c r="E253" s="27" t="s">
        <v>1224</v>
      </c>
      <c r="F253" s="27" t="s">
        <v>170</v>
      </c>
      <c r="G253" s="27">
        <v>10.0</v>
      </c>
      <c r="H253" s="28" t="s">
        <v>1225</v>
      </c>
      <c r="I253" s="29" t="s">
        <v>1226</v>
      </c>
      <c r="J253" s="27"/>
      <c r="K253" s="30" t="s">
        <v>206</v>
      </c>
      <c r="L253" s="6" t="s">
        <v>206</v>
      </c>
      <c r="M253" s="51" t="s">
        <v>895</v>
      </c>
      <c r="N253" s="153" t="s">
        <v>58</v>
      </c>
      <c r="O253" s="149" t="s">
        <v>58</v>
      </c>
      <c r="P253" s="65" t="s">
        <v>46</v>
      </c>
      <c r="Q253" s="65" t="s">
        <v>46</v>
      </c>
      <c r="R253" s="65" t="s">
        <v>45</v>
      </c>
      <c r="S253" s="65" t="s">
        <v>45</v>
      </c>
      <c r="T253" s="65" t="s">
        <v>106</v>
      </c>
      <c r="U253" s="65" t="s">
        <v>106</v>
      </c>
      <c r="V253" s="66" t="s">
        <v>45</v>
      </c>
      <c r="W253" s="65" t="s">
        <v>121</v>
      </c>
      <c r="X253" s="65" t="s">
        <v>121</v>
      </c>
      <c r="Y253" s="65"/>
      <c r="Z253" s="38" t="str">
        <f t="array" ref="Z253">IFERROR(xlookup(C:C,'Follow up.1'!A:A,'Follow up.1'!AF:AF),"-")</f>
        <v>-</v>
      </c>
      <c r="AA253" s="6"/>
      <c r="AB253" s="6"/>
      <c r="AC253" s="6"/>
      <c r="AD253" s="6"/>
      <c r="AE253" s="6"/>
      <c r="AF253" s="6"/>
      <c r="AG253" s="6"/>
      <c r="AH253" s="6"/>
      <c r="AI253" s="6"/>
      <c r="AJ253" s="6"/>
      <c r="AK253" s="6"/>
      <c r="AL253" s="6"/>
      <c r="AM253" s="6"/>
      <c r="AN253" s="39" t="str">
        <f t="array" ref="AN253">IFNA(TEXT(XLOOKUP(C:C,'Follow up.2'!B:B,'Follow up.2'!AF:AF), "mm/yyyy"), "-")</f>
        <v>-</v>
      </c>
      <c r="AO253" s="6"/>
      <c r="AP253" s="3"/>
      <c r="AQ253" s="3"/>
      <c r="AR253" s="3"/>
      <c r="AS253" s="3"/>
      <c r="AT253" s="3"/>
      <c r="AU253" s="3"/>
      <c r="AV253" s="3"/>
      <c r="AW253" s="3"/>
      <c r="AX253" s="3"/>
      <c r="AY253" s="3"/>
      <c r="AZ253" s="3"/>
      <c r="BA253" s="3"/>
      <c r="BB253" s="3"/>
      <c r="BC253" s="3"/>
      <c r="BD253" s="3"/>
      <c r="BE253" s="3"/>
      <c r="BF253" s="3"/>
      <c r="BG253" s="3"/>
      <c r="BH253" s="3"/>
      <c r="BI253" s="3"/>
    </row>
    <row r="254" ht="14.25" customHeight="1">
      <c r="A254" s="1"/>
      <c r="B254" s="1">
        <f t="array" ref="B254">ifna(iferror(xlookup(C:C,'1000'!A:A,'1000'!D:D),iferror(xlookup(C:C,'2000'!A:A,'2000'!D:D),xlookup(C:C,'3000'!A:A,'3000'!D:D))),"-")</f>
        <v>1099</v>
      </c>
      <c r="C254" s="26">
        <v>1463.0</v>
      </c>
      <c r="D254" s="27" t="s">
        <v>1227</v>
      </c>
      <c r="E254" s="27" t="s">
        <v>1216</v>
      </c>
      <c r="F254" s="27" t="s">
        <v>170</v>
      </c>
      <c r="G254" s="27">
        <v>10.0</v>
      </c>
      <c r="H254" s="28" t="s">
        <v>1228</v>
      </c>
      <c r="I254" s="29" t="s">
        <v>1229</v>
      </c>
      <c r="J254" s="27" t="s">
        <v>1229</v>
      </c>
      <c r="K254" s="30" t="s">
        <v>206</v>
      </c>
      <c r="L254" s="6" t="s">
        <v>206</v>
      </c>
      <c r="M254" s="6"/>
      <c r="N254" s="33" t="s">
        <v>654</v>
      </c>
      <c r="O254" s="86" t="s">
        <v>654</v>
      </c>
      <c r="P254" s="65" t="s">
        <v>46</v>
      </c>
      <c r="Q254" s="65" t="s">
        <v>106</v>
      </c>
      <c r="R254" s="65" t="s">
        <v>106</v>
      </c>
      <c r="S254" s="65" t="s">
        <v>106</v>
      </c>
      <c r="T254" s="65" t="s">
        <v>168</v>
      </c>
      <c r="U254" s="65" t="s">
        <v>45</v>
      </c>
      <c r="V254" s="66" t="s">
        <v>45</v>
      </c>
      <c r="W254" s="65" t="s">
        <v>121</v>
      </c>
      <c r="X254" s="65" t="s">
        <v>121</v>
      </c>
      <c r="Y254" s="65" t="s">
        <v>76</v>
      </c>
      <c r="Z254" s="38" t="str">
        <f t="array" ref="Z254">IFERROR(xlookup(C:C,'Follow up.1'!A:A,'Follow up.1'!AF:AF),"-")</f>
        <v>02/26</v>
      </c>
      <c r="AA254" s="6"/>
      <c r="AB254" s="6"/>
      <c r="AC254" s="6"/>
      <c r="AD254" s="6"/>
      <c r="AE254" s="6"/>
      <c r="AF254" s="6"/>
      <c r="AG254" s="6"/>
      <c r="AH254" s="6"/>
      <c r="AI254" s="6"/>
      <c r="AJ254" s="6"/>
      <c r="AK254" s="6"/>
      <c r="AL254" s="6"/>
      <c r="AM254" s="6"/>
      <c r="AN254" s="39" t="str">
        <f t="array" ref="AN254">IFNA(TEXT(XLOOKUP(C:C,'Follow up.2'!B:B,'Follow up.2'!AF:AF),if(left(B254,1)="3","x", "mm/yyyy")), "-")</f>
        <v/>
      </c>
      <c r="AO254" s="6"/>
      <c r="AP254" s="3"/>
      <c r="AQ254" s="3"/>
      <c r="AR254" s="3"/>
      <c r="AS254" s="3"/>
      <c r="AT254" s="3"/>
      <c r="AU254" s="3"/>
      <c r="AV254" s="3"/>
      <c r="AW254" s="3"/>
      <c r="AX254" s="3"/>
      <c r="AY254" s="3"/>
      <c r="AZ254" s="3"/>
      <c r="BA254" s="3"/>
      <c r="BB254" s="3"/>
      <c r="BC254" s="3"/>
      <c r="BD254" s="3"/>
      <c r="BE254" s="3"/>
      <c r="BF254" s="3"/>
      <c r="BG254" s="3"/>
      <c r="BH254" s="3"/>
      <c r="BI254" s="3"/>
    </row>
    <row r="255" ht="14.25" customHeight="1">
      <c r="A255" s="1"/>
      <c r="B255" s="1" t="str">
        <f t="array" ref="B255">ifna(iferror(xlookup(C:C,'1000'!A:A,'1000'!D:D),iferror(xlookup(C:C,'2000'!A:A,'2000'!D:D),xlookup(C:C,'3000'!A:A,'3000'!D:D))),"-")</f>
        <v>-</v>
      </c>
      <c r="C255" s="26">
        <v>1202.0</v>
      </c>
      <c r="D255" s="27" t="s">
        <v>1230</v>
      </c>
      <c r="E255" s="27" t="s">
        <v>1231</v>
      </c>
      <c r="F255" s="27" t="s">
        <v>92</v>
      </c>
      <c r="G255" s="27">
        <v>10.0</v>
      </c>
      <c r="H255" s="28" t="s">
        <v>1232</v>
      </c>
      <c r="I255" s="29" t="s">
        <v>1233</v>
      </c>
      <c r="J255" s="27"/>
      <c r="K255" s="30" t="s">
        <v>42</v>
      </c>
      <c r="L255" s="31" t="s">
        <v>42</v>
      </c>
      <c r="M255" s="51" t="s">
        <v>895</v>
      </c>
      <c r="N255" s="153" t="s">
        <v>58</v>
      </c>
      <c r="O255" s="149" t="s">
        <v>58</v>
      </c>
      <c r="P255" s="66" t="s">
        <v>56</v>
      </c>
      <c r="Q255" s="66"/>
      <c r="R255" s="66"/>
      <c r="S255" s="35"/>
      <c r="T255" s="35"/>
      <c r="U255" s="35"/>
      <c r="V255" s="35"/>
      <c r="W255" s="35"/>
      <c r="X255" s="35"/>
      <c r="Y255" s="35"/>
      <c r="Z255" s="38" t="str">
        <f t="array" ref="Z255">IFERROR(xlookup(C:C,'Follow up.1'!A:A,'Follow up.1'!AF:AF),"-")</f>
        <v>-</v>
      </c>
      <c r="AA255" s="31"/>
      <c r="AB255" s="31"/>
      <c r="AC255" s="31"/>
      <c r="AD255" s="31"/>
      <c r="AE255" s="31"/>
      <c r="AF255" s="31"/>
      <c r="AG255" s="31"/>
      <c r="AH255" s="31"/>
      <c r="AI255" s="31"/>
      <c r="AJ255" s="31"/>
      <c r="AK255" s="31"/>
      <c r="AL255" s="31"/>
      <c r="AM255" s="31"/>
      <c r="AN255" s="39" t="str">
        <f t="array" ref="AN255">IFNA(TEXT(XLOOKUP(C:C,'Follow up.2'!B:B,'Follow up.2'!AF:AF), "mm/yyyy"), "-")</f>
        <v>-</v>
      </c>
      <c r="AO255" s="31"/>
      <c r="AP255" s="27"/>
      <c r="AQ255" s="3"/>
      <c r="AR255" s="3"/>
      <c r="AS255" s="3"/>
      <c r="AT255" s="3"/>
      <c r="AU255" s="3"/>
      <c r="AV255" s="3"/>
      <c r="AW255" s="3"/>
      <c r="AX255" s="3"/>
      <c r="AY255" s="3"/>
      <c r="AZ255" s="3"/>
      <c r="BA255" s="3"/>
      <c r="BB255" s="3"/>
      <c r="BC255" s="3"/>
      <c r="BD255" s="3"/>
      <c r="BE255" s="3"/>
      <c r="BF255" s="3"/>
      <c r="BG255" s="3"/>
      <c r="BH255" s="3"/>
      <c r="BI255" s="3"/>
    </row>
    <row r="256" ht="14.25" customHeight="1">
      <c r="A256" s="1"/>
      <c r="B256" s="1" t="str">
        <f t="array" ref="B256">ifna(iferror(xlookup(C:C,'1000'!A:A,'1000'!D:D),iferror(xlookup(C:C,'2000'!A:A,'2000'!D:D),xlookup(C:C,'3000'!A:A,'3000'!D:D))),"-")</f>
        <v>-</v>
      </c>
      <c r="C256" s="26">
        <v>1218.0</v>
      </c>
      <c r="D256" s="144" t="s">
        <v>1234</v>
      </c>
      <c r="E256" s="144" t="s">
        <v>1235</v>
      </c>
      <c r="F256" s="144" t="s">
        <v>287</v>
      </c>
      <c r="G256" s="144">
        <v>10.0</v>
      </c>
      <c r="H256" s="77" t="s">
        <v>1236</v>
      </c>
      <c r="I256" s="174" t="s">
        <v>1237</v>
      </c>
      <c r="J256" s="144" t="s">
        <v>1238</v>
      </c>
      <c r="K256" s="30" t="s">
        <v>42</v>
      </c>
      <c r="L256" s="31" t="s">
        <v>42</v>
      </c>
      <c r="M256" s="51" t="s">
        <v>895</v>
      </c>
      <c r="N256" s="153" t="s">
        <v>58</v>
      </c>
      <c r="O256" s="149" t="s">
        <v>58</v>
      </c>
      <c r="P256" s="35" t="s">
        <v>76</v>
      </c>
      <c r="Q256" s="35" t="s">
        <v>45</v>
      </c>
      <c r="R256" s="35" t="s">
        <v>45</v>
      </c>
      <c r="S256" s="35"/>
      <c r="T256" s="35"/>
      <c r="U256" s="35"/>
      <c r="V256" s="35"/>
      <c r="W256" s="35"/>
      <c r="X256" s="35"/>
      <c r="Y256" s="35"/>
      <c r="Z256" s="38" t="str">
        <f t="array" ref="Z256">IFERROR(xlookup(C:C,'Follow up.1'!A:A,'Follow up.1'!AF:AF),"-")</f>
        <v>-</v>
      </c>
      <c r="AA256" s="31"/>
      <c r="AB256" s="31"/>
      <c r="AC256" s="31"/>
      <c r="AD256" s="31"/>
      <c r="AE256" s="31"/>
      <c r="AF256" s="31"/>
      <c r="AG256" s="31"/>
      <c r="AH256" s="31"/>
      <c r="AI256" s="31"/>
      <c r="AJ256" s="31"/>
      <c r="AK256" s="31"/>
      <c r="AL256" s="31"/>
      <c r="AM256" s="31"/>
      <c r="AN256" s="39" t="str">
        <f t="array" ref="AN256">IFNA(TEXT(XLOOKUP(C:C,'Follow up.2'!B:B,'Follow up.2'!AF:AF), "mm/yyyy"), "-")</f>
        <v>-</v>
      </c>
      <c r="AO256" s="31"/>
      <c r="AP256" s="27"/>
      <c r="AQ256" s="3"/>
      <c r="AR256" s="3"/>
      <c r="AS256" s="3"/>
      <c r="AT256" s="3"/>
      <c r="AU256" s="3"/>
      <c r="AV256" s="3"/>
      <c r="AW256" s="3"/>
      <c r="AX256" s="3"/>
      <c r="AY256" s="3"/>
      <c r="AZ256" s="3"/>
      <c r="BA256" s="3"/>
      <c r="BB256" s="3"/>
      <c r="BC256" s="3"/>
      <c r="BD256" s="3"/>
      <c r="BE256" s="3"/>
      <c r="BF256" s="3"/>
      <c r="BG256" s="3"/>
      <c r="BH256" s="3"/>
      <c r="BI256" s="3"/>
    </row>
    <row r="257" ht="14.25" customHeight="1">
      <c r="A257" s="1"/>
      <c r="B257" s="1" t="str">
        <f t="array" ref="B257">ifna(iferror(xlookup(C:C,'1000'!A:A,'1000'!D:D),iferror(xlookup(C:C,'2000'!A:A,'2000'!D:D),xlookup(C:C,'3000'!A:A,'3000'!D:D))),"-")</f>
        <v>-</v>
      </c>
      <c r="C257" s="26">
        <v>1249.0</v>
      </c>
      <c r="D257" s="27" t="s">
        <v>1239</v>
      </c>
      <c r="E257" s="27" t="s">
        <v>1063</v>
      </c>
      <c r="F257" s="27" t="s">
        <v>81</v>
      </c>
      <c r="G257" s="27">
        <v>10.0</v>
      </c>
      <c r="H257" s="28" t="s">
        <v>1064</v>
      </c>
      <c r="I257" s="54">
        <v>7.576190061E9</v>
      </c>
      <c r="J257" s="27"/>
      <c r="K257" s="30" t="s">
        <v>609</v>
      </c>
      <c r="L257" s="31" t="s">
        <v>609</v>
      </c>
      <c r="M257" s="51" t="s">
        <v>895</v>
      </c>
      <c r="N257" s="153" t="s">
        <v>58</v>
      </c>
      <c r="O257" s="149" t="s">
        <v>58</v>
      </c>
      <c r="P257" s="35" t="s">
        <v>106</v>
      </c>
      <c r="Q257" s="35" t="s">
        <v>46</v>
      </c>
      <c r="R257" s="35" t="s">
        <v>106</v>
      </c>
      <c r="S257" s="35"/>
      <c r="T257" s="35"/>
      <c r="U257" s="35"/>
      <c r="V257" s="35"/>
      <c r="W257" s="35"/>
      <c r="X257" s="35"/>
      <c r="Y257" s="35"/>
      <c r="Z257" s="38" t="str">
        <f t="array" ref="Z257">IFERROR(xlookup(C:C,'Follow up.1'!A:A,'Follow up.1'!AF:AF),"-")</f>
        <v>-</v>
      </c>
      <c r="AA257" s="31"/>
      <c r="AB257" s="31"/>
      <c r="AC257" s="31"/>
      <c r="AD257" s="31"/>
      <c r="AE257" s="31"/>
      <c r="AF257" s="31"/>
      <c r="AG257" s="31"/>
      <c r="AH257" s="31"/>
      <c r="AI257" s="31"/>
      <c r="AJ257" s="31"/>
      <c r="AK257" s="31"/>
      <c r="AL257" s="31"/>
      <c r="AM257" s="31"/>
      <c r="AN257" s="39" t="str">
        <f t="array" ref="AN257">IFNA(TEXT(XLOOKUP(C:C,'Follow up.2'!B:B,'Follow up.2'!AF:AF), "mm/yyyy"), "-")</f>
        <v>-</v>
      </c>
      <c r="AO257" s="31"/>
      <c r="AP257" s="27"/>
      <c r="AQ257" s="3"/>
      <c r="AR257" s="3"/>
      <c r="AS257" s="3"/>
      <c r="AT257" s="3"/>
      <c r="AU257" s="3"/>
      <c r="AV257" s="3"/>
      <c r="AW257" s="3"/>
      <c r="AX257" s="3"/>
      <c r="AY257" s="3"/>
      <c r="AZ257" s="3"/>
      <c r="BA257" s="3"/>
      <c r="BB257" s="3"/>
      <c r="BC257" s="3"/>
      <c r="BD257" s="3"/>
      <c r="BE257" s="3"/>
      <c r="BF257" s="3"/>
      <c r="BG257" s="3"/>
      <c r="BH257" s="3"/>
      <c r="BI257" s="3"/>
    </row>
    <row r="258" ht="14.25" customHeight="1">
      <c r="A258" s="1"/>
      <c r="B258" s="1" t="str">
        <f t="array" ref="B258">ifna(iferror(xlookup(C:C,'1000'!A:A,'1000'!D:D),iferror(xlookup(C:C,'2000'!A:A,'2000'!D:D),xlookup(C:C,'3000'!A:A,'3000'!D:D))),"-")</f>
        <v>-</v>
      </c>
      <c r="C258" s="26">
        <v>1284.0</v>
      </c>
      <c r="D258" s="27" t="s">
        <v>1240</v>
      </c>
      <c r="E258" s="27"/>
      <c r="F258" s="27" t="s">
        <v>38</v>
      </c>
      <c r="G258" s="27">
        <v>10.0</v>
      </c>
      <c r="H258" s="28" t="s">
        <v>1241</v>
      </c>
      <c r="I258" s="29" t="s">
        <v>1242</v>
      </c>
      <c r="J258" s="27"/>
      <c r="K258" s="30" t="s">
        <v>42</v>
      </c>
      <c r="L258" s="31" t="s">
        <v>42</v>
      </c>
      <c r="M258" s="51" t="s">
        <v>895</v>
      </c>
      <c r="N258" s="153" t="s">
        <v>58</v>
      </c>
      <c r="O258" s="149" t="s">
        <v>58</v>
      </c>
      <c r="P258" s="35" t="s">
        <v>106</v>
      </c>
      <c r="Q258" s="35"/>
      <c r="R258" s="35"/>
      <c r="S258" s="35"/>
      <c r="T258" s="35"/>
      <c r="U258" s="35"/>
      <c r="V258" s="35"/>
      <c r="W258" s="35"/>
      <c r="X258" s="35"/>
      <c r="Y258" s="35"/>
      <c r="Z258" s="38" t="str">
        <f t="array" ref="Z258">IFERROR(xlookup(C:C,'Follow up.1'!A:A,'Follow up.1'!AF:AF),"-")</f>
        <v>-</v>
      </c>
      <c r="AA258" s="31"/>
      <c r="AB258" s="31"/>
      <c r="AC258" s="31"/>
      <c r="AD258" s="31"/>
      <c r="AE258" s="31"/>
      <c r="AF258" s="31"/>
      <c r="AG258" s="31"/>
      <c r="AH258" s="31"/>
      <c r="AI258" s="31"/>
      <c r="AJ258" s="31"/>
      <c r="AK258" s="31"/>
      <c r="AL258" s="31"/>
      <c r="AM258" s="31"/>
      <c r="AN258" s="39" t="str">
        <f t="array" ref="AN258">IFNA(TEXT(XLOOKUP(C:C,'Follow up.2'!B:B,'Follow up.2'!AF:AF), "mm/yyyy"), "-")</f>
        <v>-</v>
      </c>
      <c r="AO258" s="31"/>
      <c r="AP258" s="27"/>
      <c r="AQ258" s="3"/>
      <c r="AR258" s="3"/>
      <c r="AS258" s="3"/>
      <c r="AT258" s="3"/>
      <c r="AU258" s="3"/>
      <c r="AV258" s="3"/>
      <c r="AW258" s="3"/>
      <c r="AX258" s="3"/>
      <c r="AY258" s="3"/>
      <c r="AZ258" s="3"/>
      <c r="BA258" s="3"/>
      <c r="BB258" s="3"/>
      <c r="BC258" s="3"/>
      <c r="BD258" s="3"/>
      <c r="BE258" s="3"/>
      <c r="BF258" s="3"/>
      <c r="BG258" s="3"/>
      <c r="BH258" s="3"/>
      <c r="BI258" s="3"/>
    </row>
    <row r="259" ht="14.25" customHeight="1">
      <c r="A259" s="1"/>
      <c r="B259" s="1" t="str">
        <f t="array" ref="B259">ifna(iferror(xlookup(C:C,'1000'!A:A,'1000'!D:D),iferror(xlookup(C:C,'2000'!A:A,'2000'!D:D),xlookup(C:C,'3000'!A:A,'3000'!D:D))),"-")</f>
        <v>-</v>
      </c>
      <c r="C259" s="133">
        <v>1406.0</v>
      </c>
      <c r="D259" s="140" t="s">
        <v>192</v>
      </c>
      <c r="E259" s="134" t="s">
        <v>1243</v>
      </c>
      <c r="F259" s="94" t="s">
        <v>117</v>
      </c>
      <c r="G259" s="134">
        <v>10.0</v>
      </c>
      <c r="H259" s="28" t="s">
        <v>1244</v>
      </c>
      <c r="I259" s="141">
        <v>2.1555274E9</v>
      </c>
      <c r="J259" s="134">
        <v>2.15789505E9</v>
      </c>
      <c r="K259" s="30" t="s">
        <v>609</v>
      </c>
      <c r="L259" s="31" t="s">
        <v>609</v>
      </c>
      <c r="M259" s="51" t="s">
        <v>895</v>
      </c>
      <c r="N259" s="153" t="s">
        <v>58</v>
      </c>
      <c r="O259" s="149" t="s">
        <v>58</v>
      </c>
      <c r="P259" s="65" t="s">
        <v>46</v>
      </c>
      <c r="Q259" s="65"/>
      <c r="R259" s="65"/>
      <c r="S259" s="65"/>
      <c r="T259" s="65"/>
      <c r="U259" s="65"/>
      <c r="V259" s="65"/>
      <c r="W259" s="65"/>
      <c r="X259" s="65"/>
      <c r="Y259" s="65"/>
      <c r="Z259" s="38" t="str">
        <f t="array" ref="Z259">IFERROR(xlookup(C:C,'Follow up.1'!A:A,'Follow up.1'!AF:AF),"-")</f>
        <v>-</v>
      </c>
      <c r="AA259" s="6"/>
      <c r="AB259" s="6"/>
      <c r="AC259" s="6"/>
      <c r="AD259" s="6"/>
      <c r="AE259" s="6"/>
      <c r="AF259" s="6"/>
      <c r="AG259" s="6"/>
      <c r="AH259" s="6"/>
      <c r="AI259" s="6"/>
      <c r="AJ259" s="6"/>
      <c r="AK259" s="6"/>
      <c r="AL259" s="6"/>
      <c r="AM259" s="6"/>
      <c r="AN259" s="39" t="str">
        <f t="array" ref="AN259">IFNA(TEXT(XLOOKUP(C:C,'Follow up.2'!B:B,'Follow up.2'!AF:AF), "mm/yyyy"), "-")</f>
        <v>-</v>
      </c>
      <c r="AO259" s="6"/>
      <c r="AP259" s="3"/>
      <c r="AQ259" s="3"/>
      <c r="AR259" s="3"/>
      <c r="AS259" s="3"/>
      <c r="AT259" s="3"/>
      <c r="AU259" s="3"/>
      <c r="AV259" s="3"/>
      <c r="AW259" s="3"/>
      <c r="AX259" s="3"/>
      <c r="AY259" s="3"/>
      <c r="AZ259" s="3"/>
      <c r="BA259" s="3"/>
      <c r="BB259" s="3"/>
      <c r="BC259" s="3"/>
      <c r="BD259" s="3"/>
      <c r="BE259" s="3"/>
      <c r="BF259" s="3"/>
      <c r="BG259" s="3"/>
      <c r="BH259" s="3"/>
      <c r="BI259" s="3"/>
    </row>
    <row r="260" ht="14.25" customHeight="1">
      <c r="A260" s="1"/>
      <c r="B260" s="1" t="str">
        <f t="array" ref="B260">ifna(iferror(xlookup(C:C,'1000'!A:A,'1000'!D:D),iferror(xlookup(C:C,'2000'!A:A,'2000'!D:D),xlookup(C:C,'3000'!A:A,'3000'!D:D))),"-")</f>
        <v>-</v>
      </c>
      <c r="C260" s="26">
        <v>1429.0</v>
      </c>
      <c r="D260" s="132" t="s">
        <v>571</v>
      </c>
      <c r="E260" s="132" t="s">
        <v>1245</v>
      </c>
      <c r="F260" s="27" t="s">
        <v>117</v>
      </c>
      <c r="G260" s="27">
        <v>10.0</v>
      </c>
      <c r="H260" s="28" t="s">
        <v>1246</v>
      </c>
      <c r="I260" s="175">
        <v>2.153013599E9</v>
      </c>
      <c r="J260" s="27"/>
      <c r="K260" s="30" t="s">
        <v>609</v>
      </c>
      <c r="L260" s="31" t="s">
        <v>609</v>
      </c>
      <c r="M260" s="51" t="s">
        <v>895</v>
      </c>
      <c r="N260" s="153" t="s">
        <v>58</v>
      </c>
      <c r="O260" s="149" t="s">
        <v>58</v>
      </c>
      <c r="P260" s="65" t="s">
        <v>106</v>
      </c>
      <c r="Q260" s="65"/>
      <c r="R260" s="65"/>
      <c r="S260" s="65"/>
      <c r="T260" s="65"/>
      <c r="U260" s="65"/>
      <c r="V260" s="65"/>
      <c r="W260" s="65"/>
      <c r="X260" s="65"/>
      <c r="Y260" s="65"/>
      <c r="Z260" s="38" t="str">
        <f t="array" ref="Z260">IFERROR(xlookup(C:C,'Follow up.1'!A:A,'Follow up.1'!AF:AF),"-")</f>
        <v>-</v>
      </c>
      <c r="AA260" s="6"/>
      <c r="AB260" s="6"/>
      <c r="AC260" s="6"/>
      <c r="AD260" s="6"/>
      <c r="AE260" s="6"/>
      <c r="AF260" s="6"/>
      <c r="AG260" s="6"/>
      <c r="AH260" s="6"/>
      <c r="AI260" s="6"/>
      <c r="AJ260" s="6"/>
      <c r="AK260" s="6"/>
      <c r="AL260" s="6"/>
      <c r="AM260" s="6"/>
      <c r="AN260" s="39" t="str">
        <f t="array" ref="AN260">IFNA(TEXT(XLOOKUP(C:C,'Follow up.2'!B:B,'Follow up.2'!AF:AF), "mm/yyyy"), "-")</f>
        <v>-</v>
      </c>
      <c r="AO260" s="6"/>
      <c r="AP260" s="3"/>
      <c r="AQ260" s="3"/>
      <c r="AR260" s="3"/>
      <c r="AS260" s="3"/>
      <c r="AT260" s="3"/>
      <c r="AU260" s="3"/>
      <c r="AV260" s="3"/>
      <c r="AW260" s="3"/>
      <c r="AX260" s="3"/>
      <c r="AY260" s="3"/>
      <c r="AZ260" s="3"/>
      <c r="BA260" s="3"/>
      <c r="BB260" s="3"/>
      <c r="BC260" s="3"/>
      <c r="BD260" s="3"/>
      <c r="BE260" s="3"/>
      <c r="BF260" s="3"/>
      <c r="BG260" s="3"/>
      <c r="BH260" s="3"/>
      <c r="BI260" s="3"/>
    </row>
    <row r="261" ht="14.25" customHeight="1">
      <c r="A261" s="1"/>
      <c r="B261" s="1" t="str">
        <f t="array" ref="B261">ifna(iferror(xlookup(C:C,'1000'!A:A,'1000'!D:D),iferror(xlookup(C:C,'2000'!A:A,'2000'!D:D),xlookup(C:C,'3000'!A:A,'3000'!D:D))),"-")</f>
        <v>-</v>
      </c>
      <c r="C261" s="26">
        <v>1433.0</v>
      </c>
      <c r="D261" s="27" t="s">
        <v>1072</v>
      </c>
      <c r="E261" s="27" t="s">
        <v>250</v>
      </c>
      <c r="F261" s="27" t="s">
        <v>117</v>
      </c>
      <c r="G261" s="27">
        <v>10.0</v>
      </c>
      <c r="H261" s="28" t="s">
        <v>1247</v>
      </c>
      <c r="I261" s="29" t="s">
        <v>1248</v>
      </c>
      <c r="J261" s="27" t="s">
        <v>1249</v>
      </c>
      <c r="K261" s="30" t="s">
        <v>609</v>
      </c>
      <c r="L261" s="31" t="s">
        <v>609</v>
      </c>
      <c r="M261" s="51" t="s">
        <v>895</v>
      </c>
      <c r="N261" s="153" t="s">
        <v>58</v>
      </c>
      <c r="O261" s="149" t="s">
        <v>58</v>
      </c>
      <c r="P261" s="65" t="s">
        <v>46</v>
      </c>
      <c r="Q261" s="65"/>
      <c r="R261" s="65"/>
      <c r="S261" s="65"/>
      <c r="T261" s="65"/>
      <c r="U261" s="65"/>
      <c r="V261" s="65"/>
      <c r="W261" s="65"/>
      <c r="X261" s="65"/>
      <c r="Y261" s="65"/>
      <c r="Z261" s="38" t="str">
        <f t="array" ref="Z261">IFERROR(xlookup(C:C,'Follow up.1'!A:A,'Follow up.1'!AF:AF),"-")</f>
        <v>-</v>
      </c>
      <c r="AA261" s="6"/>
      <c r="AB261" s="6"/>
      <c r="AC261" s="6"/>
      <c r="AD261" s="6"/>
      <c r="AE261" s="6"/>
      <c r="AF261" s="6"/>
      <c r="AG261" s="6"/>
      <c r="AH261" s="6"/>
      <c r="AI261" s="6"/>
      <c r="AJ261" s="6"/>
      <c r="AK261" s="6"/>
      <c r="AL261" s="6"/>
      <c r="AM261" s="6"/>
      <c r="AN261" s="39" t="str">
        <f t="array" ref="AN261">IFNA(TEXT(XLOOKUP(C:C,'Follow up.2'!B:B,'Follow up.2'!AF:AF), "mm/yyyy"), "-")</f>
        <v>-</v>
      </c>
      <c r="AO261" s="6"/>
      <c r="AP261" s="3"/>
      <c r="AQ261" s="3"/>
      <c r="AR261" s="3"/>
      <c r="AS261" s="3"/>
      <c r="AT261" s="3"/>
      <c r="AU261" s="3"/>
      <c r="AV261" s="3"/>
      <c r="AW261" s="3"/>
      <c r="AX261" s="3"/>
      <c r="AY261" s="3"/>
      <c r="AZ261" s="3"/>
      <c r="BA261" s="3"/>
      <c r="BB261" s="3"/>
      <c r="BC261" s="3"/>
      <c r="BD261" s="3"/>
      <c r="BE261" s="3"/>
      <c r="BF261" s="3"/>
      <c r="BG261" s="3"/>
      <c r="BH261" s="3"/>
      <c r="BI261" s="3"/>
    </row>
    <row r="262" ht="14.25" customHeight="1">
      <c r="A262" s="1"/>
      <c r="B262" s="1" t="str">
        <f t="array" ref="B262">ifna(iferror(xlookup(C:C,'1000'!A:A,'1000'!D:D),iferror(xlookup(C:C,'2000'!A:A,'2000'!D:D),xlookup(C:C,'3000'!A:A,'3000'!D:D))),"-")</f>
        <v>-</v>
      </c>
      <c r="C262" s="119">
        <v>1459.0</v>
      </c>
      <c r="D262" s="27" t="s">
        <v>642</v>
      </c>
      <c r="E262" s="27" t="s">
        <v>1250</v>
      </c>
      <c r="F262" s="27" t="s">
        <v>81</v>
      </c>
      <c r="G262" s="27">
        <v>10.0</v>
      </c>
      <c r="H262" s="28" t="s">
        <v>1251</v>
      </c>
      <c r="I262" s="29" t="s">
        <v>1252</v>
      </c>
      <c r="J262" s="27"/>
      <c r="K262" s="30" t="s">
        <v>206</v>
      </c>
      <c r="L262" s="6" t="s">
        <v>206</v>
      </c>
      <c r="M262" s="51" t="s">
        <v>895</v>
      </c>
      <c r="N262" s="153" t="s">
        <v>58</v>
      </c>
      <c r="O262" s="149" t="s">
        <v>58</v>
      </c>
      <c r="P262" s="65" t="s">
        <v>46</v>
      </c>
      <c r="Q262" s="65" t="s">
        <v>46</v>
      </c>
      <c r="R262" s="65" t="s">
        <v>106</v>
      </c>
      <c r="S262" s="65"/>
      <c r="T262" s="65"/>
      <c r="U262" s="65"/>
      <c r="V262" s="65"/>
      <c r="W262" s="65"/>
      <c r="X262" s="65"/>
      <c r="Y262" s="65"/>
      <c r="Z262" s="38" t="str">
        <f t="array" ref="Z262">IFERROR(xlookup(C:C,'Follow up.1'!A:A,'Follow up.1'!AF:AF),"-")</f>
        <v>-</v>
      </c>
      <c r="AA262" s="6"/>
      <c r="AB262" s="6"/>
      <c r="AC262" s="6"/>
      <c r="AD262" s="6"/>
      <c r="AE262" s="6"/>
      <c r="AF262" s="6"/>
      <c r="AG262" s="6"/>
      <c r="AH262" s="6"/>
      <c r="AI262" s="6"/>
      <c r="AJ262" s="6"/>
      <c r="AK262" s="6"/>
      <c r="AL262" s="6"/>
      <c r="AM262" s="6"/>
      <c r="AN262" s="39" t="str">
        <f t="array" ref="AN262">IFNA(TEXT(XLOOKUP(C:C,'Follow up.2'!B:B,'Follow up.2'!AF:AF), "mm/yyyy"), "-")</f>
        <v>-</v>
      </c>
      <c r="AO262" s="6"/>
      <c r="AP262" s="3"/>
      <c r="AQ262" s="3"/>
      <c r="AR262" s="3"/>
      <c r="AS262" s="3"/>
      <c r="AT262" s="3"/>
      <c r="AU262" s="3"/>
      <c r="AV262" s="3"/>
      <c r="AW262" s="3"/>
      <c r="AX262" s="3"/>
      <c r="AY262" s="3"/>
      <c r="AZ262" s="3"/>
      <c r="BA262" s="3"/>
      <c r="BB262" s="3"/>
      <c r="BC262" s="3"/>
      <c r="BD262" s="3"/>
      <c r="BE262" s="3"/>
      <c r="BF262" s="3"/>
      <c r="BG262" s="3"/>
      <c r="BH262" s="3"/>
      <c r="BI262" s="3"/>
    </row>
    <row r="263" ht="14.25" customHeight="1">
      <c r="A263" s="1"/>
      <c r="B263" s="1" t="str">
        <f t="array" ref="B263">ifna(iferror(xlookup(C:C,'1000'!A:A,'1000'!D:D),iferror(xlookup(C:C,'2000'!A:A,'2000'!D:D),xlookup(C:C,'3000'!A:A,'3000'!D:D))),"-")</f>
        <v>-</v>
      </c>
      <c r="C263" s="26">
        <v>1500.0</v>
      </c>
      <c r="D263" s="27" t="s">
        <v>1253</v>
      </c>
      <c r="E263" s="27" t="s">
        <v>1254</v>
      </c>
      <c r="F263" s="27" t="s">
        <v>170</v>
      </c>
      <c r="G263" s="27">
        <v>10.0</v>
      </c>
      <c r="H263" s="28" t="s">
        <v>1255</v>
      </c>
      <c r="I263" s="29" t="s">
        <v>961</v>
      </c>
      <c r="J263" s="27"/>
      <c r="K263" s="30" t="s">
        <v>206</v>
      </c>
      <c r="L263" s="6" t="s">
        <v>206</v>
      </c>
      <c r="M263" s="51" t="s">
        <v>895</v>
      </c>
      <c r="N263" s="153" t="s">
        <v>58</v>
      </c>
      <c r="O263" s="149" t="s">
        <v>58</v>
      </c>
      <c r="P263" s="65" t="s">
        <v>46</v>
      </c>
      <c r="Q263" s="65"/>
      <c r="R263" s="65"/>
      <c r="S263" s="65"/>
      <c r="T263" s="65"/>
      <c r="U263" s="65"/>
      <c r="V263" s="65"/>
      <c r="W263" s="65"/>
      <c r="X263" s="65"/>
      <c r="Y263" s="65"/>
      <c r="Z263" s="38" t="str">
        <f t="array" ref="Z263">IFERROR(xlookup(C:C,'Follow up.1'!A:A,'Follow up.1'!AF:AF),"-")</f>
        <v>-</v>
      </c>
      <c r="AA263" s="6"/>
      <c r="AB263" s="6"/>
      <c r="AC263" s="6"/>
      <c r="AD263" s="6"/>
      <c r="AE263" s="6"/>
      <c r="AF263" s="6"/>
      <c r="AG263" s="6"/>
      <c r="AH263" s="6"/>
      <c r="AI263" s="6"/>
      <c r="AJ263" s="6"/>
      <c r="AK263" s="6"/>
      <c r="AL263" s="6"/>
      <c r="AM263" s="6"/>
      <c r="AN263" s="39" t="str">
        <f t="array" ref="AN263">IFNA(TEXT(XLOOKUP(C:C,'Follow up.2'!B:B,'Follow up.2'!AF:AF), "mm/yyyy"), "-")</f>
        <v>-</v>
      </c>
      <c r="AO263" s="6"/>
      <c r="AP263" s="3"/>
      <c r="AQ263" s="3"/>
      <c r="AR263" s="3"/>
      <c r="AS263" s="3"/>
      <c r="AT263" s="3"/>
      <c r="AU263" s="3"/>
      <c r="AV263" s="3"/>
      <c r="AW263" s="3"/>
      <c r="AX263" s="3"/>
      <c r="AY263" s="3"/>
      <c r="AZ263" s="3"/>
      <c r="BA263" s="3"/>
      <c r="BB263" s="3"/>
      <c r="BC263" s="3"/>
      <c r="BD263" s="3"/>
      <c r="BE263" s="3"/>
      <c r="BF263" s="3"/>
      <c r="BG263" s="3"/>
      <c r="BH263" s="3"/>
      <c r="BI263" s="3"/>
    </row>
    <row r="264" ht="14.25" customHeight="1">
      <c r="A264" s="1"/>
      <c r="B264" s="1" t="str">
        <f t="array" ref="B264">ifna(iferror(xlookup(C:C,'1000'!A:A,'1000'!D:D),iferror(xlookup(C:C,'2000'!A:A,'2000'!D:D),xlookup(C:C,'3000'!A:A,'3000'!D:D))),"-")</f>
        <v>-</v>
      </c>
      <c r="C264" s="26">
        <v>1516.0</v>
      </c>
      <c r="D264" s="27" t="s">
        <v>1256</v>
      </c>
      <c r="E264" s="27" t="s">
        <v>1257</v>
      </c>
      <c r="F264" s="27" t="s">
        <v>170</v>
      </c>
      <c r="G264" s="27">
        <v>10.0</v>
      </c>
      <c r="H264" s="28" t="s">
        <v>1258</v>
      </c>
      <c r="I264" s="29" t="s">
        <v>1259</v>
      </c>
      <c r="J264" s="27"/>
      <c r="K264" s="30" t="s">
        <v>1260</v>
      </c>
      <c r="L264" s="6" t="s">
        <v>1260</v>
      </c>
      <c r="M264" s="51" t="s">
        <v>895</v>
      </c>
      <c r="N264" s="153" t="s">
        <v>58</v>
      </c>
      <c r="O264" s="149" t="s">
        <v>58</v>
      </c>
      <c r="P264" s="65" t="s">
        <v>46</v>
      </c>
      <c r="Q264" s="65"/>
      <c r="R264" s="65"/>
      <c r="S264" s="65"/>
      <c r="T264" s="65"/>
      <c r="U264" s="65"/>
      <c r="V264" s="65"/>
      <c r="W264" s="65"/>
      <c r="X264" s="65"/>
      <c r="Y264" s="65"/>
      <c r="Z264" s="38" t="str">
        <f t="array" ref="Z264">IFERROR(xlookup(C:C,'Follow up.1'!A:A,'Follow up.1'!AF:AF),"-")</f>
        <v>-</v>
      </c>
      <c r="AA264" s="6"/>
      <c r="AB264" s="6"/>
      <c r="AC264" s="6"/>
      <c r="AD264" s="6"/>
      <c r="AE264" s="6"/>
      <c r="AF264" s="6"/>
      <c r="AG264" s="6"/>
      <c r="AH264" s="6"/>
      <c r="AI264" s="6"/>
      <c r="AJ264" s="6"/>
      <c r="AK264" s="6"/>
      <c r="AL264" s="6"/>
      <c r="AM264" s="6"/>
      <c r="AN264" s="39" t="str">
        <f t="array" ref="AN264">IFNA(TEXT(XLOOKUP(C:C,'Follow up.2'!B:B,'Follow up.2'!AF:AF), "mm/yyyy"), "-")</f>
        <v>-</v>
      </c>
      <c r="AO264" s="6"/>
      <c r="AP264" s="3"/>
      <c r="AQ264" s="3"/>
      <c r="AR264" s="3"/>
      <c r="AS264" s="3"/>
      <c r="AT264" s="3"/>
      <c r="AU264" s="3"/>
      <c r="AV264" s="3"/>
      <c r="AW264" s="3"/>
      <c r="AX264" s="3"/>
      <c r="AY264" s="3"/>
      <c r="AZ264" s="3"/>
      <c r="BA264" s="3"/>
      <c r="BB264" s="3"/>
      <c r="BC264" s="3"/>
      <c r="BD264" s="3"/>
      <c r="BE264" s="3"/>
      <c r="BF264" s="3"/>
      <c r="BG264" s="3"/>
      <c r="BH264" s="3"/>
      <c r="BI264" s="3"/>
    </row>
    <row r="265" ht="14.25" customHeight="1">
      <c r="A265" s="1"/>
      <c r="B265" s="1" t="str">
        <f t="array" ref="B265">ifna(iferror(xlookup(C:C,'1000'!A:A,'1000'!D:D),iferror(xlookup(C:C,'2000'!A:A,'2000'!D:D),xlookup(C:C,'3000'!A:A,'3000'!D:D))),"-")</f>
        <v>-</v>
      </c>
      <c r="C265" s="26">
        <v>1520.0</v>
      </c>
      <c r="D265" s="27" t="s">
        <v>322</v>
      </c>
      <c r="E265" s="27" t="s">
        <v>1261</v>
      </c>
      <c r="F265" s="27" t="s">
        <v>38</v>
      </c>
      <c r="G265" s="27">
        <v>10.0</v>
      </c>
      <c r="H265" s="28" t="s">
        <v>1262</v>
      </c>
      <c r="I265" s="29" t="s">
        <v>1263</v>
      </c>
      <c r="J265" s="27"/>
      <c r="K265" s="30" t="s">
        <v>206</v>
      </c>
      <c r="L265" s="6" t="s">
        <v>206</v>
      </c>
      <c r="M265" s="51" t="s">
        <v>895</v>
      </c>
      <c r="N265" s="153" t="s">
        <v>58</v>
      </c>
      <c r="O265" s="149" t="s">
        <v>58</v>
      </c>
      <c r="P265" s="65" t="s">
        <v>44</v>
      </c>
      <c r="Q265" s="65"/>
      <c r="R265" s="65"/>
      <c r="S265" s="65"/>
      <c r="T265" s="65"/>
      <c r="U265" s="65"/>
      <c r="V265" s="65"/>
      <c r="W265" s="65"/>
      <c r="X265" s="65"/>
      <c r="Y265" s="65"/>
      <c r="Z265" s="38" t="str">
        <f t="array" ref="Z265">IFERROR(xlookup(C:C,'Follow up.1'!A:A,'Follow up.1'!AF:AF),"-")</f>
        <v>-</v>
      </c>
      <c r="AA265" s="6"/>
      <c r="AB265" s="6"/>
      <c r="AC265" s="6"/>
      <c r="AD265" s="6"/>
      <c r="AE265" s="6"/>
      <c r="AF265" s="6"/>
      <c r="AG265" s="6"/>
      <c r="AH265" s="6"/>
      <c r="AI265" s="6"/>
      <c r="AJ265" s="6"/>
      <c r="AK265" s="6"/>
      <c r="AL265" s="6"/>
      <c r="AM265" s="6"/>
      <c r="AN265" s="39" t="str">
        <f t="array" ref="AN265">IFNA(TEXT(XLOOKUP(C:C,'Follow up.2'!B:B,'Follow up.2'!AF:AF), "mm/yyyy"), "-")</f>
        <v>-</v>
      </c>
      <c r="AO265" s="6"/>
      <c r="AP265" s="3"/>
      <c r="AQ265" s="3"/>
      <c r="AR265" s="3"/>
      <c r="AS265" s="3"/>
      <c r="AT265" s="3"/>
      <c r="AU265" s="3"/>
      <c r="AV265" s="3"/>
      <c r="AW265" s="3"/>
      <c r="AX265" s="3"/>
      <c r="AY265" s="3"/>
      <c r="AZ265" s="3"/>
      <c r="BA265" s="3"/>
      <c r="BB265" s="3"/>
      <c r="BC265" s="3"/>
      <c r="BD265" s="3"/>
      <c r="BE265" s="3"/>
      <c r="BF265" s="3"/>
      <c r="BG265" s="3"/>
      <c r="BH265" s="3"/>
      <c r="BI265" s="3"/>
    </row>
    <row r="266" ht="14.25" customHeight="1">
      <c r="A266" s="1"/>
      <c r="B266" s="1" t="str">
        <f t="array" ref="B266">ifna(iferror(xlookup(C:C,'1000'!A:A,'1000'!D:D),iferror(xlookup(C:C,'2000'!A:A,'2000'!D:D),xlookup(C:C,'3000'!A:A,'3000'!D:D))),"-")</f>
        <v>-</v>
      </c>
      <c r="C266" s="26">
        <v>1550.0</v>
      </c>
      <c r="D266" s="27" t="s">
        <v>1264</v>
      </c>
      <c r="E266" s="27" t="s">
        <v>1265</v>
      </c>
      <c r="F266" s="27" t="s">
        <v>92</v>
      </c>
      <c r="G266" s="27">
        <v>10.0</v>
      </c>
      <c r="H266" s="28" t="s">
        <v>1266</v>
      </c>
      <c r="I266" s="29" t="s">
        <v>1267</v>
      </c>
      <c r="J266" s="27" t="s">
        <v>1268</v>
      </c>
      <c r="K266" s="30" t="s">
        <v>1269</v>
      </c>
      <c r="L266" s="6" t="s">
        <v>1269</v>
      </c>
      <c r="M266" s="51" t="s">
        <v>895</v>
      </c>
      <c r="N266" s="153" t="s">
        <v>58</v>
      </c>
      <c r="O266" s="149" t="s">
        <v>58</v>
      </c>
      <c r="P266" s="65" t="s">
        <v>56</v>
      </c>
      <c r="Q266" s="65" t="s">
        <v>45</v>
      </c>
      <c r="R266" s="65" t="s">
        <v>45</v>
      </c>
      <c r="S266" s="65"/>
      <c r="T266" s="65"/>
      <c r="U266" s="65"/>
      <c r="V266" s="65"/>
      <c r="W266" s="65"/>
      <c r="X266" s="65"/>
      <c r="Y266" s="65"/>
      <c r="Z266" s="38" t="str">
        <f t="array" ref="Z266">IFERROR(xlookup(C:C,'Follow up.1'!A:A,'Follow up.1'!AF:AF),"-")</f>
        <v>-</v>
      </c>
      <c r="AA266" s="6"/>
      <c r="AB266" s="6"/>
      <c r="AC266" s="6"/>
      <c r="AD266" s="6"/>
      <c r="AE266" s="6"/>
      <c r="AF266" s="6"/>
      <c r="AG266" s="6"/>
      <c r="AH266" s="6"/>
      <c r="AI266" s="6"/>
      <c r="AJ266" s="6"/>
      <c r="AK266" s="6"/>
      <c r="AL266" s="6"/>
      <c r="AM266" s="6"/>
      <c r="AN266" s="39" t="str">
        <f t="array" ref="AN266">IFNA(TEXT(XLOOKUP(C:C,'Follow up.2'!B:B,'Follow up.2'!AF:AF), "mm/yyyy"), "-")</f>
        <v>-</v>
      </c>
      <c r="AO266" s="6"/>
      <c r="AP266" s="3"/>
      <c r="AQ266" s="3"/>
      <c r="AR266" s="3"/>
      <c r="AS266" s="3"/>
      <c r="AT266" s="3"/>
      <c r="AU266" s="3"/>
      <c r="AV266" s="3"/>
      <c r="AW266" s="3"/>
      <c r="AX266" s="3"/>
      <c r="AY266" s="3"/>
      <c r="AZ266" s="3"/>
      <c r="BA266" s="3"/>
      <c r="BB266" s="3"/>
      <c r="BC266" s="3"/>
      <c r="BD266" s="3"/>
      <c r="BE266" s="3"/>
      <c r="BF266" s="3"/>
      <c r="BG266" s="3"/>
      <c r="BH266" s="3"/>
      <c r="BI266" s="3"/>
    </row>
    <row r="267" ht="14.25" customHeight="1">
      <c r="A267" s="1"/>
      <c r="B267" s="1" t="str">
        <f t="array" ref="B267">ifna(iferror(xlookup(C:C,'1000'!A:A,'1000'!D:D),iferror(xlookup(C:C,'2000'!A:A,'2000'!D:D),xlookup(C:C,'3000'!A:A,'3000'!D:D))),"-")</f>
        <v>-</v>
      </c>
      <c r="C267" s="26">
        <v>1557.0</v>
      </c>
      <c r="D267" s="27" t="s">
        <v>958</v>
      </c>
      <c r="E267" s="27" t="s">
        <v>1270</v>
      </c>
      <c r="F267" s="27" t="s">
        <v>81</v>
      </c>
      <c r="G267" s="27">
        <v>10.0</v>
      </c>
      <c r="H267" s="28" t="s">
        <v>1271</v>
      </c>
      <c r="I267" s="29" t="s">
        <v>1272</v>
      </c>
      <c r="J267" s="27"/>
      <c r="K267" s="30" t="s">
        <v>609</v>
      </c>
      <c r="L267" s="6" t="s">
        <v>609</v>
      </c>
      <c r="M267" s="51" t="s">
        <v>895</v>
      </c>
      <c r="N267" s="153" t="s">
        <v>58</v>
      </c>
      <c r="O267" s="149" t="s">
        <v>58</v>
      </c>
      <c r="P267" s="65" t="s">
        <v>106</v>
      </c>
      <c r="Q267" s="65"/>
      <c r="R267" s="65"/>
      <c r="S267" s="65"/>
      <c r="T267" s="65"/>
      <c r="U267" s="65"/>
      <c r="V267" s="65"/>
      <c r="W267" s="65"/>
      <c r="X267" s="65"/>
      <c r="Y267" s="65"/>
      <c r="Z267" s="38" t="str">
        <f t="array" ref="Z267">IFERROR(xlookup(C:C,'Follow up.1'!A:A,'Follow up.1'!AF:AF),"-")</f>
        <v>-</v>
      </c>
      <c r="AA267" s="6"/>
      <c r="AB267" s="6"/>
      <c r="AC267" s="6"/>
      <c r="AD267" s="6"/>
      <c r="AE267" s="6"/>
      <c r="AF267" s="6"/>
      <c r="AG267" s="6"/>
      <c r="AH267" s="6"/>
      <c r="AI267" s="6"/>
      <c r="AJ267" s="6"/>
      <c r="AK267" s="6"/>
      <c r="AL267" s="6"/>
      <c r="AM267" s="6"/>
      <c r="AN267" s="39" t="str">
        <f t="array" ref="AN267">IFNA(TEXT(XLOOKUP(C:C,'Follow up.2'!B:B,'Follow up.2'!AF:AF), "mm/yyyy"), "-")</f>
        <v>-</v>
      </c>
      <c r="AO267" s="6"/>
      <c r="AP267" s="3"/>
      <c r="AQ267" s="3"/>
      <c r="AR267" s="3"/>
      <c r="AS267" s="3"/>
      <c r="AT267" s="3"/>
      <c r="AU267" s="3"/>
      <c r="AV267" s="3"/>
      <c r="AW267" s="3"/>
      <c r="AX267" s="3"/>
      <c r="AY267" s="3"/>
      <c r="AZ267" s="3"/>
      <c r="BA267" s="3"/>
      <c r="BB267" s="3"/>
      <c r="BC267" s="3"/>
      <c r="BD267" s="3"/>
      <c r="BE267" s="3"/>
      <c r="BF267" s="3"/>
      <c r="BG267" s="3"/>
      <c r="BH267" s="3"/>
      <c r="BI267" s="3"/>
    </row>
    <row r="268" ht="14.25" customHeight="1">
      <c r="A268" s="1"/>
      <c r="B268" s="1" t="str">
        <f t="array" ref="B268">ifna(iferror(xlookup(C:C,'1000'!A:A,'1000'!D:D),iferror(xlookup(C:C,'2000'!A:A,'2000'!D:D),xlookup(C:C,'3000'!A:A,'3000'!D:D))),"-")</f>
        <v>-</v>
      </c>
      <c r="C268" s="26">
        <v>1564.0</v>
      </c>
      <c r="D268" s="27" t="s">
        <v>669</v>
      </c>
      <c r="E268" s="27" t="s">
        <v>1273</v>
      </c>
      <c r="F268" s="27" t="s">
        <v>81</v>
      </c>
      <c r="G268" s="27">
        <v>10.0</v>
      </c>
      <c r="H268" s="28" t="s">
        <v>1274</v>
      </c>
      <c r="I268" s="29" t="s">
        <v>1275</v>
      </c>
      <c r="J268" s="27"/>
      <c r="K268" s="30" t="s">
        <v>206</v>
      </c>
      <c r="L268" s="6" t="s">
        <v>206</v>
      </c>
      <c r="M268" s="51" t="s">
        <v>895</v>
      </c>
      <c r="N268" s="153" t="s">
        <v>58</v>
      </c>
      <c r="O268" s="149" t="s">
        <v>58</v>
      </c>
      <c r="P268" s="65" t="s">
        <v>46</v>
      </c>
      <c r="Q268" s="65" t="s">
        <v>168</v>
      </c>
      <c r="R268" s="65" t="s">
        <v>56</v>
      </c>
      <c r="S268" s="65"/>
      <c r="T268" s="65"/>
      <c r="U268" s="65"/>
      <c r="V268" s="65"/>
      <c r="W268" s="65"/>
      <c r="X268" s="65"/>
      <c r="Y268" s="65"/>
      <c r="Z268" s="38" t="str">
        <f t="array" ref="Z268">IFERROR(xlookup(C:C,'Follow up.1'!A:A,'Follow up.1'!AF:AF),"-")</f>
        <v>-</v>
      </c>
      <c r="AA268" s="6"/>
      <c r="AB268" s="6"/>
      <c r="AC268" s="6"/>
      <c r="AD268" s="6"/>
      <c r="AE268" s="6"/>
      <c r="AF268" s="6"/>
      <c r="AG268" s="6"/>
      <c r="AH268" s="6"/>
      <c r="AI268" s="6"/>
      <c r="AJ268" s="6"/>
      <c r="AK268" s="6"/>
      <c r="AL268" s="6"/>
      <c r="AM268" s="6"/>
      <c r="AN268" s="39" t="str">
        <f t="array" ref="AN268">IFNA(TEXT(XLOOKUP(C:C,'Follow up.2'!B:B,'Follow up.2'!AF:AF), "mm/yyyy"), "-")</f>
        <v>-</v>
      </c>
      <c r="AO268" s="6"/>
      <c r="AP268" s="3"/>
      <c r="AQ268" s="3"/>
      <c r="AR268" s="3"/>
      <c r="AS268" s="3"/>
      <c r="AT268" s="3"/>
      <c r="AU268" s="3"/>
      <c r="AV268" s="3"/>
      <c r="AW268" s="3"/>
      <c r="AX268" s="3"/>
      <c r="AY268" s="3"/>
      <c r="AZ268" s="3"/>
      <c r="BA268" s="3"/>
      <c r="BB268" s="3"/>
      <c r="BC268" s="3"/>
      <c r="BD268" s="3"/>
      <c r="BE268" s="3"/>
      <c r="BF268" s="3"/>
      <c r="BG268" s="3"/>
      <c r="BH268" s="3"/>
      <c r="BI268" s="3"/>
    </row>
    <row r="269" ht="14.25" customHeight="1">
      <c r="A269" s="1"/>
      <c r="B269" s="1" t="str">
        <f t="array" ref="B269">ifna(iferror(xlookup(C:C,'1000'!A:A,'1000'!D:D),iferror(xlookup(C:C,'2000'!A:A,'2000'!D:D),xlookup(C:C,'3000'!A:A,'3000'!D:D))),"-")</f>
        <v>-</v>
      </c>
      <c r="C269" s="119">
        <v>1633.0</v>
      </c>
      <c r="D269" s="29" t="s">
        <v>1276</v>
      </c>
      <c r="E269" s="29" t="s">
        <v>1277</v>
      </c>
      <c r="F269" s="29" t="s">
        <v>92</v>
      </c>
      <c r="G269" s="29">
        <v>10.0</v>
      </c>
      <c r="H269" s="28" t="s">
        <v>1278</v>
      </c>
      <c r="I269" s="29" t="s">
        <v>1279</v>
      </c>
      <c r="J269" s="29"/>
      <c r="K269" s="146" t="s">
        <v>42</v>
      </c>
      <c r="L269" s="147" t="s">
        <v>42</v>
      </c>
      <c r="M269" s="51" t="s">
        <v>895</v>
      </c>
      <c r="N269" s="176" t="s">
        <v>58</v>
      </c>
      <c r="O269" s="145" t="s">
        <v>58</v>
      </c>
      <c r="P269" s="150" t="s">
        <v>86</v>
      </c>
      <c r="Q269" s="150"/>
      <c r="R269" s="150"/>
      <c r="S269" s="150"/>
      <c r="T269" s="150"/>
      <c r="U269" s="150"/>
      <c r="V269" s="150"/>
      <c r="W269" s="150"/>
      <c r="X269" s="150"/>
      <c r="Y269" s="150"/>
      <c r="Z269" s="151" t="str">
        <f t="array" ref="Z269">IFERROR(xlookup(C:C,'Follow up.1'!A:A,'Follow up.1'!AF:AF),"-")</f>
        <v>-</v>
      </c>
      <c r="AA269" s="147"/>
      <c r="AB269" s="147"/>
      <c r="AC269" s="147"/>
      <c r="AD269" s="147"/>
      <c r="AE269" s="147"/>
      <c r="AF269" s="147"/>
      <c r="AG269" s="147"/>
      <c r="AH269" s="147"/>
      <c r="AI269" s="147"/>
      <c r="AJ269" s="147"/>
      <c r="AK269" s="147"/>
      <c r="AL269" s="147"/>
      <c r="AM269" s="147"/>
      <c r="AN269" s="161" t="str">
        <f t="array" ref="AN269">IFNA(TEXT(XLOOKUP(C:C,'Follow up.2'!B:B,'Follow up.2'!AF:AF), "mm/yyyy"), "-")</f>
        <v>-</v>
      </c>
      <c r="AO269" s="147"/>
      <c r="AP269" s="146"/>
      <c r="AQ269" s="152"/>
      <c r="AR269" s="152"/>
      <c r="AS269" s="152"/>
      <c r="AT269" s="152"/>
      <c r="AU269" s="152"/>
      <c r="AV269" s="152"/>
      <c r="AW269" s="163"/>
      <c r="AX269" s="163"/>
      <c r="AY269" s="163"/>
      <c r="AZ269" s="163"/>
      <c r="BA269" s="163"/>
      <c r="BB269" s="163"/>
      <c r="BC269" s="163"/>
      <c r="BD269" s="163"/>
      <c r="BE269" s="163"/>
      <c r="BF269" s="163"/>
      <c r="BG269" s="163"/>
      <c r="BH269" s="163"/>
      <c r="BI269" s="163"/>
    </row>
    <row r="270" ht="14.25" customHeight="1">
      <c r="A270" s="1"/>
      <c r="B270" s="1" t="str">
        <f t="array" ref="B270">ifna(iferror(xlookup(C:C,'1000'!A:A,'1000'!D:D),iferror(xlookup(C:C,'2000'!A:A,'2000'!D:D),xlookup(C:C,'3000'!A:A,'3000'!D:D))),"-")</f>
        <v>-</v>
      </c>
      <c r="C270" s="52">
        <v>1646.0</v>
      </c>
      <c r="D270" s="53" t="s">
        <v>1280</v>
      </c>
      <c r="E270" s="53" t="s">
        <v>1281</v>
      </c>
      <c r="F270" s="53" t="s">
        <v>71</v>
      </c>
      <c r="G270" s="53">
        <v>10.0</v>
      </c>
      <c r="H270" s="28" t="s">
        <v>1282</v>
      </c>
      <c r="I270" s="54" t="s">
        <v>1283</v>
      </c>
      <c r="J270" s="53" t="s">
        <v>1284</v>
      </c>
      <c r="K270" s="55" t="s">
        <v>1285</v>
      </c>
      <c r="L270" s="40" t="s">
        <v>1285</v>
      </c>
      <c r="M270" s="51" t="s">
        <v>895</v>
      </c>
      <c r="N270" s="153" t="s">
        <v>58</v>
      </c>
      <c r="O270" s="149" t="s">
        <v>58</v>
      </c>
      <c r="P270" s="35" t="s">
        <v>45</v>
      </c>
      <c r="Q270" s="35" t="s">
        <v>45</v>
      </c>
      <c r="R270" s="35" t="s">
        <v>45</v>
      </c>
      <c r="S270" s="35"/>
      <c r="T270" s="35"/>
      <c r="U270" s="35"/>
      <c r="V270" s="35"/>
      <c r="W270" s="35"/>
      <c r="X270" s="35"/>
      <c r="Y270" s="35"/>
      <c r="Z270" s="38" t="str">
        <f t="array" ref="Z270">IFERROR(xlookup(C:C,'Follow up.1'!A:A,'Follow up.1'!AF:AF),"-")</f>
        <v>-</v>
      </c>
      <c r="AA270" s="45"/>
      <c r="AB270" s="45"/>
      <c r="AC270" s="45"/>
      <c r="AD270" s="45"/>
      <c r="AE270" s="45"/>
      <c r="AF270" s="45"/>
      <c r="AG270" s="45"/>
      <c r="AH270" s="45"/>
      <c r="AI270" s="45"/>
      <c r="AJ270" s="45"/>
      <c r="AK270" s="45"/>
      <c r="AL270" s="45"/>
      <c r="AM270" s="45"/>
      <c r="AN270" s="39" t="str">
        <f t="array" ref="AN270">IFNA(TEXT(XLOOKUP(C:C,'Follow up.2'!B:B,'Follow up.2'!AF:AF), "mm/yyyy"), "-")</f>
        <v>-</v>
      </c>
      <c r="AO270" s="45"/>
      <c r="AP270" s="55"/>
      <c r="AW270" s="3"/>
      <c r="AX270" s="3"/>
      <c r="AY270" s="3"/>
      <c r="AZ270" s="3"/>
      <c r="BA270" s="3"/>
      <c r="BB270" s="3"/>
      <c r="BC270" s="3"/>
      <c r="BD270" s="3"/>
      <c r="BE270" s="3"/>
      <c r="BF270" s="3"/>
      <c r="BG270" s="3"/>
      <c r="BH270" s="3"/>
      <c r="BI270" s="3"/>
    </row>
    <row r="271" ht="14.25" customHeight="1">
      <c r="A271" s="1"/>
      <c r="B271" s="1" t="str">
        <f t="array" ref="B271">ifna(iferror(xlookup(C:C,'1000'!A:A,'1000'!D:D),iferror(xlookup(C:C,'2000'!A:A,'2000'!D:D),xlookup(C:C,'3000'!A:A,'3000'!D:D))),"-")</f>
        <v>-</v>
      </c>
      <c r="C271" s="52">
        <v>1650.0</v>
      </c>
      <c r="D271" s="53" t="s">
        <v>1276</v>
      </c>
      <c r="E271" s="53" t="s">
        <v>1277</v>
      </c>
      <c r="F271" s="53" t="s">
        <v>71</v>
      </c>
      <c r="G271" s="53">
        <v>10.0</v>
      </c>
      <c r="H271" s="28" t="s">
        <v>1278</v>
      </c>
      <c r="I271" s="54" t="s">
        <v>1279</v>
      </c>
      <c r="J271" s="53"/>
      <c r="K271" s="55" t="s">
        <v>42</v>
      </c>
      <c r="L271" s="40" t="s">
        <v>42</v>
      </c>
      <c r="M271" s="51" t="s">
        <v>895</v>
      </c>
      <c r="N271" s="153" t="s">
        <v>58</v>
      </c>
      <c r="O271" s="149" t="s">
        <v>58</v>
      </c>
      <c r="P271" s="164" t="s">
        <v>45</v>
      </c>
      <c r="Q271" s="35"/>
      <c r="R271" s="35"/>
      <c r="S271" s="35"/>
      <c r="T271" s="35"/>
      <c r="U271" s="35"/>
      <c r="V271" s="35"/>
      <c r="W271" s="35"/>
      <c r="X271" s="35"/>
      <c r="Y271" s="35"/>
      <c r="Z271" s="38" t="str">
        <f t="array" ref="Z271">IFERROR(xlookup(C:C,'Follow up.1'!A:A,'Follow up.1'!AF:AF),"-")</f>
        <v>-</v>
      </c>
      <c r="AA271" s="45"/>
      <c r="AB271" s="45"/>
      <c r="AC271" s="45"/>
      <c r="AD271" s="45"/>
      <c r="AE271" s="45"/>
      <c r="AF271" s="45"/>
      <c r="AG271" s="45"/>
      <c r="AH271" s="45"/>
      <c r="AI271" s="45"/>
      <c r="AJ271" s="45"/>
      <c r="AK271" s="45"/>
      <c r="AL271" s="45"/>
      <c r="AM271" s="45"/>
      <c r="AN271" s="39" t="str">
        <f t="array" ref="AN271">IFNA(TEXT(XLOOKUP(C:C,'Follow up.2'!B:B,'Follow up.2'!AF:AF), "mm/yyyy"), "-")</f>
        <v>-</v>
      </c>
      <c r="AO271" s="45"/>
      <c r="AP271" s="55"/>
      <c r="AW271" s="3"/>
      <c r="AX271" s="3"/>
      <c r="AY271" s="3"/>
      <c r="AZ271" s="3"/>
      <c r="BA271" s="3"/>
      <c r="BB271" s="3"/>
      <c r="BC271" s="3"/>
      <c r="BD271" s="3"/>
      <c r="BE271" s="3"/>
      <c r="BF271" s="3"/>
      <c r="BG271" s="3"/>
      <c r="BH271" s="3"/>
      <c r="BI271" s="3"/>
    </row>
    <row r="272" ht="14.25" customHeight="1">
      <c r="A272" s="1"/>
      <c r="B272" s="1" t="str">
        <f t="array" ref="B272">ifna(iferror(xlookup(C:C,'1000'!A:A,'1000'!D:D),iferror(xlookup(C:C,'2000'!A:A,'2000'!D:D),xlookup(C:C,'3000'!A:A,'3000'!D:D))),"-")</f>
        <v>-</v>
      </c>
      <c r="C272" s="87">
        <v>1712.0</v>
      </c>
      <c r="D272" s="89" t="s">
        <v>1286</v>
      </c>
      <c r="E272" s="89" t="s">
        <v>1287</v>
      </c>
      <c r="F272" s="89" t="s">
        <v>92</v>
      </c>
      <c r="G272" s="89">
        <v>10.0</v>
      </c>
      <c r="H272" s="43" t="s">
        <v>1288</v>
      </c>
      <c r="I272" s="90" t="s">
        <v>1289</v>
      </c>
      <c r="J272" s="89" t="s">
        <v>1290</v>
      </c>
      <c r="K272" s="91"/>
      <c r="L272" s="31" t="s">
        <v>42</v>
      </c>
      <c r="M272" s="51" t="s">
        <v>895</v>
      </c>
      <c r="N272" s="33" t="s">
        <v>654</v>
      </c>
      <c r="O272" s="145" t="s">
        <v>654</v>
      </c>
      <c r="P272" s="37" t="s">
        <v>46</v>
      </c>
      <c r="Q272" s="35"/>
      <c r="R272" s="35"/>
      <c r="S272" s="35"/>
      <c r="T272" s="35"/>
      <c r="U272" s="35"/>
      <c r="V272" s="35"/>
      <c r="W272" s="35"/>
      <c r="X272" s="35"/>
      <c r="Y272" s="35"/>
      <c r="Z272" s="38" t="str">
        <f t="array" ref="Z272">IFERROR(xlookup(C:C,'Follow up.1'!A:A,'Follow up.1'!AF:AF),"-")</f>
        <v>-</v>
      </c>
      <c r="AA272" s="31"/>
      <c r="AB272" s="31"/>
      <c r="AC272" s="31"/>
      <c r="AD272" s="31"/>
      <c r="AE272" s="31"/>
      <c r="AF272" s="31"/>
      <c r="AG272" s="31"/>
      <c r="AH272" s="31"/>
      <c r="AI272" s="31"/>
      <c r="AJ272" s="31"/>
      <c r="AK272" s="31"/>
      <c r="AL272" s="31"/>
      <c r="AM272" s="31"/>
      <c r="AN272" s="39" t="str">
        <f t="array" ref="AN272">IFNA(TEXT(XLOOKUP(C:C,'Follow up.2'!B:B,'Follow up.2'!AF:AF), "mm/yyyy"), "-")</f>
        <v>-</v>
      </c>
      <c r="AO272" s="31"/>
      <c r="AP272" s="30"/>
      <c r="AQ272" s="13"/>
      <c r="AR272" s="13"/>
      <c r="AS272" s="13"/>
      <c r="AT272" s="13"/>
      <c r="AU272" s="13"/>
      <c r="AV272" s="13"/>
      <c r="AW272" s="3"/>
      <c r="AX272" s="3"/>
      <c r="AY272" s="3"/>
      <c r="AZ272" s="3"/>
      <c r="BA272" s="3"/>
      <c r="BB272" s="3"/>
      <c r="BC272" s="3"/>
      <c r="BD272" s="3"/>
      <c r="BE272" s="3"/>
      <c r="BF272" s="3"/>
      <c r="BG272" s="3"/>
      <c r="BH272" s="3"/>
      <c r="BI272" s="3"/>
    </row>
    <row r="273" ht="14.25" customHeight="1">
      <c r="A273" s="1"/>
      <c r="B273" s="1" t="str">
        <f t="array" ref="B273">ifna(iferror(xlookup(C:C,'1000'!A:A,'1000'!D:D),iferror(xlookup(C:C,'2000'!A:A,'2000'!D:D),xlookup(C:C,'3000'!A:A,'3000'!D:D))),"-")</f>
        <v>-</v>
      </c>
      <c r="C273" s="87">
        <v>1726.0</v>
      </c>
      <c r="D273" s="89" t="s">
        <v>1291</v>
      </c>
      <c r="E273" s="89" t="s">
        <v>1292</v>
      </c>
      <c r="F273" s="89" t="s">
        <v>38</v>
      </c>
      <c r="G273" s="89">
        <v>10.0</v>
      </c>
      <c r="H273" s="43" t="s">
        <v>1293</v>
      </c>
      <c r="I273" s="90" t="s">
        <v>1294</v>
      </c>
      <c r="J273" s="89" t="s">
        <v>1294</v>
      </c>
      <c r="K273" s="91"/>
      <c r="L273" s="31" t="s">
        <v>42</v>
      </c>
      <c r="M273" s="51" t="s">
        <v>895</v>
      </c>
      <c r="N273" s="33" t="s">
        <v>654</v>
      </c>
      <c r="O273" s="145" t="s">
        <v>654</v>
      </c>
      <c r="P273" s="50" t="s">
        <v>86</v>
      </c>
      <c r="Q273" s="50" t="s">
        <v>46</v>
      </c>
      <c r="R273" s="65"/>
      <c r="S273" s="65"/>
      <c r="T273" s="65"/>
      <c r="U273" s="65"/>
      <c r="V273" s="65"/>
      <c r="W273" s="65"/>
      <c r="X273" s="65"/>
      <c r="Y273" s="65"/>
      <c r="Z273" s="38" t="str">
        <f t="array" ref="Z273">IFERROR(xlookup(C:C,'Follow up.1'!A:A,'Follow up.1'!AF:AF),"-")</f>
        <v>-</v>
      </c>
      <c r="AA273" s="6"/>
      <c r="AB273" s="6"/>
      <c r="AC273" s="6"/>
      <c r="AD273" s="6"/>
      <c r="AE273" s="6"/>
      <c r="AF273" s="6"/>
      <c r="AG273" s="6"/>
      <c r="AH273" s="6"/>
      <c r="AI273" s="6"/>
      <c r="AJ273" s="6"/>
      <c r="AK273" s="6"/>
      <c r="AL273" s="6"/>
      <c r="AM273" s="6"/>
      <c r="AN273" s="39" t="str">
        <f t="array" ref="AN273">IFNA(TEXT(XLOOKUP(C:C,'Follow up.2'!B:B,'Follow up.2'!AF:AF), "mm/yyyy"), "-")</f>
        <v>-</v>
      </c>
      <c r="AO273" s="6"/>
      <c r="AP273" s="3"/>
      <c r="AQ273" s="3"/>
      <c r="AR273" s="3"/>
      <c r="AS273" s="3"/>
      <c r="AT273" s="3"/>
      <c r="AU273" s="3"/>
      <c r="AV273" s="3"/>
      <c r="AW273" s="3"/>
      <c r="AX273" s="3"/>
      <c r="AY273" s="3"/>
      <c r="AZ273" s="3"/>
      <c r="BA273" s="3"/>
      <c r="BB273" s="3"/>
      <c r="BC273" s="3"/>
      <c r="BD273" s="3"/>
      <c r="BE273" s="3"/>
      <c r="BF273" s="3"/>
      <c r="BG273" s="3"/>
      <c r="BH273" s="3"/>
      <c r="BI273" s="3"/>
    </row>
    <row r="274" ht="14.25" customHeight="1">
      <c r="A274" s="1"/>
      <c r="B274" s="1" t="str">
        <f t="array" ref="B274">ifna(iferror(xlookup(C:C,'1000'!A:A,'1000'!D:D),iferror(xlookup(C:C,'2000'!A:A,'2000'!D:D),xlookup(C:C,'3000'!A:A,'3000'!D:D))),"-")</f>
        <v>-</v>
      </c>
      <c r="C274" s="87">
        <v>1731.0</v>
      </c>
      <c r="D274" s="89" t="s">
        <v>1295</v>
      </c>
      <c r="E274" s="89" t="s">
        <v>1008</v>
      </c>
      <c r="F274" s="89" t="s">
        <v>38</v>
      </c>
      <c r="G274" s="89">
        <v>10.0</v>
      </c>
      <c r="H274" s="43" t="s">
        <v>1296</v>
      </c>
      <c r="I274" s="90" t="s">
        <v>1297</v>
      </c>
      <c r="J274" s="89" t="s">
        <v>1297</v>
      </c>
      <c r="K274" s="91"/>
      <c r="L274" s="31" t="s">
        <v>42</v>
      </c>
      <c r="M274" s="51" t="s">
        <v>895</v>
      </c>
      <c r="N274" s="33" t="s">
        <v>654</v>
      </c>
      <c r="O274" s="145" t="s">
        <v>654</v>
      </c>
      <c r="P274" s="50" t="s">
        <v>46</v>
      </c>
      <c r="Q274" s="65"/>
      <c r="R274" s="65"/>
      <c r="S274" s="65"/>
      <c r="T274" s="65"/>
      <c r="U274" s="65"/>
      <c r="V274" s="65"/>
      <c r="W274" s="65"/>
      <c r="X274" s="65"/>
      <c r="Y274" s="65"/>
      <c r="Z274" s="38" t="str">
        <f t="array" ref="Z274">IFERROR(xlookup(C:C,'Follow up.1'!A:A,'Follow up.1'!AF:AF),"-")</f>
        <v>-</v>
      </c>
      <c r="AA274" s="6"/>
      <c r="AB274" s="6"/>
      <c r="AC274" s="6"/>
      <c r="AD274" s="6"/>
      <c r="AE274" s="6"/>
      <c r="AF274" s="6"/>
      <c r="AG274" s="6"/>
      <c r="AH274" s="6"/>
      <c r="AI274" s="6"/>
      <c r="AJ274" s="6"/>
      <c r="AK274" s="6"/>
      <c r="AL274" s="6"/>
      <c r="AM274" s="6"/>
      <c r="AN274" s="39" t="str">
        <f t="array" ref="AN274">IFNA(TEXT(XLOOKUP(C:C,'Follow up.2'!B:B,'Follow up.2'!AF:AF), "mm/yyyy"), "-")</f>
        <v>-</v>
      </c>
      <c r="AO274" s="6"/>
      <c r="AP274" s="3"/>
      <c r="AQ274" s="3"/>
      <c r="AR274" s="3"/>
      <c r="AS274" s="3"/>
      <c r="AT274" s="3"/>
      <c r="AU274" s="3"/>
      <c r="AV274" s="3"/>
      <c r="AW274" s="3"/>
      <c r="AX274" s="3"/>
      <c r="AY274" s="3"/>
      <c r="AZ274" s="3"/>
      <c r="BA274" s="3"/>
      <c r="BB274" s="3"/>
      <c r="BC274" s="3"/>
      <c r="BD274" s="3"/>
      <c r="BE274" s="3"/>
      <c r="BF274" s="3"/>
      <c r="BG274" s="3"/>
      <c r="BH274" s="3"/>
      <c r="BI274" s="3"/>
    </row>
    <row r="275" ht="14.25" customHeight="1">
      <c r="A275" s="1"/>
      <c r="B275" s="1" t="str">
        <f t="array" ref="B275">ifna(iferror(xlookup(C:C,'1000'!A:A,'1000'!D:D),iferror(xlookup(C:C,'2000'!A:A,'2000'!D:D),xlookup(C:C,'3000'!A:A,'3000'!D:D))),"-")</f>
        <v>-</v>
      </c>
      <c r="C275" s="87">
        <v>1741.0</v>
      </c>
      <c r="D275" s="89" t="s">
        <v>1298</v>
      </c>
      <c r="E275" s="89" t="s">
        <v>1299</v>
      </c>
      <c r="F275" s="89" t="s">
        <v>92</v>
      </c>
      <c r="G275" s="89">
        <v>10.0</v>
      </c>
      <c r="H275" s="43" t="s">
        <v>1300</v>
      </c>
      <c r="I275" s="90" t="s">
        <v>1301</v>
      </c>
      <c r="J275" s="89" t="s">
        <v>1301</v>
      </c>
      <c r="K275" s="91"/>
      <c r="L275" s="31" t="s">
        <v>42</v>
      </c>
      <c r="M275" s="51" t="s">
        <v>895</v>
      </c>
      <c r="N275" s="33" t="s">
        <v>654</v>
      </c>
      <c r="O275" s="145" t="s">
        <v>654</v>
      </c>
      <c r="P275" s="50" t="s">
        <v>46</v>
      </c>
      <c r="Q275" s="65"/>
      <c r="R275" s="65"/>
      <c r="S275" s="65"/>
      <c r="T275" s="65"/>
      <c r="U275" s="65"/>
      <c r="V275" s="65"/>
      <c r="W275" s="65"/>
      <c r="X275" s="65"/>
      <c r="Y275" s="65"/>
      <c r="Z275" s="38" t="str">
        <f t="array" ref="Z275">IFERROR(xlookup(C:C,'Follow up.1'!A:A,'Follow up.1'!AF:AF),"-")</f>
        <v>-</v>
      </c>
      <c r="AA275" s="6"/>
      <c r="AB275" s="6"/>
      <c r="AC275" s="6"/>
      <c r="AD275" s="6"/>
      <c r="AE275" s="6"/>
      <c r="AF275" s="6"/>
      <c r="AG275" s="6"/>
      <c r="AH275" s="6"/>
      <c r="AI275" s="6"/>
      <c r="AJ275" s="6"/>
      <c r="AK275" s="6"/>
      <c r="AL275" s="6"/>
      <c r="AM275" s="6"/>
      <c r="AN275" s="39" t="str">
        <f t="array" ref="AN275">IFNA(TEXT(XLOOKUP(C:C,'Follow up.2'!B:B,'Follow up.2'!AF:AF), "mm/yyyy"), "-")</f>
        <v>-</v>
      </c>
      <c r="AO275" s="6"/>
      <c r="AP275" s="3"/>
      <c r="AQ275" s="3"/>
      <c r="AR275" s="3"/>
      <c r="AS275" s="3"/>
      <c r="AT275" s="3"/>
      <c r="AU275" s="3"/>
      <c r="AV275" s="3"/>
      <c r="AW275" s="3"/>
      <c r="AX275" s="3"/>
      <c r="AY275" s="3"/>
      <c r="AZ275" s="3"/>
      <c r="BA275" s="3"/>
      <c r="BB275" s="3"/>
      <c r="BC275" s="3"/>
      <c r="BD275" s="3"/>
      <c r="BE275" s="3"/>
      <c r="BF275" s="3"/>
      <c r="BG275" s="3"/>
      <c r="BH275" s="3"/>
      <c r="BI275" s="3"/>
    </row>
    <row r="276" ht="14.25" customHeight="1">
      <c r="A276" s="1"/>
      <c r="B276" s="1" t="str">
        <f t="array" ref="B276">ifna(iferror(xlookup(C:C,'1000'!A:A,'1000'!D:D),iferror(xlookup(C:C,'2000'!A:A,'2000'!D:D),xlookup(C:C,'3000'!A:A,'3000'!D:D))),"-")</f>
        <v>-</v>
      </c>
      <c r="C276" s="87">
        <v>1750.0</v>
      </c>
      <c r="D276" s="89" t="s">
        <v>1302</v>
      </c>
      <c r="E276" s="89" t="s">
        <v>1303</v>
      </c>
      <c r="F276" s="89" t="s">
        <v>38</v>
      </c>
      <c r="G276" s="89">
        <v>10.0</v>
      </c>
      <c r="H276" s="43" t="s">
        <v>1304</v>
      </c>
      <c r="I276" s="90" t="s">
        <v>1305</v>
      </c>
      <c r="J276" s="89" t="s">
        <v>1305</v>
      </c>
      <c r="K276" s="91"/>
      <c r="L276" s="31" t="s">
        <v>42</v>
      </c>
      <c r="M276" s="51" t="s">
        <v>895</v>
      </c>
      <c r="N276" s="33" t="s">
        <v>654</v>
      </c>
      <c r="O276" s="145" t="s">
        <v>654</v>
      </c>
      <c r="P276" s="50" t="s">
        <v>44</v>
      </c>
      <c r="Q276" s="50" t="s">
        <v>46</v>
      </c>
      <c r="R276" s="50" t="s">
        <v>46</v>
      </c>
      <c r="S276" s="65"/>
      <c r="T276" s="65"/>
      <c r="U276" s="65"/>
      <c r="V276" s="65"/>
      <c r="W276" s="65"/>
      <c r="X276" s="65"/>
      <c r="Y276" s="65"/>
      <c r="Z276" s="38" t="str">
        <f t="array" ref="Z276">IFERROR(xlookup(C:C,'Follow up.1'!A:A,'Follow up.1'!AF:AF),"-")</f>
        <v>-</v>
      </c>
      <c r="AA276" s="6"/>
      <c r="AB276" s="6"/>
      <c r="AC276" s="6"/>
      <c r="AD276" s="6"/>
      <c r="AE276" s="6"/>
      <c r="AF276" s="6"/>
      <c r="AG276" s="6"/>
      <c r="AH276" s="6"/>
      <c r="AI276" s="6"/>
      <c r="AJ276" s="6"/>
      <c r="AK276" s="6"/>
      <c r="AL276" s="6"/>
      <c r="AM276" s="6"/>
      <c r="AN276" s="39" t="str">
        <f t="array" ref="AN276">IFNA(TEXT(XLOOKUP(C:C,'Follow up.2'!B:B,'Follow up.2'!AF:AF), "mm/yyyy"), "-")</f>
        <v>-</v>
      </c>
      <c r="AO276" s="6"/>
      <c r="AP276" s="3"/>
      <c r="AQ276" s="3"/>
      <c r="AR276" s="3"/>
      <c r="AS276" s="3"/>
      <c r="AT276" s="3"/>
      <c r="AU276" s="3"/>
      <c r="AV276" s="3"/>
      <c r="AW276" s="3"/>
      <c r="AX276" s="3"/>
      <c r="AY276" s="3"/>
      <c r="AZ276" s="3"/>
      <c r="BA276" s="3"/>
      <c r="BB276" s="3"/>
      <c r="BC276" s="3"/>
      <c r="BD276" s="3"/>
      <c r="BE276" s="3"/>
      <c r="BF276" s="3"/>
      <c r="BG276" s="3"/>
      <c r="BH276" s="3"/>
      <c r="BI276" s="3"/>
    </row>
    <row r="277" ht="14.25" customHeight="1">
      <c r="A277" s="1"/>
      <c r="B277" s="1" t="str">
        <f t="array" ref="B277">ifna(iferror(xlookup(C:C,'1000'!A:A,'1000'!D:D),iferror(xlookup(C:C,'2000'!A:A,'2000'!D:D),xlookup(C:C,'3000'!A:A,'3000'!D:D))),"-")</f>
        <v>-</v>
      </c>
      <c r="C277" s="87">
        <v>1758.0</v>
      </c>
      <c r="D277" s="89" t="s">
        <v>1306</v>
      </c>
      <c r="E277" s="89" t="s">
        <v>1307</v>
      </c>
      <c r="F277" s="89" t="s">
        <v>92</v>
      </c>
      <c r="G277" s="89">
        <v>10.0</v>
      </c>
      <c r="H277" s="43" t="s">
        <v>1308</v>
      </c>
      <c r="I277" s="90" t="s">
        <v>1309</v>
      </c>
      <c r="J277" s="89" t="s">
        <v>1309</v>
      </c>
      <c r="K277" s="91"/>
      <c r="L277" s="31" t="s">
        <v>42</v>
      </c>
      <c r="M277" s="51" t="s">
        <v>895</v>
      </c>
      <c r="N277" s="33" t="s">
        <v>654</v>
      </c>
      <c r="O277" s="145" t="s">
        <v>654</v>
      </c>
      <c r="P277" s="50" t="s">
        <v>46</v>
      </c>
      <c r="Q277" s="65"/>
      <c r="R277" s="65"/>
      <c r="S277" s="65"/>
      <c r="T277" s="65"/>
      <c r="U277" s="65"/>
      <c r="V277" s="65"/>
      <c r="W277" s="65"/>
      <c r="X277" s="65"/>
      <c r="Y277" s="65"/>
      <c r="Z277" s="38" t="str">
        <f t="array" ref="Z277">IFERROR(xlookup(C:C,'Follow up.1'!A:A,'Follow up.1'!AF:AF),"-")</f>
        <v>-</v>
      </c>
      <c r="AA277" s="6"/>
      <c r="AB277" s="6"/>
      <c r="AC277" s="6"/>
      <c r="AD277" s="6"/>
      <c r="AE277" s="6"/>
      <c r="AF277" s="6"/>
      <c r="AG277" s="6"/>
      <c r="AH277" s="6"/>
      <c r="AI277" s="6"/>
      <c r="AJ277" s="6"/>
      <c r="AK277" s="6"/>
      <c r="AL277" s="6"/>
      <c r="AM277" s="6"/>
      <c r="AN277" s="39" t="str">
        <f t="array" ref="AN277">IFNA(TEXT(XLOOKUP(C:C,'Follow up.2'!B:B,'Follow up.2'!AF:AF), "mm/yyyy"), "-")</f>
        <v>-</v>
      </c>
      <c r="AO277" s="6"/>
      <c r="AP277" s="3"/>
      <c r="AQ277" s="3"/>
      <c r="AR277" s="3"/>
      <c r="AS277" s="3"/>
      <c r="AT277" s="3"/>
      <c r="AU277" s="3"/>
      <c r="AV277" s="3"/>
      <c r="AW277" s="3"/>
      <c r="AX277" s="3"/>
      <c r="AY277" s="3"/>
      <c r="AZ277" s="3"/>
      <c r="BA277" s="3"/>
      <c r="BB277" s="3"/>
      <c r="BC277" s="3"/>
      <c r="BD277" s="3"/>
      <c r="BE277" s="3"/>
      <c r="BF277" s="3"/>
      <c r="BG277" s="3"/>
      <c r="BH277" s="3"/>
      <c r="BI277" s="3"/>
    </row>
    <row r="278" ht="14.25" customHeight="1">
      <c r="A278" s="1"/>
      <c r="B278" s="1" t="str">
        <f t="array" ref="B278">ifna(iferror(xlookup(C:C,'1000'!A:A,'1000'!D:D),iferror(xlookup(C:C,'2000'!A:A,'2000'!D:D),xlookup(C:C,'3000'!A:A,'3000'!D:D))),"-")</f>
        <v>-</v>
      </c>
      <c r="C278" s="87">
        <v>1795.0</v>
      </c>
      <c r="D278" s="89" t="s">
        <v>1310</v>
      </c>
      <c r="E278" s="89" t="s">
        <v>1311</v>
      </c>
      <c r="F278" s="89" t="s">
        <v>38</v>
      </c>
      <c r="G278" s="89">
        <v>10.0</v>
      </c>
      <c r="H278" s="43" t="s">
        <v>1312</v>
      </c>
      <c r="I278" s="90" t="s">
        <v>1313</v>
      </c>
      <c r="J278" s="89" t="s">
        <v>1313</v>
      </c>
      <c r="K278" s="91"/>
      <c r="L278" s="31" t="s">
        <v>42</v>
      </c>
      <c r="M278" s="51" t="s">
        <v>895</v>
      </c>
      <c r="N278" s="33" t="s">
        <v>58</v>
      </c>
      <c r="O278" s="145" t="s">
        <v>58</v>
      </c>
      <c r="P278" s="50" t="s">
        <v>46</v>
      </c>
      <c r="Q278" s="50" t="s">
        <v>44</v>
      </c>
      <c r="R278" s="65"/>
      <c r="S278" s="65"/>
      <c r="T278" s="65"/>
      <c r="U278" s="65"/>
      <c r="V278" s="65"/>
      <c r="W278" s="65"/>
      <c r="X278" s="65"/>
      <c r="Y278" s="65"/>
      <c r="Z278" s="38" t="str">
        <f t="array" ref="Z278">IFERROR(xlookup(C:C,'Follow up.1'!A:A,'Follow up.1'!AF:AF),"-")</f>
        <v>-</v>
      </c>
      <c r="AA278" s="6"/>
      <c r="AB278" s="6"/>
      <c r="AC278" s="6"/>
      <c r="AD278" s="6"/>
      <c r="AE278" s="6"/>
      <c r="AF278" s="6"/>
      <c r="AG278" s="6"/>
      <c r="AH278" s="6"/>
      <c r="AI278" s="6"/>
      <c r="AJ278" s="6"/>
      <c r="AK278" s="6"/>
      <c r="AL278" s="6"/>
      <c r="AM278" s="6"/>
      <c r="AN278" s="39" t="str">
        <f t="array" ref="AN278">IFNA(TEXT(XLOOKUP(C:C,'Follow up.2'!B:B,'Follow up.2'!AF:AF), "mm/yyyy"), "-")</f>
        <v>-</v>
      </c>
      <c r="AO278" s="6"/>
      <c r="AP278" s="3"/>
      <c r="AQ278" s="3"/>
      <c r="AR278" s="3"/>
      <c r="AS278" s="3"/>
      <c r="AT278" s="3"/>
      <c r="AU278" s="3"/>
      <c r="AV278" s="3"/>
      <c r="AW278" s="3"/>
      <c r="AX278" s="3"/>
      <c r="AY278" s="3"/>
      <c r="AZ278" s="3"/>
      <c r="BA278" s="3"/>
      <c r="BB278" s="3"/>
      <c r="BC278" s="3"/>
      <c r="BD278" s="3"/>
      <c r="BE278" s="3"/>
      <c r="BF278" s="3"/>
      <c r="BG278" s="3"/>
      <c r="BH278" s="3"/>
      <c r="BI278" s="3"/>
    </row>
    <row r="279" ht="14.25" customHeight="1">
      <c r="A279" s="1"/>
      <c r="B279" s="1" t="str">
        <f t="array" ref="B279">ifna(iferror(xlookup(C:C,'1000'!A:A,'1000'!D:D),iferror(xlookup(C:C,'2000'!A:A,'2000'!D:D),xlookup(C:C,'3000'!A:A,'3000'!D:D))),"-")</f>
        <v>-</v>
      </c>
      <c r="C279" s="87">
        <v>1808.0</v>
      </c>
      <c r="D279" s="89" t="s">
        <v>571</v>
      </c>
      <c r="E279" s="89" t="s">
        <v>1314</v>
      </c>
      <c r="F279" s="89" t="s">
        <v>92</v>
      </c>
      <c r="G279" s="89">
        <v>10.0</v>
      </c>
      <c r="H279" s="43" t="s">
        <v>1315</v>
      </c>
      <c r="I279" s="90" t="s">
        <v>1316</v>
      </c>
      <c r="J279" s="89" t="s">
        <v>1316</v>
      </c>
      <c r="K279" s="91"/>
      <c r="L279" s="31" t="s">
        <v>42</v>
      </c>
      <c r="M279" s="51" t="s">
        <v>895</v>
      </c>
      <c r="N279" s="33" t="s">
        <v>654</v>
      </c>
      <c r="O279" s="145" t="s">
        <v>654</v>
      </c>
      <c r="P279" s="50" t="s">
        <v>44</v>
      </c>
      <c r="Q279" s="65"/>
      <c r="R279" s="65"/>
      <c r="S279" s="65"/>
      <c r="T279" s="65"/>
      <c r="U279" s="65"/>
      <c r="V279" s="65"/>
      <c r="W279" s="65"/>
      <c r="X279" s="65"/>
      <c r="Y279" s="65"/>
      <c r="Z279" s="38" t="str">
        <f t="array" ref="Z279">IFERROR(xlookup(C:C,'Follow up.1'!A:A,'Follow up.1'!AF:AF),"-")</f>
        <v>-</v>
      </c>
      <c r="AA279" s="6"/>
      <c r="AB279" s="6"/>
      <c r="AC279" s="6"/>
      <c r="AD279" s="6"/>
      <c r="AE279" s="6"/>
      <c r="AF279" s="6"/>
      <c r="AG279" s="6"/>
      <c r="AH279" s="6"/>
      <c r="AI279" s="6"/>
      <c r="AJ279" s="6"/>
      <c r="AK279" s="6"/>
      <c r="AL279" s="6"/>
      <c r="AM279" s="6"/>
      <c r="AN279" s="39" t="str">
        <f t="array" ref="AN279">IFNA(TEXT(XLOOKUP(C:C,'Follow up.2'!B:B,'Follow up.2'!AF:AF), "mm/yyyy"), "-")</f>
        <v>-</v>
      </c>
      <c r="AO279" s="6"/>
      <c r="AP279" s="3"/>
      <c r="AQ279" s="3"/>
      <c r="AR279" s="3"/>
      <c r="AS279" s="3"/>
      <c r="AT279" s="3"/>
      <c r="AU279" s="3"/>
      <c r="AV279" s="3"/>
      <c r="AW279" s="3"/>
      <c r="AX279" s="3"/>
      <c r="AY279" s="3"/>
      <c r="AZ279" s="3"/>
      <c r="BA279" s="3"/>
      <c r="BB279" s="3"/>
      <c r="BC279" s="3"/>
      <c r="BD279" s="3"/>
      <c r="BE279" s="3"/>
      <c r="BF279" s="3"/>
      <c r="BG279" s="3"/>
      <c r="BH279" s="3"/>
      <c r="BI279" s="3"/>
    </row>
    <row r="280" ht="14.25" customHeight="1">
      <c r="A280" s="1"/>
      <c r="B280" s="1" t="str">
        <f t="array" ref="B280">ifna(iferror(xlookup(C:C,'1000'!A:A,'1000'!D:D),iferror(xlookup(C:C,'2000'!A:A,'2000'!D:D),xlookup(C:C,'3000'!A:A,'3000'!D:D))),"-")</f>
        <v>-</v>
      </c>
      <c r="C280" s="41">
        <v>1864.0</v>
      </c>
      <c r="D280" s="46" t="s">
        <v>1317</v>
      </c>
      <c r="E280" s="46" t="s">
        <v>1318</v>
      </c>
      <c r="F280" s="46" t="s">
        <v>38</v>
      </c>
      <c r="G280" s="46">
        <v>10.0</v>
      </c>
      <c r="H280" s="47" t="s">
        <v>1319</v>
      </c>
      <c r="I280" s="48" t="s">
        <v>1320</v>
      </c>
      <c r="J280" s="46" t="s">
        <v>1321</v>
      </c>
      <c r="K280" s="49" t="s">
        <v>1322</v>
      </c>
      <c r="L280" s="31" t="s">
        <v>42</v>
      </c>
      <c r="M280" s="51" t="s">
        <v>895</v>
      </c>
      <c r="N280" s="82" t="s">
        <v>654</v>
      </c>
      <c r="O280" s="145" t="s">
        <v>654</v>
      </c>
      <c r="P280" s="50" t="s">
        <v>57</v>
      </c>
      <c r="Q280" s="65"/>
      <c r="R280" s="65"/>
      <c r="S280" s="65"/>
      <c r="T280" s="65"/>
      <c r="U280" s="65"/>
      <c r="V280" s="65"/>
      <c r="W280" s="65"/>
      <c r="X280" s="65"/>
      <c r="Y280" s="65"/>
      <c r="Z280" s="38" t="str">
        <f t="array" ref="Z280">IFERROR(xlookup(C:C,'Follow up.1'!A:A,'Follow up.1'!AF:AF),"-")</f>
        <v>-</v>
      </c>
      <c r="AA280" s="6"/>
      <c r="AB280" s="6"/>
      <c r="AC280" s="6"/>
      <c r="AD280" s="6"/>
      <c r="AE280" s="6"/>
      <c r="AF280" s="6"/>
      <c r="AG280" s="6"/>
      <c r="AH280" s="6"/>
      <c r="AI280" s="6"/>
      <c r="AJ280" s="6"/>
      <c r="AK280" s="6"/>
      <c r="AL280" s="6"/>
      <c r="AM280" s="6"/>
      <c r="AN280" s="39" t="str">
        <f t="array" ref="AN280">IFNA(TEXT(XLOOKUP(C:C,'Follow up.2'!B:B,'Follow up.2'!AF:AF), "mm/yyyy"), "-")</f>
        <v>-</v>
      </c>
      <c r="AO280" s="6"/>
      <c r="AP280" s="3"/>
      <c r="AQ280" s="3"/>
      <c r="AR280" s="3"/>
      <c r="AS280" s="3"/>
      <c r="AT280" s="3"/>
      <c r="AU280" s="3"/>
      <c r="AV280" s="3"/>
      <c r="AW280" s="3"/>
      <c r="AX280" s="3"/>
      <c r="AY280" s="3"/>
      <c r="AZ280" s="3"/>
      <c r="BA280" s="3"/>
      <c r="BB280" s="3"/>
      <c r="BC280" s="3"/>
      <c r="BD280" s="3"/>
      <c r="BE280" s="3"/>
      <c r="BF280" s="3"/>
      <c r="BG280" s="3"/>
      <c r="BH280" s="3"/>
      <c r="BI280" s="3"/>
    </row>
    <row r="281" ht="14.25" customHeight="1">
      <c r="A281" s="1"/>
      <c r="B281" s="1" t="str">
        <f t="array" ref="B281">ifna(iferror(xlookup(C:C,'1000'!A:A,'1000'!D:D),iferror(xlookup(C:C,'2000'!A:A,'2000'!D:D),xlookup(C:C,'3000'!A:A,'3000'!D:D))),"-")</f>
        <v>-</v>
      </c>
      <c r="C281" s="41">
        <v>1872.0</v>
      </c>
      <c r="D281" s="46" t="s">
        <v>1323</v>
      </c>
      <c r="E281" s="46" t="s">
        <v>1324</v>
      </c>
      <c r="F281" s="46" t="s">
        <v>92</v>
      </c>
      <c r="G281" s="46">
        <v>10.0</v>
      </c>
      <c r="H281" s="47" t="s">
        <v>1325</v>
      </c>
      <c r="I281" s="48" t="s">
        <v>1326</v>
      </c>
      <c r="J281" s="46" t="s">
        <v>1326</v>
      </c>
      <c r="K281" s="49" t="s">
        <v>1327</v>
      </c>
      <c r="L281" s="31" t="s">
        <v>42</v>
      </c>
      <c r="M281" s="51" t="s">
        <v>895</v>
      </c>
      <c r="N281" s="82" t="s">
        <v>654</v>
      </c>
      <c r="O281" s="145" t="s">
        <v>654</v>
      </c>
      <c r="P281" s="50" t="s">
        <v>46</v>
      </c>
      <c r="Q281" s="50" t="s">
        <v>45</v>
      </c>
      <c r="R281" s="50" t="s">
        <v>45</v>
      </c>
      <c r="S281" s="50" t="s">
        <v>45</v>
      </c>
      <c r="T281" s="50" t="s">
        <v>106</v>
      </c>
      <c r="U281" s="50"/>
      <c r="V281" s="65"/>
      <c r="W281" s="65"/>
      <c r="X281" s="65"/>
      <c r="Y281" s="65"/>
      <c r="Z281" s="38" t="str">
        <f t="array" ref="Z281">IFERROR(xlookup(C:C,'Follow up.1'!A:A,'Follow up.1'!AF:AF),"-")</f>
        <v>-</v>
      </c>
      <c r="AA281" s="6"/>
      <c r="AB281" s="6"/>
      <c r="AC281" s="6"/>
      <c r="AD281" s="6"/>
      <c r="AE281" s="6"/>
      <c r="AF281" s="6"/>
      <c r="AG281" s="6"/>
      <c r="AH281" s="6"/>
      <c r="AI281" s="6"/>
      <c r="AJ281" s="6"/>
      <c r="AK281" s="6"/>
      <c r="AL281" s="6"/>
      <c r="AM281" s="6"/>
      <c r="AN281" s="39" t="str">
        <f t="array" ref="AN281">IFNA(TEXT(XLOOKUP(C:C,'Follow up.2'!B:B,'Follow up.2'!AF:AF), "mm/yyyy"), "-")</f>
        <v>-</v>
      </c>
      <c r="AO281" s="6"/>
      <c r="AP281" s="3"/>
      <c r="AQ281" s="3"/>
      <c r="AR281" s="3"/>
      <c r="AS281" s="3"/>
      <c r="AT281" s="3"/>
      <c r="AU281" s="3"/>
      <c r="AV281" s="3"/>
      <c r="AW281" s="3"/>
      <c r="AX281" s="3"/>
      <c r="AY281" s="3"/>
      <c r="AZ281" s="3"/>
      <c r="BA281" s="3"/>
      <c r="BB281" s="3"/>
      <c r="BC281" s="3"/>
      <c r="BD281" s="3"/>
      <c r="BE281" s="3"/>
      <c r="BF281" s="3"/>
      <c r="BG281" s="3"/>
      <c r="BH281" s="3"/>
      <c r="BI281" s="3"/>
    </row>
    <row r="282" ht="14.25" customHeight="1">
      <c r="A282" s="1"/>
      <c r="B282" s="1">
        <f t="array" ref="B282">ifna(iferror(xlookup(C:C,'1000'!A:A,'1000'!D:D),iferror(xlookup(C:C,'2000'!A:A,'2000'!D:D),xlookup(C:C,'3000'!A:A,'3000'!D:D))),"-")</f>
        <v>1098</v>
      </c>
      <c r="C282" s="26">
        <v>1456.0</v>
      </c>
      <c r="D282" s="27" t="s">
        <v>1328</v>
      </c>
      <c r="E282" s="27" t="s">
        <v>1329</v>
      </c>
      <c r="F282" s="27" t="s">
        <v>124</v>
      </c>
      <c r="G282" s="27">
        <v>10.0</v>
      </c>
      <c r="H282" s="28" t="s">
        <v>1330</v>
      </c>
      <c r="I282" s="29" t="s">
        <v>1331</v>
      </c>
      <c r="J282" s="27"/>
      <c r="K282" s="30" t="s">
        <v>1332</v>
      </c>
      <c r="L282" s="6" t="s">
        <v>1332</v>
      </c>
      <c r="M282" s="177" t="s">
        <v>5994</v>
      </c>
      <c r="N282" s="33" t="s">
        <v>1334</v>
      </c>
      <c r="O282" s="86" t="s">
        <v>654</v>
      </c>
      <c r="P282" s="65" t="s">
        <v>46</v>
      </c>
      <c r="Q282" s="65" t="s">
        <v>44</v>
      </c>
      <c r="R282" s="65" t="s">
        <v>46</v>
      </c>
      <c r="S282" s="65" t="s">
        <v>46</v>
      </c>
      <c r="T282" s="65" t="s">
        <v>88</v>
      </c>
      <c r="U282" s="65" t="s">
        <v>76</v>
      </c>
      <c r="V282" s="66" t="s">
        <v>45</v>
      </c>
      <c r="W282" s="65" t="s">
        <v>46</v>
      </c>
      <c r="X282" s="65" t="s">
        <v>46</v>
      </c>
      <c r="Y282" s="65" t="s">
        <v>46</v>
      </c>
      <c r="Z282" s="38" t="str">
        <f t="array" ref="Z282">IFERROR(xlookup(C:C,'Follow up.1'!A:A,'Follow up.1'!AF:AF),"-")</f>
        <v>02/26</v>
      </c>
      <c r="AA282" s="51" t="s">
        <v>46</v>
      </c>
      <c r="AB282" s="51" t="s">
        <v>46</v>
      </c>
      <c r="AC282" s="6"/>
      <c r="AD282" s="6"/>
      <c r="AE282" s="6"/>
      <c r="AF282" s="6"/>
      <c r="AG282" s="6"/>
      <c r="AH282" s="6"/>
      <c r="AI282" s="51" t="s">
        <v>543</v>
      </c>
      <c r="AJ282" s="51" t="s">
        <v>543</v>
      </c>
      <c r="AK282" s="51" t="s">
        <v>543</v>
      </c>
      <c r="AL282" s="51" t="s">
        <v>543</v>
      </c>
      <c r="AM282" s="6"/>
      <c r="AN282" s="39" t="str">
        <f t="array" ref="AN282">IFNA(TEXT(XLOOKUP(C:C,'Follow up.2'!B:B,'Follow up.2'!AF:AF),if(left(B282,1)="3","x", "mm/yyyy")), "-")</f>
        <v/>
      </c>
      <c r="AO282" s="6"/>
      <c r="AP282" s="3"/>
      <c r="AQ282" s="3"/>
      <c r="AR282" s="3"/>
      <c r="AS282" s="3"/>
      <c r="AT282" s="3"/>
      <c r="AU282" s="3"/>
      <c r="AV282" s="3"/>
      <c r="AW282" s="3"/>
      <c r="AX282" s="3"/>
      <c r="AY282" s="3"/>
      <c r="AZ282" s="3"/>
      <c r="BA282" s="3"/>
      <c r="BB282" s="3"/>
      <c r="BC282" s="3"/>
      <c r="BD282" s="3"/>
      <c r="BE282" s="3"/>
      <c r="BF282" s="3"/>
      <c r="BG282" s="3"/>
      <c r="BH282" s="3"/>
      <c r="BI282" s="3"/>
    </row>
    <row r="283" ht="14.25" customHeight="1">
      <c r="A283" s="1"/>
      <c r="B283" s="1">
        <f t="array" ref="B283">ifna(iferror(xlookup(C:C,'1000'!A:A,'1000'!D:D),iferror(xlookup(C:C,'2000'!A:A,'2000'!D:D),xlookup(C:C,'3000'!A:A,'3000'!D:D))),"-")</f>
        <v>1088</v>
      </c>
      <c r="C283" s="26">
        <v>1491.0</v>
      </c>
      <c r="D283" s="27" t="s">
        <v>1338</v>
      </c>
      <c r="E283" s="116" t="s">
        <v>241</v>
      </c>
      <c r="F283" s="116" t="s">
        <v>38</v>
      </c>
      <c r="G283" s="116">
        <v>11.0</v>
      </c>
      <c r="H283" s="77" t="s">
        <v>1339</v>
      </c>
      <c r="I283" s="116" t="s">
        <v>1340</v>
      </c>
      <c r="J283" s="27"/>
      <c r="K283" s="30" t="s">
        <v>206</v>
      </c>
      <c r="L283" s="6" t="s">
        <v>206</v>
      </c>
      <c r="M283" s="51" t="s">
        <v>1341</v>
      </c>
      <c r="N283" s="33" t="s">
        <v>654</v>
      </c>
      <c r="O283" s="86" t="s">
        <v>654</v>
      </c>
      <c r="P283" s="65" t="s">
        <v>44</v>
      </c>
      <c r="Q283" s="65" t="s">
        <v>45</v>
      </c>
      <c r="R283" s="65" t="s">
        <v>45</v>
      </c>
      <c r="S283" s="65" t="s">
        <v>45</v>
      </c>
      <c r="T283" s="65" t="s">
        <v>106</v>
      </c>
      <c r="U283" s="65" t="s">
        <v>44</v>
      </c>
      <c r="V283" s="66" t="s">
        <v>45</v>
      </c>
      <c r="W283" s="65" t="s">
        <v>168</v>
      </c>
      <c r="X283" s="65" t="s">
        <v>168</v>
      </c>
      <c r="Y283" s="65" t="s">
        <v>106</v>
      </c>
      <c r="Z283" s="38" t="str">
        <f t="array" ref="Z283">IFERROR(xlookup(C:C,'Follow up.1'!A:A,'Follow up.1'!AF:AF),"-")</f>
        <v>1/26</v>
      </c>
      <c r="AA283" s="51" t="s">
        <v>57</v>
      </c>
      <c r="AB283" s="51" t="s">
        <v>57</v>
      </c>
      <c r="AC283" s="51" t="s">
        <v>198</v>
      </c>
      <c r="AD283" s="51" t="s">
        <v>198</v>
      </c>
      <c r="AE283" s="51"/>
      <c r="AF283" s="51" t="s">
        <v>47</v>
      </c>
      <c r="AG283" s="51" t="s">
        <v>57</v>
      </c>
      <c r="AH283" s="51"/>
      <c r="AI283" s="6"/>
      <c r="AJ283" s="6"/>
      <c r="AK283" s="6"/>
      <c r="AL283" s="31"/>
      <c r="AM283" s="6"/>
      <c r="AN283" s="39" t="str">
        <f t="array" ref="AN283">IFNA(TEXT(XLOOKUP(C:C,'Follow up.2'!B:B,'Follow up.2'!AF:AF),if(left(B283,1)="3","x", "mm/yyyy")), "-")</f>
        <v/>
      </c>
      <c r="AO283" s="6"/>
      <c r="AP283" s="3"/>
      <c r="AQ283" s="3"/>
      <c r="AR283" s="3"/>
      <c r="AS283" s="3"/>
      <c r="AT283" s="3"/>
      <c r="AU283" s="3"/>
      <c r="AV283" s="3"/>
      <c r="AW283" s="3"/>
      <c r="AX283" s="3"/>
      <c r="AY283" s="3"/>
      <c r="AZ283" s="3"/>
      <c r="BA283" s="3"/>
      <c r="BB283" s="3"/>
      <c r="BC283" s="3"/>
      <c r="BD283" s="3"/>
      <c r="BE283" s="3"/>
      <c r="BF283" s="3"/>
      <c r="BG283" s="3"/>
      <c r="BH283" s="3"/>
      <c r="BI283" s="3"/>
    </row>
    <row r="284" ht="14.25" customHeight="1">
      <c r="A284" s="1"/>
      <c r="B284" s="1">
        <f t="array" ref="B284">ifna(iferror(xlookup(C:C,'1000'!A:A,'1000'!D:D),iferror(xlookup(C:C,'2000'!A:A,'2000'!D:D),xlookup(C:C,'3000'!A:A,'3000'!D:D))),"-")</f>
        <v>1087</v>
      </c>
      <c r="C284" s="26">
        <v>1518.0</v>
      </c>
      <c r="D284" s="27" t="s">
        <v>1017</v>
      </c>
      <c r="E284" s="27" t="s">
        <v>1342</v>
      </c>
      <c r="F284" s="27" t="s">
        <v>170</v>
      </c>
      <c r="G284" s="27">
        <v>11.0</v>
      </c>
      <c r="H284" s="28" t="s">
        <v>1343</v>
      </c>
      <c r="I284" s="29" t="s">
        <v>1344</v>
      </c>
      <c r="J284" s="27"/>
      <c r="K284" s="30" t="s">
        <v>206</v>
      </c>
      <c r="L284" s="6" t="s">
        <v>206</v>
      </c>
      <c r="M284" s="6"/>
      <c r="N284" s="33" t="s">
        <v>654</v>
      </c>
      <c r="O284" s="86" t="s">
        <v>654</v>
      </c>
      <c r="P284" s="65" t="s">
        <v>46</v>
      </c>
      <c r="Q284" s="65" t="s">
        <v>45</v>
      </c>
      <c r="R284" s="65" t="s">
        <v>44</v>
      </c>
      <c r="S284" s="65" t="s">
        <v>44</v>
      </c>
      <c r="T284" s="65" t="s">
        <v>44</v>
      </c>
      <c r="U284" s="65" t="s">
        <v>45</v>
      </c>
      <c r="V284" s="66" t="s">
        <v>45</v>
      </c>
      <c r="W284" s="65" t="s">
        <v>46</v>
      </c>
      <c r="X284" s="65" t="s">
        <v>46</v>
      </c>
      <c r="Y284" s="65" t="s">
        <v>44</v>
      </c>
      <c r="Z284" s="38" t="str">
        <f t="array" ref="Z284">IFERROR(xlookup(C:C,'Follow up.1'!A:A,'Follow up.1'!AF:AF),"-")</f>
        <v>01/26</v>
      </c>
      <c r="AA284" s="51" t="s">
        <v>47</v>
      </c>
      <c r="AB284" s="51" t="s">
        <v>47</v>
      </c>
      <c r="AC284" s="51" t="s">
        <v>198</v>
      </c>
      <c r="AD284" s="51"/>
      <c r="AE284" s="51"/>
      <c r="AF284" s="51"/>
      <c r="AG284" s="6"/>
      <c r="AH284" s="6"/>
      <c r="AI284" s="6"/>
      <c r="AJ284" s="6"/>
      <c r="AK284" s="6"/>
      <c r="AL284" s="6"/>
      <c r="AM284" s="6"/>
      <c r="AN284" s="39" t="str">
        <f t="array" ref="AN284">IFNA(TEXT(XLOOKUP(C:C,'Follow up.2'!B:B,'Follow up.2'!AF:AF),if(left(B284,1)="3","x", "mm/yyyy")), "-")</f>
        <v/>
      </c>
      <c r="AO284" s="6"/>
      <c r="AP284" s="3"/>
      <c r="AQ284" s="3"/>
      <c r="AR284" s="3"/>
      <c r="AS284" s="3"/>
      <c r="AT284" s="3"/>
      <c r="AU284" s="3"/>
      <c r="AV284" s="3"/>
      <c r="AW284" s="3"/>
      <c r="AX284" s="3"/>
      <c r="AY284" s="3"/>
      <c r="AZ284" s="3"/>
      <c r="BA284" s="3"/>
      <c r="BB284" s="3"/>
      <c r="BC284" s="3"/>
      <c r="BD284" s="3"/>
      <c r="BE284" s="3"/>
      <c r="BF284" s="3"/>
      <c r="BG284" s="3"/>
      <c r="BH284" s="3"/>
      <c r="BI284" s="3"/>
    </row>
    <row r="285" ht="14.25" customHeight="1">
      <c r="A285" s="1"/>
      <c r="B285" s="1">
        <f t="array" ref="B285">ifna(iferror(xlookup(C:C,'1000'!A:A,'1000'!D:D),iferror(xlookup(C:C,'2000'!A:A,'2000'!D:D),xlookup(C:C,'3000'!A:A,'3000'!D:D))),"-")</f>
        <v>1091</v>
      </c>
      <c r="C285" s="119">
        <v>1496.0</v>
      </c>
      <c r="D285" s="27" t="s">
        <v>764</v>
      </c>
      <c r="E285" s="27" t="s">
        <v>1345</v>
      </c>
      <c r="F285" s="27" t="s">
        <v>124</v>
      </c>
      <c r="G285" s="27">
        <v>11.0</v>
      </c>
      <c r="H285" s="28" t="s">
        <v>1225</v>
      </c>
      <c r="I285" s="29" t="s">
        <v>1226</v>
      </c>
      <c r="J285" s="27"/>
      <c r="K285" s="30" t="s">
        <v>206</v>
      </c>
      <c r="L285" s="6" t="s">
        <v>206</v>
      </c>
      <c r="M285" s="51" t="s">
        <v>1346</v>
      </c>
      <c r="N285" s="33" t="s">
        <v>654</v>
      </c>
      <c r="O285" s="95" t="s">
        <v>654</v>
      </c>
      <c r="P285" s="65" t="s">
        <v>46</v>
      </c>
      <c r="Q285" s="65" t="s">
        <v>46</v>
      </c>
      <c r="R285" s="65" t="s">
        <v>45</v>
      </c>
      <c r="S285" s="65" t="s">
        <v>45</v>
      </c>
      <c r="T285" s="65" t="s">
        <v>106</v>
      </c>
      <c r="U285" s="65" t="s">
        <v>106</v>
      </c>
      <c r="V285" s="66" t="s">
        <v>45</v>
      </c>
      <c r="W285" s="65" t="s">
        <v>168</v>
      </c>
      <c r="X285" s="65" t="s">
        <v>168</v>
      </c>
      <c r="Y285" s="65" t="s">
        <v>56</v>
      </c>
      <c r="Z285" s="38" t="str">
        <f t="array" ref="Z285">IFERROR(xlookup(C:C,'Follow up.1'!A:A,'Follow up.1'!AF:AF),"-")</f>
        <v>02/26</v>
      </c>
      <c r="AA285" s="6"/>
      <c r="AB285" s="6"/>
      <c r="AC285" s="6"/>
      <c r="AD285" s="6"/>
      <c r="AE285" s="6"/>
      <c r="AF285" s="6"/>
      <c r="AG285" s="6"/>
      <c r="AH285" s="6"/>
      <c r="AI285" s="6"/>
      <c r="AJ285" s="6"/>
      <c r="AK285" s="6"/>
      <c r="AL285" s="6"/>
      <c r="AM285" s="6"/>
      <c r="AN285" s="39" t="str">
        <f t="array" ref="AN285">IFNA(TEXT(XLOOKUP(C:C,'Follow up.2'!B:B,'Follow up.2'!AF:AF), "mm/yyyy"), "-")</f>
        <v/>
      </c>
      <c r="AO285" s="6"/>
      <c r="AP285" s="3"/>
      <c r="AQ285" s="3"/>
      <c r="AR285" s="3"/>
      <c r="AS285" s="3"/>
      <c r="AT285" s="3"/>
      <c r="AU285" s="3"/>
      <c r="AV285" s="3"/>
      <c r="AW285" s="3"/>
      <c r="AX285" s="3"/>
      <c r="AY285" s="3"/>
      <c r="AZ285" s="3"/>
      <c r="BA285" s="3"/>
      <c r="BB285" s="3"/>
      <c r="BC285" s="3"/>
      <c r="BD285" s="3"/>
      <c r="BE285" s="3"/>
      <c r="BF285" s="3"/>
      <c r="BG285" s="3"/>
      <c r="BH285" s="3"/>
      <c r="BI285" s="3"/>
    </row>
    <row r="286" ht="14.25" customHeight="1">
      <c r="A286" s="1"/>
      <c r="B286" s="1">
        <f t="array" ref="B286">ifna(iferror(xlookup(C:C,'1000'!A:A,'1000'!D:D),iferror(xlookup(C:C,'2000'!A:A,'2000'!D:D),xlookup(C:C,'3000'!A:A,'3000'!D:D))),"-")</f>
        <v>1095</v>
      </c>
      <c r="C286" s="26">
        <v>1477.0</v>
      </c>
      <c r="D286" s="27" t="s">
        <v>1347</v>
      </c>
      <c r="E286" s="27" t="s">
        <v>1348</v>
      </c>
      <c r="F286" s="27" t="s">
        <v>38</v>
      </c>
      <c r="G286" s="27">
        <v>11.0</v>
      </c>
      <c r="H286" s="28" t="s">
        <v>1349</v>
      </c>
      <c r="I286" s="29" t="s">
        <v>1350</v>
      </c>
      <c r="J286" s="27" t="s">
        <v>1351</v>
      </c>
      <c r="K286" s="30" t="s">
        <v>206</v>
      </c>
      <c r="L286" s="6" t="s">
        <v>206</v>
      </c>
      <c r="M286" s="51" t="s">
        <v>1352</v>
      </c>
      <c r="N286" s="82" t="s">
        <v>654</v>
      </c>
      <c r="O286" s="86" t="s">
        <v>654</v>
      </c>
      <c r="P286" s="65" t="s">
        <v>44</v>
      </c>
      <c r="Q286" s="65" t="s">
        <v>44</v>
      </c>
      <c r="R286" s="65" t="s">
        <v>45</v>
      </c>
      <c r="S286" s="65" t="s">
        <v>45</v>
      </c>
      <c r="T286" s="65" t="s">
        <v>88</v>
      </c>
      <c r="U286" s="65" t="s">
        <v>106</v>
      </c>
      <c r="V286" s="66" t="s">
        <v>45</v>
      </c>
      <c r="W286" s="65" t="s">
        <v>44</v>
      </c>
      <c r="X286" s="65" t="s">
        <v>44</v>
      </c>
      <c r="Y286" s="65" t="s">
        <v>56</v>
      </c>
      <c r="Z286" s="38" t="str">
        <f t="array" ref="Z286">IFERROR(xlookup(C:C,'Follow up.1'!A:A,'Follow up.1'!AF:AF),"-")</f>
        <v>02/26</v>
      </c>
      <c r="AA286" s="6"/>
      <c r="AB286" s="6"/>
      <c r="AC286" s="6"/>
      <c r="AD286" s="6"/>
      <c r="AE286" s="6"/>
      <c r="AF286" s="6"/>
      <c r="AG286" s="6"/>
      <c r="AH286" s="6"/>
      <c r="AI286" s="6"/>
      <c r="AJ286" s="6"/>
      <c r="AK286" s="6"/>
      <c r="AL286" s="6"/>
      <c r="AM286" s="6"/>
      <c r="AN286" s="39" t="str">
        <f t="array" ref="AN286">IFNA(TEXT(XLOOKUP(C:C,'Follow up.2'!B:B,'Follow up.2'!AF:AF), "mm/yyyy"), "-")</f>
        <v/>
      </c>
      <c r="AO286" s="6"/>
      <c r="AP286" s="3"/>
      <c r="AQ286" s="3"/>
      <c r="AR286" s="3"/>
      <c r="AS286" s="3"/>
      <c r="AT286" s="3"/>
      <c r="AU286" s="3"/>
      <c r="AV286" s="3"/>
      <c r="AW286" s="3"/>
      <c r="AX286" s="3"/>
      <c r="AY286" s="3"/>
      <c r="AZ286" s="3"/>
      <c r="BA286" s="3"/>
      <c r="BB286" s="3"/>
      <c r="BC286" s="3"/>
      <c r="BD286" s="3"/>
      <c r="BE286" s="3"/>
      <c r="BF286" s="3"/>
      <c r="BG286" s="3"/>
      <c r="BH286" s="3"/>
      <c r="BI286" s="3"/>
    </row>
    <row r="287" ht="14.25" customHeight="1">
      <c r="A287" s="1"/>
      <c r="B287" s="1">
        <f t="array" ref="B287">ifna(iferror(xlookup(C:C,'1000'!A:A,'1000'!D:D),iferror(xlookup(C:C,'2000'!A:A,'2000'!D:D),xlookup(C:C,'3000'!A:A,'3000'!D:D))),"-")</f>
        <v>1118</v>
      </c>
      <c r="C287" s="26">
        <v>1671.0</v>
      </c>
      <c r="D287" s="27" t="s">
        <v>1353</v>
      </c>
      <c r="E287" s="27" t="s">
        <v>1354</v>
      </c>
      <c r="F287" s="27" t="s">
        <v>92</v>
      </c>
      <c r="G287" s="27">
        <v>11.0</v>
      </c>
      <c r="H287" s="28" t="s">
        <v>1355</v>
      </c>
      <c r="I287" s="29" t="s">
        <v>1356</v>
      </c>
      <c r="J287" s="53"/>
      <c r="K287" s="30" t="s">
        <v>42</v>
      </c>
      <c r="L287" s="27" t="s">
        <v>42</v>
      </c>
      <c r="M287" s="42" t="s">
        <v>1357</v>
      </c>
      <c r="N287" s="33" t="s">
        <v>654</v>
      </c>
      <c r="O287" s="86" t="s">
        <v>654</v>
      </c>
      <c r="P287" s="35" t="s">
        <v>45</v>
      </c>
      <c r="Q287" s="35" t="s">
        <v>45</v>
      </c>
      <c r="R287" s="35" t="s">
        <v>45</v>
      </c>
      <c r="S287" s="35" t="s">
        <v>45</v>
      </c>
      <c r="T287" s="65" t="s">
        <v>76</v>
      </c>
      <c r="U287" s="35" t="s">
        <v>46</v>
      </c>
      <c r="V287" s="37" t="s">
        <v>86</v>
      </c>
      <c r="W287" s="37" t="s">
        <v>86</v>
      </c>
      <c r="X287" s="37" t="s">
        <v>86</v>
      </c>
      <c r="Y287" s="37" t="s">
        <v>46</v>
      </c>
      <c r="Z287" s="38" t="str">
        <f t="array" ref="Z287">IFERROR(xlookup(C:C,'Follow up.1'!A:A,'Follow up.1'!AF:AF),"-")</f>
        <v>05/26</v>
      </c>
      <c r="AA287" s="31"/>
      <c r="AB287" s="31"/>
      <c r="AC287" s="31"/>
      <c r="AD287" s="31"/>
      <c r="AE287" s="31"/>
      <c r="AF287" s="31"/>
      <c r="AG287" s="31"/>
      <c r="AH287" s="31"/>
      <c r="AI287" s="31"/>
      <c r="AJ287" s="31"/>
      <c r="AK287" s="31"/>
      <c r="AL287" s="31"/>
      <c r="AM287" s="31"/>
      <c r="AN287" s="39" t="str">
        <f t="array" ref="AN287">IFNA(TEXT(XLOOKUP(C:C,'Follow up.2'!B:B,'Follow up.2'!AF:AF), "mm/yyyy"), "-")</f>
        <v/>
      </c>
      <c r="AO287" s="31"/>
      <c r="AP287" s="30"/>
      <c r="AQ287" s="13"/>
      <c r="AR287" s="13"/>
      <c r="AS287" s="13"/>
      <c r="AT287" s="13"/>
      <c r="AU287" s="13"/>
      <c r="AV287" s="13"/>
      <c r="AW287" s="40"/>
      <c r="AX287" s="40"/>
      <c r="AY287" s="40"/>
      <c r="AZ287" s="40"/>
      <c r="BA287" s="40"/>
      <c r="BB287" s="40"/>
      <c r="BC287" s="40"/>
      <c r="BD287" s="40"/>
      <c r="BE287" s="40"/>
      <c r="BF287" s="40"/>
      <c r="BG287" s="40"/>
      <c r="BH287" s="40"/>
      <c r="BI287" s="40"/>
    </row>
    <row r="288" ht="14.25" customHeight="1">
      <c r="A288" s="1"/>
      <c r="B288" s="1" t="str">
        <f t="array" ref="B288">ifna(iferror(xlookup(C:C,'1000'!A:A,'1000'!D:D),iferror(xlookup(C:C,'2000'!A:A,'2000'!D:D),xlookup(C:C,'3000'!A:A,'3000'!D:D))),"-")</f>
        <v>-</v>
      </c>
      <c r="C288" s="26">
        <v>1204.0</v>
      </c>
      <c r="D288" s="27" t="s">
        <v>1358</v>
      </c>
      <c r="E288" s="27" t="s">
        <v>1359</v>
      </c>
      <c r="F288" s="27" t="s">
        <v>92</v>
      </c>
      <c r="G288" s="27">
        <v>11.0</v>
      </c>
      <c r="H288" s="28" t="s">
        <v>1258</v>
      </c>
      <c r="I288" s="29" t="s">
        <v>1259</v>
      </c>
      <c r="J288" s="27" t="s">
        <v>1360</v>
      </c>
      <c r="K288" s="30" t="s">
        <v>42</v>
      </c>
      <c r="L288" s="31" t="s">
        <v>42</v>
      </c>
      <c r="M288" s="51" t="s">
        <v>895</v>
      </c>
      <c r="N288" s="153" t="s">
        <v>58</v>
      </c>
      <c r="O288" s="149" t="s">
        <v>58</v>
      </c>
      <c r="P288" s="66" t="s">
        <v>56</v>
      </c>
      <c r="Q288" s="66" t="s">
        <v>56</v>
      </c>
      <c r="R288" s="66" t="s">
        <v>106</v>
      </c>
      <c r="S288" s="35" t="s">
        <v>88</v>
      </c>
      <c r="T288" s="35" t="s">
        <v>45</v>
      </c>
      <c r="U288" s="35" t="s">
        <v>45</v>
      </c>
      <c r="V288" s="35"/>
      <c r="W288" s="35"/>
      <c r="X288" s="35"/>
      <c r="Y288" s="35"/>
      <c r="Z288" s="38" t="str">
        <f t="array" ref="Z288">IFERROR(xlookup(C:C,'Follow up.1'!A:A,'Follow up.1'!AF:AF),"-")</f>
        <v>-</v>
      </c>
      <c r="AA288" s="31"/>
      <c r="AB288" s="31"/>
      <c r="AC288" s="31"/>
      <c r="AD288" s="31"/>
      <c r="AE288" s="31"/>
      <c r="AF288" s="31"/>
      <c r="AG288" s="31"/>
      <c r="AH288" s="31"/>
      <c r="AI288" s="31"/>
      <c r="AJ288" s="31"/>
      <c r="AK288" s="31"/>
      <c r="AL288" s="31"/>
      <c r="AM288" s="31"/>
      <c r="AN288" s="39" t="str">
        <f t="array" ref="AN288">IFNA(TEXT(XLOOKUP(C:C,'Follow up.2'!B:B,'Follow up.2'!AF:AF), "mm/yyyy"), "-")</f>
        <v>-</v>
      </c>
      <c r="AO288" s="31"/>
      <c r="AP288" s="27"/>
      <c r="AQ288" s="3"/>
      <c r="AR288" s="3"/>
      <c r="AS288" s="3"/>
      <c r="AT288" s="3"/>
      <c r="AU288" s="3"/>
      <c r="AV288" s="3"/>
      <c r="AW288" s="3"/>
      <c r="AX288" s="3"/>
      <c r="AY288" s="3"/>
      <c r="AZ288" s="3"/>
      <c r="BA288" s="3"/>
      <c r="BB288" s="3"/>
      <c r="BC288" s="3"/>
      <c r="BD288" s="3"/>
      <c r="BE288" s="3"/>
      <c r="BF288" s="3"/>
      <c r="BG288" s="3"/>
      <c r="BH288" s="3"/>
      <c r="BI288" s="3"/>
    </row>
    <row r="289" ht="14.25" customHeight="1">
      <c r="A289" s="1"/>
      <c r="B289" s="1" t="str">
        <f t="array" ref="B289">ifna(iferror(xlookup(C:C,'1000'!A:A,'1000'!D:D),iferror(xlookup(C:C,'2000'!A:A,'2000'!D:D),xlookup(C:C,'3000'!A:A,'3000'!D:D))),"-")</f>
        <v>-</v>
      </c>
      <c r="C289" s="26">
        <v>1246.0</v>
      </c>
      <c r="D289" s="27" t="s">
        <v>1361</v>
      </c>
      <c r="E289" s="27" t="s">
        <v>1362</v>
      </c>
      <c r="F289" s="27" t="s">
        <v>81</v>
      </c>
      <c r="G289" s="27">
        <v>11.0</v>
      </c>
      <c r="H289" s="28" t="s">
        <v>1363</v>
      </c>
      <c r="I289" s="54">
        <v>2.125414577E9</v>
      </c>
      <c r="J289" s="27"/>
      <c r="K289" s="30" t="s">
        <v>609</v>
      </c>
      <c r="L289" s="31" t="s">
        <v>609</v>
      </c>
      <c r="M289" s="51" t="s">
        <v>895</v>
      </c>
      <c r="N289" s="153" t="s">
        <v>58</v>
      </c>
      <c r="O289" s="149" t="s">
        <v>58</v>
      </c>
      <c r="P289" s="35" t="s">
        <v>106</v>
      </c>
      <c r="Q289" s="35"/>
      <c r="R289" s="35"/>
      <c r="S289" s="35"/>
      <c r="T289" s="35"/>
      <c r="U289" s="35"/>
      <c r="V289" s="35"/>
      <c r="W289" s="35"/>
      <c r="X289" s="35"/>
      <c r="Y289" s="35"/>
      <c r="Z289" s="38" t="str">
        <f t="array" ref="Z289">IFERROR(xlookup(C:C,'Follow up.1'!A:A,'Follow up.1'!AF:AF),"-")</f>
        <v>-</v>
      </c>
      <c r="AA289" s="31"/>
      <c r="AB289" s="31"/>
      <c r="AC289" s="31"/>
      <c r="AD289" s="31"/>
      <c r="AE289" s="31"/>
      <c r="AF289" s="31"/>
      <c r="AG289" s="31"/>
      <c r="AH289" s="31"/>
      <c r="AI289" s="31"/>
      <c r="AJ289" s="31"/>
      <c r="AK289" s="31"/>
      <c r="AL289" s="31"/>
      <c r="AM289" s="31"/>
      <c r="AN289" s="39" t="str">
        <f t="array" ref="AN289">IFNA(TEXT(XLOOKUP(C:C,'Follow up.2'!B:B,'Follow up.2'!AF:AF), "mm/yyyy"), "-")</f>
        <v>-</v>
      </c>
      <c r="AO289" s="31"/>
      <c r="AP289" s="27"/>
      <c r="AQ289" s="3"/>
      <c r="AR289" s="3"/>
      <c r="AS289" s="3"/>
      <c r="AT289" s="3"/>
      <c r="AU289" s="3"/>
      <c r="AV289" s="3"/>
      <c r="AW289" s="3"/>
      <c r="AX289" s="3"/>
      <c r="AY289" s="3"/>
      <c r="AZ289" s="3"/>
      <c r="BA289" s="3"/>
      <c r="BB289" s="3"/>
      <c r="BC289" s="3"/>
      <c r="BD289" s="3"/>
      <c r="BE289" s="3"/>
      <c r="BF289" s="3"/>
      <c r="BG289" s="3"/>
      <c r="BH289" s="3"/>
      <c r="BI289" s="3"/>
    </row>
    <row r="290" ht="14.25" customHeight="1">
      <c r="A290" s="1"/>
      <c r="B290" s="1" t="str">
        <f t="array" ref="B290">ifna(iferror(xlookup(C:C,'1000'!A:A,'1000'!D:D),iferror(xlookup(C:C,'2000'!A:A,'2000'!D:D),xlookup(C:C,'3000'!A:A,'3000'!D:D))),"-")</f>
        <v>-</v>
      </c>
      <c r="C290" s="26">
        <v>1274.0</v>
      </c>
      <c r="D290" s="27" t="s">
        <v>1364</v>
      </c>
      <c r="E290" s="27"/>
      <c r="F290" s="27" t="s">
        <v>92</v>
      </c>
      <c r="G290" s="27">
        <v>11.0</v>
      </c>
      <c r="H290" s="28" t="s">
        <v>1365</v>
      </c>
      <c r="I290" s="29"/>
      <c r="J290" s="27" t="s">
        <v>1366</v>
      </c>
      <c r="K290" s="30" t="s">
        <v>42</v>
      </c>
      <c r="L290" s="31" t="s">
        <v>42</v>
      </c>
      <c r="M290" s="51" t="s">
        <v>895</v>
      </c>
      <c r="N290" s="153" t="s">
        <v>58</v>
      </c>
      <c r="O290" s="149" t="s">
        <v>58</v>
      </c>
      <c r="P290" s="35" t="s">
        <v>106</v>
      </c>
      <c r="Q290" s="35" t="s">
        <v>56</v>
      </c>
      <c r="R290" s="35"/>
      <c r="S290" s="35"/>
      <c r="T290" s="35"/>
      <c r="U290" s="35"/>
      <c r="V290" s="35"/>
      <c r="W290" s="35"/>
      <c r="X290" s="35"/>
      <c r="Y290" s="35"/>
      <c r="Z290" s="38" t="str">
        <f t="array" ref="Z290">IFERROR(xlookup(C:C,'Follow up.1'!A:A,'Follow up.1'!AF:AF),"-")</f>
        <v>-</v>
      </c>
      <c r="AA290" s="31"/>
      <c r="AB290" s="31"/>
      <c r="AC290" s="31"/>
      <c r="AD290" s="31"/>
      <c r="AE290" s="31"/>
      <c r="AF290" s="31"/>
      <c r="AG290" s="31"/>
      <c r="AH290" s="31"/>
      <c r="AI290" s="31"/>
      <c r="AJ290" s="31"/>
      <c r="AK290" s="31"/>
      <c r="AL290" s="31"/>
      <c r="AM290" s="31"/>
      <c r="AN290" s="39" t="str">
        <f t="array" ref="AN290">IFNA(TEXT(XLOOKUP(C:C,'Follow up.2'!B:B,'Follow up.2'!AF:AF), "mm/yyyy"), "-")</f>
        <v>-</v>
      </c>
      <c r="AO290" s="31"/>
      <c r="AP290" s="27"/>
      <c r="AQ290" s="3"/>
      <c r="AR290" s="3"/>
      <c r="AS290" s="3"/>
      <c r="AT290" s="3"/>
      <c r="AU290" s="3"/>
      <c r="AV290" s="3"/>
      <c r="AW290" s="3"/>
      <c r="AX290" s="3"/>
      <c r="AY290" s="3"/>
      <c r="AZ290" s="3"/>
      <c r="BA290" s="3"/>
      <c r="BB290" s="3"/>
      <c r="BC290" s="3"/>
      <c r="BD290" s="3"/>
      <c r="BE290" s="3"/>
      <c r="BF290" s="3"/>
      <c r="BG290" s="3"/>
      <c r="BH290" s="3"/>
      <c r="BI290" s="3"/>
    </row>
    <row r="291" ht="14.25" customHeight="1">
      <c r="A291" s="1"/>
      <c r="B291" s="1" t="str">
        <f t="array" ref="B291">ifna(iferror(xlookup(C:C,'1000'!A:A,'1000'!D:D),iferror(xlookup(C:C,'2000'!A:A,'2000'!D:D),xlookup(C:C,'3000'!A:A,'3000'!D:D))),"-")</f>
        <v>-</v>
      </c>
      <c r="C291" s="133">
        <v>1404.0</v>
      </c>
      <c r="D291" s="140" t="s">
        <v>1367</v>
      </c>
      <c r="E291" s="134" t="s">
        <v>1070</v>
      </c>
      <c r="F291" s="94" t="s">
        <v>50</v>
      </c>
      <c r="G291" s="134">
        <v>11.0</v>
      </c>
      <c r="H291" s="28" t="s">
        <v>1368</v>
      </c>
      <c r="I291" s="141">
        <v>5.706177834E9</v>
      </c>
      <c r="J291" s="134">
        <v>4.843668784E9</v>
      </c>
      <c r="K291" s="30" t="s">
        <v>609</v>
      </c>
      <c r="L291" s="31" t="s">
        <v>609</v>
      </c>
      <c r="M291" s="51" t="s">
        <v>895</v>
      </c>
      <c r="N291" s="153" t="s">
        <v>58</v>
      </c>
      <c r="O291" s="149" t="s">
        <v>58</v>
      </c>
      <c r="P291" s="65" t="s">
        <v>46</v>
      </c>
      <c r="Q291" s="65"/>
      <c r="R291" s="65"/>
      <c r="S291" s="65"/>
      <c r="T291" s="65"/>
      <c r="U291" s="65"/>
      <c r="V291" s="65"/>
      <c r="W291" s="65"/>
      <c r="X291" s="65"/>
      <c r="Y291" s="65"/>
      <c r="Z291" s="38" t="str">
        <f t="array" ref="Z291">IFERROR(xlookup(C:C,'Follow up.1'!A:A,'Follow up.1'!AF:AF),"-")</f>
        <v>-</v>
      </c>
      <c r="AA291" s="6"/>
      <c r="AB291" s="6"/>
      <c r="AC291" s="6"/>
      <c r="AD291" s="6"/>
      <c r="AE291" s="6"/>
      <c r="AF291" s="6"/>
      <c r="AG291" s="6"/>
      <c r="AH291" s="6"/>
      <c r="AI291" s="6"/>
      <c r="AJ291" s="6"/>
      <c r="AK291" s="6"/>
      <c r="AL291" s="6"/>
      <c r="AM291" s="6"/>
      <c r="AN291" s="39" t="str">
        <f t="array" ref="AN291">IFNA(TEXT(XLOOKUP(C:C,'Follow up.2'!B:B,'Follow up.2'!AF:AF), "mm/yyyy"), "-")</f>
        <v>-</v>
      </c>
      <c r="AO291" s="6"/>
      <c r="AP291" s="3"/>
      <c r="AQ291" s="3"/>
      <c r="AR291" s="3"/>
      <c r="AS291" s="3"/>
      <c r="AT291" s="3"/>
      <c r="AU291" s="3"/>
      <c r="AV291" s="3"/>
      <c r="AW291" s="3"/>
      <c r="AX291" s="3"/>
      <c r="AY291" s="3"/>
      <c r="AZ291" s="3"/>
      <c r="BA291" s="3"/>
      <c r="BB291" s="3"/>
      <c r="BC291" s="3"/>
      <c r="BD291" s="3"/>
      <c r="BE291" s="3"/>
      <c r="BF291" s="3"/>
      <c r="BG291" s="3"/>
      <c r="BH291" s="3"/>
      <c r="BI291" s="3"/>
    </row>
    <row r="292" ht="14.25" customHeight="1">
      <c r="A292" s="1"/>
      <c r="B292" s="1" t="str">
        <f t="array" ref="B292">ifna(iferror(xlookup(C:C,'1000'!A:A,'1000'!D:D),iferror(xlookup(C:C,'2000'!A:A,'2000'!D:D),xlookup(C:C,'3000'!A:A,'3000'!D:D))),"-")</f>
        <v>-</v>
      </c>
      <c r="C292" s="26">
        <v>1425.0</v>
      </c>
      <c r="D292" s="134" t="s">
        <v>1369</v>
      </c>
      <c r="E292" s="192" t="s">
        <v>1370</v>
      </c>
      <c r="F292" s="27" t="s">
        <v>50</v>
      </c>
      <c r="G292" s="27">
        <v>11.0</v>
      </c>
      <c r="H292" s="193" t="s">
        <v>1371</v>
      </c>
      <c r="I292" s="194">
        <v>2.155098406E9</v>
      </c>
      <c r="J292" s="140"/>
      <c r="K292" s="30" t="s">
        <v>609</v>
      </c>
      <c r="L292" s="31" t="s">
        <v>609</v>
      </c>
      <c r="M292" s="51" t="s">
        <v>895</v>
      </c>
      <c r="N292" s="153" t="s">
        <v>58</v>
      </c>
      <c r="O292" s="149" t="s">
        <v>58</v>
      </c>
      <c r="P292" s="65" t="s">
        <v>106</v>
      </c>
      <c r="Q292" s="65"/>
      <c r="R292" s="65"/>
      <c r="S292" s="65"/>
      <c r="T292" s="65"/>
      <c r="U292" s="65"/>
      <c r="V292" s="65"/>
      <c r="W292" s="65"/>
      <c r="X292" s="65"/>
      <c r="Y292" s="65"/>
      <c r="Z292" s="38" t="str">
        <f t="array" ref="Z292">IFERROR(xlookup(C:C,'Follow up.1'!A:A,'Follow up.1'!AF:AF),"-")</f>
        <v>-</v>
      </c>
      <c r="AA292" s="6"/>
      <c r="AB292" s="6"/>
      <c r="AC292" s="6"/>
      <c r="AD292" s="6"/>
      <c r="AE292" s="6"/>
      <c r="AF292" s="6"/>
      <c r="AG292" s="6"/>
      <c r="AH292" s="6"/>
      <c r="AI292" s="6"/>
      <c r="AJ292" s="6"/>
      <c r="AK292" s="6"/>
      <c r="AL292" s="6"/>
      <c r="AM292" s="6"/>
      <c r="AN292" s="39" t="str">
        <f t="array" ref="AN292">IFNA(TEXT(XLOOKUP(C:C,'Follow up.2'!B:B,'Follow up.2'!AF:AF), "mm/yyyy"), "-")</f>
        <v>-</v>
      </c>
      <c r="AO292" s="6"/>
      <c r="AP292" s="3"/>
      <c r="AQ292" s="3"/>
      <c r="AR292" s="3"/>
      <c r="AS292" s="3"/>
      <c r="AT292" s="3"/>
      <c r="AU292" s="3"/>
      <c r="AV292" s="3"/>
      <c r="AW292" s="3"/>
      <c r="AX292" s="3"/>
      <c r="AY292" s="3"/>
      <c r="AZ292" s="3"/>
      <c r="BA292" s="3"/>
      <c r="BB292" s="3"/>
      <c r="BC292" s="3"/>
      <c r="BD292" s="3"/>
      <c r="BE292" s="3"/>
      <c r="BF292" s="3"/>
      <c r="BG292" s="3"/>
      <c r="BH292" s="3"/>
      <c r="BI292" s="3"/>
    </row>
    <row r="293" ht="14.25" customHeight="1">
      <c r="A293" s="1"/>
      <c r="B293" s="1" t="str">
        <f t="array" ref="B293">ifna(iferror(xlookup(C:C,'1000'!A:A,'1000'!D:D),iferror(xlookup(C:C,'2000'!A:A,'2000'!D:D),xlookup(C:C,'3000'!A:A,'3000'!D:D))),"-")</f>
        <v>-</v>
      </c>
      <c r="C293" s="26">
        <v>1508.0</v>
      </c>
      <c r="D293" s="27" t="s">
        <v>1372</v>
      </c>
      <c r="E293" s="27" t="s">
        <v>1373</v>
      </c>
      <c r="F293" s="27" t="s">
        <v>170</v>
      </c>
      <c r="G293" s="27">
        <v>11.0</v>
      </c>
      <c r="H293" s="28" t="s">
        <v>1374</v>
      </c>
      <c r="I293" s="29" t="s">
        <v>1375</v>
      </c>
      <c r="J293" s="27"/>
      <c r="K293" s="30" t="s">
        <v>1376</v>
      </c>
      <c r="L293" s="6" t="s">
        <v>1376</v>
      </c>
      <c r="M293" s="51" t="s">
        <v>895</v>
      </c>
      <c r="N293" s="153" t="s">
        <v>58</v>
      </c>
      <c r="O293" s="149" t="s">
        <v>58</v>
      </c>
      <c r="P293" s="65" t="s">
        <v>46</v>
      </c>
      <c r="Q293" s="65"/>
      <c r="R293" s="65"/>
      <c r="S293" s="65"/>
      <c r="T293" s="65"/>
      <c r="U293" s="65"/>
      <c r="V293" s="65"/>
      <c r="W293" s="65"/>
      <c r="X293" s="65"/>
      <c r="Y293" s="65"/>
      <c r="Z293" s="38" t="str">
        <f t="array" ref="Z293">IFERROR(xlookup(C:C,'Follow up.1'!A:A,'Follow up.1'!AF:AF),"-")</f>
        <v>-</v>
      </c>
      <c r="AA293" s="6"/>
      <c r="AB293" s="6"/>
      <c r="AC293" s="6"/>
      <c r="AD293" s="6"/>
      <c r="AE293" s="6"/>
      <c r="AF293" s="6"/>
      <c r="AG293" s="6"/>
      <c r="AH293" s="6"/>
      <c r="AI293" s="6"/>
      <c r="AJ293" s="6"/>
      <c r="AK293" s="6"/>
      <c r="AL293" s="6"/>
      <c r="AM293" s="6"/>
      <c r="AN293" s="39" t="str">
        <f t="array" ref="AN293">IFNA(TEXT(XLOOKUP(C:C,'Follow up.2'!B:B,'Follow up.2'!AF:AF), "mm/yyyy"), "-")</f>
        <v>-</v>
      </c>
      <c r="AO293" s="6"/>
      <c r="AP293" s="3"/>
      <c r="AQ293" s="3"/>
      <c r="AR293" s="3"/>
      <c r="AS293" s="3"/>
      <c r="AT293" s="3"/>
      <c r="AU293" s="3"/>
      <c r="AV293" s="3"/>
      <c r="AW293" s="3"/>
      <c r="AX293" s="3"/>
      <c r="AY293" s="3"/>
      <c r="AZ293" s="3"/>
      <c r="BA293" s="3"/>
      <c r="BB293" s="3"/>
      <c r="BC293" s="3"/>
      <c r="BD293" s="3"/>
      <c r="BE293" s="3"/>
      <c r="BF293" s="3"/>
      <c r="BG293" s="3"/>
      <c r="BH293" s="3"/>
      <c r="BI293" s="3"/>
    </row>
    <row r="294" ht="14.25" customHeight="1">
      <c r="A294" s="1"/>
      <c r="B294" s="1" t="str">
        <f t="array" ref="B294">ifna(iferror(xlookup(C:C,'1000'!A:A,'1000'!D:D),iferror(xlookup(C:C,'2000'!A:A,'2000'!D:D),xlookup(C:C,'3000'!A:A,'3000'!D:D))),"-")</f>
        <v>-</v>
      </c>
      <c r="C294" s="119">
        <v>1514.0</v>
      </c>
      <c r="D294" s="27" t="s">
        <v>1017</v>
      </c>
      <c r="E294" s="27" t="s">
        <v>1377</v>
      </c>
      <c r="F294" s="27" t="s">
        <v>170</v>
      </c>
      <c r="G294" s="27">
        <v>11.0</v>
      </c>
      <c r="H294" s="28" t="s">
        <v>1378</v>
      </c>
      <c r="I294" s="29" t="s">
        <v>1379</v>
      </c>
      <c r="J294" s="27"/>
      <c r="K294" s="30" t="s">
        <v>1380</v>
      </c>
      <c r="L294" s="6" t="s">
        <v>1380</v>
      </c>
      <c r="M294" s="51" t="s">
        <v>895</v>
      </c>
      <c r="N294" s="153" t="s">
        <v>58</v>
      </c>
      <c r="O294" s="149" t="s">
        <v>58</v>
      </c>
      <c r="P294" s="65" t="s">
        <v>46</v>
      </c>
      <c r="Q294" s="65" t="s">
        <v>45</v>
      </c>
      <c r="R294" s="65" t="s">
        <v>106</v>
      </c>
      <c r="S294" s="65"/>
      <c r="T294" s="65"/>
      <c r="U294" s="65"/>
      <c r="V294" s="65"/>
      <c r="W294" s="65"/>
      <c r="X294" s="65"/>
      <c r="Y294" s="65"/>
      <c r="Z294" s="38" t="str">
        <f t="array" ref="Z294">IFERROR(xlookup(C:C,'Follow up.1'!A:A,'Follow up.1'!AF:AF),"-")</f>
        <v>-</v>
      </c>
      <c r="AA294" s="6"/>
      <c r="AB294" s="6"/>
      <c r="AC294" s="6"/>
      <c r="AD294" s="6"/>
      <c r="AE294" s="6"/>
      <c r="AF294" s="6"/>
      <c r="AG294" s="6"/>
      <c r="AH294" s="6"/>
      <c r="AI294" s="6"/>
      <c r="AJ294" s="6"/>
      <c r="AK294" s="6"/>
      <c r="AL294" s="6"/>
      <c r="AM294" s="6"/>
      <c r="AN294" s="39" t="str">
        <f t="array" ref="AN294">IFNA(TEXT(XLOOKUP(C:C,'Follow up.2'!B:B,'Follow up.2'!AF:AF), "mm/yyyy"), "-")</f>
        <v>-</v>
      </c>
      <c r="AO294" s="6"/>
      <c r="AP294" s="3"/>
      <c r="AQ294" s="3"/>
      <c r="AR294" s="3"/>
      <c r="AS294" s="3"/>
      <c r="AT294" s="3"/>
      <c r="AU294" s="3"/>
      <c r="AV294" s="3"/>
      <c r="AW294" s="3"/>
      <c r="AX294" s="3"/>
      <c r="AY294" s="3"/>
      <c r="AZ294" s="3"/>
      <c r="BA294" s="3"/>
      <c r="BB294" s="3"/>
      <c r="BC294" s="3"/>
      <c r="BD294" s="3"/>
      <c r="BE294" s="3"/>
      <c r="BF294" s="3"/>
      <c r="BG294" s="3"/>
      <c r="BH294" s="3"/>
      <c r="BI294" s="3"/>
    </row>
    <row r="295" ht="14.25" customHeight="1">
      <c r="A295" s="1"/>
      <c r="B295" s="1" t="str">
        <f t="array" ref="B295">ifna(iferror(xlookup(C:C,'1000'!A:A,'1000'!D:D),iferror(xlookup(C:C,'2000'!A:A,'2000'!D:D),xlookup(C:C,'3000'!A:A,'3000'!D:D))),"-")</f>
        <v>-</v>
      </c>
      <c r="C295" s="119">
        <v>1515.0</v>
      </c>
      <c r="D295" s="27" t="s">
        <v>1381</v>
      </c>
      <c r="E295" s="27" t="s">
        <v>1377</v>
      </c>
      <c r="F295" s="27" t="s">
        <v>124</v>
      </c>
      <c r="G295" s="27">
        <v>11.0</v>
      </c>
      <c r="H295" s="28" t="s">
        <v>1378</v>
      </c>
      <c r="I295" s="29" t="s">
        <v>1379</v>
      </c>
      <c r="J295" s="27"/>
      <c r="K295" s="30" t="s">
        <v>1382</v>
      </c>
      <c r="L295" s="6" t="s">
        <v>1382</v>
      </c>
      <c r="M295" s="51" t="s">
        <v>895</v>
      </c>
      <c r="N295" s="153" t="s">
        <v>58</v>
      </c>
      <c r="O295" s="149" t="s">
        <v>58</v>
      </c>
      <c r="P295" s="65" t="s">
        <v>46</v>
      </c>
      <c r="Q295" s="65" t="s">
        <v>45</v>
      </c>
      <c r="R295" s="65" t="s">
        <v>106</v>
      </c>
      <c r="S295" s="65"/>
      <c r="T295" s="65"/>
      <c r="U295" s="65"/>
      <c r="V295" s="65"/>
      <c r="W295" s="65"/>
      <c r="X295" s="65"/>
      <c r="Y295" s="65"/>
      <c r="Z295" s="38" t="str">
        <f t="array" ref="Z295">IFERROR(xlookup(C:C,'Follow up.1'!A:A,'Follow up.1'!AF:AF),"-")</f>
        <v>-</v>
      </c>
      <c r="AA295" s="6"/>
      <c r="AB295" s="6"/>
      <c r="AC295" s="6"/>
      <c r="AD295" s="6"/>
      <c r="AE295" s="6"/>
      <c r="AF295" s="6"/>
      <c r="AG295" s="6"/>
      <c r="AH295" s="6"/>
      <c r="AI295" s="6"/>
      <c r="AJ295" s="6"/>
      <c r="AK295" s="6"/>
      <c r="AL295" s="6"/>
      <c r="AM295" s="6"/>
      <c r="AN295" s="39" t="str">
        <f t="array" ref="AN295">IFNA(TEXT(XLOOKUP(C:C,'Follow up.2'!B:B,'Follow up.2'!AF:AF), "mm/yyyy"), "-")</f>
        <v>-</v>
      </c>
      <c r="AO295" s="6"/>
      <c r="AP295" s="3"/>
      <c r="AQ295" s="3"/>
      <c r="AR295" s="3"/>
      <c r="AS295" s="3"/>
      <c r="AT295" s="3"/>
      <c r="AU295" s="3"/>
      <c r="AV295" s="3"/>
      <c r="AW295" s="3"/>
      <c r="AX295" s="3"/>
      <c r="AY295" s="3"/>
      <c r="AZ295" s="3"/>
      <c r="BA295" s="3"/>
      <c r="BB295" s="3"/>
      <c r="BC295" s="3"/>
      <c r="BD295" s="3"/>
      <c r="BE295" s="3"/>
      <c r="BF295" s="3"/>
      <c r="BG295" s="3"/>
      <c r="BH295" s="3"/>
      <c r="BI295" s="3"/>
    </row>
    <row r="296" ht="14.25" customHeight="1">
      <c r="A296" s="1"/>
      <c r="B296" s="1" t="str">
        <f t="array" ref="B296">ifna(iferror(xlookup(C:C,'1000'!A:A,'1000'!D:D),iferror(xlookup(C:C,'2000'!A:A,'2000'!D:D),xlookup(C:C,'3000'!A:A,'3000'!D:D))),"-")</f>
        <v>-</v>
      </c>
      <c r="C296" s="26">
        <v>1533.0</v>
      </c>
      <c r="D296" s="27" t="s">
        <v>1383</v>
      </c>
      <c r="E296" s="27" t="s">
        <v>1384</v>
      </c>
      <c r="F296" s="27" t="s">
        <v>92</v>
      </c>
      <c r="G296" s="27">
        <v>11.0</v>
      </c>
      <c r="H296" s="28" t="s">
        <v>1385</v>
      </c>
      <c r="I296" s="29" t="s">
        <v>1386</v>
      </c>
      <c r="J296" s="27" t="s">
        <v>1387</v>
      </c>
      <c r="K296" s="30" t="s">
        <v>206</v>
      </c>
      <c r="L296" s="6" t="s">
        <v>206</v>
      </c>
      <c r="M296" s="51" t="s">
        <v>895</v>
      </c>
      <c r="N296" s="153" t="s">
        <v>58</v>
      </c>
      <c r="O296" s="149" t="s">
        <v>58</v>
      </c>
      <c r="P296" s="65" t="s">
        <v>44</v>
      </c>
      <c r="Q296" s="65"/>
      <c r="R296" s="65"/>
      <c r="S296" s="65"/>
      <c r="T296" s="65"/>
      <c r="U296" s="65"/>
      <c r="V296" s="65"/>
      <c r="W296" s="65"/>
      <c r="X296" s="65"/>
      <c r="Y296" s="65"/>
      <c r="Z296" s="38" t="str">
        <f t="array" ref="Z296">IFERROR(xlookup(C:C,'Follow up.1'!A:A,'Follow up.1'!AF:AF),"-")</f>
        <v>-</v>
      </c>
      <c r="AA296" s="6"/>
      <c r="AB296" s="6"/>
      <c r="AC296" s="6"/>
      <c r="AD296" s="6"/>
      <c r="AE296" s="6"/>
      <c r="AF296" s="6"/>
      <c r="AG296" s="6"/>
      <c r="AH296" s="6"/>
      <c r="AI296" s="6"/>
      <c r="AJ296" s="6"/>
      <c r="AK296" s="6"/>
      <c r="AL296" s="6"/>
      <c r="AM296" s="6"/>
      <c r="AN296" s="39" t="str">
        <f t="array" ref="AN296">IFNA(TEXT(XLOOKUP(C:C,'Follow up.2'!B:B,'Follow up.2'!AF:AF), "mm/yyyy"), "-")</f>
        <v>-</v>
      </c>
      <c r="AO296" s="6"/>
      <c r="AP296" s="3"/>
      <c r="AQ296" s="3"/>
      <c r="AR296" s="3"/>
      <c r="AS296" s="3"/>
      <c r="AT296" s="3"/>
      <c r="AU296" s="3"/>
      <c r="AV296" s="3"/>
      <c r="AW296" s="156"/>
      <c r="AX296" s="156"/>
      <c r="AY296" s="156"/>
      <c r="AZ296" s="156"/>
      <c r="BA296" s="156"/>
      <c r="BB296" s="156"/>
      <c r="BC296" s="156"/>
      <c r="BD296" s="156"/>
      <c r="BE296" s="156"/>
      <c r="BF296" s="156"/>
      <c r="BG296" s="156"/>
      <c r="BH296" s="156"/>
      <c r="BI296" s="156"/>
    </row>
    <row r="297" ht="14.25" customHeight="1">
      <c r="A297" s="1"/>
      <c r="B297" s="1" t="str">
        <f t="array" ref="B297">ifna(iferror(xlookup(C:C,'1000'!A:A,'1000'!D:D),iferror(xlookup(C:C,'2000'!A:A,'2000'!D:D),xlookup(C:C,'3000'!A:A,'3000'!D:D))),"-")</f>
        <v>-</v>
      </c>
      <c r="C297" s="26">
        <v>1589.0</v>
      </c>
      <c r="D297" s="27" t="s">
        <v>1388</v>
      </c>
      <c r="E297" s="27" t="s">
        <v>1389</v>
      </c>
      <c r="F297" s="27" t="s">
        <v>170</v>
      </c>
      <c r="G297" s="27">
        <v>11.0</v>
      </c>
      <c r="H297" s="28" t="s">
        <v>1390</v>
      </c>
      <c r="I297" s="29" t="s">
        <v>1391</v>
      </c>
      <c r="J297" s="27" t="s">
        <v>1392</v>
      </c>
      <c r="K297" s="30" t="s">
        <v>1393</v>
      </c>
      <c r="L297" s="31" t="s">
        <v>1393</v>
      </c>
      <c r="M297" s="51" t="s">
        <v>895</v>
      </c>
      <c r="N297" s="153" t="s">
        <v>58</v>
      </c>
      <c r="O297" s="149" t="s">
        <v>58</v>
      </c>
      <c r="P297" s="35" t="s">
        <v>46</v>
      </c>
      <c r="Q297" s="35"/>
      <c r="R297" s="35"/>
      <c r="S297" s="35"/>
      <c r="T297" s="35"/>
      <c r="U297" s="35"/>
      <c r="V297" s="35"/>
      <c r="W297" s="35"/>
      <c r="X297" s="35"/>
      <c r="Y297" s="35"/>
      <c r="Z297" s="38" t="str">
        <f t="array" ref="Z297">IFERROR(xlookup(C:C,'Follow up.1'!A:A,'Follow up.1'!AF:AF),"-")</f>
        <v>-</v>
      </c>
      <c r="AA297" s="31"/>
      <c r="AB297" s="31"/>
      <c r="AC297" s="31"/>
      <c r="AD297" s="31"/>
      <c r="AE297" s="31"/>
      <c r="AF297" s="31"/>
      <c r="AG297" s="31"/>
      <c r="AH297" s="31"/>
      <c r="AI297" s="31"/>
      <c r="AJ297" s="31"/>
      <c r="AK297" s="31"/>
      <c r="AL297" s="31"/>
      <c r="AM297" s="31"/>
      <c r="AN297" s="39" t="str">
        <f t="array" ref="AN297">IFNA(TEXT(XLOOKUP(C:C,'Follow up.2'!B:B,'Follow up.2'!AF:AF), "mm/yyyy"), "-")</f>
        <v>-</v>
      </c>
      <c r="AO297" s="31"/>
      <c r="AP297" s="30"/>
      <c r="AQ297" s="13"/>
      <c r="AR297" s="13"/>
      <c r="AS297" s="13"/>
      <c r="AT297" s="13"/>
      <c r="AU297" s="13"/>
      <c r="AV297" s="13"/>
      <c r="AW297" s="3"/>
      <c r="AX297" s="3"/>
      <c r="AY297" s="3"/>
      <c r="AZ297" s="3"/>
      <c r="BA297" s="3"/>
      <c r="BB297" s="3"/>
      <c r="BC297" s="3"/>
      <c r="BD297" s="3"/>
      <c r="BE297" s="3"/>
      <c r="BF297" s="3"/>
      <c r="BG297" s="3"/>
      <c r="BH297" s="3"/>
      <c r="BI297" s="3"/>
    </row>
    <row r="298" ht="14.25" customHeight="1">
      <c r="A298" s="1"/>
      <c r="B298" s="1" t="str">
        <f t="array" ref="B298">ifna(iferror(xlookup(C:C,'1000'!A:A,'1000'!D:D),iferror(xlookup(C:C,'2000'!A:A,'2000'!D:D),xlookup(C:C,'3000'!A:A,'3000'!D:D))),"-")</f>
        <v>-</v>
      </c>
      <c r="C298" s="26">
        <v>1642.0</v>
      </c>
      <c r="D298" s="27" t="s">
        <v>1394</v>
      </c>
      <c r="E298" s="27" t="s">
        <v>1395</v>
      </c>
      <c r="F298" s="27" t="s">
        <v>38</v>
      </c>
      <c r="G298" s="27">
        <v>11.0</v>
      </c>
      <c r="H298" s="28" t="s">
        <v>1396</v>
      </c>
      <c r="I298" s="29" t="s">
        <v>1397</v>
      </c>
      <c r="J298" s="27" t="s">
        <v>1398</v>
      </c>
      <c r="K298" s="30" t="s">
        <v>42</v>
      </c>
      <c r="L298" s="31" t="s">
        <v>42</v>
      </c>
      <c r="M298" s="51" t="s">
        <v>895</v>
      </c>
      <c r="N298" s="33" t="s">
        <v>58</v>
      </c>
      <c r="O298" s="145" t="s">
        <v>58</v>
      </c>
      <c r="P298" s="35" t="s">
        <v>86</v>
      </c>
      <c r="Q298" s="35" t="s">
        <v>45</v>
      </c>
      <c r="R298" s="35" t="s">
        <v>45</v>
      </c>
      <c r="S298" s="35" t="s">
        <v>86</v>
      </c>
      <c r="T298" s="35" t="s">
        <v>46</v>
      </c>
      <c r="U298" s="35"/>
      <c r="V298" s="35"/>
      <c r="W298" s="35"/>
      <c r="X298" s="35"/>
      <c r="Y298" s="35"/>
      <c r="Z298" s="38" t="str">
        <f t="array" ref="Z298">IFERROR(xlookup(C:C,'Follow up.1'!A:A,'Follow up.1'!AF:AF),"-")</f>
        <v>-</v>
      </c>
      <c r="AA298" s="31"/>
      <c r="AB298" s="31"/>
      <c r="AC298" s="31"/>
      <c r="AD298" s="31"/>
      <c r="AE298" s="31"/>
      <c r="AF298" s="31"/>
      <c r="AG298" s="31"/>
      <c r="AH298" s="31"/>
      <c r="AI298" s="31"/>
      <c r="AJ298" s="31"/>
      <c r="AK298" s="31"/>
      <c r="AL298" s="31"/>
      <c r="AM298" s="31"/>
      <c r="AN298" s="39" t="str">
        <f t="array" ref="AN298">IFNA(TEXT(XLOOKUP(C:C,'Follow up.2'!B:B,'Follow up.2'!AF:AF), "mm/yyyy"), "-")</f>
        <v>-</v>
      </c>
      <c r="AO298" s="31"/>
      <c r="AP298" s="30"/>
      <c r="AQ298" s="13"/>
      <c r="AR298" s="13"/>
      <c r="AS298" s="13"/>
      <c r="AT298" s="13"/>
      <c r="AU298" s="13"/>
      <c r="AV298" s="13"/>
      <c r="AW298" s="40"/>
      <c r="AX298" s="40"/>
      <c r="AY298" s="40"/>
      <c r="AZ298" s="40"/>
      <c r="BA298" s="40"/>
      <c r="BB298" s="40"/>
      <c r="BC298" s="40"/>
      <c r="BD298" s="40"/>
      <c r="BE298" s="40"/>
      <c r="BF298" s="40"/>
      <c r="BG298" s="40"/>
      <c r="BH298" s="40"/>
      <c r="BI298" s="40"/>
    </row>
    <row r="299" ht="14.25" customHeight="1">
      <c r="A299" s="1"/>
      <c r="B299" s="1" t="str">
        <f t="array" ref="B299">ifna(iferror(xlookup(C:C,'1000'!A:A,'1000'!D:D),iferror(xlookup(C:C,'2000'!A:A,'2000'!D:D),xlookup(C:C,'3000'!A:A,'3000'!D:D))),"-")</f>
        <v>-</v>
      </c>
      <c r="C299" s="87">
        <v>1728.0</v>
      </c>
      <c r="D299" s="89" t="s">
        <v>1399</v>
      </c>
      <c r="E299" s="89" t="s">
        <v>1400</v>
      </c>
      <c r="F299" s="89" t="s">
        <v>92</v>
      </c>
      <c r="G299" s="89">
        <v>11.0</v>
      </c>
      <c r="H299" s="43" t="s">
        <v>1401</v>
      </c>
      <c r="I299" s="90" t="s">
        <v>1402</v>
      </c>
      <c r="J299" s="89" t="s">
        <v>1403</v>
      </c>
      <c r="K299" s="91"/>
      <c r="L299" s="31" t="s">
        <v>42</v>
      </c>
      <c r="M299" s="51" t="s">
        <v>895</v>
      </c>
      <c r="N299" s="33" t="s">
        <v>654</v>
      </c>
      <c r="O299" s="145" t="s">
        <v>654</v>
      </c>
      <c r="P299" s="50" t="s">
        <v>46</v>
      </c>
      <c r="Q299" s="65"/>
      <c r="R299" s="65"/>
      <c r="S299" s="65"/>
      <c r="T299" s="65"/>
      <c r="U299" s="65"/>
      <c r="V299" s="65"/>
      <c r="W299" s="65"/>
      <c r="X299" s="65"/>
      <c r="Y299" s="65"/>
      <c r="Z299" s="38" t="str">
        <f t="array" ref="Z299">IFERROR(xlookup(C:C,'Follow up.1'!A:A,'Follow up.1'!AF:AF),"-")</f>
        <v>-</v>
      </c>
      <c r="AA299" s="6"/>
      <c r="AB299" s="6"/>
      <c r="AC299" s="6"/>
      <c r="AD299" s="6"/>
      <c r="AE299" s="6"/>
      <c r="AF299" s="6"/>
      <c r="AG299" s="6"/>
      <c r="AH299" s="6"/>
      <c r="AI299" s="6"/>
      <c r="AJ299" s="6"/>
      <c r="AK299" s="6"/>
      <c r="AL299" s="6"/>
      <c r="AM299" s="6"/>
      <c r="AN299" s="39" t="str">
        <f t="array" ref="AN299">IFNA(TEXT(XLOOKUP(C:C,'Follow up.2'!B:B,'Follow up.2'!AF:AF), "mm/yyyy"), "-")</f>
        <v>-</v>
      </c>
      <c r="AO299" s="6"/>
      <c r="AP299" s="3"/>
      <c r="AQ299" s="3"/>
      <c r="AR299" s="3"/>
      <c r="AS299" s="3"/>
      <c r="AT299" s="3"/>
      <c r="AU299" s="3"/>
      <c r="AV299" s="3"/>
      <c r="AW299" s="3"/>
      <c r="AX299" s="3"/>
      <c r="AY299" s="3"/>
      <c r="AZ299" s="3"/>
      <c r="BA299" s="3"/>
      <c r="BB299" s="3"/>
      <c r="BC299" s="3"/>
      <c r="BD299" s="3"/>
      <c r="BE299" s="3"/>
      <c r="BF299" s="3"/>
      <c r="BG299" s="3"/>
      <c r="BH299" s="3"/>
      <c r="BI299" s="3"/>
    </row>
    <row r="300" ht="14.25" customHeight="1">
      <c r="A300" s="1"/>
      <c r="B300" s="1" t="str">
        <f t="array" ref="B300">ifna(iferror(xlookup(C:C,'1000'!A:A,'1000'!D:D),iferror(xlookup(C:C,'2000'!A:A,'2000'!D:D),xlookup(C:C,'3000'!A:A,'3000'!D:D))),"-")</f>
        <v>-</v>
      </c>
      <c r="C300" s="87">
        <v>1790.0</v>
      </c>
      <c r="D300" s="89" t="s">
        <v>160</v>
      </c>
      <c r="E300" s="89" t="s">
        <v>250</v>
      </c>
      <c r="F300" s="89" t="s">
        <v>92</v>
      </c>
      <c r="G300" s="89">
        <v>11.0</v>
      </c>
      <c r="H300" s="43" t="s">
        <v>1404</v>
      </c>
      <c r="I300" s="90" t="s">
        <v>1405</v>
      </c>
      <c r="J300" s="89" t="s">
        <v>1405</v>
      </c>
      <c r="K300" s="91"/>
      <c r="L300" s="31" t="s">
        <v>42</v>
      </c>
      <c r="M300" s="51" t="s">
        <v>895</v>
      </c>
      <c r="N300" s="33" t="s">
        <v>654</v>
      </c>
      <c r="O300" s="145" t="s">
        <v>654</v>
      </c>
      <c r="P300" s="50" t="s">
        <v>46</v>
      </c>
      <c r="Q300" s="65"/>
      <c r="R300" s="65"/>
      <c r="S300" s="65"/>
      <c r="T300" s="65"/>
      <c r="U300" s="65"/>
      <c r="V300" s="65"/>
      <c r="W300" s="65"/>
      <c r="X300" s="65"/>
      <c r="Y300" s="65"/>
      <c r="Z300" s="38" t="str">
        <f t="array" ref="Z300">IFERROR(xlookup(C:C,'Follow up.1'!A:A,'Follow up.1'!AF:AF),"-")</f>
        <v>-</v>
      </c>
      <c r="AA300" s="6"/>
      <c r="AB300" s="6"/>
      <c r="AC300" s="6"/>
      <c r="AD300" s="6"/>
      <c r="AE300" s="6"/>
      <c r="AF300" s="6"/>
      <c r="AG300" s="6"/>
      <c r="AH300" s="6"/>
      <c r="AI300" s="6"/>
      <c r="AJ300" s="6"/>
      <c r="AK300" s="6"/>
      <c r="AL300" s="6"/>
      <c r="AM300" s="6"/>
      <c r="AN300" s="39" t="str">
        <f t="array" ref="AN300">IFNA(TEXT(XLOOKUP(C:C,'Follow up.2'!B:B,'Follow up.2'!AF:AF), "mm/yyyy"), "-")</f>
        <v>-</v>
      </c>
      <c r="AO300" s="6"/>
      <c r="AP300" s="3"/>
      <c r="AQ300" s="3"/>
      <c r="AR300" s="3"/>
      <c r="AS300" s="3"/>
      <c r="AT300" s="3"/>
      <c r="AU300" s="3"/>
      <c r="AV300" s="3"/>
      <c r="AW300" s="3"/>
      <c r="AX300" s="3"/>
      <c r="AY300" s="3"/>
      <c r="AZ300" s="3"/>
      <c r="BA300" s="3"/>
      <c r="BB300" s="3"/>
      <c r="BC300" s="3"/>
      <c r="BD300" s="3"/>
      <c r="BE300" s="3"/>
      <c r="BF300" s="3"/>
      <c r="BG300" s="3"/>
      <c r="BH300" s="3"/>
      <c r="BI300" s="3"/>
    </row>
    <row r="301" ht="14.25" customHeight="1">
      <c r="A301" s="1"/>
      <c r="B301" s="1" t="str">
        <f t="array" ref="B301">ifna(iferror(xlookup(C:C,'1000'!A:A,'1000'!D:D),iferror(xlookup(C:C,'2000'!A:A,'2000'!D:D),xlookup(C:C,'3000'!A:A,'3000'!D:D))),"-")</f>
        <v>-</v>
      </c>
      <c r="C301" s="121">
        <v>1816.0</v>
      </c>
      <c r="D301" s="89" t="s">
        <v>1369</v>
      </c>
      <c r="E301" s="89" t="s">
        <v>1370</v>
      </c>
      <c r="F301" s="89" t="s">
        <v>38</v>
      </c>
      <c r="G301" s="89">
        <v>11.0</v>
      </c>
      <c r="H301" s="43" t="s">
        <v>1406</v>
      </c>
      <c r="I301" s="90" t="s">
        <v>1407</v>
      </c>
      <c r="J301" s="89" t="s">
        <v>1408</v>
      </c>
      <c r="K301" s="91"/>
      <c r="L301" s="31" t="s">
        <v>42</v>
      </c>
      <c r="M301" s="51" t="s">
        <v>895</v>
      </c>
      <c r="N301" s="33" t="s">
        <v>654</v>
      </c>
      <c r="O301" s="145" t="s">
        <v>654</v>
      </c>
      <c r="P301" s="50" t="s">
        <v>46</v>
      </c>
      <c r="Q301" s="65"/>
      <c r="R301" s="65"/>
      <c r="S301" s="65"/>
      <c r="T301" s="65"/>
      <c r="U301" s="65"/>
      <c r="V301" s="65"/>
      <c r="W301" s="65"/>
      <c r="X301" s="65"/>
      <c r="Y301" s="65"/>
      <c r="Z301" s="38" t="str">
        <f t="array" ref="Z301">IFERROR(xlookup(C:C,'Follow up.1'!A:A,'Follow up.1'!AF:AF),"-")</f>
        <v>-</v>
      </c>
      <c r="AA301" s="6"/>
      <c r="AB301" s="6"/>
      <c r="AC301" s="6"/>
      <c r="AD301" s="6"/>
      <c r="AE301" s="6"/>
      <c r="AF301" s="6"/>
      <c r="AG301" s="6"/>
      <c r="AH301" s="6"/>
      <c r="AI301" s="6"/>
      <c r="AJ301" s="6"/>
      <c r="AK301" s="6"/>
      <c r="AL301" s="6"/>
      <c r="AM301" s="6"/>
      <c r="AN301" s="39" t="str">
        <f t="array" ref="AN301">IFNA(TEXT(XLOOKUP(C:C,'Follow up.2'!B:B,'Follow up.2'!AF:AF), "mm/yyyy"), "-")</f>
        <v>-</v>
      </c>
      <c r="AO301" s="6"/>
      <c r="AP301" s="3"/>
      <c r="AQ301" s="3"/>
      <c r="AR301" s="3"/>
      <c r="AS301" s="3"/>
      <c r="AT301" s="3"/>
      <c r="AU301" s="3"/>
      <c r="AV301" s="3"/>
      <c r="AW301" s="3"/>
      <c r="AX301" s="3"/>
      <c r="AY301" s="3"/>
      <c r="AZ301" s="3"/>
      <c r="BA301" s="3"/>
      <c r="BB301" s="3"/>
      <c r="BC301" s="3"/>
      <c r="BD301" s="3"/>
      <c r="BE301" s="3"/>
      <c r="BF301" s="3"/>
      <c r="BG301" s="3"/>
      <c r="BH301" s="3"/>
      <c r="BI301" s="3"/>
    </row>
    <row r="302" ht="14.25" customHeight="1">
      <c r="A302" s="1"/>
      <c r="B302" s="1" t="str">
        <f t="array" ref="B302">ifna(iferror(xlookup(C:C,'1000'!A:A,'1000'!D:D),iferror(xlookup(C:C,'2000'!A:A,'2000'!D:D),xlookup(C:C,'3000'!A:A,'3000'!D:D))),"-")</f>
        <v>-</v>
      </c>
      <c r="C302" s="41">
        <v>1838.0</v>
      </c>
      <c r="D302" s="46" t="s">
        <v>1409</v>
      </c>
      <c r="E302" s="46" t="s">
        <v>1410</v>
      </c>
      <c r="F302" s="46" t="s">
        <v>92</v>
      </c>
      <c r="G302" s="46">
        <v>11.0</v>
      </c>
      <c r="H302" s="47" t="s">
        <v>1411</v>
      </c>
      <c r="I302" s="48" t="s">
        <v>1412</v>
      </c>
      <c r="J302" s="46" t="s">
        <v>1413</v>
      </c>
      <c r="K302" s="49" t="s">
        <v>1414</v>
      </c>
      <c r="L302" s="31" t="s">
        <v>42</v>
      </c>
      <c r="M302" s="51" t="s">
        <v>895</v>
      </c>
      <c r="N302" s="82" t="s">
        <v>654</v>
      </c>
      <c r="O302" s="145" t="s">
        <v>654</v>
      </c>
      <c r="P302" s="50" t="s">
        <v>44</v>
      </c>
      <c r="Q302" s="50" t="s">
        <v>57</v>
      </c>
      <c r="R302" s="65"/>
      <c r="S302" s="65"/>
      <c r="T302" s="65"/>
      <c r="U302" s="65"/>
      <c r="V302" s="65"/>
      <c r="W302" s="65"/>
      <c r="X302" s="65"/>
      <c r="Y302" s="65"/>
      <c r="Z302" s="38" t="str">
        <f t="array" ref="Z302">IFERROR(xlookup(C:C,'Follow up.1'!A:A,'Follow up.1'!AF:AF),"-")</f>
        <v>-</v>
      </c>
      <c r="AA302" s="6"/>
      <c r="AB302" s="6"/>
      <c r="AC302" s="6"/>
      <c r="AD302" s="6"/>
      <c r="AE302" s="6"/>
      <c r="AF302" s="6"/>
      <c r="AG302" s="6"/>
      <c r="AH302" s="6"/>
      <c r="AI302" s="6"/>
      <c r="AJ302" s="6"/>
      <c r="AK302" s="6"/>
      <c r="AL302" s="6"/>
      <c r="AM302" s="6"/>
      <c r="AN302" s="39" t="str">
        <f t="array" ref="AN302">IFNA(TEXT(XLOOKUP(C:C,'Follow up.2'!B:B,'Follow up.2'!AF:AF), "mm/yyyy"), "-")</f>
        <v>-</v>
      </c>
      <c r="AO302" s="6"/>
      <c r="AP302" s="3"/>
      <c r="AQ302" s="3"/>
      <c r="AR302" s="3"/>
      <c r="AS302" s="3"/>
      <c r="AT302" s="3"/>
      <c r="AU302" s="3"/>
      <c r="AV302" s="3"/>
      <c r="AW302" s="3"/>
      <c r="AX302" s="3"/>
      <c r="AY302" s="3"/>
      <c r="AZ302" s="3"/>
      <c r="BA302" s="3"/>
      <c r="BB302" s="3"/>
      <c r="BC302" s="3"/>
      <c r="BD302" s="3"/>
      <c r="BE302" s="3"/>
      <c r="BF302" s="3"/>
      <c r="BG302" s="3"/>
      <c r="BH302" s="3"/>
      <c r="BI302" s="3"/>
    </row>
    <row r="303" ht="14.25" customHeight="1">
      <c r="A303" s="1"/>
      <c r="B303" s="1" t="str">
        <f t="array" ref="B303">ifna(iferror(xlookup(C:C,'1000'!A:A,'1000'!D:D),iferror(xlookup(C:C,'2000'!A:A,'2000'!D:D),xlookup(C:C,'3000'!A:A,'3000'!D:D))),"-")</f>
        <v>-</v>
      </c>
      <c r="C303" s="41">
        <v>1841.0</v>
      </c>
      <c r="D303" s="46" t="s">
        <v>1415</v>
      </c>
      <c r="E303" s="46" t="s">
        <v>1416</v>
      </c>
      <c r="F303" s="46" t="s">
        <v>38</v>
      </c>
      <c r="G303" s="46">
        <v>11.0</v>
      </c>
      <c r="H303" s="47" t="s">
        <v>1417</v>
      </c>
      <c r="I303" s="48" t="s">
        <v>1418</v>
      </c>
      <c r="J303" s="46" t="s">
        <v>1418</v>
      </c>
      <c r="K303" s="49" t="s">
        <v>1419</v>
      </c>
      <c r="L303" s="31" t="s">
        <v>42</v>
      </c>
      <c r="M303" s="51" t="s">
        <v>895</v>
      </c>
      <c r="N303" s="82" t="s">
        <v>58</v>
      </c>
      <c r="O303" s="145" t="s">
        <v>58</v>
      </c>
      <c r="P303" s="50" t="s">
        <v>44</v>
      </c>
      <c r="Q303" s="50" t="s">
        <v>87</v>
      </c>
      <c r="R303" s="50" t="s">
        <v>87</v>
      </c>
      <c r="S303" s="50" t="s">
        <v>56</v>
      </c>
      <c r="T303" s="50" t="s">
        <v>57</v>
      </c>
      <c r="U303" s="65"/>
      <c r="V303" s="50"/>
      <c r="W303" s="65"/>
      <c r="X303" s="65"/>
      <c r="Y303" s="65"/>
      <c r="Z303" s="38" t="str">
        <f t="array" ref="Z303">IFERROR(xlookup(C:C,'Follow up.1'!A:A,'Follow up.1'!AF:AF),"-")</f>
        <v>-</v>
      </c>
      <c r="AA303" s="6"/>
      <c r="AB303" s="6"/>
      <c r="AC303" s="6"/>
      <c r="AD303" s="6"/>
      <c r="AE303" s="6"/>
      <c r="AF303" s="6"/>
      <c r="AG303" s="6"/>
      <c r="AH303" s="6"/>
      <c r="AI303" s="6"/>
      <c r="AJ303" s="6"/>
      <c r="AK303" s="6"/>
      <c r="AL303" s="6"/>
      <c r="AM303" s="6"/>
      <c r="AN303" s="39" t="str">
        <f t="array" ref="AN303">IFNA(TEXT(XLOOKUP(C:C,'Follow up.2'!B:B,'Follow up.2'!AF:AF), "mm/yyyy"), "-")</f>
        <v>-</v>
      </c>
      <c r="AO303" s="6"/>
      <c r="AP303" s="3"/>
      <c r="AQ303" s="3"/>
      <c r="AR303" s="3"/>
      <c r="AS303" s="3"/>
      <c r="AT303" s="3"/>
      <c r="AU303" s="3"/>
      <c r="AV303" s="3"/>
      <c r="AW303" s="3"/>
      <c r="AX303" s="3"/>
      <c r="AY303" s="3"/>
      <c r="AZ303" s="3"/>
      <c r="BA303" s="3"/>
      <c r="BB303" s="3"/>
      <c r="BC303" s="3"/>
      <c r="BD303" s="3"/>
      <c r="BE303" s="3"/>
      <c r="BF303" s="3"/>
      <c r="BG303" s="3"/>
      <c r="BH303" s="3"/>
      <c r="BI303" s="3"/>
    </row>
    <row r="304" ht="14.25" customHeight="1">
      <c r="A304" s="1"/>
      <c r="B304" s="1" t="str">
        <f t="array" ref="B304">ifna(iferror(xlookup(C:C,'1000'!A:A,'1000'!D:D),iferror(xlookup(C:C,'2000'!A:A,'2000'!D:D),xlookup(C:C,'3000'!A:A,'3000'!D:D))),"-")</f>
        <v>-</v>
      </c>
      <c r="C304" s="41">
        <v>1863.0</v>
      </c>
      <c r="D304" s="46" t="s">
        <v>1420</v>
      </c>
      <c r="E304" s="46" t="s">
        <v>1421</v>
      </c>
      <c r="F304" s="46" t="s">
        <v>92</v>
      </c>
      <c r="G304" s="46">
        <v>11.0</v>
      </c>
      <c r="H304" s="47" t="s">
        <v>1422</v>
      </c>
      <c r="I304" s="48" t="s">
        <v>1423</v>
      </c>
      <c r="J304" s="46" t="s">
        <v>1423</v>
      </c>
      <c r="K304" s="49" t="s">
        <v>1424</v>
      </c>
      <c r="L304" s="31" t="s">
        <v>42</v>
      </c>
      <c r="M304" s="51" t="s">
        <v>895</v>
      </c>
      <c r="N304" s="82" t="s">
        <v>654</v>
      </c>
      <c r="O304" s="145" t="s">
        <v>654</v>
      </c>
      <c r="P304" s="50" t="s">
        <v>57</v>
      </c>
      <c r="Q304" s="50" t="s">
        <v>86</v>
      </c>
      <c r="R304" s="50"/>
      <c r="S304" s="50"/>
      <c r="T304" s="65"/>
      <c r="U304" s="65"/>
      <c r="V304" s="65"/>
      <c r="W304" s="65"/>
      <c r="X304" s="65"/>
      <c r="Y304" s="65"/>
      <c r="Z304" s="38" t="str">
        <f t="array" ref="Z304">IFERROR(xlookup(C:C,'Follow up.1'!A:A,'Follow up.1'!AF:AF),"-")</f>
        <v>-</v>
      </c>
      <c r="AA304" s="6"/>
      <c r="AB304" s="6"/>
      <c r="AC304" s="6"/>
      <c r="AD304" s="6"/>
      <c r="AE304" s="6"/>
      <c r="AF304" s="6"/>
      <c r="AG304" s="6"/>
      <c r="AH304" s="6"/>
      <c r="AI304" s="6"/>
      <c r="AJ304" s="6"/>
      <c r="AK304" s="6"/>
      <c r="AL304" s="6"/>
      <c r="AM304" s="6"/>
      <c r="AN304" s="39" t="str">
        <f t="array" ref="AN304">IFNA(TEXT(XLOOKUP(C:C,'Follow up.2'!B:B,'Follow up.2'!AF:AF), "mm/yyyy"), "-")</f>
        <v>-</v>
      </c>
      <c r="AO304" s="6"/>
      <c r="AP304" s="3"/>
      <c r="AQ304" s="3"/>
      <c r="AR304" s="3"/>
      <c r="AS304" s="3"/>
      <c r="AT304" s="3"/>
      <c r="AU304" s="3"/>
      <c r="AV304" s="3"/>
      <c r="AW304" s="3"/>
      <c r="AX304" s="3"/>
      <c r="AY304" s="3"/>
      <c r="AZ304" s="3"/>
      <c r="BA304" s="3"/>
      <c r="BB304" s="3"/>
      <c r="BC304" s="3"/>
      <c r="BD304" s="3"/>
      <c r="BE304" s="3"/>
      <c r="BF304" s="3"/>
      <c r="BG304" s="3"/>
      <c r="BH304" s="3"/>
      <c r="BI304" s="3"/>
    </row>
    <row r="305" ht="14.25" customHeight="1">
      <c r="A305" s="1"/>
      <c r="B305" s="1" t="str">
        <f t="array" ref="B305">ifna(iferror(xlookup(C:C,'1000'!A:A,'1000'!D:D),iferror(xlookup(C:C,'2000'!A:A,'2000'!D:D),xlookup(C:C,'3000'!A:A,'3000'!D:D))),"-")</f>
        <v>-</v>
      </c>
      <c r="C305" s="106">
        <v>1901.0</v>
      </c>
      <c r="D305" s="107" t="s">
        <v>1425</v>
      </c>
      <c r="E305" s="108" t="s">
        <v>1426</v>
      </c>
      <c r="F305" s="98" t="s">
        <v>38</v>
      </c>
      <c r="G305" s="108">
        <v>11.0</v>
      </c>
      <c r="H305" s="109" t="s">
        <v>1427</v>
      </c>
      <c r="I305" s="109">
        <v>2.15509403E9</v>
      </c>
      <c r="J305" s="107">
        <v>2.15509403E9</v>
      </c>
      <c r="K305" s="110"/>
      <c r="L305" s="111" t="s">
        <v>42</v>
      </c>
      <c r="M305" s="51" t="s">
        <v>895</v>
      </c>
      <c r="N305" s="82" t="s">
        <v>654</v>
      </c>
      <c r="O305" s="145" t="s">
        <v>58</v>
      </c>
      <c r="P305" s="50" t="s">
        <v>68</v>
      </c>
      <c r="Q305" s="65"/>
      <c r="R305" s="65"/>
      <c r="S305" s="65"/>
      <c r="T305" s="65"/>
      <c r="U305" s="65"/>
      <c r="V305" s="65"/>
      <c r="W305" s="65"/>
      <c r="X305" s="65"/>
      <c r="Y305" s="65"/>
      <c r="Z305" s="38" t="str">
        <f t="array" ref="Z305">IFERROR(xlookup(C:C,'Follow up.1'!A:A,'Follow up.1'!AF:AF),"-")</f>
        <v>-</v>
      </c>
      <c r="AA305" s="6"/>
      <c r="AB305" s="6"/>
      <c r="AC305" s="6"/>
      <c r="AD305" s="6"/>
      <c r="AE305" s="6"/>
      <c r="AF305" s="6"/>
      <c r="AG305" s="6"/>
      <c r="AH305" s="6"/>
      <c r="AI305" s="6"/>
      <c r="AJ305" s="6"/>
      <c r="AK305" s="6"/>
      <c r="AL305" s="6"/>
      <c r="AM305" s="6"/>
      <c r="AN305" s="39" t="str">
        <f t="array" ref="AN305">IFNA(TEXT(XLOOKUP(C:C,'Follow up.2'!B:B,'Follow up.2'!AF:AF), "mm/yyyy"), "-")</f>
        <v>-</v>
      </c>
      <c r="AO305" s="6"/>
      <c r="AP305" s="3"/>
      <c r="AQ305" s="3"/>
      <c r="AR305" s="3"/>
      <c r="AS305" s="3"/>
      <c r="AT305" s="3"/>
      <c r="AU305" s="3"/>
      <c r="AV305" s="3"/>
      <c r="AW305" s="3"/>
      <c r="AX305" s="3"/>
      <c r="AY305" s="3"/>
      <c r="AZ305" s="3"/>
      <c r="BA305" s="3"/>
      <c r="BB305" s="3"/>
      <c r="BC305" s="3"/>
      <c r="BD305" s="3"/>
      <c r="BE305" s="3"/>
      <c r="BF305" s="3"/>
      <c r="BG305" s="3"/>
      <c r="BH305" s="3"/>
      <c r="BI305" s="3"/>
    </row>
    <row r="306" ht="14.25" customHeight="1">
      <c r="A306" s="1"/>
      <c r="B306" s="1" t="str">
        <f t="array" ref="B306">ifna(iferror(xlookup(C:C,'1000'!A:A,'1000'!D:D),iferror(xlookup(C:C,'2000'!A:A,'2000'!D:D),xlookup(C:C,'3000'!A:A,'3000'!D:D))),"-")</f>
        <v>-</v>
      </c>
      <c r="C306" s="41">
        <v>1869.0</v>
      </c>
      <c r="D306" s="46" t="s">
        <v>1428</v>
      </c>
      <c r="E306" s="46" t="s">
        <v>636</v>
      </c>
      <c r="F306" s="46" t="s">
        <v>38</v>
      </c>
      <c r="G306" s="46">
        <v>11.0</v>
      </c>
      <c r="H306" s="47" t="s">
        <v>1428</v>
      </c>
      <c r="I306" s="48" t="s">
        <v>1429</v>
      </c>
      <c r="J306" s="46" t="s">
        <v>1429</v>
      </c>
      <c r="K306" s="49" t="s">
        <v>1430</v>
      </c>
      <c r="L306" s="31" t="s">
        <v>42</v>
      </c>
      <c r="M306" s="51" t="s">
        <v>895</v>
      </c>
      <c r="N306" s="82" t="s">
        <v>1431</v>
      </c>
      <c r="O306" s="145" t="s">
        <v>654</v>
      </c>
      <c r="P306" s="50" t="s">
        <v>57</v>
      </c>
      <c r="Q306" s="65"/>
      <c r="R306" s="65"/>
      <c r="S306" s="65"/>
      <c r="T306" s="65"/>
      <c r="U306" s="65"/>
      <c r="V306" s="65"/>
      <c r="W306" s="65"/>
      <c r="X306" s="65"/>
      <c r="Y306" s="65"/>
      <c r="Z306" s="38" t="str">
        <f t="array" ref="Z306">IFERROR(xlookup(C:C,'Follow up.1'!A:A,'Follow up.1'!AF:AF),"-")</f>
        <v>-</v>
      </c>
      <c r="AA306" s="6"/>
      <c r="AB306" s="6"/>
      <c r="AC306" s="6"/>
      <c r="AD306" s="6"/>
      <c r="AE306" s="6"/>
      <c r="AF306" s="6"/>
      <c r="AG306" s="6"/>
      <c r="AH306" s="6"/>
      <c r="AI306" s="6"/>
      <c r="AJ306" s="6"/>
      <c r="AK306" s="6"/>
      <c r="AL306" s="6"/>
      <c r="AM306" s="6"/>
      <c r="AN306" s="39" t="str">
        <f t="array" ref="AN306">IFNA(TEXT(XLOOKUP(C:C,'Follow up.2'!B:B,'Follow up.2'!AF:AF), "mm/yyyy"), "-")</f>
        <v>-</v>
      </c>
      <c r="AO306" s="6"/>
      <c r="AP306" s="3"/>
      <c r="AQ306" s="3"/>
      <c r="AR306" s="3"/>
      <c r="AS306" s="3"/>
      <c r="AT306" s="3"/>
      <c r="AU306" s="3"/>
      <c r="AV306" s="3"/>
      <c r="AW306" s="3"/>
      <c r="AX306" s="3"/>
      <c r="AY306" s="3"/>
      <c r="AZ306" s="3"/>
      <c r="BA306" s="3"/>
      <c r="BB306" s="3"/>
      <c r="BC306" s="3"/>
      <c r="BD306" s="3"/>
      <c r="BE306" s="3"/>
      <c r="BF306" s="3"/>
      <c r="BG306" s="3"/>
      <c r="BH306" s="3"/>
      <c r="BI306" s="3"/>
    </row>
    <row r="307" ht="14.25" customHeight="1">
      <c r="A307" s="1"/>
      <c r="B307" s="1">
        <f t="array" ref="B307">ifna(iferror(xlookup(C:C,'1000'!A:A,'1000'!D:D),iferror(xlookup(C:C,'2000'!A:A,'2000'!D:D),xlookup(C:C,'3000'!A:A,'3000'!D:D))),"-")</f>
        <v>1107</v>
      </c>
      <c r="C307" s="26">
        <v>1560.0</v>
      </c>
      <c r="D307" s="27" t="s">
        <v>140</v>
      </c>
      <c r="E307" s="27" t="s">
        <v>1132</v>
      </c>
      <c r="F307" s="27" t="s">
        <v>844</v>
      </c>
      <c r="G307" s="27">
        <v>12.0</v>
      </c>
      <c r="H307" s="28" t="s">
        <v>1133</v>
      </c>
      <c r="I307" s="29" t="s">
        <v>1134</v>
      </c>
      <c r="J307" s="27"/>
      <c r="K307" s="30" t="s">
        <v>1439</v>
      </c>
      <c r="L307" s="6" t="s">
        <v>1439</v>
      </c>
      <c r="M307" s="51" t="s">
        <v>1136</v>
      </c>
      <c r="N307" s="82" t="s">
        <v>654</v>
      </c>
      <c r="O307" s="86" t="s">
        <v>654</v>
      </c>
      <c r="P307" s="65" t="s">
        <v>106</v>
      </c>
      <c r="Q307" s="65" t="s">
        <v>45</v>
      </c>
      <c r="R307" s="65" t="s">
        <v>106</v>
      </c>
      <c r="S307" s="65" t="s">
        <v>106</v>
      </c>
      <c r="T307" s="65" t="s">
        <v>45</v>
      </c>
      <c r="U307" s="65" t="s">
        <v>45</v>
      </c>
      <c r="V307" s="66" t="s">
        <v>46</v>
      </c>
      <c r="W307" s="50" t="s">
        <v>56</v>
      </c>
      <c r="X307" s="50" t="s">
        <v>56</v>
      </c>
      <c r="Y307" s="50" t="s">
        <v>56</v>
      </c>
      <c r="Z307" s="38" t="str">
        <f t="array" ref="Z307">IFERROR(xlookup(C:C,'Follow up.1'!A:A,'Follow up.1'!AF:AF),"-")</f>
        <v>-</v>
      </c>
      <c r="AA307" s="6"/>
      <c r="AB307" s="6"/>
      <c r="AC307" s="6"/>
      <c r="AD307" s="6"/>
      <c r="AE307" s="6"/>
      <c r="AF307" s="6"/>
      <c r="AG307" s="6"/>
      <c r="AH307" s="6"/>
      <c r="AI307" s="6"/>
      <c r="AJ307" s="6"/>
      <c r="AK307" s="6"/>
      <c r="AL307" s="6"/>
      <c r="AM307" s="6"/>
      <c r="AN307" s="39" t="str">
        <f t="array" ref="AN307">IFNA(TEXT(XLOOKUP(C:C,'Follow up.2'!B:B,'Follow up.2'!AF:AF),if(left(B307,1)="3","x", "mm/yyyy")), "-")</f>
        <v/>
      </c>
      <c r="AO307" s="6"/>
      <c r="AP307" s="3"/>
      <c r="AQ307" s="3"/>
      <c r="AR307" s="3"/>
      <c r="AS307" s="3"/>
      <c r="AT307" s="3"/>
      <c r="AU307" s="3"/>
      <c r="AV307" s="3"/>
      <c r="AW307" s="40"/>
      <c r="AX307" s="40"/>
      <c r="AY307" s="40"/>
      <c r="AZ307" s="40"/>
      <c r="BA307" s="40"/>
      <c r="BB307" s="40"/>
      <c r="BC307" s="40"/>
      <c r="BD307" s="40"/>
      <c r="BE307" s="40"/>
      <c r="BF307" s="40"/>
      <c r="BG307" s="40"/>
      <c r="BH307" s="40"/>
      <c r="BI307" s="40"/>
    </row>
    <row r="308" ht="14.25" customHeight="1">
      <c r="A308" s="1"/>
      <c r="B308" s="1">
        <f t="array" ref="B308">ifna(iferror(xlookup(C:C,'1000'!A:A,'1000'!D:D),iferror(xlookup(C:C,'2000'!A:A,'2000'!D:D),xlookup(C:C,'3000'!A:A,'3000'!D:D))),"-")</f>
        <v>1111</v>
      </c>
      <c r="C308" s="26">
        <v>1632.0</v>
      </c>
      <c r="D308" s="27" t="s">
        <v>1440</v>
      </c>
      <c r="E308" s="27" t="s">
        <v>1441</v>
      </c>
      <c r="F308" s="27" t="s">
        <v>124</v>
      </c>
      <c r="G308" s="27">
        <v>12.0</v>
      </c>
      <c r="H308" s="28" t="s">
        <v>1442</v>
      </c>
      <c r="I308" s="29" t="s">
        <v>1443</v>
      </c>
      <c r="J308" s="27"/>
      <c r="K308" s="30" t="s">
        <v>1444</v>
      </c>
      <c r="L308" s="31" t="s">
        <v>1444</v>
      </c>
      <c r="M308" s="32" t="s">
        <v>1445</v>
      </c>
      <c r="N308" s="33" t="s">
        <v>654</v>
      </c>
      <c r="O308" s="86" t="s">
        <v>654</v>
      </c>
      <c r="P308" s="35" t="s">
        <v>56</v>
      </c>
      <c r="Q308" s="35" t="s">
        <v>1446</v>
      </c>
      <c r="R308" s="35" t="s">
        <v>56</v>
      </c>
      <c r="S308" s="35" t="s">
        <v>56</v>
      </c>
      <c r="T308" s="35" t="s">
        <v>56</v>
      </c>
      <c r="U308" s="35" t="s">
        <v>56</v>
      </c>
      <c r="V308" s="35" t="s">
        <v>45</v>
      </c>
      <c r="W308" s="35" t="s">
        <v>86</v>
      </c>
      <c r="X308" s="35" t="s">
        <v>86</v>
      </c>
      <c r="Y308" s="35" t="s">
        <v>86</v>
      </c>
      <c r="Z308" s="38" t="str">
        <f t="array" ref="Z308">IFERROR(xlookup(C:C,'Follow up.1'!A:A,'Follow up.1'!AF:AF),"-")</f>
        <v>02/26</v>
      </c>
      <c r="AA308" s="32" t="s">
        <v>198</v>
      </c>
      <c r="AB308" s="31"/>
      <c r="AC308" s="31"/>
      <c r="AD308" s="31"/>
      <c r="AE308" s="31"/>
      <c r="AF308" s="31"/>
      <c r="AG308" s="31"/>
      <c r="AH308" s="31"/>
      <c r="AI308" s="31"/>
      <c r="AJ308" s="31"/>
      <c r="AK308" s="31"/>
      <c r="AL308" s="31"/>
      <c r="AM308" s="31"/>
      <c r="AN308" s="39" t="str">
        <f t="array" ref="AN308">IFNA(TEXT(XLOOKUP(C:C,'Follow up.2'!B:B,'Follow up.2'!AF:AF),if(left(B308,1)="3","x", "mm/yyyy")), "-")</f>
        <v/>
      </c>
      <c r="AO308" s="31"/>
      <c r="AP308" s="30"/>
      <c r="AQ308" s="13"/>
      <c r="AR308" s="13"/>
      <c r="AS308" s="13"/>
      <c r="AT308" s="13"/>
      <c r="AU308" s="13"/>
      <c r="AV308" s="13"/>
      <c r="AW308" s="3"/>
      <c r="AX308" s="3"/>
      <c r="AY308" s="3"/>
      <c r="AZ308" s="3"/>
      <c r="BA308" s="3"/>
      <c r="BB308" s="3"/>
      <c r="BC308" s="3"/>
      <c r="BD308" s="3"/>
      <c r="BE308" s="3"/>
      <c r="BF308" s="3"/>
      <c r="BG308" s="3"/>
      <c r="BH308" s="3"/>
      <c r="BI308" s="3"/>
    </row>
    <row r="309" ht="14.25" customHeight="1">
      <c r="A309" s="1"/>
      <c r="B309" s="1">
        <f t="array" ref="B309">ifna(iferror(xlookup(C:C,'1000'!A:A,'1000'!D:D),iferror(xlookup(C:C,'2000'!A:A,'2000'!D:D),xlookup(C:C,'3000'!A:A,'3000'!D:D))),"-")</f>
        <v>1104</v>
      </c>
      <c r="C309" s="26">
        <v>1610.0</v>
      </c>
      <c r="D309" s="27" t="s">
        <v>1447</v>
      </c>
      <c r="E309" s="27" t="s">
        <v>1448</v>
      </c>
      <c r="F309" s="27" t="s">
        <v>81</v>
      </c>
      <c r="G309" s="27">
        <v>12.0</v>
      </c>
      <c r="H309" s="28" t="s">
        <v>1449</v>
      </c>
      <c r="I309" s="29" t="s">
        <v>1450</v>
      </c>
      <c r="J309" s="27" t="s">
        <v>1450</v>
      </c>
      <c r="K309" s="30" t="s">
        <v>42</v>
      </c>
      <c r="L309" s="31" t="s">
        <v>42</v>
      </c>
      <c r="M309" s="31"/>
      <c r="N309" s="33" t="s">
        <v>654</v>
      </c>
      <c r="O309" s="86" t="s">
        <v>654</v>
      </c>
      <c r="P309" s="35" t="s">
        <v>44</v>
      </c>
      <c r="Q309" s="35" t="s">
        <v>45</v>
      </c>
      <c r="R309" s="37" t="s">
        <v>45</v>
      </c>
      <c r="S309" s="35" t="s">
        <v>45</v>
      </c>
      <c r="T309" s="35" t="s">
        <v>45</v>
      </c>
      <c r="U309" s="35" t="s">
        <v>45</v>
      </c>
      <c r="V309" s="35" t="s">
        <v>56</v>
      </c>
      <c r="W309" s="35" t="s">
        <v>45</v>
      </c>
      <c r="X309" s="35" t="s">
        <v>45</v>
      </c>
      <c r="Y309" s="35" t="s">
        <v>86</v>
      </c>
      <c r="Z309" s="38" t="str">
        <f t="array" ref="Z309">IFERROR(xlookup(C:C,'Follow up.1'!A:A,'Follow up.1'!AF:AF),"-")</f>
        <v>02/26</v>
      </c>
      <c r="AA309" s="32" t="s">
        <v>198</v>
      </c>
      <c r="AB309" s="31"/>
      <c r="AC309" s="31"/>
      <c r="AD309" s="31"/>
      <c r="AE309" s="31"/>
      <c r="AF309" s="31"/>
      <c r="AG309" s="31"/>
      <c r="AH309" s="31"/>
      <c r="AI309" s="31"/>
      <c r="AJ309" s="31"/>
      <c r="AK309" s="31"/>
      <c r="AL309" s="31"/>
      <c r="AM309" s="31"/>
      <c r="AN309" s="39" t="str">
        <f t="array" ref="AN309">IFNA(TEXT(XLOOKUP(C:C,'Follow up.2'!B:B,'Follow up.2'!AF:AF),if(left(B309,1)="3","x", "mm/yyyy")), "-")</f>
        <v/>
      </c>
      <c r="AO309" s="31"/>
      <c r="AP309" s="30"/>
      <c r="AQ309" s="13"/>
      <c r="AR309" s="13"/>
      <c r="AS309" s="13"/>
      <c r="AT309" s="13"/>
      <c r="AU309" s="13"/>
      <c r="AV309" s="13"/>
      <c r="AW309" s="3"/>
      <c r="AX309" s="3"/>
      <c r="AY309" s="3"/>
      <c r="AZ309" s="3"/>
      <c r="BA309" s="3"/>
      <c r="BB309" s="3"/>
      <c r="BC309" s="3"/>
      <c r="BD309" s="3"/>
      <c r="BE309" s="3"/>
      <c r="BF309" s="3"/>
      <c r="BG309" s="3"/>
      <c r="BH309" s="3"/>
      <c r="BI309" s="3"/>
    </row>
    <row r="310" ht="14.25" customHeight="1">
      <c r="A310" s="1"/>
      <c r="B310" s="1">
        <f t="array" ref="B310">ifna(iferror(xlookup(C:C,'1000'!A:A,'1000'!D:D),iferror(xlookup(C:C,'2000'!A:A,'2000'!D:D),xlookup(C:C,'3000'!A:A,'3000'!D:D))),"-")</f>
        <v>1004</v>
      </c>
      <c r="C310" s="52">
        <v>153.0</v>
      </c>
      <c r="D310" s="53" t="s">
        <v>778</v>
      </c>
      <c r="E310" s="94" t="s">
        <v>496</v>
      </c>
      <c r="F310" s="103" t="s">
        <v>117</v>
      </c>
      <c r="G310" s="93">
        <v>12.0</v>
      </c>
      <c r="H310" s="43" t="s">
        <v>1451</v>
      </c>
      <c r="I310" s="54"/>
      <c r="J310" s="53"/>
      <c r="K310" s="30"/>
      <c r="L310" s="31"/>
      <c r="M310" s="31"/>
      <c r="N310" s="33" t="s">
        <v>654</v>
      </c>
      <c r="O310" s="145" t="s">
        <v>654</v>
      </c>
      <c r="P310" s="35" t="s">
        <v>45</v>
      </c>
      <c r="Q310" s="35" t="s">
        <v>45</v>
      </c>
      <c r="R310" s="35" t="s">
        <v>45</v>
      </c>
      <c r="S310" s="35" t="s">
        <v>45</v>
      </c>
      <c r="T310" s="35" t="s">
        <v>45</v>
      </c>
      <c r="U310" s="35" t="s">
        <v>45</v>
      </c>
      <c r="V310" s="35" t="s">
        <v>45</v>
      </c>
      <c r="W310" s="35" t="s">
        <v>45</v>
      </c>
      <c r="X310" s="35" t="s">
        <v>45</v>
      </c>
      <c r="Y310" s="35" t="s">
        <v>45</v>
      </c>
      <c r="Z310" s="38" t="str">
        <f t="array" ref="Z310">IFERROR(xlookup(C:C,'Follow up.1'!A:A,'Follow up.1'!AF:AF),"-")</f>
        <v> 11/24</v>
      </c>
      <c r="AA310" s="32" t="s">
        <v>56</v>
      </c>
      <c r="AC310" s="31"/>
      <c r="AD310" s="31"/>
      <c r="AE310" s="31"/>
      <c r="AF310" s="31"/>
      <c r="AG310" s="31"/>
      <c r="AH310" s="31"/>
      <c r="AI310" s="31"/>
      <c r="AJ310" s="31"/>
      <c r="AK310" s="31"/>
      <c r="AL310" s="31"/>
      <c r="AM310" s="31"/>
      <c r="AN310" s="39" t="str">
        <f t="array" ref="AN310">IFNA(TEXT(XLOOKUP(C:C,'Follow up.2'!B:B,'Follow up.2'!AF:AF),if(left(B310,1)="3","x", "mm/yyyy")), "-")</f>
        <v/>
      </c>
      <c r="AO310" s="31"/>
      <c r="AP310" s="30"/>
      <c r="AQ310" s="13"/>
      <c r="AR310" s="13"/>
      <c r="AS310" s="13"/>
      <c r="AT310" s="13"/>
      <c r="AU310" s="13"/>
      <c r="AV310" s="13"/>
      <c r="AW310" s="3"/>
      <c r="AX310" s="3"/>
      <c r="AY310" s="3"/>
      <c r="AZ310" s="3"/>
      <c r="BA310" s="3"/>
      <c r="BB310" s="3"/>
      <c r="BC310" s="3"/>
      <c r="BD310" s="3"/>
      <c r="BE310" s="3"/>
      <c r="BF310" s="3"/>
      <c r="BG310" s="3"/>
      <c r="BH310" s="3"/>
      <c r="BI310" s="3"/>
    </row>
    <row r="311" ht="14.25" customHeight="1">
      <c r="A311" s="1"/>
      <c r="B311" s="1">
        <f t="array" ref="B311">ifna(iferror(xlookup(C:C,'1000'!A:A,'1000'!D:D),iferror(xlookup(C:C,'2000'!A:A,'2000'!D:D),xlookup(C:C,'3000'!A:A,'3000'!D:D))),"-")</f>
        <v>1119</v>
      </c>
      <c r="C311" s="119">
        <v>1511.0</v>
      </c>
      <c r="D311" s="27" t="s">
        <v>1452</v>
      </c>
      <c r="E311" s="27" t="s">
        <v>937</v>
      </c>
      <c r="F311" s="27" t="s">
        <v>124</v>
      </c>
      <c r="G311" s="27">
        <v>12.0</v>
      </c>
      <c r="H311" s="28" t="s">
        <v>1453</v>
      </c>
      <c r="I311" s="29" t="s">
        <v>939</v>
      </c>
      <c r="J311" s="27"/>
      <c r="K311" s="30" t="s">
        <v>206</v>
      </c>
      <c r="L311" s="6" t="s">
        <v>206</v>
      </c>
      <c r="M311" s="51" t="s">
        <v>895</v>
      </c>
      <c r="N311" s="82" t="s">
        <v>654</v>
      </c>
      <c r="O311" s="86" t="s">
        <v>654</v>
      </c>
      <c r="P311" s="65" t="s">
        <v>46</v>
      </c>
      <c r="Q311" s="65" t="s">
        <v>45</v>
      </c>
      <c r="R311" s="65" t="s">
        <v>45</v>
      </c>
      <c r="S311" s="65" t="s">
        <v>45</v>
      </c>
      <c r="T311" s="65" t="s">
        <v>76</v>
      </c>
      <c r="U311" s="65" t="s">
        <v>46</v>
      </c>
      <c r="V311" s="36"/>
      <c r="W311" s="50"/>
      <c r="X311" s="50"/>
      <c r="Y311" s="65"/>
      <c r="Z311" s="38" t="str">
        <f t="array" ref="Z311">IFERROR(xlookup(C:C,'Follow up.1'!A:A,'Follow up.1'!AF:AF),"-")</f>
        <v>-</v>
      </c>
      <c r="AA311" s="6"/>
      <c r="AB311" s="6"/>
      <c r="AC311" s="6"/>
      <c r="AD311" s="6"/>
      <c r="AE311" s="6"/>
      <c r="AF311" s="6"/>
      <c r="AG311" s="6"/>
      <c r="AH311" s="6"/>
      <c r="AI311" s="6"/>
      <c r="AJ311" s="6"/>
      <c r="AK311" s="6"/>
      <c r="AL311" s="6"/>
      <c r="AM311" s="6"/>
      <c r="AN311" s="39" t="str">
        <f t="array" ref="AN311">IFNA(TEXT(XLOOKUP(C:C,'Follow up.2'!B:B,'Follow up.2'!AF:AF), "mm/yyyy"), "-")</f>
        <v/>
      </c>
      <c r="AO311" s="6"/>
      <c r="AP311" s="3"/>
      <c r="AQ311" s="3"/>
      <c r="AR311" s="3"/>
      <c r="AS311" s="3"/>
      <c r="AT311" s="3"/>
      <c r="AU311" s="3"/>
      <c r="AV311" s="3"/>
      <c r="AW311" s="3"/>
      <c r="AX311" s="3"/>
      <c r="AY311" s="3"/>
      <c r="AZ311" s="3"/>
      <c r="BA311" s="3"/>
      <c r="BB311" s="3"/>
      <c r="BC311" s="3"/>
      <c r="BD311" s="3"/>
      <c r="BE311" s="3"/>
      <c r="BF311" s="3"/>
      <c r="BG311" s="3"/>
      <c r="BH311" s="3"/>
      <c r="BI311" s="3"/>
    </row>
    <row r="312" ht="14.25" customHeight="1">
      <c r="A312" s="1"/>
      <c r="B312" s="1" t="str">
        <f t="array" ref="B312">ifna(iferror(xlookup(C:C,'1000'!A:A,'1000'!D:D),iferror(xlookup(C:C,'2000'!A:A,'2000'!D:D),xlookup(C:C,'3000'!A:A,'3000'!D:D))),"-")</f>
        <v>-</v>
      </c>
      <c r="C312" s="26">
        <v>748.0</v>
      </c>
      <c r="D312" s="27" t="s">
        <v>1117</v>
      </c>
      <c r="E312" s="27" t="s">
        <v>1454</v>
      </c>
      <c r="F312" s="27">
        <v>1.0</v>
      </c>
      <c r="G312" s="27">
        <v>12.0</v>
      </c>
      <c r="H312" s="28" t="s">
        <v>1455</v>
      </c>
      <c r="I312" s="29">
        <v>0.0</v>
      </c>
      <c r="J312" s="27" t="s">
        <v>1456</v>
      </c>
      <c r="K312" s="30" t="s">
        <v>42</v>
      </c>
      <c r="L312" s="31" t="s">
        <v>42</v>
      </c>
      <c r="M312" s="51" t="s">
        <v>895</v>
      </c>
      <c r="N312" s="153" t="s">
        <v>58</v>
      </c>
      <c r="O312" s="149" t="s">
        <v>58</v>
      </c>
      <c r="P312" s="35"/>
      <c r="Q312" s="35"/>
      <c r="R312" s="35"/>
      <c r="S312" s="35"/>
      <c r="T312" s="35"/>
      <c r="U312" s="35"/>
      <c r="V312" s="35"/>
      <c r="W312" s="35"/>
      <c r="X312" s="35"/>
      <c r="Y312" s="35"/>
      <c r="Z312" s="38" t="str">
        <f t="array" ref="Z312">IFERROR(xlookup(C:C,'Follow up.1'!A:A,'Follow up.1'!AF:AF),"-")</f>
        <v>-</v>
      </c>
      <c r="AA312" s="31"/>
      <c r="AB312" s="31"/>
      <c r="AC312" s="31"/>
      <c r="AD312" s="31"/>
      <c r="AE312" s="31"/>
      <c r="AF312" s="31"/>
      <c r="AG312" s="31"/>
      <c r="AH312" s="31"/>
      <c r="AI312" s="31"/>
      <c r="AJ312" s="31"/>
      <c r="AK312" s="31"/>
      <c r="AL312" s="31"/>
      <c r="AM312" s="31"/>
      <c r="AN312" s="39" t="str">
        <f t="array" ref="AN312">IFNA(TEXT(XLOOKUP(C:C,'Follow up.2'!B:B,'Follow up.2'!AF:AF),if(left(B312,1)="3","x", "mm/yyyy")), "-")</f>
        <v>-</v>
      </c>
      <c r="AO312" s="31"/>
      <c r="AP312" s="27"/>
      <c r="AQ312" s="3"/>
      <c r="AR312" s="3"/>
      <c r="AS312" s="3"/>
      <c r="AT312" s="3"/>
      <c r="AU312" s="3"/>
      <c r="AV312" s="3"/>
      <c r="AW312" s="3"/>
      <c r="AX312" s="3"/>
      <c r="AY312" s="3"/>
      <c r="AZ312" s="3"/>
      <c r="BA312" s="3"/>
      <c r="BB312" s="3"/>
      <c r="BC312" s="3"/>
      <c r="BD312" s="3"/>
      <c r="BE312" s="3"/>
      <c r="BF312" s="3"/>
      <c r="BG312" s="3"/>
      <c r="BH312" s="3"/>
      <c r="BI312" s="3"/>
    </row>
    <row r="313" ht="14.25" customHeight="1">
      <c r="A313" s="1"/>
      <c r="B313" s="1" t="str">
        <f t="array" ref="B313">ifna(iferror(xlookup(C:C,'1000'!A:A,'1000'!D:D),iferror(xlookup(C:C,'2000'!A:A,'2000'!D:D),xlookup(C:C,'3000'!A:A,'3000'!D:D))),"-")</f>
        <v>-</v>
      </c>
      <c r="C313" s="26">
        <v>1125.0</v>
      </c>
      <c r="D313" s="27" t="s">
        <v>1457</v>
      </c>
      <c r="E313" s="27" t="s">
        <v>1458</v>
      </c>
      <c r="F313" s="27" t="s">
        <v>38</v>
      </c>
      <c r="G313" s="27">
        <v>12.0</v>
      </c>
      <c r="H313" s="28" t="s">
        <v>1459</v>
      </c>
      <c r="I313" s="143" t="s">
        <v>1375</v>
      </c>
      <c r="J313" s="27"/>
      <c r="K313" s="30" t="s">
        <v>42</v>
      </c>
      <c r="L313" s="31" t="s">
        <v>42</v>
      </c>
      <c r="M313" s="51" t="s">
        <v>895</v>
      </c>
      <c r="N313" s="153" t="s">
        <v>58</v>
      </c>
      <c r="O313" s="149" t="s">
        <v>58</v>
      </c>
      <c r="P313" s="35" t="s">
        <v>76</v>
      </c>
      <c r="Q313" s="35"/>
      <c r="R313" s="35"/>
      <c r="S313" s="35"/>
      <c r="T313" s="35"/>
      <c r="U313" s="35"/>
      <c r="V313" s="35"/>
      <c r="W313" s="35"/>
      <c r="X313" s="35"/>
      <c r="Y313" s="35"/>
      <c r="Z313" s="38" t="str">
        <f t="array" ref="Z313">IFERROR(xlookup(C:C,'Follow up.1'!A:A,'Follow up.1'!AF:AF),"-")</f>
        <v>-</v>
      </c>
      <c r="AA313" s="31"/>
      <c r="AB313" s="31"/>
      <c r="AC313" s="31"/>
      <c r="AD313" s="31"/>
      <c r="AE313" s="31"/>
      <c r="AF313" s="31"/>
      <c r="AG313" s="31"/>
      <c r="AH313" s="31"/>
      <c r="AI313" s="31"/>
      <c r="AJ313" s="31"/>
      <c r="AK313" s="31"/>
      <c r="AL313" s="31"/>
      <c r="AM313" s="31"/>
      <c r="AN313" s="39" t="str">
        <f t="array" ref="AN313">IFNA(TEXT(XLOOKUP(C:C,'Follow up.2'!B:B,'Follow up.2'!AF:AF), "mm/yyyy"), "-")</f>
        <v>-</v>
      </c>
      <c r="AO313" s="31"/>
      <c r="AP313" s="27"/>
      <c r="AQ313" s="3"/>
      <c r="AR313" s="3"/>
      <c r="AS313" s="3"/>
      <c r="AT313" s="3"/>
      <c r="AU313" s="3"/>
      <c r="AV313" s="3"/>
      <c r="AW313" s="3"/>
      <c r="AX313" s="3"/>
      <c r="AY313" s="3"/>
      <c r="AZ313" s="3"/>
      <c r="BA313" s="3"/>
      <c r="BB313" s="3"/>
      <c r="BC313" s="3"/>
      <c r="BD313" s="3"/>
      <c r="BE313" s="3"/>
      <c r="BF313" s="3"/>
      <c r="BG313" s="3"/>
      <c r="BH313" s="3"/>
      <c r="BI313" s="3"/>
    </row>
    <row r="314" ht="14.25" customHeight="1">
      <c r="A314" s="1"/>
      <c r="B314" s="1" t="str">
        <f t="array" ref="B314">ifna(iferror(xlookup(C:C,'1000'!A:A,'1000'!D:D),iferror(xlookup(C:C,'2000'!A:A,'2000'!D:D),xlookup(C:C,'3000'!A:A,'3000'!D:D))),"-")</f>
        <v>-</v>
      </c>
      <c r="C314" s="26">
        <v>1163.0</v>
      </c>
      <c r="D314" s="128" t="s">
        <v>1460</v>
      </c>
      <c r="E314" s="128" t="s">
        <v>1461</v>
      </c>
      <c r="F314" s="128" t="s">
        <v>287</v>
      </c>
      <c r="G314" s="128">
        <v>12.0</v>
      </c>
      <c r="H314" s="77" t="s">
        <v>1462</v>
      </c>
      <c r="I314" s="127" t="s">
        <v>1463</v>
      </c>
      <c r="J314" s="128" t="s">
        <v>1464</v>
      </c>
      <c r="K314" s="30" t="s">
        <v>42</v>
      </c>
      <c r="L314" s="31" t="s">
        <v>42</v>
      </c>
      <c r="M314" s="51" t="s">
        <v>895</v>
      </c>
      <c r="N314" s="153" t="s">
        <v>58</v>
      </c>
      <c r="O314" s="149" t="s">
        <v>58</v>
      </c>
      <c r="P314" s="35" t="s">
        <v>76</v>
      </c>
      <c r="Q314" s="35" t="s">
        <v>45</v>
      </c>
      <c r="R314" s="35" t="s">
        <v>106</v>
      </c>
      <c r="S314" s="35"/>
      <c r="T314" s="35"/>
      <c r="U314" s="35"/>
      <c r="V314" s="35"/>
      <c r="W314" s="35"/>
      <c r="X314" s="35"/>
      <c r="Y314" s="35"/>
      <c r="Z314" s="38" t="str">
        <f t="array" ref="Z314">IFERROR(xlookup(C:C,'Follow up.1'!A:A,'Follow up.1'!AF:AF),"-")</f>
        <v>-</v>
      </c>
      <c r="AA314" s="31"/>
      <c r="AB314" s="31"/>
      <c r="AC314" s="31"/>
      <c r="AD314" s="31"/>
      <c r="AE314" s="31"/>
      <c r="AF314" s="31"/>
      <c r="AG314" s="31"/>
      <c r="AH314" s="31"/>
      <c r="AI314" s="31"/>
      <c r="AJ314" s="31"/>
      <c r="AK314" s="31"/>
      <c r="AL314" s="31"/>
      <c r="AM314" s="31"/>
      <c r="AN314" s="39" t="str">
        <f t="array" ref="AN314">IFNA(TEXT(XLOOKUP(C:C,'Follow up.2'!B:B,'Follow up.2'!AF:AF), "mm/yyyy"), "-")</f>
        <v>-</v>
      </c>
      <c r="AO314" s="31"/>
      <c r="AP314" s="27"/>
      <c r="AQ314" s="3"/>
      <c r="AR314" s="3"/>
      <c r="AS314" s="3"/>
      <c r="AT314" s="3"/>
      <c r="AU314" s="3"/>
      <c r="AV314" s="3"/>
      <c r="AW314" s="3"/>
      <c r="AX314" s="3"/>
      <c r="AY314" s="3"/>
      <c r="AZ314" s="3"/>
      <c r="BA314" s="3"/>
      <c r="BB314" s="3"/>
      <c r="BC314" s="3"/>
      <c r="BD314" s="3"/>
      <c r="BE314" s="3"/>
      <c r="BF314" s="3"/>
      <c r="BG314" s="3"/>
      <c r="BH314" s="3"/>
      <c r="BI314" s="3"/>
    </row>
    <row r="315" ht="14.25" customHeight="1">
      <c r="A315" s="1"/>
      <c r="B315" s="1" t="str">
        <f t="array" ref="B315">ifna(iferror(xlookup(C:C,'1000'!A:A,'1000'!D:D),iferror(xlookup(C:C,'2000'!A:A,'2000'!D:D),xlookup(C:C,'3000'!A:A,'3000'!D:D))),"-")</f>
        <v>-</v>
      </c>
      <c r="C315" s="26">
        <v>1176.0</v>
      </c>
      <c r="D315" s="53" t="s">
        <v>1465</v>
      </c>
      <c r="E315" s="53" t="s">
        <v>1466</v>
      </c>
      <c r="F315" s="53" t="s">
        <v>92</v>
      </c>
      <c r="G315" s="53">
        <v>12.0</v>
      </c>
      <c r="H315" s="28" t="s">
        <v>1467</v>
      </c>
      <c r="I315" s="54" t="s">
        <v>1468</v>
      </c>
      <c r="J315" s="53"/>
      <c r="K315" s="30" t="s">
        <v>42</v>
      </c>
      <c r="L315" s="31" t="s">
        <v>42</v>
      </c>
      <c r="M315" s="51" t="s">
        <v>895</v>
      </c>
      <c r="N315" s="153" t="s">
        <v>58</v>
      </c>
      <c r="O315" s="149" t="s">
        <v>58</v>
      </c>
      <c r="P315" s="35" t="s">
        <v>56</v>
      </c>
      <c r="Q315" s="35"/>
      <c r="R315" s="35"/>
      <c r="S315" s="35"/>
      <c r="T315" s="35"/>
      <c r="U315" s="35"/>
      <c r="V315" s="35"/>
      <c r="W315" s="35"/>
      <c r="X315" s="35"/>
      <c r="Y315" s="35"/>
      <c r="Z315" s="38" t="str">
        <f t="array" ref="Z315">IFERROR(xlookup(C:C,'Follow up.1'!A:A,'Follow up.1'!AF:AF),"-")</f>
        <v>-</v>
      </c>
      <c r="AA315" s="31"/>
      <c r="AB315" s="31"/>
      <c r="AC315" s="31"/>
      <c r="AD315" s="31"/>
      <c r="AE315" s="31"/>
      <c r="AF315" s="31"/>
      <c r="AG315" s="31"/>
      <c r="AH315" s="31"/>
      <c r="AI315" s="31"/>
      <c r="AJ315" s="31"/>
      <c r="AK315" s="31"/>
      <c r="AL315" s="31"/>
      <c r="AM315" s="31"/>
      <c r="AN315" s="39" t="str">
        <f t="array" ref="AN315">IFNA(TEXT(XLOOKUP(C:C,'Follow up.2'!B:B,'Follow up.2'!AF:AF), "mm/yyyy"), "-")</f>
        <v>-</v>
      </c>
      <c r="AO315" s="31"/>
      <c r="AP315" s="27"/>
      <c r="AQ315" s="3"/>
      <c r="AR315" s="3"/>
      <c r="AS315" s="3"/>
      <c r="AT315" s="3"/>
      <c r="AU315" s="3"/>
      <c r="AV315" s="3"/>
      <c r="AW315" s="3"/>
      <c r="AX315" s="3"/>
      <c r="AY315" s="3"/>
      <c r="AZ315" s="3"/>
      <c r="BA315" s="3"/>
      <c r="BB315" s="3"/>
      <c r="BC315" s="3"/>
      <c r="BD315" s="3"/>
      <c r="BE315" s="3"/>
      <c r="BF315" s="3"/>
      <c r="BG315" s="3"/>
      <c r="BH315" s="3"/>
      <c r="BI315" s="3"/>
    </row>
    <row r="316" ht="14.25" customHeight="1">
      <c r="A316" s="1"/>
      <c r="B316" s="1" t="str">
        <f t="array" ref="B316">ifna(iferror(xlookup(C:C,'1000'!A:A,'1000'!D:D),iferror(xlookup(C:C,'2000'!A:A,'2000'!D:D),xlookup(C:C,'3000'!A:A,'3000'!D:D))),"-")</f>
        <v>-</v>
      </c>
      <c r="C316" s="26">
        <v>1257.0</v>
      </c>
      <c r="D316" s="144" t="s">
        <v>1469</v>
      </c>
      <c r="E316" s="144" t="s">
        <v>1470</v>
      </c>
      <c r="F316" s="144" t="s">
        <v>71</v>
      </c>
      <c r="G316" s="144">
        <v>12.0</v>
      </c>
      <c r="H316" s="77" t="s">
        <v>1471</v>
      </c>
      <c r="I316" s="174" t="s">
        <v>1472</v>
      </c>
      <c r="J316" s="144"/>
      <c r="K316" s="30" t="s">
        <v>609</v>
      </c>
      <c r="L316" s="31" t="s">
        <v>609</v>
      </c>
      <c r="M316" s="51" t="s">
        <v>895</v>
      </c>
      <c r="N316" s="153" t="s">
        <v>58</v>
      </c>
      <c r="O316" s="149" t="s">
        <v>58</v>
      </c>
      <c r="P316" s="35" t="s">
        <v>76</v>
      </c>
      <c r="Q316" s="35" t="s">
        <v>45</v>
      </c>
      <c r="R316" s="35" t="s">
        <v>45</v>
      </c>
      <c r="S316" s="35" t="s">
        <v>45</v>
      </c>
      <c r="T316" s="35"/>
      <c r="U316" s="35"/>
      <c r="V316" s="35"/>
      <c r="W316" s="35"/>
      <c r="X316" s="35"/>
      <c r="Y316" s="35"/>
      <c r="Z316" s="38" t="str">
        <f t="array" ref="Z316">IFERROR(xlookup(C:C,'Follow up.1'!A:A,'Follow up.1'!AF:AF),"-")</f>
        <v>-</v>
      </c>
      <c r="AA316" s="31"/>
      <c r="AB316" s="31"/>
      <c r="AC316" s="31"/>
      <c r="AD316" s="31"/>
      <c r="AE316" s="31"/>
      <c r="AF316" s="31"/>
      <c r="AG316" s="31"/>
      <c r="AH316" s="31"/>
      <c r="AI316" s="31"/>
      <c r="AJ316" s="31"/>
      <c r="AK316" s="31"/>
      <c r="AL316" s="31"/>
      <c r="AM316" s="31"/>
      <c r="AN316" s="39" t="str">
        <f t="array" ref="AN316">IFNA(TEXT(XLOOKUP(C:C,'Follow up.2'!B:B,'Follow up.2'!AF:AF), "mm/yyyy"), "-")</f>
        <v>-</v>
      </c>
      <c r="AO316" s="31"/>
      <c r="AP316" s="27"/>
      <c r="AQ316" s="3"/>
      <c r="AR316" s="3"/>
      <c r="AS316" s="3"/>
      <c r="AT316" s="3"/>
      <c r="AU316" s="3"/>
      <c r="AV316" s="3"/>
      <c r="AW316" s="3"/>
      <c r="AX316" s="3"/>
      <c r="AY316" s="3"/>
      <c r="AZ316" s="3"/>
      <c r="BA316" s="3"/>
      <c r="BB316" s="3"/>
      <c r="BC316" s="3"/>
      <c r="BD316" s="3"/>
      <c r="BE316" s="3"/>
      <c r="BF316" s="3"/>
      <c r="BG316" s="3"/>
      <c r="BH316" s="3"/>
      <c r="BI316" s="3"/>
    </row>
    <row r="317" ht="14.25" customHeight="1">
      <c r="A317" s="1"/>
      <c r="B317" s="1" t="str">
        <f t="array" ref="B317">ifna(iferror(xlookup(C:C,'1000'!A:A,'1000'!D:D),iferror(xlookup(C:C,'2000'!A:A,'2000'!D:D),xlookup(C:C,'3000'!A:A,'3000'!D:D))),"-")</f>
        <v>-</v>
      </c>
      <c r="C317" s="26">
        <v>1329.0</v>
      </c>
      <c r="D317" s="27" t="s">
        <v>1473</v>
      </c>
      <c r="E317" s="27" t="s">
        <v>1474</v>
      </c>
      <c r="F317" s="27" t="s">
        <v>844</v>
      </c>
      <c r="G317" s="27">
        <v>12.0</v>
      </c>
      <c r="H317" s="28" t="s">
        <v>1475</v>
      </c>
      <c r="I317" s="29">
        <v>4.847169973E9</v>
      </c>
      <c r="J317" s="195">
        <v>8.186209727E9</v>
      </c>
      <c r="K317" s="30" t="s">
        <v>609</v>
      </c>
      <c r="L317" s="31" t="s">
        <v>609</v>
      </c>
      <c r="M317" s="51" t="s">
        <v>895</v>
      </c>
      <c r="N317" s="153" t="s">
        <v>58</v>
      </c>
      <c r="O317" s="149" t="s">
        <v>58</v>
      </c>
      <c r="P317" s="196" t="s">
        <v>106</v>
      </c>
      <c r="Q317" s="65"/>
      <c r="R317" s="65"/>
      <c r="S317" s="65"/>
      <c r="T317" s="65"/>
      <c r="U317" s="65"/>
      <c r="V317" s="65"/>
      <c r="W317" s="65"/>
      <c r="X317" s="65"/>
      <c r="Y317" s="65"/>
      <c r="Z317" s="38" t="str">
        <f t="array" ref="Z317">IFERROR(xlookup(C:C,'Follow up.1'!A:A,'Follow up.1'!AF:AF),"-")</f>
        <v>-</v>
      </c>
      <c r="AA317" s="6"/>
      <c r="AB317" s="6"/>
      <c r="AC317" s="6"/>
      <c r="AD317" s="6"/>
      <c r="AE317" s="6"/>
      <c r="AF317" s="6"/>
      <c r="AG317" s="6"/>
      <c r="AH317" s="6"/>
      <c r="AI317" s="6"/>
      <c r="AJ317" s="6"/>
      <c r="AK317" s="6"/>
      <c r="AL317" s="6"/>
      <c r="AM317" s="6"/>
      <c r="AN317" s="39" t="str">
        <f t="array" ref="AN317">IFNA(TEXT(XLOOKUP(C:C,'Follow up.2'!B:B,'Follow up.2'!AF:AF), "mm/yyyy"), "-")</f>
        <v>-</v>
      </c>
      <c r="AO317" s="6"/>
      <c r="AP317" s="3"/>
      <c r="AQ317" s="3"/>
      <c r="AR317" s="3"/>
      <c r="AS317" s="3"/>
      <c r="AT317" s="3"/>
      <c r="AU317" s="3"/>
      <c r="AV317" s="3"/>
      <c r="AW317" s="3"/>
      <c r="AX317" s="3"/>
      <c r="AY317" s="3"/>
      <c r="AZ317" s="3"/>
      <c r="BA317" s="3"/>
      <c r="BB317" s="3"/>
      <c r="BC317" s="3"/>
      <c r="BD317" s="3"/>
      <c r="BE317" s="3"/>
      <c r="BF317" s="3"/>
      <c r="BG317" s="3"/>
      <c r="BH317" s="3"/>
      <c r="BI317" s="3"/>
    </row>
    <row r="318" ht="14.25" customHeight="1">
      <c r="A318" s="1"/>
      <c r="B318" s="1" t="str">
        <f t="array" ref="B318">ifna(iferror(xlookup(C:C,'1000'!A:A,'1000'!D:D),iferror(xlookup(C:C,'2000'!A:A,'2000'!D:D),xlookup(C:C,'3000'!A:A,'3000'!D:D))),"-")</f>
        <v>-</v>
      </c>
      <c r="C318" s="26">
        <v>1332.0</v>
      </c>
      <c r="D318" s="27" t="s">
        <v>1476</v>
      </c>
      <c r="E318" s="27" t="s">
        <v>185</v>
      </c>
      <c r="F318" s="27" t="s">
        <v>38</v>
      </c>
      <c r="G318" s="27">
        <v>12.0</v>
      </c>
      <c r="H318" s="28" t="s">
        <v>1477</v>
      </c>
      <c r="I318" s="29" t="s">
        <v>1478</v>
      </c>
      <c r="J318" s="27" t="s">
        <v>1478</v>
      </c>
      <c r="K318" s="30" t="s">
        <v>609</v>
      </c>
      <c r="L318" s="31" t="s">
        <v>609</v>
      </c>
      <c r="M318" s="51" t="s">
        <v>895</v>
      </c>
      <c r="N318" s="153" t="s">
        <v>58</v>
      </c>
      <c r="O318" s="149" t="s">
        <v>58</v>
      </c>
      <c r="P318" s="65" t="s">
        <v>46</v>
      </c>
      <c r="Q318" s="65"/>
      <c r="R318" s="65"/>
      <c r="S318" s="65"/>
      <c r="T318" s="65"/>
      <c r="U318" s="65"/>
      <c r="V318" s="65"/>
      <c r="W318" s="65"/>
      <c r="X318" s="65"/>
      <c r="Y318" s="65"/>
      <c r="Z318" s="38" t="str">
        <f t="array" ref="Z318">IFERROR(xlookup(C:C,'Follow up.1'!A:A,'Follow up.1'!AF:AF),"-")</f>
        <v>-</v>
      </c>
      <c r="AA318" s="6"/>
      <c r="AB318" s="6"/>
      <c r="AC318" s="6"/>
      <c r="AD318" s="6"/>
      <c r="AE318" s="6"/>
      <c r="AF318" s="6"/>
      <c r="AG318" s="6"/>
      <c r="AH318" s="6"/>
      <c r="AI318" s="6"/>
      <c r="AJ318" s="6"/>
      <c r="AK318" s="6"/>
      <c r="AL318" s="6"/>
      <c r="AM318" s="6"/>
      <c r="AN318" s="39" t="str">
        <f t="array" ref="AN318">IFNA(TEXT(XLOOKUP(C:C,'Follow up.2'!B:B,'Follow up.2'!AF:AF), "mm/yyyy"), "-")</f>
        <v>-</v>
      </c>
      <c r="AO318" s="6"/>
      <c r="AP318" s="3"/>
      <c r="AQ318" s="3"/>
      <c r="AR318" s="3"/>
      <c r="AS318" s="3"/>
      <c r="AT318" s="3"/>
      <c r="AU318" s="3"/>
      <c r="AV318" s="3"/>
      <c r="AW318" s="3"/>
      <c r="AX318" s="3"/>
      <c r="AY318" s="3"/>
      <c r="AZ318" s="3"/>
      <c r="BA318" s="3"/>
      <c r="BB318" s="3"/>
      <c r="BC318" s="3"/>
      <c r="BD318" s="3"/>
      <c r="BE318" s="3"/>
      <c r="BF318" s="3"/>
      <c r="BG318" s="3"/>
      <c r="BH318" s="3"/>
      <c r="BI318" s="3"/>
    </row>
    <row r="319" ht="14.25" customHeight="1">
      <c r="A319" s="1"/>
      <c r="B319" s="1" t="str">
        <f t="array" ref="B319">ifna(iferror(xlookup(C:C,'1000'!A:A,'1000'!D:D),iferror(xlookup(C:C,'2000'!A:A,'2000'!D:D),xlookup(C:C,'3000'!A:A,'3000'!D:D))),"-")</f>
        <v>-</v>
      </c>
      <c r="C319" s="26">
        <v>1400.0</v>
      </c>
      <c r="D319" s="27" t="s">
        <v>1479</v>
      </c>
      <c r="E319" s="27" t="s">
        <v>1480</v>
      </c>
      <c r="F319" s="27" t="s">
        <v>117</v>
      </c>
      <c r="G319" s="27">
        <v>12.0</v>
      </c>
      <c r="H319" s="28" t="s">
        <v>1481</v>
      </c>
      <c r="I319" s="173">
        <v>2.679688787E9</v>
      </c>
      <c r="J319" s="27"/>
      <c r="K319" s="30" t="s">
        <v>42</v>
      </c>
      <c r="L319" s="31" t="s">
        <v>42</v>
      </c>
      <c r="M319" s="51" t="s">
        <v>895</v>
      </c>
      <c r="N319" s="153" t="s">
        <v>58</v>
      </c>
      <c r="O319" s="149" t="s">
        <v>58</v>
      </c>
      <c r="P319" s="65" t="s">
        <v>88</v>
      </c>
      <c r="Q319" s="65"/>
      <c r="R319" s="65"/>
      <c r="S319" s="65"/>
      <c r="T319" s="65"/>
      <c r="U319" s="65"/>
      <c r="V319" s="65"/>
      <c r="W319" s="65"/>
      <c r="X319" s="65"/>
      <c r="Y319" s="65"/>
      <c r="Z319" s="38" t="str">
        <f t="array" ref="Z319">IFERROR(xlookup(C:C,'Follow up.1'!A:A,'Follow up.1'!AF:AF),"-")</f>
        <v>-</v>
      </c>
      <c r="AA319" s="6"/>
      <c r="AB319" s="6"/>
      <c r="AC319" s="6"/>
      <c r="AD319" s="6"/>
      <c r="AE319" s="6"/>
      <c r="AF319" s="6"/>
      <c r="AG319" s="6"/>
      <c r="AH319" s="6"/>
      <c r="AI319" s="6"/>
      <c r="AJ319" s="6"/>
      <c r="AK319" s="6"/>
      <c r="AL319" s="6"/>
      <c r="AM319" s="6"/>
      <c r="AN319" s="39" t="str">
        <f t="array" ref="AN319">IFNA(TEXT(XLOOKUP(C:C,'Follow up.2'!B:B,'Follow up.2'!AF:AF), "mm/yyyy"), "-")</f>
        <v>-</v>
      </c>
      <c r="AO319" s="6"/>
      <c r="AP319" s="3"/>
      <c r="AQ319" s="3"/>
      <c r="AR319" s="3"/>
      <c r="AS319" s="3"/>
      <c r="AT319" s="3"/>
      <c r="AU319" s="3"/>
      <c r="AV319" s="3"/>
      <c r="AW319" s="3"/>
      <c r="AX319" s="3"/>
      <c r="AY319" s="3"/>
      <c r="AZ319" s="3"/>
      <c r="BA319" s="3"/>
      <c r="BB319" s="3"/>
      <c r="BC319" s="3"/>
      <c r="BD319" s="3"/>
      <c r="BE319" s="3"/>
      <c r="BF319" s="3"/>
      <c r="BG319" s="3"/>
      <c r="BH319" s="3"/>
      <c r="BI319" s="3"/>
    </row>
    <row r="320" ht="14.25" customHeight="1">
      <c r="A320" s="1"/>
      <c r="B320" s="1" t="str">
        <f t="array" ref="B320">ifna(iferror(xlookup(C:C,'1000'!A:A,'1000'!D:D),iferror(xlookup(C:C,'2000'!A:A,'2000'!D:D),xlookup(C:C,'3000'!A:A,'3000'!D:D))),"-")</f>
        <v>-</v>
      </c>
      <c r="C320" s="26">
        <v>1432.0</v>
      </c>
      <c r="D320" s="27" t="s">
        <v>1482</v>
      </c>
      <c r="E320" s="27" t="s">
        <v>1483</v>
      </c>
      <c r="F320" s="27" t="s">
        <v>50</v>
      </c>
      <c r="G320" s="27">
        <v>12.0</v>
      </c>
      <c r="H320" s="28" t="s">
        <v>531</v>
      </c>
      <c r="I320" s="29" t="s">
        <v>1484</v>
      </c>
      <c r="J320" s="27"/>
      <c r="K320" s="30" t="s">
        <v>609</v>
      </c>
      <c r="L320" s="31" t="s">
        <v>609</v>
      </c>
      <c r="M320" s="51" t="s">
        <v>895</v>
      </c>
      <c r="N320" s="153" t="s">
        <v>58</v>
      </c>
      <c r="O320" s="149" t="s">
        <v>58</v>
      </c>
      <c r="P320" s="65" t="s">
        <v>46</v>
      </c>
      <c r="Q320" s="65"/>
      <c r="R320" s="65"/>
      <c r="S320" s="65"/>
      <c r="T320" s="65"/>
      <c r="U320" s="65"/>
      <c r="V320" s="65"/>
      <c r="W320" s="65"/>
      <c r="X320" s="65"/>
      <c r="Y320" s="65"/>
      <c r="Z320" s="38" t="str">
        <f t="array" ref="Z320">IFERROR(xlookup(C:C,'Follow up.1'!A:A,'Follow up.1'!AF:AF),"-")</f>
        <v>-</v>
      </c>
      <c r="AA320" s="6"/>
      <c r="AB320" s="6"/>
      <c r="AC320" s="6"/>
      <c r="AD320" s="6"/>
      <c r="AE320" s="6"/>
      <c r="AF320" s="6"/>
      <c r="AG320" s="6"/>
      <c r="AH320" s="6"/>
      <c r="AI320" s="6"/>
      <c r="AJ320" s="6"/>
      <c r="AK320" s="6"/>
      <c r="AL320" s="6"/>
      <c r="AM320" s="6"/>
      <c r="AN320" s="39" t="str">
        <f t="array" ref="AN320">IFNA(TEXT(XLOOKUP(C:C,'Follow up.2'!B:B,'Follow up.2'!AF:AF), "mm/yyyy"), "-")</f>
        <v>-</v>
      </c>
      <c r="AO320" s="6"/>
      <c r="AP320" s="3"/>
      <c r="AQ320" s="3"/>
      <c r="AR320" s="3"/>
      <c r="AS320" s="3"/>
      <c r="AT320" s="3"/>
      <c r="AU320" s="3"/>
      <c r="AV320" s="3"/>
      <c r="AW320" s="3"/>
      <c r="AX320" s="3"/>
      <c r="AY320" s="3"/>
      <c r="AZ320" s="3"/>
      <c r="BA320" s="3"/>
      <c r="BB320" s="3"/>
      <c r="BC320" s="3"/>
      <c r="BD320" s="3"/>
      <c r="BE320" s="3"/>
      <c r="BF320" s="3"/>
      <c r="BG320" s="3"/>
      <c r="BH320" s="3"/>
      <c r="BI320" s="3"/>
    </row>
    <row r="321" ht="14.25" customHeight="1">
      <c r="A321" s="1"/>
      <c r="B321" s="1" t="str">
        <f t="array" ref="B321">ifna(iferror(xlookup(C:C,'1000'!A:A,'1000'!D:D),iferror(xlookup(C:C,'2000'!A:A,'2000'!D:D),xlookup(C:C,'3000'!A:A,'3000'!D:D))),"-")</f>
        <v>-</v>
      </c>
      <c r="C321" s="26">
        <v>1458.0</v>
      </c>
      <c r="D321" s="27" t="s">
        <v>1485</v>
      </c>
      <c r="E321" s="27" t="s">
        <v>1486</v>
      </c>
      <c r="F321" s="27" t="s">
        <v>124</v>
      </c>
      <c r="G321" s="27">
        <v>12.0</v>
      </c>
      <c r="H321" s="28" t="s">
        <v>1487</v>
      </c>
      <c r="I321" s="29" t="s">
        <v>1488</v>
      </c>
      <c r="J321" s="27" t="s">
        <v>1489</v>
      </c>
      <c r="K321" s="30" t="s">
        <v>206</v>
      </c>
      <c r="L321" s="6" t="s">
        <v>206</v>
      </c>
      <c r="M321" s="51" t="s">
        <v>895</v>
      </c>
      <c r="N321" s="153" t="s">
        <v>58</v>
      </c>
      <c r="O321" s="149" t="s">
        <v>58</v>
      </c>
      <c r="P321" s="65" t="s">
        <v>44</v>
      </c>
      <c r="Q321" s="65"/>
      <c r="R321" s="65"/>
      <c r="S321" s="65"/>
      <c r="T321" s="65"/>
      <c r="U321" s="65"/>
      <c r="V321" s="65"/>
      <c r="W321" s="65"/>
      <c r="X321" s="65"/>
      <c r="Y321" s="65"/>
      <c r="Z321" s="38" t="str">
        <f t="array" ref="Z321">IFERROR(xlookup(C:C,'Follow up.1'!A:A,'Follow up.1'!AF:AF),"-")</f>
        <v>-</v>
      </c>
      <c r="AA321" s="6"/>
      <c r="AB321" s="6"/>
      <c r="AC321" s="6"/>
      <c r="AD321" s="6"/>
      <c r="AE321" s="6"/>
      <c r="AF321" s="6"/>
      <c r="AG321" s="6"/>
      <c r="AH321" s="6"/>
      <c r="AI321" s="6"/>
      <c r="AJ321" s="6"/>
      <c r="AK321" s="6"/>
      <c r="AL321" s="6"/>
      <c r="AM321" s="6"/>
      <c r="AN321" s="39" t="str">
        <f t="array" ref="AN321">IFNA(TEXT(XLOOKUP(C:C,'Follow up.2'!B:B,'Follow up.2'!AF:AF), "mm/yyyy"), "-")</f>
        <v>-</v>
      </c>
      <c r="AO321" s="6"/>
      <c r="AP321" s="3"/>
      <c r="AQ321" s="3"/>
      <c r="AR321" s="3"/>
      <c r="AS321" s="3"/>
      <c r="AT321" s="3"/>
      <c r="AU321" s="3"/>
      <c r="AV321" s="3"/>
      <c r="AW321" s="3"/>
      <c r="AX321" s="3"/>
      <c r="AY321" s="3"/>
      <c r="AZ321" s="3"/>
      <c r="BA321" s="3"/>
      <c r="BB321" s="3"/>
      <c r="BC321" s="3"/>
      <c r="BD321" s="3"/>
      <c r="BE321" s="3"/>
      <c r="BF321" s="3"/>
      <c r="BG321" s="3"/>
      <c r="BH321" s="3"/>
      <c r="BI321" s="3"/>
    </row>
    <row r="322" ht="14.25" customHeight="1">
      <c r="A322" s="1"/>
      <c r="B322" s="1" t="str">
        <f t="array" ref="B322">ifna(iferror(xlookup(C:C,'1000'!A:A,'1000'!D:D),iferror(xlookup(C:C,'2000'!A:A,'2000'!D:D),xlookup(C:C,'3000'!A:A,'3000'!D:D))),"-")</f>
        <v>-</v>
      </c>
      <c r="C322" s="26">
        <v>1502.0</v>
      </c>
      <c r="D322" s="27" t="s">
        <v>642</v>
      </c>
      <c r="E322" s="27" t="s">
        <v>1490</v>
      </c>
      <c r="F322" s="27" t="s">
        <v>124</v>
      </c>
      <c r="G322" s="27">
        <v>12.0</v>
      </c>
      <c r="H322" s="28" t="s">
        <v>1491</v>
      </c>
      <c r="I322" s="29" t="s">
        <v>1492</v>
      </c>
      <c r="J322" s="27" t="s">
        <v>1493</v>
      </c>
      <c r="K322" s="30" t="s">
        <v>206</v>
      </c>
      <c r="L322" s="6" t="s">
        <v>206</v>
      </c>
      <c r="M322" s="51" t="s">
        <v>895</v>
      </c>
      <c r="N322" s="153" t="s">
        <v>58</v>
      </c>
      <c r="O322" s="149" t="s">
        <v>58</v>
      </c>
      <c r="P322" s="65" t="s">
        <v>46</v>
      </c>
      <c r="Q322" s="65" t="s">
        <v>46</v>
      </c>
      <c r="R322" s="65"/>
      <c r="S322" s="65"/>
      <c r="T322" s="65"/>
      <c r="U322" s="65"/>
      <c r="V322" s="65"/>
      <c r="W322" s="65"/>
      <c r="X322" s="65"/>
      <c r="Y322" s="65"/>
      <c r="Z322" s="38" t="str">
        <f t="array" ref="Z322">IFERROR(xlookup(C:C,'Follow up.1'!A:A,'Follow up.1'!AF:AF),"-")</f>
        <v>-</v>
      </c>
      <c r="AA322" s="6"/>
      <c r="AB322" s="6"/>
      <c r="AC322" s="6"/>
      <c r="AD322" s="6"/>
      <c r="AE322" s="6"/>
      <c r="AF322" s="6"/>
      <c r="AG322" s="6"/>
      <c r="AH322" s="6"/>
      <c r="AI322" s="6"/>
      <c r="AJ322" s="6"/>
      <c r="AK322" s="6"/>
      <c r="AL322" s="6"/>
      <c r="AM322" s="6"/>
      <c r="AN322" s="39" t="str">
        <f t="array" ref="AN322">IFNA(TEXT(XLOOKUP(C:C,'Follow up.2'!B:B,'Follow up.2'!AF:AF), "mm/yyyy"), "-")</f>
        <v>-</v>
      </c>
      <c r="AO322" s="6"/>
      <c r="AP322" s="3"/>
      <c r="AQ322" s="3"/>
      <c r="AR322" s="3"/>
      <c r="AS322" s="3"/>
      <c r="AT322" s="3"/>
      <c r="AU322" s="3"/>
      <c r="AV322" s="3"/>
      <c r="AW322" s="3"/>
      <c r="AX322" s="3"/>
      <c r="AY322" s="3"/>
      <c r="AZ322" s="3"/>
      <c r="BA322" s="3"/>
      <c r="BB322" s="3"/>
      <c r="BC322" s="3"/>
      <c r="BD322" s="3"/>
      <c r="BE322" s="3"/>
      <c r="BF322" s="3"/>
      <c r="BG322" s="3"/>
      <c r="BH322" s="3"/>
      <c r="BI322" s="3"/>
    </row>
    <row r="323" ht="14.25" customHeight="1">
      <c r="A323" s="1"/>
      <c r="B323" s="1" t="str">
        <f t="array" ref="B323">ifna(iferror(xlookup(C:C,'1000'!A:A,'1000'!D:D),iferror(xlookup(C:C,'2000'!A:A,'2000'!D:D),xlookup(C:C,'3000'!A:A,'3000'!D:D))),"-")</f>
        <v>-</v>
      </c>
      <c r="C323" s="26">
        <v>1506.0</v>
      </c>
      <c r="D323" s="27" t="s">
        <v>1494</v>
      </c>
      <c r="E323" s="27" t="s">
        <v>1495</v>
      </c>
      <c r="F323" s="27" t="s">
        <v>38</v>
      </c>
      <c r="G323" s="27">
        <v>12.0</v>
      </c>
      <c r="H323" s="28" t="s">
        <v>1496</v>
      </c>
      <c r="I323" s="29" t="s">
        <v>1497</v>
      </c>
      <c r="J323" s="27"/>
      <c r="K323" s="30" t="s">
        <v>1498</v>
      </c>
      <c r="L323" s="6" t="s">
        <v>1498</v>
      </c>
      <c r="M323" s="51" t="s">
        <v>895</v>
      </c>
      <c r="N323" s="153" t="s">
        <v>58</v>
      </c>
      <c r="O323" s="149" t="s">
        <v>58</v>
      </c>
      <c r="P323" s="65" t="s">
        <v>44</v>
      </c>
      <c r="Q323" s="65"/>
      <c r="R323" s="65"/>
      <c r="S323" s="65"/>
      <c r="T323" s="65"/>
      <c r="U323" s="65"/>
      <c r="V323" s="65"/>
      <c r="W323" s="65"/>
      <c r="X323" s="65"/>
      <c r="Y323" s="65"/>
      <c r="Z323" s="38" t="str">
        <f t="array" ref="Z323">IFERROR(xlookup(C:C,'Follow up.1'!A:A,'Follow up.1'!AF:AF),"-")</f>
        <v>-</v>
      </c>
      <c r="AA323" s="6"/>
      <c r="AB323" s="6"/>
      <c r="AC323" s="6"/>
      <c r="AD323" s="6"/>
      <c r="AE323" s="6"/>
      <c r="AF323" s="6"/>
      <c r="AG323" s="6"/>
      <c r="AH323" s="6"/>
      <c r="AI323" s="6"/>
      <c r="AJ323" s="6"/>
      <c r="AK323" s="6"/>
      <c r="AL323" s="6"/>
      <c r="AM323" s="6"/>
      <c r="AN323" s="39" t="str">
        <f t="array" ref="AN323">IFNA(TEXT(XLOOKUP(C:C,'Follow up.2'!B:B,'Follow up.2'!AF:AF), "mm/yyyy"), "-")</f>
        <v>-</v>
      </c>
      <c r="AO323" s="6"/>
      <c r="AP323" s="3"/>
      <c r="AQ323" s="3"/>
      <c r="AR323" s="3"/>
      <c r="AS323" s="3"/>
      <c r="AT323" s="3"/>
      <c r="AU323" s="3"/>
      <c r="AV323" s="3"/>
      <c r="AW323" s="3"/>
      <c r="AX323" s="3"/>
      <c r="AY323" s="3"/>
      <c r="AZ323" s="3"/>
      <c r="BA323" s="3"/>
      <c r="BB323" s="3"/>
      <c r="BC323" s="3"/>
      <c r="BD323" s="3"/>
      <c r="BE323" s="3"/>
      <c r="BF323" s="3"/>
      <c r="BG323" s="3"/>
      <c r="BH323" s="3"/>
      <c r="BI323" s="3"/>
    </row>
    <row r="324" ht="14.25" customHeight="1">
      <c r="A324" s="1"/>
      <c r="B324" s="1" t="str">
        <f t="array" ref="B324">ifna(iferror(xlookup(C:C,'1000'!A:A,'1000'!D:D),iferror(xlookup(C:C,'2000'!A:A,'2000'!D:D),xlookup(C:C,'3000'!A:A,'3000'!D:D))),"-")</f>
        <v>-</v>
      </c>
      <c r="C324" s="52">
        <v>1627.0</v>
      </c>
      <c r="D324" s="53" t="s">
        <v>1499</v>
      </c>
      <c r="E324" s="53" t="s">
        <v>1500</v>
      </c>
      <c r="F324" s="53">
        <v>1.0</v>
      </c>
      <c r="G324" s="53">
        <v>12.0</v>
      </c>
      <c r="H324" s="28" t="s">
        <v>1501</v>
      </c>
      <c r="I324" s="54" t="s">
        <v>1502</v>
      </c>
      <c r="J324" s="53" t="s">
        <v>1503</v>
      </c>
      <c r="K324" s="55" t="s">
        <v>42</v>
      </c>
      <c r="L324" s="53" t="s">
        <v>42</v>
      </c>
      <c r="M324" s="51" t="s">
        <v>895</v>
      </c>
      <c r="N324" s="153" t="s">
        <v>58</v>
      </c>
      <c r="O324" s="149" t="s">
        <v>58</v>
      </c>
      <c r="P324" s="35" t="s">
        <v>86</v>
      </c>
      <c r="Q324" s="35" t="s">
        <v>86</v>
      </c>
      <c r="R324" s="35" t="s">
        <v>1058</v>
      </c>
      <c r="S324" s="35" t="s">
        <v>45</v>
      </c>
      <c r="T324" s="35" t="s">
        <v>88</v>
      </c>
      <c r="U324" s="35"/>
      <c r="V324" s="35"/>
      <c r="W324" s="35"/>
      <c r="X324" s="35"/>
      <c r="Y324" s="35"/>
      <c r="Z324" s="38" t="str">
        <f t="array" ref="Z324">IFERROR(xlookup(C:C,'Follow up.1'!A:A,'Follow up.1'!AF:AF),"-")</f>
        <v>-</v>
      </c>
      <c r="AA324" s="45"/>
      <c r="AB324" s="45"/>
      <c r="AC324" s="45"/>
      <c r="AD324" s="45"/>
      <c r="AE324" s="45"/>
      <c r="AF324" s="45"/>
      <c r="AG324" s="45"/>
      <c r="AH324" s="45"/>
      <c r="AI324" s="45"/>
      <c r="AJ324" s="45"/>
      <c r="AK324" s="45"/>
      <c r="AL324" s="45"/>
      <c r="AM324" s="45"/>
      <c r="AN324" s="39" t="str">
        <f t="array" ref="AN324">IFNA(TEXT(XLOOKUP(C:C,'Follow up.2'!B:B,'Follow up.2'!AF:AF), "mm/yyyy"), "-")</f>
        <v>-</v>
      </c>
      <c r="AO324" s="45"/>
      <c r="AP324" s="55"/>
      <c r="AQ324" s="138"/>
      <c r="AR324" s="138"/>
      <c r="AS324" s="138"/>
      <c r="AT324" s="138"/>
      <c r="AU324" s="138"/>
      <c r="AV324" s="138"/>
      <c r="AW324" s="3"/>
      <c r="AX324" s="3"/>
      <c r="AY324" s="3"/>
      <c r="AZ324" s="3"/>
      <c r="BA324" s="3"/>
      <c r="BB324" s="3"/>
      <c r="BC324" s="3"/>
      <c r="BD324" s="3"/>
      <c r="BE324" s="3"/>
      <c r="BF324" s="3"/>
      <c r="BG324" s="3"/>
      <c r="BH324" s="3"/>
      <c r="BI324" s="3"/>
    </row>
    <row r="325" ht="14.25" customHeight="1">
      <c r="A325" s="1"/>
      <c r="B325" s="1" t="str">
        <f t="array" ref="B325">ifna(iferror(xlookup(C:C,'1000'!A:A,'1000'!D:D),iferror(xlookup(C:C,'2000'!A:A,'2000'!D:D),xlookup(C:C,'3000'!A:A,'3000'!D:D))),"-")</f>
        <v>-</v>
      </c>
      <c r="C325" s="119">
        <v>1635.0</v>
      </c>
      <c r="D325" s="29" t="s">
        <v>1504</v>
      </c>
      <c r="E325" s="29" t="s">
        <v>1505</v>
      </c>
      <c r="F325" s="29" t="s">
        <v>38</v>
      </c>
      <c r="G325" s="29">
        <v>12.0</v>
      </c>
      <c r="H325" s="28" t="s">
        <v>1506</v>
      </c>
      <c r="I325" s="29" t="s">
        <v>1507</v>
      </c>
      <c r="J325" s="29" t="s">
        <v>308</v>
      </c>
      <c r="K325" s="146" t="s">
        <v>42</v>
      </c>
      <c r="L325" s="147" t="s">
        <v>42</v>
      </c>
      <c r="M325" s="51" t="s">
        <v>895</v>
      </c>
      <c r="N325" s="148" t="s">
        <v>58</v>
      </c>
      <c r="O325" s="149" t="s">
        <v>58</v>
      </c>
      <c r="P325" s="150" t="s">
        <v>86</v>
      </c>
      <c r="Q325" s="150" t="s">
        <v>45</v>
      </c>
      <c r="R325" s="150" t="s">
        <v>1058</v>
      </c>
      <c r="S325" s="150" t="s">
        <v>168</v>
      </c>
      <c r="T325" s="150"/>
      <c r="U325" s="150"/>
      <c r="V325" s="150"/>
      <c r="W325" s="150"/>
      <c r="X325" s="150"/>
      <c r="Y325" s="150"/>
      <c r="Z325" s="151" t="str">
        <f t="array" ref="Z325">IFERROR(xlookup(C:C,'Follow up.1'!A:A,'Follow up.1'!AF:AF),"-")</f>
        <v>-</v>
      </c>
      <c r="AA325" s="147"/>
      <c r="AB325" s="147"/>
      <c r="AC325" s="147"/>
      <c r="AD325" s="147"/>
      <c r="AE325" s="147"/>
      <c r="AF325" s="147"/>
      <c r="AG325" s="147"/>
      <c r="AH325" s="147"/>
      <c r="AI325" s="147"/>
      <c r="AJ325" s="147"/>
      <c r="AK325" s="147"/>
      <c r="AL325" s="147"/>
      <c r="AM325" s="147"/>
      <c r="AN325" s="161" t="str">
        <f t="array" ref="AN325">IFNA(TEXT(XLOOKUP(C:C,'Follow up.2'!B:B,'Follow up.2'!AF:AF), "mm/yyyy"), "-")</f>
        <v>-</v>
      </c>
      <c r="AO325" s="147"/>
      <c r="AP325" s="146"/>
      <c r="AQ325" s="152"/>
      <c r="AR325" s="152"/>
      <c r="AS325" s="152"/>
      <c r="AT325" s="152"/>
      <c r="AU325" s="152"/>
      <c r="AV325" s="152"/>
      <c r="AW325" s="163"/>
      <c r="AX325" s="163"/>
      <c r="AY325" s="163"/>
      <c r="AZ325" s="163"/>
      <c r="BA325" s="163"/>
      <c r="BB325" s="163"/>
      <c r="BC325" s="163"/>
      <c r="BD325" s="163"/>
      <c r="BE325" s="163"/>
      <c r="BF325" s="163"/>
      <c r="BG325" s="163"/>
      <c r="BH325" s="163"/>
      <c r="BI325" s="163"/>
    </row>
    <row r="326" ht="14.25" customHeight="1">
      <c r="A326" s="1"/>
      <c r="B326" s="1" t="str">
        <f t="array" ref="B326">ifna(iferror(xlookup(C:C,'1000'!A:A,'1000'!D:D),iferror(xlookup(C:C,'2000'!A:A,'2000'!D:D),xlookup(C:C,'3000'!A:A,'3000'!D:D))),"-")</f>
        <v>-</v>
      </c>
      <c r="C326" s="119">
        <v>1636.0</v>
      </c>
      <c r="D326" s="29" t="s">
        <v>642</v>
      </c>
      <c r="E326" s="29" t="s">
        <v>897</v>
      </c>
      <c r="F326" s="29" t="s">
        <v>92</v>
      </c>
      <c r="G326" s="29">
        <v>12.0</v>
      </c>
      <c r="H326" s="28" t="s">
        <v>1508</v>
      </c>
      <c r="I326" s="29" t="s">
        <v>1509</v>
      </c>
      <c r="J326" s="29"/>
      <c r="K326" s="146" t="s">
        <v>42</v>
      </c>
      <c r="L326" s="147" t="s">
        <v>42</v>
      </c>
      <c r="M326" s="51" t="s">
        <v>895</v>
      </c>
      <c r="N326" s="148" t="s">
        <v>58</v>
      </c>
      <c r="O326" s="149" t="s">
        <v>58</v>
      </c>
      <c r="P326" s="150" t="s">
        <v>86</v>
      </c>
      <c r="Q326" s="150"/>
      <c r="R326" s="150"/>
      <c r="S326" s="150"/>
      <c r="T326" s="150"/>
      <c r="U326" s="150"/>
      <c r="V326" s="150"/>
      <c r="W326" s="150"/>
      <c r="X326" s="150"/>
      <c r="Y326" s="150"/>
      <c r="Z326" s="151" t="str">
        <f t="array" ref="Z326">IFERROR(xlookup(C:C,'Follow up.1'!A:A,'Follow up.1'!AF:AF),"-")</f>
        <v>-</v>
      </c>
      <c r="AA326" s="147"/>
      <c r="AB326" s="147"/>
      <c r="AC326" s="147"/>
      <c r="AD326" s="147"/>
      <c r="AE326" s="147"/>
      <c r="AF326" s="147"/>
      <c r="AG326" s="147"/>
      <c r="AH326" s="147"/>
      <c r="AI326" s="147"/>
      <c r="AJ326" s="147"/>
      <c r="AK326" s="147"/>
      <c r="AL326" s="147"/>
      <c r="AM326" s="147"/>
      <c r="AN326" s="161" t="str">
        <f t="array" ref="AN326">IFNA(TEXT(XLOOKUP(C:C,'Follow up.2'!B:B,'Follow up.2'!AF:AF), "mm/yyyy"), "-")</f>
        <v>-</v>
      </c>
      <c r="AO326" s="147"/>
      <c r="AP326" s="146"/>
      <c r="AQ326" s="152"/>
      <c r="AR326" s="152"/>
      <c r="AS326" s="152"/>
      <c r="AT326" s="152"/>
      <c r="AU326" s="152"/>
      <c r="AV326" s="152"/>
      <c r="AW326" s="163"/>
      <c r="AX326" s="163"/>
      <c r="AY326" s="163"/>
      <c r="AZ326" s="163"/>
      <c r="BA326" s="163"/>
      <c r="BB326" s="163"/>
      <c r="BC326" s="163"/>
      <c r="BD326" s="163"/>
      <c r="BE326" s="163"/>
      <c r="BF326" s="163"/>
      <c r="BG326" s="163"/>
      <c r="BH326" s="163"/>
      <c r="BI326" s="163"/>
    </row>
    <row r="327" ht="14.25" customHeight="1">
      <c r="A327" s="1"/>
      <c r="B327" s="1" t="str">
        <f t="array" ref="B327">ifna(iferror(xlookup(C:C,'1000'!A:A,'1000'!D:D),iferror(xlookup(C:C,'2000'!A:A,'2000'!D:D),xlookup(C:C,'3000'!A:A,'3000'!D:D))),"-")</f>
        <v>-</v>
      </c>
      <c r="C327" s="119">
        <v>1638.0</v>
      </c>
      <c r="D327" s="29" t="s">
        <v>571</v>
      </c>
      <c r="E327" s="29" t="s">
        <v>572</v>
      </c>
      <c r="F327" s="29" t="s">
        <v>92</v>
      </c>
      <c r="G327" s="29">
        <v>12.0</v>
      </c>
      <c r="H327" s="28" t="s">
        <v>573</v>
      </c>
      <c r="I327" s="29" t="s">
        <v>574</v>
      </c>
      <c r="J327" s="29"/>
      <c r="K327" s="146" t="s">
        <v>42</v>
      </c>
      <c r="L327" s="147" t="s">
        <v>42</v>
      </c>
      <c r="M327" s="51" t="s">
        <v>895</v>
      </c>
      <c r="N327" s="148" t="s">
        <v>58</v>
      </c>
      <c r="O327" s="149" t="s">
        <v>58</v>
      </c>
      <c r="P327" s="150"/>
      <c r="Q327" s="150"/>
      <c r="R327" s="150"/>
      <c r="S327" s="150"/>
      <c r="T327" s="150"/>
      <c r="U327" s="150"/>
      <c r="V327" s="150"/>
      <c r="W327" s="150"/>
      <c r="X327" s="150"/>
      <c r="Y327" s="150"/>
      <c r="Z327" s="151" t="str">
        <f t="array" ref="Z327">IFERROR(xlookup(C:C,'Follow up.1'!A:A,'Follow up.1'!AF:AF),"-")</f>
        <v>-</v>
      </c>
      <c r="AA327" s="147"/>
      <c r="AB327" s="147"/>
      <c r="AC327" s="147"/>
      <c r="AD327" s="147"/>
      <c r="AE327" s="147"/>
      <c r="AF327" s="147"/>
      <c r="AG327" s="147"/>
      <c r="AH327" s="147"/>
      <c r="AI327" s="147"/>
      <c r="AJ327" s="147"/>
      <c r="AK327" s="147"/>
      <c r="AL327" s="147"/>
      <c r="AM327" s="147"/>
      <c r="AN327" s="161" t="str">
        <f t="array" ref="AN327">IFNA(TEXT(XLOOKUP(C:C,'Follow up.2'!B:B,'Follow up.2'!AF:AF), "mm/yyyy"), "-")</f>
        <v>-</v>
      </c>
      <c r="AO327" s="147"/>
      <c r="AP327" s="146"/>
      <c r="AQ327" s="152"/>
      <c r="AR327" s="152"/>
      <c r="AS327" s="152"/>
      <c r="AT327" s="152"/>
      <c r="AU327" s="152"/>
      <c r="AV327" s="152"/>
      <c r="AW327" s="163"/>
      <c r="AX327" s="163"/>
      <c r="AY327" s="163"/>
      <c r="AZ327" s="163"/>
      <c r="BA327" s="163"/>
      <c r="BB327" s="163"/>
      <c r="BC327" s="163"/>
      <c r="BD327" s="163"/>
      <c r="BE327" s="163"/>
      <c r="BF327" s="163"/>
      <c r="BG327" s="163"/>
      <c r="BH327" s="163"/>
      <c r="BI327" s="163"/>
    </row>
    <row r="328" ht="14.25" customHeight="1">
      <c r="A328" s="1"/>
      <c r="B328" s="1" t="str">
        <f t="array" ref="B328">ifna(iferror(xlookup(C:C,'1000'!A:A,'1000'!D:D),iferror(xlookup(C:C,'2000'!A:A,'2000'!D:D),xlookup(C:C,'3000'!A:A,'3000'!D:D))),"-")</f>
        <v>-</v>
      </c>
      <c r="C328" s="26">
        <v>1641.0</v>
      </c>
      <c r="D328" s="27" t="s">
        <v>1476</v>
      </c>
      <c r="E328" s="27" t="s">
        <v>1510</v>
      </c>
      <c r="F328" s="27" t="s">
        <v>38</v>
      </c>
      <c r="G328" s="27">
        <v>12.0</v>
      </c>
      <c r="H328" s="28" t="s">
        <v>1511</v>
      </c>
      <c r="I328" s="29" t="s">
        <v>1512</v>
      </c>
      <c r="J328" s="27" t="s">
        <v>1513</v>
      </c>
      <c r="K328" s="30" t="s">
        <v>42</v>
      </c>
      <c r="L328" s="31" t="s">
        <v>42</v>
      </c>
      <c r="M328" s="51" t="s">
        <v>895</v>
      </c>
      <c r="N328" s="33" t="s">
        <v>58</v>
      </c>
      <c r="O328" s="145" t="s">
        <v>58</v>
      </c>
      <c r="P328" s="35" t="s">
        <v>86</v>
      </c>
      <c r="Q328" s="35" t="s">
        <v>46</v>
      </c>
      <c r="R328" s="35" t="s">
        <v>168</v>
      </c>
      <c r="S328" s="35" t="s">
        <v>168</v>
      </c>
      <c r="T328" s="35" t="s">
        <v>46</v>
      </c>
      <c r="U328" s="35"/>
      <c r="V328" s="35"/>
      <c r="W328" s="35"/>
      <c r="X328" s="35"/>
      <c r="Y328" s="35"/>
      <c r="Z328" s="38" t="str">
        <f t="array" ref="Z328">IFERROR(xlookup(C:C,'Follow up.1'!A:A,'Follow up.1'!AF:AF),"-")</f>
        <v>-</v>
      </c>
      <c r="AA328" s="31"/>
      <c r="AB328" s="31"/>
      <c r="AC328" s="31"/>
      <c r="AD328" s="31"/>
      <c r="AE328" s="31"/>
      <c r="AF328" s="31"/>
      <c r="AG328" s="31"/>
      <c r="AH328" s="31"/>
      <c r="AI328" s="31"/>
      <c r="AJ328" s="31"/>
      <c r="AK328" s="31"/>
      <c r="AL328" s="31"/>
      <c r="AM328" s="31"/>
      <c r="AN328" s="39" t="str">
        <f t="array" ref="AN328">IFNA(TEXT(XLOOKUP(C:C,'Follow up.2'!B:B,'Follow up.2'!AF:AF), "mm/yyyy"), "-")</f>
        <v>-</v>
      </c>
      <c r="AO328" s="31"/>
      <c r="AP328" s="30"/>
      <c r="AQ328" s="13"/>
      <c r="AR328" s="13"/>
      <c r="AS328" s="13"/>
      <c r="AT328" s="13"/>
      <c r="AU328" s="13"/>
      <c r="AV328" s="13"/>
      <c r="AW328" s="3"/>
      <c r="AX328" s="3"/>
      <c r="AY328" s="3"/>
      <c r="AZ328" s="3"/>
      <c r="BA328" s="3"/>
      <c r="BB328" s="3"/>
      <c r="BC328" s="3"/>
      <c r="BD328" s="3"/>
      <c r="BE328" s="3"/>
      <c r="BF328" s="3"/>
      <c r="BG328" s="3"/>
      <c r="BH328" s="3"/>
      <c r="BI328" s="3"/>
    </row>
    <row r="329" ht="14.25" customHeight="1">
      <c r="A329" s="1"/>
      <c r="B329" s="1" t="str">
        <f t="array" ref="B329">ifna(iferror(xlookup(C:C,'1000'!A:A,'1000'!D:D),iferror(xlookup(C:C,'2000'!A:A,'2000'!D:D),xlookup(C:C,'3000'!A:A,'3000'!D:D))),"-")</f>
        <v>-</v>
      </c>
      <c r="C329" s="52">
        <v>1651.0</v>
      </c>
      <c r="D329" s="53" t="s">
        <v>1514</v>
      </c>
      <c r="E329" s="53" t="s">
        <v>1515</v>
      </c>
      <c r="F329" s="53" t="s">
        <v>287</v>
      </c>
      <c r="G329" s="53">
        <v>12.0</v>
      </c>
      <c r="H329" s="28" t="s">
        <v>1516</v>
      </c>
      <c r="I329" s="54" t="s">
        <v>1517</v>
      </c>
      <c r="J329" s="53" t="s">
        <v>1517</v>
      </c>
      <c r="K329" s="55" t="s">
        <v>42</v>
      </c>
      <c r="L329" s="40" t="s">
        <v>42</v>
      </c>
      <c r="M329" s="51" t="s">
        <v>895</v>
      </c>
      <c r="N329" s="56" t="s">
        <v>58</v>
      </c>
      <c r="O329" s="145" t="s">
        <v>58</v>
      </c>
      <c r="P329" s="35" t="s">
        <v>45</v>
      </c>
      <c r="Q329" s="35" t="s">
        <v>45</v>
      </c>
      <c r="R329" s="35"/>
      <c r="S329" s="35"/>
      <c r="T329" s="35"/>
      <c r="U329" s="35"/>
      <c r="V329" s="35"/>
      <c r="W329" s="35"/>
      <c r="X329" s="35"/>
      <c r="Y329" s="35"/>
      <c r="Z329" s="38" t="str">
        <f t="array" ref="Z329">IFERROR(xlookup(C:C,'Follow up.1'!A:A,'Follow up.1'!AF:AF),"-")</f>
        <v>-</v>
      </c>
      <c r="AA329" s="45"/>
      <c r="AB329" s="45"/>
      <c r="AC329" s="45"/>
      <c r="AD329" s="45"/>
      <c r="AE329" s="45"/>
      <c r="AF329" s="45"/>
      <c r="AG329" s="45"/>
      <c r="AH329" s="45"/>
      <c r="AI329" s="45"/>
      <c r="AJ329" s="45"/>
      <c r="AK329" s="45"/>
      <c r="AL329" s="45"/>
      <c r="AM329" s="45"/>
      <c r="AN329" s="39" t="str">
        <f t="array" ref="AN329">IFNA(TEXT(XLOOKUP(C:C,'Follow up.2'!B:B,'Follow up.2'!AF:AF), "mm/yyyy"), "-")</f>
        <v>-</v>
      </c>
      <c r="AO329" s="45"/>
      <c r="AP329" s="55"/>
      <c r="AW329" s="3"/>
      <c r="AX329" s="3"/>
      <c r="AY329" s="3"/>
      <c r="AZ329" s="3"/>
      <c r="BA329" s="3"/>
      <c r="BB329" s="3"/>
      <c r="BC329" s="3"/>
      <c r="BD329" s="3"/>
      <c r="BE329" s="3"/>
      <c r="BF329" s="3"/>
      <c r="BG329" s="3"/>
      <c r="BH329" s="3"/>
      <c r="BI329" s="3"/>
    </row>
    <row r="330" ht="14.25" customHeight="1">
      <c r="A330" s="1"/>
      <c r="B330" s="1" t="str">
        <f t="array" ref="B330">ifna(iferror(xlookup(C:C,'1000'!A:A,'1000'!D:D),iferror(xlookup(C:C,'2000'!A:A,'2000'!D:D),xlookup(C:C,'3000'!A:A,'3000'!D:D))),"-")</f>
        <v>-</v>
      </c>
      <c r="C330" s="52">
        <v>1656.0</v>
      </c>
      <c r="D330" s="53" t="s">
        <v>1518</v>
      </c>
      <c r="E330" s="53"/>
      <c r="F330" s="53" t="s">
        <v>287</v>
      </c>
      <c r="G330" s="53">
        <v>12.0</v>
      </c>
      <c r="H330" s="28" t="s">
        <v>1519</v>
      </c>
      <c r="I330" s="54" t="s">
        <v>1520</v>
      </c>
      <c r="J330" s="53" t="s">
        <v>1521</v>
      </c>
      <c r="K330" s="55" t="s">
        <v>42</v>
      </c>
      <c r="L330" s="40" t="s">
        <v>42</v>
      </c>
      <c r="M330" s="51" t="s">
        <v>895</v>
      </c>
      <c r="N330" s="153" t="s">
        <v>58</v>
      </c>
      <c r="O330" s="149" t="s">
        <v>58</v>
      </c>
      <c r="P330" s="35" t="s">
        <v>45</v>
      </c>
      <c r="Q330" s="35" t="s">
        <v>45</v>
      </c>
      <c r="R330" s="35" t="s">
        <v>45</v>
      </c>
      <c r="S330" s="35"/>
      <c r="T330" s="35"/>
      <c r="U330" s="35"/>
      <c r="V330" s="35"/>
      <c r="W330" s="35"/>
      <c r="X330" s="35"/>
      <c r="Y330" s="35"/>
      <c r="Z330" s="38" t="str">
        <f t="array" ref="Z330">IFERROR(xlookup(C:C,'Follow up.1'!A:A,'Follow up.1'!AF:AF),"-")</f>
        <v>-</v>
      </c>
      <c r="AA330" s="45"/>
      <c r="AB330" s="45"/>
      <c r="AC330" s="45"/>
      <c r="AD330" s="45"/>
      <c r="AE330" s="45"/>
      <c r="AF330" s="45"/>
      <c r="AG330" s="45"/>
      <c r="AH330" s="45"/>
      <c r="AI330" s="45"/>
      <c r="AJ330" s="45"/>
      <c r="AK330" s="45"/>
      <c r="AL330" s="45"/>
      <c r="AM330" s="45"/>
      <c r="AN330" s="39" t="str">
        <f t="array" ref="AN330">IFNA(TEXT(XLOOKUP(C:C,'Follow up.2'!B:B,'Follow up.2'!AF:AF), "mm/yyyy"), "-")</f>
        <v>-</v>
      </c>
      <c r="AO330" s="45"/>
      <c r="AP330" s="55"/>
      <c r="AW330" s="3"/>
      <c r="AX330" s="3"/>
      <c r="AY330" s="3"/>
      <c r="AZ330" s="3"/>
      <c r="BA330" s="3"/>
      <c r="BB330" s="3"/>
      <c r="BC330" s="3"/>
      <c r="BD330" s="3"/>
      <c r="BE330" s="3"/>
      <c r="BF330" s="3"/>
      <c r="BG330" s="3"/>
      <c r="BH330" s="3"/>
      <c r="BI330" s="3"/>
    </row>
    <row r="331" ht="14.25" customHeight="1">
      <c r="A331" s="1"/>
      <c r="B331" s="1" t="str">
        <f t="array" ref="B331">ifna(iferror(xlookup(C:C,'1000'!A:A,'1000'!D:D),iferror(xlookup(C:C,'2000'!A:A,'2000'!D:D),xlookup(C:C,'3000'!A:A,'3000'!D:D))),"-")</f>
        <v>-</v>
      </c>
      <c r="C331" s="87">
        <v>1755.0</v>
      </c>
      <c r="D331" s="89" t="s">
        <v>1522</v>
      </c>
      <c r="E331" s="89" t="s">
        <v>1523</v>
      </c>
      <c r="F331" s="89" t="s">
        <v>92</v>
      </c>
      <c r="G331" s="89">
        <v>12.0</v>
      </c>
      <c r="H331" s="28"/>
      <c r="I331" s="90" t="s">
        <v>1524</v>
      </c>
      <c r="J331" s="89" t="s">
        <v>1525</v>
      </c>
      <c r="K331" s="91"/>
      <c r="L331" s="31" t="s">
        <v>42</v>
      </c>
      <c r="M331" s="51" t="s">
        <v>895</v>
      </c>
      <c r="N331" s="33" t="s">
        <v>654</v>
      </c>
      <c r="O331" s="145" t="s">
        <v>654</v>
      </c>
      <c r="P331" s="50" t="s">
        <v>86</v>
      </c>
      <c r="Q331" s="50" t="s">
        <v>86</v>
      </c>
      <c r="R331" s="65"/>
      <c r="S331" s="65"/>
      <c r="T331" s="65"/>
      <c r="U331" s="65"/>
      <c r="V331" s="65"/>
      <c r="W331" s="65"/>
      <c r="X331" s="65"/>
      <c r="Y331" s="65"/>
      <c r="Z331" s="38" t="str">
        <f t="array" ref="Z331">IFERROR(xlookup(C:C,'Follow up.1'!A:A,'Follow up.1'!AF:AF),"-")</f>
        <v>-</v>
      </c>
      <c r="AA331" s="6"/>
      <c r="AB331" s="6"/>
      <c r="AC331" s="6"/>
      <c r="AD331" s="6"/>
      <c r="AE331" s="6"/>
      <c r="AF331" s="6"/>
      <c r="AG331" s="6"/>
      <c r="AH331" s="6"/>
      <c r="AI331" s="6"/>
      <c r="AJ331" s="6"/>
      <c r="AK331" s="6"/>
      <c r="AL331" s="6"/>
      <c r="AM331" s="6"/>
      <c r="AN331" s="39" t="str">
        <f t="array" ref="AN331">IFNA(TEXT(XLOOKUP(C:C,'Follow up.2'!B:B,'Follow up.2'!AF:AF), "mm/yyyy"), "-")</f>
        <v>-</v>
      </c>
      <c r="AO331" s="6"/>
      <c r="AP331" s="3"/>
      <c r="AQ331" s="3"/>
      <c r="AR331" s="3"/>
      <c r="AS331" s="3"/>
      <c r="AT331" s="3"/>
      <c r="AU331" s="3"/>
      <c r="AV331" s="3"/>
      <c r="AW331" s="3"/>
      <c r="AX331" s="3"/>
      <c r="AY331" s="3"/>
      <c r="AZ331" s="3"/>
      <c r="BA331" s="3"/>
      <c r="BB331" s="3"/>
      <c r="BC331" s="3"/>
      <c r="BD331" s="3"/>
      <c r="BE331" s="3"/>
      <c r="BF331" s="3"/>
      <c r="BG331" s="3"/>
      <c r="BH331" s="3"/>
      <c r="BI331" s="3"/>
    </row>
    <row r="332" ht="14.25" customHeight="1">
      <c r="A332" s="1"/>
      <c r="B332" s="1" t="str">
        <f t="array" ref="B332">ifna(iferror(xlookup(C:C,'1000'!A:A,'1000'!D:D),iferror(xlookup(C:C,'2000'!A:A,'2000'!D:D),xlookup(C:C,'3000'!A:A,'3000'!D:D))),"-")</f>
        <v>-</v>
      </c>
      <c r="C332" s="87">
        <v>1769.0</v>
      </c>
      <c r="D332" s="89" t="s">
        <v>1526</v>
      </c>
      <c r="E332" s="89" t="s">
        <v>886</v>
      </c>
      <c r="F332" s="89" t="s">
        <v>38</v>
      </c>
      <c r="G332" s="89">
        <v>12.0</v>
      </c>
      <c r="H332" s="43" t="s">
        <v>1527</v>
      </c>
      <c r="I332" s="90" t="s">
        <v>1528</v>
      </c>
      <c r="J332" s="89" t="s">
        <v>1529</v>
      </c>
      <c r="K332" s="91"/>
      <c r="L332" s="32" t="s">
        <v>58</v>
      </c>
      <c r="M332" s="32"/>
      <c r="N332" s="197" t="s">
        <v>58</v>
      </c>
      <c r="O332" s="145" t="s">
        <v>654</v>
      </c>
      <c r="P332" s="65"/>
      <c r="Q332" s="65"/>
      <c r="R332" s="65"/>
      <c r="S332" s="65"/>
      <c r="T332" s="65"/>
      <c r="U332" s="65"/>
      <c r="V332" s="65"/>
      <c r="W332" s="65"/>
      <c r="X332" s="65"/>
      <c r="Y332" s="65"/>
      <c r="Z332" s="57" t="str">
        <f t="array" ref="Z332">IFERROR(xlookup(C:C,'Follow up.1'!A:A,'Follow up.1'!AF:AF),"-")</f>
        <v>-</v>
      </c>
      <c r="AA332" s="6"/>
      <c r="AB332" s="6"/>
      <c r="AC332" s="6"/>
      <c r="AD332" s="6"/>
      <c r="AE332" s="6"/>
      <c r="AF332" s="6"/>
      <c r="AG332" s="6"/>
      <c r="AH332" s="6"/>
      <c r="AI332" s="6"/>
      <c r="AJ332" s="6"/>
      <c r="AK332" s="6"/>
      <c r="AL332" s="6"/>
      <c r="AM332" s="6"/>
      <c r="AN332" s="45" t="str">
        <f t="array" ref="AN332">IFNA(TEXT(XLOOKUP(C:C,'Follow up.2'!B:B,'Follow up.2'!AF:AF), "mm/yyyy"), "-")</f>
        <v>-</v>
      </c>
      <c r="AO332" s="6"/>
      <c r="AP332" s="3"/>
      <c r="AQ332" s="3"/>
      <c r="AR332" s="3"/>
      <c r="AS332" s="3"/>
      <c r="AT332" s="3"/>
      <c r="AU332" s="3"/>
      <c r="AV332" s="3"/>
      <c r="AW332" s="3"/>
      <c r="AX332" s="3"/>
      <c r="AY332" s="3"/>
      <c r="AZ332" s="3"/>
      <c r="BA332" s="3"/>
      <c r="BB332" s="3"/>
      <c r="BC332" s="3"/>
      <c r="BD332" s="3"/>
      <c r="BE332" s="3"/>
      <c r="BF332" s="3"/>
      <c r="BG332" s="3"/>
      <c r="BH332" s="3"/>
      <c r="BI332" s="3"/>
    </row>
    <row r="333" ht="14.25" customHeight="1">
      <c r="A333" s="1"/>
      <c r="B333" s="1" t="str">
        <f t="array" ref="B333">ifna(iferror(xlookup(C:C,'1000'!A:A,'1000'!D:D),iferror(xlookup(C:C,'2000'!A:A,'2000'!D:D),xlookup(C:C,'3000'!A:A,'3000'!D:D))),"-")</f>
        <v>-</v>
      </c>
      <c r="C333" s="87">
        <v>1783.0</v>
      </c>
      <c r="D333" s="89" t="s">
        <v>1530</v>
      </c>
      <c r="E333" s="89" t="s">
        <v>1531</v>
      </c>
      <c r="F333" s="89" t="s">
        <v>92</v>
      </c>
      <c r="G333" s="89">
        <v>12.0</v>
      </c>
      <c r="H333" s="43" t="s">
        <v>1532</v>
      </c>
      <c r="I333" s="90" t="s">
        <v>1533</v>
      </c>
      <c r="J333" s="89" t="s">
        <v>1534</v>
      </c>
      <c r="K333" s="91"/>
      <c r="L333" s="31" t="s">
        <v>42</v>
      </c>
      <c r="M333" s="51" t="s">
        <v>895</v>
      </c>
      <c r="N333" s="33" t="s">
        <v>654</v>
      </c>
      <c r="O333" s="145" t="s">
        <v>654</v>
      </c>
      <c r="P333" s="50" t="s">
        <v>46</v>
      </c>
      <c r="Q333" s="65"/>
      <c r="R333" s="65"/>
      <c r="S333" s="65"/>
      <c r="T333" s="65"/>
      <c r="U333" s="65"/>
      <c r="V333" s="65"/>
      <c r="W333" s="65"/>
      <c r="X333" s="65"/>
      <c r="Y333" s="65"/>
      <c r="Z333" s="38" t="str">
        <f t="array" ref="Z333">IFERROR(xlookup(C:C,'Follow up.1'!A:A,'Follow up.1'!AF:AF),"-")</f>
        <v>-</v>
      </c>
      <c r="AA333" s="6"/>
      <c r="AB333" s="6"/>
      <c r="AC333" s="6"/>
      <c r="AD333" s="6"/>
      <c r="AE333" s="6"/>
      <c r="AF333" s="6"/>
      <c r="AG333" s="6"/>
      <c r="AH333" s="6"/>
      <c r="AI333" s="6"/>
      <c r="AJ333" s="6"/>
      <c r="AK333" s="6"/>
      <c r="AL333" s="6"/>
      <c r="AM333" s="6"/>
      <c r="AN333" s="39" t="str">
        <f t="array" ref="AN333">IFNA(TEXT(XLOOKUP(C:C,'Follow up.2'!B:B,'Follow up.2'!AF:AF), "mm/yyyy"), "-")</f>
        <v>-</v>
      </c>
      <c r="AO333" s="6"/>
      <c r="AP333" s="3"/>
      <c r="AQ333" s="3"/>
      <c r="AR333" s="3"/>
      <c r="AS333" s="3"/>
      <c r="AT333" s="3"/>
      <c r="AU333" s="3"/>
      <c r="AV333" s="3"/>
      <c r="AW333" s="3"/>
      <c r="AX333" s="3"/>
      <c r="AY333" s="3"/>
      <c r="AZ333" s="3"/>
      <c r="BA333" s="3"/>
      <c r="BB333" s="3"/>
      <c r="BC333" s="3"/>
      <c r="BD333" s="3"/>
      <c r="BE333" s="3"/>
      <c r="BF333" s="3"/>
      <c r="BG333" s="3"/>
      <c r="BH333" s="3"/>
      <c r="BI333" s="3"/>
    </row>
    <row r="334" ht="14.25" customHeight="1">
      <c r="A334" s="1"/>
      <c r="B334" s="1" t="str">
        <f t="array" ref="B334">ifna(iferror(xlookup(C:C,'1000'!A:A,'1000'!D:D),iferror(xlookup(C:C,'2000'!A:A,'2000'!D:D),xlookup(C:C,'3000'!A:A,'3000'!D:D))),"-")</f>
        <v>-</v>
      </c>
      <c r="C334" s="87">
        <v>1796.0</v>
      </c>
      <c r="D334" s="89" t="s">
        <v>1535</v>
      </c>
      <c r="E334" s="89" t="s">
        <v>1536</v>
      </c>
      <c r="F334" s="89" t="s">
        <v>92</v>
      </c>
      <c r="G334" s="89">
        <v>12.0</v>
      </c>
      <c r="H334" s="43" t="s">
        <v>1537</v>
      </c>
      <c r="I334" s="90" t="s">
        <v>1538</v>
      </c>
      <c r="J334" s="89" t="s">
        <v>1539</v>
      </c>
      <c r="K334" s="91"/>
      <c r="L334" s="31" t="s">
        <v>42</v>
      </c>
      <c r="M334" s="51" t="s">
        <v>895</v>
      </c>
      <c r="N334" s="33" t="s">
        <v>654</v>
      </c>
      <c r="O334" s="145" t="s">
        <v>654</v>
      </c>
      <c r="P334" s="50" t="s">
        <v>44</v>
      </c>
      <c r="Q334" s="50" t="s">
        <v>46</v>
      </c>
      <c r="R334" s="50" t="s">
        <v>46</v>
      </c>
      <c r="S334" s="50" t="s">
        <v>46</v>
      </c>
      <c r="T334" s="65"/>
      <c r="U334" s="65"/>
      <c r="V334" s="65"/>
      <c r="W334" s="65"/>
      <c r="X334" s="65"/>
      <c r="Y334" s="65"/>
      <c r="Z334" s="38" t="str">
        <f t="array" ref="Z334">IFERROR(xlookup(C:C,'Follow up.1'!A:A,'Follow up.1'!AF:AF),"-")</f>
        <v>-</v>
      </c>
      <c r="AA334" s="6"/>
      <c r="AB334" s="6"/>
      <c r="AC334" s="6"/>
      <c r="AD334" s="6"/>
      <c r="AE334" s="6"/>
      <c r="AF334" s="6"/>
      <c r="AG334" s="6"/>
      <c r="AH334" s="6"/>
      <c r="AI334" s="6"/>
      <c r="AJ334" s="6"/>
      <c r="AK334" s="6"/>
      <c r="AL334" s="6"/>
      <c r="AM334" s="6"/>
      <c r="AN334" s="39" t="str">
        <f t="array" ref="AN334">IFNA(TEXT(XLOOKUP(C:C,'Follow up.2'!B:B,'Follow up.2'!AF:AF), "mm/yyyy"), "-")</f>
        <v>-</v>
      </c>
      <c r="AO334" s="6"/>
      <c r="AP334" s="3"/>
      <c r="AQ334" s="3"/>
      <c r="AR334" s="3"/>
      <c r="AS334" s="3"/>
      <c r="AT334" s="3"/>
      <c r="AU334" s="3"/>
      <c r="AV334" s="3"/>
      <c r="AW334" s="3"/>
      <c r="AX334" s="3"/>
      <c r="AY334" s="3"/>
      <c r="AZ334" s="3"/>
      <c r="BA334" s="3"/>
      <c r="BB334" s="3"/>
      <c r="BC334" s="3"/>
      <c r="BD334" s="3"/>
      <c r="BE334" s="3"/>
      <c r="BF334" s="3"/>
      <c r="BG334" s="3"/>
      <c r="BH334" s="3"/>
      <c r="BI334" s="3"/>
    </row>
    <row r="335" ht="14.25" customHeight="1">
      <c r="A335" s="1"/>
      <c r="B335" s="1" t="str">
        <f t="array" ref="B335">ifna(iferror(xlookup(C:C,'1000'!A:A,'1000'!D:D),iferror(xlookup(C:C,'2000'!A:A,'2000'!D:D),xlookup(C:C,'3000'!A:A,'3000'!D:D))),"-")</f>
        <v>-</v>
      </c>
      <c r="C335" s="41">
        <v>1848.0</v>
      </c>
      <c r="D335" s="46" t="s">
        <v>1540</v>
      </c>
      <c r="E335" s="3"/>
      <c r="F335" s="46" t="s">
        <v>38</v>
      </c>
      <c r="G335" s="46">
        <v>12.0</v>
      </c>
      <c r="H335" s="47" t="s">
        <v>1541</v>
      </c>
      <c r="I335" s="48" t="s">
        <v>1542</v>
      </c>
      <c r="J335" s="46" t="s">
        <v>1543</v>
      </c>
      <c r="K335" s="49" t="s">
        <v>1544</v>
      </c>
      <c r="L335" s="31" t="s">
        <v>42</v>
      </c>
      <c r="M335" s="51" t="s">
        <v>895</v>
      </c>
      <c r="N335" s="82" t="s">
        <v>654</v>
      </c>
      <c r="O335" s="145" t="s">
        <v>654</v>
      </c>
      <c r="P335" s="50" t="s">
        <v>68</v>
      </c>
      <c r="Q335" s="50" t="s">
        <v>57</v>
      </c>
      <c r="R335" s="65"/>
      <c r="S335" s="65"/>
      <c r="T335" s="65"/>
      <c r="U335" s="65"/>
      <c r="V335" s="65"/>
      <c r="W335" s="65"/>
      <c r="X335" s="65"/>
      <c r="Y335" s="65"/>
      <c r="Z335" s="38" t="str">
        <f t="array" ref="Z335">IFERROR(xlookup(C:C,'Follow up.1'!A:A,'Follow up.1'!AF:AF),"-")</f>
        <v>-</v>
      </c>
      <c r="AA335" s="6"/>
      <c r="AB335" s="6"/>
      <c r="AC335" s="6"/>
      <c r="AD335" s="6"/>
      <c r="AE335" s="6"/>
      <c r="AF335" s="6"/>
      <c r="AG335" s="6"/>
      <c r="AH335" s="6"/>
      <c r="AI335" s="6"/>
      <c r="AJ335" s="6"/>
      <c r="AK335" s="6"/>
      <c r="AL335" s="6"/>
      <c r="AM335" s="6"/>
      <c r="AN335" s="39" t="str">
        <f t="array" ref="AN335">IFNA(TEXT(XLOOKUP(C:C,'Follow up.2'!B:B,'Follow up.2'!AF:AF), "mm/yyyy"), "-")</f>
        <v>-</v>
      </c>
      <c r="AO335" s="6"/>
      <c r="AP335" s="3"/>
      <c r="AQ335" s="3"/>
      <c r="AR335" s="3"/>
      <c r="AS335" s="3"/>
      <c r="AT335" s="3"/>
      <c r="AU335" s="3"/>
      <c r="AV335" s="3"/>
      <c r="AW335" s="3"/>
      <c r="AX335" s="3"/>
      <c r="AY335" s="3"/>
      <c r="AZ335" s="3"/>
      <c r="BA335" s="3"/>
      <c r="BB335" s="3"/>
      <c r="BC335" s="3"/>
      <c r="BD335" s="3"/>
      <c r="BE335" s="3"/>
      <c r="BF335" s="3"/>
      <c r="BG335" s="3"/>
      <c r="BH335" s="3"/>
      <c r="BI335" s="3"/>
    </row>
    <row r="336" ht="14.25" customHeight="1">
      <c r="A336" s="1"/>
      <c r="B336" s="1" t="str">
        <f t="array" ref="B336">ifna(iferror(xlookup(C:C,'1000'!A:A,'1000'!D:D),iferror(xlookup(C:C,'2000'!A:A,'2000'!D:D),xlookup(C:C,'3000'!A:A,'3000'!D:D))),"-")</f>
        <v>-</v>
      </c>
      <c r="C336" s="41">
        <v>1852.0</v>
      </c>
      <c r="D336" s="46" t="s">
        <v>1545</v>
      </c>
      <c r="E336" s="46" t="s">
        <v>1546</v>
      </c>
      <c r="F336" s="46" t="s">
        <v>38</v>
      </c>
      <c r="G336" s="46">
        <v>12.0</v>
      </c>
      <c r="H336" s="47" t="s">
        <v>1547</v>
      </c>
      <c r="I336" s="48" t="s">
        <v>1548</v>
      </c>
      <c r="J336" s="46" t="s">
        <v>1548</v>
      </c>
      <c r="K336" s="49" t="s">
        <v>1549</v>
      </c>
      <c r="L336" s="31" t="s">
        <v>42</v>
      </c>
      <c r="M336" s="51" t="s">
        <v>895</v>
      </c>
      <c r="N336" s="82" t="s">
        <v>654</v>
      </c>
      <c r="O336" s="145" t="s">
        <v>654</v>
      </c>
      <c r="P336" s="50" t="s">
        <v>106</v>
      </c>
      <c r="Q336" s="50" t="s">
        <v>46</v>
      </c>
      <c r="R336" s="50" t="s">
        <v>46</v>
      </c>
      <c r="S336" s="50"/>
      <c r="T336" s="65"/>
      <c r="U336" s="65"/>
      <c r="V336" s="65"/>
      <c r="W336" s="65"/>
      <c r="X336" s="65"/>
      <c r="Y336" s="65"/>
      <c r="Z336" s="38" t="str">
        <f t="array" ref="Z336">IFERROR(xlookup(C:C,'Follow up.1'!A:A,'Follow up.1'!AF:AF),"-")</f>
        <v>-</v>
      </c>
      <c r="AA336" s="6"/>
      <c r="AB336" s="6"/>
      <c r="AC336" s="6"/>
      <c r="AD336" s="6"/>
      <c r="AE336" s="6"/>
      <c r="AF336" s="6"/>
      <c r="AG336" s="6"/>
      <c r="AH336" s="6"/>
      <c r="AI336" s="6"/>
      <c r="AJ336" s="6"/>
      <c r="AK336" s="6"/>
      <c r="AL336" s="6"/>
      <c r="AM336" s="6"/>
      <c r="AN336" s="39" t="str">
        <f t="array" ref="AN336">IFNA(TEXT(XLOOKUP(C:C,'Follow up.2'!B:B,'Follow up.2'!AF:AF), "mm/yyyy"), "-")</f>
        <v>-</v>
      </c>
      <c r="AO336" s="6"/>
      <c r="AP336" s="3"/>
      <c r="AQ336" s="3"/>
      <c r="AR336" s="3"/>
      <c r="AS336" s="3"/>
      <c r="AT336" s="3"/>
      <c r="AU336" s="3"/>
      <c r="AV336" s="3"/>
      <c r="AW336" s="3"/>
      <c r="AX336" s="3"/>
      <c r="AY336" s="3"/>
      <c r="AZ336" s="3"/>
      <c r="BA336" s="3"/>
      <c r="BB336" s="3"/>
      <c r="BC336" s="3"/>
      <c r="BD336" s="3"/>
      <c r="BE336" s="3"/>
      <c r="BF336" s="3"/>
      <c r="BG336" s="3"/>
      <c r="BH336" s="3"/>
      <c r="BI336" s="3"/>
    </row>
    <row r="337" ht="14.25" customHeight="1">
      <c r="A337" s="1"/>
      <c r="B337" s="1" t="str">
        <f t="array" ref="B337">ifna(iferror(xlookup(C:C,'1000'!A:A,'1000'!D:D),iferror(xlookup(C:C,'2000'!A:A,'2000'!D:D),xlookup(C:C,'3000'!A:A,'3000'!D:D))),"-")</f>
        <v>-</v>
      </c>
      <c r="C337" s="106">
        <v>1906.0</v>
      </c>
      <c r="D337" s="107" t="s">
        <v>1522</v>
      </c>
      <c r="E337" s="108" t="s">
        <v>1523</v>
      </c>
      <c r="F337" s="98" t="s">
        <v>92</v>
      </c>
      <c r="G337" s="108">
        <v>12.0</v>
      </c>
      <c r="H337" s="109" t="s">
        <v>1550</v>
      </c>
      <c r="I337" s="109">
        <v>2.672582447E9</v>
      </c>
      <c r="J337" s="107">
        <v>2.678880727E9</v>
      </c>
      <c r="K337" s="110"/>
      <c r="L337" s="111" t="s">
        <v>42</v>
      </c>
      <c r="M337" s="51" t="s">
        <v>895</v>
      </c>
      <c r="N337" s="82" t="s">
        <v>654</v>
      </c>
      <c r="O337" s="145" t="s">
        <v>654</v>
      </c>
      <c r="P337" s="65"/>
      <c r="Q337" s="65"/>
      <c r="R337" s="65"/>
      <c r="S337" s="65"/>
      <c r="T337" s="65"/>
      <c r="U337" s="65"/>
      <c r="V337" s="65"/>
      <c r="W337" s="65"/>
      <c r="X337" s="65"/>
      <c r="Y337" s="65"/>
      <c r="Z337" s="38" t="str">
        <f t="array" ref="Z337">IFERROR(xlookup(C:C,'Follow up.1'!A:A,'Follow up.1'!AF:AF),"-")</f>
        <v>-</v>
      </c>
      <c r="AA337" s="6"/>
      <c r="AB337" s="6"/>
      <c r="AC337" s="6"/>
      <c r="AD337" s="6"/>
      <c r="AE337" s="6"/>
      <c r="AF337" s="6"/>
      <c r="AG337" s="6"/>
      <c r="AH337" s="6"/>
      <c r="AI337" s="6"/>
      <c r="AJ337" s="6"/>
      <c r="AK337" s="6"/>
      <c r="AL337" s="6"/>
      <c r="AM337" s="6"/>
      <c r="AN337" s="39" t="str">
        <f t="array" ref="AN337">IFNA(TEXT(XLOOKUP(C:C,'Follow up.2'!B:B,'Follow up.2'!AF:AF), "mm/yyyy"), "-")</f>
        <v>-</v>
      </c>
      <c r="AO337" s="6"/>
      <c r="AP337" s="3"/>
      <c r="AQ337" s="3"/>
      <c r="AR337" s="3"/>
      <c r="AS337" s="3"/>
      <c r="AT337" s="3"/>
      <c r="AU337" s="3"/>
      <c r="AV337" s="3"/>
      <c r="AW337" s="3"/>
      <c r="AX337" s="3"/>
      <c r="AY337" s="3"/>
      <c r="AZ337" s="3"/>
      <c r="BA337" s="3"/>
      <c r="BB337" s="3"/>
      <c r="BC337" s="3"/>
      <c r="BD337" s="3"/>
      <c r="BE337" s="3"/>
      <c r="BF337" s="3"/>
      <c r="BG337" s="3"/>
      <c r="BH337" s="3"/>
      <c r="BI337" s="3"/>
    </row>
    <row r="338" ht="14.25" customHeight="1">
      <c r="A338" s="1"/>
      <c r="B338" s="1">
        <f t="array" ref="B338">ifna(iferror(xlookup(C:C,'1000'!A:A,'1000'!D:D),iferror(xlookup(C:C,'2000'!A:A,'2000'!D:D),xlookup(C:C,'3000'!A:A,'3000'!D:D))),"-")</f>
        <v>2093</v>
      </c>
      <c r="C338" s="119">
        <v>1494.0</v>
      </c>
      <c r="D338" s="27" t="s">
        <v>1551</v>
      </c>
      <c r="E338" s="27" t="s">
        <v>1552</v>
      </c>
      <c r="F338" s="27" t="s">
        <v>170</v>
      </c>
      <c r="G338" s="27">
        <v>13.0</v>
      </c>
      <c r="H338" s="28" t="s">
        <v>1553</v>
      </c>
      <c r="I338" s="29" t="s">
        <v>1554</v>
      </c>
      <c r="J338" s="27" t="s">
        <v>1555</v>
      </c>
      <c r="K338" s="30" t="s">
        <v>206</v>
      </c>
      <c r="L338" s="6" t="s">
        <v>206</v>
      </c>
      <c r="M338" s="51" t="s">
        <v>1556</v>
      </c>
      <c r="N338" s="82" t="s">
        <v>654</v>
      </c>
      <c r="O338" s="86" t="s">
        <v>654</v>
      </c>
      <c r="P338" s="65" t="s">
        <v>46</v>
      </c>
      <c r="Q338" s="65" t="s">
        <v>56</v>
      </c>
      <c r="R338" s="65" t="s">
        <v>56</v>
      </c>
      <c r="S338" s="65" t="s">
        <v>56</v>
      </c>
      <c r="T338" s="65" t="s">
        <v>106</v>
      </c>
      <c r="U338" s="65" t="s">
        <v>44</v>
      </c>
      <c r="V338" s="66" t="s">
        <v>45</v>
      </c>
      <c r="W338" s="65" t="s">
        <v>56</v>
      </c>
      <c r="X338" s="65" t="s">
        <v>56</v>
      </c>
      <c r="Y338" s="65" t="s">
        <v>86</v>
      </c>
      <c r="Z338" s="38" t="str">
        <f t="array" ref="Z338">IFERROR(xlookup(C:C,'Follow up.1'!A:A,'Follow up.1'!AF:AF),"-")</f>
        <v>02/26</v>
      </c>
      <c r="AA338" s="51" t="s">
        <v>46</v>
      </c>
      <c r="AB338" s="51" t="s">
        <v>128</v>
      </c>
      <c r="AC338" s="51" t="s">
        <v>128</v>
      </c>
      <c r="AD338" s="51" t="s">
        <v>107</v>
      </c>
      <c r="AE338" s="51"/>
      <c r="AF338" s="51" t="s">
        <v>107</v>
      </c>
      <c r="AG338" s="51" t="s">
        <v>107</v>
      </c>
      <c r="AH338" s="51"/>
      <c r="AI338" s="51" t="s">
        <v>107</v>
      </c>
      <c r="AJ338" s="51" t="s">
        <v>198</v>
      </c>
      <c r="AK338" s="6"/>
      <c r="AL338" s="6"/>
      <c r="AM338" s="6"/>
      <c r="AN338" s="39" t="str">
        <f t="array" ref="AN338">IFNA(TEXT(XLOOKUP(C:C,'Follow up.2'!B:B,'Follow up.2'!AF:AF),if(left(B338,1)="3","x", "mm/yyyy")), "-")</f>
        <v/>
      </c>
      <c r="AO338" s="6"/>
      <c r="AP338" s="3"/>
      <c r="AQ338" s="3"/>
      <c r="AR338" s="3"/>
      <c r="AS338" s="3"/>
      <c r="AT338" s="3"/>
      <c r="AU338" s="3"/>
      <c r="AV338" s="3"/>
      <c r="AW338" s="3"/>
      <c r="AX338" s="3"/>
      <c r="AY338" s="3"/>
      <c r="AZ338" s="3"/>
      <c r="BA338" s="3"/>
      <c r="BB338" s="3"/>
      <c r="BC338" s="3"/>
      <c r="BD338" s="3"/>
      <c r="BE338" s="3"/>
      <c r="BF338" s="3"/>
      <c r="BG338" s="3"/>
      <c r="BH338" s="3"/>
      <c r="BI338" s="3"/>
    </row>
    <row r="339" ht="14.25" customHeight="1">
      <c r="A339" s="1"/>
      <c r="B339" s="1">
        <f t="array" ref="B339">ifna(iferror(xlookup(C:C,'1000'!A:A,'1000'!D:D),iferror(xlookup(C:C,'2000'!A:A,'2000'!D:D),xlookup(C:C,'3000'!A:A,'3000'!D:D))),"-")</f>
        <v>2053</v>
      </c>
      <c r="C339" s="26">
        <v>1203.0</v>
      </c>
      <c r="D339" s="27" t="s">
        <v>1557</v>
      </c>
      <c r="E339" s="27" t="s">
        <v>185</v>
      </c>
      <c r="F339" s="27" t="s">
        <v>38</v>
      </c>
      <c r="G339" s="27">
        <v>13.0</v>
      </c>
      <c r="H339" s="28" t="s">
        <v>1558</v>
      </c>
      <c r="I339" s="29" t="s">
        <v>1559</v>
      </c>
      <c r="J339" s="27" t="s">
        <v>1560</v>
      </c>
      <c r="K339" s="30" t="s">
        <v>42</v>
      </c>
      <c r="L339" s="31" t="s">
        <v>42</v>
      </c>
      <c r="M339" s="32" t="s">
        <v>1561</v>
      </c>
      <c r="N339" s="33" t="s">
        <v>654</v>
      </c>
      <c r="O339" s="86" t="s">
        <v>654</v>
      </c>
      <c r="P339" s="66" t="s">
        <v>56</v>
      </c>
      <c r="Q339" s="66" t="s">
        <v>56</v>
      </c>
      <c r="R339" s="66" t="s">
        <v>106</v>
      </c>
      <c r="S339" s="35" t="s">
        <v>106</v>
      </c>
      <c r="T339" s="35" t="s">
        <v>76</v>
      </c>
      <c r="U339" s="35" t="s">
        <v>106</v>
      </c>
      <c r="V339" s="65" t="s">
        <v>45</v>
      </c>
      <c r="W339" s="35" t="s">
        <v>106</v>
      </c>
      <c r="X339" s="35" t="s">
        <v>106</v>
      </c>
      <c r="Y339" s="35" t="s">
        <v>106</v>
      </c>
      <c r="Z339" s="38" t="str">
        <f t="array" ref="Z339">IFERROR(xlookup(C:C,'Follow up.1'!A:A,'Follow up.1'!AF:AF),"-")</f>
        <v> 11/25</v>
      </c>
      <c r="AA339" s="32" t="s">
        <v>86</v>
      </c>
      <c r="AB339" s="32" t="s">
        <v>128</v>
      </c>
      <c r="AC339" s="32" t="s">
        <v>87</v>
      </c>
      <c r="AD339" s="32" t="s">
        <v>87</v>
      </c>
      <c r="AE339" s="32"/>
      <c r="AF339" s="32" t="s">
        <v>77</v>
      </c>
      <c r="AG339" s="31"/>
      <c r="AH339" s="31"/>
      <c r="AI339" s="31"/>
      <c r="AJ339" s="31"/>
      <c r="AK339" s="31"/>
      <c r="AL339" s="31"/>
      <c r="AM339" s="31"/>
      <c r="AN339" s="39" t="str">
        <f t="array" ref="AN339">IFNA(TEXT(XLOOKUP(C:C,'Follow up.2'!B:B,'Follow up.2'!AF:AF), "mm/yyyy"), "-")</f>
        <v/>
      </c>
      <c r="AO339" s="31"/>
      <c r="AP339" s="27"/>
      <c r="AQ339" s="3"/>
      <c r="AR339" s="3"/>
      <c r="AS339" s="3"/>
      <c r="AT339" s="3"/>
      <c r="AU339" s="3"/>
      <c r="AV339" s="3"/>
      <c r="AW339" s="3"/>
      <c r="AX339" s="3"/>
      <c r="AY339" s="3"/>
      <c r="AZ339" s="3"/>
      <c r="BA339" s="3"/>
      <c r="BB339" s="3"/>
      <c r="BC339" s="3"/>
      <c r="BD339" s="3"/>
      <c r="BE339" s="3"/>
      <c r="BF339" s="3"/>
      <c r="BG339" s="3"/>
      <c r="BH339" s="3"/>
      <c r="BI339" s="3"/>
    </row>
    <row r="340" ht="14.25" customHeight="1">
      <c r="A340" s="1"/>
      <c r="B340" s="1">
        <f t="array" ref="B340">ifna(iferror(xlookup(C:C,'1000'!A:A,'1000'!D:D),iferror(xlookup(C:C,'2000'!A:A,'2000'!D:D),xlookup(C:C,'3000'!A:A,'3000'!D:D))),"-")</f>
        <v>2057</v>
      </c>
      <c r="C340" s="26">
        <v>1201.0</v>
      </c>
      <c r="D340" s="27" t="s">
        <v>764</v>
      </c>
      <c r="E340" s="27" t="s">
        <v>1562</v>
      </c>
      <c r="F340" s="27" t="s">
        <v>92</v>
      </c>
      <c r="G340" s="27">
        <v>13.0</v>
      </c>
      <c r="H340" s="28" t="s">
        <v>1563</v>
      </c>
      <c r="I340" s="29" t="s">
        <v>1564</v>
      </c>
      <c r="J340" s="27" t="s">
        <v>1565</v>
      </c>
      <c r="K340" s="30" t="s">
        <v>42</v>
      </c>
      <c r="L340" s="31" t="s">
        <v>42</v>
      </c>
      <c r="M340" s="42" t="s">
        <v>1566</v>
      </c>
      <c r="N340" s="33" t="s">
        <v>654</v>
      </c>
      <c r="O340" s="86" t="s">
        <v>654</v>
      </c>
      <c r="P340" s="66" t="s">
        <v>56</v>
      </c>
      <c r="Q340" s="66" t="s">
        <v>56</v>
      </c>
      <c r="R340" s="66" t="s">
        <v>56</v>
      </c>
      <c r="S340" s="35" t="s">
        <v>555</v>
      </c>
      <c r="T340" s="35" t="s">
        <v>45</v>
      </c>
      <c r="U340" s="35" t="s">
        <v>45</v>
      </c>
      <c r="V340" s="65" t="s">
        <v>45</v>
      </c>
      <c r="W340" s="35" t="s">
        <v>106</v>
      </c>
      <c r="X340" s="35" t="s">
        <v>106</v>
      </c>
      <c r="Y340" s="35" t="s">
        <v>106</v>
      </c>
      <c r="Z340" s="38" t="str">
        <f t="array" ref="Z340">IFERROR(xlookup(C:C,'Follow up.1'!A:A,'Follow up.1'!AF:AF),"-")</f>
        <v>11/25</v>
      </c>
      <c r="AA340" s="32" t="s">
        <v>89</v>
      </c>
      <c r="AB340" s="32"/>
      <c r="AC340" s="31"/>
      <c r="AD340" s="31"/>
      <c r="AE340" s="31"/>
      <c r="AF340" s="31"/>
      <c r="AG340" s="31"/>
      <c r="AH340" s="31"/>
      <c r="AI340" s="31"/>
      <c r="AJ340" s="31"/>
      <c r="AK340" s="31"/>
      <c r="AL340" s="31"/>
      <c r="AM340" s="31"/>
      <c r="AN340" s="39" t="str">
        <f t="array" ref="AN340">IFNA(TEXT(XLOOKUP(C:C,'Follow up.2'!B:B,'Follow up.2'!AF:AF), "mm/yyyy"), "-")</f>
        <v/>
      </c>
      <c r="AO340" s="31"/>
      <c r="AP340" s="27"/>
      <c r="AQ340" s="3"/>
      <c r="AR340" s="3"/>
      <c r="AS340" s="3"/>
      <c r="AT340" s="3"/>
      <c r="AU340" s="3"/>
      <c r="AV340" s="3"/>
      <c r="AW340" s="3"/>
      <c r="AX340" s="3"/>
      <c r="AY340" s="3"/>
      <c r="AZ340" s="3"/>
      <c r="BA340" s="3"/>
      <c r="BB340" s="3"/>
      <c r="BC340" s="3"/>
      <c r="BD340" s="3"/>
      <c r="BE340" s="3"/>
      <c r="BF340" s="3"/>
      <c r="BG340" s="3"/>
      <c r="BH340" s="3"/>
      <c r="BI340" s="3"/>
    </row>
    <row r="341" ht="14.25" customHeight="1">
      <c r="A341" s="1"/>
      <c r="B341" s="1">
        <f t="array" ref="B341">ifna(iferror(xlookup(C:C,'1000'!A:A,'1000'!D:D),iferror(xlookup(C:C,'2000'!A:A,'2000'!D:D),xlookup(C:C,'3000'!A:A,'3000'!D:D))),"-")</f>
        <v>2076</v>
      </c>
      <c r="C341" s="133">
        <v>1390.0</v>
      </c>
      <c r="D341" s="134" t="s">
        <v>1567</v>
      </c>
      <c r="E341" s="134" t="s">
        <v>1568</v>
      </c>
      <c r="F341" s="27" t="s">
        <v>117</v>
      </c>
      <c r="G341" s="134">
        <v>13.0</v>
      </c>
      <c r="H341" s="28" t="s">
        <v>1569</v>
      </c>
      <c r="I341" s="141">
        <v>2.157714447E9</v>
      </c>
      <c r="J341" s="134">
        <v>2.155823644E9</v>
      </c>
      <c r="K341" s="30" t="s">
        <v>42</v>
      </c>
      <c r="L341" s="31" t="s">
        <v>42</v>
      </c>
      <c r="M341" s="31"/>
      <c r="N341" s="82" t="s">
        <v>654</v>
      </c>
      <c r="O341" s="86" t="s">
        <v>654</v>
      </c>
      <c r="P341" s="65" t="s">
        <v>106</v>
      </c>
      <c r="Q341" s="65" t="s">
        <v>88</v>
      </c>
      <c r="R341" s="65" t="s">
        <v>45</v>
      </c>
      <c r="S341" s="65" t="s">
        <v>45</v>
      </c>
      <c r="T341" s="65" t="s">
        <v>106</v>
      </c>
      <c r="U341" s="65" t="s">
        <v>106</v>
      </c>
      <c r="V341" s="65" t="s">
        <v>45</v>
      </c>
      <c r="W341" s="65" t="s">
        <v>106</v>
      </c>
      <c r="X341" s="65" t="s">
        <v>106</v>
      </c>
      <c r="Y341" s="65" t="s">
        <v>106</v>
      </c>
      <c r="Z341" s="38" t="str">
        <f t="array" ref="Z341">IFERROR(xlookup(C:C,'Follow up.1'!A:A,'Follow up.1'!AF:AF),"-")</f>
        <v>12/25</v>
      </c>
      <c r="AA341" s="6"/>
      <c r="AB341" s="6"/>
      <c r="AC341" s="6"/>
      <c r="AD341" s="6"/>
      <c r="AE341" s="6"/>
      <c r="AF341" s="6"/>
      <c r="AG341" s="6"/>
      <c r="AH341" s="6"/>
      <c r="AI341" s="6"/>
      <c r="AJ341" s="6"/>
      <c r="AK341" s="6"/>
      <c r="AL341" s="6"/>
      <c r="AM341" s="6"/>
      <c r="AN341" s="39" t="str">
        <f t="array" ref="AN341">IFNA(TEXT(XLOOKUP(C:C,'Follow up.2'!B:B,'Follow up.2'!AF:AF), "mm/yyyy"), "-")</f>
        <v/>
      </c>
      <c r="AO341" s="6"/>
      <c r="AP341" s="3"/>
      <c r="AQ341" s="3"/>
      <c r="AR341" s="3"/>
      <c r="AS341" s="3"/>
      <c r="AT341" s="3"/>
      <c r="AU341" s="3"/>
      <c r="AV341" s="3"/>
      <c r="AW341" s="3"/>
      <c r="AX341" s="3"/>
      <c r="AY341" s="3"/>
      <c r="AZ341" s="3"/>
      <c r="BA341" s="3"/>
      <c r="BB341" s="3"/>
      <c r="BC341" s="3"/>
      <c r="BD341" s="3"/>
      <c r="BE341" s="3"/>
      <c r="BF341" s="3"/>
      <c r="BG341" s="3"/>
      <c r="BH341" s="3"/>
      <c r="BI341" s="3"/>
    </row>
    <row r="342" ht="14.25" customHeight="1">
      <c r="A342" s="1"/>
      <c r="B342" s="1">
        <f t="array" ref="B342">ifna(iferror(xlookup(C:C,'1000'!A:A,'1000'!D:D),iferror(xlookup(C:C,'2000'!A:A,'2000'!D:D),xlookup(C:C,'3000'!A:A,'3000'!D:D))),"-")</f>
        <v>2089</v>
      </c>
      <c r="C342" s="119">
        <v>1495.0</v>
      </c>
      <c r="D342" s="27" t="s">
        <v>1570</v>
      </c>
      <c r="E342" s="27" t="s">
        <v>1571</v>
      </c>
      <c r="F342" s="27" t="s">
        <v>124</v>
      </c>
      <c r="G342" s="27">
        <v>13.0</v>
      </c>
      <c r="H342" s="28" t="s">
        <v>1225</v>
      </c>
      <c r="I342" s="29" t="s">
        <v>1226</v>
      </c>
      <c r="J342" s="27"/>
      <c r="K342" s="30" t="s">
        <v>206</v>
      </c>
      <c r="L342" s="6" t="s">
        <v>206</v>
      </c>
      <c r="M342" s="51" t="s">
        <v>1572</v>
      </c>
      <c r="N342" s="82" t="s">
        <v>654</v>
      </c>
      <c r="O342" s="95" t="s">
        <v>654</v>
      </c>
      <c r="P342" s="65" t="s">
        <v>46</v>
      </c>
      <c r="Q342" s="65" t="s">
        <v>46</v>
      </c>
      <c r="R342" s="65" t="s">
        <v>45</v>
      </c>
      <c r="S342" s="65" t="s">
        <v>45</v>
      </c>
      <c r="T342" s="65" t="s">
        <v>106</v>
      </c>
      <c r="U342" s="65" t="s">
        <v>106</v>
      </c>
      <c r="V342" s="66" t="s">
        <v>45</v>
      </c>
      <c r="W342" s="65" t="s">
        <v>45</v>
      </c>
      <c r="X342" s="65" t="s">
        <v>45</v>
      </c>
      <c r="Y342" s="65" t="s">
        <v>45</v>
      </c>
      <c r="Z342" s="38" t="str">
        <f t="array" ref="Z342">IFERROR(xlookup(C:C,'Follow up.1'!A:A,'Follow up.1'!AF:AF),"-")</f>
        <v>01/26</v>
      </c>
      <c r="AA342" s="6"/>
      <c r="AB342" s="6"/>
      <c r="AC342" s="6"/>
      <c r="AD342" s="6"/>
      <c r="AE342" s="6"/>
      <c r="AF342" s="6"/>
      <c r="AG342" s="6"/>
      <c r="AH342" s="6"/>
      <c r="AI342" s="6"/>
      <c r="AJ342" s="6"/>
      <c r="AK342" s="6"/>
      <c r="AL342" s="6"/>
      <c r="AM342" s="6"/>
      <c r="AN342" s="39" t="str">
        <f t="array" ref="AN342">IFNA(TEXT(XLOOKUP(C:C,'Follow up.2'!B:B,'Follow up.2'!AF:AF), "mm/yyyy"), "-")</f>
        <v/>
      </c>
      <c r="AO342" s="6"/>
      <c r="AP342" s="3"/>
      <c r="AQ342" s="3"/>
      <c r="AR342" s="3"/>
      <c r="AS342" s="3"/>
      <c r="AT342" s="3"/>
      <c r="AU342" s="3"/>
      <c r="AV342" s="3"/>
      <c r="AW342" s="3"/>
      <c r="AX342" s="3"/>
      <c r="AY342" s="3"/>
      <c r="AZ342" s="3"/>
      <c r="BA342" s="3"/>
      <c r="BB342" s="3"/>
      <c r="BC342" s="3"/>
      <c r="BD342" s="3"/>
      <c r="BE342" s="3"/>
      <c r="BF342" s="3"/>
      <c r="BG342" s="3"/>
      <c r="BH342" s="3"/>
      <c r="BI342" s="3"/>
    </row>
    <row r="343" ht="14.25" customHeight="1">
      <c r="A343" s="1"/>
      <c r="B343" s="1" t="str">
        <f t="array" ref="B343">ifna(iferror(xlookup(C:C,'1000'!A:A,'1000'!D:D),iferror(xlookup(C:C,'2000'!A:A,'2000'!D:D),xlookup(C:C,'3000'!A:A,'3000'!D:D))),"-")</f>
        <v>-</v>
      </c>
      <c r="C343" s="26">
        <v>1152.0</v>
      </c>
      <c r="D343" s="128" t="s">
        <v>1573</v>
      </c>
      <c r="E343" s="128" t="s">
        <v>1574</v>
      </c>
      <c r="F343" s="128" t="s">
        <v>117</v>
      </c>
      <c r="G343" s="128">
        <v>13.0</v>
      </c>
      <c r="H343" s="28" t="s">
        <v>1575</v>
      </c>
      <c r="I343" s="29" t="s">
        <v>1576</v>
      </c>
      <c r="J343" s="198" t="s">
        <v>1577</v>
      </c>
      <c r="K343" s="30" t="s">
        <v>1578</v>
      </c>
      <c r="L343" s="31" t="s">
        <v>1578</v>
      </c>
      <c r="M343" s="51" t="s">
        <v>895</v>
      </c>
      <c r="N343" s="153" t="s">
        <v>58</v>
      </c>
      <c r="O343" s="149" t="s">
        <v>58</v>
      </c>
      <c r="P343" s="35" t="s">
        <v>56</v>
      </c>
      <c r="Q343" s="35" t="s">
        <v>56</v>
      </c>
      <c r="R343" s="35" t="s">
        <v>56</v>
      </c>
      <c r="S343" s="35" t="s">
        <v>56</v>
      </c>
      <c r="T343" s="35" t="s">
        <v>45</v>
      </c>
      <c r="U343" s="35"/>
      <c r="V343" s="35"/>
      <c r="W343" s="35"/>
      <c r="X343" s="35"/>
      <c r="Y343" s="35"/>
      <c r="Z343" s="38" t="str">
        <f t="array" ref="Z343">IFERROR(xlookup(C:C,'Follow up.1'!A:A,'Follow up.1'!AF:AF),"-")</f>
        <v>-</v>
      </c>
      <c r="AA343" s="31"/>
      <c r="AB343" s="31"/>
      <c r="AC343" s="31"/>
      <c r="AD343" s="31"/>
      <c r="AE343" s="31"/>
      <c r="AF343" s="31"/>
      <c r="AG343" s="31"/>
      <c r="AH343" s="31"/>
      <c r="AI343" s="31"/>
      <c r="AJ343" s="31"/>
      <c r="AK343" s="31"/>
      <c r="AL343" s="31"/>
      <c r="AM343" s="31"/>
      <c r="AN343" s="39" t="str">
        <f t="array" ref="AN343">IFNA(TEXT(XLOOKUP(C:C,'Follow up.2'!B:B,'Follow up.2'!AF:AF), "mm/yyyy"), "-")</f>
        <v>-</v>
      </c>
      <c r="AO343" s="31"/>
      <c r="AP343" s="27"/>
      <c r="AQ343" s="3"/>
      <c r="AR343" s="3"/>
      <c r="AS343" s="3"/>
      <c r="AT343" s="3"/>
      <c r="AU343" s="3"/>
      <c r="AV343" s="3"/>
      <c r="AW343" s="3"/>
      <c r="AX343" s="3"/>
      <c r="AY343" s="3"/>
      <c r="AZ343" s="3"/>
      <c r="BA343" s="3"/>
      <c r="BB343" s="3"/>
      <c r="BC343" s="3"/>
      <c r="BD343" s="3"/>
      <c r="BE343" s="3"/>
      <c r="BF343" s="3"/>
      <c r="BG343" s="3"/>
      <c r="BH343" s="3"/>
      <c r="BI343" s="3"/>
    </row>
    <row r="344" ht="14.25" customHeight="1">
      <c r="A344" s="1"/>
      <c r="B344" s="1" t="str">
        <f t="array" ref="B344">ifna(iferror(xlookup(C:C,'1000'!A:A,'1000'!D:D),iferror(xlookup(C:C,'2000'!A:A,'2000'!D:D),xlookup(C:C,'3000'!A:A,'3000'!D:D))),"-")</f>
        <v>-</v>
      </c>
      <c r="C344" s="26">
        <v>1159.0</v>
      </c>
      <c r="D344" s="128" t="s">
        <v>1579</v>
      </c>
      <c r="E344" s="128" t="s">
        <v>1580</v>
      </c>
      <c r="F344" s="128" t="s">
        <v>287</v>
      </c>
      <c r="G344" s="128">
        <v>13.0</v>
      </c>
      <c r="H344" s="77" t="s">
        <v>1581</v>
      </c>
      <c r="I344" s="127" t="s">
        <v>1582</v>
      </c>
      <c r="J344" s="128" t="s">
        <v>1583</v>
      </c>
      <c r="K344" s="30" t="s">
        <v>42</v>
      </c>
      <c r="L344" s="31" t="s">
        <v>42</v>
      </c>
      <c r="M344" s="51" t="s">
        <v>895</v>
      </c>
      <c r="N344" s="153" t="s">
        <v>58</v>
      </c>
      <c r="O344" s="149" t="s">
        <v>58</v>
      </c>
      <c r="P344" s="35" t="s">
        <v>76</v>
      </c>
      <c r="Q344" s="35"/>
      <c r="R344" s="35"/>
      <c r="S344" s="35"/>
      <c r="T344" s="35"/>
      <c r="U344" s="35"/>
      <c r="V344" s="35"/>
      <c r="W344" s="35"/>
      <c r="X344" s="35"/>
      <c r="Y344" s="35"/>
      <c r="Z344" s="38" t="str">
        <f t="array" ref="Z344">IFERROR(xlookup(C:C,'Follow up.1'!A:A,'Follow up.1'!AF:AF),"-")</f>
        <v>-</v>
      </c>
      <c r="AA344" s="31"/>
      <c r="AB344" s="31"/>
      <c r="AC344" s="31"/>
      <c r="AD344" s="31"/>
      <c r="AE344" s="31"/>
      <c r="AF344" s="31"/>
      <c r="AG344" s="31"/>
      <c r="AH344" s="31"/>
      <c r="AI344" s="31"/>
      <c r="AJ344" s="31"/>
      <c r="AK344" s="31"/>
      <c r="AL344" s="31"/>
      <c r="AM344" s="31"/>
      <c r="AN344" s="39" t="str">
        <f t="array" ref="AN344">IFNA(TEXT(XLOOKUP(C:C,'Follow up.2'!B:B,'Follow up.2'!AF:AF), "mm/yyyy"), "-")</f>
        <v>-</v>
      </c>
      <c r="AO344" s="31"/>
      <c r="AP344" s="27"/>
      <c r="AQ344" s="3"/>
      <c r="AR344" s="3"/>
      <c r="AS344" s="3"/>
      <c r="AT344" s="3"/>
      <c r="AU344" s="3"/>
      <c r="AV344" s="3"/>
      <c r="AW344" s="3"/>
      <c r="AX344" s="3"/>
      <c r="AY344" s="3"/>
      <c r="AZ344" s="3"/>
      <c r="BA344" s="3"/>
      <c r="BB344" s="3"/>
      <c r="BC344" s="3"/>
      <c r="BD344" s="3"/>
      <c r="BE344" s="3"/>
      <c r="BF344" s="3"/>
      <c r="BG344" s="3"/>
      <c r="BH344" s="3"/>
      <c r="BI344" s="3"/>
    </row>
    <row r="345" ht="14.25" customHeight="1">
      <c r="A345" s="1"/>
      <c r="B345" s="1" t="str">
        <f t="array" ref="B345">ifna(iferror(xlookup(C:C,'1000'!A:A,'1000'!D:D),iferror(xlookup(C:C,'2000'!A:A,'2000'!D:D),xlookup(C:C,'3000'!A:A,'3000'!D:D))),"-")</f>
        <v>-</v>
      </c>
      <c r="C345" s="26">
        <v>1173.0</v>
      </c>
      <c r="D345" s="53" t="s">
        <v>1584</v>
      </c>
      <c r="E345" s="53" t="s">
        <v>1585</v>
      </c>
      <c r="F345" s="53" t="s">
        <v>38</v>
      </c>
      <c r="G345" s="53">
        <v>13.0</v>
      </c>
      <c r="H345" s="28" t="s">
        <v>1584</v>
      </c>
      <c r="I345" s="54" t="s">
        <v>1586</v>
      </c>
      <c r="J345" s="53" t="s">
        <v>1587</v>
      </c>
      <c r="K345" s="30" t="s">
        <v>42</v>
      </c>
      <c r="L345" s="31" t="s">
        <v>42</v>
      </c>
      <c r="M345" s="51" t="s">
        <v>895</v>
      </c>
      <c r="N345" s="153" t="s">
        <v>58</v>
      </c>
      <c r="O345" s="149" t="s">
        <v>58</v>
      </c>
      <c r="P345" s="35" t="s">
        <v>56</v>
      </c>
      <c r="Q345" s="35"/>
      <c r="R345" s="35"/>
      <c r="S345" s="35"/>
      <c r="T345" s="35"/>
      <c r="U345" s="35"/>
      <c r="V345" s="35"/>
      <c r="W345" s="35"/>
      <c r="X345" s="35"/>
      <c r="Y345" s="35"/>
      <c r="Z345" s="38" t="str">
        <f t="array" ref="Z345">IFERROR(xlookup(C:C,'Follow up.1'!A:A,'Follow up.1'!AF:AF),"-")</f>
        <v>-</v>
      </c>
      <c r="AA345" s="31"/>
      <c r="AB345" s="31"/>
      <c r="AC345" s="31"/>
      <c r="AD345" s="31"/>
      <c r="AE345" s="31"/>
      <c r="AF345" s="31"/>
      <c r="AG345" s="31"/>
      <c r="AH345" s="31"/>
      <c r="AI345" s="31"/>
      <c r="AJ345" s="31"/>
      <c r="AK345" s="31"/>
      <c r="AL345" s="31"/>
      <c r="AM345" s="31"/>
      <c r="AN345" s="39" t="str">
        <f t="array" ref="AN345">IFNA(TEXT(XLOOKUP(C:C,'Follow up.2'!B:B,'Follow up.2'!AF:AF), "mm/yyyy"), "-")</f>
        <v>-</v>
      </c>
      <c r="AO345" s="31"/>
      <c r="AP345" s="27"/>
      <c r="AQ345" s="3"/>
      <c r="AR345" s="3"/>
      <c r="AS345" s="3"/>
      <c r="AT345" s="3"/>
      <c r="AU345" s="3"/>
      <c r="AV345" s="3"/>
      <c r="AW345" s="3"/>
      <c r="AX345" s="3"/>
      <c r="AY345" s="3"/>
      <c r="AZ345" s="3"/>
      <c r="BA345" s="3"/>
      <c r="BB345" s="3"/>
      <c r="BC345" s="3"/>
      <c r="BD345" s="3"/>
      <c r="BE345" s="3"/>
      <c r="BF345" s="3"/>
      <c r="BG345" s="3"/>
      <c r="BH345" s="3"/>
      <c r="BI345" s="3"/>
    </row>
    <row r="346" ht="14.25" customHeight="1">
      <c r="A346" s="1"/>
      <c r="B346" s="1" t="str">
        <f t="array" ref="B346">ifna(iferror(xlookup(C:C,'1000'!A:A,'1000'!D:D),iferror(xlookup(C:C,'2000'!A:A,'2000'!D:D),xlookup(C:C,'3000'!A:A,'3000'!D:D))),"-")</f>
        <v>-</v>
      </c>
      <c r="C346" s="26">
        <v>1175.0</v>
      </c>
      <c r="D346" s="53" t="s">
        <v>1588</v>
      </c>
      <c r="E346" s="53" t="s">
        <v>1589</v>
      </c>
      <c r="F346" s="53" t="s">
        <v>38</v>
      </c>
      <c r="G346" s="53">
        <v>13.0</v>
      </c>
      <c r="H346" s="28" t="s">
        <v>1590</v>
      </c>
      <c r="I346" s="54" t="s">
        <v>1591</v>
      </c>
      <c r="J346" s="53" t="s">
        <v>531</v>
      </c>
      <c r="K346" s="30" t="s">
        <v>42</v>
      </c>
      <c r="L346" s="31" t="s">
        <v>42</v>
      </c>
      <c r="M346" s="51" t="s">
        <v>895</v>
      </c>
      <c r="N346" s="153" t="s">
        <v>58</v>
      </c>
      <c r="O346" s="149" t="s">
        <v>58</v>
      </c>
      <c r="P346" s="35" t="s">
        <v>56</v>
      </c>
      <c r="Q346" s="35" t="s">
        <v>45</v>
      </c>
      <c r="R346" s="35"/>
      <c r="S346" s="35"/>
      <c r="T346" s="35"/>
      <c r="U346" s="35"/>
      <c r="V346" s="35"/>
      <c r="W346" s="35"/>
      <c r="X346" s="35"/>
      <c r="Y346" s="35"/>
      <c r="Z346" s="38" t="str">
        <f t="array" ref="Z346">IFERROR(xlookup(C:C,'Follow up.1'!A:A,'Follow up.1'!AF:AF),"-")</f>
        <v>-</v>
      </c>
      <c r="AA346" s="31"/>
      <c r="AB346" s="31"/>
      <c r="AC346" s="31"/>
      <c r="AD346" s="31"/>
      <c r="AE346" s="31"/>
      <c r="AF346" s="31"/>
      <c r="AG346" s="31"/>
      <c r="AH346" s="31"/>
      <c r="AI346" s="31"/>
      <c r="AJ346" s="31"/>
      <c r="AK346" s="31"/>
      <c r="AL346" s="31"/>
      <c r="AM346" s="31"/>
      <c r="AN346" s="39" t="str">
        <f t="array" ref="AN346">IFNA(TEXT(XLOOKUP(C:C,'Follow up.2'!B:B,'Follow up.2'!AF:AF), "mm/yyyy"), "-")</f>
        <v>-</v>
      </c>
      <c r="AO346" s="31"/>
      <c r="AP346" s="27"/>
      <c r="AQ346" s="3"/>
      <c r="AR346" s="3"/>
      <c r="AS346" s="3"/>
      <c r="AT346" s="3"/>
      <c r="AU346" s="3"/>
      <c r="AV346" s="3"/>
      <c r="AW346" s="3"/>
      <c r="AX346" s="3"/>
      <c r="AY346" s="3"/>
      <c r="AZ346" s="3"/>
      <c r="BA346" s="3"/>
      <c r="BB346" s="3"/>
      <c r="BC346" s="3"/>
      <c r="BD346" s="3"/>
      <c r="BE346" s="3"/>
      <c r="BF346" s="3"/>
      <c r="BG346" s="3"/>
      <c r="BH346" s="3"/>
      <c r="BI346" s="3"/>
    </row>
    <row r="347" ht="14.25" customHeight="1">
      <c r="A347" s="1"/>
      <c r="B347" s="1" t="str">
        <f t="array" ref="B347">ifna(iferror(xlookup(C:C,'1000'!A:A,'1000'!D:D),iferror(xlookup(C:C,'2000'!A:A,'2000'!D:D),xlookup(C:C,'3000'!A:A,'3000'!D:D))),"-")</f>
        <v>-</v>
      </c>
      <c r="C347" s="26">
        <v>1181.0</v>
      </c>
      <c r="D347" s="53" t="s">
        <v>1592</v>
      </c>
      <c r="E347" s="53" t="s">
        <v>1531</v>
      </c>
      <c r="F347" s="53" t="s">
        <v>92</v>
      </c>
      <c r="G347" s="53">
        <v>13.0</v>
      </c>
      <c r="H347" s="28" t="s">
        <v>1593</v>
      </c>
      <c r="I347" s="54" t="s">
        <v>1594</v>
      </c>
      <c r="J347" s="53"/>
      <c r="K347" s="30" t="s">
        <v>42</v>
      </c>
      <c r="L347" s="31" t="s">
        <v>42</v>
      </c>
      <c r="M347" s="51" t="s">
        <v>895</v>
      </c>
      <c r="N347" s="153" t="s">
        <v>58</v>
      </c>
      <c r="O347" s="149" t="s">
        <v>58</v>
      </c>
      <c r="P347" s="35" t="s">
        <v>56</v>
      </c>
      <c r="Q347" s="35"/>
      <c r="R347" s="35"/>
      <c r="S347" s="35"/>
      <c r="T347" s="35"/>
      <c r="U347" s="35"/>
      <c r="V347" s="35"/>
      <c r="W347" s="35"/>
      <c r="X347" s="35"/>
      <c r="Y347" s="35"/>
      <c r="Z347" s="38" t="str">
        <f t="array" ref="Z347">IFERROR(xlookup(C:C,'Follow up.1'!A:A,'Follow up.1'!AF:AF),"-")</f>
        <v>-</v>
      </c>
      <c r="AA347" s="31"/>
      <c r="AB347" s="31"/>
      <c r="AC347" s="31"/>
      <c r="AD347" s="31"/>
      <c r="AE347" s="31"/>
      <c r="AF347" s="31"/>
      <c r="AG347" s="31"/>
      <c r="AH347" s="31"/>
      <c r="AI347" s="31"/>
      <c r="AJ347" s="31"/>
      <c r="AK347" s="31"/>
      <c r="AL347" s="31"/>
      <c r="AM347" s="31"/>
      <c r="AN347" s="39" t="str">
        <f t="array" ref="AN347">IFNA(TEXT(XLOOKUP(C:C,'Follow up.2'!B:B,'Follow up.2'!AF:AF), "mm/yyyy"), "-")</f>
        <v>-</v>
      </c>
      <c r="AO347" s="31"/>
      <c r="AP347" s="27"/>
      <c r="AQ347" s="3"/>
      <c r="AR347" s="3"/>
      <c r="AS347" s="3"/>
      <c r="AT347" s="3"/>
      <c r="AU347" s="3"/>
      <c r="AV347" s="3"/>
      <c r="AW347" s="3"/>
      <c r="AX347" s="3"/>
      <c r="AY347" s="3"/>
      <c r="AZ347" s="3"/>
      <c r="BA347" s="3"/>
      <c r="BB347" s="3"/>
      <c r="BC347" s="3"/>
      <c r="BD347" s="3"/>
      <c r="BE347" s="3"/>
      <c r="BF347" s="3"/>
      <c r="BG347" s="3"/>
      <c r="BH347" s="3"/>
      <c r="BI347" s="3"/>
    </row>
    <row r="348" ht="14.25" customHeight="1">
      <c r="A348" s="1"/>
      <c r="B348" s="1" t="str">
        <f t="array" ref="B348">ifna(iferror(xlookup(C:C,'1000'!A:A,'1000'!D:D),iferror(xlookup(C:C,'2000'!A:A,'2000'!D:D),xlookup(C:C,'3000'!A:A,'3000'!D:D))),"-")</f>
        <v>-</v>
      </c>
      <c r="C348" s="26">
        <v>1185.0</v>
      </c>
      <c r="D348" s="53" t="s">
        <v>1353</v>
      </c>
      <c r="E348" s="53" t="s">
        <v>1595</v>
      </c>
      <c r="F348" s="53" t="s">
        <v>92</v>
      </c>
      <c r="G348" s="53">
        <v>13.0</v>
      </c>
      <c r="H348" s="28" t="s">
        <v>1596</v>
      </c>
      <c r="I348" s="54" t="s">
        <v>1597</v>
      </c>
      <c r="J348" s="53" t="s">
        <v>1598</v>
      </c>
      <c r="K348" s="30" t="s">
        <v>42</v>
      </c>
      <c r="L348" s="31" t="s">
        <v>42</v>
      </c>
      <c r="M348" s="51" t="s">
        <v>895</v>
      </c>
      <c r="N348" s="153" t="s">
        <v>58</v>
      </c>
      <c r="O348" s="149" t="s">
        <v>58</v>
      </c>
      <c r="P348" s="35" t="s">
        <v>56</v>
      </c>
      <c r="Q348" s="35"/>
      <c r="R348" s="35"/>
      <c r="S348" s="35"/>
      <c r="T348" s="35"/>
      <c r="U348" s="35"/>
      <c r="V348" s="35"/>
      <c r="W348" s="35"/>
      <c r="X348" s="35"/>
      <c r="Y348" s="35"/>
      <c r="Z348" s="38" t="str">
        <f t="array" ref="Z348">IFERROR(xlookup(C:C,'Follow up.1'!A:A,'Follow up.1'!AF:AF),"-")</f>
        <v>-</v>
      </c>
      <c r="AA348" s="31"/>
      <c r="AB348" s="31"/>
      <c r="AC348" s="31"/>
      <c r="AD348" s="31"/>
      <c r="AE348" s="31"/>
      <c r="AF348" s="31"/>
      <c r="AG348" s="31"/>
      <c r="AH348" s="31"/>
      <c r="AI348" s="31"/>
      <c r="AJ348" s="31"/>
      <c r="AK348" s="31"/>
      <c r="AL348" s="31"/>
      <c r="AM348" s="31"/>
      <c r="AN348" s="39" t="str">
        <f t="array" ref="AN348">IFNA(TEXT(XLOOKUP(C:C,'Follow up.2'!B:B,'Follow up.2'!AF:AF), "mm/yyyy"), "-")</f>
        <v>-</v>
      </c>
      <c r="AO348" s="31"/>
      <c r="AP348" s="27"/>
      <c r="AQ348" s="3"/>
      <c r="AR348" s="3"/>
      <c r="AS348" s="3"/>
      <c r="AT348" s="3"/>
      <c r="AU348" s="3"/>
      <c r="AV348" s="3"/>
      <c r="AW348" s="3"/>
      <c r="AX348" s="3"/>
      <c r="AY348" s="3"/>
      <c r="AZ348" s="3"/>
      <c r="BA348" s="3"/>
      <c r="BB348" s="3"/>
      <c r="BC348" s="3"/>
      <c r="BD348" s="3"/>
      <c r="BE348" s="3"/>
      <c r="BF348" s="3"/>
      <c r="BG348" s="3"/>
      <c r="BH348" s="3"/>
      <c r="BI348" s="3"/>
    </row>
    <row r="349" ht="14.25" customHeight="1">
      <c r="A349" s="1"/>
      <c r="B349" s="1" t="str">
        <f t="array" ref="B349">ifna(iferror(xlookup(C:C,'1000'!A:A,'1000'!D:D),iferror(xlookup(C:C,'2000'!A:A,'2000'!D:D),xlookup(C:C,'3000'!A:A,'3000'!D:D))),"-")</f>
        <v>-</v>
      </c>
      <c r="C349" s="26">
        <v>1323.0</v>
      </c>
      <c r="D349" s="27" t="s">
        <v>1599</v>
      </c>
      <c r="E349" s="27" t="s">
        <v>1600</v>
      </c>
      <c r="F349" s="27" t="s">
        <v>81</v>
      </c>
      <c r="G349" s="27">
        <v>13.0</v>
      </c>
      <c r="H349" s="28" t="s">
        <v>1601</v>
      </c>
      <c r="I349" s="29" t="s">
        <v>1602</v>
      </c>
      <c r="J349" s="27" t="s">
        <v>1603</v>
      </c>
      <c r="K349" s="30" t="s">
        <v>609</v>
      </c>
      <c r="L349" s="31" t="s">
        <v>609</v>
      </c>
      <c r="M349" s="51" t="s">
        <v>895</v>
      </c>
      <c r="N349" s="153" t="s">
        <v>58</v>
      </c>
      <c r="O349" s="149" t="s">
        <v>58</v>
      </c>
      <c r="P349" s="199" t="s">
        <v>106</v>
      </c>
      <c r="Q349" s="65"/>
      <c r="R349" s="65"/>
      <c r="S349" s="65"/>
      <c r="T349" s="65"/>
      <c r="U349" s="65"/>
      <c r="V349" s="65"/>
      <c r="W349" s="65"/>
      <c r="X349" s="65"/>
      <c r="Y349" s="65"/>
      <c r="Z349" s="38" t="str">
        <f t="array" ref="Z349">IFERROR(xlookup(C:C,'Follow up.1'!A:A,'Follow up.1'!AF:AF),"-")</f>
        <v>-</v>
      </c>
      <c r="AA349" s="6"/>
      <c r="AB349" s="6"/>
      <c r="AC349" s="6"/>
      <c r="AD349" s="6"/>
      <c r="AE349" s="6"/>
      <c r="AF349" s="6"/>
      <c r="AG349" s="6"/>
      <c r="AH349" s="6"/>
      <c r="AI349" s="6"/>
      <c r="AJ349" s="6"/>
      <c r="AK349" s="6"/>
      <c r="AL349" s="6"/>
      <c r="AM349" s="6"/>
      <c r="AN349" s="39" t="str">
        <f t="array" ref="AN349">IFNA(TEXT(XLOOKUP(C:C,'Follow up.2'!B:B,'Follow up.2'!AF:AF), "mm/yyyy"), "-")</f>
        <v>-</v>
      </c>
      <c r="AO349" s="6"/>
      <c r="AP349" s="3"/>
      <c r="AQ349" s="3"/>
      <c r="AR349" s="3"/>
      <c r="AS349" s="3"/>
      <c r="AT349" s="3"/>
      <c r="AU349" s="3"/>
      <c r="AV349" s="3"/>
      <c r="AW349" s="3"/>
      <c r="AX349" s="3"/>
      <c r="AY349" s="3"/>
      <c r="AZ349" s="3"/>
      <c r="BA349" s="3"/>
      <c r="BB349" s="3"/>
      <c r="BC349" s="3"/>
      <c r="BD349" s="3"/>
      <c r="BE349" s="3"/>
      <c r="BF349" s="3"/>
      <c r="BG349" s="3"/>
      <c r="BH349" s="3"/>
      <c r="BI349" s="3"/>
    </row>
    <row r="350" ht="14.25" customHeight="1">
      <c r="A350" s="1"/>
      <c r="B350" s="1" t="str">
        <f t="array" ref="B350">ifna(iferror(xlookup(C:C,'1000'!A:A,'1000'!D:D),iferror(xlookup(C:C,'2000'!A:A,'2000'!D:D),xlookup(C:C,'3000'!A:A,'3000'!D:D))),"-")</f>
        <v>-</v>
      </c>
      <c r="C350" s="26">
        <v>1396.0</v>
      </c>
      <c r="D350" s="27" t="s">
        <v>1604</v>
      </c>
      <c r="E350" s="27" t="s">
        <v>1605</v>
      </c>
      <c r="F350" s="27" t="s">
        <v>50</v>
      </c>
      <c r="G350" s="27">
        <v>13.0</v>
      </c>
      <c r="H350" s="28" t="s">
        <v>531</v>
      </c>
      <c r="I350" s="29"/>
      <c r="J350" s="132">
        <v>2.154570836E9</v>
      </c>
      <c r="K350" s="30" t="s">
        <v>42</v>
      </c>
      <c r="L350" s="31" t="s">
        <v>42</v>
      </c>
      <c r="M350" s="51" t="s">
        <v>895</v>
      </c>
      <c r="N350" s="153" t="s">
        <v>58</v>
      </c>
      <c r="O350" s="149" t="s">
        <v>58</v>
      </c>
      <c r="P350" s="65" t="s">
        <v>106</v>
      </c>
      <c r="Q350" s="65"/>
      <c r="R350" s="65"/>
      <c r="S350" s="65"/>
      <c r="T350" s="65"/>
      <c r="U350" s="65"/>
      <c r="V350" s="65"/>
      <c r="W350" s="65"/>
      <c r="X350" s="65"/>
      <c r="Y350" s="65"/>
      <c r="Z350" s="38" t="str">
        <f t="array" ref="Z350">IFERROR(xlookup(C:C,'Follow up.1'!A:A,'Follow up.1'!AF:AF),"-")</f>
        <v>-</v>
      </c>
      <c r="AA350" s="6"/>
      <c r="AB350" s="6"/>
      <c r="AC350" s="6"/>
      <c r="AD350" s="6"/>
      <c r="AE350" s="6"/>
      <c r="AF350" s="6"/>
      <c r="AG350" s="6"/>
      <c r="AH350" s="6"/>
      <c r="AI350" s="6"/>
      <c r="AJ350" s="6"/>
      <c r="AK350" s="6"/>
      <c r="AL350" s="6"/>
      <c r="AM350" s="6"/>
      <c r="AN350" s="39" t="str">
        <f t="array" ref="AN350">IFNA(TEXT(XLOOKUP(C:C,'Follow up.2'!B:B,'Follow up.2'!AF:AF), "mm/yyyy"), "-")</f>
        <v>-</v>
      </c>
      <c r="AO350" s="6"/>
      <c r="AP350" s="3"/>
      <c r="AQ350" s="3"/>
      <c r="AR350" s="3"/>
      <c r="AS350" s="3"/>
      <c r="AT350" s="3"/>
      <c r="AU350" s="3"/>
      <c r="AV350" s="3"/>
      <c r="AW350" s="3"/>
      <c r="AX350" s="3"/>
      <c r="AY350" s="3"/>
      <c r="AZ350" s="3"/>
      <c r="BA350" s="3"/>
      <c r="BB350" s="3"/>
      <c r="BC350" s="3"/>
      <c r="BD350" s="3"/>
      <c r="BE350" s="3"/>
      <c r="BF350" s="3"/>
      <c r="BG350" s="3"/>
      <c r="BH350" s="3"/>
      <c r="BI350" s="3"/>
    </row>
    <row r="351" ht="14.25" customHeight="1">
      <c r="A351" s="1"/>
      <c r="B351" s="1" t="str">
        <f t="array" ref="B351">ifna(iferror(xlookup(C:C,'1000'!A:A,'1000'!D:D),iferror(xlookup(C:C,'2000'!A:A,'2000'!D:D),xlookup(C:C,'3000'!A:A,'3000'!D:D))),"-")</f>
        <v>-</v>
      </c>
      <c r="C351" s="133">
        <v>1410.0</v>
      </c>
      <c r="D351" s="140" t="s">
        <v>1606</v>
      </c>
      <c r="E351" s="134" t="s">
        <v>1607</v>
      </c>
      <c r="F351" s="94" t="s">
        <v>50</v>
      </c>
      <c r="G351" s="134">
        <v>13.0</v>
      </c>
      <c r="H351" s="28"/>
      <c r="I351" s="141"/>
      <c r="J351" s="134">
        <v>2.674651449E9</v>
      </c>
      <c r="K351" s="30" t="s">
        <v>609</v>
      </c>
      <c r="L351" s="31" t="s">
        <v>609</v>
      </c>
      <c r="M351" s="51" t="s">
        <v>895</v>
      </c>
      <c r="N351" s="153" t="s">
        <v>58</v>
      </c>
      <c r="O351" s="149" t="s">
        <v>58</v>
      </c>
      <c r="P351" s="65" t="s">
        <v>106</v>
      </c>
      <c r="Q351" s="65"/>
      <c r="R351" s="65"/>
      <c r="S351" s="65"/>
      <c r="T351" s="65"/>
      <c r="U351" s="65"/>
      <c r="V351" s="65"/>
      <c r="W351" s="65"/>
      <c r="X351" s="65"/>
      <c r="Y351" s="65"/>
      <c r="Z351" s="38" t="str">
        <f t="array" ref="Z351">IFERROR(xlookup(C:C,'Follow up.1'!A:A,'Follow up.1'!AF:AF),"-")</f>
        <v>-</v>
      </c>
      <c r="AA351" s="6"/>
      <c r="AB351" s="6"/>
      <c r="AC351" s="6"/>
      <c r="AD351" s="6"/>
      <c r="AE351" s="6"/>
      <c r="AF351" s="6"/>
      <c r="AG351" s="6"/>
      <c r="AH351" s="6"/>
      <c r="AI351" s="6"/>
      <c r="AJ351" s="6"/>
      <c r="AK351" s="6"/>
      <c r="AL351" s="6"/>
      <c r="AM351" s="6"/>
      <c r="AN351" s="39" t="str">
        <f t="array" ref="AN351">IFNA(TEXT(XLOOKUP(C:C,'Follow up.2'!B:B,'Follow up.2'!AF:AF), "mm/yyyy"), "-")</f>
        <v>-</v>
      </c>
      <c r="AO351" s="6"/>
      <c r="AP351" s="3"/>
      <c r="AQ351" s="3"/>
      <c r="AR351" s="3"/>
      <c r="AS351" s="3"/>
      <c r="AT351" s="3"/>
      <c r="AU351" s="3"/>
      <c r="AV351" s="3"/>
      <c r="AW351" s="3"/>
      <c r="AX351" s="3"/>
      <c r="AY351" s="3"/>
      <c r="AZ351" s="3"/>
      <c r="BA351" s="3"/>
      <c r="BB351" s="3"/>
      <c r="BC351" s="3"/>
      <c r="BD351" s="3"/>
      <c r="BE351" s="3"/>
      <c r="BF351" s="3"/>
      <c r="BG351" s="3"/>
      <c r="BH351" s="3"/>
      <c r="BI351" s="3"/>
    </row>
    <row r="352" ht="14.25" customHeight="1">
      <c r="A352" s="1"/>
      <c r="B352" s="1" t="str">
        <f t="array" ref="B352">ifna(iferror(xlookup(C:C,'1000'!A:A,'1000'!D:D),iferror(xlookup(C:C,'2000'!A:A,'2000'!D:D),xlookup(C:C,'3000'!A:A,'3000'!D:D))),"-")</f>
        <v>-</v>
      </c>
      <c r="C352" s="26">
        <v>1417.0</v>
      </c>
      <c r="D352" s="27" t="s">
        <v>1608</v>
      </c>
      <c r="E352" s="27" t="s">
        <v>1609</v>
      </c>
      <c r="F352" s="27" t="s">
        <v>50</v>
      </c>
      <c r="G352" s="27">
        <v>13.0</v>
      </c>
      <c r="H352" s="137" t="s">
        <v>1610</v>
      </c>
      <c r="I352" s="29" t="s">
        <v>1611</v>
      </c>
      <c r="J352" s="27"/>
      <c r="K352" s="30" t="s">
        <v>609</v>
      </c>
      <c r="L352" s="31" t="s">
        <v>609</v>
      </c>
      <c r="M352" s="51" t="s">
        <v>895</v>
      </c>
      <c r="N352" s="153" t="s">
        <v>58</v>
      </c>
      <c r="O352" s="149" t="s">
        <v>58</v>
      </c>
      <c r="P352" s="65" t="s">
        <v>106</v>
      </c>
      <c r="Q352" s="65" t="s">
        <v>45</v>
      </c>
      <c r="R352" s="65" t="s">
        <v>45</v>
      </c>
      <c r="S352" s="65" t="s">
        <v>45</v>
      </c>
      <c r="T352" s="65"/>
      <c r="U352" s="65"/>
      <c r="V352" s="65"/>
      <c r="W352" s="65"/>
      <c r="X352" s="65"/>
      <c r="Y352" s="65"/>
      <c r="Z352" s="38" t="str">
        <f t="array" ref="Z352">IFERROR(xlookup(C:C,'Follow up.1'!A:A,'Follow up.1'!AF:AF),"-")</f>
        <v>-</v>
      </c>
      <c r="AA352" s="6"/>
      <c r="AB352" s="6"/>
      <c r="AC352" s="6"/>
      <c r="AD352" s="6"/>
      <c r="AE352" s="6"/>
      <c r="AF352" s="6"/>
      <c r="AG352" s="6"/>
      <c r="AH352" s="6"/>
      <c r="AI352" s="6"/>
      <c r="AJ352" s="6"/>
      <c r="AK352" s="6"/>
      <c r="AL352" s="6"/>
      <c r="AM352" s="6"/>
      <c r="AN352" s="39" t="str">
        <f t="array" ref="AN352">IFNA(TEXT(XLOOKUP(C:C,'Follow up.2'!B:B,'Follow up.2'!AF:AF), "mm/yyyy"), "-")</f>
        <v>-</v>
      </c>
      <c r="AO352" s="6"/>
      <c r="AP352" s="3"/>
      <c r="AQ352" s="3"/>
      <c r="AR352" s="3"/>
      <c r="AS352" s="3"/>
      <c r="AT352" s="3"/>
      <c r="AU352" s="3"/>
      <c r="AV352" s="3"/>
      <c r="AW352" s="3"/>
      <c r="AX352" s="3"/>
      <c r="AY352" s="3"/>
      <c r="AZ352" s="3"/>
      <c r="BA352" s="3"/>
      <c r="BB352" s="3"/>
      <c r="BC352" s="3"/>
      <c r="BD352" s="3"/>
      <c r="BE352" s="3"/>
      <c r="BF352" s="3"/>
      <c r="BG352" s="3"/>
      <c r="BH352" s="3"/>
      <c r="BI352" s="3"/>
    </row>
    <row r="353" ht="14.25" customHeight="1">
      <c r="A353" s="1"/>
      <c r="B353" s="1" t="str">
        <f t="array" ref="B353">ifna(iferror(xlookup(C:C,'1000'!A:A,'1000'!D:D),iferror(xlookup(C:C,'2000'!A:A,'2000'!D:D),xlookup(C:C,'3000'!A:A,'3000'!D:D))),"-")</f>
        <v>-</v>
      </c>
      <c r="C353" s="26">
        <v>1446.0</v>
      </c>
      <c r="D353" s="27" t="s">
        <v>1612</v>
      </c>
      <c r="E353" s="27" t="s">
        <v>1613</v>
      </c>
      <c r="F353" s="27" t="s">
        <v>50</v>
      </c>
      <c r="G353" s="27">
        <v>13.0</v>
      </c>
      <c r="H353" s="137" t="s">
        <v>1614</v>
      </c>
      <c r="I353" s="29" t="s">
        <v>1615</v>
      </c>
      <c r="J353" s="27" t="s">
        <v>1616</v>
      </c>
      <c r="K353" s="30" t="s">
        <v>609</v>
      </c>
      <c r="L353" s="6" t="s">
        <v>609</v>
      </c>
      <c r="M353" s="51" t="s">
        <v>895</v>
      </c>
      <c r="N353" s="153" t="s">
        <v>58</v>
      </c>
      <c r="O353" s="149" t="s">
        <v>58</v>
      </c>
      <c r="P353" s="65" t="s">
        <v>106</v>
      </c>
      <c r="Q353" s="65"/>
      <c r="R353" s="65"/>
      <c r="S353" s="65"/>
      <c r="T353" s="65"/>
      <c r="U353" s="65"/>
      <c r="V353" s="65"/>
      <c r="W353" s="65"/>
      <c r="X353" s="65"/>
      <c r="Y353" s="65"/>
      <c r="Z353" s="38" t="str">
        <f t="array" ref="Z353">IFERROR(xlookup(C:C,'Follow up.1'!A:A,'Follow up.1'!AF:AF),"-")</f>
        <v>-</v>
      </c>
      <c r="AA353" s="6"/>
      <c r="AB353" s="6"/>
      <c r="AC353" s="6"/>
      <c r="AD353" s="6"/>
      <c r="AE353" s="6"/>
      <c r="AF353" s="6"/>
      <c r="AG353" s="6"/>
      <c r="AH353" s="6"/>
      <c r="AI353" s="6"/>
      <c r="AJ353" s="6"/>
      <c r="AK353" s="6"/>
      <c r="AL353" s="6"/>
      <c r="AM353" s="6"/>
      <c r="AN353" s="39" t="str">
        <f t="array" ref="AN353">IFNA(TEXT(XLOOKUP(C:C,'Follow up.2'!B:B,'Follow up.2'!AF:AF), "mm/yyyy"), "-")</f>
        <v>-</v>
      </c>
      <c r="AO353" s="6"/>
      <c r="AP353" s="3"/>
      <c r="AQ353" s="3"/>
      <c r="AR353" s="3"/>
      <c r="AS353" s="3"/>
      <c r="AT353" s="3"/>
      <c r="AU353" s="3"/>
      <c r="AV353" s="3"/>
      <c r="AW353" s="3"/>
      <c r="AX353" s="3"/>
      <c r="AY353" s="3"/>
      <c r="AZ353" s="3"/>
      <c r="BA353" s="3"/>
      <c r="BB353" s="3"/>
      <c r="BC353" s="3"/>
      <c r="BD353" s="3"/>
      <c r="BE353" s="3"/>
      <c r="BF353" s="3"/>
      <c r="BG353" s="3"/>
      <c r="BH353" s="3"/>
      <c r="BI353" s="3"/>
    </row>
    <row r="354" ht="14.25" customHeight="1">
      <c r="A354" s="1"/>
      <c r="B354" s="1" t="str">
        <f t="array" ref="B354">ifna(iferror(xlookup(C:C,'1000'!A:A,'1000'!D:D),iferror(xlookup(C:C,'2000'!A:A,'2000'!D:D),xlookup(C:C,'3000'!A:A,'3000'!D:D))),"-")</f>
        <v>-</v>
      </c>
      <c r="C354" s="26">
        <v>1451.0</v>
      </c>
      <c r="D354" s="132" t="s">
        <v>1617</v>
      </c>
      <c r="E354" s="132" t="s">
        <v>1618</v>
      </c>
      <c r="F354" s="27" t="s">
        <v>50</v>
      </c>
      <c r="G354" s="27">
        <v>13.0</v>
      </c>
      <c r="H354" s="137" t="s">
        <v>1619</v>
      </c>
      <c r="I354" s="29">
        <v>2.157839916E9</v>
      </c>
      <c r="J354" s="27"/>
      <c r="K354" s="30" t="s">
        <v>1620</v>
      </c>
      <c r="L354" s="31" t="s">
        <v>1620</v>
      </c>
      <c r="M354" s="51" t="s">
        <v>895</v>
      </c>
      <c r="N354" s="153" t="s">
        <v>58</v>
      </c>
      <c r="O354" s="149" t="s">
        <v>58</v>
      </c>
      <c r="P354" s="65" t="s">
        <v>106</v>
      </c>
      <c r="Q354" s="65"/>
      <c r="R354" s="65"/>
      <c r="S354" s="65"/>
      <c r="T354" s="65"/>
      <c r="U354" s="65"/>
      <c r="V354" s="65"/>
      <c r="W354" s="65"/>
      <c r="X354" s="65"/>
      <c r="Y354" s="65"/>
      <c r="Z354" s="38" t="str">
        <f t="array" ref="Z354">IFERROR(xlookup(C:C,'Follow up.1'!A:A,'Follow up.1'!AF:AF),"-")</f>
        <v>-</v>
      </c>
      <c r="AA354" s="6"/>
      <c r="AB354" s="6"/>
      <c r="AC354" s="6"/>
      <c r="AD354" s="6"/>
      <c r="AE354" s="6"/>
      <c r="AF354" s="6"/>
      <c r="AG354" s="6"/>
      <c r="AH354" s="6"/>
      <c r="AI354" s="6"/>
      <c r="AJ354" s="6"/>
      <c r="AK354" s="6"/>
      <c r="AL354" s="6"/>
      <c r="AM354" s="6"/>
      <c r="AN354" s="39" t="str">
        <f t="array" ref="AN354">IFNA(TEXT(XLOOKUP(C:C,'Follow up.2'!B:B,'Follow up.2'!AF:AF), "mm/yyyy"), "-")</f>
        <v>-</v>
      </c>
      <c r="AO354" s="6"/>
      <c r="AP354" s="3"/>
      <c r="AQ354" s="3"/>
      <c r="AR354" s="3"/>
      <c r="AS354" s="3"/>
      <c r="AT354" s="3"/>
      <c r="AU354" s="3"/>
      <c r="AV354" s="3"/>
      <c r="AW354" s="3"/>
      <c r="AX354" s="3"/>
      <c r="AY354" s="3"/>
      <c r="AZ354" s="3"/>
      <c r="BA354" s="3"/>
      <c r="BB354" s="3"/>
      <c r="BC354" s="3"/>
      <c r="BD354" s="3"/>
      <c r="BE354" s="3"/>
      <c r="BF354" s="3"/>
      <c r="BG354" s="3"/>
      <c r="BH354" s="3"/>
      <c r="BI354" s="3"/>
    </row>
    <row r="355" ht="14.25" customHeight="1">
      <c r="A355" s="1"/>
      <c r="B355" s="1" t="str">
        <f t="array" ref="B355">ifna(iferror(xlookup(C:C,'1000'!A:A,'1000'!D:D),iferror(xlookup(C:C,'2000'!A:A,'2000'!D:D),xlookup(C:C,'3000'!A:A,'3000'!D:D))),"-")</f>
        <v>-</v>
      </c>
      <c r="C355" s="26">
        <v>1476.0</v>
      </c>
      <c r="D355" s="27" t="s">
        <v>184</v>
      </c>
      <c r="E355" s="27" t="s">
        <v>1621</v>
      </c>
      <c r="F355" s="27" t="s">
        <v>170</v>
      </c>
      <c r="G355" s="27">
        <v>13.0</v>
      </c>
      <c r="H355" s="28" t="s">
        <v>1622</v>
      </c>
      <c r="I355" s="29" t="s">
        <v>1623</v>
      </c>
      <c r="J355" s="27" t="s">
        <v>1623</v>
      </c>
      <c r="K355" s="30" t="s">
        <v>1624</v>
      </c>
      <c r="L355" s="6" t="s">
        <v>1624</v>
      </c>
      <c r="M355" s="6"/>
      <c r="N355" s="153" t="s">
        <v>58</v>
      </c>
      <c r="O355" s="149" t="s">
        <v>58</v>
      </c>
      <c r="P355" s="65" t="s">
        <v>46</v>
      </c>
      <c r="Q355" s="65"/>
      <c r="R355" s="65"/>
      <c r="S355" s="65"/>
      <c r="T355" s="65"/>
      <c r="U355" s="65"/>
      <c r="V355" s="65"/>
      <c r="W355" s="65"/>
      <c r="X355" s="65"/>
      <c r="Y355" s="65"/>
      <c r="Z355" s="38" t="str">
        <f t="array" ref="Z355">IFERROR(xlookup(C:C,'Follow up.1'!A:A,'Follow up.1'!AF:AF),"-")</f>
        <v>-</v>
      </c>
      <c r="AA355" s="6"/>
      <c r="AB355" s="6"/>
      <c r="AC355" s="6"/>
      <c r="AD355" s="6"/>
      <c r="AE355" s="6"/>
      <c r="AF355" s="6"/>
      <c r="AG355" s="6"/>
      <c r="AH355" s="6"/>
      <c r="AI355" s="6"/>
      <c r="AJ355" s="6"/>
      <c r="AK355" s="6"/>
      <c r="AL355" s="6"/>
      <c r="AM355" s="6"/>
      <c r="AN355" s="39" t="str">
        <f t="array" ref="AN355">IFNA(TEXT(XLOOKUP(C:C,'Follow up.2'!B:B,'Follow up.2'!AF:AF), "mm/yyyy"), "-")</f>
        <v>-</v>
      </c>
      <c r="AO355" s="6"/>
      <c r="AP355" s="3"/>
      <c r="AQ355" s="3"/>
      <c r="AR355" s="3"/>
      <c r="AS355" s="3"/>
      <c r="AT355" s="3"/>
      <c r="AU355" s="3"/>
      <c r="AV355" s="3"/>
      <c r="AW355" s="3"/>
      <c r="AX355" s="3"/>
      <c r="AY355" s="3"/>
      <c r="AZ355" s="3"/>
      <c r="BA355" s="3"/>
      <c r="BB355" s="3"/>
      <c r="BC355" s="3"/>
      <c r="BD355" s="3"/>
      <c r="BE355" s="3"/>
      <c r="BF355" s="3"/>
      <c r="BG355" s="3"/>
      <c r="BH355" s="3"/>
      <c r="BI355" s="3"/>
    </row>
    <row r="356" ht="14.25" customHeight="1">
      <c r="A356" s="1"/>
      <c r="B356" s="1" t="str">
        <f t="array" ref="B356">ifna(iferror(xlookup(C:C,'1000'!A:A,'1000'!D:D),iferror(xlookup(C:C,'2000'!A:A,'2000'!D:D),xlookup(C:C,'3000'!A:A,'3000'!D:D))),"-")</f>
        <v>-</v>
      </c>
      <c r="C356" s="26">
        <v>1517.0</v>
      </c>
      <c r="D356" s="27" t="s">
        <v>1625</v>
      </c>
      <c r="E356" s="27" t="s">
        <v>1626</v>
      </c>
      <c r="F356" s="27" t="s">
        <v>124</v>
      </c>
      <c r="G356" s="27">
        <v>13.0</v>
      </c>
      <c r="H356" s="28" t="s">
        <v>1627</v>
      </c>
      <c r="I356" s="29" t="s">
        <v>1628</v>
      </c>
      <c r="J356" s="27"/>
      <c r="K356" s="30" t="s">
        <v>1629</v>
      </c>
      <c r="L356" s="6" t="s">
        <v>1629</v>
      </c>
      <c r="M356" s="6"/>
      <c r="N356" s="153" t="s">
        <v>58</v>
      </c>
      <c r="O356" s="149" t="s">
        <v>58</v>
      </c>
      <c r="P356" s="65" t="s">
        <v>46</v>
      </c>
      <c r="Q356" s="65"/>
      <c r="R356" s="65"/>
      <c r="S356" s="65"/>
      <c r="T356" s="65"/>
      <c r="U356" s="65"/>
      <c r="V356" s="65"/>
      <c r="W356" s="65"/>
      <c r="X356" s="65"/>
      <c r="Y356" s="65"/>
      <c r="Z356" s="38" t="str">
        <f t="array" ref="Z356">IFERROR(xlookup(C:C,'Follow up.1'!A:A,'Follow up.1'!AF:AF),"-")</f>
        <v>-</v>
      </c>
      <c r="AA356" s="6"/>
      <c r="AB356" s="6"/>
      <c r="AC356" s="6"/>
      <c r="AD356" s="6"/>
      <c r="AE356" s="6"/>
      <c r="AF356" s="6"/>
      <c r="AG356" s="6"/>
      <c r="AH356" s="6"/>
      <c r="AI356" s="6"/>
      <c r="AJ356" s="6"/>
      <c r="AK356" s="6"/>
      <c r="AL356" s="6"/>
      <c r="AM356" s="6"/>
      <c r="AN356" s="39" t="str">
        <f t="array" ref="AN356">IFNA(TEXT(XLOOKUP(C:C,'Follow up.2'!B:B,'Follow up.2'!AF:AF), "mm/yyyy"), "-")</f>
        <v>-</v>
      </c>
      <c r="AO356" s="6"/>
      <c r="AP356" s="3"/>
      <c r="AQ356" s="3"/>
      <c r="AR356" s="3"/>
      <c r="AS356" s="3"/>
      <c r="AT356" s="3"/>
      <c r="AU356" s="3"/>
      <c r="AV356" s="3"/>
      <c r="AW356" s="3"/>
      <c r="AX356" s="3"/>
      <c r="AY356" s="3"/>
      <c r="AZ356" s="3"/>
      <c r="BA356" s="3"/>
      <c r="BB356" s="3"/>
      <c r="BC356" s="3"/>
      <c r="BD356" s="3"/>
      <c r="BE356" s="3"/>
      <c r="BF356" s="3"/>
      <c r="BG356" s="3"/>
      <c r="BH356" s="3"/>
      <c r="BI356" s="3"/>
    </row>
    <row r="357" ht="14.25" customHeight="1">
      <c r="A357" s="1"/>
      <c r="B357" s="1" t="str">
        <f t="array" ref="B357">ifna(iferror(xlookup(C:C,'1000'!A:A,'1000'!D:D),iferror(xlookup(C:C,'2000'!A:A,'2000'!D:D),xlookup(C:C,'3000'!A:A,'3000'!D:D))),"-")</f>
        <v>-</v>
      </c>
      <c r="C357" s="26">
        <v>1561.0</v>
      </c>
      <c r="D357" s="27" t="s">
        <v>1630</v>
      </c>
      <c r="E357" s="27" t="s">
        <v>1631</v>
      </c>
      <c r="F357" s="27" t="s">
        <v>81</v>
      </c>
      <c r="G357" s="27">
        <v>13.0</v>
      </c>
      <c r="H357" s="28" t="s">
        <v>1632</v>
      </c>
      <c r="I357" s="29" t="s">
        <v>1633</v>
      </c>
      <c r="J357" s="27" t="s">
        <v>1634</v>
      </c>
      <c r="K357" s="30" t="s">
        <v>1635</v>
      </c>
      <c r="L357" s="6" t="s">
        <v>1635</v>
      </c>
      <c r="M357" s="6"/>
      <c r="N357" s="153" t="s">
        <v>58</v>
      </c>
      <c r="O357" s="149" t="s">
        <v>58</v>
      </c>
      <c r="P357" s="65" t="s">
        <v>106</v>
      </c>
      <c r="Q357" s="65" t="s">
        <v>44</v>
      </c>
      <c r="R357" s="65" t="s">
        <v>56</v>
      </c>
      <c r="S357" s="65"/>
      <c r="T357" s="65"/>
      <c r="U357" s="65"/>
      <c r="V357" s="65"/>
      <c r="W357" s="65"/>
      <c r="X357" s="65"/>
      <c r="Y357" s="65"/>
      <c r="Z357" s="38" t="str">
        <f t="array" ref="Z357">IFERROR(xlookup(C:C,'Follow up.1'!A:A,'Follow up.1'!AF:AF),"-")</f>
        <v>-</v>
      </c>
      <c r="AA357" s="6"/>
      <c r="AB357" s="6"/>
      <c r="AC357" s="6"/>
      <c r="AD357" s="6"/>
      <c r="AE357" s="6"/>
      <c r="AF357" s="6"/>
      <c r="AG357" s="6"/>
      <c r="AH357" s="6"/>
      <c r="AI357" s="6"/>
      <c r="AJ357" s="6"/>
      <c r="AK357" s="6"/>
      <c r="AL357" s="6"/>
      <c r="AM357" s="6"/>
      <c r="AN357" s="39" t="str">
        <f t="array" ref="AN357">IFNA(TEXT(XLOOKUP(C:C,'Follow up.2'!B:B,'Follow up.2'!AF:AF), "mm/yyyy"), "-")</f>
        <v>-</v>
      </c>
      <c r="AO357" s="6"/>
      <c r="AP357" s="3"/>
      <c r="AQ357" s="3"/>
      <c r="AR357" s="3"/>
      <c r="AS357" s="3"/>
      <c r="AT357" s="3"/>
      <c r="AU357" s="3"/>
      <c r="AV357" s="3"/>
      <c r="AW357" s="3"/>
      <c r="AX357" s="3"/>
      <c r="AY357" s="3"/>
      <c r="AZ357" s="3"/>
      <c r="BA357" s="3"/>
      <c r="BB357" s="3"/>
      <c r="BC357" s="3"/>
      <c r="BD357" s="3"/>
      <c r="BE357" s="3"/>
      <c r="BF357" s="3"/>
      <c r="BG357" s="3"/>
      <c r="BH357" s="3"/>
      <c r="BI357" s="3"/>
    </row>
    <row r="358" ht="14.25" customHeight="1">
      <c r="A358" s="1"/>
      <c r="B358" s="1" t="str">
        <f t="array" ref="B358">ifna(iferror(xlookup(C:C,'1000'!A:A,'1000'!D:D),iferror(xlookup(C:C,'2000'!A:A,'2000'!D:D),xlookup(C:C,'3000'!A:A,'3000'!D:D))),"-")</f>
        <v>-</v>
      </c>
      <c r="C358" s="26">
        <v>1606.0</v>
      </c>
      <c r="D358" s="27" t="s">
        <v>1636</v>
      </c>
      <c r="E358" s="27" t="s">
        <v>1637</v>
      </c>
      <c r="F358" s="27" t="s">
        <v>173</v>
      </c>
      <c r="G358" s="27">
        <v>13.0</v>
      </c>
      <c r="H358" s="28" t="s">
        <v>1638</v>
      </c>
      <c r="I358" s="29" t="s">
        <v>1639</v>
      </c>
      <c r="J358" s="27" t="s">
        <v>1639</v>
      </c>
      <c r="K358" s="30" t="s">
        <v>195</v>
      </c>
      <c r="L358" s="31" t="s">
        <v>195</v>
      </c>
      <c r="M358" s="51" t="s">
        <v>895</v>
      </c>
      <c r="N358" s="153" t="s">
        <v>58</v>
      </c>
      <c r="O358" s="149" t="s">
        <v>58</v>
      </c>
      <c r="P358" s="35" t="s">
        <v>44</v>
      </c>
      <c r="Q358" s="35"/>
      <c r="R358" s="35"/>
      <c r="S358" s="35"/>
      <c r="T358" s="35"/>
      <c r="U358" s="35"/>
      <c r="V358" s="35"/>
      <c r="W358" s="35"/>
      <c r="X358" s="35"/>
      <c r="Y358" s="35"/>
      <c r="Z358" s="38" t="str">
        <f t="array" ref="Z358">IFERROR(xlookup(C:C,'Follow up.1'!A:A,'Follow up.1'!AF:AF),"-")</f>
        <v>-</v>
      </c>
      <c r="AA358" s="31"/>
      <c r="AB358" s="31"/>
      <c r="AC358" s="31"/>
      <c r="AD358" s="31"/>
      <c r="AE358" s="31"/>
      <c r="AF358" s="31"/>
      <c r="AG358" s="31"/>
      <c r="AH358" s="31"/>
      <c r="AI358" s="31"/>
      <c r="AJ358" s="31"/>
      <c r="AK358" s="31"/>
      <c r="AL358" s="31"/>
      <c r="AM358" s="31"/>
      <c r="AN358" s="39" t="str">
        <f t="array" ref="AN358">IFNA(TEXT(XLOOKUP(C:C,'Follow up.2'!B:B,'Follow up.2'!AF:AF), "mm/yyyy"), "-")</f>
        <v>-</v>
      </c>
      <c r="AO358" s="31"/>
      <c r="AP358" s="30"/>
      <c r="AQ358" s="13"/>
      <c r="AR358" s="13"/>
      <c r="AS358" s="13"/>
      <c r="AT358" s="13"/>
      <c r="AU358" s="13"/>
      <c r="AV358" s="13"/>
      <c r="AW358" s="3"/>
      <c r="AX358" s="3"/>
      <c r="AY358" s="3"/>
      <c r="AZ358" s="3"/>
      <c r="BA358" s="3"/>
      <c r="BB358" s="3"/>
      <c r="BC358" s="3"/>
      <c r="BD358" s="3"/>
      <c r="BE358" s="3"/>
      <c r="BF358" s="3"/>
      <c r="BG358" s="3"/>
      <c r="BH358" s="3"/>
      <c r="BI358" s="3"/>
    </row>
    <row r="359" ht="14.25" customHeight="1">
      <c r="A359" s="1"/>
      <c r="B359" s="1" t="str">
        <f t="array" ref="B359">ifna(iferror(xlookup(C:C,'1000'!A:A,'1000'!D:D),iferror(xlookup(C:C,'2000'!A:A,'2000'!D:D),xlookup(C:C,'3000'!A:A,'3000'!D:D))),"-")</f>
        <v>-</v>
      </c>
      <c r="C359" s="52">
        <v>1655.0</v>
      </c>
      <c r="D359" s="53" t="s">
        <v>1640</v>
      </c>
      <c r="E359" s="53" t="s">
        <v>1641</v>
      </c>
      <c r="F359" s="53" t="s">
        <v>287</v>
      </c>
      <c r="G359" s="53">
        <v>13.0</v>
      </c>
      <c r="H359" s="28" t="s">
        <v>1642</v>
      </c>
      <c r="I359" s="54" t="s">
        <v>1643</v>
      </c>
      <c r="J359" s="53" t="s">
        <v>1643</v>
      </c>
      <c r="K359" s="55" t="s">
        <v>42</v>
      </c>
      <c r="L359" s="40" t="s">
        <v>42</v>
      </c>
      <c r="M359" s="51" t="s">
        <v>895</v>
      </c>
      <c r="N359" s="153" t="s">
        <v>58</v>
      </c>
      <c r="O359" s="149" t="s">
        <v>58</v>
      </c>
      <c r="P359" s="164" t="s">
        <v>45</v>
      </c>
      <c r="Q359" s="164" t="s">
        <v>45</v>
      </c>
      <c r="R359" s="35" t="s">
        <v>46</v>
      </c>
      <c r="S359" s="35"/>
      <c r="T359" s="35"/>
      <c r="U359" s="35"/>
      <c r="V359" s="35"/>
      <c r="W359" s="35"/>
      <c r="X359" s="35"/>
      <c r="Y359" s="35"/>
      <c r="Z359" s="38" t="str">
        <f t="array" ref="Z359">IFERROR(xlookup(C:C,'Follow up.1'!A:A,'Follow up.1'!AF:AF),"-")</f>
        <v>-</v>
      </c>
      <c r="AA359" s="45"/>
      <c r="AB359" s="45"/>
      <c r="AC359" s="45"/>
      <c r="AD359" s="45"/>
      <c r="AE359" s="45"/>
      <c r="AF359" s="45"/>
      <c r="AG359" s="45"/>
      <c r="AH359" s="45"/>
      <c r="AI359" s="45"/>
      <c r="AJ359" s="45"/>
      <c r="AK359" s="45"/>
      <c r="AL359" s="45"/>
      <c r="AM359" s="45"/>
      <c r="AN359" s="39" t="str">
        <f t="array" ref="AN359">IFNA(TEXT(XLOOKUP(C:C,'Follow up.2'!B:B,'Follow up.2'!AF:AF), "mm/yyyy"), "-")</f>
        <v>-</v>
      </c>
      <c r="AO359" s="45"/>
      <c r="AP359" s="55"/>
      <c r="AW359" s="3"/>
      <c r="AX359" s="3"/>
      <c r="AY359" s="3"/>
      <c r="AZ359" s="3"/>
      <c r="BA359" s="3"/>
      <c r="BB359" s="3"/>
      <c r="BC359" s="3"/>
      <c r="BD359" s="3"/>
      <c r="BE359" s="3"/>
      <c r="BF359" s="3"/>
      <c r="BG359" s="3"/>
      <c r="BH359" s="3"/>
      <c r="BI359" s="3"/>
    </row>
    <row r="360" ht="14.25" customHeight="1">
      <c r="A360" s="1"/>
      <c r="B360" s="1" t="str">
        <f t="array" ref="B360">ifna(iferror(xlookup(C:C,'1000'!A:A,'1000'!D:D),iferror(xlookup(C:C,'2000'!A:A,'2000'!D:D),xlookup(C:C,'3000'!A:A,'3000'!D:D))),"-")</f>
        <v>-</v>
      </c>
      <c r="C360" s="52">
        <v>1659.0</v>
      </c>
      <c r="D360" s="53" t="s">
        <v>1644</v>
      </c>
      <c r="E360" s="53" t="s">
        <v>1281</v>
      </c>
      <c r="F360" s="53" t="s">
        <v>287</v>
      </c>
      <c r="G360" s="53">
        <v>13.0</v>
      </c>
      <c r="H360" s="28" t="s">
        <v>1282</v>
      </c>
      <c r="I360" s="54" t="s">
        <v>1283</v>
      </c>
      <c r="J360" s="53" t="s">
        <v>1645</v>
      </c>
      <c r="K360" s="55" t="s">
        <v>1646</v>
      </c>
      <c r="L360" s="40" t="s">
        <v>1646</v>
      </c>
      <c r="M360" s="40"/>
      <c r="N360" s="153" t="s">
        <v>58</v>
      </c>
      <c r="O360" s="149" t="s">
        <v>58</v>
      </c>
      <c r="P360" s="35" t="s">
        <v>45</v>
      </c>
      <c r="Q360" s="35" t="s">
        <v>45</v>
      </c>
      <c r="R360" s="35" t="s">
        <v>45</v>
      </c>
      <c r="S360" s="35"/>
      <c r="T360" s="35"/>
      <c r="U360" s="35"/>
      <c r="V360" s="35"/>
      <c r="W360" s="35"/>
      <c r="X360" s="35"/>
      <c r="Y360" s="35"/>
      <c r="Z360" s="38" t="str">
        <f t="array" ref="Z360">IFERROR(xlookup(C:C,'Follow up.1'!A:A,'Follow up.1'!AF:AF),"-")</f>
        <v>-</v>
      </c>
      <c r="AA360" s="45"/>
      <c r="AB360" s="45"/>
      <c r="AC360" s="45"/>
      <c r="AD360" s="45"/>
      <c r="AE360" s="45"/>
      <c r="AF360" s="45"/>
      <c r="AG360" s="45"/>
      <c r="AH360" s="45"/>
      <c r="AI360" s="45"/>
      <c r="AJ360" s="45"/>
      <c r="AK360" s="45"/>
      <c r="AL360" s="45"/>
      <c r="AM360" s="45"/>
      <c r="AN360" s="39" t="str">
        <f t="array" ref="AN360">IFNA(TEXT(XLOOKUP(C:C,'Follow up.2'!B:B,'Follow up.2'!AF:AF), "mm/yyyy"), "-")</f>
        <v>-</v>
      </c>
      <c r="AO360" s="45"/>
      <c r="AP360" s="55"/>
      <c r="AW360" s="3"/>
      <c r="AX360" s="3"/>
      <c r="AY360" s="3"/>
      <c r="AZ360" s="3"/>
      <c r="BA360" s="3"/>
      <c r="BB360" s="3"/>
      <c r="BC360" s="3"/>
      <c r="BD360" s="3"/>
      <c r="BE360" s="3"/>
      <c r="BF360" s="3"/>
      <c r="BG360" s="3"/>
      <c r="BH360" s="3"/>
      <c r="BI360" s="3"/>
    </row>
    <row r="361" ht="14.25" customHeight="1">
      <c r="A361" s="1"/>
      <c r="B361" s="1" t="str">
        <f t="array" ref="B361">ifna(iferror(xlookup(C:C,'1000'!A:A,'1000'!D:D),iferror(xlookup(C:C,'2000'!A:A,'2000'!D:D),xlookup(C:C,'3000'!A:A,'3000'!D:D))),"-")</f>
        <v>-</v>
      </c>
      <c r="C361" s="87">
        <v>1717.0</v>
      </c>
      <c r="D361" s="89" t="s">
        <v>1647</v>
      </c>
      <c r="E361" s="200"/>
      <c r="F361" s="89" t="s">
        <v>92</v>
      </c>
      <c r="G361" s="89">
        <v>13.0</v>
      </c>
      <c r="H361" s="43" t="s">
        <v>1648</v>
      </c>
      <c r="I361" s="90" t="s">
        <v>1649</v>
      </c>
      <c r="J361" s="89" t="s">
        <v>1650</v>
      </c>
      <c r="K361" s="91"/>
      <c r="L361" s="31" t="s">
        <v>42</v>
      </c>
      <c r="M361" s="51" t="s">
        <v>895</v>
      </c>
      <c r="N361" s="33" t="s">
        <v>654</v>
      </c>
      <c r="O361" s="145" t="s">
        <v>654</v>
      </c>
      <c r="P361" s="37" t="s">
        <v>44</v>
      </c>
      <c r="Q361" s="35"/>
      <c r="R361" s="35"/>
      <c r="S361" s="35"/>
      <c r="T361" s="35"/>
      <c r="U361" s="35"/>
      <c r="V361" s="35"/>
      <c r="W361" s="35"/>
      <c r="X361" s="35"/>
      <c r="Y361" s="35"/>
      <c r="Z361" s="38" t="str">
        <f t="array" ref="Z361">IFERROR(xlookup(C:C,'Follow up.1'!A:A,'Follow up.1'!AF:AF),"-")</f>
        <v>-</v>
      </c>
      <c r="AA361" s="31"/>
      <c r="AB361" s="31"/>
      <c r="AC361" s="31"/>
      <c r="AD361" s="31"/>
      <c r="AE361" s="31"/>
      <c r="AF361" s="31"/>
      <c r="AG361" s="31"/>
      <c r="AH361" s="31"/>
      <c r="AI361" s="31"/>
      <c r="AJ361" s="31"/>
      <c r="AK361" s="31"/>
      <c r="AL361" s="31"/>
      <c r="AM361" s="31"/>
      <c r="AN361" s="39" t="str">
        <f t="array" ref="AN361">IFNA(TEXT(XLOOKUP(C:C,'Follow up.2'!B:B,'Follow up.2'!AF:AF), "mm/yyyy"), "-")</f>
        <v>-</v>
      </c>
      <c r="AO361" s="31"/>
      <c r="AP361" s="30"/>
      <c r="AQ361" s="13"/>
      <c r="AR361" s="13"/>
      <c r="AS361" s="13"/>
      <c r="AT361" s="13"/>
      <c r="AU361" s="13"/>
      <c r="AV361" s="13"/>
      <c r="AW361" s="3"/>
      <c r="AX361" s="3"/>
      <c r="AY361" s="3"/>
      <c r="AZ361" s="3"/>
      <c r="BA361" s="3"/>
      <c r="BB361" s="3"/>
      <c r="BC361" s="3"/>
      <c r="BD361" s="3"/>
      <c r="BE361" s="3"/>
      <c r="BF361" s="3"/>
      <c r="BG361" s="3"/>
      <c r="BH361" s="3"/>
      <c r="BI361" s="3"/>
    </row>
    <row r="362" ht="14.25" customHeight="1">
      <c r="A362" s="1"/>
      <c r="B362" s="1" t="str">
        <f t="array" ref="B362">ifna(iferror(xlookup(C:C,'1000'!A:A,'1000'!D:D),iferror(xlookup(C:C,'2000'!A:A,'2000'!D:D),xlookup(C:C,'3000'!A:A,'3000'!D:D))),"-")</f>
        <v>-</v>
      </c>
      <c r="C362" s="87">
        <v>1800.0</v>
      </c>
      <c r="D362" s="89" t="s">
        <v>1651</v>
      </c>
      <c r="E362" s="89" t="s">
        <v>1652</v>
      </c>
      <c r="F362" s="89" t="s">
        <v>92</v>
      </c>
      <c r="G362" s="89">
        <v>13.0</v>
      </c>
      <c r="H362" s="43" t="s">
        <v>1653</v>
      </c>
      <c r="I362" s="90" t="s">
        <v>1654</v>
      </c>
      <c r="J362" s="89" t="s">
        <v>1655</v>
      </c>
      <c r="K362" s="91"/>
      <c r="L362" s="31" t="s">
        <v>42</v>
      </c>
      <c r="M362" s="51" t="s">
        <v>895</v>
      </c>
      <c r="N362" s="33" t="s">
        <v>654</v>
      </c>
      <c r="O362" s="145" t="s">
        <v>654</v>
      </c>
      <c r="P362" s="50" t="s">
        <v>46</v>
      </c>
      <c r="Q362" s="50" t="s">
        <v>86</v>
      </c>
      <c r="R362" s="50" t="s">
        <v>86</v>
      </c>
      <c r="S362" s="50" t="s">
        <v>87</v>
      </c>
      <c r="T362" s="50" t="s">
        <v>128</v>
      </c>
      <c r="U362" s="65"/>
      <c r="V362" s="65"/>
      <c r="W362" s="65"/>
      <c r="X362" s="65"/>
      <c r="Y362" s="65"/>
      <c r="Z362" s="38" t="str">
        <f t="array" ref="Z362">IFERROR(xlookup(C:C,'Follow up.1'!A:A,'Follow up.1'!AF:AF),"-")</f>
        <v>-</v>
      </c>
      <c r="AA362" s="6"/>
      <c r="AB362" s="6"/>
      <c r="AC362" s="6"/>
      <c r="AD362" s="6"/>
      <c r="AE362" s="6"/>
      <c r="AF362" s="6"/>
      <c r="AG362" s="6"/>
      <c r="AH362" s="6"/>
      <c r="AI362" s="6"/>
      <c r="AJ362" s="6"/>
      <c r="AK362" s="6"/>
      <c r="AL362" s="6"/>
      <c r="AM362" s="6"/>
      <c r="AN362" s="39" t="str">
        <f t="array" ref="AN362">IFNA(TEXT(XLOOKUP(C:C,'Follow up.2'!B:B,'Follow up.2'!AF:AF), "mm/yyyy"), "-")</f>
        <v>-</v>
      </c>
      <c r="AO362" s="6"/>
      <c r="AP362" s="3"/>
      <c r="AQ362" s="3"/>
      <c r="AR362" s="3"/>
      <c r="AS362" s="3"/>
      <c r="AT362" s="3"/>
      <c r="AU362" s="3"/>
      <c r="AV362" s="3"/>
      <c r="AW362" s="3"/>
      <c r="AX362" s="3"/>
      <c r="AY362" s="3"/>
      <c r="AZ362" s="3"/>
      <c r="BA362" s="3"/>
      <c r="BB362" s="3"/>
      <c r="BC362" s="3"/>
      <c r="BD362" s="3"/>
      <c r="BE362" s="3"/>
      <c r="BF362" s="3"/>
      <c r="BG362" s="3"/>
      <c r="BH362" s="3"/>
      <c r="BI362" s="3"/>
    </row>
    <row r="363" ht="14.25" customHeight="1">
      <c r="A363" s="1"/>
      <c r="B363" s="1" t="str">
        <f t="array" ref="B363">ifna(iferror(xlookup(C:C,'1000'!A:A,'1000'!D:D),iferror(xlookup(C:C,'2000'!A:A,'2000'!D:D),xlookup(C:C,'3000'!A:A,'3000'!D:D))),"-")</f>
        <v>-</v>
      </c>
      <c r="C363" s="87">
        <v>1805.0</v>
      </c>
      <c r="D363" s="89" t="s">
        <v>1656</v>
      </c>
      <c r="E363" s="89" t="s">
        <v>1657</v>
      </c>
      <c r="F363" s="89" t="s">
        <v>38</v>
      </c>
      <c r="G363" s="89">
        <v>13.0</v>
      </c>
      <c r="H363" s="43" t="s">
        <v>1658</v>
      </c>
      <c r="I363" s="90" t="s">
        <v>1659</v>
      </c>
      <c r="J363" s="89" t="s">
        <v>1660</v>
      </c>
      <c r="K363" s="91"/>
      <c r="L363" s="31" t="s">
        <v>42</v>
      </c>
      <c r="M363" s="51" t="s">
        <v>895</v>
      </c>
      <c r="N363" s="33" t="s">
        <v>654</v>
      </c>
      <c r="O363" s="145" t="s">
        <v>654</v>
      </c>
      <c r="P363" s="50" t="s">
        <v>86</v>
      </c>
      <c r="Q363" s="50" t="s">
        <v>46</v>
      </c>
      <c r="R363" s="65"/>
      <c r="S363" s="65"/>
      <c r="T363" s="65"/>
      <c r="U363" s="65"/>
      <c r="V363" s="65"/>
      <c r="W363" s="65"/>
      <c r="X363" s="65"/>
      <c r="Y363" s="65"/>
      <c r="Z363" s="38" t="str">
        <f t="array" ref="Z363">IFERROR(xlookup(C:C,'Follow up.1'!A:A,'Follow up.1'!AF:AF),"-")</f>
        <v>-</v>
      </c>
      <c r="AA363" s="6"/>
      <c r="AB363" s="6"/>
      <c r="AC363" s="6"/>
      <c r="AD363" s="6"/>
      <c r="AE363" s="6"/>
      <c r="AF363" s="6"/>
      <c r="AG363" s="6"/>
      <c r="AH363" s="6"/>
      <c r="AI363" s="6"/>
      <c r="AJ363" s="6"/>
      <c r="AK363" s="6"/>
      <c r="AL363" s="6"/>
      <c r="AM363" s="6"/>
      <c r="AN363" s="39" t="str">
        <f t="array" ref="AN363">IFNA(TEXT(XLOOKUP(C:C,'Follow up.2'!B:B,'Follow up.2'!AF:AF), "mm/yyyy"), "-")</f>
        <v>-</v>
      </c>
      <c r="AO363" s="6"/>
      <c r="AP363" s="3"/>
      <c r="AQ363" s="3"/>
      <c r="AR363" s="3"/>
      <c r="AS363" s="3"/>
      <c r="AT363" s="3"/>
      <c r="AU363" s="3"/>
      <c r="AV363" s="3"/>
      <c r="AW363" s="3"/>
      <c r="AX363" s="3"/>
      <c r="AY363" s="3"/>
      <c r="AZ363" s="3"/>
      <c r="BA363" s="3"/>
      <c r="BB363" s="3"/>
      <c r="BC363" s="3"/>
      <c r="BD363" s="3"/>
      <c r="BE363" s="3"/>
      <c r="BF363" s="3"/>
      <c r="BG363" s="3"/>
      <c r="BH363" s="3"/>
      <c r="BI363" s="3"/>
    </row>
    <row r="364" ht="14.25" customHeight="1">
      <c r="A364" s="1"/>
      <c r="B364" s="1" t="str">
        <f t="array" ref="B364">ifna(iferror(xlookup(C:C,'1000'!A:A,'1000'!D:D),iferror(xlookup(C:C,'2000'!A:A,'2000'!D:D),xlookup(C:C,'3000'!A:A,'3000'!D:D))),"-")</f>
        <v>-</v>
      </c>
      <c r="C364" s="87">
        <v>1807.0</v>
      </c>
      <c r="D364" s="89" t="s">
        <v>184</v>
      </c>
      <c r="E364" s="89" t="s">
        <v>1621</v>
      </c>
      <c r="F364" s="89" t="s">
        <v>38</v>
      </c>
      <c r="G364" s="89">
        <v>13.0</v>
      </c>
      <c r="H364" s="43" t="s">
        <v>1661</v>
      </c>
      <c r="I364" s="90" t="s">
        <v>1623</v>
      </c>
      <c r="J364" s="89" t="s">
        <v>1662</v>
      </c>
      <c r="K364" s="91"/>
      <c r="L364" s="31" t="s">
        <v>42</v>
      </c>
      <c r="M364" s="51" t="s">
        <v>895</v>
      </c>
      <c r="N364" s="33" t="s">
        <v>654</v>
      </c>
      <c r="O364" s="145" t="s">
        <v>654</v>
      </c>
      <c r="P364" s="50" t="s">
        <v>46</v>
      </c>
      <c r="Q364" s="65"/>
      <c r="R364" s="65"/>
      <c r="S364" s="65"/>
      <c r="T364" s="65"/>
      <c r="U364" s="65"/>
      <c r="V364" s="65"/>
      <c r="W364" s="65"/>
      <c r="X364" s="65"/>
      <c r="Y364" s="65"/>
      <c r="Z364" s="38" t="str">
        <f t="array" ref="Z364">IFERROR(xlookup(C:C,'Follow up.1'!A:A,'Follow up.1'!AF:AF),"-")</f>
        <v>-</v>
      </c>
      <c r="AA364" s="6"/>
      <c r="AB364" s="6"/>
      <c r="AC364" s="6"/>
      <c r="AD364" s="6"/>
      <c r="AE364" s="6"/>
      <c r="AF364" s="6"/>
      <c r="AG364" s="6"/>
      <c r="AH364" s="6"/>
      <c r="AI364" s="6"/>
      <c r="AJ364" s="6"/>
      <c r="AK364" s="6"/>
      <c r="AL364" s="6"/>
      <c r="AM364" s="6"/>
      <c r="AN364" s="39" t="str">
        <f t="array" ref="AN364">IFNA(TEXT(XLOOKUP(C:C,'Follow up.2'!B:B,'Follow up.2'!AF:AF), "mm/yyyy"), "-")</f>
        <v>-</v>
      </c>
      <c r="AO364" s="6"/>
      <c r="AP364" s="3"/>
      <c r="AQ364" s="3"/>
      <c r="AR364" s="3"/>
      <c r="AS364" s="3"/>
      <c r="AT364" s="3"/>
      <c r="AU364" s="3"/>
      <c r="AV364" s="3"/>
      <c r="AW364" s="3"/>
      <c r="AX364" s="3"/>
      <c r="AY364" s="3"/>
      <c r="AZ364" s="3"/>
      <c r="BA364" s="3"/>
      <c r="BB364" s="3"/>
      <c r="BC364" s="3"/>
      <c r="BD364" s="3"/>
      <c r="BE364" s="3"/>
      <c r="BF364" s="3"/>
      <c r="BG364" s="3"/>
      <c r="BH364" s="3"/>
      <c r="BI364" s="3"/>
    </row>
    <row r="365" ht="14.25" customHeight="1">
      <c r="A365" s="1"/>
      <c r="B365" s="1" t="str">
        <f t="array" ref="B365">ifna(iferror(xlookup(C:C,'1000'!A:A,'1000'!D:D),iferror(xlookup(C:C,'2000'!A:A,'2000'!D:D),xlookup(C:C,'3000'!A:A,'3000'!D:D))),"-")</f>
        <v>-</v>
      </c>
      <c r="C365" s="201">
        <v>1817.0</v>
      </c>
      <c r="D365" s="89" t="s">
        <v>1663</v>
      </c>
      <c r="E365" s="200"/>
      <c r="F365" s="89" t="s">
        <v>38</v>
      </c>
      <c r="G365" s="89">
        <v>13.0</v>
      </c>
      <c r="H365" s="43" t="s">
        <v>1664</v>
      </c>
      <c r="I365" s="90" t="s">
        <v>1665</v>
      </c>
      <c r="J365" s="89" t="s">
        <v>1666</v>
      </c>
      <c r="K365" s="91"/>
      <c r="L365" s="31" t="s">
        <v>42</v>
      </c>
      <c r="M365" s="51" t="s">
        <v>895</v>
      </c>
      <c r="N365" s="33" t="s">
        <v>654</v>
      </c>
      <c r="O365" s="145" t="s">
        <v>654</v>
      </c>
      <c r="P365" s="50" t="s">
        <v>44</v>
      </c>
      <c r="Q365" s="50" t="s">
        <v>86</v>
      </c>
      <c r="R365" s="50"/>
      <c r="S365" s="65"/>
      <c r="T365" s="65"/>
      <c r="U365" s="65"/>
      <c r="V365" s="65"/>
      <c r="W365" s="65"/>
      <c r="X365" s="65"/>
      <c r="Y365" s="65"/>
      <c r="Z365" s="38" t="str">
        <f t="array" ref="Z365">IFERROR(xlookup(C:C,'Follow up.1'!A:A,'Follow up.1'!AF:AF),"-")</f>
        <v>-</v>
      </c>
      <c r="AA365" s="6"/>
      <c r="AB365" s="6"/>
      <c r="AC365" s="6"/>
      <c r="AD365" s="6"/>
      <c r="AE365" s="6"/>
      <c r="AF365" s="6"/>
      <c r="AG365" s="6"/>
      <c r="AH365" s="6"/>
      <c r="AI365" s="6"/>
      <c r="AJ365" s="6"/>
      <c r="AK365" s="6"/>
      <c r="AL365" s="6"/>
      <c r="AM365" s="6"/>
      <c r="AN365" s="39" t="str">
        <f t="array" ref="AN365">IFNA(TEXT(XLOOKUP(C:C,'Follow up.2'!B:B,'Follow up.2'!AF:AF), "mm/yyyy"), "-")</f>
        <v>-</v>
      </c>
      <c r="AO365" s="6"/>
      <c r="AP365" s="3"/>
      <c r="AQ365" s="3"/>
      <c r="AR365" s="3"/>
      <c r="AS365" s="3"/>
      <c r="AT365" s="3"/>
      <c r="AU365" s="3"/>
      <c r="AV365" s="3"/>
      <c r="AW365" s="3"/>
      <c r="AX365" s="3"/>
      <c r="AY365" s="3"/>
      <c r="AZ365" s="3"/>
      <c r="BA365" s="3"/>
      <c r="BB365" s="3"/>
      <c r="BC365" s="3"/>
      <c r="BD365" s="3"/>
      <c r="BE365" s="3"/>
      <c r="BF365" s="3"/>
      <c r="BG365" s="3"/>
      <c r="BH365" s="3"/>
      <c r="BI365" s="3"/>
    </row>
    <row r="366" ht="14.25" customHeight="1">
      <c r="A366" s="1"/>
      <c r="B366" s="1" t="str">
        <f t="array" ref="B366">ifna(iferror(xlookup(C:C,'1000'!A:A,'1000'!D:D),iferror(xlookup(C:C,'2000'!A:A,'2000'!D:D),xlookup(C:C,'3000'!A:A,'3000'!D:D))),"-")</f>
        <v>-</v>
      </c>
      <c r="C366" s="41">
        <v>1842.0</v>
      </c>
      <c r="D366" s="46" t="s">
        <v>1667</v>
      </c>
      <c r="E366" s="46" t="s">
        <v>1668</v>
      </c>
      <c r="F366" s="46" t="s">
        <v>38</v>
      </c>
      <c r="G366" s="46">
        <v>13.0</v>
      </c>
      <c r="H366" s="47" t="s">
        <v>1667</v>
      </c>
      <c r="I366" s="48" t="s">
        <v>1669</v>
      </c>
      <c r="J366" s="46" t="s">
        <v>1670</v>
      </c>
      <c r="K366" s="49" t="s">
        <v>1671</v>
      </c>
      <c r="L366" s="31" t="s">
        <v>42</v>
      </c>
      <c r="M366" s="51" t="s">
        <v>895</v>
      </c>
      <c r="N366" s="82" t="s">
        <v>654</v>
      </c>
      <c r="O366" s="145" t="s">
        <v>654</v>
      </c>
      <c r="P366" s="50" t="s">
        <v>44</v>
      </c>
      <c r="Q366" s="65"/>
      <c r="R366" s="65"/>
      <c r="S366" s="65"/>
      <c r="T366" s="65"/>
      <c r="U366" s="65"/>
      <c r="V366" s="65"/>
      <c r="W366" s="65"/>
      <c r="X366" s="65"/>
      <c r="Y366" s="65"/>
      <c r="Z366" s="38" t="str">
        <f t="array" ref="Z366">IFERROR(xlookup(C:C,'Follow up.1'!A:A,'Follow up.1'!AF:AF),"-")</f>
        <v>-</v>
      </c>
      <c r="AA366" s="6"/>
      <c r="AB366" s="6"/>
      <c r="AC366" s="6"/>
      <c r="AD366" s="6"/>
      <c r="AE366" s="6"/>
      <c r="AF366" s="6"/>
      <c r="AG366" s="6"/>
      <c r="AH366" s="6"/>
      <c r="AI366" s="6"/>
      <c r="AJ366" s="6"/>
      <c r="AK366" s="6"/>
      <c r="AL366" s="6"/>
      <c r="AM366" s="6"/>
      <c r="AN366" s="39" t="str">
        <f t="array" ref="AN366">IFNA(TEXT(XLOOKUP(C:C,'Follow up.2'!B:B,'Follow up.2'!AF:AF), "mm/yyyy"), "-")</f>
        <v>-</v>
      </c>
      <c r="AO366" s="6"/>
      <c r="AP366" s="3"/>
      <c r="AQ366" s="3"/>
      <c r="AR366" s="3"/>
      <c r="AS366" s="3"/>
      <c r="AT366" s="3"/>
      <c r="AU366" s="3"/>
      <c r="AV366" s="3"/>
      <c r="AW366" s="3"/>
      <c r="AX366" s="3"/>
      <c r="AY366" s="3"/>
      <c r="AZ366" s="3"/>
      <c r="BA366" s="3"/>
      <c r="BB366" s="3"/>
      <c r="BC366" s="3"/>
      <c r="BD366" s="3"/>
      <c r="BE366" s="3"/>
      <c r="BF366" s="3"/>
      <c r="BG366" s="3"/>
      <c r="BH366" s="3"/>
      <c r="BI366" s="3"/>
    </row>
    <row r="367" ht="14.25" customHeight="1">
      <c r="A367" s="1"/>
      <c r="B367" s="1" t="str">
        <f t="array" ref="B367">ifna(iferror(xlookup(C:C,'1000'!A:A,'1000'!D:D),iferror(xlookup(C:C,'2000'!A:A,'2000'!D:D),xlookup(C:C,'3000'!A:A,'3000'!D:D))),"-")</f>
        <v>-</v>
      </c>
      <c r="C367" s="41">
        <v>1854.0</v>
      </c>
      <c r="D367" s="46" t="s">
        <v>1672</v>
      </c>
      <c r="E367" s="46" t="s">
        <v>1673</v>
      </c>
      <c r="F367" s="46" t="s">
        <v>92</v>
      </c>
      <c r="G367" s="46">
        <v>13.0</v>
      </c>
      <c r="H367" s="47" t="s">
        <v>1674</v>
      </c>
      <c r="I367" s="48" t="s">
        <v>1675</v>
      </c>
      <c r="J367" s="46" t="s">
        <v>1676</v>
      </c>
      <c r="K367" s="49" t="s">
        <v>1677</v>
      </c>
      <c r="L367" s="31" t="s">
        <v>42</v>
      </c>
      <c r="M367" s="51" t="s">
        <v>895</v>
      </c>
      <c r="N367" s="82" t="s">
        <v>654</v>
      </c>
      <c r="O367" s="145" t="s">
        <v>654</v>
      </c>
      <c r="P367" s="50" t="s">
        <v>46</v>
      </c>
      <c r="Q367" s="65"/>
      <c r="R367" s="65"/>
      <c r="S367" s="65"/>
      <c r="T367" s="65"/>
      <c r="U367" s="65"/>
      <c r="V367" s="65"/>
      <c r="W367" s="65"/>
      <c r="X367" s="65"/>
      <c r="Y367" s="65"/>
      <c r="Z367" s="38" t="str">
        <f t="array" ref="Z367">IFERROR(xlookup(C:C,'Follow up.1'!A:A,'Follow up.1'!AF:AF),"-")</f>
        <v>-</v>
      </c>
      <c r="AA367" s="6"/>
      <c r="AB367" s="6"/>
      <c r="AC367" s="6"/>
      <c r="AD367" s="6"/>
      <c r="AE367" s="6"/>
      <c r="AF367" s="6"/>
      <c r="AG367" s="6"/>
      <c r="AH367" s="6"/>
      <c r="AI367" s="6"/>
      <c r="AJ367" s="6"/>
      <c r="AK367" s="6"/>
      <c r="AL367" s="6"/>
      <c r="AM367" s="6"/>
      <c r="AN367" s="39" t="str">
        <f t="array" ref="AN367">IFNA(TEXT(XLOOKUP(C:C,'Follow up.2'!B:B,'Follow up.2'!AF:AF), "mm/yyyy"), "-")</f>
        <v>-</v>
      </c>
      <c r="AO367" s="6"/>
      <c r="AP367" s="3"/>
      <c r="AQ367" s="3"/>
      <c r="AR367" s="3"/>
      <c r="AS367" s="3"/>
      <c r="AT367" s="3"/>
      <c r="AU367" s="3"/>
      <c r="AV367" s="3"/>
      <c r="AW367" s="3"/>
      <c r="AX367" s="3"/>
      <c r="AY367" s="3"/>
      <c r="AZ367" s="3"/>
      <c r="BA367" s="3"/>
      <c r="BB367" s="3"/>
      <c r="BC367" s="3"/>
      <c r="BD367" s="3"/>
      <c r="BE367" s="3"/>
      <c r="BF367" s="3"/>
      <c r="BG367" s="3"/>
      <c r="BH367" s="3"/>
      <c r="BI367" s="3"/>
    </row>
    <row r="368" ht="14.25" customHeight="1">
      <c r="A368" s="1"/>
      <c r="B368" s="1" t="str">
        <f t="array" ref="B368">ifna(iferror(xlookup(C:C,'1000'!A:A,'1000'!D:D),iferror(xlookup(C:C,'2000'!A:A,'2000'!D:D),xlookup(C:C,'3000'!A:A,'3000'!D:D))),"-")</f>
        <v>-</v>
      </c>
      <c r="C368" s="41">
        <v>1865.0</v>
      </c>
      <c r="D368" s="46" t="s">
        <v>1678</v>
      </c>
      <c r="E368" s="46" t="s">
        <v>1679</v>
      </c>
      <c r="F368" s="46" t="s">
        <v>92</v>
      </c>
      <c r="G368" s="46">
        <v>13.0</v>
      </c>
      <c r="H368" s="47" t="s">
        <v>1680</v>
      </c>
      <c r="I368" s="48" t="s">
        <v>1681</v>
      </c>
      <c r="J368" s="46" t="s">
        <v>1681</v>
      </c>
      <c r="K368" s="49" t="s">
        <v>1682</v>
      </c>
      <c r="L368" s="31" t="s">
        <v>42</v>
      </c>
      <c r="M368" s="51" t="s">
        <v>895</v>
      </c>
      <c r="N368" s="82" t="s">
        <v>654</v>
      </c>
      <c r="O368" s="145" t="s">
        <v>654</v>
      </c>
      <c r="P368" s="50" t="s">
        <v>57</v>
      </c>
      <c r="Q368" s="65"/>
      <c r="R368" s="65"/>
      <c r="S368" s="65"/>
      <c r="T368" s="65"/>
      <c r="U368" s="65"/>
      <c r="V368" s="65"/>
      <c r="W368" s="65"/>
      <c r="X368" s="65"/>
      <c r="Y368" s="65"/>
      <c r="Z368" s="38" t="str">
        <f t="array" ref="Z368">IFERROR(xlookup(C:C,'Follow up.1'!A:A,'Follow up.1'!AF:AF),"-")</f>
        <v>-</v>
      </c>
      <c r="AA368" s="6"/>
      <c r="AB368" s="6"/>
      <c r="AC368" s="6"/>
      <c r="AD368" s="6"/>
      <c r="AE368" s="6"/>
      <c r="AF368" s="6"/>
      <c r="AG368" s="6"/>
      <c r="AH368" s="6"/>
      <c r="AI368" s="6"/>
      <c r="AJ368" s="6"/>
      <c r="AK368" s="6"/>
      <c r="AL368" s="6"/>
      <c r="AM368" s="6"/>
      <c r="AN368" s="39" t="str">
        <f t="array" ref="AN368">IFNA(TEXT(XLOOKUP(C:C,'Follow up.2'!B:B,'Follow up.2'!AF:AF), "mm/yyyy"), "-")</f>
        <v>-</v>
      </c>
      <c r="AO368" s="6"/>
      <c r="AP368" s="3"/>
      <c r="AQ368" s="3"/>
      <c r="AR368" s="3"/>
      <c r="AS368" s="3"/>
      <c r="AT368" s="3"/>
      <c r="AU368" s="3"/>
      <c r="AV368" s="3"/>
      <c r="AW368" s="3"/>
      <c r="AX368" s="3"/>
      <c r="AY368" s="3"/>
      <c r="AZ368" s="3"/>
      <c r="BA368" s="3"/>
      <c r="BB368" s="3"/>
      <c r="BC368" s="3"/>
      <c r="BD368" s="3"/>
      <c r="BE368" s="3"/>
      <c r="BF368" s="3"/>
      <c r="BG368" s="3"/>
      <c r="BH368" s="3"/>
      <c r="BI368" s="3"/>
    </row>
    <row r="369" ht="14.25" customHeight="1">
      <c r="A369" s="1"/>
      <c r="B369" s="1" t="str">
        <f t="array" ref="B369">ifna(iferror(xlookup(C:C,'1000'!A:A,'1000'!D:D),iferror(xlookup(C:C,'2000'!A:A,'2000'!D:D),xlookup(C:C,'3000'!A:A,'3000'!D:D))),"-")</f>
        <v>-</v>
      </c>
      <c r="C369" s="41">
        <v>1874.0</v>
      </c>
      <c r="D369" s="46" t="s">
        <v>1683</v>
      </c>
      <c r="E369" s="46" t="s">
        <v>1684</v>
      </c>
      <c r="F369" s="46" t="s">
        <v>92</v>
      </c>
      <c r="G369" s="46">
        <v>13.0</v>
      </c>
      <c r="H369" s="47" t="s">
        <v>1685</v>
      </c>
      <c r="I369" s="48" t="s">
        <v>1686</v>
      </c>
      <c r="J369" s="46" t="s">
        <v>1687</v>
      </c>
      <c r="K369" s="49" t="s">
        <v>1688</v>
      </c>
      <c r="L369" s="31" t="s">
        <v>42</v>
      </c>
      <c r="M369" s="51" t="s">
        <v>895</v>
      </c>
      <c r="N369" s="82" t="s">
        <v>654</v>
      </c>
      <c r="O369" s="145" t="s">
        <v>654</v>
      </c>
      <c r="P369" s="50" t="s">
        <v>57</v>
      </c>
      <c r="Q369" s="65"/>
      <c r="R369" s="65"/>
      <c r="S369" s="65"/>
      <c r="T369" s="65"/>
      <c r="U369" s="65"/>
      <c r="V369" s="65"/>
      <c r="W369" s="65"/>
      <c r="X369" s="65"/>
      <c r="Y369" s="65"/>
      <c r="Z369" s="38" t="str">
        <f t="array" ref="Z369">IFERROR(xlookup(C:C,'Follow up.1'!A:A,'Follow up.1'!AF:AF),"-")</f>
        <v>-</v>
      </c>
      <c r="AA369" s="6"/>
      <c r="AB369" s="6"/>
      <c r="AC369" s="6"/>
      <c r="AD369" s="6"/>
      <c r="AE369" s="6"/>
      <c r="AF369" s="6"/>
      <c r="AG369" s="6"/>
      <c r="AH369" s="6"/>
      <c r="AI369" s="6"/>
      <c r="AJ369" s="6"/>
      <c r="AK369" s="6"/>
      <c r="AL369" s="6"/>
      <c r="AM369" s="6"/>
      <c r="AN369" s="39" t="str">
        <f t="array" ref="AN369">IFNA(TEXT(XLOOKUP(C:C,'Follow up.2'!B:B,'Follow up.2'!AF:AF), "mm/yyyy"), "-")</f>
        <v>-</v>
      </c>
      <c r="AO369" s="6"/>
      <c r="AP369" s="3"/>
      <c r="AQ369" s="3"/>
      <c r="AR369" s="3"/>
      <c r="AS369" s="3"/>
      <c r="AT369" s="3"/>
      <c r="AU369" s="3"/>
      <c r="AV369" s="3"/>
      <c r="AW369" s="3"/>
      <c r="AX369" s="3"/>
      <c r="AY369" s="3"/>
      <c r="AZ369" s="3"/>
      <c r="BA369" s="3"/>
      <c r="BB369" s="3"/>
      <c r="BC369" s="3"/>
      <c r="BD369" s="3"/>
      <c r="BE369" s="3"/>
      <c r="BF369" s="3"/>
      <c r="BG369" s="3"/>
      <c r="BH369" s="3"/>
      <c r="BI369" s="3"/>
    </row>
    <row r="370" ht="14.25" customHeight="1">
      <c r="A370" s="1"/>
      <c r="B370" s="1" t="str">
        <f t="array" ref="B370">ifna(iferror(xlookup(C:C,'1000'!A:A,'1000'!D:D),iferror(xlookup(C:C,'2000'!A:A,'2000'!D:D),xlookup(C:C,'3000'!A:A,'3000'!D:D))),"-")</f>
        <v>-</v>
      </c>
      <c r="C370" s="41">
        <v>1875.0</v>
      </c>
      <c r="D370" s="46" t="s">
        <v>1689</v>
      </c>
      <c r="E370" s="46" t="s">
        <v>1690</v>
      </c>
      <c r="F370" s="46" t="s">
        <v>92</v>
      </c>
      <c r="G370" s="46">
        <v>13.0</v>
      </c>
      <c r="H370" s="47" t="s">
        <v>1691</v>
      </c>
      <c r="I370" s="48" t="s">
        <v>1692</v>
      </c>
      <c r="J370" s="46" t="s">
        <v>1692</v>
      </c>
      <c r="K370" s="49" t="s">
        <v>1693</v>
      </c>
      <c r="L370" s="31" t="s">
        <v>42</v>
      </c>
      <c r="M370" s="51" t="s">
        <v>895</v>
      </c>
      <c r="N370" s="82" t="s">
        <v>654</v>
      </c>
      <c r="O370" s="145" t="s">
        <v>654</v>
      </c>
      <c r="P370" s="50" t="s">
        <v>57</v>
      </c>
      <c r="Q370" s="65"/>
      <c r="R370" s="65"/>
      <c r="S370" s="65"/>
      <c r="T370" s="65"/>
      <c r="U370" s="65"/>
      <c r="V370" s="65"/>
      <c r="W370" s="65"/>
      <c r="X370" s="65"/>
      <c r="Y370" s="65"/>
      <c r="Z370" s="38" t="str">
        <f t="array" ref="Z370">IFERROR(xlookup(C:C,'Follow up.1'!A:A,'Follow up.1'!AF:AF),"-")</f>
        <v>-</v>
      </c>
      <c r="AA370" s="6"/>
      <c r="AB370" s="6"/>
      <c r="AC370" s="6"/>
      <c r="AD370" s="6"/>
      <c r="AE370" s="6"/>
      <c r="AF370" s="6"/>
      <c r="AG370" s="6"/>
      <c r="AH370" s="6"/>
      <c r="AI370" s="6"/>
      <c r="AJ370" s="6"/>
      <c r="AK370" s="6"/>
      <c r="AL370" s="6"/>
      <c r="AM370" s="6"/>
      <c r="AN370" s="39" t="str">
        <f t="array" ref="AN370">IFNA(TEXT(XLOOKUP(C:C,'Follow up.2'!B:B,'Follow up.2'!AF:AF), "mm/yyyy"), "-")</f>
        <v>-</v>
      </c>
      <c r="AO370" s="6"/>
      <c r="AP370" s="3"/>
      <c r="AQ370" s="3"/>
      <c r="AR370" s="3"/>
      <c r="AS370" s="3"/>
      <c r="AT370" s="3"/>
      <c r="AU370" s="3"/>
      <c r="AV370" s="3"/>
      <c r="AW370" s="3"/>
      <c r="AX370" s="3"/>
      <c r="AY370" s="3"/>
      <c r="AZ370" s="3"/>
      <c r="BA370" s="3"/>
      <c r="BB370" s="3"/>
      <c r="BC370" s="3"/>
      <c r="BD370" s="3"/>
      <c r="BE370" s="3"/>
      <c r="BF370" s="3"/>
      <c r="BG370" s="3"/>
      <c r="BH370" s="3"/>
      <c r="BI370" s="3"/>
    </row>
    <row r="371" ht="14.25" customHeight="1">
      <c r="A371" s="1"/>
      <c r="B371" s="1" t="str">
        <f t="array" ref="B371">ifna(iferror(xlookup(C:C,'1000'!A:A,'1000'!D:D),iferror(xlookup(C:C,'2000'!A:A,'2000'!D:D),xlookup(C:C,'3000'!A:A,'3000'!D:D))),"-")</f>
        <v>-</v>
      </c>
      <c r="C371" s="106">
        <v>1897.0</v>
      </c>
      <c r="D371" s="107" t="s">
        <v>1694</v>
      </c>
      <c r="E371" s="108" t="s">
        <v>1695</v>
      </c>
      <c r="F371" s="98" t="s">
        <v>92</v>
      </c>
      <c r="G371" s="108">
        <v>13.0</v>
      </c>
      <c r="H371" s="109" t="s">
        <v>329</v>
      </c>
      <c r="I371" s="109">
        <v>2.676288662E9</v>
      </c>
      <c r="J371" s="107">
        <v>2.676288662E9</v>
      </c>
      <c r="K371" s="110"/>
      <c r="L371" s="111" t="s">
        <v>42</v>
      </c>
      <c r="M371" s="51" t="s">
        <v>895</v>
      </c>
      <c r="N371" s="82" t="s">
        <v>58</v>
      </c>
      <c r="O371" s="145" t="s">
        <v>58</v>
      </c>
      <c r="P371" s="50" t="s">
        <v>68</v>
      </c>
      <c r="Q371" s="50" t="s">
        <v>86</v>
      </c>
      <c r="R371" s="50" t="s">
        <v>86</v>
      </c>
      <c r="S371" s="65"/>
      <c r="T371" s="65"/>
      <c r="U371" s="65"/>
      <c r="V371" s="65"/>
      <c r="W371" s="65"/>
      <c r="X371" s="65"/>
      <c r="Y371" s="65"/>
      <c r="Z371" s="38" t="str">
        <f t="array" ref="Z371">IFERROR(xlookup(C:C,'Follow up.1'!A:A,'Follow up.1'!AF:AF),"-")</f>
        <v>-</v>
      </c>
      <c r="AA371" s="6"/>
      <c r="AB371" s="6"/>
      <c r="AC371" s="6"/>
      <c r="AD371" s="6"/>
      <c r="AE371" s="6"/>
      <c r="AF371" s="6"/>
      <c r="AG371" s="6"/>
      <c r="AH371" s="6"/>
      <c r="AI371" s="6"/>
      <c r="AJ371" s="6"/>
      <c r="AK371" s="6"/>
      <c r="AL371" s="6"/>
      <c r="AM371" s="6"/>
      <c r="AN371" s="39" t="str">
        <f t="array" ref="AN371">IFNA(TEXT(XLOOKUP(C:C,'Follow up.2'!B:B,'Follow up.2'!AF:AF), "mm/yyyy"), "-")</f>
        <v>-</v>
      </c>
      <c r="AO371" s="6"/>
      <c r="AP371" s="3"/>
      <c r="AQ371" s="3"/>
      <c r="AR371" s="3"/>
      <c r="AS371" s="3"/>
      <c r="AT371" s="3"/>
      <c r="AU371" s="3"/>
      <c r="AV371" s="3"/>
      <c r="AW371" s="3"/>
      <c r="AX371" s="3"/>
      <c r="AY371" s="3"/>
      <c r="AZ371" s="3"/>
      <c r="BA371" s="3"/>
      <c r="BB371" s="3"/>
      <c r="BC371" s="3"/>
      <c r="BD371" s="3"/>
      <c r="BE371" s="3"/>
      <c r="BF371" s="3"/>
      <c r="BG371" s="3"/>
      <c r="BH371" s="3"/>
      <c r="BI371" s="3"/>
    </row>
    <row r="372" ht="14.25" customHeight="1">
      <c r="A372" s="1"/>
      <c r="B372" s="1" t="str">
        <f t="array" ref="B372">ifna(iferror(xlookup(C:C,'1000'!A:A,'1000'!D:D),iferror(xlookup(C:C,'2000'!A:A,'2000'!D:D),xlookup(C:C,'3000'!A:A,'3000'!D:D))),"-")</f>
        <v>-</v>
      </c>
      <c r="C372" s="106">
        <v>1912.0</v>
      </c>
      <c r="D372" s="107" t="s">
        <v>1696</v>
      </c>
      <c r="E372" s="108" t="s">
        <v>1697</v>
      </c>
      <c r="F372" s="98" t="s">
        <v>92</v>
      </c>
      <c r="G372" s="108">
        <v>13.0</v>
      </c>
      <c r="H372" s="109" t="s">
        <v>1698</v>
      </c>
      <c r="I372" s="109">
        <v>2.676658407E9</v>
      </c>
      <c r="J372" s="107">
        <v>3.02580424E9</v>
      </c>
      <c r="K372" s="110"/>
      <c r="L372" s="111" t="s">
        <v>42</v>
      </c>
      <c r="M372" s="51" t="s">
        <v>895</v>
      </c>
      <c r="N372" s="82" t="s">
        <v>654</v>
      </c>
      <c r="O372" s="145" t="s">
        <v>654</v>
      </c>
      <c r="P372" s="50" t="s">
        <v>68</v>
      </c>
      <c r="Q372" s="50" t="s">
        <v>45</v>
      </c>
      <c r="R372" s="50" t="s">
        <v>45</v>
      </c>
      <c r="S372" s="50" t="s">
        <v>45</v>
      </c>
      <c r="T372" s="65"/>
      <c r="U372" s="65"/>
      <c r="V372" s="65"/>
      <c r="W372" s="65"/>
      <c r="X372" s="65"/>
      <c r="Y372" s="65"/>
      <c r="Z372" s="38" t="str">
        <f t="array" ref="Z372">IFERROR(xlookup(C:C,'Follow up.1'!A:A,'Follow up.1'!AF:AF),"-")</f>
        <v>-</v>
      </c>
      <c r="AA372" s="6"/>
      <c r="AB372" s="6"/>
      <c r="AC372" s="6"/>
      <c r="AD372" s="6"/>
      <c r="AE372" s="6"/>
      <c r="AF372" s="6"/>
      <c r="AG372" s="6"/>
      <c r="AH372" s="6"/>
      <c r="AI372" s="6"/>
      <c r="AJ372" s="6"/>
      <c r="AK372" s="6"/>
      <c r="AL372" s="6"/>
      <c r="AM372" s="6"/>
      <c r="AN372" s="39" t="str">
        <f t="array" ref="AN372">IFNA(TEXT(XLOOKUP(C:C,'Follow up.2'!B:B,'Follow up.2'!AF:AF), "mm/yyyy"), "-")</f>
        <v>-</v>
      </c>
      <c r="AO372" s="6"/>
      <c r="AP372" s="3"/>
      <c r="AQ372" s="3"/>
      <c r="AR372" s="3"/>
      <c r="AS372" s="3"/>
      <c r="AT372" s="3"/>
      <c r="AU372" s="3"/>
      <c r="AV372" s="3"/>
      <c r="AW372" s="3"/>
      <c r="AX372" s="3"/>
      <c r="AY372" s="3"/>
      <c r="AZ372" s="3"/>
      <c r="BA372" s="3"/>
      <c r="BB372" s="3"/>
      <c r="BC372" s="3"/>
      <c r="BD372" s="3"/>
      <c r="BE372" s="3"/>
      <c r="BF372" s="3"/>
      <c r="BG372" s="3"/>
      <c r="BH372" s="3"/>
      <c r="BI372" s="3"/>
    </row>
    <row r="373" ht="14.25" customHeight="1">
      <c r="A373" s="1"/>
      <c r="B373" s="1"/>
      <c r="C373" s="41">
        <v>1929.0</v>
      </c>
      <c r="D373" s="46" t="s">
        <v>1699</v>
      </c>
      <c r="E373" s="46" t="s">
        <v>1700</v>
      </c>
      <c r="F373" s="98" t="s">
        <v>38</v>
      </c>
      <c r="G373" s="46">
        <v>13.0</v>
      </c>
      <c r="H373" s="47" t="s">
        <v>1701</v>
      </c>
      <c r="I373" s="48" t="s">
        <v>1702</v>
      </c>
      <c r="J373" s="46" t="s">
        <v>1703</v>
      </c>
      <c r="K373" s="5"/>
      <c r="L373" s="111" t="s">
        <v>42</v>
      </c>
      <c r="M373" s="51" t="s">
        <v>895</v>
      </c>
      <c r="N373" s="82" t="s">
        <v>654</v>
      </c>
      <c r="O373" s="86" t="s">
        <v>654</v>
      </c>
      <c r="P373" s="50" t="s">
        <v>56</v>
      </c>
      <c r="Q373" s="50" t="s">
        <v>56</v>
      </c>
      <c r="R373" s="50" t="s">
        <v>56</v>
      </c>
      <c r="S373" s="50"/>
      <c r="T373" s="50"/>
      <c r="U373" s="65"/>
      <c r="V373" s="65"/>
      <c r="W373" s="65"/>
      <c r="X373" s="65"/>
      <c r="Y373" s="65"/>
      <c r="Z373" s="38" t="str">
        <f t="array" ref="Z373">IFERROR(xlookup(C:C,'Follow up.1'!A:A,'Follow up.1'!AF:AF),"-")</f>
        <v>-</v>
      </c>
      <c r="AA373" s="6"/>
      <c r="AB373" s="6"/>
      <c r="AC373" s="6"/>
      <c r="AD373" s="6"/>
      <c r="AE373" s="6"/>
      <c r="AF373" s="6"/>
      <c r="AG373" s="6"/>
      <c r="AH373" s="6"/>
      <c r="AI373" s="6"/>
      <c r="AJ373" s="6"/>
      <c r="AK373" s="6"/>
      <c r="AL373" s="6"/>
      <c r="AM373" s="6"/>
      <c r="AN373" s="39" t="str">
        <f t="array" ref="AN373">IFNA(TEXT(XLOOKUP(C:C,'Follow up.2'!B:B,'Follow up.2'!AF:AF), "mm/yyyy"), "-")</f>
        <v>-</v>
      </c>
      <c r="AO373" s="6"/>
      <c r="AP373" s="3"/>
      <c r="AQ373" s="3"/>
      <c r="AR373" s="3"/>
      <c r="AS373" s="3"/>
      <c r="AT373" s="3"/>
      <c r="AU373" s="3"/>
      <c r="AV373" s="3"/>
      <c r="AW373" s="3"/>
      <c r="AX373" s="3"/>
      <c r="AY373" s="3"/>
      <c r="AZ373" s="3"/>
      <c r="BA373" s="3"/>
      <c r="BB373" s="3"/>
      <c r="BC373" s="3"/>
      <c r="BD373" s="3"/>
      <c r="BE373" s="3"/>
      <c r="BF373" s="3"/>
      <c r="BG373" s="3"/>
      <c r="BH373" s="3"/>
      <c r="BI373" s="3"/>
    </row>
    <row r="374" ht="14.25" customHeight="1">
      <c r="A374" s="1"/>
      <c r="B374" s="1" t="str">
        <f t="array" ref="B374">ifna(iferror(xlookup(C:C,'1000'!A:A,'1000'!D:D),iferror(xlookup(C:C,'2000'!A:A,'2000'!D:D),xlookup(C:C,'3000'!A:A,'3000'!D:D))),"-")</f>
        <v>-</v>
      </c>
      <c r="C374" s="106">
        <v>1907.0</v>
      </c>
      <c r="D374" s="107" t="s">
        <v>1704</v>
      </c>
      <c r="E374" s="108" t="s">
        <v>1705</v>
      </c>
      <c r="F374" s="98" t="s">
        <v>92</v>
      </c>
      <c r="G374" s="108">
        <v>13.0</v>
      </c>
      <c r="H374" s="109" t="s">
        <v>1706</v>
      </c>
      <c r="I374" s="109">
        <v>2.159109273E9</v>
      </c>
      <c r="J374" s="107">
        <v>2.159109273E9</v>
      </c>
      <c r="K374" s="110"/>
      <c r="L374" s="111" t="s">
        <v>42</v>
      </c>
      <c r="M374" s="51" t="s">
        <v>895</v>
      </c>
      <c r="N374" s="82" t="s">
        <v>1707</v>
      </c>
      <c r="O374" s="145" t="s">
        <v>654</v>
      </c>
      <c r="P374" s="50" t="s">
        <v>68</v>
      </c>
      <c r="Q374" s="50" t="s">
        <v>46</v>
      </c>
      <c r="R374" s="50" t="s">
        <v>46</v>
      </c>
      <c r="S374" s="65"/>
      <c r="T374" s="65"/>
      <c r="U374" s="65"/>
      <c r="V374" s="65"/>
      <c r="W374" s="65"/>
      <c r="X374" s="65"/>
      <c r="Y374" s="65"/>
      <c r="Z374" s="38" t="str">
        <f t="array" ref="Z374">IFERROR(xlookup(C:C,'Follow up.1'!A:A,'Follow up.1'!AF:AF),"-")</f>
        <v>-</v>
      </c>
      <c r="AA374" s="6"/>
      <c r="AB374" s="6"/>
      <c r="AC374" s="6"/>
      <c r="AD374" s="6"/>
      <c r="AE374" s="6"/>
      <c r="AF374" s="6"/>
      <c r="AG374" s="6"/>
      <c r="AH374" s="6"/>
      <c r="AI374" s="6"/>
      <c r="AJ374" s="6"/>
      <c r="AK374" s="6"/>
      <c r="AL374" s="6"/>
      <c r="AM374" s="6"/>
      <c r="AN374" s="39" t="str">
        <f t="array" ref="AN374">IFNA(TEXT(XLOOKUP(C:C,'Follow up.2'!B:B,'Follow up.2'!AF:AF), "mm/yyyy"), "-")</f>
        <v>-</v>
      </c>
      <c r="AO374" s="6"/>
      <c r="AP374" s="3"/>
      <c r="AQ374" s="3"/>
      <c r="AR374" s="3"/>
      <c r="AS374" s="3"/>
      <c r="AT374" s="3"/>
      <c r="AU374" s="3"/>
      <c r="AV374" s="3"/>
      <c r="AW374" s="3"/>
      <c r="AX374" s="3"/>
      <c r="AY374" s="3"/>
      <c r="AZ374" s="3"/>
      <c r="BA374" s="3"/>
      <c r="BB374" s="3"/>
      <c r="BC374" s="3"/>
      <c r="BD374" s="3"/>
      <c r="BE374" s="3"/>
      <c r="BF374" s="3"/>
      <c r="BG374" s="3"/>
      <c r="BH374" s="3"/>
      <c r="BI374" s="3"/>
    </row>
    <row r="375" ht="14.25" customHeight="1">
      <c r="A375" s="1"/>
      <c r="B375" s="1">
        <f t="array" ref="B375">ifna(iferror(xlookup(C:C,'1000'!A:A,'1000'!D:D),iferror(xlookup(C:C,'2000'!A:A,'2000'!D:D),xlookup(C:C,'3000'!A:A,'3000'!D:D))),"-")</f>
        <v>2102</v>
      </c>
      <c r="C375" s="52">
        <v>1622.0</v>
      </c>
      <c r="D375" s="53" t="s">
        <v>1708</v>
      </c>
      <c r="E375" s="53" t="s">
        <v>1441</v>
      </c>
      <c r="F375" s="27" t="s">
        <v>38</v>
      </c>
      <c r="G375" s="53">
        <v>14.0</v>
      </c>
      <c r="H375" s="28" t="s">
        <v>1442</v>
      </c>
      <c r="I375" s="54" t="s">
        <v>1443</v>
      </c>
      <c r="J375" s="53"/>
      <c r="K375" s="55" t="s">
        <v>42</v>
      </c>
      <c r="L375" s="53" t="s">
        <v>42</v>
      </c>
      <c r="M375" s="93" t="s">
        <v>1709</v>
      </c>
      <c r="N375" s="33" t="s">
        <v>654</v>
      </c>
      <c r="O375" s="86" t="s">
        <v>654</v>
      </c>
      <c r="P375" s="35" t="s">
        <v>86</v>
      </c>
      <c r="Q375" s="35" t="s">
        <v>56</v>
      </c>
      <c r="R375" s="35" t="s">
        <v>56</v>
      </c>
      <c r="S375" s="35" t="s">
        <v>56</v>
      </c>
      <c r="T375" s="35" t="s">
        <v>56</v>
      </c>
      <c r="U375" s="35" t="s">
        <v>56</v>
      </c>
      <c r="V375" s="35" t="s">
        <v>45</v>
      </c>
      <c r="W375" s="35" t="s">
        <v>86</v>
      </c>
      <c r="X375" s="35" t="s">
        <v>86</v>
      </c>
      <c r="Y375" s="35" t="s">
        <v>86</v>
      </c>
      <c r="Z375" s="38" t="str">
        <f t="array" ref="Z375">IFERROR(xlookup(C:C,'Follow up.1'!A:A,'Follow up.1'!AF:AF),"-")</f>
        <v>02/26</v>
      </c>
      <c r="AA375" s="57" t="s">
        <v>198</v>
      </c>
      <c r="AB375" s="45"/>
      <c r="AC375" s="45"/>
      <c r="AD375" s="45"/>
      <c r="AE375" s="45"/>
      <c r="AF375" s="45"/>
      <c r="AG375" s="45"/>
      <c r="AH375" s="45"/>
      <c r="AI375" s="45"/>
      <c r="AJ375" s="45"/>
      <c r="AK375" s="45"/>
      <c r="AL375" s="45"/>
      <c r="AM375" s="45"/>
      <c r="AN375" s="39" t="str">
        <f t="array" ref="AN375">IFNA(TEXT(XLOOKUP(C:C,'Follow up.2'!B:B,'Follow up.2'!AF:AF),if(left(B375,1)="3","x", "mm/yyyy")), "-")</f>
        <v/>
      </c>
      <c r="AO375" s="45"/>
      <c r="AP375" s="55"/>
      <c r="AQ375" s="138"/>
      <c r="AR375" s="138"/>
      <c r="AS375" s="138"/>
      <c r="AT375" s="138"/>
      <c r="AU375" s="138"/>
      <c r="AV375" s="138"/>
      <c r="AW375" s="3"/>
      <c r="AX375" s="3"/>
      <c r="AY375" s="3"/>
      <c r="AZ375" s="3"/>
      <c r="BA375" s="3"/>
      <c r="BB375" s="3"/>
      <c r="BC375" s="3"/>
      <c r="BD375" s="3"/>
      <c r="BE375" s="3"/>
      <c r="BF375" s="3"/>
      <c r="BG375" s="3"/>
      <c r="BH375" s="3"/>
      <c r="BI375" s="3"/>
    </row>
    <row r="376" ht="14.25" customHeight="1">
      <c r="A376" s="1"/>
      <c r="B376" s="1">
        <f t="array" ref="B376">ifna(iferror(xlookup(C:C,'1000'!A:A,'1000'!D:D),iferror(xlookup(C:C,'2000'!A:A,'2000'!D:D),xlookup(C:C,'3000'!A:A,'3000'!D:D))),"-")</f>
        <v>2071</v>
      </c>
      <c r="C376" s="26">
        <v>1394.0</v>
      </c>
      <c r="D376" s="27" t="s">
        <v>1710</v>
      </c>
      <c r="E376" s="27" t="s">
        <v>1711</v>
      </c>
      <c r="F376" s="27" t="s">
        <v>50</v>
      </c>
      <c r="G376" s="27">
        <v>14.0</v>
      </c>
      <c r="H376" s="137" t="s">
        <v>1222</v>
      </c>
      <c r="I376" s="173">
        <v>2.155969459E9</v>
      </c>
      <c r="J376" s="27"/>
      <c r="K376" s="30" t="s">
        <v>42</v>
      </c>
      <c r="L376" s="31" t="s">
        <v>42</v>
      </c>
      <c r="M376" s="32" t="s">
        <v>1712</v>
      </c>
      <c r="N376" s="82" t="s">
        <v>654</v>
      </c>
      <c r="O376" s="86" t="s">
        <v>654</v>
      </c>
      <c r="P376" s="65" t="s">
        <v>106</v>
      </c>
      <c r="Q376" s="65" t="s">
        <v>45</v>
      </c>
      <c r="R376" s="65" t="s">
        <v>45</v>
      </c>
      <c r="S376" s="65" t="s">
        <v>45</v>
      </c>
      <c r="T376" s="65" t="s">
        <v>106</v>
      </c>
      <c r="U376" s="65" t="s">
        <v>106</v>
      </c>
      <c r="V376" s="65" t="s">
        <v>45</v>
      </c>
      <c r="W376" s="65" t="s">
        <v>56</v>
      </c>
      <c r="X376" s="65" t="s">
        <v>56</v>
      </c>
      <c r="Y376" s="65" t="s">
        <v>106</v>
      </c>
      <c r="Z376" s="38" t="str">
        <f t="array" ref="Z376">IFERROR(xlookup(C:C,'Follow up.1'!A:A,'Follow up.1'!AF:AF),"-")</f>
        <v>12/25</v>
      </c>
      <c r="AA376" s="6"/>
      <c r="AB376" s="6"/>
      <c r="AC376" s="6"/>
      <c r="AD376" s="6"/>
      <c r="AE376" s="6"/>
      <c r="AF376" s="6"/>
      <c r="AG376" s="6"/>
      <c r="AH376" s="6"/>
      <c r="AI376" s="6"/>
      <c r="AJ376" s="6"/>
      <c r="AK376" s="6"/>
      <c r="AL376" s="6"/>
      <c r="AM376" s="6"/>
      <c r="AN376" s="39" t="str">
        <f t="array" ref="AN376">IFNA(TEXT(XLOOKUP(C:C,'Follow up.2'!B:B,'Follow up.2'!AF:AF), "mm/yyyy"), "-")</f>
        <v/>
      </c>
      <c r="AO376" s="6"/>
      <c r="AP376" s="3"/>
      <c r="AQ376" s="3"/>
      <c r="AR376" s="3"/>
      <c r="AS376" s="3"/>
      <c r="AT376" s="3"/>
      <c r="AU376" s="3"/>
      <c r="AV376" s="3"/>
      <c r="AW376" s="3"/>
      <c r="AX376" s="3"/>
      <c r="AY376" s="3"/>
      <c r="AZ376" s="3"/>
      <c r="BA376" s="3"/>
      <c r="BB376" s="3"/>
      <c r="BC376" s="3"/>
      <c r="BD376" s="3"/>
      <c r="BE376" s="3"/>
      <c r="BF376" s="3"/>
      <c r="BG376" s="3"/>
      <c r="BH376" s="3"/>
      <c r="BI376" s="3"/>
    </row>
    <row r="377" ht="14.25" customHeight="1">
      <c r="A377" s="1"/>
      <c r="B377" s="1">
        <f t="array" ref="B377">ifna(iferror(xlookup(C:C,'1000'!A:A,'1000'!D:D),iferror(xlookup(C:C,'2000'!A:A,'2000'!D:D),xlookup(C:C,'3000'!A:A,'3000'!D:D))),"-")</f>
        <v>2104</v>
      </c>
      <c r="C377" s="26">
        <v>1666.0</v>
      </c>
      <c r="D377" s="27" t="s">
        <v>1476</v>
      </c>
      <c r="E377" s="27" t="s">
        <v>1354</v>
      </c>
      <c r="F377" s="27" t="s">
        <v>38</v>
      </c>
      <c r="G377" s="27">
        <v>14.0</v>
      </c>
      <c r="H377" s="28" t="s">
        <v>1355</v>
      </c>
      <c r="I377" s="29" t="s">
        <v>1356</v>
      </c>
      <c r="J377" s="53" t="s">
        <v>1713</v>
      </c>
      <c r="K377" s="30" t="s">
        <v>42</v>
      </c>
      <c r="L377" s="27" t="s">
        <v>42</v>
      </c>
      <c r="M377" s="42" t="s">
        <v>1714</v>
      </c>
      <c r="N377" s="33" t="s">
        <v>654</v>
      </c>
      <c r="O377" s="86" t="s">
        <v>654</v>
      </c>
      <c r="P377" s="35" t="s">
        <v>88</v>
      </c>
      <c r="Q377" s="35" t="s">
        <v>45</v>
      </c>
      <c r="R377" s="35" t="s">
        <v>45</v>
      </c>
      <c r="S377" s="35" t="s">
        <v>45</v>
      </c>
      <c r="T377" s="65" t="s">
        <v>76</v>
      </c>
      <c r="U377" s="35" t="s">
        <v>46</v>
      </c>
      <c r="V377" s="37" t="s">
        <v>86</v>
      </c>
      <c r="W377" s="37" t="s">
        <v>86</v>
      </c>
      <c r="X377" s="37" t="s">
        <v>46</v>
      </c>
      <c r="Y377" s="37" t="s">
        <v>46</v>
      </c>
      <c r="Z377" s="38" t="str">
        <f t="array" ref="Z377">IFERROR(xlookup(C:C,'Follow up.1'!A:A,'Follow up.1'!AF:AF),"-")</f>
        <v>05/26</v>
      </c>
      <c r="AA377" s="31"/>
      <c r="AB377" s="31"/>
      <c r="AC377" s="31"/>
      <c r="AD377" s="31"/>
      <c r="AE377" s="31"/>
      <c r="AF377" s="31"/>
      <c r="AG377" s="31"/>
      <c r="AH377" s="31"/>
      <c r="AI377" s="31"/>
      <c r="AJ377" s="31"/>
      <c r="AK377" s="31"/>
      <c r="AL377" s="31"/>
      <c r="AM377" s="31"/>
      <c r="AN377" s="39" t="str">
        <f t="array" ref="AN377">IFNA(TEXT(XLOOKUP(C:C,'Follow up.2'!B:B,'Follow up.2'!AF:AF), "mm/yyyy"), "-")</f>
        <v/>
      </c>
      <c r="AO377" s="31"/>
      <c r="AP377" s="30"/>
      <c r="AQ377" s="13"/>
      <c r="AR377" s="13"/>
      <c r="AS377" s="13"/>
      <c r="AT377" s="13"/>
      <c r="AU377" s="13"/>
      <c r="AV377" s="13"/>
      <c r="AW377" s="40"/>
      <c r="AX377" s="40"/>
      <c r="AY377" s="40"/>
      <c r="AZ377" s="40"/>
      <c r="BA377" s="40"/>
      <c r="BB377" s="40"/>
      <c r="BC377" s="40"/>
      <c r="BD377" s="40"/>
      <c r="BE377" s="40"/>
      <c r="BF377" s="40"/>
      <c r="BG377" s="40"/>
      <c r="BH377" s="40"/>
      <c r="BI377" s="40"/>
    </row>
    <row r="378" ht="14.25" customHeight="1">
      <c r="A378" s="1"/>
      <c r="B378" s="1">
        <f t="array" ref="B378">ifna(iferror(xlookup(C:C,'1000'!A:A,'1000'!D:D),iferror(xlookup(C:C,'2000'!A:A,'2000'!D:D),xlookup(C:C,'3000'!A:A,'3000'!D:D))),"-")</f>
        <v>2110</v>
      </c>
      <c r="C378" s="87">
        <v>1708.0</v>
      </c>
      <c r="D378" s="89" t="s">
        <v>1715</v>
      </c>
      <c r="E378" s="89" t="s">
        <v>1716</v>
      </c>
      <c r="F378" s="89" t="s">
        <v>38</v>
      </c>
      <c r="G378" s="89">
        <v>14.0</v>
      </c>
      <c r="H378" s="43" t="s">
        <v>1717</v>
      </c>
      <c r="I378" s="90" t="s">
        <v>1718</v>
      </c>
      <c r="J378" s="89" t="s">
        <v>1718</v>
      </c>
      <c r="K378" s="202" t="s">
        <v>5995</v>
      </c>
      <c r="L378" s="203" t="s">
        <v>1720</v>
      </c>
      <c r="M378" s="203"/>
      <c r="N378" s="33" t="s">
        <v>654</v>
      </c>
      <c r="O378" s="145" t="s">
        <v>654</v>
      </c>
      <c r="P378" s="37" t="s">
        <v>56</v>
      </c>
      <c r="Q378" s="37" t="s">
        <v>56</v>
      </c>
      <c r="R378" s="37" t="s">
        <v>56</v>
      </c>
      <c r="S378" s="37" t="s">
        <v>56</v>
      </c>
      <c r="T378" s="37" t="s">
        <v>56</v>
      </c>
      <c r="U378" s="37" t="s">
        <v>86</v>
      </c>
      <c r="V378" s="37" t="s">
        <v>87</v>
      </c>
      <c r="W378" s="37" t="s">
        <v>46</v>
      </c>
      <c r="X378" s="37" t="s">
        <v>46</v>
      </c>
      <c r="Y378" s="35"/>
      <c r="Z378" s="38" t="str">
        <f t="array" ref="Z378">IFERROR(xlookup(C:C,'Follow up.1'!A:A,'Follow up.1'!AF:AF),"-")</f>
        <v/>
      </c>
      <c r="AA378" s="31"/>
      <c r="AB378" s="31"/>
      <c r="AC378" s="31"/>
      <c r="AD378" s="31"/>
      <c r="AE378" s="31"/>
      <c r="AF378" s="31"/>
      <c r="AG378" s="31"/>
      <c r="AH378" s="31"/>
      <c r="AI378" s="31"/>
      <c r="AJ378" s="31"/>
      <c r="AK378" s="31"/>
      <c r="AL378" s="31"/>
      <c r="AM378" s="31"/>
      <c r="AN378" s="39" t="str">
        <f t="array" ref="AN378">IFNA(TEXT(XLOOKUP(C:C,'Follow up.2'!B:B,'Follow up.2'!AF:AF), "mm/yyyy"), "-")</f>
        <v/>
      </c>
      <c r="AO378" s="31"/>
      <c r="AP378" s="30"/>
      <c r="AQ378" s="13"/>
      <c r="AR378" s="13"/>
      <c r="AS378" s="13"/>
      <c r="AT378" s="13"/>
      <c r="AU378" s="13"/>
      <c r="AV378" s="13"/>
      <c r="AW378" s="3"/>
      <c r="AX378" s="3"/>
      <c r="AY378" s="3"/>
      <c r="AZ378" s="3"/>
      <c r="BA378" s="3"/>
      <c r="BB378" s="3"/>
      <c r="BC378" s="3"/>
      <c r="BD378" s="3"/>
      <c r="BE378" s="3"/>
      <c r="BF378" s="3"/>
      <c r="BG378" s="3"/>
      <c r="BH378" s="3"/>
      <c r="BI378" s="3"/>
    </row>
    <row r="379" ht="14.25" customHeight="1">
      <c r="A379" s="1"/>
      <c r="B379" s="1" t="str">
        <f t="array" ref="B379">ifna(iferror(xlookup(C:C,'1000'!A:A,'1000'!D:D),iferror(xlookup(C:C,'2000'!A:A,'2000'!D:D),xlookup(C:C,'3000'!A:A,'3000'!D:D))),"-")</f>
        <v>-</v>
      </c>
      <c r="C379" s="26">
        <v>1174.0</v>
      </c>
      <c r="D379" s="53" t="s">
        <v>1647</v>
      </c>
      <c r="E379" s="53" t="s">
        <v>1721</v>
      </c>
      <c r="F379" s="53" t="s">
        <v>92</v>
      </c>
      <c r="G379" s="53">
        <v>14.0</v>
      </c>
      <c r="H379" s="28" t="s">
        <v>1722</v>
      </c>
      <c r="I379" s="54" t="s">
        <v>1723</v>
      </c>
      <c r="J379" s="53"/>
      <c r="K379" s="30" t="s">
        <v>42</v>
      </c>
      <c r="L379" s="31" t="s">
        <v>42</v>
      </c>
      <c r="M379" s="51" t="s">
        <v>895</v>
      </c>
      <c r="N379" s="153" t="s">
        <v>58</v>
      </c>
      <c r="O379" s="149" t="s">
        <v>58</v>
      </c>
      <c r="P379" s="35" t="s">
        <v>56</v>
      </c>
      <c r="Q379" s="35"/>
      <c r="R379" s="35"/>
      <c r="S379" s="35"/>
      <c r="T379" s="35"/>
      <c r="U379" s="35"/>
      <c r="V379" s="35"/>
      <c r="W379" s="35"/>
      <c r="X379" s="35"/>
      <c r="Y379" s="35"/>
      <c r="Z379" s="38" t="str">
        <f t="array" ref="Z379">IFERROR(xlookup(C:C,'Follow up.1'!A:A,'Follow up.1'!AF:AF),"-")</f>
        <v>-</v>
      </c>
      <c r="AA379" s="31"/>
      <c r="AB379" s="31"/>
      <c r="AC379" s="31"/>
      <c r="AD379" s="31"/>
      <c r="AE379" s="31"/>
      <c r="AF379" s="31"/>
      <c r="AG379" s="31"/>
      <c r="AH379" s="31"/>
      <c r="AI379" s="31"/>
      <c r="AJ379" s="31"/>
      <c r="AK379" s="31"/>
      <c r="AL379" s="31"/>
      <c r="AM379" s="31"/>
      <c r="AN379" s="39" t="str">
        <f t="array" ref="AN379">IFNA(TEXT(XLOOKUP(C:C,'Follow up.2'!B:B,'Follow up.2'!AF:AF), "mm/yyyy"), "-")</f>
        <v>-</v>
      </c>
      <c r="AO379" s="31"/>
      <c r="AP379" s="27"/>
      <c r="AQ379" s="3"/>
      <c r="AR379" s="3"/>
      <c r="AS379" s="3"/>
      <c r="AT379" s="3"/>
      <c r="AU379" s="3"/>
      <c r="AV379" s="3"/>
      <c r="AW379" s="3"/>
      <c r="AX379" s="3"/>
      <c r="AY379" s="3"/>
      <c r="AZ379" s="3"/>
      <c r="BA379" s="3"/>
      <c r="BB379" s="3"/>
      <c r="BC379" s="3"/>
      <c r="BD379" s="3"/>
      <c r="BE379" s="3"/>
      <c r="BF379" s="3"/>
      <c r="BG379" s="3"/>
      <c r="BH379" s="3"/>
      <c r="BI379" s="3"/>
    </row>
    <row r="380" ht="14.25" customHeight="1">
      <c r="A380" s="1"/>
      <c r="B380" s="1" t="str">
        <f t="array" ref="B380">ifna(iferror(xlookup(C:C,'1000'!A:A,'1000'!D:D),iferror(xlookup(C:C,'2000'!A:A,'2000'!D:D),xlookup(C:C,'3000'!A:A,'3000'!D:D))),"-")</f>
        <v>-</v>
      </c>
      <c r="C380" s="26">
        <v>1217.0</v>
      </c>
      <c r="D380" s="27" t="s">
        <v>1724</v>
      </c>
      <c r="E380" s="27" t="s">
        <v>1725</v>
      </c>
      <c r="F380" s="27" t="s">
        <v>38</v>
      </c>
      <c r="G380" s="27">
        <v>14.0</v>
      </c>
      <c r="H380" s="28" t="s">
        <v>1726</v>
      </c>
      <c r="I380" s="29" t="s">
        <v>1727</v>
      </c>
      <c r="J380" s="27" t="s">
        <v>1728</v>
      </c>
      <c r="K380" s="30" t="s">
        <v>42</v>
      </c>
      <c r="L380" s="31" t="s">
        <v>42</v>
      </c>
      <c r="M380" s="51" t="s">
        <v>895</v>
      </c>
      <c r="N380" s="153" t="s">
        <v>58</v>
      </c>
      <c r="O380" s="149" t="s">
        <v>58</v>
      </c>
      <c r="P380" s="35" t="s">
        <v>88</v>
      </c>
      <c r="Q380" s="35"/>
      <c r="R380" s="35"/>
      <c r="S380" s="35"/>
      <c r="T380" s="35"/>
      <c r="U380" s="35"/>
      <c r="V380" s="35"/>
      <c r="W380" s="35"/>
      <c r="X380" s="35"/>
      <c r="Y380" s="35"/>
      <c r="Z380" s="38" t="str">
        <f t="array" ref="Z380">IFERROR(xlookup(C:C,'Follow up.1'!A:A,'Follow up.1'!AF:AF),"-")</f>
        <v>-</v>
      </c>
      <c r="AA380" s="31"/>
      <c r="AB380" s="31"/>
      <c r="AC380" s="31"/>
      <c r="AD380" s="31"/>
      <c r="AE380" s="31"/>
      <c r="AF380" s="31"/>
      <c r="AG380" s="31"/>
      <c r="AH380" s="31"/>
      <c r="AI380" s="31"/>
      <c r="AJ380" s="31"/>
      <c r="AK380" s="31"/>
      <c r="AL380" s="31"/>
      <c r="AM380" s="31"/>
      <c r="AN380" s="39" t="str">
        <f t="array" ref="AN380">IFNA(TEXT(XLOOKUP(C:C,'Follow up.2'!B:B,'Follow up.2'!AF:AF), "mm/yyyy"), "-")</f>
        <v>-</v>
      </c>
      <c r="AO380" s="31"/>
      <c r="AP380" s="27"/>
      <c r="AQ380" s="3"/>
      <c r="AR380" s="3"/>
      <c r="AS380" s="3"/>
      <c r="AT380" s="3"/>
      <c r="AU380" s="3"/>
      <c r="AV380" s="3"/>
      <c r="AW380" s="3"/>
      <c r="AX380" s="3"/>
      <c r="AY380" s="3"/>
      <c r="AZ380" s="3"/>
      <c r="BA380" s="3"/>
      <c r="BB380" s="3"/>
      <c r="BC380" s="3"/>
      <c r="BD380" s="3"/>
      <c r="BE380" s="3"/>
      <c r="BF380" s="3"/>
      <c r="BG380" s="3"/>
      <c r="BH380" s="3"/>
      <c r="BI380" s="3"/>
    </row>
    <row r="381" ht="14.25" customHeight="1">
      <c r="A381" s="1"/>
      <c r="B381" s="1" t="str">
        <f t="array" ref="B381">ifna(iferror(xlookup(C:C,'1000'!A:A,'1000'!D:D),iferror(xlookup(C:C,'2000'!A:A,'2000'!D:D),xlookup(C:C,'3000'!A:A,'3000'!D:D))),"-")</f>
        <v>-</v>
      </c>
      <c r="C381" s="26">
        <v>1245.0</v>
      </c>
      <c r="D381" s="27" t="s">
        <v>1729</v>
      </c>
      <c r="E381" s="27" t="s">
        <v>1730</v>
      </c>
      <c r="F381" s="27" t="s">
        <v>81</v>
      </c>
      <c r="G381" s="27">
        <v>14.0</v>
      </c>
      <c r="H381" s="28" t="s">
        <v>1731</v>
      </c>
      <c r="I381" s="54">
        <v>2.125414577E9</v>
      </c>
      <c r="J381" s="27">
        <v>9.089008688E9</v>
      </c>
      <c r="K381" s="30" t="s">
        <v>609</v>
      </c>
      <c r="L381" s="31" t="s">
        <v>609</v>
      </c>
      <c r="M381" s="51" t="s">
        <v>895</v>
      </c>
      <c r="O381" s="149" t="s">
        <v>58</v>
      </c>
      <c r="P381" s="35" t="s">
        <v>106</v>
      </c>
      <c r="Q381" s="35"/>
      <c r="R381" s="35"/>
      <c r="S381" s="35"/>
      <c r="T381" s="35"/>
      <c r="U381" s="35"/>
      <c r="V381" s="35"/>
      <c r="W381" s="35"/>
      <c r="X381" s="35"/>
      <c r="Y381" s="35"/>
      <c r="Z381" s="38" t="str">
        <f t="array" ref="Z381">IFERROR(xlookup(C:C,'Follow up.1'!A:A,'Follow up.1'!AF:AF),"-")</f>
        <v>-</v>
      </c>
      <c r="AA381" s="31"/>
      <c r="AB381" s="31"/>
      <c r="AC381" s="31"/>
      <c r="AD381" s="31"/>
      <c r="AE381" s="31"/>
      <c r="AF381" s="31"/>
      <c r="AG381" s="31"/>
      <c r="AH381" s="31"/>
      <c r="AI381" s="31"/>
      <c r="AJ381" s="31"/>
      <c r="AK381" s="31"/>
      <c r="AL381" s="31"/>
      <c r="AM381" s="31"/>
      <c r="AN381" s="39" t="str">
        <f t="array" ref="AN381">IFNA(TEXT(XLOOKUP(C:C,'Follow up.2'!B:B,'Follow up.2'!AF:AF), "mm/yyyy"), "-")</f>
        <v>-</v>
      </c>
      <c r="AO381" s="31"/>
      <c r="AP381" s="27"/>
      <c r="AQ381" s="3"/>
      <c r="AR381" s="3"/>
      <c r="AS381" s="3"/>
      <c r="AT381" s="3"/>
      <c r="AU381" s="3"/>
      <c r="AV381" s="3"/>
      <c r="AW381" s="3"/>
      <c r="AX381" s="3"/>
      <c r="AY381" s="3"/>
      <c r="AZ381" s="3"/>
      <c r="BA381" s="3"/>
      <c r="BB381" s="3"/>
      <c r="BC381" s="3"/>
      <c r="BD381" s="3"/>
      <c r="BE381" s="3"/>
      <c r="BF381" s="3"/>
      <c r="BG381" s="3"/>
      <c r="BH381" s="3"/>
      <c r="BI381" s="3"/>
    </row>
    <row r="382" ht="14.25" customHeight="1">
      <c r="A382" s="1"/>
      <c r="B382" s="1" t="str">
        <f t="array" ref="B382">ifna(iferror(xlookup(C:C,'1000'!A:A,'1000'!D:D),iferror(xlookup(C:C,'2000'!A:A,'2000'!D:D),xlookup(C:C,'3000'!A:A,'3000'!D:D))),"-")</f>
        <v>-</v>
      </c>
      <c r="C382" s="26">
        <v>1269.0</v>
      </c>
      <c r="D382" s="27" t="s">
        <v>1732</v>
      </c>
      <c r="E382" s="27" t="s">
        <v>185</v>
      </c>
      <c r="F382" s="27" t="s">
        <v>92</v>
      </c>
      <c r="G382" s="27">
        <v>14.0</v>
      </c>
      <c r="H382" s="28" t="s">
        <v>1733</v>
      </c>
      <c r="I382" s="29" t="s">
        <v>1734</v>
      </c>
      <c r="J382" s="27" t="s">
        <v>1735</v>
      </c>
      <c r="K382" s="30" t="s">
        <v>42</v>
      </c>
      <c r="L382" s="31" t="s">
        <v>42</v>
      </c>
      <c r="M382" s="51" t="s">
        <v>895</v>
      </c>
      <c r="N382" s="153" t="s">
        <v>58</v>
      </c>
      <c r="O382" s="149" t="s">
        <v>58</v>
      </c>
      <c r="P382" s="35" t="s">
        <v>106</v>
      </c>
      <c r="Q382" s="35"/>
      <c r="R382" s="35"/>
      <c r="S382" s="35"/>
      <c r="T382" s="35"/>
      <c r="U382" s="35"/>
      <c r="V382" s="35"/>
      <c r="W382" s="35"/>
      <c r="X382" s="35"/>
      <c r="Y382" s="35"/>
      <c r="Z382" s="38" t="str">
        <f t="array" ref="Z382">IFERROR(xlookup(C:C,'Follow up.1'!A:A,'Follow up.1'!AF:AF),"-")</f>
        <v>-</v>
      </c>
      <c r="AA382" s="31"/>
      <c r="AB382" s="31"/>
      <c r="AC382" s="31"/>
      <c r="AD382" s="31"/>
      <c r="AE382" s="31"/>
      <c r="AF382" s="31"/>
      <c r="AG382" s="31"/>
      <c r="AH382" s="31"/>
      <c r="AI382" s="31"/>
      <c r="AJ382" s="31"/>
      <c r="AK382" s="31"/>
      <c r="AL382" s="31"/>
      <c r="AM382" s="31"/>
      <c r="AN382" s="39" t="str">
        <f t="array" ref="AN382">IFNA(TEXT(XLOOKUP(C:C,'Follow up.2'!B:B,'Follow up.2'!AF:AF), "mm/yyyy"), "-")</f>
        <v>-</v>
      </c>
      <c r="AO382" s="31"/>
      <c r="AP382" s="27"/>
      <c r="AQ382" s="3"/>
      <c r="AR382" s="3"/>
      <c r="AS382" s="3"/>
      <c r="AT382" s="3"/>
      <c r="AU382" s="3"/>
      <c r="AV382" s="3"/>
      <c r="AW382" s="3"/>
      <c r="AX382" s="3"/>
      <c r="AY382" s="3"/>
      <c r="AZ382" s="3"/>
      <c r="BA382" s="3"/>
      <c r="BB382" s="3"/>
      <c r="BC382" s="3"/>
      <c r="BD382" s="3"/>
      <c r="BE382" s="3"/>
      <c r="BF382" s="3"/>
      <c r="BG382" s="3"/>
      <c r="BH382" s="3"/>
      <c r="BI382" s="3"/>
    </row>
    <row r="383" ht="14.25" customHeight="1">
      <c r="A383" s="1"/>
      <c r="B383" s="1" t="str">
        <f t="array" ref="B383">ifna(iferror(xlookup(C:C,'1000'!A:A,'1000'!D:D),iferror(xlookup(C:C,'2000'!A:A,'2000'!D:D),xlookup(C:C,'3000'!A:A,'3000'!D:D))),"-")</f>
        <v>-</v>
      </c>
      <c r="C383" s="26">
        <v>1283.0</v>
      </c>
      <c r="D383" s="27" t="s">
        <v>1736</v>
      </c>
      <c r="E383" s="27" t="s">
        <v>1737</v>
      </c>
      <c r="F383" s="27" t="s">
        <v>92</v>
      </c>
      <c r="G383" s="27">
        <v>14.0</v>
      </c>
      <c r="H383" s="28" t="s">
        <v>1738</v>
      </c>
      <c r="I383" s="29" t="s">
        <v>1739</v>
      </c>
      <c r="J383" s="27"/>
      <c r="K383" s="30" t="s">
        <v>42</v>
      </c>
      <c r="L383" s="31" t="s">
        <v>42</v>
      </c>
      <c r="M383" s="51" t="s">
        <v>895</v>
      </c>
      <c r="N383" s="153" t="s">
        <v>58</v>
      </c>
      <c r="O383" s="149" t="s">
        <v>58</v>
      </c>
      <c r="P383" s="35" t="s">
        <v>106</v>
      </c>
      <c r="Q383" s="35" t="s">
        <v>106</v>
      </c>
      <c r="R383" s="35" t="s">
        <v>106</v>
      </c>
      <c r="S383" s="35" t="s">
        <v>106</v>
      </c>
      <c r="T383" s="35" t="s">
        <v>106</v>
      </c>
      <c r="U383" s="35"/>
      <c r="V383" s="35"/>
      <c r="W383" s="35"/>
      <c r="X383" s="35"/>
      <c r="Y383" s="35"/>
      <c r="Z383" s="38" t="str">
        <f t="array" ref="Z383">IFERROR(xlookup(C:C,'Follow up.1'!A:A,'Follow up.1'!AF:AF),"-")</f>
        <v>-</v>
      </c>
      <c r="AA383" s="31"/>
      <c r="AB383" s="31"/>
      <c r="AC383" s="31"/>
      <c r="AD383" s="31"/>
      <c r="AE383" s="31"/>
      <c r="AF383" s="31"/>
      <c r="AG383" s="31"/>
      <c r="AH383" s="31"/>
      <c r="AI383" s="31"/>
      <c r="AJ383" s="31"/>
      <c r="AK383" s="31"/>
      <c r="AL383" s="31"/>
      <c r="AM383" s="31"/>
      <c r="AN383" s="39" t="str">
        <f t="array" ref="AN383">IFNA(TEXT(XLOOKUP(C:C,'Follow up.2'!B:B,'Follow up.2'!AF:AF), "mm/yyyy"), "-")</f>
        <v>-</v>
      </c>
      <c r="AO383" s="31"/>
      <c r="AP383" s="27"/>
      <c r="AQ383" s="3"/>
      <c r="AR383" s="3"/>
      <c r="AS383" s="3"/>
      <c r="AT383" s="3"/>
      <c r="AU383" s="3"/>
      <c r="AV383" s="3"/>
      <c r="AW383" s="3"/>
      <c r="AX383" s="3"/>
      <c r="AY383" s="3"/>
      <c r="AZ383" s="3"/>
      <c r="BA383" s="3"/>
      <c r="BB383" s="3"/>
      <c r="BC383" s="3"/>
      <c r="BD383" s="3"/>
      <c r="BE383" s="3"/>
      <c r="BF383" s="3"/>
      <c r="BG383" s="3"/>
      <c r="BH383" s="3"/>
      <c r="BI383" s="3"/>
    </row>
    <row r="384" ht="14.25" customHeight="1">
      <c r="A384" s="1"/>
      <c r="B384" s="1" t="str">
        <f t="array" ref="B384">ifna(iferror(xlookup(C:C,'1000'!A:A,'1000'!D:D),iferror(xlookup(C:C,'2000'!A:A,'2000'!D:D),xlookup(C:C,'3000'!A:A,'3000'!D:D))),"-")</f>
        <v>-</v>
      </c>
      <c r="C384" s="26">
        <v>1285.0</v>
      </c>
      <c r="D384" s="27" t="s">
        <v>1740</v>
      </c>
      <c r="E384" s="27" t="s">
        <v>959</v>
      </c>
      <c r="F384" s="27" t="s">
        <v>38</v>
      </c>
      <c r="G384" s="27">
        <v>14.0</v>
      </c>
      <c r="H384" s="28" t="s">
        <v>531</v>
      </c>
      <c r="I384" s="29" t="s">
        <v>531</v>
      </c>
      <c r="J384" s="27" t="s">
        <v>1741</v>
      </c>
      <c r="K384" s="30" t="s">
        <v>42</v>
      </c>
      <c r="L384" s="31" t="s">
        <v>42</v>
      </c>
      <c r="M384" s="51" t="s">
        <v>895</v>
      </c>
      <c r="N384" s="153" t="s">
        <v>58</v>
      </c>
      <c r="O384" s="149" t="s">
        <v>58</v>
      </c>
      <c r="P384" s="35" t="s">
        <v>106</v>
      </c>
      <c r="Q384" s="35"/>
      <c r="R384" s="35"/>
      <c r="S384" s="35"/>
      <c r="T384" s="35"/>
      <c r="U384" s="35"/>
      <c r="V384" s="35"/>
      <c r="W384" s="35"/>
      <c r="X384" s="35"/>
      <c r="Y384" s="35"/>
      <c r="Z384" s="38" t="str">
        <f t="array" ref="Z384">IFERROR(xlookup(C:C,'Follow up.1'!A:A,'Follow up.1'!AF:AF),"-")</f>
        <v>-</v>
      </c>
      <c r="AA384" s="31"/>
      <c r="AB384" s="31"/>
      <c r="AC384" s="31"/>
      <c r="AD384" s="31"/>
      <c r="AE384" s="31"/>
      <c r="AF384" s="31"/>
      <c r="AG384" s="31"/>
      <c r="AH384" s="31"/>
      <c r="AI384" s="31"/>
      <c r="AJ384" s="31"/>
      <c r="AK384" s="31"/>
      <c r="AL384" s="31"/>
      <c r="AM384" s="31"/>
      <c r="AN384" s="39" t="str">
        <f t="array" ref="AN384">IFNA(TEXT(XLOOKUP(C:C,'Follow up.2'!B:B,'Follow up.2'!AF:AF), "mm/yyyy"), "-")</f>
        <v>-</v>
      </c>
      <c r="AO384" s="31"/>
      <c r="AP384" s="27"/>
      <c r="AQ384" s="3"/>
      <c r="AR384" s="3"/>
      <c r="AS384" s="3"/>
      <c r="AT384" s="3"/>
      <c r="AU384" s="3"/>
      <c r="AV384" s="3"/>
      <c r="AW384" s="3"/>
      <c r="AX384" s="3"/>
      <c r="AY384" s="3"/>
      <c r="AZ384" s="3"/>
      <c r="BA384" s="3"/>
      <c r="BB384" s="3"/>
      <c r="BC384" s="3"/>
      <c r="BD384" s="3"/>
      <c r="BE384" s="3"/>
      <c r="BF384" s="3"/>
      <c r="BG384" s="3"/>
      <c r="BH384" s="3"/>
      <c r="BI384" s="3"/>
    </row>
    <row r="385" ht="14.25" customHeight="1">
      <c r="A385" s="1"/>
      <c r="B385" s="1" t="str">
        <f t="array" ref="B385">ifna(iferror(xlookup(C:C,'1000'!A:A,'1000'!D:D),iferror(xlookup(C:C,'2000'!A:A,'2000'!D:D),xlookup(C:C,'3000'!A:A,'3000'!D:D))),"-")</f>
        <v>-</v>
      </c>
      <c r="C385" s="26">
        <v>1289.0</v>
      </c>
      <c r="D385" s="27" t="s">
        <v>1742</v>
      </c>
      <c r="E385" s="27" t="s">
        <v>1743</v>
      </c>
      <c r="F385" s="27" t="s">
        <v>92</v>
      </c>
      <c r="G385" s="27">
        <v>14.0</v>
      </c>
      <c r="H385" s="28" t="s">
        <v>1744</v>
      </c>
      <c r="I385" s="29" t="s">
        <v>1745</v>
      </c>
      <c r="J385" s="27"/>
      <c r="K385" s="30" t="s">
        <v>42</v>
      </c>
      <c r="L385" s="31" t="s">
        <v>42</v>
      </c>
      <c r="M385" s="51" t="s">
        <v>895</v>
      </c>
      <c r="N385" s="153" t="s">
        <v>58</v>
      </c>
      <c r="O385" s="149" t="s">
        <v>58</v>
      </c>
      <c r="P385" s="35" t="s">
        <v>106</v>
      </c>
      <c r="Q385" s="35" t="s">
        <v>45</v>
      </c>
      <c r="R385" s="35" t="s">
        <v>56</v>
      </c>
      <c r="S385" s="35" t="s">
        <v>45</v>
      </c>
      <c r="T385" s="35" t="s">
        <v>106</v>
      </c>
      <c r="U385" s="35"/>
      <c r="V385" s="35"/>
      <c r="W385" s="35"/>
      <c r="X385" s="35"/>
      <c r="Y385" s="35"/>
      <c r="Z385" s="38" t="str">
        <f t="array" ref="Z385">IFERROR(xlookup(C:C,'Follow up.1'!A:A,'Follow up.1'!AF:AF),"-")</f>
        <v>-</v>
      </c>
      <c r="AA385" s="31"/>
      <c r="AB385" s="31"/>
      <c r="AC385" s="31"/>
      <c r="AD385" s="31"/>
      <c r="AE385" s="31"/>
      <c r="AF385" s="31"/>
      <c r="AG385" s="31"/>
      <c r="AH385" s="31"/>
      <c r="AI385" s="31"/>
      <c r="AJ385" s="31"/>
      <c r="AK385" s="31"/>
      <c r="AL385" s="31"/>
      <c r="AM385" s="31"/>
      <c r="AN385" s="39" t="str">
        <f t="array" ref="AN385">IFNA(TEXT(XLOOKUP(C:C,'Follow up.2'!B:B,'Follow up.2'!AF:AF), "mm/yyyy"), "-")</f>
        <v>-</v>
      </c>
      <c r="AO385" s="31"/>
      <c r="AP385" s="27"/>
      <c r="AQ385" s="3"/>
      <c r="AR385" s="3"/>
      <c r="AS385" s="3"/>
      <c r="AT385" s="3"/>
      <c r="AU385" s="3"/>
      <c r="AV385" s="3"/>
      <c r="AW385" s="3"/>
      <c r="AX385" s="3"/>
      <c r="AY385" s="3"/>
      <c r="AZ385" s="3"/>
      <c r="BA385" s="3"/>
      <c r="BB385" s="3"/>
      <c r="BC385" s="3"/>
      <c r="BD385" s="3"/>
      <c r="BE385" s="3"/>
      <c r="BF385" s="3"/>
      <c r="BG385" s="3"/>
      <c r="BH385" s="3"/>
      <c r="BI385" s="3"/>
    </row>
    <row r="386" ht="14.25" customHeight="1">
      <c r="A386" s="1"/>
      <c r="B386" s="1" t="str">
        <f t="array" ref="B386">ifna(iferror(xlookup(C:C,'1000'!A:A,'1000'!D:D),iferror(xlookup(C:C,'2000'!A:A,'2000'!D:D),xlookup(C:C,'3000'!A:A,'3000'!D:D))),"-")</f>
        <v>-</v>
      </c>
      <c r="C386" s="26">
        <v>1294.0</v>
      </c>
      <c r="D386" s="27" t="s">
        <v>1746</v>
      </c>
      <c r="E386" s="27" t="s">
        <v>1747</v>
      </c>
      <c r="F386" s="27" t="s">
        <v>38</v>
      </c>
      <c r="G386" s="27">
        <v>14.0</v>
      </c>
      <c r="H386" s="28" t="s">
        <v>1748</v>
      </c>
      <c r="I386" s="29" t="s">
        <v>1749</v>
      </c>
      <c r="J386" s="27"/>
      <c r="K386" s="30" t="s">
        <v>42</v>
      </c>
      <c r="L386" s="31" t="s">
        <v>42</v>
      </c>
      <c r="M386" s="51" t="s">
        <v>895</v>
      </c>
      <c r="N386" s="153" t="s">
        <v>58</v>
      </c>
      <c r="O386" s="149" t="s">
        <v>58</v>
      </c>
      <c r="P386" s="35" t="s">
        <v>106</v>
      </c>
      <c r="Q386" s="35" t="s">
        <v>106</v>
      </c>
      <c r="R386" s="35" t="s">
        <v>106</v>
      </c>
      <c r="S386" s="35"/>
      <c r="T386" s="35"/>
      <c r="U386" s="35"/>
      <c r="V386" s="35"/>
      <c r="W386" s="35"/>
      <c r="X386" s="35"/>
      <c r="Y386" s="35"/>
      <c r="Z386" s="38" t="str">
        <f t="array" ref="Z386">IFERROR(xlookup(C:C,'Follow up.1'!A:A,'Follow up.1'!AF:AF),"-")</f>
        <v>-</v>
      </c>
      <c r="AA386" s="31"/>
      <c r="AB386" s="31"/>
      <c r="AC386" s="31"/>
      <c r="AD386" s="31"/>
      <c r="AE386" s="31"/>
      <c r="AF386" s="31"/>
      <c r="AG386" s="31"/>
      <c r="AH386" s="31"/>
      <c r="AI386" s="31"/>
      <c r="AJ386" s="31"/>
      <c r="AK386" s="31"/>
      <c r="AL386" s="31"/>
      <c r="AM386" s="31"/>
      <c r="AN386" s="39" t="str">
        <f t="array" ref="AN386">IFNA(TEXT(XLOOKUP(C:C,'Follow up.2'!B:B,'Follow up.2'!AF:AF), "mm/yyyy"), "-")</f>
        <v>-</v>
      </c>
      <c r="AO386" s="31"/>
      <c r="AP386" s="27"/>
      <c r="AQ386" s="3"/>
      <c r="AR386" s="3"/>
      <c r="AS386" s="3"/>
      <c r="AT386" s="3"/>
      <c r="AU386" s="3"/>
      <c r="AV386" s="3"/>
      <c r="AW386" s="3"/>
      <c r="AX386" s="3"/>
      <c r="AY386" s="3"/>
      <c r="AZ386" s="3"/>
      <c r="BA386" s="3"/>
      <c r="BB386" s="3"/>
      <c r="BC386" s="3"/>
      <c r="BD386" s="3"/>
      <c r="BE386" s="3"/>
      <c r="BF386" s="3"/>
      <c r="BG386" s="3"/>
      <c r="BH386" s="3"/>
      <c r="BI386" s="3"/>
    </row>
    <row r="387" ht="14.25" customHeight="1">
      <c r="A387" s="1"/>
      <c r="B387" s="1" t="str">
        <f t="array" ref="B387">ifna(iferror(xlookup(C:C,'1000'!A:A,'1000'!D:D),iferror(xlookup(C:C,'2000'!A:A,'2000'!D:D),xlookup(C:C,'3000'!A:A,'3000'!D:D))),"-")</f>
        <v>-</v>
      </c>
      <c r="C387" s="26">
        <v>1295.0</v>
      </c>
      <c r="D387" s="27" t="s">
        <v>1750</v>
      </c>
      <c r="E387" s="27" t="s">
        <v>1737</v>
      </c>
      <c r="F387" s="27" t="s">
        <v>92</v>
      </c>
      <c r="G387" s="27">
        <v>14.0</v>
      </c>
      <c r="H387" s="28" t="s">
        <v>1738</v>
      </c>
      <c r="I387" s="29" t="s">
        <v>1739</v>
      </c>
      <c r="J387" s="27"/>
      <c r="K387" s="30" t="s">
        <v>42</v>
      </c>
      <c r="L387" s="31" t="s">
        <v>42</v>
      </c>
      <c r="M387" s="51" t="s">
        <v>895</v>
      </c>
      <c r="N387" s="153" t="s">
        <v>58</v>
      </c>
      <c r="O387" s="149" t="s">
        <v>58</v>
      </c>
      <c r="P387" s="35" t="s">
        <v>106</v>
      </c>
      <c r="Q387" s="35" t="s">
        <v>106</v>
      </c>
      <c r="R387" s="35" t="s">
        <v>106</v>
      </c>
      <c r="S387" s="35" t="s">
        <v>106</v>
      </c>
      <c r="T387" s="35" t="s">
        <v>106</v>
      </c>
      <c r="U387" s="35"/>
      <c r="V387" s="35"/>
      <c r="W387" s="35"/>
      <c r="X387" s="35"/>
      <c r="Y387" s="35"/>
      <c r="Z387" s="38" t="str">
        <f t="array" ref="Z387">IFERROR(xlookup(C:C,'Follow up.1'!A:A,'Follow up.1'!AF:AF),"-")</f>
        <v>-</v>
      </c>
      <c r="AA387" s="31"/>
      <c r="AB387" s="31"/>
      <c r="AC387" s="31"/>
      <c r="AD387" s="31"/>
      <c r="AE387" s="31"/>
      <c r="AF387" s="31"/>
      <c r="AG387" s="31"/>
      <c r="AH387" s="31"/>
      <c r="AI387" s="31"/>
      <c r="AJ387" s="31"/>
      <c r="AK387" s="31"/>
      <c r="AL387" s="31"/>
      <c r="AM387" s="31"/>
      <c r="AN387" s="39" t="str">
        <f t="array" ref="AN387">IFNA(TEXT(XLOOKUP(C:C,'Follow up.2'!B:B,'Follow up.2'!AF:AF), "mm/yyyy"), "-")</f>
        <v>-</v>
      </c>
      <c r="AO387" s="31"/>
      <c r="AP387" s="27"/>
      <c r="AQ387" s="3"/>
      <c r="AR387" s="3"/>
      <c r="AS387" s="3"/>
      <c r="AT387" s="3"/>
      <c r="AU387" s="3"/>
      <c r="AV387" s="3"/>
      <c r="AW387" s="3"/>
      <c r="AX387" s="3"/>
      <c r="AY387" s="3"/>
      <c r="AZ387" s="3"/>
      <c r="BA387" s="3"/>
      <c r="BB387" s="3"/>
      <c r="BC387" s="3"/>
      <c r="BD387" s="3"/>
      <c r="BE387" s="3"/>
      <c r="BF387" s="3"/>
      <c r="BG387" s="3"/>
      <c r="BH387" s="3"/>
      <c r="BI387" s="3"/>
    </row>
    <row r="388" ht="14.25" customHeight="1">
      <c r="A388" s="1"/>
      <c r="B388" s="1" t="str">
        <f t="array" ref="B388">ifna(iferror(xlookup(C:C,'1000'!A:A,'1000'!D:D),iferror(xlookup(C:C,'2000'!A:A,'2000'!D:D),xlookup(C:C,'3000'!A:A,'3000'!D:D))),"-")</f>
        <v>-</v>
      </c>
      <c r="C388" s="26">
        <v>1326.0</v>
      </c>
      <c r="D388" s="27" t="s">
        <v>1751</v>
      </c>
      <c r="E388" s="27" t="s">
        <v>1752</v>
      </c>
      <c r="F388" s="27" t="s">
        <v>81</v>
      </c>
      <c r="G388" s="27">
        <v>14.0</v>
      </c>
      <c r="H388" s="28" t="s">
        <v>1753</v>
      </c>
      <c r="I388" s="175">
        <v>2.672267393E9</v>
      </c>
      <c r="J388" s="27"/>
      <c r="K388" s="30" t="s">
        <v>609</v>
      </c>
      <c r="L388" s="31" t="s">
        <v>609</v>
      </c>
      <c r="M388" s="51" t="s">
        <v>895</v>
      </c>
      <c r="N388" s="153" t="s">
        <v>58</v>
      </c>
      <c r="O388" s="149" t="s">
        <v>58</v>
      </c>
      <c r="P388" s="199" t="s">
        <v>106</v>
      </c>
      <c r="Q388" s="65"/>
      <c r="R388" s="65"/>
      <c r="S388" s="65"/>
      <c r="T388" s="65"/>
      <c r="U388" s="65"/>
      <c r="V388" s="65"/>
      <c r="W388" s="65"/>
      <c r="X388" s="65"/>
      <c r="Y388" s="65"/>
      <c r="Z388" s="38" t="str">
        <f t="array" ref="Z388">IFERROR(xlookup(C:C,'Follow up.1'!A:A,'Follow up.1'!AF:AF),"-")</f>
        <v>-</v>
      </c>
      <c r="AA388" s="6"/>
      <c r="AB388" s="6"/>
      <c r="AC388" s="6"/>
      <c r="AD388" s="6"/>
      <c r="AE388" s="6"/>
      <c r="AF388" s="6"/>
      <c r="AG388" s="6"/>
      <c r="AH388" s="6"/>
      <c r="AI388" s="6"/>
      <c r="AJ388" s="6"/>
      <c r="AK388" s="6"/>
      <c r="AL388" s="6"/>
      <c r="AM388" s="6"/>
      <c r="AN388" s="39" t="str">
        <f t="array" ref="AN388">IFNA(TEXT(XLOOKUP(C:C,'Follow up.2'!B:B,'Follow up.2'!AF:AF), "mm/yyyy"), "-")</f>
        <v>-</v>
      </c>
      <c r="AO388" s="6"/>
      <c r="AP388" s="3"/>
      <c r="AQ388" s="3"/>
      <c r="AR388" s="3"/>
      <c r="AS388" s="3"/>
      <c r="AT388" s="3"/>
      <c r="AU388" s="3"/>
      <c r="AV388" s="3"/>
      <c r="AW388" s="3"/>
      <c r="AX388" s="3"/>
      <c r="AY388" s="3"/>
      <c r="AZ388" s="3"/>
      <c r="BA388" s="3"/>
      <c r="BB388" s="3"/>
      <c r="BC388" s="3"/>
      <c r="BD388" s="3"/>
      <c r="BE388" s="3"/>
      <c r="BF388" s="3"/>
      <c r="BG388" s="3"/>
      <c r="BH388" s="3"/>
      <c r="BI388" s="3"/>
    </row>
    <row r="389" ht="14.25" customHeight="1">
      <c r="A389" s="1"/>
      <c r="B389" s="1" t="str">
        <f t="array" ref="B389">ifna(iferror(xlookup(C:C,'1000'!A:A,'1000'!D:D),iferror(xlookup(C:C,'2000'!A:A,'2000'!D:D),xlookup(C:C,'3000'!A:A,'3000'!D:D))),"-")</f>
        <v>-</v>
      </c>
      <c r="C389" s="26">
        <v>1334.0</v>
      </c>
      <c r="D389" s="27" t="s">
        <v>1754</v>
      </c>
      <c r="E389" s="27" t="s">
        <v>1755</v>
      </c>
      <c r="F389" s="27" t="s">
        <v>92</v>
      </c>
      <c r="G389" s="27">
        <v>14.0</v>
      </c>
      <c r="H389" s="28" t="s">
        <v>711</v>
      </c>
      <c r="I389" s="29" t="s">
        <v>714</v>
      </c>
      <c r="J389" s="27" t="s">
        <v>714</v>
      </c>
      <c r="K389" s="30" t="s">
        <v>609</v>
      </c>
      <c r="L389" s="31" t="s">
        <v>609</v>
      </c>
      <c r="M389" s="51" t="s">
        <v>895</v>
      </c>
      <c r="N389" s="153" t="s">
        <v>58</v>
      </c>
      <c r="O389" s="149" t="s">
        <v>58</v>
      </c>
      <c r="P389" s="65" t="s">
        <v>46</v>
      </c>
      <c r="Q389" s="65"/>
      <c r="R389" s="65"/>
      <c r="S389" s="65"/>
      <c r="T389" s="65"/>
      <c r="U389" s="65"/>
      <c r="V389" s="65"/>
      <c r="W389" s="65"/>
      <c r="X389" s="65"/>
      <c r="Y389" s="65"/>
      <c r="Z389" s="38" t="str">
        <f t="array" ref="Z389">IFERROR(xlookup(C:C,'Follow up.1'!A:A,'Follow up.1'!AF:AF),"-")</f>
        <v>-</v>
      </c>
      <c r="AA389" s="6"/>
      <c r="AB389" s="6"/>
      <c r="AC389" s="6"/>
      <c r="AD389" s="6"/>
      <c r="AE389" s="6"/>
      <c r="AF389" s="6"/>
      <c r="AG389" s="6"/>
      <c r="AH389" s="6"/>
      <c r="AI389" s="6"/>
      <c r="AJ389" s="6"/>
      <c r="AK389" s="6"/>
      <c r="AL389" s="6"/>
      <c r="AM389" s="6"/>
      <c r="AN389" s="39" t="str">
        <f t="array" ref="AN389">IFNA(TEXT(XLOOKUP(C:C,'Follow up.2'!B:B,'Follow up.2'!AF:AF), "mm/yyyy"), "-")</f>
        <v>-</v>
      </c>
      <c r="AO389" s="6"/>
      <c r="AP389" s="3"/>
      <c r="AQ389" s="3"/>
      <c r="AR389" s="3"/>
      <c r="AS389" s="3"/>
      <c r="AT389" s="3"/>
      <c r="AU389" s="3"/>
      <c r="AV389" s="3"/>
      <c r="AW389" s="3"/>
      <c r="AX389" s="3"/>
      <c r="AY389" s="3"/>
      <c r="AZ389" s="3"/>
      <c r="BA389" s="3"/>
      <c r="BB389" s="3"/>
      <c r="BC389" s="3"/>
      <c r="BD389" s="3"/>
      <c r="BE389" s="3"/>
      <c r="BF389" s="3"/>
      <c r="BG389" s="3"/>
      <c r="BH389" s="3"/>
      <c r="BI389" s="3"/>
    </row>
    <row r="390" ht="14.25" customHeight="1">
      <c r="A390" s="1"/>
      <c r="B390" s="1" t="str">
        <f t="array" ref="B390">ifna(iferror(xlookup(C:C,'1000'!A:A,'1000'!D:D),iferror(xlookup(C:C,'2000'!A:A,'2000'!D:D),xlookup(C:C,'3000'!A:A,'3000'!D:D))),"-")</f>
        <v>-</v>
      </c>
      <c r="C390" s="26">
        <v>1339.0</v>
      </c>
      <c r="D390" s="27" t="s">
        <v>1756</v>
      </c>
      <c r="E390" s="27"/>
      <c r="F390" s="27" t="s">
        <v>92</v>
      </c>
      <c r="G390" s="27">
        <v>14.0</v>
      </c>
      <c r="H390" s="28" t="s">
        <v>1757</v>
      </c>
      <c r="I390" s="29" t="s">
        <v>1758</v>
      </c>
      <c r="J390" s="27" t="s">
        <v>1758</v>
      </c>
      <c r="K390" s="30" t="s">
        <v>609</v>
      </c>
      <c r="L390" s="31" t="s">
        <v>609</v>
      </c>
      <c r="M390" s="51" t="s">
        <v>895</v>
      </c>
      <c r="N390" s="153" t="s">
        <v>58</v>
      </c>
      <c r="O390" s="149" t="s">
        <v>58</v>
      </c>
      <c r="P390" s="65" t="s">
        <v>46</v>
      </c>
      <c r="Q390" s="65"/>
      <c r="R390" s="65"/>
      <c r="S390" s="65"/>
      <c r="T390" s="65"/>
      <c r="U390" s="65"/>
      <c r="V390" s="65"/>
      <c r="W390" s="65"/>
      <c r="X390" s="65"/>
      <c r="Y390" s="65"/>
      <c r="Z390" s="38" t="str">
        <f t="array" ref="Z390">IFERROR(xlookup(C:C,'Follow up.1'!A:A,'Follow up.1'!AF:AF),"-")</f>
        <v>-</v>
      </c>
      <c r="AA390" s="6"/>
      <c r="AB390" s="6"/>
      <c r="AC390" s="6"/>
      <c r="AD390" s="6"/>
      <c r="AE390" s="6"/>
      <c r="AF390" s="6"/>
      <c r="AG390" s="6"/>
      <c r="AH390" s="6"/>
      <c r="AI390" s="6"/>
      <c r="AJ390" s="6"/>
      <c r="AK390" s="6"/>
      <c r="AL390" s="6"/>
      <c r="AM390" s="6"/>
      <c r="AN390" s="39" t="str">
        <f t="array" ref="AN390">IFNA(TEXT(XLOOKUP(C:C,'Follow up.2'!B:B,'Follow up.2'!AF:AF), "mm/yyyy"), "-")</f>
        <v>-</v>
      </c>
      <c r="AO390" s="6"/>
      <c r="AP390" s="3"/>
      <c r="AQ390" s="3"/>
      <c r="AR390" s="3"/>
      <c r="AS390" s="3"/>
      <c r="AT390" s="3"/>
      <c r="AU390" s="3"/>
      <c r="AV390" s="3"/>
      <c r="AW390" s="3"/>
      <c r="AX390" s="3"/>
      <c r="AY390" s="3"/>
      <c r="AZ390" s="3"/>
      <c r="BA390" s="3"/>
      <c r="BB390" s="3"/>
      <c r="BC390" s="3"/>
      <c r="BD390" s="3"/>
      <c r="BE390" s="3"/>
      <c r="BF390" s="3"/>
      <c r="BG390" s="3"/>
      <c r="BH390" s="3"/>
      <c r="BI390" s="3"/>
    </row>
    <row r="391" ht="14.25" customHeight="1">
      <c r="A391" s="1"/>
      <c r="B391" s="1" t="str">
        <f t="array" ref="B391">ifna(iferror(xlookup(C:C,'1000'!A:A,'1000'!D:D),iferror(xlookup(C:C,'2000'!A:A,'2000'!D:D),xlookup(C:C,'3000'!A:A,'3000'!D:D))),"-")</f>
        <v>-</v>
      </c>
      <c r="C391" s="60">
        <v>1373.0</v>
      </c>
      <c r="D391" s="61" t="s">
        <v>1759</v>
      </c>
      <c r="E391" s="61" t="s">
        <v>1760</v>
      </c>
      <c r="F391" s="27" t="s">
        <v>50</v>
      </c>
      <c r="G391" s="61">
        <v>14.0</v>
      </c>
      <c r="H391" s="62"/>
      <c r="I391" s="63"/>
      <c r="J391" s="61" t="s">
        <v>1761</v>
      </c>
      <c r="K391" s="64" t="s">
        <v>42</v>
      </c>
      <c r="L391" s="205" t="s">
        <v>42</v>
      </c>
      <c r="M391" s="51" t="s">
        <v>895</v>
      </c>
      <c r="N391" s="153" t="s">
        <v>58</v>
      </c>
      <c r="O391" s="149" t="s">
        <v>58</v>
      </c>
      <c r="P391" s="236" t="s">
        <v>44</v>
      </c>
      <c r="Q391" s="236" t="s">
        <v>44</v>
      </c>
      <c r="R391" s="236"/>
      <c r="S391" s="236"/>
      <c r="T391" s="236"/>
      <c r="U391" s="236"/>
      <c r="V391" s="236"/>
      <c r="W391" s="236"/>
      <c r="X391" s="236"/>
      <c r="Y391" s="236"/>
      <c r="Z391" s="38" t="str">
        <f t="array" ref="Z391">IFERROR(xlookup(C:C,'Follow up.1'!A:A,'Follow up.1'!AF:AF),"-")</f>
        <v>-</v>
      </c>
      <c r="AA391" s="297"/>
      <c r="AB391" s="297"/>
      <c r="AC391" s="297"/>
      <c r="AD391" s="297"/>
      <c r="AE391" s="297"/>
      <c r="AF391" s="297"/>
      <c r="AG391" s="297"/>
      <c r="AH391" s="297"/>
      <c r="AI391" s="297"/>
      <c r="AJ391" s="297"/>
      <c r="AK391" s="297"/>
      <c r="AL391" s="297"/>
      <c r="AM391" s="6"/>
      <c r="AN391" s="39" t="str">
        <f t="array" ref="AN391">IFNA(TEXT(XLOOKUP(C:C,'Follow up.2'!B:B,'Follow up.2'!AF:AF), "mm/yyyy"), "-")</f>
        <v>-</v>
      </c>
      <c r="AO391" s="297"/>
      <c r="AP391" s="232"/>
      <c r="AQ391" s="232"/>
      <c r="AR391" s="232"/>
      <c r="AS391" s="232"/>
      <c r="AT391" s="237"/>
      <c r="AU391" s="3"/>
      <c r="AV391" s="3"/>
      <c r="AW391" s="3"/>
      <c r="AX391" s="3"/>
      <c r="AY391" s="3"/>
      <c r="AZ391" s="3"/>
      <c r="BA391" s="3"/>
      <c r="BB391" s="3"/>
      <c r="BC391" s="3"/>
      <c r="BD391" s="3"/>
      <c r="BE391" s="3"/>
      <c r="BF391" s="3"/>
      <c r="BG391" s="3"/>
      <c r="BH391" s="3"/>
      <c r="BI391" s="3"/>
    </row>
    <row r="392" ht="14.25" customHeight="1">
      <c r="A392" s="1"/>
      <c r="B392" s="1" t="str">
        <f t="array" ref="B392">ifna(iferror(xlookup(C:C,'1000'!A:A,'1000'!D:D),iferror(xlookup(C:C,'2000'!A:A,'2000'!D:D),xlookup(C:C,'3000'!A:A,'3000'!D:D))),"-")</f>
        <v>-</v>
      </c>
      <c r="C392" s="133">
        <v>1382.0</v>
      </c>
      <c r="D392" s="134" t="s">
        <v>1762</v>
      </c>
      <c r="E392" s="134" t="s">
        <v>1763</v>
      </c>
      <c r="F392" s="27" t="s">
        <v>117</v>
      </c>
      <c r="G392" s="134">
        <v>14.0</v>
      </c>
      <c r="H392" s="28" t="s">
        <v>1764</v>
      </c>
      <c r="I392" s="141">
        <v>2.154326783E9</v>
      </c>
      <c r="J392" s="134">
        <v>6.093041689E9</v>
      </c>
      <c r="K392" s="30" t="s">
        <v>42</v>
      </c>
      <c r="L392" s="31" t="s">
        <v>42</v>
      </c>
      <c r="M392" s="51" t="s">
        <v>895</v>
      </c>
      <c r="N392" s="153" t="s">
        <v>58</v>
      </c>
      <c r="O392" s="149" t="s">
        <v>58</v>
      </c>
      <c r="P392" s="65" t="s">
        <v>46</v>
      </c>
      <c r="Q392" s="65" t="s">
        <v>106</v>
      </c>
      <c r="R392" s="65" t="s">
        <v>106</v>
      </c>
      <c r="S392" s="65" t="s">
        <v>106</v>
      </c>
      <c r="T392" s="65"/>
      <c r="U392" s="65"/>
      <c r="V392" s="65"/>
      <c r="W392" s="65"/>
      <c r="X392" s="65"/>
      <c r="Y392" s="65"/>
      <c r="Z392" s="38" t="str">
        <f t="array" ref="Z392">IFERROR(xlookup(C:C,'Follow up.1'!A:A,'Follow up.1'!AF:AF),"-")</f>
        <v>-</v>
      </c>
      <c r="AA392" s="6"/>
      <c r="AB392" s="6"/>
      <c r="AC392" s="6"/>
      <c r="AD392" s="6"/>
      <c r="AE392" s="6"/>
      <c r="AF392" s="6"/>
      <c r="AG392" s="6"/>
      <c r="AH392" s="6"/>
      <c r="AI392" s="6"/>
      <c r="AJ392" s="6"/>
      <c r="AK392" s="6"/>
      <c r="AL392" s="6"/>
      <c r="AM392" s="6"/>
      <c r="AN392" s="39" t="str">
        <f t="array" ref="AN392">IFNA(TEXT(XLOOKUP(C:C,'Follow up.2'!B:B,'Follow up.2'!AF:AF), "mm/yyyy"), "-")</f>
        <v>-</v>
      </c>
      <c r="AO392" s="6"/>
      <c r="AP392" s="3"/>
      <c r="AQ392" s="3"/>
      <c r="AR392" s="3"/>
      <c r="AS392" s="3"/>
      <c r="AT392" s="3"/>
      <c r="AU392" s="3"/>
      <c r="AV392" s="3"/>
      <c r="AW392" s="3"/>
      <c r="AX392" s="3"/>
      <c r="AY392" s="3"/>
      <c r="AZ392" s="3"/>
      <c r="BA392" s="3"/>
      <c r="BB392" s="3"/>
      <c r="BC392" s="3"/>
      <c r="BD392" s="3"/>
      <c r="BE392" s="3"/>
      <c r="BF392" s="3"/>
      <c r="BG392" s="3"/>
      <c r="BH392" s="3"/>
      <c r="BI392" s="3"/>
    </row>
    <row r="393" ht="14.25" customHeight="1">
      <c r="A393" s="1"/>
      <c r="B393" s="1" t="str">
        <f t="array" ref="B393">ifna(iferror(xlookup(C:C,'1000'!A:A,'1000'!D:D),iferror(xlookup(C:C,'2000'!A:A,'2000'!D:D),xlookup(C:C,'3000'!A:A,'3000'!D:D))),"-")</f>
        <v>-</v>
      </c>
      <c r="C393" s="26">
        <v>1422.0</v>
      </c>
      <c r="D393" s="134" t="s">
        <v>1765</v>
      </c>
      <c r="E393" s="192"/>
      <c r="F393" s="27" t="s">
        <v>50</v>
      </c>
      <c r="G393" s="27">
        <v>14.0</v>
      </c>
      <c r="H393" s="193" t="s">
        <v>1766</v>
      </c>
      <c r="I393" s="194">
        <v>8.564840546E9</v>
      </c>
      <c r="J393" s="140"/>
      <c r="K393" s="30" t="s">
        <v>609</v>
      </c>
      <c r="L393" s="31" t="s">
        <v>609</v>
      </c>
      <c r="M393" s="51" t="s">
        <v>895</v>
      </c>
      <c r="N393" s="153" t="s">
        <v>58</v>
      </c>
      <c r="O393" s="149" t="s">
        <v>58</v>
      </c>
      <c r="P393" s="65" t="s">
        <v>106</v>
      </c>
      <c r="Q393" s="65" t="s">
        <v>45</v>
      </c>
      <c r="R393" s="65" t="s">
        <v>106</v>
      </c>
      <c r="S393" s="65"/>
      <c r="T393" s="65"/>
      <c r="U393" s="65"/>
      <c r="V393" s="65"/>
      <c r="W393" s="65"/>
      <c r="X393" s="65"/>
      <c r="Y393" s="65"/>
      <c r="Z393" s="38" t="str">
        <f t="array" ref="Z393">IFERROR(xlookup(C:C,'Follow up.1'!A:A,'Follow up.1'!AF:AF),"-")</f>
        <v>-</v>
      </c>
      <c r="AA393" s="6"/>
      <c r="AB393" s="6"/>
      <c r="AC393" s="6"/>
      <c r="AD393" s="6"/>
      <c r="AE393" s="6"/>
      <c r="AF393" s="6"/>
      <c r="AG393" s="6"/>
      <c r="AH393" s="6"/>
      <c r="AI393" s="6"/>
      <c r="AJ393" s="6"/>
      <c r="AK393" s="6"/>
      <c r="AL393" s="6"/>
      <c r="AM393" s="6"/>
      <c r="AN393" s="39" t="str">
        <f t="array" ref="AN393">IFNA(TEXT(XLOOKUP(C:C,'Follow up.2'!B:B,'Follow up.2'!AF:AF), "mm/yyyy"), "-")</f>
        <v>-</v>
      </c>
      <c r="AO393" s="6"/>
      <c r="AP393" s="3"/>
      <c r="AQ393" s="3"/>
      <c r="AR393" s="3"/>
      <c r="AS393" s="3"/>
      <c r="AT393" s="3"/>
      <c r="AU393" s="3"/>
      <c r="AV393" s="3"/>
      <c r="AW393" s="3"/>
      <c r="AX393" s="3"/>
      <c r="AY393" s="3"/>
      <c r="AZ393" s="3"/>
      <c r="BA393" s="3"/>
      <c r="BB393" s="3"/>
      <c r="BC393" s="3"/>
      <c r="BD393" s="3"/>
      <c r="BE393" s="3"/>
      <c r="BF393" s="3"/>
      <c r="BG393" s="3"/>
      <c r="BH393" s="3"/>
      <c r="BI393" s="3"/>
    </row>
    <row r="394" ht="14.25" customHeight="1">
      <c r="A394" s="1"/>
      <c r="B394" s="1" t="str">
        <f t="array" ref="B394">ifna(iferror(xlookup(C:C,'1000'!A:A,'1000'!D:D),iferror(xlookup(C:C,'2000'!A:A,'2000'!D:D),xlookup(C:C,'3000'!A:A,'3000'!D:D))),"-")</f>
        <v>-</v>
      </c>
      <c r="C394" s="26">
        <v>1441.0</v>
      </c>
      <c r="D394" s="144" t="s">
        <v>1767</v>
      </c>
      <c r="E394" s="144" t="s">
        <v>1768</v>
      </c>
      <c r="F394" s="144" t="s">
        <v>50</v>
      </c>
      <c r="G394" s="144">
        <v>14.0</v>
      </c>
      <c r="H394" s="77" t="s">
        <v>1769</v>
      </c>
      <c r="I394" s="174" t="s">
        <v>1770</v>
      </c>
      <c r="J394" s="144"/>
      <c r="K394" s="30" t="s">
        <v>609</v>
      </c>
      <c r="L394" s="31" t="s">
        <v>609</v>
      </c>
      <c r="M394" s="51" t="s">
        <v>895</v>
      </c>
      <c r="N394" s="153" t="s">
        <v>58</v>
      </c>
      <c r="O394" s="149" t="s">
        <v>58</v>
      </c>
      <c r="P394" s="35" t="s">
        <v>106</v>
      </c>
      <c r="Q394" s="35"/>
      <c r="R394" s="35"/>
      <c r="S394" s="35"/>
      <c r="T394" s="35"/>
      <c r="U394" s="35"/>
      <c r="V394" s="65"/>
      <c r="W394" s="35"/>
      <c r="X394" s="35"/>
      <c r="Y394" s="35"/>
      <c r="Z394" s="38" t="str">
        <f t="array" ref="Z394">IFERROR(xlookup(C:C,'Follow up.1'!A:A,'Follow up.1'!AF:AF),"-")</f>
        <v>-</v>
      </c>
      <c r="AA394" s="31"/>
      <c r="AB394" s="31"/>
      <c r="AC394" s="31"/>
      <c r="AD394" s="31"/>
      <c r="AE394" s="31"/>
      <c r="AF394" s="31"/>
      <c r="AG394" s="31"/>
      <c r="AH394" s="31"/>
      <c r="AI394" s="31"/>
      <c r="AJ394" s="31"/>
      <c r="AK394" s="31"/>
      <c r="AL394" s="31"/>
      <c r="AM394" s="31"/>
      <c r="AN394" s="39" t="str">
        <f t="array" ref="AN394">IFNA(TEXT(XLOOKUP(C:C,'Follow up.2'!B:B,'Follow up.2'!AF:AF), "mm/yyyy"), "-")</f>
        <v>-</v>
      </c>
      <c r="AO394" s="31"/>
      <c r="AP394" s="27"/>
      <c r="AQ394" s="3"/>
      <c r="AR394" s="3"/>
      <c r="AS394" s="3"/>
      <c r="AT394" s="3"/>
      <c r="AU394" s="3"/>
      <c r="AV394" s="3"/>
      <c r="AW394" s="3"/>
      <c r="AX394" s="3"/>
      <c r="AY394" s="3"/>
      <c r="AZ394" s="3"/>
      <c r="BA394" s="3"/>
      <c r="BB394" s="3"/>
      <c r="BC394" s="3"/>
      <c r="BD394" s="3"/>
      <c r="BE394" s="3"/>
      <c r="BF394" s="3"/>
      <c r="BG394" s="3"/>
      <c r="BH394" s="3"/>
      <c r="BI394" s="3"/>
    </row>
    <row r="395" ht="14.25" customHeight="1">
      <c r="A395" s="1"/>
      <c r="B395" s="1" t="str">
        <f t="array" ref="B395">ifna(iferror(xlookup(C:C,'1000'!A:A,'1000'!D:D),iferror(xlookup(C:C,'2000'!A:A,'2000'!D:D),xlookup(C:C,'3000'!A:A,'3000'!D:D))),"-")</f>
        <v>-</v>
      </c>
      <c r="C395" s="26">
        <v>1460.0</v>
      </c>
      <c r="D395" s="27" t="s">
        <v>1771</v>
      </c>
      <c r="E395" s="27" t="s">
        <v>1772</v>
      </c>
      <c r="F395" s="27" t="s">
        <v>173</v>
      </c>
      <c r="G395" s="27">
        <v>14.0</v>
      </c>
      <c r="H395" s="28" t="s">
        <v>1773</v>
      </c>
      <c r="I395" s="29" t="s">
        <v>1774</v>
      </c>
      <c r="J395" s="27" t="s">
        <v>1775</v>
      </c>
      <c r="K395" s="30" t="s">
        <v>206</v>
      </c>
      <c r="L395" s="6" t="s">
        <v>206</v>
      </c>
      <c r="M395" s="51" t="s">
        <v>895</v>
      </c>
      <c r="N395" s="153" t="s">
        <v>58</v>
      </c>
      <c r="O395" s="149" t="s">
        <v>58</v>
      </c>
      <c r="P395" s="65" t="s">
        <v>46</v>
      </c>
      <c r="Q395" s="65" t="s">
        <v>44</v>
      </c>
      <c r="R395" s="65"/>
      <c r="S395" s="65"/>
      <c r="T395" s="65"/>
      <c r="U395" s="65"/>
      <c r="V395" s="65"/>
      <c r="W395" s="65"/>
      <c r="X395" s="65"/>
      <c r="Y395" s="65"/>
      <c r="Z395" s="38" t="str">
        <f t="array" ref="Z395">IFERROR(xlookup(C:C,'Follow up.1'!A:A,'Follow up.1'!AF:AF),"-")</f>
        <v>-</v>
      </c>
      <c r="AA395" s="6"/>
      <c r="AB395" s="6"/>
      <c r="AC395" s="6"/>
      <c r="AD395" s="6"/>
      <c r="AE395" s="6"/>
      <c r="AF395" s="6"/>
      <c r="AG395" s="6"/>
      <c r="AH395" s="6"/>
      <c r="AI395" s="6"/>
      <c r="AJ395" s="6"/>
      <c r="AK395" s="6"/>
      <c r="AL395" s="6"/>
      <c r="AM395" s="6"/>
      <c r="AN395" s="39" t="str">
        <f t="array" ref="AN395">IFNA(TEXT(XLOOKUP(C:C,'Follow up.2'!B:B,'Follow up.2'!AF:AF), "mm/yyyy"), "-")</f>
        <v>-</v>
      </c>
      <c r="AO395" s="6"/>
      <c r="AP395" s="3"/>
      <c r="AQ395" s="3"/>
      <c r="AR395" s="3"/>
      <c r="AS395" s="3"/>
      <c r="AT395" s="3"/>
      <c r="AU395" s="3"/>
      <c r="AV395" s="3"/>
      <c r="AW395" s="3"/>
      <c r="AX395" s="3"/>
      <c r="AY395" s="3"/>
      <c r="AZ395" s="3"/>
      <c r="BA395" s="3"/>
      <c r="BB395" s="3"/>
      <c r="BC395" s="3"/>
      <c r="BD395" s="3"/>
      <c r="BE395" s="3"/>
      <c r="BF395" s="3"/>
      <c r="BG395" s="3"/>
      <c r="BH395" s="3"/>
      <c r="BI395" s="3"/>
    </row>
    <row r="396" ht="14.25" customHeight="1">
      <c r="A396" s="1"/>
      <c r="B396" s="1" t="str">
        <f t="array" ref="B396">ifna(iferror(xlookup(C:C,'1000'!A:A,'1000'!D:D),iferror(xlookup(C:C,'2000'!A:A,'2000'!D:D),xlookup(C:C,'3000'!A:A,'3000'!D:D))),"-")</f>
        <v>-</v>
      </c>
      <c r="C396" s="26">
        <v>1527.0</v>
      </c>
      <c r="D396" s="27" t="s">
        <v>1776</v>
      </c>
      <c r="E396" s="27" t="s">
        <v>1777</v>
      </c>
      <c r="F396" s="27" t="s">
        <v>1778</v>
      </c>
      <c r="G396" s="27">
        <v>14.0</v>
      </c>
      <c r="H396" s="28"/>
      <c r="I396" s="29"/>
      <c r="J396" s="27" t="s">
        <v>1779</v>
      </c>
      <c r="K396" s="30" t="s">
        <v>609</v>
      </c>
      <c r="L396" s="6" t="s">
        <v>609</v>
      </c>
      <c r="M396" s="51" t="s">
        <v>895</v>
      </c>
      <c r="N396" s="153" t="s">
        <v>58</v>
      </c>
      <c r="O396" s="149" t="s">
        <v>58</v>
      </c>
      <c r="P396" s="65" t="s">
        <v>106</v>
      </c>
      <c r="Q396" s="65" t="s">
        <v>44</v>
      </c>
      <c r="R396" s="65" t="s">
        <v>44</v>
      </c>
      <c r="S396" s="65"/>
      <c r="T396" s="65"/>
      <c r="U396" s="65"/>
      <c r="V396" s="65"/>
      <c r="W396" s="65"/>
      <c r="X396" s="65"/>
      <c r="Y396" s="65"/>
      <c r="Z396" s="38" t="str">
        <f t="array" ref="Z396">IFERROR(xlookup(C:C,'Follow up.1'!A:A,'Follow up.1'!AF:AF),"-")</f>
        <v>-</v>
      </c>
      <c r="AA396" s="6"/>
      <c r="AB396" s="6"/>
      <c r="AC396" s="6"/>
      <c r="AD396" s="6"/>
      <c r="AE396" s="6"/>
      <c r="AF396" s="6"/>
      <c r="AG396" s="6"/>
      <c r="AH396" s="6"/>
      <c r="AI396" s="6"/>
      <c r="AJ396" s="6"/>
      <c r="AK396" s="6"/>
      <c r="AL396" s="6"/>
      <c r="AM396" s="6"/>
      <c r="AN396" s="39" t="str">
        <f t="array" ref="AN396">IFNA(TEXT(XLOOKUP(C:C,'Follow up.2'!B:B,'Follow up.2'!AF:AF), "mm/yyyy"), "-")</f>
        <v>-</v>
      </c>
      <c r="AO396" s="6"/>
      <c r="AP396" s="3"/>
      <c r="AQ396" s="3"/>
      <c r="AR396" s="3"/>
      <c r="AS396" s="3"/>
      <c r="AT396" s="3"/>
      <c r="AU396" s="3"/>
      <c r="AV396" s="3"/>
      <c r="AW396" s="3"/>
      <c r="AX396" s="3"/>
      <c r="AY396" s="3"/>
      <c r="AZ396" s="3"/>
      <c r="BA396" s="3"/>
      <c r="BB396" s="3"/>
      <c r="BC396" s="3"/>
      <c r="BD396" s="3"/>
      <c r="BE396" s="3"/>
      <c r="BF396" s="3"/>
      <c r="BG396" s="3"/>
      <c r="BH396" s="3"/>
      <c r="BI396" s="3"/>
    </row>
    <row r="397" ht="14.25" customHeight="1">
      <c r="A397" s="1"/>
      <c r="B397" s="1" t="str">
        <f t="array" ref="B397">ifna(iferror(xlookup(C:C,'1000'!A:A,'1000'!D:D),iferror(xlookup(C:C,'2000'!A:A,'2000'!D:D),xlookup(C:C,'3000'!A:A,'3000'!D:D))),"-")</f>
        <v>-</v>
      </c>
      <c r="C397" s="26">
        <v>1590.0</v>
      </c>
      <c r="D397" s="27" t="s">
        <v>1780</v>
      </c>
      <c r="E397" s="27" t="s">
        <v>250</v>
      </c>
      <c r="F397" s="27" t="s">
        <v>170</v>
      </c>
      <c r="G397" s="27">
        <v>14.0</v>
      </c>
      <c r="H397" s="28"/>
      <c r="I397" s="29"/>
      <c r="J397" s="27" t="s">
        <v>1781</v>
      </c>
      <c r="K397" s="30" t="s">
        <v>1782</v>
      </c>
      <c r="L397" s="31" t="s">
        <v>1782</v>
      </c>
      <c r="M397" s="51" t="s">
        <v>895</v>
      </c>
      <c r="N397" s="153" t="s">
        <v>58</v>
      </c>
      <c r="O397" s="149" t="s">
        <v>58</v>
      </c>
      <c r="P397" s="35" t="s">
        <v>46</v>
      </c>
      <c r="Q397" s="35"/>
      <c r="R397" s="35"/>
      <c r="S397" s="35"/>
      <c r="T397" s="35"/>
      <c r="U397" s="35"/>
      <c r="V397" s="35"/>
      <c r="W397" s="35"/>
      <c r="X397" s="35"/>
      <c r="Y397" s="35"/>
      <c r="Z397" s="38" t="str">
        <f t="array" ref="Z397">IFERROR(xlookup(C:C,'Follow up.1'!A:A,'Follow up.1'!AF:AF),"-")</f>
        <v>-</v>
      </c>
      <c r="AA397" s="31"/>
      <c r="AB397" s="31"/>
      <c r="AC397" s="31"/>
      <c r="AD397" s="31"/>
      <c r="AE397" s="31"/>
      <c r="AF397" s="31"/>
      <c r="AG397" s="31"/>
      <c r="AH397" s="31"/>
      <c r="AI397" s="31"/>
      <c r="AJ397" s="31"/>
      <c r="AK397" s="31"/>
      <c r="AL397" s="31"/>
      <c r="AM397" s="31"/>
      <c r="AN397" s="39" t="str">
        <f t="array" ref="AN397">IFNA(TEXT(XLOOKUP(C:C,'Follow up.2'!B:B,'Follow up.2'!AF:AF), "mm/yyyy"), "-")</f>
        <v>-</v>
      </c>
      <c r="AO397" s="31"/>
      <c r="AP397" s="30"/>
      <c r="AQ397" s="13"/>
      <c r="AR397" s="13"/>
      <c r="AS397" s="13"/>
      <c r="AT397" s="13"/>
      <c r="AU397" s="13"/>
      <c r="AV397" s="13"/>
      <c r="AW397" s="3"/>
      <c r="AX397" s="3"/>
      <c r="AY397" s="3"/>
      <c r="AZ397" s="3"/>
      <c r="BA397" s="3"/>
      <c r="BB397" s="3"/>
      <c r="BC397" s="3"/>
      <c r="BD397" s="3"/>
      <c r="BE397" s="3"/>
      <c r="BF397" s="3"/>
      <c r="BG397" s="3"/>
      <c r="BH397" s="3"/>
      <c r="BI397" s="3"/>
    </row>
    <row r="398" ht="14.25" customHeight="1">
      <c r="A398" s="1"/>
      <c r="B398" s="1" t="str">
        <f t="array" ref="B398">ifna(iferror(xlookup(C:C,'1000'!A:A,'1000'!D:D),iferror(xlookup(C:C,'2000'!A:A,'2000'!D:D),xlookup(C:C,'3000'!A:A,'3000'!D:D))),"-")</f>
        <v>-</v>
      </c>
      <c r="C398" s="26">
        <v>1612.0</v>
      </c>
      <c r="D398" s="27" t="s">
        <v>1783</v>
      </c>
      <c r="E398" s="27" t="s">
        <v>1784</v>
      </c>
      <c r="F398" s="27" t="s">
        <v>81</v>
      </c>
      <c r="G398" s="27">
        <v>14.0</v>
      </c>
      <c r="H398" s="28" t="s">
        <v>1785</v>
      </c>
      <c r="I398" s="29" t="s">
        <v>1786</v>
      </c>
      <c r="J398" s="27" t="s">
        <v>1787</v>
      </c>
      <c r="K398" s="30" t="s">
        <v>42</v>
      </c>
      <c r="L398" s="31" t="s">
        <v>42</v>
      </c>
      <c r="M398" s="51" t="s">
        <v>895</v>
      </c>
      <c r="N398" s="153" t="s">
        <v>58</v>
      </c>
      <c r="O398" s="149" t="s">
        <v>58</v>
      </c>
      <c r="P398" s="35" t="s">
        <v>44</v>
      </c>
      <c r="Q398" s="35"/>
      <c r="R398" s="35"/>
      <c r="S398" s="35"/>
      <c r="T398" s="35"/>
      <c r="U398" s="35"/>
      <c r="V398" s="35"/>
      <c r="W398" s="35"/>
      <c r="X398" s="35"/>
      <c r="Y398" s="35"/>
      <c r="Z398" s="38" t="str">
        <f t="array" ref="Z398">IFERROR(xlookup(C:C,'Follow up.1'!A:A,'Follow up.1'!AF:AF),"-")</f>
        <v>-</v>
      </c>
      <c r="AA398" s="31"/>
      <c r="AB398" s="31"/>
      <c r="AC398" s="31"/>
      <c r="AD398" s="31"/>
      <c r="AE398" s="31"/>
      <c r="AF398" s="31"/>
      <c r="AG398" s="31"/>
      <c r="AH398" s="31"/>
      <c r="AI398" s="31"/>
      <c r="AJ398" s="31"/>
      <c r="AK398" s="31"/>
      <c r="AL398" s="31"/>
      <c r="AM398" s="31"/>
      <c r="AN398" s="39" t="str">
        <f t="array" ref="AN398">IFNA(TEXT(XLOOKUP(C:C,'Follow up.2'!B:B,'Follow up.2'!AF:AF), "mm/yyyy"), "-")</f>
        <v>-</v>
      </c>
      <c r="AO398" s="31"/>
      <c r="AP398" s="30"/>
      <c r="AQ398" s="13"/>
      <c r="AR398" s="13"/>
      <c r="AS398" s="13"/>
      <c r="AT398" s="13"/>
      <c r="AU398" s="13"/>
      <c r="AV398" s="13"/>
      <c r="AW398" s="3"/>
      <c r="AX398" s="3"/>
      <c r="AY398" s="3"/>
      <c r="AZ398" s="3"/>
      <c r="BA398" s="3"/>
      <c r="BB398" s="3"/>
      <c r="BC398" s="3"/>
      <c r="BD398" s="3"/>
      <c r="BE398" s="3"/>
      <c r="BF398" s="3"/>
      <c r="BG398" s="3"/>
      <c r="BH398" s="3"/>
      <c r="BI398" s="3"/>
    </row>
    <row r="399" ht="14.25" customHeight="1">
      <c r="A399" s="1"/>
      <c r="B399" s="1" t="str">
        <f t="array" ref="B399">ifna(iferror(xlookup(C:C,'1000'!A:A,'1000'!D:D),iferror(xlookup(C:C,'2000'!A:A,'2000'!D:D),xlookup(C:C,'3000'!A:A,'3000'!D:D))),"-")</f>
        <v>-</v>
      </c>
      <c r="C399" s="52">
        <v>1618.0</v>
      </c>
      <c r="D399" s="53" t="s">
        <v>757</v>
      </c>
      <c r="E399" s="53" t="s">
        <v>758</v>
      </c>
      <c r="F399" s="27" t="s">
        <v>38</v>
      </c>
      <c r="G399" s="53">
        <v>14.0</v>
      </c>
      <c r="H399" s="28" t="s">
        <v>1788</v>
      </c>
      <c r="I399" s="54" t="s">
        <v>1789</v>
      </c>
      <c r="J399" s="53" t="s">
        <v>1790</v>
      </c>
      <c r="K399" s="55" t="s">
        <v>42</v>
      </c>
      <c r="L399" s="53" t="s">
        <v>42</v>
      </c>
      <c r="M399" s="51" t="s">
        <v>895</v>
      </c>
      <c r="N399" s="153" t="s">
        <v>58</v>
      </c>
      <c r="O399" s="149" t="s">
        <v>58</v>
      </c>
      <c r="P399" s="35" t="s">
        <v>86</v>
      </c>
      <c r="Q399" s="35" t="s">
        <v>86</v>
      </c>
      <c r="R399" s="35"/>
      <c r="S399" s="35"/>
      <c r="T399" s="35"/>
      <c r="U399" s="35"/>
      <c r="V399" s="35"/>
      <c r="W399" s="35"/>
      <c r="X399" s="35"/>
      <c r="Y399" s="35"/>
      <c r="Z399" s="38" t="str">
        <f t="array" ref="Z399">IFERROR(xlookup(C:C,'Follow up.1'!A:A,'Follow up.1'!AF:AF),"-")</f>
        <v>-</v>
      </c>
      <c r="AA399" s="45"/>
      <c r="AB399" s="45"/>
      <c r="AC399" s="45"/>
      <c r="AD399" s="45"/>
      <c r="AE399" s="45"/>
      <c r="AF399" s="45"/>
      <c r="AG399" s="45"/>
      <c r="AH399" s="45"/>
      <c r="AI399" s="45"/>
      <c r="AJ399" s="45"/>
      <c r="AK399" s="45"/>
      <c r="AL399" s="45"/>
      <c r="AM399" s="45"/>
      <c r="AN399" s="39" t="str">
        <f t="array" ref="AN399">IFNA(TEXT(XLOOKUP(C:C,'Follow up.2'!B:B,'Follow up.2'!AF:AF), "mm/yyyy"), "-")</f>
        <v>-</v>
      </c>
      <c r="AO399" s="45"/>
      <c r="AP399" s="55"/>
      <c r="AQ399" s="138"/>
      <c r="AR399" s="138"/>
      <c r="AS399" s="138"/>
      <c r="AT399" s="138"/>
      <c r="AU399" s="138"/>
      <c r="AV399" s="138"/>
      <c r="AW399" s="3"/>
      <c r="AX399" s="3"/>
      <c r="AY399" s="3"/>
      <c r="AZ399" s="3"/>
      <c r="BA399" s="3"/>
      <c r="BB399" s="3"/>
      <c r="BC399" s="3"/>
      <c r="BD399" s="3"/>
      <c r="BE399" s="3"/>
      <c r="BF399" s="3"/>
      <c r="BG399" s="3"/>
      <c r="BH399" s="3"/>
      <c r="BI399" s="3"/>
    </row>
    <row r="400" ht="14.25" customHeight="1">
      <c r="A400" s="1"/>
      <c r="B400" s="1" t="str">
        <f t="array" ref="B400">ifna(iferror(xlookup(C:C,'1000'!A:A,'1000'!D:D),iferror(xlookup(C:C,'2000'!A:A,'2000'!D:D),xlookup(C:C,'3000'!A:A,'3000'!D:D))),"-")</f>
        <v>-</v>
      </c>
      <c r="C400" s="87">
        <v>1760.0</v>
      </c>
      <c r="D400" s="89" t="s">
        <v>1791</v>
      </c>
      <c r="E400" s="89" t="s">
        <v>1324</v>
      </c>
      <c r="F400" s="89" t="s">
        <v>92</v>
      </c>
      <c r="G400" s="89">
        <v>14.0</v>
      </c>
      <c r="H400" s="43" t="s">
        <v>1792</v>
      </c>
      <c r="I400" s="90" t="s">
        <v>1793</v>
      </c>
      <c r="J400" s="89" t="s">
        <v>1793</v>
      </c>
      <c r="K400" s="91"/>
      <c r="L400" s="31" t="s">
        <v>42</v>
      </c>
      <c r="M400" s="51" t="s">
        <v>895</v>
      </c>
      <c r="N400" s="33" t="s">
        <v>654</v>
      </c>
      <c r="O400" s="145" t="s">
        <v>654</v>
      </c>
      <c r="P400" s="50" t="s">
        <v>44</v>
      </c>
      <c r="Q400" s="65"/>
      <c r="R400" s="65"/>
      <c r="S400" s="65"/>
      <c r="T400" s="65"/>
      <c r="U400" s="65"/>
      <c r="V400" s="65"/>
      <c r="W400" s="65"/>
      <c r="X400" s="65"/>
      <c r="Y400" s="65"/>
      <c r="Z400" s="38" t="str">
        <f t="array" ref="Z400">IFERROR(xlookup(C:C,'Follow up.1'!A:A,'Follow up.1'!AF:AF),"-")</f>
        <v>-</v>
      </c>
      <c r="AA400" s="6"/>
      <c r="AB400" s="6"/>
      <c r="AC400" s="6"/>
      <c r="AD400" s="6"/>
      <c r="AE400" s="6"/>
      <c r="AF400" s="6"/>
      <c r="AG400" s="6"/>
      <c r="AH400" s="6"/>
      <c r="AI400" s="6"/>
      <c r="AJ400" s="6"/>
      <c r="AK400" s="6"/>
      <c r="AL400" s="6"/>
      <c r="AM400" s="6"/>
      <c r="AN400" s="39" t="str">
        <f t="array" ref="AN400">IFNA(TEXT(XLOOKUP(C:C,'Follow up.2'!B:B,'Follow up.2'!AF:AF), "mm/yyyy"), "-")</f>
        <v>-</v>
      </c>
      <c r="AO400" s="6"/>
      <c r="AP400" s="3"/>
      <c r="AQ400" s="3"/>
      <c r="AR400" s="3"/>
      <c r="AS400" s="3"/>
      <c r="AT400" s="3"/>
      <c r="AU400" s="3"/>
      <c r="AV400" s="3"/>
      <c r="AW400" s="3"/>
      <c r="AX400" s="3"/>
      <c r="AY400" s="3"/>
      <c r="AZ400" s="3"/>
      <c r="BA400" s="3"/>
      <c r="BB400" s="3"/>
      <c r="BC400" s="3"/>
      <c r="BD400" s="3"/>
      <c r="BE400" s="3"/>
      <c r="BF400" s="3"/>
      <c r="BG400" s="3"/>
      <c r="BH400" s="3"/>
      <c r="BI400" s="3"/>
    </row>
    <row r="401" ht="14.25" customHeight="1">
      <c r="A401" s="1"/>
      <c r="B401" s="1" t="str">
        <f t="array" ref="B401">ifna(iferror(xlookup(C:C,'1000'!A:A,'1000'!D:D),iferror(xlookup(C:C,'2000'!A:A,'2000'!D:D),xlookup(C:C,'3000'!A:A,'3000'!D:D))),"-")</f>
        <v>-</v>
      </c>
      <c r="C401" s="87">
        <v>1767.0</v>
      </c>
      <c r="D401" s="89" t="s">
        <v>1794</v>
      </c>
      <c r="E401" s="89" t="s">
        <v>1795</v>
      </c>
      <c r="F401" s="89" t="s">
        <v>92</v>
      </c>
      <c r="G401" s="89">
        <v>14.0</v>
      </c>
      <c r="H401" s="43" t="s">
        <v>1796</v>
      </c>
      <c r="I401" s="90" t="s">
        <v>1797</v>
      </c>
      <c r="J401" s="89" t="s">
        <v>1797</v>
      </c>
      <c r="K401" s="91"/>
      <c r="L401" s="31" t="s">
        <v>42</v>
      </c>
      <c r="M401" s="51" t="s">
        <v>895</v>
      </c>
      <c r="N401" s="33" t="s">
        <v>654</v>
      </c>
      <c r="O401" s="145" t="s">
        <v>654</v>
      </c>
      <c r="P401" s="50" t="s">
        <v>86</v>
      </c>
      <c r="Q401" s="65"/>
      <c r="R401" s="65"/>
      <c r="S401" s="65"/>
      <c r="T401" s="65"/>
      <c r="U401" s="65"/>
      <c r="V401" s="65"/>
      <c r="W401" s="65"/>
      <c r="X401" s="65"/>
      <c r="Y401" s="65"/>
      <c r="Z401" s="38" t="str">
        <f t="array" ref="Z401">IFERROR(xlookup(C:C,'Follow up.1'!A:A,'Follow up.1'!AF:AF),"-")</f>
        <v>-</v>
      </c>
      <c r="AA401" s="6"/>
      <c r="AB401" s="6"/>
      <c r="AC401" s="6"/>
      <c r="AD401" s="6"/>
      <c r="AE401" s="6"/>
      <c r="AF401" s="6"/>
      <c r="AG401" s="6"/>
      <c r="AH401" s="6"/>
      <c r="AI401" s="6"/>
      <c r="AJ401" s="6"/>
      <c r="AK401" s="6"/>
      <c r="AL401" s="6"/>
      <c r="AM401" s="6"/>
      <c r="AN401" s="39" t="str">
        <f t="array" ref="AN401">IFNA(TEXT(XLOOKUP(C:C,'Follow up.2'!B:B,'Follow up.2'!AF:AF), "mm/yyyy"), "-")</f>
        <v>-</v>
      </c>
      <c r="AO401" s="6"/>
      <c r="AP401" s="3"/>
      <c r="AQ401" s="3"/>
      <c r="AR401" s="3"/>
      <c r="AS401" s="3"/>
      <c r="AT401" s="3"/>
      <c r="AU401" s="3"/>
      <c r="AV401" s="3"/>
      <c r="AW401" s="3"/>
      <c r="AX401" s="3"/>
      <c r="AY401" s="3"/>
      <c r="AZ401" s="3"/>
      <c r="BA401" s="3"/>
      <c r="BB401" s="3"/>
      <c r="BC401" s="3"/>
      <c r="BD401" s="3"/>
      <c r="BE401" s="3"/>
      <c r="BF401" s="3"/>
      <c r="BG401" s="3"/>
      <c r="BH401" s="3"/>
      <c r="BI401" s="3"/>
    </row>
    <row r="402" ht="14.25" customHeight="1">
      <c r="A402" s="1"/>
      <c r="B402" s="1" t="str">
        <f t="array" ref="B402">ifna(iferror(xlookup(C:C,'1000'!A:A,'1000'!D:D),iferror(xlookup(C:C,'2000'!A:A,'2000'!D:D),xlookup(C:C,'3000'!A:A,'3000'!D:D))),"-")</f>
        <v>-</v>
      </c>
      <c r="C402" s="87">
        <v>1768.0</v>
      </c>
      <c r="D402" s="89" t="s">
        <v>1798</v>
      </c>
      <c r="E402" s="89" t="s">
        <v>1799</v>
      </c>
      <c r="F402" s="89" t="s">
        <v>38</v>
      </c>
      <c r="G402" s="89">
        <v>14.0</v>
      </c>
      <c r="H402" s="43" t="s">
        <v>1800</v>
      </c>
      <c r="I402" s="90" t="s">
        <v>1801</v>
      </c>
      <c r="J402" s="89" t="s">
        <v>1802</v>
      </c>
      <c r="K402" s="91"/>
      <c r="L402" s="31" t="s">
        <v>42</v>
      </c>
      <c r="M402" s="51" t="s">
        <v>895</v>
      </c>
      <c r="N402" s="33" t="s">
        <v>654</v>
      </c>
      <c r="O402" s="145" t="s">
        <v>654</v>
      </c>
      <c r="P402" s="50" t="s">
        <v>46</v>
      </c>
      <c r="Q402" s="65"/>
      <c r="R402" s="65"/>
      <c r="S402" s="65"/>
      <c r="T402" s="65"/>
      <c r="U402" s="65"/>
      <c r="V402" s="65"/>
      <c r="W402" s="65"/>
      <c r="X402" s="65"/>
      <c r="Y402" s="65"/>
      <c r="Z402" s="38" t="str">
        <f t="array" ref="Z402">IFERROR(xlookup(C:C,'Follow up.1'!A:A,'Follow up.1'!AF:AF),"-")</f>
        <v>-</v>
      </c>
      <c r="AA402" s="6"/>
      <c r="AB402" s="6"/>
      <c r="AC402" s="6"/>
      <c r="AD402" s="6"/>
      <c r="AE402" s="6"/>
      <c r="AF402" s="6"/>
      <c r="AG402" s="6"/>
      <c r="AH402" s="6"/>
      <c r="AI402" s="6"/>
      <c r="AJ402" s="6"/>
      <c r="AK402" s="6"/>
      <c r="AL402" s="6"/>
      <c r="AM402" s="6"/>
      <c r="AN402" s="39" t="str">
        <f t="array" ref="AN402">IFNA(TEXT(XLOOKUP(C:C,'Follow up.2'!B:B,'Follow up.2'!AF:AF), "mm/yyyy"), "-")</f>
        <v>-</v>
      </c>
      <c r="AO402" s="6"/>
      <c r="AP402" s="3"/>
      <c r="AQ402" s="3"/>
      <c r="AR402" s="3"/>
      <c r="AS402" s="3"/>
      <c r="AT402" s="3"/>
      <c r="AU402" s="3"/>
      <c r="AV402" s="3"/>
      <c r="AW402" s="3"/>
      <c r="AX402" s="3"/>
      <c r="AY402" s="3"/>
      <c r="AZ402" s="3"/>
      <c r="BA402" s="3"/>
      <c r="BB402" s="3"/>
      <c r="BC402" s="3"/>
      <c r="BD402" s="3"/>
      <c r="BE402" s="3"/>
      <c r="BF402" s="3"/>
      <c r="BG402" s="3"/>
      <c r="BH402" s="3"/>
      <c r="BI402" s="3"/>
    </row>
    <row r="403" ht="14.25" customHeight="1">
      <c r="A403" s="1"/>
      <c r="B403" s="1" t="str">
        <f t="array" ref="B403">ifna(iferror(xlookup(C:C,'1000'!A:A,'1000'!D:D),iferror(xlookup(C:C,'2000'!A:A,'2000'!D:D),xlookup(C:C,'3000'!A:A,'3000'!D:D))),"-")</f>
        <v>-</v>
      </c>
      <c r="C403" s="87">
        <v>1770.0</v>
      </c>
      <c r="D403" s="89" t="s">
        <v>1803</v>
      </c>
      <c r="E403" s="89" t="s">
        <v>496</v>
      </c>
      <c r="F403" s="89" t="s">
        <v>38</v>
      </c>
      <c r="G403" s="89">
        <v>14.0</v>
      </c>
      <c r="H403" s="43" t="s">
        <v>1804</v>
      </c>
      <c r="I403" s="90" t="s">
        <v>1805</v>
      </c>
      <c r="J403" s="89" t="s">
        <v>1805</v>
      </c>
      <c r="K403" s="91"/>
      <c r="L403" s="31" t="s">
        <v>42</v>
      </c>
      <c r="M403" s="51" t="s">
        <v>895</v>
      </c>
      <c r="N403" s="33" t="s">
        <v>654</v>
      </c>
      <c r="O403" s="145" t="s">
        <v>654</v>
      </c>
      <c r="P403" s="50" t="s">
        <v>46</v>
      </c>
      <c r="Q403" s="65"/>
      <c r="R403" s="65"/>
      <c r="S403" s="65"/>
      <c r="T403" s="65"/>
      <c r="U403" s="65"/>
      <c r="V403" s="65"/>
      <c r="W403" s="65"/>
      <c r="X403" s="65"/>
      <c r="Y403" s="65"/>
      <c r="Z403" s="38" t="str">
        <f t="array" ref="Z403">IFERROR(xlookup(C:C,'Follow up.1'!A:A,'Follow up.1'!AF:AF),"-")</f>
        <v>-</v>
      </c>
      <c r="AA403" s="6"/>
      <c r="AB403" s="6"/>
      <c r="AC403" s="6"/>
      <c r="AD403" s="6"/>
      <c r="AE403" s="6"/>
      <c r="AF403" s="6"/>
      <c r="AG403" s="6"/>
      <c r="AH403" s="6"/>
      <c r="AI403" s="6"/>
      <c r="AJ403" s="6"/>
      <c r="AK403" s="6"/>
      <c r="AL403" s="6"/>
      <c r="AM403" s="6"/>
      <c r="AN403" s="39" t="str">
        <f t="array" ref="AN403">IFNA(TEXT(XLOOKUP(C:C,'Follow up.2'!B:B,'Follow up.2'!AF:AF), "mm/yyyy"), "-")</f>
        <v>-</v>
      </c>
      <c r="AO403" s="6"/>
      <c r="AP403" s="3"/>
      <c r="AQ403" s="3"/>
      <c r="AR403" s="3"/>
      <c r="AS403" s="3"/>
      <c r="AT403" s="3"/>
      <c r="AU403" s="3"/>
      <c r="AV403" s="3"/>
      <c r="AW403" s="3"/>
      <c r="AX403" s="3"/>
      <c r="AY403" s="3"/>
      <c r="AZ403" s="3"/>
      <c r="BA403" s="3"/>
      <c r="BB403" s="3"/>
      <c r="BC403" s="3"/>
      <c r="BD403" s="3"/>
      <c r="BE403" s="3"/>
      <c r="BF403" s="3"/>
      <c r="BG403" s="3"/>
      <c r="BH403" s="3"/>
      <c r="BI403" s="3"/>
    </row>
    <row r="404" ht="14.25" customHeight="1">
      <c r="A404" s="1"/>
      <c r="B404" s="1" t="str">
        <f t="array" ref="B404">ifna(iferror(xlookup(C:C,'1000'!A:A,'1000'!D:D),iferror(xlookup(C:C,'2000'!A:A,'2000'!D:D),xlookup(C:C,'3000'!A:A,'3000'!D:D))),"-")</f>
        <v>-</v>
      </c>
      <c r="C404" s="121">
        <v>1813.0</v>
      </c>
      <c r="D404" s="89" t="s">
        <v>1806</v>
      </c>
      <c r="E404" s="89" t="s">
        <v>718</v>
      </c>
      <c r="F404" s="89" t="s">
        <v>92</v>
      </c>
      <c r="G404" s="89">
        <v>14.0</v>
      </c>
      <c r="H404" s="43" t="s">
        <v>1807</v>
      </c>
      <c r="I404" s="90" t="s">
        <v>1808</v>
      </c>
      <c r="J404" s="89" t="s">
        <v>1808</v>
      </c>
      <c r="K404" s="91"/>
      <c r="L404" s="31" t="s">
        <v>42</v>
      </c>
      <c r="M404" s="51" t="s">
        <v>895</v>
      </c>
      <c r="N404" s="33" t="s">
        <v>654</v>
      </c>
      <c r="O404" s="145" t="s">
        <v>654</v>
      </c>
      <c r="P404" s="50" t="s">
        <v>46</v>
      </c>
      <c r="Q404" s="50" t="s">
        <v>86</v>
      </c>
      <c r="R404" s="65"/>
      <c r="S404" s="65"/>
      <c r="T404" s="65"/>
      <c r="U404" s="65"/>
      <c r="V404" s="65"/>
      <c r="W404" s="65"/>
      <c r="X404" s="65"/>
      <c r="Y404" s="65"/>
      <c r="Z404" s="38" t="str">
        <f t="array" ref="Z404">IFERROR(xlookup(C:C,'Follow up.1'!A:A,'Follow up.1'!AF:AF),"-")</f>
        <v>-</v>
      </c>
      <c r="AA404" s="6"/>
      <c r="AB404" s="6"/>
      <c r="AC404" s="6"/>
      <c r="AD404" s="6"/>
      <c r="AE404" s="6"/>
      <c r="AF404" s="6"/>
      <c r="AG404" s="6"/>
      <c r="AH404" s="6"/>
      <c r="AI404" s="6"/>
      <c r="AJ404" s="6"/>
      <c r="AK404" s="6"/>
      <c r="AL404" s="6"/>
      <c r="AM404" s="6"/>
      <c r="AN404" s="39" t="str">
        <f t="array" ref="AN404">IFNA(TEXT(XLOOKUP(C:C,'Follow up.2'!B:B,'Follow up.2'!AF:AF), "mm/yyyy"), "-")</f>
        <v>-</v>
      </c>
      <c r="AO404" s="6"/>
      <c r="AP404" s="3"/>
      <c r="AQ404" s="3"/>
      <c r="AR404" s="3"/>
      <c r="AS404" s="3"/>
      <c r="AT404" s="3"/>
      <c r="AU404" s="3"/>
      <c r="AV404" s="3"/>
      <c r="AW404" s="3"/>
      <c r="AX404" s="3"/>
      <c r="AY404" s="3"/>
      <c r="AZ404" s="3"/>
      <c r="BA404" s="3"/>
      <c r="BB404" s="3"/>
      <c r="BC404" s="3"/>
      <c r="BD404" s="3"/>
      <c r="BE404" s="3"/>
      <c r="BF404" s="3"/>
      <c r="BG404" s="3"/>
      <c r="BH404" s="3"/>
      <c r="BI404" s="3"/>
    </row>
    <row r="405" ht="14.25" customHeight="1">
      <c r="A405" s="1"/>
      <c r="B405" s="1" t="str">
        <f t="array" ref="B405">ifna(iferror(xlookup(C:C,'1000'!A:A,'1000'!D:D),iferror(xlookup(C:C,'2000'!A:A,'2000'!D:D),xlookup(C:C,'3000'!A:A,'3000'!D:D))),"-")</f>
        <v>-</v>
      </c>
      <c r="C405" s="41">
        <v>1844.0</v>
      </c>
      <c r="D405" s="46" t="s">
        <v>1809</v>
      </c>
      <c r="E405" s="46" t="s">
        <v>1810</v>
      </c>
      <c r="F405" s="46" t="s">
        <v>38</v>
      </c>
      <c r="G405" s="46">
        <v>14.0</v>
      </c>
      <c r="H405" s="47" t="s">
        <v>1811</v>
      </c>
      <c r="I405" s="48" t="s">
        <v>1812</v>
      </c>
      <c r="J405" s="46" t="s">
        <v>1812</v>
      </c>
      <c r="K405" s="49" t="s">
        <v>1813</v>
      </c>
      <c r="L405" s="31" t="s">
        <v>42</v>
      </c>
      <c r="M405" s="51" t="s">
        <v>895</v>
      </c>
      <c r="N405" s="82" t="s">
        <v>654</v>
      </c>
      <c r="O405" s="145" t="s">
        <v>654</v>
      </c>
      <c r="P405" s="50" t="s">
        <v>44</v>
      </c>
      <c r="Q405" s="65"/>
      <c r="R405" s="65"/>
      <c r="S405" s="65"/>
      <c r="T405" s="65"/>
      <c r="U405" s="65"/>
      <c r="V405" s="65"/>
      <c r="W405" s="65"/>
      <c r="X405" s="65"/>
      <c r="Y405" s="65"/>
      <c r="Z405" s="38" t="str">
        <f t="array" ref="Z405">IFERROR(xlookup(C:C,'Follow up.1'!A:A,'Follow up.1'!AF:AF),"-")</f>
        <v>-</v>
      </c>
      <c r="AA405" s="6"/>
      <c r="AB405" s="6"/>
      <c r="AC405" s="6"/>
      <c r="AD405" s="6"/>
      <c r="AE405" s="6"/>
      <c r="AF405" s="6"/>
      <c r="AG405" s="6"/>
      <c r="AH405" s="6"/>
      <c r="AI405" s="6"/>
      <c r="AJ405" s="6"/>
      <c r="AK405" s="6"/>
      <c r="AL405" s="6"/>
      <c r="AM405" s="6"/>
      <c r="AN405" s="39" t="str">
        <f t="array" ref="AN405">IFNA(TEXT(XLOOKUP(C:C,'Follow up.2'!B:B,'Follow up.2'!AF:AF), "mm/yyyy"), "-")</f>
        <v>-</v>
      </c>
      <c r="AO405" s="6"/>
      <c r="AP405" s="3"/>
      <c r="AQ405" s="3"/>
      <c r="AR405" s="3"/>
      <c r="AS405" s="3"/>
      <c r="AT405" s="3"/>
      <c r="AU405" s="3"/>
      <c r="AV405" s="3"/>
      <c r="AW405" s="3"/>
      <c r="AX405" s="3"/>
      <c r="AY405" s="3"/>
      <c r="AZ405" s="3"/>
      <c r="BA405" s="3"/>
      <c r="BB405" s="3"/>
      <c r="BC405" s="3"/>
      <c r="BD405" s="3"/>
      <c r="BE405" s="3"/>
      <c r="BF405" s="3"/>
      <c r="BG405" s="3"/>
      <c r="BH405" s="3"/>
      <c r="BI405" s="3"/>
    </row>
    <row r="406" ht="14.25" customHeight="1">
      <c r="A406" s="1"/>
      <c r="B406" s="1" t="str">
        <f t="array" ref="B406">ifna(iferror(xlookup(C:C,'1000'!A:A,'1000'!D:D),iferror(xlookup(C:C,'2000'!A:A,'2000'!D:D),xlookup(C:C,'3000'!A:A,'3000'!D:D))),"-")</f>
        <v>-</v>
      </c>
      <c r="C406" s="41">
        <v>1846.0</v>
      </c>
      <c r="D406" s="46" t="s">
        <v>1814</v>
      </c>
      <c r="E406" s="46" t="s">
        <v>806</v>
      </c>
      <c r="F406" s="46" t="s">
        <v>38</v>
      </c>
      <c r="G406" s="46">
        <v>14.0</v>
      </c>
      <c r="H406" s="47" t="s">
        <v>807</v>
      </c>
      <c r="I406" s="48" t="s">
        <v>808</v>
      </c>
      <c r="J406" s="46" t="s">
        <v>1815</v>
      </c>
      <c r="K406" s="49" t="s">
        <v>1816</v>
      </c>
      <c r="L406" s="31" t="s">
        <v>42</v>
      </c>
      <c r="M406" s="51" t="s">
        <v>895</v>
      </c>
      <c r="N406" s="82" t="s">
        <v>654</v>
      </c>
      <c r="O406" s="145" t="s">
        <v>654</v>
      </c>
      <c r="P406" s="65"/>
      <c r="Q406" s="65"/>
      <c r="R406" s="65"/>
      <c r="S406" s="65"/>
      <c r="T406" s="65"/>
      <c r="U406" s="65"/>
      <c r="V406" s="65"/>
      <c r="W406" s="65"/>
      <c r="X406" s="65"/>
      <c r="Y406" s="65"/>
      <c r="Z406" s="38" t="str">
        <f t="array" ref="Z406">IFERROR(xlookup(C:C,'Follow up.1'!A:A,'Follow up.1'!AF:AF),"-")</f>
        <v>-</v>
      </c>
      <c r="AA406" s="6"/>
      <c r="AB406" s="6"/>
      <c r="AC406" s="6"/>
      <c r="AD406" s="6"/>
      <c r="AE406" s="6"/>
      <c r="AF406" s="6"/>
      <c r="AG406" s="6"/>
      <c r="AH406" s="6"/>
      <c r="AI406" s="6"/>
      <c r="AJ406" s="6"/>
      <c r="AK406" s="6"/>
      <c r="AL406" s="6"/>
      <c r="AM406" s="6"/>
      <c r="AN406" s="39" t="str">
        <f t="array" ref="AN406">IFNA(TEXT(XLOOKUP(C:C,'Follow up.2'!B:B,'Follow up.2'!AF:AF), "mm/yyyy"), "-")</f>
        <v>-</v>
      </c>
      <c r="AO406" s="6"/>
      <c r="AP406" s="3"/>
      <c r="AQ406" s="3"/>
      <c r="AR406" s="3"/>
      <c r="AS406" s="3"/>
      <c r="AT406" s="3"/>
      <c r="AU406" s="3"/>
      <c r="AV406" s="3"/>
      <c r="AW406" s="3"/>
      <c r="AX406" s="3"/>
      <c r="AY406" s="3"/>
      <c r="AZ406" s="3"/>
      <c r="BA406" s="3"/>
      <c r="BB406" s="3"/>
      <c r="BC406" s="3"/>
      <c r="BD406" s="3"/>
      <c r="BE406" s="3"/>
      <c r="BF406" s="3"/>
      <c r="BG406" s="3"/>
      <c r="BH406" s="3"/>
      <c r="BI406" s="3"/>
    </row>
    <row r="407" ht="14.25" customHeight="1">
      <c r="A407" s="1"/>
      <c r="B407" s="1" t="str">
        <f t="array" ref="B407">ifna(iferror(xlookup(C:C,'1000'!A:A,'1000'!D:D),iferror(xlookup(C:C,'2000'!A:A,'2000'!D:D),xlookup(C:C,'3000'!A:A,'3000'!D:D))),"-")</f>
        <v>-</v>
      </c>
      <c r="C407" s="41">
        <v>1849.0</v>
      </c>
      <c r="D407" s="46" t="s">
        <v>1817</v>
      </c>
      <c r="E407" s="46" t="s">
        <v>1818</v>
      </c>
      <c r="F407" s="46" t="s">
        <v>38</v>
      </c>
      <c r="G407" s="46">
        <v>14.0</v>
      </c>
      <c r="H407" s="47" t="s">
        <v>1819</v>
      </c>
      <c r="I407" s="48" t="s">
        <v>1820</v>
      </c>
      <c r="J407" s="46" t="s">
        <v>1820</v>
      </c>
      <c r="K407" s="49" t="s">
        <v>1821</v>
      </c>
      <c r="L407" s="31" t="s">
        <v>42</v>
      </c>
      <c r="M407" s="51" t="s">
        <v>895</v>
      </c>
      <c r="N407" s="82" t="s">
        <v>58</v>
      </c>
      <c r="O407" s="145" t="s">
        <v>58</v>
      </c>
      <c r="P407" s="50" t="s">
        <v>106</v>
      </c>
      <c r="Q407" s="50" t="s">
        <v>106</v>
      </c>
      <c r="R407" s="50" t="s">
        <v>45</v>
      </c>
      <c r="S407" s="50" t="s">
        <v>46</v>
      </c>
      <c r="T407" s="50" t="s">
        <v>57</v>
      </c>
      <c r="U407" s="65"/>
      <c r="V407" s="65"/>
      <c r="W407" s="65"/>
      <c r="X407" s="65"/>
      <c r="Y407" s="65"/>
      <c r="Z407" s="38" t="str">
        <f t="array" ref="Z407">IFERROR(xlookup(C:C,'Follow up.1'!A:A,'Follow up.1'!AF:AF),"-")</f>
        <v>-</v>
      </c>
      <c r="AA407" s="6"/>
      <c r="AB407" s="6"/>
      <c r="AC407" s="6"/>
      <c r="AD407" s="6"/>
      <c r="AE407" s="6"/>
      <c r="AF407" s="6"/>
      <c r="AG407" s="6"/>
      <c r="AH407" s="6"/>
      <c r="AI407" s="6"/>
      <c r="AJ407" s="6"/>
      <c r="AK407" s="6"/>
      <c r="AL407" s="6"/>
      <c r="AM407" s="6"/>
      <c r="AN407" s="39" t="str">
        <f t="array" ref="AN407">IFNA(TEXT(XLOOKUP(C:C,'Follow up.2'!B:B,'Follow up.2'!AF:AF), "mm/yyyy"), "-")</f>
        <v>-</v>
      </c>
      <c r="AO407" s="6"/>
      <c r="AP407" s="3"/>
      <c r="AQ407" s="3"/>
      <c r="AR407" s="3"/>
      <c r="AS407" s="3"/>
      <c r="AT407" s="3"/>
      <c r="AU407" s="3"/>
      <c r="AV407" s="3"/>
      <c r="AW407" s="3"/>
      <c r="AX407" s="3"/>
      <c r="AY407" s="3"/>
      <c r="AZ407" s="3"/>
      <c r="BA407" s="3"/>
      <c r="BB407" s="3"/>
      <c r="BC407" s="3"/>
      <c r="BD407" s="3"/>
      <c r="BE407" s="3"/>
      <c r="BF407" s="3"/>
      <c r="BG407" s="3"/>
      <c r="BH407" s="3"/>
      <c r="BI407" s="3"/>
    </row>
    <row r="408" ht="14.25" customHeight="1">
      <c r="A408" s="1"/>
      <c r="B408" s="1" t="str">
        <f t="array" ref="B408">ifna(iferror(xlookup(C:C,'1000'!A:A,'1000'!D:D),iferror(xlookup(C:C,'2000'!A:A,'2000'!D:D),xlookup(C:C,'3000'!A:A,'3000'!D:D))),"-")</f>
        <v>-</v>
      </c>
      <c r="C408" s="41">
        <v>1866.0</v>
      </c>
      <c r="D408" s="46" t="s">
        <v>1822</v>
      </c>
      <c r="E408" s="46" t="s">
        <v>1823</v>
      </c>
      <c r="F408" s="46" t="s">
        <v>92</v>
      </c>
      <c r="G408" s="46">
        <v>14.0</v>
      </c>
      <c r="H408" s="47" t="s">
        <v>1824</v>
      </c>
      <c r="I408" s="48" t="s">
        <v>1825</v>
      </c>
      <c r="J408" s="46" t="s">
        <v>1825</v>
      </c>
      <c r="K408" s="49" t="s">
        <v>1826</v>
      </c>
      <c r="L408" s="31" t="s">
        <v>42</v>
      </c>
      <c r="M408" s="51" t="s">
        <v>895</v>
      </c>
      <c r="N408" s="82" t="s">
        <v>654</v>
      </c>
      <c r="O408" s="145" t="s">
        <v>654</v>
      </c>
      <c r="P408" s="50" t="s">
        <v>57</v>
      </c>
      <c r="Q408" s="65"/>
      <c r="R408" s="65"/>
      <c r="S408" s="50"/>
      <c r="T408" s="65"/>
      <c r="U408" s="65"/>
      <c r="V408" s="65"/>
      <c r="W408" s="65"/>
      <c r="X408" s="65"/>
      <c r="Y408" s="65"/>
      <c r="Z408" s="38" t="str">
        <f t="array" ref="Z408">IFERROR(xlookup(C:C,'Follow up.1'!A:A,'Follow up.1'!AF:AF),"-")</f>
        <v>-</v>
      </c>
      <c r="AA408" s="6"/>
      <c r="AB408" s="6"/>
      <c r="AC408" s="6"/>
      <c r="AD408" s="6"/>
      <c r="AE408" s="6"/>
      <c r="AF408" s="6"/>
      <c r="AG408" s="6"/>
      <c r="AH408" s="6"/>
      <c r="AI408" s="6"/>
      <c r="AJ408" s="6"/>
      <c r="AK408" s="6"/>
      <c r="AL408" s="6"/>
      <c r="AM408" s="6"/>
      <c r="AN408" s="39" t="str">
        <f t="array" ref="AN408">IFNA(TEXT(XLOOKUP(C:C,'Follow up.2'!B:B,'Follow up.2'!AF:AF), "mm/yyyy"), "-")</f>
        <v>-</v>
      </c>
      <c r="AO408" s="6"/>
      <c r="AP408" s="3"/>
      <c r="AQ408" s="3"/>
      <c r="AR408" s="3"/>
      <c r="AS408" s="3"/>
      <c r="AT408" s="3"/>
      <c r="AU408" s="3"/>
      <c r="AV408" s="3"/>
      <c r="AW408" s="3"/>
      <c r="AX408" s="3"/>
      <c r="AY408" s="3"/>
      <c r="AZ408" s="3"/>
      <c r="BA408" s="3"/>
      <c r="BB408" s="3"/>
      <c r="BC408" s="3"/>
      <c r="BD408" s="3"/>
      <c r="BE408" s="3"/>
      <c r="BF408" s="3"/>
      <c r="BG408" s="3"/>
      <c r="BH408" s="3"/>
      <c r="BI408" s="3"/>
    </row>
    <row r="409" ht="14.25" customHeight="1">
      <c r="A409" s="1"/>
      <c r="B409" s="1" t="str">
        <f t="array" ref="B409">ifna(iferror(xlookup(C:C,'1000'!A:A,'1000'!D:D),iferror(xlookup(C:C,'2000'!A:A,'2000'!D:D),xlookup(C:C,'3000'!A:A,'3000'!D:D))),"-")</f>
        <v>-</v>
      </c>
      <c r="C409" s="106">
        <v>1903.0</v>
      </c>
      <c r="D409" s="107" t="s">
        <v>1827</v>
      </c>
      <c r="E409" s="108" t="s">
        <v>986</v>
      </c>
      <c r="F409" s="98" t="s">
        <v>92</v>
      </c>
      <c r="G409" s="108">
        <v>14.0</v>
      </c>
      <c r="H409" s="109" t="s">
        <v>1828</v>
      </c>
      <c r="I409" s="109">
        <v>2.159394765E9</v>
      </c>
      <c r="J409" s="107">
        <v>2.159394765E9</v>
      </c>
      <c r="K409" s="110"/>
      <c r="L409" s="111" t="s">
        <v>42</v>
      </c>
      <c r="M409" s="51" t="s">
        <v>895</v>
      </c>
      <c r="N409" s="82" t="s">
        <v>654</v>
      </c>
      <c r="O409" s="145" t="s">
        <v>654</v>
      </c>
      <c r="P409" s="50" t="s">
        <v>68</v>
      </c>
      <c r="Q409" s="65"/>
      <c r="R409" s="65"/>
      <c r="S409" s="65"/>
      <c r="T409" s="65"/>
      <c r="U409" s="65"/>
      <c r="V409" s="65"/>
      <c r="W409" s="65"/>
      <c r="X409" s="65"/>
      <c r="Y409" s="65"/>
      <c r="Z409" s="38" t="str">
        <f t="array" ref="Z409">IFERROR(xlookup(C:C,'Follow up.1'!A:A,'Follow up.1'!AF:AF),"-")</f>
        <v>-</v>
      </c>
      <c r="AA409" s="6"/>
      <c r="AB409" s="6"/>
      <c r="AC409" s="6"/>
      <c r="AD409" s="6"/>
      <c r="AE409" s="6"/>
      <c r="AF409" s="6"/>
      <c r="AG409" s="6"/>
      <c r="AH409" s="6"/>
      <c r="AI409" s="6"/>
      <c r="AJ409" s="6"/>
      <c r="AK409" s="6"/>
      <c r="AL409" s="6"/>
      <c r="AM409" s="6"/>
      <c r="AN409" s="39" t="str">
        <f t="array" ref="AN409">IFNA(TEXT(XLOOKUP(C:C,'Follow up.2'!B:B,'Follow up.2'!AF:AF), "mm/yyyy"), "-")</f>
        <v>-</v>
      </c>
      <c r="AO409" s="6"/>
      <c r="AP409" s="3"/>
      <c r="AQ409" s="3"/>
      <c r="AR409" s="3"/>
      <c r="AS409" s="3"/>
      <c r="AT409" s="3"/>
      <c r="AU409" s="3"/>
      <c r="AV409" s="3"/>
      <c r="AW409" s="3"/>
      <c r="AX409" s="3"/>
      <c r="AY409" s="3"/>
      <c r="AZ409" s="3"/>
      <c r="BA409" s="3"/>
      <c r="BB409" s="3"/>
      <c r="BC409" s="3"/>
      <c r="BD409" s="3"/>
      <c r="BE409" s="3"/>
      <c r="BF409" s="3"/>
      <c r="BG409" s="3"/>
      <c r="BH409" s="3"/>
      <c r="BI409" s="3"/>
    </row>
    <row r="410" ht="14.25" customHeight="1">
      <c r="A410" s="1"/>
      <c r="B410" s="1" t="str">
        <f t="array" ref="B410">ifna(iferror(xlookup(C:C,'1000'!A:A,'1000'!D:D),iferror(xlookup(C:C,'2000'!A:A,'2000'!D:D),xlookup(C:C,'3000'!A:A,'3000'!D:D))),"-")</f>
        <v>-</v>
      </c>
      <c r="C410" s="106">
        <v>1904.0</v>
      </c>
      <c r="D410" s="107" t="s">
        <v>1829</v>
      </c>
      <c r="E410" s="108" t="s">
        <v>1073</v>
      </c>
      <c r="F410" s="98" t="s">
        <v>38</v>
      </c>
      <c r="G410" s="108">
        <v>14.0</v>
      </c>
      <c r="H410" s="109" t="s">
        <v>1830</v>
      </c>
      <c r="I410" s="109">
        <v>5.702360953E9</v>
      </c>
      <c r="J410" s="107">
        <v>5.702360953E9</v>
      </c>
      <c r="K410" s="110"/>
      <c r="L410" s="111" t="s">
        <v>42</v>
      </c>
      <c r="M410" s="51" t="s">
        <v>895</v>
      </c>
      <c r="N410" s="82" t="s">
        <v>654</v>
      </c>
      <c r="O410" s="145" t="s">
        <v>654</v>
      </c>
      <c r="P410" s="50" t="s">
        <v>46</v>
      </c>
      <c r="Q410" s="65"/>
      <c r="R410" s="65"/>
      <c r="S410" s="65"/>
      <c r="T410" s="65"/>
      <c r="U410" s="65"/>
      <c r="V410" s="65"/>
      <c r="W410" s="65"/>
      <c r="X410" s="65"/>
      <c r="Y410" s="65"/>
      <c r="Z410" s="38" t="str">
        <f t="array" ref="Z410">IFERROR(xlookup(C:C,'Follow up.1'!A:A,'Follow up.1'!AF:AF),"-")</f>
        <v>-</v>
      </c>
      <c r="AA410" s="6"/>
      <c r="AB410" s="6"/>
      <c r="AC410" s="6"/>
      <c r="AD410" s="6"/>
      <c r="AE410" s="6"/>
      <c r="AF410" s="6"/>
      <c r="AG410" s="6"/>
      <c r="AH410" s="6"/>
      <c r="AI410" s="6"/>
      <c r="AJ410" s="6"/>
      <c r="AK410" s="6"/>
      <c r="AL410" s="6"/>
      <c r="AM410" s="6"/>
      <c r="AN410" s="39" t="str">
        <f t="array" ref="AN410">IFNA(TEXT(XLOOKUP(C:C,'Follow up.2'!B:B,'Follow up.2'!AF:AF), "mm/yyyy"), "-")</f>
        <v>-</v>
      </c>
      <c r="AO410" s="6"/>
      <c r="AP410" s="3"/>
      <c r="AQ410" s="3"/>
      <c r="AR410" s="3"/>
      <c r="AS410" s="3"/>
      <c r="AT410" s="3"/>
      <c r="AU410" s="3"/>
      <c r="AV410" s="3"/>
      <c r="AW410" s="3"/>
      <c r="AX410" s="3"/>
      <c r="AY410" s="3"/>
      <c r="AZ410" s="3"/>
      <c r="BA410" s="3"/>
      <c r="BB410" s="3"/>
      <c r="BC410" s="3"/>
      <c r="BD410" s="3"/>
      <c r="BE410" s="3"/>
      <c r="BF410" s="3"/>
      <c r="BG410" s="3"/>
      <c r="BH410" s="3"/>
      <c r="BI410" s="3"/>
    </row>
    <row r="411" ht="14.25" customHeight="1">
      <c r="A411" s="1"/>
      <c r="B411" s="1" t="str">
        <f t="array" ref="B411">ifna(iferror(xlookup(C:C,'1000'!A:A,'1000'!D:D),iferror(xlookup(C:C,'2000'!A:A,'2000'!D:D),xlookup(C:C,'3000'!A:A,'3000'!D:D))),"-")</f>
        <v>-</v>
      </c>
      <c r="C411" s="106">
        <v>1910.0</v>
      </c>
      <c r="D411" s="107" t="s">
        <v>1831</v>
      </c>
      <c r="E411" s="108" t="s">
        <v>1832</v>
      </c>
      <c r="F411" s="98" t="s">
        <v>38</v>
      </c>
      <c r="G411" s="108">
        <v>14.0</v>
      </c>
      <c r="H411" s="109" t="s">
        <v>1833</v>
      </c>
      <c r="I411" s="109">
        <v>2.679975363E9</v>
      </c>
      <c r="J411" s="107">
        <v>2.679975363E9</v>
      </c>
      <c r="K411" s="110"/>
      <c r="L411" s="111" t="s">
        <v>42</v>
      </c>
      <c r="M411" s="51" t="s">
        <v>895</v>
      </c>
      <c r="N411" s="82" t="s">
        <v>654</v>
      </c>
      <c r="O411" s="145" t="s">
        <v>654</v>
      </c>
      <c r="P411" s="50" t="s">
        <v>68</v>
      </c>
      <c r="Q411" s="65"/>
      <c r="R411" s="65"/>
      <c r="S411" s="65"/>
      <c r="T411" s="65"/>
      <c r="U411" s="65"/>
      <c r="V411" s="65"/>
      <c r="W411" s="65"/>
      <c r="X411" s="65"/>
      <c r="Y411" s="65"/>
      <c r="Z411" s="38" t="str">
        <f t="array" ref="Z411">IFERROR(xlookup(C:C,'Follow up.1'!A:A,'Follow up.1'!AF:AF),"-")</f>
        <v>-</v>
      </c>
      <c r="AA411" s="6"/>
      <c r="AB411" s="6"/>
      <c r="AC411" s="6"/>
      <c r="AD411" s="6"/>
      <c r="AE411" s="6"/>
      <c r="AF411" s="6"/>
      <c r="AG411" s="6"/>
      <c r="AH411" s="6"/>
      <c r="AI411" s="6"/>
      <c r="AJ411" s="6"/>
      <c r="AK411" s="6"/>
      <c r="AL411" s="6"/>
      <c r="AM411" s="6"/>
      <c r="AN411" s="39" t="str">
        <f t="array" ref="AN411">IFNA(TEXT(XLOOKUP(C:C,'Follow up.2'!B:B,'Follow up.2'!AF:AF), "mm/yyyy"), "-")</f>
        <v>-</v>
      </c>
      <c r="AO411" s="6"/>
      <c r="AP411" s="3"/>
      <c r="AQ411" s="3"/>
      <c r="AR411" s="3"/>
      <c r="AS411" s="3"/>
      <c r="AT411" s="3"/>
      <c r="AU411" s="3"/>
      <c r="AV411" s="3"/>
      <c r="AW411" s="3"/>
      <c r="AX411" s="3"/>
      <c r="AY411" s="3"/>
      <c r="AZ411" s="3"/>
      <c r="BA411" s="3"/>
      <c r="BB411" s="3"/>
      <c r="BC411" s="3"/>
      <c r="BD411" s="3"/>
      <c r="BE411" s="3"/>
      <c r="BF411" s="3"/>
      <c r="BG411" s="3"/>
      <c r="BH411" s="3"/>
      <c r="BI411" s="3"/>
    </row>
    <row r="412" ht="14.25" customHeight="1">
      <c r="A412" s="1"/>
      <c r="B412" s="1" t="str">
        <f t="array" ref="B412">ifna(iferror(xlookup(C:C,'1000'!A:A,'1000'!D:D),iferror(xlookup(C:C,'2000'!A:A,'2000'!D:D),xlookup(C:C,'3000'!A:A,'3000'!D:D))),"-")</f>
        <v>-</v>
      </c>
      <c r="C412" s="106">
        <v>1911.0</v>
      </c>
      <c r="D412" s="107" t="s">
        <v>1834</v>
      </c>
      <c r="E412" s="108" t="s">
        <v>1835</v>
      </c>
      <c r="F412" s="98" t="s">
        <v>92</v>
      </c>
      <c r="G412" s="108">
        <v>14.0</v>
      </c>
      <c r="H412" s="109" t="s">
        <v>1836</v>
      </c>
      <c r="I412" s="109">
        <v>4.452161177E9</v>
      </c>
      <c r="J412" s="107">
        <v>2.1579603E9</v>
      </c>
      <c r="K412" s="110"/>
      <c r="L412" s="111" t="s">
        <v>42</v>
      </c>
      <c r="M412" s="51" t="s">
        <v>895</v>
      </c>
      <c r="N412" s="82" t="s">
        <v>654</v>
      </c>
      <c r="O412" s="86" t="s">
        <v>654</v>
      </c>
      <c r="P412" s="50" t="s">
        <v>68</v>
      </c>
      <c r="Q412" s="50" t="s">
        <v>56</v>
      </c>
      <c r="R412" s="50" t="s">
        <v>56</v>
      </c>
      <c r="S412" s="50"/>
      <c r="T412" s="50"/>
      <c r="U412" s="65"/>
      <c r="V412" s="65"/>
      <c r="W412" s="65"/>
      <c r="X412" s="65"/>
      <c r="Y412" s="65"/>
      <c r="Z412" s="38" t="str">
        <f t="array" ref="Z412">IFERROR(xlookup(C:C,'Follow up.1'!A:A,'Follow up.1'!AF:AF),"-")</f>
        <v>-</v>
      </c>
      <c r="AA412" s="6"/>
      <c r="AB412" s="6"/>
      <c r="AC412" s="6"/>
      <c r="AD412" s="6"/>
      <c r="AE412" s="6"/>
      <c r="AF412" s="6"/>
      <c r="AG412" s="6"/>
      <c r="AH412" s="6"/>
      <c r="AI412" s="6"/>
      <c r="AJ412" s="6"/>
      <c r="AK412" s="6"/>
      <c r="AL412" s="6"/>
      <c r="AM412" s="6"/>
      <c r="AN412" s="39" t="str">
        <f t="array" ref="AN412">IFNA(TEXT(XLOOKUP(C:C,'Follow up.2'!B:B,'Follow up.2'!AF:AF), "mm/yyyy"), "-")</f>
        <v>-</v>
      </c>
      <c r="AO412" s="6"/>
      <c r="AP412" s="3"/>
      <c r="AQ412" s="3"/>
      <c r="AR412" s="3"/>
      <c r="AS412" s="3"/>
      <c r="AT412" s="3"/>
      <c r="AU412" s="3"/>
      <c r="AV412" s="3"/>
      <c r="AW412" s="3"/>
      <c r="AX412" s="3"/>
      <c r="AY412" s="3"/>
      <c r="AZ412" s="3"/>
      <c r="BA412" s="3"/>
      <c r="BB412" s="3"/>
      <c r="BC412" s="3"/>
      <c r="BD412" s="3"/>
      <c r="BE412" s="3"/>
      <c r="BF412" s="3"/>
      <c r="BG412" s="3"/>
      <c r="BH412" s="3"/>
      <c r="BI412" s="3"/>
    </row>
    <row r="413" ht="14.25" customHeight="1">
      <c r="A413" s="1"/>
      <c r="B413" s="1" t="str">
        <f t="array" ref="B413">ifna(iferror(xlookup(C:C,'1000'!A:A,'1000'!D:D),iferror(xlookup(C:C,'2000'!A:A,'2000'!D:D),xlookup(C:C,'3000'!A:A,'3000'!D:D))),"-")</f>
        <v>-</v>
      </c>
      <c r="C413" s="106">
        <v>1919.0</v>
      </c>
      <c r="D413" s="107" t="s">
        <v>1837</v>
      </c>
      <c r="E413" s="209"/>
      <c r="F413" s="98" t="s">
        <v>92</v>
      </c>
      <c r="G413" s="108">
        <v>14.0</v>
      </c>
      <c r="H413" s="109" t="s">
        <v>1838</v>
      </c>
      <c r="I413" s="109">
        <v>2.672462826E9</v>
      </c>
      <c r="J413" s="107">
        <v>2.678950486E9</v>
      </c>
      <c r="K413" s="110"/>
      <c r="L413" s="111" t="s">
        <v>42</v>
      </c>
      <c r="M413" s="51" t="s">
        <v>895</v>
      </c>
      <c r="N413" s="82" t="s">
        <v>58</v>
      </c>
      <c r="O413" s="145" t="s">
        <v>58</v>
      </c>
      <c r="P413" s="50" t="s">
        <v>46</v>
      </c>
      <c r="Q413" s="50" t="s">
        <v>45</v>
      </c>
      <c r="R413" s="50" t="s">
        <v>45</v>
      </c>
      <c r="S413" s="65"/>
      <c r="T413" s="65"/>
      <c r="U413" s="65"/>
      <c r="V413" s="65"/>
      <c r="W413" s="65"/>
      <c r="X413" s="65"/>
      <c r="Y413" s="65"/>
      <c r="Z413" s="38" t="str">
        <f t="array" ref="Z413">IFERROR(xlookup(C:C,'Follow up.1'!A:A,'Follow up.1'!AF:AF),"-")</f>
        <v>-</v>
      </c>
      <c r="AA413" s="6"/>
      <c r="AB413" s="6"/>
      <c r="AC413" s="6"/>
      <c r="AD413" s="6"/>
      <c r="AE413" s="6"/>
      <c r="AF413" s="6"/>
      <c r="AG413" s="6"/>
      <c r="AH413" s="6"/>
      <c r="AI413" s="6"/>
      <c r="AJ413" s="6"/>
      <c r="AK413" s="6"/>
      <c r="AL413" s="6"/>
      <c r="AM413" s="6"/>
      <c r="AN413" s="39" t="str">
        <f t="array" ref="AN413">IFNA(TEXT(XLOOKUP(C:C,'Follow up.2'!B:B,'Follow up.2'!AF:AF), "mm/yyyy"), "-")</f>
        <v>-</v>
      </c>
      <c r="AO413" s="6"/>
      <c r="AP413" s="3"/>
      <c r="AQ413" s="3"/>
      <c r="AR413" s="3"/>
      <c r="AS413" s="3"/>
      <c r="AT413" s="3"/>
      <c r="AU413" s="3"/>
      <c r="AV413" s="3"/>
      <c r="AW413" s="3"/>
      <c r="AX413" s="3"/>
      <c r="AY413" s="3"/>
      <c r="AZ413" s="3"/>
      <c r="BA413" s="3"/>
      <c r="BB413" s="3"/>
      <c r="BC413" s="3"/>
      <c r="BD413" s="3"/>
      <c r="BE413" s="3"/>
      <c r="BF413" s="3"/>
      <c r="BG413" s="3"/>
      <c r="BH413" s="3"/>
      <c r="BI413" s="3"/>
    </row>
    <row r="414" ht="14.25" customHeight="1">
      <c r="A414" s="1"/>
      <c r="B414" s="1" t="str">
        <f t="array" ref="B414">ifna(iferror(xlookup(C:C,'1000'!A:A,'1000'!D:D),iferror(xlookup(C:C,'2000'!A:A,'2000'!D:D),xlookup(C:C,'3000'!A:A,'3000'!D:D))),"-")</f>
        <v>-</v>
      </c>
      <c r="C414" s="41">
        <v>1847.0</v>
      </c>
      <c r="D414" s="46" t="s">
        <v>1724</v>
      </c>
      <c r="E414" s="46" t="s">
        <v>1839</v>
      </c>
      <c r="F414" s="46" t="s">
        <v>38</v>
      </c>
      <c r="G414" s="46">
        <v>14.0</v>
      </c>
      <c r="H414" s="47" t="s">
        <v>1840</v>
      </c>
      <c r="I414" s="48" t="s">
        <v>1727</v>
      </c>
      <c r="J414" s="46" t="s">
        <v>1728</v>
      </c>
      <c r="K414" s="49" t="s">
        <v>1841</v>
      </c>
      <c r="L414" s="31" t="s">
        <v>42</v>
      </c>
      <c r="M414" s="51" t="s">
        <v>895</v>
      </c>
      <c r="N414" s="82" t="s">
        <v>1842</v>
      </c>
      <c r="O414" s="145" t="s">
        <v>58</v>
      </c>
      <c r="P414" s="50" t="s">
        <v>87</v>
      </c>
      <c r="Q414" s="65"/>
      <c r="R414" s="65"/>
      <c r="S414" s="65"/>
      <c r="T414" s="65"/>
      <c r="U414" s="65"/>
      <c r="V414" s="65"/>
      <c r="W414" s="65"/>
      <c r="X414" s="65"/>
      <c r="Y414" s="65"/>
      <c r="Z414" s="38" t="str">
        <f t="array" ref="Z414">IFERROR(xlookup(C:C,'Follow up.1'!A:A,'Follow up.1'!AF:AF),"-")</f>
        <v>-</v>
      </c>
      <c r="AA414" s="6"/>
      <c r="AB414" s="6"/>
      <c r="AC414" s="6"/>
      <c r="AD414" s="6"/>
      <c r="AE414" s="6"/>
      <c r="AF414" s="6"/>
      <c r="AG414" s="6"/>
      <c r="AH414" s="6"/>
      <c r="AI414" s="6"/>
      <c r="AJ414" s="6"/>
      <c r="AK414" s="6"/>
      <c r="AL414" s="6"/>
      <c r="AM414" s="6"/>
      <c r="AN414" s="39" t="str">
        <f t="array" ref="AN414">IFNA(TEXT(XLOOKUP(C:C,'Follow up.2'!B:B,'Follow up.2'!AF:AF), "mm/yyyy"), "-")</f>
        <v>-</v>
      </c>
      <c r="AO414" s="6"/>
      <c r="AP414" s="3"/>
      <c r="AQ414" s="3"/>
      <c r="AR414" s="3"/>
      <c r="AS414" s="3"/>
      <c r="AT414" s="3"/>
      <c r="AU414" s="3"/>
      <c r="AV414" s="3"/>
      <c r="AW414" s="3"/>
      <c r="AX414" s="3"/>
      <c r="AY414" s="3"/>
      <c r="AZ414" s="3"/>
      <c r="BA414" s="3"/>
      <c r="BB414" s="3"/>
      <c r="BC414" s="3"/>
      <c r="BD414" s="3"/>
      <c r="BE414" s="3"/>
      <c r="BF414" s="3"/>
      <c r="BG414" s="3"/>
      <c r="BH414" s="3"/>
      <c r="BI414" s="3"/>
    </row>
    <row r="415" ht="14.25" customHeight="1">
      <c r="A415" s="1"/>
      <c r="B415" s="1">
        <f t="array" ref="B415">ifna(iferror(xlookup(C:C,'1000'!A:A,'1000'!D:D),iferror(xlookup(C:C,'2000'!A:A,'2000'!D:D),xlookup(C:C,'3000'!A:A,'3000'!D:D))),"-")</f>
        <v>2066</v>
      </c>
      <c r="C415" s="26">
        <v>1247.0</v>
      </c>
      <c r="D415" s="27" t="s">
        <v>1843</v>
      </c>
      <c r="E415" s="27" t="s">
        <v>1844</v>
      </c>
      <c r="F415" s="27" t="s">
        <v>844</v>
      </c>
      <c r="G415" s="27">
        <v>15.0</v>
      </c>
      <c r="H415" s="43" t="s">
        <v>1845</v>
      </c>
      <c r="I415" s="85" t="s">
        <v>5996</v>
      </c>
      <c r="J415" s="53"/>
      <c r="K415" s="30" t="s">
        <v>609</v>
      </c>
      <c r="L415" s="31" t="s">
        <v>609</v>
      </c>
      <c r="M415" s="32" t="s">
        <v>1847</v>
      </c>
      <c r="N415" s="82" t="s">
        <v>1848</v>
      </c>
      <c r="O415" s="86" t="s">
        <v>654</v>
      </c>
      <c r="P415" s="35" t="s">
        <v>106</v>
      </c>
      <c r="Q415" s="35" t="s">
        <v>45</v>
      </c>
      <c r="R415" s="35" t="s">
        <v>45</v>
      </c>
      <c r="S415" s="35" t="s">
        <v>56</v>
      </c>
      <c r="T415" s="35" t="s">
        <v>106</v>
      </c>
      <c r="U415" s="35" t="s">
        <v>45</v>
      </c>
      <c r="V415" s="65" t="s">
        <v>45</v>
      </c>
      <c r="W415" s="35" t="s">
        <v>106</v>
      </c>
      <c r="X415" s="35" t="s">
        <v>106</v>
      </c>
      <c r="Y415" s="35" t="s">
        <v>106</v>
      </c>
      <c r="Z415" s="38" t="str">
        <f t="array" ref="Z415">IFERROR(xlookup(C:C,'Follow up.1'!A:A,'Follow up.1'!AF:AF),"-")</f>
        <v>12/25</v>
      </c>
      <c r="AA415" s="51" t="s">
        <v>56</v>
      </c>
      <c r="AB415" s="31"/>
      <c r="AC415" s="31"/>
      <c r="AD415" s="31"/>
      <c r="AE415" s="32"/>
      <c r="AF415" s="32"/>
      <c r="AG415" s="31"/>
      <c r="AH415" s="31"/>
      <c r="AI415" s="31"/>
      <c r="AJ415" s="31"/>
      <c r="AK415" s="31"/>
      <c r="AL415" s="31"/>
      <c r="AM415" s="31"/>
      <c r="AN415" s="39" t="str">
        <f t="array" ref="AN415">IFNA(TEXT(XLOOKUP(C:C,'Follow up.2'!B:B,'Follow up.2'!AF:AF),if(left(B415,1)="3","x", "mm/yyyy")), "-")</f>
        <v/>
      </c>
      <c r="AO415" s="31"/>
      <c r="AP415" s="27"/>
      <c r="AQ415" s="3"/>
      <c r="AR415" s="3"/>
      <c r="AS415" s="3"/>
      <c r="AT415" s="3"/>
      <c r="AU415" s="3"/>
      <c r="AV415" s="3"/>
      <c r="AW415" s="3"/>
      <c r="AX415" s="3"/>
      <c r="AY415" s="3"/>
      <c r="AZ415" s="3"/>
      <c r="BA415" s="3"/>
      <c r="BB415" s="3"/>
      <c r="BC415" s="3"/>
      <c r="BD415" s="3"/>
      <c r="BE415" s="3"/>
      <c r="BF415" s="3"/>
      <c r="BG415" s="3"/>
      <c r="BH415" s="3"/>
      <c r="BI415" s="3"/>
    </row>
    <row r="416" ht="14.25" customHeight="1">
      <c r="A416" s="1"/>
      <c r="B416" s="1">
        <f t="array" ref="B416">ifna(iferror(xlookup(C:C,'1000'!A:A,'1000'!D:D),iferror(xlookup(C:C,'2000'!A:A,'2000'!D:D),xlookup(C:C,'3000'!A:A,'3000'!D:D))),"-")</f>
        <v>2001</v>
      </c>
      <c r="C416" s="52">
        <v>18.0</v>
      </c>
      <c r="D416" s="53" t="s">
        <v>1849</v>
      </c>
      <c r="E416" s="53" t="s">
        <v>1850</v>
      </c>
      <c r="F416" s="53" t="s">
        <v>50</v>
      </c>
      <c r="G416" s="53">
        <v>15.0</v>
      </c>
      <c r="H416" s="28" t="s">
        <v>1851</v>
      </c>
      <c r="I416" s="54" t="s">
        <v>1852</v>
      </c>
      <c r="J416" s="53" t="s">
        <v>1853</v>
      </c>
      <c r="K416" s="30"/>
      <c r="L416" s="6"/>
      <c r="M416" s="51" t="s">
        <v>1854</v>
      </c>
      <c r="N416" s="33" t="s">
        <v>654</v>
      </c>
      <c r="O416" s="145" t="s">
        <v>654</v>
      </c>
      <c r="P416" s="35" t="s">
        <v>45</v>
      </c>
      <c r="Q416" s="35" t="s">
        <v>45</v>
      </c>
      <c r="R416" s="35" t="s">
        <v>45</v>
      </c>
      <c r="S416" s="35" t="s">
        <v>45</v>
      </c>
      <c r="T416" s="35" t="s">
        <v>45</v>
      </c>
      <c r="U416" s="35" t="s">
        <v>45</v>
      </c>
      <c r="V416" s="35" t="s">
        <v>45</v>
      </c>
      <c r="W416" s="35" t="s">
        <v>45</v>
      </c>
      <c r="X416" s="35" t="s">
        <v>45</v>
      </c>
      <c r="Y416" s="35" t="s">
        <v>45</v>
      </c>
      <c r="Z416" s="38" t="str">
        <f t="array" ref="Z416">IFERROR(xlookup(C:C,'Follow up.1'!A:A,'Follow up.1'!AF:AF),"-")</f>
        <v> 10/24</v>
      </c>
      <c r="AA416" s="31" t="s">
        <v>86</v>
      </c>
      <c r="AB416" s="31"/>
      <c r="AC416" s="31"/>
      <c r="AD416" s="31"/>
      <c r="AE416" s="31"/>
      <c r="AF416" s="31"/>
      <c r="AG416" s="31"/>
      <c r="AH416" s="31"/>
      <c r="AI416" s="31"/>
      <c r="AJ416" s="31"/>
      <c r="AK416" s="31"/>
      <c r="AL416" s="31"/>
      <c r="AM416" s="31"/>
      <c r="AN416" s="39" t="str">
        <f t="array" ref="AN416">IFNA(TEXT(XLOOKUP(C:C,'Follow up.2'!B:B,'Follow up.2'!AF:AF),if(left(B416,1)="3","x", "mm/yyyy")), "-")</f>
        <v/>
      </c>
      <c r="AO416" s="31"/>
      <c r="AP416" s="27"/>
      <c r="AQ416" s="3"/>
      <c r="AR416" s="3"/>
      <c r="AS416" s="3"/>
      <c r="AT416" s="3"/>
      <c r="AU416" s="3"/>
      <c r="AV416" s="3"/>
      <c r="AW416" s="3"/>
      <c r="AX416" s="3"/>
      <c r="AY416" s="3"/>
      <c r="AZ416" s="3"/>
      <c r="BA416" s="3"/>
      <c r="BB416" s="3"/>
      <c r="BC416" s="3"/>
      <c r="BD416" s="3"/>
      <c r="BE416" s="3"/>
      <c r="BF416" s="3"/>
      <c r="BG416" s="3"/>
      <c r="BH416" s="3"/>
      <c r="BI416" s="3"/>
    </row>
    <row r="417" ht="14.25" customHeight="1">
      <c r="A417" s="1"/>
      <c r="B417" s="1">
        <f t="array" ref="B417">ifna(iferror(xlookup(C:C,'1000'!A:A,'1000'!D:D),iferror(xlookup(C:C,'2000'!A:A,'2000'!D:D),xlookup(C:C,'3000'!A:A,'3000'!D:D))),"-")</f>
        <v>2054</v>
      </c>
      <c r="C417" s="26">
        <v>1205.0</v>
      </c>
      <c r="D417" s="27" t="s">
        <v>1855</v>
      </c>
      <c r="E417" s="27" t="s">
        <v>1856</v>
      </c>
      <c r="F417" s="27" t="s">
        <v>38</v>
      </c>
      <c r="G417" s="27">
        <v>15.0</v>
      </c>
      <c r="H417" s="28" t="s">
        <v>1857</v>
      </c>
      <c r="I417" s="29" t="s">
        <v>1858</v>
      </c>
      <c r="J417" s="27" t="s">
        <v>1859</v>
      </c>
      <c r="K417" s="30" t="s">
        <v>42</v>
      </c>
      <c r="L417" s="31" t="s">
        <v>42</v>
      </c>
      <c r="M417" s="32" t="s">
        <v>1860</v>
      </c>
      <c r="N417" s="33" t="s">
        <v>654</v>
      </c>
      <c r="O417" s="86" t="s">
        <v>654</v>
      </c>
      <c r="P417" s="66" t="s">
        <v>88</v>
      </c>
      <c r="Q417" s="66" t="s">
        <v>45</v>
      </c>
      <c r="R417" s="66" t="s">
        <v>45</v>
      </c>
      <c r="S417" s="35" t="s">
        <v>45</v>
      </c>
      <c r="T417" s="35" t="s">
        <v>76</v>
      </c>
      <c r="U417" s="35" t="s">
        <v>45</v>
      </c>
      <c r="V417" s="65" t="s">
        <v>45</v>
      </c>
      <c r="W417" s="35" t="s">
        <v>46</v>
      </c>
      <c r="X417" s="35" t="s">
        <v>46</v>
      </c>
      <c r="Y417" s="35" t="s">
        <v>45</v>
      </c>
      <c r="Z417" s="38" t="str">
        <f t="array" ref="Z417">IFERROR(xlookup(C:C,'Follow up.1'!A:A,'Follow up.1'!AF:AF),"-")</f>
        <v> 11/25</v>
      </c>
      <c r="AA417" s="32" t="s">
        <v>89</v>
      </c>
      <c r="AB417" s="32"/>
      <c r="AC417" s="31"/>
      <c r="AD417" s="31"/>
      <c r="AE417" s="31"/>
      <c r="AF417" s="31"/>
      <c r="AG417" s="31"/>
      <c r="AH417" s="31"/>
      <c r="AI417" s="31"/>
      <c r="AJ417" s="31"/>
      <c r="AK417" s="31"/>
      <c r="AL417" s="31"/>
      <c r="AM417" s="31"/>
      <c r="AN417" s="39" t="str">
        <f t="array" ref="AN417">IFNA(TEXT(XLOOKUP(C:C,'Follow up.2'!B:B,'Follow up.2'!AF:AF), "mm/yyyy"), "-")</f>
        <v/>
      </c>
      <c r="AO417" s="31"/>
      <c r="AP417" s="27"/>
      <c r="AQ417" s="3"/>
      <c r="AR417" s="3"/>
      <c r="AS417" s="3"/>
      <c r="AT417" s="3"/>
      <c r="AU417" s="3"/>
      <c r="AV417" s="3"/>
      <c r="AW417" s="13"/>
      <c r="AX417" s="13"/>
      <c r="AY417" s="13"/>
      <c r="AZ417" s="13"/>
      <c r="BA417" s="13"/>
      <c r="BB417" s="13"/>
      <c r="BC417" s="13"/>
      <c r="BD417" s="13"/>
      <c r="BE417" s="13"/>
      <c r="BF417" s="13"/>
      <c r="BG417" s="13"/>
      <c r="BH417" s="13"/>
      <c r="BI417" s="13"/>
    </row>
    <row r="418" ht="14.25" customHeight="1">
      <c r="A418" s="1"/>
      <c r="B418" s="1">
        <f t="array" ref="B418">ifna(iferror(xlookup(C:C,'1000'!A:A,'1000'!D:D),iferror(xlookup(C:C,'2000'!A:A,'2000'!D:D),xlookup(C:C,'3000'!A:A,'3000'!D:D))),"-")</f>
        <v>2058</v>
      </c>
      <c r="C418" s="26">
        <v>1261.0</v>
      </c>
      <c r="D418" s="27" t="s">
        <v>1861</v>
      </c>
      <c r="E418" s="27" t="s">
        <v>1862</v>
      </c>
      <c r="F418" s="27" t="s">
        <v>170</v>
      </c>
      <c r="G418" s="27">
        <v>15.0</v>
      </c>
      <c r="H418" s="28" t="s">
        <v>1863</v>
      </c>
      <c r="I418" s="29" t="s">
        <v>1864</v>
      </c>
      <c r="J418" s="27" t="s">
        <v>1865</v>
      </c>
      <c r="K418" s="30" t="s">
        <v>609</v>
      </c>
      <c r="L418" s="31" t="s">
        <v>609</v>
      </c>
      <c r="M418" s="32" t="s">
        <v>1866</v>
      </c>
      <c r="N418" s="33" t="s">
        <v>654</v>
      </c>
      <c r="O418" s="86" t="s">
        <v>654</v>
      </c>
      <c r="P418" s="35" t="s">
        <v>76</v>
      </c>
      <c r="Q418" s="35" t="s">
        <v>106</v>
      </c>
      <c r="R418" s="35" t="s">
        <v>106</v>
      </c>
      <c r="S418" s="35" t="s">
        <v>106</v>
      </c>
      <c r="T418" s="35" t="s">
        <v>45</v>
      </c>
      <c r="U418" s="35" t="s">
        <v>45</v>
      </c>
      <c r="V418" s="65" t="s">
        <v>45</v>
      </c>
      <c r="W418" s="35" t="s">
        <v>46</v>
      </c>
      <c r="X418" s="35" t="s">
        <v>46</v>
      </c>
      <c r="Y418" s="35" t="s">
        <v>45</v>
      </c>
      <c r="Z418" s="38" t="str">
        <f t="array" ref="Z418">IFERROR(xlookup(C:C,'Follow up.1'!A:A,'Follow up.1'!AF:AF),"-")</f>
        <v>11/25</v>
      </c>
      <c r="AA418" s="32" t="s">
        <v>86</v>
      </c>
      <c r="AB418" s="32" t="s">
        <v>86</v>
      </c>
      <c r="AC418" s="32" t="s">
        <v>86</v>
      </c>
      <c r="AD418" s="31"/>
      <c r="AE418" s="31"/>
      <c r="AF418" s="31"/>
      <c r="AG418" s="31"/>
      <c r="AH418" s="31"/>
      <c r="AI418" s="31"/>
      <c r="AJ418" s="31"/>
      <c r="AK418" s="31"/>
      <c r="AL418" s="31"/>
      <c r="AM418" s="31"/>
      <c r="AN418" s="39" t="str">
        <f t="array" ref="AN418">IFNA(TEXT(XLOOKUP(C:C,'Follow up.2'!B:B,'Follow up.2'!AF:AF), "mm/yyyy"), "-")</f>
        <v/>
      </c>
      <c r="AO418" s="31"/>
      <c r="AP418" s="27"/>
      <c r="AQ418" s="3"/>
      <c r="AR418" s="3"/>
      <c r="AS418" s="3"/>
      <c r="AT418" s="3"/>
      <c r="AU418" s="3"/>
      <c r="AV418" s="3"/>
      <c r="AW418" s="3"/>
      <c r="AX418" s="3"/>
      <c r="AY418" s="3"/>
      <c r="AZ418" s="3"/>
      <c r="BA418" s="3"/>
      <c r="BB418" s="3"/>
      <c r="BC418" s="3"/>
      <c r="BD418" s="3"/>
      <c r="BE418" s="3"/>
      <c r="BF418" s="3"/>
      <c r="BG418" s="3"/>
      <c r="BH418" s="3"/>
      <c r="BI418" s="3"/>
    </row>
    <row r="419" ht="14.25" customHeight="1">
      <c r="A419" s="1"/>
      <c r="B419" s="1">
        <f t="array" ref="B419">ifna(iferror(xlookup(C:C,'1000'!A:A,'1000'!D:D),iferror(xlookup(C:C,'2000'!A:A,'2000'!D:D),xlookup(C:C,'3000'!A:A,'3000'!D:D))),"-")</f>
        <v>2070</v>
      </c>
      <c r="C419" s="26">
        <v>1398.0</v>
      </c>
      <c r="D419" s="27" t="s">
        <v>1867</v>
      </c>
      <c r="E419" s="27" t="s">
        <v>1868</v>
      </c>
      <c r="F419" s="27" t="s">
        <v>50</v>
      </c>
      <c r="G419" s="27">
        <v>15.0</v>
      </c>
      <c r="H419" s="28" t="s">
        <v>531</v>
      </c>
      <c r="I419" s="29"/>
      <c r="J419" s="27" t="s">
        <v>1869</v>
      </c>
      <c r="K419" s="30" t="s">
        <v>42</v>
      </c>
      <c r="L419" s="31" t="s">
        <v>42</v>
      </c>
      <c r="M419" s="32" t="s">
        <v>1870</v>
      </c>
      <c r="N419" s="82" t="s">
        <v>654</v>
      </c>
      <c r="O419" s="86" t="s">
        <v>654</v>
      </c>
      <c r="P419" s="65" t="s">
        <v>106</v>
      </c>
      <c r="Q419" s="65" t="s">
        <v>45</v>
      </c>
      <c r="R419" s="65" t="s">
        <v>45</v>
      </c>
      <c r="S419" s="65" t="s">
        <v>45</v>
      </c>
      <c r="T419" s="65" t="s">
        <v>45</v>
      </c>
      <c r="U419" s="65" t="s">
        <v>56</v>
      </c>
      <c r="V419" s="65" t="s">
        <v>45</v>
      </c>
      <c r="W419" s="65" t="s">
        <v>106</v>
      </c>
      <c r="X419" s="65" t="s">
        <v>106</v>
      </c>
      <c r="Y419" s="65" t="s">
        <v>106</v>
      </c>
      <c r="Z419" s="38" t="str">
        <f t="array" ref="Z419">IFERROR(xlookup(C:C,'Follow up.1'!A:A,'Follow up.1'!AF:AF),"-")</f>
        <v>12/25</v>
      </c>
      <c r="AA419" s="6"/>
      <c r="AB419" s="6"/>
      <c r="AC419" s="6"/>
      <c r="AD419" s="6"/>
      <c r="AE419" s="6"/>
      <c r="AF419" s="6"/>
      <c r="AG419" s="6"/>
      <c r="AH419" s="6"/>
      <c r="AI419" s="6"/>
      <c r="AJ419" s="6"/>
      <c r="AK419" s="6"/>
      <c r="AL419" s="6"/>
      <c r="AM419" s="6"/>
      <c r="AN419" s="39" t="str">
        <f t="array" ref="AN419">IFNA(TEXT(XLOOKUP(C:C,'Follow up.2'!B:B,'Follow up.2'!AF:AF), "mm/yyyy"), "-")</f>
        <v/>
      </c>
      <c r="AO419" s="6"/>
      <c r="AP419" s="3"/>
      <c r="AQ419" s="3"/>
      <c r="AR419" s="3"/>
      <c r="AS419" s="3"/>
      <c r="AT419" s="3"/>
      <c r="AU419" s="3"/>
      <c r="AV419" s="3"/>
      <c r="AW419" s="3"/>
      <c r="AX419" s="3"/>
      <c r="AY419" s="3"/>
      <c r="AZ419" s="3"/>
      <c r="BA419" s="3"/>
      <c r="BB419" s="3"/>
      <c r="BC419" s="3"/>
      <c r="BD419" s="3"/>
      <c r="BE419" s="3"/>
      <c r="BF419" s="3"/>
      <c r="BG419" s="3"/>
      <c r="BH419" s="3"/>
      <c r="BI419" s="3"/>
    </row>
    <row r="420" ht="14.25" customHeight="1">
      <c r="A420" s="1"/>
      <c r="B420" s="1">
        <f t="array" ref="B420">ifna(iferror(xlookup(C:C,'1000'!A:A,'1000'!D:D),iferror(xlookup(C:C,'2000'!A:A,'2000'!D:D),xlookup(C:C,'3000'!A:A,'3000'!D:D))),"-")</f>
        <v>2094</v>
      </c>
      <c r="C420" s="26">
        <v>1478.0</v>
      </c>
      <c r="D420" s="27" t="s">
        <v>1871</v>
      </c>
      <c r="E420" s="27" t="s">
        <v>1348</v>
      </c>
      <c r="F420" s="27" t="s">
        <v>38</v>
      </c>
      <c r="G420" s="27">
        <v>15.0</v>
      </c>
      <c r="H420" s="28" t="s">
        <v>1349</v>
      </c>
      <c r="I420" s="29" t="s">
        <v>1350</v>
      </c>
      <c r="J420" s="27" t="s">
        <v>1351</v>
      </c>
      <c r="K420" s="30" t="s">
        <v>1872</v>
      </c>
      <c r="L420" s="6" t="s">
        <v>1872</v>
      </c>
      <c r="M420" s="6"/>
      <c r="N420" s="33" t="s">
        <v>654</v>
      </c>
      <c r="O420" s="86" t="s">
        <v>654</v>
      </c>
      <c r="P420" s="65" t="s">
        <v>45</v>
      </c>
      <c r="Q420" s="65" t="s">
        <v>45</v>
      </c>
      <c r="R420" s="65" t="s">
        <v>45</v>
      </c>
      <c r="S420" s="65" t="s">
        <v>45</v>
      </c>
      <c r="T420" s="65" t="s">
        <v>88</v>
      </c>
      <c r="U420" s="65" t="s">
        <v>106</v>
      </c>
      <c r="V420" s="66" t="s">
        <v>45</v>
      </c>
      <c r="W420" s="65" t="s">
        <v>44</v>
      </c>
      <c r="X420" s="65" t="s">
        <v>44</v>
      </c>
      <c r="Y420" s="65" t="s">
        <v>86</v>
      </c>
      <c r="Z420" s="38" t="str">
        <f t="array" ref="Z420">IFERROR(xlookup(C:C,'Follow up.1'!A:A,'Follow up.1'!AF:AF),"-")</f>
        <v>02/26</v>
      </c>
      <c r="AA420" s="51" t="s">
        <v>46</v>
      </c>
      <c r="AB420" s="6"/>
      <c r="AC420" s="6"/>
      <c r="AD420" s="6"/>
      <c r="AE420" s="6"/>
      <c r="AF420" s="6"/>
      <c r="AG420" s="6"/>
      <c r="AH420" s="6"/>
      <c r="AI420" s="6"/>
      <c r="AJ420" s="6"/>
      <c r="AK420" s="6"/>
      <c r="AL420" s="6"/>
      <c r="AM420" s="6"/>
      <c r="AN420" s="39" t="str">
        <f t="array" ref="AN420">IFNA(TEXT(XLOOKUP(C:C,'Follow up.2'!B:B,'Follow up.2'!AF:AF),if(left(B420,1)="3","x", "mm/yyyy")), "-")</f>
        <v/>
      </c>
      <c r="AO420" s="6"/>
      <c r="AP420" s="3"/>
      <c r="AQ420" s="3"/>
      <c r="AR420" s="3"/>
      <c r="AS420" s="3"/>
      <c r="AT420" s="3"/>
      <c r="AU420" s="3"/>
      <c r="AV420" s="3"/>
      <c r="AW420" s="3"/>
      <c r="AX420" s="3"/>
      <c r="AY420" s="3"/>
      <c r="AZ420" s="3"/>
      <c r="BA420" s="3"/>
      <c r="BB420" s="3"/>
      <c r="BC420" s="3"/>
      <c r="BD420" s="3"/>
      <c r="BE420" s="3"/>
      <c r="BF420" s="3"/>
      <c r="BG420" s="3"/>
      <c r="BH420" s="3"/>
      <c r="BI420" s="3"/>
    </row>
    <row r="421" ht="14.25" customHeight="1">
      <c r="A421" s="1"/>
      <c r="B421" s="1" t="str">
        <f t="array" ref="B421">ifna(iferror(xlookup(C:C,'1000'!A:A,'1000'!D:D),iferror(xlookup(C:C,'2000'!A:A,'2000'!D:D),xlookup(C:C,'3000'!A:A,'3000'!D:D))),"-")</f>
        <v>-</v>
      </c>
      <c r="C421" s="119">
        <v>1127.0</v>
      </c>
      <c r="D421" s="29" t="s">
        <v>304</v>
      </c>
      <c r="E421" s="29" t="s">
        <v>1873</v>
      </c>
      <c r="F421" s="27" t="s">
        <v>38</v>
      </c>
      <c r="G421" s="29">
        <v>15.0</v>
      </c>
      <c r="H421" s="28" t="s">
        <v>1874</v>
      </c>
      <c r="I421" s="127" t="s">
        <v>1875</v>
      </c>
      <c r="J421" s="127" t="s">
        <v>1875</v>
      </c>
      <c r="K421" s="146" t="s">
        <v>42</v>
      </c>
      <c r="L421" s="168" t="s">
        <v>42</v>
      </c>
      <c r="M421" s="51" t="s">
        <v>895</v>
      </c>
      <c r="N421" s="153" t="s">
        <v>58</v>
      </c>
      <c r="O421" s="149" t="s">
        <v>58</v>
      </c>
      <c r="P421" s="170" t="s">
        <v>76</v>
      </c>
      <c r="Q421" s="170"/>
      <c r="R421" s="170"/>
      <c r="S421" s="170"/>
      <c r="T421" s="170"/>
      <c r="U421" s="170"/>
      <c r="V421" s="170"/>
      <c r="W421" s="170"/>
      <c r="X421" s="170"/>
      <c r="Y421" s="170"/>
      <c r="Z421" s="38" t="str">
        <f t="array" ref="Z421">IFERROR(xlookup(C:C,'Follow up.1'!A:A,'Follow up.1'!AF:AF),"-")</f>
        <v>-</v>
      </c>
      <c r="AA421" s="168"/>
      <c r="AB421" s="168"/>
      <c r="AC421" s="168"/>
      <c r="AD421" s="168"/>
      <c r="AE421" s="168"/>
      <c r="AF421" s="168"/>
      <c r="AG421" s="168"/>
      <c r="AH421" s="168"/>
      <c r="AI421" s="168"/>
      <c r="AJ421" s="168"/>
      <c r="AK421" s="168"/>
      <c r="AL421" s="168"/>
      <c r="AM421" s="168"/>
      <c r="AN421" s="39" t="str">
        <f t="array" ref="AN421">IFNA(TEXT(XLOOKUP(C:C,'Follow up.2'!B:B,'Follow up.2'!AF:AF), "mm/yyyy"), "-")</f>
        <v>-</v>
      </c>
      <c r="AO421" s="168"/>
      <c r="AP421" s="172"/>
      <c r="AQ421" s="156"/>
      <c r="AR421" s="156"/>
      <c r="AS421" s="156"/>
      <c r="AT421" s="156"/>
      <c r="AU421" s="156"/>
      <c r="AV421" s="156"/>
      <c r="AW421" s="3"/>
      <c r="AX421" s="3"/>
      <c r="AY421" s="3"/>
      <c r="AZ421" s="3"/>
      <c r="BA421" s="3"/>
      <c r="BB421" s="3"/>
      <c r="BC421" s="3"/>
      <c r="BD421" s="3"/>
      <c r="BE421" s="3"/>
      <c r="BF421" s="3"/>
      <c r="BG421" s="3"/>
      <c r="BH421" s="3"/>
      <c r="BI421" s="3"/>
    </row>
    <row r="422" ht="14.25" customHeight="1">
      <c r="A422" s="1"/>
      <c r="B422" s="1" t="str">
        <f t="array" ref="B422">ifna(iferror(xlookup(C:C,'1000'!A:A,'1000'!D:D),iferror(xlookup(C:C,'2000'!A:A,'2000'!D:D),xlookup(C:C,'3000'!A:A,'3000'!D:D))),"-")</f>
        <v>-</v>
      </c>
      <c r="C422" s="26">
        <v>1136.0</v>
      </c>
      <c r="D422" s="27" t="s">
        <v>1876</v>
      </c>
      <c r="E422" s="27" t="s">
        <v>1877</v>
      </c>
      <c r="F422" s="27" t="s">
        <v>287</v>
      </c>
      <c r="G422" s="27">
        <v>15.0</v>
      </c>
      <c r="H422" s="28" t="s">
        <v>531</v>
      </c>
      <c r="I422" s="29" t="s">
        <v>1878</v>
      </c>
      <c r="J422" s="27"/>
      <c r="K422" s="30" t="s">
        <v>42</v>
      </c>
      <c r="L422" s="31" t="s">
        <v>42</v>
      </c>
      <c r="M422" s="51" t="s">
        <v>895</v>
      </c>
      <c r="N422" s="153" t="s">
        <v>58</v>
      </c>
      <c r="O422" s="149" t="s">
        <v>58</v>
      </c>
      <c r="P422" s="35" t="s">
        <v>76</v>
      </c>
      <c r="Q422" s="35"/>
      <c r="R422" s="35"/>
      <c r="S422" s="35"/>
      <c r="T422" s="35"/>
      <c r="U422" s="35"/>
      <c r="V422" s="35"/>
      <c r="W422" s="35"/>
      <c r="X422" s="35"/>
      <c r="Y422" s="35"/>
      <c r="Z422" s="38" t="str">
        <f t="array" ref="Z422">IFERROR(xlookup(C:C,'Follow up.1'!A:A,'Follow up.1'!AF:AF),"-")</f>
        <v>-</v>
      </c>
      <c r="AA422" s="31"/>
      <c r="AB422" s="31"/>
      <c r="AC422" s="31"/>
      <c r="AD422" s="31"/>
      <c r="AE422" s="31"/>
      <c r="AF422" s="31"/>
      <c r="AG422" s="31"/>
      <c r="AH422" s="31"/>
      <c r="AI422" s="31"/>
      <c r="AJ422" s="31"/>
      <c r="AK422" s="31"/>
      <c r="AL422" s="31"/>
      <c r="AM422" s="31"/>
      <c r="AN422" s="39" t="str">
        <f t="array" ref="AN422">IFNA(TEXT(XLOOKUP(C:C,'Follow up.2'!B:B,'Follow up.2'!AF:AF), "mm/yyyy"), "-")</f>
        <v>-</v>
      </c>
      <c r="AO422" s="31"/>
      <c r="AP422" s="27"/>
      <c r="AQ422" s="3"/>
      <c r="AR422" s="3"/>
      <c r="AS422" s="3"/>
      <c r="AT422" s="3"/>
      <c r="AU422" s="3"/>
      <c r="AV422" s="3"/>
      <c r="AW422" s="3"/>
      <c r="AX422" s="3"/>
      <c r="AY422" s="3"/>
      <c r="AZ422" s="3"/>
      <c r="BA422" s="3"/>
      <c r="BB422" s="3"/>
      <c r="BC422" s="3"/>
      <c r="BD422" s="3"/>
      <c r="BE422" s="3"/>
      <c r="BF422" s="3"/>
      <c r="BG422" s="3"/>
      <c r="BH422" s="3"/>
      <c r="BI422" s="3"/>
    </row>
    <row r="423" ht="14.25" customHeight="1">
      <c r="A423" s="1"/>
      <c r="B423" s="1" t="str">
        <f t="array" ref="B423">ifna(iferror(xlookup(C:C,'1000'!A:A,'1000'!D:D),iferror(xlookup(C:C,'2000'!A:A,'2000'!D:D),xlookup(C:C,'3000'!A:A,'3000'!D:D))),"-")</f>
        <v>-</v>
      </c>
      <c r="C423" s="26">
        <v>1151.0</v>
      </c>
      <c r="D423" s="128" t="s">
        <v>1879</v>
      </c>
      <c r="E423" s="128" t="s">
        <v>1574</v>
      </c>
      <c r="F423" s="128" t="s">
        <v>117</v>
      </c>
      <c r="G423" s="128">
        <v>15.0</v>
      </c>
      <c r="H423" s="28" t="s">
        <v>1575</v>
      </c>
      <c r="I423" s="29" t="s">
        <v>1576</v>
      </c>
      <c r="J423" s="198" t="s">
        <v>1880</v>
      </c>
      <c r="K423" s="30" t="s">
        <v>1578</v>
      </c>
      <c r="L423" s="31" t="s">
        <v>1578</v>
      </c>
      <c r="M423" s="51" t="s">
        <v>895</v>
      </c>
      <c r="N423" s="153" t="s">
        <v>58</v>
      </c>
      <c r="O423" s="149" t="s">
        <v>58</v>
      </c>
      <c r="P423" s="35" t="s">
        <v>56</v>
      </c>
      <c r="Q423" s="35" t="s">
        <v>56</v>
      </c>
      <c r="R423" s="35" t="s">
        <v>56</v>
      </c>
      <c r="S423" s="35" t="s">
        <v>56</v>
      </c>
      <c r="T423" s="35" t="s">
        <v>45</v>
      </c>
      <c r="U423" s="35"/>
      <c r="V423" s="35"/>
      <c r="W423" s="35"/>
      <c r="X423" s="35"/>
      <c r="Y423" s="35"/>
      <c r="Z423" s="38" t="str">
        <f t="array" ref="Z423">IFERROR(xlookup(C:C,'Follow up.1'!A:A,'Follow up.1'!AF:AF),"-")</f>
        <v>-</v>
      </c>
      <c r="AA423" s="31"/>
      <c r="AB423" s="31"/>
      <c r="AC423" s="31"/>
      <c r="AD423" s="31"/>
      <c r="AE423" s="31"/>
      <c r="AF423" s="31"/>
      <c r="AG423" s="31"/>
      <c r="AH423" s="31"/>
      <c r="AI423" s="31"/>
      <c r="AJ423" s="31"/>
      <c r="AK423" s="31"/>
      <c r="AL423" s="31"/>
      <c r="AM423" s="31"/>
      <c r="AN423" s="39" t="str">
        <f t="array" ref="AN423">IFNA(TEXT(XLOOKUP(C:C,'Follow up.2'!B:B,'Follow up.2'!AF:AF), "mm/yyyy"), "-")</f>
        <v>-</v>
      </c>
      <c r="AO423" s="31"/>
      <c r="AP423" s="27"/>
      <c r="AQ423" s="3"/>
      <c r="AR423" s="3"/>
      <c r="AS423" s="3"/>
      <c r="AT423" s="3"/>
      <c r="AU423" s="3"/>
      <c r="AV423" s="3"/>
      <c r="AW423" s="3"/>
      <c r="AX423" s="3"/>
      <c r="AY423" s="3"/>
      <c r="AZ423" s="3"/>
      <c r="BA423" s="3"/>
      <c r="BB423" s="3"/>
      <c r="BC423" s="3"/>
      <c r="BD423" s="3"/>
      <c r="BE423" s="3"/>
      <c r="BF423" s="3"/>
      <c r="BG423" s="3"/>
      <c r="BH423" s="3"/>
      <c r="BI423" s="3"/>
    </row>
    <row r="424" ht="14.25" customHeight="1">
      <c r="A424" s="1"/>
      <c r="B424" s="1" t="str">
        <f t="array" ref="B424">ifna(iferror(xlookup(C:C,'1000'!A:A,'1000'!D:D),iferror(xlookup(C:C,'2000'!A:A,'2000'!D:D),xlookup(C:C,'3000'!A:A,'3000'!D:D))),"-")</f>
        <v>-</v>
      </c>
      <c r="C424" s="26">
        <v>1153.0</v>
      </c>
      <c r="D424" s="128" t="s">
        <v>1881</v>
      </c>
      <c r="E424" s="128" t="s">
        <v>1882</v>
      </c>
      <c r="F424" s="128" t="s">
        <v>50</v>
      </c>
      <c r="G424" s="128">
        <v>15.0</v>
      </c>
      <c r="H424" s="77" t="s">
        <v>1883</v>
      </c>
      <c r="I424" s="127" t="s">
        <v>1884</v>
      </c>
      <c r="J424" s="128"/>
      <c r="K424" s="30" t="s">
        <v>42</v>
      </c>
      <c r="L424" s="31" t="s">
        <v>42</v>
      </c>
      <c r="M424" s="51" t="s">
        <v>895</v>
      </c>
      <c r="N424" s="153" t="s">
        <v>58</v>
      </c>
      <c r="O424" s="149" t="s">
        <v>58</v>
      </c>
      <c r="P424" s="35" t="s">
        <v>46</v>
      </c>
      <c r="Q424" s="35"/>
      <c r="R424" s="35"/>
      <c r="S424" s="35"/>
      <c r="T424" s="35"/>
      <c r="U424" s="35"/>
      <c r="V424" s="35"/>
      <c r="W424" s="35"/>
      <c r="X424" s="35"/>
      <c r="Y424" s="35"/>
      <c r="Z424" s="38" t="str">
        <f t="array" ref="Z424">IFERROR(xlookup(C:C,'Follow up.1'!A:A,'Follow up.1'!AF:AF),"-")</f>
        <v>-</v>
      </c>
      <c r="AA424" s="31"/>
      <c r="AB424" s="31"/>
      <c r="AC424" s="31"/>
      <c r="AD424" s="31"/>
      <c r="AE424" s="31"/>
      <c r="AF424" s="31"/>
      <c r="AG424" s="31"/>
      <c r="AH424" s="31"/>
      <c r="AI424" s="31"/>
      <c r="AJ424" s="31"/>
      <c r="AK424" s="31"/>
      <c r="AL424" s="31"/>
      <c r="AM424" s="31"/>
      <c r="AN424" s="39" t="str">
        <f t="array" ref="AN424">IFNA(TEXT(XLOOKUP(C:C,'Follow up.2'!B:B,'Follow up.2'!AF:AF), "mm/yyyy"), "-")</f>
        <v>-</v>
      </c>
      <c r="AO424" s="31"/>
      <c r="AP424" s="27"/>
      <c r="AQ424" s="3"/>
      <c r="AR424" s="3"/>
      <c r="AS424" s="3"/>
      <c r="AT424" s="3"/>
      <c r="AU424" s="3"/>
      <c r="AV424" s="3"/>
      <c r="AW424" s="3"/>
      <c r="AX424" s="3"/>
      <c r="AY424" s="3"/>
      <c r="AZ424" s="3"/>
      <c r="BA424" s="3"/>
      <c r="BB424" s="3"/>
      <c r="BC424" s="3"/>
      <c r="BD424" s="3"/>
      <c r="BE424" s="3"/>
      <c r="BF424" s="3"/>
      <c r="BG424" s="3"/>
      <c r="BH424" s="3"/>
      <c r="BI424" s="3"/>
    </row>
    <row r="425" ht="14.25" customHeight="1">
      <c r="A425" s="1"/>
      <c r="B425" s="1" t="str">
        <f t="array" ref="B425">ifna(iferror(xlookup(C:C,'1000'!A:A,'1000'!D:D),iferror(xlookup(C:C,'2000'!A:A,'2000'!D:D),xlookup(C:C,'3000'!A:A,'3000'!D:D))),"-")</f>
        <v>-</v>
      </c>
      <c r="C425" s="26">
        <v>1156.0</v>
      </c>
      <c r="D425" s="128" t="s">
        <v>1885</v>
      </c>
      <c r="E425" s="128" t="s">
        <v>897</v>
      </c>
      <c r="F425" s="128" t="s">
        <v>287</v>
      </c>
      <c r="G425" s="128">
        <v>15.0</v>
      </c>
      <c r="H425" s="77" t="s">
        <v>1886</v>
      </c>
      <c r="I425" s="127" t="s">
        <v>1887</v>
      </c>
      <c r="J425" s="128" t="s">
        <v>1888</v>
      </c>
      <c r="K425" s="30" t="s">
        <v>42</v>
      </c>
      <c r="L425" s="31" t="s">
        <v>42</v>
      </c>
      <c r="M425" s="51" t="s">
        <v>895</v>
      </c>
      <c r="N425" s="153" t="s">
        <v>58</v>
      </c>
      <c r="O425" s="149" t="s">
        <v>58</v>
      </c>
      <c r="P425" s="35" t="s">
        <v>76</v>
      </c>
      <c r="Q425" s="35"/>
      <c r="R425" s="35"/>
      <c r="S425" s="35"/>
      <c r="T425" s="35"/>
      <c r="U425" s="35"/>
      <c r="V425" s="35"/>
      <c r="W425" s="35"/>
      <c r="X425" s="35"/>
      <c r="Y425" s="35"/>
      <c r="Z425" s="38" t="str">
        <f t="array" ref="Z425">IFERROR(xlookup(C:C,'Follow up.1'!A:A,'Follow up.1'!AF:AF),"-")</f>
        <v>-</v>
      </c>
      <c r="AA425" s="31"/>
      <c r="AB425" s="31"/>
      <c r="AC425" s="31"/>
      <c r="AD425" s="31"/>
      <c r="AE425" s="31"/>
      <c r="AF425" s="31"/>
      <c r="AG425" s="31"/>
      <c r="AH425" s="31"/>
      <c r="AI425" s="31"/>
      <c r="AJ425" s="31"/>
      <c r="AK425" s="31"/>
      <c r="AL425" s="31"/>
      <c r="AM425" s="31"/>
      <c r="AN425" s="39" t="str">
        <f t="array" ref="AN425">IFNA(TEXT(XLOOKUP(C:C,'Follow up.2'!B:B,'Follow up.2'!AF:AF), "mm/yyyy"), "-")</f>
        <v>-</v>
      </c>
      <c r="AO425" s="31"/>
      <c r="AP425" s="27"/>
      <c r="AQ425" s="3"/>
      <c r="AR425" s="3"/>
      <c r="AS425" s="3"/>
      <c r="AT425" s="3"/>
      <c r="AU425" s="3"/>
      <c r="AV425" s="3"/>
      <c r="AW425" s="3"/>
      <c r="AX425" s="3"/>
      <c r="AY425" s="3"/>
      <c r="AZ425" s="3"/>
      <c r="BA425" s="3"/>
      <c r="BB425" s="3"/>
      <c r="BC425" s="3"/>
      <c r="BD425" s="3"/>
      <c r="BE425" s="3"/>
      <c r="BF425" s="3"/>
      <c r="BG425" s="3"/>
      <c r="BH425" s="3"/>
      <c r="BI425" s="3"/>
    </row>
    <row r="426" ht="14.25" customHeight="1">
      <c r="A426" s="1"/>
      <c r="B426" s="1" t="str">
        <f t="array" ref="B426">ifna(iferror(xlookup(C:C,'1000'!A:A,'1000'!D:D),iferror(xlookup(C:C,'2000'!A:A,'2000'!D:D),xlookup(C:C,'3000'!A:A,'3000'!D:D))),"-")</f>
        <v>-</v>
      </c>
      <c r="C426" s="26">
        <v>1178.0</v>
      </c>
      <c r="D426" s="53" t="s">
        <v>1889</v>
      </c>
      <c r="E426" s="53" t="s">
        <v>1890</v>
      </c>
      <c r="F426" s="53" t="s">
        <v>38</v>
      </c>
      <c r="G426" s="53">
        <v>15.0</v>
      </c>
      <c r="H426" s="28" t="s">
        <v>1891</v>
      </c>
      <c r="I426" s="54"/>
      <c r="J426" s="53" t="s">
        <v>1892</v>
      </c>
      <c r="K426" s="30" t="s">
        <v>42</v>
      </c>
      <c r="L426" s="31" t="s">
        <v>42</v>
      </c>
      <c r="M426" s="51" t="s">
        <v>895</v>
      </c>
      <c r="N426" s="153" t="s">
        <v>58</v>
      </c>
      <c r="O426" s="149" t="s">
        <v>58</v>
      </c>
      <c r="P426" s="35" t="s">
        <v>56</v>
      </c>
      <c r="Q426" s="35"/>
      <c r="R426" s="35"/>
      <c r="S426" s="35"/>
      <c r="T426" s="35"/>
      <c r="U426" s="35"/>
      <c r="V426" s="35"/>
      <c r="W426" s="35"/>
      <c r="X426" s="35"/>
      <c r="Y426" s="35"/>
      <c r="Z426" s="38" t="str">
        <f t="array" ref="Z426">IFERROR(xlookup(C:C,'Follow up.1'!A:A,'Follow up.1'!AF:AF),"-")</f>
        <v>-</v>
      </c>
      <c r="AA426" s="31"/>
      <c r="AB426" s="31"/>
      <c r="AC426" s="31"/>
      <c r="AD426" s="31"/>
      <c r="AE426" s="31"/>
      <c r="AF426" s="31"/>
      <c r="AG426" s="31"/>
      <c r="AH426" s="31"/>
      <c r="AI426" s="31"/>
      <c r="AJ426" s="31"/>
      <c r="AK426" s="31"/>
      <c r="AL426" s="31"/>
      <c r="AM426" s="31"/>
      <c r="AN426" s="39" t="str">
        <f t="array" ref="AN426">IFNA(TEXT(XLOOKUP(C:C,'Follow up.2'!B:B,'Follow up.2'!AF:AF), "mm/yyyy"), "-")</f>
        <v>-</v>
      </c>
      <c r="AO426" s="31"/>
      <c r="AP426" s="27"/>
      <c r="AQ426" s="3"/>
      <c r="AR426" s="3"/>
      <c r="AS426" s="3"/>
      <c r="AT426" s="3"/>
      <c r="AU426" s="3"/>
      <c r="AV426" s="3"/>
      <c r="AW426" s="3"/>
      <c r="AX426" s="3"/>
      <c r="AY426" s="3"/>
      <c r="AZ426" s="3"/>
      <c r="BA426" s="3"/>
      <c r="BB426" s="3"/>
      <c r="BC426" s="3"/>
      <c r="BD426" s="3"/>
      <c r="BE426" s="3"/>
      <c r="BF426" s="3"/>
      <c r="BG426" s="3"/>
      <c r="BH426" s="3"/>
      <c r="BI426" s="3"/>
    </row>
    <row r="427" ht="14.25" customHeight="1">
      <c r="A427" s="1"/>
      <c r="B427" s="1" t="str">
        <f t="array" ref="B427">ifna(iferror(xlookup(C:C,'1000'!A:A,'1000'!D:D),iferror(xlookup(C:C,'2000'!A:A,'2000'!D:D),xlookup(C:C,'3000'!A:A,'3000'!D:D))),"-")</f>
        <v>-</v>
      </c>
      <c r="C427" s="26">
        <v>1187.0</v>
      </c>
      <c r="D427" s="53" t="s">
        <v>1893</v>
      </c>
      <c r="E427" s="53" t="s">
        <v>1894</v>
      </c>
      <c r="F427" s="53" t="s">
        <v>38</v>
      </c>
      <c r="G427" s="53">
        <v>15.0</v>
      </c>
      <c r="H427" s="28" t="s">
        <v>1895</v>
      </c>
      <c r="I427" s="54"/>
      <c r="J427" s="53" t="s">
        <v>1896</v>
      </c>
      <c r="K427" s="30" t="s">
        <v>42</v>
      </c>
      <c r="L427" s="31" t="s">
        <v>42</v>
      </c>
      <c r="M427" s="51" t="s">
        <v>895</v>
      </c>
      <c r="N427" s="153" t="s">
        <v>58</v>
      </c>
      <c r="O427" s="149" t="s">
        <v>58</v>
      </c>
      <c r="P427" s="35" t="s">
        <v>56</v>
      </c>
      <c r="Q427" s="35"/>
      <c r="R427" s="35"/>
      <c r="S427" s="35"/>
      <c r="T427" s="35"/>
      <c r="U427" s="35"/>
      <c r="V427" s="35"/>
      <c r="W427" s="35"/>
      <c r="X427" s="35"/>
      <c r="Y427" s="35"/>
      <c r="Z427" s="38" t="str">
        <f t="array" ref="Z427">IFERROR(xlookup(C:C,'Follow up.1'!A:A,'Follow up.1'!AF:AF),"-")</f>
        <v>-</v>
      </c>
      <c r="AA427" s="31"/>
      <c r="AB427" s="31"/>
      <c r="AC427" s="31"/>
      <c r="AD427" s="31"/>
      <c r="AE427" s="31"/>
      <c r="AF427" s="31"/>
      <c r="AG427" s="31"/>
      <c r="AH427" s="31"/>
      <c r="AI427" s="31"/>
      <c r="AJ427" s="31"/>
      <c r="AK427" s="31"/>
      <c r="AL427" s="31"/>
      <c r="AM427" s="31"/>
      <c r="AN427" s="39" t="str">
        <f t="array" ref="AN427">IFNA(TEXT(XLOOKUP(C:C,'Follow up.2'!B:B,'Follow up.2'!AF:AF), "mm/yyyy"), "-")</f>
        <v>-</v>
      </c>
      <c r="AO427" s="31"/>
      <c r="AP427" s="27"/>
      <c r="AQ427" s="3"/>
      <c r="AR427" s="3"/>
      <c r="AS427" s="3"/>
      <c r="AT427" s="3"/>
      <c r="AU427" s="3"/>
      <c r="AV427" s="3"/>
      <c r="AW427" s="3"/>
      <c r="AX427" s="3"/>
      <c r="AY427" s="3"/>
      <c r="AZ427" s="3"/>
      <c r="BA427" s="3"/>
      <c r="BB427" s="3"/>
      <c r="BC427" s="3"/>
      <c r="BD427" s="3"/>
      <c r="BE427" s="3"/>
      <c r="BF427" s="3"/>
      <c r="BG427" s="3"/>
      <c r="BH427" s="3"/>
      <c r="BI427" s="3"/>
    </row>
    <row r="428" ht="14.25" customHeight="1">
      <c r="A428" s="1"/>
      <c r="B428" s="1" t="str">
        <f t="array" ref="B428">ifna(iferror(xlookup(C:C,'1000'!A:A,'1000'!D:D),iferror(xlookup(C:C,'2000'!A:A,'2000'!D:D),xlookup(C:C,'3000'!A:A,'3000'!D:D))),"-")</f>
        <v>-</v>
      </c>
      <c r="C428" s="26">
        <v>1200.0</v>
      </c>
      <c r="D428" s="27" t="s">
        <v>1897</v>
      </c>
      <c r="E428" s="27"/>
      <c r="F428" s="27" t="s">
        <v>38</v>
      </c>
      <c r="G428" s="27">
        <v>15.0</v>
      </c>
      <c r="H428" s="28" t="s">
        <v>1898</v>
      </c>
      <c r="I428" s="29" t="s">
        <v>1899</v>
      </c>
      <c r="J428" s="27" t="s">
        <v>1900</v>
      </c>
      <c r="K428" s="30" t="s">
        <v>42</v>
      </c>
      <c r="L428" s="31" t="s">
        <v>42</v>
      </c>
      <c r="M428" s="51" t="s">
        <v>895</v>
      </c>
      <c r="N428" s="153" t="s">
        <v>58</v>
      </c>
      <c r="O428" s="149" t="s">
        <v>58</v>
      </c>
      <c r="P428" s="66" t="s">
        <v>56</v>
      </c>
      <c r="Q428" s="66" t="s">
        <v>45</v>
      </c>
      <c r="R428" s="66" t="s">
        <v>106</v>
      </c>
      <c r="S428" s="35"/>
      <c r="T428" s="35"/>
      <c r="U428" s="35"/>
      <c r="V428" s="35"/>
      <c r="W428" s="35"/>
      <c r="X428" s="35"/>
      <c r="Y428" s="35"/>
      <c r="Z428" s="38" t="str">
        <f t="array" ref="Z428">IFERROR(xlookup(C:C,'Follow up.1'!A:A,'Follow up.1'!AF:AF),"-")</f>
        <v>-</v>
      </c>
      <c r="AA428" s="31"/>
      <c r="AB428" s="31"/>
      <c r="AC428" s="31"/>
      <c r="AD428" s="31"/>
      <c r="AE428" s="31"/>
      <c r="AF428" s="31"/>
      <c r="AG428" s="31"/>
      <c r="AH428" s="31"/>
      <c r="AI428" s="31"/>
      <c r="AJ428" s="31"/>
      <c r="AK428" s="31"/>
      <c r="AL428" s="31"/>
      <c r="AM428" s="31"/>
      <c r="AN428" s="39" t="str">
        <f t="array" ref="AN428">IFNA(TEXT(XLOOKUP(C:C,'Follow up.2'!B:B,'Follow up.2'!AF:AF), "mm/yyyy"), "-")</f>
        <v>-</v>
      </c>
      <c r="AO428" s="31"/>
      <c r="AP428" s="27"/>
      <c r="AQ428" s="3"/>
      <c r="AR428" s="3"/>
      <c r="AS428" s="3"/>
      <c r="AT428" s="3"/>
      <c r="AU428" s="3"/>
      <c r="AV428" s="3"/>
      <c r="AW428" s="3"/>
      <c r="AX428" s="3"/>
      <c r="AY428" s="3"/>
      <c r="AZ428" s="3"/>
      <c r="BA428" s="3"/>
      <c r="BB428" s="3"/>
      <c r="BC428" s="3"/>
      <c r="BD428" s="3"/>
      <c r="BE428" s="3"/>
      <c r="BF428" s="3"/>
      <c r="BG428" s="3"/>
      <c r="BH428" s="3"/>
      <c r="BI428" s="3"/>
    </row>
    <row r="429" ht="14.25" customHeight="1">
      <c r="A429" s="1"/>
      <c r="B429" s="1" t="str">
        <f t="array" ref="B429">ifna(iferror(xlookup(C:C,'1000'!A:A,'1000'!D:D),iferror(xlookup(C:C,'2000'!A:A,'2000'!D:D),xlookup(C:C,'3000'!A:A,'3000'!D:D))),"-")</f>
        <v>-</v>
      </c>
      <c r="C429" s="26">
        <v>1225.0</v>
      </c>
      <c r="D429" s="27" t="s">
        <v>1901</v>
      </c>
      <c r="E429" s="27" t="s">
        <v>1902</v>
      </c>
      <c r="F429" s="27" t="s">
        <v>92</v>
      </c>
      <c r="G429" s="27">
        <v>15.0</v>
      </c>
      <c r="H429" s="28" t="s">
        <v>1903</v>
      </c>
      <c r="I429" s="29" t="s">
        <v>1904</v>
      </c>
      <c r="J429" s="27" t="s">
        <v>1904</v>
      </c>
      <c r="K429" s="55"/>
      <c r="L429" s="53"/>
      <c r="M429" s="51" t="s">
        <v>895</v>
      </c>
      <c r="N429" s="153" t="s">
        <v>58</v>
      </c>
      <c r="O429" s="149" t="s">
        <v>58</v>
      </c>
      <c r="P429" s="66" t="s">
        <v>76</v>
      </c>
      <c r="Q429" s="35"/>
      <c r="R429" s="35"/>
      <c r="S429" s="35"/>
      <c r="T429" s="35"/>
      <c r="U429" s="35"/>
      <c r="V429" s="35"/>
      <c r="W429" s="35"/>
      <c r="X429" s="35"/>
      <c r="Y429" s="35"/>
      <c r="Z429" s="38" t="str">
        <f t="array" ref="Z429">IFERROR(xlookup(C:C,'Follow up.1'!A:A,'Follow up.1'!AF:AF),"-")</f>
        <v>-</v>
      </c>
      <c r="AA429" s="31"/>
      <c r="AB429" s="31"/>
      <c r="AC429" s="31"/>
      <c r="AD429" s="31"/>
      <c r="AE429" s="31"/>
      <c r="AF429" s="31"/>
      <c r="AG429" s="31"/>
      <c r="AH429" s="31"/>
      <c r="AI429" s="31"/>
      <c r="AJ429" s="31"/>
      <c r="AK429" s="31"/>
      <c r="AL429" s="31"/>
      <c r="AM429" s="31"/>
      <c r="AN429" s="39" t="str">
        <f t="array" ref="AN429">IFNA(TEXT(XLOOKUP(C:C,'Follow up.2'!B:B,'Follow up.2'!AF:AF), "mm/yyyy"), "-")</f>
        <v>-</v>
      </c>
      <c r="AO429" s="31"/>
      <c r="AP429" s="27"/>
      <c r="AQ429" s="3"/>
      <c r="AR429" s="3"/>
      <c r="AS429" s="3"/>
      <c r="AT429" s="3"/>
      <c r="AU429" s="3"/>
      <c r="AV429" s="3"/>
      <c r="AW429" s="3"/>
      <c r="AX429" s="3"/>
      <c r="AY429" s="3"/>
      <c r="AZ429" s="3"/>
      <c r="BA429" s="3"/>
      <c r="BB429" s="3"/>
      <c r="BC429" s="3"/>
      <c r="BD429" s="3"/>
      <c r="BE429" s="3"/>
      <c r="BF429" s="3"/>
      <c r="BG429" s="3"/>
      <c r="BH429" s="3"/>
      <c r="BI429" s="3"/>
    </row>
    <row r="430" ht="14.25" customHeight="1">
      <c r="A430" s="1"/>
      <c r="B430" s="1" t="str">
        <f t="array" ref="B430">ifna(iferror(xlookup(C:C,'1000'!A:A,'1000'!D:D),iferror(xlookup(C:C,'2000'!A:A,'2000'!D:D),xlookup(C:C,'3000'!A:A,'3000'!D:D))),"-")</f>
        <v>-</v>
      </c>
      <c r="C430" s="26">
        <v>1248.0</v>
      </c>
      <c r="D430" s="27" t="s">
        <v>1905</v>
      </c>
      <c r="E430" s="27" t="s">
        <v>1906</v>
      </c>
      <c r="F430" s="27" t="s">
        <v>844</v>
      </c>
      <c r="G430" s="27">
        <v>15.0</v>
      </c>
      <c r="H430" s="28" t="s">
        <v>1907</v>
      </c>
      <c r="I430" s="54">
        <v>2.677924429E9</v>
      </c>
      <c r="J430" s="27">
        <v>2.155264096E9</v>
      </c>
      <c r="K430" s="30" t="s">
        <v>609</v>
      </c>
      <c r="L430" s="31" t="s">
        <v>609</v>
      </c>
      <c r="M430" s="51" t="s">
        <v>895</v>
      </c>
      <c r="N430" s="153" t="s">
        <v>58</v>
      </c>
      <c r="O430" s="149" t="s">
        <v>58</v>
      </c>
      <c r="P430" s="35" t="s">
        <v>106</v>
      </c>
      <c r="Q430" s="35" t="s">
        <v>106</v>
      </c>
      <c r="R430" s="35" t="s">
        <v>106</v>
      </c>
      <c r="S430" s="35"/>
      <c r="T430" s="35"/>
      <c r="U430" s="35"/>
      <c r="V430" s="35"/>
      <c r="W430" s="35"/>
      <c r="X430" s="35"/>
      <c r="Y430" s="35"/>
      <c r="Z430" s="38" t="str">
        <f t="array" ref="Z430">IFERROR(xlookup(C:C,'Follow up.1'!A:A,'Follow up.1'!AF:AF),"-")</f>
        <v>-</v>
      </c>
      <c r="AA430" s="31"/>
      <c r="AB430" s="31"/>
      <c r="AC430" s="31"/>
      <c r="AD430" s="31"/>
      <c r="AE430" s="31"/>
      <c r="AF430" s="31"/>
      <c r="AG430" s="31"/>
      <c r="AH430" s="31"/>
      <c r="AI430" s="31"/>
      <c r="AJ430" s="31"/>
      <c r="AK430" s="31"/>
      <c r="AL430" s="31"/>
      <c r="AM430" s="31"/>
      <c r="AN430" s="39" t="str">
        <f t="array" ref="AN430">IFNA(TEXT(XLOOKUP(C:C,'Follow up.2'!B:B,'Follow up.2'!AF:AF), "mm/yyyy"), "-")</f>
        <v>-</v>
      </c>
      <c r="AO430" s="31"/>
      <c r="AP430" s="27"/>
      <c r="AQ430" s="3"/>
      <c r="AR430" s="3"/>
      <c r="AS430" s="3"/>
      <c r="AT430" s="3"/>
      <c r="AU430" s="3"/>
      <c r="AV430" s="3"/>
      <c r="AW430" s="3"/>
      <c r="AX430" s="3"/>
      <c r="AY430" s="3"/>
      <c r="AZ430" s="3"/>
      <c r="BA430" s="3"/>
      <c r="BB430" s="3"/>
      <c r="BC430" s="3"/>
      <c r="BD430" s="3"/>
      <c r="BE430" s="3"/>
      <c r="BF430" s="3"/>
      <c r="BG430" s="3"/>
      <c r="BH430" s="3"/>
      <c r="BI430" s="3"/>
    </row>
    <row r="431" ht="14.25" customHeight="1">
      <c r="A431" s="1"/>
      <c r="B431" s="1" t="str">
        <f t="array" ref="B431">ifna(iferror(xlookup(C:C,'1000'!A:A,'1000'!D:D),iferror(xlookup(C:C,'2000'!A:A,'2000'!D:D),xlookup(C:C,'3000'!A:A,'3000'!D:D))),"-")</f>
        <v>-</v>
      </c>
      <c r="C431" s="26">
        <v>1252.0</v>
      </c>
      <c r="D431" s="27" t="s">
        <v>1499</v>
      </c>
      <c r="E431" s="27" t="s">
        <v>1908</v>
      </c>
      <c r="F431" s="27" t="s">
        <v>844</v>
      </c>
      <c r="G431" s="27">
        <v>15.0</v>
      </c>
      <c r="H431" s="28" t="s">
        <v>1909</v>
      </c>
      <c r="I431" s="54">
        <v>6.105634834E9</v>
      </c>
      <c r="J431" s="27">
        <v>4.845606776E9</v>
      </c>
      <c r="K431" s="30" t="s">
        <v>609</v>
      </c>
      <c r="L431" s="31" t="s">
        <v>609</v>
      </c>
      <c r="M431" s="51" t="s">
        <v>895</v>
      </c>
      <c r="N431" s="153" t="s">
        <v>58</v>
      </c>
      <c r="O431" s="149" t="s">
        <v>58</v>
      </c>
      <c r="P431" s="35" t="s">
        <v>106</v>
      </c>
      <c r="Q431" s="35" t="s">
        <v>45</v>
      </c>
      <c r="R431" s="35" t="s">
        <v>45</v>
      </c>
      <c r="S431" s="35"/>
      <c r="T431" s="35"/>
      <c r="U431" s="35"/>
      <c r="V431" s="35"/>
      <c r="W431" s="35"/>
      <c r="X431" s="35"/>
      <c r="Y431" s="35"/>
      <c r="Z431" s="38" t="str">
        <f t="array" ref="Z431">IFERROR(xlookup(C:C,'Follow up.1'!A:A,'Follow up.1'!AF:AF),"-")</f>
        <v>-</v>
      </c>
      <c r="AA431" s="31"/>
      <c r="AB431" s="31"/>
      <c r="AC431" s="31"/>
      <c r="AD431" s="31"/>
      <c r="AE431" s="31"/>
      <c r="AF431" s="31"/>
      <c r="AG431" s="31"/>
      <c r="AH431" s="31"/>
      <c r="AI431" s="31"/>
      <c r="AJ431" s="31"/>
      <c r="AK431" s="31"/>
      <c r="AL431" s="31"/>
      <c r="AM431" s="31"/>
      <c r="AN431" s="39" t="str">
        <f t="array" ref="AN431">IFNA(TEXT(XLOOKUP(C:C,'Follow up.2'!B:B,'Follow up.2'!AF:AF), "mm/yyyy"), "-")</f>
        <v>-</v>
      </c>
      <c r="AO431" s="31"/>
      <c r="AP431" s="27"/>
      <c r="AQ431" s="3"/>
      <c r="AR431" s="3"/>
      <c r="AS431" s="3"/>
      <c r="AT431" s="3"/>
      <c r="AU431" s="3"/>
      <c r="AV431" s="3"/>
      <c r="AW431" s="3"/>
      <c r="AX431" s="3"/>
      <c r="AY431" s="3"/>
      <c r="AZ431" s="3"/>
      <c r="BA431" s="3"/>
      <c r="BB431" s="3"/>
      <c r="BC431" s="3"/>
      <c r="BD431" s="3"/>
      <c r="BE431" s="3"/>
      <c r="BF431" s="3"/>
      <c r="BG431" s="3"/>
      <c r="BH431" s="3"/>
      <c r="BI431" s="3"/>
    </row>
    <row r="432" ht="14.25" customHeight="1">
      <c r="A432" s="1"/>
      <c r="B432" s="1" t="str">
        <f t="array" ref="B432">ifna(iferror(xlookup(C:C,'1000'!A:A,'1000'!D:D),iferror(xlookup(C:C,'2000'!A:A,'2000'!D:D),xlookup(C:C,'3000'!A:A,'3000'!D:D))),"-")</f>
        <v>-</v>
      </c>
      <c r="C432" s="26">
        <v>1255.0</v>
      </c>
      <c r="D432" s="144" t="s">
        <v>1910</v>
      </c>
      <c r="E432" s="144" t="s">
        <v>1911</v>
      </c>
      <c r="F432" s="144" t="s">
        <v>287</v>
      </c>
      <c r="G432" s="144">
        <v>15.0</v>
      </c>
      <c r="H432" s="77" t="s">
        <v>1912</v>
      </c>
      <c r="I432" s="174" t="s">
        <v>1913</v>
      </c>
      <c r="J432" s="27">
        <v>2.676168067E9</v>
      </c>
      <c r="K432" s="30" t="s">
        <v>609</v>
      </c>
      <c r="L432" s="31" t="s">
        <v>609</v>
      </c>
      <c r="M432" s="51" t="s">
        <v>895</v>
      </c>
      <c r="N432" s="153" t="s">
        <v>58</v>
      </c>
      <c r="O432" s="149" t="s">
        <v>58</v>
      </c>
      <c r="P432" s="35" t="s">
        <v>76</v>
      </c>
      <c r="Q432" s="35" t="s">
        <v>46</v>
      </c>
      <c r="R432" s="35"/>
      <c r="S432" s="35"/>
      <c r="T432" s="35"/>
      <c r="U432" s="35"/>
      <c r="V432" s="35"/>
      <c r="W432" s="35"/>
      <c r="X432" s="35"/>
      <c r="Y432" s="35"/>
      <c r="Z432" s="38" t="str">
        <f t="array" ref="Z432">IFERROR(xlookup(C:C,'Follow up.1'!A:A,'Follow up.1'!AF:AF),"-")</f>
        <v>-</v>
      </c>
      <c r="AA432" s="31"/>
      <c r="AB432" s="31"/>
      <c r="AC432" s="31"/>
      <c r="AD432" s="31"/>
      <c r="AE432" s="31"/>
      <c r="AF432" s="31"/>
      <c r="AG432" s="31"/>
      <c r="AH432" s="31"/>
      <c r="AI432" s="31"/>
      <c r="AJ432" s="31"/>
      <c r="AK432" s="31"/>
      <c r="AL432" s="31"/>
      <c r="AM432" s="31"/>
      <c r="AN432" s="39" t="str">
        <f t="array" ref="AN432">IFNA(TEXT(XLOOKUP(C:C,'Follow up.2'!B:B,'Follow up.2'!AF:AF), "mm/yyyy"), "-")</f>
        <v>-</v>
      </c>
      <c r="AO432" s="31"/>
      <c r="AP432" s="27"/>
      <c r="AQ432" s="3"/>
      <c r="AR432" s="3"/>
      <c r="AS432" s="3"/>
      <c r="AT432" s="3"/>
      <c r="AU432" s="3"/>
      <c r="AV432" s="3"/>
      <c r="AW432" s="3"/>
      <c r="AX432" s="3"/>
      <c r="AY432" s="3"/>
      <c r="AZ432" s="3"/>
      <c r="BA432" s="3"/>
      <c r="BB432" s="3"/>
      <c r="BC432" s="3"/>
      <c r="BD432" s="3"/>
      <c r="BE432" s="3"/>
      <c r="BF432" s="3"/>
      <c r="BG432" s="3"/>
      <c r="BH432" s="3"/>
      <c r="BI432" s="3"/>
    </row>
    <row r="433" ht="14.25" customHeight="1">
      <c r="A433" s="1"/>
      <c r="B433" s="1" t="str">
        <f t="array" ref="B433">ifna(iferror(xlookup(C:C,'1000'!A:A,'1000'!D:D),iferror(xlookup(C:C,'2000'!A:A,'2000'!D:D),xlookup(C:C,'3000'!A:A,'3000'!D:D))),"-")</f>
        <v>-</v>
      </c>
      <c r="C433" s="26">
        <v>1265.0</v>
      </c>
      <c r="D433" s="27" t="s">
        <v>1914</v>
      </c>
      <c r="E433" s="27" t="s">
        <v>1235</v>
      </c>
      <c r="F433" s="27" t="s">
        <v>92</v>
      </c>
      <c r="G433" s="27">
        <v>15.0</v>
      </c>
      <c r="H433" s="28" t="s">
        <v>1915</v>
      </c>
      <c r="I433" s="29" t="s">
        <v>1237</v>
      </c>
      <c r="J433" s="27"/>
      <c r="K433" s="30" t="s">
        <v>42</v>
      </c>
      <c r="L433" s="31" t="s">
        <v>42</v>
      </c>
      <c r="M433" s="51" t="s">
        <v>895</v>
      </c>
      <c r="N433" s="153" t="s">
        <v>58</v>
      </c>
      <c r="O433" s="149" t="s">
        <v>58</v>
      </c>
      <c r="P433" s="35" t="s">
        <v>106</v>
      </c>
      <c r="Q433" s="35" t="s">
        <v>45</v>
      </c>
      <c r="R433" s="35" t="s">
        <v>45</v>
      </c>
      <c r="S433" s="35"/>
      <c r="T433" s="35"/>
      <c r="U433" s="35"/>
      <c r="V433" s="35"/>
      <c r="W433" s="35"/>
      <c r="X433" s="35"/>
      <c r="Y433" s="35"/>
      <c r="Z433" s="38" t="str">
        <f t="array" ref="Z433">IFERROR(xlookup(C:C,'Follow up.1'!A:A,'Follow up.1'!AF:AF),"-")</f>
        <v>-</v>
      </c>
      <c r="AA433" s="31"/>
      <c r="AB433" s="31"/>
      <c r="AC433" s="31"/>
      <c r="AD433" s="31"/>
      <c r="AE433" s="31"/>
      <c r="AF433" s="31"/>
      <c r="AG433" s="31"/>
      <c r="AH433" s="31"/>
      <c r="AI433" s="31"/>
      <c r="AJ433" s="31"/>
      <c r="AK433" s="31"/>
      <c r="AL433" s="31"/>
      <c r="AM433" s="31"/>
      <c r="AN433" s="39" t="str">
        <f t="array" ref="AN433">IFNA(TEXT(XLOOKUP(C:C,'Follow up.2'!B:B,'Follow up.2'!AF:AF), "mm/yyyy"), "-")</f>
        <v>-</v>
      </c>
      <c r="AO433" s="31"/>
      <c r="AP433" s="27"/>
      <c r="AQ433" s="3"/>
      <c r="AR433" s="3"/>
      <c r="AS433" s="3"/>
      <c r="AT433" s="3"/>
      <c r="AU433" s="3"/>
      <c r="AV433" s="3"/>
      <c r="AW433" s="3"/>
      <c r="AX433" s="3"/>
      <c r="AY433" s="3"/>
      <c r="AZ433" s="3"/>
      <c r="BA433" s="3"/>
      <c r="BB433" s="3"/>
      <c r="BC433" s="3"/>
      <c r="BD433" s="3"/>
      <c r="BE433" s="3"/>
      <c r="BF433" s="3"/>
      <c r="BG433" s="3"/>
      <c r="BH433" s="3"/>
      <c r="BI433" s="3"/>
    </row>
    <row r="434" ht="14.25" customHeight="1">
      <c r="A434" s="1"/>
      <c r="B434" s="1" t="str">
        <f t="array" ref="B434">ifna(iferror(xlookup(C:C,'1000'!A:A,'1000'!D:D),iferror(xlookup(C:C,'2000'!A:A,'2000'!D:D),xlookup(C:C,'3000'!A:A,'3000'!D:D))),"-")</f>
        <v>-</v>
      </c>
      <c r="C434" s="26">
        <v>1279.0</v>
      </c>
      <c r="D434" s="27" t="s">
        <v>1916</v>
      </c>
      <c r="E434" s="27" t="s">
        <v>1917</v>
      </c>
      <c r="F434" s="27" t="s">
        <v>92</v>
      </c>
      <c r="G434" s="27">
        <v>15.0</v>
      </c>
      <c r="H434" s="28" t="s">
        <v>1918</v>
      </c>
      <c r="I434" s="29" t="s">
        <v>1919</v>
      </c>
      <c r="J434" s="27"/>
      <c r="K434" s="30" t="s">
        <v>42</v>
      </c>
      <c r="L434" s="31" t="s">
        <v>42</v>
      </c>
      <c r="M434" s="51" t="s">
        <v>895</v>
      </c>
      <c r="N434" s="153" t="s">
        <v>58</v>
      </c>
      <c r="O434" s="149" t="s">
        <v>58</v>
      </c>
      <c r="P434" s="35" t="s">
        <v>106</v>
      </c>
      <c r="Q434" s="35"/>
      <c r="R434" s="35"/>
      <c r="S434" s="35"/>
      <c r="T434" s="35"/>
      <c r="U434" s="35"/>
      <c r="V434" s="35"/>
      <c r="W434" s="35"/>
      <c r="X434" s="35"/>
      <c r="Y434" s="35"/>
      <c r="Z434" s="38" t="str">
        <f t="array" ref="Z434">IFERROR(xlookup(C:C,'Follow up.1'!A:A,'Follow up.1'!AF:AF),"-")</f>
        <v>-</v>
      </c>
      <c r="AA434" s="31"/>
      <c r="AB434" s="31"/>
      <c r="AC434" s="31"/>
      <c r="AD434" s="31"/>
      <c r="AE434" s="31"/>
      <c r="AF434" s="31"/>
      <c r="AG434" s="31"/>
      <c r="AH434" s="31"/>
      <c r="AI434" s="31"/>
      <c r="AJ434" s="31"/>
      <c r="AK434" s="31"/>
      <c r="AL434" s="31"/>
      <c r="AM434" s="31"/>
      <c r="AN434" s="39" t="str">
        <f t="array" ref="AN434">IFNA(TEXT(XLOOKUP(C:C,'Follow up.2'!B:B,'Follow up.2'!AF:AF), "mm/yyyy"), "-")</f>
        <v>-</v>
      </c>
      <c r="AO434" s="31"/>
      <c r="AP434" s="27"/>
      <c r="AQ434" s="3"/>
      <c r="AR434" s="3"/>
      <c r="AS434" s="3"/>
      <c r="AT434" s="3"/>
      <c r="AU434" s="3"/>
      <c r="AV434" s="3"/>
      <c r="AW434" s="3"/>
      <c r="AX434" s="3"/>
      <c r="AY434" s="3"/>
      <c r="AZ434" s="3"/>
      <c r="BA434" s="3"/>
      <c r="BB434" s="3"/>
      <c r="BC434" s="3"/>
      <c r="BD434" s="3"/>
      <c r="BE434" s="3"/>
      <c r="BF434" s="3"/>
      <c r="BG434" s="3"/>
      <c r="BH434" s="3"/>
      <c r="BI434" s="3"/>
    </row>
    <row r="435" ht="14.25" customHeight="1">
      <c r="A435" s="1"/>
      <c r="B435" s="1" t="str">
        <f t="array" ref="B435">ifna(iferror(xlookup(C:C,'1000'!A:A,'1000'!D:D),iferror(xlookup(C:C,'2000'!A:A,'2000'!D:D),xlookup(C:C,'3000'!A:A,'3000'!D:D))),"-")</f>
        <v>-</v>
      </c>
      <c r="C435" s="26">
        <v>1288.0</v>
      </c>
      <c r="D435" s="27" t="s">
        <v>322</v>
      </c>
      <c r="E435" s="27" t="s">
        <v>1920</v>
      </c>
      <c r="F435" s="27" t="s">
        <v>38</v>
      </c>
      <c r="G435" s="27">
        <v>15.0</v>
      </c>
      <c r="H435" s="28" t="s">
        <v>531</v>
      </c>
      <c r="I435" s="29" t="s">
        <v>531</v>
      </c>
      <c r="J435" s="27" t="s">
        <v>1921</v>
      </c>
      <c r="K435" s="30" t="s">
        <v>42</v>
      </c>
      <c r="L435" s="31" t="s">
        <v>42</v>
      </c>
      <c r="M435" s="51" t="s">
        <v>895</v>
      </c>
      <c r="N435" s="153" t="s">
        <v>58</v>
      </c>
      <c r="O435" s="149" t="s">
        <v>58</v>
      </c>
      <c r="P435" s="35" t="s">
        <v>106</v>
      </c>
      <c r="Q435" s="35"/>
      <c r="R435" s="35"/>
      <c r="S435" s="35"/>
      <c r="T435" s="35"/>
      <c r="U435" s="35"/>
      <c r="V435" s="35"/>
      <c r="W435" s="35"/>
      <c r="X435" s="35"/>
      <c r="Y435" s="35"/>
      <c r="Z435" s="38" t="str">
        <f t="array" ref="Z435">IFERROR(xlookup(C:C,'Follow up.1'!A:A,'Follow up.1'!AF:AF),"-")</f>
        <v>-</v>
      </c>
      <c r="AA435" s="31"/>
      <c r="AB435" s="31"/>
      <c r="AC435" s="31"/>
      <c r="AD435" s="31"/>
      <c r="AE435" s="31"/>
      <c r="AF435" s="31"/>
      <c r="AG435" s="31"/>
      <c r="AH435" s="31"/>
      <c r="AI435" s="31"/>
      <c r="AJ435" s="31"/>
      <c r="AK435" s="31"/>
      <c r="AL435" s="31"/>
      <c r="AM435" s="31"/>
      <c r="AN435" s="39" t="str">
        <f t="array" ref="AN435">IFNA(TEXT(XLOOKUP(C:C,'Follow up.2'!B:B,'Follow up.2'!AF:AF), "mm/yyyy"), "-")</f>
        <v>-</v>
      </c>
      <c r="AO435" s="31"/>
      <c r="AP435" s="27"/>
      <c r="AQ435" s="3"/>
      <c r="AR435" s="3"/>
      <c r="AS435" s="3"/>
      <c r="AT435" s="3"/>
      <c r="AU435" s="3"/>
      <c r="AV435" s="3"/>
      <c r="AW435" s="3"/>
      <c r="AX435" s="3"/>
      <c r="AY435" s="3"/>
      <c r="AZ435" s="3"/>
      <c r="BA435" s="3"/>
      <c r="BB435" s="3"/>
      <c r="BC435" s="3"/>
      <c r="BD435" s="3"/>
      <c r="BE435" s="3"/>
      <c r="BF435" s="3"/>
      <c r="BG435" s="3"/>
      <c r="BH435" s="3"/>
      <c r="BI435" s="3"/>
    </row>
    <row r="436" ht="14.25" customHeight="1">
      <c r="A436" s="1"/>
      <c r="B436" s="1" t="str">
        <f t="array" ref="B436">ifna(iferror(xlookup(C:C,'1000'!A:A,'1000'!D:D),iferror(xlookup(C:C,'2000'!A:A,'2000'!D:D),xlookup(C:C,'3000'!A:A,'3000'!D:D))),"-")</f>
        <v>-</v>
      </c>
      <c r="C436" s="26">
        <v>1309.0</v>
      </c>
      <c r="D436" s="128" t="s">
        <v>1901</v>
      </c>
      <c r="E436" s="128" t="s">
        <v>1902</v>
      </c>
      <c r="F436" s="128" t="s">
        <v>71</v>
      </c>
      <c r="G436" s="128">
        <v>15.0</v>
      </c>
      <c r="H436" s="77" t="s">
        <v>1903</v>
      </c>
      <c r="I436" s="127" t="s">
        <v>1904</v>
      </c>
      <c r="J436" s="128" t="s">
        <v>1904</v>
      </c>
      <c r="K436" s="30" t="s">
        <v>609</v>
      </c>
      <c r="L436" s="31" t="s">
        <v>609</v>
      </c>
      <c r="M436" s="51" t="s">
        <v>895</v>
      </c>
      <c r="N436" s="153" t="s">
        <v>58</v>
      </c>
      <c r="O436" s="149" t="s">
        <v>58</v>
      </c>
      <c r="P436" s="35"/>
      <c r="Q436" s="65"/>
      <c r="R436" s="65"/>
      <c r="S436" s="65"/>
      <c r="T436" s="65"/>
      <c r="U436" s="65"/>
      <c r="V436" s="65"/>
      <c r="W436" s="65"/>
      <c r="X436" s="65"/>
      <c r="Y436" s="65"/>
      <c r="Z436" s="38" t="str">
        <f t="array" ref="Z436">IFERROR(xlookup(C:C,'Follow up.1'!A:A,'Follow up.1'!AF:AF),"-")</f>
        <v>-</v>
      </c>
      <c r="AA436" s="6"/>
      <c r="AB436" s="6"/>
      <c r="AC436" s="6"/>
      <c r="AD436" s="6"/>
      <c r="AE436" s="6"/>
      <c r="AF436" s="6"/>
      <c r="AG436" s="6"/>
      <c r="AH436" s="6"/>
      <c r="AI436" s="6"/>
      <c r="AJ436" s="6"/>
      <c r="AK436" s="6"/>
      <c r="AL436" s="6"/>
      <c r="AM436" s="6"/>
      <c r="AN436" s="39" t="str">
        <f t="array" ref="AN436">IFNA(TEXT(XLOOKUP(C:C,'Follow up.2'!B:B,'Follow up.2'!AF:AF), "mm/yyyy"), "-")</f>
        <v>-</v>
      </c>
      <c r="AO436" s="6"/>
      <c r="AP436" s="3"/>
      <c r="AQ436" s="3"/>
      <c r="AR436" s="3"/>
      <c r="AS436" s="3"/>
      <c r="AT436" s="3"/>
      <c r="AU436" s="3"/>
      <c r="AV436" s="3"/>
      <c r="AW436" s="3"/>
      <c r="AX436" s="3"/>
      <c r="AY436" s="3"/>
      <c r="AZ436" s="3"/>
      <c r="BA436" s="3"/>
      <c r="BB436" s="3"/>
      <c r="BC436" s="3"/>
      <c r="BD436" s="3"/>
      <c r="BE436" s="3"/>
      <c r="BF436" s="3"/>
      <c r="BG436" s="3"/>
      <c r="BH436" s="3"/>
      <c r="BI436" s="3"/>
    </row>
    <row r="437" ht="14.25" customHeight="1">
      <c r="A437" s="1"/>
      <c r="B437" s="1" t="str">
        <f t="array" ref="B437">ifna(iferror(xlookup(C:C,'1000'!A:A,'1000'!D:D),iferror(xlookup(C:C,'2000'!A:A,'2000'!D:D),xlookup(C:C,'3000'!A:A,'3000'!D:D))),"-")</f>
        <v>-</v>
      </c>
      <c r="C437" s="26">
        <v>1318.0</v>
      </c>
      <c r="D437" s="27" t="s">
        <v>1922</v>
      </c>
      <c r="E437" s="27" t="s">
        <v>1923</v>
      </c>
      <c r="F437" s="27" t="s">
        <v>81</v>
      </c>
      <c r="G437" s="27">
        <v>15.0</v>
      </c>
      <c r="H437" s="28" t="s">
        <v>1924</v>
      </c>
      <c r="I437" s="29" t="s">
        <v>1925</v>
      </c>
      <c r="J437" s="211" t="s">
        <v>1926</v>
      </c>
      <c r="K437" s="30" t="s">
        <v>609</v>
      </c>
      <c r="L437" s="31" t="s">
        <v>609</v>
      </c>
      <c r="M437" s="51" t="s">
        <v>895</v>
      </c>
      <c r="N437" s="153" t="s">
        <v>58</v>
      </c>
      <c r="O437" s="149" t="s">
        <v>58</v>
      </c>
      <c r="P437" s="199" t="s">
        <v>106</v>
      </c>
      <c r="Q437" s="65"/>
      <c r="R437" s="65"/>
      <c r="S437" s="65"/>
      <c r="T437" s="65"/>
      <c r="U437" s="65"/>
      <c r="V437" s="65"/>
      <c r="W437" s="65"/>
      <c r="X437" s="65"/>
      <c r="Y437" s="65"/>
      <c r="Z437" s="38" t="str">
        <f t="array" ref="Z437">IFERROR(xlookup(C:C,'Follow up.1'!A:A,'Follow up.1'!AF:AF),"-")</f>
        <v>-</v>
      </c>
      <c r="AA437" s="6"/>
      <c r="AB437" s="6"/>
      <c r="AC437" s="6"/>
      <c r="AD437" s="6"/>
      <c r="AE437" s="6"/>
      <c r="AF437" s="6"/>
      <c r="AG437" s="6"/>
      <c r="AH437" s="6"/>
      <c r="AI437" s="6"/>
      <c r="AJ437" s="6"/>
      <c r="AK437" s="6"/>
      <c r="AL437" s="6"/>
      <c r="AM437" s="6"/>
      <c r="AN437" s="39" t="str">
        <f t="array" ref="AN437">IFNA(TEXT(XLOOKUP(C:C,'Follow up.2'!B:B,'Follow up.2'!AF:AF), "mm/yyyy"), "-")</f>
        <v>-</v>
      </c>
      <c r="AO437" s="6"/>
      <c r="AP437" s="3"/>
      <c r="AQ437" s="3"/>
      <c r="AR437" s="3"/>
      <c r="AS437" s="3"/>
      <c r="AT437" s="3"/>
      <c r="AU437" s="3"/>
      <c r="AV437" s="3"/>
      <c r="AW437" s="3"/>
      <c r="AX437" s="3"/>
      <c r="AY437" s="3"/>
      <c r="AZ437" s="3"/>
      <c r="BA437" s="3"/>
      <c r="BB437" s="3"/>
      <c r="BC437" s="3"/>
      <c r="BD437" s="3"/>
      <c r="BE437" s="3"/>
      <c r="BF437" s="3"/>
      <c r="BG437" s="3"/>
      <c r="BH437" s="3"/>
      <c r="BI437" s="3"/>
    </row>
    <row r="438" ht="14.25" customHeight="1">
      <c r="A438" s="1"/>
      <c r="B438" s="1" t="str">
        <f t="array" ref="B438">ifna(iferror(xlookup(C:C,'1000'!A:A,'1000'!D:D),iferror(xlookup(C:C,'2000'!A:A,'2000'!D:D),xlookup(C:C,'3000'!A:A,'3000'!D:D))),"-")</f>
        <v>-</v>
      </c>
      <c r="C438" s="26">
        <v>1319.0</v>
      </c>
      <c r="D438" s="27" t="s">
        <v>1927</v>
      </c>
      <c r="E438" s="27"/>
      <c r="F438" s="27" t="s">
        <v>81</v>
      </c>
      <c r="G438" s="27">
        <v>15.0</v>
      </c>
      <c r="H438" s="28" t="s">
        <v>1928</v>
      </c>
      <c r="I438" s="175">
        <v>2.678476151E9</v>
      </c>
      <c r="J438" s="195"/>
      <c r="K438" s="30" t="s">
        <v>609</v>
      </c>
      <c r="L438" s="31" t="s">
        <v>609</v>
      </c>
      <c r="M438" s="51" t="s">
        <v>895</v>
      </c>
      <c r="N438" s="153" t="s">
        <v>58</v>
      </c>
      <c r="O438" s="149" t="s">
        <v>58</v>
      </c>
      <c r="P438" s="199" t="s">
        <v>106</v>
      </c>
      <c r="Q438" s="65"/>
      <c r="R438" s="65"/>
      <c r="S438" s="65"/>
      <c r="T438" s="65"/>
      <c r="U438" s="65"/>
      <c r="V438" s="65"/>
      <c r="W438" s="65"/>
      <c r="X438" s="65"/>
      <c r="Y438" s="65"/>
      <c r="Z438" s="38" t="str">
        <f t="array" ref="Z438">IFERROR(xlookup(C:C,'Follow up.1'!A:A,'Follow up.1'!AF:AF),"-")</f>
        <v>-</v>
      </c>
      <c r="AA438" s="6"/>
      <c r="AB438" s="6"/>
      <c r="AC438" s="6"/>
      <c r="AD438" s="6"/>
      <c r="AE438" s="6"/>
      <c r="AF438" s="6"/>
      <c r="AG438" s="6"/>
      <c r="AH438" s="6"/>
      <c r="AI438" s="6"/>
      <c r="AJ438" s="6"/>
      <c r="AK438" s="6"/>
      <c r="AL438" s="6"/>
      <c r="AM438" s="6"/>
      <c r="AN438" s="39" t="str">
        <f t="array" ref="AN438">IFNA(TEXT(XLOOKUP(C:C,'Follow up.2'!B:B,'Follow up.2'!AF:AF), "mm/yyyy"), "-")</f>
        <v>-</v>
      </c>
      <c r="AO438" s="6"/>
      <c r="AP438" s="3"/>
      <c r="AQ438" s="3"/>
      <c r="AR438" s="3"/>
      <c r="AS438" s="3"/>
      <c r="AT438" s="3"/>
      <c r="AU438" s="3"/>
      <c r="AV438" s="3"/>
      <c r="AW438" s="3"/>
      <c r="AX438" s="3"/>
      <c r="AY438" s="3"/>
      <c r="AZ438" s="3"/>
      <c r="BA438" s="3"/>
      <c r="BB438" s="3"/>
      <c r="BC438" s="3"/>
      <c r="BD438" s="3"/>
      <c r="BE438" s="3"/>
      <c r="BF438" s="3"/>
      <c r="BG438" s="3"/>
      <c r="BH438" s="3"/>
      <c r="BI438" s="3"/>
    </row>
    <row r="439" ht="14.25" customHeight="1">
      <c r="A439" s="1"/>
      <c r="B439" s="1" t="str">
        <f t="array" ref="B439">ifna(iferror(xlookup(C:C,'1000'!A:A,'1000'!D:D),iferror(xlookup(C:C,'2000'!A:A,'2000'!D:D),xlookup(C:C,'3000'!A:A,'3000'!D:D))),"-")</f>
        <v>-</v>
      </c>
      <c r="C439" s="26">
        <v>1336.0</v>
      </c>
      <c r="D439" s="27" t="s">
        <v>1929</v>
      </c>
      <c r="E439" s="27"/>
      <c r="F439" s="27" t="s">
        <v>38</v>
      </c>
      <c r="G439" s="27">
        <v>15.0</v>
      </c>
      <c r="H439" s="28" t="s">
        <v>1930</v>
      </c>
      <c r="I439" s="29" t="s">
        <v>1864</v>
      </c>
      <c r="J439" s="27" t="s">
        <v>1865</v>
      </c>
      <c r="K439" s="30" t="s">
        <v>609</v>
      </c>
      <c r="L439" s="31" t="s">
        <v>609</v>
      </c>
      <c r="M439" s="51" t="s">
        <v>895</v>
      </c>
      <c r="N439" s="153" t="s">
        <v>58</v>
      </c>
      <c r="O439" s="149" t="s">
        <v>58</v>
      </c>
      <c r="P439" s="65" t="s">
        <v>46</v>
      </c>
      <c r="Q439" s="65"/>
      <c r="R439" s="65"/>
      <c r="S439" s="65"/>
      <c r="T439" s="65"/>
      <c r="U439" s="65"/>
      <c r="V439" s="65"/>
      <c r="W439" s="65"/>
      <c r="X439" s="65"/>
      <c r="Y439" s="65"/>
      <c r="Z439" s="38" t="str">
        <f t="array" ref="Z439">IFERROR(xlookup(C:C,'Follow up.1'!A:A,'Follow up.1'!AF:AF),"-")</f>
        <v>-</v>
      </c>
      <c r="AA439" s="6"/>
      <c r="AB439" s="6"/>
      <c r="AC439" s="6"/>
      <c r="AD439" s="6"/>
      <c r="AE439" s="6"/>
      <c r="AF439" s="6"/>
      <c r="AG439" s="6"/>
      <c r="AH439" s="6"/>
      <c r="AI439" s="6"/>
      <c r="AJ439" s="6"/>
      <c r="AK439" s="6"/>
      <c r="AL439" s="6"/>
      <c r="AM439" s="6"/>
      <c r="AN439" s="39" t="str">
        <f t="array" ref="AN439">IFNA(TEXT(XLOOKUP(C:C,'Follow up.2'!B:B,'Follow up.2'!AF:AF), "mm/yyyy"), "-")</f>
        <v>-</v>
      </c>
      <c r="AO439" s="6"/>
      <c r="AP439" s="13"/>
      <c r="AQ439" s="13"/>
      <c r="AR439" s="13"/>
      <c r="AS439" s="13"/>
      <c r="AT439" s="13"/>
      <c r="AU439" s="13"/>
      <c r="AV439" s="13"/>
      <c r="AW439" s="3"/>
      <c r="AX439" s="3"/>
      <c r="AY439" s="3"/>
      <c r="AZ439" s="3"/>
      <c r="BA439" s="3"/>
      <c r="BB439" s="3"/>
      <c r="BC439" s="3"/>
      <c r="BD439" s="3"/>
      <c r="BE439" s="3"/>
      <c r="BF439" s="3"/>
      <c r="BG439" s="3"/>
      <c r="BH439" s="3"/>
      <c r="BI439" s="3"/>
    </row>
    <row r="440" ht="14.25" customHeight="1">
      <c r="A440" s="1"/>
      <c r="B440" s="1" t="str">
        <f t="array" ref="B440">ifna(iferror(xlookup(C:C,'1000'!A:A,'1000'!D:D),iferror(xlookup(C:C,'2000'!A:A,'2000'!D:D),xlookup(C:C,'3000'!A:A,'3000'!D:D))),"-")</f>
        <v>-</v>
      </c>
      <c r="C440" s="26">
        <v>1348.0</v>
      </c>
      <c r="D440" s="27" t="s">
        <v>1931</v>
      </c>
      <c r="E440" s="27" t="s">
        <v>1932</v>
      </c>
      <c r="F440" s="27" t="s">
        <v>38</v>
      </c>
      <c r="G440" s="27">
        <v>15.0</v>
      </c>
      <c r="H440" s="28" t="s">
        <v>1933</v>
      </c>
      <c r="I440" s="29" t="s">
        <v>1934</v>
      </c>
      <c r="J440" s="27" t="s">
        <v>1934</v>
      </c>
      <c r="K440" s="30" t="s">
        <v>609</v>
      </c>
      <c r="L440" s="31" t="s">
        <v>609</v>
      </c>
      <c r="M440" s="51" t="s">
        <v>895</v>
      </c>
      <c r="N440" s="153" t="s">
        <v>58</v>
      </c>
      <c r="O440" s="149" t="s">
        <v>58</v>
      </c>
      <c r="P440" s="65" t="s">
        <v>46</v>
      </c>
      <c r="Q440" s="65"/>
      <c r="R440" s="65"/>
      <c r="S440" s="65"/>
      <c r="T440" s="65"/>
      <c r="U440" s="65"/>
      <c r="V440" s="65"/>
      <c r="W440" s="65"/>
      <c r="X440" s="65"/>
      <c r="Y440" s="65"/>
      <c r="Z440" s="38" t="str">
        <f t="array" ref="Z440">IFERROR(xlookup(C:C,'Follow up.1'!A:A,'Follow up.1'!AF:AF),"-")</f>
        <v>-</v>
      </c>
      <c r="AA440" s="6"/>
      <c r="AB440" s="6"/>
      <c r="AC440" s="6"/>
      <c r="AD440" s="6"/>
      <c r="AE440" s="6"/>
      <c r="AF440" s="6"/>
      <c r="AG440" s="6"/>
      <c r="AH440" s="6"/>
      <c r="AI440" s="6"/>
      <c r="AJ440" s="6"/>
      <c r="AK440" s="6"/>
      <c r="AL440" s="6"/>
      <c r="AM440" s="6"/>
      <c r="AN440" s="39" t="str">
        <f t="array" ref="AN440">IFNA(TEXT(XLOOKUP(C:C,'Follow up.2'!B:B,'Follow up.2'!AF:AF), "mm/yyyy"), "-")</f>
        <v>-</v>
      </c>
      <c r="AO440" s="6"/>
      <c r="AP440" s="3"/>
      <c r="AQ440" s="3"/>
      <c r="AR440" s="3"/>
      <c r="AS440" s="3"/>
      <c r="AT440" s="3"/>
      <c r="AU440" s="3"/>
      <c r="AV440" s="3"/>
      <c r="AW440" s="3"/>
      <c r="AX440" s="3"/>
      <c r="AY440" s="3"/>
      <c r="AZ440" s="3"/>
      <c r="BA440" s="3"/>
      <c r="BB440" s="3"/>
      <c r="BC440" s="3"/>
      <c r="BD440" s="3"/>
      <c r="BE440" s="3"/>
      <c r="BF440" s="3"/>
      <c r="BG440" s="3"/>
      <c r="BH440" s="3"/>
      <c r="BI440" s="3"/>
    </row>
    <row r="441" ht="14.25" customHeight="1">
      <c r="A441" s="1"/>
      <c r="B441" s="1" t="str">
        <f t="array" ref="B441">ifna(iferror(xlookup(C:C,'1000'!A:A,'1000'!D:D),iferror(xlookup(C:C,'2000'!A:A,'2000'!D:D),xlookup(C:C,'3000'!A:A,'3000'!D:D))),"-")</f>
        <v>-</v>
      </c>
      <c r="C441" s="26">
        <v>1353.0</v>
      </c>
      <c r="D441" s="27" t="s">
        <v>1935</v>
      </c>
      <c r="E441" s="27" t="s">
        <v>1936</v>
      </c>
      <c r="F441" s="27" t="s">
        <v>81</v>
      </c>
      <c r="G441" s="27">
        <v>15.0</v>
      </c>
      <c r="H441" s="28"/>
      <c r="I441" s="29" t="s">
        <v>531</v>
      </c>
      <c r="J441" s="27" t="s">
        <v>1937</v>
      </c>
      <c r="K441" s="30" t="s">
        <v>609</v>
      </c>
      <c r="L441" s="31" t="s">
        <v>609</v>
      </c>
      <c r="M441" s="51" t="s">
        <v>895</v>
      </c>
      <c r="N441" s="153" t="s">
        <v>58</v>
      </c>
      <c r="O441" s="149" t="s">
        <v>58</v>
      </c>
      <c r="P441" s="65" t="s">
        <v>106</v>
      </c>
      <c r="Q441" s="65"/>
      <c r="R441" s="65"/>
      <c r="S441" s="65"/>
      <c r="T441" s="65"/>
      <c r="U441" s="65"/>
      <c r="V441" s="65"/>
      <c r="W441" s="65"/>
      <c r="X441" s="65"/>
      <c r="Y441" s="65"/>
      <c r="Z441" s="38" t="str">
        <f t="array" ref="Z441">IFERROR(xlookup(C:C,'Follow up.1'!A:A,'Follow up.1'!AF:AF),"-")</f>
        <v>-</v>
      </c>
      <c r="AA441" s="6"/>
      <c r="AB441" s="6"/>
      <c r="AC441" s="6"/>
      <c r="AD441" s="6"/>
      <c r="AE441" s="6"/>
      <c r="AF441" s="6"/>
      <c r="AG441" s="6"/>
      <c r="AH441" s="6"/>
      <c r="AI441" s="6"/>
      <c r="AJ441" s="6"/>
      <c r="AK441" s="6"/>
      <c r="AL441" s="6"/>
      <c r="AM441" s="6"/>
      <c r="AN441" s="39" t="str">
        <f t="array" ref="AN441">IFNA(TEXT(XLOOKUP(C:C,'Follow up.2'!B:B,'Follow up.2'!AF:AF), "mm/yyyy"), "-")</f>
        <v>-</v>
      </c>
      <c r="AO441" s="6"/>
      <c r="AP441" s="3"/>
      <c r="AQ441" s="3"/>
      <c r="AR441" s="3"/>
      <c r="AS441" s="3"/>
      <c r="AT441" s="3"/>
      <c r="AU441" s="3"/>
      <c r="AV441" s="3"/>
      <c r="AW441" s="3"/>
      <c r="AX441" s="3"/>
      <c r="AY441" s="3"/>
      <c r="AZ441" s="3"/>
      <c r="BA441" s="3"/>
      <c r="BB441" s="3"/>
      <c r="BC441" s="3"/>
      <c r="BD441" s="3"/>
      <c r="BE441" s="3"/>
      <c r="BF441" s="3"/>
      <c r="BG441" s="3"/>
      <c r="BH441" s="3"/>
      <c r="BI441" s="3"/>
    </row>
    <row r="442" ht="14.25" customHeight="1">
      <c r="A442" s="1"/>
      <c r="B442" s="1" t="str">
        <f t="array" ref="B442">ifna(iferror(xlookup(C:C,'1000'!A:A,'1000'!D:D),iferror(xlookup(C:C,'2000'!A:A,'2000'!D:D),xlookup(C:C,'3000'!A:A,'3000'!D:D))),"-")</f>
        <v>-</v>
      </c>
      <c r="C442" s="133">
        <v>1365.0</v>
      </c>
      <c r="D442" s="134" t="s">
        <v>1938</v>
      </c>
      <c r="E442" s="134" t="s">
        <v>1939</v>
      </c>
      <c r="F442" s="27" t="s">
        <v>50</v>
      </c>
      <c r="G442" s="134">
        <v>15.0</v>
      </c>
      <c r="H442" s="28"/>
      <c r="I442" s="29"/>
      <c r="J442" s="134">
        <v>8.582824457E9</v>
      </c>
      <c r="K442" s="30" t="s">
        <v>42</v>
      </c>
      <c r="L442" s="31" t="s">
        <v>42</v>
      </c>
      <c r="M442" s="51" t="s">
        <v>895</v>
      </c>
      <c r="N442" s="153" t="s">
        <v>58</v>
      </c>
      <c r="O442" s="149" t="s">
        <v>58</v>
      </c>
      <c r="P442" s="65" t="s">
        <v>106</v>
      </c>
      <c r="Q442" s="65"/>
      <c r="R442" s="65"/>
      <c r="S442" s="65"/>
      <c r="T442" s="65"/>
      <c r="U442" s="65"/>
      <c r="V442" s="65"/>
      <c r="W442" s="65"/>
      <c r="X442" s="65"/>
      <c r="Y442" s="65"/>
      <c r="Z442" s="38" t="str">
        <f t="array" ref="Z442">IFERROR(xlookup(C:C,'Follow up.1'!A:A,'Follow up.1'!AF:AF),"-")</f>
        <v>-</v>
      </c>
      <c r="AA442" s="6"/>
      <c r="AB442" s="6"/>
      <c r="AC442" s="6"/>
      <c r="AD442" s="6"/>
      <c r="AE442" s="6"/>
      <c r="AF442" s="6"/>
      <c r="AG442" s="6"/>
      <c r="AH442" s="6"/>
      <c r="AI442" s="6"/>
      <c r="AJ442" s="6"/>
      <c r="AK442" s="6"/>
      <c r="AL442" s="6"/>
      <c r="AM442" s="6"/>
      <c r="AN442" s="39" t="str">
        <f t="array" ref="AN442">IFNA(TEXT(XLOOKUP(C:C,'Follow up.2'!B:B,'Follow up.2'!AF:AF), "mm/yyyy"), "-")</f>
        <v>-</v>
      </c>
      <c r="AO442" s="6"/>
      <c r="AP442" s="3"/>
      <c r="AQ442" s="3"/>
      <c r="AR442" s="3"/>
      <c r="AS442" s="3"/>
      <c r="AT442" s="3"/>
      <c r="AU442" s="3"/>
      <c r="AV442" s="3"/>
      <c r="AW442" s="3"/>
      <c r="AX442" s="3"/>
      <c r="AY442" s="3"/>
      <c r="AZ442" s="3"/>
      <c r="BA442" s="3"/>
      <c r="BB442" s="3"/>
      <c r="BC442" s="3"/>
      <c r="BD442" s="3"/>
      <c r="BE442" s="3"/>
      <c r="BF442" s="3"/>
      <c r="BG442" s="3"/>
      <c r="BH442" s="3"/>
      <c r="BI442" s="3"/>
    </row>
    <row r="443" ht="14.25" customHeight="1">
      <c r="A443" s="1"/>
      <c r="B443" s="1" t="str">
        <f t="array" ref="B443">ifna(iferror(xlookup(C:C,'1000'!A:A,'1000'!D:D),iferror(xlookup(C:C,'2000'!A:A,'2000'!D:D),xlookup(C:C,'3000'!A:A,'3000'!D:D))),"-")</f>
        <v>-</v>
      </c>
      <c r="C443" s="26">
        <v>1392.0</v>
      </c>
      <c r="D443" s="27" t="s">
        <v>1940</v>
      </c>
      <c r="E443" s="27" t="s">
        <v>1941</v>
      </c>
      <c r="F443" s="27" t="s">
        <v>117</v>
      </c>
      <c r="G443" s="27">
        <v>15.0</v>
      </c>
      <c r="H443" s="137" t="s">
        <v>1942</v>
      </c>
      <c r="I443" s="173">
        <v>2.676007667E9</v>
      </c>
      <c r="J443" s="27"/>
      <c r="K443" s="30" t="s">
        <v>42</v>
      </c>
      <c r="L443" s="31" t="s">
        <v>42</v>
      </c>
      <c r="M443" s="51" t="s">
        <v>895</v>
      </c>
      <c r="N443" s="153" t="s">
        <v>58</v>
      </c>
      <c r="O443" s="149" t="s">
        <v>58</v>
      </c>
      <c r="P443" s="65" t="s">
        <v>106</v>
      </c>
      <c r="Q443" s="65"/>
      <c r="R443" s="65"/>
      <c r="S443" s="65"/>
      <c r="T443" s="65"/>
      <c r="U443" s="65"/>
      <c r="V443" s="65"/>
      <c r="W443" s="65"/>
      <c r="X443" s="65"/>
      <c r="Y443" s="65"/>
      <c r="Z443" s="38" t="str">
        <f t="array" ref="Z443">IFERROR(xlookup(C:C,'Follow up.1'!A:A,'Follow up.1'!AF:AF),"-")</f>
        <v>-</v>
      </c>
      <c r="AA443" s="6"/>
      <c r="AB443" s="6"/>
      <c r="AC443" s="6"/>
      <c r="AD443" s="6"/>
      <c r="AE443" s="6"/>
      <c r="AF443" s="6"/>
      <c r="AG443" s="6"/>
      <c r="AH443" s="6"/>
      <c r="AI443" s="6"/>
      <c r="AJ443" s="6"/>
      <c r="AK443" s="6"/>
      <c r="AL443" s="6"/>
      <c r="AM443" s="6"/>
      <c r="AN443" s="39" t="str">
        <f t="array" ref="AN443">IFNA(TEXT(XLOOKUP(C:C,'Follow up.2'!B:B,'Follow up.2'!AF:AF), "mm/yyyy"), "-")</f>
        <v>-</v>
      </c>
      <c r="AO443" s="6"/>
      <c r="AP443" s="3"/>
      <c r="AQ443" s="3"/>
      <c r="AR443" s="3"/>
      <c r="AS443" s="3"/>
      <c r="AT443" s="3"/>
      <c r="AU443" s="3"/>
      <c r="AV443" s="3"/>
      <c r="AW443" s="3"/>
      <c r="AX443" s="3"/>
      <c r="AY443" s="3"/>
      <c r="AZ443" s="3"/>
      <c r="BA443" s="3"/>
      <c r="BB443" s="3"/>
      <c r="BC443" s="3"/>
      <c r="BD443" s="3"/>
      <c r="BE443" s="3"/>
      <c r="BF443" s="3"/>
      <c r="BG443" s="3"/>
      <c r="BH443" s="3"/>
      <c r="BI443" s="3"/>
    </row>
    <row r="444" ht="14.25" customHeight="1">
      <c r="A444" s="1"/>
      <c r="B444" s="1" t="str">
        <f t="array" ref="B444">ifna(iferror(xlookup(C:C,'1000'!A:A,'1000'!D:D),iferror(xlookup(C:C,'2000'!A:A,'2000'!D:D),xlookup(C:C,'3000'!A:A,'3000'!D:D))),"-")</f>
        <v>-</v>
      </c>
      <c r="C444" s="133">
        <v>1408.0</v>
      </c>
      <c r="D444" s="140" t="s">
        <v>1943</v>
      </c>
      <c r="E444" s="134" t="s">
        <v>565</v>
      </c>
      <c r="F444" s="94" t="s">
        <v>50</v>
      </c>
      <c r="G444" s="134">
        <v>15.0</v>
      </c>
      <c r="H444" s="28" t="s">
        <v>1944</v>
      </c>
      <c r="I444" s="141"/>
      <c r="J444" s="134">
        <v>2.672782155E9</v>
      </c>
      <c r="K444" s="30" t="s">
        <v>609</v>
      </c>
      <c r="L444" s="31" t="s">
        <v>609</v>
      </c>
      <c r="M444" s="51" t="s">
        <v>895</v>
      </c>
      <c r="N444" s="153" t="s">
        <v>58</v>
      </c>
      <c r="O444" s="149" t="s">
        <v>58</v>
      </c>
      <c r="P444" s="65" t="s">
        <v>106</v>
      </c>
      <c r="Q444" s="65"/>
      <c r="R444" s="65"/>
      <c r="S444" s="65"/>
      <c r="T444" s="65"/>
      <c r="U444" s="65"/>
      <c r="V444" s="65"/>
      <c r="W444" s="65"/>
      <c r="X444" s="65"/>
      <c r="Y444" s="65"/>
      <c r="Z444" s="38" t="str">
        <f t="array" ref="Z444">IFERROR(xlookup(C:C,'Follow up.1'!A:A,'Follow up.1'!AF:AF),"-")</f>
        <v>-</v>
      </c>
      <c r="AA444" s="6"/>
      <c r="AB444" s="6"/>
      <c r="AC444" s="6"/>
      <c r="AD444" s="6"/>
      <c r="AE444" s="6"/>
      <c r="AF444" s="6"/>
      <c r="AG444" s="6"/>
      <c r="AH444" s="6"/>
      <c r="AI444" s="6"/>
      <c r="AJ444" s="6"/>
      <c r="AK444" s="6"/>
      <c r="AL444" s="6"/>
      <c r="AM444" s="6"/>
      <c r="AN444" s="39" t="str">
        <f t="array" ref="AN444">IFNA(TEXT(XLOOKUP(C:C,'Follow up.2'!B:B,'Follow up.2'!AF:AF), "mm/yyyy"), "-")</f>
        <v>-</v>
      </c>
      <c r="AO444" s="6"/>
      <c r="AP444" s="3"/>
      <c r="AQ444" s="3"/>
      <c r="AR444" s="3"/>
      <c r="AS444" s="3"/>
      <c r="AT444" s="3"/>
      <c r="AU444" s="3"/>
      <c r="AV444" s="3"/>
      <c r="AW444" s="3"/>
      <c r="AX444" s="3"/>
      <c r="AY444" s="3"/>
      <c r="AZ444" s="3"/>
      <c r="BA444" s="3"/>
      <c r="BB444" s="3"/>
      <c r="BC444" s="3"/>
      <c r="BD444" s="3"/>
      <c r="BE444" s="3"/>
      <c r="BF444" s="3"/>
      <c r="BG444" s="3"/>
      <c r="BH444" s="3"/>
      <c r="BI444" s="3"/>
    </row>
    <row r="445" ht="14.25" customHeight="1">
      <c r="A445" s="1"/>
      <c r="B445" s="1" t="str">
        <f t="array" ref="B445">ifna(iferror(xlookup(C:C,'1000'!A:A,'1000'!D:D),iferror(xlookup(C:C,'2000'!A:A,'2000'!D:D),xlookup(C:C,'3000'!A:A,'3000'!D:D))),"-")</f>
        <v>-</v>
      </c>
      <c r="C445" s="133">
        <v>1412.0</v>
      </c>
      <c r="D445" s="140" t="s">
        <v>1945</v>
      </c>
      <c r="E445" s="134" t="s">
        <v>1946</v>
      </c>
      <c r="F445" s="94" t="s">
        <v>50</v>
      </c>
      <c r="G445" s="134">
        <v>15.0</v>
      </c>
      <c r="H445" s="28" t="s">
        <v>1947</v>
      </c>
      <c r="I445" s="141">
        <v>2.67974074E9</v>
      </c>
      <c r="J445" s="134">
        <v>2.67974074E9</v>
      </c>
      <c r="K445" s="30" t="s">
        <v>609</v>
      </c>
      <c r="L445" s="31" t="s">
        <v>609</v>
      </c>
      <c r="M445" s="51" t="s">
        <v>895</v>
      </c>
      <c r="N445" s="153" t="s">
        <v>58</v>
      </c>
      <c r="O445" s="149" t="s">
        <v>58</v>
      </c>
      <c r="P445" s="65" t="s">
        <v>106</v>
      </c>
      <c r="Q445" s="65"/>
      <c r="R445" s="65"/>
      <c r="S445" s="65"/>
      <c r="T445" s="65"/>
      <c r="U445" s="65"/>
      <c r="V445" s="65"/>
      <c r="W445" s="65"/>
      <c r="X445" s="65"/>
      <c r="Y445" s="65"/>
      <c r="Z445" s="38" t="str">
        <f t="array" ref="Z445">IFERROR(xlookup(C:C,'Follow up.1'!A:A,'Follow up.1'!AF:AF),"-")</f>
        <v>-</v>
      </c>
      <c r="AA445" s="6"/>
      <c r="AB445" s="6"/>
      <c r="AC445" s="6"/>
      <c r="AD445" s="6"/>
      <c r="AE445" s="6"/>
      <c r="AF445" s="6"/>
      <c r="AG445" s="6"/>
      <c r="AH445" s="6"/>
      <c r="AI445" s="6"/>
      <c r="AJ445" s="6"/>
      <c r="AK445" s="6"/>
      <c r="AL445" s="6"/>
      <c r="AM445" s="6"/>
      <c r="AN445" s="39" t="str">
        <f t="array" ref="AN445">IFNA(TEXT(XLOOKUP(C:C,'Follow up.2'!B:B,'Follow up.2'!AF:AF), "mm/yyyy"), "-")</f>
        <v>-</v>
      </c>
      <c r="AO445" s="6"/>
      <c r="AP445" s="3"/>
      <c r="AQ445" s="3"/>
      <c r="AR445" s="3"/>
      <c r="AS445" s="3"/>
      <c r="AT445" s="3"/>
      <c r="AU445" s="3"/>
      <c r="AV445" s="3"/>
      <c r="AW445" s="3"/>
      <c r="AX445" s="3"/>
      <c r="AY445" s="3"/>
      <c r="AZ445" s="3"/>
      <c r="BA445" s="3"/>
      <c r="BB445" s="3"/>
      <c r="BC445" s="3"/>
      <c r="BD445" s="3"/>
      <c r="BE445" s="3"/>
      <c r="BF445" s="3"/>
      <c r="BG445" s="3"/>
      <c r="BH445" s="3"/>
      <c r="BI445" s="3"/>
    </row>
    <row r="446" ht="14.25" customHeight="1">
      <c r="A446" s="1"/>
      <c r="B446" s="1" t="str">
        <f t="array" ref="B446">ifna(iferror(xlookup(C:C,'1000'!A:A,'1000'!D:D),iferror(xlookup(C:C,'2000'!A:A,'2000'!D:D),xlookup(C:C,'3000'!A:A,'3000'!D:D))),"-")</f>
        <v>-</v>
      </c>
      <c r="C446" s="26">
        <v>1447.0</v>
      </c>
      <c r="D446" s="27" t="s">
        <v>1948</v>
      </c>
      <c r="E446" s="27" t="s">
        <v>1949</v>
      </c>
      <c r="F446" s="27" t="s">
        <v>117</v>
      </c>
      <c r="G446" s="27">
        <v>15.0</v>
      </c>
      <c r="H446" s="28" t="s">
        <v>1950</v>
      </c>
      <c r="I446" s="29" t="s">
        <v>1951</v>
      </c>
      <c r="J446" s="27"/>
      <c r="K446" s="30" t="s">
        <v>609</v>
      </c>
      <c r="L446" s="6" t="s">
        <v>609</v>
      </c>
      <c r="M446" s="51" t="s">
        <v>895</v>
      </c>
      <c r="N446" s="153" t="s">
        <v>58</v>
      </c>
      <c r="O446" s="149" t="s">
        <v>58</v>
      </c>
      <c r="P446" s="65" t="s">
        <v>106</v>
      </c>
      <c r="Q446" s="65"/>
      <c r="R446" s="65"/>
      <c r="S446" s="65"/>
      <c r="T446" s="65"/>
      <c r="U446" s="65"/>
      <c r="V446" s="65"/>
      <c r="W446" s="65"/>
      <c r="X446" s="65"/>
      <c r="Y446" s="65"/>
      <c r="Z446" s="38" t="str">
        <f t="array" ref="Z446">IFERROR(xlookup(C:C,'Follow up.1'!A:A,'Follow up.1'!AF:AF),"-")</f>
        <v>-</v>
      </c>
      <c r="AA446" s="6"/>
      <c r="AB446" s="6"/>
      <c r="AC446" s="6"/>
      <c r="AD446" s="6"/>
      <c r="AE446" s="6"/>
      <c r="AF446" s="6"/>
      <c r="AG446" s="6"/>
      <c r="AH446" s="6"/>
      <c r="AI446" s="6"/>
      <c r="AJ446" s="6"/>
      <c r="AK446" s="6"/>
      <c r="AL446" s="6"/>
      <c r="AM446" s="6"/>
      <c r="AN446" s="39" t="str">
        <f t="array" ref="AN446">IFNA(TEXT(XLOOKUP(C:C,'Follow up.2'!B:B,'Follow up.2'!AF:AF), "mm/yyyy"), "-")</f>
        <v>-</v>
      </c>
      <c r="AO446" s="6"/>
      <c r="AP446" s="3"/>
      <c r="AQ446" s="3"/>
      <c r="AR446" s="3"/>
      <c r="AS446" s="3"/>
      <c r="AT446" s="3"/>
      <c r="AU446" s="3"/>
      <c r="AV446" s="3"/>
      <c r="AW446" s="3"/>
      <c r="AX446" s="3"/>
      <c r="AY446" s="3"/>
      <c r="AZ446" s="3"/>
      <c r="BA446" s="3"/>
      <c r="BB446" s="3"/>
      <c r="BC446" s="3"/>
      <c r="BD446" s="3"/>
      <c r="BE446" s="3"/>
      <c r="BF446" s="3"/>
      <c r="BG446" s="3"/>
      <c r="BH446" s="3"/>
      <c r="BI446" s="3"/>
    </row>
    <row r="447" ht="14.25" customHeight="1">
      <c r="A447" s="1"/>
      <c r="B447" s="1" t="str">
        <f t="array" ref="B447">ifna(iferror(xlookup(C:C,'1000'!A:A,'1000'!D:D),iferror(xlookup(C:C,'2000'!A:A,'2000'!D:D),xlookup(C:C,'3000'!A:A,'3000'!D:D))),"-")</f>
        <v>-</v>
      </c>
      <c r="C447" s="26">
        <v>1526.0</v>
      </c>
      <c r="D447" s="27" t="s">
        <v>1952</v>
      </c>
      <c r="E447" s="27" t="s">
        <v>1953</v>
      </c>
      <c r="F447" s="27" t="s">
        <v>170</v>
      </c>
      <c r="G447" s="27">
        <v>15.0</v>
      </c>
      <c r="H447" s="28"/>
      <c r="I447" s="29"/>
      <c r="J447" s="27" t="s">
        <v>1954</v>
      </c>
      <c r="K447" s="30" t="s">
        <v>609</v>
      </c>
      <c r="L447" s="6" t="s">
        <v>609</v>
      </c>
      <c r="M447" s="51" t="s">
        <v>895</v>
      </c>
      <c r="N447" s="153" t="s">
        <v>58</v>
      </c>
      <c r="O447" s="149" t="s">
        <v>58</v>
      </c>
      <c r="P447" s="65" t="s">
        <v>106</v>
      </c>
      <c r="Q447" s="65"/>
      <c r="R447" s="65"/>
      <c r="S447" s="65"/>
      <c r="T447" s="65"/>
      <c r="U447" s="65"/>
      <c r="V447" s="65"/>
      <c r="W447" s="65"/>
      <c r="X447" s="65"/>
      <c r="Y447" s="65"/>
      <c r="Z447" s="38" t="str">
        <f t="array" ref="Z447">IFERROR(xlookup(C:C,'Follow up.1'!A:A,'Follow up.1'!AF:AF),"-")</f>
        <v>-</v>
      </c>
      <c r="AA447" s="6"/>
      <c r="AB447" s="6"/>
      <c r="AC447" s="6"/>
      <c r="AD447" s="6"/>
      <c r="AE447" s="6"/>
      <c r="AF447" s="6"/>
      <c r="AG447" s="6"/>
      <c r="AH447" s="6"/>
      <c r="AI447" s="6"/>
      <c r="AJ447" s="6"/>
      <c r="AK447" s="6"/>
      <c r="AL447" s="6"/>
      <c r="AM447" s="6"/>
      <c r="AN447" s="39" t="str">
        <f t="array" ref="AN447">IFNA(TEXT(XLOOKUP(C:C,'Follow up.2'!B:B,'Follow up.2'!AF:AF), "mm/yyyy"), "-")</f>
        <v>-</v>
      </c>
      <c r="AO447" s="6"/>
      <c r="AP447" s="3"/>
      <c r="AQ447" s="3"/>
      <c r="AR447" s="3"/>
      <c r="AS447" s="3"/>
      <c r="AT447" s="3"/>
      <c r="AU447" s="3"/>
      <c r="AV447" s="3"/>
      <c r="AW447" s="3"/>
      <c r="AX447" s="3"/>
      <c r="AY447" s="3"/>
      <c r="AZ447" s="3"/>
      <c r="BA447" s="3"/>
      <c r="BB447" s="3"/>
      <c r="BC447" s="3"/>
      <c r="BD447" s="3"/>
      <c r="BE447" s="3"/>
      <c r="BF447" s="3"/>
      <c r="BG447" s="3"/>
      <c r="BH447" s="3"/>
      <c r="BI447" s="3"/>
    </row>
    <row r="448" ht="14.25" customHeight="1">
      <c r="A448" s="1"/>
      <c r="B448" s="1" t="str">
        <f t="array" ref="B448">ifna(iferror(xlookup(C:C,'1000'!A:A,'1000'!D:D),iferror(xlookup(C:C,'2000'!A:A,'2000'!D:D),xlookup(C:C,'3000'!A:A,'3000'!D:D))),"-")</f>
        <v>-</v>
      </c>
      <c r="C448" s="26">
        <v>1547.0</v>
      </c>
      <c r="D448" s="27" t="s">
        <v>1955</v>
      </c>
      <c r="E448" s="27" t="s">
        <v>1956</v>
      </c>
      <c r="F448" s="27" t="s">
        <v>844</v>
      </c>
      <c r="G448" s="27">
        <v>15.0</v>
      </c>
      <c r="H448" s="28"/>
      <c r="I448" s="29"/>
      <c r="J448" s="27" t="s">
        <v>1957</v>
      </c>
      <c r="K448" s="30" t="s">
        <v>609</v>
      </c>
      <c r="L448" s="6" t="s">
        <v>609</v>
      </c>
      <c r="M448" s="51" t="s">
        <v>895</v>
      </c>
      <c r="N448" s="153" t="s">
        <v>58</v>
      </c>
      <c r="O448" s="149" t="s">
        <v>58</v>
      </c>
      <c r="P448" s="65" t="s">
        <v>106</v>
      </c>
      <c r="Q448" s="65" t="s">
        <v>56</v>
      </c>
      <c r="R448" s="65"/>
      <c r="S448" s="65"/>
      <c r="T448" s="65"/>
      <c r="U448" s="65"/>
      <c r="V448" s="65"/>
      <c r="W448" s="65"/>
      <c r="X448" s="65"/>
      <c r="Y448" s="65"/>
      <c r="Z448" s="38" t="str">
        <f t="array" ref="Z448">IFERROR(xlookup(C:C,'Follow up.1'!A:A,'Follow up.1'!AF:AF),"-")</f>
        <v>-</v>
      </c>
      <c r="AA448" s="6"/>
      <c r="AB448" s="6"/>
      <c r="AC448" s="6"/>
      <c r="AD448" s="6"/>
      <c r="AE448" s="6"/>
      <c r="AF448" s="6"/>
      <c r="AG448" s="6"/>
      <c r="AH448" s="6"/>
      <c r="AI448" s="6"/>
      <c r="AJ448" s="6"/>
      <c r="AK448" s="6"/>
      <c r="AL448" s="6"/>
      <c r="AM448" s="6"/>
      <c r="AN448" s="39" t="str">
        <f t="array" ref="AN448">IFNA(TEXT(XLOOKUP(C:C,'Follow up.2'!B:B,'Follow up.2'!AF:AF), "mm/yyyy"), "-")</f>
        <v>-</v>
      </c>
      <c r="AO448" s="6"/>
      <c r="AP448" s="3"/>
      <c r="AQ448" s="3"/>
      <c r="AR448" s="3"/>
      <c r="AS448" s="3"/>
      <c r="AT448" s="3"/>
      <c r="AU448" s="3"/>
      <c r="AV448" s="3"/>
      <c r="AW448" s="3"/>
      <c r="AX448" s="3"/>
      <c r="AY448" s="3"/>
      <c r="AZ448" s="3"/>
      <c r="BA448" s="3"/>
      <c r="BB448" s="3"/>
      <c r="BC448" s="3"/>
      <c r="BD448" s="3"/>
      <c r="BE448" s="3"/>
      <c r="BF448" s="3"/>
      <c r="BG448" s="3"/>
      <c r="BH448" s="3"/>
      <c r="BI448" s="3"/>
    </row>
    <row r="449" ht="14.25" customHeight="1">
      <c r="A449" s="1"/>
      <c r="B449" s="1" t="str">
        <f t="array" ref="B449">ifna(iferror(xlookup(C:C,'1000'!A:A,'1000'!D:D),iferror(xlookup(C:C,'2000'!A:A,'2000'!D:D),xlookup(C:C,'3000'!A:A,'3000'!D:D))),"-")</f>
        <v>-</v>
      </c>
      <c r="C449" s="26">
        <v>1552.0</v>
      </c>
      <c r="D449" s="27" t="s">
        <v>1958</v>
      </c>
      <c r="E449" s="27" t="s">
        <v>1959</v>
      </c>
      <c r="F449" s="27" t="s">
        <v>92</v>
      </c>
      <c r="G449" s="27">
        <v>15.0</v>
      </c>
      <c r="H449" s="28" t="s">
        <v>1960</v>
      </c>
      <c r="I449" s="29" t="s">
        <v>1961</v>
      </c>
      <c r="J449" s="27" t="s">
        <v>1961</v>
      </c>
      <c r="K449" s="30" t="s">
        <v>176</v>
      </c>
      <c r="L449" s="6" t="s">
        <v>176</v>
      </c>
      <c r="M449" s="6"/>
      <c r="N449" s="153" t="s">
        <v>58</v>
      </c>
      <c r="O449" s="149" t="s">
        <v>58</v>
      </c>
      <c r="P449" s="65" t="s">
        <v>56</v>
      </c>
      <c r="Q449" s="65"/>
      <c r="R449" s="65"/>
      <c r="S449" s="65"/>
      <c r="T449" s="65"/>
      <c r="U449" s="65"/>
      <c r="V449" s="65"/>
      <c r="W449" s="65"/>
      <c r="X449" s="65"/>
      <c r="Y449" s="65"/>
      <c r="Z449" s="38" t="str">
        <f t="array" ref="Z449">IFERROR(xlookup(C:C,'Follow up.1'!A:A,'Follow up.1'!AF:AF),"-")</f>
        <v>-</v>
      </c>
      <c r="AA449" s="6"/>
      <c r="AB449" s="6"/>
      <c r="AC449" s="6"/>
      <c r="AD449" s="6"/>
      <c r="AE449" s="6"/>
      <c r="AF449" s="6"/>
      <c r="AG449" s="6"/>
      <c r="AH449" s="6"/>
      <c r="AI449" s="6"/>
      <c r="AJ449" s="6"/>
      <c r="AK449" s="6"/>
      <c r="AL449" s="6"/>
      <c r="AM449" s="6"/>
      <c r="AN449" s="39" t="str">
        <f t="array" ref="AN449">IFNA(TEXT(XLOOKUP(C:C,'Follow up.2'!B:B,'Follow up.2'!AF:AF), "mm/yyyy"), "-")</f>
        <v>-</v>
      </c>
      <c r="AO449" s="6"/>
      <c r="AP449" s="3"/>
      <c r="AQ449" s="3"/>
      <c r="AR449" s="3"/>
      <c r="AS449" s="3"/>
      <c r="AT449" s="3"/>
      <c r="AU449" s="3"/>
      <c r="AV449" s="3"/>
      <c r="AW449" s="3"/>
      <c r="AX449" s="3"/>
      <c r="AY449" s="3"/>
      <c r="AZ449" s="3"/>
      <c r="BA449" s="3"/>
      <c r="BB449" s="3"/>
      <c r="BC449" s="3"/>
      <c r="BD449" s="3"/>
      <c r="BE449" s="3"/>
      <c r="BF449" s="3"/>
      <c r="BG449" s="3"/>
      <c r="BH449" s="3"/>
      <c r="BI449" s="3"/>
    </row>
    <row r="450" ht="14.25" customHeight="1">
      <c r="A450" s="1"/>
      <c r="B450" s="1" t="str">
        <f t="array" ref="B450">ifna(iferror(xlookup(C:C,'1000'!A:A,'1000'!D:D),iferror(xlookup(C:C,'2000'!A:A,'2000'!D:D),xlookup(C:C,'3000'!A:A,'3000'!D:D))),"-")</f>
        <v>-</v>
      </c>
      <c r="C450" s="52">
        <v>1623.0</v>
      </c>
      <c r="D450" s="53" t="s">
        <v>1962</v>
      </c>
      <c r="E450" s="53" t="s">
        <v>1963</v>
      </c>
      <c r="F450" s="27" t="s">
        <v>38</v>
      </c>
      <c r="G450" s="53">
        <v>15.0</v>
      </c>
      <c r="H450" s="28" t="s">
        <v>1964</v>
      </c>
      <c r="I450" s="54" t="s">
        <v>1965</v>
      </c>
      <c r="J450" s="53"/>
      <c r="K450" s="55" t="s">
        <v>42</v>
      </c>
      <c r="L450" s="53" t="s">
        <v>42</v>
      </c>
      <c r="M450" s="51" t="s">
        <v>895</v>
      </c>
      <c r="N450" s="153" t="s">
        <v>58</v>
      </c>
      <c r="O450" s="149" t="s">
        <v>58</v>
      </c>
      <c r="P450" s="35" t="s">
        <v>86</v>
      </c>
      <c r="Q450" s="35" t="s">
        <v>56</v>
      </c>
      <c r="R450" s="35" t="s">
        <v>56</v>
      </c>
      <c r="S450" s="35"/>
      <c r="T450" s="35"/>
      <c r="U450" s="35"/>
      <c r="V450" s="35"/>
      <c r="W450" s="35"/>
      <c r="X450" s="35"/>
      <c r="Y450" s="35"/>
      <c r="Z450" s="38" t="str">
        <f t="array" ref="Z450">IFERROR(xlookup(C:C,'Follow up.1'!A:A,'Follow up.1'!AF:AF),"-")</f>
        <v>-</v>
      </c>
      <c r="AA450" s="45"/>
      <c r="AB450" s="45"/>
      <c r="AC450" s="45"/>
      <c r="AD450" s="45"/>
      <c r="AE450" s="45"/>
      <c r="AF450" s="45"/>
      <c r="AG450" s="45"/>
      <c r="AH450" s="45"/>
      <c r="AI450" s="45"/>
      <c r="AJ450" s="45"/>
      <c r="AK450" s="45"/>
      <c r="AL450" s="45"/>
      <c r="AM450" s="45"/>
      <c r="AN450" s="39" t="str">
        <f t="array" ref="AN450">IFNA(TEXT(XLOOKUP(C:C,'Follow up.2'!B:B,'Follow up.2'!AF:AF), "mm/yyyy"), "-")</f>
        <v>-</v>
      </c>
      <c r="AO450" s="45"/>
      <c r="AP450" s="55"/>
      <c r="AQ450" s="138"/>
      <c r="AR450" s="138"/>
      <c r="AS450" s="138"/>
      <c r="AT450" s="138"/>
      <c r="AU450" s="138"/>
      <c r="AV450" s="138"/>
      <c r="AW450" s="3"/>
      <c r="AX450" s="3"/>
      <c r="AY450" s="3"/>
      <c r="AZ450" s="3"/>
      <c r="BA450" s="3"/>
      <c r="BB450" s="3"/>
      <c r="BC450" s="3"/>
      <c r="BD450" s="3"/>
      <c r="BE450" s="3"/>
      <c r="BF450" s="3"/>
      <c r="BG450" s="3"/>
      <c r="BH450" s="3"/>
      <c r="BI450" s="3"/>
    </row>
    <row r="451" ht="14.25" customHeight="1">
      <c r="A451" s="1"/>
      <c r="B451" s="1" t="str">
        <f t="array" ref="B451">ifna(iferror(xlookup(C:C,'1000'!A:A,'1000'!D:D),iferror(xlookup(C:C,'2000'!A:A,'2000'!D:D),xlookup(C:C,'3000'!A:A,'3000'!D:D))),"-")</f>
        <v>-</v>
      </c>
      <c r="C451" s="26">
        <v>1664.0</v>
      </c>
      <c r="D451" s="27" t="s">
        <v>1966</v>
      </c>
      <c r="E451" s="27" t="s">
        <v>1967</v>
      </c>
      <c r="F451" s="27" t="s">
        <v>38</v>
      </c>
      <c r="G451" s="27">
        <v>15.0</v>
      </c>
      <c r="H451" s="28" t="s">
        <v>1968</v>
      </c>
      <c r="I451" s="29" t="s">
        <v>1969</v>
      </c>
      <c r="J451" s="53" t="s">
        <v>1969</v>
      </c>
      <c r="K451" s="30" t="s">
        <v>42</v>
      </c>
      <c r="L451" s="27" t="s">
        <v>42</v>
      </c>
      <c r="M451" s="51" t="s">
        <v>895</v>
      </c>
      <c r="N451" s="153" t="s">
        <v>58</v>
      </c>
      <c r="O451" s="149" t="s">
        <v>58</v>
      </c>
      <c r="P451" s="35" t="s">
        <v>88</v>
      </c>
      <c r="Q451" s="35"/>
      <c r="R451" s="35"/>
      <c r="S451" s="35"/>
      <c r="T451" s="35"/>
      <c r="U451" s="35"/>
      <c r="V451" s="35"/>
      <c r="W451" s="35"/>
      <c r="X451" s="35"/>
      <c r="Y451" s="35"/>
      <c r="Z451" s="38" t="str">
        <f t="array" ref="Z451">IFERROR(xlookup(C:C,'Follow up.1'!A:A,'Follow up.1'!AF:AF),"-")</f>
        <v>-</v>
      </c>
      <c r="AA451" s="31"/>
      <c r="AB451" s="31"/>
      <c r="AC451" s="31"/>
      <c r="AD451" s="31"/>
      <c r="AE451" s="31"/>
      <c r="AF451" s="31"/>
      <c r="AG451" s="31"/>
      <c r="AH451" s="31"/>
      <c r="AI451" s="31"/>
      <c r="AJ451" s="31"/>
      <c r="AK451" s="31"/>
      <c r="AL451" s="31"/>
      <c r="AM451" s="31"/>
      <c r="AN451" s="39" t="str">
        <f t="array" ref="AN451">IFNA(TEXT(XLOOKUP(C:C,'Follow up.2'!B:B,'Follow up.2'!AF:AF), "mm/yyyy"), "-")</f>
        <v>-</v>
      </c>
      <c r="AO451" s="31"/>
      <c r="AP451" s="30"/>
      <c r="AQ451" s="13"/>
      <c r="AR451" s="13"/>
      <c r="AS451" s="13"/>
      <c r="AT451" s="13"/>
      <c r="AU451" s="13"/>
      <c r="AV451" s="13"/>
      <c r="AW451" s="3"/>
      <c r="AX451" s="3"/>
      <c r="AY451" s="3"/>
      <c r="AZ451" s="3"/>
      <c r="BA451" s="3"/>
      <c r="BB451" s="3"/>
      <c r="BC451" s="3"/>
      <c r="BD451" s="3"/>
      <c r="BE451" s="3"/>
      <c r="BF451" s="3"/>
      <c r="BG451" s="3"/>
      <c r="BH451" s="3"/>
      <c r="BI451" s="3"/>
    </row>
    <row r="452" ht="14.25" customHeight="1">
      <c r="A452" s="1"/>
      <c r="B452" s="1" t="str">
        <f t="array" ref="B452">ifna(iferror(xlookup(C:C,'1000'!A:A,'1000'!D:D),iferror(xlookup(C:C,'2000'!A:A,'2000'!D:D),xlookup(C:C,'3000'!A:A,'3000'!D:D))),"-")</f>
        <v>-</v>
      </c>
      <c r="C452" s="26">
        <v>1665.0</v>
      </c>
      <c r="D452" s="27" t="s">
        <v>571</v>
      </c>
      <c r="E452" s="27" t="s">
        <v>1970</v>
      </c>
      <c r="F452" s="27" t="s">
        <v>92</v>
      </c>
      <c r="G452" s="27">
        <v>15.0</v>
      </c>
      <c r="H452" s="28" t="s">
        <v>1971</v>
      </c>
      <c r="I452" s="29" t="s">
        <v>1972</v>
      </c>
      <c r="J452" s="53" t="s">
        <v>1973</v>
      </c>
      <c r="K452" s="30" t="s">
        <v>42</v>
      </c>
      <c r="L452" s="27" t="s">
        <v>42</v>
      </c>
      <c r="M452" s="51" t="s">
        <v>895</v>
      </c>
      <c r="N452" s="153" t="s">
        <v>58</v>
      </c>
      <c r="O452" s="149" t="s">
        <v>58</v>
      </c>
      <c r="P452" s="35" t="s">
        <v>88</v>
      </c>
      <c r="Q452" s="35"/>
      <c r="R452" s="35"/>
      <c r="S452" s="35"/>
      <c r="T452" s="35"/>
      <c r="U452" s="35"/>
      <c r="V452" s="35"/>
      <c r="W452" s="35"/>
      <c r="X452" s="35"/>
      <c r="Y452" s="35"/>
      <c r="Z452" s="38" t="str">
        <f t="array" ref="Z452">IFERROR(xlookup(C:C,'Follow up.1'!A:A,'Follow up.1'!AF:AF),"-")</f>
        <v>-</v>
      </c>
      <c r="AA452" s="31"/>
      <c r="AB452" s="31"/>
      <c r="AC452" s="31"/>
      <c r="AD452" s="31"/>
      <c r="AE452" s="31"/>
      <c r="AF452" s="31"/>
      <c r="AG452" s="31"/>
      <c r="AH452" s="31"/>
      <c r="AI452" s="31"/>
      <c r="AJ452" s="31"/>
      <c r="AK452" s="31"/>
      <c r="AL452" s="31"/>
      <c r="AM452" s="31"/>
      <c r="AN452" s="39" t="str">
        <f t="array" ref="AN452">IFNA(TEXT(XLOOKUP(C:C,'Follow up.2'!B:B,'Follow up.2'!AF:AF), "mm/yyyy"), "-")</f>
        <v>-</v>
      </c>
      <c r="AO452" s="31"/>
      <c r="AP452" s="30"/>
      <c r="AQ452" s="13"/>
      <c r="AR452" s="13"/>
      <c r="AS452" s="13"/>
      <c r="AT452" s="13"/>
      <c r="AU452" s="13"/>
      <c r="AV452" s="13"/>
      <c r="AW452" s="3"/>
      <c r="AX452" s="3"/>
      <c r="AY452" s="3"/>
      <c r="AZ452" s="3"/>
      <c r="BA452" s="3"/>
      <c r="BB452" s="3"/>
      <c r="BC452" s="3"/>
      <c r="BD452" s="3"/>
      <c r="BE452" s="3"/>
      <c r="BF452" s="3"/>
      <c r="BG452" s="3"/>
      <c r="BH452" s="3"/>
      <c r="BI452" s="3"/>
    </row>
    <row r="453" ht="14.25" customHeight="1">
      <c r="A453" s="1"/>
      <c r="B453" s="1" t="str">
        <f t="array" ref="B453">ifna(iferror(xlookup(C:C,'1000'!A:A,'1000'!D:D),iferror(xlookup(C:C,'2000'!A:A,'2000'!D:D),xlookup(C:C,'3000'!A:A,'3000'!D:D))),"-")</f>
        <v>-</v>
      </c>
      <c r="C453" s="87">
        <v>1749.0</v>
      </c>
      <c r="D453" s="89" t="s">
        <v>1974</v>
      </c>
      <c r="E453" s="89" t="s">
        <v>1975</v>
      </c>
      <c r="F453" s="89" t="s">
        <v>38</v>
      </c>
      <c r="G453" s="89">
        <v>15.0</v>
      </c>
      <c r="H453" s="43" t="s">
        <v>1107</v>
      </c>
      <c r="I453" s="90" t="s">
        <v>1976</v>
      </c>
      <c r="J453" s="89" t="s">
        <v>1976</v>
      </c>
      <c r="K453" s="91"/>
      <c r="L453" s="31" t="s">
        <v>42</v>
      </c>
      <c r="M453" s="51" t="s">
        <v>895</v>
      </c>
      <c r="N453" s="33" t="s">
        <v>654</v>
      </c>
      <c r="O453" s="145" t="s">
        <v>654</v>
      </c>
      <c r="P453" s="50" t="s">
        <v>44</v>
      </c>
      <c r="Q453" s="65"/>
      <c r="R453" s="65"/>
      <c r="S453" s="65"/>
      <c r="T453" s="65"/>
      <c r="U453" s="65"/>
      <c r="V453" s="65"/>
      <c r="W453" s="65"/>
      <c r="X453" s="65"/>
      <c r="Y453" s="65"/>
      <c r="Z453" s="57" t="str">
        <f t="array" ref="Z453">IFERROR(xlookup(C:C,'Follow up.1'!A:A,'Follow up.1'!AF:AF),"-")</f>
        <v>-</v>
      </c>
      <c r="AA453" s="6"/>
      <c r="AB453" s="6"/>
      <c r="AC453" s="6"/>
      <c r="AD453" s="6"/>
      <c r="AE453" s="6"/>
      <c r="AF453" s="6"/>
      <c r="AG453" s="6"/>
      <c r="AH453" s="6"/>
      <c r="AI453" s="6"/>
      <c r="AJ453" s="6"/>
      <c r="AK453" s="6"/>
      <c r="AL453" s="6"/>
      <c r="AM453" s="6"/>
      <c r="AN453" s="45" t="str">
        <f t="array" ref="AN453">IFNA(TEXT(XLOOKUP(C:C,'Follow up.2'!B:B,'Follow up.2'!AF:AF), "mm/yyyy"), "-")</f>
        <v>-</v>
      </c>
      <c r="AO453" s="6"/>
      <c r="AP453" s="3"/>
      <c r="AQ453" s="3"/>
      <c r="AR453" s="3"/>
      <c r="AS453" s="3"/>
      <c r="AT453" s="3"/>
      <c r="AU453" s="3"/>
      <c r="AV453" s="3"/>
      <c r="AW453" s="3"/>
      <c r="AX453" s="3"/>
      <c r="AY453" s="3"/>
      <c r="AZ453" s="3"/>
      <c r="BA453" s="3"/>
      <c r="BB453" s="3"/>
      <c r="BC453" s="3"/>
      <c r="BD453" s="3"/>
      <c r="BE453" s="3"/>
      <c r="BF453" s="3"/>
      <c r="BG453" s="3"/>
      <c r="BH453" s="3"/>
      <c r="BI453" s="3"/>
    </row>
    <row r="454" ht="14.25" customHeight="1">
      <c r="A454" s="1"/>
      <c r="B454" s="1" t="str">
        <f t="array" ref="B454">ifna(iferror(xlookup(C:C,'1000'!A:A,'1000'!D:D),iferror(xlookup(C:C,'2000'!A:A,'2000'!D:D),xlookup(C:C,'3000'!A:A,'3000'!D:D))),"-")</f>
        <v>-</v>
      </c>
      <c r="C454" s="87">
        <v>1761.0</v>
      </c>
      <c r="D454" s="89" t="s">
        <v>1280</v>
      </c>
      <c r="E454" s="89" t="s">
        <v>496</v>
      </c>
      <c r="F454" s="89" t="s">
        <v>92</v>
      </c>
      <c r="G454" s="89">
        <v>15.0</v>
      </c>
      <c r="H454" s="43" t="s">
        <v>1977</v>
      </c>
      <c r="I454" s="90" t="s">
        <v>1978</v>
      </c>
      <c r="J454" s="89" t="s">
        <v>1979</v>
      </c>
      <c r="K454" s="91"/>
      <c r="L454" s="31" t="s">
        <v>42</v>
      </c>
      <c r="M454" s="51" t="s">
        <v>895</v>
      </c>
      <c r="N454" s="33" t="s">
        <v>654</v>
      </c>
      <c r="O454" s="145" t="s">
        <v>654</v>
      </c>
      <c r="P454" s="50" t="s">
        <v>86</v>
      </c>
      <c r="Q454" s="65"/>
      <c r="R454" s="65"/>
      <c r="S454" s="65"/>
      <c r="T454" s="65"/>
      <c r="U454" s="65"/>
      <c r="V454" s="65"/>
      <c r="W454" s="65"/>
      <c r="X454" s="65"/>
      <c r="Y454" s="65"/>
      <c r="Z454" s="38" t="str">
        <f t="array" ref="Z454">IFERROR(xlookup(C:C,'Follow up.1'!A:A,'Follow up.1'!AF:AF),"-")</f>
        <v>-</v>
      </c>
      <c r="AA454" s="6"/>
      <c r="AB454" s="6"/>
      <c r="AC454" s="6"/>
      <c r="AD454" s="6"/>
      <c r="AE454" s="6"/>
      <c r="AF454" s="6"/>
      <c r="AG454" s="6"/>
      <c r="AH454" s="6"/>
      <c r="AI454" s="6"/>
      <c r="AJ454" s="6"/>
      <c r="AK454" s="6"/>
      <c r="AL454" s="6"/>
      <c r="AM454" s="6"/>
      <c r="AN454" s="39" t="str">
        <f t="array" ref="AN454">IFNA(TEXT(XLOOKUP(C:C,'Follow up.2'!B:B,'Follow up.2'!AF:AF), "mm/yyyy"), "-")</f>
        <v>-</v>
      </c>
      <c r="AO454" s="6"/>
      <c r="AP454" s="3"/>
      <c r="AQ454" s="3"/>
      <c r="AR454" s="3"/>
      <c r="AS454" s="3"/>
      <c r="AT454" s="3"/>
      <c r="AU454" s="3"/>
      <c r="AV454" s="3"/>
      <c r="AW454" s="3"/>
      <c r="AX454" s="3"/>
      <c r="AY454" s="3"/>
      <c r="AZ454" s="3"/>
      <c r="BA454" s="3"/>
      <c r="BB454" s="3"/>
      <c r="BC454" s="3"/>
      <c r="BD454" s="3"/>
      <c r="BE454" s="3"/>
      <c r="BF454" s="3"/>
      <c r="BG454" s="3"/>
      <c r="BH454" s="3"/>
      <c r="BI454" s="3"/>
    </row>
    <row r="455" ht="14.25" customHeight="1">
      <c r="A455" s="1"/>
      <c r="B455" s="1" t="str">
        <f t="array" ref="B455">ifna(iferror(xlookup(C:C,'1000'!A:A,'1000'!D:D),iferror(xlookup(C:C,'2000'!A:A,'2000'!D:D),xlookup(C:C,'3000'!A:A,'3000'!D:D))),"-")</f>
        <v>-</v>
      </c>
      <c r="C455" s="87">
        <v>1774.0</v>
      </c>
      <c r="D455" s="89" t="s">
        <v>1980</v>
      </c>
      <c r="E455" s="89" t="s">
        <v>1981</v>
      </c>
      <c r="F455" s="89" t="s">
        <v>38</v>
      </c>
      <c r="G455" s="89">
        <v>15.0</v>
      </c>
      <c r="H455" s="43" t="s">
        <v>1982</v>
      </c>
      <c r="I455" s="90" t="s">
        <v>1983</v>
      </c>
      <c r="J455" s="89" t="s">
        <v>1984</v>
      </c>
      <c r="K455" s="91"/>
      <c r="L455" s="31" t="s">
        <v>42</v>
      </c>
      <c r="M455" s="51" t="s">
        <v>895</v>
      </c>
      <c r="N455" s="33" t="s">
        <v>654</v>
      </c>
      <c r="O455" s="145" t="s">
        <v>654</v>
      </c>
      <c r="P455" s="50" t="s">
        <v>44</v>
      </c>
      <c r="Q455" s="50" t="s">
        <v>46</v>
      </c>
      <c r="R455" s="50" t="s">
        <v>46</v>
      </c>
      <c r="S455" s="50" t="s">
        <v>46</v>
      </c>
      <c r="T455" s="50" t="s">
        <v>86</v>
      </c>
      <c r="U455" s="65"/>
      <c r="V455" s="65"/>
      <c r="W455" s="65"/>
      <c r="X455" s="65"/>
      <c r="Y455" s="65"/>
      <c r="Z455" s="38" t="str">
        <f t="array" ref="Z455">IFERROR(xlookup(C:C,'Follow up.1'!A:A,'Follow up.1'!AF:AF),"-")</f>
        <v>-</v>
      </c>
      <c r="AA455" s="6"/>
      <c r="AB455" s="6"/>
      <c r="AC455" s="6"/>
      <c r="AD455" s="6"/>
      <c r="AE455" s="6"/>
      <c r="AF455" s="6"/>
      <c r="AG455" s="6"/>
      <c r="AH455" s="6"/>
      <c r="AI455" s="6"/>
      <c r="AJ455" s="6"/>
      <c r="AK455" s="6"/>
      <c r="AL455" s="6"/>
      <c r="AM455" s="6"/>
      <c r="AN455" s="39" t="str">
        <f t="array" ref="AN455">IFNA(TEXT(XLOOKUP(C:C,'Follow up.2'!B:B,'Follow up.2'!AF:AF), "mm/yyyy"), "-")</f>
        <v>-</v>
      </c>
      <c r="AO455" s="6"/>
      <c r="AP455" s="3"/>
      <c r="AQ455" s="3"/>
      <c r="AR455" s="3"/>
      <c r="AS455" s="3"/>
      <c r="AT455" s="3"/>
      <c r="AU455" s="3"/>
      <c r="AV455" s="3"/>
      <c r="AW455" s="3"/>
      <c r="AX455" s="3"/>
      <c r="AY455" s="3"/>
      <c r="AZ455" s="3"/>
      <c r="BA455" s="3"/>
      <c r="BB455" s="3"/>
      <c r="BC455" s="3"/>
      <c r="BD455" s="3"/>
      <c r="BE455" s="3"/>
      <c r="BF455" s="3"/>
      <c r="BG455" s="3"/>
      <c r="BH455" s="3"/>
      <c r="BI455" s="3"/>
    </row>
    <row r="456" ht="14.25" customHeight="1">
      <c r="A456" s="1"/>
      <c r="B456" s="1" t="str">
        <f t="array" ref="B456">ifna(iferror(xlookup(C:C,'1000'!A:A,'1000'!D:D),iferror(xlookup(C:C,'2000'!A:A,'2000'!D:D),xlookup(C:C,'3000'!A:A,'3000'!D:D))),"-")</f>
        <v>-</v>
      </c>
      <c r="C456" s="87">
        <v>1803.0</v>
      </c>
      <c r="D456" s="89" t="s">
        <v>1985</v>
      </c>
      <c r="E456" s="89" t="s">
        <v>1986</v>
      </c>
      <c r="F456" s="89" t="s">
        <v>92</v>
      </c>
      <c r="G456" s="89">
        <v>15.0</v>
      </c>
      <c r="H456" s="43" t="s">
        <v>1987</v>
      </c>
      <c r="I456" s="90" t="s">
        <v>1988</v>
      </c>
      <c r="J456" s="89" t="s">
        <v>1988</v>
      </c>
      <c r="K456" s="91"/>
      <c r="L456" s="31" t="s">
        <v>42</v>
      </c>
      <c r="M456" s="51" t="s">
        <v>895</v>
      </c>
      <c r="N456" s="33" t="s">
        <v>654</v>
      </c>
      <c r="O456" s="145" t="s">
        <v>654</v>
      </c>
      <c r="P456" s="50" t="s">
        <v>44</v>
      </c>
      <c r="Q456" s="65"/>
      <c r="R456" s="65"/>
      <c r="S456" s="65"/>
      <c r="T456" s="65"/>
      <c r="U456" s="65"/>
      <c r="V456" s="65"/>
      <c r="W456" s="65"/>
      <c r="X456" s="65"/>
      <c r="Y456" s="65"/>
      <c r="Z456" s="38" t="str">
        <f t="array" ref="Z456">IFERROR(xlookup(C:C,'Follow up.1'!A:A,'Follow up.1'!AF:AF),"-")</f>
        <v>-</v>
      </c>
      <c r="AA456" s="6"/>
      <c r="AB456" s="6"/>
      <c r="AC456" s="6"/>
      <c r="AD456" s="6"/>
      <c r="AE456" s="6"/>
      <c r="AF456" s="6"/>
      <c r="AG456" s="6"/>
      <c r="AH456" s="6"/>
      <c r="AI456" s="6"/>
      <c r="AJ456" s="6"/>
      <c r="AK456" s="6"/>
      <c r="AL456" s="6"/>
      <c r="AM456" s="6"/>
      <c r="AN456" s="39" t="str">
        <f t="array" ref="AN456">IFNA(TEXT(XLOOKUP(C:C,'Follow up.2'!B:B,'Follow up.2'!AF:AF), "mm/yyyy"), "-")</f>
        <v>-</v>
      </c>
      <c r="AO456" s="6"/>
      <c r="AP456" s="3"/>
      <c r="AQ456" s="3"/>
      <c r="AR456" s="3"/>
      <c r="AS456" s="3"/>
      <c r="AT456" s="3"/>
      <c r="AU456" s="3"/>
      <c r="AV456" s="3"/>
      <c r="AW456" s="3"/>
      <c r="AX456" s="3"/>
      <c r="AY456" s="3"/>
      <c r="AZ456" s="3"/>
      <c r="BA456" s="3"/>
      <c r="BB456" s="3"/>
      <c r="BC456" s="3"/>
      <c r="BD456" s="3"/>
      <c r="BE456" s="3"/>
      <c r="BF456" s="3"/>
      <c r="BG456" s="3"/>
      <c r="BH456" s="3"/>
      <c r="BI456" s="3"/>
    </row>
    <row r="457" ht="14.25" customHeight="1">
      <c r="A457" s="1"/>
      <c r="B457" s="1" t="str">
        <f t="array" ref="B457">ifna(iferror(xlookup(C:C,'1000'!A:A,'1000'!D:D),iferror(xlookup(C:C,'2000'!A:A,'2000'!D:D),xlookup(C:C,'3000'!A:A,'3000'!D:D))),"-")</f>
        <v>-</v>
      </c>
      <c r="C457" s="87">
        <v>1809.0</v>
      </c>
      <c r="D457" s="89" t="s">
        <v>1791</v>
      </c>
      <c r="E457" s="89" t="s">
        <v>1989</v>
      </c>
      <c r="F457" s="89" t="s">
        <v>92</v>
      </c>
      <c r="G457" s="89">
        <v>15.0</v>
      </c>
      <c r="H457" s="43" t="s">
        <v>1990</v>
      </c>
      <c r="I457" s="90" t="s">
        <v>1991</v>
      </c>
      <c r="J457" s="89" t="s">
        <v>1991</v>
      </c>
      <c r="K457" s="91"/>
      <c r="L457" s="31" t="s">
        <v>42</v>
      </c>
      <c r="M457" s="51" t="s">
        <v>895</v>
      </c>
      <c r="N457" s="33" t="s">
        <v>654</v>
      </c>
      <c r="O457" s="145" t="s">
        <v>654</v>
      </c>
      <c r="P457" s="50" t="s">
        <v>44</v>
      </c>
      <c r="Q457" s="65"/>
      <c r="R457" s="65"/>
      <c r="S457" s="65"/>
      <c r="T457" s="65"/>
      <c r="U457" s="65"/>
      <c r="V457" s="65"/>
      <c r="W457" s="65"/>
      <c r="X457" s="65"/>
      <c r="Y457" s="65"/>
      <c r="Z457" s="38" t="str">
        <f t="array" ref="Z457">IFERROR(xlookup(C:C,'Follow up.1'!A:A,'Follow up.1'!AF:AF),"-")</f>
        <v>-</v>
      </c>
      <c r="AA457" s="6"/>
      <c r="AB457" s="6"/>
      <c r="AC457" s="6"/>
      <c r="AD457" s="6"/>
      <c r="AE457" s="6"/>
      <c r="AF457" s="6"/>
      <c r="AG457" s="6"/>
      <c r="AH457" s="6"/>
      <c r="AI457" s="6"/>
      <c r="AJ457" s="6"/>
      <c r="AK457" s="6"/>
      <c r="AL457" s="6"/>
      <c r="AM457" s="6"/>
      <c r="AN457" s="39" t="str">
        <f t="array" ref="AN457">IFNA(TEXT(XLOOKUP(C:C,'Follow up.2'!B:B,'Follow up.2'!AF:AF), "mm/yyyy"), "-")</f>
        <v>-</v>
      </c>
      <c r="AO457" s="6"/>
      <c r="AP457" s="3"/>
      <c r="AQ457" s="3"/>
      <c r="AR457" s="3"/>
      <c r="AS457" s="3"/>
      <c r="AT457" s="3"/>
      <c r="AU457" s="3"/>
      <c r="AV457" s="3"/>
      <c r="AW457" s="3"/>
      <c r="AX457" s="3"/>
      <c r="AY457" s="3"/>
      <c r="AZ457" s="3"/>
      <c r="BA457" s="3"/>
      <c r="BB457" s="3"/>
      <c r="BC457" s="3"/>
      <c r="BD457" s="3"/>
      <c r="BE457" s="3"/>
      <c r="BF457" s="3"/>
      <c r="BG457" s="3"/>
      <c r="BH457" s="3"/>
      <c r="BI457" s="3"/>
    </row>
    <row r="458" ht="14.25" customHeight="1">
      <c r="A458" s="1"/>
      <c r="B458" s="1" t="str">
        <f t="array" ref="B458">ifna(iferror(xlookup(C:C,'1000'!A:A,'1000'!D:D),iferror(xlookup(C:C,'2000'!A:A,'2000'!D:D),xlookup(C:C,'3000'!A:A,'3000'!D:D))),"-")</f>
        <v>-</v>
      </c>
      <c r="C458" s="87">
        <v>1811.0</v>
      </c>
      <c r="D458" s="89" t="s">
        <v>1992</v>
      </c>
      <c r="E458" s="89" t="s">
        <v>1993</v>
      </c>
      <c r="F458" s="89" t="s">
        <v>38</v>
      </c>
      <c r="G458" s="89">
        <v>15.0</v>
      </c>
      <c r="H458" s="43" t="s">
        <v>1992</v>
      </c>
      <c r="I458" s="90" t="s">
        <v>1994</v>
      </c>
      <c r="J458" s="89" t="s">
        <v>1994</v>
      </c>
      <c r="K458" s="91"/>
      <c r="L458" s="31" t="s">
        <v>42</v>
      </c>
      <c r="M458" s="51" t="s">
        <v>895</v>
      </c>
      <c r="N458" s="33" t="s">
        <v>58</v>
      </c>
      <c r="O458" s="145" t="s">
        <v>58</v>
      </c>
      <c r="P458" s="50" t="s">
        <v>46</v>
      </c>
      <c r="Q458" s="65"/>
      <c r="R458" s="65"/>
      <c r="S458" s="65"/>
      <c r="T458" s="65"/>
      <c r="U458" s="65"/>
      <c r="V458" s="65"/>
      <c r="W458" s="65"/>
      <c r="X458" s="65"/>
      <c r="Y458" s="65"/>
      <c r="Z458" s="38" t="str">
        <f t="array" ref="Z458">IFERROR(xlookup(C:C,'Follow up.1'!A:A,'Follow up.1'!AF:AF),"-")</f>
        <v>-</v>
      </c>
      <c r="AA458" s="6"/>
      <c r="AB458" s="6"/>
      <c r="AC458" s="6"/>
      <c r="AD458" s="6"/>
      <c r="AE458" s="6"/>
      <c r="AF458" s="6"/>
      <c r="AG458" s="6"/>
      <c r="AH458" s="6"/>
      <c r="AI458" s="6"/>
      <c r="AJ458" s="6"/>
      <c r="AK458" s="6"/>
      <c r="AL458" s="6"/>
      <c r="AM458" s="6"/>
      <c r="AN458" s="39" t="str">
        <f t="array" ref="AN458">IFNA(TEXT(XLOOKUP(C:C,'Follow up.2'!B:B,'Follow up.2'!AF:AF), "mm/yyyy"), "-")</f>
        <v>-</v>
      </c>
      <c r="AO458" s="6"/>
      <c r="AP458" s="3"/>
      <c r="AQ458" s="3"/>
      <c r="AR458" s="3"/>
      <c r="AS458" s="3"/>
      <c r="AT458" s="3"/>
      <c r="AU458" s="3"/>
      <c r="AV458" s="3"/>
      <c r="AW458" s="3"/>
      <c r="AX458" s="3"/>
      <c r="AY458" s="3"/>
      <c r="AZ458" s="3"/>
      <c r="BA458" s="3"/>
      <c r="BB458" s="3"/>
      <c r="BC458" s="3"/>
      <c r="BD458" s="3"/>
      <c r="BE458" s="3"/>
      <c r="BF458" s="3"/>
      <c r="BG458" s="3"/>
      <c r="BH458" s="3"/>
      <c r="BI458" s="3"/>
    </row>
    <row r="459" ht="14.25" customHeight="1">
      <c r="A459" s="1"/>
      <c r="B459" s="1" t="str">
        <f t="array" ref="B459">ifna(iferror(xlookup(C:C,'1000'!A:A,'1000'!D:D),iferror(xlookup(C:C,'2000'!A:A,'2000'!D:D),xlookup(C:C,'3000'!A:A,'3000'!D:D))),"-")</f>
        <v>-</v>
      </c>
      <c r="C459" s="41">
        <v>1858.0</v>
      </c>
      <c r="D459" s="46" t="s">
        <v>1995</v>
      </c>
      <c r="E459" s="46" t="s">
        <v>1996</v>
      </c>
      <c r="F459" s="46" t="s">
        <v>38</v>
      </c>
      <c r="G459" s="46">
        <v>15.0</v>
      </c>
      <c r="H459" s="47" t="s">
        <v>1997</v>
      </c>
      <c r="I459" s="48" t="s">
        <v>1998</v>
      </c>
      <c r="J459" s="46" t="s">
        <v>1998</v>
      </c>
      <c r="K459" s="49" t="s">
        <v>1999</v>
      </c>
      <c r="L459" s="31" t="s">
        <v>42</v>
      </c>
      <c r="M459" s="51" t="s">
        <v>895</v>
      </c>
      <c r="N459" s="82" t="s">
        <v>654</v>
      </c>
      <c r="O459" s="145" t="s">
        <v>654</v>
      </c>
      <c r="P459" s="50" t="s">
        <v>57</v>
      </c>
      <c r="Q459" s="65"/>
      <c r="R459" s="65"/>
      <c r="S459" s="65"/>
      <c r="T459" s="65"/>
      <c r="U459" s="65"/>
      <c r="V459" s="65"/>
      <c r="W459" s="65"/>
      <c r="X459" s="65"/>
      <c r="Y459" s="65"/>
      <c r="Z459" s="38" t="str">
        <f t="array" ref="Z459">IFERROR(xlookup(C:C,'Follow up.1'!A:A,'Follow up.1'!AF:AF),"-")</f>
        <v>-</v>
      </c>
      <c r="AA459" s="6"/>
      <c r="AB459" s="6"/>
      <c r="AC459" s="6"/>
      <c r="AD459" s="6"/>
      <c r="AE459" s="6"/>
      <c r="AF459" s="6"/>
      <c r="AG459" s="6"/>
      <c r="AH459" s="6"/>
      <c r="AI459" s="6"/>
      <c r="AJ459" s="6"/>
      <c r="AK459" s="6"/>
      <c r="AL459" s="6"/>
      <c r="AM459" s="6"/>
      <c r="AN459" s="39" t="str">
        <f t="array" ref="AN459">IFNA(TEXT(XLOOKUP(C:C,'Follow up.2'!B:B,'Follow up.2'!AF:AF), "mm/yyyy"), "-")</f>
        <v>-</v>
      </c>
      <c r="AO459" s="6"/>
      <c r="AP459" s="3"/>
      <c r="AQ459" s="3"/>
      <c r="AR459" s="3"/>
      <c r="AS459" s="3"/>
      <c r="AT459" s="3"/>
      <c r="AU459" s="3"/>
      <c r="AV459" s="3"/>
      <c r="AW459" s="3"/>
      <c r="AX459" s="3"/>
      <c r="AY459" s="3"/>
      <c r="AZ459" s="3"/>
      <c r="BA459" s="3"/>
      <c r="BB459" s="3"/>
      <c r="BC459" s="3"/>
      <c r="BD459" s="3"/>
      <c r="BE459" s="3"/>
      <c r="BF459" s="3"/>
      <c r="BG459" s="3"/>
      <c r="BH459" s="3"/>
      <c r="BI459" s="3"/>
    </row>
    <row r="460" ht="14.25" customHeight="1">
      <c r="A460" s="1"/>
      <c r="B460" s="1" t="str">
        <f t="array" ref="B460">ifna(iferror(xlookup(C:C,'1000'!A:A,'1000'!D:D),iferror(xlookup(C:C,'2000'!A:A,'2000'!D:D),xlookup(C:C,'3000'!A:A,'3000'!D:D))),"-")</f>
        <v>-</v>
      </c>
      <c r="C460" s="41">
        <v>1861.0</v>
      </c>
      <c r="D460" s="46" t="s">
        <v>1494</v>
      </c>
      <c r="E460" s="46" t="s">
        <v>2000</v>
      </c>
      <c r="F460" s="46" t="s">
        <v>38</v>
      </c>
      <c r="G460" s="46">
        <v>15.0</v>
      </c>
      <c r="H460" s="47" t="s">
        <v>2001</v>
      </c>
      <c r="I460" s="48" t="s">
        <v>2002</v>
      </c>
      <c r="J460" s="46" t="s">
        <v>2002</v>
      </c>
      <c r="K460" s="49" t="s">
        <v>2003</v>
      </c>
      <c r="L460" s="31" t="s">
        <v>42</v>
      </c>
      <c r="M460" s="51" t="s">
        <v>895</v>
      </c>
      <c r="N460" s="82" t="s">
        <v>654</v>
      </c>
      <c r="O460" s="145" t="s">
        <v>654</v>
      </c>
      <c r="P460" s="50" t="s">
        <v>57</v>
      </c>
      <c r="Q460" s="65"/>
      <c r="R460" s="65"/>
      <c r="S460" s="65"/>
      <c r="T460" s="65"/>
      <c r="U460" s="65"/>
      <c r="V460" s="65"/>
      <c r="W460" s="65"/>
      <c r="X460" s="65"/>
      <c r="Y460" s="65"/>
      <c r="Z460" s="38" t="str">
        <f t="array" ref="Z460">IFERROR(xlookup(C:C,'Follow up.1'!A:A,'Follow up.1'!AF:AF),"-")</f>
        <v>-</v>
      </c>
      <c r="AA460" s="6"/>
      <c r="AB460" s="6"/>
      <c r="AC460" s="6"/>
      <c r="AD460" s="6"/>
      <c r="AE460" s="6"/>
      <c r="AF460" s="6"/>
      <c r="AG460" s="6"/>
      <c r="AH460" s="6"/>
      <c r="AI460" s="6"/>
      <c r="AJ460" s="6"/>
      <c r="AK460" s="6"/>
      <c r="AL460" s="6"/>
      <c r="AM460" s="6"/>
      <c r="AN460" s="39" t="str">
        <f t="array" ref="AN460">IFNA(TEXT(XLOOKUP(C:C,'Follow up.2'!B:B,'Follow up.2'!AF:AF), "mm/yyyy"), "-")</f>
        <v>-</v>
      </c>
      <c r="AO460" s="6"/>
      <c r="AP460" s="3"/>
      <c r="AQ460" s="3"/>
      <c r="AR460" s="3"/>
      <c r="AS460" s="3"/>
      <c r="AT460" s="3"/>
      <c r="AU460" s="3"/>
      <c r="AV460" s="3"/>
      <c r="AW460" s="3"/>
      <c r="AX460" s="3"/>
      <c r="AY460" s="3"/>
      <c r="AZ460" s="3"/>
      <c r="BA460" s="3"/>
      <c r="BB460" s="3"/>
      <c r="BC460" s="3"/>
      <c r="BD460" s="3"/>
      <c r="BE460" s="3"/>
      <c r="BF460" s="3"/>
      <c r="BG460" s="3"/>
      <c r="BH460" s="3"/>
      <c r="BI460" s="3"/>
    </row>
    <row r="461" ht="14.25" customHeight="1">
      <c r="A461" s="1"/>
      <c r="B461" s="1" t="str">
        <f t="array" ref="B461">ifna(iferror(xlookup(C:C,'1000'!A:A,'1000'!D:D),iferror(xlookup(C:C,'2000'!A:A,'2000'!D:D),xlookup(C:C,'3000'!A:A,'3000'!D:D))),"-")</f>
        <v>-</v>
      </c>
      <c r="C461" s="41">
        <v>1868.0</v>
      </c>
      <c r="D461" s="46" t="s">
        <v>2004</v>
      </c>
      <c r="E461" s="46" t="s">
        <v>2005</v>
      </c>
      <c r="F461" s="46" t="s">
        <v>38</v>
      </c>
      <c r="G461" s="46">
        <v>15.0</v>
      </c>
      <c r="H461" s="47" t="s">
        <v>2006</v>
      </c>
      <c r="I461" s="48" t="s">
        <v>2007</v>
      </c>
      <c r="J461" s="46" t="s">
        <v>2007</v>
      </c>
      <c r="K461" s="49" t="s">
        <v>2008</v>
      </c>
      <c r="L461" s="31" t="s">
        <v>42</v>
      </c>
      <c r="M461" s="51" t="s">
        <v>895</v>
      </c>
      <c r="N461" s="82" t="s">
        <v>654</v>
      </c>
      <c r="O461" s="145" t="s">
        <v>654</v>
      </c>
      <c r="P461" s="50" t="s">
        <v>57</v>
      </c>
      <c r="Q461" s="65"/>
      <c r="R461" s="65"/>
      <c r="S461" s="65"/>
      <c r="T461" s="65"/>
      <c r="U461" s="65"/>
      <c r="V461" s="65"/>
      <c r="W461" s="65"/>
      <c r="X461" s="65"/>
      <c r="Y461" s="65"/>
      <c r="Z461" s="38" t="str">
        <f t="array" ref="Z461">IFERROR(xlookup(C:C,'Follow up.1'!A:A,'Follow up.1'!AF:AF),"-")</f>
        <v>-</v>
      </c>
      <c r="AA461" s="6"/>
      <c r="AB461" s="6"/>
      <c r="AC461" s="6"/>
      <c r="AD461" s="6"/>
      <c r="AE461" s="6"/>
      <c r="AF461" s="6"/>
      <c r="AG461" s="6"/>
      <c r="AH461" s="6"/>
      <c r="AI461" s="6"/>
      <c r="AJ461" s="6"/>
      <c r="AK461" s="6"/>
      <c r="AL461" s="6"/>
      <c r="AM461" s="6"/>
      <c r="AN461" s="39" t="str">
        <f t="array" ref="AN461">IFNA(TEXT(XLOOKUP(C:C,'Follow up.2'!B:B,'Follow up.2'!AF:AF), "mm/yyyy"), "-")</f>
        <v>-</v>
      </c>
      <c r="AO461" s="6"/>
      <c r="AP461" s="3"/>
      <c r="AQ461" s="3"/>
      <c r="AR461" s="3"/>
      <c r="AS461" s="3"/>
      <c r="AT461" s="3"/>
      <c r="AU461" s="3"/>
      <c r="AV461" s="3"/>
      <c r="AW461" s="3"/>
      <c r="AX461" s="3"/>
      <c r="AY461" s="3"/>
      <c r="AZ461" s="3"/>
      <c r="BA461" s="3"/>
      <c r="BB461" s="3"/>
      <c r="BC461" s="3"/>
      <c r="BD461" s="3"/>
      <c r="BE461" s="3"/>
      <c r="BF461" s="3"/>
      <c r="BG461" s="3"/>
      <c r="BH461" s="3"/>
      <c r="BI461" s="3"/>
    </row>
    <row r="462" ht="14.25" customHeight="1">
      <c r="A462" s="1"/>
      <c r="B462" s="1" t="str">
        <f t="array" ref="B462">ifna(iferror(xlookup(C:C,'1000'!A:A,'1000'!D:D),iferror(xlookup(C:C,'2000'!A:A,'2000'!D:D),xlookup(C:C,'3000'!A:A,'3000'!D:D))),"-")</f>
        <v>-</v>
      </c>
      <c r="C462" s="41">
        <v>1873.0</v>
      </c>
      <c r="D462" s="46" t="s">
        <v>2009</v>
      </c>
      <c r="E462" s="46" t="s">
        <v>2010</v>
      </c>
      <c r="F462" s="46" t="s">
        <v>38</v>
      </c>
      <c r="G462" s="46">
        <v>15.0</v>
      </c>
      <c r="H462" s="47" t="s">
        <v>2011</v>
      </c>
      <c r="I462" s="48" t="s">
        <v>2012</v>
      </c>
      <c r="J462" s="46" t="s">
        <v>2012</v>
      </c>
      <c r="K462" s="49" t="s">
        <v>2013</v>
      </c>
      <c r="L462" s="31" t="s">
        <v>42</v>
      </c>
      <c r="M462" s="51" t="s">
        <v>895</v>
      </c>
      <c r="N462" s="82" t="s">
        <v>654</v>
      </c>
      <c r="O462" s="145" t="s">
        <v>654</v>
      </c>
      <c r="P462" s="50" t="s">
        <v>57</v>
      </c>
      <c r="Q462" s="65"/>
      <c r="R462" s="65"/>
      <c r="S462" s="65"/>
      <c r="T462" s="65"/>
      <c r="U462" s="65"/>
      <c r="V462" s="65"/>
      <c r="W462" s="65"/>
      <c r="X462" s="65"/>
      <c r="Y462" s="65"/>
      <c r="Z462" s="38" t="str">
        <f t="array" ref="Z462">IFERROR(xlookup(C:C,'Follow up.1'!A:A,'Follow up.1'!AF:AF),"-")</f>
        <v>-</v>
      </c>
      <c r="AA462" s="6"/>
      <c r="AB462" s="6"/>
      <c r="AC462" s="6"/>
      <c r="AD462" s="6"/>
      <c r="AE462" s="6"/>
      <c r="AF462" s="6"/>
      <c r="AG462" s="6"/>
      <c r="AH462" s="6"/>
      <c r="AI462" s="6"/>
      <c r="AJ462" s="6"/>
      <c r="AK462" s="6"/>
      <c r="AL462" s="6"/>
      <c r="AM462" s="6"/>
      <c r="AN462" s="39" t="str">
        <f t="array" ref="AN462">IFNA(TEXT(XLOOKUP(C:C,'Follow up.2'!B:B,'Follow up.2'!AF:AF), "mm/yyyy"), "-")</f>
        <v>-</v>
      </c>
      <c r="AO462" s="6"/>
      <c r="AP462" s="3"/>
      <c r="AQ462" s="3"/>
      <c r="AR462" s="3"/>
      <c r="AS462" s="3"/>
      <c r="AT462" s="3"/>
      <c r="AU462" s="3"/>
      <c r="AV462" s="3"/>
      <c r="AW462" s="3"/>
      <c r="AX462" s="3"/>
      <c r="AY462" s="3"/>
      <c r="AZ462" s="3"/>
      <c r="BA462" s="3"/>
      <c r="BB462" s="3"/>
      <c r="BC462" s="3"/>
      <c r="BD462" s="3"/>
      <c r="BE462" s="3"/>
      <c r="BF462" s="3"/>
      <c r="BG462" s="3"/>
      <c r="BH462" s="3"/>
      <c r="BI462" s="3"/>
    </row>
    <row r="463" ht="14.25" customHeight="1">
      <c r="A463" s="1"/>
      <c r="B463" s="1"/>
      <c r="C463" s="41">
        <v>1825.0</v>
      </c>
      <c r="D463" s="46" t="s">
        <v>2014</v>
      </c>
      <c r="E463" s="46" t="s">
        <v>1250</v>
      </c>
      <c r="F463" s="46" t="s">
        <v>38</v>
      </c>
      <c r="G463" s="46">
        <v>15.0</v>
      </c>
      <c r="H463" s="193"/>
      <c r="I463" s="48" t="s">
        <v>2015</v>
      </c>
      <c r="J463" s="3"/>
      <c r="K463" s="5"/>
      <c r="L463" s="31" t="s">
        <v>42</v>
      </c>
      <c r="M463" s="51" t="s">
        <v>895</v>
      </c>
      <c r="N463" s="33" t="s">
        <v>654</v>
      </c>
      <c r="O463" s="145" t="s">
        <v>654</v>
      </c>
      <c r="P463" s="50" t="s">
        <v>46</v>
      </c>
      <c r="Q463" s="65"/>
      <c r="R463" s="65"/>
      <c r="S463" s="65"/>
      <c r="T463" s="65"/>
      <c r="U463" s="65"/>
      <c r="V463" s="65"/>
      <c r="W463" s="65"/>
      <c r="X463" s="65"/>
      <c r="Y463" s="65"/>
      <c r="Z463" s="38" t="str">
        <f t="array" ref="Z463">IFERROR(xlookup(C:C,'Follow up.1'!A:A,'Follow up.1'!AF:AF),"-")</f>
        <v>-</v>
      </c>
      <c r="AA463" s="6"/>
      <c r="AB463" s="6"/>
      <c r="AC463" s="6"/>
      <c r="AD463" s="6"/>
      <c r="AE463" s="6"/>
      <c r="AF463" s="6"/>
      <c r="AG463" s="6"/>
      <c r="AH463" s="6"/>
      <c r="AI463" s="6"/>
      <c r="AJ463" s="6"/>
      <c r="AK463" s="6"/>
      <c r="AL463" s="6"/>
      <c r="AM463" s="6"/>
      <c r="AN463" s="39" t="str">
        <f t="array" ref="AN463">IFNA(TEXT(XLOOKUP(C:C,'Follow up.2'!B:B,'Follow up.2'!AF:AF), "mm/yyyy"), "-")</f>
        <v>-</v>
      </c>
      <c r="AO463" s="6"/>
      <c r="AP463" s="3"/>
      <c r="AQ463" s="3"/>
      <c r="AR463" s="3"/>
      <c r="AS463" s="3"/>
      <c r="AT463" s="3"/>
      <c r="AU463" s="3"/>
      <c r="AV463" s="3"/>
      <c r="AW463" s="3"/>
      <c r="AX463" s="3"/>
      <c r="AY463" s="3"/>
      <c r="AZ463" s="3"/>
      <c r="BA463" s="3"/>
      <c r="BB463" s="3"/>
      <c r="BC463" s="3"/>
      <c r="BD463" s="3"/>
      <c r="BE463" s="3"/>
      <c r="BF463" s="3"/>
      <c r="BG463" s="3"/>
      <c r="BH463" s="3"/>
      <c r="BI463" s="3"/>
    </row>
    <row r="464" ht="14.25" customHeight="1">
      <c r="A464" s="1"/>
      <c r="B464" s="1">
        <f t="array" ref="B464">ifna(iferror(xlookup(C:C,'1000'!A:A,'1000'!D:D),iferror(xlookup(C:C,'2000'!A:A,'2000'!D:D),xlookup(C:C,'3000'!A:A,'3000'!D:D))),"-")</f>
        <v>2101</v>
      </c>
      <c r="C464" s="26">
        <v>1630.0</v>
      </c>
      <c r="D464" s="27" t="s">
        <v>2016</v>
      </c>
      <c r="E464" s="27" t="s">
        <v>1105</v>
      </c>
      <c r="G464" s="27">
        <v>16.0</v>
      </c>
      <c r="H464" s="28" t="s">
        <v>2017</v>
      </c>
      <c r="I464" s="54" t="s">
        <v>2018</v>
      </c>
      <c r="J464" s="53" t="s">
        <v>2019</v>
      </c>
      <c r="K464" s="30" t="s">
        <v>42</v>
      </c>
      <c r="L464" s="31" t="s">
        <v>42</v>
      </c>
      <c r="M464" s="15" t="s">
        <v>2020</v>
      </c>
      <c r="N464" s="33" t="s">
        <v>2021</v>
      </c>
      <c r="O464" s="86" t="s">
        <v>654</v>
      </c>
      <c r="P464" s="35" t="s">
        <v>56</v>
      </c>
      <c r="Q464" s="35" t="s">
        <v>56</v>
      </c>
      <c r="R464" s="35" t="s">
        <v>56</v>
      </c>
      <c r="S464" s="35" t="s">
        <v>56</v>
      </c>
      <c r="T464" s="35" t="s">
        <v>56</v>
      </c>
      <c r="U464" s="35" t="s">
        <v>76</v>
      </c>
      <c r="V464" s="35" t="s">
        <v>56</v>
      </c>
      <c r="W464" s="35" t="s">
        <v>46</v>
      </c>
      <c r="X464" s="35" t="s">
        <v>46</v>
      </c>
      <c r="Y464" s="35" t="s">
        <v>86</v>
      </c>
      <c r="Z464" s="38" t="str">
        <f t="array" ref="Z464">IFERROR(xlookup(C:C,'Follow up.1'!A:A,'Follow up.1'!AF:AF),"-")</f>
        <v>02/26</v>
      </c>
      <c r="AA464" s="32" t="s">
        <v>47</v>
      </c>
      <c r="AB464" s="31"/>
      <c r="AC464" s="31"/>
      <c r="AD464" s="31"/>
      <c r="AE464" s="31"/>
      <c r="AF464" s="31"/>
      <c r="AG464" s="31"/>
      <c r="AH464" s="31"/>
      <c r="AI464" s="31"/>
      <c r="AJ464" s="31"/>
      <c r="AK464" s="31"/>
      <c r="AL464" s="31"/>
      <c r="AM464" s="31"/>
      <c r="AN464" s="39" t="str">
        <f t="array" ref="AN464">IFNA(TEXT(XLOOKUP(C:C,'Follow up.2'!B:B,'Follow up.2'!AF:AF),if(left(B464,1)="3","x", "mm/yyyy")), "-")</f>
        <v/>
      </c>
      <c r="AO464" s="31"/>
      <c r="AP464" s="30"/>
      <c r="AQ464" s="13"/>
      <c r="AR464" s="13"/>
      <c r="AS464" s="13"/>
      <c r="AT464" s="13"/>
      <c r="AU464" s="13"/>
      <c r="AV464" s="13"/>
      <c r="AW464" s="3"/>
      <c r="AX464" s="3"/>
      <c r="AY464" s="3"/>
      <c r="AZ464" s="3"/>
      <c r="BA464" s="3"/>
      <c r="BB464" s="3"/>
      <c r="BC464" s="3"/>
      <c r="BD464" s="3"/>
      <c r="BE464" s="3"/>
      <c r="BF464" s="3"/>
      <c r="BG464" s="3"/>
      <c r="BH464" s="3"/>
      <c r="BI464" s="3"/>
    </row>
    <row r="465" ht="14.25" customHeight="1">
      <c r="A465" s="1"/>
      <c r="B465" s="1">
        <f t="array" ref="B465">ifna(iferror(xlookup(C:C,'1000'!A:A,'1000'!D:D),iferror(xlookup(C:C,'2000'!A:A,'2000'!D:D),xlookup(C:C,'3000'!A:A,'3000'!D:D))),"-")</f>
        <v>2097</v>
      </c>
      <c r="C465" s="26">
        <v>1596.0</v>
      </c>
      <c r="D465" s="27" t="s">
        <v>2022</v>
      </c>
      <c r="E465" s="27" t="s">
        <v>2023</v>
      </c>
      <c r="F465" s="27" t="s">
        <v>81</v>
      </c>
      <c r="G465" s="27">
        <v>16.0</v>
      </c>
      <c r="H465" s="28" t="s">
        <v>2024</v>
      </c>
      <c r="I465" s="29" t="s">
        <v>2025</v>
      </c>
      <c r="J465" s="27" t="s">
        <v>2026</v>
      </c>
      <c r="K465" s="30" t="s">
        <v>1008</v>
      </c>
      <c r="L465" s="31" t="s">
        <v>1008</v>
      </c>
      <c r="M465" s="31"/>
      <c r="N465" s="33" t="s">
        <v>17</v>
      </c>
      <c r="O465" s="86" t="s">
        <v>654</v>
      </c>
      <c r="P465" s="35" t="s">
        <v>106</v>
      </c>
      <c r="Q465" s="35" t="s">
        <v>56</v>
      </c>
      <c r="R465" s="65" t="s">
        <v>45</v>
      </c>
      <c r="S465" s="65" t="s">
        <v>45</v>
      </c>
      <c r="T465" s="35" t="s">
        <v>46</v>
      </c>
      <c r="U465" s="35" t="s">
        <v>56</v>
      </c>
      <c r="V465" s="66" t="s">
        <v>45</v>
      </c>
      <c r="W465" s="35" t="s">
        <v>45</v>
      </c>
      <c r="X465" s="35" t="s">
        <v>45</v>
      </c>
      <c r="Y465" s="35" t="s">
        <v>45</v>
      </c>
      <c r="Z465" s="38" t="str">
        <f t="array" ref="Z465">IFERROR(xlookup(C:C,'Follow up.1'!A:A,'Follow up.1'!AF:AF),"-")</f>
        <v>02/26</v>
      </c>
      <c r="AA465" s="32" t="s">
        <v>198</v>
      </c>
      <c r="AB465" s="32" t="s">
        <v>128</v>
      </c>
      <c r="AC465" s="32" t="s">
        <v>128</v>
      </c>
      <c r="AD465" s="31"/>
      <c r="AE465" s="31"/>
      <c r="AF465" s="31"/>
      <c r="AG465" s="31"/>
      <c r="AH465" s="31"/>
      <c r="AI465" s="31"/>
      <c r="AJ465" s="31"/>
      <c r="AK465" s="31"/>
      <c r="AL465" s="31"/>
      <c r="AM465" s="31"/>
      <c r="AN465" s="39" t="str">
        <f t="array" ref="AN465">IFNA(TEXT(XLOOKUP(C:C,'Follow up.2'!B:B,'Follow up.2'!AF:AF),if(left(B465,1)="3","x", "mm/yyyy")), "-")</f>
        <v/>
      </c>
      <c r="AO465" s="31"/>
      <c r="AP465" s="30"/>
      <c r="AQ465" s="13"/>
      <c r="AR465" s="13"/>
      <c r="AS465" s="13"/>
      <c r="AT465" s="13"/>
      <c r="AU465" s="13"/>
      <c r="AV465" s="13"/>
      <c r="AW465" s="3"/>
      <c r="AX465" s="3"/>
      <c r="AY465" s="3"/>
      <c r="AZ465" s="3"/>
      <c r="BA465" s="3"/>
      <c r="BB465" s="3"/>
      <c r="BC465" s="3"/>
      <c r="BD465" s="3"/>
      <c r="BE465" s="3"/>
      <c r="BF465" s="3"/>
      <c r="BG465" s="3"/>
      <c r="BH465" s="3"/>
      <c r="BI465" s="3"/>
    </row>
    <row r="466" ht="14.25" customHeight="1">
      <c r="A466" s="1"/>
      <c r="B466" s="1">
        <f t="array" ref="B466">ifna(iferror(xlookup(C:C,'1000'!A:A,'1000'!D:D),iferror(xlookup(C:C,'2000'!A:A,'2000'!D:D),xlookup(C:C,'3000'!A:A,'3000'!D:D))),"-")</f>
        <v>2096</v>
      </c>
      <c r="C466" s="26">
        <v>1584.0</v>
      </c>
      <c r="D466" s="27" t="s">
        <v>1168</v>
      </c>
      <c r="E466" s="27" t="s">
        <v>2027</v>
      </c>
      <c r="F466" s="27" t="s">
        <v>170</v>
      </c>
      <c r="G466" s="27">
        <v>16.0</v>
      </c>
      <c r="H466" s="28" t="s">
        <v>2028</v>
      </c>
      <c r="I466" s="29" t="s">
        <v>2029</v>
      </c>
      <c r="J466" s="27" t="s">
        <v>2030</v>
      </c>
      <c r="K466" s="30" t="s">
        <v>392</v>
      </c>
      <c r="L466" s="31" t="s">
        <v>392</v>
      </c>
      <c r="M466" s="31"/>
      <c r="N466" s="33" t="s">
        <v>2031</v>
      </c>
      <c r="O466" s="86" t="s">
        <v>654</v>
      </c>
      <c r="P466" s="35" t="s">
        <v>46</v>
      </c>
      <c r="Q466" s="35" t="s">
        <v>106</v>
      </c>
      <c r="R466" s="35" t="s">
        <v>44</v>
      </c>
      <c r="S466" s="35" t="s">
        <v>44</v>
      </c>
      <c r="T466" s="35" t="s">
        <v>45</v>
      </c>
      <c r="U466" s="35" t="s">
        <v>45</v>
      </c>
      <c r="V466" s="35" t="s">
        <v>45</v>
      </c>
      <c r="W466" s="35" t="s">
        <v>45</v>
      </c>
      <c r="X466" s="35" t="s">
        <v>45</v>
      </c>
      <c r="Y466" s="35" t="s">
        <v>86</v>
      </c>
      <c r="Z466" s="38" t="str">
        <f t="array" ref="Z466">IFERROR(xlookup(C:C,'Follow up.1'!A:A,'Follow up.1'!AF:AF),"-")</f>
        <v>02/26</v>
      </c>
      <c r="AA466" s="32" t="s">
        <v>198</v>
      </c>
      <c r="AB466" s="31"/>
      <c r="AC466" s="31"/>
      <c r="AD466" s="31"/>
      <c r="AE466" s="31"/>
      <c r="AF466" s="31"/>
      <c r="AG466" s="31"/>
      <c r="AH466" s="31"/>
      <c r="AI466" s="31"/>
      <c r="AJ466" s="31"/>
      <c r="AK466" s="31"/>
      <c r="AL466" s="31"/>
      <c r="AM466" s="31"/>
      <c r="AN466" s="39" t="str">
        <f t="array" ref="AN466">IFNA(TEXT(XLOOKUP(C:C,'Follow up.2'!B:B,'Follow up.2'!AF:AF),if(left(B466,1)="3","x", "mm/yyyy")), "-")</f>
        <v/>
      </c>
      <c r="AO466" s="31"/>
      <c r="AP466" s="30"/>
      <c r="AQ466" s="13"/>
      <c r="AR466" s="13"/>
      <c r="AS466" s="13"/>
      <c r="AT466" s="13"/>
      <c r="AU466" s="13"/>
      <c r="AV466" s="13"/>
      <c r="AW466" s="3"/>
      <c r="AX466" s="3"/>
      <c r="AY466" s="3"/>
      <c r="AZ466" s="3"/>
      <c r="BA466" s="3"/>
      <c r="BB466" s="3"/>
      <c r="BC466" s="3"/>
      <c r="BD466" s="3"/>
      <c r="BE466" s="3"/>
      <c r="BF466" s="3"/>
      <c r="BG466" s="3"/>
      <c r="BH466" s="3"/>
      <c r="BI466" s="3"/>
    </row>
    <row r="467" ht="14.25" customHeight="1">
      <c r="A467" s="1"/>
      <c r="B467" s="1">
        <f t="array" ref="B467">ifna(iferror(xlookup(C:C,'1000'!A:A,'1000'!D:D),iferror(xlookup(C:C,'2000'!A:A,'2000'!D:D),xlookup(C:C,'3000'!A:A,'3000'!D:D))),"-")</f>
        <v>2056</v>
      </c>
      <c r="C467" s="26">
        <v>1224.0</v>
      </c>
      <c r="D467" s="27" t="s">
        <v>2032</v>
      </c>
      <c r="E467" s="27" t="s">
        <v>2033</v>
      </c>
      <c r="F467" s="27" t="s">
        <v>38</v>
      </c>
      <c r="G467" s="27">
        <v>16.0</v>
      </c>
      <c r="H467" s="28" t="s">
        <v>2034</v>
      </c>
      <c r="I467" s="29" t="s">
        <v>2035</v>
      </c>
      <c r="J467" s="27" t="s">
        <v>2035</v>
      </c>
      <c r="K467" s="30"/>
      <c r="L467" s="27"/>
      <c r="M467" s="42" t="s">
        <v>2036</v>
      </c>
      <c r="N467" s="33" t="s">
        <v>654</v>
      </c>
      <c r="O467" s="86" t="s">
        <v>654</v>
      </c>
      <c r="P467" s="66" t="s">
        <v>76</v>
      </c>
      <c r="Q467" s="35" t="s">
        <v>555</v>
      </c>
      <c r="R467" s="35" t="s">
        <v>106</v>
      </c>
      <c r="S467" s="35" t="s">
        <v>106</v>
      </c>
      <c r="T467" s="35" t="s">
        <v>76</v>
      </c>
      <c r="U467" s="35" t="s">
        <v>45</v>
      </c>
      <c r="V467" s="65" t="s">
        <v>45</v>
      </c>
      <c r="W467" s="35" t="s">
        <v>56</v>
      </c>
      <c r="X467" s="35" t="s">
        <v>56</v>
      </c>
      <c r="Y467" s="35" t="s">
        <v>106</v>
      </c>
      <c r="Z467" s="38" t="str">
        <f t="array" ref="Z467">IFERROR(xlookup(C:C,'Follow up.1'!A:A,'Follow up.1'!AF:AF),"-")</f>
        <v>11/25</v>
      </c>
      <c r="AA467" s="32" t="s">
        <v>86</v>
      </c>
      <c r="AB467" s="32"/>
      <c r="AC467" s="31"/>
      <c r="AD467" s="31"/>
      <c r="AE467" s="31"/>
      <c r="AF467" s="31"/>
      <c r="AG467" s="31"/>
      <c r="AH467" s="31"/>
      <c r="AI467" s="31"/>
      <c r="AJ467" s="31"/>
      <c r="AK467" s="31"/>
      <c r="AL467" s="31"/>
      <c r="AM467" s="31"/>
      <c r="AN467" s="39" t="str">
        <f t="array" ref="AN467">IFNA(TEXT(XLOOKUP(C:C,'Follow up.2'!B:B,'Follow up.2'!AF:AF), "mm/yyyy"), "-")</f>
        <v/>
      </c>
      <c r="AO467" s="31"/>
      <c r="AP467" s="27"/>
      <c r="AQ467" s="3"/>
      <c r="AR467" s="3"/>
      <c r="AS467" s="3"/>
      <c r="AT467" s="3"/>
      <c r="AU467" s="3"/>
      <c r="AV467" s="3"/>
      <c r="AW467" s="3"/>
      <c r="AX467" s="3"/>
      <c r="AY467" s="3"/>
      <c r="AZ467" s="3"/>
      <c r="BA467" s="3"/>
      <c r="BB467" s="3"/>
      <c r="BC467" s="3"/>
      <c r="BD467" s="3"/>
      <c r="BE467" s="3"/>
      <c r="BF467" s="3"/>
      <c r="BG467" s="3"/>
      <c r="BH467" s="3"/>
      <c r="BI467" s="3"/>
    </row>
    <row r="468" ht="14.25" customHeight="1">
      <c r="A468" s="1"/>
      <c r="B468" s="1">
        <f t="array" ref="B468">ifna(iferror(xlookup(C:C,'1000'!A:A,'1000'!D:D),iferror(xlookup(C:C,'2000'!A:A,'2000'!D:D),xlookup(C:C,'3000'!A:A,'3000'!D:D))),"-")</f>
        <v>2068</v>
      </c>
      <c r="C468" s="26">
        <v>1345.0</v>
      </c>
      <c r="D468" s="27" t="s">
        <v>2037</v>
      </c>
      <c r="E468" s="27" t="s">
        <v>1684</v>
      </c>
      <c r="F468" s="27" t="s">
        <v>38</v>
      </c>
      <c r="G468" s="27">
        <v>16.0</v>
      </c>
      <c r="H468" s="28" t="s">
        <v>2038</v>
      </c>
      <c r="I468" s="29" t="s">
        <v>2039</v>
      </c>
      <c r="J468" s="27" t="s">
        <v>2040</v>
      </c>
      <c r="K468" s="30" t="s">
        <v>609</v>
      </c>
      <c r="L468" s="31" t="s">
        <v>609</v>
      </c>
      <c r="M468" s="32" t="s">
        <v>2041</v>
      </c>
      <c r="N468" s="33" t="s">
        <v>654</v>
      </c>
      <c r="O468" s="86" t="s">
        <v>654</v>
      </c>
      <c r="P468" s="65" t="s">
        <v>46</v>
      </c>
      <c r="Q468" s="65" t="s">
        <v>45</v>
      </c>
      <c r="R468" s="65" t="s">
        <v>106</v>
      </c>
      <c r="S468" s="65" t="s">
        <v>106</v>
      </c>
      <c r="T468" s="65" t="s">
        <v>106</v>
      </c>
      <c r="U468" s="65" t="s">
        <v>106</v>
      </c>
      <c r="V468" s="65" t="s">
        <v>45</v>
      </c>
      <c r="W468" s="65" t="s">
        <v>106</v>
      </c>
      <c r="X468" s="65" t="s">
        <v>106</v>
      </c>
      <c r="Y468" s="65" t="s">
        <v>106</v>
      </c>
      <c r="Z468" s="38" t="str">
        <f t="array" ref="Z468">IFERROR(xlookup(C:C,'Follow up.1'!A:A,'Follow up.1'!AF:AF),"-")</f>
        <v>11/25</v>
      </c>
      <c r="AA468" s="51" t="s">
        <v>86</v>
      </c>
      <c r="AB468" s="6"/>
      <c r="AC468" s="6"/>
      <c r="AD468" s="6"/>
      <c r="AE468" s="6"/>
      <c r="AF468" s="6"/>
      <c r="AG468" s="6"/>
      <c r="AH468" s="6"/>
      <c r="AI468" s="6"/>
      <c r="AJ468" s="6"/>
      <c r="AK468" s="6"/>
      <c r="AL468" s="6"/>
      <c r="AM468" s="6"/>
      <c r="AN468" s="39" t="str">
        <f t="array" ref="AN468">IFNA(TEXT(XLOOKUP(C:C,'Follow up.2'!B:B,'Follow up.2'!AF:AF), "mm/yyyy"), "-")</f>
        <v/>
      </c>
      <c r="AO468" s="6"/>
      <c r="AP468" s="3"/>
      <c r="AQ468" s="3"/>
      <c r="AR468" s="3"/>
      <c r="AS468" s="3"/>
      <c r="AT468" s="3"/>
      <c r="AU468" s="3"/>
      <c r="AV468" s="3"/>
      <c r="AW468" s="3"/>
      <c r="AX468" s="3"/>
      <c r="AY468" s="3"/>
      <c r="AZ468" s="3"/>
      <c r="BA468" s="3"/>
      <c r="BB468" s="3"/>
      <c r="BC468" s="3"/>
      <c r="BD468" s="3"/>
      <c r="BE468" s="3"/>
      <c r="BF468" s="3"/>
      <c r="BG468" s="3"/>
      <c r="BH468" s="3"/>
      <c r="BI468" s="3"/>
    </row>
    <row r="469" ht="14.25" customHeight="1">
      <c r="A469" s="1"/>
      <c r="B469" s="1">
        <f t="array" ref="B469">ifna(iferror(xlookup(C:C,'1000'!A:A,'1000'!D:D),iferror(xlookup(C:C,'2000'!A:A,'2000'!D:D),xlookup(C:C,'3000'!A:A,'3000'!D:D))),"-")</f>
        <v>2072</v>
      </c>
      <c r="C469" s="26">
        <v>1395.0</v>
      </c>
      <c r="D469" s="27" t="s">
        <v>2042</v>
      </c>
      <c r="E469" s="27" t="s">
        <v>1711</v>
      </c>
      <c r="F469" s="27" t="s">
        <v>117</v>
      </c>
      <c r="G469" s="27">
        <v>16.0</v>
      </c>
      <c r="H469" s="137" t="s">
        <v>1222</v>
      </c>
      <c r="I469" s="173">
        <v>2.155969459E9</v>
      </c>
      <c r="J469" s="27"/>
      <c r="K469" s="30" t="s">
        <v>42</v>
      </c>
      <c r="L469" s="31" t="s">
        <v>42</v>
      </c>
      <c r="M469" s="32" t="s">
        <v>1712</v>
      </c>
      <c r="N469" s="82" t="s">
        <v>654</v>
      </c>
      <c r="O469" s="86" t="s">
        <v>654</v>
      </c>
      <c r="P469" s="65" t="s">
        <v>106</v>
      </c>
      <c r="Q469" s="65" t="s">
        <v>45</v>
      </c>
      <c r="R469" s="65" t="s">
        <v>45</v>
      </c>
      <c r="S469" s="65" t="s">
        <v>45</v>
      </c>
      <c r="T469" s="65" t="s">
        <v>106</v>
      </c>
      <c r="U469" s="65" t="s">
        <v>106</v>
      </c>
      <c r="V469" s="66" t="s">
        <v>45</v>
      </c>
      <c r="W469" s="65" t="s">
        <v>106</v>
      </c>
      <c r="X469" s="65" t="s">
        <v>106</v>
      </c>
      <c r="Y469" s="65" t="s">
        <v>106</v>
      </c>
      <c r="Z469" s="38" t="str">
        <f t="array" ref="Z469">IFERROR(xlookup(C:C,'Follow up.1'!A:A,'Follow up.1'!AF:AF),"-")</f>
        <v>01/26</v>
      </c>
      <c r="AA469" s="6"/>
      <c r="AB469" s="6"/>
      <c r="AC469" s="6"/>
      <c r="AD469" s="6"/>
      <c r="AE469" s="6"/>
      <c r="AF469" s="6"/>
      <c r="AG469" s="6"/>
      <c r="AH469" s="6"/>
      <c r="AI469" s="6"/>
      <c r="AJ469" s="6"/>
      <c r="AK469" s="6"/>
      <c r="AL469" s="6"/>
      <c r="AM469" s="6"/>
      <c r="AN469" s="39" t="str">
        <f t="array" ref="AN469">IFNA(TEXT(XLOOKUP(C:C,'Follow up.2'!B:B,'Follow up.2'!AF:AF), "mm/yyyy"), "-")</f>
        <v/>
      </c>
      <c r="AO469" s="6"/>
      <c r="AP469" s="3"/>
      <c r="AQ469" s="3"/>
      <c r="AR469" s="3"/>
      <c r="AS469" s="3"/>
      <c r="AT469" s="3"/>
      <c r="AU469" s="3"/>
      <c r="AV469" s="3"/>
      <c r="AW469" s="3"/>
      <c r="AX469" s="3"/>
      <c r="AY469" s="3"/>
      <c r="AZ469" s="3"/>
      <c r="BA469" s="3"/>
      <c r="BB469" s="3"/>
      <c r="BC469" s="3"/>
      <c r="BD469" s="3"/>
      <c r="BE469" s="3"/>
      <c r="BF469" s="3"/>
      <c r="BG469" s="3"/>
      <c r="BH469" s="3"/>
      <c r="BI469" s="3"/>
    </row>
    <row r="470" ht="14.25" customHeight="1">
      <c r="A470" s="1"/>
      <c r="B470" s="1">
        <f t="array" ref="B470">ifna(iferror(xlookup(C:C,'1000'!A:A,'1000'!D:D),iferror(xlookup(C:C,'2000'!A:A,'2000'!D:D),xlookup(C:C,'3000'!A:A,'3000'!D:D))),"-")</f>
        <v>2107</v>
      </c>
      <c r="C470" s="212">
        <v>1626.0</v>
      </c>
      <c r="D470" s="213" t="s">
        <v>2043</v>
      </c>
      <c r="E470" s="213" t="s">
        <v>1105</v>
      </c>
      <c r="F470" s="213">
        <v>1.0</v>
      </c>
      <c r="G470" s="213">
        <v>16.0</v>
      </c>
      <c r="H470" s="214" t="s">
        <v>2017</v>
      </c>
      <c r="I470" s="213" t="s">
        <v>2018</v>
      </c>
      <c r="J470" s="213" t="s">
        <v>2019</v>
      </c>
      <c r="K470" s="215" t="s">
        <v>42</v>
      </c>
      <c r="L470" s="213" t="s">
        <v>42</v>
      </c>
      <c r="M470" s="216" t="s">
        <v>2044</v>
      </c>
      <c r="N470" s="217" t="s">
        <v>654</v>
      </c>
      <c r="O470" s="218" t="s">
        <v>654</v>
      </c>
      <c r="P470" s="219" t="s">
        <v>86</v>
      </c>
      <c r="Q470" s="219" t="s">
        <v>86</v>
      </c>
      <c r="R470" s="219" t="s">
        <v>56</v>
      </c>
      <c r="S470" s="219" t="s">
        <v>56</v>
      </c>
      <c r="T470" s="219" t="s">
        <v>56</v>
      </c>
      <c r="U470" s="219" t="s">
        <v>86</v>
      </c>
      <c r="V470" s="220" t="s">
        <v>372</v>
      </c>
      <c r="W470" s="220" t="s">
        <v>56</v>
      </c>
      <c r="X470" s="220" t="s">
        <v>56</v>
      </c>
      <c r="Y470" s="219"/>
      <c r="Z470" s="221" t="str">
        <f t="array" ref="Z470">IFERROR(xlookup(C:C,'Follow up.1'!A:A,'Follow up.1'!AF:AF),"-")</f>
        <v/>
      </c>
      <c r="AA470" s="222"/>
      <c r="AB470" s="222"/>
      <c r="AC470" s="222"/>
      <c r="AD470" s="222"/>
      <c r="AE470" s="222"/>
      <c r="AF470" s="222"/>
      <c r="AG470" s="222"/>
      <c r="AH470" s="222"/>
      <c r="AI470" s="222"/>
      <c r="AJ470" s="222"/>
      <c r="AK470" s="222"/>
      <c r="AL470" s="222"/>
      <c r="AM470" s="222"/>
      <c r="AN470" s="222" t="str">
        <f t="array" ref="AN470">IFNA(TEXT(XLOOKUP(C:C,'Follow up.2'!B:B,'Follow up.2'!AF:AF), "mm/yyyy"), "-")</f>
        <v>-</v>
      </c>
      <c r="AO470" s="222"/>
      <c r="AP470" s="215"/>
      <c r="AQ470" s="223"/>
      <c r="AR470" s="223"/>
      <c r="AS470" s="223"/>
      <c r="AT470" s="223"/>
      <c r="AU470" s="223"/>
      <c r="AV470" s="223"/>
      <c r="AW470" s="224"/>
      <c r="AX470" s="224"/>
      <c r="AY470" s="224"/>
      <c r="AZ470" s="224"/>
      <c r="BA470" s="224"/>
      <c r="BB470" s="224"/>
      <c r="BC470" s="224"/>
      <c r="BD470" s="224"/>
      <c r="BE470" s="224"/>
      <c r="BF470" s="224"/>
      <c r="BG470" s="224"/>
      <c r="BH470" s="224"/>
      <c r="BI470" s="224"/>
    </row>
    <row r="471" ht="14.25" customHeight="1">
      <c r="A471" s="1"/>
      <c r="B471" s="1" t="str">
        <f t="array" ref="B471">ifna(iferror(xlookup(C:C,'1000'!A:A,'1000'!D:D),iferror(xlookup(C:C,'2000'!A:A,'2000'!D:D),xlookup(C:C,'3000'!A:A,'3000'!D:D))),"-")</f>
        <v>-</v>
      </c>
      <c r="C471" s="26">
        <v>1130.0</v>
      </c>
      <c r="D471" s="27" t="s">
        <v>1072</v>
      </c>
      <c r="E471" s="27" t="s">
        <v>2045</v>
      </c>
      <c r="F471" s="27" t="s">
        <v>92</v>
      </c>
      <c r="G471" s="27">
        <v>16.0</v>
      </c>
      <c r="H471" s="28" t="s">
        <v>2046</v>
      </c>
      <c r="I471" s="29" t="s">
        <v>779</v>
      </c>
      <c r="J471" s="27"/>
      <c r="K471" s="30" t="s">
        <v>42</v>
      </c>
      <c r="L471" s="27" t="s">
        <v>42</v>
      </c>
      <c r="M471" s="51" t="s">
        <v>895</v>
      </c>
      <c r="N471" s="153" t="s">
        <v>58</v>
      </c>
      <c r="O471" s="149" t="s">
        <v>58</v>
      </c>
      <c r="P471" s="35" t="s">
        <v>114</v>
      </c>
      <c r="Q471" s="35"/>
      <c r="R471" s="35"/>
      <c r="S471" s="35"/>
      <c r="T471" s="35"/>
      <c r="U471" s="35"/>
      <c r="V471" s="35"/>
      <c r="W471" s="35"/>
      <c r="X471" s="35"/>
      <c r="Y471" s="35"/>
      <c r="Z471" s="38" t="str">
        <f t="array" ref="Z471">IFERROR(xlookup(C:C,'Follow up.1'!A:A,'Follow up.1'!AF:AF),"-")</f>
        <v>-</v>
      </c>
      <c r="AA471" s="31"/>
      <c r="AB471" s="31"/>
      <c r="AC471" s="31"/>
      <c r="AD471" s="31"/>
      <c r="AE471" s="31"/>
      <c r="AF471" s="31"/>
      <c r="AG471" s="31"/>
      <c r="AH471" s="31"/>
      <c r="AI471" s="31"/>
      <c r="AJ471" s="31"/>
      <c r="AK471" s="31"/>
      <c r="AL471" s="31"/>
      <c r="AM471" s="31"/>
      <c r="AN471" s="39" t="str">
        <f t="array" ref="AN471">IFNA(TEXT(XLOOKUP(C:C,'Follow up.2'!B:B,'Follow up.2'!AF:AF), "mm/yyyy"), "-")</f>
        <v>-</v>
      </c>
      <c r="AO471" s="31"/>
      <c r="AP471" s="27"/>
      <c r="AQ471" s="3"/>
      <c r="AR471" s="3"/>
      <c r="AS471" s="3"/>
      <c r="AT471" s="3"/>
      <c r="AU471" s="3"/>
      <c r="AV471" s="3"/>
      <c r="AW471" s="3"/>
      <c r="AX471" s="3"/>
      <c r="AY471" s="3"/>
      <c r="AZ471" s="3"/>
      <c r="BA471" s="3"/>
      <c r="BB471" s="3"/>
      <c r="BC471" s="3"/>
      <c r="BD471" s="3"/>
      <c r="BE471" s="3"/>
      <c r="BF471" s="3"/>
      <c r="BG471" s="3"/>
      <c r="BH471" s="3"/>
      <c r="BI471" s="3"/>
    </row>
    <row r="472" ht="14.25" customHeight="1">
      <c r="A472" s="1"/>
      <c r="B472" s="1" t="str">
        <f t="array" ref="B472">ifna(iferror(xlookup(C:C,'1000'!A:A,'1000'!D:D),iferror(xlookup(C:C,'2000'!A:A,'2000'!D:D),xlookup(C:C,'3000'!A:A,'3000'!D:D))),"-")</f>
        <v>-</v>
      </c>
      <c r="C472" s="26">
        <v>1131.0</v>
      </c>
      <c r="D472" s="27" t="s">
        <v>2047</v>
      </c>
      <c r="E472" s="27" t="s">
        <v>2048</v>
      </c>
      <c r="F472" s="27" t="s">
        <v>71</v>
      </c>
      <c r="G472" s="27">
        <v>16.0</v>
      </c>
      <c r="H472" s="28" t="s">
        <v>2049</v>
      </c>
      <c r="I472" s="29" t="s">
        <v>2050</v>
      </c>
      <c r="J472" s="27"/>
      <c r="K472" s="30" t="s">
        <v>42</v>
      </c>
      <c r="L472" s="27" t="s">
        <v>42</v>
      </c>
      <c r="M472" s="51" t="s">
        <v>895</v>
      </c>
      <c r="N472" s="153" t="s">
        <v>58</v>
      </c>
      <c r="O472" s="149" t="s">
        <v>58</v>
      </c>
      <c r="P472" s="35" t="s">
        <v>114</v>
      </c>
      <c r="Q472" s="35"/>
      <c r="R472" s="35"/>
      <c r="S472" s="35"/>
      <c r="T472" s="35"/>
      <c r="U472" s="35"/>
      <c r="V472" s="35"/>
      <c r="W472" s="35"/>
      <c r="X472" s="35"/>
      <c r="Y472" s="35"/>
      <c r="Z472" s="38" t="str">
        <f t="array" ref="Z472">IFERROR(xlookup(C:C,'Follow up.1'!A:A,'Follow up.1'!AF:AF),"-")</f>
        <v>-</v>
      </c>
      <c r="AA472" s="31"/>
      <c r="AB472" s="31"/>
      <c r="AC472" s="31"/>
      <c r="AD472" s="31"/>
      <c r="AE472" s="31"/>
      <c r="AF472" s="31"/>
      <c r="AG472" s="31"/>
      <c r="AH472" s="31"/>
      <c r="AI472" s="31"/>
      <c r="AJ472" s="31"/>
      <c r="AK472" s="31"/>
      <c r="AL472" s="31"/>
      <c r="AM472" s="31"/>
      <c r="AN472" s="39" t="str">
        <f t="array" ref="AN472">IFNA(TEXT(XLOOKUP(C:C,'Follow up.2'!B:B,'Follow up.2'!AF:AF), "mm/yyyy"), "-")</f>
        <v>-</v>
      </c>
      <c r="AO472" s="31"/>
      <c r="AP472" s="27"/>
      <c r="AQ472" s="3"/>
      <c r="AR472" s="3"/>
      <c r="AS472" s="3"/>
      <c r="AT472" s="3"/>
      <c r="AU472" s="3"/>
      <c r="AV472" s="3"/>
      <c r="AW472" s="3"/>
      <c r="AX472" s="3"/>
      <c r="AY472" s="3"/>
      <c r="AZ472" s="3"/>
      <c r="BA472" s="3"/>
      <c r="BB472" s="3"/>
      <c r="BC472" s="3"/>
      <c r="BD472" s="3"/>
      <c r="BE472" s="3"/>
      <c r="BF472" s="3"/>
      <c r="BG472" s="3"/>
      <c r="BH472" s="3"/>
      <c r="BI472" s="3"/>
    </row>
    <row r="473" ht="14.25" customHeight="1">
      <c r="A473" s="1"/>
      <c r="B473" s="1" t="str">
        <f t="array" ref="B473">ifna(iferror(xlookup(C:C,'1000'!A:A,'1000'!D:D),iferror(xlookup(C:C,'2000'!A:A,'2000'!D:D),xlookup(C:C,'3000'!A:A,'3000'!D:D))),"-")</f>
        <v>-</v>
      </c>
      <c r="C473" s="26">
        <v>1137.0</v>
      </c>
      <c r="D473" s="27" t="s">
        <v>2051</v>
      </c>
      <c r="E473" s="27" t="s">
        <v>2052</v>
      </c>
      <c r="F473" s="27" t="s">
        <v>287</v>
      </c>
      <c r="G473" s="27">
        <v>16.0</v>
      </c>
      <c r="H473" s="28" t="s">
        <v>531</v>
      </c>
      <c r="I473" s="29" t="s">
        <v>2053</v>
      </c>
      <c r="J473" s="27"/>
      <c r="K473" s="30" t="s">
        <v>42</v>
      </c>
      <c r="L473" s="31" t="s">
        <v>42</v>
      </c>
      <c r="M473" s="51" t="s">
        <v>895</v>
      </c>
      <c r="N473" s="153" t="s">
        <v>58</v>
      </c>
      <c r="O473" s="149" t="s">
        <v>58</v>
      </c>
      <c r="P473" s="35" t="s">
        <v>76</v>
      </c>
      <c r="Q473" s="35"/>
      <c r="R473" s="35"/>
      <c r="S473" s="35"/>
      <c r="T473" s="35"/>
      <c r="U473" s="35"/>
      <c r="V473" s="35"/>
      <c r="W473" s="35"/>
      <c r="X473" s="35"/>
      <c r="Y473" s="35"/>
      <c r="Z473" s="38" t="str">
        <f t="array" ref="Z473">IFERROR(xlookup(C:C,'Follow up.1'!A:A,'Follow up.1'!AF:AF),"-")</f>
        <v>-</v>
      </c>
      <c r="AA473" s="31"/>
      <c r="AB473" s="31"/>
      <c r="AC473" s="31"/>
      <c r="AD473" s="31"/>
      <c r="AE473" s="31"/>
      <c r="AF473" s="31"/>
      <c r="AG473" s="31"/>
      <c r="AH473" s="31"/>
      <c r="AI473" s="31"/>
      <c r="AJ473" s="31"/>
      <c r="AK473" s="31"/>
      <c r="AL473" s="31"/>
      <c r="AM473" s="31"/>
      <c r="AN473" s="39" t="str">
        <f t="array" ref="AN473">IFNA(TEXT(XLOOKUP(C:C,'Follow up.2'!B:B,'Follow up.2'!AF:AF), "mm/yyyy"), "-")</f>
        <v>-</v>
      </c>
      <c r="AO473" s="31"/>
      <c r="AP473" s="27"/>
      <c r="AQ473" s="3"/>
      <c r="AR473" s="3"/>
      <c r="AS473" s="3"/>
      <c r="AT473" s="3"/>
      <c r="AU473" s="3"/>
      <c r="AV473" s="3"/>
      <c r="AW473" s="3"/>
      <c r="AX473" s="3"/>
      <c r="AY473" s="3"/>
      <c r="AZ473" s="3"/>
      <c r="BA473" s="3"/>
      <c r="BB473" s="3"/>
      <c r="BC473" s="3"/>
      <c r="BD473" s="3"/>
      <c r="BE473" s="3"/>
      <c r="BF473" s="3"/>
      <c r="BG473" s="3"/>
      <c r="BH473" s="3"/>
      <c r="BI473" s="3"/>
    </row>
    <row r="474" ht="14.25" customHeight="1">
      <c r="A474" s="1"/>
      <c r="B474" s="1" t="str">
        <f t="array" ref="B474">ifna(iferror(xlookup(C:C,'1000'!A:A,'1000'!D:D),iferror(xlookup(C:C,'2000'!A:A,'2000'!D:D),xlookup(C:C,'3000'!A:A,'3000'!D:D))),"-")</f>
        <v>-</v>
      </c>
      <c r="C474" s="26">
        <v>1161.0</v>
      </c>
      <c r="D474" s="128" t="s">
        <v>2054</v>
      </c>
      <c r="E474" s="128" t="s">
        <v>2055</v>
      </c>
      <c r="F474" s="128" t="s">
        <v>71</v>
      </c>
      <c r="G474" s="128">
        <v>16.0</v>
      </c>
      <c r="H474" s="77" t="s">
        <v>2056</v>
      </c>
      <c r="I474" s="127" t="s">
        <v>2057</v>
      </c>
      <c r="J474" s="128"/>
      <c r="K474" s="30" t="s">
        <v>42</v>
      </c>
      <c r="L474" s="31" t="s">
        <v>42</v>
      </c>
      <c r="M474" s="51" t="s">
        <v>895</v>
      </c>
      <c r="N474" s="153" t="s">
        <v>58</v>
      </c>
      <c r="O474" s="149" t="s">
        <v>58</v>
      </c>
      <c r="P474" s="35" t="s">
        <v>76</v>
      </c>
      <c r="Q474" s="35"/>
      <c r="R474" s="35"/>
      <c r="S474" s="35"/>
      <c r="T474" s="35"/>
      <c r="U474" s="35"/>
      <c r="V474" s="35"/>
      <c r="W474" s="35"/>
      <c r="X474" s="35"/>
      <c r="Y474" s="35"/>
      <c r="Z474" s="38" t="str">
        <f t="array" ref="Z474">IFERROR(xlookup(C:C,'Follow up.1'!A:A,'Follow up.1'!AF:AF),"-")</f>
        <v>-</v>
      </c>
      <c r="AA474" s="31"/>
      <c r="AB474" s="31"/>
      <c r="AC474" s="31"/>
      <c r="AD474" s="31"/>
      <c r="AE474" s="31"/>
      <c r="AF474" s="31"/>
      <c r="AG474" s="31"/>
      <c r="AH474" s="31"/>
      <c r="AI474" s="31"/>
      <c r="AJ474" s="31"/>
      <c r="AK474" s="31"/>
      <c r="AL474" s="31"/>
      <c r="AM474" s="31"/>
      <c r="AN474" s="39" t="str">
        <f t="array" ref="AN474">IFNA(TEXT(XLOOKUP(C:C,'Follow up.2'!B:B,'Follow up.2'!AF:AF), "mm/yyyy"), "-")</f>
        <v>-</v>
      </c>
      <c r="AO474" s="31"/>
      <c r="AP474" s="27"/>
      <c r="AQ474" s="3"/>
      <c r="AR474" s="3"/>
      <c r="AS474" s="3"/>
      <c r="AT474" s="3"/>
      <c r="AU474" s="3"/>
      <c r="AV474" s="3"/>
      <c r="AW474" s="3"/>
      <c r="AX474" s="3"/>
      <c r="AY474" s="3"/>
      <c r="AZ474" s="3"/>
      <c r="BA474" s="3"/>
      <c r="BB474" s="3"/>
      <c r="BC474" s="3"/>
      <c r="BD474" s="3"/>
      <c r="BE474" s="3"/>
      <c r="BF474" s="3"/>
      <c r="BG474" s="3"/>
      <c r="BH474" s="3"/>
      <c r="BI474" s="3"/>
    </row>
    <row r="475" ht="14.25" customHeight="1">
      <c r="A475" s="1"/>
      <c r="B475" s="1" t="str">
        <f t="array" ref="B475">ifna(iferror(xlookup(C:C,'1000'!A:A,'1000'!D:D),iferror(xlookup(C:C,'2000'!A:A,'2000'!D:D),xlookup(C:C,'3000'!A:A,'3000'!D:D))),"-")</f>
        <v>-</v>
      </c>
      <c r="C475" s="26">
        <v>1169.0</v>
      </c>
      <c r="D475" s="53" t="s">
        <v>2058</v>
      </c>
      <c r="E475" s="53" t="s">
        <v>2059</v>
      </c>
      <c r="F475" s="53" t="s">
        <v>92</v>
      </c>
      <c r="G475" s="53">
        <v>16.0</v>
      </c>
      <c r="H475" s="28" t="s">
        <v>2060</v>
      </c>
      <c r="I475" s="54" t="s">
        <v>2061</v>
      </c>
      <c r="J475" s="53" t="s">
        <v>2062</v>
      </c>
      <c r="K475" s="30" t="s">
        <v>42</v>
      </c>
      <c r="L475" s="31" t="s">
        <v>42</v>
      </c>
      <c r="M475" s="51" t="s">
        <v>895</v>
      </c>
      <c r="N475" s="153" t="s">
        <v>58</v>
      </c>
      <c r="O475" s="149" t="s">
        <v>58</v>
      </c>
      <c r="P475" s="35" t="s">
        <v>56</v>
      </c>
      <c r="Q475" s="35" t="s">
        <v>45</v>
      </c>
      <c r="R475" s="35" t="s">
        <v>106</v>
      </c>
      <c r="S475" s="35"/>
      <c r="T475" s="35"/>
      <c r="U475" s="35"/>
      <c r="V475" s="35"/>
      <c r="W475" s="35"/>
      <c r="X475" s="35"/>
      <c r="Y475" s="35"/>
      <c r="Z475" s="38" t="str">
        <f t="array" ref="Z475">IFERROR(xlookup(C:C,'Follow up.1'!A:A,'Follow up.1'!AF:AF),"-")</f>
        <v>-</v>
      </c>
      <c r="AA475" s="31"/>
      <c r="AB475" s="31"/>
      <c r="AC475" s="31"/>
      <c r="AD475" s="31"/>
      <c r="AE475" s="31"/>
      <c r="AF475" s="31"/>
      <c r="AG475" s="31"/>
      <c r="AH475" s="31"/>
      <c r="AI475" s="31"/>
      <c r="AJ475" s="31"/>
      <c r="AK475" s="31"/>
      <c r="AL475" s="31"/>
      <c r="AM475" s="31"/>
      <c r="AN475" s="39" t="str">
        <f t="array" ref="AN475">IFNA(TEXT(XLOOKUP(C:C,'Follow up.2'!B:B,'Follow up.2'!AF:AF), "mm/yyyy"), "-")</f>
        <v>-</v>
      </c>
      <c r="AO475" s="31"/>
      <c r="AP475" s="27"/>
      <c r="AQ475" s="3"/>
      <c r="AR475" s="3"/>
      <c r="AS475" s="3"/>
      <c r="AT475" s="3"/>
      <c r="AU475" s="3"/>
      <c r="AV475" s="3"/>
      <c r="AW475" s="3"/>
      <c r="AX475" s="3"/>
      <c r="AY475" s="3"/>
      <c r="AZ475" s="3"/>
      <c r="BA475" s="3"/>
      <c r="BB475" s="3"/>
      <c r="BC475" s="3"/>
      <c r="BD475" s="3"/>
      <c r="BE475" s="3"/>
      <c r="BF475" s="3"/>
      <c r="BG475" s="3"/>
      <c r="BH475" s="3"/>
      <c r="BI475" s="3"/>
    </row>
    <row r="476" ht="14.25" customHeight="1">
      <c r="A476" s="1"/>
      <c r="B476" s="1" t="str">
        <f t="array" ref="B476">ifna(iferror(xlookup(C:C,'1000'!A:A,'1000'!D:D),iferror(xlookup(C:C,'2000'!A:A,'2000'!D:D),xlookup(C:C,'3000'!A:A,'3000'!D:D))),"-")</f>
        <v>-</v>
      </c>
      <c r="C476" s="26">
        <v>1241.0</v>
      </c>
      <c r="D476" s="27" t="s">
        <v>2063</v>
      </c>
      <c r="E476" s="27" t="s">
        <v>1916</v>
      </c>
      <c r="F476" s="27" t="s">
        <v>38</v>
      </c>
      <c r="G476" s="27">
        <v>16.0</v>
      </c>
      <c r="H476" s="28" t="s">
        <v>2064</v>
      </c>
      <c r="I476" s="29" t="s">
        <v>2065</v>
      </c>
      <c r="J476" s="27" t="s">
        <v>2066</v>
      </c>
      <c r="K476" s="30" t="s">
        <v>42</v>
      </c>
      <c r="L476" s="31" t="s">
        <v>42</v>
      </c>
      <c r="M476" s="51" t="s">
        <v>895</v>
      </c>
      <c r="N476" s="153" t="s">
        <v>58</v>
      </c>
      <c r="O476" s="149" t="s">
        <v>58</v>
      </c>
      <c r="P476" s="35" t="s">
        <v>88</v>
      </c>
      <c r="Q476" s="35"/>
      <c r="R476" s="35"/>
      <c r="S476" s="35"/>
      <c r="T476" s="35"/>
      <c r="U476" s="35"/>
      <c r="V476" s="35"/>
      <c r="W476" s="35"/>
      <c r="X476" s="35"/>
      <c r="Y476" s="35"/>
      <c r="Z476" s="38" t="str">
        <f t="array" ref="Z476">IFERROR(xlookup(C:C,'Follow up.1'!A:A,'Follow up.1'!AF:AF),"-")</f>
        <v>-</v>
      </c>
      <c r="AA476" s="31"/>
      <c r="AB476" s="31"/>
      <c r="AC476" s="31"/>
      <c r="AD476" s="31"/>
      <c r="AE476" s="31"/>
      <c r="AF476" s="31"/>
      <c r="AG476" s="31"/>
      <c r="AH476" s="31"/>
      <c r="AI476" s="31"/>
      <c r="AJ476" s="31"/>
      <c r="AK476" s="31"/>
      <c r="AL476" s="31"/>
      <c r="AM476" s="31"/>
      <c r="AN476" s="39" t="str">
        <f t="array" ref="AN476">IFNA(TEXT(XLOOKUP(C:C,'Follow up.2'!B:B,'Follow up.2'!AF:AF), "mm/yyyy"), "-")</f>
        <v>-</v>
      </c>
      <c r="AO476" s="31"/>
      <c r="AP476" s="27"/>
      <c r="AQ476" s="3"/>
      <c r="AR476" s="3"/>
      <c r="AS476" s="3"/>
      <c r="AT476" s="3"/>
      <c r="AU476" s="3"/>
      <c r="AV476" s="3"/>
      <c r="AW476" s="3"/>
      <c r="AX476" s="3"/>
      <c r="AY476" s="3"/>
      <c r="AZ476" s="3"/>
      <c r="BA476" s="3"/>
      <c r="BB476" s="3"/>
      <c r="BC476" s="3"/>
      <c r="BD476" s="3"/>
      <c r="BE476" s="3"/>
      <c r="BF476" s="3"/>
      <c r="BG476" s="3"/>
      <c r="BH476" s="3"/>
      <c r="BI476" s="3"/>
    </row>
    <row r="477" ht="14.25" customHeight="1">
      <c r="A477" s="1"/>
      <c r="B477" s="1" t="str">
        <f t="array" ref="B477">ifna(iferror(xlookup(C:C,'1000'!A:A,'1000'!D:D),iferror(xlookup(C:C,'2000'!A:A,'2000'!D:D),xlookup(C:C,'3000'!A:A,'3000'!D:D))),"-")</f>
        <v>-</v>
      </c>
      <c r="C477" s="26">
        <v>1275.0</v>
      </c>
      <c r="D477" s="27" t="s">
        <v>2067</v>
      </c>
      <c r="E477" s="27" t="s">
        <v>2068</v>
      </c>
      <c r="F477" s="27" t="s">
        <v>38</v>
      </c>
      <c r="G477" s="27">
        <v>16.0</v>
      </c>
      <c r="H477" s="28" t="s">
        <v>2069</v>
      </c>
      <c r="I477" s="29" t="s">
        <v>2070</v>
      </c>
      <c r="J477" s="27" t="s">
        <v>2071</v>
      </c>
      <c r="K477" s="30" t="s">
        <v>42</v>
      </c>
      <c r="L477" s="31" t="s">
        <v>42</v>
      </c>
      <c r="M477" s="51" t="s">
        <v>895</v>
      </c>
      <c r="N477" s="153" t="s">
        <v>58</v>
      </c>
      <c r="O477" s="149" t="s">
        <v>58</v>
      </c>
      <c r="P477" s="35" t="s">
        <v>106</v>
      </c>
      <c r="Q477" s="35" t="s">
        <v>106</v>
      </c>
      <c r="R477" s="35"/>
      <c r="S477" s="35"/>
      <c r="T477" s="35"/>
      <c r="U477" s="35"/>
      <c r="V477" s="35"/>
      <c r="W477" s="35"/>
      <c r="X477" s="35"/>
      <c r="Y477" s="35"/>
      <c r="Z477" s="38" t="str">
        <f t="array" ref="Z477">IFERROR(xlookup(C:C,'Follow up.1'!A:A,'Follow up.1'!AF:AF),"-")</f>
        <v>-</v>
      </c>
      <c r="AA477" s="31"/>
      <c r="AB477" s="31"/>
      <c r="AC477" s="31"/>
      <c r="AD477" s="31"/>
      <c r="AE477" s="31"/>
      <c r="AF477" s="31"/>
      <c r="AG477" s="31"/>
      <c r="AH477" s="31"/>
      <c r="AI477" s="31"/>
      <c r="AJ477" s="31"/>
      <c r="AK477" s="31"/>
      <c r="AL477" s="31"/>
      <c r="AM477" s="31"/>
      <c r="AN477" s="39" t="str">
        <f t="array" ref="AN477">IFNA(TEXT(XLOOKUP(C:C,'Follow up.2'!B:B,'Follow up.2'!AF:AF), "mm/yyyy"), "-")</f>
        <v>-</v>
      </c>
      <c r="AO477" s="31"/>
      <c r="AP477" s="27"/>
      <c r="AQ477" s="3"/>
      <c r="AR477" s="3"/>
      <c r="AS477" s="3"/>
      <c r="AT477" s="3"/>
      <c r="AU477" s="3"/>
      <c r="AV477" s="3"/>
      <c r="AW477" s="3"/>
      <c r="AX477" s="3"/>
      <c r="AY477" s="3"/>
      <c r="AZ477" s="3"/>
      <c r="BA477" s="3"/>
      <c r="BB477" s="3"/>
      <c r="BC477" s="3"/>
      <c r="BD477" s="3"/>
      <c r="BE477" s="3"/>
      <c r="BF477" s="3"/>
      <c r="BG477" s="3"/>
      <c r="BH477" s="3"/>
      <c r="BI477" s="3"/>
    </row>
    <row r="478" ht="14.25" customHeight="1">
      <c r="A478" s="1"/>
      <c r="B478" s="1" t="str">
        <f t="array" ref="B478">ifna(iferror(xlookup(C:C,'1000'!A:A,'1000'!D:D),iferror(xlookup(C:C,'2000'!A:A,'2000'!D:D),xlookup(C:C,'3000'!A:A,'3000'!D:D))),"-")</f>
        <v>-</v>
      </c>
      <c r="C478" s="26">
        <v>1290.0</v>
      </c>
      <c r="D478" s="27" t="s">
        <v>2072</v>
      </c>
      <c r="E478" s="27" t="s">
        <v>2073</v>
      </c>
      <c r="F478" s="27" t="s">
        <v>92</v>
      </c>
      <c r="G478" s="27">
        <v>16.0</v>
      </c>
      <c r="H478" s="28" t="s">
        <v>531</v>
      </c>
      <c r="I478" s="29" t="s">
        <v>531</v>
      </c>
      <c r="J478" s="27" t="s">
        <v>2074</v>
      </c>
      <c r="K478" s="30" t="s">
        <v>42</v>
      </c>
      <c r="L478" s="31" t="s">
        <v>42</v>
      </c>
      <c r="M478" s="51" t="s">
        <v>895</v>
      </c>
      <c r="N478" s="153" t="s">
        <v>58</v>
      </c>
      <c r="O478" s="149" t="s">
        <v>58</v>
      </c>
      <c r="P478" s="35" t="s">
        <v>106</v>
      </c>
      <c r="Q478" s="35"/>
      <c r="R478" s="35"/>
      <c r="S478" s="35"/>
      <c r="T478" s="35"/>
      <c r="U478" s="35"/>
      <c r="V478" s="35"/>
      <c r="W478" s="35"/>
      <c r="X478" s="35"/>
      <c r="Y478" s="35"/>
      <c r="Z478" s="38" t="str">
        <f t="array" ref="Z478">IFERROR(xlookup(C:C,'Follow up.1'!A:A,'Follow up.1'!AF:AF),"-")</f>
        <v>-</v>
      </c>
      <c r="AA478" s="31"/>
      <c r="AB478" s="31"/>
      <c r="AC478" s="31"/>
      <c r="AD478" s="31"/>
      <c r="AE478" s="31"/>
      <c r="AF478" s="31"/>
      <c r="AG478" s="31"/>
      <c r="AH478" s="31"/>
      <c r="AI478" s="31"/>
      <c r="AJ478" s="31"/>
      <c r="AK478" s="31"/>
      <c r="AL478" s="31"/>
      <c r="AM478" s="31"/>
      <c r="AN478" s="39" t="str">
        <f t="array" ref="AN478">IFNA(TEXT(XLOOKUP(C:C,'Follow up.2'!B:B,'Follow up.2'!AF:AF), "mm/yyyy"), "-")</f>
        <v>-</v>
      </c>
      <c r="AO478" s="31"/>
      <c r="AP478" s="27"/>
      <c r="AQ478" s="3"/>
      <c r="AR478" s="3"/>
      <c r="AS478" s="3"/>
      <c r="AT478" s="3"/>
      <c r="AU478" s="3"/>
      <c r="AV478" s="3"/>
      <c r="AW478" s="3"/>
      <c r="AX478" s="3"/>
      <c r="AY478" s="3"/>
      <c r="AZ478" s="3"/>
      <c r="BA478" s="3"/>
      <c r="BB478" s="3"/>
      <c r="BC478" s="3"/>
      <c r="BD478" s="3"/>
      <c r="BE478" s="3"/>
      <c r="BF478" s="3"/>
      <c r="BG478" s="3"/>
      <c r="BH478" s="3"/>
      <c r="BI478" s="3"/>
    </row>
    <row r="479" ht="14.25" customHeight="1">
      <c r="A479" s="1"/>
      <c r="B479" s="1" t="str">
        <f t="array" ref="B479">ifna(iferror(xlookup(C:C,'1000'!A:A,'1000'!D:D),iferror(xlookup(C:C,'2000'!A:A,'2000'!D:D),xlookup(C:C,'3000'!A:A,'3000'!D:D))),"-")</f>
        <v>-</v>
      </c>
      <c r="C479" s="26">
        <v>1311.0</v>
      </c>
      <c r="D479" s="128" t="s">
        <v>2032</v>
      </c>
      <c r="E479" s="128" t="s">
        <v>2033</v>
      </c>
      <c r="F479" s="128" t="s">
        <v>287</v>
      </c>
      <c r="G479" s="128">
        <v>16.0</v>
      </c>
      <c r="H479" s="77" t="s">
        <v>2034</v>
      </c>
      <c r="I479" s="127" t="s">
        <v>2035</v>
      </c>
      <c r="J479" s="128" t="s">
        <v>2075</v>
      </c>
      <c r="K479" s="30" t="s">
        <v>609</v>
      </c>
      <c r="L479" s="31" t="s">
        <v>609</v>
      </c>
      <c r="M479" s="51" t="s">
        <v>895</v>
      </c>
      <c r="N479" s="153" t="s">
        <v>58</v>
      </c>
      <c r="O479" s="149" t="s">
        <v>58</v>
      </c>
      <c r="P479" s="35"/>
      <c r="Q479" s="65"/>
      <c r="R479" s="65"/>
      <c r="S479" s="65"/>
      <c r="T479" s="65"/>
      <c r="U479" s="65"/>
      <c r="V479" s="65"/>
      <c r="W479" s="65"/>
      <c r="X479" s="65"/>
      <c r="Y479" s="65"/>
      <c r="Z479" s="38" t="str">
        <f t="array" ref="Z479">IFERROR(xlookup(C:C,'Follow up.1'!A:A,'Follow up.1'!AF:AF),"-")</f>
        <v>-</v>
      </c>
      <c r="AA479" s="6"/>
      <c r="AB479" s="6"/>
      <c r="AC479" s="6"/>
      <c r="AD479" s="6"/>
      <c r="AE479" s="6"/>
      <c r="AF479" s="6"/>
      <c r="AG479" s="6"/>
      <c r="AH479" s="6"/>
      <c r="AI479" s="6"/>
      <c r="AJ479" s="6"/>
      <c r="AK479" s="6"/>
      <c r="AL479" s="6"/>
      <c r="AM479" s="6"/>
      <c r="AN479" s="39" t="str">
        <f t="array" ref="AN479">IFNA(TEXT(XLOOKUP(C:C,'Follow up.2'!B:B,'Follow up.2'!AF:AF), "mm/yyyy"), "-")</f>
        <v>-</v>
      </c>
      <c r="AO479" s="6"/>
      <c r="AP479" s="3"/>
      <c r="AQ479" s="3"/>
      <c r="AR479" s="3"/>
      <c r="AS479" s="3"/>
      <c r="AT479" s="3"/>
      <c r="AU479" s="3"/>
      <c r="AV479" s="3"/>
      <c r="AW479" s="3"/>
      <c r="AX479" s="3"/>
      <c r="AY479" s="3"/>
      <c r="AZ479" s="3"/>
      <c r="BA479" s="3"/>
      <c r="BB479" s="3"/>
      <c r="BC479" s="3"/>
      <c r="BD479" s="3"/>
      <c r="BE479" s="3"/>
      <c r="BF479" s="3"/>
      <c r="BG479" s="3"/>
      <c r="BH479" s="3"/>
      <c r="BI479" s="3"/>
    </row>
    <row r="480" ht="12.75" customHeight="1">
      <c r="A480" s="1"/>
      <c r="B480" s="1" t="str">
        <f t="array" ref="B480">ifna(iferror(xlookup(C:C,'1000'!A:A,'1000'!D:D),iferror(xlookup(C:C,'2000'!A:A,'2000'!D:D),xlookup(C:C,'3000'!A:A,'3000'!D:D))),"-")</f>
        <v>-</v>
      </c>
      <c r="C480" s="225">
        <v>1330.0</v>
      </c>
      <c r="D480" s="27" t="s">
        <v>1530</v>
      </c>
      <c r="E480" s="27" t="s">
        <v>2076</v>
      </c>
      <c r="F480" s="27" t="s">
        <v>92</v>
      </c>
      <c r="G480" s="27">
        <v>16.0</v>
      </c>
      <c r="H480" s="28" t="s">
        <v>2077</v>
      </c>
      <c r="I480" s="29" t="s">
        <v>2078</v>
      </c>
      <c r="J480" s="27" t="s">
        <v>2078</v>
      </c>
      <c r="K480" s="30" t="s">
        <v>609</v>
      </c>
      <c r="L480" s="31" t="s">
        <v>609</v>
      </c>
      <c r="M480" s="51" t="s">
        <v>895</v>
      </c>
      <c r="N480" s="153" t="s">
        <v>58</v>
      </c>
      <c r="O480" s="149" t="s">
        <v>58</v>
      </c>
      <c r="P480" s="65" t="s">
        <v>46</v>
      </c>
      <c r="Q480" s="65"/>
      <c r="R480" s="65"/>
      <c r="S480" s="65"/>
      <c r="T480" s="65"/>
      <c r="U480" s="65"/>
      <c r="V480" s="65"/>
      <c r="W480" s="65"/>
      <c r="X480" s="65"/>
      <c r="Y480" s="65"/>
      <c r="Z480" s="38" t="str">
        <f t="array" ref="Z480">IFERROR(xlookup(C:C,'Follow up.1'!A:A,'Follow up.1'!AF:AF),"-")</f>
        <v>-</v>
      </c>
      <c r="AA480" s="6"/>
      <c r="AB480" s="6"/>
      <c r="AC480" s="6"/>
      <c r="AD480" s="6"/>
      <c r="AE480" s="6"/>
      <c r="AF480" s="6"/>
      <c r="AG480" s="6"/>
      <c r="AH480" s="6"/>
      <c r="AI480" s="6"/>
      <c r="AJ480" s="6"/>
      <c r="AK480" s="6"/>
      <c r="AL480" s="6"/>
      <c r="AM480" s="6"/>
      <c r="AN480" s="39" t="str">
        <f t="array" ref="AN480">IFNA(TEXT(XLOOKUP(C:C,'Follow up.2'!B:B,'Follow up.2'!AF:AF), "mm/yyyy"), "-")</f>
        <v>-</v>
      </c>
      <c r="AO480" s="6"/>
      <c r="AP480" s="3"/>
      <c r="AQ480" s="3"/>
      <c r="AR480" s="3"/>
      <c r="AS480" s="3"/>
      <c r="AT480" s="3"/>
      <c r="AU480" s="3"/>
      <c r="AV480" s="3"/>
      <c r="AW480" s="3"/>
      <c r="AX480" s="3"/>
      <c r="AY480" s="3"/>
      <c r="AZ480" s="3"/>
      <c r="BA480" s="3"/>
      <c r="BB480" s="3"/>
      <c r="BC480" s="3"/>
      <c r="BD480" s="3"/>
      <c r="BE480" s="3"/>
      <c r="BF480" s="3"/>
      <c r="BG480" s="3"/>
      <c r="BH480" s="3"/>
      <c r="BI480" s="3"/>
    </row>
    <row r="481" ht="12.75" customHeight="1">
      <c r="A481" s="1"/>
      <c r="B481" s="1" t="str">
        <f t="array" ref="B481">ifna(iferror(xlookup(C:C,'1000'!A:A,'1000'!D:D),iferror(xlookup(C:C,'2000'!A:A,'2000'!D:D),xlookup(C:C,'3000'!A:A,'3000'!D:D))),"-")</f>
        <v>-</v>
      </c>
      <c r="C481" s="26">
        <v>1333.0</v>
      </c>
      <c r="D481" s="27" t="s">
        <v>2079</v>
      </c>
      <c r="E481" s="27" t="s">
        <v>2080</v>
      </c>
      <c r="F481" s="27" t="s">
        <v>38</v>
      </c>
      <c r="G481" s="27">
        <v>16.0</v>
      </c>
      <c r="H481" s="28" t="s">
        <v>2081</v>
      </c>
      <c r="I481" s="29" t="s">
        <v>2082</v>
      </c>
      <c r="J481" s="27" t="s">
        <v>2082</v>
      </c>
      <c r="K481" s="30" t="s">
        <v>609</v>
      </c>
      <c r="L481" s="31" t="s">
        <v>609</v>
      </c>
      <c r="M481" s="51" t="s">
        <v>895</v>
      </c>
      <c r="N481" s="153" t="s">
        <v>58</v>
      </c>
      <c r="O481" s="149" t="s">
        <v>58</v>
      </c>
      <c r="P481" s="65" t="s">
        <v>46</v>
      </c>
      <c r="Q481" s="65"/>
      <c r="R481" s="65"/>
      <c r="S481" s="65"/>
      <c r="T481" s="65"/>
      <c r="U481" s="65"/>
      <c r="V481" s="65"/>
      <c r="W481" s="65"/>
      <c r="X481" s="65"/>
      <c r="Y481" s="65"/>
      <c r="Z481" s="38" t="str">
        <f t="array" ref="Z481">IFERROR(xlookup(C:C,'Follow up.1'!A:A,'Follow up.1'!AF:AF),"-")</f>
        <v>-</v>
      </c>
      <c r="AA481" s="6"/>
      <c r="AB481" s="6"/>
      <c r="AC481" s="6"/>
      <c r="AD481" s="6"/>
      <c r="AE481" s="6"/>
      <c r="AF481" s="6"/>
      <c r="AG481" s="6"/>
      <c r="AH481" s="6"/>
      <c r="AI481" s="6"/>
      <c r="AJ481" s="6"/>
      <c r="AK481" s="6"/>
      <c r="AL481" s="6"/>
      <c r="AM481" s="6"/>
      <c r="AN481" s="39" t="str">
        <f t="array" ref="AN481">IFNA(TEXT(XLOOKUP(C:C,'Follow up.2'!B:B,'Follow up.2'!AF:AF), "mm/yyyy"), "-")</f>
        <v>-</v>
      </c>
      <c r="AO481" s="6"/>
      <c r="AP481" s="3"/>
      <c r="AQ481" s="3"/>
      <c r="AR481" s="3"/>
      <c r="AS481" s="3"/>
      <c r="AT481" s="3"/>
      <c r="AU481" s="3"/>
      <c r="AV481" s="3"/>
      <c r="AW481" s="3"/>
      <c r="AX481" s="3"/>
      <c r="AY481" s="3"/>
      <c r="AZ481" s="3"/>
      <c r="BA481" s="3"/>
      <c r="BB481" s="3"/>
      <c r="BC481" s="3"/>
      <c r="BD481" s="3"/>
      <c r="BE481" s="3"/>
      <c r="BF481" s="3"/>
      <c r="BG481" s="3"/>
      <c r="BH481" s="3"/>
      <c r="BI481" s="3"/>
    </row>
    <row r="482" ht="12.75" customHeight="1">
      <c r="A482" s="1"/>
      <c r="B482" s="1" t="str">
        <f t="array" ref="B482">ifna(iferror(xlookup(C:C,'1000'!A:A,'1000'!D:D),iferror(xlookup(C:C,'2000'!A:A,'2000'!D:D),xlookup(C:C,'3000'!A:A,'3000'!D:D))),"-")</f>
        <v>-</v>
      </c>
      <c r="C482" s="26">
        <v>1337.0</v>
      </c>
      <c r="D482" s="27" t="s">
        <v>1039</v>
      </c>
      <c r="E482" s="27"/>
      <c r="F482" s="27" t="s">
        <v>38</v>
      </c>
      <c r="G482" s="27">
        <v>16.0</v>
      </c>
      <c r="H482" s="28" t="s">
        <v>2083</v>
      </c>
      <c r="I482" s="29" t="s">
        <v>2084</v>
      </c>
      <c r="J482" s="27" t="s">
        <v>2084</v>
      </c>
      <c r="K482" s="30" t="s">
        <v>609</v>
      </c>
      <c r="L482" s="31" t="s">
        <v>609</v>
      </c>
      <c r="M482" s="51" t="s">
        <v>895</v>
      </c>
      <c r="N482" s="153" t="s">
        <v>58</v>
      </c>
      <c r="O482" s="149" t="s">
        <v>58</v>
      </c>
      <c r="P482" s="65" t="s">
        <v>46</v>
      </c>
      <c r="Q482" s="65"/>
      <c r="R482" s="65"/>
      <c r="S482" s="65"/>
      <c r="T482" s="65"/>
      <c r="U482" s="65"/>
      <c r="V482" s="65"/>
      <c r="W482" s="65"/>
      <c r="X482" s="65"/>
      <c r="Y482" s="65"/>
      <c r="Z482" s="38" t="str">
        <f t="array" ref="Z482">IFERROR(xlookup(C:C,'Follow up.1'!A:A,'Follow up.1'!AF:AF),"-")</f>
        <v>-</v>
      </c>
      <c r="AA482" s="6"/>
      <c r="AB482" s="6"/>
      <c r="AC482" s="6"/>
      <c r="AD482" s="6"/>
      <c r="AE482" s="6"/>
      <c r="AF482" s="6"/>
      <c r="AG482" s="6"/>
      <c r="AH482" s="6"/>
      <c r="AI482" s="6"/>
      <c r="AJ482" s="6"/>
      <c r="AK482" s="6"/>
      <c r="AL482" s="6"/>
      <c r="AM482" s="6"/>
      <c r="AN482" s="39" t="str">
        <f t="array" ref="AN482">IFNA(TEXT(XLOOKUP(C:C,'Follow up.2'!B:B,'Follow up.2'!AF:AF), "mm/yyyy"), "-")</f>
        <v>-</v>
      </c>
      <c r="AO482" s="6"/>
      <c r="AP482" s="3"/>
      <c r="AQ482" s="3"/>
      <c r="AR482" s="3"/>
      <c r="AS482" s="3"/>
      <c r="AT482" s="3"/>
      <c r="AU482" s="3"/>
      <c r="AV482" s="3"/>
      <c r="AW482" s="3"/>
      <c r="AX482" s="3"/>
      <c r="AY482" s="3"/>
      <c r="AZ482" s="3"/>
      <c r="BA482" s="3"/>
      <c r="BB482" s="3"/>
      <c r="BC482" s="3"/>
      <c r="BD482" s="3"/>
      <c r="BE482" s="3"/>
      <c r="BF482" s="3"/>
      <c r="BG482" s="3"/>
      <c r="BH482" s="3"/>
      <c r="BI482" s="3"/>
    </row>
    <row r="483" ht="12.75" customHeight="1">
      <c r="A483" s="1"/>
      <c r="B483" s="1" t="str">
        <f t="array" ref="B483">ifna(iferror(xlookup(C:C,'1000'!A:A,'1000'!D:D),iferror(xlookup(C:C,'2000'!A:A,'2000'!D:D),xlookup(C:C,'3000'!A:A,'3000'!D:D))),"-")</f>
        <v>-</v>
      </c>
      <c r="C483" s="26">
        <v>1338.0</v>
      </c>
      <c r="D483" s="27" t="s">
        <v>2085</v>
      </c>
      <c r="E483" s="27" t="s">
        <v>2086</v>
      </c>
      <c r="F483" s="27" t="s">
        <v>38</v>
      </c>
      <c r="G483" s="27">
        <v>16.0</v>
      </c>
      <c r="H483" s="28" t="s">
        <v>2087</v>
      </c>
      <c r="I483" s="29" t="s">
        <v>2088</v>
      </c>
      <c r="J483" s="27" t="s">
        <v>2088</v>
      </c>
      <c r="K483" s="30" t="s">
        <v>609</v>
      </c>
      <c r="L483" s="31" t="s">
        <v>609</v>
      </c>
      <c r="M483" s="51" t="s">
        <v>895</v>
      </c>
      <c r="N483" s="153" t="s">
        <v>58</v>
      </c>
      <c r="O483" s="149" t="s">
        <v>58</v>
      </c>
      <c r="P483" s="65" t="s">
        <v>46</v>
      </c>
      <c r="Q483" s="65"/>
      <c r="R483" s="65"/>
      <c r="S483" s="65"/>
      <c r="T483" s="65"/>
      <c r="U483" s="65"/>
      <c r="V483" s="65"/>
      <c r="W483" s="65"/>
      <c r="X483" s="65"/>
      <c r="Y483" s="65"/>
      <c r="Z483" s="38" t="str">
        <f t="array" ref="Z483">IFERROR(xlookup(C:C,'Follow up.1'!A:A,'Follow up.1'!AF:AF),"-")</f>
        <v>-</v>
      </c>
      <c r="AA483" s="6"/>
      <c r="AB483" s="6"/>
      <c r="AC483" s="6"/>
      <c r="AD483" s="6"/>
      <c r="AE483" s="6"/>
      <c r="AF483" s="6"/>
      <c r="AG483" s="6"/>
      <c r="AH483" s="6"/>
      <c r="AI483" s="6"/>
      <c r="AJ483" s="6"/>
      <c r="AK483" s="6"/>
      <c r="AL483" s="6"/>
      <c r="AM483" s="6"/>
      <c r="AN483" s="39" t="str">
        <f t="array" ref="AN483">IFNA(TEXT(XLOOKUP(C:C,'Follow up.2'!B:B,'Follow up.2'!AF:AF), "mm/yyyy"), "-")</f>
        <v>-</v>
      </c>
      <c r="AO483" s="6"/>
      <c r="AP483" s="3"/>
      <c r="AQ483" s="3"/>
      <c r="AR483" s="3"/>
      <c r="AS483" s="3"/>
      <c r="AT483" s="3"/>
      <c r="AU483" s="3"/>
      <c r="AV483" s="3"/>
      <c r="AW483" s="3"/>
      <c r="AX483" s="3"/>
      <c r="AY483" s="3"/>
      <c r="AZ483" s="3"/>
      <c r="BA483" s="3"/>
      <c r="BB483" s="3"/>
      <c r="BC483" s="3"/>
      <c r="BD483" s="3"/>
      <c r="BE483" s="3"/>
      <c r="BF483" s="3"/>
      <c r="BG483" s="3"/>
      <c r="BH483" s="3"/>
      <c r="BI483" s="3"/>
    </row>
    <row r="484" ht="12.75" customHeight="1">
      <c r="A484" s="1"/>
      <c r="B484" s="1" t="str">
        <f t="array" ref="B484">ifna(iferror(xlookup(C:C,'1000'!A:A,'1000'!D:D),iferror(xlookup(C:C,'2000'!A:A,'2000'!D:D),xlookup(C:C,'3000'!A:A,'3000'!D:D))),"-")</f>
        <v>-</v>
      </c>
      <c r="C484" s="26">
        <v>1340.0</v>
      </c>
      <c r="D484" s="27" t="s">
        <v>1328</v>
      </c>
      <c r="E484" s="27"/>
      <c r="F484" s="27" t="s">
        <v>92</v>
      </c>
      <c r="G484" s="27">
        <v>16.0</v>
      </c>
      <c r="H484" s="28" t="s">
        <v>2089</v>
      </c>
      <c r="I484" s="29" t="s">
        <v>2090</v>
      </c>
      <c r="J484" s="27" t="s">
        <v>2090</v>
      </c>
      <c r="K484" s="30" t="s">
        <v>609</v>
      </c>
      <c r="L484" s="31" t="s">
        <v>609</v>
      </c>
      <c r="M484" s="51" t="s">
        <v>895</v>
      </c>
      <c r="N484" s="153" t="s">
        <v>58</v>
      </c>
      <c r="O484" s="149" t="s">
        <v>58</v>
      </c>
      <c r="P484" s="65" t="s">
        <v>46</v>
      </c>
      <c r="Q484" s="65"/>
      <c r="R484" s="65"/>
      <c r="S484" s="65"/>
      <c r="T484" s="65"/>
      <c r="U484" s="65"/>
      <c r="V484" s="65"/>
      <c r="W484" s="65"/>
      <c r="X484" s="65"/>
      <c r="Y484" s="65"/>
      <c r="Z484" s="38" t="str">
        <f t="array" ref="Z484">IFERROR(xlookup(C:C,'Follow up.1'!A:A,'Follow up.1'!AF:AF),"-")</f>
        <v>-</v>
      </c>
      <c r="AA484" s="6"/>
      <c r="AB484" s="6"/>
      <c r="AC484" s="6"/>
      <c r="AD484" s="6"/>
      <c r="AE484" s="6"/>
      <c r="AF484" s="6"/>
      <c r="AG484" s="6"/>
      <c r="AH484" s="6"/>
      <c r="AI484" s="6"/>
      <c r="AJ484" s="6"/>
      <c r="AK484" s="6"/>
      <c r="AL484" s="6"/>
      <c r="AM484" s="6"/>
      <c r="AN484" s="39" t="str">
        <f t="array" ref="AN484">IFNA(TEXT(XLOOKUP(C:C,'Follow up.2'!B:B,'Follow up.2'!AF:AF), "mm/yyyy"), "-")</f>
        <v>-</v>
      </c>
      <c r="AO484" s="6"/>
      <c r="AP484" s="3"/>
      <c r="AQ484" s="3"/>
      <c r="AR484" s="3"/>
      <c r="AS484" s="3"/>
      <c r="AT484" s="3"/>
      <c r="AU484" s="3"/>
      <c r="AV484" s="3"/>
      <c r="AW484" s="3"/>
      <c r="AX484" s="3"/>
      <c r="AY484" s="3"/>
      <c r="AZ484" s="3"/>
      <c r="BA484" s="3"/>
      <c r="BB484" s="3"/>
      <c r="BC484" s="3"/>
      <c r="BD484" s="3"/>
      <c r="BE484" s="3"/>
      <c r="BF484" s="3"/>
      <c r="BG484" s="3"/>
      <c r="BH484" s="3"/>
      <c r="BI484" s="3"/>
    </row>
    <row r="485" ht="12.75" customHeight="1">
      <c r="A485" s="1"/>
      <c r="B485" s="1" t="str">
        <f t="array" ref="B485">ifna(iferror(xlookup(C:C,'1000'!A:A,'1000'!D:D),iferror(xlookup(C:C,'2000'!A:A,'2000'!D:D),xlookup(C:C,'3000'!A:A,'3000'!D:D))),"-")</f>
        <v>-</v>
      </c>
      <c r="C485" s="26">
        <v>1341.0</v>
      </c>
      <c r="D485" s="27" t="s">
        <v>1072</v>
      </c>
      <c r="E485" s="27"/>
      <c r="F485" s="27" t="s">
        <v>92</v>
      </c>
      <c r="G485" s="27">
        <v>16.0</v>
      </c>
      <c r="H485" s="28" t="s">
        <v>2091</v>
      </c>
      <c r="I485" s="29" t="s">
        <v>2092</v>
      </c>
      <c r="J485" s="27" t="s">
        <v>2092</v>
      </c>
      <c r="K485" s="30" t="s">
        <v>609</v>
      </c>
      <c r="L485" s="31" t="s">
        <v>609</v>
      </c>
      <c r="M485" s="51" t="s">
        <v>895</v>
      </c>
      <c r="N485" s="153" t="s">
        <v>58</v>
      </c>
      <c r="O485" s="149" t="s">
        <v>58</v>
      </c>
      <c r="P485" s="65" t="s">
        <v>46</v>
      </c>
      <c r="Q485" s="65"/>
      <c r="R485" s="65"/>
      <c r="S485" s="65"/>
      <c r="T485" s="65"/>
      <c r="U485" s="65"/>
      <c r="V485" s="65"/>
      <c r="W485" s="65"/>
      <c r="X485" s="65"/>
      <c r="Y485" s="65"/>
      <c r="Z485" s="38" t="str">
        <f t="array" ref="Z485">IFERROR(xlookup(C:C,'Follow up.1'!A:A,'Follow up.1'!AF:AF),"-")</f>
        <v>-</v>
      </c>
      <c r="AA485" s="6"/>
      <c r="AB485" s="6"/>
      <c r="AC485" s="6"/>
      <c r="AD485" s="6"/>
      <c r="AE485" s="6"/>
      <c r="AF485" s="6"/>
      <c r="AG485" s="6"/>
      <c r="AH485" s="6"/>
      <c r="AI485" s="6"/>
      <c r="AJ485" s="6"/>
      <c r="AK485" s="6"/>
      <c r="AL485" s="6"/>
      <c r="AM485" s="6"/>
      <c r="AN485" s="39" t="str">
        <f t="array" ref="AN485">IFNA(TEXT(XLOOKUP(C:C,'Follow up.2'!B:B,'Follow up.2'!AF:AF), "mm/yyyy"), "-")</f>
        <v>-</v>
      </c>
      <c r="AO485" s="6"/>
      <c r="AP485" s="3"/>
      <c r="AQ485" s="3"/>
      <c r="AR485" s="3"/>
      <c r="AS485" s="3"/>
      <c r="AT485" s="3"/>
      <c r="AU485" s="3"/>
      <c r="AV485" s="3"/>
      <c r="AW485" s="3"/>
      <c r="AX485" s="3"/>
      <c r="AY485" s="3"/>
      <c r="AZ485" s="3"/>
      <c r="BA485" s="3"/>
      <c r="BB485" s="3"/>
      <c r="BC485" s="3"/>
      <c r="BD485" s="3"/>
      <c r="BE485" s="3"/>
      <c r="BF485" s="3"/>
      <c r="BG485" s="3"/>
      <c r="BH485" s="3"/>
      <c r="BI485" s="3"/>
    </row>
    <row r="486" ht="12.75" customHeight="1">
      <c r="A486" s="1"/>
      <c r="B486" s="1" t="str">
        <f t="array" ref="B486">ifna(iferror(xlookup(C:C,'1000'!A:A,'1000'!D:D),iferror(xlookup(C:C,'2000'!A:A,'2000'!D:D),xlookup(C:C,'3000'!A:A,'3000'!D:D))),"-")</f>
        <v>-</v>
      </c>
      <c r="C486" s="26">
        <v>1344.0</v>
      </c>
      <c r="D486" s="27" t="s">
        <v>2093</v>
      </c>
      <c r="E486" s="27" t="s">
        <v>2094</v>
      </c>
      <c r="F486" s="27" t="s">
        <v>38</v>
      </c>
      <c r="G486" s="27">
        <v>16.0</v>
      </c>
      <c r="H486" s="28" t="s">
        <v>2095</v>
      </c>
      <c r="I486" s="29" t="s">
        <v>2096</v>
      </c>
      <c r="J486" s="27" t="s">
        <v>2040</v>
      </c>
      <c r="K486" s="30" t="s">
        <v>609</v>
      </c>
      <c r="L486" s="31" t="s">
        <v>609</v>
      </c>
      <c r="M486" s="51" t="s">
        <v>895</v>
      </c>
      <c r="N486" s="153" t="s">
        <v>58</v>
      </c>
      <c r="O486" s="149" t="s">
        <v>58</v>
      </c>
      <c r="P486" s="65" t="s">
        <v>46</v>
      </c>
      <c r="Q486" s="65" t="s">
        <v>45</v>
      </c>
      <c r="R486" s="65"/>
      <c r="S486" s="65"/>
      <c r="T486" s="65"/>
      <c r="U486" s="65"/>
      <c r="V486" s="65"/>
      <c r="W486" s="65"/>
      <c r="X486" s="65"/>
      <c r="Y486" s="65"/>
      <c r="Z486" s="38" t="str">
        <f t="array" ref="Z486">IFERROR(xlookup(C:C,'Follow up.1'!A:A,'Follow up.1'!AF:AF),"-")</f>
        <v>-</v>
      </c>
      <c r="AA486" s="6"/>
      <c r="AB486" s="6"/>
      <c r="AC486" s="6"/>
      <c r="AD486" s="6"/>
      <c r="AE486" s="6"/>
      <c r="AF486" s="6"/>
      <c r="AG486" s="6"/>
      <c r="AH486" s="6"/>
      <c r="AI486" s="6"/>
      <c r="AJ486" s="6"/>
      <c r="AK486" s="6"/>
      <c r="AL486" s="6"/>
      <c r="AM486" s="6"/>
      <c r="AN486" s="39" t="str">
        <f t="array" ref="AN486">IFNA(TEXT(XLOOKUP(C:C,'Follow up.2'!B:B,'Follow up.2'!AF:AF), "mm/yyyy"), "-")</f>
        <v>-</v>
      </c>
      <c r="AO486" s="6"/>
      <c r="AP486" s="3"/>
      <c r="AQ486" s="3"/>
      <c r="AR486" s="3"/>
      <c r="AS486" s="3"/>
      <c r="AT486" s="3"/>
      <c r="AU486" s="3"/>
      <c r="AV486" s="3"/>
      <c r="AW486" s="3"/>
      <c r="AX486" s="3"/>
      <c r="AY486" s="3"/>
      <c r="AZ486" s="3"/>
      <c r="BA486" s="3"/>
      <c r="BB486" s="3"/>
      <c r="BC486" s="3"/>
      <c r="BD486" s="3"/>
      <c r="BE486" s="3"/>
      <c r="BF486" s="3"/>
      <c r="BG486" s="3"/>
      <c r="BH486" s="3"/>
      <c r="BI486" s="3"/>
    </row>
    <row r="487" ht="12.75" customHeight="1">
      <c r="A487" s="1"/>
      <c r="B487" s="1" t="str">
        <f t="array" ref="B487">ifna(iferror(xlookup(C:C,'1000'!A:A,'1000'!D:D),iferror(xlookup(C:C,'2000'!A:A,'2000'!D:D),xlookup(C:C,'3000'!A:A,'3000'!D:D))),"-")</f>
        <v>-</v>
      </c>
      <c r="C487" s="133">
        <v>1371.0</v>
      </c>
      <c r="D487" s="134" t="s">
        <v>2097</v>
      </c>
      <c r="E487" s="134" t="s">
        <v>2098</v>
      </c>
      <c r="F487" s="27" t="s">
        <v>50</v>
      </c>
      <c r="G487" s="134">
        <v>16.0</v>
      </c>
      <c r="H487" s="28" t="s">
        <v>531</v>
      </c>
      <c r="I487" s="29"/>
      <c r="J487" s="134">
        <v>2.6791601E9</v>
      </c>
      <c r="K487" s="30" t="s">
        <v>42</v>
      </c>
      <c r="L487" s="31" t="s">
        <v>42</v>
      </c>
      <c r="M487" s="51" t="s">
        <v>895</v>
      </c>
      <c r="N487" s="153" t="s">
        <v>58</v>
      </c>
      <c r="O487" s="149" t="s">
        <v>58</v>
      </c>
      <c r="P487" s="65" t="s">
        <v>106</v>
      </c>
      <c r="Q487" s="65" t="s">
        <v>45</v>
      </c>
      <c r="R487" s="65"/>
      <c r="S487" s="65"/>
      <c r="T487" s="65"/>
      <c r="U487" s="65"/>
      <c r="V487" s="65"/>
      <c r="W487" s="65"/>
      <c r="X487" s="65"/>
      <c r="Y487" s="65"/>
      <c r="Z487" s="38" t="str">
        <f t="array" ref="Z487">IFERROR(xlookup(C:C,'Follow up.1'!A:A,'Follow up.1'!AF:AF),"-")</f>
        <v>-</v>
      </c>
      <c r="AA487" s="6"/>
      <c r="AB487" s="6"/>
      <c r="AC487" s="6"/>
      <c r="AD487" s="6"/>
      <c r="AE487" s="6"/>
      <c r="AF487" s="6"/>
      <c r="AG487" s="6"/>
      <c r="AH487" s="6"/>
      <c r="AI487" s="6"/>
      <c r="AJ487" s="6"/>
      <c r="AK487" s="6"/>
      <c r="AL487" s="6"/>
      <c r="AM487" s="6"/>
      <c r="AN487" s="39" t="str">
        <f t="array" ref="AN487">IFNA(TEXT(XLOOKUP(C:C,'Follow up.2'!B:B,'Follow up.2'!AF:AF), "mm/yyyy"), "-")</f>
        <v>-</v>
      </c>
      <c r="AO487" s="6"/>
      <c r="AP487" s="3"/>
      <c r="AQ487" s="3"/>
      <c r="AR487" s="3"/>
      <c r="AS487" s="3"/>
      <c r="AT487" s="3"/>
      <c r="AU487" s="3"/>
      <c r="AV487" s="3"/>
      <c r="AW487" s="3"/>
      <c r="AX487" s="3"/>
      <c r="AY487" s="3"/>
      <c r="AZ487" s="3"/>
      <c r="BA487" s="3"/>
      <c r="BB487" s="3"/>
      <c r="BC487" s="3"/>
      <c r="BD487" s="3"/>
      <c r="BE487" s="3"/>
      <c r="BF487" s="3"/>
      <c r="BG487" s="3"/>
      <c r="BH487" s="3"/>
      <c r="BI487" s="3"/>
    </row>
    <row r="488" ht="12.75" customHeight="1">
      <c r="A488" s="1"/>
      <c r="B488" s="1" t="str">
        <f t="array" ref="B488">ifna(iferror(xlookup(C:C,'1000'!A:A,'1000'!D:D),iferror(xlookup(C:C,'2000'!A:A,'2000'!D:D),xlookup(C:C,'3000'!A:A,'3000'!D:D))),"-")</f>
        <v>-</v>
      </c>
      <c r="C488" s="133">
        <v>1379.0</v>
      </c>
      <c r="D488" s="134" t="s">
        <v>2099</v>
      </c>
      <c r="E488" s="134" t="s">
        <v>744</v>
      </c>
      <c r="F488" s="27" t="s">
        <v>50</v>
      </c>
      <c r="G488" s="134">
        <v>16.0</v>
      </c>
      <c r="H488" s="28"/>
      <c r="I488" s="141"/>
      <c r="J488" s="134">
        <v>2.676804467E9</v>
      </c>
      <c r="K488" s="30" t="s">
        <v>42</v>
      </c>
      <c r="L488" s="31" t="s">
        <v>42</v>
      </c>
      <c r="M488" s="51" t="s">
        <v>895</v>
      </c>
      <c r="N488" s="153" t="s">
        <v>58</v>
      </c>
      <c r="O488" s="149" t="s">
        <v>58</v>
      </c>
      <c r="P488" s="65" t="s">
        <v>106</v>
      </c>
      <c r="Q488" s="65"/>
      <c r="R488" s="65"/>
      <c r="S488" s="65"/>
      <c r="T488" s="65"/>
      <c r="U488" s="65"/>
      <c r="V488" s="65"/>
      <c r="W488" s="65"/>
      <c r="X488" s="65"/>
      <c r="Y488" s="65"/>
      <c r="Z488" s="38" t="str">
        <f t="array" ref="Z488">IFERROR(xlookup(C:C,'Follow up.1'!A:A,'Follow up.1'!AF:AF),"-")</f>
        <v>-</v>
      </c>
      <c r="AA488" s="6"/>
      <c r="AB488" s="6"/>
      <c r="AC488" s="6"/>
      <c r="AD488" s="6"/>
      <c r="AE488" s="6"/>
      <c r="AF488" s="6"/>
      <c r="AG488" s="6"/>
      <c r="AH488" s="6"/>
      <c r="AI488" s="6"/>
      <c r="AJ488" s="6"/>
      <c r="AK488" s="6"/>
      <c r="AL488" s="6"/>
      <c r="AM488" s="6"/>
      <c r="AN488" s="39" t="str">
        <f t="array" ref="AN488">IFNA(TEXT(XLOOKUP(C:C,'Follow up.2'!B:B,'Follow up.2'!AF:AF), "mm/yyyy"), "-")</f>
        <v>-</v>
      </c>
      <c r="AO488" s="6"/>
      <c r="AP488" s="3"/>
      <c r="AQ488" s="3"/>
      <c r="AR488" s="3"/>
      <c r="AS488" s="3"/>
      <c r="AT488" s="3"/>
      <c r="AU488" s="3"/>
      <c r="AV488" s="3"/>
      <c r="AW488" s="3"/>
      <c r="AX488" s="3"/>
      <c r="AY488" s="3"/>
      <c r="AZ488" s="3"/>
      <c r="BA488" s="3"/>
      <c r="BB488" s="3"/>
      <c r="BC488" s="3"/>
      <c r="BD488" s="3"/>
      <c r="BE488" s="3"/>
      <c r="BF488" s="3"/>
      <c r="BG488" s="3"/>
      <c r="BH488" s="3"/>
      <c r="BI488" s="3"/>
    </row>
    <row r="489" ht="12.75" customHeight="1">
      <c r="A489" s="1"/>
      <c r="B489" s="1" t="str">
        <f t="array" ref="B489">ifna(iferror(xlookup(C:C,'1000'!A:A,'1000'!D:D),iferror(xlookup(C:C,'2000'!A:A,'2000'!D:D),xlookup(C:C,'3000'!A:A,'3000'!D:D))),"-")</f>
        <v>-</v>
      </c>
      <c r="C489" s="133">
        <v>1381.0</v>
      </c>
      <c r="D489" s="134" t="s">
        <v>2100</v>
      </c>
      <c r="E489" s="134" t="s">
        <v>2101</v>
      </c>
      <c r="F489" s="27" t="s">
        <v>117</v>
      </c>
      <c r="G489" s="134">
        <v>16.0</v>
      </c>
      <c r="H489" s="28"/>
      <c r="I489" s="141">
        <v>2.159397745E9</v>
      </c>
      <c r="J489" s="134"/>
      <c r="K489" s="30" t="s">
        <v>42</v>
      </c>
      <c r="L489" s="31" t="s">
        <v>42</v>
      </c>
      <c r="M489" s="51" t="s">
        <v>895</v>
      </c>
      <c r="N489" s="153" t="s">
        <v>58</v>
      </c>
      <c r="O489" s="149" t="s">
        <v>58</v>
      </c>
      <c r="P489" s="65" t="s">
        <v>46</v>
      </c>
      <c r="Q489" s="65"/>
      <c r="R489" s="65"/>
      <c r="S489" s="65"/>
      <c r="T489" s="65"/>
      <c r="U489" s="65"/>
      <c r="V489" s="65"/>
      <c r="W489" s="65"/>
      <c r="X489" s="65"/>
      <c r="Y489" s="65"/>
      <c r="Z489" s="38" t="str">
        <f t="array" ref="Z489">IFERROR(xlookup(C:C,'Follow up.1'!A:A,'Follow up.1'!AF:AF),"-")</f>
        <v>-</v>
      </c>
      <c r="AA489" s="6"/>
      <c r="AB489" s="6"/>
      <c r="AC489" s="6"/>
      <c r="AD489" s="6"/>
      <c r="AE489" s="6"/>
      <c r="AF489" s="6"/>
      <c r="AG489" s="6"/>
      <c r="AH489" s="6"/>
      <c r="AI489" s="6"/>
      <c r="AJ489" s="6"/>
      <c r="AK489" s="6"/>
      <c r="AL489" s="6"/>
      <c r="AM489" s="6"/>
      <c r="AN489" s="39" t="str">
        <f t="array" ref="AN489">IFNA(TEXT(XLOOKUP(C:C,'Follow up.2'!B:B,'Follow up.2'!AF:AF), "mm/yyyy"), "-")</f>
        <v>-</v>
      </c>
      <c r="AO489" s="6"/>
      <c r="AP489" s="3"/>
      <c r="AQ489" s="3"/>
      <c r="AR489" s="3"/>
      <c r="AS489" s="3"/>
      <c r="AT489" s="3"/>
      <c r="AU489" s="3"/>
      <c r="AV489" s="3"/>
      <c r="AW489" s="3"/>
      <c r="AX489" s="3"/>
      <c r="AY489" s="3"/>
      <c r="AZ489" s="3"/>
      <c r="BA489" s="3"/>
      <c r="BB489" s="3"/>
      <c r="BC489" s="3"/>
      <c r="BD489" s="3"/>
      <c r="BE489" s="3"/>
      <c r="BF489" s="3"/>
      <c r="BG489" s="3"/>
      <c r="BH489" s="3"/>
      <c r="BI489" s="3"/>
    </row>
    <row r="490" ht="12.75" customHeight="1">
      <c r="A490" s="1"/>
      <c r="B490" s="1" t="str">
        <f t="array" ref="B490">ifna(iferror(xlookup(C:C,'1000'!A:A,'1000'!D:D),iferror(xlookup(C:C,'2000'!A:A,'2000'!D:D),xlookup(C:C,'3000'!A:A,'3000'!D:D))),"-")</f>
        <v>-</v>
      </c>
      <c r="C490" s="133">
        <v>1391.0</v>
      </c>
      <c r="D490" s="134" t="s">
        <v>2102</v>
      </c>
      <c r="E490" s="134" t="s">
        <v>2103</v>
      </c>
      <c r="F490" s="27" t="s">
        <v>117</v>
      </c>
      <c r="G490" s="134">
        <v>16.0</v>
      </c>
      <c r="H490" s="28"/>
      <c r="I490" s="29" t="s">
        <v>2104</v>
      </c>
      <c r="J490" s="27" t="s">
        <v>2105</v>
      </c>
      <c r="K490" s="30" t="s">
        <v>42</v>
      </c>
      <c r="L490" s="31" t="s">
        <v>42</v>
      </c>
      <c r="M490" s="51" t="s">
        <v>895</v>
      </c>
      <c r="N490" s="153" t="s">
        <v>58</v>
      </c>
      <c r="O490" s="149" t="s">
        <v>58</v>
      </c>
      <c r="P490" s="65" t="s">
        <v>56</v>
      </c>
      <c r="Q490" s="65"/>
      <c r="R490" s="65"/>
      <c r="S490" s="65"/>
      <c r="T490" s="65"/>
      <c r="U490" s="65"/>
      <c r="V490" s="65"/>
      <c r="W490" s="65"/>
      <c r="X490" s="65"/>
      <c r="Y490" s="65"/>
      <c r="Z490" s="38" t="str">
        <f t="array" ref="Z490">IFERROR(xlookup(C:C,'Follow up.1'!A:A,'Follow up.1'!AF:AF),"-")</f>
        <v>-</v>
      </c>
      <c r="AA490" s="6"/>
      <c r="AB490" s="6"/>
      <c r="AC490" s="6"/>
      <c r="AD490" s="6"/>
      <c r="AE490" s="6"/>
      <c r="AF490" s="6"/>
      <c r="AG490" s="6"/>
      <c r="AH490" s="6"/>
      <c r="AI490" s="6"/>
      <c r="AJ490" s="6"/>
      <c r="AK490" s="6"/>
      <c r="AL490" s="6"/>
      <c r="AM490" s="6"/>
      <c r="AN490" s="39" t="str">
        <f t="array" ref="AN490">IFNA(TEXT(XLOOKUP(C:C,'Follow up.2'!B:B,'Follow up.2'!AF:AF), "mm/yyyy"), "-")</f>
        <v>-</v>
      </c>
      <c r="AO490" s="6"/>
      <c r="AP490" s="3"/>
      <c r="AQ490" s="3"/>
      <c r="AR490" s="3"/>
      <c r="AS490" s="3"/>
      <c r="AT490" s="3"/>
      <c r="AU490" s="3"/>
      <c r="AV490" s="3"/>
      <c r="AW490" s="3"/>
      <c r="AX490" s="3"/>
      <c r="AY490" s="3"/>
      <c r="AZ490" s="3"/>
      <c r="BA490" s="3"/>
      <c r="BB490" s="3"/>
      <c r="BC490" s="3"/>
      <c r="BD490" s="3"/>
      <c r="BE490" s="3"/>
      <c r="BF490" s="3"/>
      <c r="BG490" s="3"/>
      <c r="BH490" s="3"/>
      <c r="BI490" s="3"/>
    </row>
    <row r="491" ht="12.75" customHeight="1">
      <c r="A491" s="1"/>
      <c r="B491" s="1" t="str">
        <f t="array" ref="B491">ifna(iferror(xlookup(C:C,'1000'!A:A,'1000'!D:D),iferror(xlookup(C:C,'2000'!A:A,'2000'!D:D),xlookup(C:C,'3000'!A:A,'3000'!D:D))),"-")</f>
        <v>-</v>
      </c>
      <c r="C491" s="26">
        <v>1437.0</v>
      </c>
      <c r="D491" s="27" t="s">
        <v>2106</v>
      </c>
      <c r="E491" s="27" t="s">
        <v>2107</v>
      </c>
      <c r="F491" s="27" t="s">
        <v>117</v>
      </c>
      <c r="G491" s="27">
        <v>16.0</v>
      </c>
      <c r="H491" s="28" t="s">
        <v>2108</v>
      </c>
      <c r="I491" s="29" t="s">
        <v>2109</v>
      </c>
      <c r="J491" s="226" t="s">
        <v>2110</v>
      </c>
      <c r="K491" s="30" t="s">
        <v>609</v>
      </c>
      <c r="L491" s="31" t="s">
        <v>609</v>
      </c>
      <c r="M491" s="51" t="s">
        <v>895</v>
      </c>
      <c r="N491" s="153" t="s">
        <v>58</v>
      </c>
      <c r="O491" s="149" t="s">
        <v>58</v>
      </c>
      <c r="P491" s="65" t="s">
        <v>106</v>
      </c>
      <c r="Q491" s="65" t="s">
        <v>56</v>
      </c>
      <c r="R491" s="65" t="s">
        <v>56</v>
      </c>
      <c r="S491" s="65" t="s">
        <v>56</v>
      </c>
      <c r="T491" s="65"/>
      <c r="U491" s="65"/>
      <c r="V491" s="65"/>
      <c r="W491" s="65"/>
      <c r="X491" s="65"/>
      <c r="Y491" s="65"/>
      <c r="Z491" s="38" t="str">
        <f t="array" ref="Z491">IFERROR(xlookup(C:C,'Follow up.1'!A:A,'Follow up.1'!AF:AF),"-")</f>
        <v>-</v>
      </c>
      <c r="AA491" s="6"/>
      <c r="AB491" s="6"/>
      <c r="AC491" s="6"/>
      <c r="AD491" s="6"/>
      <c r="AE491" s="6"/>
      <c r="AF491" s="6"/>
      <c r="AG491" s="6"/>
      <c r="AH491" s="6"/>
      <c r="AI491" s="6"/>
      <c r="AJ491" s="6"/>
      <c r="AK491" s="6"/>
      <c r="AL491" s="6"/>
      <c r="AM491" s="6"/>
      <c r="AN491" s="39" t="str">
        <f t="array" ref="AN491">IFNA(TEXT(XLOOKUP(C:C,'Follow up.2'!B:B,'Follow up.2'!AF:AF), "mm/yyyy"), "-")</f>
        <v>-</v>
      </c>
      <c r="AO491" s="6"/>
      <c r="AP491" s="3"/>
      <c r="AQ491" s="3"/>
      <c r="AR491" s="3"/>
      <c r="AS491" s="3"/>
      <c r="AT491" s="3"/>
      <c r="AU491" s="3"/>
      <c r="AV491" s="3"/>
      <c r="AW491" s="3"/>
      <c r="AX491" s="3"/>
      <c r="AY491" s="3"/>
      <c r="AZ491" s="3"/>
      <c r="BA491" s="3"/>
      <c r="BB491" s="3"/>
      <c r="BC491" s="3"/>
      <c r="BD491" s="3"/>
      <c r="BE491" s="3"/>
      <c r="BF491" s="3"/>
      <c r="BG491" s="3"/>
      <c r="BH491" s="3"/>
      <c r="BI491" s="3"/>
    </row>
    <row r="492" ht="12.75" customHeight="1">
      <c r="A492" s="1"/>
      <c r="B492" s="1" t="str">
        <f t="array" ref="B492">ifna(iferror(xlookup(C:C,'1000'!A:A,'1000'!D:D),iferror(xlookup(C:C,'2000'!A:A,'2000'!D:D),xlookup(C:C,'3000'!A:A,'3000'!D:D))),"-")</f>
        <v>-</v>
      </c>
      <c r="C492" s="26">
        <v>1445.0</v>
      </c>
      <c r="D492" s="27" t="s">
        <v>2111</v>
      </c>
      <c r="E492" s="27" t="s">
        <v>2112</v>
      </c>
      <c r="F492" s="27" t="s">
        <v>50</v>
      </c>
      <c r="G492" s="27">
        <v>16.0</v>
      </c>
      <c r="H492" s="28" t="s">
        <v>531</v>
      </c>
      <c r="I492" s="29"/>
      <c r="J492" s="27" t="s">
        <v>2113</v>
      </c>
      <c r="K492" s="30" t="s">
        <v>609</v>
      </c>
      <c r="L492" s="6" t="s">
        <v>609</v>
      </c>
      <c r="M492" s="51" t="s">
        <v>895</v>
      </c>
      <c r="N492" s="153" t="s">
        <v>58</v>
      </c>
      <c r="O492" s="149" t="s">
        <v>58</v>
      </c>
      <c r="P492" s="65" t="s">
        <v>106</v>
      </c>
      <c r="Q492" s="65"/>
      <c r="R492" s="65"/>
      <c r="S492" s="65"/>
      <c r="T492" s="65"/>
      <c r="U492" s="65"/>
      <c r="V492" s="65"/>
      <c r="W492" s="65"/>
      <c r="X492" s="65"/>
      <c r="Y492" s="65"/>
      <c r="Z492" s="38" t="str">
        <f t="array" ref="Z492">IFERROR(xlookup(C:C,'Follow up.1'!A:A,'Follow up.1'!AF:AF),"-")</f>
        <v>-</v>
      </c>
      <c r="AA492" s="6"/>
      <c r="AB492" s="6"/>
      <c r="AC492" s="6"/>
      <c r="AD492" s="6"/>
      <c r="AE492" s="6"/>
      <c r="AF492" s="6"/>
      <c r="AG492" s="6"/>
      <c r="AH492" s="6"/>
      <c r="AI492" s="6"/>
      <c r="AJ492" s="6"/>
      <c r="AK492" s="6"/>
      <c r="AL492" s="6"/>
      <c r="AM492" s="6"/>
      <c r="AN492" s="39" t="str">
        <f t="array" ref="AN492">IFNA(TEXT(XLOOKUP(C:C,'Follow up.2'!B:B,'Follow up.2'!AF:AF), "mm/yyyy"), "-")</f>
        <v>-</v>
      </c>
      <c r="AO492" s="6"/>
      <c r="AP492" s="3"/>
      <c r="AQ492" s="3"/>
      <c r="AR492" s="3"/>
      <c r="AS492" s="3"/>
      <c r="AT492" s="3"/>
      <c r="AU492" s="3"/>
      <c r="AV492" s="3"/>
      <c r="AW492" s="3"/>
      <c r="AX492" s="3"/>
      <c r="AY492" s="3"/>
      <c r="AZ492" s="3"/>
      <c r="BA492" s="3"/>
      <c r="BB492" s="3"/>
      <c r="BC492" s="3"/>
      <c r="BD492" s="3"/>
      <c r="BE492" s="3"/>
      <c r="BF492" s="3"/>
      <c r="BG492" s="3"/>
      <c r="BH492" s="3"/>
      <c r="BI492" s="3"/>
    </row>
    <row r="493" ht="12.75" customHeight="1">
      <c r="A493" s="1"/>
      <c r="B493" s="1" t="str">
        <f t="array" ref="B493">ifna(iferror(xlookup(C:C,'1000'!A:A,'1000'!D:D),iferror(xlookup(C:C,'2000'!A:A,'2000'!D:D),xlookup(C:C,'3000'!A:A,'3000'!D:D))),"-")</f>
        <v>-</v>
      </c>
      <c r="C493" s="26">
        <v>1449.0</v>
      </c>
      <c r="D493" s="27" t="s">
        <v>2114</v>
      </c>
      <c r="E493" s="27" t="s">
        <v>2115</v>
      </c>
      <c r="F493" s="27" t="s">
        <v>2116</v>
      </c>
      <c r="G493" s="27">
        <v>16.0</v>
      </c>
      <c r="H493" s="28" t="s">
        <v>2117</v>
      </c>
      <c r="I493" s="29" t="s">
        <v>2118</v>
      </c>
      <c r="J493" s="27"/>
      <c r="K493" s="30" t="s">
        <v>609</v>
      </c>
      <c r="L493" s="31" t="s">
        <v>609</v>
      </c>
      <c r="M493" s="51" t="s">
        <v>895</v>
      </c>
      <c r="N493" s="153" t="s">
        <v>58</v>
      </c>
      <c r="O493" s="149" t="s">
        <v>58</v>
      </c>
      <c r="P493" s="65" t="s">
        <v>106</v>
      </c>
      <c r="Q493" s="65"/>
      <c r="R493" s="65"/>
      <c r="S493" s="65"/>
      <c r="T493" s="65"/>
      <c r="U493" s="65"/>
      <c r="V493" s="65"/>
      <c r="W493" s="65"/>
      <c r="X493" s="65"/>
      <c r="Y493" s="65"/>
      <c r="Z493" s="38" t="str">
        <f t="array" ref="Z493">IFERROR(xlookup(C:C,'Follow up.1'!A:A,'Follow up.1'!AF:AF),"-")</f>
        <v>-</v>
      </c>
      <c r="AA493" s="6"/>
      <c r="AB493" s="6"/>
      <c r="AC493" s="6"/>
      <c r="AD493" s="6"/>
      <c r="AE493" s="6"/>
      <c r="AF493" s="6"/>
      <c r="AG493" s="6"/>
      <c r="AH493" s="6"/>
      <c r="AI493" s="6"/>
      <c r="AJ493" s="6"/>
      <c r="AK493" s="6"/>
      <c r="AL493" s="6"/>
      <c r="AM493" s="6"/>
      <c r="AN493" s="39" t="str">
        <f t="array" ref="AN493">IFNA(TEXT(XLOOKUP(C:C,'Follow up.2'!B:B,'Follow up.2'!AF:AF), "mm/yyyy"), "-")</f>
        <v>-</v>
      </c>
      <c r="AO493" s="6"/>
      <c r="AP493" s="3"/>
      <c r="AQ493" s="3"/>
      <c r="AR493" s="3"/>
      <c r="AS493" s="3"/>
      <c r="AT493" s="3"/>
      <c r="AU493" s="3"/>
      <c r="AV493" s="3"/>
      <c r="AW493" s="3"/>
      <c r="AX493" s="3"/>
      <c r="AY493" s="3"/>
      <c r="AZ493" s="3"/>
      <c r="BA493" s="3"/>
      <c r="BB493" s="3"/>
      <c r="BC493" s="3"/>
      <c r="BD493" s="3"/>
      <c r="BE493" s="3"/>
      <c r="BF493" s="3"/>
      <c r="BG493" s="3"/>
      <c r="BH493" s="3"/>
      <c r="BI493" s="3"/>
    </row>
    <row r="494" ht="12.75" customHeight="1">
      <c r="A494" s="1"/>
      <c r="B494" s="1" t="str">
        <f t="array" ref="B494">ifna(iferror(xlookup(C:C,'1000'!A:A,'1000'!D:D),iferror(xlookup(C:C,'2000'!A:A,'2000'!D:D),xlookup(C:C,'3000'!A:A,'3000'!D:D))),"-")</f>
        <v>-</v>
      </c>
      <c r="C494" s="26">
        <v>1452.0</v>
      </c>
      <c r="D494" s="132" t="s">
        <v>2119</v>
      </c>
      <c r="E494" s="132" t="s">
        <v>2120</v>
      </c>
      <c r="F494" s="27" t="s">
        <v>50</v>
      </c>
      <c r="G494" s="27">
        <v>16.0</v>
      </c>
      <c r="H494" s="137" t="s">
        <v>531</v>
      </c>
      <c r="I494" s="29"/>
      <c r="J494" s="27" t="s">
        <v>2121</v>
      </c>
      <c r="K494" s="30" t="s">
        <v>1620</v>
      </c>
      <c r="L494" s="31" t="s">
        <v>1620</v>
      </c>
      <c r="M494" s="51" t="s">
        <v>895</v>
      </c>
      <c r="N494" s="153" t="s">
        <v>58</v>
      </c>
      <c r="O494" s="149" t="s">
        <v>58</v>
      </c>
      <c r="P494" s="65" t="s">
        <v>106</v>
      </c>
      <c r="Q494" s="65"/>
      <c r="R494" s="65"/>
      <c r="S494" s="65"/>
      <c r="T494" s="65"/>
      <c r="U494" s="65"/>
      <c r="V494" s="65"/>
      <c r="W494" s="65"/>
      <c r="X494" s="65"/>
      <c r="Y494" s="65"/>
      <c r="Z494" s="38" t="str">
        <f t="array" ref="Z494">IFERROR(xlookup(C:C,'Follow up.1'!A:A,'Follow up.1'!AF:AF),"-")</f>
        <v>-</v>
      </c>
      <c r="AA494" s="6"/>
      <c r="AB494" s="6"/>
      <c r="AC494" s="6"/>
      <c r="AD494" s="6"/>
      <c r="AE494" s="6"/>
      <c r="AF494" s="6"/>
      <c r="AG494" s="6"/>
      <c r="AH494" s="6"/>
      <c r="AI494" s="6"/>
      <c r="AJ494" s="6"/>
      <c r="AK494" s="6"/>
      <c r="AL494" s="6"/>
      <c r="AM494" s="6"/>
      <c r="AN494" s="39" t="str">
        <f t="array" ref="AN494">IFNA(TEXT(XLOOKUP(C:C,'Follow up.2'!B:B,'Follow up.2'!AF:AF), "mm/yyyy"), "-")</f>
        <v>-</v>
      </c>
      <c r="AO494" s="6"/>
      <c r="AP494" s="3"/>
      <c r="AQ494" s="3"/>
      <c r="AR494" s="3"/>
      <c r="AS494" s="3"/>
      <c r="AT494" s="3"/>
      <c r="AU494" s="3"/>
      <c r="AV494" s="3"/>
      <c r="AW494" s="3"/>
      <c r="AX494" s="3"/>
      <c r="AY494" s="3"/>
      <c r="AZ494" s="3"/>
      <c r="BA494" s="3"/>
      <c r="BB494" s="3"/>
      <c r="BC494" s="3"/>
      <c r="BD494" s="3"/>
      <c r="BE494" s="3"/>
      <c r="BF494" s="3"/>
      <c r="BG494" s="3"/>
      <c r="BH494" s="3"/>
      <c r="BI494" s="3"/>
    </row>
    <row r="495" ht="12.75" customHeight="1">
      <c r="A495" s="1"/>
      <c r="B495" s="1" t="str">
        <f t="array" ref="B495">ifna(iferror(xlookup(C:C,'1000'!A:A,'1000'!D:D),iferror(xlookup(C:C,'2000'!A:A,'2000'!D:D),xlookup(C:C,'3000'!A:A,'3000'!D:D))),"-")</f>
        <v>-</v>
      </c>
      <c r="C495" s="119">
        <v>1501.0</v>
      </c>
      <c r="D495" s="27" t="s">
        <v>2122</v>
      </c>
      <c r="E495" s="27" t="s">
        <v>2123</v>
      </c>
      <c r="F495" s="27" t="s">
        <v>170</v>
      </c>
      <c r="G495" s="27">
        <v>16.0</v>
      </c>
      <c r="H495" s="28" t="s">
        <v>960</v>
      </c>
      <c r="I495" s="29" t="s">
        <v>961</v>
      </c>
      <c r="J495" s="27"/>
      <c r="K495" s="30" t="s">
        <v>206</v>
      </c>
      <c r="L495" s="6" t="s">
        <v>206</v>
      </c>
      <c r="M495" s="51" t="s">
        <v>895</v>
      </c>
      <c r="N495" s="153" t="s">
        <v>58</v>
      </c>
      <c r="O495" s="149" t="s">
        <v>58</v>
      </c>
      <c r="P495" s="65" t="s">
        <v>46</v>
      </c>
      <c r="Q495" s="65" t="s">
        <v>45</v>
      </c>
      <c r="R495" s="65" t="s">
        <v>45</v>
      </c>
      <c r="S495" s="65" t="s">
        <v>45</v>
      </c>
      <c r="T495" s="65" t="s">
        <v>45</v>
      </c>
      <c r="U495" s="65"/>
      <c r="V495" s="65"/>
      <c r="W495" s="65"/>
      <c r="X495" s="65"/>
      <c r="Y495" s="65"/>
      <c r="Z495" s="38" t="str">
        <f t="array" ref="Z495">IFERROR(xlookup(C:C,'Follow up.1'!A:A,'Follow up.1'!AF:AF),"-")</f>
        <v>-</v>
      </c>
      <c r="AA495" s="6"/>
      <c r="AB495" s="6"/>
      <c r="AC495" s="6"/>
      <c r="AD495" s="6"/>
      <c r="AE495" s="6"/>
      <c r="AF495" s="6"/>
      <c r="AG495" s="6"/>
      <c r="AH495" s="6"/>
      <c r="AI495" s="6"/>
      <c r="AJ495" s="6"/>
      <c r="AK495" s="6"/>
      <c r="AL495" s="6"/>
      <c r="AM495" s="6"/>
      <c r="AN495" s="39" t="str">
        <f t="array" ref="AN495">IFNA(TEXT(XLOOKUP(C:C,'Follow up.2'!B:B,'Follow up.2'!AF:AF), "mm/yyyy"), "-")</f>
        <v>-</v>
      </c>
      <c r="AO495" s="6"/>
      <c r="AP495" s="3"/>
      <c r="AQ495" s="3"/>
      <c r="AR495" s="3"/>
      <c r="AS495" s="3"/>
      <c r="AT495" s="3"/>
      <c r="AU495" s="3"/>
      <c r="AV495" s="3"/>
      <c r="AW495" s="3"/>
      <c r="AX495" s="3"/>
      <c r="AY495" s="3"/>
      <c r="AZ495" s="3"/>
      <c r="BA495" s="3"/>
      <c r="BB495" s="3"/>
      <c r="BC495" s="3"/>
      <c r="BD495" s="3"/>
      <c r="BE495" s="3"/>
      <c r="BF495" s="3"/>
      <c r="BG495" s="3"/>
      <c r="BH495" s="3"/>
      <c r="BI495" s="3"/>
    </row>
    <row r="496" ht="12.75" customHeight="1">
      <c r="A496" s="1"/>
      <c r="B496" s="1" t="str">
        <f t="array" ref="B496">ifna(iferror(xlookup(C:C,'1000'!A:A,'1000'!D:D),iferror(xlookup(C:C,'2000'!A:A,'2000'!D:D),xlookup(C:C,'3000'!A:A,'3000'!D:D))),"-")</f>
        <v>-</v>
      </c>
      <c r="C496" s="26">
        <v>1615.0</v>
      </c>
      <c r="D496" s="27" t="s">
        <v>2124</v>
      </c>
      <c r="E496" s="27" t="s">
        <v>2098</v>
      </c>
      <c r="F496" s="27" t="s">
        <v>170</v>
      </c>
      <c r="G496" s="27">
        <v>16.0</v>
      </c>
      <c r="H496" s="28" t="s">
        <v>2125</v>
      </c>
      <c r="I496" s="29" t="s">
        <v>2126</v>
      </c>
      <c r="J496" s="27" t="s">
        <v>2126</v>
      </c>
      <c r="K496" s="30" t="s">
        <v>42</v>
      </c>
      <c r="L496" s="31" t="s">
        <v>42</v>
      </c>
      <c r="M496" s="51" t="s">
        <v>895</v>
      </c>
      <c r="N496" s="33" t="s">
        <v>58</v>
      </c>
      <c r="O496" s="145" t="s">
        <v>58</v>
      </c>
      <c r="P496" s="35" t="s">
        <v>44</v>
      </c>
      <c r="Q496" s="35"/>
      <c r="R496" s="35"/>
      <c r="S496" s="35"/>
      <c r="T496" s="35"/>
      <c r="U496" s="35"/>
      <c r="V496" s="35"/>
      <c r="W496" s="35"/>
      <c r="X496" s="35"/>
      <c r="Y496" s="35"/>
      <c r="Z496" s="38" t="str">
        <f t="array" ref="Z496">IFERROR(xlookup(C:C,'Follow up.1'!A:A,'Follow up.1'!AF:AF),"-")</f>
        <v>-</v>
      </c>
      <c r="AA496" s="31"/>
      <c r="AB496" s="31"/>
      <c r="AC496" s="31"/>
      <c r="AD496" s="31"/>
      <c r="AE496" s="31"/>
      <c r="AF496" s="31"/>
      <c r="AG496" s="31"/>
      <c r="AH496" s="31"/>
      <c r="AI496" s="31"/>
      <c r="AJ496" s="31"/>
      <c r="AK496" s="31"/>
      <c r="AL496" s="31"/>
      <c r="AM496" s="31"/>
      <c r="AN496" s="39" t="str">
        <f t="array" ref="AN496">IFNA(TEXT(XLOOKUP(C:C,'Follow up.2'!B:B,'Follow up.2'!AF:AF), "mm/yyyy"), "-")</f>
        <v>-</v>
      </c>
      <c r="AO496" s="31"/>
      <c r="AP496" s="30"/>
      <c r="AQ496" s="13"/>
      <c r="AR496" s="13"/>
      <c r="AS496" s="13"/>
      <c r="AT496" s="13"/>
      <c r="AU496" s="13"/>
      <c r="AV496" s="13"/>
      <c r="AW496" s="3"/>
      <c r="AX496" s="3"/>
      <c r="AY496" s="3"/>
      <c r="AZ496" s="3"/>
      <c r="BA496" s="3"/>
      <c r="BB496" s="3"/>
      <c r="BC496" s="3"/>
      <c r="BD496" s="3"/>
      <c r="BE496" s="3"/>
      <c r="BF496" s="3"/>
      <c r="BG496" s="3"/>
      <c r="BH496" s="3"/>
      <c r="BI496" s="3"/>
    </row>
    <row r="497" ht="12.75" customHeight="1">
      <c r="A497" s="1"/>
      <c r="B497" s="1" t="str">
        <f t="array" ref="B497">ifna(iferror(xlookup(C:C,'1000'!A:A,'1000'!D:D),iferror(xlookup(C:C,'2000'!A:A,'2000'!D:D),xlookup(C:C,'3000'!A:A,'3000'!D:D))),"-")</f>
        <v>-</v>
      </c>
      <c r="C497" s="52">
        <v>1619.0</v>
      </c>
      <c r="D497" s="53" t="s">
        <v>2127</v>
      </c>
      <c r="E497" s="53" t="s">
        <v>185</v>
      </c>
      <c r="F497" s="27" t="s">
        <v>38</v>
      </c>
      <c r="G497" s="53">
        <v>16.0</v>
      </c>
      <c r="H497" s="28" t="s">
        <v>2128</v>
      </c>
      <c r="I497" s="54" t="s">
        <v>2129</v>
      </c>
      <c r="J497" s="53"/>
      <c r="K497" s="55" t="s">
        <v>42</v>
      </c>
      <c r="L497" s="53" t="s">
        <v>42</v>
      </c>
      <c r="M497" s="51" t="s">
        <v>895</v>
      </c>
      <c r="N497" s="153" t="s">
        <v>58</v>
      </c>
      <c r="O497" s="149" t="s">
        <v>58</v>
      </c>
      <c r="P497" s="35" t="s">
        <v>86</v>
      </c>
      <c r="Q497" s="35" t="s">
        <v>86</v>
      </c>
      <c r="R497" s="35"/>
      <c r="S497" s="35"/>
      <c r="T497" s="35"/>
      <c r="U497" s="35"/>
      <c r="V497" s="35"/>
      <c r="W497" s="35"/>
      <c r="X497" s="35"/>
      <c r="Y497" s="35"/>
      <c r="Z497" s="38" t="str">
        <f t="array" ref="Z497">IFERROR(xlookup(C:C,'Follow up.1'!A:A,'Follow up.1'!AF:AF),"-")</f>
        <v>-</v>
      </c>
      <c r="AA497" s="45"/>
      <c r="AB497" s="45"/>
      <c r="AC497" s="45"/>
      <c r="AD497" s="45"/>
      <c r="AE497" s="45"/>
      <c r="AF497" s="45"/>
      <c r="AG497" s="45"/>
      <c r="AH497" s="45"/>
      <c r="AI497" s="45"/>
      <c r="AJ497" s="45"/>
      <c r="AK497" s="45"/>
      <c r="AL497" s="45"/>
      <c r="AM497" s="45"/>
      <c r="AN497" s="39" t="str">
        <f t="array" ref="AN497">IFNA(TEXT(XLOOKUP(C:C,'Follow up.2'!B:B,'Follow up.2'!AF:AF), "mm/yyyy"), "-")</f>
        <v>-</v>
      </c>
      <c r="AO497" s="45"/>
      <c r="AP497" s="55"/>
      <c r="AQ497" s="138"/>
      <c r="AR497" s="138"/>
      <c r="AS497" s="138"/>
      <c r="AT497" s="138"/>
      <c r="AU497" s="138"/>
      <c r="AV497" s="138"/>
      <c r="AW497" s="3"/>
      <c r="AX497" s="3"/>
      <c r="AY497" s="3"/>
      <c r="AZ497" s="3"/>
      <c r="BA497" s="3"/>
      <c r="BB497" s="3"/>
      <c r="BC497" s="3"/>
      <c r="BD497" s="3"/>
      <c r="BE497" s="3"/>
      <c r="BF497" s="3"/>
      <c r="BG497" s="3"/>
      <c r="BH497" s="3"/>
      <c r="BI497" s="3"/>
    </row>
    <row r="498" ht="12.75" customHeight="1">
      <c r="A498" s="1"/>
      <c r="B498" s="1" t="str">
        <f t="array" ref="B498">ifna(iferror(xlookup(C:C,'1000'!A:A,'1000'!D:D),iferror(xlookup(C:C,'2000'!A:A,'2000'!D:D),xlookup(C:C,'3000'!A:A,'3000'!D:D))),"-")</f>
        <v>-</v>
      </c>
      <c r="C498" s="167">
        <v>1644.0</v>
      </c>
      <c r="D498" s="53" t="s">
        <v>2130</v>
      </c>
      <c r="E498" s="53" t="s">
        <v>758</v>
      </c>
      <c r="F498" s="53" t="s">
        <v>287</v>
      </c>
      <c r="G498" s="53">
        <v>16.0</v>
      </c>
      <c r="H498" s="28" t="s">
        <v>2131</v>
      </c>
      <c r="I498" s="54" t="s">
        <v>2132</v>
      </c>
      <c r="J498" s="53" t="s">
        <v>2133</v>
      </c>
      <c r="K498" s="55" t="s">
        <v>42</v>
      </c>
      <c r="L498" s="40" t="s">
        <v>42</v>
      </c>
      <c r="M498" s="51" t="s">
        <v>895</v>
      </c>
      <c r="N498" s="153" t="s">
        <v>58</v>
      </c>
      <c r="O498" s="149" t="s">
        <v>58</v>
      </c>
      <c r="P498" s="35" t="s">
        <v>44</v>
      </c>
      <c r="Q498" s="35"/>
      <c r="R498" s="35"/>
      <c r="S498" s="35"/>
      <c r="T498" s="35"/>
      <c r="U498" s="35"/>
      <c r="V498" s="35"/>
      <c r="W498" s="35"/>
      <c r="X498" s="35"/>
      <c r="Y498" s="35"/>
      <c r="Z498" s="38" t="str">
        <f t="array" ref="Z498">IFERROR(xlookup(C:C,'Follow up.1'!A:A,'Follow up.1'!AF:AF),"-")</f>
        <v>-</v>
      </c>
      <c r="AA498" s="45"/>
      <c r="AB498" s="45"/>
      <c r="AC498" s="45"/>
      <c r="AD498" s="45"/>
      <c r="AE498" s="45"/>
      <c r="AF498" s="45"/>
      <c r="AG498" s="45"/>
      <c r="AH498" s="45"/>
      <c r="AI498" s="45"/>
      <c r="AJ498" s="45"/>
      <c r="AK498" s="45"/>
      <c r="AL498" s="45"/>
      <c r="AM498" s="45"/>
      <c r="AN498" s="39" t="str">
        <f t="array" ref="AN498">IFNA(TEXT(XLOOKUP(C:C,'Follow up.2'!B:B,'Follow up.2'!AF:AF), "mm/yyyy"), "-")</f>
        <v>-</v>
      </c>
      <c r="AO498" s="45"/>
      <c r="AP498" s="55"/>
      <c r="AW498" s="3"/>
      <c r="AX498" s="3"/>
      <c r="AY498" s="3"/>
      <c r="AZ498" s="3"/>
      <c r="BA498" s="3"/>
      <c r="BB498" s="3"/>
      <c r="BC498" s="3"/>
      <c r="BD498" s="3"/>
      <c r="BE498" s="3"/>
      <c r="BF498" s="3"/>
      <c r="BG498" s="3"/>
      <c r="BH498" s="3"/>
      <c r="BI498" s="3"/>
    </row>
    <row r="499" ht="12.75" customHeight="1">
      <c r="A499" s="1"/>
      <c r="B499" s="1" t="str">
        <f t="array" ref="B499">ifna(iferror(xlookup(C:C,'1000'!A:A,'1000'!D:D),iferror(xlookup(C:C,'2000'!A:A,'2000'!D:D),xlookup(C:C,'3000'!A:A,'3000'!D:D))),"-")</f>
        <v>-</v>
      </c>
      <c r="C499" s="52">
        <v>1645.0</v>
      </c>
      <c r="D499" s="53" t="s">
        <v>2134</v>
      </c>
      <c r="E499" s="53" t="s">
        <v>2135</v>
      </c>
      <c r="F499" s="53" t="s">
        <v>287</v>
      </c>
      <c r="G499" s="53">
        <v>16.0</v>
      </c>
      <c r="H499" s="28" t="s">
        <v>2136</v>
      </c>
      <c r="I499" s="54" t="s">
        <v>1097</v>
      </c>
      <c r="J499" s="53" t="s">
        <v>2137</v>
      </c>
      <c r="K499" s="55" t="s">
        <v>42</v>
      </c>
      <c r="L499" s="40" t="s">
        <v>42</v>
      </c>
      <c r="M499" s="51" t="s">
        <v>895</v>
      </c>
      <c r="N499" s="153" t="s">
        <v>58</v>
      </c>
      <c r="O499" s="149" t="s">
        <v>58</v>
      </c>
      <c r="P499" s="35" t="s">
        <v>45</v>
      </c>
      <c r="Q499" s="35"/>
      <c r="R499" s="35"/>
      <c r="S499" s="35"/>
      <c r="T499" s="35"/>
      <c r="U499" s="35"/>
      <c r="V499" s="35"/>
      <c r="W499" s="35"/>
      <c r="X499" s="35"/>
      <c r="Y499" s="35"/>
      <c r="Z499" s="38" t="str">
        <f t="array" ref="Z499">IFERROR(xlookup(C:C,'Follow up.1'!A:A,'Follow up.1'!AF:AF),"-")</f>
        <v>-</v>
      </c>
      <c r="AA499" s="45"/>
      <c r="AB499" s="45"/>
      <c r="AC499" s="45"/>
      <c r="AD499" s="45"/>
      <c r="AE499" s="45"/>
      <c r="AF499" s="45"/>
      <c r="AG499" s="45"/>
      <c r="AH499" s="45"/>
      <c r="AI499" s="45"/>
      <c r="AJ499" s="45"/>
      <c r="AK499" s="45"/>
      <c r="AL499" s="45"/>
      <c r="AM499" s="45"/>
      <c r="AN499" s="39" t="str">
        <f t="array" ref="AN499">IFNA(TEXT(XLOOKUP(C:C,'Follow up.2'!B:B,'Follow up.2'!AF:AF), "mm/yyyy"), "-")</f>
        <v>-</v>
      </c>
      <c r="AO499" s="45"/>
      <c r="AP499" s="55"/>
      <c r="AW499" s="3"/>
      <c r="AX499" s="3"/>
      <c r="AY499" s="3"/>
      <c r="AZ499" s="3"/>
      <c r="BA499" s="3"/>
      <c r="BB499" s="3"/>
      <c r="BC499" s="3"/>
      <c r="BD499" s="3"/>
      <c r="BE499" s="3"/>
      <c r="BF499" s="3"/>
      <c r="BG499" s="3"/>
      <c r="BH499" s="3"/>
      <c r="BI499" s="3"/>
    </row>
    <row r="500" ht="12.75" customHeight="1">
      <c r="A500" s="1"/>
      <c r="B500" s="1" t="str">
        <f t="array" ref="B500">ifna(iferror(xlookup(C:C,'1000'!A:A,'1000'!D:D),iferror(xlookup(C:C,'2000'!A:A,'2000'!D:D),xlookup(C:C,'3000'!A:A,'3000'!D:D))),"-")</f>
        <v>-</v>
      </c>
      <c r="C500" s="52">
        <v>1653.0</v>
      </c>
      <c r="D500" s="53" t="s">
        <v>2138</v>
      </c>
      <c r="E500" s="53" t="s">
        <v>2139</v>
      </c>
      <c r="F500" s="53" t="s">
        <v>287</v>
      </c>
      <c r="G500" s="53">
        <v>16.0</v>
      </c>
      <c r="H500" s="28" t="s">
        <v>2138</v>
      </c>
      <c r="I500" s="54" t="s">
        <v>2140</v>
      </c>
      <c r="J500" s="53" t="s">
        <v>2140</v>
      </c>
      <c r="K500" s="55" t="s">
        <v>42</v>
      </c>
      <c r="L500" s="40" t="s">
        <v>42</v>
      </c>
      <c r="M500" s="51" t="s">
        <v>895</v>
      </c>
      <c r="N500" s="56" t="s">
        <v>58</v>
      </c>
      <c r="O500" s="145" t="s">
        <v>58</v>
      </c>
      <c r="P500" s="35" t="s">
        <v>45</v>
      </c>
      <c r="Q500" s="35"/>
      <c r="R500" s="35"/>
      <c r="S500" s="35"/>
      <c r="T500" s="35"/>
      <c r="U500" s="35"/>
      <c r="V500" s="35"/>
      <c r="W500" s="35"/>
      <c r="X500" s="35"/>
      <c r="Y500" s="35"/>
      <c r="Z500" s="38" t="str">
        <f t="array" ref="Z500">IFERROR(xlookup(C:C,'Follow up.1'!A:A,'Follow up.1'!AF:AF),"-")</f>
        <v>-</v>
      </c>
      <c r="AA500" s="45"/>
      <c r="AB500" s="45"/>
      <c r="AC500" s="45"/>
      <c r="AD500" s="45"/>
      <c r="AE500" s="45"/>
      <c r="AF500" s="45"/>
      <c r="AG500" s="45"/>
      <c r="AH500" s="45"/>
      <c r="AI500" s="45"/>
      <c r="AJ500" s="45"/>
      <c r="AK500" s="45"/>
      <c r="AL500" s="45"/>
      <c r="AM500" s="45"/>
      <c r="AN500" s="39" t="str">
        <f t="array" ref="AN500">IFNA(TEXT(XLOOKUP(C:C,'Follow up.2'!B:B,'Follow up.2'!AF:AF), "mm/yyyy"), "-")</f>
        <v>-</v>
      </c>
      <c r="AO500" s="45"/>
      <c r="AP500" s="55"/>
      <c r="AW500" s="3"/>
      <c r="AX500" s="3"/>
      <c r="AY500" s="3"/>
      <c r="AZ500" s="3"/>
      <c r="BA500" s="3"/>
      <c r="BB500" s="3"/>
      <c r="BC500" s="3"/>
      <c r="BD500" s="3"/>
      <c r="BE500" s="3"/>
      <c r="BF500" s="3"/>
      <c r="BG500" s="3"/>
      <c r="BH500" s="3"/>
      <c r="BI500" s="3"/>
    </row>
    <row r="501" ht="12.75" customHeight="1">
      <c r="A501" s="1"/>
      <c r="B501" s="1" t="str">
        <f t="array" ref="B501">ifna(iferror(xlookup(C:C,'1000'!A:A,'1000'!D:D),iferror(xlookup(C:C,'2000'!A:A,'2000'!D:D),xlookup(C:C,'3000'!A:A,'3000'!D:D))),"-")</f>
        <v>-</v>
      </c>
      <c r="C501" s="87">
        <v>1725.0</v>
      </c>
      <c r="D501" s="89" t="s">
        <v>2141</v>
      </c>
      <c r="E501" s="89" t="s">
        <v>2142</v>
      </c>
      <c r="F501" s="89" t="s">
        <v>38</v>
      </c>
      <c r="G501" s="89">
        <v>16.0</v>
      </c>
      <c r="H501" s="43" t="s">
        <v>2143</v>
      </c>
      <c r="I501" s="90" t="s">
        <v>2144</v>
      </c>
      <c r="J501" s="89" t="s">
        <v>2145</v>
      </c>
      <c r="K501" s="91"/>
      <c r="L501" s="31" t="s">
        <v>42</v>
      </c>
      <c r="M501" s="51" t="s">
        <v>895</v>
      </c>
      <c r="N501" s="33" t="s">
        <v>654</v>
      </c>
      <c r="O501" s="145" t="s">
        <v>654</v>
      </c>
      <c r="P501" s="50" t="s">
        <v>86</v>
      </c>
      <c r="Q501" s="65"/>
      <c r="R501" s="65"/>
      <c r="S501" s="65"/>
      <c r="T501" s="65"/>
      <c r="U501" s="65"/>
      <c r="V501" s="65"/>
      <c r="W501" s="65"/>
      <c r="X501" s="65"/>
      <c r="Y501" s="65"/>
      <c r="Z501" s="38" t="str">
        <f t="array" ref="Z501">IFERROR(xlookup(C:C,'Follow up.1'!A:A,'Follow up.1'!AF:AF),"-")</f>
        <v>-</v>
      </c>
      <c r="AA501" s="6"/>
      <c r="AB501" s="6"/>
      <c r="AC501" s="6"/>
      <c r="AD501" s="6"/>
      <c r="AE501" s="6"/>
      <c r="AF501" s="6"/>
      <c r="AG501" s="6"/>
      <c r="AH501" s="6"/>
      <c r="AI501" s="6"/>
      <c r="AJ501" s="6"/>
      <c r="AK501" s="6"/>
      <c r="AL501" s="6"/>
      <c r="AM501" s="6"/>
      <c r="AN501" s="39" t="str">
        <f t="array" ref="AN501">IFNA(TEXT(XLOOKUP(C:C,'Follow up.2'!B:B,'Follow up.2'!AF:AF), "mm/yyyy"), "-")</f>
        <v>-</v>
      </c>
      <c r="AO501" s="6"/>
      <c r="AP501" s="3"/>
      <c r="AQ501" s="3"/>
      <c r="AR501" s="3"/>
      <c r="AS501" s="3"/>
      <c r="AT501" s="3"/>
      <c r="AU501" s="3"/>
      <c r="AV501" s="3"/>
      <c r="AW501" s="3"/>
      <c r="AX501" s="3"/>
      <c r="AY501" s="3"/>
      <c r="AZ501" s="3"/>
      <c r="BA501" s="3"/>
      <c r="BB501" s="3"/>
      <c r="BC501" s="3"/>
      <c r="BD501" s="3"/>
      <c r="BE501" s="3"/>
      <c r="BF501" s="3"/>
      <c r="BG501" s="3"/>
      <c r="BH501" s="3"/>
      <c r="BI501" s="3"/>
    </row>
    <row r="502" ht="12.75" customHeight="1">
      <c r="A502" s="1"/>
      <c r="B502" s="1" t="str">
        <f t="array" ref="B502">ifna(iferror(xlookup(C:C,'1000'!A:A,'1000'!D:D),iferror(xlookup(C:C,'2000'!A:A,'2000'!D:D),xlookup(C:C,'3000'!A:A,'3000'!D:D))),"-")</f>
        <v>-</v>
      </c>
      <c r="C502" s="87">
        <v>1734.0</v>
      </c>
      <c r="D502" s="89" t="s">
        <v>769</v>
      </c>
      <c r="E502" s="89" t="s">
        <v>2146</v>
      </c>
      <c r="F502" s="89" t="s">
        <v>38</v>
      </c>
      <c r="G502" s="89">
        <v>16.0</v>
      </c>
      <c r="H502" s="28"/>
      <c r="I502" s="90" t="s">
        <v>2147</v>
      </c>
      <c r="J502" s="89" t="s">
        <v>2148</v>
      </c>
      <c r="K502" s="91"/>
      <c r="L502" s="31" t="s">
        <v>42</v>
      </c>
      <c r="M502" s="51" t="s">
        <v>895</v>
      </c>
      <c r="N502" s="33" t="s">
        <v>654</v>
      </c>
      <c r="O502" s="145" t="s">
        <v>654</v>
      </c>
      <c r="P502" s="50"/>
      <c r="Q502" s="65"/>
      <c r="R502" s="65"/>
      <c r="S502" s="65"/>
      <c r="T502" s="65"/>
      <c r="U502" s="65"/>
      <c r="V502" s="65"/>
      <c r="W502" s="65"/>
      <c r="X502" s="65"/>
      <c r="Y502" s="65"/>
      <c r="Z502" s="38" t="str">
        <f t="array" ref="Z502">IFERROR(xlookup(C:C,'Follow up.1'!A:A,'Follow up.1'!AF:AF),"-")</f>
        <v>-</v>
      </c>
      <c r="AA502" s="6"/>
      <c r="AB502" s="6"/>
      <c r="AC502" s="6"/>
      <c r="AD502" s="6"/>
      <c r="AE502" s="6"/>
      <c r="AF502" s="6"/>
      <c r="AG502" s="6"/>
      <c r="AH502" s="6"/>
      <c r="AI502" s="6"/>
      <c r="AJ502" s="6"/>
      <c r="AK502" s="6"/>
      <c r="AL502" s="6"/>
      <c r="AM502" s="6"/>
      <c r="AN502" s="39" t="str">
        <f t="array" ref="AN502">IFNA(TEXT(XLOOKUP(C:C,'Follow up.2'!B:B,'Follow up.2'!AF:AF), "mm/yyyy"), "-")</f>
        <v>-</v>
      </c>
      <c r="AO502" s="6"/>
      <c r="AP502" s="3"/>
      <c r="AQ502" s="3"/>
      <c r="AR502" s="3"/>
      <c r="AS502" s="3"/>
      <c r="AT502" s="3"/>
      <c r="AU502" s="3"/>
      <c r="AV502" s="3"/>
      <c r="AW502" s="3"/>
      <c r="AX502" s="3"/>
      <c r="AY502" s="3"/>
      <c r="AZ502" s="3"/>
      <c r="BA502" s="3"/>
      <c r="BB502" s="3"/>
      <c r="BC502" s="3"/>
      <c r="BD502" s="3"/>
      <c r="BE502" s="3"/>
      <c r="BF502" s="3"/>
      <c r="BG502" s="3"/>
      <c r="BH502" s="3"/>
      <c r="BI502" s="3"/>
    </row>
    <row r="503" ht="12.75" customHeight="1">
      <c r="A503" s="1"/>
      <c r="B503" s="1" t="str">
        <f t="array" ref="B503">ifna(iferror(xlookup(C:C,'1000'!A:A,'1000'!D:D),iferror(xlookup(C:C,'2000'!A:A,'2000'!D:D),xlookup(C:C,'3000'!A:A,'3000'!D:D))),"-")</f>
        <v>-</v>
      </c>
      <c r="C503" s="87">
        <v>1738.0</v>
      </c>
      <c r="D503" s="89" t="s">
        <v>2149</v>
      </c>
      <c r="E503" s="89" t="s">
        <v>2150</v>
      </c>
      <c r="F503" s="89" t="s">
        <v>38</v>
      </c>
      <c r="G503" s="89">
        <v>16.0</v>
      </c>
      <c r="H503" s="28"/>
      <c r="I503" s="90" t="s">
        <v>2151</v>
      </c>
      <c r="J503" s="89" t="s">
        <v>2151</v>
      </c>
      <c r="K503" s="91"/>
      <c r="L503" s="31" t="s">
        <v>42</v>
      </c>
      <c r="M503" s="51" t="s">
        <v>895</v>
      </c>
      <c r="N503" s="33" t="s">
        <v>654</v>
      </c>
      <c r="O503" s="145" t="s">
        <v>654</v>
      </c>
      <c r="P503" s="50" t="s">
        <v>86</v>
      </c>
      <c r="Q503" s="65"/>
      <c r="R503" s="65"/>
      <c r="S503" s="65"/>
      <c r="T503" s="65"/>
      <c r="U503" s="65"/>
      <c r="V503" s="65"/>
      <c r="W503" s="65"/>
      <c r="X503" s="65"/>
      <c r="Y503" s="65"/>
      <c r="Z503" s="38" t="str">
        <f t="array" ref="Z503">IFERROR(xlookup(C:C,'Follow up.1'!A:A,'Follow up.1'!AF:AF),"-")</f>
        <v>-</v>
      </c>
      <c r="AA503" s="6"/>
      <c r="AB503" s="6"/>
      <c r="AC503" s="6"/>
      <c r="AD503" s="6"/>
      <c r="AE503" s="6"/>
      <c r="AF503" s="6"/>
      <c r="AG503" s="6"/>
      <c r="AH503" s="6"/>
      <c r="AI503" s="6"/>
      <c r="AJ503" s="6"/>
      <c r="AK503" s="6"/>
      <c r="AL503" s="6"/>
      <c r="AM503" s="6"/>
      <c r="AN503" s="39" t="str">
        <f t="array" ref="AN503">IFNA(TEXT(XLOOKUP(C:C,'Follow up.2'!B:B,'Follow up.2'!AF:AF), "mm/yyyy"), "-")</f>
        <v>-</v>
      </c>
      <c r="AO503" s="6"/>
      <c r="AP503" s="3"/>
      <c r="AQ503" s="3"/>
      <c r="AR503" s="3"/>
      <c r="AS503" s="3"/>
      <c r="AT503" s="3"/>
      <c r="AU503" s="3"/>
      <c r="AV503" s="3"/>
      <c r="AW503" s="3"/>
      <c r="AX503" s="3"/>
      <c r="AY503" s="3"/>
      <c r="AZ503" s="3"/>
      <c r="BA503" s="3"/>
      <c r="BB503" s="3"/>
      <c r="BC503" s="3"/>
      <c r="BD503" s="3"/>
      <c r="BE503" s="3"/>
      <c r="BF503" s="3"/>
      <c r="BG503" s="3"/>
      <c r="BH503" s="3"/>
      <c r="BI503" s="3"/>
    </row>
    <row r="504" ht="12.75" customHeight="1">
      <c r="A504" s="1"/>
      <c r="B504" s="1" t="str">
        <f t="array" ref="B504">ifna(iferror(xlookup(C:C,'1000'!A:A,'1000'!D:D),iferror(xlookup(C:C,'2000'!A:A,'2000'!D:D),xlookup(C:C,'3000'!A:A,'3000'!D:D))),"-")</f>
        <v>-</v>
      </c>
      <c r="C504" s="87">
        <v>1759.0</v>
      </c>
      <c r="D504" s="89" t="s">
        <v>2152</v>
      </c>
      <c r="E504" s="89" t="s">
        <v>2153</v>
      </c>
      <c r="F504" s="89" t="s">
        <v>38</v>
      </c>
      <c r="G504" s="89">
        <v>16.0</v>
      </c>
      <c r="H504" s="43" t="s">
        <v>2154</v>
      </c>
      <c r="I504" s="90" t="s">
        <v>2155</v>
      </c>
      <c r="J504" s="89" t="s">
        <v>2156</v>
      </c>
      <c r="K504" s="91"/>
      <c r="L504" s="31" t="s">
        <v>42</v>
      </c>
      <c r="M504" s="51" t="s">
        <v>895</v>
      </c>
      <c r="N504" s="33" t="s">
        <v>654</v>
      </c>
      <c r="O504" s="145" t="s">
        <v>654</v>
      </c>
      <c r="P504" s="50" t="s">
        <v>44</v>
      </c>
      <c r="Q504" s="65"/>
      <c r="R504" s="65"/>
      <c r="S504" s="65"/>
      <c r="T504" s="65"/>
      <c r="U504" s="65"/>
      <c r="V504" s="65"/>
      <c r="W504" s="65"/>
      <c r="X504" s="65"/>
      <c r="Y504" s="65"/>
      <c r="Z504" s="38" t="str">
        <f t="array" ref="Z504">IFERROR(xlookup(C:C,'Follow up.1'!A:A,'Follow up.1'!AF:AF),"-")</f>
        <v>-</v>
      </c>
      <c r="AA504" s="6"/>
      <c r="AB504" s="6"/>
      <c r="AC504" s="6"/>
      <c r="AD504" s="6"/>
      <c r="AE504" s="6"/>
      <c r="AF504" s="6"/>
      <c r="AG504" s="6"/>
      <c r="AH504" s="6"/>
      <c r="AI504" s="6"/>
      <c r="AJ504" s="6"/>
      <c r="AK504" s="6"/>
      <c r="AL504" s="6"/>
      <c r="AM504" s="6"/>
      <c r="AN504" s="39" t="str">
        <f t="array" ref="AN504">IFNA(TEXT(XLOOKUP(C:C,'Follow up.2'!B:B,'Follow up.2'!AF:AF), "mm/yyyy"), "-")</f>
        <v>-</v>
      </c>
      <c r="AO504" s="6"/>
      <c r="AP504" s="3"/>
      <c r="AQ504" s="3"/>
      <c r="AR504" s="3"/>
      <c r="AS504" s="3"/>
      <c r="AT504" s="3"/>
      <c r="AU504" s="3"/>
      <c r="AV504" s="3"/>
      <c r="AW504" s="3"/>
      <c r="AX504" s="3"/>
      <c r="AY504" s="3"/>
      <c r="AZ504" s="3"/>
      <c r="BA504" s="3"/>
      <c r="BB504" s="3"/>
      <c r="BC504" s="3"/>
      <c r="BD504" s="3"/>
      <c r="BE504" s="3"/>
      <c r="BF504" s="3"/>
      <c r="BG504" s="3"/>
      <c r="BH504" s="3"/>
      <c r="BI504" s="3"/>
    </row>
    <row r="505" ht="12.75" customHeight="1">
      <c r="A505" s="1"/>
      <c r="B505" s="1" t="str">
        <f t="array" ref="B505">ifna(iferror(xlookup(C:C,'1000'!A:A,'1000'!D:D),iferror(xlookup(C:C,'2000'!A:A,'2000'!D:D),xlookup(C:C,'3000'!A:A,'3000'!D:D))),"-")</f>
        <v>-</v>
      </c>
      <c r="C505" s="87">
        <v>1792.0</v>
      </c>
      <c r="D505" s="89" t="s">
        <v>2157</v>
      </c>
      <c r="E505" s="89" t="s">
        <v>1724</v>
      </c>
      <c r="F505" s="89" t="s">
        <v>92</v>
      </c>
      <c r="G505" s="89">
        <v>16.0</v>
      </c>
      <c r="H505" s="43" t="s">
        <v>2158</v>
      </c>
      <c r="I505" s="90" t="s">
        <v>2159</v>
      </c>
      <c r="J505" s="89" t="s">
        <v>2159</v>
      </c>
      <c r="K505" s="91"/>
      <c r="L505" s="31" t="s">
        <v>42</v>
      </c>
      <c r="M505" s="51" t="s">
        <v>895</v>
      </c>
      <c r="N505" s="33" t="s">
        <v>654</v>
      </c>
      <c r="O505" s="145" t="s">
        <v>654</v>
      </c>
      <c r="P505" s="50" t="s">
        <v>46</v>
      </c>
      <c r="Q505" s="65"/>
      <c r="R505" s="65"/>
      <c r="S505" s="65"/>
      <c r="T505" s="65"/>
      <c r="U505" s="65"/>
      <c r="V505" s="65"/>
      <c r="W505" s="65"/>
      <c r="X505" s="65"/>
      <c r="Y505" s="65"/>
      <c r="Z505" s="38" t="str">
        <f t="array" ref="Z505">IFERROR(xlookup(C:C,'Follow up.1'!A:A,'Follow up.1'!AF:AF),"-")</f>
        <v>-</v>
      </c>
      <c r="AA505" s="6"/>
      <c r="AB505" s="6"/>
      <c r="AC505" s="6"/>
      <c r="AD505" s="6"/>
      <c r="AE505" s="6"/>
      <c r="AF505" s="6"/>
      <c r="AG505" s="6"/>
      <c r="AH505" s="6"/>
      <c r="AI505" s="6"/>
      <c r="AJ505" s="6"/>
      <c r="AK505" s="6"/>
      <c r="AL505" s="6"/>
      <c r="AM505" s="6"/>
      <c r="AN505" s="39" t="str">
        <f t="array" ref="AN505">IFNA(TEXT(XLOOKUP(C:C,'Follow up.2'!B:B,'Follow up.2'!AF:AF), "mm/yyyy"), "-")</f>
        <v>-</v>
      </c>
      <c r="AO505" s="6"/>
      <c r="AP505" s="3"/>
      <c r="AQ505" s="3"/>
      <c r="AR505" s="3"/>
      <c r="AS505" s="3"/>
      <c r="AT505" s="3"/>
      <c r="AU505" s="3"/>
      <c r="AV505" s="3"/>
      <c r="AW505" s="3"/>
      <c r="AX505" s="3"/>
      <c r="AY505" s="3"/>
      <c r="AZ505" s="3"/>
      <c r="BA505" s="3"/>
      <c r="BB505" s="3"/>
      <c r="BC505" s="3"/>
      <c r="BD505" s="3"/>
      <c r="BE505" s="3"/>
      <c r="BF505" s="3"/>
      <c r="BG505" s="3"/>
      <c r="BH505" s="3"/>
      <c r="BI505" s="3"/>
    </row>
    <row r="506" ht="12.75" customHeight="1">
      <c r="A506" s="1"/>
      <c r="B506" s="1" t="str">
        <f t="array" ref="B506">ifna(iferror(xlookup(C:C,'1000'!A:A,'1000'!D:D),iferror(xlookup(C:C,'2000'!A:A,'2000'!D:D),xlookup(C:C,'3000'!A:A,'3000'!D:D))),"-")</f>
        <v>-</v>
      </c>
      <c r="C506" s="87">
        <v>1794.0</v>
      </c>
      <c r="D506" s="89" t="s">
        <v>2160</v>
      </c>
      <c r="E506" s="89" t="s">
        <v>323</v>
      </c>
      <c r="F506" s="89" t="s">
        <v>38</v>
      </c>
      <c r="G506" s="89">
        <v>16.0</v>
      </c>
      <c r="H506" s="43" t="s">
        <v>2161</v>
      </c>
      <c r="I506" s="90" t="s">
        <v>2162</v>
      </c>
      <c r="J506" s="89" t="s">
        <v>2162</v>
      </c>
      <c r="K506" s="91"/>
      <c r="L506" s="31" t="s">
        <v>42</v>
      </c>
      <c r="M506" s="51" t="s">
        <v>895</v>
      </c>
      <c r="N506" s="33" t="s">
        <v>58</v>
      </c>
      <c r="O506" s="145" t="s">
        <v>58</v>
      </c>
      <c r="P506" s="50" t="s">
        <v>46</v>
      </c>
      <c r="Q506" s="50" t="s">
        <v>46</v>
      </c>
      <c r="R506" s="65"/>
      <c r="S506" s="65"/>
      <c r="T506" s="65"/>
      <c r="U506" s="65"/>
      <c r="V506" s="65"/>
      <c r="W506" s="65"/>
      <c r="X506" s="65"/>
      <c r="Y506" s="65"/>
      <c r="Z506" s="38" t="str">
        <f t="array" ref="Z506">IFERROR(xlookup(C:C,'Follow up.1'!A:A,'Follow up.1'!AF:AF),"-")</f>
        <v>-</v>
      </c>
      <c r="AA506" s="6"/>
      <c r="AB506" s="6"/>
      <c r="AC506" s="6"/>
      <c r="AD506" s="6"/>
      <c r="AE506" s="6"/>
      <c r="AF506" s="6"/>
      <c r="AG506" s="6"/>
      <c r="AH506" s="6"/>
      <c r="AI506" s="6"/>
      <c r="AJ506" s="6"/>
      <c r="AK506" s="6"/>
      <c r="AL506" s="6"/>
      <c r="AM506" s="6"/>
      <c r="AN506" s="39" t="str">
        <f t="array" ref="AN506">IFNA(TEXT(XLOOKUP(C:C,'Follow up.2'!B:B,'Follow up.2'!AF:AF), "mm/yyyy"), "-")</f>
        <v>-</v>
      </c>
      <c r="AO506" s="6"/>
      <c r="AP506" s="3"/>
      <c r="AQ506" s="3"/>
      <c r="AR506" s="3"/>
      <c r="AS506" s="3"/>
      <c r="AT506" s="3"/>
      <c r="AU506" s="3"/>
      <c r="AV506" s="3"/>
      <c r="AW506" s="3"/>
      <c r="AX506" s="3"/>
      <c r="AY506" s="3"/>
      <c r="AZ506" s="3"/>
      <c r="BA506" s="3"/>
      <c r="BB506" s="3"/>
      <c r="BC506" s="3"/>
      <c r="BD506" s="3"/>
      <c r="BE506" s="3"/>
      <c r="BF506" s="3"/>
      <c r="BG506" s="3"/>
      <c r="BH506" s="3"/>
      <c r="BI506" s="3"/>
    </row>
    <row r="507" ht="12.75" customHeight="1">
      <c r="A507" s="1"/>
      <c r="B507" s="1" t="str">
        <f t="array" ref="B507">ifna(iferror(xlookup(C:C,'1000'!A:A,'1000'!D:D),iferror(xlookup(C:C,'2000'!A:A,'2000'!D:D),xlookup(C:C,'3000'!A:A,'3000'!D:D))),"-")</f>
        <v>-</v>
      </c>
      <c r="C507" s="41">
        <v>1857.0</v>
      </c>
      <c r="D507" s="46" t="s">
        <v>2163</v>
      </c>
      <c r="E507" s="46" t="s">
        <v>2164</v>
      </c>
      <c r="F507" s="46" t="s">
        <v>92</v>
      </c>
      <c r="G507" s="46">
        <v>16.0</v>
      </c>
      <c r="H507" s="47" t="s">
        <v>2163</v>
      </c>
      <c r="I507" s="48" t="s">
        <v>2165</v>
      </c>
      <c r="J507" s="46" t="s">
        <v>2165</v>
      </c>
      <c r="K507" s="49" t="s">
        <v>2166</v>
      </c>
      <c r="L507" s="31" t="s">
        <v>42</v>
      </c>
      <c r="M507" s="51" t="s">
        <v>895</v>
      </c>
      <c r="N507" s="82" t="s">
        <v>654</v>
      </c>
      <c r="O507" s="145" t="s">
        <v>654</v>
      </c>
      <c r="P507" s="50" t="s">
        <v>57</v>
      </c>
      <c r="Q507" s="65"/>
      <c r="R507" s="65"/>
      <c r="S507" s="65"/>
      <c r="T507" s="65"/>
      <c r="U507" s="65"/>
      <c r="V507" s="65"/>
      <c r="W507" s="65"/>
      <c r="X507" s="65"/>
      <c r="Y507" s="65"/>
      <c r="Z507" s="38" t="str">
        <f t="array" ref="Z507">IFERROR(xlookup(C:C,'Follow up.1'!A:A,'Follow up.1'!AF:AF),"-")</f>
        <v>-</v>
      </c>
      <c r="AA507" s="6"/>
      <c r="AB507" s="6"/>
      <c r="AC507" s="6"/>
      <c r="AD507" s="6"/>
      <c r="AE507" s="6"/>
      <c r="AF507" s="6"/>
      <c r="AG507" s="6"/>
      <c r="AH507" s="6"/>
      <c r="AI507" s="6"/>
      <c r="AJ507" s="6"/>
      <c r="AK507" s="6"/>
      <c r="AL507" s="6"/>
      <c r="AM507" s="6"/>
      <c r="AN507" s="39" t="str">
        <f t="array" ref="AN507">IFNA(TEXT(XLOOKUP(C:C,'Follow up.2'!B:B,'Follow up.2'!AF:AF), "mm/yyyy"), "-")</f>
        <v>-</v>
      </c>
      <c r="AO507" s="6"/>
      <c r="AP507" s="3"/>
      <c r="AQ507" s="3"/>
      <c r="AR507" s="3"/>
      <c r="AS507" s="3"/>
      <c r="AT507" s="3"/>
      <c r="AU507" s="3"/>
      <c r="AV507" s="3"/>
      <c r="AW507" s="3"/>
      <c r="AX507" s="3"/>
      <c r="AY507" s="3"/>
      <c r="AZ507" s="3"/>
      <c r="BA507" s="3"/>
      <c r="BB507" s="3"/>
      <c r="BC507" s="3"/>
      <c r="BD507" s="3"/>
      <c r="BE507" s="3"/>
      <c r="BF507" s="3"/>
      <c r="BG507" s="3"/>
      <c r="BH507" s="3"/>
      <c r="BI507" s="3"/>
    </row>
    <row r="508" ht="12.75" customHeight="1">
      <c r="A508" s="1"/>
      <c r="B508" s="1" t="str">
        <f t="array" ref="B508">ifna(iferror(xlookup(C:C,'1000'!A:A,'1000'!D:D),iferror(xlookup(C:C,'2000'!A:A,'2000'!D:D),xlookup(C:C,'3000'!A:A,'3000'!D:D))),"-")</f>
        <v>-</v>
      </c>
      <c r="C508" s="41">
        <v>1871.0</v>
      </c>
      <c r="D508" s="46" t="s">
        <v>2167</v>
      </c>
      <c r="E508" s="46" t="s">
        <v>959</v>
      </c>
      <c r="F508" s="46" t="s">
        <v>38</v>
      </c>
      <c r="G508" s="46">
        <v>16.0</v>
      </c>
      <c r="H508" s="47" t="s">
        <v>2168</v>
      </c>
      <c r="I508" s="48" t="s">
        <v>2169</v>
      </c>
      <c r="J508" s="46" t="s">
        <v>2169</v>
      </c>
      <c r="K508" s="49" t="s">
        <v>2170</v>
      </c>
      <c r="L508" s="31" t="s">
        <v>42</v>
      </c>
      <c r="M508" s="51" t="s">
        <v>895</v>
      </c>
      <c r="N508" s="82" t="s">
        <v>654</v>
      </c>
      <c r="O508" s="145" t="s">
        <v>654</v>
      </c>
      <c r="P508" s="50" t="s">
        <v>57</v>
      </c>
      <c r="Q508" s="65"/>
      <c r="R508" s="65"/>
      <c r="S508" s="65"/>
      <c r="T508" s="65"/>
      <c r="U508" s="65"/>
      <c r="V508" s="65"/>
      <c r="W508" s="65"/>
      <c r="X508" s="65"/>
      <c r="Y508" s="65"/>
      <c r="Z508" s="38" t="str">
        <f t="array" ref="Z508">IFERROR(xlookup(C:C,'Follow up.1'!A:A,'Follow up.1'!AF:AF),"-")</f>
        <v>-</v>
      </c>
      <c r="AA508" s="6"/>
      <c r="AB508" s="6"/>
      <c r="AC508" s="6"/>
      <c r="AD508" s="6"/>
      <c r="AE508" s="6"/>
      <c r="AF508" s="6"/>
      <c r="AG508" s="6"/>
      <c r="AH508" s="6"/>
      <c r="AI508" s="6"/>
      <c r="AJ508" s="6"/>
      <c r="AK508" s="6"/>
      <c r="AL508" s="6"/>
      <c r="AM508" s="6"/>
      <c r="AN508" s="39" t="str">
        <f t="array" ref="AN508">IFNA(TEXT(XLOOKUP(C:C,'Follow up.2'!B:B,'Follow up.2'!AF:AF), "mm/yyyy"), "-")</f>
        <v>-</v>
      </c>
      <c r="AO508" s="6"/>
      <c r="AP508" s="3"/>
      <c r="AQ508" s="3"/>
      <c r="AR508" s="3"/>
      <c r="AS508" s="3"/>
      <c r="AT508" s="3"/>
      <c r="AU508" s="3"/>
      <c r="AV508" s="3"/>
      <c r="AW508" s="3"/>
      <c r="AX508" s="3"/>
      <c r="AY508" s="3"/>
      <c r="AZ508" s="3"/>
      <c r="BA508" s="3"/>
      <c r="BB508" s="3"/>
      <c r="BC508" s="3"/>
      <c r="BD508" s="3"/>
      <c r="BE508" s="3"/>
      <c r="BF508" s="3"/>
      <c r="BG508" s="3"/>
      <c r="BH508" s="3"/>
      <c r="BI508" s="3"/>
    </row>
    <row r="509" ht="12.75" customHeight="1">
      <c r="A509" s="1"/>
      <c r="B509" s="1" t="str">
        <f t="array" ref="B509">ifna(iferror(xlookup(C:C,'1000'!A:A,'1000'!D:D),iferror(xlookup(C:C,'2000'!A:A,'2000'!D:D),xlookup(C:C,'3000'!A:A,'3000'!D:D))),"-")</f>
        <v>-</v>
      </c>
      <c r="C509" s="106">
        <v>1914.0</v>
      </c>
      <c r="D509" s="107" t="s">
        <v>2171</v>
      </c>
      <c r="E509" s="108" t="s">
        <v>2172</v>
      </c>
      <c r="F509" s="98" t="s">
        <v>38</v>
      </c>
      <c r="G509" s="108">
        <v>16.0</v>
      </c>
      <c r="H509" s="109" t="s">
        <v>2173</v>
      </c>
      <c r="I509" s="109">
        <v>2.678195769E9</v>
      </c>
      <c r="J509" s="107">
        <v>2.678195769E9</v>
      </c>
      <c r="K509" s="110"/>
      <c r="L509" s="111" t="s">
        <v>42</v>
      </c>
      <c r="M509" s="51" t="s">
        <v>895</v>
      </c>
      <c r="N509" s="82" t="s">
        <v>654</v>
      </c>
      <c r="O509" s="145" t="s">
        <v>654</v>
      </c>
      <c r="P509" s="50" t="s">
        <v>46</v>
      </c>
      <c r="Q509" s="65"/>
      <c r="R509" s="65"/>
      <c r="S509" s="65"/>
      <c r="T509" s="65"/>
      <c r="U509" s="65"/>
      <c r="V509" s="65"/>
      <c r="W509" s="65"/>
      <c r="X509" s="65"/>
      <c r="Y509" s="65"/>
      <c r="Z509" s="38" t="str">
        <f t="array" ref="Z509">IFERROR(xlookup(C:C,'Follow up.1'!A:A,'Follow up.1'!AF:AF),"-")</f>
        <v>-</v>
      </c>
      <c r="AA509" s="6"/>
      <c r="AB509" s="6"/>
      <c r="AC509" s="6"/>
      <c r="AD509" s="6"/>
      <c r="AE509" s="6"/>
      <c r="AF509" s="6"/>
      <c r="AG509" s="6"/>
      <c r="AH509" s="6"/>
      <c r="AI509" s="6"/>
      <c r="AJ509" s="6"/>
      <c r="AK509" s="6"/>
      <c r="AL509" s="6"/>
      <c r="AM509" s="6"/>
      <c r="AN509" s="39" t="str">
        <f t="array" ref="AN509">IFNA(TEXT(XLOOKUP(C:C,'Follow up.2'!B:B,'Follow up.2'!AF:AF), "mm/yyyy"), "-")</f>
        <v>-</v>
      </c>
      <c r="AO509" s="6"/>
      <c r="AP509" s="3"/>
      <c r="AQ509" s="3"/>
      <c r="AR509" s="3"/>
      <c r="AS509" s="3"/>
      <c r="AT509" s="3"/>
      <c r="AU509" s="3"/>
      <c r="AV509" s="3"/>
      <c r="AW509" s="3"/>
      <c r="AX509" s="3"/>
      <c r="AY509" s="3"/>
      <c r="AZ509" s="3"/>
      <c r="BA509" s="3"/>
      <c r="BB509" s="3"/>
      <c r="BC509" s="3"/>
      <c r="BD509" s="3"/>
      <c r="BE509" s="3"/>
      <c r="BF509" s="3"/>
      <c r="BG509" s="3"/>
      <c r="BH509" s="3"/>
      <c r="BI509" s="3"/>
    </row>
    <row r="510" ht="12.75" customHeight="1">
      <c r="A510" s="1"/>
      <c r="B510" s="1" t="str">
        <f t="array" ref="B510">ifna(iferror(xlookup(C:C,'1000'!A:A,'1000'!D:D),iferror(xlookup(C:C,'2000'!A:A,'2000'!D:D),xlookup(C:C,'3000'!A:A,'3000'!D:D))),"-")</f>
        <v>-</v>
      </c>
      <c r="C510" s="106">
        <v>1923.0</v>
      </c>
      <c r="D510" s="107" t="s">
        <v>2174</v>
      </c>
      <c r="E510" s="108" t="s">
        <v>1026</v>
      </c>
      <c r="F510" s="98" t="s">
        <v>92</v>
      </c>
      <c r="G510" s="108">
        <v>16.0</v>
      </c>
      <c r="H510" s="109"/>
      <c r="I510" s="109">
        <v>2.675416285E9</v>
      </c>
      <c r="J510" s="107">
        <v>2.675416285E9</v>
      </c>
      <c r="K510" s="110"/>
      <c r="L510" s="111" t="s">
        <v>42</v>
      </c>
      <c r="M510" s="51" t="s">
        <v>895</v>
      </c>
      <c r="N510" s="82" t="s">
        <v>654</v>
      </c>
      <c r="O510" s="145" t="s">
        <v>654</v>
      </c>
      <c r="P510" s="50" t="s">
        <v>86</v>
      </c>
      <c r="Q510" s="65"/>
      <c r="R510" s="65"/>
      <c r="S510" s="65"/>
      <c r="T510" s="65"/>
      <c r="U510" s="65"/>
      <c r="V510" s="65"/>
      <c r="W510" s="65"/>
      <c r="X510" s="65"/>
      <c r="Y510" s="65"/>
      <c r="Z510" s="38" t="str">
        <f t="array" ref="Z510">IFERROR(xlookup(C:C,'Follow up.1'!A:A,'Follow up.1'!AF:AF),"-")</f>
        <v>-</v>
      </c>
      <c r="AA510" s="6"/>
      <c r="AB510" s="6"/>
      <c r="AC510" s="6"/>
      <c r="AD510" s="6"/>
      <c r="AE510" s="6"/>
      <c r="AF510" s="6"/>
      <c r="AG510" s="6"/>
      <c r="AH510" s="6"/>
      <c r="AI510" s="6"/>
      <c r="AJ510" s="6"/>
      <c r="AK510" s="6"/>
      <c r="AL510" s="6"/>
      <c r="AM510" s="6"/>
      <c r="AN510" s="39" t="str">
        <f t="array" ref="AN510">IFNA(TEXT(XLOOKUP(C:C,'Follow up.2'!B:B,'Follow up.2'!AF:AF), "mm/yyyy"), "-")</f>
        <v>-</v>
      </c>
      <c r="AO510" s="6"/>
      <c r="AP510" s="3"/>
      <c r="AQ510" s="3"/>
      <c r="AR510" s="3"/>
      <c r="AS510" s="3"/>
      <c r="AT510" s="3"/>
      <c r="AU510" s="3"/>
      <c r="AV510" s="3"/>
      <c r="AW510" s="3"/>
      <c r="AX510" s="3"/>
      <c r="AY510" s="3"/>
      <c r="AZ510" s="3"/>
      <c r="BA510" s="3"/>
      <c r="BB510" s="3"/>
      <c r="BC510" s="3"/>
      <c r="BD510" s="3"/>
      <c r="BE510" s="3"/>
      <c r="BF510" s="3"/>
      <c r="BG510" s="3"/>
      <c r="BH510" s="3"/>
      <c r="BI510" s="3"/>
    </row>
    <row r="511" ht="12.75" customHeight="1">
      <c r="A511" s="1"/>
      <c r="B511" s="1">
        <f t="array" ref="B511">ifna(iferror(xlookup(C:C,'1000'!A:A,'1000'!D:D),iferror(xlookup(C:C,'2000'!A:A,'2000'!D:D),xlookup(C:C,'3000'!A:A,'3000'!D:D))),"-")</f>
        <v>2088</v>
      </c>
      <c r="C511" s="41">
        <v>1850.0</v>
      </c>
      <c r="D511" s="46" t="s">
        <v>2175</v>
      </c>
      <c r="E511" s="46" t="s">
        <v>2176</v>
      </c>
      <c r="F511" s="46" t="s">
        <v>92</v>
      </c>
      <c r="G511" s="46">
        <v>16.0</v>
      </c>
      <c r="H511" s="47" t="s">
        <v>2177</v>
      </c>
      <c r="I511" s="48" t="s">
        <v>2178</v>
      </c>
      <c r="J511" s="46" t="s">
        <v>2178</v>
      </c>
      <c r="K511" s="49" t="s">
        <v>2179</v>
      </c>
      <c r="L511" s="31" t="s">
        <v>42</v>
      </c>
      <c r="M511" s="31"/>
      <c r="N511" s="82" t="s">
        <v>2180</v>
      </c>
      <c r="O511" s="145" t="s">
        <v>654</v>
      </c>
      <c r="P511" s="50" t="s">
        <v>86</v>
      </c>
      <c r="Q511" s="50" t="s">
        <v>46</v>
      </c>
      <c r="R511" s="50" t="s">
        <v>46</v>
      </c>
      <c r="S511" s="50" t="s">
        <v>46</v>
      </c>
      <c r="T511" s="50" t="s">
        <v>46</v>
      </c>
      <c r="U511" s="50" t="s">
        <v>46</v>
      </c>
      <c r="V511" s="50" t="s">
        <v>56</v>
      </c>
      <c r="W511" s="50" t="s">
        <v>749</v>
      </c>
      <c r="X511" s="50" t="s">
        <v>86</v>
      </c>
      <c r="Y511" s="50" t="s">
        <v>46</v>
      </c>
      <c r="Z511" s="38" t="str">
        <f t="array" ref="Z511">IFERROR(xlookup(C:C,'Follow up.1'!A:A,'Follow up.1'!AF:AF),"-")</f>
        <v>05/26</v>
      </c>
      <c r="AA511" s="6"/>
      <c r="AB511" s="6"/>
      <c r="AC511" s="6"/>
      <c r="AD511" s="6"/>
      <c r="AE511" s="6"/>
      <c r="AF511" s="6"/>
      <c r="AG511" s="6"/>
      <c r="AH511" s="6"/>
      <c r="AI511" s="6"/>
      <c r="AJ511" s="6"/>
      <c r="AK511" s="6"/>
      <c r="AL511" s="6"/>
      <c r="AM511" s="6"/>
      <c r="AN511" s="39" t="str">
        <f t="array" ref="AN511">IFNA(TEXT(XLOOKUP(C:C,'Follow up.2'!B:B,'Follow up.2'!AF:AF), "mm/yyyy"), "-")</f>
        <v>-</v>
      </c>
      <c r="AO511" s="6"/>
      <c r="AP511" s="3"/>
      <c r="AQ511" s="3"/>
      <c r="AR511" s="3"/>
      <c r="AS511" s="3"/>
      <c r="AT511" s="3"/>
      <c r="AU511" s="3"/>
      <c r="AV511" s="3"/>
      <c r="AW511" s="3"/>
      <c r="AX511" s="3"/>
      <c r="AY511" s="3"/>
      <c r="AZ511" s="3"/>
      <c r="BA511" s="3"/>
      <c r="BB511" s="3"/>
      <c r="BC511" s="3"/>
      <c r="BD511" s="3"/>
      <c r="BE511" s="3"/>
      <c r="BF511" s="3"/>
      <c r="BG511" s="3"/>
      <c r="BH511" s="3"/>
      <c r="BI511" s="3"/>
    </row>
    <row r="512" ht="12.75" customHeight="1">
      <c r="A512" s="1"/>
      <c r="B512" s="1" t="str">
        <f t="array" ref="B512">ifna(iferror(xlookup(C:C,'1000'!A:A,'1000'!D:D),iferror(xlookup(C:C,'2000'!A:A,'2000'!D:D),xlookup(C:C,'3000'!A:A,'3000'!D:D))),"-")</f>
        <v>-</v>
      </c>
      <c r="C512" s="106">
        <v>1913.0</v>
      </c>
      <c r="D512" s="107" t="s">
        <v>317</v>
      </c>
      <c r="E512" s="108" t="s">
        <v>2181</v>
      </c>
      <c r="F512" s="98" t="s">
        <v>92</v>
      </c>
      <c r="G512" s="108">
        <v>16.0</v>
      </c>
      <c r="H512" s="112" t="s">
        <v>2182</v>
      </c>
      <c r="I512" s="112">
        <v>2.679921804E9</v>
      </c>
      <c r="J512" s="107">
        <v>2.722137835E9</v>
      </c>
      <c r="K512" s="110"/>
      <c r="L512" s="111" t="s">
        <v>42</v>
      </c>
      <c r="M512" s="51" t="s">
        <v>895</v>
      </c>
      <c r="N512" s="82" t="s">
        <v>749</v>
      </c>
      <c r="O512" s="145" t="s">
        <v>654</v>
      </c>
      <c r="P512" s="50" t="s">
        <v>68</v>
      </c>
      <c r="Q512" s="50" t="s">
        <v>86</v>
      </c>
      <c r="R512" s="50" t="s">
        <v>86</v>
      </c>
      <c r="S512" s="50" t="s">
        <v>46</v>
      </c>
      <c r="T512" s="50"/>
      <c r="U512" s="65"/>
      <c r="V512" s="65"/>
      <c r="W512" s="65"/>
      <c r="X512" s="65"/>
      <c r="Y512" s="65"/>
      <c r="Z512" s="38" t="str">
        <f t="array" ref="Z512">IFERROR(xlookup(C:C,'Follow up.1'!A:A,'Follow up.1'!AF:AF),"-")</f>
        <v>-</v>
      </c>
      <c r="AA512" s="6"/>
      <c r="AB512" s="6"/>
      <c r="AC512" s="6"/>
      <c r="AD512" s="6"/>
      <c r="AE512" s="6"/>
      <c r="AF512" s="6"/>
      <c r="AG512" s="6"/>
      <c r="AH512" s="6"/>
      <c r="AI512" s="6"/>
      <c r="AJ512" s="6"/>
      <c r="AK512" s="6"/>
      <c r="AL512" s="6"/>
      <c r="AM512" s="6"/>
      <c r="AN512" s="39" t="str">
        <f t="array" ref="AN512">IFNA(TEXT(XLOOKUP(C:C,'Follow up.2'!B:B,'Follow up.2'!AF:AF), "mm/yyyy"), "-")</f>
        <v>-</v>
      </c>
      <c r="AO512" s="6"/>
      <c r="AP512" s="3"/>
      <c r="AQ512" s="3"/>
      <c r="AR512" s="3"/>
      <c r="AS512" s="3"/>
      <c r="AT512" s="3"/>
      <c r="AU512" s="3"/>
      <c r="AV512" s="3"/>
      <c r="AW512" s="3"/>
      <c r="AX512" s="3"/>
      <c r="AY512" s="3"/>
      <c r="AZ512" s="3"/>
      <c r="BA512" s="3"/>
      <c r="BB512" s="3"/>
      <c r="BC512" s="3"/>
      <c r="BD512" s="3"/>
      <c r="BE512" s="3"/>
      <c r="BF512" s="3"/>
      <c r="BG512" s="3"/>
      <c r="BH512" s="3"/>
      <c r="BI512" s="3"/>
    </row>
    <row r="513" ht="12.75" customHeight="1">
      <c r="A513" s="1"/>
      <c r="B513" s="1">
        <f t="array" ref="B513">ifna(iferror(xlookup(C:C,'1000'!A:A,'1000'!D:D),iferror(xlookup(C:C,'2000'!A:A,'2000'!D:D),xlookup(C:C,'3000'!A:A,'3000'!D:D))),"-")</f>
        <v>2067</v>
      </c>
      <c r="C513" s="26">
        <v>1122.0</v>
      </c>
      <c r="D513" s="27" t="s">
        <v>2188</v>
      </c>
      <c r="E513" s="27" t="s">
        <v>2189</v>
      </c>
      <c r="F513" s="27" t="s">
        <v>92</v>
      </c>
      <c r="G513" s="27">
        <v>17.0</v>
      </c>
      <c r="H513" s="28" t="s">
        <v>2188</v>
      </c>
      <c r="I513" s="143" t="s">
        <v>2190</v>
      </c>
      <c r="J513" s="27"/>
      <c r="K513" s="30" t="s">
        <v>42</v>
      </c>
      <c r="L513" s="31" t="s">
        <v>42</v>
      </c>
      <c r="M513" s="32" t="s">
        <v>2191</v>
      </c>
      <c r="N513" s="33" t="s">
        <v>654</v>
      </c>
      <c r="O513" s="86" t="s">
        <v>654</v>
      </c>
      <c r="P513" s="35" t="s">
        <v>76</v>
      </c>
      <c r="Q513" s="35" t="s">
        <v>45</v>
      </c>
      <c r="R513" s="35" t="s">
        <v>45</v>
      </c>
      <c r="S513" s="35" t="s">
        <v>45</v>
      </c>
      <c r="T513" s="35" t="s">
        <v>106</v>
      </c>
      <c r="U513" s="35" t="s">
        <v>45</v>
      </c>
      <c r="V513" s="65" t="s">
        <v>45</v>
      </c>
      <c r="W513" s="35" t="s">
        <v>106</v>
      </c>
      <c r="X513" s="35" t="s">
        <v>106</v>
      </c>
      <c r="Y513" s="35" t="s">
        <v>45</v>
      </c>
      <c r="Z513" s="38" t="str">
        <f t="array" ref="Z513">IFERROR(xlookup(C:C,'Follow up.1'!A:A,'Follow up.1'!AF:AF),"-")</f>
        <v>11/25</v>
      </c>
      <c r="AA513" s="32" t="s">
        <v>86</v>
      </c>
      <c r="AB513" s="31"/>
      <c r="AC513" s="32" t="s">
        <v>135</v>
      </c>
      <c r="AD513" s="32" t="s">
        <v>135</v>
      </c>
      <c r="AE513" s="32"/>
      <c r="AF513" s="32" t="s">
        <v>57</v>
      </c>
      <c r="AG513" s="31"/>
      <c r="AH513" s="31"/>
      <c r="AI513" s="32" t="s">
        <v>198</v>
      </c>
      <c r="AJ513" s="31"/>
      <c r="AK513" s="31"/>
      <c r="AL513" s="31"/>
      <c r="AM513" s="31"/>
      <c r="AN513" s="39" t="str">
        <f t="array" ref="AN513">IFNA(TEXT(XLOOKUP(C:C,'Follow up.2'!B:B,'Follow up.2'!AF:AF),if(left(B513,1)="3","x", "mm/yyyy")), "-")</f>
        <v/>
      </c>
      <c r="AO513" s="31"/>
      <c r="AP513" s="27"/>
      <c r="AQ513" s="3"/>
      <c r="AR513" s="3"/>
      <c r="AS513" s="3"/>
      <c r="AT513" s="3"/>
      <c r="AU513" s="3"/>
      <c r="AV513" s="3"/>
      <c r="AW513" s="3"/>
      <c r="AX513" s="3"/>
      <c r="AY513" s="3"/>
      <c r="AZ513" s="3"/>
      <c r="BA513" s="3"/>
      <c r="BB513" s="3"/>
      <c r="BC513" s="3"/>
      <c r="BD513" s="3"/>
      <c r="BE513" s="3"/>
      <c r="BF513" s="3"/>
      <c r="BG513" s="3"/>
      <c r="BH513" s="3"/>
      <c r="BI513" s="3"/>
    </row>
    <row r="514" ht="12.75" customHeight="1">
      <c r="A514" s="1"/>
      <c r="B514" s="1">
        <f t="array" ref="B514">ifna(iferror(xlookup(C:C,'1000'!A:A,'1000'!D:D),iferror(xlookup(C:C,'2000'!A:A,'2000'!D:D),xlookup(C:C,'3000'!A:A,'3000'!D:D))),"-")</f>
        <v>2064</v>
      </c>
      <c r="C514" s="26">
        <v>1256.0</v>
      </c>
      <c r="D514" s="144" t="s">
        <v>2192</v>
      </c>
      <c r="E514" s="144" t="s">
        <v>2193</v>
      </c>
      <c r="F514" s="144" t="s">
        <v>287</v>
      </c>
      <c r="G514" s="144">
        <v>17.0</v>
      </c>
      <c r="H514" s="227" t="s">
        <v>2194</v>
      </c>
      <c r="I514" s="85" t="s">
        <v>5997</v>
      </c>
      <c r="J514" s="174" t="s">
        <v>2196</v>
      </c>
      <c r="K514" s="30" t="s">
        <v>609</v>
      </c>
      <c r="L514" s="31" t="s">
        <v>609</v>
      </c>
      <c r="M514" s="32" t="s">
        <v>2197</v>
      </c>
      <c r="N514" s="33" t="s">
        <v>654</v>
      </c>
      <c r="O514" s="86" t="s">
        <v>654</v>
      </c>
      <c r="P514" s="35" t="s">
        <v>76</v>
      </c>
      <c r="Q514" s="35" t="s">
        <v>45</v>
      </c>
      <c r="R514" s="35" t="s">
        <v>45</v>
      </c>
      <c r="S514" s="35" t="s">
        <v>45</v>
      </c>
      <c r="T514" s="35" t="s">
        <v>106</v>
      </c>
      <c r="U514" s="35" t="s">
        <v>106</v>
      </c>
      <c r="V514" s="65" t="s">
        <v>45</v>
      </c>
      <c r="W514" s="35" t="s">
        <v>106</v>
      </c>
      <c r="X514" s="35" t="s">
        <v>106</v>
      </c>
      <c r="Y514" s="35" t="s">
        <v>106</v>
      </c>
      <c r="Z514" s="38" t="str">
        <f t="array" ref="Z514">IFERROR(xlookup(C:C,'Follow up.1'!A:A,'Follow up.1'!AF:AF),"-")</f>
        <v>11/25</v>
      </c>
      <c r="AA514" s="32" t="s">
        <v>86</v>
      </c>
      <c r="AB514" s="32" t="s">
        <v>86</v>
      </c>
      <c r="AC514" s="32" t="s">
        <v>86</v>
      </c>
      <c r="AD514" s="31"/>
      <c r="AE514" s="31"/>
      <c r="AF514" s="31"/>
      <c r="AG514" s="31"/>
      <c r="AH514" s="31"/>
      <c r="AI514" s="31"/>
      <c r="AJ514" s="31"/>
      <c r="AK514" s="31"/>
      <c r="AL514" s="31"/>
      <c r="AM514" s="31"/>
      <c r="AN514" s="39" t="str">
        <f t="array" ref="AN514">IFNA(TEXT(XLOOKUP(C:C,'Follow up.2'!B:B,'Follow up.2'!AF:AF),if(left(B514,1)="3","x", "mm/yyyy")), "-")</f>
        <v/>
      </c>
      <c r="AO514" s="31"/>
      <c r="AP514" s="27"/>
      <c r="AQ514" s="3"/>
      <c r="AR514" s="3"/>
      <c r="AS514" s="3"/>
      <c r="AT514" s="3"/>
      <c r="AU514" s="3"/>
      <c r="AV514" s="3"/>
      <c r="AW514" s="3"/>
      <c r="AX514" s="3"/>
      <c r="AY514" s="3"/>
      <c r="AZ514" s="3"/>
      <c r="BA514" s="3"/>
      <c r="BB514" s="3"/>
      <c r="BC514" s="3"/>
      <c r="BD514" s="3"/>
      <c r="BE514" s="3"/>
      <c r="BF514" s="3"/>
      <c r="BG514" s="3"/>
      <c r="BH514" s="3"/>
      <c r="BI514" s="3"/>
    </row>
    <row r="515" ht="12.75" customHeight="1">
      <c r="A515" s="1"/>
      <c r="B515" s="1">
        <f t="array" ref="B515">ifna(iferror(xlookup(C:C,'1000'!A:A,'1000'!D:D),iferror(xlookup(C:C,'2000'!A:A,'2000'!D:D),xlookup(C:C,'3000'!A:A,'3000'!D:D))),"-")</f>
        <v>2080</v>
      </c>
      <c r="C515" s="26">
        <v>1528.0</v>
      </c>
      <c r="D515" s="27" t="s">
        <v>2198</v>
      </c>
      <c r="E515" s="27" t="s">
        <v>2199</v>
      </c>
      <c r="F515" s="27" t="s">
        <v>844</v>
      </c>
      <c r="G515" s="27">
        <v>17.0</v>
      </c>
      <c r="H515" s="137" t="s">
        <v>2200</v>
      </c>
      <c r="I515" s="29" t="s">
        <v>2201</v>
      </c>
      <c r="J515" s="27" t="s">
        <v>2202</v>
      </c>
      <c r="K515" s="30" t="s">
        <v>609</v>
      </c>
      <c r="L515" s="6" t="s">
        <v>609</v>
      </c>
      <c r="M515" s="6"/>
      <c r="N515" s="33" t="s">
        <v>654</v>
      </c>
      <c r="O515" s="86" t="s">
        <v>654</v>
      </c>
      <c r="P515" s="65" t="s">
        <v>106</v>
      </c>
      <c r="Q515" s="65" t="s">
        <v>45</v>
      </c>
      <c r="R515" s="65" t="s">
        <v>44</v>
      </c>
      <c r="S515" s="65" t="s">
        <v>44</v>
      </c>
      <c r="T515" s="65" t="s">
        <v>44</v>
      </c>
      <c r="U515" s="65" t="s">
        <v>44</v>
      </c>
      <c r="V515" s="66" t="s">
        <v>45</v>
      </c>
      <c r="W515" s="65" t="s">
        <v>46</v>
      </c>
      <c r="X515" s="65" t="s">
        <v>46</v>
      </c>
      <c r="Y515" s="65" t="s">
        <v>44</v>
      </c>
      <c r="Z515" s="38" t="str">
        <f t="array" ref="Z515">IFERROR(xlookup(C:C,'Follow up.1'!A:A,'Follow up.1'!AF:AF),"-")</f>
        <v>02/26</v>
      </c>
      <c r="AA515" s="51" t="s">
        <v>46</v>
      </c>
      <c r="AB515" s="6"/>
      <c r="AC515" s="6"/>
      <c r="AD515" s="6"/>
      <c r="AE515" s="6"/>
      <c r="AF515" s="6"/>
      <c r="AG515" s="6"/>
      <c r="AH515" s="6"/>
      <c r="AI515" s="6"/>
      <c r="AJ515" s="6"/>
      <c r="AK515" s="6"/>
      <c r="AL515" s="6"/>
      <c r="AM515" s="6"/>
      <c r="AN515" s="39" t="str">
        <f t="array" ref="AN515">IFNA(TEXT(XLOOKUP(C:C,'Follow up.2'!B:B,'Follow up.2'!AF:AF),if(left(B515,1)="3","x", "mm/yyyy")), "-")</f>
        <v/>
      </c>
      <c r="AO515" s="6"/>
      <c r="AP515" s="3"/>
      <c r="AQ515" s="3"/>
      <c r="AR515" s="3"/>
      <c r="AS515" s="3"/>
      <c r="AT515" s="3"/>
      <c r="AU515" s="3"/>
      <c r="AV515" s="3"/>
      <c r="AW515" s="3"/>
      <c r="AX515" s="3"/>
      <c r="AY515" s="3"/>
      <c r="AZ515" s="3"/>
      <c r="BA515" s="3"/>
      <c r="BB515" s="3"/>
      <c r="BC515" s="3"/>
      <c r="BD515" s="3"/>
      <c r="BE515" s="3"/>
      <c r="BF515" s="3"/>
      <c r="BG515" s="3"/>
      <c r="BH515" s="3"/>
      <c r="BI515" s="3"/>
    </row>
    <row r="516" ht="12.75" customHeight="1">
      <c r="A516" s="1"/>
      <c r="B516" s="1">
        <f t="array" ref="B516">ifna(iferror(xlookup(C:C,'1000'!A:A,'1000'!D:D),iferror(xlookup(C:C,'2000'!A:A,'2000'!D:D),xlookup(C:C,'3000'!A:A,'3000'!D:D))),"-")</f>
        <v>2083</v>
      </c>
      <c r="C516" s="26">
        <v>1444.0</v>
      </c>
      <c r="D516" s="27" t="s">
        <v>1039</v>
      </c>
      <c r="E516" s="27" t="s">
        <v>1040</v>
      </c>
      <c r="F516" s="27" t="s">
        <v>50</v>
      </c>
      <c r="G516" s="27">
        <v>17.0</v>
      </c>
      <c r="H516" s="28" t="s">
        <v>926</v>
      </c>
      <c r="I516" s="29" t="s">
        <v>927</v>
      </c>
      <c r="J516" s="27" t="s">
        <v>1043</v>
      </c>
      <c r="K516" s="30" t="s">
        <v>929</v>
      </c>
      <c r="L516" s="6" t="s">
        <v>929</v>
      </c>
      <c r="M516" s="6"/>
      <c r="N516" s="33" t="s">
        <v>654</v>
      </c>
      <c r="O516" s="86" t="s">
        <v>654</v>
      </c>
      <c r="P516" s="65" t="s">
        <v>56</v>
      </c>
      <c r="Q516" s="65" t="s">
        <v>56</v>
      </c>
      <c r="R516" s="65" t="s">
        <v>56</v>
      </c>
      <c r="S516" s="65" t="s">
        <v>45</v>
      </c>
      <c r="T516" s="65" t="s">
        <v>45</v>
      </c>
      <c r="U516" s="65" t="s">
        <v>45</v>
      </c>
      <c r="V516" s="66" t="s">
        <v>45</v>
      </c>
      <c r="W516" s="65" t="s">
        <v>86</v>
      </c>
      <c r="X516" s="65" t="s">
        <v>86</v>
      </c>
      <c r="Y516" s="65" t="s">
        <v>46</v>
      </c>
      <c r="Z516" s="38" t="str">
        <f t="array" ref="Z516">IFERROR(xlookup(C:C,'Follow up.1'!A:A,'Follow up.1'!AF:AF),"-")</f>
        <v>03/26</v>
      </c>
      <c r="AA516" s="51" t="s">
        <v>128</v>
      </c>
      <c r="AB516" s="6"/>
      <c r="AC516" s="6"/>
      <c r="AD516" s="6"/>
      <c r="AE516" s="6"/>
      <c r="AF516" s="6"/>
      <c r="AG516" s="6"/>
      <c r="AH516" s="6"/>
      <c r="AI516" s="6"/>
      <c r="AJ516" s="6"/>
      <c r="AK516" s="6"/>
      <c r="AL516" s="6"/>
      <c r="AM516" s="6"/>
      <c r="AN516" s="39" t="str">
        <f t="array" ref="AN516">IFNA(TEXT(XLOOKUP(C:C,'Follow up.2'!B:B,'Follow up.2'!AF:AF),if(left(B516,1)="3","x", "mm/yyyy")), "-")</f>
        <v/>
      </c>
      <c r="AO516" s="6"/>
      <c r="AP516" s="3"/>
      <c r="AQ516" s="3"/>
      <c r="AR516" s="3"/>
      <c r="AS516" s="3"/>
      <c r="AT516" s="3"/>
      <c r="AU516" s="3"/>
      <c r="AV516" s="3"/>
      <c r="AW516" s="3"/>
      <c r="AX516" s="3"/>
      <c r="AY516" s="3"/>
      <c r="AZ516" s="3"/>
      <c r="BA516" s="3"/>
      <c r="BB516" s="3"/>
      <c r="BC516" s="3"/>
      <c r="BD516" s="3"/>
      <c r="BE516" s="3"/>
      <c r="BF516" s="3"/>
      <c r="BG516" s="3"/>
      <c r="BH516" s="3"/>
      <c r="BI516" s="3"/>
    </row>
    <row r="517" ht="12.75" customHeight="1">
      <c r="A517" s="1"/>
      <c r="B517" s="1">
        <f t="array" ref="B517">ifna(iferror(xlookup(C:C,'1000'!A:A,'1000'!D:D),iferror(xlookup(C:C,'2000'!A:A,'2000'!D:D),xlookup(C:C,'3000'!A:A,'3000'!D:D))),"-")</f>
        <v>2099</v>
      </c>
      <c r="C517" s="26">
        <v>1488.0</v>
      </c>
      <c r="D517" s="27" t="s">
        <v>2203</v>
      </c>
      <c r="E517" s="27" t="s">
        <v>2204</v>
      </c>
      <c r="F517" s="27" t="s">
        <v>124</v>
      </c>
      <c r="G517" s="27">
        <v>17.0</v>
      </c>
      <c r="H517" s="28" t="s">
        <v>2205</v>
      </c>
      <c r="I517" s="29" t="s">
        <v>2206</v>
      </c>
      <c r="J517" s="27" t="s">
        <v>2207</v>
      </c>
      <c r="K517" s="30" t="s">
        <v>206</v>
      </c>
      <c r="L517" s="6" t="s">
        <v>206</v>
      </c>
      <c r="M517" s="51"/>
      <c r="N517" s="82" t="s">
        <v>654</v>
      </c>
      <c r="O517" s="86" t="s">
        <v>654</v>
      </c>
      <c r="P517" s="65" t="s">
        <v>46</v>
      </c>
      <c r="Q517" s="65" t="s">
        <v>46</v>
      </c>
      <c r="R517" s="65" t="s">
        <v>46</v>
      </c>
      <c r="S517" s="65" t="s">
        <v>46</v>
      </c>
      <c r="T517" s="65" t="s">
        <v>45</v>
      </c>
      <c r="U517" s="65" t="s">
        <v>45</v>
      </c>
      <c r="V517" s="66" t="s">
        <v>46</v>
      </c>
      <c r="W517" s="65" t="s">
        <v>46</v>
      </c>
      <c r="X517" s="65" t="s">
        <v>46</v>
      </c>
      <c r="Y517" s="65" t="s">
        <v>76</v>
      </c>
      <c r="Z517" s="38" t="str">
        <f t="array" ref="Z517">IFERROR(xlookup(C:C,'Follow up.1'!A:A,'Follow up.1'!AF:AF),"-")</f>
        <v>02/26</v>
      </c>
      <c r="AA517" s="51" t="s">
        <v>46</v>
      </c>
      <c r="AB517" s="6"/>
      <c r="AC517" s="6"/>
      <c r="AD517" s="6"/>
      <c r="AE517" s="6"/>
      <c r="AF517" s="6"/>
      <c r="AG517" s="6"/>
      <c r="AH517" s="6"/>
      <c r="AI517" s="6"/>
      <c r="AJ517" s="6"/>
      <c r="AK517" s="6"/>
      <c r="AL517" s="6"/>
      <c r="AM517" s="6"/>
      <c r="AN517" s="39" t="str">
        <f t="array" ref="AN517">IFNA(TEXT(XLOOKUP(C:C,'Follow up.2'!B:B,'Follow up.2'!AF:AF),if(left(B517,1)="3","x", "mm/yyyy")), "-")</f>
        <v/>
      </c>
      <c r="AO517" s="6"/>
      <c r="AP517" s="46"/>
      <c r="AQ517" s="46"/>
      <c r="AR517" s="3"/>
      <c r="AS517" s="3"/>
      <c r="AT517" s="3"/>
      <c r="AU517" s="3"/>
      <c r="AV517" s="3"/>
      <c r="AW517" s="3"/>
      <c r="AX517" s="3"/>
      <c r="AY517" s="3"/>
      <c r="AZ517" s="3"/>
      <c r="BA517" s="3"/>
      <c r="BB517" s="3"/>
      <c r="BC517" s="3"/>
      <c r="BD517" s="3"/>
      <c r="BE517" s="3"/>
      <c r="BF517" s="3"/>
      <c r="BG517" s="3"/>
      <c r="BH517" s="3"/>
      <c r="BI517" s="3"/>
    </row>
    <row r="518" ht="12.75" customHeight="1">
      <c r="A518" s="1"/>
      <c r="B518" s="1">
        <f t="array" ref="B518">ifna(iferror(xlookup(C:C,'1000'!A:A,'1000'!D:D),iferror(xlookup(C:C,'2000'!A:A,'2000'!D:D),xlookup(C:C,'3000'!A:A,'3000'!D:D))),"-")</f>
        <v>2079</v>
      </c>
      <c r="C518" s="133">
        <v>1369.0</v>
      </c>
      <c r="D518" s="134" t="s">
        <v>2208</v>
      </c>
      <c r="E518" s="134" t="s">
        <v>2209</v>
      </c>
      <c r="F518" s="27" t="s">
        <v>50</v>
      </c>
      <c r="G518" s="134">
        <v>17.0</v>
      </c>
      <c r="H518" s="28" t="s">
        <v>531</v>
      </c>
      <c r="I518" s="29"/>
      <c r="J518" s="134" t="s">
        <v>2210</v>
      </c>
      <c r="K518" s="30" t="s">
        <v>42</v>
      </c>
      <c r="L518" s="31" t="s">
        <v>42</v>
      </c>
      <c r="M518" s="31"/>
      <c r="N518" s="82" t="s">
        <v>654</v>
      </c>
      <c r="O518" s="86" t="s">
        <v>654</v>
      </c>
      <c r="P518" s="65" t="s">
        <v>106</v>
      </c>
      <c r="Q518" s="65" t="s">
        <v>45</v>
      </c>
      <c r="R518" s="65" t="s">
        <v>45</v>
      </c>
      <c r="S518" s="65" t="s">
        <v>45</v>
      </c>
      <c r="T518" s="65" t="s">
        <v>45</v>
      </c>
      <c r="U518" s="65" t="s">
        <v>45</v>
      </c>
      <c r="V518" s="66" t="s">
        <v>45</v>
      </c>
      <c r="W518" s="65" t="s">
        <v>56</v>
      </c>
      <c r="X518" s="65" t="s">
        <v>56</v>
      </c>
      <c r="Y518" s="65" t="s">
        <v>56</v>
      </c>
      <c r="Z518" s="38" t="str">
        <f t="array" ref="Z518">IFERROR(xlookup(C:C,'Follow up.1'!A:A,'Follow up.1'!AF:AF),"-")</f>
        <v>01/26</v>
      </c>
      <c r="AA518" s="51" t="s">
        <v>57</v>
      </c>
      <c r="AB518" s="6"/>
      <c r="AC518" s="6"/>
      <c r="AD518" s="6"/>
      <c r="AE518" s="6"/>
      <c r="AF518" s="6"/>
      <c r="AG518" s="6"/>
      <c r="AH518" s="6"/>
      <c r="AI518" s="6"/>
      <c r="AJ518" s="6"/>
      <c r="AK518" s="6"/>
      <c r="AL518" s="6"/>
      <c r="AM518" s="6"/>
      <c r="AN518" s="39" t="str">
        <f t="array" ref="AN518">IFNA(TEXT(XLOOKUP(C:C,'Follow up.2'!B:B,'Follow up.2'!AF:AF),if(left(B518,1)="3","x", "mm/yyyy")), "-")</f>
        <v/>
      </c>
      <c r="AO518" s="6"/>
      <c r="AP518" s="3"/>
      <c r="AQ518" s="3"/>
      <c r="AR518" s="3"/>
      <c r="AS518" s="3"/>
      <c r="AT518" s="3"/>
      <c r="AU518" s="3"/>
      <c r="AV518" s="3"/>
      <c r="AW518" s="3"/>
      <c r="AX518" s="3"/>
      <c r="AY518" s="3"/>
      <c r="AZ518" s="3"/>
      <c r="BA518" s="3"/>
      <c r="BB518" s="3"/>
      <c r="BC518" s="3"/>
      <c r="BD518" s="3"/>
      <c r="BE518" s="3"/>
      <c r="BF518" s="3"/>
      <c r="BG518" s="3"/>
      <c r="BH518" s="3"/>
      <c r="BI518" s="3"/>
    </row>
    <row r="519" ht="12.75" customHeight="1">
      <c r="A519" s="1"/>
      <c r="B519" s="1">
        <f t="array" ref="B519">ifna(iferror(xlookup(C:C,'1000'!A:A,'1000'!D:D),iferror(xlookup(C:C,'2000'!A:A,'2000'!D:D),xlookup(C:C,'3000'!A:A,'3000'!D:D))),"-")</f>
        <v>2002</v>
      </c>
      <c r="C519" s="52">
        <v>10.0</v>
      </c>
      <c r="D519" s="53" t="s">
        <v>2211</v>
      </c>
      <c r="E519" s="53" t="s">
        <v>2212</v>
      </c>
      <c r="F519" s="53" t="s">
        <v>2213</v>
      </c>
      <c r="G519" s="53">
        <v>17.0</v>
      </c>
      <c r="H519" s="28" t="s">
        <v>2214</v>
      </c>
      <c r="I519" s="54" t="s">
        <v>1852</v>
      </c>
      <c r="J519" s="53" t="s">
        <v>2215</v>
      </c>
      <c r="K519" s="30"/>
      <c r="L519" s="6"/>
      <c r="M519" s="51" t="s">
        <v>1854</v>
      </c>
      <c r="N519" s="33" t="s">
        <v>654</v>
      </c>
      <c r="O519" s="145" t="s">
        <v>654</v>
      </c>
      <c r="P519" s="35" t="s">
        <v>45</v>
      </c>
      <c r="Q519" s="35" t="s">
        <v>45</v>
      </c>
      <c r="R519" s="35" t="s">
        <v>45</v>
      </c>
      <c r="S519" s="35" t="s">
        <v>45</v>
      </c>
      <c r="T519" s="35" t="s">
        <v>45</v>
      </c>
      <c r="U519" s="35" t="s">
        <v>45</v>
      </c>
      <c r="V519" s="35" t="s">
        <v>45</v>
      </c>
      <c r="W519" s="35" t="s">
        <v>45</v>
      </c>
      <c r="X519" s="35" t="s">
        <v>45</v>
      </c>
      <c r="Y519" s="35" t="s">
        <v>45</v>
      </c>
      <c r="Z519" s="38" t="str">
        <f t="array" ref="Z519">IFERROR(xlookup(C:C,'Follow up.1'!A:A,'Follow up.1'!AF:AF),"-")</f>
        <v> 10/24</v>
      </c>
      <c r="AA519" s="32" t="s">
        <v>46</v>
      </c>
      <c r="AB519" s="32" t="s">
        <v>46</v>
      </c>
      <c r="AC519" s="32" t="s">
        <v>46</v>
      </c>
      <c r="AD519" s="32" t="s">
        <v>46</v>
      </c>
      <c r="AE519" s="31"/>
      <c r="AF519" s="31"/>
      <c r="AG519" s="31"/>
      <c r="AH519" s="31"/>
      <c r="AI519" s="31"/>
      <c r="AJ519" s="31"/>
      <c r="AK519" s="31"/>
      <c r="AL519" s="31"/>
      <c r="AM519" s="31"/>
      <c r="AN519" s="39" t="str">
        <f t="array" ref="AN519">IFNA(TEXT(XLOOKUP(C:C,'Follow up.2'!B:B,'Follow up.2'!AF:AF),if(left(B519,1)="3","x", "mm/yyyy")), "-")</f>
        <v/>
      </c>
      <c r="AO519" s="31"/>
      <c r="AP519" s="27"/>
      <c r="AQ519" s="3"/>
      <c r="AR519" s="3"/>
      <c r="AS519" s="3"/>
      <c r="AT519" s="3"/>
      <c r="AU519" s="3"/>
      <c r="AV519" s="3"/>
      <c r="AW519" s="3"/>
      <c r="AX519" s="3"/>
      <c r="AY519" s="3"/>
      <c r="AZ519" s="3"/>
      <c r="BA519" s="3"/>
      <c r="BB519" s="3"/>
      <c r="BC519" s="3"/>
      <c r="BD519" s="3"/>
      <c r="BE519" s="3"/>
      <c r="BF519" s="3"/>
      <c r="BG519" s="3"/>
      <c r="BH519" s="3"/>
      <c r="BI519" s="3"/>
    </row>
    <row r="520" ht="12.75" customHeight="1">
      <c r="A520" s="1"/>
      <c r="B520" s="1">
        <f t="array" ref="B520">ifna(iferror(xlookup(C:C,'1000'!A:A,'1000'!D:D),iferror(xlookup(C:C,'2000'!A:A,'2000'!D:D),xlookup(C:C,'3000'!A:A,'3000'!D:D))),"-")</f>
        <v>2065</v>
      </c>
      <c r="C520" s="26">
        <v>1346.0</v>
      </c>
      <c r="D520" s="27" t="s">
        <v>2216</v>
      </c>
      <c r="E520" s="27" t="s">
        <v>2217</v>
      </c>
      <c r="F520" s="27" t="s">
        <v>92</v>
      </c>
      <c r="G520" s="27">
        <v>17.0</v>
      </c>
      <c r="H520" s="28" t="s">
        <v>2218</v>
      </c>
      <c r="I520" s="29" t="s">
        <v>2219</v>
      </c>
      <c r="J520" s="27" t="s">
        <v>2220</v>
      </c>
      <c r="K520" s="30" t="s">
        <v>609</v>
      </c>
      <c r="L520" s="31" t="s">
        <v>609</v>
      </c>
      <c r="M520" s="32" t="s">
        <v>2221</v>
      </c>
      <c r="N520" s="82" t="s">
        <v>654</v>
      </c>
      <c r="O520" s="86" t="s">
        <v>654</v>
      </c>
      <c r="P520" s="65" t="s">
        <v>46</v>
      </c>
      <c r="Q520" s="65" t="s">
        <v>45</v>
      </c>
      <c r="R520" s="65" t="s">
        <v>56</v>
      </c>
      <c r="S520" s="65" t="s">
        <v>56</v>
      </c>
      <c r="T520" s="65" t="s">
        <v>56</v>
      </c>
      <c r="U520" s="65" t="s">
        <v>56</v>
      </c>
      <c r="V520" s="65" t="s">
        <v>45</v>
      </c>
      <c r="W520" s="65" t="s">
        <v>106</v>
      </c>
      <c r="X520" s="65" t="s">
        <v>106</v>
      </c>
      <c r="Y520" s="65" t="s">
        <v>106</v>
      </c>
      <c r="Z520" s="38" t="str">
        <f t="array" ref="Z520">IFERROR(xlookup(C:C,'Follow up.1'!A:A,'Follow up.1'!AF:AF),"-")</f>
        <v>11/25</v>
      </c>
      <c r="AA520" s="6"/>
      <c r="AB520" s="6"/>
      <c r="AC520" s="6"/>
      <c r="AD520" s="6"/>
      <c r="AE520" s="6"/>
      <c r="AF520" s="6"/>
      <c r="AG520" s="6"/>
      <c r="AH520" s="6"/>
      <c r="AI520" s="6"/>
      <c r="AJ520" s="6"/>
      <c r="AK520" s="6"/>
      <c r="AL520" s="6"/>
      <c r="AM520" s="6"/>
      <c r="AN520" s="39" t="str">
        <f t="array" ref="AN520">IFNA(TEXT(XLOOKUP(C:C,'Follow up.2'!B:B,'Follow up.2'!AF:AF), "mm/yyyy"), "-")</f>
        <v/>
      </c>
      <c r="AO520" s="6"/>
      <c r="AP520" s="3"/>
      <c r="AQ520" s="3"/>
      <c r="AR520" s="3"/>
      <c r="AS520" s="3"/>
      <c r="AT520" s="3"/>
      <c r="AU520" s="3"/>
      <c r="AV520" s="3"/>
      <c r="AW520" s="3"/>
      <c r="AX520" s="3"/>
      <c r="AY520" s="3"/>
      <c r="AZ520" s="3"/>
      <c r="BA520" s="3"/>
      <c r="BB520" s="3"/>
      <c r="BC520" s="3"/>
      <c r="BD520" s="3"/>
      <c r="BE520" s="3"/>
      <c r="BF520" s="3"/>
      <c r="BG520" s="3"/>
      <c r="BH520" s="3"/>
      <c r="BI520" s="3"/>
    </row>
    <row r="521" ht="12.75" customHeight="1">
      <c r="A521" s="1"/>
      <c r="B521" s="1">
        <f t="array" ref="B521">ifna(iferror(xlookup(C:C,'1000'!A:A,'1000'!D:D),iferror(xlookup(C:C,'2000'!A:A,'2000'!D:D),xlookup(C:C,'3000'!A:A,'3000'!D:D))),"-")</f>
        <v>2073</v>
      </c>
      <c r="C521" s="133">
        <v>1388.0</v>
      </c>
      <c r="D521" s="134" t="s">
        <v>2222</v>
      </c>
      <c r="E521" s="134" t="s">
        <v>2223</v>
      </c>
      <c r="F521" s="27" t="s">
        <v>50</v>
      </c>
      <c r="G521" s="134">
        <v>17.0</v>
      </c>
      <c r="H521" s="28" t="s">
        <v>2224</v>
      </c>
      <c r="I521" s="141">
        <v>6.094373001E9</v>
      </c>
      <c r="J521" s="134">
        <v>6.092260672E9</v>
      </c>
      <c r="K521" s="30" t="s">
        <v>42</v>
      </c>
      <c r="L521" s="31" t="s">
        <v>42</v>
      </c>
      <c r="M521" s="31"/>
      <c r="N521" s="82" t="s">
        <v>654</v>
      </c>
      <c r="O521" s="86" t="s">
        <v>654</v>
      </c>
      <c r="P521" s="65" t="s">
        <v>106</v>
      </c>
      <c r="Q521" s="65" t="s">
        <v>45</v>
      </c>
      <c r="R521" s="65" t="s">
        <v>45</v>
      </c>
      <c r="S521" s="65" t="s">
        <v>45</v>
      </c>
      <c r="T521" s="65" t="s">
        <v>106</v>
      </c>
      <c r="U521" s="65" t="s">
        <v>106</v>
      </c>
      <c r="V521" s="65" t="s">
        <v>45</v>
      </c>
      <c r="W521" s="65" t="s">
        <v>45</v>
      </c>
      <c r="X521" s="65" t="s">
        <v>45</v>
      </c>
      <c r="Y521" s="65" t="s">
        <v>106</v>
      </c>
      <c r="Z521" s="38" t="str">
        <f t="array" ref="Z521">IFERROR(xlookup(C:C,'Follow up.1'!A:A,'Follow up.1'!AF:AF),"-")</f>
        <v>12/25</v>
      </c>
      <c r="AA521" s="51" t="s">
        <v>56</v>
      </c>
      <c r="AB521" s="6"/>
      <c r="AC521" s="6"/>
      <c r="AD521" s="6"/>
      <c r="AE521" s="6"/>
      <c r="AF521" s="6"/>
      <c r="AG521" s="6"/>
      <c r="AH521" s="6"/>
      <c r="AI521" s="6"/>
      <c r="AJ521" s="6"/>
      <c r="AK521" s="6"/>
      <c r="AL521" s="6"/>
      <c r="AM521" s="6"/>
      <c r="AN521" s="39" t="str">
        <f t="array" ref="AN521">IFNA(TEXT(XLOOKUP(C:C,'Follow up.2'!B:B,'Follow up.2'!AF:AF), "mm/yyyy"), "-")</f>
        <v/>
      </c>
      <c r="AO521" s="6"/>
      <c r="AP521" s="3"/>
      <c r="AQ521" s="3"/>
      <c r="AR521" s="3"/>
      <c r="AS521" s="3"/>
      <c r="AT521" s="3"/>
      <c r="AU521" s="3"/>
      <c r="AV521" s="3"/>
      <c r="AW521" s="3"/>
      <c r="AX521" s="3"/>
      <c r="AY521" s="3"/>
      <c r="AZ521" s="3"/>
      <c r="BA521" s="3"/>
      <c r="BB521" s="3"/>
      <c r="BC521" s="3"/>
      <c r="BD521" s="3"/>
      <c r="BE521" s="3"/>
      <c r="BF521" s="3"/>
      <c r="BG521" s="3"/>
      <c r="BH521" s="3"/>
      <c r="BI521" s="3"/>
    </row>
    <row r="522" ht="12.75" customHeight="1">
      <c r="A522" s="1"/>
      <c r="B522" s="1">
        <f t="array" ref="B522">ifna(iferror(xlookup(C:C,'1000'!A:A,'1000'!D:D),iferror(xlookup(C:C,'2000'!A:A,'2000'!D:D),xlookup(C:C,'3000'!A:A,'3000'!D:D))),"-")</f>
        <v>2082</v>
      </c>
      <c r="C522" s="26">
        <v>1549.0</v>
      </c>
      <c r="D522" s="27" t="s">
        <v>900</v>
      </c>
      <c r="E522" s="27" t="s">
        <v>2225</v>
      </c>
      <c r="F522" s="27" t="s">
        <v>92</v>
      </c>
      <c r="G522" s="27">
        <v>17.0</v>
      </c>
      <c r="H522" s="28" t="s">
        <v>2226</v>
      </c>
      <c r="I522" s="29" t="s">
        <v>2227</v>
      </c>
      <c r="J522" s="27" t="s">
        <v>2228</v>
      </c>
      <c r="K522" s="30" t="s">
        <v>2229</v>
      </c>
      <c r="L522" s="6" t="s">
        <v>2229</v>
      </c>
      <c r="M522" s="6"/>
      <c r="N522" s="82" t="s">
        <v>654</v>
      </c>
      <c r="O522" s="86" t="s">
        <v>654</v>
      </c>
      <c r="P522" s="65" t="s">
        <v>56</v>
      </c>
      <c r="Q522" s="65" t="s">
        <v>45</v>
      </c>
      <c r="R522" s="65" t="s">
        <v>45</v>
      </c>
      <c r="S522" s="65" t="s">
        <v>45</v>
      </c>
      <c r="T522" s="65" t="s">
        <v>45</v>
      </c>
      <c r="U522" s="65" t="s">
        <v>45</v>
      </c>
      <c r="V522" s="66" t="s">
        <v>45</v>
      </c>
      <c r="W522" s="65" t="s">
        <v>45</v>
      </c>
      <c r="X522" s="65" t="s">
        <v>45</v>
      </c>
      <c r="Y522" s="65" t="s">
        <v>44</v>
      </c>
      <c r="Z522" s="38" t="str">
        <f t="array" ref="Z522">IFERROR(xlookup(C:C,'Follow up.1'!A:A,'Follow up.1'!AF:AF),"-")</f>
        <v>12/25</v>
      </c>
      <c r="AA522" s="51" t="s">
        <v>239</v>
      </c>
      <c r="AB522" s="6"/>
      <c r="AC522" s="6"/>
      <c r="AD522" s="6"/>
      <c r="AE522" s="6"/>
      <c r="AF522" s="6"/>
      <c r="AG522" s="6"/>
      <c r="AH522" s="6"/>
      <c r="AI522" s="6"/>
      <c r="AJ522" s="6"/>
      <c r="AK522" s="6"/>
      <c r="AL522" s="31"/>
      <c r="AM522" s="6"/>
      <c r="AN522" s="39" t="str">
        <f t="array" ref="AN522">IFNA(TEXT(XLOOKUP(C:C,'Follow up.2'!B:B,'Follow up.2'!AF:AF), "mm/yyyy"), "-")</f>
        <v/>
      </c>
      <c r="AO522" s="6"/>
      <c r="AP522" s="3"/>
      <c r="AQ522" s="3"/>
      <c r="AR522" s="3"/>
      <c r="AS522" s="3"/>
      <c r="AT522" s="3"/>
      <c r="AU522" s="3"/>
      <c r="AV522" s="3"/>
      <c r="AW522" s="3"/>
      <c r="AX522" s="3"/>
      <c r="AY522" s="3"/>
      <c r="AZ522" s="3"/>
      <c r="BA522" s="3"/>
      <c r="BB522" s="3"/>
      <c r="BC522" s="3"/>
      <c r="BD522" s="3"/>
      <c r="BE522" s="3"/>
      <c r="BF522" s="3"/>
      <c r="BG522" s="3"/>
      <c r="BH522" s="3"/>
      <c r="BI522" s="3"/>
    </row>
    <row r="523" ht="12.75" customHeight="1">
      <c r="A523" s="1"/>
      <c r="B523" s="1" t="str">
        <f t="array" ref="B523">ifna(iferror(xlookup(C:C,'1000'!A:A,'1000'!D:D),iferror(xlookup(C:C,'2000'!A:A,'2000'!D:D),xlookup(C:C,'3000'!A:A,'3000'!D:D))),"-")</f>
        <v>-</v>
      </c>
      <c r="C523" s="26">
        <v>1123.0</v>
      </c>
      <c r="D523" s="27" t="s">
        <v>2230</v>
      </c>
      <c r="E523" s="27" t="s">
        <v>2231</v>
      </c>
      <c r="F523" s="27" t="s">
        <v>38</v>
      </c>
      <c r="G523" s="27">
        <v>17.0</v>
      </c>
      <c r="H523" s="28" t="s">
        <v>2230</v>
      </c>
      <c r="I523" s="29" t="s">
        <v>1062</v>
      </c>
      <c r="J523" s="27"/>
      <c r="K523" s="30" t="s">
        <v>42</v>
      </c>
      <c r="L523" s="31" t="s">
        <v>42</v>
      </c>
      <c r="M523" s="51" t="s">
        <v>895</v>
      </c>
      <c r="N523" s="153" t="s">
        <v>58</v>
      </c>
      <c r="O523" s="149" t="s">
        <v>58</v>
      </c>
      <c r="P523" s="35" t="s">
        <v>76</v>
      </c>
      <c r="Q523" s="35" t="s">
        <v>56</v>
      </c>
      <c r="R523" s="35" t="s">
        <v>56</v>
      </c>
      <c r="S523" s="35"/>
      <c r="T523" s="35"/>
      <c r="U523" s="35"/>
      <c r="V523" s="35"/>
      <c r="W523" s="35"/>
      <c r="X523" s="35"/>
      <c r="Y523" s="35"/>
      <c r="Z523" s="38" t="str">
        <f t="array" ref="Z523">IFERROR(xlookup(C:C,'Follow up.1'!A:A,'Follow up.1'!AF:AF),"-")</f>
        <v>-</v>
      </c>
      <c r="AA523" s="31"/>
      <c r="AB523" s="31"/>
      <c r="AC523" s="31"/>
      <c r="AD523" s="31"/>
      <c r="AE523" s="31"/>
      <c r="AF523" s="31"/>
      <c r="AG523" s="31"/>
      <c r="AH523" s="31"/>
      <c r="AI523" s="31"/>
      <c r="AJ523" s="31"/>
      <c r="AK523" s="31"/>
      <c r="AL523" s="31"/>
      <c r="AM523" s="31"/>
      <c r="AN523" s="39" t="str">
        <f t="array" ref="AN523">IFNA(TEXT(XLOOKUP(C:C,'Follow up.2'!B:B,'Follow up.2'!AF:AF), "mm/yyyy"), "-")</f>
        <v>-</v>
      </c>
      <c r="AO523" s="31"/>
      <c r="AP523" s="27"/>
      <c r="AQ523" s="3"/>
      <c r="AR523" s="3"/>
      <c r="AS523" s="3"/>
      <c r="AT523" s="3"/>
      <c r="AU523" s="3"/>
      <c r="AV523" s="3"/>
      <c r="AW523" s="3"/>
      <c r="AX523" s="3"/>
      <c r="AY523" s="3"/>
      <c r="AZ523" s="3"/>
      <c r="BA523" s="3"/>
      <c r="BB523" s="3"/>
      <c r="BC523" s="3"/>
      <c r="BD523" s="3"/>
      <c r="BE523" s="3"/>
      <c r="BF523" s="3"/>
      <c r="BG523" s="3"/>
      <c r="BH523" s="3"/>
      <c r="BI523" s="3"/>
    </row>
    <row r="524" ht="12.75" customHeight="1">
      <c r="A524" s="1"/>
      <c r="B524" s="1" t="str">
        <f t="array" ref="B524">ifna(iferror(xlookup(C:C,'1000'!A:A,'1000'!D:D),iferror(xlookup(C:C,'2000'!A:A,'2000'!D:D),xlookup(C:C,'3000'!A:A,'3000'!D:D))),"-")</f>
        <v>-</v>
      </c>
      <c r="C524" s="26">
        <v>1128.0</v>
      </c>
      <c r="D524" s="27" t="s">
        <v>2232</v>
      </c>
      <c r="E524" s="27" t="s">
        <v>2233</v>
      </c>
      <c r="F524" s="27" t="s">
        <v>124</v>
      </c>
      <c r="G524" s="27">
        <v>17.0</v>
      </c>
      <c r="H524" s="28" t="s">
        <v>2234</v>
      </c>
      <c r="I524" s="29" t="s">
        <v>1576</v>
      </c>
      <c r="J524" s="27"/>
      <c r="K524" s="30" t="s">
        <v>42</v>
      </c>
      <c r="L524" s="31" t="s">
        <v>42</v>
      </c>
      <c r="M524" s="51" t="s">
        <v>895</v>
      </c>
      <c r="N524" s="153" t="s">
        <v>58</v>
      </c>
      <c r="O524" s="149" t="s">
        <v>58</v>
      </c>
      <c r="P524" s="206" t="s">
        <v>114</v>
      </c>
      <c r="Q524" s="35" t="s">
        <v>45</v>
      </c>
      <c r="R524" s="35" t="s">
        <v>56</v>
      </c>
      <c r="S524" s="35" t="s">
        <v>56</v>
      </c>
      <c r="T524" s="35" t="s">
        <v>45</v>
      </c>
      <c r="U524" s="35"/>
      <c r="V524" s="35"/>
      <c r="W524" s="35"/>
      <c r="X524" s="35"/>
      <c r="Y524" s="35"/>
      <c r="Z524" s="38" t="str">
        <f t="array" ref="Z524">IFERROR(xlookup(C:C,'Follow up.1'!A:A,'Follow up.1'!AF:AF),"-")</f>
        <v>-</v>
      </c>
      <c r="AA524" s="31"/>
      <c r="AB524" s="31"/>
      <c r="AC524" s="31"/>
      <c r="AD524" s="31"/>
      <c r="AE524" s="31"/>
      <c r="AF524" s="31"/>
      <c r="AG524" s="31"/>
      <c r="AH524" s="31"/>
      <c r="AI524" s="31"/>
      <c r="AJ524" s="31"/>
      <c r="AK524" s="31"/>
      <c r="AL524" s="31"/>
      <c r="AM524" s="31"/>
      <c r="AN524" s="39" t="str">
        <f t="array" ref="AN524">IFNA(TEXT(XLOOKUP(C:C,'Follow up.2'!B:B,'Follow up.2'!AF:AF), "mm/yyyy"), "-")</f>
        <v>-</v>
      </c>
      <c r="AO524" s="31"/>
      <c r="AP524" s="27"/>
      <c r="AQ524" s="3"/>
      <c r="AR524" s="3"/>
      <c r="AS524" s="3"/>
      <c r="AT524" s="3"/>
      <c r="AU524" s="3"/>
      <c r="AV524" s="3"/>
      <c r="AW524" s="3"/>
      <c r="AX524" s="3"/>
      <c r="AY524" s="3"/>
      <c r="AZ524" s="3"/>
      <c r="BA524" s="3"/>
      <c r="BB524" s="3"/>
      <c r="BC524" s="3"/>
      <c r="BD524" s="3"/>
      <c r="BE524" s="3"/>
      <c r="BF524" s="3"/>
      <c r="BG524" s="3"/>
      <c r="BH524" s="3"/>
      <c r="BI524" s="3"/>
    </row>
    <row r="525" ht="12.75" customHeight="1">
      <c r="A525" s="1"/>
      <c r="B525" s="1" t="str">
        <f t="array" ref="B525">ifna(iferror(xlookup(C:C,'1000'!A:A,'1000'!D:D),iferror(xlookup(C:C,'2000'!A:A,'2000'!D:D),xlookup(C:C,'3000'!A:A,'3000'!D:D))),"-")</f>
        <v>-</v>
      </c>
      <c r="C525" s="26">
        <v>1160.0</v>
      </c>
      <c r="D525" s="128" t="s">
        <v>2235</v>
      </c>
      <c r="E525" s="128" t="s">
        <v>2236</v>
      </c>
      <c r="F525" s="128" t="s">
        <v>287</v>
      </c>
      <c r="G525" s="128">
        <v>17.0</v>
      </c>
      <c r="H525" s="77" t="s">
        <v>2237</v>
      </c>
      <c r="I525" s="29">
        <v>5.513581119E9</v>
      </c>
      <c r="J525" s="128" t="s">
        <v>2238</v>
      </c>
      <c r="K525" s="30" t="s">
        <v>42</v>
      </c>
      <c r="L525" s="31" t="s">
        <v>42</v>
      </c>
      <c r="M525" s="51" t="s">
        <v>895</v>
      </c>
      <c r="N525" s="153" t="s">
        <v>58</v>
      </c>
      <c r="O525" s="149" t="s">
        <v>58</v>
      </c>
      <c r="P525" s="206" t="s">
        <v>76</v>
      </c>
      <c r="Q525" s="35" t="s">
        <v>45</v>
      </c>
      <c r="R525" s="35" t="s">
        <v>106</v>
      </c>
      <c r="S525" s="35"/>
      <c r="T525" s="35"/>
      <c r="U525" s="35"/>
      <c r="V525" s="35"/>
      <c r="W525" s="35"/>
      <c r="X525" s="35"/>
      <c r="Y525" s="35"/>
      <c r="Z525" s="38" t="str">
        <f t="array" ref="Z525">IFERROR(xlookup(C:C,'Follow up.1'!A:A,'Follow up.1'!AF:AF),"-")</f>
        <v>-</v>
      </c>
      <c r="AA525" s="31"/>
      <c r="AB525" s="31"/>
      <c r="AC525" s="31"/>
      <c r="AD525" s="31"/>
      <c r="AE525" s="31"/>
      <c r="AF525" s="31"/>
      <c r="AG525" s="31"/>
      <c r="AH525" s="31"/>
      <c r="AI525" s="31"/>
      <c r="AJ525" s="31"/>
      <c r="AK525" s="31"/>
      <c r="AL525" s="31"/>
      <c r="AM525" s="31"/>
      <c r="AN525" s="39" t="str">
        <f t="array" ref="AN525">IFNA(TEXT(XLOOKUP(C:C,'Follow up.2'!B:B,'Follow up.2'!AF:AF), "mm/yyyy"), "-")</f>
        <v>-</v>
      </c>
      <c r="AO525" s="31"/>
      <c r="AP525" s="27"/>
      <c r="AQ525" s="3"/>
      <c r="AR525" s="3"/>
      <c r="AS525" s="3"/>
      <c r="AT525" s="3"/>
      <c r="AU525" s="3"/>
      <c r="AV525" s="3"/>
      <c r="AW525" s="3"/>
      <c r="AX525" s="3"/>
      <c r="AY525" s="3"/>
      <c r="AZ525" s="3"/>
      <c r="BA525" s="3"/>
      <c r="BB525" s="3"/>
      <c r="BC525" s="3"/>
      <c r="BD525" s="3"/>
      <c r="BE525" s="3"/>
      <c r="BF525" s="3"/>
      <c r="BG525" s="3"/>
      <c r="BH525" s="3"/>
      <c r="BI525" s="3"/>
    </row>
    <row r="526" ht="12.75" customHeight="1">
      <c r="A526" s="1"/>
      <c r="B526" s="1" t="str">
        <f t="array" ref="B526">ifna(iferror(xlookup(C:C,'1000'!A:A,'1000'!D:D),iferror(xlookup(C:C,'2000'!A:A,'2000'!D:D),xlookup(C:C,'3000'!A:A,'3000'!D:D))),"-")</f>
        <v>-</v>
      </c>
      <c r="C526" s="26">
        <v>1162.0</v>
      </c>
      <c r="D526" s="128" t="s">
        <v>1916</v>
      </c>
      <c r="E526" s="128" t="s">
        <v>2239</v>
      </c>
      <c r="F526" s="128" t="s">
        <v>71</v>
      </c>
      <c r="G526" s="128">
        <v>17.0</v>
      </c>
      <c r="H526" s="77" t="s">
        <v>2240</v>
      </c>
      <c r="I526" s="127" t="s">
        <v>2241</v>
      </c>
      <c r="J526" s="128"/>
      <c r="K526" s="30" t="s">
        <v>42</v>
      </c>
      <c r="L526" s="31" t="s">
        <v>42</v>
      </c>
      <c r="M526" s="51" t="s">
        <v>895</v>
      </c>
      <c r="N526" s="153" t="s">
        <v>58</v>
      </c>
      <c r="O526" s="149" t="s">
        <v>58</v>
      </c>
      <c r="P526" s="35" t="s">
        <v>76</v>
      </c>
      <c r="Q526" s="35"/>
      <c r="R526" s="35"/>
      <c r="S526" s="35"/>
      <c r="T526" s="35"/>
      <c r="U526" s="35"/>
      <c r="V526" s="35"/>
      <c r="W526" s="35"/>
      <c r="X526" s="35"/>
      <c r="Y526" s="35"/>
      <c r="Z526" s="38" t="str">
        <f t="array" ref="Z526">IFERROR(xlookup(C:C,'Follow up.1'!A:A,'Follow up.1'!AF:AF),"-")</f>
        <v>-</v>
      </c>
      <c r="AA526" s="31"/>
      <c r="AB526" s="31"/>
      <c r="AC526" s="31"/>
      <c r="AD526" s="31"/>
      <c r="AE526" s="31"/>
      <c r="AF526" s="31"/>
      <c r="AG526" s="31"/>
      <c r="AH526" s="31"/>
      <c r="AI526" s="31"/>
      <c r="AJ526" s="31"/>
      <c r="AK526" s="31"/>
      <c r="AL526" s="31"/>
      <c r="AM526" s="31"/>
      <c r="AN526" s="39" t="str">
        <f t="array" ref="AN526">IFNA(TEXT(XLOOKUP(C:C,'Follow up.2'!B:B,'Follow up.2'!AF:AF), "mm/yyyy"), "-")</f>
        <v>-</v>
      </c>
      <c r="AO526" s="31"/>
      <c r="AP526" s="27"/>
      <c r="AQ526" s="3"/>
      <c r="AR526" s="3"/>
      <c r="AS526" s="3"/>
      <c r="AT526" s="3"/>
      <c r="AU526" s="3"/>
      <c r="AV526" s="3"/>
      <c r="AW526" s="3"/>
      <c r="AX526" s="3"/>
      <c r="AY526" s="3"/>
      <c r="AZ526" s="3"/>
      <c r="BA526" s="3"/>
      <c r="BB526" s="3"/>
      <c r="BC526" s="3"/>
      <c r="BD526" s="3"/>
      <c r="BE526" s="3"/>
      <c r="BF526" s="3"/>
      <c r="BG526" s="3"/>
      <c r="BH526" s="3"/>
      <c r="BI526" s="3"/>
    </row>
    <row r="527" ht="12.75" customHeight="1">
      <c r="A527" s="1"/>
      <c r="B527" s="1" t="str">
        <f t="array" ref="B527">ifna(iferror(xlookup(C:C,'1000'!A:A,'1000'!D:D),iferror(xlookup(C:C,'2000'!A:A,'2000'!D:D),xlookup(C:C,'3000'!A:A,'3000'!D:D))),"-")</f>
        <v>-</v>
      </c>
      <c r="C527" s="26">
        <v>1166.0</v>
      </c>
      <c r="D527" s="27" t="s">
        <v>2242</v>
      </c>
      <c r="E527" s="27" t="s">
        <v>2243</v>
      </c>
      <c r="F527" s="27" t="s">
        <v>170</v>
      </c>
      <c r="G527" s="27">
        <v>17.0</v>
      </c>
      <c r="H527" s="28" t="s">
        <v>2244</v>
      </c>
      <c r="I527" s="29" t="s">
        <v>2245</v>
      </c>
      <c r="J527" s="27"/>
      <c r="K527" s="30" t="s">
        <v>42</v>
      </c>
      <c r="L527" s="31" t="s">
        <v>42</v>
      </c>
      <c r="M527" s="51" t="s">
        <v>895</v>
      </c>
      <c r="N527" s="153" t="s">
        <v>58</v>
      </c>
      <c r="O527" s="149" t="s">
        <v>58</v>
      </c>
      <c r="P527" s="206" t="s">
        <v>45</v>
      </c>
      <c r="Q527" s="35" t="s">
        <v>45</v>
      </c>
      <c r="R527" s="35"/>
      <c r="S527" s="35"/>
      <c r="T527" s="35"/>
      <c r="U527" s="35"/>
      <c r="V527" s="35"/>
      <c r="W527" s="35"/>
      <c r="X527" s="35"/>
      <c r="Y527" s="35"/>
      <c r="Z527" s="38" t="str">
        <f t="array" ref="Z527">IFERROR(xlookup(C:C,'Follow up.1'!A:A,'Follow up.1'!AF:AF),"-")</f>
        <v>-</v>
      </c>
      <c r="AA527" s="31"/>
      <c r="AB527" s="31"/>
      <c r="AC527" s="31"/>
      <c r="AD527" s="31"/>
      <c r="AE527" s="31"/>
      <c r="AF527" s="31"/>
      <c r="AG527" s="31"/>
      <c r="AH527" s="31"/>
      <c r="AI527" s="31"/>
      <c r="AJ527" s="31"/>
      <c r="AK527" s="31"/>
      <c r="AL527" s="31"/>
      <c r="AM527" s="31"/>
      <c r="AN527" s="39" t="str">
        <f t="array" ref="AN527">IFNA(TEXT(XLOOKUP(C:C,'Follow up.2'!B:B,'Follow up.2'!AF:AF), "mm/yyyy"), "-")</f>
        <v>-</v>
      </c>
      <c r="AO527" s="31"/>
      <c r="AP527" s="27"/>
      <c r="AQ527" s="3"/>
      <c r="AR527" s="3"/>
      <c r="AS527" s="3"/>
      <c r="AT527" s="3"/>
      <c r="AU527" s="3"/>
      <c r="AV527" s="3"/>
      <c r="AW527" s="3"/>
      <c r="AX527" s="3"/>
      <c r="AY527" s="3"/>
      <c r="AZ527" s="3"/>
      <c r="BA527" s="3"/>
      <c r="BB527" s="3"/>
      <c r="BC527" s="3"/>
      <c r="BD527" s="3"/>
      <c r="BE527" s="3"/>
      <c r="BF527" s="3"/>
      <c r="BG527" s="3"/>
      <c r="BH527" s="3"/>
      <c r="BI527" s="3"/>
    </row>
    <row r="528" ht="12.75" customHeight="1">
      <c r="A528" s="1"/>
      <c r="B528" s="1" t="str">
        <f t="array" ref="B528">ifna(iferror(xlookup(C:C,'1000'!A:A,'1000'!D:D),iferror(xlookup(C:C,'2000'!A:A,'2000'!D:D),xlookup(C:C,'3000'!A:A,'3000'!D:D))),"-")</f>
        <v>-</v>
      </c>
      <c r="C528" s="26">
        <v>1179.0</v>
      </c>
      <c r="D528" s="53" t="s">
        <v>2246</v>
      </c>
      <c r="E528" s="53" t="s">
        <v>2247</v>
      </c>
      <c r="F528" s="53" t="s">
        <v>38</v>
      </c>
      <c r="G528" s="53">
        <v>17.0</v>
      </c>
      <c r="H528" s="28" t="s">
        <v>2248</v>
      </c>
      <c r="I528" s="54"/>
      <c r="J528" s="53" t="s">
        <v>2249</v>
      </c>
      <c r="K528" s="30" t="s">
        <v>42</v>
      </c>
      <c r="L528" s="31" t="s">
        <v>42</v>
      </c>
      <c r="M528" s="51" t="s">
        <v>895</v>
      </c>
      <c r="N528" s="153" t="s">
        <v>58</v>
      </c>
      <c r="O528" s="149" t="s">
        <v>58</v>
      </c>
      <c r="P528" s="206" t="s">
        <v>56</v>
      </c>
      <c r="Q528" s="35"/>
      <c r="R528" s="35"/>
      <c r="S528" s="35"/>
      <c r="T528" s="35"/>
      <c r="U528" s="35"/>
      <c r="V528" s="35"/>
      <c r="W528" s="35"/>
      <c r="X528" s="35"/>
      <c r="Y528" s="35"/>
      <c r="Z528" s="38" t="str">
        <f t="array" ref="Z528">IFERROR(xlookup(C:C,'Follow up.1'!A:A,'Follow up.1'!AF:AF),"-")</f>
        <v>-</v>
      </c>
      <c r="AA528" s="31"/>
      <c r="AB528" s="31"/>
      <c r="AC528" s="31"/>
      <c r="AD528" s="31"/>
      <c r="AE528" s="31"/>
      <c r="AF528" s="31"/>
      <c r="AG528" s="31"/>
      <c r="AH528" s="31"/>
      <c r="AI528" s="31"/>
      <c r="AJ528" s="31"/>
      <c r="AK528" s="31"/>
      <c r="AL528" s="31"/>
      <c r="AM528" s="31"/>
      <c r="AN528" s="39" t="str">
        <f t="array" ref="AN528">IFNA(TEXT(XLOOKUP(C:C,'Follow up.2'!B:B,'Follow up.2'!AF:AF), "mm/yyyy"), "-")</f>
        <v>-</v>
      </c>
      <c r="AO528" s="31"/>
      <c r="AP528" s="27"/>
      <c r="AQ528" s="3"/>
      <c r="AR528" s="3"/>
      <c r="AS528" s="3"/>
      <c r="AT528" s="3"/>
      <c r="AU528" s="3"/>
      <c r="AV528" s="3"/>
      <c r="AW528" s="3"/>
      <c r="AX528" s="3"/>
      <c r="AY528" s="3"/>
      <c r="AZ528" s="3"/>
      <c r="BA528" s="3"/>
      <c r="BB528" s="3"/>
      <c r="BC528" s="3"/>
      <c r="BD528" s="3"/>
      <c r="BE528" s="3"/>
      <c r="BF528" s="3"/>
      <c r="BG528" s="3"/>
      <c r="BH528" s="3"/>
      <c r="BI528" s="3"/>
    </row>
    <row r="529" ht="12.75" customHeight="1">
      <c r="A529" s="1"/>
      <c r="B529" s="1" t="str">
        <f t="array" ref="B529">ifna(iferror(xlookup(C:C,'1000'!A:A,'1000'!D:D),iferror(xlookup(C:C,'2000'!A:A,'2000'!D:D),xlookup(C:C,'3000'!A:A,'3000'!D:D))),"-")</f>
        <v>-</v>
      </c>
      <c r="C529" s="26">
        <v>1188.0</v>
      </c>
      <c r="D529" s="53" t="s">
        <v>2250</v>
      </c>
      <c r="E529" s="53" t="s">
        <v>2251</v>
      </c>
      <c r="F529" s="53" t="s">
        <v>92</v>
      </c>
      <c r="G529" s="53">
        <v>17.0</v>
      </c>
      <c r="H529" s="28" t="s">
        <v>2252</v>
      </c>
      <c r="I529" s="54" t="s">
        <v>2253</v>
      </c>
      <c r="J529" s="53" t="s">
        <v>2254</v>
      </c>
      <c r="K529" s="30" t="s">
        <v>42</v>
      </c>
      <c r="L529" s="31" t="s">
        <v>42</v>
      </c>
      <c r="M529" s="51" t="s">
        <v>895</v>
      </c>
      <c r="N529" s="153" t="s">
        <v>58</v>
      </c>
      <c r="O529" s="149" t="s">
        <v>58</v>
      </c>
      <c r="P529" s="206" t="s">
        <v>56</v>
      </c>
      <c r="Q529" s="35"/>
      <c r="R529" s="35"/>
      <c r="S529" s="35"/>
      <c r="T529" s="35"/>
      <c r="U529" s="35"/>
      <c r="V529" s="35"/>
      <c r="W529" s="35"/>
      <c r="X529" s="35"/>
      <c r="Y529" s="35"/>
      <c r="Z529" s="38" t="str">
        <f t="array" ref="Z529">IFERROR(xlookup(C:C,'Follow up.1'!A:A,'Follow up.1'!AF:AF),"-")</f>
        <v>-</v>
      </c>
      <c r="AA529" s="31"/>
      <c r="AB529" s="31"/>
      <c r="AC529" s="31"/>
      <c r="AD529" s="31"/>
      <c r="AE529" s="31"/>
      <c r="AF529" s="31"/>
      <c r="AG529" s="31"/>
      <c r="AH529" s="31"/>
      <c r="AI529" s="31"/>
      <c r="AJ529" s="31"/>
      <c r="AK529" s="31"/>
      <c r="AL529" s="31"/>
      <c r="AM529" s="31"/>
      <c r="AN529" s="39" t="str">
        <f t="array" ref="AN529">IFNA(TEXT(XLOOKUP(C:C,'Follow up.2'!B:B,'Follow up.2'!AF:AF), "mm/yyyy"), "-")</f>
        <v>-</v>
      </c>
      <c r="AO529" s="31"/>
      <c r="AP529" s="27"/>
      <c r="AQ529" s="3"/>
      <c r="AR529" s="3"/>
      <c r="AS529" s="3"/>
      <c r="AT529" s="3"/>
      <c r="AU529" s="3"/>
      <c r="AV529" s="3"/>
      <c r="AW529" s="3"/>
      <c r="AX529" s="3"/>
      <c r="AY529" s="3"/>
      <c r="AZ529" s="3"/>
      <c r="BA529" s="3"/>
      <c r="BB529" s="3"/>
      <c r="BC529" s="3"/>
      <c r="BD529" s="3"/>
      <c r="BE529" s="3"/>
      <c r="BF529" s="3"/>
      <c r="BG529" s="3"/>
      <c r="BH529" s="3"/>
      <c r="BI529" s="3"/>
    </row>
    <row r="530" ht="12.75" customHeight="1">
      <c r="A530" s="1"/>
      <c r="B530" s="1" t="str">
        <f t="array" ref="B530">ifna(iferror(xlookup(C:C,'1000'!A:A,'1000'!D:D),iferror(xlookup(C:C,'2000'!A:A,'2000'!D:D),xlookup(C:C,'3000'!A:A,'3000'!D:D))),"-")</f>
        <v>-</v>
      </c>
      <c r="C530" s="26">
        <v>1196.0</v>
      </c>
      <c r="D530" s="27" t="s">
        <v>2255</v>
      </c>
      <c r="E530" s="27" t="s">
        <v>2256</v>
      </c>
      <c r="F530" s="27" t="s">
        <v>287</v>
      </c>
      <c r="G530" s="27">
        <v>17.0</v>
      </c>
      <c r="H530" s="28" t="s">
        <v>2257</v>
      </c>
      <c r="I530" s="29" t="s">
        <v>2258</v>
      </c>
      <c r="J530" s="27" t="s">
        <v>2259</v>
      </c>
      <c r="K530" s="30" t="s">
        <v>2260</v>
      </c>
      <c r="L530" s="31" t="s">
        <v>2260</v>
      </c>
      <c r="M530" s="51" t="s">
        <v>895</v>
      </c>
      <c r="N530" s="153" t="s">
        <v>58</v>
      </c>
      <c r="O530" s="149" t="s">
        <v>58</v>
      </c>
      <c r="P530" s="206" t="s">
        <v>45</v>
      </c>
      <c r="Q530" s="35" t="s">
        <v>45</v>
      </c>
      <c r="R530" s="35" t="s">
        <v>106</v>
      </c>
      <c r="S530" s="35" t="s">
        <v>106</v>
      </c>
      <c r="T530" s="35"/>
      <c r="U530" s="35"/>
      <c r="V530" s="35"/>
      <c r="W530" s="35"/>
      <c r="X530" s="35"/>
      <c r="Y530" s="35"/>
      <c r="Z530" s="38" t="str">
        <f t="array" ref="Z530">IFERROR(xlookup(C:C,'Follow up.1'!A:A,'Follow up.1'!AF:AF),"-")</f>
        <v>-</v>
      </c>
      <c r="AA530" s="31"/>
      <c r="AB530" s="31"/>
      <c r="AC530" s="31"/>
      <c r="AD530" s="31"/>
      <c r="AE530" s="31"/>
      <c r="AF530" s="31"/>
      <c r="AG530" s="31"/>
      <c r="AH530" s="31"/>
      <c r="AI530" s="31"/>
      <c r="AJ530" s="31"/>
      <c r="AK530" s="31"/>
      <c r="AL530" s="31"/>
      <c r="AM530" s="31"/>
      <c r="AN530" s="39" t="str">
        <f t="array" ref="AN530">IFNA(TEXT(XLOOKUP(C:C,'Follow up.2'!B:B,'Follow up.2'!AF:AF), "mm/yyyy"), "-")</f>
        <v>-</v>
      </c>
      <c r="AO530" s="31"/>
      <c r="AP530" s="27"/>
      <c r="AQ530" s="3"/>
      <c r="AR530" s="3"/>
      <c r="AS530" s="3"/>
      <c r="AT530" s="3"/>
      <c r="AU530" s="3"/>
      <c r="AV530" s="3"/>
      <c r="AW530" s="3"/>
      <c r="AX530" s="3"/>
      <c r="AY530" s="3"/>
      <c r="AZ530" s="3"/>
      <c r="BA530" s="3"/>
      <c r="BB530" s="3"/>
      <c r="BC530" s="3"/>
      <c r="BD530" s="3"/>
      <c r="BE530" s="3"/>
      <c r="BF530" s="3"/>
      <c r="BG530" s="3"/>
      <c r="BH530" s="3"/>
      <c r="BI530" s="3"/>
    </row>
    <row r="531" ht="12.75" customHeight="1">
      <c r="A531" s="1"/>
      <c r="B531" s="1" t="str">
        <f t="array" ref="B531">ifna(iferror(xlookup(C:C,'1000'!A:A,'1000'!D:D),iferror(xlookup(C:C,'2000'!A:A,'2000'!D:D),xlookup(C:C,'3000'!A:A,'3000'!D:D))),"-")</f>
        <v>-</v>
      </c>
      <c r="C531" s="26">
        <v>1221.0</v>
      </c>
      <c r="D531" s="27" t="s">
        <v>2261</v>
      </c>
      <c r="E531" s="27" t="s">
        <v>2262</v>
      </c>
      <c r="F531" s="27" t="s">
        <v>38</v>
      </c>
      <c r="G531" s="27">
        <v>17.0</v>
      </c>
      <c r="H531" s="28"/>
      <c r="I531" s="29" t="s">
        <v>2263</v>
      </c>
      <c r="J531" s="27"/>
      <c r="K531" s="55"/>
      <c r="L531" s="53"/>
      <c r="M531" s="51" t="s">
        <v>895</v>
      </c>
      <c r="N531" s="153" t="s">
        <v>58</v>
      </c>
      <c r="O531" s="149" t="s">
        <v>58</v>
      </c>
      <c r="P531" s="66" t="s">
        <v>76</v>
      </c>
      <c r="Q531" s="35"/>
      <c r="R531" s="35"/>
      <c r="S531" s="35"/>
      <c r="T531" s="35"/>
      <c r="U531" s="35"/>
      <c r="V531" s="35"/>
      <c r="W531" s="35"/>
      <c r="X531" s="35"/>
      <c r="Y531" s="35"/>
      <c r="Z531" s="38" t="str">
        <f t="array" ref="Z531">IFERROR(xlookup(C:C,'Follow up.1'!A:A,'Follow up.1'!AF:AF),"-")</f>
        <v>-</v>
      </c>
      <c r="AA531" s="31"/>
      <c r="AB531" s="31"/>
      <c r="AC531" s="31"/>
      <c r="AD531" s="31"/>
      <c r="AE531" s="31"/>
      <c r="AF531" s="31"/>
      <c r="AG531" s="31"/>
      <c r="AH531" s="31"/>
      <c r="AI531" s="31"/>
      <c r="AJ531" s="31"/>
      <c r="AK531" s="31"/>
      <c r="AL531" s="31"/>
      <c r="AM531" s="31"/>
      <c r="AN531" s="39" t="str">
        <f t="array" ref="AN531">IFNA(TEXT(XLOOKUP(C:C,'Follow up.2'!B:B,'Follow up.2'!AF:AF), "mm/yyyy"), "-")</f>
        <v>-</v>
      </c>
      <c r="AO531" s="31"/>
      <c r="AP531" s="27"/>
      <c r="AQ531" s="3"/>
      <c r="AR531" s="3"/>
      <c r="AS531" s="3"/>
      <c r="AT531" s="3"/>
      <c r="AU531" s="3"/>
      <c r="AV531" s="3"/>
      <c r="AW531" s="3"/>
      <c r="AX531" s="3"/>
      <c r="AY531" s="3"/>
      <c r="AZ531" s="3"/>
      <c r="BA531" s="3"/>
      <c r="BB531" s="3"/>
      <c r="BC531" s="3"/>
      <c r="BD531" s="3"/>
      <c r="BE531" s="3"/>
      <c r="BF531" s="3"/>
      <c r="BG531" s="3"/>
      <c r="BH531" s="3"/>
      <c r="BI531" s="3"/>
    </row>
    <row r="532" ht="12.75" customHeight="1">
      <c r="A532" s="1"/>
      <c r="B532" s="1" t="str">
        <f t="array" ref="B532">ifna(iferror(xlookup(C:C,'1000'!A:A,'1000'!D:D),iferror(xlookup(C:C,'2000'!A:A,'2000'!D:D),xlookup(C:C,'3000'!A:A,'3000'!D:D))),"-")</f>
        <v>-</v>
      </c>
      <c r="C532" s="26">
        <v>1223.0</v>
      </c>
      <c r="D532" s="27" t="s">
        <v>2022</v>
      </c>
      <c r="E532" s="27" t="s">
        <v>2264</v>
      </c>
      <c r="F532" s="27" t="s">
        <v>92</v>
      </c>
      <c r="G532" s="27">
        <v>17.0</v>
      </c>
      <c r="H532" s="28" t="s">
        <v>2265</v>
      </c>
      <c r="I532" s="29" t="s">
        <v>2266</v>
      </c>
      <c r="J532" s="27" t="s">
        <v>2267</v>
      </c>
      <c r="K532" s="55"/>
      <c r="L532" s="53"/>
      <c r="M532" s="51" t="s">
        <v>895</v>
      </c>
      <c r="N532" s="153" t="s">
        <v>58</v>
      </c>
      <c r="O532" s="149" t="s">
        <v>58</v>
      </c>
      <c r="P532" s="66" t="s">
        <v>76</v>
      </c>
      <c r="Q532" s="35"/>
      <c r="R532" s="35"/>
      <c r="S532" s="35"/>
      <c r="T532" s="35"/>
      <c r="U532" s="35"/>
      <c r="V532" s="35"/>
      <c r="W532" s="35"/>
      <c r="X532" s="35"/>
      <c r="Y532" s="35"/>
      <c r="Z532" s="38" t="str">
        <f t="array" ref="Z532">IFERROR(xlookup(C:C,'Follow up.1'!A:A,'Follow up.1'!AF:AF),"-")</f>
        <v>-</v>
      </c>
      <c r="AA532" s="31"/>
      <c r="AB532" s="31"/>
      <c r="AC532" s="31"/>
      <c r="AD532" s="31"/>
      <c r="AE532" s="31"/>
      <c r="AF532" s="31"/>
      <c r="AG532" s="31"/>
      <c r="AH532" s="31"/>
      <c r="AI532" s="31"/>
      <c r="AJ532" s="31"/>
      <c r="AK532" s="31"/>
      <c r="AL532" s="31"/>
      <c r="AM532" s="31"/>
      <c r="AN532" s="39" t="str">
        <f t="array" ref="AN532">IFNA(TEXT(XLOOKUP(C:C,'Follow up.2'!B:B,'Follow up.2'!AF:AF), "mm/yyyy"), "-")</f>
        <v>-</v>
      </c>
      <c r="AO532" s="31"/>
      <c r="AP532" s="27"/>
      <c r="AQ532" s="3"/>
      <c r="AR532" s="3"/>
      <c r="AS532" s="3"/>
      <c r="AT532" s="3"/>
      <c r="AU532" s="3"/>
      <c r="AV532" s="3"/>
      <c r="AW532" s="3"/>
      <c r="AX532" s="3"/>
      <c r="AY532" s="3"/>
      <c r="AZ532" s="3"/>
      <c r="BA532" s="3"/>
      <c r="BB532" s="3"/>
      <c r="BC532" s="3"/>
      <c r="BD532" s="3"/>
      <c r="BE532" s="3"/>
      <c r="BF532" s="3"/>
      <c r="BG532" s="3"/>
      <c r="BH532" s="3"/>
      <c r="BI532" s="3"/>
    </row>
    <row r="533" ht="12.75" customHeight="1">
      <c r="A533" s="1"/>
      <c r="B533" s="1" t="str">
        <f t="array" ref="B533">ifna(iferror(xlookup(C:C,'1000'!A:A,'1000'!D:D),iferror(xlookup(C:C,'2000'!A:A,'2000'!D:D),xlookup(C:C,'3000'!A:A,'3000'!D:D))),"-")</f>
        <v>-</v>
      </c>
      <c r="C533" s="26">
        <v>1232.0</v>
      </c>
      <c r="D533" s="27" t="s">
        <v>2268</v>
      </c>
      <c r="E533" s="27" t="s">
        <v>636</v>
      </c>
      <c r="F533" s="27" t="s">
        <v>38</v>
      </c>
      <c r="G533" s="27">
        <v>17.0</v>
      </c>
      <c r="H533" s="28" t="s">
        <v>2269</v>
      </c>
      <c r="I533" s="29" t="s">
        <v>2270</v>
      </c>
      <c r="J533" s="27" t="s">
        <v>2271</v>
      </c>
      <c r="K533" s="55"/>
      <c r="L533" s="53"/>
      <c r="M533" s="51" t="s">
        <v>895</v>
      </c>
      <c r="N533" s="153" t="s">
        <v>58</v>
      </c>
      <c r="O533" s="149" t="s">
        <v>58</v>
      </c>
      <c r="P533" s="66" t="s">
        <v>76</v>
      </c>
      <c r="Q533" s="35"/>
      <c r="R533" s="35"/>
      <c r="S533" s="35"/>
      <c r="T533" s="35"/>
      <c r="U533" s="35"/>
      <c r="V533" s="35"/>
      <c r="W533" s="35"/>
      <c r="X533" s="35"/>
      <c r="Y533" s="35"/>
      <c r="Z533" s="38" t="str">
        <f t="array" ref="Z533">IFERROR(xlookup(C:C,'Follow up.1'!A:A,'Follow up.1'!AF:AF),"-")</f>
        <v>-</v>
      </c>
      <c r="AA533" s="31"/>
      <c r="AB533" s="31"/>
      <c r="AC533" s="31"/>
      <c r="AD533" s="31"/>
      <c r="AE533" s="31"/>
      <c r="AF533" s="31"/>
      <c r="AG533" s="31"/>
      <c r="AH533" s="31"/>
      <c r="AI533" s="31"/>
      <c r="AJ533" s="31"/>
      <c r="AK533" s="31"/>
      <c r="AL533" s="31"/>
      <c r="AM533" s="31"/>
      <c r="AN533" s="39" t="str">
        <f t="array" ref="AN533">IFNA(TEXT(XLOOKUP(C:C,'Follow up.2'!B:B,'Follow up.2'!AF:AF), "mm/yyyy"), "-")</f>
        <v>-</v>
      </c>
      <c r="AO533" s="31"/>
      <c r="AP533" s="27"/>
      <c r="AQ533" s="3"/>
      <c r="AR533" s="3"/>
      <c r="AS533" s="3"/>
      <c r="AT533" s="3"/>
      <c r="AU533" s="3"/>
      <c r="AV533" s="3"/>
      <c r="AW533" s="3"/>
      <c r="AX533" s="3"/>
      <c r="AY533" s="3"/>
      <c r="AZ533" s="3"/>
      <c r="BA533" s="3"/>
      <c r="BB533" s="3"/>
      <c r="BC533" s="3"/>
      <c r="BD533" s="3"/>
      <c r="BE533" s="3"/>
      <c r="BF533" s="3"/>
      <c r="BG533" s="3"/>
      <c r="BH533" s="3"/>
      <c r="BI533" s="3"/>
    </row>
    <row r="534" ht="12.75" customHeight="1">
      <c r="A534" s="1"/>
      <c r="B534" s="1" t="str">
        <f t="array" ref="B534">ifna(iferror(xlookup(C:C,'1000'!A:A,'1000'!D:D),iferror(xlookup(C:C,'2000'!A:A,'2000'!D:D),xlookup(C:C,'3000'!A:A,'3000'!D:D))),"-")</f>
        <v>-</v>
      </c>
      <c r="C534" s="26">
        <v>1237.0</v>
      </c>
      <c r="D534" s="27" t="s">
        <v>2272</v>
      </c>
      <c r="E534" s="27" t="s">
        <v>2273</v>
      </c>
      <c r="F534" s="27" t="s">
        <v>38</v>
      </c>
      <c r="G534" s="27">
        <v>17.0</v>
      </c>
      <c r="H534" s="28" t="s">
        <v>2274</v>
      </c>
      <c r="I534" s="29" t="s">
        <v>2275</v>
      </c>
      <c r="J534" s="27" t="s">
        <v>2275</v>
      </c>
      <c r="K534" s="55"/>
      <c r="L534" s="53"/>
      <c r="M534" s="51" t="s">
        <v>895</v>
      </c>
      <c r="N534" s="153" t="s">
        <v>58</v>
      </c>
      <c r="O534" s="149" t="s">
        <v>58</v>
      </c>
      <c r="P534" s="66" t="s">
        <v>76</v>
      </c>
      <c r="Q534" s="35" t="s">
        <v>114</v>
      </c>
      <c r="R534" s="35"/>
      <c r="S534" s="35"/>
      <c r="T534" s="35"/>
      <c r="U534" s="35"/>
      <c r="V534" s="35"/>
      <c r="W534" s="35"/>
      <c r="X534" s="35"/>
      <c r="Y534" s="35"/>
      <c r="Z534" s="38" t="str">
        <f t="array" ref="Z534">IFERROR(xlookup(C:C,'Follow up.1'!A:A,'Follow up.1'!AF:AF),"-")</f>
        <v>-</v>
      </c>
      <c r="AA534" s="31"/>
      <c r="AB534" s="31"/>
      <c r="AC534" s="31"/>
      <c r="AD534" s="31"/>
      <c r="AE534" s="31"/>
      <c r="AF534" s="31"/>
      <c r="AG534" s="31"/>
      <c r="AH534" s="31"/>
      <c r="AI534" s="31"/>
      <c r="AJ534" s="31"/>
      <c r="AK534" s="31"/>
      <c r="AL534" s="31"/>
      <c r="AM534" s="31"/>
      <c r="AN534" s="39" t="str">
        <f t="array" ref="AN534">IFNA(TEXT(XLOOKUP(C:C,'Follow up.2'!B:B,'Follow up.2'!AF:AF), "mm/yyyy"), "-")</f>
        <v>-</v>
      </c>
      <c r="AO534" s="31"/>
      <c r="AP534" s="27"/>
      <c r="AQ534" s="3"/>
      <c r="AR534" s="3"/>
      <c r="AS534" s="3"/>
      <c r="AT534" s="3"/>
      <c r="AU534" s="3"/>
      <c r="AV534" s="3"/>
      <c r="AW534" s="3"/>
      <c r="AX534" s="3"/>
      <c r="AY534" s="3"/>
      <c r="AZ534" s="3"/>
      <c r="BA534" s="3"/>
      <c r="BB534" s="3"/>
      <c r="BC534" s="3"/>
      <c r="BD534" s="3"/>
      <c r="BE534" s="3"/>
      <c r="BF534" s="3"/>
      <c r="BG534" s="3"/>
      <c r="BH534" s="3"/>
      <c r="BI534" s="3"/>
    </row>
    <row r="535" ht="12.75" customHeight="1">
      <c r="A535" s="1"/>
      <c r="B535" s="1" t="str">
        <f t="array" ref="B535">ifna(iferror(xlookup(C:C,'1000'!A:A,'1000'!D:D),iferror(xlookup(C:C,'2000'!A:A,'2000'!D:D),xlookup(C:C,'3000'!A:A,'3000'!D:D))),"-")</f>
        <v>-</v>
      </c>
      <c r="C535" s="26">
        <v>1254.0</v>
      </c>
      <c r="D535" s="27" t="s">
        <v>2276</v>
      </c>
      <c r="E535" s="27" t="s">
        <v>2277</v>
      </c>
      <c r="F535" s="27" t="s">
        <v>844</v>
      </c>
      <c r="G535" s="27">
        <v>17.0</v>
      </c>
      <c r="H535" s="28" t="s">
        <v>2278</v>
      </c>
      <c r="I535" s="54">
        <v>2.158277937E9</v>
      </c>
      <c r="J535" s="27">
        <v>2.677093711E9</v>
      </c>
      <c r="K535" s="30" t="s">
        <v>609</v>
      </c>
      <c r="L535" s="31" t="s">
        <v>609</v>
      </c>
      <c r="M535" s="51" t="s">
        <v>895</v>
      </c>
      <c r="N535" s="153" t="s">
        <v>58</v>
      </c>
      <c r="O535" s="149" t="s">
        <v>58</v>
      </c>
      <c r="P535" s="35" t="s">
        <v>106</v>
      </c>
      <c r="Q535" s="35" t="s">
        <v>76</v>
      </c>
      <c r="R535" s="35" t="s">
        <v>106</v>
      </c>
      <c r="S535" s="35"/>
      <c r="T535" s="35"/>
      <c r="U535" s="35"/>
      <c r="V535" s="35"/>
      <c r="W535" s="35"/>
      <c r="X535" s="35"/>
      <c r="Y535" s="35"/>
      <c r="Z535" s="38" t="str">
        <f t="array" ref="Z535">IFERROR(xlookup(C:C,'Follow up.1'!A:A,'Follow up.1'!AF:AF),"-")</f>
        <v>-</v>
      </c>
      <c r="AA535" s="31"/>
      <c r="AB535" s="31"/>
      <c r="AC535" s="31"/>
      <c r="AD535" s="31"/>
      <c r="AE535" s="31"/>
      <c r="AF535" s="31"/>
      <c r="AG535" s="31"/>
      <c r="AH535" s="31"/>
      <c r="AI535" s="31"/>
      <c r="AJ535" s="31"/>
      <c r="AK535" s="31"/>
      <c r="AL535" s="31"/>
      <c r="AM535" s="31"/>
      <c r="AN535" s="39" t="str">
        <f t="array" ref="AN535">IFNA(TEXT(XLOOKUP(C:C,'Follow up.2'!B:B,'Follow up.2'!AF:AF), "mm/yyyy"), "-")</f>
        <v>-</v>
      </c>
      <c r="AO535" s="31"/>
      <c r="AP535" s="27"/>
      <c r="AQ535" s="3"/>
      <c r="AR535" s="3"/>
      <c r="AS535" s="3"/>
      <c r="AT535" s="3"/>
      <c r="AU535" s="3"/>
      <c r="AV535" s="3"/>
      <c r="AW535" s="3"/>
      <c r="AX535" s="3"/>
      <c r="AY535" s="3"/>
      <c r="AZ535" s="3"/>
      <c r="BA535" s="3"/>
      <c r="BB535" s="3"/>
      <c r="BC535" s="3"/>
      <c r="BD535" s="3"/>
      <c r="BE535" s="3"/>
      <c r="BF535" s="3"/>
      <c r="BG535" s="3"/>
      <c r="BH535" s="3"/>
      <c r="BI535" s="3"/>
    </row>
    <row r="536" ht="12.75" customHeight="1">
      <c r="A536" s="1"/>
      <c r="B536" s="1" t="str">
        <f t="array" ref="B536">ifna(iferror(xlookup(C:C,'1000'!A:A,'1000'!D:D),iferror(xlookup(C:C,'2000'!A:A,'2000'!D:D),xlookup(C:C,'3000'!A:A,'3000'!D:D))),"-")</f>
        <v>-</v>
      </c>
      <c r="C536" s="26">
        <v>1268.0</v>
      </c>
      <c r="D536" s="27" t="s">
        <v>2279</v>
      </c>
      <c r="E536" s="27" t="s">
        <v>2280</v>
      </c>
      <c r="F536" s="27" t="s">
        <v>38</v>
      </c>
      <c r="G536" s="27">
        <v>17.0</v>
      </c>
      <c r="H536" s="28" t="s">
        <v>531</v>
      </c>
      <c r="I536" s="29" t="s">
        <v>2281</v>
      </c>
      <c r="J536" s="27" t="s">
        <v>2282</v>
      </c>
      <c r="K536" s="30" t="s">
        <v>42</v>
      </c>
      <c r="L536" s="31" t="s">
        <v>42</v>
      </c>
      <c r="M536" s="51" t="s">
        <v>895</v>
      </c>
      <c r="N536" s="153" t="s">
        <v>58</v>
      </c>
      <c r="O536" s="149" t="s">
        <v>58</v>
      </c>
      <c r="P536" s="35" t="s">
        <v>106</v>
      </c>
      <c r="Q536" s="35"/>
      <c r="R536" s="35"/>
      <c r="S536" s="35"/>
      <c r="T536" s="35"/>
      <c r="U536" s="35"/>
      <c r="V536" s="35"/>
      <c r="W536" s="35"/>
      <c r="X536" s="35"/>
      <c r="Y536" s="35"/>
      <c r="Z536" s="38" t="str">
        <f t="array" ref="Z536">IFERROR(xlookup(C:C,'Follow up.1'!A:A,'Follow up.1'!AF:AF),"-")</f>
        <v>-</v>
      </c>
      <c r="AA536" s="31"/>
      <c r="AB536" s="31"/>
      <c r="AC536" s="31"/>
      <c r="AD536" s="31"/>
      <c r="AE536" s="31"/>
      <c r="AF536" s="31"/>
      <c r="AG536" s="31"/>
      <c r="AH536" s="31"/>
      <c r="AI536" s="31"/>
      <c r="AJ536" s="31"/>
      <c r="AK536" s="31"/>
      <c r="AL536" s="31"/>
      <c r="AM536" s="31"/>
      <c r="AN536" s="39" t="str">
        <f t="array" ref="AN536">IFNA(TEXT(XLOOKUP(C:C,'Follow up.2'!B:B,'Follow up.2'!AF:AF), "mm/yyyy"), "-")</f>
        <v>-</v>
      </c>
      <c r="AO536" s="31"/>
      <c r="AP536" s="27"/>
      <c r="AQ536" s="3"/>
      <c r="AR536" s="3"/>
      <c r="AS536" s="3"/>
      <c r="AT536" s="3"/>
      <c r="AU536" s="3"/>
      <c r="AV536" s="3"/>
      <c r="AW536" s="3"/>
      <c r="AX536" s="3"/>
      <c r="AY536" s="3"/>
      <c r="AZ536" s="3"/>
      <c r="BA536" s="3"/>
      <c r="BB536" s="3"/>
      <c r="BC536" s="3"/>
      <c r="BD536" s="3"/>
      <c r="BE536" s="3"/>
      <c r="BF536" s="3"/>
      <c r="BG536" s="3"/>
      <c r="BH536" s="3"/>
      <c r="BI536" s="3"/>
    </row>
    <row r="537" ht="12.75" customHeight="1">
      <c r="A537" s="1"/>
      <c r="B537" s="1" t="str">
        <f t="array" ref="B537">ifna(iferror(xlookup(C:C,'1000'!A:A,'1000'!D:D),iferror(xlookup(C:C,'2000'!A:A,'2000'!D:D),xlookup(C:C,'3000'!A:A,'3000'!D:D))),"-")</f>
        <v>-</v>
      </c>
      <c r="C537" s="26">
        <v>1270.0</v>
      </c>
      <c r="D537" s="27" t="s">
        <v>1776</v>
      </c>
      <c r="E537" s="27" t="s">
        <v>2283</v>
      </c>
      <c r="F537" s="27" t="s">
        <v>92</v>
      </c>
      <c r="G537" s="27">
        <v>17.0</v>
      </c>
      <c r="H537" s="28" t="s">
        <v>531</v>
      </c>
      <c r="I537" s="29" t="s">
        <v>531</v>
      </c>
      <c r="J537" s="27" t="s">
        <v>2284</v>
      </c>
      <c r="K537" s="30" t="s">
        <v>42</v>
      </c>
      <c r="L537" s="31" t="s">
        <v>42</v>
      </c>
      <c r="M537" s="51" t="s">
        <v>895</v>
      </c>
      <c r="N537" s="153" t="s">
        <v>58</v>
      </c>
      <c r="O537" s="149" t="s">
        <v>58</v>
      </c>
      <c r="P537" s="35" t="s">
        <v>106</v>
      </c>
      <c r="Q537" s="35"/>
      <c r="R537" s="35"/>
      <c r="S537" s="35"/>
      <c r="T537" s="35"/>
      <c r="U537" s="35"/>
      <c r="V537" s="35"/>
      <c r="W537" s="35"/>
      <c r="X537" s="35"/>
      <c r="Y537" s="35"/>
      <c r="Z537" s="38" t="str">
        <f t="array" ref="Z537">IFERROR(xlookup(C:C,'Follow up.1'!A:A,'Follow up.1'!AF:AF),"-")</f>
        <v>-</v>
      </c>
      <c r="AA537" s="31"/>
      <c r="AB537" s="31"/>
      <c r="AC537" s="31"/>
      <c r="AD537" s="31"/>
      <c r="AE537" s="31"/>
      <c r="AF537" s="31"/>
      <c r="AG537" s="31"/>
      <c r="AH537" s="31"/>
      <c r="AI537" s="31"/>
      <c r="AJ537" s="31"/>
      <c r="AK537" s="31"/>
      <c r="AL537" s="31"/>
      <c r="AM537" s="31"/>
      <c r="AN537" s="39" t="str">
        <f t="array" ref="AN537">IFNA(TEXT(XLOOKUP(C:C,'Follow up.2'!B:B,'Follow up.2'!AF:AF), "mm/yyyy"), "-")</f>
        <v>-</v>
      </c>
      <c r="AO537" s="31"/>
      <c r="AP537" s="27"/>
      <c r="AQ537" s="3"/>
      <c r="AR537" s="3"/>
      <c r="AS537" s="3"/>
      <c r="AT537" s="3"/>
      <c r="AU537" s="3"/>
      <c r="AV537" s="3"/>
      <c r="AW537" s="3"/>
      <c r="AX537" s="3"/>
      <c r="AY537" s="3"/>
      <c r="AZ537" s="3"/>
      <c r="BA537" s="3"/>
      <c r="BB537" s="3"/>
      <c r="BC537" s="3"/>
      <c r="BD537" s="3"/>
      <c r="BE537" s="3"/>
      <c r="BF537" s="3"/>
      <c r="BG537" s="3"/>
      <c r="BH537" s="3"/>
      <c r="BI537" s="3"/>
    </row>
    <row r="538" ht="12.75" customHeight="1">
      <c r="A538" s="1"/>
      <c r="B538" s="1" t="str">
        <f t="array" ref="B538">ifna(iferror(xlookup(C:C,'1000'!A:A,'1000'!D:D),iferror(xlookup(C:C,'2000'!A:A,'2000'!D:D),xlookup(C:C,'3000'!A:A,'3000'!D:D))),"-")</f>
        <v>-</v>
      </c>
      <c r="C538" s="26">
        <v>1273.0</v>
      </c>
      <c r="D538" s="27" t="s">
        <v>2285</v>
      </c>
      <c r="E538" s="27" t="s">
        <v>2286</v>
      </c>
      <c r="F538" s="27" t="s">
        <v>38</v>
      </c>
      <c r="G538" s="27">
        <v>17.0</v>
      </c>
      <c r="H538" s="28" t="s">
        <v>531</v>
      </c>
      <c r="I538" s="29" t="s">
        <v>531</v>
      </c>
      <c r="J538" s="27" t="s">
        <v>2287</v>
      </c>
      <c r="K538" s="30" t="s">
        <v>42</v>
      </c>
      <c r="L538" s="31" t="s">
        <v>42</v>
      </c>
      <c r="M538" s="51" t="s">
        <v>895</v>
      </c>
      <c r="N538" s="153" t="s">
        <v>58</v>
      </c>
      <c r="O538" s="149" t="s">
        <v>58</v>
      </c>
      <c r="P538" s="35" t="s">
        <v>106</v>
      </c>
      <c r="Q538" s="35"/>
      <c r="R538" s="35"/>
      <c r="S538" s="35"/>
      <c r="T538" s="35"/>
      <c r="U538" s="35"/>
      <c r="V538" s="35"/>
      <c r="W538" s="35"/>
      <c r="X538" s="35"/>
      <c r="Y538" s="35"/>
      <c r="Z538" s="38" t="str">
        <f t="array" ref="Z538">IFERROR(xlookup(C:C,'Follow up.1'!A:A,'Follow up.1'!AF:AF),"-")</f>
        <v>-</v>
      </c>
      <c r="AA538" s="31"/>
      <c r="AB538" s="31"/>
      <c r="AC538" s="31"/>
      <c r="AD538" s="31"/>
      <c r="AE538" s="31"/>
      <c r="AF538" s="31"/>
      <c r="AG538" s="31"/>
      <c r="AH538" s="31"/>
      <c r="AI538" s="31"/>
      <c r="AJ538" s="31"/>
      <c r="AK538" s="31"/>
      <c r="AL538" s="31"/>
      <c r="AM538" s="31"/>
      <c r="AN538" s="39" t="str">
        <f t="array" ref="AN538">IFNA(TEXT(XLOOKUP(C:C,'Follow up.2'!B:B,'Follow up.2'!AF:AF), "mm/yyyy"), "-")</f>
        <v>-</v>
      </c>
      <c r="AO538" s="31"/>
      <c r="AP538" s="27"/>
      <c r="AQ538" s="3"/>
      <c r="AR538" s="3"/>
      <c r="AS538" s="3"/>
      <c r="AT538" s="3"/>
      <c r="AU538" s="3"/>
      <c r="AV538" s="3"/>
      <c r="AW538" s="3"/>
      <c r="AX538" s="3"/>
      <c r="AY538" s="3"/>
      <c r="AZ538" s="3"/>
      <c r="BA538" s="3"/>
      <c r="BB538" s="3"/>
      <c r="BC538" s="3"/>
      <c r="BD538" s="3"/>
      <c r="BE538" s="3"/>
      <c r="BF538" s="3"/>
      <c r="BG538" s="3"/>
      <c r="BH538" s="3"/>
      <c r="BI538" s="3"/>
    </row>
    <row r="539" ht="12.75" customHeight="1">
      <c r="A539" s="1"/>
      <c r="B539" s="1" t="str">
        <f t="array" ref="B539">ifna(iferror(xlookup(C:C,'1000'!A:A,'1000'!D:D),iferror(xlookup(C:C,'2000'!A:A,'2000'!D:D),xlookup(C:C,'3000'!A:A,'3000'!D:D))),"-")</f>
        <v>-</v>
      </c>
      <c r="C539" s="26">
        <v>1277.0</v>
      </c>
      <c r="D539" s="27" t="s">
        <v>2288</v>
      </c>
      <c r="E539" s="27" t="s">
        <v>2289</v>
      </c>
      <c r="F539" s="27" t="s">
        <v>92</v>
      </c>
      <c r="G539" s="27">
        <v>17.0</v>
      </c>
      <c r="H539" s="28" t="s">
        <v>531</v>
      </c>
      <c r="I539" s="29" t="s">
        <v>531</v>
      </c>
      <c r="J539" s="27" t="s">
        <v>2290</v>
      </c>
      <c r="K539" s="30" t="s">
        <v>42</v>
      </c>
      <c r="L539" s="31" t="s">
        <v>42</v>
      </c>
      <c r="M539" s="51" t="s">
        <v>895</v>
      </c>
      <c r="N539" s="153" t="s">
        <v>58</v>
      </c>
      <c r="O539" s="149" t="s">
        <v>58</v>
      </c>
      <c r="P539" s="35" t="s">
        <v>106</v>
      </c>
      <c r="Q539" s="35"/>
      <c r="R539" s="35"/>
      <c r="S539" s="35"/>
      <c r="T539" s="35"/>
      <c r="U539" s="35"/>
      <c r="V539" s="35"/>
      <c r="W539" s="35"/>
      <c r="X539" s="35"/>
      <c r="Y539" s="35"/>
      <c r="Z539" s="38" t="str">
        <f t="array" ref="Z539">IFERROR(xlookup(C:C,'Follow up.1'!A:A,'Follow up.1'!AF:AF),"-")</f>
        <v>-</v>
      </c>
      <c r="AA539" s="31"/>
      <c r="AB539" s="31"/>
      <c r="AC539" s="31"/>
      <c r="AD539" s="31"/>
      <c r="AE539" s="31"/>
      <c r="AF539" s="31"/>
      <c r="AG539" s="31"/>
      <c r="AH539" s="31"/>
      <c r="AI539" s="31"/>
      <c r="AJ539" s="31"/>
      <c r="AK539" s="31"/>
      <c r="AL539" s="31"/>
      <c r="AM539" s="31"/>
      <c r="AN539" s="39" t="str">
        <f t="array" ref="AN539">IFNA(TEXT(XLOOKUP(C:C,'Follow up.2'!B:B,'Follow up.2'!AF:AF), "mm/yyyy"), "-")</f>
        <v>-</v>
      </c>
      <c r="AO539" s="31"/>
      <c r="AP539" s="27"/>
      <c r="AQ539" s="3"/>
      <c r="AR539" s="3"/>
      <c r="AS539" s="3"/>
      <c r="AT539" s="3"/>
      <c r="AU539" s="3"/>
      <c r="AV539" s="3"/>
      <c r="AW539" s="3"/>
      <c r="AX539" s="3"/>
      <c r="AY539" s="3"/>
      <c r="AZ539" s="3"/>
      <c r="BA539" s="3"/>
      <c r="BB539" s="3"/>
      <c r="BC539" s="3"/>
      <c r="BD539" s="3"/>
      <c r="BE539" s="3"/>
      <c r="BF539" s="3"/>
      <c r="BG539" s="3"/>
      <c r="BH539" s="3"/>
      <c r="BI539" s="3"/>
    </row>
    <row r="540" ht="12.75" customHeight="1">
      <c r="A540" s="1"/>
      <c r="B540" s="1" t="str">
        <f t="array" ref="B540">ifna(iferror(xlookup(C:C,'1000'!A:A,'1000'!D:D),iferror(xlookup(C:C,'2000'!A:A,'2000'!D:D),xlookup(C:C,'3000'!A:A,'3000'!D:D))),"-")</f>
        <v>-</v>
      </c>
      <c r="C540" s="26">
        <v>1296.0</v>
      </c>
      <c r="D540" s="128" t="s">
        <v>1476</v>
      </c>
      <c r="E540" s="128" t="s">
        <v>2291</v>
      </c>
      <c r="F540" s="128" t="s">
        <v>287</v>
      </c>
      <c r="G540" s="128">
        <v>17.0</v>
      </c>
      <c r="H540" s="77" t="s">
        <v>2292</v>
      </c>
      <c r="I540" s="127" t="s">
        <v>2293</v>
      </c>
      <c r="J540" s="128" t="s">
        <v>2293</v>
      </c>
      <c r="K540" s="30" t="s">
        <v>609</v>
      </c>
      <c r="L540" s="31" t="s">
        <v>609</v>
      </c>
      <c r="M540" s="51" t="s">
        <v>895</v>
      </c>
      <c r="N540" s="153" t="s">
        <v>58</v>
      </c>
      <c r="O540" s="149" t="s">
        <v>58</v>
      </c>
      <c r="P540" s="35" t="s">
        <v>46</v>
      </c>
      <c r="Q540" s="65"/>
      <c r="R540" s="65"/>
      <c r="S540" s="65"/>
      <c r="T540" s="65"/>
      <c r="U540" s="65"/>
      <c r="V540" s="65"/>
      <c r="W540" s="65"/>
      <c r="X540" s="65"/>
      <c r="Y540" s="65"/>
      <c r="Z540" s="38" t="str">
        <f t="array" ref="Z540">IFERROR(xlookup(C:C,'Follow up.1'!A:A,'Follow up.1'!AF:AF),"-")</f>
        <v>-</v>
      </c>
      <c r="AA540" s="6"/>
      <c r="AB540" s="6"/>
      <c r="AC540" s="6"/>
      <c r="AD540" s="6"/>
      <c r="AE540" s="6"/>
      <c r="AF540" s="6"/>
      <c r="AG540" s="6"/>
      <c r="AH540" s="6"/>
      <c r="AI540" s="6"/>
      <c r="AJ540" s="6"/>
      <c r="AK540" s="6"/>
      <c r="AL540" s="6"/>
      <c r="AM540" s="6"/>
      <c r="AN540" s="39" t="str">
        <f t="array" ref="AN540">IFNA(TEXT(XLOOKUP(C:C,'Follow up.2'!B:B,'Follow up.2'!AF:AF), "mm/yyyy"), "-")</f>
        <v>-</v>
      </c>
      <c r="AO540" s="6"/>
      <c r="AP540" s="3"/>
      <c r="AQ540" s="3"/>
      <c r="AR540" s="3"/>
      <c r="AS540" s="3"/>
      <c r="AT540" s="3"/>
      <c r="AU540" s="3"/>
      <c r="AV540" s="3"/>
      <c r="AW540" s="3"/>
      <c r="AX540" s="3"/>
      <c r="AY540" s="3"/>
      <c r="AZ540" s="3"/>
      <c r="BA540" s="3"/>
      <c r="BB540" s="3"/>
      <c r="BC540" s="3"/>
      <c r="BD540" s="3"/>
      <c r="BE540" s="3"/>
      <c r="BF540" s="3"/>
      <c r="BG540" s="3"/>
      <c r="BH540" s="3"/>
      <c r="BI540" s="3"/>
    </row>
    <row r="541" ht="12.75" customHeight="1">
      <c r="A541" s="1"/>
      <c r="B541" s="1" t="str">
        <f t="array" ref="B541">ifna(iferror(xlookup(C:C,'1000'!A:A,'1000'!D:D),iferror(xlookup(C:C,'2000'!A:A,'2000'!D:D),xlookup(C:C,'3000'!A:A,'3000'!D:D))),"-")</f>
        <v>-</v>
      </c>
      <c r="C541" s="26">
        <v>1297.0</v>
      </c>
      <c r="D541" s="128" t="s">
        <v>2294</v>
      </c>
      <c r="E541" s="128" t="s">
        <v>2294</v>
      </c>
      <c r="F541" s="128" t="s">
        <v>287</v>
      </c>
      <c r="G541" s="128">
        <v>17.0</v>
      </c>
      <c r="H541" s="77" t="s">
        <v>2295</v>
      </c>
      <c r="I541" s="127" t="s">
        <v>2293</v>
      </c>
      <c r="J541" s="128" t="s">
        <v>2293</v>
      </c>
      <c r="K541" s="30" t="s">
        <v>609</v>
      </c>
      <c r="L541" s="31" t="s">
        <v>609</v>
      </c>
      <c r="M541" s="51" t="s">
        <v>895</v>
      </c>
      <c r="N541" s="153" t="s">
        <v>58</v>
      </c>
      <c r="O541" s="149" t="s">
        <v>58</v>
      </c>
      <c r="P541" s="35" t="s">
        <v>76</v>
      </c>
      <c r="Q541" s="65"/>
      <c r="R541" s="65"/>
      <c r="S541" s="65"/>
      <c r="T541" s="65"/>
      <c r="U541" s="65"/>
      <c r="V541" s="65"/>
      <c r="W541" s="65"/>
      <c r="X541" s="65"/>
      <c r="Y541" s="65"/>
      <c r="Z541" s="38" t="str">
        <f t="array" ref="Z541">IFERROR(xlookup(C:C,'Follow up.1'!A:A,'Follow up.1'!AF:AF),"-")</f>
        <v>-</v>
      </c>
      <c r="AA541" s="6"/>
      <c r="AB541" s="6"/>
      <c r="AC541" s="6"/>
      <c r="AD541" s="6"/>
      <c r="AE541" s="6"/>
      <c r="AF541" s="6"/>
      <c r="AG541" s="6"/>
      <c r="AH541" s="6"/>
      <c r="AI541" s="6"/>
      <c r="AJ541" s="6"/>
      <c r="AK541" s="6"/>
      <c r="AL541" s="6"/>
      <c r="AM541" s="6"/>
      <c r="AN541" s="39" t="str">
        <f t="array" ref="AN541">IFNA(TEXT(XLOOKUP(C:C,'Follow up.2'!B:B,'Follow up.2'!AF:AF), "mm/yyyy"), "-")</f>
        <v>-</v>
      </c>
      <c r="AO541" s="6"/>
      <c r="AP541" s="3"/>
      <c r="AQ541" s="3"/>
      <c r="AR541" s="3"/>
      <c r="AS541" s="3"/>
      <c r="AT541" s="3"/>
      <c r="AU541" s="3"/>
      <c r="AV541" s="3"/>
      <c r="AW541" s="3"/>
      <c r="AX541" s="3"/>
      <c r="AY541" s="3"/>
      <c r="AZ541" s="3"/>
      <c r="BA541" s="3"/>
      <c r="BB541" s="3"/>
      <c r="BC541" s="3"/>
      <c r="BD541" s="3"/>
      <c r="BE541" s="3"/>
      <c r="BF541" s="3"/>
      <c r="BG541" s="3"/>
      <c r="BH541" s="3"/>
      <c r="BI541" s="3"/>
    </row>
    <row r="542" ht="12.75" customHeight="1">
      <c r="A542" s="1"/>
      <c r="B542" s="1" t="str">
        <f t="array" ref="B542">ifna(iferror(xlookup(C:C,'1000'!A:A,'1000'!D:D),iferror(xlookup(C:C,'2000'!A:A,'2000'!D:D),xlookup(C:C,'3000'!A:A,'3000'!D:D))),"-")</f>
        <v>-</v>
      </c>
      <c r="C542" s="26">
        <v>1302.0</v>
      </c>
      <c r="D542" s="128" t="s">
        <v>2268</v>
      </c>
      <c r="E542" s="128" t="s">
        <v>636</v>
      </c>
      <c r="F542" s="128" t="s">
        <v>287</v>
      </c>
      <c r="G542" s="128">
        <v>17.0</v>
      </c>
      <c r="H542" s="77" t="s">
        <v>2269</v>
      </c>
      <c r="I542" s="127" t="s">
        <v>2270</v>
      </c>
      <c r="J542" s="128" t="s">
        <v>2271</v>
      </c>
      <c r="K542" s="30" t="s">
        <v>609</v>
      </c>
      <c r="L542" s="31" t="s">
        <v>609</v>
      </c>
      <c r="M542" s="51" t="s">
        <v>895</v>
      </c>
      <c r="N542" s="153" t="s">
        <v>58</v>
      </c>
      <c r="O542" s="149" t="s">
        <v>58</v>
      </c>
      <c r="P542" s="35"/>
      <c r="Q542" s="65"/>
      <c r="R542" s="65"/>
      <c r="S542" s="65"/>
      <c r="T542" s="65"/>
      <c r="U542" s="65"/>
      <c r="V542" s="65"/>
      <c r="W542" s="65"/>
      <c r="X542" s="65"/>
      <c r="Y542" s="65"/>
      <c r="Z542" s="38" t="str">
        <f t="array" ref="Z542">IFERROR(xlookup(C:C,'Follow up.1'!A:A,'Follow up.1'!AF:AF),"-")</f>
        <v>-</v>
      </c>
      <c r="AA542" s="6"/>
      <c r="AB542" s="6"/>
      <c r="AC542" s="6"/>
      <c r="AD542" s="6"/>
      <c r="AE542" s="6"/>
      <c r="AF542" s="6"/>
      <c r="AG542" s="6"/>
      <c r="AH542" s="6"/>
      <c r="AI542" s="6"/>
      <c r="AJ542" s="6"/>
      <c r="AK542" s="6"/>
      <c r="AL542" s="6"/>
      <c r="AM542" s="6"/>
      <c r="AN542" s="39" t="str">
        <f t="array" ref="AN542">IFNA(TEXT(XLOOKUP(C:C,'Follow up.2'!B:B,'Follow up.2'!AF:AF), "mm/yyyy"), "-")</f>
        <v>-</v>
      </c>
      <c r="AO542" s="6"/>
      <c r="AP542" s="3"/>
      <c r="AQ542" s="3"/>
      <c r="AR542" s="3"/>
      <c r="AS542" s="3"/>
      <c r="AT542" s="3"/>
      <c r="AU542" s="3"/>
      <c r="AV542" s="3"/>
      <c r="AW542" s="3"/>
      <c r="AX542" s="3"/>
      <c r="AY542" s="3"/>
      <c r="AZ542" s="3"/>
      <c r="BA542" s="3"/>
      <c r="BB542" s="3"/>
      <c r="BC542" s="3"/>
      <c r="BD542" s="3"/>
      <c r="BE542" s="3"/>
      <c r="BF542" s="3"/>
      <c r="BG542" s="3"/>
      <c r="BH542" s="3"/>
      <c r="BI542" s="3"/>
    </row>
    <row r="543" ht="12.75" customHeight="1">
      <c r="A543" s="1"/>
      <c r="B543" s="1" t="str">
        <f t="array" ref="B543">ifna(iferror(xlookup(C:C,'1000'!A:A,'1000'!D:D),iferror(xlookup(C:C,'2000'!A:A,'2000'!D:D),xlookup(C:C,'3000'!A:A,'3000'!D:D))),"-")</f>
        <v>-</v>
      </c>
      <c r="C543" s="26">
        <v>1306.0</v>
      </c>
      <c r="D543" s="128" t="s">
        <v>2296</v>
      </c>
      <c r="E543" s="128" t="s">
        <v>2297</v>
      </c>
      <c r="F543" s="128" t="s">
        <v>71</v>
      </c>
      <c r="G543" s="128">
        <v>17.0</v>
      </c>
      <c r="H543" s="77" t="s">
        <v>2296</v>
      </c>
      <c r="I543" s="127"/>
      <c r="J543" s="128" t="s">
        <v>2298</v>
      </c>
      <c r="K543" s="30" t="s">
        <v>609</v>
      </c>
      <c r="L543" s="31" t="s">
        <v>609</v>
      </c>
      <c r="M543" s="51" t="s">
        <v>895</v>
      </c>
      <c r="N543" s="153" t="s">
        <v>58</v>
      </c>
      <c r="O543" s="149" t="s">
        <v>58</v>
      </c>
      <c r="P543" s="35" t="s">
        <v>46</v>
      </c>
      <c r="Q543" s="65"/>
      <c r="R543" s="65"/>
      <c r="S543" s="65"/>
      <c r="T543" s="65"/>
      <c r="U543" s="65"/>
      <c r="V543" s="65"/>
      <c r="W543" s="65"/>
      <c r="X543" s="65"/>
      <c r="Y543" s="65"/>
      <c r="Z543" s="38" t="str">
        <f t="array" ref="Z543">IFERROR(xlookup(C:C,'Follow up.1'!A:A,'Follow up.1'!AF:AF),"-")</f>
        <v>-</v>
      </c>
      <c r="AA543" s="6"/>
      <c r="AB543" s="6"/>
      <c r="AC543" s="6"/>
      <c r="AD543" s="6"/>
      <c r="AE543" s="6"/>
      <c r="AF543" s="6"/>
      <c r="AG543" s="6"/>
      <c r="AH543" s="6"/>
      <c r="AI543" s="6"/>
      <c r="AJ543" s="6"/>
      <c r="AK543" s="6"/>
      <c r="AL543" s="6"/>
      <c r="AM543" s="6"/>
      <c r="AN543" s="39" t="str">
        <f t="array" ref="AN543">IFNA(TEXT(XLOOKUP(C:C,'Follow up.2'!B:B,'Follow up.2'!AF:AF), "mm/yyyy"), "-")</f>
        <v>-</v>
      </c>
      <c r="AO543" s="6"/>
      <c r="AP543" s="3"/>
      <c r="AQ543" s="3"/>
      <c r="AR543" s="3"/>
      <c r="AS543" s="3"/>
      <c r="AT543" s="3"/>
      <c r="AU543" s="3"/>
      <c r="AV543" s="3"/>
      <c r="AW543" s="3"/>
      <c r="AX543" s="3"/>
      <c r="AY543" s="3"/>
      <c r="AZ543" s="3"/>
      <c r="BA543" s="3"/>
      <c r="BB543" s="3"/>
      <c r="BC543" s="3"/>
      <c r="BD543" s="3"/>
      <c r="BE543" s="3"/>
      <c r="BF543" s="3"/>
      <c r="BG543" s="3"/>
      <c r="BH543" s="3"/>
      <c r="BI543" s="3"/>
    </row>
    <row r="544" ht="12.75" customHeight="1">
      <c r="A544" s="1"/>
      <c r="B544" s="1" t="str">
        <f t="array" ref="B544">ifna(iferror(xlookup(C:C,'1000'!A:A,'1000'!D:D),iferror(xlookup(C:C,'2000'!A:A,'2000'!D:D),xlookup(C:C,'3000'!A:A,'3000'!D:D))),"-")</f>
        <v>-</v>
      </c>
      <c r="C544" s="26">
        <v>1310.0</v>
      </c>
      <c r="D544" s="128" t="s">
        <v>2022</v>
      </c>
      <c r="E544" s="128" t="s">
        <v>2264</v>
      </c>
      <c r="F544" s="128" t="s">
        <v>71</v>
      </c>
      <c r="G544" s="128">
        <v>17.0</v>
      </c>
      <c r="H544" s="77" t="s">
        <v>2265</v>
      </c>
      <c r="I544" s="127" t="s">
        <v>2266</v>
      </c>
      <c r="J544" s="128" t="s">
        <v>2267</v>
      </c>
      <c r="K544" s="30" t="s">
        <v>609</v>
      </c>
      <c r="L544" s="31" t="s">
        <v>609</v>
      </c>
      <c r="M544" s="51" t="s">
        <v>895</v>
      </c>
      <c r="N544" s="153" t="s">
        <v>58</v>
      </c>
      <c r="O544" s="149" t="s">
        <v>58</v>
      </c>
      <c r="P544" s="35" t="s">
        <v>46</v>
      </c>
      <c r="Q544" s="65"/>
      <c r="R544" s="65"/>
      <c r="S544" s="65"/>
      <c r="T544" s="65"/>
      <c r="U544" s="65"/>
      <c r="V544" s="65"/>
      <c r="W544" s="65"/>
      <c r="X544" s="65"/>
      <c r="Y544" s="65"/>
      <c r="Z544" s="38" t="str">
        <f t="array" ref="Z544">IFERROR(xlookup(C:C,'Follow up.1'!A:A,'Follow up.1'!AF:AF),"-")</f>
        <v>-</v>
      </c>
      <c r="AA544" s="6"/>
      <c r="AB544" s="6"/>
      <c r="AC544" s="6"/>
      <c r="AD544" s="6"/>
      <c r="AE544" s="6"/>
      <c r="AF544" s="6"/>
      <c r="AG544" s="6"/>
      <c r="AH544" s="6"/>
      <c r="AI544" s="6"/>
      <c r="AJ544" s="6"/>
      <c r="AK544" s="6"/>
      <c r="AL544" s="6"/>
      <c r="AM544" s="6"/>
      <c r="AN544" s="39" t="str">
        <f t="array" ref="AN544">IFNA(TEXT(XLOOKUP(C:C,'Follow up.2'!B:B,'Follow up.2'!AF:AF), "mm/yyyy"), "-")</f>
        <v>-</v>
      </c>
      <c r="AO544" s="6"/>
      <c r="AP544" s="3"/>
      <c r="AQ544" s="3"/>
      <c r="AR544" s="3"/>
      <c r="AS544" s="3"/>
      <c r="AT544" s="3"/>
      <c r="AU544" s="3"/>
      <c r="AV544" s="3"/>
      <c r="AW544" s="3"/>
      <c r="AX544" s="3"/>
      <c r="AY544" s="3"/>
      <c r="AZ544" s="3"/>
      <c r="BA544" s="3"/>
      <c r="BB544" s="3"/>
      <c r="BC544" s="3"/>
      <c r="BD544" s="3"/>
      <c r="BE544" s="3"/>
      <c r="BF544" s="3"/>
      <c r="BG544" s="3"/>
      <c r="BH544" s="3"/>
      <c r="BI544" s="3"/>
    </row>
    <row r="545" ht="12.75" customHeight="1">
      <c r="A545" s="1"/>
      <c r="B545" s="1" t="str">
        <f t="array" ref="B545">ifna(iferror(xlookup(C:C,'1000'!A:A,'1000'!D:D),iferror(xlookup(C:C,'2000'!A:A,'2000'!D:D),xlookup(C:C,'3000'!A:A,'3000'!D:D))),"-")</f>
        <v>-</v>
      </c>
      <c r="C545" s="26">
        <v>1313.0</v>
      </c>
      <c r="D545" s="128" t="s">
        <v>2272</v>
      </c>
      <c r="E545" s="128" t="s">
        <v>2273</v>
      </c>
      <c r="F545" s="128" t="s">
        <v>287</v>
      </c>
      <c r="G545" s="128">
        <v>17.0</v>
      </c>
      <c r="H545" s="77" t="s">
        <v>2274</v>
      </c>
      <c r="I545" s="127" t="s">
        <v>2275</v>
      </c>
      <c r="J545" s="128" t="s">
        <v>2275</v>
      </c>
      <c r="K545" s="30" t="s">
        <v>609</v>
      </c>
      <c r="L545" s="31" t="s">
        <v>609</v>
      </c>
      <c r="M545" s="51" t="s">
        <v>895</v>
      </c>
      <c r="N545" s="153" t="s">
        <v>58</v>
      </c>
      <c r="O545" s="149" t="s">
        <v>58</v>
      </c>
      <c r="P545" s="35"/>
      <c r="Q545" s="65"/>
      <c r="R545" s="65"/>
      <c r="S545" s="65"/>
      <c r="T545" s="65"/>
      <c r="U545" s="65"/>
      <c r="V545" s="65"/>
      <c r="W545" s="65"/>
      <c r="X545" s="65"/>
      <c r="Y545" s="65"/>
      <c r="Z545" s="38" t="str">
        <f t="array" ref="Z545">IFERROR(xlookup(C:C,'Follow up.1'!A:A,'Follow up.1'!AF:AF),"-")</f>
        <v>-</v>
      </c>
      <c r="AA545" s="6"/>
      <c r="AB545" s="6"/>
      <c r="AC545" s="6"/>
      <c r="AD545" s="6"/>
      <c r="AE545" s="6"/>
      <c r="AF545" s="6"/>
      <c r="AG545" s="6"/>
      <c r="AH545" s="6"/>
      <c r="AI545" s="6"/>
      <c r="AJ545" s="6"/>
      <c r="AK545" s="6"/>
      <c r="AL545" s="6"/>
      <c r="AM545" s="6"/>
      <c r="AN545" s="39" t="str">
        <f t="array" ref="AN545">IFNA(TEXT(XLOOKUP(C:C,'Follow up.2'!B:B,'Follow up.2'!AF:AF), "mm/yyyy"), "-")</f>
        <v>-</v>
      </c>
      <c r="AO545" s="6"/>
      <c r="AP545" s="3"/>
      <c r="AQ545" s="3"/>
      <c r="AR545" s="3"/>
      <c r="AS545" s="3"/>
      <c r="AT545" s="3"/>
      <c r="AU545" s="3"/>
      <c r="AV545" s="3"/>
      <c r="AW545" s="3"/>
      <c r="AX545" s="3"/>
      <c r="AY545" s="3"/>
      <c r="AZ545" s="3"/>
      <c r="BA545" s="3"/>
      <c r="BB545" s="3"/>
      <c r="BC545" s="3"/>
      <c r="BD545" s="3"/>
      <c r="BE545" s="3"/>
      <c r="BF545" s="3"/>
      <c r="BG545" s="3"/>
      <c r="BH545" s="3"/>
      <c r="BI545" s="3"/>
    </row>
    <row r="546" ht="12.75" customHeight="1">
      <c r="A546" s="1"/>
      <c r="B546" s="1" t="str">
        <f t="array" ref="B546">ifna(iferror(xlookup(C:C,'1000'!A:A,'1000'!D:D),iferror(xlookup(C:C,'2000'!A:A,'2000'!D:D),xlookup(C:C,'3000'!A:A,'3000'!D:D))),"-")</f>
        <v>-</v>
      </c>
      <c r="C546" s="26">
        <v>1321.0</v>
      </c>
      <c r="D546" s="27" t="s">
        <v>2299</v>
      </c>
      <c r="E546" s="27" t="s">
        <v>2300</v>
      </c>
      <c r="F546" s="27" t="s">
        <v>81</v>
      </c>
      <c r="G546" s="27">
        <v>17.0</v>
      </c>
      <c r="H546" s="28" t="s">
        <v>2301</v>
      </c>
      <c r="I546" s="29" t="s">
        <v>2302</v>
      </c>
      <c r="J546" s="27" t="s">
        <v>2303</v>
      </c>
      <c r="K546" s="30" t="s">
        <v>609</v>
      </c>
      <c r="L546" s="31" t="s">
        <v>609</v>
      </c>
      <c r="M546" s="51" t="s">
        <v>895</v>
      </c>
      <c r="N546" s="153" t="s">
        <v>58</v>
      </c>
      <c r="O546" s="149" t="s">
        <v>58</v>
      </c>
      <c r="P546" s="65" t="s">
        <v>106</v>
      </c>
      <c r="Q546" s="65" t="s">
        <v>44</v>
      </c>
      <c r="R546" s="65"/>
      <c r="S546" s="65"/>
      <c r="T546" s="65"/>
      <c r="U546" s="65"/>
      <c r="V546" s="65"/>
      <c r="W546" s="65"/>
      <c r="X546" s="65"/>
      <c r="Y546" s="65"/>
      <c r="Z546" s="38" t="str">
        <f t="array" ref="Z546">IFERROR(xlookup(C:C,'Follow up.1'!A:A,'Follow up.1'!AF:AF),"-")</f>
        <v>-</v>
      </c>
      <c r="AA546" s="6"/>
      <c r="AB546" s="6"/>
      <c r="AC546" s="6"/>
      <c r="AD546" s="6"/>
      <c r="AE546" s="6"/>
      <c r="AF546" s="6"/>
      <c r="AG546" s="6"/>
      <c r="AH546" s="6"/>
      <c r="AI546" s="6"/>
      <c r="AJ546" s="6"/>
      <c r="AK546" s="6"/>
      <c r="AL546" s="6"/>
      <c r="AM546" s="6"/>
      <c r="AN546" s="39" t="str">
        <f t="array" ref="AN546">IFNA(TEXT(XLOOKUP(C:C,'Follow up.2'!B:B,'Follow up.2'!AF:AF), "mm/yyyy"), "-")</f>
        <v>-</v>
      </c>
      <c r="AO546" s="6"/>
      <c r="AP546" s="3"/>
      <c r="AQ546" s="3"/>
      <c r="AR546" s="3"/>
      <c r="AS546" s="3"/>
      <c r="AT546" s="3"/>
      <c r="AU546" s="3"/>
      <c r="AV546" s="3"/>
      <c r="AW546" s="3"/>
      <c r="AX546" s="3"/>
      <c r="AY546" s="3"/>
      <c r="AZ546" s="3"/>
      <c r="BA546" s="3"/>
      <c r="BB546" s="3"/>
      <c r="BC546" s="3"/>
      <c r="BD546" s="3"/>
      <c r="BE546" s="3"/>
      <c r="BF546" s="3"/>
      <c r="BG546" s="3"/>
      <c r="BH546" s="3"/>
      <c r="BI546" s="3"/>
    </row>
    <row r="547" ht="12.75" customHeight="1">
      <c r="A547" s="1"/>
      <c r="B547" s="1" t="str">
        <f t="array" ref="B547">ifna(iferror(xlookup(C:C,'1000'!A:A,'1000'!D:D),iferror(xlookup(C:C,'2000'!A:A,'2000'!D:D),xlookup(C:C,'3000'!A:A,'3000'!D:D))),"-")</f>
        <v>-</v>
      </c>
      <c r="C547" s="26">
        <v>1322.0</v>
      </c>
      <c r="D547" s="27" t="s">
        <v>2304</v>
      </c>
      <c r="E547" s="27" t="s">
        <v>2305</v>
      </c>
      <c r="F547" s="27" t="s">
        <v>844</v>
      </c>
      <c r="G547" s="27">
        <v>17.0</v>
      </c>
      <c r="H547" s="28" t="s">
        <v>2306</v>
      </c>
      <c r="I547" s="29">
        <v>3.013129567E9</v>
      </c>
      <c r="J547" s="27">
        <v>3.013129567E9</v>
      </c>
      <c r="K547" s="30" t="s">
        <v>609</v>
      </c>
      <c r="L547" s="31" t="s">
        <v>609</v>
      </c>
      <c r="M547" s="51" t="s">
        <v>895</v>
      </c>
      <c r="N547" s="153" t="s">
        <v>58</v>
      </c>
      <c r="O547" s="149" t="s">
        <v>58</v>
      </c>
      <c r="P547" s="199" t="s">
        <v>106</v>
      </c>
      <c r="Q547" s="65" t="s">
        <v>45</v>
      </c>
      <c r="R547" s="65" t="s">
        <v>45</v>
      </c>
      <c r="S547" s="65" t="s">
        <v>45</v>
      </c>
      <c r="T547" s="65"/>
      <c r="U547" s="65"/>
      <c r="V547" s="65"/>
      <c r="W547" s="65"/>
      <c r="X547" s="65"/>
      <c r="Y547" s="65"/>
      <c r="Z547" s="38" t="str">
        <f t="array" ref="Z547">IFERROR(xlookup(C:C,'Follow up.1'!A:A,'Follow up.1'!AF:AF),"-")</f>
        <v>-</v>
      </c>
      <c r="AA547" s="6"/>
      <c r="AB547" s="6"/>
      <c r="AC547" s="6"/>
      <c r="AD547" s="6"/>
      <c r="AE547" s="6"/>
      <c r="AF547" s="6"/>
      <c r="AG547" s="6"/>
      <c r="AH547" s="6"/>
      <c r="AI547" s="6"/>
      <c r="AJ547" s="6"/>
      <c r="AK547" s="6"/>
      <c r="AL547" s="6"/>
      <c r="AM547" s="6"/>
      <c r="AN547" s="39" t="str">
        <f t="array" ref="AN547">IFNA(TEXT(XLOOKUP(C:C,'Follow up.2'!B:B,'Follow up.2'!AF:AF), "mm/yyyy"), "-")</f>
        <v>-</v>
      </c>
      <c r="AO547" s="6"/>
      <c r="AP547" s="3"/>
      <c r="AQ547" s="3"/>
      <c r="AR547" s="3"/>
      <c r="AS547" s="3"/>
      <c r="AT547" s="3"/>
      <c r="AU547" s="3"/>
      <c r="AV547" s="3"/>
      <c r="AW547" s="3"/>
      <c r="AX547" s="3"/>
      <c r="AY547" s="3"/>
      <c r="AZ547" s="3"/>
      <c r="BA547" s="3"/>
      <c r="BB547" s="3"/>
      <c r="BC547" s="3"/>
      <c r="BD547" s="3"/>
      <c r="BE547" s="3"/>
      <c r="BF547" s="3"/>
      <c r="BG547" s="3"/>
      <c r="BH547" s="3"/>
      <c r="BI547" s="3"/>
    </row>
    <row r="548" ht="12.75" customHeight="1">
      <c r="A548" s="1"/>
      <c r="B548" s="1" t="str">
        <f t="array" ref="B548">ifna(iferror(xlookup(C:C,'1000'!A:A,'1000'!D:D),iferror(xlookup(C:C,'2000'!A:A,'2000'!D:D),xlookup(C:C,'3000'!A:A,'3000'!D:D))),"-")</f>
        <v>-</v>
      </c>
      <c r="C548" s="26">
        <v>1331.0</v>
      </c>
      <c r="D548" s="27" t="s">
        <v>2307</v>
      </c>
      <c r="E548" s="27" t="s">
        <v>2308</v>
      </c>
      <c r="F548" s="27" t="s">
        <v>92</v>
      </c>
      <c r="G548" s="27">
        <v>17.0</v>
      </c>
      <c r="H548" s="28" t="s">
        <v>2309</v>
      </c>
      <c r="I548" s="29" t="s">
        <v>2310</v>
      </c>
      <c r="J548" s="27" t="s">
        <v>2310</v>
      </c>
      <c r="K548" s="30" t="s">
        <v>609</v>
      </c>
      <c r="L548" s="31" t="s">
        <v>609</v>
      </c>
      <c r="M548" s="51" t="s">
        <v>895</v>
      </c>
      <c r="N548" s="153" t="s">
        <v>58</v>
      </c>
      <c r="O548" s="149" t="s">
        <v>58</v>
      </c>
      <c r="P548" s="65" t="s">
        <v>46</v>
      </c>
      <c r="Q548" s="65"/>
      <c r="R548" s="65"/>
      <c r="S548" s="65"/>
      <c r="T548" s="65"/>
      <c r="U548" s="65"/>
      <c r="V548" s="65"/>
      <c r="W548" s="65"/>
      <c r="X548" s="65"/>
      <c r="Y548" s="65"/>
      <c r="Z548" s="38" t="str">
        <f t="array" ref="Z548">IFERROR(xlookup(C:C,'Follow up.1'!A:A,'Follow up.1'!AF:AF),"-")</f>
        <v>-</v>
      </c>
      <c r="AA548" s="6"/>
      <c r="AB548" s="6"/>
      <c r="AC548" s="6"/>
      <c r="AD548" s="6"/>
      <c r="AE548" s="6"/>
      <c r="AF548" s="6"/>
      <c r="AG548" s="6"/>
      <c r="AH548" s="6"/>
      <c r="AI548" s="6"/>
      <c r="AJ548" s="6"/>
      <c r="AK548" s="6"/>
      <c r="AL548" s="6"/>
      <c r="AM548" s="6"/>
      <c r="AN548" s="39" t="str">
        <f t="array" ref="AN548">IFNA(TEXT(XLOOKUP(C:C,'Follow up.2'!B:B,'Follow up.2'!AF:AF), "mm/yyyy"), "-")</f>
        <v>-</v>
      </c>
      <c r="AO548" s="6"/>
      <c r="AP548" s="3"/>
      <c r="AQ548" s="3"/>
      <c r="AR548" s="3"/>
      <c r="AS548" s="3"/>
      <c r="AT548" s="3"/>
      <c r="AU548" s="3"/>
      <c r="AV548" s="3"/>
      <c r="AW548" s="3"/>
      <c r="AX548" s="3"/>
      <c r="AY548" s="3"/>
      <c r="AZ548" s="3"/>
      <c r="BA548" s="3"/>
      <c r="BB548" s="3"/>
      <c r="BC548" s="3"/>
      <c r="BD548" s="3"/>
      <c r="BE548" s="3"/>
      <c r="BF548" s="3"/>
      <c r="BG548" s="3"/>
      <c r="BH548" s="3"/>
      <c r="BI548" s="3"/>
    </row>
    <row r="549" ht="12.75" customHeight="1">
      <c r="A549" s="1"/>
      <c r="B549" s="1" t="str">
        <f t="array" ref="B549">ifna(iferror(xlookup(C:C,'1000'!A:A,'1000'!D:D),iferror(xlookup(C:C,'2000'!A:A,'2000'!D:D),xlookup(C:C,'3000'!A:A,'3000'!D:D))),"-")</f>
        <v>-</v>
      </c>
      <c r="C549" s="26">
        <v>1335.0</v>
      </c>
      <c r="D549" s="27" t="s">
        <v>2311</v>
      </c>
      <c r="E549" s="27" t="s">
        <v>2312</v>
      </c>
      <c r="F549" s="27" t="s">
        <v>38</v>
      </c>
      <c r="G549" s="27">
        <v>17.0</v>
      </c>
      <c r="H549" s="28" t="s">
        <v>2313</v>
      </c>
      <c r="I549" s="29" t="s">
        <v>2314</v>
      </c>
      <c r="J549" s="27" t="s">
        <v>2315</v>
      </c>
      <c r="K549" s="30" t="s">
        <v>609</v>
      </c>
      <c r="L549" s="31" t="s">
        <v>609</v>
      </c>
      <c r="M549" s="51" t="s">
        <v>895</v>
      </c>
      <c r="N549" s="153" t="s">
        <v>58</v>
      </c>
      <c r="O549" s="149" t="s">
        <v>58</v>
      </c>
      <c r="P549" s="65" t="s">
        <v>46</v>
      </c>
      <c r="Q549" s="65"/>
      <c r="R549" s="65"/>
      <c r="S549" s="65"/>
      <c r="T549" s="65"/>
      <c r="U549" s="65"/>
      <c r="V549" s="65"/>
      <c r="W549" s="65"/>
      <c r="X549" s="65"/>
      <c r="Y549" s="65"/>
      <c r="Z549" s="38" t="str">
        <f t="array" ref="Z549">IFERROR(xlookup(C:C,'Follow up.1'!A:A,'Follow up.1'!AF:AF),"-")</f>
        <v>-</v>
      </c>
      <c r="AA549" s="6"/>
      <c r="AB549" s="6"/>
      <c r="AC549" s="6"/>
      <c r="AD549" s="6"/>
      <c r="AE549" s="6"/>
      <c r="AF549" s="6"/>
      <c r="AG549" s="6"/>
      <c r="AH549" s="6"/>
      <c r="AI549" s="6"/>
      <c r="AJ549" s="6"/>
      <c r="AK549" s="6"/>
      <c r="AL549" s="6"/>
      <c r="AM549" s="6"/>
      <c r="AN549" s="39" t="str">
        <f t="array" ref="AN549">IFNA(TEXT(XLOOKUP(C:C,'Follow up.2'!B:B,'Follow up.2'!AF:AF), "mm/yyyy"), "-")</f>
        <v>-</v>
      </c>
      <c r="AO549" s="6"/>
      <c r="AP549" s="3"/>
      <c r="AQ549" s="3"/>
      <c r="AR549" s="3"/>
      <c r="AS549" s="3"/>
      <c r="AT549" s="3"/>
      <c r="AU549" s="3"/>
      <c r="AV549" s="3"/>
      <c r="AW549" s="3"/>
      <c r="AX549" s="3"/>
      <c r="AY549" s="3"/>
      <c r="AZ549" s="3"/>
      <c r="BA549" s="3"/>
      <c r="BB549" s="3"/>
      <c r="BC549" s="3"/>
      <c r="BD549" s="3"/>
      <c r="BE549" s="3"/>
      <c r="BF549" s="3"/>
      <c r="BG549" s="3"/>
      <c r="BH549" s="3"/>
      <c r="BI549" s="3"/>
    </row>
    <row r="550" ht="12.75" customHeight="1">
      <c r="A550" s="1"/>
      <c r="B550" s="1" t="str">
        <f t="array" ref="B550">ifna(iferror(xlookup(C:C,'1000'!A:A,'1000'!D:D),iferror(xlookup(C:C,'2000'!A:A,'2000'!D:D),xlookup(C:C,'3000'!A:A,'3000'!D:D))),"-")</f>
        <v>-</v>
      </c>
      <c r="C550" s="26">
        <v>1342.0</v>
      </c>
      <c r="D550" s="27" t="s">
        <v>2316</v>
      </c>
      <c r="E550" s="27" t="s">
        <v>2317</v>
      </c>
      <c r="F550" s="27" t="s">
        <v>92</v>
      </c>
      <c r="G550" s="27">
        <v>17.0</v>
      </c>
      <c r="H550" s="28" t="s">
        <v>2318</v>
      </c>
      <c r="I550" s="29" t="s">
        <v>2319</v>
      </c>
      <c r="J550" s="27" t="s">
        <v>2319</v>
      </c>
      <c r="K550" s="30" t="s">
        <v>609</v>
      </c>
      <c r="L550" s="31" t="s">
        <v>609</v>
      </c>
      <c r="M550" s="51" t="s">
        <v>895</v>
      </c>
      <c r="N550" s="153" t="s">
        <v>58</v>
      </c>
      <c r="O550" s="149" t="s">
        <v>58</v>
      </c>
      <c r="P550" s="65" t="s">
        <v>46</v>
      </c>
      <c r="Q550" s="65"/>
      <c r="R550" s="65"/>
      <c r="S550" s="65"/>
      <c r="T550" s="65"/>
      <c r="U550" s="65"/>
      <c r="V550" s="65"/>
      <c r="W550" s="65"/>
      <c r="X550" s="65"/>
      <c r="Y550" s="65"/>
      <c r="Z550" s="38" t="str">
        <f t="array" ref="Z550">IFERROR(xlookup(C:C,'Follow up.1'!A:A,'Follow up.1'!AF:AF),"-")</f>
        <v>-</v>
      </c>
      <c r="AA550" s="6"/>
      <c r="AB550" s="6"/>
      <c r="AC550" s="6"/>
      <c r="AD550" s="6"/>
      <c r="AE550" s="6"/>
      <c r="AF550" s="6"/>
      <c r="AG550" s="6"/>
      <c r="AH550" s="6"/>
      <c r="AI550" s="6"/>
      <c r="AJ550" s="6"/>
      <c r="AK550" s="6"/>
      <c r="AL550" s="6"/>
      <c r="AM550" s="6"/>
      <c r="AN550" s="39" t="str">
        <f t="array" ref="AN550">IFNA(TEXT(XLOOKUP(C:C,'Follow up.2'!B:B,'Follow up.2'!AF:AF), "mm/yyyy"), "-")</f>
        <v>-</v>
      </c>
      <c r="AO550" s="6"/>
      <c r="AP550" s="3"/>
      <c r="AQ550" s="3"/>
      <c r="AR550" s="3"/>
      <c r="AS550" s="3"/>
      <c r="AT550" s="3"/>
      <c r="AU550" s="3"/>
      <c r="AV550" s="3"/>
      <c r="AW550" s="3"/>
      <c r="AX550" s="3"/>
      <c r="AY550" s="3"/>
      <c r="AZ550" s="3"/>
      <c r="BA550" s="3"/>
      <c r="BB550" s="3"/>
      <c r="BC550" s="3"/>
      <c r="BD550" s="3"/>
      <c r="BE550" s="3"/>
      <c r="BF550" s="3"/>
      <c r="BG550" s="3"/>
      <c r="BH550" s="3"/>
      <c r="BI550" s="3"/>
    </row>
    <row r="551" ht="12.75" customHeight="1">
      <c r="A551" s="1"/>
      <c r="B551" s="1" t="str">
        <f t="array" ref="B551">ifna(iferror(xlookup(C:C,'1000'!A:A,'1000'!D:D),iferror(xlookup(C:C,'2000'!A:A,'2000'!D:D),xlookup(C:C,'3000'!A:A,'3000'!D:D))),"-")</f>
        <v>-</v>
      </c>
      <c r="C551" s="26">
        <v>1343.0</v>
      </c>
      <c r="D551" s="27" t="s">
        <v>2320</v>
      </c>
      <c r="E551" s="27"/>
      <c r="F551" s="27" t="s">
        <v>38</v>
      </c>
      <c r="G551" s="27">
        <v>17.0</v>
      </c>
      <c r="H551" s="28" t="s">
        <v>2321</v>
      </c>
      <c r="I551" s="29" t="s">
        <v>2322</v>
      </c>
      <c r="J551" s="27" t="s">
        <v>2322</v>
      </c>
      <c r="K551" s="30" t="s">
        <v>609</v>
      </c>
      <c r="L551" s="31" t="s">
        <v>609</v>
      </c>
      <c r="M551" s="51" t="s">
        <v>895</v>
      </c>
      <c r="N551" s="153" t="s">
        <v>58</v>
      </c>
      <c r="O551" s="149" t="s">
        <v>58</v>
      </c>
      <c r="P551" s="65" t="s">
        <v>46</v>
      </c>
      <c r="Q551" s="65"/>
      <c r="R551" s="65"/>
      <c r="S551" s="65"/>
      <c r="T551" s="65"/>
      <c r="U551" s="65"/>
      <c r="V551" s="65"/>
      <c r="W551" s="65"/>
      <c r="X551" s="65"/>
      <c r="Y551" s="65"/>
      <c r="Z551" s="38" t="str">
        <f t="array" ref="Z551">IFERROR(xlookup(C:C,'Follow up.1'!A:A,'Follow up.1'!AF:AF),"-")</f>
        <v>-</v>
      </c>
      <c r="AA551" s="6"/>
      <c r="AB551" s="6"/>
      <c r="AC551" s="6"/>
      <c r="AD551" s="6"/>
      <c r="AE551" s="6"/>
      <c r="AF551" s="6"/>
      <c r="AG551" s="6"/>
      <c r="AH551" s="6"/>
      <c r="AI551" s="6"/>
      <c r="AJ551" s="6"/>
      <c r="AK551" s="6"/>
      <c r="AL551" s="6"/>
      <c r="AM551" s="6"/>
      <c r="AN551" s="39" t="str">
        <f t="array" ref="AN551">IFNA(TEXT(XLOOKUP(C:C,'Follow up.2'!B:B,'Follow up.2'!AF:AF), "mm/yyyy"), "-")</f>
        <v>-</v>
      </c>
      <c r="AO551" s="6"/>
      <c r="AP551" s="3"/>
      <c r="AQ551" s="3"/>
      <c r="AR551" s="3"/>
      <c r="AS551" s="3"/>
      <c r="AT551" s="3"/>
      <c r="AU551" s="3"/>
      <c r="AV551" s="3"/>
      <c r="AW551" s="3"/>
      <c r="AX551" s="3"/>
      <c r="AY551" s="3"/>
      <c r="AZ551" s="3"/>
      <c r="BA551" s="3"/>
      <c r="BB551" s="3"/>
      <c r="BC551" s="3"/>
      <c r="BD551" s="3"/>
      <c r="BE551" s="3"/>
      <c r="BF551" s="3"/>
      <c r="BG551" s="3"/>
      <c r="BH551" s="3"/>
      <c r="BI551" s="3"/>
    </row>
    <row r="552" ht="12.75" customHeight="1">
      <c r="A552" s="1"/>
      <c r="B552" s="1" t="str">
        <f t="array" ref="B552">ifna(iferror(xlookup(C:C,'1000'!A:A,'1000'!D:D),iferror(xlookup(C:C,'2000'!A:A,'2000'!D:D),xlookup(C:C,'3000'!A:A,'3000'!D:D))),"-")</f>
        <v>-</v>
      </c>
      <c r="C552" s="26">
        <v>1358.0</v>
      </c>
      <c r="D552" s="27" t="s">
        <v>2261</v>
      </c>
      <c r="E552" s="27" t="s">
        <v>1231</v>
      </c>
      <c r="F552" s="27" t="s">
        <v>844</v>
      </c>
      <c r="G552" s="27">
        <v>17.0</v>
      </c>
      <c r="H552" s="28" t="s">
        <v>531</v>
      </c>
      <c r="I552" s="29" t="s">
        <v>531</v>
      </c>
      <c r="J552" s="27" t="s">
        <v>2323</v>
      </c>
      <c r="K552" s="30" t="s">
        <v>42</v>
      </c>
      <c r="L552" s="31" t="s">
        <v>42</v>
      </c>
      <c r="M552" s="51" t="s">
        <v>895</v>
      </c>
      <c r="N552" s="153" t="s">
        <v>58</v>
      </c>
      <c r="O552" s="149" t="s">
        <v>58</v>
      </c>
      <c r="P552" s="65" t="s">
        <v>106</v>
      </c>
      <c r="Q552" s="65"/>
      <c r="R552" s="65"/>
      <c r="S552" s="65"/>
      <c r="T552" s="65"/>
      <c r="U552" s="65"/>
      <c r="V552" s="65"/>
      <c r="W552" s="65"/>
      <c r="X552" s="65"/>
      <c r="Y552" s="65"/>
      <c r="Z552" s="38" t="str">
        <f t="array" ref="Z552">IFERROR(xlookup(C:C,'Follow up.1'!A:A,'Follow up.1'!AF:AF),"-")</f>
        <v>-</v>
      </c>
      <c r="AA552" s="6"/>
      <c r="AB552" s="6"/>
      <c r="AC552" s="6"/>
      <c r="AD552" s="6"/>
      <c r="AE552" s="6"/>
      <c r="AF552" s="6"/>
      <c r="AG552" s="6"/>
      <c r="AH552" s="6"/>
      <c r="AI552" s="6"/>
      <c r="AJ552" s="6"/>
      <c r="AK552" s="6"/>
      <c r="AL552" s="6"/>
      <c r="AM552" s="6"/>
      <c r="AN552" s="39" t="str">
        <f t="array" ref="AN552">IFNA(TEXT(XLOOKUP(C:C,'Follow up.2'!B:B,'Follow up.2'!AF:AF), "mm/yyyy"), "-")</f>
        <v>-</v>
      </c>
      <c r="AO552" s="6"/>
      <c r="AP552" s="3"/>
      <c r="AQ552" s="3"/>
      <c r="AR552" s="3"/>
      <c r="AS552" s="3"/>
      <c r="AT552" s="3"/>
      <c r="AU552" s="3"/>
      <c r="AV552" s="3"/>
      <c r="AW552" s="3"/>
      <c r="AX552" s="3"/>
      <c r="AY552" s="3"/>
      <c r="AZ552" s="3"/>
      <c r="BA552" s="3"/>
      <c r="BB552" s="3"/>
      <c r="BC552" s="3"/>
      <c r="BD552" s="3"/>
      <c r="BE552" s="3"/>
      <c r="BF552" s="3"/>
      <c r="BG552" s="3"/>
      <c r="BH552" s="3"/>
      <c r="BI552" s="3"/>
    </row>
    <row r="553" ht="12.75" customHeight="1">
      <c r="A553" s="1"/>
      <c r="B553" s="1" t="str">
        <f t="array" ref="B553">ifna(iferror(xlookup(C:C,'1000'!A:A,'1000'!D:D),iferror(xlookup(C:C,'2000'!A:A,'2000'!D:D),xlookup(C:C,'3000'!A:A,'3000'!D:D))),"-")</f>
        <v>-</v>
      </c>
      <c r="C553" s="26">
        <v>1359.0</v>
      </c>
      <c r="D553" s="27" t="s">
        <v>2324</v>
      </c>
      <c r="E553" s="27" t="s">
        <v>2325</v>
      </c>
      <c r="F553" s="27" t="s">
        <v>81</v>
      </c>
      <c r="G553" s="27">
        <v>17.0</v>
      </c>
      <c r="H553" s="28" t="s">
        <v>531</v>
      </c>
      <c r="I553" s="29" t="s">
        <v>531</v>
      </c>
      <c r="J553" s="27" t="s">
        <v>2326</v>
      </c>
      <c r="K553" s="30" t="s">
        <v>42</v>
      </c>
      <c r="L553" s="31" t="s">
        <v>42</v>
      </c>
      <c r="M553" s="51" t="s">
        <v>895</v>
      </c>
      <c r="N553" s="153" t="s">
        <v>58</v>
      </c>
      <c r="O553" s="149" t="s">
        <v>58</v>
      </c>
      <c r="P553" s="65" t="s">
        <v>106</v>
      </c>
      <c r="Q553" s="65" t="s">
        <v>106</v>
      </c>
      <c r="R553" s="65" t="s">
        <v>106</v>
      </c>
      <c r="S553" s="65"/>
      <c r="T553" s="65"/>
      <c r="U553" s="65"/>
      <c r="V553" s="65"/>
      <c r="W553" s="65"/>
      <c r="X553" s="65"/>
      <c r="Y553" s="65"/>
      <c r="Z553" s="38" t="str">
        <f t="array" ref="Z553">IFERROR(xlookup(C:C,'Follow up.1'!A:A,'Follow up.1'!AF:AF),"-")</f>
        <v>-</v>
      </c>
      <c r="AA553" s="6"/>
      <c r="AB553" s="6"/>
      <c r="AC553" s="6"/>
      <c r="AD553" s="6"/>
      <c r="AE553" s="6"/>
      <c r="AF553" s="6"/>
      <c r="AG553" s="6"/>
      <c r="AH553" s="6"/>
      <c r="AI553" s="6"/>
      <c r="AJ553" s="6"/>
      <c r="AK553" s="6"/>
      <c r="AL553" s="6"/>
      <c r="AM553" s="6"/>
      <c r="AN553" s="39" t="str">
        <f t="array" ref="AN553">IFNA(TEXT(XLOOKUP(C:C,'Follow up.2'!B:B,'Follow up.2'!AF:AF), "mm/yyyy"), "-")</f>
        <v>-</v>
      </c>
      <c r="AO553" s="6"/>
      <c r="AP553" s="3"/>
      <c r="AQ553" s="3"/>
      <c r="AR553" s="3"/>
      <c r="AS553" s="3"/>
      <c r="AT553" s="3"/>
      <c r="AU553" s="3"/>
      <c r="AV553" s="3"/>
      <c r="AW553" s="3"/>
      <c r="AX553" s="3"/>
      <c r="AY553" s="3"/>
      <c r="AZ553" s="3"/>
      <c r="BA553" s="3"/>
      <c r="BB553" s="3"/>
      <c r="BC553" s="3"/>
      <c r="BD553" s="3"/>
      <c r="BE553" s="3"/>
      <c r="BF553" s="3"/>
      <c r="BG553" s="3"/>
      <c r="BH553" s="3"/>
      <c r="BI553" s="3"/>
    </row>
    <row r="554" ht="12.75" customHeight="1">
      <c r="A554" s="1"/>
      <c r="B554" s="1" t="str">
        <f t="array" ref="B554">ifna(iferror(xlookup(C:C,'1000'!A:A,'1000'!D:D),iferror(xlookup(C:C,'2000'!A:A,'2000'!D:D),xlookup(C:C,'3000'!A:A,'3000'!D:D))),"-")</f>
        <v>-</v>
      </c>
      <c r="C554" s="26">
        <v>1360.0</v>
      </c>
      <c r="D554" s="27" t="s">
        <v>2327</v>
      </c>
      <c r="E554" s="27" t="s">
        <v>2328</v>
      </c>
      <c r="F554" s="27" t="s">
        <v>81</v>
      </c>
      <c r="G554" s="27">
        <v>17.0</v>
      </c>
      <c r="H554" s="28"/>
      <c r="I554" s="29"/>
      <c r="J554" s="195">
        <v>2.672180017E9</v>
      </c>
      <c r="K554" s="30" t="s">
        <v>42</v>
      </c>
      <c r="L554" s="31" t="s">
        <v>42</v>
      </c>
      <c r="M554" s="51" t="s">
        <v>895</v>
      </c>
      <c r="N554" s="153" t="s">
        <v>58</v>
      </c>
      <c r="O554" s="149" t="s">
        <v>58</v>
      </c>
      <c r="P554" s="65" t="s">
        <v>106</v>
      </c>
      <c r="Q554" s="65"/>
      <c r="R554" s="65"/>
      <c r="S554" s="65"/>
      <c r="T554" s="65"/>
      <c r="U554" s="65"/>
      <c r="V554" s="65"/>
      <c r="W554" s="65"/>
      <c r="X554" s="65"/>
      <c r="Y554" s="65"/>
      <c r="Z554" s="38" t="str">
        <f t="array" ref="Z554">IFERROR(xlookup(C:C,'Follow up.1'!A:A,'Follow up.1'!AF:AF),"-")</f>
        <v>-</v>
      </c>
      <c r="AA554" s="6"/>
      <c r="AB554" s="6"/>
      <c r="AC554" s="6"/>
      <c r="AD554" s="6"/>
      <c r="AE554" s="6"/>
      <c r="AF554" s="6"/>
      <c r="AG554" s="6"/>
      <c r="AH554" s="6"/>
      <c r="AI554" s="6"/>
      <c r="AJ554" s="6"/>
      <c r="AK554" s="6"/>
      <c r="AL554" s="6"/>
      <c r="AM554" s="6"/>
      <c r="AN554" s="39" t="str">
        <f t="array" ref="AN554">IFNA(TEXT(XLOOKUP(C:C,'Follow up.2'!B:B,'Follow up.2'!AF:AF), "mm/yyyy"), "-")</f>
        <v>-</v>
      </c>
      <c r="AO554" s="6"/>
      <c r="AP554" s="3"/>
      <c r="AQ554" s="3"/>
      <c r="AR554" s="3"/>
      <c r="AS554" s="3"/>
      <c r="AT554" s="3"/>
      <c r="AU554" s="3"/>
      <c r="AV554" s="3"/>
      <c r="AW554" s="3"/>
      <c r="AX554" s="3"/>
      <c r="AY554" s="3"/>
      <c r="AZ554" s="3"/>
      <c r="BA554" s="3"/>
      <c r="BB554" s="3"/>
      <c r="BC554" s="3"/>
      <c r="BD554" s="3"/>
      <c r="BE554" s="3"/>
      <c r="BF554" s="3"/>
      <c r="BG554" s="3"/>
      <c r="BH554" s="3"/>
      <c r="BI554" s="3"/>
    </row>
    <row r="555" ht="12.75" customHeight="1">
      <c r="A555" s="1"/>
      <c r="B555" s="1" t="str">
        <f t="array" ref="B555">ifna(iferror(xlookup(C:C,'1000'!A:A,'1000'!D:D),iferror(xlookup(C:C,'2000'!A:A,'2000'!D:D),xlookup(C:C,'3000'!A:A,'3000'!D:D))),"-")</f>
        <v>-</v>
      </c>
      <c r="C555" s="133">
        <v>1367.0</v>
      </c>
      <c r="D555" s="134" t="s">
        <v>2329</v>
      </c>
      <c r="E555" s="134" t="s">
        <v>2330</v>
      </c>
      <c r="F555" s="27" t="s">
        <v>50</v>
      </c>
      <c r="G555" s="134">
        <v>17.0</v>
      </c>
      <c r="H555" s="28" t="s">
        <v>531</v>
      </c>
      <c r="I555" s="29"/>
      <c r="J555" s="134">
        <v>6.099417312E9</v>
      </c>
      <c r="K555" s="30" t="s">
        <v>42</v>
      </c>
      <c r="L555" s="31" t="s">
        <v>42</v>
      </c>
      <c r="M555" s="51" t="s">
        <v>895</v>
      </c>
      <c r="N555" s="153" t="s">
        <v>58</v>
      </c>
      <c r="O555" s="149" t="s">
        <v>58</v>
      </c>
      <c r="P555" s="65" t="s">
        <v>106</v>
      </c>
      <c r="Q555" s="65"/>
      <c r="R555" s="65"/>
      <c r="S555" s="65"/>
      <c r="T555" s="65"/>
      <c r="U555" s="65"/>
      <c r="V555" s="65"/>
      <c r="W555" s="65"/>
      <c r="X555" s="65"/>
      <c r="Y555" s="65"/>
      <c r="Z555" s="38" t="str">
        <f t="array" ref="Z555">IFERROR(xlookup(C:C,'Follow up.1'!A:A,'Follow up.1'!AF:AF),"-")</f>
        <v>-</v>
      </c>
      <c r="AA555" s="6"/>
      <c r="AB555" s="6"/>
      <c r="AC555" s="6"/>
      <c r="AD555" s="6"/>
      <c r="AE555" s="6"/>
      <c r="AF555" s="6"/>
      <c r="AG555" s="6"/>
      <c r="AH555" s="6"/>
      <c r="AI555" s="6"/>
      <c r="AJ555" s="6"/>
      <c r="AK555" s="6"/>
      <c r="AL555" s="6"/>
      <c r="AM555" s="6"/>
      <c r="AN555" s="39" t="str">
        <f t="array" ref="AN555">IFNA(TEXT(XLOOKUP(C:C,'Follow up.2'!B:B,'Follow up.2'!AF:AF), "mm/yyyy"), "-")</f>
        <v>-</v>
      </c>
      <c r="AO555" s="6"/>
      <c r="AP555" s="3"/>
      <c r="AQ555" s="3"/>
      <c r="AR555" s="3"/>
      <c r="AS555" s="3"/>
      <c r="AT555" s="3"/>
      <c r="AU555" s="3"/>
      <c r="AV555" s="3"/>
      <c r="AW555" s="3"/>
      <c r="AX555" s="3"/>
      <c r="AY555" s="3"/>
      <c r="AZ555" s="3"/>
      <c r="BA555" s="3"/>
      <c r="BB555" s="3"/>
      <c r="BC555" s="3"/>
      <c r="BD555" s="3"/>
      <c r="BE555" s="3"/>
      <c r="BF555" s="3"/>
      <c r="BG555" s="3"/>
      <c r="BH555" s="3"/>
      <c r="BI555" s="3"/>
    </row>
    <row r="556" ht="12.75" customHeight="1">
      <c r="A556" s="1"/>
      <c r="B556" s="1" t="str">
        <f t="array" ref="B556">ifna(iferror(xlookup(C:C,'1000'!A:A,'1000'!D:D),iferror(xlookup(C:C,'2000'!A:A,'2000'!D:D),xlookup(C:C,'3000'!A:A,'3000'!D:D))),"-")</f>
        <v>-</v>
      </c>
      <c r="C556" s="133">
        <v>1368.0</v>
      </c>
      <c r="D556" s="134" t="s">
        <v>2331</v>
      </c>
      <c r="E556" s="134" t="s">
        <v>2332</v>
      </c>
      <c r="F556" s="27" t="s">
        <v>117</v>
      </c>
      <c r="G556" s="134">
        <v>17.0</v>
      </c>
      <c r="H556" s="28" t="s">
        <v>531</v>
      </c>
      <c r="I556" s="29"/>
      <c r="J556" s="134">
        <v>4.849548698E9</v>
      </c>
      <c r="K556" s="30" t="s">
        <v>42</v>
      </c>
      <c r="L556" s="31" t="s">
        <v>42</v>
      </c>
      <c r="M556" s="51" t="s">
        <v>895</v>
      </c>
      <c r="N556" s="153" t="s">
        <v>58</v>
      </c>
      <c r="O556" s="149" t="s">
        <v>58</v>
      </c>
      <c r="P556" s="65" t="s">
        <v>106</v>
      </c>
      <c r="Q556" s="65"/>
      <c r="R556" s="65"/>
      <c r="S556" s="65"/>
      <c r="T556" s="65"/>
      <c r="U556" s="65"/>
      <c r="V556" s="65"/>
      <c r="W556" s="65"/>
      <c r="X556" s="65"/>
      <c r="Y556" s="65"/>
      <c r="Z556" s="38" t="str">
        <f t="array" ref="Z556">IFERROR(xlookup(C:C,'Follow up.1'!A:A,'Follow up.1'!AF:AF),"-")</f>
        <v>-</v>
      </c>
      <c r="AA556" s="6"/>
      <c r="AB556" s="6"/>
      <c r="AC556" s="6"/>
      <c r="AD556" s="6"/>
      <c r="AE556" s="6"/>
      <c r="AF556" s="6"/>
      <c r="AG556" s="6"/>
      <c r="AH556" s="6"/>
      <c r="AI556" s="6"/>
      <c r="AJ556" s="6"/>
      <c r="AK556" s="6"/>
      <c r="AL556" s="6"/>
      <c r="AM556" s="6"/>
      <c r="AN556" s="39" t="str">
        <f t="array" ref="AN556">IFNA(TEXT(XLOOKUP(C:C,'Follow up.2'!B:B,'Follow up.2'!AF:AF), "mm/yyyy"), "-")</f>
        <v>-</v>
      </c>
      <c r="AO556" s="6"/>
      <c r="AP556" s="3"/>
      <c r="AQ556" s="3"/>
      <c r="AR556" s="3"/>
      <c r="AS556" s="3"/>
      <c r="AT556" s="3"/>
      <c r="AU556" s="3"/>
      <c r="AV556" s="3"/>
      <c r="AW556" s="3"/>
      <c r="AX556" s="3"/>
      <c r="AY556" s="3"/>
      <c r="AZ556" s="3"/>
      <c r="BA556" s="3"/>
      <c r="BB556" s="3"/>
      <c r="BC556" s="3"/>
      <c r="BD556" s="3"/>
      <c r="BE556" s="3"/>
      <c r="BF556" s="3"/>
      <c r="BG556" s="3"/>
      <c r="BH556" s="3"/>
      <c r="BI556" s="3"/>
    </row>
    <row r="557" ht="12.75" customHeight="1">
      <c r="A557" s="1"/>
      <c r="B557" s="1" t="str">
        <f t="array" ref="B557">ifna(iferror(xlookup(C:C,'1000'!A:A,'1000'!D:D),iferror(xlookup(C:C,'2000'!A:A,'2000'!D:D),xlookup(C:C,'3000'!A:A,'3000'!D:D))),"-")</f>
        <v>-</v>
      </c>
      <c r="C557" s="133">
        <v>1378.0</v>
      </c>
      <c r="D557" s="134" t="s">
        <v>2333</v>
      </c>
      <c r="E557" s="134" t="s">
        <v>2334</v>
      </c>
      <c r="F557" s="27" t="s">
        <v>117</v>
      </c>
      <c r="G557" s="134">
        <v>17.0</v>
      </c>
      <c r="H557" s="28"/>
      <c r="I557" s="141"/>
      <c r="J557" s="134">
        <v>4.849834955E9</v>
      </c>
      <c r="K557" s="30" t="s">
        <v>42</v>
      </c>
      <c r="L557" s="31" t="s">
        <v>42</v>
      </c>
      <c r="M557" s="51" t="s">
        <v>895</v>
      </c>
      <c r="N557" s="153" t="s">
        <v>58</v>
      </c>
      <c r="O557" s="149" t="s">
        <v>58</v>
      </c>
      <c r="P557" s="65" t="s">
        <v>106</v>
      </c>
      <c r="Q557" s="65"/>
      <c r="R557" s="65"/>
      <c r="S557" s="65"/>
      <c r="T557" s="65"/>
      <c r="U557" s="65"/>
      <c r="V557" s="65"/>
      <c r="W557" s="65"/>
      <c r="X557" s="65"/>
      <c r="Y557" s="65"/>
      <c r="Z557" s="38" t="str">
        <f t="array" ref="Z557">IFERROR(xlookup(C:C,'Follow up.1'!A:A,'Follow up.1'!AF:AF),"-")</f>
        <v>-</v>
      </c>
      <c r="AA557" s="6"/>
      <c r="AB557" s="6"/>
      <c r="AC557" s="6"/>
      <c r="AD557" s="6"/>
      <c r="AE557" s="6"/>
      <c r="AF557" s="6"/>
      <c r="AG557" s="6"/>
      <c r="AH557" s="6"/>
      <c r="AI557" s="6"/>
      <c r="AJ557" s="6"/>
      <c r="AK557" s="6"/>
      <c r="AL557" s="6"/>
      <c r="AM557" s="6"/>
      <c r="AN557" s="39" t="str">
        <f t="array" ref="AN557">IFNA(TEXT(XLOOKUP(C:C,'Follow up.2'!B:B,'Follow up.2'!AF:AF), "mm/yyyy"), "-")</f>
        <v>-</v>
      </c>
      <c r="AO557" s="6"/>
      <c r="AP557" s="3"/>
      <c r="AQ557" s="3"/>
      <c r="AR557" s="3"/>
      <c r="AS557" s="3"/>
      <c r="AT557" s="3"/>
      <c r="AU557" s="3"/>
      <c r="AV557" s="3"/>
      <c r="AW557" s="3"/>
      <c r="AX557" s="3"/>
      <c r="AY557" s="3"/>
      <c r="AZ557" s="3"/>
      <c r="BA557" s="3"/>
      <c r="BB557" s="3"/>
      <c r="BC557" s="3"/>
      <c r="BD557" s="3"/>
      <c r="BE557" s="3"/>
      <c r="BF557" s="3"/>
      <c r="BG557" s="3"/>
      <c r="BH557" s="3"/>
      <c r="BI557" s="3"/>
    </row>
    <row r="558" ht="12.75" customHeight="1">
      <c r="A558" s="1"/>
      <c r="B558" s="1" t="str">
        <f t="array" ref="B558">ifna(iferror(xlookup(C:C,'1000'!A:A,'1000'!D:D),iferror(xlookup(C:C,'2000'!A:A,'2000'!D:D),xlookup(C:C,'3000'!A:A,'3000'!D:D))),"-")</f>
        <v>-</v>
      </c>
      <c r="C558" s="133">
        <v>1380.0</v>
      </c>
      <c r="D558" s="134" t="s">
        <v>2335</v>
      </c>
      <c r="E558" s="134" t="s">
        <v>2336</v>
      </c>
      <c r="F558" s="27" t="s">
        <v>50</v>
      </c>
      <c r="G558" s="134">
        <v>17.0</v>
      </c>
      <c r="H558" s="28"/>
      <c r="I558" s="141"/>
      <c r="J558" s="134">
        <v>9.734388148E9</v>
      </c>
      <c r="K558" s="30" t="s">
        <v>42</v>
      </c>
      <c r="L558" s="31" t="s">
        <v>42</v>
      </c>
      <c r="M558" s="51" t="s">
        <v>895</v>
      </c>
      <c r="N558" s="153" t="s">
        <v>58</v>
      </c>
      <c r="O558" s="149" t="s">
        <v>58</v>
      </c>
      <c r="P558" s="65" t="s">
        <v>106</v>
      </c>
      <c r="Q558" s="65"/>
      <c r="R558" s="65"/>
      <c r="S558" s="65"/>
      <c r="T558" s="65"/>
      <c r="U558" s="65"/>
      <c r="V558" s="65"/>
      <c r="W558" s="65"/>
      <c r="X558" s="65"/>
      <c r="Y558" s="65"/>
      <c r="Z558" s="38" t="str">
        <f t="array" ref="Z558">IFERROR(xlookup(C:C,'Follow up.1'!A:A,'Follow up.1'!AF:AF),"-")</f>
        <v>-</v>
      </c>
      <c r="AA558" s="6"/>
      <c r="AB558" s="6"/>
      <c r="AC558" s="6"/>
      <c r="AD558" s="6"/>
      <c r="AE558" s="6"/>
      <c r="AF558" s="6"/>
      <c r="AG558" s="6"/>
      <c r="AH558" s="6"/>
      <c r="AI558" s="6"/>
      <c r="AJ558" s="6"/>
      <c r="AK558" s="6"/>
      <c r="AL558" s="6"/>
      <c r="AM558" s="6"/>
      <c r="AN558" s="39" t="str">
        <f t="array" ref="AN558">IFNA(TEXT(XLOOKUP(C:C,'Follow up.2'!B:B,'Follow up.2'!AF:AF), "mm/yyyy"), "-")</f>
        <v>-</v>
      </c>
      <c r="AO558" s="6"/>
      <c r="AP558" s="3"/>
      <c r="AQ558" s="3"/>
      <c r="AR558" s="3"/>
      <c r="AS558" s="3"/>
      <c r="AT558" s="3"/>
      <c r="AU558" s="3"/>
      <c r="AV558" s="3"/>
      <c r="AW558" s="3"/>
      <c r="AX558" s="3"/>
      <c r="AY558" s="3"/>
      <c r="AZ558" s="3"/>
      <c r="BA558" s="3"/>
      <c r="BB558" s="3"/>
      <c r="BC558" s="3"/>
      <c r="BD558" s="3"/>
      <c r="BE558" s="3"/>
      <c r="BF558" s="3"/>
      <c r="BG558" s="3"/>
      <c r="BH558" s="3"/>
      <c r="BI558" s="3"/>
    </row>
    <row r="559" ht="12.75" customHeight="1">
      <c r="A559" s="1"/>
      <c r="B559" s="1" t="str">
        <f t="array" ref="B559">ifna(iferror(xlookup(C:C,'1000'!A:A,'1000'!D:D),iferror(xlookup(C:C,'2000'!A:A,'2000'!D:D),xlookup(C:C,'3000'!A:A,'3000'!D:D))),"-")</f>
        <v>-</v>
      </c>
      <c r="C559" s="133">
        <v>1389.0</v>
      </c>
      <c r="D559" s="134" t="s">
        <v>2337</v>
      </c>
      <c r="E559" s="134" t="s">
        <v>2338</v>
      </c>
      <c r="F559" s="27" t="s">
        <v>117</v>
      </c>
      <c r="G559" s="134">
        <v>17.0</v>
      </c>
      <c r="H559" s="28"/>
      <c r="I559" s="141"/>
      <c r="J559" s="134">
        <v>6.463845428E9</v>
      </c>
      <c r="K559" s="30" t="s">
        <v>42</v>
      </c>
      <c r="L559" s="31" t="s">
        <v>42</v>
      </c>
      <c r="M559" s="51" t="s">
        <v>895</v>
      </c>
      <c r="N559" s="153" t="s">
        <v>58</v>
      </c>
      <c r="O559" s="149" t="s">
        <v>58</v>
      </c>
      <c r="P559" s="65" t="s">
        <v>106</v>
      </c>
      <c r="Q559" s="65" t="s">
        <v>45</v>
      </c>
      <c r="R559" s="65"/>
      <c r="S559" s="65"/>
      <c r="T559" s="65"/>
      <c r="U559" s="65"/>
      <c r="V559" s="65"/>
      <c r="W559" s="65"/>
      <c r="X559" s="65"/>
      <c r="Y559" s="65"/>
      <c r="Z559" s="38" t="str">
        <f t="array" ref="Z559">IFERROR(xlookup(C:C,'Follow up.1'!A:A,'Follow up.1'!AF:AF),"-")</f>
        <v>-</v>
      </c>
      <c r="AA559" s="6"/>
      <c r="AB559" s="6"/>
      <c r="AC559" s="6"/>
      <c r="AD559" s="6"/>
      <c r="AE559" s="6"/>
      <c r="AF559" s="6"/>
      <c r="AG559" s="6"/>
      <c r="AH559" s="6"/>
      <c r="AI559" s="6"/>
      <c r="AJ559" s="6"/>
      <c r="AK559" s="6"/>
      <c r="AL559" s="6"/>
      <c r="AM559" s="6"/>
      <c r="AN559" s="39" t="str">
        <f t="array" ref="AN559">IFNA(TEXT(XLOOKUP(C:C,'Follow up.2'!B:B,'Follow up.2'!AF:AF), "mm/yyyy"), "-")</f>
        <v>-</v>
      </c>
      <c r="AO559" s="6"/>
      <c r="AP559" s="3"/>
      <c r="AQ559" s="3"/>
      <c r="AR559" s="3"/>
      <c r="AS559" s="3"/>
      <c r="AT559" s="3"/>
      <c r="AU559" s="3"/>
      <c r="AV559" s="3"/>
      <c r="AW559" s="3"/>
      <c r="AX559" s="3"/>
      <c r="AY559" s="3"/>
      <c r="AZ559" s="3"/>
      <c r="BA559" s="3"/>
      <c r="BB559" s="3"/>
      <c r="BC559" s="3"/>
      <c r="BD559" s="3"/>
      <c r="BE559" s="3"/>
      <c r="BF559" s="3"/>
      <c r="BG559" s="3"/>
      <c r="BH559" s="3"/>
      <c r="BI559" s="3"/>
    </row>
    <row r="560" ht="12.75" customHeight="1">
      <c r="A560" s="1"/>
      <c r="B560" s="1" t="str">
        <f t="array" ref="B560">ifna(iferror(xlookup(C:C,'1000'!A:A,'1000'!D:D),iferror(xlookup(C:C,'2000'!A:A,'2000'!D:D),xlookup(C:C,'3000'!A:A,'3000'!D:D))),"-")</f>
        <v>-</v>
      </c>
      <c r="C560" s="26">
        <v>1402.0</v>
      </c>
      <c r="D560" s="140" t="s">
        <v>2339</v>
      </c>
      <c r="E560" s="134" t="s">
        <v>2340</v>
      </c>
      <c r="F560" s="94" t="s">
        <v>50</v>
      </c>
      <c r="G560" s="134">
        <v>17.0</v>
      </c>
      <c r="H560" s="28"/>
      <c r="I560" s="141">
        <v>7.542154912E9</v>
      </c>
      <c r="J560" s="134">
        <v>7.542154912E9</v>
      </c>
      <c r="K560" s="30" t="s">
        <v>609</v>
      </c>
      <c r="L560" s="31" t="s">
        <v>609</v>
      </c>
      <c r="M560" s="51" t="s">
        <v>895</v>
      </c>
      <c r="N560" s="153" t="s">
        <v>58</v>
      </c>
      <c r="O560" s="149" t="s">
        <v>58</v>
      </c>
      <c r="P560" s="65" t="s">
        <v>106</v>
      </c>
      <c r="Q560" s="65"/>
      <c r="R560" s="65"/>
      <c r="S560" s="65"/>
      <c r="T560" s="65"/>
      <c r="U560" s="65"/>
      <c r="V560" s="65"/>
      <c r="W560" s="65"/>
      <c r="X560" s="65"/>
      <c r="Y560" s="65"/>
      <c r="Z560" s="38" t="str">
        <f t="array" ref="Z560">IFERROR(xlookup(C:C,'Follow up.1'!A:A,'Follow up.1'!AF:AF),"-")</f>
        <v>-</v>
      </c>
      <c r="AA560" s="6"/>
      <c r="AB560" s="6"/>
      <c r="AC560" s="6"/>
      <c r="AD560" s="6"/>
      <c r="AE560" s="6"/>
      <c r="AF560" s="6"/>
      <c r="AG560" s="6"/>
      <c r="AH560" s="6"/>
      <c r="AI560" s="6"/>
      <c r="AJ560" s="6"/>
      <c r="AK560" s="6"/>
      <c r="AL560" s="6"/>
      <c r="AM560" s="6"/>
      <c r="AN560" s="39" t="str">
        <f t="array" ref="AN560">IFNA(TEXT(XLOOKUP(C:C,'Follow up.2'!B:B,'Follow up.2'!AF:AF), "mm/yyyy"), "-")</f>
        <v>-</v>
      </c>
      <c r="AO560" s="6"/>
      <c r="AP560" s="3"/>
      <c r="AQ560" s="3"/>
      <c r="AR560" s="3"/>
      <c r="AS560" s="3"/>
      <c r="AT560" s="3"/>
      <c r="AU560" s="3"/>
      <c r="AV560" s="3"/>
      <c r="AW560" s="3"/>
      <c r="AX560" s="3"/>
      <c r="AY560" s="3"/>
      <c r="AZ560" s="3"/>
      <c r="BA560" s="3"/>
      <c r="BB560" s="3"/>
      <c r="BC560" s="3"/>
      <c r="BD560" s="3"/>
      <c r="BE560" s="3"/>
      <c r="BF560" s="3"/>
      <c r="BG560" s="3"/>
      <c r="BH560" s="3"/>
      <c r="BI560" s="3"/>
    </row>
    <row r="561" ht="12.75" customHeight="1">
      <c r="A561" s="1"/>
      <c r="B561" s="1" t="str">
        <f t="array" ref="B561">ifna(iferror(xlookup(C:C,'1000'!A:A,'1000'!D:D),iferror(xlookup(C:C,'2000'!A:A,'2000'!D:D),xlookup(C:C,'3000'!A:A,'3000'!D:D))),"-")</f>
        <v>-</v>
      </c>
      <c r="C561" s="133">
        <v>1414.0</v>
      </c>
      <c r="D561" s="140" t="s">
        <v>2341</v>
      </c>
      <c r="E561" s="134" t="s">
        <v>2342</v>
      </c>
      <c r="F561" s="94" t="s">
        <v>117</v>
      </c>
      <c r="G561" s="134">
        <v>17.0</v>
      </c>
      <c r="H561" s="28"/>
      <c r="I561" s="141"/>
      <c r="J561" s="134">
        <v>2.674556407E9</v>
      </c>
      <c r="K561" s="30" t="s">
        <v>609</v>
      </c>
      <c r="L561" s="31" t="s">
        <v>609</v>
      </c>
      <c r="M561" s="51" t="s">
        <v>895</v>
      </c>
      <c r="N561" s="153" t="s">
        <v>58</v>
      </c>
      <c r="O561" s="149" t="s">
        <v>58</v>
      </c>
      <c r="P561" s="65" t="s">
        <v>106</v>
      </c>
      <c r="Q561" s="65"/>
      <c r="R561" s="65"/>
      <c r="S561" s="65"/>
      <c r="T561" s="65"/>
      <c r="U561" s="65"/>
      <c r="V561" s="65"/>
      <c r="W561" s="65"/>
      <c r="X561" s="65"/>
      <c r="Y561" s="65"/>
      <c r="Z561" s="38" t="str">
        <f t="array" ref="Z561">IFERROR(xlookup(C:C,'Follow up.1'!A:A,'Follow up.1'!AF:AF),"-")</f>
        <v>-</v>
      </c>
      <c r="AA561" s="6"/>
      <c r="AB561" s="6"/>
      <c r="AC561" s="6"/>
      <c r="AD561" s="6"/>
      <c r="AE561" s="6"/>
      <c r="AF561" s="6"/>
      <c r="AG561" s="6"/>
      <c r="AH561" s="6"/>
      <c r="AI561" s="6"/>
      <c r="AJ561" s="6"/>
      <c r="AK561" s="6"/>
      <c r="AL561" s="6"/>
      <c r="AM561" s="6"/>
      <c r="AN561" s="39" t="str">
        <f t="array" ref="AN561">IFNA(TEXT(XLOOKUP(C:C,'Follow up.2'!B:B,'Follow up.2'!AF:AF), "mm/yyyy"), "-")</f>
        <v>-</v>
      </c>
      <c r="AO561" s="6"/>
      <c r="AP561" s="3"/>
      <c r="AQ561" s="3"/>
      <c r="AR561" s="3"/>
      <c r="AS561" s="3"/>
      <c r="AT561" s="3"/>
      <c r="AU561" s="3"/>
      <c r="AV561" s="3"/>
      <c r="AW561" s="3"/>
      <c r="AX561" s="3"/>
      <c r="AY561" s="3"/>
      <c r="AZ561" s="3"/>
      <c r="BA561" s="3"/>
      <c r="BB561" s="3"/>
      <c r="BC561" s="3"/>
      <c r="BD561" s="3"/>
      <c r="BE561" s="3"/>
      <c r="BF561" s="3"/>
      <c r="BG561" s="3"/>
      <c r="BH561" s="3"/>
      <c r="BI561" s="3"/>
    </row>
    <row r="562" ht="12.75" customHeight="1">
      <c r="A562" s="1"/>
      <c r="B562" s="1" t="str">
        <f t="array" ref="B562">ifna(iferror(xlookup(C:C,'1000'!A:A,'1000'!D:D),iferror(xlookup(C:C,'2000'!A:A,'2000'!D:D),xlookup(C:C,'3000'!A:A,'3000'!D:D))),"-")</f>
        <v>-</v>
      </c>
      <c r="C562" s="26">
        <v>1416.0</v>
      </c>
      <c r="D562" s="27" t="s">
        <v>317</v>
      </c>
      <c r="E562" s="27" t="s">
        <v>2343</v>
      </c>
      <c r="F562" s="27" t="s">
        <v>117</v>
      </c>
      <c r="G562" s="27">
        <v>17.0</v>
      </c>
      <c r="H562" s="28"/>
      <c r="I562" s="29" t="s">
        <v>2344</v>
      </c>
      <c r="J562" s="27" t="s">
        <v>2345</v>
      </c>
      <c r="K562" s="30" t="s">
        <v>2346</v>
      </c>
      <c r="L562" s="6" t="s">
        <v>2346</v>
      </c>
      <c r="M562" s="51" t="s">
        <v>895</v>
      </c>
      <c r="N562" s="153" t="s">
        <v>58</v>
      </c>
      <c r="O562" s="149" t="s">
        <v>58</v>
      </c>
      <c r="P562" s="65" t="s">
        <v>45</v>
      </c>
      <c r="Q562" s="65" t="s">
        <v>45</v>
      </c>
      <c r="R562" s="65" t="s">
        <v>106</v>
      </c>
      <c r="S562" s="65" t="s">
        <v>44</v>
      </c>
      <c r="T562" s="65" t="s">
        <v>88</v>
      </c>
      <c r="U562" s="65"/>
      <c r="V562" s="66"/>
      <c r="W562" s="65"/>
      <c r="X562" s="65"/>
      <c r="Y562" s="65"/>
      <c r="Z562" s="38" t="str">
        <f t="array" ref="Z562">IFERROR(xlookup(C:C,'Follow up.1'!A:A,'Follow up.1'!AF:AF),"-")</f>
        <v>-</v>
      </c>
      <c r="AA562" s="6"/>
      <c r="AB562" s="6"/>
      <c r="AC562" s="6"/>
      <c r="AD562" s="6"/>
      <c r="AE562" s="6"/>
      <c r="AF562" s="6"/>
      <c r="AG562" s="6"/>
      <c r="AH562" s="6"/>
      <c r="AI562" s="6"/>
      <c r="AJ562" s="6"/>
      <c r="AK562" s="6"/>
      <c r="AL562" s="6"/>
      <c r="AM562" s="6"/>
      <c r="AN562" s="39" t="str">
        <f t="array" ref="AN562">IFNA(TEXT(XLOOKUP(C:C,'Follow up.2'!B:B,'Follow up.2'!AF:AF), "mm/yyyy"), "-")</f>
        <v>-</v>
      </c>
      <c r="AO562" s="6"/>
      <c r="AP562" s="3"/>
      <c r="AQ562" s="3"/>
      <c r="AR562" s="3"/>
      <c r="AS562" s="3"/>
      <c r="AT562" s="3"/>
      <c r="AU562" s="3"/>
      <c r="AV562" s="3"/>
      <c r="AW562" s="3"/>
      <c r="AX562" s="3"/>
      <c r="AY562" s="3"/>
      <c r="AZ562" s="3"/>
      <c r="BA562" s="3"/>
      <c r="BB562" s="3"/>
      <c r="BC562" s="3"/>
      <c r="BD562" s="3"/>
      <c r="BE562" s="3"/>
      <c r="BF562" s="3"/>
      <c r="BG562" s="3"/>
      <c r="BH562" s="3"/>
      <c r="BI562" s="3"/>
    </row>
    <row r="563" ht="12.75" customHeight="1">
      <c r="A563" s="1"/>
      <c r="B563" s="1" t="str">
        <f t="array" ref="B563">ifna(iferror(xlookup(C:C,'1000'!A:A,'1000'!D:D),iferror(xlookup(C:C,'2000'!A:A,'2000'!D:D),xlookup(C:C,'3000'!A:A,'3000'!D:D))),"-")</f>
        <v>-</v>
      </c>
      <c r="C563" s="26">
        <v>1420.0</v>
      </c>
      <c r="D563" s="134" t="s">
        <v>2347</v>
      </c>
      <c r="E563" s="192" t="s">
        <v>2348</v>
      </c>
      <c r="F563" s="27" t="s">
        <v>117</v>
      </c>
      <c r="G563" s="27">
        <v>17.0</v>
      </c>
      <c r="H563" s="28"/>
      <c r="I563" s="194"/>
      <c r="J563" s="140">
        <v>2.679389791E9</v>
      </c>
      <c r="K563" s="30" t="s">
        <v>609</v>
      </c>
      <c r="L563" s="31" t="s">
        <v>609</v>
      </c>
      <c r="M563" s="51" t="s">
        <v>895</v>
      </c>
      <c r="N563" s="153" t="s">
        <v>58</v>
      </c>
      <c r="O563" s="149" t="s">
        <v>58</v>
      </c>
      <c r="P563" s="65" t="s">
        <v>106</v>
      </c>
      <c r="Q563" s="65"/>
      <c r="R563" s="65"/>
      <c r="S563" s="65"/>
      <c r="T563" s="65"/>
      <c r="U563" s="65"/>
      <c r="V563" s="65"/>
      <c r="W563" s="65"/>
      <c r="X563" s="65"/>
      <c r="Y563" s="65"/>
      <c r="Z563" s="38" t="str">
        <f t="array" ref="Z563">IFERROR(xlookup(C:C,'Follow up.1'!A:A,'Follow up.1'!AF:AF),"-")</f>
        <v>-</v>
      </c>
      <c r="AA563" s="6"/>
      <c r="AB563" s="6"/>
      <c r="AC563" s="6"/>
      <c r="AD563" s="6"/>
      <c r="AE563" s="6"/>
      <c r="AF563" s="6"/>
      <c r="AG563" s="6"/>
      <c r="AH563" s="6"/>
      <c r="AI563" s="6"/>
      <c r="AJ563" s="6"/>
      <c r="AK563" s="6"/>
      <c r="AL563" s="6"/>
      <c r="AM563" s="6"/>
      <c r="AN563" s="39" t="str">
        <f t="array" ref="AN563">IFNA(TEXT(XLOOKUP(C:C,'Follow up.2'!B:B,'Follow up.2'!AF:AF), "mm/yyyy"), "-")</f>
        <v>-</v>
      </c>
      <c r="AO563" s="6"/>
      <c r="AP563" s="3"/>
      <c r="AQ563" s="3"/>
      <c r="AR563" s="3"/>
      <c r="AS563" s="3"/>
      <c r="AT563" s="3"/>
      <c r="AU563" s="3"/>
      <c r="AV563" s="3"/>
      <c r="AW563" s="3"/>
      <c r="AX563" s="3"/>
      <c r="AY563" s="3"/>
      <c r="AZ563" s="3"/>
      <c r="BA563" s="3"/>
      <c r="BB563" s="3"/>
      <c r="BC563" s="3"/>
      <c r="BD563" s="3"/>
      <c r="BE563" s="3"/>
      <c r="BF563" s="3"/>
      <c r="BG563" s="3"/>
      <c r="BH563" s="3"/>
      <c r="BI563" s="3"/>
    </row>
    <row r="564" ht="12.75" customHeight="1">
      <c r="A564" s="1"/>
      <c r="B564" s="1" t="str">
        <f t="array" ref="B564">ifna(iferror(xlookup(C:C,'1000'!A:A,'1000'!D:D),iferror(xlookup(C:C,'2000'!A:A,'2000'!D:D),xlookup(C:C,'3000'!A:A,'3000'!D:D))),"-")</f>
        <v>-</v>
      </c>
      <c r="C564" s="26">
        <v>1421.0</v>
      </c>
      <c r="D564" s="134" t="s">
        <v>2093</v>
      </c>
      <c r="E564" s="192" t="s">
        <v>2094</v>
      </c>
      <c r="F564" s="27" t="s">
        <v>50</v>
      </c>
      <c r="G564" s="27">
        <v>17.0</v>
      </c>
      <c r="H564" s="28"/>
      <c r="I564" s="194">
        <v>2.678199498E9</v>
      </c>
      <c r="J564" s="140">
        <v>2.154664468E9</v>
      </c>
      <c r="K564" s="30" t="s">
        <v>609</v>
      </c>
      <c r="L564" s="31" t="s">
        <v>609</v>
      </c>
      <c r="M564" s="51" t="s">
        <v>895</v>
      </c>
      <c r="N564" s="153" t="s">
        <v>58</v>
      </c>
      <c r="O564" s="149" t="s">
        <v>58</v>
      </c>
      <c r="P564" s="65" t="s">
        <v>88</v>
      </c>
      <c r="Q564" s="65"/>
      <c r="R564" s="65"/>
      <c r="S564" s="65"/>
      <c r="T564" s="65"/>
      <c r="U564" s="65"/>
      <c r="V564" s="65"/>
      <c r="W564" s="65"/>
      <c r="X564" s="65"/>
      <c r="Y564" s="65"/>
      <c r="Z564" s="38" t="str">
        <f t="array" ref="Z564">IFERROR(xlookup(C:C,'Follow up.1'!A:A,'Follow up.1'!AF:AF),"-")</f>
        <v>-</v>
      </c>
      <c r="AA564" s="6"/>
      <c r="AB564" s="6"/>
      <c r="AC564" s="6"/>
      <c r="AD564" s="6"/>
      <c r="AE564" s="6"/>
      <c r="AF564" s="6"/>
      <c r="AG564" s="6"/>
      <c r="AH564" s="6"/>
      <c r="AI564" s="6"/>
      <c r="AJ564" s="6"/>
      <c r="AK564" s="6"/>
      <c r="AL564" s="6"/>
      <c r="AM564" s="6"/>
      <c r="AN564" s="39" t="str">
        <f t="array" ref="AN564">IFNA(TEXT(XLOOKUP(C:C,'Follow up.2'!B:B,'Follow up.2'!AF:AF), "mm/yyyy"), "-")</f>
        <v>-</v>
      </c>
      <c r="AO564" s="6"/>
      <c r="AP564" s="3"/>
      <c r="AQ564" s="3"/>
      <c r="AR564" s="3"/>
      <c r="AS564" s="3"/>
      <c r="AT564" s="3"/>
      <c r="AU564" s="3"/>
      <c r="AV564" s="3"/>
      <c r="AW564" s="3"/>
      <c r="AX564" s="3"/>
      <c r="AY564" s="3"/>
      <c r="AZ564" s="3"/>
      <c r="BA564" s="3"/>
      <c r="BB564" s="3"/>
      <c r="BC564" s="3"/>
      <c r="BD564" s="3"/>
      <c r="BE564" s="3"/>
      <c r="BF564" s="3"/>
      <c r="BG564" s="3"/>
      <c r="BH564" s="3"/>
      <c r="BI564" s="3"/>
    </row>
    <row r="565" ht="12.75" customHeight="1">
      <c r="A565" s="1"/>
      <c r="B565" s="1" t="str">
        <f t="array" ref="B565">ifna(iferror(xlookup(C:C,'1000'!A:A,'1000'!D:D),iferror(xlookup(C:C,'2000'!A:A,'2000'!D:D),xlookup(C:C,'3000'!A:A,'3000'!D:D))),"-")</f>
        <v>-</v>
      </c>
      <c r="C565" s="26">
        <v>1423.0</v>
      </c>
      <c r="D565" s="134" t="s">
        <v>2349</v>
      </c>
      <c r="E565" s="192" t="s">
        <v>2350</v>
      </c>
      <c r="F565" s="27" t="s">
        <v>117</v>
      </c>
      <c r="G565" s="27">
        <v>17.0</v>
      </c>
      <c r="H565" s="193"/>
      <c r="I565" s="194"/>
      <c r="J565" s="140">
        <v>2.679106466E9</v>
      </c>
      <c r="K565" s="30" t="s">
        <v>609</v>
      </c>
      <c r="L565" s="31" t="s">
        <v>609</v>
      </c>
      <c r="M565" s="51" t="s">
        <v>895</v>
      </c>
      <c r="N565" s="153" t="s">
        <v>58</v>
      </c>
      <c r="O565" s="149" t="s">
        <v>58</v>
      </c>
      <c r="P565" s="65" t="s">
        <v>106</v>
      </c>
      <c r="Q565" s="65" t="s">
        <v>106</v>
      </c>
      <c r="R565" s="65"/>
      <c r="S565" s="65"/>
      <c r="T565" s="65"/>
      <c r="U565" s="65"/>
      <c r="V565" s="65"/>
      <c r="W565" s="65"/>
      <c r="X565" s="65"/>
      <c r="Y565" s="65"/>
      <c r="Z565" s="38" t="str">
        <f t="array" ref="Z565">IFERROR(xlookup(C:C,'Follow up.1'!A:A,'Follow up.1'!AF:AF),"-")</f>
        <v>-</v>
      </c>
      <c r="AA565" s="6"/>
      <c r="AB565" s="6"/>
      <c r="AC565" s="6"/>
      <c r="AD565" s="6"/>
      <c r="AE565" s="6"/>
      <c r="AF565" s="6"/>
      <c r="AG565" s="6"/>
      <c r="AH565" s="6"/>
      <c r="AI565" s="6"/>
      <c r="AJ565" s="6"/>
      <c r="AK565" s="6"/>
      <c r="AL565" s="6"/>
      <c r="AM565" s="6"/>
      <c r="AN565" s="39" t="str">
        <f t="array" ref="AN565">IFNA(TEXT(XLOOKUP(C:C,'Follow up.2'!B:B,'Follow up.2'!AF:AF), "mm/yyyy"), "-")</f>
        <v>-</v>
      </c>
      <c r="AO565" s="6"/>
      <c r="AP565" s="3"/>
      <c r="AQ565" s="3"/>
      <c r="AR565" s="3"/>
      <c r="AS565" s="3"/>
      <c r="AT565" s="3"/>
      <c r="AU565" s="3"/>
      <c r="AV565" s="3"/>
      <c r="AW565" s="3"/>
      <c r="AX565" s="3"/>
      <c r="AY565" s="3"/>
      <c r="AZ565" s="3"/>
      <c r="BA565" s="3"/>
      <c r="BB565" s="3"/>
      <c r="BC565" s="3"/>
      <c r="BD565" s="3"/>
      <c r="BE565" s="3"/>
      <c r="BF565" s="3"/>
      <c r="BG565" s="3"/>
      <c r="BH565" s="3"/>
      <c r="BI565" s="3"/>
    </row>
    <row r="566" ht="12.75" customHeight="1">
      <c r="A566" s="1"/>
      <c r="B566" s="1" t="str">
        <f t="array" ref="B566">ifna(iferror(xlookup(C:C,'1000'!A:A,'1000'!D:D),iferror(xlookup(C:C,'2000'!A:A,'2000'!D:D),xlookup(C:C,'3000'!A:A,'3000'!D:D))),"-")</f>
        <v>-</v>
      </c>
      <c r="C566" s="26">
        <v>1424.0</v>
      </c>
      <c r="D566" s="134" t="s">
        <v>2351</v>
      </c>
      <c r="E566" s="192" t="s">
        <v>2352</v>
      </c>
      <c r="F566" s="27" t="s">
        <v>2353</v>
      </c>
      <c r="G566" s="27">
        <v>17.0</v>
      </c>
      <c r="H566" s="193" t="s">
        <v>1406</v>
      </c>
      <c r="I566" s="194"/>
      <c r="J566" s="140">
        <v>4.458882874E9</v>
      </c>
      <c r="K566" s="30" t="s">
        <v>609</v>
      </c>
      <c r="L566" s="31" t="s">
        <v>609</v>
      </c>
      <c r="M566" s="51" t="s">
        <v>895</v>
      </c>
      <c r="N566" s="153" t="s">
        <v>58</v>
      </c>
      <c r="O566" s="149" t="s">
        <v>58</v>
      </c>
      <c r="P566" s="65" t="s">
        <v>106</v>
      </c>
      <c r="Q566" s="65" t="s">
        <v>45</v>
      </c>
      <c r="R566" s="65" t="s">
        <v>106</v>
      </c>
      <c r="S566" s="65"/>
      <c r="T566" s="65"/>
      <c r="U566" s="65"/>
      <c r="V566" s="65"/>
      <c r="W566" s="65"/>
      <c r="X566" s="65"/>
      <c r="Y566" s="65"/>
      <c r="Z566" s="38" t="str">
        <f t="array" ref="Z566">IFERROR(xlookup(C:C,'Follow up.1'!A:A,'Follow up.1'!AF:AF),"-")</f>
        <v>-</v>
      </c>
      <c r="AA566" s="6"/>
      <c r="AB566" s="6"/>
      <c r="AC566" s="6"/>
      <c r="AD566" s="6"/>
      <c r="AE566" s="6"/>
      <c r="AF566" s="6"/>
      <c r="AG566" s="6"/>
      <c r="AH566" s="6"/>
      <c r="AI566" s="6"/>
      <c r="AJ566" s="6"/>
      <c r="AK566" s="6"/>
      <c r="AL566" s="6"/>
      <c r="AM566" s="6"/>
      <c r="AN566" s="39" t="str">
        <f t="array" ref="AN566">IFNA(TEXT(XLOOKUP(C:C,'Follow up.2'!B:B,'Follow up.2'!AF:AF), "mm/yyyy"), "-")</f>
        <v>-</v>
      </c>
      <c r="AO566" s="6"/>
      <c r="AP566" s="3"/>
      <c r="AQ566" s="3"/>
      <c r="AR566" s="3"/>
      <c r="AS566" s="3"/>
      <c r="AT566" s="3"/>
      <c r="AU566" s="3"/>
      <c r="AV566" s="3"/>
      <c r="AW566" s="3"/>
      <c r="AX566" s="3"/>
      <c r="AY566" s="3"/>
      <c r="AZ566" s="3"/>
      <c r="BA566" s="3"/>
      <c r="BB566" s="3"/>
      <c r="BC566" s="3"/>
      <c r="BD566" s="3"/>
      <c r="BE566" s="3"/>
      <c r="BF566" s="3"/>
      <c r="BG566" s="3"/>
      <c r="BH566" s="3"/>
      <c r="BI566" s="3"/>
    </row>
    <row r="567" ht="12.75" customHeight="1">
      <c r="A567" s="1"/>
      <c r="B567" s="1" t="str">
        <f t="array" ref="B567">ifna(iferror(xlookup(C:C,'1000'!A:A,'1000'!D:D),iferror(xlookup(C:C,'2000'!A:A,'2000'!D:D),xlookup(C:C,'3000'!A:A,'3000'!D:D))),"-")</f>
        <v>-</v>
      </c>
      <c r="C567" s="26">
        <v>1427.0</v>
      </c>
      <c r="D567" s="27" t="s">
        <v>2354</v>
      </c>
      <c r="E567" s="27" t="s">
        <v>2068</v>
      </c>
      <c r="F567" s="27" t="s">
        <v>50</v>
      </c>
      <c r="G567" s="27">
        <v>17.0</v>
      </c>
      <c r="H567" s="28"/>
      <c r="I567" s="29"/>
      <c r="J567" s="27" t="s">
        <v>2355</v>
      </c>
      <c r="K567" s="30" t="s">
        <v>609</v>
      </c>
      <c r="L567" s="31" t="s">
        <v>609</v>
      </c>
      <c r="M567" s="51" t="s">
        <v>895</v>
      </c>
      <c r="N567" s="153" t="s">
        <v>58</v>
      </c>
      <c r="O567" s="149" t="s">
        <v>58</v>
      </c>
      <c r="P567" s="65" t="s">
        <v>106</v>
      </c>
      <c r="Q567" s="65"/>
      <c r="R567" s="65"/>
      <c r="S567" s="65"/>
      <c r="T567" s="65"/>
      <c r="U567" s="65"/>
      <c r="V567" s="65"/>
      <c r="W567" s="65"/>
      <c r="X567" s="65"/>
      <c r="Y567" s="65"/>
      <c r="Z567" s="38" t="str">
        <f t="array" ref="Z567">IFERROR(xlookup(C:C,'Follow up.1'!A:A,'Follow up.1'!AF:AF),"-")</f>
        <v>-</v>
      </c>
      <c r="AA567" s="6"/>
      <c r="AB567" s="6"/>
      <c r="AC567" s="6"/>
      <c r="AD567" s="6"/>
      <c r="AE567" s="6"/>
      <c r="AF567" s="6"/>
      <c r="AG567" s="6"/>
      <c r="AH567" s="6"/>
      <c r="AI567" s="6"/>
      <c r="AJ567" s="6"/>
      <c r="AK567" s="6"/>
      <c r="AL567" s="6"/>
      <c r="AM567" s="6"/>
      <c r="AN567" s="39" t="str">
        <f t="array" ref="AN567">IFNA(TEXT(XLOOKUP(C:C,'Follow up.2'!B:B,'Follow up.2'!AF:AF), "mm/yyyy"), "-")</f>
        <v>-</v>
      </c>
      <c r="AO567" s="6"/>
      <c r="AP567" s="3"/>
      <c r="AQ567" s="3"/>
      <c r="AR567" s="3"/>
      <c r="AS567" s="3"/>
      <c r="AT567" s="3"/>
      <c r="AU567" s="3"/>
      <c r="AV567" s="3"/>
      <c r="AW567" s="3"/>
      <c r="AX567" s="3"/>
      <c r="AY567" s="3"/>
      <c r="AZ567" s="3"/>
      <c r="BA567" s="3"/>
      <c r="BB567" s="3"/>
      <c r="BC567" s="3"/>
      <c r="BD567" s="3"/>
      <c r="BE567" s="3"/>
      <c r="BF567" s="3"/>
      <c r="BG567" s="3"/>
      <c r="BH567" s="3"/>
      <c r="BI567" s="3"/>
    </row>
    <row r="568" ht="12.75" customHeight="1">
      <c r="A568" s="1"/>
      <c r="B568" s="1" t="str">
        <f t="array" ref="B568">ifna(iferror(xlookup(C:C,'1000'!A:A,'1000'!D:D),iferror(xlookup(C:C,'2000'!A:A,'2000'!D:D),xlookup(C:C,'3000'!A:A,'3000'!D:D))),"-")</f>
        <v>-</v>
      </c>
      <c r="C568" s="26">
        <v>1430.0</v>
      </c>
      <c r="D568" s="144" t="s">
        <v>2356</v>
      </c>
      <c r="E568" s="27" t="s">
        <v>2357</v>
      </c>
      <c r="F568" s="27" t="s">
        <v>50</v>
      </c>
      <c r="G568" s="27">
        <v>17.0</v>
      </c>
      <c r="H568" s="28" t="s">
        <v>531</v>
      </c>
      <c r="I568" s="29"/>
      <c r="J568" s="27" t="s">
        <v>2358</v>
      </c>
      <c r="K568" s="30" t="s">
        <v>609</v>
      </c>
      <c r="L568" s="31" t="s">
        <v>609</v>
      </c>
      <c r="M568" s="51" t="s">
        <v>895</v>
      </c>
      <c r="N568" s="153" t="s">
        <v>58</v>
      </c>
      <c r="O568" s="149" t="s">
        <v>58</v>
      </c>
      <c r="P568" s="65" t="s">
        <v>88</v>
      </c>
      <c r="Q568" s="65" t="s">
        <v>45</v>
      </c>
      <c r="R568" s="65" t="s">
        <v>106</v>
      </c>
      <c r="S568" s="65"/>
      <c r="T568" s="65"/>
      <c r="U568" s="65"/>
      <c r="V568" s="65"/>
      <c r="W568" s="65"/>
      <c r="X568" s="65"/>
      <c r="Y568" s="65"/>
      <c r="Z568" s="38" t="str">
        <f t="array" ref="Z568">IFERROR(xlookup(C:C,'Follow up.1'!A:A,'Follow up.1'!AF:AF),"-")</f>
        <v>-</v>
      </c>
      <c r="AA568" s="6"/>
      <c r="AB568" s="6"/>
      <c r="AC568" s="6"/>
      <c r="AD568" s="6"/>
      <c r="AE568" s="6"/>
      <c r="AF568" s="6"/>
      <c r="AG568" s="6"/>
      <c r="AH568" s="6"/>
      <c r="AI568" s="6"/>
      <c r="AJ568" s="6"/>
      <c r="AK568" s="6"/>
      <c r="AL568" s="6"/>
      <c r="AM568" s="6"/>
      <c r="AN568" s="39" t="str">
        <f t="array" ref="AN568">IFNA(TEXT(XLOOKUP(C:C,'Follow up.2'!B:B,'Follow up.2'!AF:AF), "mm/yyyy"), "-")</f>
        <v>-</v>
      </c>
      <c r="AO568" s="6"/>
      <c r="AP568" s="3"/>
      <c r="AQ568" s="3"/>
      <c r="AR568" s="3"/>
      <c r="AS568" s="3"/>
      <c r="AT568" s="3"/>
      <c r="AU568" s="3"/>
      <c r="AV568" s="3"/>
      <c r="AW568" s="3"/>
      <c r="AX568" s="3"/>
      <c r="AY568" s="3"/>
      <c r="AZ568" s="3"/>
      <c r="BA568" s="3"/>
      <c r="BB568" s="3"/>
      <c r="BC568" s="3"/>
      <c r="BD568" s="3"/>
      <c r="BE568" s="3"/>
      <c r="BF568" s="3"/>
      <c r="BG568" s="3"/>
      <c r="BH568" s="3"/>
      <c r="BI568" s="3"/>
    </row>
    <row r="569" ht="12.75" customHeight="1">
      <c r="A569" s="1"/>
      <c r="B569" s="1" t="str">
        <f t="array" ref="B569">ifna(iferror(xlookup(C:C,'1000'!A:A,'1000'!D:D),iferror(xlookup(C:C,'2000'!A:A,'2000'!D:D),xlookup(C:C,'3000'!A:A,'3000'!D:D))),"-")</f>
        <v>-</v>
      </c>
      <c r="C569" s="26">
        <v>1436.0</v>
      </c>
      <c r="D569" s="27" t="s">
        <v>1535</v>
      </c>
      <c r="E569" s="27" t="s">
        <v>2359</v>
      </c>
      <c r="F569" s="27" t="s">
        <v>117</v>
      </c>
      <c r="G569" s="27">
        <v>17.0</v>
      </c>
      <c r="H569" s="28" t="s">
        <v>531</v>
      </c>
      <c r="I569" s="29"/>
      <c r="J569" s="27" t="s">
        <v>2360</v>
      </c>
      <c r="K569" s="30" t="s">
        <v>609</v>
      </c>
      <c r="L569" s="31" t="s">
        <v>609</v>
      </c>
      <c r="M569" s="51" t="s">
        <v>895</v>
      </c>
      <c r="N569" s="153" t="s">
        <v>58</v>
      </c>
      <c r="O569" s="149" t="s">
        <v>58</v>
      </c>
      <c r="P569" s="65" t="s">
        <v>106</v>
      </c>
      <c r="Q569" s="65"/>
      <c r="R569" s="65"/>
      <c r="S569" s="65"/>
      <c r="T569" s="65"/>
      <c r="U569" s="65"/>
      <c r="V569" s="65"/>
      <c r="W569" s="65"/>
      <c r="X569" s="65"/>
      <c r="Y569" s="65"/>
      <c r="Z569" s="38" t="str">
        <f t="array" ref="Z569">IFERROR(xlookup(C:C,'Follow up.1'!A:A,'Follow up.1'!AF:AF),"-")</f>
        <v>-</v>
      </c>
      <c r="AA569" s="6"/>
      <c r="AB569" s="6"/>
      <c r="AC569" s="6"/>
      <c r="AD569" s="6"/>
      <c r="AE569" s="6"/>
      <c r="AF569" s="6"/>
      <c r="AG569" s="6"/>
      <c r="AH569" s="6"/>
      <c r="AI569" s="6"/>
      <c r="AJ569" s="6"/>
      <c r="AK569" s="6"/>
      <c r="AL569" s="6"/>
      <c r="AM569" s="6"/>
      <c r="AN569" s="39" t="str">
        <f t="array" ref="AN569">IFNA(TEXT(XLOOKUP(C:C,'Follow up.2'!B:B,'Follow up.2'!AF:AF), "mm/yyyy"), "-")</f>
        <v>-</v>
      </c>
      <c r="AO569" s="6"/>
      <c r="AP569" s="3"/>
      <c r="AQ569" s="3"/>
      <c r="AR569" s="3"/>
      <c r="AS569" s="3"/>
      <c r="AT569" s="3"/>
      <c r="AU569" s="3"/>
      <c r="AV569" s="3"/>
      <c r="AW569" s="3"/>
      <c r="AX569" s="3"/>
      <c r="AY569" s="3"/>
      <c r="AZ569" s="3"/>
      <c r="BA569" s="3"/>
      <c r="BB569" s="3"/>
      <c r="BC569" s="3"/>
      <c r="BD569" s="3"/>
      <c r="BE569" s="3"/>
      <c r="BF569" s="3"/>
      <c r="BG569" s="3"/>
      <c r="BH569" s="3"/>
      <c r="BI569" s="3"/>
    </row>
    <row r="570" ht="12.75" customHeight="1">
      <c r="A570" s="1"/>
      <c r="B570" s="1" t="str">
        <f t="array" ref="B570">ifna(iferror(xlookup(C:C,'1000'!A:A,'1000'!D:D),iferror(xlookup(C:C,'2000'!A:A,'2000'!D:D),xlookup(C:C,'3000'!A:A,'3000'!D:D))),"-")</f>
        <v>-</v>
      </c>
      <c r="C570" s="26">
        <v>1450.0</v>
      </c>
      <c r="D570" s="27" t="s">
        <v>2361</v>
      </c>
      <c r="E570" s="27" t="s">
        <v>2362</v>
      </c>
      <c r="F570" s="27" t="s">
        <v>117</v>
      </c>
      <c r="G570" s="27">
        <v>17.0</v>
      </c>
      <c r="H570" s="28" t="s">
        <v>531</v>
      </c>
      <c r="I570" s="29" t="s">
        <v>2363</v>
      </c>
      <c r="J570" s="27" t="s">
        <v>2364</v>
      </c>
      <c r="K570" s="30" t="s">
        <v>1620</v>
      </c>
      <c r="L570" s="31" t="s">
        <v>1620</v>
      </c>
      <c r="M570" s="51" t="s">
        <v>895</v>
      </c>
      <c r="N570" s="153" t="s">
        <v>58</v>
      </c>
      <c r="O570" s="149" t="s">
        <v>58</v>
      </c>
      <c r="P570" s="65" t="s">
        <v>106</v>
      </c>
      <c r="Q570" s="65"/>
      <c r="R570" s="65"/>
      <c r="S570" s="65"/>
      <c r="T570" s="65"/>
      <c r="U570" s="65"/>
      <c r="V570" s="65"/>
      <c r="W570" s="65"/>
      <c r="X570" s="65"/>
      <c r="Y570" s="65"/>
      <c r="Z570" s="38" t="str">
        <f t="array" ref="Z570">IFERROR(xlookup(C:C,'Follow up.1'!A:A,'Follow up.1'!AF:AF),"-")</f>
        <v>-</v>
      </c>
      <c r="AA570" s="6"/>
      <c r="AB570" s="6"/>
      <c r="AC570" s="6"/>
      <c r="AD570" s="6"/>
      <c r="AE570" s="6"/>
      <c r="AF570" s="6"/>
      <c r="AG570" s="6"/>
      <c r="AH570" s="6"/>
      <c r="AI570" s="6"/>
      <c r="AJ570" s="6"/>
      <c r="AK570" s="6"/>
      <c r="AL570" s="6"/>
      <c r="AM570" s="6"/>
      <c r="AN570" s="39" t="str">
        <f t="array" ref="AN570">IFNA(TEXT(XLOOKUP(C:C,'Follow up.2'!B:B,'Follow up.2'!AF:AF), "mm/yyyy"), "-")</f>
        <v>-</v>
      </c>
      <c r="AO570" s="6"/>
      <c r="AP570" s="3"/>
      <c r="AQ570" s="3"/>
      <c r="AR570" s="3"/>
      <c r="AS570" s="3"/>
      <c r="AT570" s="3"/>
      <c r="AU570" s="3"/>
      <c r="AV570" s="3"/>
      <c r="AW570" s="3"/>
      <c r="AX570" s="3"/>
      <c r="AY570" s="3"/>
      <c r="AZ570" s="3"/>
      <c r="BA570" s="3"/>
      <c r="BB570" s="3"/>
      <c r="BC570" s="3"/>
      <c r="BD570" s="3"/>
      <c r="BE570" s="3"/>
      <c r="BF570" s="3"/>
      <c r="BG570" s="3"/>
      <c r="BH570" s="3"/>
      <c r="BI570" s="3"/>
    </row>
    <row r="571" ht="12.75" customHeight="1">
      <c r="A571" s="1"/>
      <c r="B571" s="1" t="str">
        <f t="array" ref="B571">ifna(iferror(xlookup(C:C,'1000'!A:A,'1000'!D:D),iferror(xlookup(C:C,'2000'!A:A,'2000'!D:D),xlookup(C:C,'3000'!A:A,'3000'!D:D))),"-")</f>
        <v>-</v>
      </c>
      <c r="C571" s="26">
        <v>1523.0</v>
      </c>
      <c r="D571" s="229" t="s">
        <v>1022</v>
      </c>
      <c r="E571" s="229" t="s">
        <v>2365</v>
      </c>
      <c r="F571" s="229" t="s">
        <v>71</v>
      </c>
      <c r="G571" s="229">
        <v>17.0</v>
      </c>
      <c r="H571" s="77" t="s">
        <v>2366</v>
      </c>
      <c r="I571" s="116" t="s">
        <v>2367</v>
      </c>
      <c r="J571" s="229" t="s">
        <v>2368</v>
      </c>
      <c r="K571" s="30" t="s">
        <v>2369</v>
      </c>
      <c r="L571" s="6" t="s">
        <v>2369</v>
      </c>
      <c r="M571" s="6"/>
      <c r="N571" s="153" t="s">
        <v>58</v>
      </c>
      <c r="O571" s="149" t="s">
        <v>58</v>
      </c>
      <c r="P571" s="65" t="s">
        <v>45</v>
      </c>
      <c r="Q571" s="65"/>
      <c r="R571" s="65"/>
      <c r="S571" s="65"/>
      <c r="T571" s="65"/>
      <c r="U571" s="65"/>
      <c r="V571" s="65"/>
      <c r="W571" s="65"/>
      <c r="X571" s="65"/>
      <c r="Y571" s="65"/>
      <c r="Z571" s="38" t="str">
        <f t="array" ref="Z571">IFERROR(xlookup(C:C,'Follow up.1'!A:A,'Follow up.1'!AF:AF),"-")</f>
        <v>-</v>
      </c>
      <c r="AA571" s="6"/>
      <c r="AB571" s="6"/>
      <c r="AC571" s="6"/>
      <c r="AD571" s="6"/>
      <c r="AE571" s="6"/>
      <c r="AF571" s="6"/>
      <c r="AG571" s="6"/>
      <c r="AH571" s="6"/>
      <c r="AI571" s="6"/>
      <c r="AJ571" s="6"/>
      <c r="AK571" s="6"/>
      <c r="AL571" s="6"/>
      <c r="AM571" s="6"/>
      <c r="AN571" s="39" t="str">
        <f t="array" ref="AN571">IFNA(TEXT(XLOOKUP(C:C,'Follow up.2'!B:B,'Follow up.2'!AF:AF), "mm/yyyy"), "-")</f>
        <v>-</v>
      </c>
      <c r="AO571" s="6"/>
      <c r="AP571" s="3"/>
      <c r="AQ571" s="3"/>
      <c r="AR571" s="3"/>
      <c r="AS571" s="3"/>
      <c r="AT571" s="3"/>
      <c r="AU571" s="3"/>
      <c r="AV571" s="3"/>
      <c r="AW571" s="3"/>
      <c r="AX571" s="3"/>
      <c r="AY571" s="3"/>
      <c r="AZ571" s="3"/>
      <c r="BA571" s="3"/>
      <c r="BB571" s="3"/>
      <c r="BC571" s="3"/>
      <c r="BD571" s="3"/>
      <c r="BE571" s="3"/>
      <c r="BF571" s="3"/>
      <c r="BG571" s="3"/>
      <c r="BH571" s="3"/>
      <c r="BI571" s="3"/>
    </row>
    <row r="572" ht="12.75" customHeight="1">
      <c r="A572" s="1"/>
      <c r="B572" s="1" t="str">
        <f t="array" ref="B572">ifna(iferror(xlookup(C:C,'1000'!A:A,'1000'!D:D),iferror(xlookup(C:C,'2000'!A:A,'2000'!D:D),xlookup(C:C,'3000'!A:A,'3000'!D:D))),"-")</f>
        <v>-</v>
      </c>
      <c r="C572" s="26">
        <v>1542.0</v>
      </c>
      <c r="D572" s="27" t="s">
        <v>2370</v>
      </c>
      <c r="E572" s="27" t="s">
        <v>1127</v>
      </c>
      <c r="F572" s="27" t="s">
        <v>124</v>
      </c>
      <c r="G572" s="27">
        <v>17.0</v>
      </c>
      <c r="H572" s="28" t="s">
        <v>2371</v>
      </c>
      <c r="I572" s="29" t="s">
        <v>1129</v>
      </c>
      <c r="J572" s="27"/>
      <c r="K572" s="30" t="s">
        <v>2372</v>
      </c>
      <c r="L572" s="6" t="s">
        <v>2372</v>
      </c>
      <c r="M572" s="51" t="s">
        <v>895</v>
      </c>
      <c r="N572" s="153" t="s">
        <v>58</v>
      </c>
      <c r="O572" s="149" t="s">
        <v>58</v>
      </c>
      <c r="P572" s="65" t="s">
        <v>46</v>
      </c>
      <c r="Q572" s="65" t="s">
        <v>46</v>
      </c>
      <c r="R572" s="65" t="s">
        <v>45</v>
      </c>
      <c r="S572" s="65" t="s">
        <v>45</v>
      </c>
      <c r="T572" s="65" t="s">
        <v>76</v>
      </c>
      <c r="U572" s="65"/>
      <c r="V572" s="66" t="s">
        <v>45</v>
      </c>
      <c r="W572" s="65"/>
      <c r="X572" s="65"/>
      <c r="Y572" s="65"/>
      <c r="Z572" s="38" t="str">
        <f t="array" ref="Z572">IFERROR(xlookup(C:C,'Follow up.1'!A:A,'Follow up.1'!AF:AF),"-")</f>
        <v>-</v>
      </c>
      <c r="AA572" s="6"/>
      <c r="AB572" s="6"/>
      <c r="AC572" s="6"/>
      <c r="AD572" s="6"/>
      <c r="AE572" s="6"/>
      <c r="AF572" s="6"/>
      <c r="AG572" s="6"/>
      <c r="AH572" s="6"/>
      <c r="AI572" s="6"/>
      <c r="AJ572" s="6"/>
      <c r="AK572" s="6"/>
      <c r="AL572" s="6"/>
      <c r="AM572" s="6"/>
      <c r="AN572" s="39" t="str">
        <f t="array" ref="AN572">IFNA(TEXT(XLOOKUP(C:C,'Follow up.2'!B:B,'Follow up.2'!AF:AF), "mm/yyyy"), "-")</f>
        <v>-</v>
      </c>
      <c r="AO572" s="6"/>
      <c r="AP572" s="3"/>
      <c r="AQ572" s="3"/>
      <c r="AR572" s="3"/>
      <c r="AS572" s="3"/>
      <c r="AT572" s="3"/>
      <c r="AU572" s="3"/>
      <c r="AV572" s="3"/>
      <c r="AW572" s="3"/>
      <c r="AX572" s="3"/>
      <c r="AY572" s="3"/>
      <c r="AZ572" s="3"/>
      <c r="BA572" s="3"/>
      <c r="BB572" s="3"/>
      <c r="BC572" s="3"/>
      <c r="BD572" s="3"/>
      <c r="BE572" s="3"/>
      <c r="BF572" s="3"/>
      <c r="BG572" s="3"/>
      <c r="BH572" s="3"/>
      <c r="BI572" s="3"/>
    </row>
    <row r="573" ht="12.75" customHeight="1">
      <c r="A573" s="1"/>
      <c r="B573" s="1" t="str">
        <f t="array" ref="B573">ifna(iferror(xlookup(C:C,'1000'!A:A,'1000'!D:D),iferror(xlookup(C:C,'2000'!A:A,'2000'!D:D),xlookup(C:C,'3000'!A:A,'3000'!D:D))),"-")</f>
        <v>-</v>
      </c>
      <c r="C573" s="26">
        <v>1559.0</v>
      </c>
      <c r="D573" s="27" t="s">
        <v>2373</v>
      </c>
      <c r="E573" s="27" t="s">
        <v>2374</v>
      </c>
      <c r="F573" s="27" t="s">
        <v>124</v>
      </c>
      <c r="G573" s="27">
        <v>17.0</v>
      </c>
      <c r="H573" s="28"/>
      <c r="I573" s="29"/>
      <c r="J573" s="27" t="s">
        <v>2375</v>
      </c>
      <c r="K573" s="30" t="s">
        <v>609</v>
      </c>
      <c r="L573" s="6" t="s">
        <v>609</v>
      </c>
      <c r="M573" s="51" t="s">
        <v>895</v>
      </c>
      <c r="N573" s="153" t="s">
        <v>58</v>
      </c>
      <c r="O573" s="149" t="s">
        <v>58</v>
      </c>
      <c r="P573" s="65" t="s">
        <v>106</v>
      </c>
      <c r="Q573" s="65"/>
      <c r="R573" s="65"/>
      <c r="S573" s="65"/>
      <c r="T573" s="65"/>
      <c r="U573" s="65"/>
      <c r="V573" s="65"/>
      <c r="W573" s="65"/>
      <c r="X573" s="65"/>
      <c r="Y573" s="65"/>
      <c r="Z573" s="38" t="str">
        <f t="array" ref="Z573">IFERROR(xlookup(C:C,'Follow up.1'!A:A,'Follow up.1'!AF:AF),"-")</f>
        <v>-</v>
      </c>
      <c r="AA573" s="6"/>
      <c r="AB573" s="6"/>
      <c r="AC573" s="6"/>
      <c r="AD573" s="6"/>
      <c r="AE573" s="6"/>
      <c r="AF573" s="6"/>
      <c r="AG573" s="6"/>
      <c r="AH573" s="6"/>
      <c r="AI573" s="6"/>
      <c r="AJ573" s="6"/>
      <c r="AK573" s="6"/>
      <c r="AL573" s="6"/>
      <c r="AM573" s="6"/>
      <c r="AN573" s="39" t="str">
        <f t="array" ref="AN573">IFNA(TEXT(XLOOKUP(C:C,'Follow up.2'!B:B,'Follow up.2'!AF:AF), "mm/yyyy"), "-")</f>
        <v>-</v>
      </c>
      <c r="AO573" s="6"/>
      <c r="AP573" s="3"/>
      <c r="AQ573" s="3"/>
      <c r="AR573" s="3"/>
      <c r="AS573" s="3"/>
      <c r="AT573" s="3"/>
      <c r="AU573" s="3"/>
      <c r="AV573" s="3"/>
      <c r="AW573" s="3"/>
      <c r="AX573" s="3"/>
      <c r="AY573" s="3"/>
      <c r="AZ573" s="3"/>
      <c r="BA573" s="3"/>
      <c r="BB573" s="3"/>
      <c r="BC573" s="3"/>
      <c r="BD573" s="3"/>
      <c r="BE573" s="3"/>
      <c r="BF573" s="3"/>
      <c r="BG573" s="3"/>
      <c r="BH573" s="3"/>
      <c r="BI573" s="3"/>
    </row>
    <row r="574" ht="12.75" customHeight="1">
      <c r="A574" s="1"/>
      <c r="B574" s="1" t="str">
        <f t="array" ref="B574">ifna(iferror(xlookup(C:C,'1000'!A:A,'1000'!D:D),iferror(xlookup(C:C,'2000'!A:A,'2000'!D:D),xlookup(C:C,'3000'!A:A,'3000'!D:D))),"-")</f>
        <v>-</v>
      </c>
      <c r="C574" s="26">
        <v>1581.0</v>
      </c>
      <c r="D574" s="27" t="s">
        <v>958</v>
      </c>
      <c r="E574" s="27" t="s">
        <v>2376</v>
      </c>
      <c r="F574" s="27" t="s">
        <v>124</v>
      </c>
      <c r="G574" s="27">
        <v>17.0</v>
      </c>
      <c r="H574" s="28" t="s">
        <v>2377</v>
      </c>
      <c r="I574" s="29" t="s">
        <v>2378</v>
      </c>
      <c r="J574" s="27" t="s">
        <v>2379</v>
      </c>
      <c r="K574" s="30" t="s">
        <v>392</v>
      </c>
      <c r="L574" s="31" t="s">
        <v>392</v>
      </c>
      <c r="M574" s="51" t="s">
        <v>895</v>
      </c>
      <c r="N574" s="153" t="s">
        <v>58</v>
      </c>
      <c r="O574" s="149" t="s">
        <v>58</v>
      </c>
      <c r="P574" s="35" t="s">
        <v>46</v>
      </c>
      <c r="Q574" s="35"/>
      <c r="R574" s="35"/>
      <c r="S574" s="35"/>
      <c r="T574" s="35"/>
      <c r="U574" s="35"/>
      <c r="V574" s="35"/>
      <c r="W574" s="35"/>
      <c r="X574" s="35"/>
      <c r="Y574" s="35"/>
      <c r="Z574" s="38" t="str">
        <f t="array" ref="Z574">IFERROR(xlookup(C:C,'Follow up.1'!A:A,'Follow up.1'!AF:AF),"-")</f>
        <v>-</v>
      </c>
      <c r="AA574" s="31"/>
      <c r="AB574" s="31"/>
      <c r="AC574" s="31"/>
      <c r="AD574" s="31"/>
      <c r="AE574" s="31"/>
      <c r="AF574" s="31"/>
      <c r="AG574" s="31"/>
      <c r="AH574" s="31"/>
      <c r="AI574" s="31"/>
      <c r="AJ574" s="31"/>
      <c r="AK574" s="31"/>
      <c r="AL574" s="31"/>
      <c r="AM574" s="31"/>
      <c r="AN574" s="39" t="str">
        <f t="array" ref="AN574">IFNA(TEXT(XLOOKUP(C:C,'Follow up.2'!B:B,'Follow up.2'!AF:AF), "mm/yyyy"), "-")</f>
        <v>-</v>
      </c>
      <c r="AO574" s="31"/>
      <c r="AP574" s="30"/>
      <c r="AQ574" s="13"/>
      <c r="AR574" s="13"/>
      <c r="AS574" s="13"/>
      <c r="AT574" s="13"/>
      <c r="AU574" s="13"/>
      <c r="AV574" s="13"/>
      <c r="AW574" s="3"/>
      <c r="AX574" s="3"/>
      <c r="AY574" s="3"/>
      <c r="AZ574" s="3"/>
      <c r="BA574" s="3"/>
      <c r="BB574" s="3"/>
      <c r="BC574" s="3"/>
      <c r="BD574" s="3"/>
      <c r="BE574" s="3"/>
      <c r="BF574" s="3"/>
      <c r="BG574" s="3"/>
      <c r="BH574" s="3"/>
      <c r="BI574" s="3"/>
    </row>
    <row r="575" ht="12.75" customHeight="1">
      <c r="A575" s="1"/>
      <c r="B575" s="1" t="str">
        <f t="array" ref="B575">ifna(iferror(xlookup(C:C,'1000'!A:A,'1000'!D:D),iferror(xlookup(C:C,'2000'!A:A,'2000'!D:D),xlookup(C:C,'3000'!A:A,'3000'!D:D))),"-")</f>
        <v>-</v>
      </c>
      <c r="C575" s="26">
        <v>1588.0</v>
      </c>
      <c r="D575" s="27" t="s">
        <v>2380</v>
      </c>
      <c r="E575" s="27" t="s">
        <v>2381</v>
      </c>
      <c r="F575" s="27" t="s">
        <v>124</v>
      </c>
      <c r="G575" s="27">
        <v>17.0</v>
      </c>
      <c r="H575" s="28" t="s">
        <v>2382</v>
      </c>
      <c r="I575" s="29" t="s">
        <v>2383</v>
      </c>
      <c r="J575" s="27"/>
      <c r="K575" s="30" t="s">
        <v>2384</v>
      </c>
      <c r="L575" s="31" t="s">
        <v>2384</v>
      </c>
      <c r="M575" s="51" t="s">
        <v>895</v>
      </c>
      <c r="N575" s="153" t="s">
        <v>58</v>
      </c>
      <c r="O575" s="149" t="s">
        <v>58</v>
      </c>
      <c r="P575" s="35" t="s">
        <v>46</v>
      </c>
      <c r="Q575" s="35"/>
      <c r="R575" s="35"/>
      <c r="S575" s="35"/>
      <c r="T575" s="35"/>
      <c r="U575" s="35"/>
      <c r="V575" s="35"/>
      <c r="W575" s="35"/>
      <c r="X575" s="35"/>
      <c r="Y575" s="35"/>
      <c r="Z575" s="38" t="str">
        <f t="array" ref="Z575">IFERROR(xlookup(C:C,'Follow up.1'!A:A,'Follow up.1'!AF:AF),"-")</f>
        <v>-</v>
      </c>
      <c r="AA575" s="31"/>
      <c r="AB575" s="31"/>
      <c r="AC575" s="31"/>
      <c r="AD575" s="31"/>
      <c r="AE575" s="31"/>
      <c r="AF575" s="31"/>
      <c r="AG575" s="31"/>
      <c r="AH575" s="31"/>
      <c r="AI575" s="31"/>
      <c r="AJ575" s="31"/>
      <c r="AK575" s="31"/>
      <c r="AL575" s="31"/>
      <c r="AM575" s="31"/>
      <c r="AN575" s="39" t="str">
        <f t="array" ref="AN575">IFNA(TEXT(XLOOKUP(C:C,'Follow up.2'!B:B,'Follow up.2'!AF:AF), "mm/yyyy"), "-")</f>
        <v>-</v>
      </c>
      <c r="AO575" s="31"/>
      <c r="AP575" s="30"/>
      <c r="AQ575" s="13"/>
      <c r="AR575" s="13"/>
      <c r="AS575" s="13"/>
      <c r="AT575" s="13"/>
      <c r="AU575" s="13"/>
      <c r="AV575" s="13"/>
      <c r="AW575" s="3"/>
      <c r="AX575" s="3"/>
      <c r="AY575" s="3"/>
      <c r="AZ575" s="3"/>
      <c r="BA575" s="3"/>
      <c r="BB575" s="3"/>
      <c r="BC575" s="3"/>
      <c r="BD575" s="3"/>
      <c r="BE575" s="3"/>
      <c r="BF575" s="3"/>
      <c r="BG575" s="3"/>
      <c r="BH575" s="3"/>
      <c r="BI575" s="3"/>
    </row>
    <row r="576" ht="12.75" customHeight="1">
      <c r="A576" s="1"/>
      <c r="B576" s="1" t="str">
        <f t="array" ref="B576">ifna(iferror(xlookup(C:C,'1000'!A:A,'1000'!D:D),iferror(xlookup(C:C,'2000'!A:A,'2000'!D:D),xlookup(C:C,'3000'!A:A,'3000'!D:D))),"-")</f>
        <v>-</v>
      </c>
      <c r="C576" s="26">
        <v>1640.0</v>
      </c>
      <c r="D576" s="27" t="s">
        <v>2385</v>
      </c>
      <c r="E576" s="27" t="s">
        <v>744</v>
      </c>
      <c r="F576" s="27" t="s">
        <v>92</v>
      </c>
      <c r="G576" s="27">
        <v>17.0</v>
      </c>
      <c r="H576" s="28" t="s">
        <v>2386</v>
      </c>
      <c r="I576" s="29" t="s">
        <v>2387</v>
      </c>
      <c r="J576" s="27" t="s">
        <v>2388</v>
      </c>
      <c r="K576" s="30" t="s">
        <v>42</v>
      </c>
      <c r="L576" s="31" t="s">
        <v>42</v>
      </c>
      <c r="M576" s="51" t="s">
        <v>895</v>
      </c>
      <c r="N576" s="33" t="s">
        <v>58</v>
      </c>
      <c r="O576" s="145" t="s">
        <v>58</v>
      </c>
      <c r="P576" s="35" t="s">
        <v>86</v>
      </c>
      <c r="Q576" s="35" t="s">
        <v>45</v>
      </c>
      <c r="R576" s="35" t="s">
        <v>45</v>
      </c>
      <c r="S576" s="35" t="s">
        <v>45</v>
      </c>
      <c r="T576" s="35"/>
      <c r="U576" s="35"/>
      <c r="V576" s="35"/>
      <c r="W576" s="35"/>
      <c r="X576" s="35"/>
      <c r="Y576" s="35"/>
      <c r="Z576" s="38" t="str">
        <f t="array" ref="Z576">IFERROR(xlookup(C:C,'Follow up.1'!A:A,'Follow up.1'!AF:AF),"-")</f>
        <v>-</v>
      </c>
      <c r="AA576" s="31"/>
      <c r="AB576" s="31"/>
      <c r="AC576" s="31"/>
      <c r="AD576" s="31"/>
      <c r="AE576" s="31"/>
      <c r="AF576" s="31"/>
      <c r="AG576" s="31"/>
      <c r="AH576" s="31"/>
      <c r="AI576" s="31"/>
      <c r="AJ576" s="31"/>
      <c r="AK576" s="31"/>
      <c r="AL576" s="31"/>
      <c r="AM576" s="31"/>
      <c r="AN576" s="39" t="str">
        <f t="array" ref="AN576">IFNA(TEXT(XLOOKUP(C:C,'Follow up.2'!B:B,'Follow up.2'!AF:AF), "mm/yyyy"), "-")</f>
        <v>-</v>
      </c>
      <c r="AO576" s="31"/>
      <c r="AP576" s="30"/>
      <c r="AQ576" s="13"/>
      <c r="AR576" s="13"/>
      <c r="AS576" s="13"/>
      <c r="AT576" s="13"/>
      <c r="AU576" s="13"/>
      <c r="AV576" s="13"/>
      <c r="AW576" s="40"/>
      <c r="AX576" s="40"/>
      <c r="AY576" s="40"/>
      <c r="AZ576" s="40"/>
      <c r="BA576" s="40"/>
      <c r="BB576" s="40"/>
      <c r="BC576" s="40"/>
      <c r="BD576" s="40"/>
      <c r="BE576" s="40"/>
      <c r="BF576" s="40"/>
      <c r="BG576" s="40"/>
      <c r="BH576" s="40"/>
      <c r="BI576" s="40"/>
    </row>
    <row r="577" ht="12.75" customHeight="1">
      <c r="A577" s="1"/>
      <c r="B577" s="1" t="str">
        <f t="array" ref="B577">ifna(iferror(xlookup(C:C,'1000'!A:A,'1000'!D:D),iferror(xlookup(C:C,'2000'!A:A,'2000'!D:D),xlookup(C:C,'3000'!A:A,'3000'!D:D))),"-")</f>
        <v>-</v>
      </c>
      <c r="C577" s="52">
        <v>1658.0</v>
      </c>
      <c r="D577" s="53" t="s">
        <v>2389</v>
      </c>
      <c r="E577" s="53" t="s">
        <v>2390</v>
      </c>
      <c r="F577" s="53" t="s">
        <v>287</v>
      </c>
      <c r="G577" s="53">
        <v>17.0</v>
      </c>
      <c r="H577" s="28" t="s">
        <v>2391</v>
      </c>
      <c r="I577" s="54" t="s">
        <v>2392</v>
      </c>
      <c r="J577" s="53" t="s">
        <v>2392</v>
      </c>
      <c r="K577" s="55" t="s">
        <v>42</v>
      </c>
      <c r="L577" s="40" t="s">
        <v>42</v>
      </c>
      <c r="M577" s="51" t="s">
        <v>895</v>
      </c>
      <c r="N577" s="153" t="s">
        <v>58</v>
      </c>
      <c r="O577" s="149" t="s">
        <v>58</v>
      </c>
      <c r="P577" s="35" t="s">
        <v>45</v>
      </c>
      <c r="Q577" s="35" t="s">
        <v>56</v>
      </c>
      <c r="R577" s="35" t="s">
        <v>56</v>
      </c>
      <c r="S577" s="35" t="s">
        <v>56</v>
      </c>
      <c r="T577" s="35" t="s">
        <v>86</v>
      </c>
      <c r="U577" s="35"/>
      <c r="V577" s="35"/>
      <c r="W577" s="35"/>
      <c r="X577" s="35"/>
      <c r="Y577" s="35"/>
      <c r="Z577" s="38" t="str">
        <f t="array" ref="Z577">IFERROR(xlookup(C:C,'Follow up.1'!A:A,'Follow up.1'!AF:AF),"-")</f>
        <v>-</v>
      </c>
      <c r="AA577" s="45"/>
      <c r="AB577" s="45"/>
      <c r="AC577" s="45"/>
      <c r="AD577" s="45"/>
      <c r="AE577" s="45"/>
      <c r="AF577" s="45"/>
      <c r="AG577" s="45"/>
      <c r="AH577" s="45"/>
      <c r="AI577" s="45"/>
      <c r="AJ577" s="45"/>
      <c r="AK577" s="45"/>
      <c r="AL577" s="45"/>
      <c r="AM577" s="45"/>
      <c r="AN577" s="39" t="str">
        <f t="array" ref="AN577">IFNA(TEXT(XLOOKUP(C:C,'Follow up.2'!B:B,'Follow up.2'!AF:AF), "mm/yyyy"), "-")</f>
        <v>-</v>
      </c>
      <c r="AO577" s="45"/>
      <c r="AP577" s="55"/>
      <c r="AW577" s="3"/>
      <c r="AX577" s="3"/>
      <c r="AY577" s="3"/>
      <c r="AZ577" s="3"/>
      <c r="BA577" s="3"/>
      <c r="BB577" s="3"/>
      <c r="BC577" s="3"/>
      <c r="BD577" s="3"/>
      <c r="BE577" s="3"/>
      <c r="BF577" s="3"/>
      <c r="BG577" s="3"/>
      <c r="BH577" s="3"/>
      <c r="BI577" s="3"/>
    </row>
    <row r="578" ht="12.75" customHeight="1">
      <c r="A578" s="1"/>
      <c r="B578" s="1" t="str">
        <f t="array" ref="B578">ifna(iferror(xlookup(C:C,'1000'!A:A,'1000'!D:D),iferror(xlookup(C:C,'2000'!A:A,'2000'!D:D),xlookup(C:C,'3000'!A:A,'3000'!D:D))),"-")</f>
        <v>-</v>
      </c>
      <c r="C578" s="52">
        <v>1660.0</v>
      </c>
      <c r="D578" s="53" t="s">
        <v>2393</v>
      </c>
      <c r="E578" s="53" t="s">
        <v>2394</v>
      </c>
      <c r="F578" s="53" t="s">
        <v>287</v>
      </c>
      <c r="G578" s="53">
        <v>17.0</v>
      </c>
      <c r="H578" s="28" t="s">
        <v>2395</v>
      </c>
      <c r="I578" s="54" t="s">
        <v>2396</v>
      </c>
      <c r="J578" s="53" t="s">
        <v>2396</v>
      </c>
      <c r="K578" s="55" t="s">
        <v>42</v>
      </c>
      <c r="L578" s="40" t="s">
        <v>42</v>
      </c>
      <c r="M578" s="51" t="s">
        <v>895</v>
      </c>
      <c r="N578" s="153" t="s">
        <v>58</v>
      </c>
      <c r="O578" s="149" t="s">
        <v>58</v>
      </c>
      <c r="P578" s="35" t="s">
        <v>45</v>
      </c>
      <c r="Q578" s="35" t="s">
        <v>45</v>
      </c>
      <c r="R578" s="35" t="s">
        <v>56</v>
      </c>
      <c r="S578" s="35"/>
      <c r="T578" s="35"/>
      <c r="U578" s="35"/>
      <c r="V578" s="35"/>
      <c r="W578" s="35"/>
      <c r="X578" s="35"/>
      <c r="Y578" s="35"/>
      <c r="Z578" s="38" t="str">
        <f t="array" ref="Z578">IFERROR(xlookup(C:C,'Follow up.1'!A:A,'Follow up.1'!AF:AF),"-")</f>
        <v>-</v>
      </c>
      <c r="AA578" s="45"/>
      <c r="AB578" s="45"/>
      <c r="AC578" s="45"/>
      <c r="AD578" s="45"/>
      <c r="AE578" s="45"/>
      <c r="AF578" s="45"/>
      <c r="AG578" s="45"/>
      <c r="AH578" s="45"/>
      <c r="AI578" s="45"/>
      <c r="AJ578" s="45"/>
      <c r="AK578" s="45"/>
      <c r="AL578" s="45"/>
      <c r="AM578" s="45"/>
      <c r="AN578" s="39" t="str">
        <f t="array" ref="AN578">IFNA(TEXT(XLOOKUP(C:C,'Follow up.2'!B:B,'Follow up.2'!AF:AF), "mm/yyyy"), "-")</f>
        <v>-</v>
      </c>
      <c r="AO578" s="45"/>
      <c r="AP578" s="55"/>
      <c r="AW578" s="3"/>
      <c r="AX578" s="3"/>
      <c r="AY578" s="3"/>
      <c r="AZ578" s="3"/>
      <c r="BA578" s="3"/>
      <c r="BB578" s="3"/>
      <c r="BC578" s="3"/>
      <c r="BD578" s="3"/>
      <c r="BE578" s="3"/>
      <c r="BF578" s="3"/>
      <c r="BG578" s="3"/>
      <c r="BH578" s="3"/>
      <c r="BI578" s="3"/>
    </row>
    <row r="579" ht="12.75" customHeight="1">
      <c r="A579" s="1"/>
      <c r="B579" s="1" t="str">
        <f t="array" ref="B579">ifna(iferror(xlookup(C:C,'1000'!A:A,'1000'!D:D),iferror(xlookup(C:C,'2000'!A:A,'2000'!D:D),xlookup(C:C,'3000'!A:A,'3000'!D:D))),"-")</f>
        <v>-</v>
      </c>
      <c r="C579" s="87">
        <v>1713.0</v>
      </c>
      <c r="D579" s="89" t="s">
        <v>2397</v>
      </c>
      <c r="E579" s="89" t="s">
        <v>2398</v>
      </c>
      <c r="F579" s="89" t="s">
        <v>38</v>
      </c>
      <c r="G579" s="89">
        <v>17.0</v>
      </c>
      <c r="H579" s="28"/>
      <c r="I579" s="90" t="s">
        <v>2399</v>
      </c>
      <c r="J579" s="89" t="s">
        <v>2400</v>
      </c>
      <c r="K579" s="91"/>
      <c r="L579" s="31" t="s">
        <v>42</v>
      </c>
      <c r="M579" s="51" t="s">
        <v>895</v>
      </c>
      <c r="N579" s="33" t="s">
        <v>654</v>
      </c>
      <c r="O579" s="145" t="s">
        <v>654</v>
      </c>
      <c r="P579" s="50" t="s">
        <v>86</v>
      </c>
      <c r="Q579" s="35"/>
      <c r="R579" s="35"/>
      <c r="S579" s="35"/>
      <c r="T579" s="35"/>
      <c r="U579" s="35"/>
      <c r="V579" s="35"/>
      <c r="W579" s="35"/>
      <c r="X579" s="35"/>
      <c r="Y579" s="35"/>
      <c r="Z579" s="38" t="str">
        <f t="array" ref="Z579">IFERROR(xlookup(C:C,'Follow up.1'!A:A,'Follow up.1'!AF:AF),"-")</f>
        <v>-</v>
      </c>
      <c r="AA579" s="31"/>
      <c r="AB579" s="31"/>
      <c r="AC579" s="31"/>
      <c r="AD579" s="31"/>
      <c r="AE579" s="31"/>
      <c r="AF579" s="31"/>
      <c r="AG579" s="31"/>
      <c r="AH579" s="31"/>
      <c r="AI579" s="31"/>
      <c r="AJ579" s="31"/>
      <c r="AK579" s="31"/>
      <c r="AL579" s="31"/>
      <c r="AM579" s="31"/>
      <c r="AN579" s="39" t="str">
        <f t="array" ref="AN579">IFNA(TEXT(XLOOKUP(C:C,'Follow up.2'!B:B,'Follow up.2'!AF:AF), "mm/yyyy"), "-")</f>
        <v>-</v>
      </c>
      <c r="AO579" s="31"/>
      <c r="AP579" s="30"/>
      <c r="AQ579" s="13"/>
      <c r="AR579" s="13"/>
      <c r="AS579" s="13"/>
      <c r="AT579" s="13"/>
      <c r="AU579" s="13"/>
      <c r="AV579" s="13"/>
      <c r="AW579" s="3"/>
      <c r="AX579" s="3"/>
      <c r="AY579" s="3"/>
      <c r="AZ579" s="3"/>
      <c r="BA579" s="3"/>
      <c r="BB579" s="3"/>
      <c r="BC579" s="3"/>
      <c r="BD579" s="3"/>
      <c r="BE579" s="3"/>
      <c r="BF579" s="3"/>
      <c r="BG579" s="3"/>
      <c r="BH579" s="3"/>
      <c r="BI579" s="3"/>
    </row>
    <row r="580" ht="12.75" customHeight="1">
      <c r="A580" s="1"/>
      <c r="B580" s="1" t="str">
        <f t="array" ref="B580">ifna(iferror(xlookup(C:C,'1000'!A:A,'1000'!D:D),iferror(xlookup(C:C,'2000'!A:A,'2000'!D:D),xlookup(C:C,'3000'!A:A,'3000'!D:D))),"-")</f>
        <v>-</v>
      </c>
      <c r="C580" s="87">
        <v>1720.0</v>
      </c>
      <c r="D580" s="89" t="s">
        <v>2401</v>
      </c>
      <c r="E580" s="89" t="s">
        <v>2402</v>
      </c>
      <c r="F580" s="89" t="s">
        <v>38</v>
      </c>
      <c r="G580" s="89">
        <v>17.0</v>
      </c>
      <c r="H580" s="28"/>
      <c r="I580" s="90" t="s">
        <v>2403</v>
      </c>
      <c r="J580" s="89" t="s">
        <v>2404</v>
      </c>
      <c r="K580" s="91"/>
      <c r="L580" s="31" t="s">
        <v>42</v>
      </c>
      <c r="M580" s="51" t="s">
        <v>895</v>
      </c>
      <c r="N580" s="33" t="s">
        <v>654</v>
      </c>
      <c r="O580" s="145" t="s">
        <v>654</v>
      </c>
      <c r="P580" s="50" t="s">
        <v>86</v>
      </c>
      <c r="Q580" s="35"/>
      <c r="R580" s="35"/>
      <c r="S580" s="35"/>
      <c r="T580" s="35"/>
      <c r="U580" s="35"/>
      <c r="V580" s="35"/>
      <c r="W580" s="35"/>
      <c r="X580" s="35"/>
      <c r="Y580" s="35"/>
      <c r="Z580" s="38" t="str">
        <f t="array" ref="Z580">IFERROR(xlookup(C:C,'Follow up.1'!A:A,'Follow up.1'!AF:AF),"-")</f>
        <v>-</v>
      </c>
      <c r="AA580" s="31"/>
      <c r="AB580" s="31"/>
      <c r="AC580" s="31"/>
      <c r="AD580" s="31"/>
      <c r="AE580" s="31"/>
      <c r="AF580" s="31"/>
      <c r="AG580" s="31"/>
      <c r="AH580" s="31"/>
      <c r="AI580" s="31"/>
      <c r="AJ580" s="31"/>
      <c r="AK580" s="31"/>
      <c r="AL580" s="31"/>
      <c r="AM580" s="31"/>
      <c r="AN580" s="39" t="str">
        <f t="array" ref="AN580">IFNA(TEXT(XLOOKUP(C:C,'Follow up.2'!B:B,'Follow up.2'!AF:AF), "mm/yyyy"), "-")</f>
        <v>-</v>
      </c>
      <c r="AO580" s="31"/>
      <c r="AP580" s="30"/>
      <c r="AQ580" s="13"/>
      <c r="AR580" s="13"/>
      <c r="AS580" s="13"/>
      <c r="AT580" s="13"/>
      <c r="AU580" s="13"/>
      <c r="AV580" s="13"/>
      <c r="AW580" s="3"/>
      <c r="AX580" s="3"/>
      <c r="AY580" s="3"/>
      <c r="AZ580" s="3"/>
      <c r="BA580" s="3"/>
      <c r="BB580" s="3"/>
      <c r="BC580" s="3"/>
      <c r="BD580" s="3"/>
      <c r="BE580" s="3"/>
      <c r="BF580" s="3"/>
      <c r="BG580" s="3"/>
      <c r="BH580" s="3"/>
      <c r="BI580" s="3"/>
    </row>
    <row r="581" ht="12.75" customHeight="1">
      <c r="A581" s="1"/>
      <c r="B581" s="1" t="str">
        <f t="array" ref="B581">ifna(iferror(xlookup(C:C,'1000'!A:A,'1000'!D:D),iferror(xlookup(C:C,'2000'!A:A,'2000'!D:D),xlookup(C:C,'3000'!A:A,'3000'!D:D))),"-")</f>
        <v>-</v>
      </c>
      <c r="C581" s="87">
        <v>1722.0</v>
      </c>
      <c r="D581" s="89" t="s">
        <v>1286</v>
      </c>
      <c r="E581" s="89" t="s">
        <v>2405</v>
      </c>
      <c r="F581" s="89" t="s">
        <v>92</v>
      </c>
      <c r="G581" s="89">
        <v>17.0</v>
      </c>
      <c r="H581" s="28"/>
      <c r="I581" s="90" t="s">
        <v>2406</v>
      </c>
      <c r="J581" s="89" t="s">
        <v>2406</v>
      </c>
      <c r="K581" s="91"/>
      <c r="L581" s="31" t="s">
        <v>42</v>
      </c>
      <c r="M581" s="51" t="s">
        <v>895</v>
      </c>
      <c r="N581" s="33" t="s">
        <v>654</v>
      </c>
      <c r="O581" s="145" t="s">
        <v>654</v>
      </c>
      <c r="P581" s="50" t="s">
        <v>86</v>
      </c>
      <c r="Q581" s="35"/>
      <c r="R581" s="35"/>
      <c r="S581" s="35"/>
      <c r="T581" s="35"/>
      <c r="U581" s="35"/>
      <c r="V581" s="35"/>
      <c r="W581" s="35"/>
      <c r="X581" s="35"/>
      <c r="Y581" s="35"/>
      <c r="Z581" s="38" t="str">
        <f t="array" ref="Z581">IFERROR(xlookup(C:C,'Follow up.1'!A:A,'Follow up.1'!AF:AF),"-")</f>
        <v>-</v>
      </c>
      <c r="AA581" s="31"/>
      <c r="AB581" s="31"/>
      <c r="AC581" s="31"/>
      <c r="AD581" s="31"/>
      <c r="AE581" s="31"/>
      <c r="AF581" s="31"/>
      <c r="AG581" s="31"/>
      <c r="AH581" s="31"/>
      <c r="AI581" s="31"/>
      <c r="AJ581" s="31"/>
      <c r="AK581" s="31"/>
      <c r="AL581" s="31"/>
      <c r="AM581" s="31"/>
      <c r="AN581" s="39" t="str">
        <f t="array" ref="AN581">IFNA(TEXT(XLOOKUP(C:C,'Follow up.2'!B:B,'Follow up.2'!AF:AF), "mm/yyyy"), "-")</f>
        <v>-</v>
      </c>
      <c r="AO581" s="31"/>
      <c r="AP581" s="30"/>
      <c r="AQ581" s="13"/>
      <c r="AR581" s="13"/>
      <c r="AS581" s="13"/>
      <c r="AT581" s="13"/>
      <c r="AU581" s="13"/>
      <c r="AV581" s="13"/>
      <c r="AW581" s="3"/>
      <c r="AX581" s="3"/>
      <c r="AY581" s="3"/>
      <c r="AZ581" s="3"/>
      <c r="BA581" s="3"/>
      <c r="BB581" s="3"/>
      <c r="BC581" s="3"/>
      <c r="BD581" s="3"/>
      <c r="BE581" s="3"/>
      <c r="BF581" s="3"/>
      <c r="BG581" s="3"/>
      <c r="BH581" s="3"/>
      <c r="BI581" s="3"/>
    </row>
    <row r="582" ht="12.75" customHeight="1">
      <c r="A582" s="1"/>
      <c r="B582" s="1" t="str">
        <f t="array" ref="B582">ifna(iferror(xlookup(C:C,'1000'!A:A,'1000'!D:D),iferror(xlookup(C:C,'2000'!A:A,'2000'!D:D),xlookup(C:C,'3000'!A:A,'3000'!D:D))),"-")</f>
        <v>-</v>
      </c>
      <c r="C582" s="87">
        <v>1733.0</v>
      </c>
      <c r="D582" s="89" t="s">
        <v>2407</v>
      </c>
      <c r="E582" s="89" t="s">
        <v>2408</v>
      </c>
      <c r="F582" s="89" t="s">
        <v>38</v>
      </c>
      <c r="G582" s="89">
        <v>17.0</v>
      </c>
      <c r="H582" s="28"/>
      <c r="I582" s="90" t="s">
        <v>2409</v>
      </c>
      <c r="J582" s="89" t="s">
        <v>2409</v>
      </c>
      <c r="K582" s="91"/>
      <c r="L582" s="31" t="s">
        <v>42</v>
      </c>
      <c r="M582" s="51" t="s">
        <v>895</v>
      </c>
      <c r="N582" s="33" t="s">
        <v>654</v>
      </c>
      <c r="O582" s="145" t="s">
        <v>654</v>
      </c>
      <c r="P582" s="50" t="s">
        <v>86</v>
      </c>
      <c r="Q582" s="65"/>
      <c r="R582" s="65"/>
      <c r="S582" s="65"/>
      <c r="T582" s="65"/>
      <c r="U582" s="65"/>
      <c r="V582" s="65"/>
      <c r="W582" s="65"/>
      <c r="X582" s="65"/>
      <c r="Y582" s="65"/>
      <c r="Z582" s="38" t="str">
        <f t="array" ref="Z582">IFERROR(xlookup(C:C,'Follow up.1'!A:A,'Follow up.1'!AF:AF),"-")</f>
        <v>-</v>
      </c>
      <c r="AA582" s="6"/>
      <c r="AB582" s="6"/>
      <c r="AC582" s="6"/>
      <c r="AD582" s="6"/>
      <c r="AE582" s="6"/>
      <c r="AF582" s="6"/>
      <c r="AG582" s="6"/>
      <c r="AH582" s="6"/>
      <c r="AI582" s="6"/>
      <c r="AJ582" s="6"/>
      <c r="AK582" s="6"/>
      <c r="AL582" s="6"/>
      <c r="AM582" s="6"/>
      <c r="AN582" s="39" t="str">
        <f t="array" ref="AN582">IFNA(TEXT(XLOOKUP(C:C,'Follow up.2'!B:B,'Follow up.2'!AF:AF), "mm/yyyy"), "-")</f>
        <v>-</v>
      </c>
      <c r="AO582" s="6"/>
      <c r="AP582" s="3"/>
      <c r="AQ582" s="3"/>
      <c r="AR582" s="3"/>
      <c r="AS582" s="3"/>
      <c r="AT582" s="3"/>
      <c r="AU582" s="3"/>
      <c r="AV582" s="3"/>
      <c r="AW582" s="3"/>
      <c r="AX582" s="3"/>
      <c r="AY582" s="3"/>
      <c r="AZ582" s="3"/>
      <c r="BA582" s="3"/>
      <c r="BB582" s="3"/>
      <c r="BC582" s="3"/>
      <c r="BD582" s="3"/>
      <c r="BE582" s="3"/>
      <c r="BF582" s="3"/>
      <c r="BG582" s="3"/>
      <c r="BH582" s="3"/>
      <c r="BI582" s="3"/>
    </row>
    <row r="583" ht="12.75" customHeight="1">
      <c r="A583" s="1"/>
      <c r="B583" s="1" t="str">
        <f t="array" ref="B583">ifna(iferror(xlookup(C:C,'1000'!A:A,'1000'!D:D),iferror(xlookup(C:C,'2000'!A:A,'2000'!D:D),xlookup(C:C,'3000'!A:A,'3000'!D:D))),"-")</f>
        <v>-</v>
      </c>
      <c r="C583" s="87">
        <v>1739.0</v>
      </c>
      <c r="D583" s="89" t="s">
        <v>2410</v>
      </c>
      <c r="E583" s="89" t="s">
        <v>2411</v>
      </c>
      <c r="F583" s="89" t="s">
        <v>38</v>
      </c>
      <c r="G583" s="89">
        <v>17.0</v>
      </c>
      <c r="H583" s="28"/>
      <c r="I583" s="90" t="s">
        <v>2412</v>
      </c>
      <c r="J583" s="89" t="s">
        <v>2412</v>
      </c>
      <c r="K583" s="91"/>
      <c r="L583" s="31" t="s">
        <v>42</v>
      </c>
      <c r="M583" s="51" t="s">
        <v>895</v>
      </c>
      <c r="N583" s="33" t="s">
        <v>654</v>
      </c>
      <c r="O583" s="145" t="s">
        <v>654</v>
      </c>
      <c r="P583" s="50" t="s">
        <v>86</v>
      </c>
      <c r="Q583" s="65"/>
      <c r="R583" s="65"/>
      <c r="S583" s="65"/>
      <c r="T583" s="65"/>
      <c r="U583" s="65"/>
      <c r="V583" s="65"/>
      <c r="W583" s="65"/>
      <c r="X583" s="65"/>
      <c r="Y583" s="65"/>
      <c r="Z583" s="38" t="str">
        <f t="array" ref="Z583">IFERROR(xlookup(C:C,'Follow up.1'!A:A,'Follow up.1'!AF:AF),"-")</f>
        <v>-</v>
      </c>
      <c r="AA583" s="6"/>
      <c r="AB583" s="6"/>
      <c r="AC583" s="6"/>
      <c r="AD583" s="6"/>
      <c r="AE583" s="6"/>
      <c r="AF583" s="6"/>
      <c r="AG583" s="6"/>
      <c r="AH583" s="6"/>
      <c r="AI583" s="6"/>
      <c r="AJ583" s="6"/>
      <c r="AK583" s="6"/>
      <c r="AL583" s="6"/>
      <c r="AM583" s="6"/>
      <c r="AN583" s="39" t="str">
        <f t="array" ref="AN583">IFNA(TEXT(XLOOKUP(C:C,'Follow up.2'!B:B,'Follow up.2'!AF:AF), "mm/yyyy"), "-")</f>
        <v>-</v>
      </c>
      <c r="AO583" s="6"/>
      <c r="AP583" s="3"/>
      <c r="AQ583" s="3"/>
      <c r="AR583" s="3"/>
      <c r="AS583" s="3"/>
      <c r="AT583" s="3"/>
      <c r="AU583" s="3"/>
      <c r="AV583" s="3"/>
      <c r="AW583" s="3"/>
      <c r="AX583" s="3"/>
      <c r="AY583" s="3"/>
      <c r="AZ583" s="3"/>
      <c r="BA583" s="3"/>
      <c r="BB583" s="3"/>
      <c r="BC583" s="3"/>
      <c r="BD583" s="3"/>
      <c r="BE583" s="3"/>
      <c r="BF583" s="3"/>
      <c r="BG583" s="3"/>
      <c r="BH583" s="3"/>
      <c r="BI583" s="3"/>
    </row>
    <row r="584" ht="12.75" customHeight="1">
      <c r="A584" s="1"/>
      <c r="B584" s="1" t="str">
        <f t="array" ref="B584">ifna(iferror(xlookup(C:C,'1000'!A:A,'1000'!D:D),iferror(xlookup(C:C,'2000'!A:A,'2000'!D:D),xlookup(C:C,'3000'!A:A,'3000'!D:D))),"-")</f>
        <v>-</v>
      </c>
      <c r="C584" s="87">
        <v>1766.0</v>
      </c>
      <c r="D584" s="89" t="s">
        <v>2413</v>
      </c>
      <c r="E584" s="89" t="s">
        <v>2414</v>
      </c>
      <c r="F584" s="89" t="s">
        <v>38</v>
      </c>
      <c r="G584" s="89">
        <v>17.0</v>
      </c>
      <c r="H584" s="43" t="s">
        <v>2415</v>
      </c>
      <c r="I584" s="90" t="s">
        <v>2416</v>
      </c>
      <c r="J584" s="89" t="s">
        <v>2417</v>
      </c>
      <c r="K584" s="91"/>
      <c r="L584" s="31" t="s">
        <v>42</v>
      </c>
      <c r="M584" s="51" t="s">
        <v>895</v>
      </c>
      <c r="N584" s="33" t="s">
        <v>654</v>
      </c>
      <c r="O584" s="145" t="s">
        <v>654</v>
      </c>
      <c r="P584" s="50" t="s">
        <v>46</v>
      </c>
      <c r="Q584" s="65"/>
      <c r="R584" s="65"/>
      <c r="S584" s="65"/>
      <c r="T584" s="65"/>
      <c r="U584" s="65"/>
      <c r="V584" s="65"/>
      <c r="W584" s="65"/>
      <c r="X584" s="65"/>
      <c r="Y584" s="65"/>
      <c r="Z584" s="38" t="str">
        <f t="array" ref="Z584">IFERROR(xlookup(C:C,'Follow up.1'!A:A,'Follow up.1'!AF:AF),"-")</f>
        <v>-</v>
      </c>
      <c r="AA584" s="6"/>
      <c r="AB584" s="6"/>
      <c r="AC584" s="6"/>
      <c r="AD584" s="6"/>
      <c r="AE584" s="6"/>
      <c r="AF584" s="6"/>
      <c r="AG584" s="6"/>
      <c r="AH584" s="6"/>
      <c r="AI584" s="6"/>
      <c r="AJ584" s="6"/>
      <c r="AK584" s="6"/>
      <c r="AL584" s="6"/>
      <c r="AM584" s="6"/>
      <c r="AN584" s="39" t="str">
        <f t="array" ref="AN584">IFNA(TEXT(XLOOKUP(C:C,'Follow up.2'!B:B,'Follow up.2'!AF:AF), "mm/yyyy"), "-")</f>
        <v>-</v>
      </c>
      <c r="AO584" s="6"/>
      <c r="AP584" s="3"/>
      <c r="AQ584" s="3"/>
      <c r="AR584" s="3"/>
      <c r="AS584" s="3"/>
      <c r="AT584" s="3"/>
      <c r="AU584" s="3"/>
      <c r="AV584" s="3"/>
      <c r="AW584" s="3"/>
      <c r="AX584" s="3"/>
      <c r="AY584" s="3"/>
      <c r="AZ584" s="3"/>
      <c r="BA584" s="3"/>
      <c r="BB584" s="3"/>
      <c r="BC584" s="3"/>
      <c r="BD584" s="3"/>
      <c r="BE584" s="3"/>
      <c r="BF584" s="3"/>
      <c r="BG584" s="3"/>
      <c r="BH584" s="3"/>
      <c r="BI584" s="3"/>
    </row>
    <row r="585" ht="12.75" customHeight="1">
      <c r="A585" s="1"/>
      <c r="B585" s="1" t="str">
        <f t="array" ref="B585">ifna(iferror(xlookup(C:C,'1000'!A:A,'1000'!D:D),iferror(xlookup(C:C,'2000'!A:A,'2000'!D:D),xlookup(C:C,'3000'!A:A,'3000'!D:D))),"-")</f>
        <v>-</v>
      </c>
      <c r="C585" s="87">
        <v>1785.0</v>
      </c>
      <c r="D585" s="89" t="s">
        <v>2418</v>
      </c>
      <c r="E585" s="89" t="s">
        <v>2419</v>
      </c>
      <c r="F585" s="89" t="s">
        <v>92</v>
      </c>
      <c r="G585" s="89">
        <v>17.0</v>
      </c>
      <c r="H585" s="43" t="s">
        <v>2420</v>
      </c>
      <c r="I585" s="90" t="s">
        <v>2421</v>
      </c>
      <c r="J585" s="89" t="s">
        <v>2422</v>
      </c>
      <c r="K585" s="91"/>
      <c r="L585" s="31" t="s">
        <v>42</v>
      </c>
      <c r="M585" s="51" t="s">
        <v>895</v>
      </c>
      <c r="N585" s="33" t="s">
        <v>654</v>
      </c>
      <c r="O585" s="145" t="s">
        <v>654</v>
      </c>
      <c r="P585" s="50" t="s">
        <v>44</v>
      </c>
      <c r="Q585" s="65"/>
      <c r="R585" s="65"/>
      <c r="S585" s="65"/>
      <c r="T585" s="65"/>
      <c r="U585" s="65"/>
      <c r="V585" s="65"/>
      <c r="W585" s="65"/>
      <c r="X585" s="65"/>
      <c r="Y585" s="65"/>
      <c r="Z585" s="38" t="str">
        <f t="array" ref="Z585">IFERROR(xlookup(C:C,'Follow up.1'!A:A,'Follow up.1'!AF:AF),"-")</f>
        <v>-</v>
      </c>
      <c r="AA585" s="6"/>
      <c r="AB585" s="6"/>
      <c r="AC585" s="6"/>
      <c r="AD585" s="6"/>
      <c r="AE585" s="6"/>
      <c r="AF585" s="6"/>
      <c r="AG585" s="6"/>
      <c r="AH585" s="6"/>
      <c r="AI585" s="6"/>
      <c r="AJ585" s="6"/>
      <c r="AK585" s="6"/>
      <c r="AL585" s="6"/>
      <c r="AM585" s="6"/>
      <c r="AN585" s="39" t="str">
        <f t="array" ref="AN585">IFNA(TEXT(XLOOKUP(C:C,'Follow up.2'!B:B,'Follow up.2'!AF:AF), "mm/yyyy"), "-")</f>
        <v>-</v>
      </c>
      <c r="AO585" s="6"/>
      <c r="AP585" s="3"/>
      <c r="AQ585" s="3"/>
      <c r="AR585" s="3"/>
      <c r="AS585" s="3"/>
      <c r="AT585" s="3"/>
      <c r="AU585" s="3"/>
      <c r="AV585" s="3"/>
      <c r="AW585" s="3"/>
      <c r="AX585" s="3"/>
      <c r="AY585" s="3"/>
      <c r="AZ585" s="3"/>
      <c r="BA585" s="3"/>
      <c r="BB585" s="3"/>
      <c r="BC585" s="3"/>
      <c r="BD585" s="3"/>
      <c r="BE585" s="3"/>
      <c r="BF585" s="3"/>
      <c r="BG585" s="3"/>
      <c r="BH585" s="3"/>
      <c r="BI585" s="3"/>
    </row>
    <row r="586" ht="12.75" customHeight="1">
      <c r="A586" s="1"/>
      <c r="B586" s="1" t="str">
        <f t="array" ref="B586">ifna(iferror(xlookup(C:C,'1000'!A:A,'1000'!D:D),iferror(xlookup(C:C,'2000'!A:A,'2000'!D:D),xlookup(C:C,'3000'!A:A,'3000'!D:D))),"-")</f>
        <v>-</v>
      </c>
      <c r="C586" s="41">
        <v>1840.0</v>
      </c>
      <c r="D586" s="46" t="s">
        <v>2423</v>
      </c>
      <c r="E586" s="3"/>
      <c r="F586" s="46" t="s">
        <v>38</v>
      </c>
      <c r="G586" s="46">
        <v>17.0</v>
      </c>
      <c r="H586" s="47" t="s">
        <v>2424</v>
      </c>
      <c r="I586" s="48" t="s">
        <v>2425</v>
      </c>
      <c r="J586" s="46" t="s">
        <v>2426</v>
      </c>
      <c r="K586" s="49" t="s">
        <v>2427</v>
      </c>
      <c r="L586" s="31" t="s">
        <v>42</v>
      </c>
      <c r="M586" s="51" t="s">
        <v>895</v>
      </c>
      <c r="N586" s="82" t="s">
        <v>58</v>
      </c>
      <c r="O586" s="145" t="s">
        <v>58</v>
      </c>
      <c r="P586" s="50" t="s">
        <v>44</v>
      </c>
      <c r="Q586" s="50" t="s">
        <v>57</v>
      </c>
      <c r="R586" s="65"/>
      <c r="S586" s="65"/>
      <c r="T586" s="65"/>
      <c r="U586" s="65"/>
      <c r="V586" s="65"/>
      <c r="W586" s="65"/>
      <c r="X586" s="65"/>
      <c r="Y586" s="65"/>
      <c r="Z586" s="38" t="str">
        <f t="array" ref="Z586">IFERROR(xlookup(C:C,'Follow up.1'!A:A,'Follow up.1'!AF:AF),"-")</f>
        <v>-</v>
      </c>
      <c r="AA586" s="6"/>
      <c r="AB586" s="6"/>
      <c r="AC586" s="6"/>
      <c r="AD586" s="6"/>
      <c r="AE586" s="6"/>
      <c r="AF586" s="6"/>
      <c r="AG586" s="6"/>
      <c r="AH586" s="6"/>
      <c r="AI586" s="6"/>
      <c r="AJ586" s="6"/>
      <c r="AK586" s="6"/>
      <c r="AL586" s="6"/>
      <c r="AM586" s="6"/>
      <c r="AN586" s="39" t="str">
        <f t="array" ref="AN586">IFNA(TEXT(XLOOKUP(C:C,'Follow up.2'!B:B,'Follow up.2'!AF:AF), "mm/yyyy"), "-")</f>
        <v>-</v>
      </c>
      <c r="AO586" s="6"/>
      <c r="AP586" s="3"/>
      <c r="AQ586" s="3"/>
      <c r="AR586" s="3"/>
      <c r="AS586" s="3"/>
      <c r="AT586" s="3"/>
      <c r="AU586" s="3"/>
      <c r="AV586" s="3"/>
      <c r="AW586" s="3"/>
      <c r="AX586" s="3"/>
      <c r="AY586" s="3"/>
      <c r="AZ586" s="3"/>
      <c r="BA586" s="3"/>
      <c r="BB586" s="3"/>
      <c r="BC586" s="3"/>
      <c r="BD586" s="3"/>
      <c r="BE586" s="3"/>
      <c r="BF586" s="3"/>
      <c r="BG586" s="3"/>
      <c r="BH586" s="3"/>
      <c r="BI586" s="3"/>
    </row>
    <row r="587" ht="12.75" customHeight="1">
      <c r="A587" s="1"/>
      <c r="B587" s="1" t="str">
        <f t="array" ref="B587">ifna(iferror(xlookup(C:C,'1000'!A:A,'1000'!D:D),iferror(xlookup(C:C,'2000'!A:A,'2000'!D:D),xlookup(C:C,'3000'!A:A,'3000'!D:D))),"-")</f>
        <v>-</v>
      </c>
      <c r="C587" s="41">
        <v>1843.0</v>
      </c>
      <c r="D587" s="46" t="s">
        <v>2428</v>
      </c>
      <c r="E587" s="46" t="s">
        <v>2429</v>
      </c>
      <c r="F587" s="46" t="s">
        <v>92</v>
      </c>
      <c r="G587" s="46">
        <v>17.0</v>
      </c>
      <c r="H587" s="47" t="s">
        <v>2430</v>
      </c>
      <c r="I587" s="48" t="s">
        <v>2431</v>
      </c>
      <c r="J587" s="46" t="s">
        <v>2431</v>
      </c>
      <c r="K587" s="49" t="s">
        <v>2432</v>
      </c>
      <c r="L587" s="31" t="s">
        <v>42</v>
      </c>
      <c r="M587" s="51" t="s">
        <v>895</v>
      </c>
      <c r="N587" s="82" t="s">
        <v>58</v>
      </c>
      <c r="O587" s="145" t="s">
        <v>58</v>
      </c>
      <c r="P587" s="50" t="s">
        <v>44</v>
      </c>
      <c r="Q587" s="50" t="s">
        <v>87</v>
      </c>
      <c r="R587" s="50" t="s">
        <v>87</v>
      </c>
      <c r="S587" s="50" t="s">
        <v>87</v>
      </c>
      <c r="T587" s="65"/>
      <c r="U587" s="65"/>
      <c r="V587" s="65"/>
      <c r="W587" s="65"/>
      <c r="X587" s="65"/>
      <c r="Y587" s="65"/>
      <c r="Z587" s="38" t="str">
        <f t="array" ref="Z587">IFERROR(xlookup(C:C,'Follow up.1'!A:A,'Follow up.1'!AF:AF),"-")</f>
        <v>-</v>
      </c>
      <c r="AA587" s="6"/>
      <c r="AB587" s="6"/>
      <c r="AC587" s="6"/>
      <c r="AD587" s="6"/>
      <c r="AE587" s="6"/>
      <c r="AF587" s="6"/>
      <c r="AG587" s="6"/>
      <c r="AH587" s="6"/>
      <c r="AI587" s="6"/>
      <c r="AJ587" s="6"/>
      <c r="AK587" s="6"/>
      <c r="AL587" s="6"/>
      <c r="AM587" s="6"/>
      <c r="AN587" s="39" t="str">
        <f t="array" ref="AN587">IFNA(TEXT(XLOOKUP(C:C,'Follow up.2'!B:B,'Follow up.2'!AF:AF), "mm/yyyy"), "-")</f>
        <v>-</v>
      </c>
      <c r="AO587" s="6"/>
      <c r="AP587" s="3"/>
      <c r="AQ587" s="3"/>
      <c r="AR587" s="3"/>
      <c r="AS587" s="3"/>
      <c r="AT587" s="3"/>
      <c r="AU587" s="3"/>
      <c r="AV587" s="3"/>
      <c r="AW587" s="3"/>
      <c r="AX587" s="3"/>
      <c r="AY587" s="3"/>
      <c r="AZ587" s="3"/>
      <c r="BA587" s="3"/>
      <c r="BB587" s="3"/>
      <c r="BC587" s="3"/>
      <c r="BD587" s="3"/>
      <c r="BE587" s="3"/>
      <c r="BF587" s="3"/>
      <c r="BG587" s="3"/>
      <c r="BH587" s="3"/>
      <c r="BI587" s="3"/>
    </row>
    <row r="588" ht="12.75" customHeight="1">
      <c r="A588" s="1"/>
      <c r="B588" s="1" t="str">
        <f t="array" ref="B588">ifna(iferror(xlookup(C:C,'1000'!A:A,'1000'!D:D),iferror(xlookup(C:C,'2000'!A:A,'2000'!D:D),xlookup(C:C,'3000'!A:A,'3000'!D:D))),"-")</f>
        <v>-</v>
      </c>
      <c r="C588" s="41">
        <v>1856.0</v>
      </c>
      <c r="D588" s="46" t="s">
        <v>2433</v>
      </c>
      <c r="E588" s="46" t="s">
        <v>2434</v>
      </c>
      <c r="F588" s="46" t="s">
        <v>38</v>
      </c>
      <c r="G588" s="46">
        <v>17.0</v>
      </c>
      <c r="H588" s="47" t="s">
        <v>2433</v>
      </c>
      <c r="I588" s="48" t="s">
        <v>2435</v>
      </c>
      <c r="J588" s="46" t="s">
        <v>2435</v>
      </c>
      <c r="K588" s="49" t="s">
        <v>2436</v>
      </c>
      <c r="L588" s="31" t="s">
        <v>42</v>
      </c>
      <c r="M588" s="51" t="s">
        <v>895</v>
      </c>
      <c r="N588" s="82" t="s">
        <v>654</v>
      </c>
      <c r="O588" s="145" t="s">
        <v>654</v>
      </c>
      <c r="P588" s="50" t="s">
        <v>46</v>
      </c>
      <c r="Q588" s="65"/>
      <c r="R588" s="65"/>
      <c r="S588" s="65"/>
      <c r="T588" s="65"/>
      <c r="U588" s="65"/>
      <c r="V588" s="65"/>
      <c r="W588" s="65"/>
      <c r="X588" s="65"/>
      <c r="Y588" s="65"/>
      <c r="Z588" s="38" t="str">
        <f t="array" ref="Z588">IFERROR(xlookup(C:C,'Follow up.1'!A:A,'Follow up.1'!AF:AF),"-")</f>
        <v>-</v>
      </c>
      <c r="AA588" s="6"/>
      <c r="AB588" s="6"/>
      <c r="AC588" s="6"/>
      <c r="AD588" s="6"/>
      <c r="AE588" s="6"/>
      <c r="AF588" s="6"/>
      <c r="AG588" s="6"/>
      <c r="AH588" s="6"/>
      <c r="AI588" s="6"/>
      <c r="AJ588" s="6"/>
      <c r="AK588" s="6"/>
      <c r="AL588" s="6"/>
      <c r="AM588" s="6"/>
      <c r="AN588" s="39" t="str">
        <f t="array" ref="AN588">IFNA(TEXT(XLOOKUP(C:C,'Follow up.2'!B:B,'Follow up.2'!AF:AF), "mm/yyyy"), "-")</f>
        <v>-</v>
      </c>
      <c r="AO588" s="6"/>
      <c r="AP588" s="3"/>
      <c r="AQ588" s="3"/>
      <c r="AR588" s="3"/>
      <c r="AS588" s="3"/>
      <c r="AT588" s="3"/>
      <c r="AU588" s="3"/>
      <c r="AV588" s="3"/>
      <c r="AW588" s="3"/>
      <c r="AX588" s="3"/>
      <c r="AY588" s="3"/>
      <c r="AZ588" s="3"/>
      <c r="BA588" s="3"/>
      <c r="BB588" s="3"/>
      <c r="BC588" s="3"/>
      <c r="BD588" s="3"/>
      <c r="BE588" s="3"/>
      <c r="BF588" s="3"/>
      <c r="BG588" s="3"/>
      <c r="BH588" s="3"/>
      <c r="BI588" s="3"/>
    </row>
    <row r="589" ht="12.75" customHeight="1">
      <c r="A589" s="1"/>
      <c r="B589" s="1" t="str">
        <f t="array" ref="B589">ifna(iferror(xlookup(C:C,'1000'!A:A,'1000'!D:D),iferror(xlookup(C:C,'2000'!A:A,'2000'!D:D),xlookup(C:C,'3000'!A:A,'3000'!D:D))),"-")</f>
        <v>-</v>
      </c>
      <c r="C589" s="41">
        <v>1860.0</v>
      </c>
      <c r="D589" s="46" t="s">
        <v>2037</v>
      </c>
      <c r="E589" s="46" t="s">
        <v>2437</v>
      </c>
      <c r="F589" s="46" t="s">
        <v>38</v>
      </c>
      <c r="G589" s="46">
        <v>17.0</v>
      </c>
      <c r="H589" s="47" t="s">
        <v>2037</v>
      </c>
      <c r="I589" s="48" t="s">
        <v>2438</v>
      </c>
      <c r="J589" s="46" t="s">
        <v>2438</v>
      </c>
      <c r="K589" s="49" t="s">
        <v>2439</v>
      </c>
      <c r="L589" s="31" t="s">
        <v>42</v>
      </c>
      <c r="M589" s="51" t="s">
        <v>895</v>
      </c>
      <c r="N589" s="82" t="s">
        <v>654</v>
      </c>
      <c r="O589" s="145" t="s">
        <v>654</v>
      </c>
      <c r="P589" s="50" t="s">
        <v>57</v>
      </c>
      <c r="Q589" s="65"/>
      <c r="R589" s="65"/>
      <c r="S589" s="65"/>
      <c r="T589" s="65"/>
      <c r="U589" s="65"/>
      <c r="V589" s="65"/>
      <c r="W589" s="65"/>
      <c r="X589" s="65"/>
      <c r="Y589" s="65"/>
      <c r="Z589" s="38" t="str">
        <f t="array" ref="Z589">IFERROR(xlookup(C:C,'Follow up.1'!A:A,'Follow up.1'!AF:AF),"-")</f>
        <v>-</v>
      </c>
      <c r="AA589" s="6"/>
      <c r="AB589" s="6"/>
      <c r="AC589" s="6"/>
      <c r="AD589" s="6"/>
      <c r="AE589" s="6"/>
      <c r="AF589" s="6"/>
      <c r="AG589" s="6"/>
      <c r="AH589" s="6"/>
      <c r="AI589" s="6"/>
      <c r="AJ589" s="6"/>
      <c r="AK589" s="6"/>
      <c r="AL589" s="6"/>
      <c r="AM589" s="6"/>
      <c r="AN589" s="39" t="str">
        <f t="array" ref="AN589">IFNA(TEXT(XLOOKUP(C:C,'Follow up.2'!B:B,'Follow up.2'!AF:AF), "mm/yyyy"), "-")</f>
        <v>-</v>
      </c>
      <c r="AO589" s="6"/>
      <c r="AP589" s="3"/>
      <c r="AQ589" s="3"/>
      <c r="AR589" s="3"/>
      <c r="AS589" s="3"/>
      <c r="AT589" s="3"/>
      <c r="AU589" s="3"/>
      <c r="AV589" s="3"/>
      <c r="AW589" s="3"/>
      <c r="AX589" s="3"/>
      <c r="AY589" s="3"/>
      <c r="AZ589" s="3"/>
      <c r="BA589" s="3"/>
      <c r="BB589" s="3"/>
      <c r="BC589" s="3"/>
      <c r="BD589" s="3"/>
      <c r="BE589" s="3"/>
      <c r="BF589" s="3"/>
      <c r="BG589" s="3"/>
      <c r="BH589" s="3"/>
      <c r="BI589" s="3"/>
    </row>
    <row r="590" ht="12.75" customHeight="1">
      <c r="A590" s="1"/>
      <c r="B590" s="1" t="str">
        <f t="array" ref="B590">ifna(iferror(xlookup(C:C,'1000'!A:A,'1000'!D:D),iferror(xlookup(C:C,'2000'!A:A,'2000'!D:D),xlookup(C:C,'3000'!A:A,'3000'!D:D))),"-")</f>
        <v>-</v>
      </c>
      <c r="C590" s="106">
        <v>1890.0</v>
      </c>
      <c r="D590" s="107" t="s">
        <v>2440</v>
      </c>
      <c r="E590" s="108" t="s">
        <v>1531</v>
      </c>
      <c r="F590" s="98" t="s">
        <v>38</v>
      </c>
      <c r="G590" s="108">
        <v>17.0</v>
      </c>
      <c r="H590" s="109" t="s">
        <v>2441</v>
      </c>
      <c r="I590" s="109">
        <v>2.678074386E9</v>
      </c>
      <c r="J590" s="107">
        <v>2.678074386E9</v>
      </c>
      <c r="K590" s="110"/>
      <c r="L590" s="111" t="s">
        <v>42</v>
      </c>
      <c r="M590" s="51" t="s">
        <v>895</v>
      </c>
      <c r="N590" s="82" t="s">
        <v>654</v>
      </c>
      <c r="O590" s="145" t="s">
        <v>654</v>
      </c>
      <c r="P590" s="50" t="s">
        <v>68</v>
      </c>
      <c r="Q590" s="65"/>
      <c r="R590" s="65"/>
      <c r="S590" s="65"/>
      <c r="T590" s="65"/>
      <c r="U590" s="65"/>
      <c r="V590" s="65"/>
      <c r="W590" s="65"/>
      <c r="X590" s="65"/>
      <c r="Y590" s="65"/>
      <c r="Z590" s="38" t="str">
        <f t="array" ref="Z590">IFERROR(xlookup(C:C,'Follow up.1'!A:A,'Follow up.1'!AF:AF),"-")</f>
        <v>-</v>
      </c>
      <c r="AA590" s="6"/>
      <c r="AB590" s="6"/>
      <c r="AC590" s="6"/>
      <c r="AD590" s="6"/>
      <c r="AE590" s="6"/>
      <c r="AF590" s="6"/>
      <c r="AG590" s="6"/>
      <c r="AH590" s="6"/>
      <c r="AI590" s="6"/>
      <c r="AJ590" s="6"/>
      <c r="AK590" s="6"/>
      <c r="AL590" s="6"/>
      <c r="AM590" s="6"/>
      <c r="AN590" s="39" t="str">
        <f t="array" ref="AN590">IFNA(TEXT(XLOOKUP(C:C,'Follow up.2'!B:B,'Follow up.2'!AF:AF), "mm/yyyy"), "-")</f>
        <v>-</v>
      </c>
      <c r="AO590" s="6"/>
      <c r="AP590" s="3"/>
      <c r="AQ590" s="3"/>
      <c r="AR590" s="3"/>
      <c r="AS590" s="3"/>
      <c r="AT590" s="3"/>
      <c r="AU590" s="3"/>
      <c r="AV590" s="3"/>
      <c r="AW590" s="3"/>
      <c r="AX590" s="3"/>
      <c r="AY590" s="3"/>
      <c r="AZ590" s="3"/>
      <c r="BA590" s="3"/>
      <c r="BB590" s="3"/>
      <c r="BC590" s="3"/>
      <c r="BD590" s="3"/>
      <c r="BE590" s="3"/>
      <c r="BF590" s="3"/>
      <c r="BG590" s="3"/>
      <c r="BH590" s="3"/>
      <c r="BI590" s="3"/>
    </row>
    <row r="591" ht="12.75" customHeight="1">
      <c r="A591" s="1"/>
      <c r="B591" s="1" t="str">
        <f t="array" ref="B591">ifna(iferror(xlookup(C:C,'1000'!A:A,'1000'!D:D),iferror(xlookup(C:C,'2000'!A:A,'2000'!D:D),xlookup(C:C,'3000'!A:A,'3000'!D:D))),"-")</f>
        <v>-</v>
      </c>
      <c r="C591" s="106">
        <v>1900.0</v>
      </c>
      <c r="D591" s="107" t="s">
        <v>2442</v>
      </c>
      <c r="E591" s="108" t="s">
        <v>2443</v>
      </c>
      <c r="F591" s="98" t="s">
        <v>38</v>
      </c>
      <c r="G591" s="108">
        <v>17.0</v>
      </c>
      <c r="H591" s="109" t="s">
        <v>2442</v>
      </c>
      <c r="I591" s="109">
        <v>2.156675242E9</v>
      </c>
      <c r="J591" s="107">
        <v>2.156675242E9</v>
      </c>
      <c r="K591" s="110"/>
      <c r="L591" s="111" t="s">
        <v>42</v>
      </c>
      <c r="M591" s="51" t="s">
        <v>895</v>
      </c>
      <c r="N591" s="82" t="s">
        <v>654</v>
      </c>
      <c r="O591" s="145" t="s">
        <v>654</v>
      </c>
      <c r="P591" s="50" t="s">
        <v>68</v>
      </c>
      <c r="Q591" s="65"/>
      <c r="R591" s="65"/>
      <c r="S591" s="65"/>
      <c r="T591" s="65"/>
      <c r="U591" s="65"/>
      <c r="V591" s="65"/>
      <c r="W591" s="65"/>
      <c r="X591" s="65"/>
      <c r="Y591" s="65"/>
      <c r="Z591" s="38" t="str">
        <f t="array" ref="Z591">IFERROR(xlookup(C:C,'Follow up.1'!A:A,'Follow up.1'!AF:AF),"-")</f>
        <v>-</v>
      </c>
      <c r="AA591" s="6"/>
      <c r="AB591" s="6"/>
      <c r="AC591" s="6"/>
      <c r="AD591" s="6"/>
      <c r="AE591" s="6"/>
      <c r="AF591" s="6"/>
      <c r="AG591" s="6"/>
      <c r="AH591" s="6"/>
      <c r="AI591" s="6"/>
      <c r="AJ591" s="6"/>
      <c r="AK591" s="6"/>
      <c r="AL591" s="6"/>
      <c r="AM591" s="6"/>
      <c r="AN591" s="39" t="str">
        <f t="array" ref="AN591">IFNA(TEXT(XLOOKUP(C:C,'Follow up.2'!B:B,'Follow up.2'!AF:AF), "mm/yyyy"), "-")</f>
        <v>-</v>
      </c>
      <c r="AO591" s="6"/>
      <c r="AP591" s="3"/>
      <c r="AQ591" s="3"/>
      <c r="AR591" s="3"/>
      <c r="AS591" s="3"/>
      <c r="AT591" s="3"/>
      <c r="AU591" s="3"/>
      <c r="AV591" s="3"/>
      <c r="AW591" s="3"/>
      <c r="AX591" s="3"/>
      <c r="AY591" s="3"/>
      <c r="AZ591" s="3"/>
      <c r="BA591" s="3"/>
      <c r="BB591" s="3"/>
      <c r="BC591" s="3"/>
      <c r="BD591" s="3"/>
      <c r="BE591" s="3"/>
      <c r="BF591" s="3"/>
      <c r="BG591" s="3"/>
      <c r="BH591" s="3"/>
      <c r="BI591" s="3"/>
    </row>
    <row r="592" ht="12.75" customHeight="1">
      <c r="A592" s="1"/>
      <c r="B592" s="1" t="str">
        <f t="array" ref="B592">ifna(iferror(xlookup(C:C,'1000'!A:A,'1000'!D:D),iferror(xlookup(C:C,'2000'!A:A,'2000'!D:D),xlookup(C:C,'3000'!A:A,'3000'!D:D))),"-")</f>
        <v>-</v>
      </c>
      <c r="C592" s="106">
        <v>1922.0</v>
      </c>
      <c r="D592" s="107" t="s">
        <v>2444</v>
      </c>
      <c r="E592" s="108" t="s">
        <v>2445</v>
      </c>
      <c r="F592" s="98" t="s">
        <v>38</v>
      </c>
      <c r="G592" s="108">
        <v>17.0</v>
      </c>
      <c r="H592" s="109"/>
      <c r="I592" s="109">
        <v>2.677870213E9</v>
      </c>
      <c r="J592" s="107">
        <v>2.677870213E9</v>
      </c>
      <c r="K592" s="110"/>
      <c r="L592" s="111" t="s">
        <v>42</v>
      </c>
      <c r="M592" s="51" t="s">
        <v>895</v>
      </c>
      <c r="N592" s="82" t="s">
        <v>654</v>
      </c>
      <c r="O592" s="145" t="s">
        <v>654</v>
      </c>
      <c r="P592" s="50" t="s">
        <v>86</v>
      </c>
      <c r="Q592" s="65"/>
      <c r="R592" s="65"/>
      <c r="S592" s="65"/>
      <c r="T592" s="65"/>
      <c r="U592" s="65"/>
      <c r="V592" s="65"/>
      <c r="W592" s="65"/>
      <c r="X592" s="65"/>
      <c r="Y592" s="65"/>
      <c r="Z592" s="38" t="str">
        <f t="array" ref="Z592">IFERROR(xlookup(C:C,'Follow up.1'!A:A,'Follow up.1'!AF:AF),"-")</f>
        <v>-</v>
      </c>
      <c r="AA592" s="6"/>
      <c r="AB592" s="6"/>
      <c r="AC592" s="6"/>
      <c r="AD592" s="6"/>
      <c r="AE592" s="6"/>
      <c r="AF592" s="6"/>
      <c r="AG592" s="6"/>
      <c r="AH592" s="6"/>
      <c r="AI592" s="6"/>
      <c r="AJ592" s="6"/>
      <c r="AK592" s="6"/>
      <c r="AL592" s="6"/>
      <c r="AM592" s="6"/>
      <c r="AN592" s="39" t="str">
        <f t="array" ref="AN592">IFNA(TEXT(XLOOKUP(C:C,'Follow up.2'!B:B,'Follow up.2'!AF:AF), "mm/yyyy"), "-")</f>
        <v>-</v>
      </c>
      <c r="AO592" s="6"/>
      <c r="AP592" s="3"/>
      <c r="AQ592" s="3"/>
      <c r="AR592" s="3"/>
      <c r="AS592" s="3"/>
      <c r="AT592" s="3"/>
      <c r="AU592" s="3"/>
      <c r="AV592" s="3"/>
      <c r="AW592" s="3"/>
      <c r="AX592" s="3"/>
      <c r="AY592" s="3"/>
      <c r="AZ592" s="3"/>
      <c r="BA592" s="3"/>
      <c r="BB592" s="3"/>
      <c r="BC592" s="3"/>
      <c r="BD592" s="3"/>
      <c r="BE592" s="3"/>
      <c r="BF592" s="3"/>
      <c r="BG592" s="3"/>
      <c r="BH592" s="3"/>
      <c r="BI592" s="3"/>
    </row>
    <row r="593" ht="12.75" customHeight="1">
      <c r="A593" s="1"/>
      <c r="B593" s="1" t="str">
        <f t="array" ref="B593">ifna(iferror(xlookup(C:C,'1000'!A:A,'1000'!D:D),iferror(xlookup(C:C,'2000'!A:A,'2000'!D:D),xlookup(C:C,'3000'!A:A,'3000'!D:D))),"-")</f>
        <v>-</v>
      </c>
      <c r="C593" s="1461" t="s">
        <v>2446</v>
      </c>
      <c r="D593" s="46" t="s">
        <v>2447</v>
      </c>
      <c r="E593" s="46" t="s">
        <v>565</v>
      </c>
      <c r="F593" s="46" t="s">
        <v>38</v>
      </c>
      <c r="G593" s="46">
        <v>17.0</v>
      </c>
      <c r="H593" s="47" t="s">
        <v>2447</v>
      </c>
      <c r="I593" s="48" t="s">
        <v>2448</v>
      </c>
      <c r="J593" s="46" t="s">
        <v>2449</v>
      </c>
      <c r="K593" s="5"/>
      <c r="L593" s="51" t="s">
        <v>42</v>
      </c>
      <c r="M593" s="51" t="s">
        <v>895</v>
      </c>
      <c r="N593" s="82" t="s">
        <v>654</v>
      </c>
      <c r="O593" s="145" t="s">
        <v>654</v>
      </c>
      <c r="P593" s="50" t="s">
        <v>57</v>
      </c>
      <c r="Q593" s="50" t="s">
        <v>68</v>
      </c>
      <c r="R593" s="50" t="s">
        <v>68</v>
      </c>
      <c r="S593" s="50"/>
      <c r="T593" s="50"/>
      <c r="U593" s="65"/>
      <c r="V593" s="65"/>
      <c r="W593" s="65"/>
      <c r="X593" s="65"/>
      <c r="Y593" s="65"/>
      <c r="Z593" s="38" t="str">
        <f t="array" ref="Z593">IFERROR(xlookup(C:C,'Follow up.1'!A:A,'Follow up.1'!AF:AF),"-")</f>
        <v>-</v>
      </c>
      <c r="AA593" s="6"/>
      <c r="AB593" s="6"/>
      <c r="AC593" s="6"/>
      <c r="AD593" s="6"/>
      <c r="AE593" s="6"/>
      <c r="AF593" s="6"/>
      <c r="AG593" s="6"/>
      <c r="AH593" s="6"/>
      <c r="AI593" s="6"/>
      <c r="AJ593" s="6"/>
      <c r="AK593" s="6"/>
      <c r="AL593" s="6"/>
      <c r="AM593" s="6"/>
      <c r="AN593" s="39" t="str">
        <f t="array" ref="AN593">IFNA(TEXT(XLOOKUP(C:C,'Follow up.2'!B:B,'Follow up.2'!AF:AF), "mm/yyyy"), "-")</f>
        <v>-</v>
      </c>
      <c r="AO593" s="6"/>
      <c r="AP593" s="3"/>
      <c r="AQ593" s="3"/>
      <c r="AR593" s="3"/>
      <c r="AS593" s="3"/>
      <c r="AT593" s="3"/>
      <c r="AU593" s="3"/>
      <c r="AV593" s="3"/>
      <c r="AW593" s="3"/>
      <c r="AX593" s="3"/>
      <c r="AY593" s="3"/>
      <c r="AZ593" s="3"/>
      <c r="BA593" s="3"/>
      <c r="BB593" s="3"/>
      <c r="BC593" s="3"/>
      <c r="BD593" s="3"/>
      <c r="BE593" s="3"/>
      <c r="BF593" s="3"/>
      <c r="BG593" s="3"/>
      <c r="BH593" s="3"/>
      <c r="BI593" s="3"/>
    </row>
    <row r="594" ht="12.75" customHeight="1">
      <c r="A594" s="1"/>
      <c r="B594" s="1"/>
      <c r="C594" s="230">
        <v>1824.0</v>
      </c>
      <c r="D594" s="46" t="s">
        <v>2450</v>
      </c>
      <c r="E594" s="46" t="s">
        <v>1700</v>
      </c>
      <c r="F594" s="46" t="s">
        <v>92</v>
      </c>
      <c r="G594" s="46">
        <v>17.0</v>
      </c>
      <c r="H594" s="47" t="s">
        <v>2451</v>
      </c>
      <c r="I594" s="48" t="s">
        <v>2452</v>
      </c>
      <c r="J594" s="3"/>
      <c r="K594" s="5"/>
      <c r="L594" s="31" t="s">
        <v>42</v>
      </c>
      <c r="M594" s="51" t="s">
        <v>895</v>
      </c>
      <c r="N594" s="33" t="s">
        <v>654</v>
      </c>
      <c r="O594" s="145" t="s">
        <v>654</v>
      </c>
      <c r="P594" s="50" t="s">
        <v>46</v>
      </c>
      <c r="Q594" s="65"/>
      <c r="R594" s="65"/>
      <c r="S594" s="65"/>
      <c r="T594" s="65"/>
      <c r="U594" s="65"/>
      <c r="V594" s="65"/>
      <c r="W594" s="65"/>
      <c r="X594" s="65"/>
      <c r="Y594" s="65"/>
      <c r="Z594" s="38" t="str">
        <f t="array" ref="Z594">IFERROR(xlookup(C:C,'Follow up.1'!A:A,'Follow up.1'!AF:AF),"-")</f>
        <v>-</v>
      </c>
      <c r="AA594" s="6"/>
      <c r="AB594" s="6"/>
      <c r="AC594" s="6"/>
      <c r="AD594" s="6"/>
      <c r="AE594" s="6"/>
      <c r="AF594" s="6"/>
      <c r="AG594" s="6"/>
      <c r="AH594" s="6"/>
      <c r="AI594" s="6"/>
      <c r="AJ594" s="6"/>
      <c r="AK594" s="6"/>
      <c r="AL594" s="6"/>
      <c r="AM594" s="6"/>
      <c r="AN594" s="39" t="str">
        <f t="array" ref="AN594">IFNA(TEXT(XLOOKUP(C:C,'Follow up.2'!B:B,'Follow up.2'!AF:AF), "mm/yyyy"), "-")</f>
        <v>-</v>
      </c>
      <c r="AO594" s="6"/>
      <c r="AP594" s="3"/>
      <c r="AQ594" s="3"/>
      <c r="AR594" s="3"/>
      <c r="AS594" s="3"/>
      <c r="AT594" s="3"/>
      <c r="AU594" s="3"/>
      <c r="AV594" s="3"/>
      <c r="AW594" s="3"/>
      <c r="AX594" s="3"/>
      <c r="AY594" s="3"/>
      <c r="AZ594" s="3"/>
      <c r="BA594" s="3"/>
      <c r="BB594" s="3"/>
      <c r="BC594" s="3"/>
      <c r="BD594" s="3"/>
      <c r="BE594" s="3"/>
      <c r="BF594" s="3"/>
      <c r="BG594" s="3"/>
      <c r="BH594" s="3"/>
      <c r="BI594" s="3"/>
    </row>
    <row r="595" ht="12.75" customHeight="1">
      <c r="A595" s="1"/>
      <c r="B595" s="1">
        <f t="array" ref="B595">ifna(iferror(xlookup(C:C,'1000'!A:A,'1000'!D:D),iferror(xlookup(C:C,'2000'!A:A,'2000'!D:D),xlookup(C:C,'3000'!A:A,'3000'!D:D))),"-")</f>
        <v>3002</v>
      </c>
      <c r="C595" s="52">
        <v>33.0</v>
      </c>
      <c r="D595" s="53" t="s">
        <v>2456</v>
      </c>
      <c r="E595" s="53" t="s">
        <v>2457</v>
      </c>
      <c r="F595" s="53" t="s">
        <v>170</v>
      </c>
      <c r="G595" s="53">
        <v>18.0</v>
      </c>
      <c r="H595" s="28">
        <v>0.0</v>
      </c>
      <c r="I595" s="54">
        <v>0.0</v>
      </c>
      <c r="J595" s="53" t="s">
        <v>2458</v>
      </c>
      <c r="K595" s="30"/>
      <c r="L595" s="27"/>
      <c r="M595" s="27"/>
      <c r="N595" s="33" t="s">
        <v>654</v>
      </c>
      <c r="O595" s="86" t="s">
        <v>654</v>
      </c>
      <c r="P595" s="35" t="s">
        <v>44</v>
      </c>
      <c r="Q595" s="35" t="s">
        <v>45</v>
      </c>
      <c r="R595" s="35" t="s">
        <v>45</v>
      </c>
      <c r="S595" s="35" t="s">
        <v>45</v>
      </c>
      <c r="T595" s="35" t="s">
        <v>45</v>
      </c>
      <c r="U595" s="35" t="s">
        <v>45</v>
      </c>
      <c r="V595" s="35" t="s">
        <v>45</v>
      </c>
      <c r="W595" s="35" t="s">
        <v>45</v>
      </c>
      <c r="X595" s="35" t="s">
        <v>45</v>
      </c>
      <c r="Y595" s="35" t="s">
        <v>45</v>
      </c>
      <c r="Z595" s="38" t="str">
        <f t="array" ref="Z595">IFERROR(xlookup(C:C,'Follow up.1'!A:A,'Follow up.1'!AF:AF),"-")</f>
        <v> 12/24</v>
      </c>
      <c r="AA595" s="31" t="s">
        <v>106</v>
      </c>
      <c r="AB595" s="31" t="s">
        <v>106</v>
      </c>
      <c r="AC595" s="31" t="s">
        <v>106</v>
      </c>
      <c r="AD595" s="31" t="s">
        <v>56</v>
      </c>
      <c r="AE595" s="31"/>
      <c r="AF595" s="31" t="s">
        <v>56</v>
      </c>
      <c r="AG595" s="32" t="s">
        <v>56</v>
      </c>
      <c r="AH595" s="32"/>
      <c r="AI595" s="32" t="s">
        <v>45</v>
      </c>
      <c r="AJ595" s="31" t="s">
        <v>86</v>
      </c>
      <c r="AK595" s="31" t="s">
        <v>86</v>
      </c>
      <c r="AL595" s="31" t="s">
        <v>45</v>
      </c>
      <c r="AM595" s="32" t="s">
        <v>121</v>
      </c>
      <c r="AN595" s="39" t="str">
        <f t="array" ref="AN595">IFNA(TEXT(XLOOKUP(C:C,'Follow up.2'!B:B,'Follow up.2'!AF:AF),if(left(B595,1)="3","x", "mm/yyyy")), "-")</f>
        <v>x</v>
      </c>
      <c r="AO595" s="86" t="s">
        <v>654</v>
      </c>
      <c r="AP595" s="27"/>
      <c r="AQ595" s="3"/>
      <c r="AR595" s="3"/>
      <c r="AS595" s="3"/>
      <c r="AT595" s="3"/>
      <c r="AU595" s="3"/>
      <c r="AV595" s="3"/>
      <c r="AW595" s="3"/>
      <c r="AX595" s="3"/>
      <c r="AY595" s="3"/>
      <c r="AZ595" s="3"/>
      <c r="BA595" s="3"/>
      <c r="BB595" s="3"/>
      <c r="BC595" s="3"/>
      <c r="BD595" s="3"/>
      <c r="BE595" s="3"/>
      <c r="BF595" s="3"/>
      <c r="BG595" s="3"/>
      <c r="BH595" s="3"/>
      <c r="BI595" s="3"/>
    </row>
    <row r="596" ht="12.75" customHeight="1">
      <c r="A596" s="1"/>
      <c r="B596" s="1">
        <f t="array" ref="B596">ifna(iferror(xlookup(C:C,'1000'!A:A,'1000'!D:D),iferror(xlookup(C:C,'2000'!A:A,'2000'!D:D),xlookup(C:C,'3000'!A:A,'3000'!D:D))),"-")</f>
        <v>3017</v>
      </c>
      <c r="C596" s="52">
        <v>184.0</v>
      </c>
      <c r="D596" s="53" t="s">
        <v>2459</v>
      </c>
      <c r="E596" s="53" t="s">
        <v>2460</v>
      </c>
      <c r="F596" s="53" t="s">
        <v>170</v>
      </c>
      <c r="G596" s="53">
        <v>18.0</v>
      </c>
      <c r="H596" s="28">
        <v>0.0</v>
      </c>
      <c r="I596" s="54">
        <v>0.0</v>
      </c>
      <c r="J596" s="53" t="s">
        <v>2461</v>
      </c>
      <c r="K596" s="30"/>
      <c r="L596" s="27"/>
      <c r="M596" s="27"/>
      <c r="N596" s="33" t="s">
        <v>654</v>
      </c>
      <c r="O596" s="86" t="s">
        <v>654</v>
      </c>
      <c r="P596" s="35" t="s">
        <v>45</v>
      </c>
      <c r="Q596" s="35" t="s">
        <v>45</v>
      </c>
      <c r="R596" s="35" t="s">
        <v>45</v>
      </c>
      <c r="S596" s="35" t="s">
        <v>45</v>
      </c>
      <c r="T596" s="35" t="s">
        <v>45</v>
      </c>
      <c r="U596" s="35" t="s">
        <v>45</v>
      </c>
      <c r="V596" s="35" t="s">
        <v>45</v>
      </c>
      <c r="W596" s="35" t="s">
        <v>45</v>
      </c>
      <c r="X596" s="35" t="s">
        <v>45</v>
      </c>
      <c r="Y596" s="35" t="s">
        <v>45</v>
      </c>
      <c r="Z596" s="38" t="str">
        <f t="array" ref="Z596">IFERROR(xlookup(C:C,'Follow up.1'!A:A,'Follow up.1'!AF:AF),"-")</f>
        <v> 12/24</v>
      </c>
      <c r="AA596" s="31" t="s">
        <v>86</v>
      </c>
      <c r="AB596" s="31" t="s">
        <v>56</v>
      </c>
      <c r="AC596" s="31" t="s">
        <v>56</v>
      </c>
      <c r="AD596" s="31" t="s">
        <v>56</v>
      </c>
      <c r="AE596" s="31"/>
      <c r="AF596" s="31" t="s">
        <v>45</v>
      </c>
      <c r="AG596" s="32" t="s">
        <v>46</v>
      </c>
      <c r="AH596" s="32"/>
      <c r="AI596" s="32" t="s">
        <v>56</v>
      </c>
      <c r="AJ596" s="32" t="s">
        <v>45</v>
      </c>
      <c r="AK596" s="32" t="s">
        <v>45</v>
      </c>
      <c r="AL596" s="32" t="s">
        <v>45</v>
      </c>
      <c r="AM596" s="32" t="s">
        <v>121</v>
      </c>
      <c r="AN596" s="39" t="str">
        <f t="array" ref="AN596">IFNA(TEXT(XLOOKUP(C:C,'Follow up.2'!B:B,'Follow up.2'!AF:AF),if(left(B596,1)="3","x", "mm/yyyy")), "-")</f>
        <v>x</v>
      </c>
      <c r="AO596" s="86" t="s">
        <v>654</v>
      </c>
      <c r="AP596" s="27"/>
      <c r="AQ596" s="3"/>
      <c r="AR596" s="3"/>
      <c r="AS596" s="3"/>
      <c r="AT596" s="3"/>
      <c r="AU596" s="3"/>
      <c r="AV596" s="3"/>
      <c r="AW596" s="40"/>
      <c r="AX596" s="101"/>
      <c r="AY596" s="40"/>
      <c r="AZ596" s="40"/>
      <c r="BA596" s="40"/>
      <c r="BB596" s="40"/>
      <c r="BC596" s="40"/>
      <c r="BD596" s="40"/>
      <c r="BE596" s="40"/>
      <c r="BF596" s="40"/>
      <c r="BG596" s="40"/>
      <c r="BH596" s="40"/>
      <c r="BI596" s="40"/>
    </row>
    <row r="597" ht="12.75" customHeight="1">
      <c r="A597" s="1"/>
      <c r="B597" s="1">
        <f t="array" ref="B597">ifna(iferror(xlookup(C:C,'1000'!A:A,'1000'!D:D),iferror(xlookup(C:C,'2000'!A:A,'2000'!D:D),xlookup(C:C,'3000'!A:A,'3000'!D:D))),"-")</f>
        <v>3148</v>
      </c>
      <c r="C597" s="26">
        <v>1355.0</v>
      </c>
      <c r="D597" s="27" t="s">
        <v>2462</v>
      </c>
      <c r="E597" s="27" t="s">
        <v>2463</v>
      </c>
      <c r="F597" s="27" t="s">
        <v>81</v>
      </c>
      <c r="G597" s="27">
        <v>18.0</v>
      </c>
      <c r="H597" s="28" t="s">
        <v>531</v>
      </c>
      <c r="I597" s="29">
        <v>2.156021988E9</v>
      </c>
      <c r="J597" s="27" t="s">
        <v>2464</v>
      </c>
      <c r="K597" s="30" t="s">
        <v>609</v>
      </c>
      <c r="L597" s="31" t="s">
        <v>609</v>
      </c>
      <c r="M597" s="31"/>
      <c r="N597" s="33" t="s">
        <v>654</v>
      </c>
      <c r="O597" s="86" t="s">
        <v>654</v>
      </c>
      <c r="P597" s="65" t="s">
        <v>106</v>
      </c>
      <c r="Q597" s="65" t="s">
        <v>106</v>
      </c>
      <c r="R597" s="65" t="s">
        <v>106</v>
      </c>
      <c r="S597" s="65" t="s">
        <v>106</v>
      </c>
      <c r="T597" s="65" t="s">
        <v>106</v>
      </c>
      <c r="U597" s="65" t="s">
        <v>106</v>
      </c>
      <c r="V597" s="50" t="s">
        <v>106</v>
      </c>
      <c r="W597" s="65" t="s">
        <v>106</v>
      </c>
      <c r="X597" s="65" t="s">
        <v>106</v>
      </c>
      <c r="Y597" s="65" t="s">
        <v>106</v>
      </c>
      <c r="Z597" s="38" t="str">
        <f t="array" ref="Z597">IFERROR(xlookup(C:C,'Follow up.1'!A:A,'Follow up.1'!AF:AF),"-")</f>
        <v> 11/25</v>
      </c>
      <c r="AA597" s="51" t="s">
        <v>57</v>
      </c>
      <c r="AB597" s="51" t="s">
        <v>57</v>
      </c>
      <c r="AC597" s="51" t="s">
        <v>57</v>
      </c>
      <c r="AD597" s="51" t="s">
        <v>57</v>
      </c>
      <c r="AE597" s="51"/>
      <c r="AF597" s="51" t="s">
        <v>56</v>
      </c>
      <c r="AG597" s="51" t="s">
        <v>56</v>
      </c>
      <c r="AH597" s="51"/>
      <c r="AI597" s="51" t="s">
        <v>86</v>
      </c>
      <c r="AJ597" s="51" t="s">
        <v>46</v>
      </c>
      <c r="AK597" s="51" t="s">
        <v>46</v>
      </c>
      <c r="AL597" s="51" t="s">
        <v>46</v>
      </c>
      <c r="AM597" s="32" t="s">
        <v>121</v>
      </c>
      <c r="AN597" s="39" t="str">
        <f t="array" ref="AN597">IFNA(TEXT(XLOOKUP(C:C,'Follow up.2'!B:B,'Follow up.2'!AF:AF), "mm/yyyy"), "-")</f>
        <v>04/2027</v>
      </c>
      <c r="AO597" s="6"/>
      <c r="AP597" s="3"/>
      <c r="AQ597" s="3"/>
      <c r="AR597" s="3"/>
      <c r="AS597" s="3"/>
      <c r="AT597" s="3"/>
      <c r="AU597" s="3"/>
      <c r="AV597" s="3"/>
      <c r="AW597" s="3"/>
      <c r="AX597" s="3"/>
      <c r="AY597" s="3"/>
      <c r="AZ597" s="3"/>
      <c r="BA597" s="3"/>
      <c r="BB597" s="3"/>
      <c r="BC597" s="3"/>
      <c r="BD597" s="3"/>
      <c r="BE597" s="3"/>
      <c r="BF597" s="3"/>
      <c r="BG597" s="3"/>
      <c r="BH597" s="3"/>
      <c r="BI597" s="3"/>
    </row>
    <row r="598" ht="12.75" customHeight="1">
      <c r="A598" s="1"/>
      <c r="B598" s="1">
        <f t="array" ref="B598">ifna(iferror(xlookup(C:C,'1000'!A:A,'1000'!D:D),iferror(xlookup(C:C,'2000'!A:A,'2000'!D:D),xlookup(C:C,'3000'!A:A,'3000'!D:D))),"-")</f>
        <v>3149</v>
      </c>
      <c r="C598" s="60">
        <v>1292.0</v>
      </c>
      <c r="D598" s="27" t="s">
        <v>2465</v>
      </c>
      <c r="E598" s="27" t="s">
        <v>2466</v>
      </c>
      <c r="F598" s="27" t="s">
        <v>92</v>
      </c>
      <c r="G598" s="27">
        <v>18.0</v>
      </c>
      <c r="H598" s="28"/>
      <c r="I598" s="29" t="s">
        <v>2467</v>
      </c>
      <c r="J598" s="27" t="s">
        <v>2467</v>
      </c>
      <c r="K598" s="30" t="s">
        <v>42</v>
      </c>
      <c r="L598" s="31" t="s">
        <v>42</v>
      </c>
      <c r="M598" s="32" t="s">
        <v>2468</v>
      </c>
      <c r="N598" s="33" t="s">
        <v>654</v>
      </c>
      <c r="O598" s="86" t="s">
        <v>654</v>
      </c>
      <c r="P598" s="35" t="s">
        <v>106</v>
      </c>
      <c r="Q598" s="35" t="s">
        <v>45</v>
      </c>
      <c r="R598" s="35" t="s">
        <v>106</v>
      </c>
      <c r="S598" s="35" t="s">
        <v>106</v>
      </c>
      <c r="T598" s="35" t="s">
        <v>106</v>
      </c>
      <c r="U598" s="35" t="s">
        <v>45</v>
      </c>
      <c r="V598" s="65" t="s">
        <v>45</v>
      </c>
      <c r="W598" s="35" t="s">
        <v>46</v>
      </c>
      <c r="X598" s="35" t="s">
        <v>46</v>
      </c>
      <c r="Y598" s="35" t="s">
        <v>106</v>
      </c>
      <c r="Z598" s="38" t="str">
        <f t="array" ref="Z598">IFERROR(xlookup(C:C,'Follow up.1'!A:A,'Follow up.1'!AF:AF),"-")</f>
        <v> 11/25</v>
      </c>
      <c r="AA598" s="32" t="s">
        <v>57</v>
      </c>
      <c r="AB598" s="31"/>
      <c r="AC598" s="31"/>
      <c r="AD598" s="31"/>
      <c r="AE598" s="31"/>
      <c r="AF598" s="31"/>
      <c r="AG598" s="31"/>
      <c r="AH598" s="31"/>
      <c r="AI598" s="31"/>
      <c r="AJ598" s="31"/>
      <c r="AK598" s="31"/>
      <c r="AL598" s="31"/>
      <c r="AM598" s="31"/>
      <c r="AN598" s="39" t="str">
        <f t="array" ref="AN598">IFNA(TEXT(XLOOKUP(C:C,'Follow up.2'!B:B,'Follow up.2'!AF:AF), "mm/yyyy"), "-")</f>
        <v/>
      </c>
      <c r="AO598" s="31"/>
      <c r="AP598" s="27"/>
      <c r="AQ598" s="3"/>
      <c r="AR598" s="3"/>
      <c r="AS598" s="3"/>
      <c r="AT598" s="3"/>
      <c r="AU598" s="3"/>
      <c r="AV598" s="3"/>
      <c r="AW598" s="3"/>
      <c r="AX598" s="3"/>
      <c r="AY598" s="3"/>
      <c r="AZ598" s="3"/>
      <c r="BA598" s="3"/>
      <c r="BB598" s="3"/>
      <c r="BC598" s="3"/>
      <c r="BD598" s="3"/>
      <c r="BE598" s="3"/>
      <c r="BF598" s="3"/>
      <c r="BG598" s="3"/>
      <c r="BH598" s="3"/>
      <c r="BI598" s="3"/>
    </row>
    <row r="599" ht="12.75" customHeight="1">
      <c r="A599" s="1"/>
      <c r="B599" s="1">
        <f t="array" ref="B599">ifna(iferror(xlookup(C:C,'1000'!A:A,'1000'!D:D),iferror(xlookup(C:C,'2000'!A:A,'2000'!D:D),xlookup(C:C,'3000'!A:A,'3000'!D:D))),"-")</f>
        <v>3154</v>
      </c>
      <c r="C599" s="26">
        <v>1325.0</v>
      </c>
      <c r="D599" s="27" t="s">
        <v>2469</v>
      </c>
      <c r="E599" s="27" t="s">
        <v>2470</v>
      </c>
      <c r="F599" s="27" t="s">
        <v>81</v>
      </c>
      <c r="G599" s="27">
        <v>18.0</v>
      </c>
      <c r="H599" s="28" t="s">
        <v>2471</v>
      </c>
      <c r="I599" s="29">
        <v>4.453450228E9</v>
      </c>
      <c r="J599" s="29">
        <v>4.453450228E9</v>
      </c>
      <c r="K599" s="30" t="s">
        <v>609</v>
      </c>
      <c r="L599" s="31" t="s">
        <v>609</v>
      </c>
      <c r="M599" s="32" t="s">
        <v>2472</v>
      </c>
      <c r="N599" s="33" t="s">
        <v>654</v>
      </c>
      <c r="O599" s="86" t="s">
        <v>654</v>
      </c>
      <c r="P599" s="199" t="s">
        <v>106</v>
      </c>
      <c r="Q599" s="65" t="s">
        <v>106</v>
      </c>
      <c r="R599" s="65" t="s">
        <v>106</v>
      </c>
      <c r="S599" s="65" t="s">
        <v>106</v>
      </c>
      <c r="T599" s="65" t="s">
        <v>106</v>
      </c>
      <c r="U599" s="65" t="s">
        <v>106</v>
      </c>
      <c r="V599" s="65" t="s">
        <v>45</v>
      </c>
      <c r="W599" s="65" t="s">
        <v>106</v>
      </c>
      <c r="X599" s="65" t="s">
        <v>106</v>
      </c>
      <c r="Y599" s="65" t="s">
        <v>106</v>
      </c>
      <c r="Z599" s="38" t="str">
        <f t="array" ref="Z599">IFERROR(xlookup(C:C,'Follow up.1'!A:A,'Follow up.1'!AF:AF),"-")</f>
        <v> 11/25</v>
      </c>
      <c r="AA599" s="51" t="s">
        <v>57</v>
      </c>
      <c r="AB599" s="6"/>
      <c r="AC599" s="6"/>
      <c r="AD599" s="6"/>
      <c r="AE599" s="6"/>
      <c r="AF599" s="6"/>
      <c r="AG599" s="6"/>
      <c r="AH599" s="6"/>
      <c r="AI599" s="6"/>
      <c r="AJ599" s="6"/>
      <c r="AK599" s="6"/>
      <c r="AL599" s="6"/>
      <c r="AM599" s="6"/>
      <c r="AN599" s="39" t="str">
        <f t="array" ref="AN599">IFNA(TEXT(XLOOKUP(C:C,'Follow up.2'!B:B,'Follow up.2'!AF:AF), "mm/yyyy"), "-")</f>
        <v/>
      </c>
      <c r="AO599" s="6"/>
      <c r="AP599" s="3"/>
      <c r="AQ599" s="3"/>
      <c r="AR599" s="3"/>
      <c r="AS599" s="3"/>
      <c r="AT599" s="3"/>
      <c r="AU599" s="3"/>
      <c r="AV599" s="3"/>
      <c r="AW599" s="3"/>
      <c r="AX599" s="3"/>
      <c r="AY599" s="3"/>
      <c r="AZ599" s="3"/>
      <c r="BA599" s="3"/>
      <c r="BB599" s="3"/>
      <c r="BC599" s="3"/>
      <c r="BD599" s="3"/>
      <c r="BE599" s="3"/>
      <c r="BF599" s="3"/>
      <c r="BG599" s="3"/>
      <c r="BH599" s="3"/>
      <c r="BI599" s="3"/>
    </row>
    <row r="600" ht="12.75" customHeight="1">
      <c r="A600" s="1"/>
      <c r="B600" s="1">
        <f t="array" ref="B600">ifna(iferror(xlookup(C:C,'1000'!A:A,'1000'!D:D),iferror(xlookup(C:C,'2000'!A:A,'2000'!D:D),xlookup(C:C,'3000'!A:A,'3000'!D:D))),"-")</f>
        <v>3155</v>
      </c>
      <c r="C600" s="26">
        <v>1328.0</v>
      </c>
      <c r="D600" s="27" t="s">
        <v>122</v>
      </c>
      <c r="E600" s="27" t="s">
        <v>2473</v>
      </c>
      <c r="F600" s="27" t="s">
        <v>81</v>
      </c>
      <c r="G600" s="27">
        <v>18.0</v>
      </c>
      <c r="H600" s="28"/>
      <c r="I600" s="175">
        <v>6.096766376E9</v>
      </c>
      <c r="J600" s="175">
        <v>6.096766376E9</v>
      </c>
      <c r="K600" s="30" t="s">
        <v>609</v>
      </c>
      <c r="L600" s="31" t="s">
        <v>609</v>
      </c>
      <c r="M600" s="31"/>
      <c r="N600" s="33" t="s">
        <v>654</v>
      </c>
      <c r="O600" s="95" t="s">
        <v>654</v>
      </c>
      <c r="P600" s="65" t="s">
        <v>106</v>
      </c>
      <c r="Q600" s="65" t="s">
        <v>76</v>
      </c>
      <c r="R600" s="65" t="s">
        <v>45</v>
      </c>
      <c r="S600" s="65" t="s">
        <v>106</v>
      </c>
      <c r="T600" s="65" t="s">
        <v>106</v>
      </c>
      <c r="U600" s="65" t="s">
        <v>45</v>
      </c>
      <c r="V600" s="65" t="s">
        <v>45</v>
      </c>
      <c r="W600" s="65" t="s">
        <v>45</v>
      </c>
      <c r="X600" s="65" t="s">
        <v>45</v>
      </c>
      <c r="Y600" s="65" t="s">
        <v>45</v>
      </c>
      <c r="Z600" s="38" t="str">
        <f t="array" ref="Z600">IFERROR(xlookup(C:C,'Follow up.1'!A:A,'Follow up.1'!AF:AF),"-")</f>
        <v> 12/25</v>
      </c>
      <c r="AA600" s="51" t="s">
        <v>86</v>
      </c>
      <c r="AB600" s="51" t="s">
        <v>46</v>
      </c>
      <c r="AC600" s="51" t="s">
        <v>46</v>
      </c>
      <c r="AD600" s="51" t="s">
        <v>46</v>
      </c>
      <c r="AE600" s="51"/>
      <c r="AF600" s="51" t="s">
        <v>86</v>
      </c>
      <c r="AG600" s="51" t="s">
        <v>57</v>
      </c>
      <c r="AH600" s="51"/>
      <c r="AI600" s="51" t="s">
        <v>86</v>
      </c>
      <c r="AJ600" s="51" t="s">
        <v>68</v>
      </c>
      <c r="AK600" s="51" t="s">
        <v>68</v>
      </c>
      <c r="AL600" s="51" t="s">
        <v>68</v>
      </c>
      <c r="AM600" s="32" t="s">
        <v>121</v>
      </c>
      <c r="AN600" s="39" t="str">
        <f t="array" ref="AN600">IFNA(TEXT(XLOOKUP(C:C,'Follow up.2'!B:B,'Follow up.2'!AF:AF), "mm/yyyy"), "-")</f>
        <v>07/2026</v>
      </c>
      <c r="AO600" s="6"/>
      <c r="AP600" s="3"/>
      <c r="AQ600" s="3"/>
      <c r="AR600" s="3"/>
      <c r="AS600" s="3"/>
      <c r="AT600" s="3"/>
      <c r="AU600" s="3"/>
      <c r="AV600" s="3"/>
      <c r="AW600" s="3"/>
      <c r="AX600" s="3"/>
      <c r="AY600" s="3"/>
      <c r="AZ600" s="3"/>
      <c r="BA600" s="3"/>
      <c r="BB600" s="3"/>
      <c r="BC600" s="3"/>
      <c r="BD600" s="3"/>
      <c r="BE600" s="3"/>
      <c r="BF600" s="3"/>
      <c r="BG600" s="3"/>
      <c r="BH600" s="3"/>
      <c r="BI600" s="3"/>
    </row>
    <row r="601" ht="12.75" customHeight="1">
      <c r="A601" s="1"/>
      <c r="B601" s="1">
        <f t="array" ref="B601">ifna(iferror(xlookup(C:C,'1000'!A:A,'1000'!D:D),iferror(xlookup(C:C,'2000'!A:A,'2000'!D:D),xlookup(C:C,'3000'!A:A,'3000'!D:D))),"-")</f>
        <v>3156</v>
      </c>
      <c r="C601" s="133">
        <v>1407.0</v>
      </c>
      <c r="D601" s="140" t="s">
        <v>2474</v>
      </c>
      <c r="E601" s="134" t="s">
        <v>185</v>
      </c>
      <c r="F601" s="94" t="s">
        <v>117</v>
      </c>
      <c r="G601" s="134">
        <v>18.0</v>
      </c>
      <c r="H601" s="28"/>
      <c r="I601" s="141">
        <v>2.679685475E9</v>
      </c>
      <c r="J601" s="141">
        <v>2.679685475E9</v>
      </c>
      <c r="K601" s="30" t="s">
        <v>609</v>
      </c>
      <c r="L601" s="31" t="s">
        <v>609</v>
      </c>
      <c r="M601" s="31"/>
      <c r="N601" s="33" t="s">
        <v>654</v>
      </c>
      <c r="O601" s="86" t="s">
        <v>654</v>
      </c>
      <c r="P601" s="65" t="s">
        <v>106</v>
      </c>
      <c r="Q601" s="65" t="s">
        <v>45</v>
      </c>
      <c r="R601" s="65" t="s">
        <v>45</v>
      </c>
      <c r="S601" s="65" t="s">
        <v>45</v>
      </c>
      <c r="T601" s="65" t="s">
        <v>106</v>
      </c>
      <c r="U601" s="65" t="s">
        <v>106</v>
      </c>
      <c r="V601" s="65" t="s">
        <v>45</v>
      </c>
      <c r="W601" s="65" t="s">
        <v>106</v>
      </c>
      <c r="X601" s="65" t="s">
        <v>106</v>
      </c>
      <c r="Y601" s="65" t="s">
        <v>106</v>
      </c>
      <c r="Z601" s="38" t="str">
        <f t="array" ref="Z601">IFERROR(xlookup(C:C,'Follow up.1'!A:A,'Follow up.1'!AF:AF),"-")</f>
        <v> 11/25</v>
      </c>
      <c r="AA601" s="51" t="s">
        <v>57</v>
      </c>
      <c r="AB601" s="51" t="s">
        <v>262</v>
      </c>
      <c r="AC601" s="51" t="s">
        <v>86</v>
      </c>
      <c r="AD601" s="51" t="s">
        <v>86</v>
      </c>
      <c r="AE601" s="51"/>
      <c r="AF601" s="51" t="s">
        <v>57</v>
      </c>
      <c r="AG601" s="51" t="s">
        <v>77</v>
      </c>
      <c r="AH601" s="51"/>
      <c r="AI601" s="51" t="s">
        <v>239</v>
      </c>
      <c r="AJ601" s="51" t="s">
        <v>239</v>
      </c>
      <c r="AK601" s="51" t="s">
        <v>239</v>
      </c>
      <c r="AL601" s="51" t="s">
        <v>239</v>
      </c>
      <c r="AM601" s="32" t="s">
        <v>121</v>
      </c>
      <c r="AN601" s="39" t="str">
        <f t="array" ref="AN601">IFNA(TEXT(XLOOKUP(C:C,'Follow up.2'!B:B,'Follow up.2'!AF:AF), "mm/yyyy"), "-")</f>
        <v>03/2027</v>
      </c>
      <c r="AO601" s="6"/>
      <c r="AP601" s="3"/>
      <c r="AQ601" s="3"/>
      <c r="AR601" s="3"/>
      <c r="AS601" s="3"/>
      <c r="AT601" s="3"/>
      <c r="AU601" s="3"/>
      <c r="AV601" s="3"/>
      <c r="AW601" s="13"/>
      <c r="AX601" s="13"/>
      <c r="AY601" s="13"/>
      <c r="AZ601" s="13"/>
      <c r="BA601" s="13"/>
      <c r="BB601" s="13"/>
      <c r="BC601" s="13"/>
      <c r="BD601" s="13"/>
      <c r="BE601" s="13"/>
      <c r="BF601" s="13"/>
      <c r="BG601" s="13"/>
      <c r="BH601" s="13"/>
      <c r="BI601" s="13"/>
    </row>
    <row r="602" ht="12.75" customHeight="1">
      <c r="A602" s="1"/>
      <c r="B602" s="1">
        <f t="array" ref="B602">ifna(iferror(xlookup(C:C,'1000'!A:A,'1000'!D:D),iferror(xlookup(C:C,'2000'!A:A,'2000'!D:D),xlookup(C:C,'3000'!A:A,'3000'!D:D))),"-")</f>
        <v>3157</v>
      </c>
      <c r="C602" s="133">
        <v>1409.0</v>
      </c>
      <c r="D602" s="140" t="s">
        <v>2475</v>
      </c>
      <c r="E602" s="134" t="s">
        <v>2476</v>
      </c>
      <c r="F602" s="94" t="s">
        <v>117</v>
      </c>
      <c r="G602" s="134">
        <v>18.0</v>
      </c>
      <c r="H602" s="28"/>
      <c r="I602" s="141">
        <v>4.708197195E9</v>
      </c>
      <c r="J602" s="141">
        <v>4.708197195E9</v>
      </c>
      <c r="K602" s="30" t="s">
        <v>609</v>
      </c>
      <c r="L602" s="31" t="s">
        <v>609</v>
      </c>
      <c r="M602" s="31"/>
      <c r="N602" s="82" t="s">
        <v>654</v>
      </c>
      <c r="O602" s="86" t="s">
        <v>654</v>
      </c>
      <c r="P602" s="65" t="s">
        <v>106</v>
      </c>
      <c r="Q602" s="65" t="s">
        <v>45</v>
      </c>
      <c r="R602" s="65" t="s">
        <v>106</v>
      </c>
      <c r="S602" s="65" t="s">
        <v>106</v>
      </c>
      <c r="T602" s="65" t="s">
        <v>106</v>
      </c>
      <c r="U602" s="65" t="s">
        <v>45</v>
      </c>
      <c r="V602" s="65" t="s">
        <v>45</v>
      </c>
      <c r="W602" s="65" t="s">
        <v>106</v>
      </c>
      <c r="X602" s="65" t="s">
        <v>106</v>
      </c>
      <c r="Y602" s="65" t="s">
        <v>106</v>
      </c>
      <c r="Z602" s="38" t="str">
        <f t="array" ref="Z602">IFERROR(xlookup(C:C,'Follow up.1'!A:A,'Follow up.1'!AF:AF),"-")</f>
        <v> 12/25</v>
      </c>
      <c r="AA602" s="51" t="s">
        <v>239</v>
      </c>
      <c r="AB602" s="51" t="s">
        <v>86</v>
      </c>
      <c r="AC602" s="51" t="s">
        <v>86</v>
      </c>
      <c r="AD602" s="51" t="s">
        <v>372</v>
      </c>
      <c r="AE602" s="51"/>
      <c r="AF602" s="51" t="s">
        <v>56</v>
      </c>
      <c r="AG602" s="51" t="s">
        <v>56</v>
      </c>
      <c r="AH602" s="51"/>
      <c r="AI602" s="51" t="s">
        <v>56</v>
      </c>
      <c r="AJ602" s="51" t="s">
        <v>56</v>
      </c>
      <c r="AK602" s="51" t="s">
        <v>46</v>
      </c>
      <c r="AL602" s="51" t="s">
        <v>46</v>
      </c>
      <c r="AM602" s="32" t="s">
        <v>121</v>
      </c>
      <c r="AN602" s="39" t="str">
        <f t="array" ref="AN602">IFNA(TEXT(XLOOKUP(C:C,'Follow up.2'!B:B,'Follow up.2'!AF:AF), "mm/yyyy"), "-")</f>
        <v>04/2027</v>
      </c>
      <c r="AO602" s="6"/>
      <c r="AP602" s="3"/>
      <c r="AQ602" s="3"/>
      <c r="AR602" s="3"/>
      <c r="AS602" s="3"/>
      <c r="AT602" s="3"/>
      <c r="AU602" s="3"/>
      <c r="AV602" s="3"/>
      <c r="AW602" s="3"/>
      <c r="AX602" s="3"/>
      <c r="AY602" s="3"/>
      <c r="AZ602" s="3"/>
      <c r="BA602" s="3"/>
      <c r="BB602" s="3"/>
      <c r="BC602" s="3"/>
      <c r="BD602" s="3"/>
      <c r="BE602" s="3"/>
      <c r="BF602" s="3"/>
      <c r="BG602" s="3"/>
      <c r="BH602" s="3"/>
      <c r="BI602" s="3"/>
    </row>
    <row r="603" ht="12.75" customHeight="1">
      <c r="A603" s="1"/>
      <c r="B603" s="1">
        <f t="array" ref="B603">ifna(iferror(xlookup(C:C,'1000'!A:A,'1000'!D:D),iferror(xlookup(C:C,'2000'!A:A,'2000'!D:D),xlookup(C:C,'3000'!A:A,'3000'!D:D))),"-")</f>
        <v>3158</v>
      </c>
      <c r="C603" s="60">
        <v>1282.0</v>
      </c>
      <c r="D603" s="27" t="s">
        <v>2477</v>
      </c>
      <c r="E603" s="27" t="s">
        <v>2478</v>
      </c>
      <c r="F603" s="27" t="s">
        <v>92</v>
      </c>
      <c r="G603" s="27">
        <v>18.0</v>
      </c>
      <c r="H603" s="28"/>
      <c r="I603" s="29" t="s">
        <v>2479</v>
      </c>
      <c r="J603" s="29" t="s">
        <v>2479</v>
      </c>
      <c r="K603" s="30" t="s">
        <v>42</v>
      </c>
      <c r="L603" s="31" t="s">
        <v>42</v>
      </c>
      <c r="M603" s="31"/>
      <c r="N603" s="33" t="s">
        <v>654</v>
      </c>
      <c r="O603" s="86" t="s">
        <v>654</v>
      </c>
      <c r="P603" s="35" t="s">
        <v>106</v>
      </c>
      <c r="Q603" s="35" t="s">
        <v>106</v>
      </c>
      <c r="R603" s="35" t="s">
        <v>106</v>
      </c>
      <c r="S603" s="35" t="s">
        <v>106</v>
      </c>
      <c r="T603" s="35" t="s">
        <v>106</v>
      </c>
      <c r="U603" s="35" t="s">
        <v>46</v>
      </c>
      <c r="V603" s="65" t="s">
        <v>45</v>
      </c>
      <c r="W603" s="35" t="s">
        <v>106</v>
      </c>
      <c r="X603" s="35" t="s">
        <v>106</v>
      </c>
      <c r="Y603" s="35" t="s">
        <v>106</v>
      </c>
      <c r="Z603" s="38" t="str">
        <f t="array" ref="Z603">IFERROR(xlookup(C:C,'Follow up.1'!A:A,'Follow up.1'!AF:AF),"-")</f>
        <v> 12/25</v>
      </c>
      <c r="AA603" s="32" t="s">
        <v>239</v>
      </c>
      <c r="AB603" s="31"/>
      <c r="AC603" s="31"/>
      <c r="AD603" s="31"/>
      <c r="AE603" s="31"/>
      <c r="AF603" s="31"/>
      <c r="AG603" s="31"/>
      <c r="AH603" s="31"/>
      <c r="AI603" s="31"/>
      <c r="AJ603" s="31"/>
      <c r="AK603" s="31"/>
      <c r="AL603" s="31"/>
      <c r="AM603" s="31"/>
      <c r="AN603" s="39" t="str">
        <f t="array" ref="AN603">IFNA(TEXT(XLOOKUP(C:C,'Follow up.2'!B:B,'Follow up.2'!AF:AF), "mm/yyyy"), "-")</f>
        <v/>
      </c>
      <c r="AO603" s="31"/>
      <c r="AP603" s="27"/>
      <c r="AQ603" s="3"/>
      <c r="AR603" s="3"/>
      <c r="AS603" s="3"/>
      <c r="AT603" s="3"/>
      <c r="AU603" s="3"/>
      <c r="AV603" s="3"/>
      <c r="AW603" s="3"/>
      <c r="AX603" s="3"/>
      <c r="AY603" s="3"/>
      <c r="AZ603" s="3"/>
      <c r="BA603" s="3"/>
      <c r="BB603" s="3"/>
      <c r="BC603" s="3"/>
      <c r="BD603" s="3"/>
      <c r="BE603" s="3"/>
      <c r="BF603" s="3"/>
      <c r="BG603" s="3"/>
      <c r="BH603" s="3"/>
      <c r="BI603" s="3"/>
    </row>
    <row r="604" ht="12.75" customHeight="1">
      <c r="A604" s="1"/>
      <c r="B604" s="1" t="str">
        <f t="array" ref="B604">ifna(iferror(xlookup(C:C,'1000'!A:A,'1000'!D:D),iferror(xlookup(C:C,'2000'!A:A,'2000'!D:D),xlookup(C:C,'3000'!A:A,'3000'!D:D))),"-")</f>
        <v>-</v>
      </c>
      <c r="C604" s="26">
        <v>1133.0</v>
      </c>
      <c r="D604" s="27" t="s">
        <v>2480</v>
      </c>
      <c r="E604" s="27" t="s">
        <v>2481</v>
      </c>
      <c r="F604" s="27" t="s">
        <v>71</v>
      </c>
      <c r="G604" s="27">
        <v>18.0</v>
      </c>
      <c r="H604" s="28"/>
      <c r="I604" s="29" t="s">
        <v>2482</v>
      </c>
      <c r="J604" s="27"/>
      <c r="K604" s="30" t="s">
        <v>42</v>
      </c>
      <c r="L604" s="27" t="s">
        <v>42</v>
      </c>
      <c r="M604" s="51" t="s">
        <v>895</v>
      </c>
      <c r="N604" s="153" t="s">
        <v>58</v>
      </c>
      <c r="O604" s="149" t="s">
        <v>58</v>
      </c>
      <c r="P604" s="35" t="s">
        <v>555</v>
      </c>
      <c r="Q604" s="35"/>
      <c r="R604" s="35"/>
      <c r="S604" s="35"/>
      <c r="T604" s="35"/>
      <c r="U604" s="35"/>
      <c r="V604" s="35"/>
      <c r="W604" s="35"/>
      <c r="X604" s="35"/>
      <c r="Y604" s="35"/>
      <c r="Z604" s="38" t="str">
        <f t="array" ref="Z604">IFERROR(xlookup(C:C,'Follow up.1'!A:A,'Follow up.1'!AF:AF),"-")</f>
        <v>-</v>
      </c>
      <c r="AA604" s="31"/>
      <c r="AB604" s="31"/>
      <c r="AC604" s="31"/>
      <c r="AD604" s="31"/>
      <c r="AE604" s="31"/>
      <c r="AF604" s="31"/>
      <c r="AG604" s="31"/>
      <c r="AH604" s="31"/>
      <c r="AI604" s="31"/>
      <c r="AJ604" s="31"/>
      <c r="AK604" s="31"/>
      <c r="AL604" s="31"/>
      <c r="AM604" s="31"/>
      <c r="AN604" s="39" t="str">
        <f t="array" ref="AN604">IFNA(TEXT(XLOOKUP(C:C,'Follow up.2'!B:B,'Follow up.2'!AF:AF), "mm/yyyy"), "-")</f>
        <v>-</v>
      </c>
      <c r="AO604" s="31"/>
      <c r="AP604" s="27"/>
      <c r="AQ604" s="3"/>
      <c r="AR604" s="3"/>
      <c r="AS604" s="3"/>
      <c r="AT604" s="3"/>
      <c r="AU604" s="3"/>
      <c r="AV604" s="3"/>
      <c r="AW604" s="3"/>
      <c r="AX604" s="3"/>
      <c r="AY604" s="3"/>
      <c r="AZ604" s="3"/>
      <c r="BA604" s="3"/>
      <c r="BB604" s="3"/>
      <c r="BC604" s="3"/>
      <c r="BD604" s="3"/>
      <c r="BE604" s="3"/>
      <c r="BF604" s="3"/>
      <c r="BG604" s="3"/>
      <c r="BH604" s="3"/>
      <c r="BI604" s="3"/>
    </row>
    <row r="605" ht="12.75" customHeight="1">
      <c r="A605" s="1"/>
      <c r="B605" s="1" t="str">
        <f t="array" ref="B605">ifna(iferror(xlookup(C:C,'1000'!A:A,'1000'!D:D),iferror(xlookup(C:C,'2000'!A:A,'2000'!D:D),xlookup(C:C,'3000'!A:A,'3000'!D:D))),"-")</f>
        <v>-</v>
      </c>
      <c r="C605" s="60">
        <v>1134.0</v>
      </c>
      <c r="D605" s="27" t="s">
        <v>2483</v>
      </c>
      <c r="E605" s="27" t="s">
        <v>2484</v>
      </c>
      <c r="F605" s="27" t="s">
        <v>71</v>
      </c>
      <c r="G605" s="27">
        <v>18.0</v>
      </c>
      <c r="H605" s="28"/>
      <c r="I605" s="29" t="s">
        <v>2485</v>
      </c>
      <c r="J605" s="27"/>
      <c r="K605" s="30" t="s">
        <v>42</v>
      </c>
      <c r="L605" s="31" t="s">
        <v>42</v>
      </c>
      <c r="M605" s="51" t="s">
        <v>895</v>
      </c>
      <c r="N605" s="153" t="s">
        <v>58</v>
      </c>
      <c r="O605" s="149" t="s">
        <v>58</v>
      </c>
      <c r="P605" s="35" t="s">
        <v>555</v>
      </c>
      <c r="Q605" s="35"/>
      <c r="R605" s="35"/>
      <c r="S605" s="35"/>
      <c r="T605" s="35"/>
      <c r="U605" s="35"/>
      <c r="V605" s="35"/>
      <c r="W605" s="35"/>
      <c r="X605" s="35"/>
      <c r="Y605" s="35"/>
      <c r="Z605" s="38" t="str">
        <f t="array" ref="Z605">IFERROR(xlookup(C:C,'Follow up.1'!A:A,'Follow up.1'!AF:AF),"-")</f>
        <v>-</v>
      </c>
      <c r="AA605" s="31"/>
      <c r="AB605" s="31"/>
      <c r="AC605" s="31"/>
      <c r="AD605" s="31"/>
      <c r="AE605" s="31"/>
      <c r="AF605" s="31"/>
      <c r="AG605" s="31"/>
      <c r="AH605" s="31"/>
      <c r="AI605" s="31"/>
      <c r="AJ605" s="31"/>
      <c r="AK605" s="31"/>
      <c r="AL605" s="31"/>
      <c r="AM605" s="31"/>
      <c r="AN605" s="39" t="str">
        <f t="array" ref="AN605">IFNA(TEXT(XLOOKUP(C:C,'Follow up.2'!B:B,'Follow up.2'!AF:AF), "mm/yyyy"), "-")</f>
        <v>-</v>
      </c>
      <c r="AO605" s="31"/>
      <c r="AP605" s="27"/>
      <c r="AQ605" s="3"/>
      <c r="AR605" s="3"/>
      <c r="AS605" s="3"/>
      <c r="AT605" s="3"/>
      <c r="AU605" s="3"/>
      <c r="AV605" s="3"/>
      <c r="AW605" s="3"/>
      <c r="AX605" s="3"/>
      <c r="AY605" s="3"/>
      <c r="AZ605" s="3"/>
      <c r="BA605" s="3"/>
      <c r="BB605" s="3"/>
      <c r="BC605" s="3"/>
      <c r="BD605" s="3"/>
      <c r="BE605" s="3"/>
      <c r="BF605" s="3"/>
      <c r="BG605" s="3"/>
      <c r="BH605" s="3"/>
      <c r="BI605" s="3"/>
    </row>
    <row r="606" ht="12.75" customHeight="1">
      <c r="A606" s="1"/>
      <c r="B606" s="1" t="str">
        <f t="array" ref="B606">ifna(iferror(xlookup(C:C,'1000'!A:A,'1000'!D:D),iferror(xlookup(C:C,'2000'!A:A,'2000'!D:D),xlookup(C:C,'3000'!A:A,'3000'!D:D))),"-")</f>
        <v>-</v>
      </c>
      <c r="C606" s="26">
        <v>1154.0</v>
      </c>
      <c r="D606" s="128" t="s">
        <v>2486</v>
      </c>
      <c r="E606" s="128" t="s">
        <v>2487</v>
      </c>
      <c r="F606" s="128" t="s">
        <v>71</v>
      </c>
      <c r="G606" s="128">
        <v>18.0</v>
      </c>
      <c r="H606" s="77"/>
      <c r="I606" s="127" t="s">
        <v>2488</v>
      </c>
      <c r="J606" s="128"/>
      <c r="K606" s="30" t="s">
        <v>42</v>
      </c>
      <c r="L606" s="31" t="s">
        <v>42</v>
      </c>
      <c r="M606" s="51" t="s">
        <v>895</v>
      </c>
      <c r="N606" s="153" t="s">
        <v>58</v>
      </c>
      <c r="O606" s="149" t="s">
        <v>58</v>
      </c>
      <c r="P606" s="35" t="s">
        <v>76</v>
      </c>
      <c r="Q606" s="35" t="s">
        <v>76</v>
      </c>
      <c r="R606" s="35" t="s">
        <v>76</v>
      </c>
      <c r="S606" s="35"/>
      <c r="T606" s="35"/>
      <c r="U606" s="35"/>
      <c r="V606" s="35"/>
      <c r="W606" s="35"/>
      <c r="X606" s="35"/>
      <c r="Y606" s="35"/>
      <c r="Z606" s="38" t="str">
        <f t="array" ref="Z606">IFERROR(xlookup(C:C,'Follow up.1'!A:A,'Follow up.1'!AF:AF),"-")</f>
        <v>-</v>
      </c>
      <c r="AA606" s="31"/>
      <c r="AB606" s="31"/>
      <c r="AC606" s="31"/>
      <c r="AD606" s="31"/>
      <c r="AE606" s="31"/>
      <c r="AF606" s="31"/>
      <c r="AG606" s="31"/>
      <c r="AH606" s="31"/>
      <c r="AI606" s="31"/>
      <c r="AJ606" s="31"/>
      <c r="AK606" s="31"/>
      <c r="AL606" s="31"/>
      <c r="AM606" s="31"/>
      <c r="AN606" s="39" t="str">
        <f t="array" ref="AN606">IFNA(TEXT(XLOOKUP(C:C,'Follow up.2'!B:B,'Follow up.2'!AF:AF), "mm/yyyy"), "-")</f>
        <v>-</v>
      </c>
      <c r="AO606" s="31"/>
      <c r="AP606" s="27"/>
      <c r="AQ606" s="3"/>
      <c r="AR606" s="3"/>
      <c r="AS606" s="3"/>
      <c r="AT606" s="3"/>
      <c r="AU606" s="3"/>
      <c r="AV606" s="3"/>
      <c r="AW606" s="3"/>
      <c r="AX606" s="231"/>
      <c r="AY606" s="232"/>
      <c r="AZ606" s="232"/>
      <c r="BA606" s="232"/>
      <c r="BB606" s="232"/>
      <c r="BC606" s="232"/>
      <c r="BD606" s="232"/>
      <c r="BE606" s="232"/>
      <c r="BF606" s="232"/>
      <c r="BG606" s="232"/>
      <c r="BH606" s="232"/>
      <c r="BI606" s="232"/>
    </row>
    <row r="607" ht="12.75" customHeight="1">
      <c r="A607" s="1"/>
      <c r="B607" s="1" t="str">
        <f t="array" ref="B607">ifna(iferror(xlookup(C:C,'1000'!A:A,'1000'!D:D),iferror(xlookup(C:C,'2000'!A:A,'2000'!D:D),xlookup(C:C,'3000'!A:A,'3000'!D:D))),"-")</f>
        <v>-</v>
      </c>
      <c r="C607" s="26">
        <v>1157.0</v>
      </c>
      <c r="D607" s="128" t="s">
        <v>2489</v>
      </c>
      <c r="E607" s="128" t="s">
        <v>2490</v>
      </c>
      <c r="F607" s="128" t="s">
        <v>71</v>
      </c>
      <c r="G607" s="128">
        <v>18.0</v>
      </c>
      <c r="H607" s="77"/>
      <c r="I607" s="127" t="s">
        <v>2491</v>
      </c>
      <c r="J607" s="27"/>
      <c r="K607" s="30" t="s">
        <v>42</v>
      </c>
      <c r="L607" s="31" t="s">
        <v>42</v>
      </c>
      <c r="M607" s="51" t="s">
        <v>895</v>
      </c>
      <c r="N607" s="153" t="s">
        <v>58</v>
      </c>
      <c r="O607" s="149" t="s">
        <v>58</v>
      </c>
      <c r="P607" s="35" t="s">
        <v>76</v>
      </c>
      <c r="Q607" s="35" t="s">
        <v>76</v>
      </c>
      <c r="R607" s="35" t="s">
        <v>76</v>
      </c>
      <c r="S607" s="35"/>
      <c r="T607" s="35"/>
      <c r="U607" s="35"/>
      <c r="V607" s="35"/>
      <c r="W607" s="35"/>
      <c r="X607" s="35"/>
      <c r="Y607" s="35"/>
      <c r="Z607" s="38" t="str">
        <f t="array" ref="Z607">IFERROR(xlookup(C:C,'Follow up.1'!A:A,'Follow up.1'!AF:AF),"-")</f>
        <v>-</v>
      </c>
      <c r="AA607" s="31"/>
      <c r="AB607" s="31"/>
      <c r="AC607" s="31"/>
      <c r="AD607" s="31"/>
      <c r="AE607" s="31"/>
      <c r="AF607" s="31"/>
      <c r="AG607" s="31"/>
      <c r="AH607" s="31"/>
      <c r="AI607" s="31"/>
      <c r="AJ607" s="31"/>
      <c r="AK607" s="31"/>
      <c r="AL607" s="31"/>
      <c r="AM607" s="31"/>
      <c r="AN607" s="39" t="str">
        <f t="array" ref="AN607">IFNA(TEXT(XLOOKUP(C:C,'Follow up.2'!B:B,'Follow up.2'!AF:AF), "mm/yyyy"), "-")</f>
        <v>-</v>
      </c>
      <c r="AO607" s="31"/>
      <c r="AP607" s="27"/>
      <c r="AQ607" s="3"/>
      <c r="AR607" s="3"/>
      <c r="AS607" s="3"/>
      <c r="AT607" s="3"/>
      <c r="AU607" s="3"/>
      <c r="AV607" s="3"/>
      <c r="AW607" s="3"/>
      <c r="AX607" s="231"/>
      <c r="AY607" s="232"/>
      <c r="AZ607" s="232"/>
      <c r="BA607" s="232"/>
      <c r="BB607" s="232"/>
      <c r="BC607" s="232"/>
      <c r="BD607" s="232"/>
      <c r="BE607" s="232"/>
      <c r="BF607" s="232"/>
      <c r="BG607" s="232"/>
      <c r="BH607" s="232"/>
      <c r="BI607" s="232"/>
    </row>
    <row r="608" ht="12.75" customHeight="1">
      <c r="A608" s="1"/>
      <c r="B608" s="1" t="str">
        <f t="array" ref="B608">ifna(iferror(xlookup(C:C,'1000'!A:A,'1000'!D:D),iferror(xlookup(C:C,'2000'!A:A,'2000'!D:D),xlookup(C:C,'3000'!A:A,'3000'!D:D))),"-")</f>
        <v>-</v>
      </c>
      <c r="C608" s="60">
        <v>1158.0</v>
      </c>
      <c r="D608" s="128" t="s">
        <v>2492</v>
      </c>
      <c r="E608" s="128" t="s">
        <v>2493</v>
      </c>
      <c r="F608" s="128" t="s">
        <v>287</v>
      </c>
      <c r="G608" s="128">
        <v>18.0</v>
      </c>
      <c r="H608" s="77"/>
      <c r="I608" s="127" t="s">
        <v>2258</v>
      </c>
      <c r="J608" s="128"/>
      <c r="K608" s="30" t="s">
        <v>42</v>
      </c>
      <c r="L608" s="31" t="s">
        <v>42</v>
      </c>
      <c r="M608" s="51" t="s">
        <v>895</v>
      </c>
      <c r="N608" s="153" t="s">
        <v>58</v>
      </c>
      <c r="O608" s="149" t="s">
        <v>58</v>
      </c>
      <c r="P608" s="35" t="s">
        <v>76</v>
      </c>
      <c r="Q608" s="35"/>
      <c r="R608" s="35"/>
      <c r="S608" s="35"/>
      <c r="T608" s="35"/>
      <c r="U608" s="35"/>
      <c r="V608" s="35"/>
      <c r="W608" s="35"/>
      <c r="X608" s="35"/>
      <c r="Y608" s="35"/>
      <c r="Z608" s="38" t="str">
        <f t="array" ref="Z608">IFERROR(xlookup(C:C,'Follow up.1'!A:A,'Follow up.1'!AF:AF),"-")</f>
        <v>-</v>
      </c>
      <c r="AA608" s="31"/>
      <c r="AB608" s="31"/>
      <c r="AC608" s="31"/>
      <c r="AD608" s="31"/>
      <c r="AE608" s="31"/>
      <c r="AF608" s="31"/>
      <c r="AG608" s="31"/>
      <c r="AH608" s="31"/>
      <c r="AI608" s="31"/>
      <c r="AJ608" s="31"/>
      <c r="AK608" s="31"/>
      <c r="AL608" s="31"/>
      <c r="AM608" s="31"/>
      <c r="AN608" s="39" t="str">
        <f t="array" ref="AN608">IFNA(TEXT(XLOOKUP(C:C,'Follow up.2'!B:B,'Follow up.2'!AF:AF), "mm/yyyy"), "-")</f>
        <v>-</v>
      </c>
      <c r="AO608" s="31"/>
      <c r="AP608" s="27"/>
      <c r="AQ608" s="3"/>
      <c r="AR608" s="3"/>
      <c r="AS608" s="3"/>
      <c r="AT608" s="3"/>
      <c r="AU608" s="3"/>
      <c r="AV608" s="3"/>
      <c r="AW608" s="3"/>
      <c r="AX608" s="3"/>
      <c r="AY608" s="3"/>
      <c r="AZ608" s="3"/>
      <c r="BA608" s="3"/>
      <c r="BB608" s="3"/>
      <c r="BC608" s="3"/>
      <c r="BD608" s="3"/>
      <c r="BE608" s="3"/>
      <c r="BF608" s="3"/>
      <c r="BG608" s="3"/>
      <c r="BH608" s="3"/>
      <c r="BI608" s="3"/>
    </row>
    <row r="609" ht="12.75" customHeight="1">
      <c r="A609" s="1"/>
      <c r="B609" s="1" t="str">
        <f t="array" ref="B609">ifna(iferror(xlookup(C:C,'1000'!A:A,'1000'!D:D),iferror(xlookup(C:C,'2000'!A:A,'2000'!D:D),xlookup(C:C,'3000'!A:A,'3000'!D:D))),"-")</f>
        <v>-</v>
      </c>
      <c r="C609" s="26">
        <v>1168.0</v>
      </c>
      <c r="D609" s="53" t="s">
        <v>2494</v>
      </c>
      <c r="E609" s="53" t="s">
        <v>2495</v>
      </c>
      <c r="F609" s="53" t="s">
        <v>92</v>
      </c>
      <c r="G609" s="53">
        <v>18.0</v>
      </c>
      <c r="H609" s="28" t="s">
        <v>2496</v>
      </c>
      <c r="I609" s="54" t="s">
        <v>2497</v>
      </c>
      <c r="J609" s="53"/>
      <c r="K609" s="30" t="s">
        <v>42</v>
      </c>
      <c r="L609" s="31" t="s">
        <v>42</v>
      </c>
      <c r="M609" s="51" t="s">
        <v>895</v>
      </c>
      <c r="N609" s="153" t="s">
        <v>58</v>
      </c>
      <c r="O609" s="149" t="s">
        <v>58</v>
      </c>
      <c r="P609" s="35" t="s">
        <v>56</v>
      </c>
      <c r="Q609" s="35"/>
      <c r="R609" s="35"/>
      <c r="S609" s="35"/>
      <c r="T609" s="35"/>
      <c r="U609" s="35"/>
      <c r="V609" s="35"/>
      <c r="W609" s="35"/>
      <c r="X609" s="35"/>
      <c r="Y609" s="35"/>
      <c r="Z609" s="38" t="str">
        <f t="array" ref="Z609">IFERROR(xlookup(C:C,'Follow up.1'!A:A,'Follow up.1'!AF:AF),"-")</f>
        <v>-</v>
      </c>
      <c r="AA609" s="31"/>
      <c r="AB609" s="31"/>
      <c r="AC609" s="31"/>
      <c r="AD609" s="31"/>
      <c r="AE609" s="31"/>
      <c r="AF609" s="31"/>
      <c r="AG609" s="31"/>
      <c r="AH609" s="31"/>
      <c r="AI609" s="31"/>
      <c r="AJ609" s="31"/>
      <c r="AK609" s="31"/>
      <c r="AL609" s="31"/>
      <c r="AM609" s="31"/>
      <c r="AN609" s="39" t="str">
        <f t="array" ref="AN609">IFNA(TEXT(XLOOKUP(C:C,'Follow up.2'!B:B,'Follow up.2'!AF:AF), "mm/yyyy"), "-")</f>
        <v>-</v>
      </c>
      <c r="AO609" s="31"/>
      <c r="AP609" s="27"/>
      <c r="AQ609" s="3"/>
      <c r="AR609" s="3"/>
      <c r="AS609" s="3"/>
      <c r="AT609" s="3"/>
      <c r="AU609" s="3"/>
      <c r="AV609" s="3"/>
      <c r="AW609" s="3"/>
      <c r="AX609" s="3"/>
      <c r="AY609" s="3"/>
      <c r="AZ609" s="3"/>
      <c r="BA609" s="3"/>
      <c r="BB609" s="3"/>
      <c r="BC609" s="3"/>
      <c r="BD609" s="3"/>
      <c r="BE609" s="3"/>
      <c r="BF609" s="3"/>
      <c r="BG609" s="3"/>
      <c r="BH609" s="3"/>
      <c r="BI609" s="3"/>
    </row>
    <row r="610" ht="12.75" customHeight="1">
      <c r="A610" s="1"/>
      <c r="B610" s="1" t="str">
        <f t="array" ref="B610">ifna(iferror(xlookup(C:C,'1000'!A:A,'1000'!D:D),iferror(xlookup(C:C,'2000'!A:A,'2000'!D:D),xlookup(C:C,'3000'!A:A,'3000'!D:D))),"-")</f>
        <v>-</v>
      </c>
      <c r="C610" s="26">
        <v>1170.0</v>
      </c>
      <c r="D610" s="53" t="s">
        <v>2498</v>
      </c>
      <c r="E610" s="53" t="s">
        <v>2499</v>
      </c>
      <c r="F610" s="53" t="s">
        <v>92</v>
      </c>
      <c r="G610" s="53">
        <v>18.0</v>
      </c>
      <c r="H610" s="28" t="s">
        <v>2500</v>
      </c>
      <c r="I610" s="54" t="s">
        <v>2501</v>
      </c>
      <c r="J610" s="53"/>
      <c r="K610" s="30" t="s">
        <v>42</v>
      </c>
      <c r="L610" s="31" t="s">
        <v>42</v>
      </c>
      <c r="M610" s="51" t="s">
        <v>895</v>
      </c>
      <c r="N610" s="153" t="s">
        <v>58</v>
      </c>
      <c r="O610" s="149" t="s">
        <v>58</v>
      </c>
      <c r="P610" s="35" t="s">
        <v>56</v>
      </c>
      <c r="Q610" s="35"/>
      <c r="R610" s="35"/>
      <c r="S610" s="35"/>
      <c r="T610" s="35"/>
      <c r="U610" s="35"/>
      <c r="V610" s="35"/>
      <c r="W610" s="35"/>
      <c r="X610" s="35"/>
      <c r="Y610" s="35"/>
      <c r="Z610" s="38" t="str">
        <f t="array" ref="Z610">IFERROR(xlookup(C:C,'Follow up.1'!A:A,'Follow up.1'!AF:AF),"-")</f>
        <v>-</v>
      </c>
      <c r="AA610" s="31"/>
      <c r="AB610" s="31"/>
      <c r="AC610" s="31"/>
      <c r="AD610" s="31"/>
      <c r="AE610" s="31"/>
      <c r="AF610" s="31"/>
      <c r="AG610" s="31"/>
      <c r="AH610" s="31"/>
      <c r="AI610" s="31"/>
      <c r="AJ610" s="31"/>
      <c r="AK610" s="31"/>
      <c r="AL610" s="31"/>
      <c r="AM610" s="31"/>
      <c r="AN610" s="39" t="str">
        <f t="array" ref="AN610">IFNA(TEXT(XLOOKUP(C:C,'Follow up.2'!B:B,'Follow up.2'!AF:AF), "mm/yyyy"), "-")</f>
        <v>-</v>
      </c>
      <c r="AO610" s="31"/>
      <c r="AP610" s="27"/>
      <c r="AQ610" s="3"/>
      <c r="AR610" s="3"/>
      <c r="AS610" s="3"/>
      <c r="AT610" s="3"/>
      <c r="AU610" s="3"/>
      <c r="AV610" s="3"/>
      <c r="AW610" s="3"/>
      <c r="AX610" s="3"/>
      <c r="AY610" s="3"/>
      <c r="AZ610" s="3"/>
      <c r="BA610" s="3"/>
      <c r="BB610" s="3"/>
      <c r="BC610" s="3"/>
      <c r="BD610" s="3"/>
      <c r="BE610" s="3"/>
      <c r="BF610" s="3"/>
      <c r="BG610" s="3"/>
      <c r="BH610" s="3"/>
      <c r="BI610" s="3"/>
    </row>
    <row r="611" ht="12.75" customHeight="1">
      <c r="A611" s="1"/>
      <c r="B611" s="1" t="str">
        <f t="array" ref="B611">ifna(iferror(xlookup(C:C,'1000'!A:A,'1000'!D:D),iferror(xlookup(C:C,'2000'!A:A,'2000'!D:D),xlookup(C:C,'3000'!A:A,'3000'!D:D))),"-")</f>
        <v>-</v>
      </c>
      <c r="C611" s="26">
        <v>1219.0</v>
      </c>
      <c r="D611" s="144" t="s">
        <v>2502</v>
      </c>
      <c r="E611" s="144" t="s">
        <v>2503</v>
      </c>
      <c r="F611" s="144" t="s">
        <v>287</v>
      </c>
      <c r="G611" s="144">
        <v>18.0</v>
      </c>
      <c r="H611" s="77"/>
      <c r="I611" s="174" t="s">
        <v>2504</v>
      </c>
      <c r="J611" s="144"/>
      <c r="K611" s="30" t="s">
        <v>42</v>
      </c>
      <c r="L611" s="31" t="s">
        <v>42</v>
      </c>
      <c r="M611" s="51" t="s">
        <v>895</v>
      </c>
      <c r="N611" s="153" t="s">
        <v>58</v>
      </c>
      <c r="O611" s="149" t="s">
        <v>58</v>
      </c>
      <c r="P611" s="35"/>
      <c r="Q611" s="35"/>
      <c r="R611" s="35"/>
      <c r="S611" s="35"/>
      <c r="T611" s="35"/>
      <c r="U611" s="35"/>
      <c r="V611" s="35"/>
      <c r="W611" s="35"/>
      <c r="X611" s="35"/>
      <c r="Y611" s="35"/>
      <c r="Z611" s="38" t="str">
        <f t="array" ref="Z611">IFERROR(xlookup(C:C,'Follow up.1'!A:A,'Follow up.1'!AF:AF),"-")</f>
        <v>-</v>
      </c>
      <c r="AA611" s="31"/>
      <c r="AB611" s="31"/>
      <c r="AC611" s="31"/>
      <c r="AD611" s="31"/>
      <c r="AE611" s="31"/>
      <c r="AF611" s="31"/>
      <c r="AG611" s="31"/>
      <c r="AH611" s="31"/>
      <c r="AI611" s="31"/>
      <c r="AJ611" s="31"/>
      <c r="AK611" s="31"/>
      <c r="AL611" s="31"/>
      <c r="AM611" s="31"/>
      <c r="AN611" s="39" t="str">
        <f t="array" ref="AN611">IFNA(TEXT(XLOOKUP(C:C,'Follow up.2'!B:B,'Follow up.2'!AF:AF), "mm/yyyy"), "-")</f>
        <v>-</v>
      </c>
      <c r="AO611" s="31"/>
      <c r="AP611" s="27"/>
      <c r="AQ611" s="3"/>
      <c r="AR611" s="3"/>
      <c r="AS611" s="3"/>
      <c r="AT611" s="3"/>
      <c r="AU611" s="3"/>
      <c r="AV611" s="3"/>
      <c r="AW611" s="3"/>
      <c r="AX611" s="3"/>
      <c r="AY611" s="3"/>
      <c r="AZ611" s="3"/>
      <c r="BA611" s="3"/>
      <c r="BB611" s="3"/>
      <c r="BC611" s="3"/>
      <c r="BD611" s="3"/>
      <c r="BE611" s="3"/>
      <c r="BF611" s="3"/>
      <c r="BG611" s="3"/>
      <c r="BH611" s="3"/>
      <c r="BI611" s="3"/>
    </row>
    <row r="612" ht="12.75" customHeight="1">
      <c r="A612" s="1"/>
      <c r="B612" s="1" t="str">
        <f t="array" ref="B612">ifna(iferror(xlookup(C:C,'1000'!A:A,'1000'!D:D),iferror(xlookup(C:C,'2000'!A:A,'2000'!D:D),xlookup(C:C,'3000'!A:A,'3000'!D:D))),"-")</f>
        <v>-</v>
      </c>
      <c r="C612" s="26">
        <v>1228.0</v>
      </c>
      <c r="D612" s="27" t="s">
        <v>2505</v>
      </c>
      <c r="E612" s="27" t="s">
        <v>2506</v>
      </c>
      <c r="F612" s="27" t="s">
        <v>38</v>
      </c>
      <c r="G612" s="27">
        <v>18.0</v>
      </c>
      <c r="H612" s="28"/>
      <c r="I612" s="29" t="s">
        <v>2507</v>
      </c>
      <c r="J612" s="27"/>
      <c r="K612" s="55"/>
      <c r="L612" s="53"/>
      <c r="M612" s="51" t="s">
        <v>895</v>
      </c>
      <c r="N612" s="153" t="s">
        <v>58</v>
      </c>
      <c r="O612" s="149" t="s">
        <v>58</v>
      </c>
      <c r="P612" s="66"/>
      <c r="Q612" s="35"/>
      <c r="R612" s="35"/>
      <c r="S612" s="35"/>
      <c r="T612" s="35"/>
      <c r="U612" s="35"/>
      <c r="V612" s="35"/>
      <c r="W612" s="35"/>
      <c r="X612" s="35"/>
      <c r="Y612" s="35"/>
      <c r="Z612" s="38" t="str">
        <f t="array" ref="Z612">IFERROR(xlookup(C:C,'Follow up.1'!A:A,'Follow up.1'!AF:AF),"-")</f>
        <v>-</v>
      </c>
      <c r="AA612" s="31"/>
      <c r="AB612" s="31"/>
      <c r="AC612" s="31"/>
      <c r="AD612" s="31"/>
      <c r="AE612" s="31"/>
      <c r="AF612" s="31"/>
      <c r="AG612" s="31"/>
      <c r="AH612" s="31"/>
      <c r="AI612" s="31"/>
      <c r="AJ612" s="31"/>
      <c r="AK612" s="31"/>
      <c r="AL612" s="31"/>
      <c r="AM612" s="31"/>
      <c r="AN612" s="39" t="str">
        <f t="array" ref="AN612">IFNA(TEXT(XLOOKUP(C:C,'Follow up.2'!B:B,'Follow up.2'!AF:AF), "mm/yyyy"), "-")</f>
        <v>-</v>
      </c>
      <c r="AO612" s="31"/>
      <c r="AP612" s="27"/>
      <c r="AQ612" s="3"/>
      <c r="AR612" s="3"/>
      <c r="AS612" s="3"/>
      <c r="AT612" s="3"/>
      <c r="AU612" s="3"/>
      <c r="AV612" s="3"/>
      <c r="AW612" s="3"/>
      <c r="AX612" s="3"/>
      <c r="AY612" s="3"/>
      <c r="AZ612" s="3"/>
      <c r="BA612" s="3"/>
      <c r="BB612" s="3"/>
      <c r="BC612" s="3"/>
      <c r="BD612" s="3"/>
      <c r="BE612" s="3"/>
      <c r="BF612" s="3"/>
      <c r="BG612" s="3"/>
      <c r="BH612" s="3"/>
      <c r="BI612" s="3"/>
    </row>
    <row r="613" ht="12.75" customHeight="1">
      <c r="A613" s="1"/>
      <c r="B613" s="1" t="str">
        <f t="array" ref="B613">ifna(iferror(xlookup(C:C,'1000'!A:A,'1000'!D:D),iferror(xlookup(C:C,'2000'!A:A,'2000'!D:D),xlookup(C:C,'3000'!A:A,'3000'!D:D))),"-")</f>
        <v>-</v>
      </c>
      <c r="C613" s="26">
        <v>1234.0</v>
      </c>
      <c r="D613" s="27" t="s">
        <v>2502</v>
      </c>
      <c r="E613" s="27" t="s">
        <v>2503</v>
      </c>
      <c r="F613" s="27" t="s">
        <v>38</v>
      </c>
      <c r="G613" s="27">
        <v>18.0</v>
      </c>
      <c r="H613" s="28"/>
      <c r="I613" s="29" t="s">
        <v>2504</v>
      </c>
      <c r="J613" s="27"/>
      <c r="K613" s="55"/>
      <c r="L613" s="53"/>
      <c r="M613" s="51" t="s">
        <v>895</v>
      </c>
      <c r="N613" s="153" t="s">
        <v>58</v>
      </c>
      <c r="O613" s="149" t="s">
        <v>58</v>
      </c>
      <c r="P613" s="66"/>
      <c r="Q613" s="35"/>
      <c r="R613" s="35"/>
      <c r="S613" s="35"/>
      <c r="T613" s="35"/>
      <c r="U613" s="35"/>
      <c r="V613" s="35"/>
      <c r="W613" s="35"/>
      <c r="X613" s="35"/>
      <c r="Y613" s="35"/>
      <c r="Z613" s="38" t="str">
        <f t="array" ref="Z613">IFERROR(xlookup(C:C,'Follow up.1'!A:A,'Follow up.1'!AF:AF),"-")</f>
        <v>-</v>
      </c>
      <c r="AA613" s="31"/>
      <c r="AB613" s="31"/>
      <c r="AC613" s="31"/>
      <c r="AD613" s="31"/>
      <c r="AE613" s="31"/>
      <c r="AF613" s="31"/>
      <c r="AG613" s="31"/>
      <c r="AH613" s="31"/>
      <c r="AI613" s="31"/>
      <c r="AJ613" s="31"/>
      <c r="AK613" s="31"/>
      <c r="AL613" s="31"/>
      <c r="AM613" s="31"/>
      <c r="AN613" s="39" t="str">
        <f t="array" ref="AN613">IFNA(TEXT(XLOOKUP(C:C,'Follow up.2'!B:B,'Follow up.2'!AF:AF), "mm/yyyy"), "-")</f>
        <v>-</v>
      </c>
      <c r="AO613" s="31"/>
      <c r="AP613" s="27"/>
      <c r="AQ613" s="3"/>
      <c r="AR613" s="3"/>
      <c r="AS613" s="3"/>
      <c r="AT613" s="3"/>
      <c r="AU613" s="3"/>
      <c r="AV613" s="3"/>
      <c r="AW613" s="3"/>
      <c r="AX613" s="3"/>
      <c r="AY613" s="3"/>
      <c r="AZ613" s="3"/>
      <c r="BA613" s="3"/>
      <c r="BB613" s="3"/>
      <c r="BC613" s="3"/>
      <c r="BD613" s="3"/>
      <c r="BE613" s="3"/>
      <c r="BF613" s="3"/>
      <c r="BG613" s="3"/>
      <c r="BH613" s="3"/>
      <c r="BI613" s="3"/>
    </row>
    <row r="614" ht="12.75" customHeight="1">
      <c r="A614" s="1"/>
      <c r="B614" s="1" t="str">
        <f t="array" ref="B614">ifna(iferror(xlookup(C:C,'1000'!A:A,'1000'!D:D),iferror(xlookup(C:C,'2000'!A:A,'2000'!D:D),xlookup(C:C,'3000'!A:A,'3000'!D:D))),"-")</f>
        <v>-</v>
      </c>
      <c r="C614" s="60">
        <v>1262.0</v>
      </c>
      <c r="D614" s="27" t="s">
        <v>468</v>
      </c>
      <c r="E614" s="27" t="s">
        <v>2508</v>
      </c>
      <c r="F614" s="27" t="s">
        <v>92</v>
      </c>
      <c r="G614" s="27">
        <v>18.0</v>
      </c>
      <c r="H614" s="28"/>
      <c r="I614" s="29" t="s">
        <v>2509</v>
      </c>
      <c r="J614" s="27"/>
      <c r="K614" s="30" t="s">
        <v>609</v>
      </c>
      <c r="L614" s="31" t="s">
        <v>609</v>
      </c>
      <c r="M614" s="51" t="s">
        <v>895</v>
      </c>
      <c r="N614" s="153" t="s">
        <v>58</v>
      </c>
      <c r="O614" s="149" t="s">
        <v>58</v>
      </c>
      <c r="P614" s="35"/>
      <c r="Q614" s="35"/>
      <c r="R614" s="35"/>
      <c r="S614" s="35"/>
      <c r="T614" s="35"/>
      <c r="U614" s="35"/>
      <c r="V614" s="35"/>
      <c r="W614" s="35"/>
      <c r="X614" s="35"/>
      <c r="Y614" s="35"/>
      <c r="Z614" s="38" t="str">
        <f t="array" ref="Z614">IFERROR(xlookup(C:C,'Follow up.1'!A:A,'Follow up.1'!AF:AF),"-")</f>
        <v>-</v>
      </c>
      <c r="AA614" s="31"/>
      <c r="AB614" s="31"/>
      <c r="AC614" s="31"/>
      <c r="AD614" s="31"/>
      <c r="AE614" s="31"/>
      <c r="AF614" s="31"/>
      <c r="AG614" s="31"/>
      <c r="AH614" s="31"/>
      <c r="AI614" s="31"/>
      <c r="AJ614" s="31"/>
      <c r="AK614" s="31"/>
      <c r="AL614" s="31"/>
      <c r="AM614" s="31"/>
      <c r="AN614" s="39" t="str">
        <f t="array" ref="AN614">IFNA(TEXT(XLOOKUP(C:C,'Follow up.2'!B:B,'Follow up.2'!AF:AF), "mm/yyyy"), "-")</f>
        <v>-</v>
      </c>
      <c r="AO614" s="31"/>
      <c r="AP614" s="27"/>
      <c r="AQ614" s="3"/>
      <c r="AR614" s="3"/>
      <c r="AS614" s="3"/>
      <c r="AT614" s="3"/>
      <c r="AU614" s="3"/>
      <c r="AV614" s="3"/>
      <c r="AW614" s="3"/>
      <c r="AX614" s="3"/>
      <c r="AY614" s="3"/>
      <c r="AZ614" s="3"/>
      <c r="BA614" s="3"/>
      <c r="BB614" s="3"/>
      <c r="BC614" s="3"/>
      <c r="BD614" s="3"/>
      <c r="BE614" s="3"/>
      <c r="BF614" s="3"/>
      <c r="BG614" s="3"/>
      <c r="BH614" s="3"/>
      <c r="BI614" s="3"/>
    </row>
    <row r="615" ht="12.75" customHeight="1">
      <c r="A615" s="1"/>
      <c r="B615" s="1" t="str">
        <f t="array" ref="B615">ifna(iferror(xlookup(C:C,'1000'!A:A,'1000'!D:D),iferror(xlookup(C:C,'2000'!A:A,'2000'!D:D),xlookup(C:C,'3000'!A:A,'3000'!D:D))),"-")</f>
        <v>-</v>
      </c>
      <c r="C615" s="60">
        <v>1281.0</v>
      </c>
      <c r="D615" s="27" t="s">
        <v>2510</v>
      </c>
      <c r="E615" s="27" t="s">
        <v>2511</v>
      </c>
      <c r="F615" s="27" t="s">
        <v>92</v>
      </c>
      <c r="G615" s="27">
        <v>18.0</v>
      </c>
      <c r="H615" s="28"/>
      <c r="I615" s="29" t="s">
        <v>2512</v>
      </c>
      <c r="J615" s="27"/>
      <c r="K615" s="30" t="s">
        <v>42</v>
      </c>
      <c r="L615" s="31" t="s">
        <v>42</v>
      </c>
      <c r="M615" s="51" t="s">
        <v>895</v>
      </c>
      <c r="N615" s="153" t="s">
        <v>58</v>
      </c>
      <c r="O615" s="149" t="s">
        <v>58</v>
      </c>
      <c r="P615" s="35" t="s">
        <v>106</v>
      </c>
      <c r="Q615" s="35"/>
      <c r="R615" s="35"/>
      <c r="S615" s="35"/>
      <c r="T615" s="35"/>
      <c r="U615" s="35"/>
      <c r="V615" s="35"/>
      <c r="W615" s="35"/>
      <c r="X615" s="35"/>
      <c r="Y615" s="35"/>
      <c r="Z615" s="38" t="str">
        <f t="array" ref="Z615">IFERROR(xlookup(C:C,'Follow up.1'!A:A,'Follow up.1'!AF:AF),"-")</f>
        <v>-</v>
      </c>
      <c r="AA615" s="31"/>
      <c r="AB615" s="31"/>
      <c r="AC615" s="31"/>
      <c r="AD615" s="31"/>
      <c r="AE615" s="31"/>
      <c r="AF615" s="31"/>
      <c r="AG615" s="31"/>
      <c r="AH615" s="31"/>
      <c r="AI615" s="31"/>
      <c r="AJ615" s="31"/>
      <c r="AK615" s="31"/>
      <c r="AL615" s="31"/>
      <c r="AM615" s="31"/>
      <c r="AN615" s="39" t="str">
        <f t="array" ref="AN615">IFNA(TEXT(XLOOKUP(C:C,'Follow up.2'!B:B,'Follow up.2'!AF:AF), "mm/yyyy"), "-")</f>
        <v>-</v>
      </c>
      <c r="AO615" s="31"/>
      <c r="AP615" s="27"/>
      <c r="AQ615" s="3"/>
      <c r="AR615" s="3"/>
      <c r="AS615" s="3"/>
      <c r="AT615" s="3"/>
      <c r="AU615" s="3"/>
      <c r="AV615" s="3"/>
      <c r="AW615" s="3"/>
      <c r="AX615" s="3"/>
      <c r="AY615" s="3"/>
      <c r="AZ615" s="3"/>
      <c r="BA615" s="3"/>
      <c r="BB615" s="3"/>
      <c r="BC615" s="3"/>
      <c r="BD615" s="3"/>
      <c r="BE615" s="3"/>
      <c r="BF615" s="3"/>
      <c r="BG615" s="3"/>
      <c r="BH615" s="3"/>
      <c r="BI615" s="3"/>
    </row>
    <row r="616" ht="12.75" customHeight="1">
      <c r="A616" s="1"/>
      <c r="B616" s="1" t="str">
        <f t="array" ref="B616">ifna(iferror(xlookup(C:C,'1000'!A:A,'1000'!D:D),iferror(xlookup(C:C,'2000'!A:A,'2000'!D:D),xlookup(C:C,'3000'!A:A,'3000'!D:D))),"-")</f>
        <v>-</v>
      </c>
      <c r="C616" s="60">
        <v>1298.0</v>
      </c>
      <c r="D616" s="128" t="s">
        <v>981</v>
      </c>
      <c r="E616" s="128" t="s">
        <v>2513</v>
      </c>
      <c r="F616" s="128" t="s">
        <v>71</v>
      </c>
      <c r="G616" s="128">
        <v>18.0</v>
      </c>
      <c r="H616" s="77" t="s">
        <v>2514</v>
      </c>
      <c r="I616" s="127" t="s">
        <v>2515</v>
      </c>
      <c r="J616" s="128" t="s">
        <v>2515</v>
      </c>
      <c r="K616" s="30" t="s">
        <v>609</v>
      </c>
      <c r="L616" s="31" t="s">
        <v>609</v>
      </c>
      <c r="M616" s="51" t="s">
        <v>895</v>
      </c>
      <c r="N616" s="153" t="s">
        <v>58</v>
      </c>
      <c r="O616" s="149" t="s">
        <v>58</v>
      </c>
      <c r="P616" s="35" t="s">
        <v>46</v>
      </c>
      <c r="Q616" s="65"/>
      <c r="R616" s="65"/>
      <c r="S616" s="65"/>
      <c r="T616" s="65"/>
      <c r="U616" s="65"/>
      <c r="V616" s="65"/>
      <c r="W616" s="65"/>
      <c r="X616" s="65"/>
      <c r="Y616" s="65"/>
      <c r="Z616" s="38" t="str">
        <f t="array" ref="Z616">IFERROR(xlookup(C:C,'Follow up.1'!A:A,'Follow up.1'!AF:AF),"-")</f>
        <v>-</v>
      </c>
      <c r="AA616" s="6"/>
      <c r="AB616" s="6"/>
      <c r="AC616" s="6"/>
      <c r="AD616" s="6"/>
      <c r="AE616" s="6"/>
      <c r="AF616" s="6"/>
      <c r="AG616" s="6"/>
      <c r="AH616" s="6"/>
      <c r="AI616" s="6"/>
      <c r="AJ616" s="6"/>
      <c r="AK616" s="6"/>
      <c r="AL616" s="6"/>
      <c r="AM616" s="6"/>
      <c r="AN616" s="39" t="str">
        <f t="array" ref="AN616">IFNA(TEXT(XLOOKUP(C:C,'Follow up.2'!B:B,'Follow up.2'!AF:AF), "mm/yyyy"), "-")</f>
        <v>-</v>
      </c>
      <c r="AO616" s="6"/>
      <c r="AP616" s="3"/>
      <c r="AQ616" s="3"/>
      <c r="AR616" s="3"/>
      <c r="AS616" s="3"/>
      <c r="AT616" s="3"/>
      <c r="AU616" s="3"/>
      <c r="AV616" s="3"/>
      <c r="AW616" s="3"/>
      <c r="AX616" s="3"/>
      <c r="AY616" s="3"/>
      <c r="AZ616" s="3"/>
      <c r="BA616" s="3"/>
      <c r="BB616" s="3"/>
      <c r="BC616" s="3"/>
      <c r="BD616" s="3"/>
      <c r="BE616" s="3"/>
      <c r="BF616" s="3"/>
      <c r="BG616" s="3"/>
      <c r="BH616" s="3"/>
      <c r="BI616" s="3"/>
    </row>
    <row r="617" ht="12.75" customHeight="1">
      <c r="A617" s="1"/>
      <c r="B617" s="1" t="str">
        <f t="array" ref="B617">ifna(iferror(xlookup(C:C,'1000'!A:A,'1000'!D:D),iferror(xlookup(C:C,'2000'!A:A,'2000'!D:D),xlookup(C:C,'3000'!A:A,'3000'!D:D))),"-")</f>
        <v>-</v>
      </c>
      <c r="C617" s="60">
        <v>1307.0</v>
      </c>
      <c r="D617" s="128" t="s">
        <v>2505</v>
      </c>
      <c r="E617" s="128" t="s">
        <v>2506</v>
      </c>
      <c r="F617" s="128" t="s">
        <v>287</v>
      </c>
      <c r="G617" s="128">
        <v>18.0</v>
      </c>
      <c r="H617" s="77" t="s">
        <v>2516</v>
      </c>
      <c r="I617" s="127" t="s">
        <v>2507</v>
      </c>
      <c r="J617" s="128" t="s">
        <v>2507</v>
      </c>
      <c r="K617" s="30" t="s">
        <v>609</v>
      </c>
      <c r="L617" s="31" t="s">
        <v>609</v>
      </c>
      <c r="M617" s="51" t="s">
        <v>895</v>
      </c>
      <c r="N617" s="153" t="s">
        <v>58</v>
      </c>
      <c r="O617" s="149" t="s">
        <v>58</v>
      </c>
      <c r="P617" s="35"/>
      <c r="Q617" s="65"/>
      <c r="R617" s="65"/>
      <c r="S617" s="65"/>
      <c r="T617" s="65"/>
      <c r="U617" s="65"/>
      <c r="V617" s="65"/>
      <c r="W617" s="65"/>
      <c r="X617" s="65"/>
      <c r="Y617" s="65"/>
      <c r="Z617" s="38" t="str">
        <f t="array" ref="Z617">IFERROR(xlookup(C:C,'Follow up.1'!A:A,'Follow up.1'!AF:AF),"-")</f>
        <v>-</v>
      </c>
      <c r="AA617" s="6"/>
      <c r="AB617" s="6"/>
      <c r="AC617" s="6"/>
      <c r="AD617" s="6"/>
      <c r="AE617" s="6"/>
      <c r="AF617" s="6"/>
      <c r="AG617" s="6"/>
      <c r="AH617" s="6"/>
      <c r="AI617" s="6"/>
      <c r="AJ617" s="6"/>
      <c r="AK617" s="6"/>
      <c r="AL617" s="6"/>
      <c r="AM617" s="6"/>
      <c r="AN617" s="39" t="str">
        <f t="array" ref="AN617">IFNA(TEXT(XLOOKUP(C:C,'Follow up.2'!B:B,'Follow up.2'!AF:AF), "mm/yyyy"), "-")</f>
        <v>-</v>
      </c>
      <c r="AO617" s="6"/>
      <c r="AP617" s="3"/>
      <c r="AQ617" s="3"/>
      <c r="AR617" s="3"/>
      <c r="AS617" s="3"/>
      <c r="AT617" s="3"/>
      <c r="AU617" s="3"/>
      <c r="AV617" s="3"/>
      <c r="AW617" s="3"/>
      <c r="AX617" s="3"/>
      <c r="AY617" s="3"/>
      <c r="AZ617" s="3"/>
      <c r="BA617" s="3"/>
      <c r="BB617" s="3"/>
      <c r="BC617" s="3"/>
      <c r="BD617" s="3"/>
      <c r="BE617" s="3"/>
      <c r="BF617" s="3"/>
      <c r="BG617" s="3"/>
      <c r="BH617" s="3"/>
      <c r="BI617" s="3"/>
    </row>
    <row r="618" ht="12.75" customHeight="1">
      <c r="A618" s="1"/>
      <c r="B618" s="1" t="str">
        <f t="array" ref="B618">ifna(iferror(xlookup(C:C,'1000'!A:A,'1000'!D:D),iferror(xlookup(C:C,'2000'!A:A,'2000'!D:D),xlookup(C:C,'3000'!A:A,'3000'!D:D))),"-")</f>
        <v>-</v>
      </c>
      <c r="C618" s="26">
        <v>1347.0</v>
      </c>
      <c r="D618" s="27" t="s">
        <v>2296</v>
      </c>
      <c r="E618" s="27" t="s">
        <v>2517</v>
      </c>
      <c r="F618" s="27" t="s">
        <v>92</v>
      </c>
      <c r="G618" s="27">
        <v>18.0</v>
      </c>
      <c r="H618" s="28" t="s">
        <v>2518</v>
      </c>
      <c r="I618" s="29" t="s">
        <v>2519</v>
      </c>
      <c r="J618" s="27" t="s">
        <v>2519</v>
      </c>
      <c r="K618" s="30" t="s">
        <v>609</v>
      </c>
      <c r="L618" s="31" t="s">
        <v>609</v>
      </c>
      <c r="M618" s="51" t="s">
        <v>895</v>
      </c>
      <c r="N618" s="153" t="s">
        <v>58</v>
      </c>
      <c r="O618" s="149" t="s">
        <v>58</v>
      </c>
      <c r="P618" s="65" t="s">
        <v>46</v>
      </c>
      <c r="Q618" s="65"/>
      <c r="R618" s="65"/>
      <c r="S618" s="65"/>
      <c r="T618" s="65"/>
      <c r="U618" s="65"/>
      <c r="V618" s="65"/>
      <c r="W618" s="65"/>
      <c r="X618" s="65"/>
      <c r="Y618" s="65"/>
      <c r="Z618" s="38" t="str">
        <f t="array" ref="Z618">IFERROR(xlookup(C:C,'Follow up.1'!A:A,'Follow up.1'!AF:AF),"-")</f>
        <v>-</v>
      </c>
      <c r="AA618" s="6"/>
      <c r="AB618" s="6"/>
      <c r="AC618" s="6"/>
      <c r="AD618" s="6"/>
      <c r="AE618" s="6"/>
      <c r="AF618" s="6"/>
      <c r="AG618" s="6"/>
      <c r="AH618" s="6"/>
      <c r="AI618" s="6"/>
      <c r="AJ618" s="6"/>
      <c r="AK618" s="6"/>
      <c r="AL618" s="6"/>
      <c r="AM618" s="6"/>
      <c r="AN618" s="39" t="str">
        <f t="array" ref="AN618">IFNA(TEXT(XLOOKUP(C:C,'Follow up.2'!B:B,'Follow up.2'!AF:AF), "mm/yyyy"), "-")</f>
        <v>-</v>
      </c>
      <c r="AO618" s="6"/>
      <c r="AP618" s="3"/>
      <c r="AQ618" s="3"/>
      <c r="AR618" s="3"/>
      <c r="AS618" s="3"/>
      <c r="AT618" s="3"/>
      <c r="AU618" s="3"/>
      <c r="AV618" s="3"/>
      <c r="AW618" s="3"/>
      <c r="AX618" s="3"/>
      <c r="AY618" s="3"/>
      <c r="AZ618" s="3"/>
      <c r="BA618" s="3"/>
      <c r="BB618" s="3"/>
      <c r="BC618" s="3"/>
      <c r="BD618" s="3"/>
      <c r="BE618" s="3"/>
      <c r="BF618" s="3"/>
      <c r="BG618" s="3"/>
      <c r="BH618" s="3"/>
      <c r="BI618" s="3"/>
    </row>
    <row r="619" ht="12.75" customHeight="1">
      <c r="A619" s="1"/>
      <c r="B619" s="1" t="str">
        <f t="array" ref="B619">ifna(iferror(xlookup(C:C,'1000'!A:A,'1000'!D:D),iferror(xlookup(C:C,'2000'!A:A,'2000'!D:D),xlookup(C:C,'3000'!A:A,'3000'!D:D))),"-")</f>
        <v>-</v>
      </c>
      <c r="C619" s="26">
        <v>1397.0</v>
      </c>
      <c r="D619" s="27" t="s">
        <v>2520</v>
      </c>
      <c r="E619" s="27" t="s">
        <v>2521</v>
      </c>
      <c r="F619" s="27" t="s">
        <v>117</v>
      </c>
      <c r="G619" s="27">
        <v>18.0</v>
      </c>
      <c r="H619" s="28"/>
      <c r="I619" s="29" t="s">
        <v>2522</v>
      </c>
      <c r="J619" s="27"/>
      <c r="K619" s="30" t="s">
        <v>42</v>
      </c>
      <c r="L619" s="31" t="s">
        <v>42</v>
      </c>
      <c r="M619" s="51" t="s">
        <v>895</v>
      </c>
      <c r="N619" s="153" t="s">
        <v>58</v>
      </c>
      <c r="O619" s="149" t="s">
        <v>58</v>
      </c>
      <c r="P619" s="65" t="s">
        <v>106</v>
      </c>
      <c r="Q619" s="65" t="s">
        <v>44</v>
      </c>
      <c r="R619" s="65" t="s">
        <v>56</v>
      </c>
      <c r="S619" s="65"/>
      <c r="T619" s="65"/>
      <c r="U619" s="65"/>
      <c r="V619" s="65"/>
      <c r="W619" s="65"/>
      <c r="X619" s="65"/>
      <c r="Y619" s="65"/>
      <c r="Z619" s="38" t="str">
        <f t="array" ref="Z619">IFERROR(xlookup(C:C,'Follow up.1'!A:A,'Follow up.1'!AF:AF),"-")</f>
        <v>-</v>
      </c>
      <c r="AA619" s="6"/>
      <c r="AB619" s="6"/>
      <c r="AC619" s="6"/>
      <c r="AD619" s="6"/>
      <c r="AE619" s="6"/>
      <c r="AF619" s="6"/>
      <c r="AG619" s="6"/>
      <c r="AH619" s="6"/>
      <c r="AI619" s="6"/>
      <c r="AJ619" s="6"/>
      <c r="AK619" s="6"/>
      <c r="AL619" s="6"/>
      <c r="AM619" s="6"/>
      <c r="AN619" s="39" t="str">
        <f t="array" ref="AN619">IFNA(TEXT(XLOOKUP(C:C,'Follow up.2'!B:B,'Follow up.2'!AF:AF), "mm/yyyy"), "-")</f>
        <v>-</v>
      </c>
      <c r="AO619" s="6"/>
      <c r="AP619" s="3"/>
      <c r="AQ619" s="3"/>
      <c r="AR619" s="3"/>
      <c r="AS619" s="3"/>
      <c r="AT619" s="3"/>
      <c r="AU619" s="3"/>
      <c r="AV619" s="3"/>
      <c r="AW619" s="3"/>
      <c r="AX619" s="3"/>
      <c r="AY619" s="3"/>
      <c r="AZ619" s="3"/>
      <c r="BA619" s="3"/>
      <c r="BB619" s="3"/>
      <c r="BC619" s="3"/>
      <c r="BD619" s="3"/>
      <c r="BE619" s="3"/>
      <c r="BF619" s="3"/>
      <c r="BG619" s="3"/>
      <c r="BH619" s="3"/>
      <c r="BI619" s="3"/>
    </row>
    <row r="620" ht="12.75" customHeight="1">
      <c r="A620" s="1"/>
      <c r="B620" s="1" t="str">
        <f t="array" ref="B620">ifna(iferror(xlookup(C:C,'1000'!A:A,'1000'!D:D),iferror(xlookup(C:C,'2000'!A:A,'2000'!D:D),xlookup(C:C,'3000'!A:A,'3000'!D:D))),"-")</f>
        <v>-</v>
      </c>
      <c r="C620" s="26">
        <v>1399.0</v>
      </c>
      <c r="D620" s="27" t="s">
        <v>1530</v>
      </c>
      <c r="E620" s="27" t="s">
        <v>2523</v>
      </c>
      <c r="F620" s="27" t="s">
        <v>117</v>
      </c>
      <c r="G620" s="27">
        <v>18.0</v>
      </c>
      <c r="H620" s="28"/>
      <c r="I620" s="173">
        <v>4.843582657E9</v>
      </c>
      <c r="J620" s="27"/>
      <c r="K620" s="30" t="s">
        <v>42</v>
      </c>
      <c r="L620" s="31" t="s">
        <v>42</v>
      </c>
      <c r="M620" s="51" t="s">
        <v>895</v>
      </c>
      <c r="N620" s="153" t="s">
        <v>58</v>
      </c>
      <c r="O620" s="149" t="s">
        <v>58</v>
      </c>
      <c r="P620" s="65" t="s">
        <v>106</v>
      </c>
      <c r="Q620" s="65"/>
      <c r="R620" s="65"/>
      <c r="S620" s="65"/>
      <c r="T620" s="65"/>
      <c r="U620" s="65"/>
      <c r="V620" s="65"/>
      <c r="W620" s="65"/>
      <c r="X620" s="65"/>
      <c r="Y620" s="65"/>
      <c r="Z620" s="38" t="str">
        <f t="array" ref="Z620">IFERROR(xlookup(C:C,'Follow up.1'!A:A,'Follow up.1'!AF:AF),"-")</f>
        <v>-</v>
      </c>
      <c r="AA620" s="6"/>
      <c r="AB620" s="6"/>
      <c r="AC620" s="6"/>
      <c r="AD620" s="6"/>
      <c r="AE620" s="6"/>
      <c r="AF620" s="6"/>
      <c r="AG620" s="6"/>
      <c r="AH620" s="6"/>
      <c r="AI620" s="6"/>
      <c r="AJ620" s="6"/>
      <c r="AK620" s="6"/>
      <c r="AL620" s="6"/>
      <c r="AM620" s="6"/>
      <c r="AN620" s="39" t="str">
        <f t="array" ref="AN620">IFNA(TEXT(XLOOKUP(C:C,'Follow up.2'!B:B,'Follow up.2'!AF:AF), "mm/yyyy"), "-")</f>
        <v>-</v>
      </c>
      <c r="AO620" s="6"/>
      <c r="AP620" s="3"/>
      <c r="AQ620" s="3"/>
      <c r="AR620" s="3"/>
      <c r="AS620" s="3"/>
      <c r="AT620" s="3"/>
      <c r="AU620" s="3"/>
      <c r="AV620" s="3"/>
      <c r="AW620" s="3"/>
      <c r="AX620" s="3"/>
      <c r="AY620" s="3"/>
      <c r="AZ620" s="3"/>
      <c r="BA620" s="3"/>
      <c r="BB620" s="3"/>
      <c r="BC620" s="3"/>
      <c r="BD620" s="3"/>
      <c r="BE620" s="3"/>
      <c r="BF620" s="3"/>
      <c r="BG620" s="3"/>
      <c r="BH620" s="3"/>
      <c r="BI620" s="3"/>
    </row>
    <row r="621" ht="12.75" customHeight="1">
      <c r="A621" s="1"/>
      <c r="B621" s="1" t="str">
        <f t="array" ref="B621">ifna(iferror(xlookup(C:C,'1000'!A:A,'1000'!D:D),iferror(xlookup(C:C,'2000'!A:A,'2000'!D:D),xlookup(C:C,'3000'!A:A,'3000'!D:D))),"-")</f>
        <v>-</v>
      </c>
      <c r="C621" s="26">
        <v>1469.0</v>
      </c>
      <c r="D621" s="27" t="s">
        <v>2524</v>
      </c>
      <c r="E621" s="27" t="s">
        <v>2525</v>
      </c>
      <c r="F621" s="27" t="s">
        <v>170</v>
      </c>
      <c r="G621" s="27">
        <v>18.0</v>
      </c>
      <c r="H621" s="28"/>
      <c r="I621" s="29" t="s">
        <v>2526</v>
      </c>
      <c r="J621" s="27"/>
      <c r="K621" s="30" t="s">
        <v>2527</v>
      </c>
      <c r="L621" s="6" t="s">
        <v>2527</v>
      </c>
      <c r="M621" s="6"/>
      <c r="N621" s="153" t="s">
        <v>58</v>
      </c>
      <c r="O621" s="149" t="s">
        <v>58</v>
      </c>
      <c r="P621" s="65" t="s">
        <v>46</v>
      </c>
      <c r="Q621" s="65"/>
      <c r="R621" s="65"/>
      <c r="S621" s="65"/>
      <c r="T621" s="65"/>
      <c r="U621" s="65"/>
      <c r="V621" s="65"/>
      <c r="W621" s="65"/>
      <c r="X621" s="65"/>
      <c r="Y621" s="65"/>
      <c r="Z621" s="38" t="str">
        <f t="array" ref="Z621">IFERROR(xlookup(C:C,'Follow up.1'!A:A,'Follow up.1'!AF:AF),"-")</f>
        <v>-</v>
      </c>
      <c r="AA621" s="6"/>
      <c r="AB621" s="6"/>
      <c r="AC621" s="6"/>
      <c r="AD621" s="6"/>
      <c r="AE621" s="6"/>
      <c r="AF621" s="6"/>
      <c r="AG621" s="6"/>
      <c r="AH621" s="6"/>
      <c r="AI621" s="6"/>
      <c r="AJ621" s="6"/>
      <c r="AK621" s="6"/>
      <c r="AL621" s="6"/>
      <c r="AM621" s="6"/>
      <c r="AN621" s="39" t="str">
        <f t="array" ref="AN621">IFNA(TEXT(XLOOKUP(C:C,'Follow up.2'!B:B,'Follow up.2'!AF:AF), "mm/yyyy"), "-")</f>
        <v>-</v>
      </c>
      <c r="AO621" s="6"/>
      <c r="AP621" s="3"/>
      <c r="AQ621" s="3"/>
      <c r="AR621" s="3"/>
      <c r="AS621" s="3"/>
      <c r="AT621" s="3"/>
      <c r="AU621" s="3"/>
      <c r="AV621" s="3"/>
      <c r="AW621" s="3"/>
      <c r="AX621" s="3"/>
      <c r="AY621" s="3"/>
      <c r="AZ621" s="3"/>
      <c r="BA621" s="3"/>
      <c r="BB621" s="3"/>
      <c r="BC621" s="3"/>
      <c r="BD621" s="3"/>
      <c r="BE621" s="3"/>
      <c r="BF621" s="3"/>
      <c r="BG621" s="3"/>
      <c r="BH621" s="3"/>
      <c r="BI621" s="3"/>
    </row>
    <row r="622" ht="12.75" customHeight="1">
      <c r="A622" s="1"/>
      <c r="B622" s="1" t="str">
        <f t="array" ref="B622">ifna(iferror(xlookup(C:C,'1000'!A:A,'1000'!D:D),iferror(xlookup(C:C,'2000'!A:A,'2000'!D:D),xlookup(C:C,'3000'!A:A,'3000'!D:D))),"-")</f>
        <v>-</v>
      </c>
      <c r="C622" s="119">
        <v>1469.0</v>
      </c>
      <c r="D622" s="27" t="s">
        <v>2524</v>
      </c>
      <c r="E622" s="27" t="s">
        <v>2525</v>
      </c>
      <c r="F622" s="27" t="s">
        <v>170</v>
      </c>
      <c r="G622" s="27">
        <v>18.0</v>
      </c>
      <c r="H622" s="28"/>
      <c r="I622" s="29" t="s">
        <v>2526</v>
      </c>
      <c r="J622" s="27"/>
      <c r="K622" s="30" t="s">
        <v>2528</v>
      </c>
      <c r="L622" s="6" t="s">
        <v>2528</v>
      </c>
      <c r="M622" s="6"/>
      <c r="N622" s="153" t="s">
        <v>58</v>
      </c>
      <c r="O622" s="149" t="s">
        <v>58</v>
      </c>
      <c r="P622" s="65"/>
      <c r="Q622" s="65"/>
      <c r="R622" s="65"/>
      <c r="S622" s="65"/>
      <c r="T622" s="65"/>
      <c r="U622" s="65"/>
      <c r="V622" s="65"/>
      <c r="W622" s="65"/>
      <c r="X622" s="65"/>
      <c r="Y622" s="65"/>
      <c r="Z622" s="38" t="str">
        <f t="array" ref="Z622">IFERROR(xlookup(C:C,'Follow up.1'!A:A,'Follow up.1'!AF:AF),"-")</f>
        <v>-</v>
      </c>
      <c r="AA622" s="6"/>
      <c r="AB622" s="6"/>
      <c r="AC622" s="6"/>
      <c r="AD622" s="6"/>
      <c r="AE622" s="6"/>
      <c r="AF622" s="6"/>
      <c r="AG622" s="6"/>
      <c r="AH622" s="6"/>
      <c r="AI622" s="6"/>
      <c r="AJ622" s="6"/>
      <c r="AK622" s="6"/>
      <c r="AL622" s="6"/>
      <c r="AM622" s="6"/>
      <c r="AN622" s="39" t="str">
        <f t="array" ref="AN622">IFNA(TEXT(XLOOKUP(C:C,'Follow up.2'!B:B,'Follow up.2'!AF:AF), "mm/yyyy"), "-")</f>
        <v>-</v>
      </c>
      <c r="AO622" s="6"/>
      <c r="AP622" s="3"/>
      <c r="AQ622" s="3"/>
      <c r="AR622" s="3"/>
      <c r="AS622" s="3"/>
      <c r="AT622" s="3"/>
      <c r="AU622" s="3"/>
      <c r="AV622" s="3"/>
      <c r="AW622" s="3"/>
      <c r="AX622" s="3"/>
      <c r="AY622" s="3"/>
      <c r="AZ622" s="3"/>
      <c r="BA622" s="3"/>
      <c r="BB622" s="3"/>
      <c r="BC622" s="3"/>
      <c r="BD622" s="3"/>
      <c r="BE622" s="3"/>
      <c r="BF622" s="3"/>
      <c r="BG622" s="3"/>
      <c r="BH622" s="3"/>
      <c r="BI622" s="3"/>
    </row>
    <row r="623" ht="12.75" customHeight="1">
      <c r="A623" s="1"/>
      <c r="B623" s="1" t="str">
        <f t="array" ref="B623">ifna(iferror(xlookup(C:C,'1000'!A:A,'1000'!D:D),iferror(xlookup(C:C,'2000'!A:A,'2000'!D:D),xlookup(C:C,'3000'!A:A,'3000'!D:D))),"-")</f>
        <v>-</v>
      </c>
      <c r="C623" s="26">
        <v>1469.0</v>
      </c>
      <c r="D623" s="27" t="s">
        <v>2524</v>
      </c>
      <c r="E623" s="27" t="s">
        <v>2525</v>
      </c>
      <c r="F623" s="27" t="s">
        <v>170</v>
      </c>
      <c r="G623" s="27">
        <v>18.0</v>
      </c>
      <c r="H623" s="28"/>
      <c r="I623" s="29" t="s">
        <v>2526</v>
      </c>
      <c r="J623" s="27"/>
      <c r="K623" s="30" t="s">
        <v>2529</v>
      </c>
      <c r="L623" s="6" t="s">
        <v>2529</v>
      </c>
      <c r="M623" s="6"/>
      <c r="N623" s="153" t="s">
        <v>58</v>
      </c>
      <c r="O623" s="149" t="s">
        <v>58</v>
      </c>
      <c r="P623" s="65" t="s">
        <v>44</v>
      </c>
      <c r="Q623" s="65"/>
      <c r="R623" s="65"/>
      <c r="S623" s="65"/>
      <c r="T623" s="65"/>
      <c r="U623" s="65"/>
      <c r="V623" s="65"/>
      <c r="W623" s="65"/>
      <c r="X623" s="65"/>
      <c r="Y623" s="65"/>
      <c r="Z623" s="38" t="str">
        <f t="array" ref="Z623">IFERROR(xlookup(C:C,'Follow up.1'!A:A,'Follow up.1'!AF:AF),"-")</f>
        <v>-</v>
      </c>
      <c r="AA623" s="6"/>
      <c r="AB623" s="6"/>
      <c r="AC623" s="6"/>
      <c r="AD623" s="6"/>
      <c r="AE623" s="6"/>
      <c r="AF623" s="6"/>
      <c r="AG623" s="6"/>
      <c r="AH623" s="6"/>
      <c r="AI623" s="6"/>
      <c r="AJ623" s="6"/>
      <c r="AK623" s="6"/>
      <c r="AL623" s="6"/>
      <c r="AM623" s="6"/>
      <c r="AN623" s="39" t="str">
        <f t="array" ref="AN623">IFNA(TEXT(XLOOKUP(C:C,'Follow up.2'!B:B,'Follow up.2'!AF:AF), "mm/yyyy"), "-")</f>
        <v>-</v>
      </c>
      <c r="AO623" s="6"/>
      <c r="AP623" s="3"/>
      <c r="AQ623" s="3"/>
      <c r="AR623" s="3"/>
      <c r="AS623" s="3"/>
      <c r="AT623" s="3"/>
      <c r="AU623" s="3"/>
      <c r="AV623" s="3"/>
      <c r="AW623" s="3"/>
      <c r="AX623" s="3"/>
      <c r="AY623" s="3"/>
      <c r="AZ623" s="3"/>
      <c r="BA623" s="3"/>
      <c r="BB623" s="3"/>
      <c r="BC623" s="3"/>
      <c r="BD623" s="3"/>
      <c r="BE623" s="3"/>
      <c r="BF623" s="3"/>
      <c r="BG623" s="3"/>
      <c r="BH623" s="3"/>
      <c r="BI623" s="3"/>
    </row>
    <row r="624" ht="12.75" customHeight="1">
      <c r="A624" s="1"/>
      <c r="B624" s="1" t="str">
        <f t="array" ref="B624">ifna(iferror(xlookup(C:C,'1000'!A:A,'1000'!D:D),iferror(xlookup(C:C,'2000'!A:A,'2000'!D:D),xlookup(C:C,'3000'!A:A,'3000'!D:D))),"-")</f>
        <v>-</v>
      </c>
      <c r="C624" s="26">
        <v>1490.0</v>
      </c>
      <c r="D624" s="27" t="s">
        <v>2530</v>
      </c>
      <c r="E624" s="27" t="s">
        <v>2531</v>
      </c>
      <c r="F624" s="27" t="s">
        <v>170</v>
      </c>
      <c r="G624" s="27">
        <v>18.0</v>
      </c>
      <c r="H624" s="28"/>
      <c r="I624" s="29" t="s">
        <v>2532</v>
      </c>
      <c r="J624" s="27"/>
      <c r="K624" s="30" t="s">
        <v>206</v>
      </c>
      <c r="L624" s="6" t="s">
        <v>206</v>
      </c>
      <c r="M624" s="51" t="s">
        <v>895</v>
      </c>
      <c r="N624" s="153" t="s">
        <v>58</v>
      </c>
      <c r="O624" s="149" t="s">
        <v>58</v>
      </c>
      <c r="P624" s="65" t="s">
        <v>46</v>
      </c>
      <c r="Q624" s="65"/>
      <c r="R624" s="65"/>
      <c r="S624" s="65"/>
      <c r="T624" s="65"/>
      <c r="U624" s="65"/>
      <c r="V624" s="65"/>
      <c r="W624" s="65"/>
      <c r="X624" s="65"/>
      <c r="Y624" s="65"/>
      <c r="Z624" s="38" t="str">
        <f t="array" ref="Z624">IFERROR(xlookup(C:C,'Follow up.1'!A:A,'Follow up.1'!AF:AF),"-")</f>
        <v>-</v>
      </c>
      <c r="AA624" s="6"/>
      <c r="AB624" s="6"/>
      <c r="AC624" s="6"/>
      <c r="AD624" s="6"/>
      <c r="AE624" s="6"/>
      <c r="AF624" s="6"/>
      <c r="AG624" s="6"/>
      <c r="AH624" s="6"/>
      <c r="AI624" s="6"/>
      <c r="AJ624" s="6"/>
      <c r="AK624" s="6"/>
      <c r="AL624" s="6"/>
      <c r="AM624" s="6"/>
      <c r="AN624" s="39" t="str">
        <f t="array" ref="AN624">IFNA(TEXT(XLOOKUP(C:C,'Follow up.2'!B:B,'Follow up.2'!AF:AF), "mm/yyyy"), "-")</f>
        <v>-</v>
      </c>
      <c r="AO624" s="6"/>
      <c r="AP624" s="3"/>
      <c r="AQ624" s="3"/>
      <c r="AR624" s="3"/>
      <c r="AS624" s="3"/>
      <c r="AT624" s="3"/>
      <c r="AU624" s="3"/>
      <c r="AV624" s="3"/>
      <c r="AW624" s="3"/>
      <c r="AX624" s="3"/>
      <c r="AY624" s="3"/>
      <c r="AZ624" s="3"/>
      <c r="BA624" s="3"/>
      <c r="BB624" s="3"/>
      <c r="BC624" s="3"/>
      <c r="BD624" s="3"/>
      <c r="BE624" s="3"/>
      <c r="BF624" s="3"/>
      <c r="BG624" s="3"/>
      <c r="BH624" s="3"/>
      <c r="BI624" s="3"/>
    </row>
    <row r="625" ht="12.75" customHeight="1">
      <c r="A625" s="1"/>
      <c r="B625" s="1" t="str">
        <f t="array" ref="B625">ifna(iferror(xlookup(C:C,'1000'!A:A,'1000'!D:D),iferror(xlookup(C:C,'2000'!A:A,'2000'!D:D),xlookup(C:C,'3000'!A:A,'3000'!D:D))),"-")</f>
        <v>-</v>
      </c>
      <c r="C625" s="119">
        <v>1490.0</v>
      </c>
      <c r="D625" s="27" t="s">
        <v>2533</v>
      </c>
      <c r="E625" s="27" t="s">
        <v>2531</v>
      </c>
      <c r="F625" s="27" t="s">
        <v>170</v>
      </c>
      <c r="G625" s="27">
        <v>18.0</v>
      </c>
      <c r="H625" s="28"/>
      <c r="I625" s="29" t="s">
        <v>2532</v>
      </c>
      <c r="J625" s="27"/>
      <c r="K625" s="30" t="s">
        <v>206</v>
      </c>
      <c r="L625" s="6" t="s">
        <v>206</v>
      </c>
      <c r="M625" s="51" t="s">
        <v>895</v>
      </c>
      <c r="N625" s="153" t="s">
        <v>58</v>
      </c>
      <c r="O625" s="149" t="s">
        <v>58</v>
      </c>
      <c r="P625" s="65"/>
      <c r="Q625" s="65"/>
      <c r="R625" s="65"/>
      <c r="S625" s="65"/>
      <c r="T625" s="65"/>
      <c r="U625" s="65"/>
      <c r="V625" s="65"/>
      <c r="W625" s="65"/>
      <c r="X625" s="65"/>
      <c r="Y625" s="65"/>
      <c r="Z625" s="38" t="str">
        <f t="array" ref="Z625">IFERROR(xlookup(C:C,'Follow up.1'!A:A,'Follow up.1'!AF:AF),"-")</f>
        <v>-</v>
      </c>
      <c r="AA625" s="6"/>
      <c r="AB625" s="6"/>
      <c r="AC625" s="6"/>
      <c r="AD625" s="6"/>
      <c r="AE625" s="6"/>
      <c r="AF625" s="6"/>
      <c r="AG625" s="6"/>
      <c r="AH625" s="6"/>
      <c r="AI625" s="6"/>
      <c r="AJ625" s="6"/>
      <c r="AK625" s="6"/>
      <c r="AL625" s="6"/>
      <c r="AM625" s="6"/>
      <c r="AN625" s="39" t="str">
        <f t="array" ref="AN625">IFNA(TEXT(XLOOKUP(C:C,'Follow up.2'!B:B,'Follow up.2'!AF:AF), "mm/yyyy"), "-")</f>
        <v>-</v>
      </c>
      <c r="AO625" s="6"/>
      <c r="AP625" s="3"/>
      <c r="AQ625" s="3"/>
      <c r="AR625" s="3"/>
      <c r="AS625" s="3"/>
      <c r="AT625" s="3"/>
      <c r="AU625" s="3"/>
      <c r="AV625" s="3"/>
      <c r="AW625" s="3"/>
      <c r="AX625" s="3"/>
      <c r="AY625" s="3"/>
      <c r="AZ625" s="3"/>
      <c r="BA625" s="3"/>
      <c r="BB625" s="3"/>
      <c r="BC625" s="3"/>
      <c r="BD625" s="3"/>
      <c r="BE625" s="3"/>
      <c r="BF625" s="3"/>
      <c r="BG625" s="3"/>
      <c r="BH625" s="3"/>
      <c r="BI625" s="3"/>
    </row>
    <row r="626" ht="12.75" customHeight="1">
      <c r="A626" s="1"/>
      <c r="B626" s="1" t="str">
        <f t="array" ref="B626">ifna(iferror(xlookup(C:C,'1000'!A:A,'1000'!D:D),iferror(xlookup(C:C,'2000'!A:A,'2000'!D:D),xlookup(C:C,'3000'!A:A,'3000'!D:D))),"-")</f>
        <v>-</v>
      </c>
      <c r="C626" s="119">
        <v>1509.0</v>
      </c>
      <c r="D626" s="27" t="s">
        <v>2534</v>
      </c>
      <c r="E626" s="27" t="s">
        <v>662</v>
      </c>
      <c r="F626" s="27" t="s">
        <v>124</v>
      </c>
      <c r="G626" s="27">
        <v>18.0</v>
      </c>
      <c r="H626" s="28"/>
      <c r="I626" s="29" t="s">
        <v>2535</v>
      </c>
      <c r="J626" s="27"/>
      <c r="K626" s="30" t="s">
        <v>2536</v>
      </c>
      <c r="L626" s="6" t="s">
        <v>2536</v>
      </c>
      <c r="M626" s="6"/>
      <c r="N626" s="153" t="s">
        <v>58</v>
      </c>
      <c r="O626" s="149" t="s">
        <v>58</v>
      </c>
      <c r="P626" s="65"/>
      <c r="Q626" s="65"/>
      <c r="R626" s="65"/>
      <c r="S626" s="65"/>
      <c r="T626" s="65"/>
      <c r="U626" s="65"/>
      <c r="V626" s="65"/>
      <c r="W626" s="65"/>
      <c r="X626" s="65"/>
      <c r="Y626" s="65"/>
      <c r="Z626" s="38" t="str">
        <f t="array" ref="Z626">IFERROR(xlookup(C:C,'Follow up.1'!A:A,'Follow up.1'!AF:AF),"-")</f>
        <v>-</v>
      </c>
      <c r="AA626" s="6"/>
      <c r="AB626" s="6"/>
      <c r="AC626" s="6"/>
      <c r="AD626" s="6"/>
      <c r="AE626" s="6"/>
      <c r="AF626" s="6"/>
      <c r="AG626" s="6"/>
      <c r="AH626" s="6"/>
      <c r="AI626" s="6"/>
      <c r="AJ626" s="6"/>
      <c r="AK626" s="6"/>
      <c r="AL626" s="6"/>
      <c r="AM626" s="6"/>
      <c r="AN626" s="39" t="str">
        <f t="array" ref="AN626">IFNA(TEXT(XLOOKUP(C:C,'Follow up.2'!B:B,'Follow up.2'!AF:AF), "mm/yyyy"), "-")</f>
        <v>-</v>
      </c>
      <c r="AO626" s="6"/>
      <c r="AP626" s="3"/>
      <c r="AQ626" s="3"/>
      <c r="AR626" s="3"/>
      <c r="AS626" s="3"/>
      <c r="AT626" s="3"/>
      <c r="AU626" s="3"/>
      <c r="AV626" s="3"/>
      <c r="AW626" s="3"/>
      <c r="AX626" s="3"/>
      <c r="AY626" s="3"/>
      <c r="AZ626" s="3"/>
      <c r="BA626" s="3"/>
      <c r="BB626" s="3"/>
      <c r="BC626" s="3"/>
      <c r="BD626" s="3"/>
      <c r="BE626" s="3"/>
      <c r="BF626" s="3"/>
      <c r="BG626" s="3"/>
      <c r="BH626" s="3"/>
      <c r="BI626" s="3"/>
    </row>
    <row r="627" ht="12.75" customHeight="1">
      <c r="A627" s="1"/>
      <c r="B627" s="1" t="str">
        <f t="array" ref="B627">ifna(iferror(xlookup(C:C,'1000'!A:A,'1000'!D:D),iferror(xlookup(C:C,'2000'!A:A,'2000'!D:D),xlookup(C:C,'3000'!A:A,'3000'!D:D))),"-")</f>
        <v>-</v>
      </c>
      <c r="C627" s="119">
        <v>1548.0</v>
      </c>
      <c r="D627" s="27" t="s">
        <v>2537</v>
      </c>
      <c r="E627" s="27" t="s">
        <v>1364</v>
      </c>
      <c r="F627" s="27" t="s">
        <v>124</v>
      </c>
      <c r="G627" s="27">
        <v>18.0</v>
      </c>
      <c r="H627" s="28"/>
      <c r="I627" s="29" t="s">
        <v>2538</v>
      </c>
      <c r="J627" s="27"/>
      <c r="K627" s="30" t="s">
        <v>2539</v>
      </c>
      <c r="L627" s="6" t="s">
        <v>2539</v>
      </c>
      <c r="M627" s="6"/>
      <c r="N627" s="153" t="s">
        <v>58</v>
      </c>
      <c r="O627" s="149" t="s">
        <v>58</v>
      </c>
      <c r="P627" s="65" t="s">
        <v>56</v>
      </c>
      <c r="Q627" s="65"/>
      <c r="R627" s="65"/>
      <c r="S627" s="65"/>
      <c r="T627" s="65"/>
      <c r="U627" s="65"/>
      <c r="V627" s="65"/>
      <c r="W627" s="65"/>
      <c r="X627" s="65"/>
      <c r="Y627" s="65"/>
      <c r="Z627" s="38" t="str">
        <f t="array" ref="Z627">IFERROR(xlookup(C:C,'Follow up.1'!A:A,'Follow up.1'!AF:AF),"-")</f>
        <v>-</v>
      </c>
      <c r="AA627" s="6"/>
      <c r="AB627" s="6"/>
      <c r="AC627" s="6"/>
      <c r="AD627" s="6"/>
      <c r="AE627" s="6"/>
      <c r="AF627" s="6"/>
      <c r="AG627" s="6"/>
      <c r="AH627" s="6"/>
      <c r="AI627" s="6"/>
      <c r="AJ627" s="6"/>
      <c r="AK627" s="6"/>
      <c r="AL627" s="6"/>
      <c r="AM627" s="6"/>
      <c r="AN627" s="39" t="str">
        <f t="array" ref="AN627">IFNA(TEXT(XLOOKUP(C:C,'Follow up.2'!B:B,'Follow up.2'!AF:AF), "mm/yyyy"), "-")</f>
        <v>-</v>
      </c>
      <c r="AO627" s="6"/>
      <c r="AP627" s="3"/>
      <c r="AQ627" s="3"/>
      <c r="AR627" s="3"/>
      <c r="AS627" s="3"/>
      <c r="AT627" s="3"/>
      <c r="AU627" s="3"/>
      <c r="AV627" s="3"/>
      <c r="AW627" s="3"/>
      <c r="AX627" s="3"/>
      <c r="AY627" s="3"/>
      <c r="AZ627" s="3"/>
      <c r="BA627" s="3"/>
      <c r="BB627" s="3"/>
      <c r="BC627" s="3"/>
      <c r="BD627" s="3"/>
      <c r="BE627" s="3"/>
      <c r="BF627" s="3"/>
      <c r="BG627" s="3"/>
      <c r="BH627" s="3"/>
      <c r="BI627" s="3"/>
    </row>
    <row r="628" ht="12.75" customHeight="1">
      <c r="A628" s="1"/>
      <c r="B628" s="1" t="str">
        <f t="array" ref="B628">ifna(iferror(xlookup(C:C,'1000'!A:A,'1000'!D:D),iferror(xlookup(C:C,'2000'!A:A,'2000'!D:D),xlookup(C:C,'3000'!A:A,'3000'!D:D))),"-")</f>
        <v>-</v>
      </c>
      <c r="C628" s="26">
        <v>1601.0</v>
      </c>
      <c r="D628" s="27" t="s">
        <v>2540</v>
      </c>
      <c r="E628" s="27" t="s">
        <v>2541</v>
      </c>
      <c r="F628" s="27" t="s">
        <v>170</v>
      </c>
      <c r="G628" s="27">
        <v>18.0</v>
      </c>
      <c r="H628" s="28" t="s">
        <v>654</v>
      </c>
      <c r="I628" s="29" t="s">
        <v>2542</v>
      </c>
      <c r="J628" s="27"/>
      <c r="K628" s="30" t="s">
        <v>2543</v>
      </c>
      <c r="L628" s="31" t="s">
        <v>2543</v>
      </c>
      <c r="M628" s="31"/>
      <c r="N628" s="153" t="s">
        <v>58</v>
      </c>
      <c r="O628" s="149" t="s">
        <v>58</v>
      </c>
      <c r="P628" s="35" t="s">
        <v>106</v>
      </c>
      <c r="Q628" s="35"/>
      <c r="R628" s="35"/>
      <c r="S628" s="35"/>
      <c r="T628" s="35"/>
      <c r="U628" s="35"/>
      <c r="V628" s="35"/>
      <c r="W628" s="35"/>
      <c r="X628" s="35"/>
      <c r="Y628" s="35"/>
      <c r="Z628" s="38" t="str">
        <f t="array" ref="Z628">IFERROR(xlookup(C:C,'Follow up.1'!A:A,'Follow up.1'!AF:AF),"-")</f>
        <v>-</v>
      </c>
      <c r="AA628" s="31"/>
      <c r="AB628" s="31"/>
      <c r="AC628" s="31"/>
      <c r="AD628" s="31"/>
      <c r="AE628" s="31"/>
      <c r="AF628" s="31"/>
      <c r="AG628" s="31"/>
      <c r="AH628" s="31"/>
      <c r="AI628" s="31"/>
      <c r="AJ628" s="31"/>
      <c r="AK628" s="31"/>
      <c r="AL628" s="31"/>
      <c r="AM628" s="31"/>
      <c r="AN628" s="39" t="str">
        <f t="array" ref="AN628">IFNA(TEXT(XLOOKUP(C:C,'Follow up.2'!B:B,'Follow up.2'!AF:AF), "mm/yyyy"), "-")</f>
        <v>-</v>
      </c>
      <c r="AO628" s="31"/>
      <c r="AP628" s="30"/>
      <c r="AQ628" s="13"/>
      <c r="AR628" s="13"/>
      <c r="AS628" s="13"/>
      <c r="AT628" s="13"/>
      <c r="AU628" s="13"/>
      <c r="AV628" s="13"/>
      <c r="AW628" s="3"/>
      <c r="AX628" s="3"/>
      <c r="AY628" s="3"/>
      <c r="AZ628" s="3"/>
      <c r="BA628" s="3"/>
      <c r="BB628" s="3"/>
      <c r="BC628" s="3"/>
      <c r="BD628" s="3"/>
      <c r="BE628" s="3"/>
      <c r="BF628" s="3"/>
      <c r="BG628" s="3"/>
      <c r="BH628" s="3"/>
      <c r="BI628" s="3"/>
    </row>
    <row r="629" ht="12.75" customHeight="1">
      <c r="A629" s="1"/>
      <c r="B629" s="1" t="str">
        <f t="array" ref="B629">ifna(iferror(xlookup(C:C,'1000'!A:A,'1000'!D:D),iferror(xlookup(C:C,'2000'!A:A,'2000'!D:D),xlookup(C:C,'3000'!A:A,'3000'!D:D))),"-")</f>
        <v>-</v>
      </c>
      <c r="C629" s="52">
        <v>1654.0</v>
      </c>
      <c r="D629" s="53" t="s">
        <v>2544</v>
      </c>
      <c r="E629" s="53" t="s">
        <v>2545</v>
      </c>
      <c r="F629" s="53" t="s">
        <v>71</v>
      </c>
      <c r="G629" s="53">
        <v>18.0</v>
      </c>
      <c r="H629" s="28" t="s">
        <v>2546</v>
      </c>
      <c r="I629" s="54" t="s">
        <v>2547</v>
      </c>
      <c r="J629" s="53" t="s">
        <v>2547</v>
      </c>
      <c r="K629" s="55" t="s">
        <v>42</v>
      </c>
      <c r="L629" s="40" t="s">
        <v>42</v>
      </c>
      <c r="M629" s="51" t="s">
        <v>895</v>
      </c>
      <c r="N629" s="153" t="s">
        <v>58</v>
      </c>
      <c r="O629" s="149" t="s">
        <v>58</v>
      </c>
      <c r="P629" s="164" t="s">
        <v>45</v>
      </c>
      <c r="Q629" s="35"/>
      <c r="R629" s="35"/>
      <c r="S629" s="35"/>
      <c r="T629" s="35"/>
      <c r="U629" s="35"/>
      <c r="V629" s="35"/>
      <c r="W629" s="35"/>
      <c r="X629" s="35"/>
      <c r="Y629" s="35"/>
      <c r="Z629" s="38" t="str">
        <f t="array" ref="Z629">IFERROR(xlookup(C:C,'Follow up.1'!A:A,'Follow up.1'!AF:AF),"-")</f>
        <v>-</v>
      </c>
      <c r="AA629" s="45"/>
      <c r="AB629" s="45"/>
      <c r="AC629" s="45"/>
      <c r="AD629" s="45"/>
      <c r="AE629" s="45"/>
      <c r="AF629" s="45"/>
      <c r="AG629" s="45"/>
      <c r="AH629" s="45"/>
      <c r="AI629" s="45"/>
      <c r="AJ629" s="45"/>
      <c r="AK629" s="45"/>
      <c r="AL629" s="45"/>
      <c r="AM629" s="45"/>
      <c r="AN629" s="39" t="str">
        <f t="array" ref="AN629">IFNA(TEXT(XLOOKUP(C:C,'Follow up.2'!B:B,'Follow up.2'!AF:AF), "mm/yyyy"), "-")</f>
        <v>-</v>
      </c>
      <c r="AO629" s="45"/>
      <c r="AP629" s="55"/>
      <c r="AW629" s="3"/>
      <c r="AX629" s="3"/>
      <c r="AY629" s="3"/>
      <c r="AZ629" s="3"/>
      <c r="BA629" s="3"/>
      <c r="BB629" s="3"/>
      <c r="BC629" s="3"/>
      <c r="BD629" s="3"/>
      <c r="BE629" s="3"/>
      <c r="BF629" s="3"/>
      <c r="BG629" s="3"/>
      <c r="BH629" s="3"/>
      <c r="BI629" s="3"/>
    </row>
    <row r="630" ht="12.75" customHeight="1">
      <c r="A630" s="1"/>
      <c r="B630" s="1" t="str">
        <f t="array" ref="B630">ifna(iferror(xlookup(C:C,'1000'!A:A,'1000'!D:D),iferror(xlookup(C:C,'2000'!A:A,'2000'!D:D),xlookup(C:C,'3000'!A:A,'3000'!D:D))),"-")</f>
        <v>-</v>
      </c>
      <c r="C630" s="106">
        <v>1885.0</v>
      </c>
      <c r="D630" s="107" t="s">
        <v>2548</v>
      </c>
      <c r="E630" s="108" t="s">
        <v>2549</v>
      </c>
      <c r="F630" s="98" t="s">
        <v>38</v>
      </c>
      <c r="G630" s="108">
        <v>18.0</v>
      </c>
      <c r="H630" s="109" t="s">
        <v>2550</v>
      </c>
      <c r="I630" s="109">
        <v>4.846277349E9</v>
      </c>
      <c r="J630" s="107">
        <v>4.846277349E9</v>
      </c>
      <c r="K630" s="110"/>
      <c r="L630" s="111" t="s">
        <v>42</v>
      </c>
      <c r="M630" s="51" t="s">
        <v>895</v>
      </c>
      <c r="N630" s="82" t="s">
        <v>654</v>
      </c>
      <c r="O630" s="145" t="s">
        <v>654</v>
      </c>
      <c r="P630" s="65"/>
      <c r="Q630" s="65"/>
      <c r="R630" s="65"/>
      <c r="S630" s="65"/>
      <c r="T630" s="65"/>
      <c r="U630" s="65"/>
      <c r="V630" s="65"/>
      <c r="W630" s="65"/>
      <c r="X630" s="65"/>
      <c r="Y630" s="65"/>
      <c r="Z630" s="38" t="str">
        <f t="array" ref="Z630">IFERROR(xlookup(C:C,'Follow up.1'!A:A,'Follow up.1'!AF:AF),"-")</f>
        <v>-</v>
      </c>
      <c r="AA630" s="6"/>
      <c r="AB630" s="6"/>
      <c r="AC630" s="6"/>
      <c r="AD630" s="6"/>
      <c r="AE630" s="6"/>
      <c r="AF630" s="6"/>
      <c r="AG630" s="6"/>
      <c r="AH630" s="6"/>
      <c r="AI630" s="6"/>
      <c r="AJ630" s="6"/>
      <c r="AK630" s="6"/>
      <c r="AL630" s="6"/>
      <c r="AM630" s="6"/>
      <c r="AN630" s="39" t="str">
        <f t="array" ref="AN630">IFNA(TEXT(XLOOKUP(C:C,'Follow up.2'!B:B,'Follow up.2'!AF:AF), "mm/yyyy"), "-")</f>
        <v>-</v>
      </c>
      <c r="AO630" s="6"/>
      <c r="AP630" s="3"/>
      <c r="AQ630" s="3"/>
      <c r="AR630" s="3"/>
      <c r="AS630" s="3"/>
      <c r="AT630" s="3"/>
      <c r="AU630" s="3"/>
      <c r="AV630" s="3"/>
      <c r="AW630" s="3"/>
      <c r="AX630" s="3"/>
      <c r="AY630" s="3"/>
      <c r="AZ630" s="3"/>
      <c r="BA630" s="3"/>
      <c r="BB630" s="3"/>
      <c r="BC630" s="3"/>
      <c r="BD630" s="3"/>
      <c r="BE630" s="3"/>
      <c r="BF630" s="3"/>
      <c r="BG630" s="3"/>
      <c r="BH630" s="3"/>
      <c r="BI630" s="3"/>
    </row>
    <row r="631" ht="12.75" customHeight="1">
      <c r="A631" s="1"/>
      <c r="B631" s="1" t="str">
        <f t="array" ref="B631">ifna(iferror(xlookup(C:C,'1000'!A:A,'1000'!D:D),iferror(xlookup(C:C,'2000'!A:A,'2000'!D:D),xlookup(C:C,'3000'!A:A,'3000'!D:D))),"-")</f>
        <v>-</v>
      </c>
      <c r="C631" s="106">
        <v>1888.0</v>
      </c>
      <c r="D631" s="107" t="s">
        <v>2192</v>
      </c>
      <c r="E631" s="108" t="s">
        <v>2551</v>
      </c>
      <c r="F631" s="98" t="s">
        <v>38</v>
      </c>
      <c r="G631" s="108">
        <v>18.0</v>
      </c>
      <c r="H631" s="109" t="s">
        <v>2192</v>
      </c>
      <c r="I631" s="109">
        <v>3.023335546E9</v>
      </c>
      <c r="J631" s="107">
        <v>3.023335546E9</v>
      </c>
      <c r="K631" s="110"/>
      <c r="L631" s="111" t="s">
        <v>42</v>
      </c>
      <c r="M631" s="51" t="s">
        <v>895</v>
      </c>
      <c r="N631" s="82" t="s">
        <v>654</v>
      </c>
      <c r="O631" s="145" t="s">
        <v>654</v>
      </c>
      <c r="P631" s="65"/>
      <c r="Q631" s="65"/>
      <c r="R631" s="65"/>
      <c r="S631" s="65"/>
      <c r="T631" s="65"/>
      <c r="U631" s="65"/>
      <c r="V631" s="65"/>
      <c r="W631" s="65"/>
      <c r="X631" s="65"/>
      <c r="Y631" s="65"/>
      <c r="Z631" s="38" t="str">
        <f t="array" ref="Z631">IFERROR(xlookup(C:C,'Follow up.1'!A:A,'Follow up.1'!AF:AF),"-")</f>
        <v>-</v>
      </c>
      <c r="AA631" s="6"/>
      <c r="AB631" s="6"/>
      <c r="AC631" s="6"/>
      <c r="AD631" s="6"/>
      <c r="AE631" s="6"/>
      <c r="AF631" s="6"/>
      <c r="AG631" s="6"/>
      <c r="AH631" s="6"/>
      <c r="AI631" s="6"/>
      <c r="AJ631" s="6"/>
      <c r="AK631" s="6"/>
      <c r="AL631" s="6"/>
      <c r="AM631" s="6"/>
      <c r="AN631" s="39" t="str">
        <f t="array" ref="AN631">IFNA(TEXT(XLOOKUP(C:C,'Follow up.2'!B:B,'Follow up.2'!AF:AF), "mm/yyyy"), "-")</f>
        <v>-</v>
      </c>
      <c r="AO631" s="6"/>
      <c r="AP631" s="3"/>
      <c r="AQ631" s="3"/>
      <c r="AR631" s="3"/>
      <c r="AS631" s="3"/>
      <c r="AT631" s="3"/>
      <c r="AU631" s="3"/>
      <c r="AV631" s="3"/>
      <c r="AW631" s="3"/>
      <c r="AX631" s="3"/>
      <c r="AY631" s="3"/>
      <c r="AZ631" s="3"/>
      <c r="BA631" s="3"/>
      <c r="BB631" s="3"/>
      <c r="BC631" s="3"/>
      <c r="BD631" s="3"/>
      <c r="BE631" s="3"/>
      <c r="BF631" s="3"/>
      <c r="BG631" s="3"/>
      <c r="BH631" s="3"/>
      <c r="BI631" s="3"/>
    </row>
    <row r="632" ht="12.75" customHeight="1">
      <c r="A632" s="1"/>
      <c r="B632" s="1" t="str">
        <f t="array" ref="B632">ifna(iferror(xlookup(C:C,'1000'!A:A,'1000'!D:D),iferror(xlookup(C:C,'2000'!A:A,'2000'!D:D),xlookup(C:C,'3000'!A:A,'3000'!D:D))),"-")</f>
        <v>-</v>
      </c>
      <c r="C632" s="1462">
        <v>1894.0</v>
      </c>
      <c r="D632" s="107" t="s">
        <v>2552</v>
      </c>
      <c r="E632" s="108" t="s">
        <v>2553</v>
      </c>
      <c r="F632" s="98" t="s">
        <v>38</v>
      </c>
      <c r="G632" s="108">
        <v>18.0</v>
      </c>
      <c r="H632" s="109" t="s">
        <v>2554</v>
      </c>
      <c r="I632" s="109">
        <v>2.677889831E9</v>
      </c>
      <c r="J632" s="107">
        <v>2.677889831E9</v>
      </c>
      <c r="K632" s="110"/>
      <c r="L632" s="111" t="s">
        <v>42</v>
      </c>
      <c r="M632" s="51" t="s">
        <v>895</v>
      </c>
      <c r="N632" s="82" t="s">
        <v>654</v>
      </c>
      <c r="O632" s="145" t="s">
        <v>654</v>
      </c>
      <c r="P632" s="65"/>
      <c r="Q632" s="65"/>
      <c r="R632" s="65"/>
      <c r="S632" s="65"/>
      <c r="T632" s="65"/>
      <c r="U632" s="65"/>
      <c r="V632" s="65"/>
      <c r="W632" s="65"/>
      <c r="X632" s="65"/>
      <c r="Y632" s="65"/>
      <c r="Z632" s="38" t="str">
        <f t="array" ref="Z632">IFERROR(xlookup(C:C,'Follow up.1'!A:A,'Follow up.1'!AF:AF),"-")</f>
        <v>-</v>
      </c>
      <c r="AA632" s="6"/>
      <c r="AB632" s="6"/>
      <c r="AC632" s="6"/>
      <c r="AD632" s="6"/>
      <c r="AE632" s="6"/>
      <c r="AF632" s="6"/>
      <c r="AG632" s="6"/>
      <c r="AH632" s="6"/>
      <c r="AI632" s="6"/>
      <c r="AJ632" s="6"/>
      <c r="AK632" s="6"/>
      <c r="AL632" s="6"/>
      <c r="AM632" s="6"/>
      <c r="AN632" s="39" t="str">
        <f t="array" ref="AN632">IFNA(TEXT(XLOOKUP(C:C,'Follow up.2'!B:B,'Follow up.2'!AF:AF), "mm/yyyy"), "-")</f>
        <v>-</v>
      </c>
      <c r="AO632" s="6"/>
      <c r="AP632" s="3"/>
      <c r="AQ632" s="3"/>
      <c r="AR632" s="3"/>
      <c r="AS632" s="3"/>
      <c r="AT632" s="3"/>
      <c r="AU632" s="3"/>
      <c r="AV632" s="3"/>
      <c r="AW632" s="3"/>
      <c r="AX632" s="3"/>
      <c r="AY632" s="3"/>
      <c r="AZ632" s="3"/>
      <c r="BA632" s="3"/>
      <c r="BB632" s="3"/>
      <c r="BC632" s="3"/>
      <c r="BD632" s="3"/>
      <c r="BE632" s="3"/>
      <c r="BF632" s="3"/>
      <c r="BG632" s="3"/>
      <c r="BH632" s="3"/>
      <c r="BI632" s="3"/>
    </row>
    <row r="633" ht="12.75" customHeight="1">
      <c r="A633" s="1"/>
      <c r="B633" s="1" t="str">
        <f t="array" ref="B633">ifna(iferror(xlookup(C:C,'1000'!A:A,'1000'!D:D),iferror(xlookup(C:C,'2000'!A:A,'2000'!D:D),xlookup(C:C,'3000'!A:A,'3000'!D:D))),"-")</f>
        <v>-</v>
      </c>
      <c r="C633" s="106">
        <v>1896.0</v>
      </c>
      <c r="D633" s="107" t="s">
        <v>2555</v>
      </c>
      <c r="E633" s="209"/>
      <c r="F633" s="98" t="s">
        <v>38</v>
      </c>
      <c r="G633" s="108">
        <v>18.0</v>
      </c>
      <c r="H633" s="109" t="s">
        <v>2556</v>
      </c>
      <c r="I633" s="109">
        <v>6.108887744E9</v>
      </c>
      <c r="J633" s="107">
        <v>6.108887744E9</v>
      </c>
      <c r="K633" s="110"/>
      <c r="L633" s="111" t="s">
        <v>42</v>
      </c>
      <c r="M633" s="51" t="s">
        <v>895</v>
      </c>
      <c r="N633" s="82" t="s">
        <v>654</v>
      </c>
      <c r="O633" s="145" t="s">
        <v>654</v>
      </c>
      <c r="P633" s="65"/>
      <c r="Q633" s="65"/>
      <c r="R633" s="65"/>
      <c r="S633" s="65"/>
      <c r="T633" s="65"/>
      <c r="U633" s="65"/>
      <c r="V633" s="65"/>
      <c r="W633" s="65"/>
      <c r="X633" s="65"/>
      <c r="Y633" s="65"/>
      <c r="Z633" s="38" t="str">
        <f t="array" ref="Z633">IFERROR(xlookup(C:C,'Follow up.1'!A:A,'Follow up.1'!AF:AF),"-")</f>
        <v>-</v>
      </c>
      <c r="AA633" s="6"/>
      <c r="AB633" s="6"/>
      <c r="AC633" s="6"/>
      <c r="AD633" s="6"/>
      <c r="AE633" s="6"/>
      <c r="AF633" s="6"/>
      <c r="AG633" s="6"/>
      <c r="AH633" s="6"/>
      <c r="AI633" s="6"/>
      <c r="AJ633" s="6"/>
      <c r="AK633" s="6"/>
      <c r="AL633" s="6"/>
      <c r="AM633" s="6"/>
      <c r="AN633" s="39" t="str">
        <f t="array" ref="AN633">IFNA(TEXT(XLOOKUP(C:C,'Follow up.2'!B:B,'Follow up.2'!AF:AF), "mm/yyyy"), "-")</f>
        <v>-</v>
      </c>
      <c r="AO633" s="6"/>
      <c r="AP633" s="3"/>
      <c r="AQ633" s="3"/>
      <c r="AR633" s="3"/>
      <c r="AS633" s="3"/>
      <c r="AT633" s="3"/>
      <c r="AU633" s="3"/>
      <c r="AV633" s="3"/>
      <c r="AW633" s="3"/>
      <c r="AX633" s="3"/>
      <c r="AY633" s="3"/>
      <c r="AZ633" s="3"/>
      <c r="BA633" s="3"/>
      <c r="BB633" s="3"/>
      <c r="BC633" s="3"/>
      <c r="BD633" s="3"/>
      <c r="BE633" s="3"/>
      <c r="BF633" s="3"/>
      <c r="BG633" s="3"/>
      <c r="BH633" s="3"/>
      <c r="BI633" s="3"/>
    </row>
    <row r="634" ht="12.75" customHeight="1">
      <c r="A634" s="1"/>
      <c r="B634" s="1" t="str">
        <f t="array" ref="B634">ifna(iferror(xlookup(C:C,'1000'!A:A,'1000'!D:D),iferror(xlookup(C:C,'2000'!A:A,'2000'!D:D),xlookup(C:C,'3000'!A:A,'3000'!D:D))),"-")</f>
        <v>-</v>
      </c>
      <c r="C634" s="106">
        <v>1917.0</v>
      </c>
      <c r="D634" s="107" t="s">
        <v>2557</v>
      </c>
      <c r="E634" s="108" t="s">
        <v>2558</v>
      </c>
      <c r="F634" s="98" t="s">
        <v>38</v>
      </c>
      <c r="G634" s="108">
        <v>18.0</v>
      </c>
      <c r="H634" s="109" t="s">
        <v>2559</v>
      </c>
      <c r="I634" s="109">
        <v>2.674612826E9</v>
      </c>
      <c r="J634" s="107">
        <v>2.674612826E9</v>
      </c>
      <c r="K634" s="110"/>
      <c r="L634" s="111" t="s">
        <v>42</v>
      </c>
      <c r="M634" s="51" t="s">
        <v>895</v>
      </c>
      <c r="N634" s="82" t="s">
        <v>654</v>
      </c>
      <c r="O634" s="145" t="s">
        <v>654</v>
      </c>
      <c r="P634" s="65"/>
      <c r="Q634" s="65"/>
      <c r="R634" s="65"/>
      <c r="S634" s="65"/>
      <c r="T634" s="65"/>
      <c r="U634" s="65"/>
      <c r="V634" s="65"/>
      <c r="W634" s="65"/>
      <c r="X634" s="65"/>
      <c r="Y634" s="65"/>
      <c r="Z634" s="38" t="str">
        <f t="array" ref="Z634">IFERROR(xlookup(C:C,'Follow up.1'!A:A,'Follow up.1'!AF:AF),"-")</f>
        <v>-</v>
      </c>
      <c r="AA634" s="6"/>
      <c r="AB634" s="6"/>
      <c r="AC634" s="6"/>
      <c r="AD634" s="6"/>
      <c r="AE634" s="6"/>
      <c r="AF634" s="6"/>
      <c r="AG634" s="6"/>
      <c r="AH634" s="6"/>
      <c r="AI634" s="6"/>
      <c r="AJ634" s="6"/>
      <c r="AK634" s="6"/>
      <c r="AL634" s="6"/>
      <c r="AM634" s="6"/>
      <c r="AN634" s="39" t="str">
        <f t="array" ref="AN634">IFNA(TEXT(XLOOKUP(C:C,'Follow up.2'!B:B,'Follow up.2'!AF:AF), "mm/yyyy"), "-")</f>
        <v>-</v>
      </c>
      <c r="AO634" s="6"/>
      <c r="AP634" s="3"/>
      <c r="AQ634" s="3"/>
      <c r="AR634" s="3"/>
      <c r="AS634" s="3"/>
      <c r="AT634" s="3"/>
      <c r="AU634" s="3"/>
      <c r="AV634" s="3"/>
      <c r="AW634" s="3"/>
      <c r="AX634" s="3"/>
      <c r="AY634" s="3"/>
      <c r="AZ634" s="3"/>
      <c r="BA634" s="3"/>
      <c r="BB634" s="3"/>
      <c r="BC634" s="3"/>
      <c r="BD634" s="3"/>
      <c r="BE634" s="3"/>
      <c r="BF634" s="3"/>
      <c r="BG634" s="3"/>
      <c r="BH634" s="3"/>
      <c r="BI634" s="3"/>
    </row>
    <row r="635" ht="12.75" customHeight="1">
      <c r="A635" s="1"/>
      <c r="B635" s="1" t="str">
        <f t="array" ref="B635">ifna(iferror(xlookup(C:C,'1000'!A:A,'1000'!D:D),iferror(xlookup(C:C,'2000'!A:A,'2000'!D:D),xlookup(C:C,'3000'!A:A,'3000'!D:D))),"-")</f>
        <v>-</v>
      </c>
      <c r="C635" s="106">
        <v>1918.0</v>
      </c>
      <c r="D635" s="107" t="s">
        <v>2502</v>
      </c>
      <c r="E635" s="108" t="s">
        <v>2560</v>
      </c>
      <c r="F635" s="98" t="s">
        <v>38</v>
      </c>
      <c r="G635" s="108">
        <v>18.0</v>
      </c>
      <c r="H635" s="109" t="s">
        <v>2561</v>
      </c>
      <c r="I635" s="109">
        <v>2.676477043E9</v>
      </c>
      <c r="J635" s="107">
        <v>2.67971913E9</v>
      </c>
      <c r="K635" s="110"/>
      <c r="L635" s="111" t="s">
        <v>42</v>
      </c>
      <c r="M635" s="51" t="s">
        <v>895</v>
      </c>
      <c r="N635" s="82" t="s">
        <v>654</v>
      </c>
      <c r="O635" s="145" t="s">
        <v>654</v>
      </c>
      <c r="P635" s="65"/>
      <c r="Q635" s="65"/>
      <c r="R635" s="65"/>
      <c r="S635" s="65"/>
      <c r="T635" s="65"/>
      <c r="U635" s="65"/>
      <c r="V635" s="65"/>
      <c r="W635" s="65"/>
      <c r="X635" s="65"/>
      <c r="Y635" s="65"/>
      <c r="Z635" s="38" t="str">
        <f t="array" ref="Z635">IFERROR(xlookup(C:C,'Follow up.1'!A:A,'Follow up.1'!AF:AF),"-")</f>
        <v>-</v>
      </c>
      <c r="AA635" s="6"/>
      <c r="AB635" s="6"/>
      <c r="AC635" s="6"/>
      <c r="AD635" s="6"/>
      <c r="AE635" s="6"/>
      <c r="AF635" s="6"/>
      <c r="AG635" s="6"/>
      <c r="AH635" s="6"/>
      <c r="AI635" s="6"/>
      <c r="AJ635" s="6"/>
      <c r="AK635" s="6"/>
      <c r="AL635" s="6"/>
      <c r="AM635" s="6"/>
      <c r="AN635" s="39" t="str">
        <f t="array" ref="AN635">IFNA(TEXT(XLOOKUP(C:C,'Follow up.2'!B:B,'Follow up.2'!AF:AF), "mm/yyyy"), "-")</f>
        <v>-</v>
      </c>
      <c r="AO635" s="6"/>
      <c r="AP635" s="3"/>
      <c r="AQ635" s="3"/>
      <c r="AR635" s="3"/>
      <c r="AS635" s="3"/>
      <c r="AT635" s="3"/>
      <c r="AU635" s="3"/>
      <c r="AV635" s="3"/>
      <c r="AW635" s="3"/>
      <c r="AX635" s="3"/>
      <c r="AY635" s="3"/>
      <c r="AZ635" s="3"/>
      <c r="BA635" s="3"/>
      <c r="BB635" s="3"/>
      <c r="BC635" s="3"/>
      <c r="BD635" s="3"/>
      <c r="BE635" s="3"/>
      <c r="BF635" s="3"/>
      <c r="BG635" s="3"/>
      <c r="BH635" s="3"/>
      <c r="BI635" s="3"/>
    </row>
    <row r="636" ht="12.75" customHeight="1">
      <c r="A636" s="1"/>
      <c r="B636" s="1">
        <f t="array" ref="B636">ifna(iferror(xlookup(C:C,'1000'!A:A,'1000'!D:D),iferror(xlookup(C:C,'2000'!A:A,'2000'!D:D),xlookup(C:C,'3000'!A:A,'3000'!D:D))),"-")</f>
        <v>3153</v>
      </c>
      <c r="C636" s="26">
        <v>1278.0</v>
      </c>
      <c r="D636" s="42" t="s">
        <v>2562</v>
      </c>
      <c r="E636" s="27" t="s">
        <v>2563</v>
      </c>
      <c r="F636" s="27" t="s">
        <v>92</v>
      </c>
      <c r="G636" s="27">
        <v>19.0</v>
      </c>
      <c r="H636" s="28"/>
      <c r="I636" s="29" t="s">
        <v>2564</v>
      </c>
      <c r="J636" s="29" t="s">
        <v>2564</v>
      </c>
      <c r="K636" s="30" t="s">
        <v>42</v>
      </c>
      <c r="L636" s="31" t="s">
        <v>42</v>
      </c>
      <c r="M636" s="31"/>
      <c r="N636" s="33" t="s">
        <v>654</v>
      </c>
      <c r="O636" s="86" t="s">
        <v>654</v>
      </c>
      <c r="P636" s="35" t="s">
        <v>106</v>
      </c>
      <c r="Q636" s="35" t="s">
        <v>45</v>
      </c>
      <c r="R636" s="35" t="s">
        <v>56</v>
      </c>
      <c r="S636" s="35" t="s">
        <v>56</v>
      </c>
      <c r="T636" s="35" t="s">
        <v>45</v>
      </c>
      <c r="U636" s="35" t="s">
        <v>56</v>
      </c>
      <c r="V636" s="65" t="s">
        <v>45</v>
      </c>
      <c r="W636" s="35" t="s">
        <v>106</v>
      </c>
      <c r="X636" s="35" t="s">
        <v>106</v>
      </c>
      <c r="Y636" s="35" t="s">
        <v>106</v>
      </c>
      <c r="Z636" s="38" t="str">
        <f t="array" ref="Z636">IFERROR(xlookup(C:C,'Follow up.1'!A:A,'Follow up.1'!AF:AF),"-")</f>
        <v> 11/25</v>
      </c>
      <c r="AA636" s="32" t="s">
        <v>57</v>
      </c>
      <c r="AB636" s="32" t="s">
        <v>198</v>
      </c>
      <c r="AC636" s="32" t="s">
        <v>56</v>
      </c>
      <c r="AD636" s="32" t="s">
        <v>56</v>
      </c>
      <c r="AE636" s="32"/>
      <c r="AF636" s="32" t="s">
        <v>107</v>
      </c>
      <c r="AG636" s="32" t="s">
        <v>57</v>
      </c>
      <c r="AH636" s="32"/>
      <c r="AI636" s="32" t="s">
        <v>87</v>
      </c>
      <c r="AJ636" s="32" t="s">
        <v>77</v>
      </c>
      <c r="AK636" s="32" t="s">
        <v>56</v>
      </c>
      <c r="AL636" s="32" t="s">
        <v>77</v>
      </c>
      <c r="AM636" s="32" t="s">
        <v>121</v>
      </c>
      <c r="AN636" s="39" t="str">
        <f t="array" ref="AN636">IFNA(TEXT(XLOOKUP(C:C,'Follow up.2'!B:B,'Follow up.2'!AF:AF),if(left(B636,1)="3","x", "mm/yyyy")), "-")</f>
        <v/>
      </c>
      <c r="AO636" s="86" t="s">
        <v>654</v>
      </c>
      <c r="AP636" s="27"/>
      <c r="AQ636" s="3"/>
      <c r="AR636" s="3"/>
      <c r="AS636" s="3"/>
      <c r="AT636" s="3"/>
      <c r="AU636" s="3"/>
      <c r="AV636" s="3"/>
      <c r="AW636" s="3"/>
      <c r="AX636" s="3"/>
      <c r="AY636" s="3"/>
      <c r="AZ636" s="3"/>
      <c r="BA636" s="3"/>
      <c r="BB636" s="3"/>
      <c r="BC636" s="3"/>
      <c r="BD636" s="3"/>
      <c r="BE636" s="3"/>
      <c r="BF636" s="3"/>
      <c r="BG636" s="3"/>
      <c r="BH636" s="3"/>
      <c r="BI636" s="3"/>
    </row>
    <row r="637" ht="12.75" customHeight="1">
      <c r="A637" s="1"/>
      <c r="B637" s="1">
        <f t="array" ref="B637">ifna(iferror(xlookup(C:C,'1000'!A:A,'1000'!D:D),iferror(xlookup(C:C,'2000'!A:A,'2000'!D:D),xlookup(C:C,'3000'!A:A,'3000'!D:D))),"-")</f>
        <v>3004</v>
      </c>
      <c r="C637" s="52">
        <v>38.0</v>
      </c>
      <c r="D637" s="53" t="s">
        <v>2565</v>
      </c>
      <c r="E637" s="53" t="s">
        <v>2566</v>
      </c>
      <c r="F637" s="53" t="s">
        <v>170</v>
      </c>
      <c r="G637" s="53">
        <v>19.0</v>
      </c>
      <c r="H637" s="28">
        <v>0.0</v>
      </c>
      <c r="I637" s="54">
        <v>0.0</v>
      </c>
      <c r="J637" s="53" t="s">
        <v>2567</v>
      </c>
      <c r="K637" s="30" t="s">
        <v>42</v>
      </c>
      <c r="L637" s="27" t="s">
        <v>42</v>
      </c>
      <c r="M637" s="42"/>
      <c r="N637" s="33" t="s">
        <v>654</v>
      </c>
      <c r="O637" s="145" t="s">
        <v>654</v>
      </c>
      <c r="P637" s="35" t="s">
        <v>44</v>
      </c>
      <c r="Q637" s="35" t="s">
        <v>45</v>
      </c>
      <c r="R637" s="35" t="s">
        <v>1058</v>
      </c>
      <c r="S637" s="35" t="s">
        <v>45</v>
      </c>
      <c r="T637" s="35" t="s">
        <v>45</v>
      </c>
      <c r="U637" s="35" t="s">
        <v>45</v>
      </c>
      <c r="V637" s="66" t="s">
        <v>45</v>
      </c>
      <c r="W637" s="66" t="s">
        <v>45</v>
      </c>
      <c r="X637" s="66" t="s">
        <v>45</v>
      </c>
      <c r="Y637" s="66" t="s">
        <v>45</v>
      </c>
      <c r="Z637" s="38" t="str">
        <f t="array" ref="Z637">IFERROR(xlookup(C:C,'Follow up.1'!A:A,'Follow up.1'!AF:AF),"-")</f>
        <v> 12/24</v>
      </c>
      <c r="AA637" s="31" t="s">
        <v>45</v>
      </c>
      <c r="AB637" s="31" t="s">
        <v>45</v>
      </c>
      <c r="AC637" s="31" t="s">
        <v>45</v>
      </c>
      <c r="AD637" s="31"/>
      <c r="AE637" s="31"/>
      <c r="AF637" s="31"/>
      <c r="AG637" s="31"/>
      <c r="AH637" s="31"/>
      <c r="AI637" s="31"/>
      <c r="AJ637" s="31"/>
      <c r="AK637" s="31"/>
      <c r="AL637" s="31"/>
      <c r="AM637" s="31"/>
      <c r="AN637" s="39" t="str">
        <f t="array" ref="AN637">IFNA(TEXT(XLOOKUP(C:C,'Follow up.2'!B:B,'Follow up.2'!AF:AF),if(left(B637,1)="3","x", "mm/yyyy")), "-")</f>
        <v/>
      </c>
      <c r="AO637" s="31"/>
      <c r="AP637" s="27"/>
      <c r="AQ637" s="3"/>
      <c r="AR637" s="3"/>
      <c r="AS637" s="3"/>
      <c r="AT637" s="3"/>
      <c r="AU637" s="3"/>
      <c r="AV637" s="3"/>
      <c r="AW637" s="3"/>
      <c r="AX637" s="3"/>
      <c r="AY637" s="3"/>
      <c r="AZ637" s="3"/>
      <c r="BA637" s="3"/>
      <c r="BB637" s="3"/>
      <c r="BC637" s="3"/>
      <c r="BD637" s="3"/>
      <c r="BE637" s="3"/>
      <c r="BF637" s="3"/>
      <c r="BG637" s="3"/>
      <c r="BH637" s="3"/>
      <c r="BI637" s="3"/>
    </row>
    <row r="638" ht="12.75" customHeight="1">
      <c r="A638" s="1"/>
      <c r="B638" s="1">
        <f t="array" ref="B638">ifna(iferror(xlookup(C:C,'1000'!A:A,'1000'!D:D),iferror(xlookup(C:C,'2000'!A:A,'2000'!D:D),xlookup(C:C,'3000'!A:A,'3000'!D:D))),"-")</f>
        <v>3016</v>
      </c>
      <c r="C638" s="52">
        <v>230.0</v>
      </c>
      <c r="D638" s="53" t="s">
        <v>2568</v>
      </c>
      <c r="E638" s="53" t="s">
        <v>2569</v>
      </c>
      <c r="F638" s="93" t="s">
        <v>38</v>
      </c>
      <c r="G638" s="93">
        <v>19.0</v>
      </c>
      <c r="H638" s="28">
        <v>0.0</v>
      </c>
      <c r="I638" s="54">
        <v>0.0</v>
      </c>
      <c r="J638" s="53" t="s">
        <v>2570</v>
      </c>
      <c r="K638" s="30"/>
      <c r="L638" s="27"/>
      <c r="M638" s="27"/>
      <c r="N638" s="33" t="s">
        <v>654</v>
      </c>
      <c r="O638" s="145" t="s">
        <v>654</v>
      </c>
      <c r="P638" s="35" t="s">
        <v>45</v>
      </c>
      <c r="Q638" s="35" t="s">
        <v>45</v>
      </c>
      <c r="R638" s="35" t="s">
        <v>45</v>
      </c>
      <c r="S638" s="35" t="s">
        <v>45</v>
      </c>
      <c r="T638" s="35" t="s">
        <v>45</v>
      </c>
      <c r="U638" s="35" t="s">
        <v>45</v>
      </c>
      <c r="V638" s="35" t="s">
        <v>45</v>
      </c>
      <c r="W638" s="35" t="s">
        <v>45</v>
      </c>
      <c r="X638" s="35" t="s">
        <v>45</v>
      </c>
      <c r="Y638" s="35" t="s">
        <v>45</v>
      </c>
      <c r="Z638" s="38" t="str">
        <f t="array" ref="Z638">IFERROR(xlookup(C:C,'Follow up.1'!A:A,'Follow up.1'!AF:AF),"-")</f>
        <v> 12/24</v>
      </c>
      <c r="AA638" s="31" t="s">
        <v>86</v>
      </c>
      <c r="AB638" s="31"/>
      <c r="AC638" s="31"/>
      <c r="AD638" s="31"/>
      <c r="AE638" s="31"/>
      <c r="AF638" s="31"/>
      <c r="AG638" s="31"/>
      <c r="AH638" s="31"/>
      <c r="AI638" s="31"/>
      <c r="AJ638" s="32"/>
      <c r="AK638" s="31"/>
      <c r="AL638" s="31"/>
      <c r="AM638" s="31"/>
      <c r="AN638" s="39" t="str">
        <f t="array" ref="AN638">IFNA(TEXT(XLOOKUP(C:C,'Follow up.2'!B:B,'Follow up.2'!AF:AF),if(left(B638,1)="3","x", "mm/yyyy")), "-")</f>
        <v/>
      </c>
      <c r="AO638" s="31"/>
      <c r="AP638" s="27"/>
      <c r="AQ638" s="3"/>
      <c r="AR638" s="3"/>
      <c r="AS638" s="3"/>
      <c r="AT638" s="3"/>
      <c r="AU638" s="3"/>
      <c r="AV638" s="3"/>
      <c r="AW638" s="40"/>
      <c r="AX638" s="40"/>
      <c r="AY638" s="40"/>
      <c r="AZ638" s="40"/>
      <c r="BA638" s="40"/>
      <c r="BB638" s="40"/>
      <c r="BC638" s="40"/>
      <c r="BD638" s="40"/>
      <c r="BE638" s="40"/>
      <c r="BF638" s="40"/>
      <c r="BG638" s="40"/>
      <c r="BH638" s="40"/>
      <c r="BI638" s="40"/>
    </row>
    <row r="639" ht="12.75" customHeight="1">
      <c r="A639" s="1"/>
      <c r="B639" s="1">
        <f t="array" ref="B639">ifna(iferror(xlookup(C:C,'1000'!A:A,'1000'!D:D),iferror(xlookup(C:C,'2000'!A:A,'2000'!D:D),xlookup(C:C,'3000'!A:A,'3000'!D:D))),"-")</f>
        <v>3045</v>
      </c>
      <c r="C639" s="52">
        <v>291.0</v>
      </c>
      <c r="D639" s="53" t="s">
        <v>2571</v>
      </c>
      <c r="E639" s="53" t="s">
        <v>2572</v>
      </c>
      <c r="F639" s="93" t="s">
        <v>117</v>
      </c>
      <c r="G639" s="93">
        <v>19.0</v>
      </c>
      <c r="H639" s="28">
        <v>0.0</v>
      </c>
      <c r="I639" s="54">
        <v>0.0</v>
      </c>
      <c r="J639" s="123" t="s">
        <v>2573</v>
      </c>
      <c r="K639" s="30"/>
      <c r="L639" s="27"/>
      <c r="M639" s="27"/>
      <c r="N639" s="33" t="s">
        <v>654</v>
      </c>
      <c r="O639" s="95" t="s">
        <v>654</v>
      </c>
      <c r="P639" s="35" t="s">
        <v>45</v>
      </c>
      <c r="Q639" s="35" t="s">
        <v>45</v>
      </c>
      <c r="R639" s="35" t="s">
        <v>45</v>
      </c>
      <c r="S639" s="35" t="s">
        <v>45</v>
      </c>
      <c r="T639" s="35" t="s">
        <v>45</v>
      </c>
      <c r="U639" s="35" t="s">
        <v>45</v>
      </c>
      <c r="V639" s="35" t="s">
        <v>45</v>
      </c>
      <c r="W639" s="35" t="s">
        <v>45</v>
      </c>
      <c r="X639" s="35" t="s">
        <v>45</v>
      </c>
      <c r="Y639" s="35" t="s">
        <v>45</v>
      </c>
      <c r="Z639" s="38" t="str">
        <f t="array" ref="Z639">IFERROR(xlookup(C:C,'Follow up.1'!A:A,'Follow up.1'!AF:AF),"-")</f>
        <v> 3/25</v>
      </c>
      <c r="AA639" s="32" t="s">
        <v>46</v>
      </c>
      <c r="AB639" s="32" t="s">
        <v>86</v>
      </c>
      <c r="AC639" s="32" t="s">
        <v>86</v>
      </c>
      <c r="AD639" s="32" t="s">
        <v>56</v>
      </c>
      <c r="AE639" s="32"/>
      <c r="AF639" s="32" t="s">
        <v>68</v>
      </c>
      <c r="AG639" s="32" t="s">
        <v>57</v>
      </c>
      <c r="AH639" s="32"/>
      <c r="AI639" s="32" t="s">
        <v>88</v>
      </c>
      <c r="AJ639" s="32" t="s">
        <v>2574</v>
      </c>
      <c r="AK639" s="32" t="s">
        <v>2575</v>
      </c>
      <c r="AL639" s="32" t="s">
        <v>57</v>
      </c>
      <c r="AM639" s="32" t="s">
        <v>121</v>
      </c>
      <c r="AN639" s="39" t="str">
        <f t="array" ref="AN639">IFNA(TEXT(XLOOKUP(C:C,'Follow up.2'!B:B,'Follow up.2'!AF:AF),if(left(B639,1)="3","x", "mm/yyyy")), "-")</f>
        <v>x</v>
      </c>
      <c r="AO639" s="31"/>
      <c r="AP639" s="27"/>
      <c r="AQ639" s="3"/>
      <c r="AR639" s="3"/>
      <c r="AS639" s="3"/>
      <c r="AT639" s="3"/>
      <c r="AU639" s="3"/>
      <c r="AV639" s="3"/>
      <c r="AW639" s="13"/>
      <c r="AX639" s="13"/>
      <c r="AY639" s="13"/>
      <c r="AZ639" s="13"/>
      <c r="BA639" s="13"/>
      <c r="BB639" s="13"/>
      <c r="BC639" s="13"/>
      <c r="BD639" s="13"/>
      <c r="BE639" s="13"/>
      <c r="BF639" s="13"/>
      <c r="BG639" s="13"/>
      <c r="BH639" s="13"/>
      <c r="BI639" s="13"/>
    </row>
    <row r="640" ht="12.75" customHeight="1">
      <c r="A640" s="1"/>
      <c r="B640" s="1">
        <f t="array" ref="B640">ifna(iferror(xlookup(C:C,'1000'!A:A,'1000'!D:D),iferror(xlookup(C:C,'2000'!A:A,'2000'!D:D),xlookup(C:C,'3000'!A:A,'3000'!D:D))),"-")</f>
        <v>3150</v>
      </c>
      <c r="C640" s="26">
        <v>1327.0</v>
      </c>
      <c r="D640" s="27" t="s">
        <v>2576</v>
      </c>
      <c r="E640" s="27" t="s">
        <v>2289</v>
      </c>
      <c r="F640" s="27" t="s">
        <v>81</v>
      </c>
      <c r="G640" s="27">
        <v>19.0</v>
      </c>
      <c r="H640" s="28" t="s">
        <v>2577</v>
      </c>
      <c r="I640" s="175">
        <v>2.677701956E9</v>
      </c>
      <c r="J640" s="195">
        <v>2.677701956E9</v>
      </c>
      <c r="K640" s="30" t="s">
        <v>609</v>
      </c>
      <c r="L640" s="31" t="s">
        <v>609</v>
      </c>
      <c r="M640" s="32" t="s">
        <v>2578</v>
      </c>
      <c r="N640" s="33" t="s">
        <v>654</v>
      </c>
      <c r="O640" s="86" t="s">
        <v>654</v>
      </c>
      <c r="P640" s="199" t="s">
        <v>106</v>
      </c>
      <c r="Q640" s="65" t="s">
        <v>106</v>
      </c>
      <c r="R640" s="65" t="s">
        <v>106</v>
      </c>
      <c r="S640" s="65" t="s">
        <v>106</v>
      </c>
      <c r="T640" s="65" t="s">
        <v>106</v>
      </c>
      <c r="U640" s="65" t="s">
        <v>46</v>
      </c>
      <c r="V640" s="65" t="s">
        <v>45</v>
      </c>
      <c r="W640" s="65" t="s">
        <v>106</v>
      </c>
      <c r="X640" s="65" t="s">
        <v>106</v>
      </c>
      <c r="Y640" s="65" t="s">
        <v>106</v>
      </c>
      <c r="Z640" s="38" t="str">
        <f t="array" ref="Z640">IFERROR(xlookup(C:C,'Follow up.1'!A:A,'Follow up.1'!AF:AF),"-")</f>
        <v> 11/25</v>
      </c>
      <c r="AA640" s="51" t="s">
        <v>57</v>
      </c>
      <c r="AB640" s="6"/>
      <c r="AC640" s="6"/>
      <c r="AD640" s="6"/>
      <c r="AE640" s="6"/>
      <c r="AF640" s="6"/>
      <c r="AG640" s="6"/>
      <c r="AH640" s="6"/>
      <c r="AI640" s="6"/>
      <c r="AJ640" s="6"/>
      <c r="AK640" s="6"/>
      <c r="AL640" s="6"/>
      <c r="AM640" s="6"/>
      <c r="AN640" s="39" t="str">
        <f t="array" ref="AN640">IFNA(TEXT(XLOOKUP(C:C,'Follow up.2'!B:B,'Follow up.2'!AF:AF), "mm/yyyy"), "-")</f>
        <v/>
      </c>
      <c r="AO640" s="6"/>
      <c r="AP640" s="3"/>
      <c r="AQ640" s="3"/>
      <c r="AR640" s="3"/>
      <c r="AS640" s="3"/>
      <c r="AT640" s="3"/>
      <c r="AU640" s="3"/>
      <c r="AV640" s="3"/>
      <c r="AW640" s="3"/>
      <c r="AX640" s="3"/>
      <c r="AY640" s="3"/>
      <c r="AZ640" s="3"/>
      <c r="BA640" s="3"/>
      <c r="BB640" s="3"/>
      <c r="BC640" s="3"/>
      <c r="BD640" s="3"/>
      <c r="BE640" s="3"/>
      <c r="BF640" s="3"/>
      <c r="BG640" s="3"/>
      <c r="BH640" s="3"/>
      <c r="BI640" s="3"/>
    </row>
    <row r="641" ht="12.75" customHeight="1">
      <c r="A641" s="1"/>
      <c r="B641" s="1">
        <f t="array" ref="B641">ifna(iferror(xlookup(C:C,'1000'!A:A,'1000'!D:D),iferror(xlookup(C:C,'2000'!A:A,'2000'!D:D),xlookup(C:C,'3000'!A:A,'3000'!D:D))),"-")</f>
        <v>3151</v>
      </c>
      <c r="C641" s="60">
        <v>1362.0</v>
      </c>
      <c r="D641" s="27" t="s">
        <v>2579</v>
      </c>
      <c r="E641" s="27" t="s">
        <v>49</v>
      </c>
      <c r="F641" s="27" t="s">
        <v>124</v>
      </c>
      <c r="G641" s="27">
        <v>19.0</v>
      </c>
      <c r="H641" s="28" t="s">
        <v>51</v>
      </c>
      <c r="I641" s="29"/>
      <c r="J641" s="27">
        <v>3.479053234E9</v>
      </c>
      <c r="K641" s="30" t="s">
        <v>2580</v>
      </c>
      <c r="L641" s="6" t="s">
        <v>2580</v>
      </c>
      <c r="M641" s="51" t="s">
        <v>2581</v>
      </c>
      <c r="N641" s="33" t="s">
        <v>654</v>
      </c>
      <c r="O641" s="86" t="s">
        <v>654</v>
      </c>
      <c r="P641" s="65" t="s">
        <v>56</v>
      </c>
      <c r="Q641" s="65" t="s">
        <v>56</v>
      </c>
      <c r="R641" s="65" t="s">
        <v>56</v>
      </c>
      <c r="S641" s="65" t="s">
        <v>56</v>
      </c>
      <c r="T641" s="65" t="s">
        <v>56</v>
      </c>
      <c r="U641" s="65" t="s">
        <v>56</v>
      </c>
      <c r="V641" s="65" t="s">
        <v>45</v>
      </c>
      <c r="W641" s="65" t="s">
        <v>45</v>
      </c>
      <c r="X641" s="65" t="s">
        <v>45</v>
      </c>
      <c r="Y641" s="65" t="s">
        <v>45</v>
      </c>
      <c r="Z641" s="38" t="str">
        <f t="array" ref="Z641">IFERROR(xlookup(C:C,'Follow up.1'!A:A,'Follow up.1'!AF:AF),"-")</f>
        <v> 11/25</v>
      </c>
      <c r="AA641" s="51" t="s">
        <v>57</v>
      </c>
      <c r="AB641" s="51" t="s">
        <v>107</v>
      </c>
      <c r="AC641" s="51" t="s">
        <v>107</v>
      </c>
      <c r="AD641" s="51" t="s">
        <v>107</v>
      </c>
      <c r="AE641" s="51"/>
      <c r="AF641" s="51" t="s">
        <v>198</v>
      </c>
      <c r="AG641" s="6"/>
      <c r="AH641" s="6"/>
      <c r="AI641" s="6"/>
      <c r="AJ641" s="6"/>
      <c r="AK641" s="6"/>
      <c r="AL641" s="6"/>
      <c r="AM641" s="6"/>
      <c r="AN641" s="39" t="str">
        <f t="array" ref="AN641">IFNA(TEXT(XLOOKUP(C:C,'Follow up.2'!B:B,'Follow up.2'!AF:AF), "mm/yyyy"), "-")</f>
        <v/>
      </c>
      <c r="AO641" s="6"/>
      <c r="AP641" s="3"/>
      <c r="AQ641" s="3"/>
      <c r="AR641" s="3"/>
      <c r="AS641" s="3"/>
      <c r="AT641" s="3"/>
      <c r="AU641" s="3"/>
      <c r="AV641" s="3"/>
      <c r="AW641" s="3"/>
      <c r="AX641" s="3"/>
      <c r="AY641" s="3"/>
      <c r="AZ641" s="3"/>
      <c r="BA641" s="3"/>
      <c r="BB641" s="3"/>
      <c r="BC641" s="3"/>
      <c r="BD641" s="3"/>
      <c r="BE641" s="3"/>
      <c r="BF641" s="3"/>
      <c r="BG641" s="3"/>
      <c r="BH641" s="3"/>
      <c r="BI641" s="3"/>
    </row>
    <row r="642" ht="12.75" customHeight="1">
      <c r="A642" s="1"/>
      <c r="B642" s="1">
        <f t="array" ref="B642">ifna(iferror(xlookup(C:C,'1000'!A:A,'1000'!D:D),iferror(xlookup(C:C,'2000'!A:A,'2000'!D:D),xlookup(C:C,'3000'!A:A,'3000'!D:D))),"-")</f>
        <v>3152</v>
      </c>
      <c r="C642" s="26">
        <v>1354.0</v>
      </c>
      <c r="D642" s="27" t="s">
        <v>317</v>
      </c>
      <c r="E642" s="27" t="s">
        <v>2582</v>
      </c>
      <c r="F642" s="27" t="s">
        <v>81</v>
      </c>
      <c r="G642" s="27">
        <v>19.0</v>
      </c>
      <c r="H642" s="28"/>
      <c r="I642" s="29" t="s">
        <v>2583</v>
      </c>
      <c r="J642" s="29" t="s">
        <v>2583</v>
      </c>
      <c r="K642" s="30" t="s">
        <v>609</v>
      </c>
      <c r="L642" s="31" t="s">
        <v>609</v>
      </c>
      <c r="M642" s="32" t="s">
        <v>2584</v>
      </c>
      <c r="N642" s="33" t="s">
        <v>654</v>
      </c>
      <c r="O642" s="86" t="s">
        <v>654</v>
      </c>
      <c r="P642" s="65" t="s">
        <v>106</v>
      </c>
      <c r="Q642" s="65" t="s">
        <v>106</v>
      </c>
      <c r="R642" s="65" t="s">
        <v>106</v>
      </c>
      <c r="S642" s="65" t="s">
        <v>106</v>
      </c>
      <c r="T642" s="65" t="s">
        <v>106</v>
      </c>
      <c r="U642" s="65" t="s">
        <v>106</v>
      </c>
      <c r="V642" s="65" t="s">
        <v>45</v>
      </c>
      <c r="W642" s="65" t="s">
        <v>45</v>
      </c>
      <c r="X642" s="65" t="s">
        <v>45</v>
      </c>
      <c r="Y642" s="65" t="s">
        <v>56</v>
      </c>
      <c r="Z642" s="38" t="str">
        <f t="array" ref="Z642">IFERROR(xlookup(C:C,'Follow up.1'!A:A,'Follow up.1'!AF:AF),"-")</f>
        <v> 11/25</v>
      </c>
      <c r="AA642" s="51" t="s">
        <v>57</v>
      </c>
      <c r="AB642" s="6"/>
      <c r="AC642" s="6"/>
      <c r="AD642" s="6"/>
      <c r="AE642" s="6"/>
      <c r="AF642" s="6"/>
      <c r="AG642" s="6"/>
      <c r="AH642" s="6"/>
      <c r="AI642" s="6"/>
      <c r="AJ642" s="6"/>
      <c r="AK642" s="6"/>
      <c r="AL642" s="6"/>
      <c r="AM642" s="6"/>
      <c r="AN642" s="39" t="str">
        <f t="array" ref="AN642">IFNA(TEXT(XLOOKUP(C:C,'Follow up.2'!B:B,'Follow up.2'!AF:AF), "mm/yyyy"), "-")</f>
        <v/>
      </c>
      <c r="AO642" s="6"/>
      <c r="AP642" s="3"/>
      <c r="AQ642" s="3"/>
      <c r="AR642" s="3"/>
      <c r="AS642" s="3"/>
      <c r="AT642" s="3"/>
      <c r="AU642" s="3"/>
      <c r="AV642" s="3"/>
      <c r="AW642" s="3"/>
      <c r="AX642" s="3"/>
      <c r="AY642" s="3"/>
      <c r="AZ642" s="3"/>
      <c r="BA642" s="3"/>
      <c r="BB642" s="3"/>
      <c r="BC642" s="3"/>
      <c r="BD642" s="3"/>
      <c r="BE642" s="3"/>
      <c r="BF642" s="3"/>
      <c r="BG642" s="3"/>
      <c r="BH642" s="3"/>
      <c r="BI642" s="3"/>
    </row>
    <row r="643" ht="12.75" customHeight="1">
      <c r="A643" s="1"/>
      <c r="B643" s="1" t="str">
        <f t="array" ref="B643">ifna(iferror(xlookup(C:C,'1000'!A:A,'1000'!D:D),iferror(xlookup(C:C,'2000'!A:A,'2000'!D:D),xlookup(C:C,'3000'!A:A,'3000'!D:D))),"-")</f>
        <v>-</v>
      </c>
      <c r="C643" s="26">
        <v>751.0</v>
      </c>
      <c r="D643" s="27" t="s">
        <v>2585</v>
      </c>
      <c r="E643" s="27" t="s">
        <v>408</v>
      </c>
      <c r="F643" s="27">
        <v>1.0</v>
      </c>
      <c r="G643" s="27">
        <v>19.0</v>
      </c>
      <c r="H643" s="28">
        <v>0.0</v>
      </c>
      <c r="I643" s="29" t="s">
        <v>447</v>
      </c>
      <c r="J643" s="27" t="s">
        <v>447</v>
      </c>
      <c r="K643" s="30" t="s">
        <v>42</v>
      </c>
      <c r="L643" s="31" t="s">
        <v>42</v>
      </c>
      <c r="M643" s="51" t="s">
        <v>895</v>
      </c>
      <c r="N643" s="153" t="s">
        <v>58</v>
      </c>
      <c r="O643" s="149" t="s">
        <v>58</v>
      </c>
      <c r="P643" s="35"/>
      <c r="Q643" s="35"/>
      <c r="R643" s="35"/>
      <c r="S643" s="35"/>
      <c r="T643" s="35"/>
      <c r="U643" s="35"/>
      <c r="V643" s="35"/>
      <c r="W643" s="35"/>
      <c r="X643" s="35"/>
      <c r="Y643" s="35"/>
      <c r="Z643" s="38" t="str">
        <f t="array" ref="Z643">IFERROR(xlookup(C:C,'Follow up.1'!A:A,'Follow up.1'!AF:AF),"-")</f>
        <v>-</v>
      </c>
      <c r="AA643" s="31"/>
      <c r="AB643" s="31"/>
      <c r="AC643" s="31"/>
      <c r="AD643" s="31"/>
      <c r="AE643" s="31"/>
      <c r="AF643" s="31"/>
      <c r="AG643" s="31"/>
      <c r="AH643" s="31"/>
      <c r="AI643" s="31"/>
      <c r="AJ643" s="31"/>
      <c r="AK643" s="31"/>
      <c r="AL643" s="31"/>
      <c r="AM643" s="31"/>
      <c r="AN643" s="39" t="str">
        <f t="array" ref="AN643">IFNA(TEXT(XLOOKUP(C:C,'Follow up.2'!B:B,'Follow up.2'!AF:AF),if(left(B643,1)="3","x", "mm/yyyy")), "-")</f>
        <v>-</v>
      </c>
      <c r="AO643" s="31"/>
      <c r="AP643" s="27"/>
      <c r="AQ643" s="3"/>
      <c r="AR643" s="3"/>
      <c r="AS643" s="3"/>
      <c r="AT643" s="3"/>
      <c r="AU643" s="3"/>
      <c r="AV643" s="3"/>
      <c r="AW643" s="3"/>
      <c r="AX643" s="3"/>
      <c r="AY643" s="3"/>
      <c r="AZ643" s="3"/>
      <c r="BA643" s="3"/>
      <c r="BB643" s="3"/>
      <c r="BC643" s="3"/>
      <c r="BD643" s="3"/>
      <c r="BE643" s="3"/>
      <c r="BF643" s="3"/>
      <c r="BG643" s="3"/>
      <c r="BH643" s="3"/>
      <c r="BI643" s="3"/>
    </row>
    <row r="644" ht="12.75" customHeight="1">
      <c r="A644" s="1"/>
      <c r="B644" s="1" t="str">
        <f t="array" ref="B644">ifna(iferror(xlookup(C:C,'1000'!A:A,'1000'!D:D),iferror(xlookup(C:C,'2000'!A:A,'2000'!D:D),xlookup(C:C,'3000'!A:A,'3000'!D:D))),"-")</f>
        <v>-</v>
      </c>
      <c r="C644" s="26">
        <v>1138.0</v>
      </c>
      <c r="D644" s="27" t="s">
        <v>2586</v>
      </c>
      <c r="E644" s="27" t="s">
        <v>2587</v>
      </c>
      <c r="F644" s="27" t="s">
        <v>287</v>
      </c>
      <c r="G644" s="27">
        <v>19.0</v>
      </c>
      <c r="H644" s="28"/>
      <c r="I644" s="29" t="s">
        <v>2588</v>
      </c>
      <c r="J644" s="27"/>
      <c r="K644" s="30" t="s">
        <v>42</v>
      </c>
      <c r="L644" s="31" t="s">
        <v>42</v>
      </c>
      <c r="M644" s="51" t="s">
        <v>895</v>
      </c>
      <c r="N644" s="153" t="s">
        <v>58</v>
      </c>
      <c r="O644" s="149" t="s">
        <v>58</v>
      </c>
      <c r="P644" s="35" t="s">
        <v>76</v>
      </c>
      <c r="Q644" s="35"/>
      <c r="R644" s="35"/>
      <c r="S644" s="35"/>
      <c r="T644" s="35"/>
      <c r="U644" s="35"/>
      <c r="V644" s="35"/>
      <c r="W644" s="35"/>
      <c r="X644" s="35"/>
      <c r="Y644" s="35"/>
      <c r="Z644" s="38" t="str">
        <f t="array" ref="Z644">IFERROR(xlookup(C:C,'Follow up.1'!A:A,'Follow up.1'!AF:AF),"-")</f>
        <v>-</v>
      </c>
      <c r="AA644" s="31"/>
      <c r="AB644" s="31"/>
      <c r="AC644" s="31"/>
      <c r="AD644" s="31"/>
      <c r="AE644" s="31"/>
      <c r="AF644" s="31"/>
      <c r="AG644" s="31"/>
      <c r="AH644" s="31"/>
      <c r="AI644" s="31"/>
      <c r="AJ644" s="31"/>
      <c r="AK644" s="31"/>
      <c r="AL644" s="31"/>
      <c r="AM644" s="31"/>
      <c r="AN644" s="39" t="str">
        <f t="array" ref="AN644">IFNA(TEXT(XLOOKUP(C:C,'Follow up.2'!B:B,'Follow up.2'!AF:AF), "mm/yyyy"), "-")</f>
        <v>-</v>
      </c>
      <c r="AO644" s="31"/>
      <c r="AP644" s="27"/>
      <c r="AQ644" s="3"/>
      <c r="AR644" s="3"/>
      <c r="AS644" s="3"/>
      <c r="AT644" s="3"/>
      <c r="AU644" s="3"/>
      <c r="AV644" s="3"/>
      <c r="AW644" s="3"/>
      <c r="AX644" s="3"/>
      <c r="AY644" s="3"/>
      <c r="AZ644" s="3"/>
      <c r="BA644" s="3"/>
      <c r="BB644" s="3"/>
      <c r="BC644" s="3"/>
      <c r="BD644" s="3"/>
      <c r="BE644" s="3"/>
      <c r="BF644" s="3"/>
      <c r="BG644" s="3"/>
      <c r="BH644" s="3"/>
      <c r="BI644" s="3"/>
    </row>
    <row r="645" ht="12.75" customHeight="1">
      <c r="A645" s="1"/>
      <c r="B645" s="1" t="str">
        <f t="array" ref="B645">ifna(iferror(xlookup(C:C,'1000'!A:A,'1000'!D:D),iferror(xlookup(C:C,'2000'!A:A,'2000'!D:D),xlookup(C:C,'3000'!A:A,'3000'!D:D))),"-")</f>
        <v>-</v>
      </c>
      <c r="C645" s="26">
        <v>1155.0</v>
      </c>
      <c r="D645" s="128" t="s">
        <v>2589</v>
      </c>
      <c r="E645" s="128" t="s">
        <v>2590</v>
      </c>
      <c r="F645" s="128" t="s">
        <v>71</v>
      </c>
      <c r="G645" s="128">
        <v>19.0</v>
      </c>
      <c r="H645" s="77"/>
      <c r="I645" s="127" t="s">
        <v>2591</v>
      </c>
      <c r="J645" s="128"/>
      <c r="K645" s="30" t="s">
        <v>42</v>
      </c>
      <c r="L645" s="31" t="s">
        <v>42</v>
      </c>
      <c r="M645" s="51" t="s">
        <v>895</v>
      </c>
      <c r="N645" s="153" t="s">
        <v>58</v>
      </c>
      <c r="O645" s="149" t="s">
        <v>58</v>
      </c>
      <c r="P645" s="35" t="s">
        <v>76</v>
      </c>
      <c r="Q645" s="35"/>
      <c r="R645" s="35"/>
      <c r="S645" s="35"/>
      <c r="T645" s="35"/>
      <c r="U645" s="35"/>
      <c r="V645" s="35"/>
      <c r="W645" s="35"/>
      <c r="X645" s="35"/>
      <c r="Y645" s="35"/>
      <c r="Z645" s="38" t="str">
        <f t="array" ref="Z645">IFERROR(xlookup(C:C,'Follow up.1'!A:A,'Follow up.1'!AF:AF),"-")</f>
        <v>-</v>
      </c>
      <c r="AA645" s="31"/>
      <c r="AB645" s="31"/>
      <c r="AC645" s="31"/>
      <c r="AD645" s="31"/>
      <c r="AE645" s="31"/>
      <c r="AF645" s="31"/>
      <c r="AG645" s="31"/>
      <c r="AH645" s="31"/>
      <c r="AI645" s="31"/>
      <c r="AJ645" s="31"/>
      <c r="AK645" s="31"/>
      <c r="AL645" s="31"/>
      <c r="AM645" s="31"/>
      <c r="AN645" s="39" t="str">
        <f t="array" ref="AN645">IFNA(TEXT(XLOOKUP(C:C,'Follow up.2'!B:B,'Follow up.2'!AF:AF), "mm/yyyy"), "-")</f>
        <v>-</v>
      </c>
      <c r="AO645" s="31"/>
      <c r="AP645" s="27"/>
      <c r="AQ645" s="3"/>
      <c r="AR645" s="3"/>
      <c r="AS645" s="3"/>
      <c r="AT645" s="3"/>
      <c r="AU645" s="3"/>
      <c r="AV645" s="3"/>
      <c r="AW645" s="3"/>
      <c r="AX645" s="3"/>
      <c r="AY645" s="3"/>
      <c r="AZ645" s="3"/>
      <c r="BA645" s="3"/>
      <c r="BB645" s="3"/>
      <c r="BC645" s="3"/>
      <c r="BD645" s="3"/>
      <c r="BE645" s="3"/>
      <c r="BF645" s="3"/>
      <c r="BG645" s="3"/>
      <c r="BH645" s="3"/>
      <c r="BI645" s="3"/>
    </row>
    <row r="646" ht="12.75" customHeight="1">
      <c r="A646" s="1"/>
      <c r="B646" s="1" t="str">
        <f t="array" ref="B646">ifna(iferror(xlookup(C:C,'1000'!A:A,'1000'!D:D),iferror(xlookup(C:C,'2000'!A:A,'2000'!D:D),xlookup(C:C,'3000'!A:A,'3000'!D:D))),"-")</f>
        <v>-</v>
      </c>
      <c r="C646" s="26">
        <v>1220.0</v>
      </c>
      <c r="D646" s="144" t="s">
        <v>2592</v>
      </c>
      <c r="E646" s="144" t="s">
        <v>2593</v>
      </c>
      <c r="F646" s="144" t="s">
        <v>287</v>
      </c>
      <c r="G646" s="144">
        <v>19.0</v>
      </c>
      <c r="H646" s="77"/>
      <c r="I646" s="174" t="s">
        <v>2594</v>
      </c>
      <c r="J646" s="144"/>
      <c r="K646" s="30" t="s">
        <v>42</v>
      </c>
      <c r="L646" s="31" t="s">
        <v>42</v>
      </c>
      <c r="M646" s="51" t="s">
        <v>895</v>
      </c>
      <c r="N646" s="153" t="s">
        <v>58</v>
      </c>
      <c r="O646" s="149" t="s">
        <v>58</v>
      </c>
      <c r="P646" s="35"/>
      <c r="Q646" s="35"/>
      <c r="R646" s="35"/>
      <c r="S646" s="35"/>
      <c r="T646" s="35"/>
      <c r="U646" s="35"/>
      <c r="V646" s="35"/>
      <c r="W646" s="35"/>
      <c r="X646" s="35"/>
      <c r="Y646" s="35"/>
      <c r="Z646" s="38" t="str">
        <f t="array" ref="Z646">IFERROR(xlookup(C:C,'Follow up.1'!A:A,'Follow up.1'!AF:AF),"-")</f>
        <v>-</v>
      </c>
      <c r="AA646" s="31"/>
      <c r="AB646" s="31"/>
      <c r="AC646" s="31"/>
      <c r="AD646" s="31"/>
      <c r="AE646" s="31"/>
      <c r="AF646" s="31"/>
      <c r="AG646" s="31"/>
      <c r="AH646" s="31"/>
      <c r="AI646" s="31"/>
      <c r="AJ646" s="31"/>
      <c r="AK646" s="31"/>
      <c r="AL646" s="31"/>
      <c r="AM646" s="31"/>
      <c r="AN646" s="39" t="str">
        <f t="array" ref="AN646">IFNA(TEXT(XLOOKUP(C:C,'Follow up.2'!B:B,'Follow up.2'!AF:AF), "mm/yyyy"), "-")</f>
        <v>-</v>
      </c>
      <c r="AO646" s="31"/>
      <c r="AP646" s="27"/>
      <c r="AQ646" s="3"/>
      <c r="AR646" s="3"/>
      <c r="AS646" s="3"/>
      <c r="AT646" s="3"/>
      <c r="AU646" s="3"/>
      <c r="AV646" s="3"/>
      <c r="AW646" s="3"/>
      <c r="AX646" s="3"/>
      <c r="AY646" s="3"/>
      <c r="AZ646" s="3"/>
      <c r="BA646" s="3"/>
      <c r="BB646" s="3"/>
      <c r="BC646" s="3"/>
      <c r="BD646" s="3"/>
      <c r="BE646" s="3"/>
      <c r="BF646" s="3"/>
      <c r="BG646" s="3"/>
      <c r="BH646" s="3"/>
      <c r="BI646" s="3"/>
    </row>
    <row r="647" ht="12.75" customHeight="1">
      <c r="A647" s="1"/>
      <c r="B647" s="1" t="str">
        <f t="array" ref="B647">ifna(iferror(xlookup(C:C,'1000'!A:A,'1000'!D:D),iferror(xlookup(C:C,'2000'!A:A,'2000'!D:D),xlookup(C:C,'3000'!A:A,'3000'!D:D))),"-")</f>
        <v>-</v>
      </c>
      <c r="C647" s="26">
        <v>1222.0</v>
      </c>
      <c r="D647" s="27" t="s">
        <v>727</v>
      </c>
      <c r="E647" s="27" t="s">
        <v>2595</v>
      </c>
      <c r="F647" s="27" t="s">
        <v>92</v>
      </c>
      <c r="G647" s="27">
        <v>19.0</v>
      </c>
      <c r="H647" s="28"/>
      <c r="I647" s="29" t="s">
        <v>2596</v>
      </c>
      <c r="J647" s="27"/>
      <c r="K647" s="55"/>
      <c r="L647" s="53"/>
      <c r="M647" s="51" t="s">
        <v>895</v>
      </c>
      <c r="N647" s="153" t="s">
        <v>58</v>
      </c>
      <c r="O647" s="149" t="s">
        <v>58</v>
      </c>
      <c r="P647" s="66" t="s">
        <v>76</v>
      </c>
      <c r="Q647" s="35"/>
      <c r="R647" s="35"/>
      <c r="S647" s="35"/>
      <c r="T647" s="35"/>
      <c r="U647" s="35"/>
      <c r="V647" s="35"/>
      <c r="W647" s="35"/>
      <c r="X647" s="35"/>
      <c r="Y647" s="35"/>
      <c r="Z647" s="38" t="str">
        <f t="array" ref="Z647">IFERROR(xlookup(C:C,'Follow up.1'!A:A,'Follow up.1'!AF:AF),"-")</f>
        <v>-</v>
      </c>
      <c r="AA647" s="31"/>
      <c r="AB647" s="31"/>
      <c r="AC647" s="31"/>
      <c r="AD647" s="31"/>
      <c r="AE647" s="31"/>
      <c r="AF647" s="31"/>
      <c r="AG647" s="31"/>
      <c r="AH647" s="31"/>
      <c r="AI647" s="31"/>
      <c r="AJ647" s="31"/>
      <c r="AK647" s="31"/>
      <c r="AL647" s="31"/>
      <c r="AM647" s="31"/>
      <c r="AN647" s="39" t="str">
        <f t="array" ref="AN647">IFNA(TEXT(XLOOKUP(C:C,'Follow up.2'!B:B,'Follow up.2'!AF:AF), "mm/yyyy"), "-")</f>
        <v>-</v>
      </c>
      <c r="AO647" s="31"/>
      <c r="AP647" s="27"/>
      <c r="AQ647" s="3"/>
      <c r="AR647" s="3"/>
      <c r="AS647" s="3"/>
      <c r="AT647" s="3"/>
      <c r="AU647" s="3"/>
      <c r="AV647" s="3"/>
      <c r="AW647" s="3"/>
      <c r="AX647" s="3"/>
      <c r="AY647" s="3"/>
      <c r="AZ647" s="3"/>
      <c r="BA647" s="3"/>
      <c r="BB647" s="3"/>
      <c r="BC647" s="3"/>
      <c r="BD647" s="3"/>
      <c r="BE647" s="3"/>
      <c r="BF647" s="3"/>
      <c r="BG647" s="3"/>
      <c r="BH647" s="3"/>
      <c r="BI647" s="3"/>
    </row>
    <row r="648" ht="12.75" customHeight="1">
      <c r="A648" s="1"/>
      <c r="B648" s="1" t="str">
        <f t="array" ref="B648">ifna(iferror(xlookup(C:C,'1000'!A:A,'1000'!D:D),iferror(xlookup(C:C,'2000'!A:A,'2000'!D:D),xlookup(C:C,'3000'!A:A,'3000'!D:D))),"-")</f>
        <v>-</v>
      </c>
      <c r="C648" s="26">
        <v>1227.0</v>
      </c>
      <c r="D648" s="27" t="s">
        <v>2592</v>
      </c>
      <c r="E648" s="27" t="s">
        <v>2593</v>
      </c>
      <c r="F648" s="27" t="s">
        <v>38</v>
      </c>
      <c r="G648" s="27">
        <v>19.0</v>
      </c>
      <c r="H648" s="28"/>
      <c r="I648" s="29" t="s">
        <v>2594</v>
      </c>
      <c r="J648" s="27"/>
      <c r="K648" s="55"/>
      <c r="L648" s="53"/>
      <c r="M648" s="51" t="s">
        <v>895</v>
      </c>
      <c r="N648" s="153" t="s">
        <v>58</v>
      </c>
      <c r="O648" s="149" t="s">
        <v>58</v>
      </c>
      <c r="P648" s="66"/>
      <c r="Q648" s="35"/>
      <c r="R648" s="35"/>
      <c r="S648" s="35"/>
      <c r="T648" s="35"/>
      <c r="U648" s="35"/>
      <c r="V648" s="35"/>
      <c r="W648" s="35"/>
      <c r="X648" s="35"/>
      <c r="Y648" s="35"/>
      <c r="Z648" s="38" t="str">
        <f t="array" ref="Z648">IFERROR(xlookup(C:C,'Follow up.1'!A:A,'Follow up.1'!AF:AF),"-")</f>
        <v>-</v>
      </c>
      <c r="AA648" s="31"/>
      <c r="AB648" s="31"/>
      <c r="AC648" s="31"/>
      <c r="AD648" s="31"/>
      <c r="AE648" s="31"/>
      <c r="AF648" s="31"/>
      <c r="AG648" s="31"/>
      <c r="AH648" s="31"/>
      <c r="AI648" s="31"/>
      <c r="AJ648" s="31"/>
      <c r="AK648" s="31"/>
      <c r="AL648" s="31"/>
      <c r="AM648" s="31"/>
      <c r="AN648" s="39" t="str">
        <f t="array" ref="AN648">IFNA(TEXT(XLOOKUP(C:C,'Follow up.2'!B:B,'Follow up.2'!AF:AF), "mm/yyyy"), "-")</f>
        <v>-</v>
      </c>
      <c r="AO648" s="31"/>
      <c r="AP648" s="27"/>
      <c r="AQ648" s="3"/>
      <c r="AR648" s="3"/>
      <c r="AS648" s="3"/>
      <c r="AT648" s="3"/>
      <c r="AU648" s="3"/>
      <c r="AV648" s="3"/>
      <c r="AW648" s="3"/>
      <c r="AX648" s="3"/>
      <c r="AY648" s="3"/>
      <c r="AZ648" s="3"/>
      <c r="BA648" s="3"/>
      <c r="BB648" s="3"/>
      <c r="BC648" s="3"/>
      <c r="BD648" s="3"/>
      <c r="BE648" s="3"/>
      <c r="BF648" s="3"/>
      <c r="BG648" s="3"/>
      <c r="BH648" s="3"/>
      <c r="BI648" s="3"/>
    </row>
    <row r="649" ht="12.75" customHeight="1">
      <c r="A649" s="1"/>
      <c r="B649" s="1" t="str">
        <f t="array" ref="B649">ifna(iferror(xlookup(C:C,'1000'!A:A,'1000'!D:D),iferror(xlookup(C:C,'2000'!A:A,'2000'!D:D),xlookup(C:C,'3000'!A:A,'3000'!D:D))),"-")</f>
        <v>-</v>
      </c>
      <c r="C649" s="26">
        <v>1229.0</v>
      </c>
      <c r="D649" s="27" t="s">
        <v>2597</v>
      </c>
      <c r="E649" s="27" t="s">
        <v>2598</v>
      </c>
      <c r="F649" s="27" t="s">
        <v>38</v>
      </c>
      <c r="G649" s="27">
        <v>19.0</v>
      </c>
      <c r="H649" s="28"/>
      <c r="I649" s="29" t="s">
        <v>2599</v>
      </c>
      <c r="J649" s="27"/>
      <c r="K649" s="55"/>
      <c r="L649" s="53"/>
      <c r="M649" s="51" t="s">
        <v>895</v>
      </c>
      <c r="N649" s="153" t="s">
        <v>58</v>
      </c>
      <c r="O649" s="149" t="s">
        <v>58</v>
      </c>
      <c r="P649" s="66"/>
      <c r="Q649" s="35"/>
      <c r="R649" s="35"/>
      <c r="S649" s="35"/>
      <c r="T649" s="35"/>
      <c r="U649" s="35"/>
      <c r="V649" s="35"/>
      <c r="W649" s="35"/>
      <c r="X649" s="35"/>
      <c r="Y649" s="35"/>
      <c r="Z649" s="38" t="str">
        <f t="array" ref="Z649">IFERROR(xlookup(C:C,'Follow up.1'!A:A,'Follow up.1'!AF:AF),"-")</f>
        <v>-</v>
      </c>
      <c r="AA649" s="31"/>
      <c r="AB649" s="31"/>
      <c r="AC649" s="31"/>
      <c r="AD649" s="31"/>
      <c r="AE649" s="31"/>
      <c r="AF649" s="31"/>
      <c r="AG649" s="31"/>
      <c r="AH649" s="31"/>
      <c r="AI649" s="31"/>
      <c r="AJ649" s="31"/>
      <c r="AK649" s="31"/>
      <c r="AL649" s="31"/>
      <c r="AM649" s="31"/>
      <c r="AN649" s="39" t="str">
        <f t="array" ref="AN649">IFNA(TEXT(XLOOKUP(C:C,'Follow up.2'!B:B,'Follow up.2'!AF:AF), "mm/yyyy"), "-")</f>
        <v>-</v>
      </c>
      <c r="AO649" s="31"/>
      <c r="AP649" s="27"/>
      <c r="AQ649" s="3"/>
      <c r="AR649" s="3"/>
      <c r="AS649" s="3"/>
      <c r="AT649" s="3"/>
      <c r="AU649" s="3"/>
      <c r="AV649" s="3"/>
      <c r="AW649" s="3"/>
      <c r="AX649" s="3"/>
      <c r="AY649" s="3"/>
      <c r="AZ649" s="3"/>
      <c r="BA649" s="3"/>
      <c r="BB649" s="3"/>
      <c r="BC649" s="3"/>
      <c r="BD649" s="3"/>
      <c r="BE649" s="3"/>
      <c r="BF649" s="3"/>
      <c r="BG649" s="3"/>
      <c r="BH649" s="3"/>
      <c r="BI649" s="3"/>
    </row>
    <row r="650" ht="12.75" customHeight="1">
      <c r="A650" s="1"/>
      <c r="B650" s="1" t="str">
        <f t="array" ref="B650">ifna(iferror(xlookup(C:C,'1000'!A:A,'1000'!D:D),iferror(xlookup(C:C,'2000'!A:A,'2000'!D:D),xlookup(C:C,'3000'!A:A,'3000'!D:D))),"-")</f>
        <v>-</v>
      </c>
      <c r="C650" s="26">
        <v>1233.0</v>
      </c>
      <c r="D650" s="27" t="s">
        <v>2600</v>
      </c>
      <c r="E650" s="27" t="s">
        <v>2601</v>
      </c>
      <c r="F650" s="27" t="s">
        <v>38</v>
      </c>
      <c r="G650" s="27">
        <v>19.0</v>
      </c>
      <c r="H650" s="28"/>
      <c r="I650" s="29" t="s">
        <v>2602</v>
      </c>
      <c r="J650" s="27"/>
      <c r="K650" s="55"/>
      <c r="L650" s="53"/>
      <c r="M650" s="51" t="s">
        <v>895</v>
      </c>
      <c r="N650" s="153" t="s">
        <v>58</v>
      </c>
      <c r="O650" s="149" t="s">
        <v>58</v>
      </c>
      <c r="P650" s="66"/>
      <c r="Q650" s="35"/>
      <c r="R650" s="35"/>
      <c r="S650" s="35"/>
      <c r="T650" s="35"/>
      <c r="U650" s="35"/>
      <c r="V650" s="35"/>
      <c r="W650" s="35"/>
      <c r="X650" s="35"/>
      <c r="Y650" s="35"/>
      <c r="Z650" s="38" t="str">
        <f t="array" ref="Z650">IFERROR(xlookup(C:C,'Follow up.1'!A:A,'Follow up.1'!AF:AF),"-")</f>
        <v>-</v>
      </c>
      <c r="AA650" s="31"/>
      <c r="AB650" s="31"/>
      <c r="AC650" s="31"/>
      <c r="AD650" s="31"/>
      <c r="AE650" s="31"/>
      <c r="AF650" s="31"/>
      <c r="AG650" s="31"/>
      <c r="AH650" s="31"/>
      <c r="AI650" s="31"/>
      <c r="AJ650" s="31"/>
      <c r="AK650" s="31"/>
      <c r="AL650" s="31"/>
      <c r="AM650" s="31"/>
      <c r="AN650" s="39" t="str">
        <f t="array" ref="AN650">IFNA(TEXT(XLOOKUP(C:C,'Follow up.2'!B:B,'Follow up.2'!AF:AF), "mm/yyyy"), "-")</f>
        <v>-</v>
      </c>
      <c r="AO650" s="31"/>
      <c r="AP650" s="27"/>
      <c r="AQ650" s="3"/>
      <c r="AR650" s="3"/>
      <c r="AS650" s="3"/>
      <c r="AT650" s="3"/>
      <c r="AU650" s="3"/>
      <c r="AV650" s="3"/>
      <c r="AW650" s="3"/>
      <c r="AX650" s="3"/>
      <c r="AY650" s="3"/>
      <c r="AZ650" s="3"/>
      <c r="BA650" s="3"/>
      <c r="BB650" s="3"/>
      <c r="BC650" s="3"/>
      <c r="BD650" s="3"/>
      <c r="BE650" s="3"/>
      <c r="BF650" s="3"/>
      <c r="BG650" s="3"/>
      <c r="BH650" s="3"/>
      <c r="BI650" s="3"/>
    </row>
    <row r="651" ht="12.75" customHeight="1">
      <c r="A651" s="1"/>
      <c r="B651" s="1" t="str">
        <f t="array" ref="B651">ifna(iferror(xlookup(C:C,'1000'!A:A,'1000'!D:D),iferror(xlookup(C:C,'2000'!A:A,'2000'!D:D),xlookup(C:C,'3000'!A:A,'3000'!D:D))),"-")</f>
        <v>-</v>
      </c>
      <c r="C651" s="26">
        <v>1235.0</v>
      </c>
      <c r="D651" s="27" t="s">
        <v>2603</v>
      </c>
      <c r="E651" s="27" t="s">
        <v>2604</v>
      </c>
      <c r="F651" s="27" t="s">
        <v>38</v>
      </c>
      <c r="G651" s="27">
        <v>19.0</v>
      </c>
      <c r="H651" s="28"/>
      <c r="I651" s="29" t="s">
        <v>2605</v>
      </c>
      <c r="J651" s="27"/>
      <c r="K651" s="55"/>
      <c r="L651" s="53"/>
      <c r="M651" s="51" t="s">
        <v>895</v>
      </c>
      <c r="N651" s="153" t="s">
        <v>58</v>
      </c>
      <c r="O651" s="149" t="s">
        <v>58</v>
      </c>
      <c r="P651" s="66"/>
      <c r="Q651" s="35"/>
      <c r="R651" s="35"/>
      <c r="S651" s="35"/>
      <c r="T651" s="35"/>
      <c r="U651" s="35"/>
      <c r="V651" s="35"/>
      <c r="W651" s="35"/>
      <c r="X651" s="35"/>
      <c r="Y651" s="35"/>
      <c r="Z651" s="38" t="str">
        <f t="array" ref="Z651">IFERROR(xlookup(C:C,'Follow up.1'!A:A,'Follow up.1'!AF:AF),"-")</f>
        <v>-</v>
      </c>
      <c r="AA651" s="31"/>
      <c r="AB651" s="31"/>
      <c r="AC651" s="31"/>
      <c r="AD651" s="31"/>
      <c r="AE651" s="31"/>
      <c r="AF651" s="31"/>
      <c r="AG651" s="31"/>
      <c r="AH651" s="31"/>
      <c r="AI651" s="31"/>
      <c r="AJ651" s="31"/>
      <c r="AK651" s="31"/>
      <c r="AL651" s="31"/>
      <c r="AM651" s="31"/>
      <c r="AN651" s="39" t="str">
        <f t="array" ref="AN651">IFNA(TEXT(XLOOKUP(C:C,'Follow up.2'!B:B,'Follow up.2'!AF:AF), "mm/yyyy"), "-")</f>
        <v>-</v>
      </c>
      <c r="AO651" s="31"/>
      <c r="AP651" s="27"/>
      <c r="AQ651" s="3"/>
      <c r="AR651" s="3"/>
      <c r="AS651" s="3"/>
      <c r="AT651" s="3"/>
      <c r="AU651" s="3"/>
      <c r="AV651" s="3"/>
      <c r="AW651" s="3"/>
      <c r="AX651" s="3"/>
      <c r="AY651" s="3"/>
      <c r="AZ651" s="3"/>
      <c r="BA651" s="3"/>
      <c r="BB651" s="3"/>
      <c r="BC651" s="3"/>
      <c r="BD651" s="3"/>
      <c r="BE651" s="3"/>
      <c r="BF651" s="3"/>
      <c r="BG651" s="3"/>
      <c r="BH651" s="3"/>
      <c r="BI651" s="3"/>
    </row>
    <row r="652" ht="12.75" customHeight="1">
      <c r="A652" s="1"/>
      <c r="B652" s="1" t="str">
        <f t="array" ref="B652">ifna(iferror(xlookup(C:C,'1000'!A:A,'1000'!D:D),iferror(xlookup(C:C,'2000'!A:A,'2000'!D:D),xlookup(C:C,'3000'!A:A,'3000'!D:D))),"-")</f>
        <v>-</v>
      </c>
      <c r="C652" s="26">
        <v>1271.0</v>
      </c>
      <c r="D652" s="27" t="s">
        <v>2606</v>
      </c>
      <c r="E652" s="27" t="s">
        <v>2607</v>
      </c>
      <c r="F652" s="27" t="s">
        <v>92</v>
      </c>
      <c r="G652" s="27">
        <v>19.0</v>
      </c>
      <c r="H652" s="235" t="s">
        <v>2608</v>
      </c>
      <c r="I652" s="29" t="s">
        <v>2609</v>
      </c>
      <c r="J652" s="27"/>
      <c r="K652" s="30" t="s">
        <v>42</v>
      </c>
      <c r="L652" s="31" t="s">
        <v>42</v>
      </c>
      <c r="M652" s="51" t="s">
        <v>895</v>
      </c>
      <c r="N652" s="153" t="s">
        <v>58</v>
      </c>
      <c r="O652" s="149" t="s">
        <v>58</v>
      </c>
      <c r="P652" s="35" t="s">
        <v>106</v>
      </c>
      <c r="Q652" s="35" t="s">
        <v>56</v>
      </c>
      <c r="R652" s="35"/>
      <c r="S652" s="35"/>
      <c r="T652" s="35"/>
      <c r="U652" s="35"/>
      <c r="V652" s="35"/>
      <c r="W652" s="35"/>
      <c r="X652" s="35"/>
      <c r="Y652" s="35"/>
      <c r="Z652" s="38" t="str">
        <f t="array" ref="Z652">IFERROR(xlookup(C:C,'Follow up.1'!A:A,'Follow up.1'!AF:AF),"-")</f>
        <v>-</v>
      </c>
      <c r="AA652" s="31"/>
      <c r="AB652" s="31"/>
      <c r="AC652" s="31"/>
      <c r="AD652" s="31"/>
      <c r="AE652" s="31"/>
      <c r="AF652" s="31"/>
      <c r="AG652" s="31"/>
      <c r="AH652" s="31"/>
      <c r="AI652" s="31"/>
      <c r="AJ652" s="31"/>
      <c r="AK652" s="31"/>
      <c r="AL652" s="31"/>
      <c r="AM652" s="31"/>
      <c r="AN652" s="39" t="str">
        <f t="array" ref="AN652">IFNA(TEXT(XLOOKUP(C:C,'Follow up.2'!B:B,'Follow up.2'!AF:AF), "mm/yyyy"), "-")</f>
        <v>-</v>
      </c>
      <c r="AO652" s="31"/>
      <c r="AP652" s="27"/>
      <c r="AQ652" s="3"/>
      <c r="AR652" s="3"/>
      <c r="AS652" s="3"/>
      <c r="AT652" s="3"/>
      <c r="AU652" s="3"/>
      <c r="AV652" s="3"/>
      <c r="AW652" s="3"/>
      <c r="AX652" s="3"/>
      <c r="AY652" s="3"/>
      <c r="AZ652" s="3"/>
      <c r="BA652" s="3"/>
      <c r="BB652" s="3"/>
      <c r="BC652" s="3"/>
      <c r="BD652" s="3"/>
      <c r="BE652" s="3"/>
      <c r="BF652" s="3"/>
      <c r="BG652" s="3"/>
      <c r="BH652" s="3"/>
      <c r="BI652" s="3"/>
    </row>
    <row r="653" ht="12.75" customHeight="1">
      <c r="A653" s="1"/>
      <c r="B653" s="1" t="str">
        <f t="array" ref="B653">ifna(iferror(xlookup(C:C,'1000'!A:A,'1000'!D:D),iferror(xlookup(C:C,'2000'!A:A,'2000'!D:D),xlookup(C:C,'3000'!A:A,'3000'!D:D))),"-")</f>
        <v>-</v>
      </c>
      <c r="C653" s="26">
        <v>1272.0</v>
      </c>
      <c r="D653" s="27" t="s">
        <v>373</v>
      </c>
      <c r="E653" s="27" t="s">
        <v>2610</v>
      </c>
      <c r="F653" s="27" t="s">
        <v>92</v>
      </c>
      <c r="G653" s="27">
        <v>19.0</v>
      </c>
      <c r="H653" s="28"/>
      <c r="I653" s="29" t="s">
        <v>2611</v>
      </c>
      <c r="J653" s="27"/>
      <c r="K653" s="30" t="s">
        <v>42</v>
      </c>
      <c r="L653" s="31" t="s">
        <v>42</v>
      </c>
      <c r="M653" s="51" t="s">
        <v>895</v>
      </c>
      <c r="N653" s="153" t="s">
        <v>58</v>
      </c>
      <c r="O653" s="149" t="s">
        <v>58</v>
      </c>
      <c r="P653" s="35" t="s">
        <v>106</v>
      </c>
      <c r="Q653" s="35"/>
      <c r="R653" s="35"/>
      <c r="S653" s="35"/>
      <c r="T653" s="35"/>
      <c r="U653" s="35"/>
      <c r="V653" s="35"/>
      <c r="W653" s="35"/>
      <c r="X653" s="35"/>
      <c r="Y653" s="35"/>
      <c r="Z653" s="38" t="str">
        <f t="array" ref="Z653">IFERROR(xlookup(C:C,'Follow up.1'!A:A,'Follow up.1'!AF:AF),"-")</f>
        <v>-</v>
      </c>
      <c r="AA653" s="31"/>
      <c r="AB653" s="31"/>
      <c r="AC653" s="31"/>
      <c r="AD653" s="31"/>
      <c r="AE653" s="31"/>
      <c r="AF653" s="31"/>
      <c r="AG653" s="31"/>
      <c r="AH653" s="31"/>
      <c r="AI653" s="31"/>
      <c r="AJ653" s="31"/>
      <c r="AK653" s="31"/>
      <c r="AL653" s="31"/>
      <c r="AM653" s="31"/>
      <c r="AN653" s="39" t="str">
        <f t="array" ref="AN653">IFNA(TEXT(XLOOKUP(C:C,'Follow up.2'!B:B,'Follow up.2'!AF:AF), "mm/yyyy"), "-")</f>
        <v>-</v>
      </c>
      <c r="AO653" s="31"/>
      <c r="AP653" s="27"/>
      <c r="AQ653" s="3"/>
      <c r="AR653" s="3"/>
      <c r="AS653" s="3"/>
      <c r="AT653" s="3"/>
      <c r="AU653" s="3"/>
      <c r="AV653" s="3"/>
      <c r="AW653" s="3"/>
      <c r="AX653" s="3"/>
      <c r="AY653" s="3"/>
      <c r="AZ653" s="3"/>
      <c r="BA653" s="3"/>
      <c r="BB653" s="3"/>
      <c r="BC653" s="3"/>
      <c r="BD653" s="3"/>
      <c r="BE653" s="3"/>
      <c r="BF653" s="3"/>
      <c r="BG653" s="3"/>
      <c r="BH653" s="3"/>
      <c r="BI653" s="3"/>
    </row>
    <row r="654" ht="12.75" customHeight="1">
      <c r="A654" s="1"/>
      <c r="B654" s="1" t="str">
        <f t="array" ref="B654">ifna(iferror(xlookup(C:C,'1000'!A:A,'1000'!D:D),iferror(xlookup(C:C,'2000'!A:A,'2000'!D:D),xlookup(C:C,'3000'!A:A,'3000'!D:D))),"-")</f>
        <v>-</v>
      </c>
      <c r="C654" s="26">
        <v>1286.0</v>
      </c>
      <c r="D654" s="27" t="s">
        <v>2612</v>
      </c>
      <c r="E654" s="27" t="s">
        <v>2613</v>
      </c>
      <c r="F654" s="27" t="s">
        <v>92</v>
      </c>
      <c r="G654" s="27">
        <v>19.0</v>
      </c>
      <c r="H654" s="28"/>
      <c r="I654" s="29" t="s">
        <v>2614</v>
      </c>
      <c r="J654" s="27"/>
      <c r="K654" s="30" t="s">
        <v>42</v>
      </c>
      <c r="L654" s="31" t="s">
        <v>42</v>
      </c>
      <c r="M654" s="51" t="s">
        <v>895</v>
      </c>
      <c r="N654" s="153" t="s">
        <v>58</v>
      </c>
      <c r="O654" s="149" t="s">
        <v>58</v>
      </c>
      <c r="P654" s="35" t="s">
        <v>106</v>
      </c>
      <c r="Q654" s="35" t="s">
        <v>46</v>
      </c>
      <c r="R654" s="35" t="s">
        <v>106</v>
      </c>
      <c r="S654" s="35" t="s">
        <v>106</v>
      </c>
      <c r="T654" s="35"/>
      <c r="U654" s="35"/>
      <c r="V654" s="35"/>
      <c r="W654" s="35"/>
      <c r="X654" s="35"/>
      <c r="Y654" s="35"/>
      <c r="Z654" s="38" t="str">
        <f t="array" ref="Z654">IFERROR(xlookup(C:C,'Follow up.1'!A:A,'Follow up.1'!AF:AF),"-")</f>
        <v>-</v>
      </c>
      <c r="AA654" s="31"/>
      <c r="AB654" s="31"/>
      <c r="AC654" s="31"/>
      <c r="AD654" s="31"/>
      <c r="AE654" s="31"/>
      <c r="AF654" s="31"/>
      <c r="AG654" s="31"/>
      <c r="AH654" s="31"/>
      <c r="AI654" s="31"/>
      <c r="AJ654" s="31"/>
      <c r="AK654" s="31"/>
      <c r="AL654" s="31"/>
      <c r="AM654" s="31"/>
      <c r="AN654" s="39" t="str">
        <f t="array" ref="AN654">IFNA(TEXT(XLOOKUP(C:C,'Follow up.2'!B:B,'Follow up.2'!AF:AF), "mm/yyyy"), "-")</f>
        <v>-</v>
      </c>
      <c r="AO654" s="31"/>
      <c r="AP654" s="27"/>
      <c r="AQ654" s="3"/>
      <c r="AR654" s="3"/>
      <c r="AS654" s="3"/>
      <c r="AT654" s="3"/>
      <c r="AU654" s="3"/>
      <c r="AV654" s="3"/>
      <c r="AW654" s="3"/>
      <c r="AX654" s="3"/>
      <c r="AY654" s="3"/>
      <c r="AZ654" s="3"/>
      <c r="BA654" s="3"/>
      <c r="BB654" s="3"/>
      <c r="BC654" s="3"/>
      <c r="BD654" s="3"/>
      <c r="BE654" s="3"/>
      <c r="BF654" s="3"/>
      <c r="BG654" s="3"/>
      <c r="BH654" s="3"/>
      <c r="BI654" s="3"/>
    </row>
    <row r="655" ht="12.75" customHeight="1">
      <c r="A655" s="1"/>
      <c r="B655" s="1" t="str">
        <f t="array" ref="B655">ifna(iferror(xlookup(C:C,'1000'!A:A,'1000'!D:D),iferror(xlookup(C:C,'2000'!A:A,'2000'!D:D),xlookup(C:C,'3000'!A:A,'3000'!D:D))),"-")</f>
        <v>-</v>
      </c>
      <c r="C655" s="26">
        <v>1293.0</v>
      </c>
      <c r="D655" s="27" t="s">
        <v>199</v>
      </c>
      <c r="E655" s="27" t="s">
        <v>312</v>
      </c>
      <c r="F655" s="27" t="s">
        <v>92</v>
      </c>
      <c r="G655" s="27">
        <v>19.0</v>
      </c>
      <c r="H655" s="28"/>
      <c r="I655" s="29" t="s">
        <v>2615</v>
      </c>
      <c r="J655" s="27"/>
      <c r="K655" s="30" t="s">
        <v>42</v>
      </c>
      <c r="L655" s="31" t="s">
        <v>42</v>
      </c>
      <c r="M655" s="51" t="s">
        <v>895</v>
      </c>
      <c r="N655" s="153" t="s">
        <v>58</v>
      </c>
      <c r="O655" s="149" t="s">
        <v>58</v>
      </c>
      <c r="P655" s="35" t="s">
        <v>106</v>
      </c>
      <c r="Q655" s="35"/>
      <c r="R655" s="35"/>
      <c r="S655" s="35"/>
      <c r="T655" s="35"/>
      <c r="U655" s="35"/>
      <c r="V655" s="35"/>
      <c r="W655" s="35"/>
      <c r="X655" s="35"/>
      <c r="Y655" s="35"/>
      <c r="Z655" s="38" t="str">
        <f t="array" ref="Z655">IFERROR(xlookup(C:C,'Follow up.1'!A:A,'Follow up.1'!AF:AF),"-")</f>
        <v>-</v>
      </c>
      <c r="AA655" s="31"/>
      <c r="AB655" s="31"/>
      <c r="AC655" s="31"/>
      <c r="AD655" s="31"/>
      <c r="AE655" s="31"/>
      <c r="AF655" s="31"/>
      <c r="AG655" s="31"/>
      <c r="AH655" s="31"/>
      <c r="AI655" s="31"/>
      <c r="AJ655" s="31"/>
      <c r="AK655" s="31"/>
      <c r="AL655" s="31"/>
      <c r="AM655" s="31"/>
      <c r="AN655" s="39" t="str">
        <f t="array" ref="AN655">IFNA(TEXT(XLOOKUP(C:C,'Follow up.2'!B:B,'Follow up.2'!AF:AF), "mm/yyyy"), "-")</f>
        <v>-</v>
      </c>
      <c r="AO655" s="31"/>
      <c r="AP655" s="27"/>
      <c r="AQ655" s="3"/>
      <c r="AR655" s="3"/>
      <c r="AS655" s="3"/>
      <c r="AT655" s="3"/>
      <c r="AU655" s="3"/>
      <c r="AV655" s="3"/>
      <c r="AW655" s="3"/>
      <c r="AX655" s="3"/>
      <c r="AY655" s="3"/>
      <c r="AZ655" s="3"/>
      <c r="BA655" s="3"/>
      <c r="BB655" s="3"/>
      <c r="BC655" s="3"/>
      <c r="BD655" s="3"/>
      <c r="BE655" s="3"/>
      <c r="BF655" s="3"/>
      <c r="BG655" s="3"/>
      <c r="BH655" s="3"/>
      <c r="BI655" s="3"/>
    </row>
    <row r="656" ht="12.75" customHeight="1">
      <c r="A656" s="1"/>
      <c r="B656" s="1" t="str">
        <f t="array" ref="B656">ifna(iferror(xlookup(C:C,'1000'!A:A,'1000'!D:D),iferror(xlookup(C:C,'2000'!A:A,'2000'!D:D),xlookup(C:C,'3000'!A:A,'3000'!D:D))),"-")</f>
        <v>-</v>
      </c>
      <c r="C656" s="26">
        <v>1299.0</v>
      </c>
      <c r="D656" s="128" t="s">
        <v>2616</v>
      </c>
      <c r="E656" s="128" t="s">
        <v>2617</v>
      </c>
      <c r="F656" s="128" t="s">
        <v>71</v>
      </c>
      <c r="G656" s="128">
        <v>19.0</v>
      </c>
      <c r="H656" s="77" t="s">
        <v>2618</v>
      </c>
      <c r="I656" s="127" t="s">
        <v>2619</v>
      </c>
      <c r="J656" s="128" t="s">
        <v>2619</v>
      </c>
      <c r="K656" s="30" t="s">
        <v>609</v>
      </c>
      <c r="L656" s="31" t="s">
        <v>609</v>
      </c>
      <c r="M656" s="51" t="s">
        <v>895</v>
      </c>
      <c r="N656" s="153" t="s">
        <v>58</v>
      </c>
      <c r="O656" s="149" t="s">
        <v>58</v>
      </c>
      <c r="P656" s="35" t="s">
        <v>46</v>
      </c>
      <c r="Q656" s="65"/>
      <c r="R656" s="65"/>
      <c r="S656" s="65"/>
      <c r="T656" s="65"/>
      <c r="U656" s="65"/>
      <c r="V656" s="65"/>
      <c r="W656" s="65"/>
      <c r="X656" s="65"/>
      <c r="Y656" s="65"/>
      <c r="Z656" s="38" t="str">
        <f t="array" ref="Z656">IFERROR(xlookup(C:C,'Follow up.1'!A:A,'Follow up.1'!AF:AF),"-")</f>
        <v>-</v>
      </c>
      <c r="AA656" s="6"/>
      <c r="AB656" s="6"/>
      <c r="AC656" s="6"/>
      <c r="AD656" s="6"/>
      <c r="AE656" s="6"/>
      <c r="AF656" s="6"/>
      <c r="AG656" s="6"/>
      <c r="AH656" s="6"/>
      <c r="AI656" s="6"/>
      <c r="AJ656" s="6"/>
      <c r="AK656" s="6"/>
      <c r="AL656" s="6"/>
      <c r="AM656" s="6"/>
      <c r="AN656" s="39" t="str">
        <f t="array" ref="AN656">IFNA(TEXT(XLOOKUP(C:C,'Follow up.2'!B:B,'Follow up.2'!AF:AF), "mm/yyyy"), "-")</f>
        <v>-</v>
      </c>
      <c r="AO656" s="6"/>
      <c r="AP656" s="3"/>
      <c r="AQ656" s="3"/>
      <c r="AR656" s="3"/>
      <c r="AS656" s="3"/>
      <c r="AT656" s="3"/>
      <c r="AU656" s="3"/>
      <c r="AV656" s="3"/>
      <c r="AW656" s="3"/>
      <c r="AX656" s="3"/>
      <c r="AY656" s="3"/>
      <c r="AZ656" s="3"/>
      <c r="BA656" s="3"/>
      <c r="BB656" s="3"/>
      <c r="BC656" s="3"/>
      <c r="BD656" s="3"/>
      <c r="BE656" s="3"/>
      <c r="BF656" s="3"/>
      <c r="BG656" s="3"/>
      <c r="BH656" s="3"/>
      <c r="BI656" s="3"/>
    </row>
    <row r="657" ht="12.75" customHeight="1">
      <c r="A657" s="1"/>
      <c r="B657" s="1" t="str">
        <f t="array" ref="B657">ifna(iferror(xlookup(C:C,'1000'!A:A,'1000'!D:D),iferror(xlookup(C:C,'2000'!A:A,'2000'!D:D),xlookup(C:C,'3000'!A:A,'3000'!D:D))),"-")</f>
        <v>-</v>
      </c>
      <c r="C657" s="26">
        <v>1300.0</v>
      </c>
      <c r="D657" s="128" t="s">
        <v>2597</v>
      </c>
      <c r="E657" s="128" t="s">
        <v>2598</v>
      </c>
      <c r="F657" s="128" t="s">
        <v>287</v>
      </c>
      <c r="G657" s="128">
        <v>19.0</v>
      </c>
      <c r="H657" s="77" t="s">
        <v>2620</v>
      </c>
      <c r="I657" s="127" t="s">
        <v>2599</v>
      </c>
      <c r="J657" s="128" t="s">
        <v>2599</v>
      </c>
      <c r="K657" s="30" t="s">
        <v>609</v>
      </c>
      <c r="L657" s="31" t="s">
        <v>609</v>
      </c>
      <c r="M657" s="51" t="s">
        <v>895</v>
      </c>
      <c r="N657" s="153" t="s">
        <v>58</v>
      </c>
      <c r="O657" s="149" t="s">
        <v>58</v>
      </c>
      <c r="P657" s="35"/>
      <c r="Q657" s="65"/>
      <c r="R657" s="65"/>
      <c r="S657" s="65"/>
      <c r="T657" s="65"/>
      <c r="U657" s="65"/>
      <c r="V657" s="65"/>
      <c r="W657" s="65"/>
      <c r="X657" s="65"/>
      <c r="Y657" s="65"/>
      <c r="Z657" s="38" t="str">
        <f t="array" ref="Z657">IFERROR(xlookup(C:C,'Follow up.1'!A:A,'Follow up.1'!AF:AF),"-")</f>
        <v>-</v>
      </c>
      <c r="AA657" s="6"/>
      <c r="AB657" s="6"/>
      <c r="AC657" s="6"/>
      <c r="AD657" s="6"/>
      <c r="AE657" s="6"/>
      <c r="AF657" s="6"/>
      <c r="AG657" s="6"/>
      <c r="AH657" s="6"/>
      <c r="AI657" s="6"/>
      <c r="AJ657" s="6"/>
      <c r="AK657" s="6"/>
      <c r="AL657" s="6"/>
      <c r="AM657" s="6"/>
      <c r="AN657" s="39" t="str">
        <f t="array" ref="AN657">IFNA(TEXT(XLOOKUP(C:C,'Follow up.2'!B:B,'Follow up.2'!AF:AF), "mm/yyyy"), "-")</f>
        <v>-</v>
      </c>
      <c r="AO657" s="6"/>
      <c r="AP657" s="3"/>
      <c r="AQ657" s="3"/>
      <c r="AR657" s="3"/>
      <c r="AS657" s="3"/>
      <c r="AT657" s="3"/>
      <c r="AU657" s="3"/>
      <c r="AV657" s="3"/>
      <c r="AW657" s="3"/>
      <c r="AX657" s="3"/>
      <c r="AY657" s="3"/>
      <c r="AZ657" s="3"/>
      <c r="BA657" s="3"/>
      <c r="BB657" s="3"/>
      <c r="BC657" s="3"/>
      <c r="BD657" s="3"/>
      <c r="BE657" s="3"/>
      <c r="BF657" s="3"/>
      <c r="BG657" s="3"/>
      <c r="BH657" s="3"/>
      <c r="BI657" s="3"/>
    </row>
    <row r="658" ht="12.75" customHeight="1">
      <c r="A658" s="1"/>
      <c r="B658" s="1" t="str">
        <f t="array" ref="B658">ifna(iferror(xlookup(C:C,'1000'!A:A,'1000'!D:D),iferror(xlookup(C:C,'2000'!A:A,'2000'!D:D),xlookup(C:C,'3000'!A:A,'3000'!D:D))),"-")</f>
        <v>-</v>
      </c>
      <c r="C658" s="26">
        <v>1303.0</v>
      </c>
      <c r="D658" s="128" t="s">
        <v>2600</v>
      </c>
      <c r="E658" s="128" t="s">
        <v>2601</v>
      </c>
      <c r="F658" s="128" t="s">
        <v>287</v>
      </c>
      <c r="G658" s="128">
        <v>19.0</v>
      </c>
      <c r="H658" s="77" t="s">
        <v>2621</v>
      </c>
      <c r="I658" s="127" t="s">
        <v>2602</v>
      </c>
      <c r="J658" s="128" t="s">
        <v>2602</v>
      </c>
      <c r="K658" s="30" t="s">
        <v>609</v>
      </c>
      <c r="L658" s="31" t="s">
        <v>609</v>
      </c>
      <c r="M658" s="51" t="s">
        <v>895</v>
      </c>
      <c r="N658" s="153" t="s">
        <v>58</v>
      </c>
      <c r="O658" s="149" t="s">
        <v>58</v>
      </c>
      <c r="P658" s="35"/>
      <c r="Q658" s="65"/>
      <c r="R658" s="65"/>
      <c r="S658" s="65"/>
      <c r="T658" s="65"/>
      <c r="U658" s="65"/>
      <c r="V658" s="65"/>
      <c r="W658" s="65"/>
      <c r="X658" s="65"/>
      <c r="Y658" s="65"/>
      <c r="Z658" s="38" t="str">
        <f t="array" ref="Z658">IFERROR(xlookup(C:C,'Follow up.1'!A:A,'Follow up.1'!AF:AF),"-")</f>
        <v>-</v>
      </c>
      <c r="AA658" s="6"/>
      <c r="AB658" s="6"/>
      <c r="AC658" s="6"/>
      <c r="AD658" s="6"/>
      <c r="AE658" s="6"/>
      <c r="AF658" s="6"/>
      <c r="AG658" s="6"/>
      <c r="AH658" s="6"/>
      <c r="AI658" s="6"/>
      <c r="AJ658" s="6"/>
      <c r="AK658" s="6"/>
      <c r="AL658" s="6"/>
      <c r="AM658" s="6"/>
      <c r="AN658" s="39" t="str">
        <f t="array" ref="AN658">IFNA(TEXT(XLOOKUP(C:C,'Follow up.2'!B:B,'Follow up.2'!AF:AF), "mm/yyyy"), "-")</f>
        <v>-</v>
      </c>
      <c r="AO658" s="6"/>
      <c r="AP658" s="3"/>
      <c r="AQ658" s="3"/>
      <c r="AR658" s="3"/>
      <c r="AS658" s="3"/>
      <c r="AT658" s="3"/>
      <c r="AU658" s="3"/>
      <c r="AV658" s="3"/>
      <c r="AW658" s="3"/>
      <c r="AX658" s="3"/>
      <c r="AY658" s="3"/>
      <c r="AZ658" s="3"/>
      <c r="BA658" s="3"/>
      <c r="BB658" s="3"/>
      <c r="BC658" s="3"/>
      <c r="BD658" s="3"/>
      <c r="BE658" s="3"/>
      <c r="BF658" s="3"/>
      <c r="BG658" s="3"/>
      <c r="BH658" s="3"/>
      <c r="BI658" s="3"/>
    </row>
    <row r="659" ht="12.75" customHeight="1">
      <c r="A659" s="1"/>
      <c r="B659" s="1" t="str">
        <f t="array" ref="B659">ifna(iferror(xlookup(C:C,'1000'!A:A,'1000'!D:D),iferror(xlookup(C:C,'2000'!A:A,'2000'!D:D),xlookup(C:C,'3000'!A:A,'3000'!D:D))),"-")</f>
        <v>-</v>
      </c>
      <c r="C659" s="26">
        <v>1312.0</v>
      </c>
      <c r="D659" s="128" t="s">
        <v>727</v>
      </c>
      <c r="E659" s="128" t="s">
        <v>2595</v>
      </c>
      <c r="F659" s="128" t="s">
        <v>71</v>
      </c>
      <c r="G659" s="128">
        <v>19.0</v>
      </c>
      <c r="H659" s="77" t="s">
        <v>727</v>
      </c>
      <c r="I659" s="127" t="s">
        <v>2596</v>
      </c>
      <c r="J659" s="128" t="s">
        <v>2596</v>
      </c>
      <c r="K659" s="30" t="s">
        <v>609</v>
      </c>
      <c r="L659" s="31" t="s">
        <v>609</v>
      </c>
      <c r="M659" s="51" t="s">
        <v>895</v>
      </c>
      <c r="N659" s="153" t="s">
        <v>58</v>
      </c>
      <c r="O659" s="149" t="s">
        <v>58</v>
      </c>
      <c r="P659" s="35"/>
      <c r="Q659" s="65"/>
      <c r="R659" s="65"/>
      <c r="S659" s="65"/>
      <c r="T659" s="65"/>
      <c r="U659" s="65"/>
      <c r="V659" s="65"/>
      <c r="W659" s="65"/>
      <c r="X659" s="65"/>
      <c r="Y659" s="65"/>
      <c r="Z659" s="38" t="str">
        <f t="array" ref="Z659">IFERROR(xlookup(C:C,'Follow up.1'!A:A,'Follow up.1'!AF:AF),"-")</f>
        <v>-</v>
      </c>
      <c r="AA659" s="6"/>
      <c r="AB659" s="6"/>
      <c r="AC659" s="6"/>
      <c r="AD659" s="6"/>
      <c r="AE659" s="6"/>
      <c r="AF659" s="6"/>
      <c r="AG659" s="6"/>
      <c r="AH659" s="6"/>
      <c r="AI659" s="6"/>
      <c r="AJ659" s="6"/>
      <c r="AK659" s="6"/>
      <c r="AL659" s="6"/>
      <c r="AM659" s="6"/>
      <c r="AN659" s="39" t="str">
        <f t="array" ref="AN659">IFNA(TEXT(XLOOKUP(C:C,'Follow up.2'!B:B,'Follow up.2'!AF:AF), "mm/yyyy"), "-")</f>
        <v>-</v>
      </c>
      <c r="AO659" s="6"/>
      <c r="AP659" s="3"/>
      <c r="AQ659" s="3"/>
      <c r="AR659" s="3"/>
      <c r="AS659" s="3"/>
      <c r="AT659" s="3"/>
      <c r="AU659" s="3"/>
      <c r="AV659" s="3"/>
      <c r="AW659" s="3"/>
      <c r="AX659" s="3"/>
      <c r="AY659" s="3"/>
      <c r="AZ659" s="3"/>
      <c r="BA659" s="3"/>
      <c r="BB659" s="3"/>
      <c r="BC659" s="3"/>
      <c r="BD659" s="3"/>
      <c r="BE659" s="3"/>
      <c r="BF659" s="3"/>
      <c r="BG659" s="3"/>
      <c r="BH659" s="3"/>
      <c r="BI659" s="3"/>
    </row>
    <row r="660" ht="12.75" customHeight="1">
      <c r="A660" s="1"/>
      <c r="B660" s="1" t="str">
        <f t="array" ref="B660">ifna(iferror(xlookup(C:C,'1000'!A:A,'1000'!D:D),iferror(xlookup(C:C,'2000'!A:A,'2000'!D:D),xlookup(C:C,'3000'!A:A,'3000'!D:D))),"-")</f>
        <v>-</v>
      </c>
      <c r="C660" s="26">
        <v>1314.0</v>
      </c>
      <c r="D660" s="128" t="s">
        <v>2603</v>
      </c>
      <c r="E660" s="128" t="s">
        <v>2604</v>
      </c>
      <c r="F660" s="128" t="s">
        <v>287</v>
      </c>
      <c r="G660" s="128">
        <v>19.0</v>
      </c>
      <c r="H660" s="77" t="s">
        <v>2603</v>
      </c>
      <c r="I660" s="127" t="s">
        <v>2605</v>
      </c>
      <c r="J660" s="128" t="s">
        <v>2605</v>
      </c>
      <c r="K660" s="30" t="s">
        <v>609</v>
      </c>
      <c r="L660" s="31" t="s">
        <v>609</v>
      </c>
      <c r="M660" s="51" t="s">
        <v>895</v>
      </c>
      <c r="N660" s="153" t="s">
        <v>58</v>
      </c>
      <c r="O660" s="149" t="s">
        <v>58</v>
      </c>
      <c r="P660" s="35"/>
      <c r="Q660" s="65"/>
      <c r="R660" s="65"/>
      <c r="S660" s="65"/>
      <c r="T660" s="65"/>
      <c r="U660" s="65"/>
      <c r="V660" s="65"/>
      <c r="W660" s="65"/>
      <c r="X660" s="65"/>
      <c r="Y660" s="65"/>
      <c r="Z660" s="38" t="str">
        <f t="array" ref="Z660">IFERROR(xlookup(C:C,'Follow up.1'!A:A,'Follow up.1'!AF:AF),"-")</f>
        <v>-</v>
      </c>
      <c r="AA660" s="6"/>
      <c r="AB660" s="6"/>
      <c r="AC660" s="6"/>
      <c r="AD660" s="6"/>
      <c r="AE660" s="6"/>
      <c r="AF660" s="6"/>
      <c r="AG660" s="6"/>
      <c r="AH660" s="6"/>
      <c r="AI660" s="6"/>
      <c r="AJ660" s="6"/>
      <c r="AK660" s="6"/>
      <c r="AL660" s="6"/>
      <c r="AM660" s="6"/>
      <c r="AN660" s="39" t="str">
        <f t="array" ref="AN660">IFNA(TEXT(XLOOKUP(C:C,'Follow up.2'!B:B,'Follow up.2'!AF:AF), "mm/yyyy"), "-")</f>
        <v>-</v>
      </c>
      <c r="AO660" s="6"/>
      <c r="AP660" s="3"/>
      <c r="AQ660" s="3"/>
      <c r="AR660" s="3"/>
      <c r="AS660" s="3"/>
      <c r="AT660" s="3"/>
      <c r="AU660" s="3"/>
      <c r="AV660" s="3"/>
      <c r="AW660" s="3"/>
      <c r="AX660" s="3"/>
      <c r="AY660" s="3"/>
      <c r="AZ660" s="3"/>
      <c r="BA660" s="3"/>
      <c r="BB660" s="3"/>
      <c r="BC660" s="3"/>
      <c r="BD660" s="3"/>
      <c r="BE660" s="3"/>
      <c r="BF660" s="3"/>
      <c r="BG660" s="3"/>
      <c r="BH660" s="3"/>
      <c r="BI660" s="3"/>
    </row>
    <row r="661" ht="12.75" customHeight="1">
      <c r="A661" s="1"/>
      <c r="B661" s="1" t="str">
        <f t="array" ref="B661">ifna(iferror(xlookup(C:C,'1000'!A:A,'1000'!D:D),iferror(xlookup(C:C,'2000'!A:A,'2000'!D:D),xlookup(C:C,'3000'!A:A,'3000'!D:D))),"-")</f>
        <v>-</v>
      </c>
      <c r="C661" s="26">
        <v>1324.0</v>
      </c>
      <c r="D661" s="27" t="s">
        <v>2622</v>
      </c>
      <c r="E661" s="27" t="s">
        <v>2623</v>
      </c>
      <c r="F661" s="27" t="s">
        <v>81</v>
      </c>
      <c r="G661" s="27">
        <v>19.0</v>
      </c>
      <c r="H661" s="28" t="s">
        <v>2624</v>
      </c>
      <c r="I661" s="29">
        <v>5.173313688E9</v>
      </c>
      <c r="J661" s="27"/>
      <c r="K661" s="30" t="s">
        <v>609</v>
      </c>
      <c r="L661" s="31" t="s">
        <v>609</v>
      </c>
      <c r="M661" s="51" t="s">
        <v>895</v>
      </c>
      <c r="N661" s="153" t="s">
        <v>58</v>
      </c>
      <c r="O661" s="149" t="s">
        <v>58</v>
      </c>
      <c r="P661" s="199" t="s">
        <v>106</v>
      </c>
      <c r="Q661" s="65"/>
      <c r="R661" s="65"/>
      <c r="S661" s="65"/>
      <c r="T661" s="65"/>
      <c r="U661" s="65"/>
      <c r="V661" s="65"/>
      <c r="W661" s="65"/>
      <c r="X661" s="65"/>
      <c r="Y661" s="65"/>
      <c r="Z661" s="38" t="str">
        <f t="array" ref="Z661">IFERROR(xlookup(C:C,'Follow up.1'!A:A,'Follow up.1'!AF:AF),"-")</f>
        <v>-</v>
      </c>
      <c r="AA661" s="6"/>
      <c r="AB661" s="6"/>
      <c r="AC661" s="6"/>
      <c r="AD661" s="6"/>
      <c r="AE661" s="6"/>
      <c r="AF661" s="6"/>
      <c r="AG661" s="6"/>
      <c r="AH661" s="6"/>
      <c r="AI661" s="6"/>
      <c r="AJ661" s="6"/>
      <c r="AK661" s="6"/>
      <c r="AL661" s="6"/>
      <c r="AM661" s="6"/>
      <c r="AN661" s="39" t="str">
        <f t="array" ref="AN661">IFNA(TEXT(XLOOKUP(C:C,'Follow up.2'!B:B,'Follow up.2'!AF:AF), "mm/yyyy"), "-")</f>
        <v>-</v>
      </c>
      <c r="AO661" s="6"/>
      <c r="AP661" s="3"/>
      <c r="AQ661" s="3"/>
      <c r="AR661" s="3"/>
      <c r="AS661" s="3"/>
      <c r="AT661" s="3"/>
      <c r="AU661" s="3"/>
      <c r="AV661" s="3"/>
      <c r="AW661" s="3"/>
      <c r="AX661" s="3"/>
      <c r="AY661" s="3"/>
      <c r="AZ661" s="3"/>
      <c r="BA661" s="3"/>
      <c r="BB661" s="3"/>
      <c r="BC661" s="3"/>
      <c r="BD661" s="3"/>
      <c r="BE661" s="3"/>
      <c r="BF661" s="3"/>
      <c r="BG661" s="3"/>
      <c r="BH661" s="3"/>
      <c r="BI661" s="3"/>
    </row>
    <row r="662" ht="12.75" customHeight="1">
      <c r="A662" s="1"/>
      <c r="B662" s="1" t="str">
        <f t="array" ref="B662">ifna(iferror(xlookup(C:C,'1000'!A:A,'1000'!D:D),iferror(xlookup(C:C,'2000'!A:A,'2000'!D:D),xlookup(C:C,'3000'!A:A,'3000'!D:D))),"-")</f>
        <v>-</v>
      </c>
      <c r="C662" s="26">
        <v>1350.0</v>
      </c>
      <c r="D662" s="27" t="s">
        <v>2625</v>
      </c>
      <c r="E662" s="27"/>
      <c r="F662" s="27" t="s">
        <v>92</v>
      </c>
      <c r="G662" s="27">
        <v>19.0</v>
      </c>
      <c r="H662" s="28" t="s">
        <v>2626</v>
      </c>
      <c r="I662" s="29" t="s">
        <v>2627</v>
      </c>
      <c r="J662" s="27" t="s">
        <v>2627</v>
      </c>
      <c r="K662" s="30" t="s">
        <v>609</v>
      </c>
      <c r="L662" s="31" t="s">
        <v>609</v>
      </c>
      <c r="M662" s="51" t="s">
        <v>895</v>
      </c>
      <c r="N662" s="153" t="s">
        <v>58</v>
      </c>
      <c r="O662" s="149" t="s">
        <v>58</v>
      </c>
      <c r="P662" s="65" t="s">
        <v>46</v>
      </c>
      <c r="Q662" s="65"/>
      <c r="R662" s="65"/>
      <c r="S662" s="65"/>
      <c r="T662" s="65"/>
      <c r="U662" s="65"/>
      <c r="V662" s="65"/>
      <c r="W662" s="65"/>
      <c r="X662" s="65"/>
      <c r="Y662" s="65"/>
      <c r="Z662" s="38" t="str">
        <f t="array" ref="Z662">IFERROR(xlookup(C:C,'Follow up.1'!A:A,'Follow up.1'!AF:AF),"-")</f>
        <v>-</v>
      </c>
      <c r="AA662" s="6"/>
      <c r="AB662" s="6"/>
      <c r="AC662" s="6"/>
      <c r="AD662" s="6"/>
      <c r="AE662" s="6"/>
      <c r="AF662" s="6"/>
      <c r="AG662" s="6"/>
      <c r="AH662" s="6"/>
      <c r="AI662" s="6"/>
      <c r="AJ662" s="6"/>
      <c r="AK662" s="6"/>
      <c r="AL662" s="6"/>
      <c r="AM662" s="6"/>
      <c r="AN662" s="39" t="str">
        <f t="array" ref="AN662">IFNA(TEXT(XLOOKUP(C:C,'Follow up.2'!B:B,'Follow up.2'!AF:AF), "mm/yyyy"), "-")</f>
        <v>-</v>
      </c>
      <c r="AO662" s="6"/>
      <c r="AP662" s="3"/>
      <c r="AQ662" s="3"/>
      <c r="AR662" s="3"/>
      <c r="AS662" s="3"/>
      <c r="AT662" s="3"/>
      <c r="AU662" s="3"/>
      <c r="AV662" s="3"/>
      <c r="AW662" s="3"/>
      <c r="AX662" s="3"/>
      <c r="AY662" s="3"/>
      <c r="AZ662" s="3"/>
      <c r="BA662" s="3"/>
      <c r="BB662" s="3"/>
      <c r="BC662" s="3"/>
      <c r="BD662" s="3"/>
      <c r="BE662" s="3"/>
      <c r="BF662" s="3"/>
      <c r="BG662" s="3"/>
      <c r="BH662" s="3"/>
      <c r="BI662" s="3"/>
    </row>
    <row r="663" ht="12.75" customHeight="1">
      <c r="A663" s="1"/>
      <c r="B663" s="1" t="str">
        <f t="array" ref="B663">ifna(iferror(xlookup(C:C,'1000'!A:A,'1000'!D:D),iferror(xlookup(C:C,'2000'!A:A,'2000'!D:D),xlookup(C:C,'3000'!A:A,'3000'!D:D))),"-")</f>
        <v>-</v>
      </c>
      <c r="C663" s="26">
        <v>1357.0</v>
      </c>
      <c r="D663" s="27" t="s">
        <v>981</v>
      </c>
      <c r="E663" s="27" t="s">
        <v>2628</v>
      </c>
      <c r="F663" s="27" t="s">
        <v>81</v>
      </c>
      <c r="G663" s="27">
        <v>19.0</v>
      </c>
      <c r="H663" s="28"/>
      <c r="I663" s="29" t="s">
        <v>2629</v>
      </c>
      <c r="J663" s="27"/>
      <c r="K663" s="30" t="s">
        <v>42</v>
      </c>
      <c r="L663" s="31" t="s">
        <v>42</v>
      </c>
      <c r="M663" s="51" t="s">
        <v>895</v>
      </c>
      <c r="N663" s="153" t="s">
        <v>58</v>
      </c>
      <c r="O663" s="149" t="s">
        <v>58</v>
      </c>
      <c r="P663" s="65" t="s">
        <v>106</v>
      </c>
      <c r="Q663" s="65"/>
      <c r="R663" s="65"/>
      <c r="S663" s="65"/>
      <c r="T663" s="65"/>
      <c r="U663" s="65"/>
      <c r="V663" s="65"/>
      <c r="W663" s="65"/>
      <c r="X663" s="65"/>
      <c r="Y663" s="65"/>
      <c r="Z663" s="38" t="str">
        <f t="array" ref="Z663">IFERROR(xlookup(C:C,'Follow up.1'!A:A,'Follow up.1'!AF:AF),"-")</f>
        <v>-</v>
      </c>
      <c r="AA663" s="6"/>
      <c r="AB663" s="6"/>
      <c r="AC663" s="6"/>
      <c r="AD663" s="6"/>
      <c r="AE663" s="6"/>
      <c r="AF663" s="6"/>
      <c r="AG663" s="6"/>
      <c r="AH663" s="6"/>
      <c r="AI663" s="6"/>
      <c r="AJ663" s="6"/>
      <c r="AK663" s="6"/>
      <c r="AL663" s="6"/>
      <c r="AM663" s="6"/>
      <c r="AN663" s="39" t="str">
        <f t="array" ref="AN663">IFNA(TEXT(XLOOKUP(C:C,'Follow up.2'!B:B,'Follow up.2'!AF:AF), "mm/yyyy"), "-")</f>
        <v>-</v>
      </c>
      <c r="AO663" s="6"/>
      <c r="AP663" s="3"/>
      <c r="AQ663" s="3"/>
      <c r="AR663" s="3"/>
      <c r="AS663" s="3"/>
      <c r="AT663" s="3"/>
      <c r="AU663" s="3"/>
      <c r="AV663" s="3"/>
      <c r="AW663" s="3"/>
      <c r="AX663" s="3"/>
      <c r="AY663" s="3"/>
      <c r="AZ663" s="3"/>
      <c r="BA663" s="3"/>
      <c r="BB663" s="3"/>
      <c r="BC663" s="3"/>
      <c r="BD663" s="3"/>
      <c r="BE663" s="3"/>
      <c r="BF663" s="3"/>
      <c r="BG663" s="3"/>
      <c r="BH663" s="3"/>
      <c r="BI663" s="3"/>
    </row>
    <row r="664" ht="12.75" customHeight="1">
      <c r="A664" s="1"/>
      <c r="B664" s="1" t="str">
        <f t="array" ref="B664">ifna(iferror(xlookup(C:C,'1000'!A:A,'1000'!D:D),iferror(xlookup(C:C,'2000'!A:A,'2000'!D:D),xlookup(C:C,'3000'!A:A,'3000'!D:D))),"-")</f>
        <v>-</v>
      </c>
      <c r="C664" s="133">
        <v>1370.0</v>
      </c>
      <c r="D664" s="134" t="s">
        <v>378</v>
      </c>
      <c r="E664" s="134" t="s">
        <v>2630</v>
      </c>
      <c r="F664" s="27" t="s">
        <v>117</v>
      </c>
      <c r="G664" s="134">
        <v>19.0</v>
      </c>
      <c r="H664" s="28" t="s">
        <v>531</v>
      </c>
      <c r="I664" s="29"/>
      <c r="J664" s="134">
        <v>2.1586674E9</v>
      </c>
      <c r="K664" s="30" t="s">
        <v>42</v>
      </c>
      <c r="L664" s="31" t="s">
        <v>42</v>
      </c>
      <c r="M664" s="51" t="s">
        <v>895</v>
      </c>
      <c r="N664" s="153" t="s">
        <v>58</v>
      </c>
      <c r="O664" s="149" t="s">
        <v>58</v>
      </c>
      <c r="P664" s="236" t="s">
        <v>106</v>
      </c>
      <c r="Q664" s="65"/>
      <c r="R664" s="65"/>
      <c r="S664" s="65"/>
      <c r="T664" s="65"/>
      <c r="U664" s="65"/>
      <c r="V664" s="65"/>
      <c r="W664" s="65"/>
      <c r="X664" s="65"/>
      <c r="Y664" s="65"/>
      <c r="Z664" s="38" t="str">
        <f t="array" ref="Z664">IFERROR(xlookup(C:C,'Follow up.1'!A:A,'Follow up.1'!AF:AF),"-")</f>
        <v>-</v>
      </c>
      <c r="AA664" s="6"/>
      <c r="AB664" s="6"/>
      <c r="AC664" s="6"/>
      <c r="AD664" s="6"/>
      <c r="AE664" s="6"/>
      <c r="AF664" s="6"/>
      <c r="AG664" s="6"/>
      <c r="AH664" s="6"/>
      <c r="AI664" s="6"/>
      <c r="AJ664" s="6"/>
      <c r="AK664" s="6"/>
      <c r="AL664" s="6"/>
      <c r="AM664" s="6"/>
      <c r="AN664" s="39" t="str">
        <f t="array" ref="AN664">IFNA(TEXT(XLOOKUP(C:C,'Follow up.2'!B:B,'Follow up.2'!AF:AF), "mm/yyyy"), "-")</f>
        <v>-</v>
      </c>
      <c r="AO664" s="6"/>
      <c r="AP664" s="3"/>
      <c r="AQ664" s="3"/>
      <c r="AR664" s="3"/>
      <c r="AS664" s="3"/>
      <c r="AT664" s="3"/>
      <c r="AU664" s="3"/>
      <c r="AV664" s="3"/>
      <c r="AW664" s="3"/>
      <c r="AX664" s="3"/>
      <c r="AY664" s="3"/>
      <c r="AZ664" s="3"/>
      <c r="BA664" s="3"/>
      <c r="BB664" s="3"/>
      <c r="BC664" s="3"/>
      <c r="BD664" s="3"/>
      <c r="BE664" s="3"/>
      <c r="BF664" s="3"/>
      <c r="BG664" s="3"/>
      <c r="BH664" s="3"/>
      <c r="BI664" s="3"/>
    </row>
    <row r="665" ht="12.75" customHeight="1">
      <c r="A665" s="1"/>
      <c r="B665" s="1" t="str">
        <f t="array" ref="B665">ifna(iferror(xlookup(C:C,'1000'!A:A,'1000'!D:D),iferror(xlookup(C:C,'2000'!A:A,'2000'!D:D),xlookup(C:C,'3000'!A:A,'3000'!D:D))),"-")</f>
        <v>-</v>
      </c>
      <c r="C665" s="119">
        <v>1509.0</v>
      </c>
      <c r="D665" s="27" t="s">
        <v>2534</v>
      </c>
      <c r="E665" s="27" t="s">
        <v>662</v>
      </c>
      <c r="F665" s="27" t="s">
        <v>124</v>
      </c>
      <c r="G665" s="27">
        <v>19.0</v>
      </c>
      <c r="H665" s="28"/>
      <c r="I665" s="29" t="s">
        <v>2535</v>
      </c>
      <c r="J665" s="27"/>
      <c r="K665" s="30" t="s">
        <v>2536</v>
      </c>
      <c r="L665" s="6" t="s">
        <v>2536</v>
      </c>
      <c r="M665" s="6"/>
      <c r="N665" s="153" t="s">
        <v>58</v>
      </c>
      <c r="O665" s="149" t="s">
        <v>58</v>
      </c>
      <c r="P665" s="236" t="s">
        <v>46</v>
      </c>
      <c r="Q665" s="65"/>
      <c r="R665" s="65"/>
      <c r="S665" s="65"/>
      <c r="T665" s="65"/>
      <c r="U665" s="65"/>
      <c r="V665" s="65"/>
      <c r="W665" s="65"/>
      <c r="X665" s="65"/>
      <c r="Y665" s="65"/>
      <c r="Z665" s="38" t="str">
        <f t="array" ref="Z665">IFERROR(xlookup(C:C,'Follow up.1'!A:A,'Follow up.1'!AF:AF),"-")</f>
        <v>-</v>
      </c>
      <c r="AA665" s="6"/>
      <c r="AB665" s="6"/>
      <c r="AC665" s="6"/>
      <c r="AD665" s="6"/>
      <c r="AE665" s="6"/>
      <c r="AF665" s="6"/>
      <c r="AG665" s="6"/>
      <c r="AH665" s="6"/>
      <c r="AI665" s="6"/>
      <c r="AJ665" s="6"/>
      <c r="AK665" s="6"/>
      <c r="AL665" s="6"/>
      <c r="AM665" s="6"/>
      <c r="AN665" s="39" t="str">
        <f t="array" ref="AN665">IFNA(TEXT(XLOOKUP(C:C,'Follow up.2'!B:B,'Follow up.2'!AF:AF), "mm/yyyy"), "-")</f>
        <v>-</v>
      </c>
      <c r="AO665" s="6"/>
      <c r="AP665" s="3"/>
      <c r="AQ665" s="3"/>
      <c r="AR665" s="3"/>
      <c r="AS665" s="3"/>
      <c r="AT665" s="3"/>
      <c r="AU665" s="3"/>
      <c r="AV665" s="3"/>
      <c r="AW665" s="3"/>
      <c r="AX665" s="3"/>
      <c r="AY665" s="3"/>
      <c r="AZ665" s="3"/>
      <c r="BA665" s="3"/>
      <c r="BB665" s="3"/>
      <c r="BC665" s="3"/>
      <c r="BD665" s="3"/>
      <c r="BE665" s="3"/>
      <c r="BF665" s="3"/>
      <c r="BG665" s="3"/>
      <c r="BH665" s="3"/>
      <c r="BI665" s="3"/>
    </row>
    <row r="666" ht="12.75" customHeight="1">
      <c r="A666" s="1"/>
      <c r="B666" s="1" t="str">
        <f t="array" ref="B666">ifna(iferror(xlookup(C:C,'1000'!A:A,'1000'!D:D),iferror(xlookup(C:C,'2000'!A:A,'2000'!D:D),xlookup(C:C,'3000'!A:A,'3000'!D:D))),"-")</f>
        <v>-</v>
      </c>
      <c r="C666" s="52">
        <v>1652.0</v>
      </c>
      <c r="D666" s="53" t="s">
        <v>1150</v>
      </c>
      <c r="E666" s="53" t="s">
        <v>2631</v>
      </c>
      <c r="F666" s="53" t="s">
        <v>71</v>
      </c>
      <c r="G666" s="53">
        <v>19.0</v>
      </c>
      <c r="H666" s="28" t="s">
        <v>2632</v>
      </c>
      <c r="I666" s="54" t="s">
        <v>2633</v>
      </c>
      <c r="J666" s="53" t="s">
        <v>2634</v>
      </c>
      <c r="K666" s="55" t="s">
        <v>42</v>
      </c>
      <c r="L666" s="40" t="s">
        <v>42</v>
      </c>
      <c r="M666" s="51" t="s">
        <v>895</v>
      </c>
      <c r="N666" s="153" t="s">
        <v>58</v>
      </c>
      <c r="O666" s="149" t="s">
        <v>58</v>
      </c>
      <c r="P666" s="1463" t="s">
        <v>45</v>
      </c>
      <c r="Q666" s="35"/>
      <c r="R666" s="35"/>
      <c r="S666" s="35"/>
      <c r="T666" s="35"/>
      <c r="U666" s="35"/>
      <c r="V666" s="35"/>
      <c r="W666" s="35"/>
      <c r="X666" s="35"/>
      <c r="Y666" s="35"/>
      <c r="Z666" s="38" t="str">
        <f t="array" ref="Z666">IFERROR(xlookup(C:C,'Follow up.1'!A:A,'Follow up.1'!AF:AF),"-")</f>
        <v>-</v>
      </c>
      <c r="AA666" s="45"/>
      <c r="AB666" s="45"/>
      <c r="AC666" s="45"/>
      <c r="AD666" s="45"/>
      <c r="AE666" s="45"/>
      <c r="AF666" s="45"/>
      <c r="AG666" s="45"/>
      <c r="AH666" s="45"/>
      <c r="AI666" s="45"/>
      <c r="AJ666" s="45"/>
      <c r="AK666" s="45"/>
      <c r="AL666" s="45"/>
      <c r="AM666" s="45"/>
      <c r="AN666" s="39" t="str">
        <f t="array" ref="AN666">IFNA(TEXT(XLOOKUP(C:C,'Follow up.2'!B:B,'Follow up.2'!AF:AF), "mm/yyyy"), "-")</f>
        <v>-</v>
      </c>
      <c r="AO666" s="45"/>
      <c r="AP666" s="55"/>
      <c r="AW666" s="3"/>
      <c r="AX666" s="3"/>
      <c r="AY666" s="3"/>
      <c r="AZ666" s="3"/>
      <c r="BA666" s="3"/>
      <c r="BB666" s="3"/>
      <c r="BC666" s="3"/>
      <c r="BD666" s="3"/>
      <c r="BE666" s="3"/>
      <c r="BF666" s="3"/>
      <c r="BG666" s="3"/>
      <c r="BH666" s="3"/>
      <c r="BI666" s="3"/>
    </row>
    <row r="667" ht="12.75" customHeight="1">
      <c r="A667" s="1"/>
      <c r="B667" s="1" t="str">
        <f t="array" ref="B667">ifna(iferror(xlookup(C:C,'1000'!A:A,'1000'!D:D),iferror(xlookup(C:C,'2000'!A:A,'2000'!D:D),xlookup(C:C,'3000'!A:A,'3000'!D:D))),"-")</f>
        <v>-</v>
      </c>
      <c r="C667" s="106">
        <v>1882.0</v>
      </c>
      <c r="D667" s="107" t="s">
        <v>2635</v>
      </c>
      <c r="E667" s="108" t="s">
        <v>215</v>
      </c>
      <c r="F667" s="98" t="s">
        <v>38</v>
      </c>
      <c r="G667" s="108">
        <v>19.0</v>
      </c>
      <c r="H667" s="109" t="s">
        <v>2636</v>
      </c>
      <c r="I667" s="109">
        <v>9.082749437E9</v>
      </c>
      <c r="J667" s="107">
        <v>9.082749437E9</v>
      </c>
      <c r="K667" s="110"/>
      <c r="L667" s="111" t="s">
        <v>42</v>
      </c>
      <c r="M667" s="51" t="s">
        <v>895</v>
      </c>
      <c r="N667" s="82" t="s">
        <v>654</v>
      </c>
      <c r="O667" s="145" t="s">
        <v>654</v>
      </c>
      <c r="P667" s="236"/>
      <c r="Q667" s="65"/>
      <c r="R667" s="65"/>
      <c r="S667" s="65"/>
      <c r="T667" s="65"/>
      <c r="U667" s="65"/>
      <c r="V667" s="65"/>
      <c r="W667" s="65"/>
      <c r="X667" s="65"/>
      <c r="Y667" s="65"/>
      <c r="Z667" s="38" t="str">
        <f t="array" ref="Z667">IFERROR(xlookup(C:C,'Follow up.1'!A:A,'Follow up.1'!AF:AF),"-")</f>
        <v>-</v>
      </c>
      <c r="AA667" s="6"/>
      <c r="AB667" s="6"/>
      <c r="AC667" s="6"/>
      <c r="AD667" s="6"/>
      <c r="AE667" s="6"/>
      <c r="AF667" s="6"/>
      <c r="AG667" s="6"/>
      <c r="AH667" s="6"/>
      <c r="AI667" s="6"/>
      <c r="AJ667" s="6"/>
      <c r="AK667" s="6"/>
      <c r="AL667" s="6"/>
      <c r="AM667" s="6"/>
      <c r="AN667" s="39" t="str">
        <f t="array" ref="AN667">IFNA(TEXT(XLOOKUP(C:C,'Follow up.2'!B:B,'Follow up.2'!AF:AF), "mm/yyyy"), "-")</f>
        <v>-</v>
      </c>
      <c r="AO667" s="6"/>
      <c r="AP667" s="3"/>
      <c r="AQ667" s="3"/>
      <c r="AR667" s="3"/>
      <c r="AS667" s="3"/>
      <c r="AT667" s="3"/>
      <c r="AU667" s="3"/>
      <c r="AV667" s="3"/>
      <c r="AW667" s="3"/>
      <c r="AX667" s="3"/>
      <c r="AY667" s="3"/>
      <c r="AZ667" s="3"/>
      <c r="BA667" s="3"/>
      <c r="BB667" s="3"/>
      <c r="BC667" s="3"/>
      <c r="BD667" s="3"/>
      <c r="BE667" s="3"/>
      <c r="BF667" s="3"/>
      <c r="BG667" s="3"/>
      <c r="BH667" s="3"/>
      <c r="BI667" s="3"/>
    </row>
    <row r="668" ht="12.75" customHeight="1">
      <c r="A668" s="1"/>
      <c r="B668" s="1" t="str">
        <f t="array" ref="B668">ifna(iferror(xlookup(C:C,'1000'!A:A,'1000'!D:D),iferror(xlookup(C:C,'2000'!A:A,'2000'!D:D),xlookup(C:C,'3000'!A:A,'3000'!D:D))),"-")</f>
        <v>-</v>
      </c>
      <c r="C668" s="106">
        <v>1886.0</v>
      </c>
      <c r="D668" s="107" t="s">
        <v>2637</v>
      </c>
      <c r="E668" s="108" t="s">
        <v>2638</v>
      </c>
      <c r="F668" s="98" t="s">
        <v>38</v>
      </c>
      <c r="G668" s="108">
        <v>19.0</v>
      </c>
      <c r="H668" s="109" t="s">
        <v>2637</v>
      </c>
      <c r="I668" s="109">
        <v>5.705734935E9</v>
      </c>
      <c r="J668" s="107">
        <v>5.705734935E9</v>
      </c>
      <c r="K668" s="110"/>
      <c r="L668" s="111" t="s">
        <v>42</v>
      </c>
      <c r="M668" s="51" t="s">
        <v>895</v>
      </c>
      <c r="N668" s="82" t="s">
        <v>654</v>
      </c>
      <c r="O668" s="145" t="s">
        <v>654</v>
      </c>
      <c r="P668" s="236"/>
      <c r="Q668" s="236"/>
      <c r="R668" s="65"/>
      <c r="S668" s="65"/>
      <c r="T668" s="65"/>
      <c r="U668" s="65"/>
      <c r="V668" s="65"/>
      <c r="W668" s="65"/>
      <c r="X668" s="65"/>
      <c r="Y668" s="65"/>
      <c r="Z668" s="38" t="str">
        <f t="array" ref="Z668">IFERROR(xlookup(C:C,'Follow up.1'!A:A,'Follow up.1'!AF:AF),"-")</f>
        <v>-</v>
      </c>
      <c r="AA668" s="6"/>
      <c r="AB668" s="6"/>
      <c r="AC668" s="6"/>
      <c r="AD668" s="6"/>
      <c r="AE668" s="6"/>
      <c r="AF668" s="6"/>
      <c r="AG668" s="6"/>
      <c r="AH668" s="6"/>
      <c r="AI668" s="6"/>
      <c r="AJ668" s="6"/>
      <c r="AK668" s="6"/>
      <c r="AL668" s="6"/>
      <c r="AM668" s="6"/>
      <c r="AN668" s="39" t="str">
        <f t="array" ref="AN668">IFNA(TEXT(XLOOKUP(C:C,'Follow up.2'!B:B,'Follow up.2'!AF:AF), "mm/yyyy"), "-")</f>
        <v>-</v>
      </c>
      <c r="AO668" s="6"/>
      <c r="AP668" s="3"/>
      <c r="AQ668" s="3"/>
      <c r="AR668" s="3"/>
      <c r="AS668" s="3"/>
      <c r="AT668" s="3"/>
      <c r="AU668" s="3"/>
      <c r="AV668" s="3"/>
      <c r="AW668" s="3"/>
      <c r="AX668" s="3"/>
      <c r="AY668" s="3"/>
      <c r="AZ668" s="3"/>
      <c r="BA668" s="3"/>
      <c r="BB668" s="3"/>
      <c r="BC668" s="3"/>
      <c r="BD668" s="3"/>
      <c r="BE668" s="3"/>
      <c r="BF668" s="3"/>
      <c r="BG668" s="3"/>
      <c r="BH668" s="3"/>
      <c r="BI668" s="3"/>
    </row>
    <row r="669" ht="12.75" customHeight="1">
      <c r="A669" s="1"/>
      <c r="B669" s="1" t="str">
        <f t="array" ref="B669">ifna(iferror(xlookup(C:C,'1000'!A:A,'1000'!D:D),iferror(xlookup(C:C,'2000'!A:A,'2000'!D:D),xlookup(C:C,'3000'!A:A,'3000'!D:D))),"-")</f>
        <v>-</v>
      </c>
      <c r="C669" s="106">
        <v>1891.0</v>
      </c>
      <c r="D669" s="107" t="s">
        <v>2639</v>
      </c>
      <c r="E669" s="108" t="s">
        <v>2640</v>
      </c>
      <c r="F669" s="98" t="s">
        <v>38</v>
      </c>
      <c r="G669" s="108">
        <v>19.0</v>
      </c>
      <c r="H669" s="109" t="s">
        <v>2641</v>
      </c>
      <c r="I669" s="109">
        <v>7.174062646E9</v>
      </c>
      <c r="J669" s="107">
        <v>7.174062646E9</v>
      </c>
      <c r="K669" s="110"/>
      <c r="L669" s="111" t="s">
        <v>42</v>
      </c>
      <c r="M669" s="51" t="s">
        <v>895</v>
      </c>
      <c r="N669" s="82" t="s">
        <v>654</v>
      </c>
      <c r="O669" s="145" t="s">
        <v>654</v>
      </c>
      <c r="P669" s="65"/>
      <c r="Q669" s="65"/>
      <c r="R669" s="65"/>
      <c r="S669" s="65"/>
      <c r="T669" s="65"/>
      <c r="U669" s="65"/>
      <c r="V669" s="65"/>
      <c r="W669" s="65"/>
      <c r="X669" s="65"/>
      <c r="Y669" s="65"/>
      <c r="Z669" s="38" t="str">
        <f t="array" ref="Z669">IFERROR(xlookup(C:C,'Follow up.1'!A:A,'Follow up.1'!AF:AF),"-")</f>
        <v>-</v>
      </c>
      <c r="AA669" s="6"/>
      <c r="AB669" s="6"/>
      <c r="AC669" s="6"/>
      <c r="AD669" s="6"/>
      <c r="AE669" s="6"/>
      <c r="AF669" s="6"/>
      <c r="AG669" s="6"/>
      <c r="AH669" s="6"/>
      <c r="AI669" s="6"/>
      <c r="AJ669" s="6"/>
      <c r="AK669" s="6"/>
      <c r="AL669" s="6"/>
      <c r="AM669" s="6"/>
      <c r="AN669" s="39" t="str">
        <f t="array" ref="AN669">IFNA(TEXT(XLOOKUP(C:C,'Follow up.2'!B:B,'Follow up.2'!AF:AF), "mm/yyyy"), "-")</f>
        <v>-</v>
      </c>
      <c r="AO669" s="6"/>
      <c r="AP669" s="3"/>
      <c r="AQ669" s="3"/>
      <c r="AR669" s="3"/>
      <c r="AS669" s="3"/>
      <c r="AT669" s="3"/>
      <c r="AU669" s="3"/>
      <c r="AV669" s="3"/>
      <c r="AW669" s="3"/>
      <c r="AX669" s="3"/>
      <c r="AY669" s="3"/>
      <c r="AZ669" s="3"/>
      <c r="BA669" s="3"/>
      <c r="BB669" s="3"/>
      <c r="BC669" s="3"/>
      <c r="BD669" s="3"/>
      <c r="BE669" s="3"/>
      <c r="BF669" s="3"/>
      <c r="BG669" s="3"/>
      <c r="BH669" s="3"/>
      <c r="BI669" s="3"/>
    </row>
    <row r="670" ht="12.75" customHeight="1">
      <c r="A670" s="1"/>
      <c r="B670" s="1" t="str">
        <f t="array" ref="B670">ifna(iferror(xlookup(C:C,'1000'!A:A,'1000'!D:D),iferror(xlookup(C:C,'2000'!A:A,'2000'!D:D),xlookup(C:C,'3000'!A:A,'3000'!D:D))),"-")</f>
        <v>-</v>
      </c>
      <c r="C670" s="106">
        <v>1895.0</v>
      </c>
      <c r="D670" s="107" t="s">
        <v>2642</v>
      </c>
      <c r="E670" s="108" t="s">
        <v>2643</v>
      </c>
      <c r="F670" s="98" t="s">
        <v>38</v>
      </c>
      <c r="G670" s="108">
        <v>19.0</v>
      </c>
      <c r="H670" s="109" t="s">
        <v>2644</v>
      </c>
      <c r="I670" s="109">
        <v>2.154540777E9</v>
      </c>
      <c r="J670" s="107">
        <v>2.154540777E9</v>
      </c>
      <c r="K670" s="110"/>
      <c r="L670" s="111" t="s">
        <v>42</v>
      </c>
      <c r="M670" s="51" t="s">
        <v>895</v>
      </c>
      <c r="N670" s="82" t="s">
        <v>654</v>
      </c>
      <c r="O670" s="145" t="s">
        <v>654</v>
      </c>
      <c r="P670" s="65"/>
      <c r="Q670" s="65"/>
      <c r="R670" s="65"/>
      <c r="S670" s="65"/>
      <c r="T670" s="65"/>
      <c r="U670" s="65"/>
      <c r="V670" s="65"/>
      <c r="W670" s="65"/>
      <c r="X670" s="65"/>
      <c r="Y670" s="65"/>
      <c r="Z670" s="38" t="str">
        <f t="array" ref="Z670">IFERROR(xlookup(C:C,'Follow up.1'!A:A,'Follow up.1'!AF:AF),"-")</f>
        <v>-</v>
      </c>
      <c r="AA670" s="6"/>
      <c r="AB670" s="6"/>
      <c r="AC670" s="6"/>
      <c r="AD670" s="6"/>
      <c r="AE670" s="6"/>
      <c r="AF670" s="6"/>
      <c r="AG670" s="6"/>
      <c r="AH670" s="6"/>
      <c r="AI670" s="6"/>
      <c r="AJ670" s="6"/>
      <c r="AK670" s="6"/>
      <c r="AL670" s="6"/>
      <c r="AM670" s="6"/>
      <c r="AN670" s="39" t="str">
        <f t="array" ref="AN670">IFNA(TEXT(XLOOKUP(C:C,'Follow up.2'!B:B,'Follow up.2'!AF:AF), "mm/yyyy"), "-")</f>
        <v>-</v>
      </c>
      <c r="AO670" s="6"/>
      <c r="AP670" s="3"/>
      <c r="AQ670" s="3"/>
      <c r="AR670" s="3"/>
      <c r="AS670" s="3"/>
      <c r="AT670" s="3"/>
      <c r="AU670" s="3"/>
      <c r="AV670" s="3"/>
      <c r="AW670" s="3"/>
      <c r="AX670" s="3"/>
      <c r="AY670" s="3"/>
      <c r="AZ670" s="3"/>
      <c r="BA670" s="3"/>
      <c r="BB670" s="3"/>
      <c r="BC670" s="3"/>
      <c r="BD670" s="3"/>
      <c r="BE670" s="3"/>
      <c r="BF670" s="3"/>
      <c r="BG670" s="3"/>
      <c r="BH670" s="3"/>
      <c r="BI670" s="3"/>
    </row>
    <row r="671" ht="12.75" customHeight="1">
      <c r="A671" s="1"/>
      <c r="B671" s="1" t="str">
        <f t="array" ref="B671">ifna(iferror(xlookup(C:C,'1000'!A:A,'1000'!D:D),iferror(xlookup(C:C,'2000'!A:A,'2000'!D:D),xlookup(C:C,'3000'!A:A,'3000'!D:D))),"-")</f>
        <v>-</v>
      </c>
      <c r="C671" s="106">
        <v>1898.0</v>
      </c>
      <c r="D671" s="107" t="s">
        <v>2645</v>
      </c>
      <c r="E671" s="209"/>
      <c r="F671" s="98" t="s">
        <v>38</v>
      </c>
      <c r="G671" s="108">
        <v>19.0</v>
      </c>
      <c r="H671" s="109" t="s">
        <v>2646</v>
      </c>
      <c r="I671" s="109">
        <v>2.403804844E9</v>
      </c>
      <c r="J671" s="107">
        <v>2.403804844E9</v>
      </c>
      <c r="K671" s="110"/>
      <c r="L671" s="111" t="s">
        <v>42</v>
      </c>
      <c r="M671" s="51" t="s">
        <v>895</v>
      </c>
      <c r="N671" s="82" t="s">
        <v>654</v>
      </c>
      <c r="O671" s="145" t="s">
        <v>654</v>
      </c>
      <c r="P671" s="65"/>
      <c r="Q671" s="65"/>
      <c r="R671" s="65"/>
      <c r="S671" s="65"/>
      <c r="T671" s="65"/>
      <c r="U671" s="65"/>
      <c r="V671" s="65"/>
      <c r="W671" s="65"/>
      <c r="X671" s="65"/>
      <c r="Y671" s="65"/>
      <c r="Z671" s="38" t="str">
        <f t="array" ref="Z671">IFERROR(xlookup(C:C,'Follow up.1'!A:A,'Follow up.1'!AF:AF),"-")</f>
        <v>-</v>
      </c>
      <c r="AA671" s="6"/>
      <c r="AB671" s="6"/>
      <c r="AC671" s="6"/>
      <c r="AD671" s="6"/>
      <c r="AE671" s="6"/>
      <c r="AF671" s="6"/>
      <c r="AG671" s="6"/>
      <c r="AH671" s="6"/>
      <c r="AI671" s="6"/>
      <c r="AJ671" s="6"/>
      <c r="AK671" s="6"/>
      <c r="AL671" s="6"/>
      <c r="AM671" s="6"/>
      <c r="AN671" s="39" t="str">
        <f t="array" ref="AN671">IFNA(TEXT(XLOOKUP(C:C,'Follow up.2'!B:B,'Follow up.2'!AF:AF), "mm/yyyy"), "-")</f>
        <v>-</v>
      </c>
      <c r="AO671" s="6"/>
      <c r="AP671" s="3"/>
      <c r="AQ671" s="3"/>
      <c r="AR671" s="3"/>
      <c r="AS671" s="3"/>
      <c r="AT671" s="3"/>
      <c r="AU671" s="3"/>
      <c r="AV671" s="3"/>
      <c r="AW671" s="3"/>
      <c r="AX671" s="3"/>
      <c r="AY671" s="3"/>
      <c r="AZ671" s="3"/>
      <c r="BA671" s="3"/>
      <c r="BB671" s="3"/>
      <c r="BC671" s="3"/>
      <c r="BD671" s="3"/>
      <c r="BE671" s="3"/>
      <c r="BF671" s="3"/>
      <c r="BG671" s="3"/>
      <c r="BH671" s="3"/>
      <c r="BI671" s="3"/>
    </row>
    <row r="672" ht="12.75" customHeight="1">
      <c r="A672" s="1"/>
      <c r="B672" s="1" t="str">
        <f t="array" ref="B672">ifna(iferror(xlookup(C:C,'1000'!A:A,'1000'!D:D),iferror(xlookup(C:C,'2000'!A:A,'2000'!D:D),xlookup(C:C,'3000'!A:A,'3000'!D:D))),"-")</f>
        <v>-</v>
      </c>
      <c r="C672" s="106">
        <v>1909.0</v>
      </c>
      <c r="D672" s="107" t="s">
        <v>2647</v>
      </c>
      <c r="E672" s="108" t="s">
        <v>2462</v>
      </c>
      <c r="F672" s="98" t="s">
        <v>38</v>
      </c>
      <c r="G672" s="108">
        <v>19.0</v>
      </c>
      <c r="H672" s="109" t="s">
        <v>2648</v>
      </c>
      <c r="I672" s="109">
        <v>6.07227622E9</v>
      </c>
      <c r="J672" s="107">
        <v>6.07227622E9</v>
      </c>
      <c r="K672" s="110"/>
      <c r="L672" s="111" t="s">
        <v>42</v>
      </c>
      <c r="M672" s="51" t="s">
        <v>895</v>
      </c>
      <c r="N672" s="82" t="s">
        <v>654</v>
      </c>
      <c r="O672" s="145" t="s">
        <v>654</v>
      </c>
      <c r="P672" s="65"/>
      <c r="Q672" s="65"/>
      <c r="R672" s="65"/>
      <c r="S672" s="65"/>
      <c r="T672" s="65"/>
      <c r="U672" s="65"/>
      <c r="V672" s="65"/>
      <c r="W672" s="65"/>
      <c r="X672" s="65"/>
      <c r="Y672" s="65"/>
      <c r="Z672" s="38" t="str">
        <f t="array" ref="Z672">IFERROR(xlookup(C:C,'Follow up.1'!A:A,'Follow up.1'!AF:AF),"-")</f>
        <v>-</v>
      </c>
      <c r="AA672" s="6"/>
      <c r="AB672" s="6"/>
      <c r="AC672" s="6"/>
      <c r="AD672" s="6"/>
      <c r="AE672" s="6"/>
      <c r="AF672" s="6"/>
      <c r="AG672" s="6"/>
      <c r="AH672" s="6"/>
      <c r="AI672" s="6"/>
      <c r="AJ672" s="6"/>
      <c r="AK672" s="6"/>
      <c r="AL672" s="6"/>
      <c r="AM672" s="6"/>
      <c r="AN672" s="39" t="str">
        <f t="array" ref="AN672">IFNA(TEXT(XLOOKUP(C:C,'Follow up.2'!B:B,'Follow up.2'!AF:AF), "mm/yyyy"), "-")</f>
        <v>-</v>
      </c>
      <c r="AO672" s="6"/>
      <c r="AP672" s="3"/>
      <c r="AQ672" s="3"/>
      <c r="AR672" s="3"/>
      <c r="AS672" s="3"/>
      <c r="AT672" s="3"/>
      <c r="AU672" s="3"/>
      <c r="AV672" s="3"/>
      <c r="AW672" s="3"/>
      <c r="AX672" s="3"/>
      <c r="AY672" s="3"/>
      <c r="AZ672" s="3"/>
      <c r="BA672" s="3"/>
      <c r="BB672" s="3"/>
      <c r="BC672" s="3"/>
      <c r="BD672" s="3"/>
      <c r="BE672" s="3"/>
      <c r="BF672" s="3"/>
      <c r="BG672" s="3"/>
      <c r="BH672" s="3"/>
      <c r="BI672" s="3"/>
    </row>
    <row r="673" ht="12.75" customHeight="1">
      <c r="A673" s="1"/>
      <c r="B673" s="1" t="str">
        <f t="array" ref="B673">ifna(iferror(xlookup(C:C,'1000'!A:A,'1000'!D:D),iferror(xlookup(C:C,'2000'!A:A,'2000'!D:D),xlookup(C:C,'3000'!A:A,'3000'!D:D))),"-")</f>
        <v>-</v>
      </c>
      <c r="C673" s="106">
        <v>1915.0</v>
      </c>
      <c r="D673" s="107" t="s">
        <v>2649</v>
      </c>
      <c r="E673" s="108" t="s">
        <v>2650</v>
      </c>
      <c r="F673" s="98" t="s">
        <v>92</v>
      </c>
      <c r="G673" s="108">
        <v>19.0</v>
      </c>
      <c r="H673" s="109" t="s">
        <v>2651</v>
      </c>
      <c r="I673" s="109">
        <v>2.676005697E9</v>
      </c>
      <c r="J673" s="107">
        <v>2.676005697E9</v>
      </c>
      <c r="K673" s="110"/>
      <c r="L673" s="111" t="s">
        <v>42</v>
      </c>
      <c r="M673" s="51" t="s">
        <v>895</v>
      </c>
      <c r="N673" s="82" t="s">
        <v>654</v>
      </c>
      <c r="O673" s="145" t="s">
        <v>654</v>
      </c>
      <c r="P673" s="65"/>
      <c r="Q673" s="65"/>
      <c r="R673" s="65"/>
      <c r="S673" s="65"/>
      <c r="T673" s="65"/>
      <c r="U673" s="65"/>
      <c r="V673" s="65"/>
      <c r="W673" s="65"/>
      <c r="X673" s="65"/>
      <c r="Y673" s="65"/>
      <c r="Z673" s="38" t="str">
        <f t="array" ref="Z673">IFERROR(xlookup(C:C,'Follow up.1'!A:A,'Follow up.1'!AF:AF),"-")</f>
        <v>-</v>
      </c>
      <c r="AA673" s="6"/>
      <c r="AB673" s="6"/>
      <c r="AC673" s="6"/>
      <c r="AD673" s="6"/>
      <c r="AE673" s="6"/>
      <c r="AF673" s="6"/>
      <c r="AG673" s="6"/>
      <c r="AH673" s="6"/>
      <c r="AI673" s="6"/>
      <c r="AJ673" s="6"/>
      <c r="AK673" s="6"/>
      <c r="AL673" s="6"/>
      <c r="AM673" s="6"/>
      <c r="AN673" s="39" t="str">
        <f t="array" ref="AN673">IFNA(TEXT(XLOOKUP(C:C,'Follow up.2'!B:B,'Follow up.2'!AF:AF), "mm/yyyy"), "-")</f>
        <v>-</v>
      </c>
      <c r="AO673" s="6"/>
      <c r="AP673" s="3"/>
      <c r="AQ673" s="3"/>
      <c r="AR673" s="3"/>
      <c r="AS673" s="3"/>
      <c r="AT673" s="3"/>
      <c r="AU673" s="3"/>
      <c r="AV673" s="3"/>
      <c r="AW673" s="3"/>
      <c r="AX673" s="3"/>
      <c r="AY673" s="3"/>
      <c r="AZ673" s="3"/>
      <c r="BA673" s="3"/>
      <c r="BB673" s="3"/>
      <c r="BC673" s="3"/>
      <c r="BD673" s="3"/>
      <c r="BE673" s="3"/>
      <c r="BF673" s="3"/>
      <c r="BG673" s="3"/>
      <c r="BH673" s="3"/>
      <c r="BI673" s="3"/>
    </row>
    <row r="674" ht="12.75" customHeight="1">
      <c r="A674" s="1"/>
      <c r="B674" s="1" t="str">
        <f t="array" ref="B674">ifna(iferror(xlookup(C:C,'1000'!A:A,'1000'!D:D),iferror(xlookup(C:C,'2000'!A:A,'2000'!D:D),xlookup(C:C,'3000'!A:A,'3000'!D:D))),"-")</f>
        <v>-</v>
      </c>
      <c r="C674" s="106">
        <v>1916.0</v>
      </c>
      <c r="D674" s="107" t="s">
        <v>2652</v>
      </c>
      <c r="E674" s="108" t="s">
        <v>2653</v>
      </c>
      <c r="F674" s="98" t="s">
        <v>38</v>
      </c>
      <c r="G674" s="108">
        <v>19.0</v>
      </c>
      <c r="H674" s="109" t="s">
        <v>2652</v>
      </c>
      <c r="I674" s="109">
        <v>2.675814909E9</v>
      </c>
      <c r="J674" s="107">
        <v>2.675814909E9</v>
      </c>
      <c r="K674" s="110"/>
      <c r="L674" s="111" t="s">
        <v>42</v>
      </c>
      <c r="M674" s="51" t="s">
        <v>895</v>
      </c>
      <c r="N674" s="82" t="s">
        <v>654</v>
      </c>
      <c r="O674" s="145" t="s">
        <v>654</v>
      </c>
      <c r="P674" s="65"/>
      <c r="Q674" s="65"/>
      <c r="R674" s="65"/>
      <c r="S674" s="65"/>
      <c r="T674" s="65"/>
      <c r="U674" s="65"/>
      <c r="V674" s="65"/>
      <c r="W674" s="65"/>
      <c r="X674" s="65"/>
      <c r="Y674" s="65"/>
      <c r="Z674" s="38" t="str">
        <f t="array" ref="Z674">IFERROR(xlookup(C:C,'Follow up.1'!A:A,'Follow up.1'!AF:AF),"-")</f>
        <v>-</v>
      </c>
      <c r="AA674" s="6"/>
      <c r="AB674" s="6"/>
      <c r="AC674" s="6"/>
      <c r="AD674" s="6"/>
      <c r="AE674" s="6"/>
      <c r="AF674" s="6"/>
      <c r="AG674" s="6"/>
      <c r="AH674" s="6"/>
      <c r="AI674" s="6"/>
      <c r="AJ674" s="6"/>
      <c r="AK674" s="6"/>
      <c r="AL674" s="6"/>
      <c r="AM674" s="6"/>
      <c r="AN674" s="39" t="str">
        <f t="array" ref="AN674">IFNA(TEXT(XLOOKUP(C:C,'Follow up.2'!B:B,'Follow up.2'!AF:AF), "mm/yyyy"), "-")</f>
        <v>-</v>
      </c>
      <c r="AO674" s="6"/>
      <c r="AP674" s="3"/>
      <c r="AQ674" s="3"/>
      <c r="AR674" s="3"/>
      <c r="AS674" s="3"/>
      <c r="AT674" s="3"/>
      <c r="AU674" s="3"/>
      <c r="AV674" s="3"/>
      <c r="AW674" s="3"/>
      <c r="AX674" s="3"/>
      <c r="AY674" s="3"/>
      <c r="AZ674" s="3"/>
      <c r="BA674" s="3"/>
      <c r="BB674" s="3"/>
      <c r="BC674" s="3"/>
      <c r="BD674" s="3"/>
      <c r="BE674" s="3"/>
      <c r="BF674" s="3"/>
      <c r="BG674" s="3"/>
      <c r="BH674" s="3"/>
      <c r="BI674" s="3"/>
    </row>
    <row r="675" ht="12.75" customHeight="1">
      <c r="A675" s="1"/>
      <c r="B675" s="1" t="str">
        <f t="array" ref="B675">ifna(iferror(xlookup(C:C,'1000'!A:A,'1000'!D:D),iferror(xlookup(C:C,'2000'!A:A,'2000'!D:D),xlookup(C:C,'3000'!A:A,'3000'!D:D))),"-")</f>
        <v>-</v>
      </c>
      <c r="C675" s="106">
        <v>1921.0</v>
      </c>
      <c r="D675" s="107" t="s">
        <v>2654</v>
      </c>
      <c r="E675" s="108" t="s">
        <v>2655</v>
      </c>
      <c r="F675" s="98" t="s">
        <v>38</v>
      </c>
      <c r="G675" s="108">
        <v>19.0</v>
      </c>
      <c r="H675" s="109" t="s">
        <v>2656</v>
      </c>
      <c r="I675" s="109">
        <v>7.86414445E9</v>
      </c>
      <c r="J675" s="107">
        <v>7.86414445E9</v>
      </c>
      <c r="K675" s="110"/>
      <c r="L675" s="111" t="s">
        <v>42</v>
      </c>
      <c r="M675" s="51" t="s">
        <v>895</v>
      </c>
      <c r="N675" s="82" t="s">
        <v>654</v>
      </c>
      <c r="O675" s="145" t="s">
        <v>654</v>
      </c>
      <c r="P675" s="65"/>
      <c r="Q675" s="65"/>
      <c r="R675" s="65"/>
      <c r="S675" s="65"/>
      <c r="T675" s="65"/>
      <c r="U675" s="65"/>
      <c r="V675" s="65"/>
      <c r="W675" s="65"/>
      <c r="X675" s="65"/>
      <c r="Y675" s="65"/>
      <c r="Z675" s="38" t="str">
        <f t="array" ref="Z675">IFERROR(xlookup(C:C,'Follow up.1'!A:A,'Follow up.1'!AF:AF),"-")</f>
        <v>-</v>
      </c>
      <c r="AA675" s="6"/>
      <c r="AB675" s="6"/>
      <c r="AC675" s="6"/>
      <c r="AD675" s="6"/>
      <c r="AE675" s="6"/>
      <c r="AF675" s="6"/>
      <c r="AG675" s="6"/>
      <c r="AH675" s="6"/>
      <c r="AI675" s="6"/>
      <c r="AJ675" s="6"/>
      <c r="AK675" s="6"/>
      <c r="AL675" s="6"/>
      <c r="AM675" s="6"/>
      <c r="AN675" s="39" t="str">
        <f t="array" ref="AN675">IFNA(TEXT(XLOOKUP(C:C,'Follow up.2'!B:B,'Follow up.2'!AF:AF), "mm/yyyy"), "-")</f>
        <v>-</v>
      </c>
      <c r="AO675" s="6"/>
      <c r="AP675" s="3"/>
      <c r="AQ675" s="3"/>
      <c r="AR675" s="3"/>
      <c r="AS675" s="3"/>
      <c r="AT675" s="3"/>
      <c r="AU675" s="3"/>
      <c r="AV675" s="3"/>
      <c r="AW675" s="3"/>
      <c r="AX675" s="3"/>
      <c r="AY675" s="3"/>
      <c r="AZ675" s="3"/>
      <c r="BA675" s="3"/>
      <c r="BB675" s="3"/>
      <c r="BC675" s="3"/>
      <c r="BD675" s="3"/>
      <c r="BE675" s="3"/>
      <c r="BF675" s="3"/>
      <c r="BG675" s="3"/>
      <c r="BH675" s="3"/>
      <c r="BI675" s="3"/>
    </row>
    <row r="676" ht="12.75" customHeight="1">
      <c r="A676" s="1"/>
      <c r="B676" s="1" t="str">
        <f t="array" ref="B676">ifna(iferror(xlookup(C:C,'1000'!A:A,'1000'!D:D),iferror(xlookup(C:C,'2000'!A:A,'2000'!D:D),xlookup(C:C,'3000'!A:A,'3000'!D:D))),"-")</f>
        <v>-</v>
      </c>
      <c r="C676" s="106">
        <v>1925.0</v>
      </c>
      <c r="D676" s="107" t="s">
        <v>657</v>
      </c>
      <c r="E676" s="108" t="s">
        <v>2657</v>
      </c>
      <c r="F676" s="98" t="s">
        <v>38</v>
      </c>
      <c r="G676" s="108">
        <v>19.0</v>
      </c>
      <c r="H676" s="109" t="s">
        <v>657</v>
      </c>
      <c r="I676" s="109">
        <v>6.098640615E9</v>
      </c>
      <c r="J676" s="107">
        <v>6.098640615E9</v>
      </c>
      <c r="K676" s="110"/>
      <c r="L676" s="111" t="s">
        <v>42</v>
      </c>
      <c r="M676" s="51" t="s">
        <v>895</v>
      </c>
      <c r="N676" s="82" t="s">
        <v>654</v>
      </c>
      <c r="O676" s="145" t="s">
        <v>654</v>
      </c>
      <c r="P676" s="65"/>
      <c r="Q676" s="65"/>
      <c r="R676" s="65"/>
      <c r="S676" s="65"/>
      <c r="T676" s="65"/>
      <c r="U676" s="65"/>
      <c r="V676" s="65"/>
      <c r="W676" s="65"/>
      <c r="X676" s="65"/>
      <c r="Y676" s="65"/>
      <c r="Z676" s="38" t="str">
        <f t="array" ref="Z676">IFERROR(xlookup(C:C,'Follow up.1'!A:A,'Follow up.1'!AF:AF),"-")</f>
        <v>-</v>
      </c>
      <c r="AA676" s="6"/>
      <c r="AB676" s="6"/>
      <c r="AC676" s="6"/>
      <c r="AD676" s="6"/>
      <c r="AE676" s="6"/>
      <c r="AF676" s="6"/>
      <c r="AG676" s="6"/>
      <c r="AH676" s="6"/>
      <c r="AI676" s="6"/>
      <c r="AJ676" s="6"/>
      <c r="AK676" s="6"/>
      <c r="AL676" s="6"/>
      <c r="AM676" s="6"/>
      <c r="AN676" s="39" t="str">
        <f t="array" ref="AN676">IFNA(TEXT(XLOOKUP(C:C,'Follow up.2'!B:B,'Follow up.2'!AF:AF), "mm/yyyy"), "-")</f>
        <v>-</v>
      </c>
      <c r="AO676" s="6"/>
      <c r="AP676" s="3"/>
      <c r="AQ676" s="3"/>
      <c r="AR676" s="3"/>
      <c r="AS676" s="3"/>
      <c r="AT676" s="3"/>
      <c r="AU676" s="3"/>
      <c r="AV676" s="3"/>
      <c r="AW676" s="3"/>
      <c r="AX676" s="3"/>
      <c r="AY676" s="3"/>
      <c r="AZ676" s="3"/>
      <c r="BA676" s="3"/>
      <c r="BB676" s="3"/>
      <c r="BC676" s="3"/>
      <c r="BD676" s="3"/>
      <c r="BE676" s="3"/>
      <c r="BF676" s="3"/>
      <c r="BG676" s="3"/>
      <c r="BH676" s="3"/>
      <c r="BI676" s="3"/>
    </row>
    <row r="677" ht="12.75" customHeight="1">
      <c r="A677" s="1"/>
      <c r="B677" s="1">
        <f t="array" ref="B677">ifna(iferror(xlookup(C:C,'1000'!A:A,'1000'!D:D),iferror(xlookup(C:C,'2000'!A:A,'2000'!D:D),xlookup(C:C,'3000'!A:A,'3000'!D:D))),"-")</f>
        <v>3146</v>
      </c>
      <c r="C677" s="26">
        <v>1184.0</v>
      </c>
      <c r="D677" s="53" t="s">
        <v>2661</v>
      </c>
      <c r="E677" s="93" t="s">
        <v>2662</v>
      </c>
      <c r="F677" s="53" t="s">
        <v>92</v>
      </c>
      <c r="G677" s="53">
        <v>20.0</v>
      </c>
      <c r="H677" s="28" t="s">
        <v>1948</v>
      </c>
      <c r="I677" s="54"/>
      <c r="J677" s="53" t="s">
        <v>2663</v>
      </c>
      <c r="K677" s="30" t="s">
        <v>42</v>
      </c>
      <c r="L677" s="31" t="s">
        <v>42</v>
      </c>
      <c r="M677" s="32"/>
      <c r="N677" s="33" t="s">
        <v>654</v>
      </c>
      <c r="O677" s="86" t="s">
        <v>654</v>
      </c>
      <c r="P677" s="35" t="s">
        <v>56</v>
      </c>
      <c r="Q677" s="35" t="s">
        <v>106</v>
      </c>
      <c r="R677" s="35" t="s">
        <v>106</v>
      </c>
      <c r="S677" s="35" t="s">
        <v>106</v>
      </c>
      <c r="T677" s="35" t="s">
        <v>56</v>
      </c>
      <c r="U677" s="35" t="s">
        <v>114</v>
      </c>
      <c r="V677" s="65" t="s">
        <v>45</v>
      </c>
      <c r="W677" s="35" t="s">
        <v>76</v>
      </c>
      <c r="X677" s="35" t="s">
        <v>76</v>
      </c>
      <c r="Y677" s="35" t="s">
        <v>45</v>
      </c>
      <c r="Z677" s="38" t="str">
        <f t="array" ref="Z677">IFERROR(xlookup(C:C,'Follow up.1'!A:A,'Follow up.1'!AF:AF),"-")</f>
        <v> 10/25</v>
      </c>
      <c r="AA677" s="32" t="s">
        <v>87</v>
      </c>
      <c r="AB677" s="32" t="s">
        <v>56</v>
      </c>
      <c r="AC677" s="32" t="s">
        <v>198</v>
      </c>
      <c r="AD677" s="32" t="s">
        <v>198</v>
      </c>
      <c r="AE677" s="32"/>
      <c r="AF677" s="32" t="s">
        <v>86</v>
      </c>
      <c r="AG677" s="32" t="s">
        <v>57</v>
      </c>
      <c r="AH677" s="32"/>
      <c r="AI677" s="32" t="s">
        <v>47</v>
      </c>
      <c r="AJ677" s="32" t="s">
        <v>87</v>
      </c>
      <c r="AK677" s="32" t="s">
        <v>57</v>
      </c>
      <c r="AL677" s="32"/>
      <c r="AM677" s="31"/>
      <c r="AN677" s="39" t="str">
        <f t="array" ref="AN677">IFNA(TEXT(XLOOKUP(C:C,'Follow up.2'!B:B,'Follow up.2'!AF:AF),if(left(B677,1)="3","x", "mm/yyyy")), "-")</f>
        <v>x</v>
      </c>
      <c r="AO677" s="86" t="s">
        <v>654</v>
      </c>
      <c r="AP677" s="27"/>
      <c r="AQ677" s="3"/>
      <c r="AR677" s="3"/>
      <c r="AS677" s="3"/>
      <c r="AT677" s="3"/>
      <c r="AU677" s="3"/>
      <c r="AV677" s="3"/>
      <c r="AW677" s="13"/>
      <c r="AX677" s="13"/>
      <c r="AY677" s="13"/>
      <c r="AZ677" s="13"/>
      <c r="BA677" s="13"/>
      <c r="BB677" s="13"/>
      <c r="BC677" s="13"/>
      <c r="BD677" s="13"/>
      <c r="BE677" s="13"/>
      <c r="BF677" s="13"/>
      <c r="BG677" s="13"/>
      <c r="BH677" s="13"/>
      <c r="BI677" s="13"/>
    </row>
    <row r="678" ht="12.75" customHeight="1">
      <c r="A678" s="1"/>
      <c r="B678" s="1">
        <f t="array" ref="B678">ifna(iferror(xlookup(C:C,'1000'!A:A,'1000'!D:D),iferror(xlookup(C:C,'2000'!A:A,'2000'!D:D),xlookup(C:C,'3000'!A:A,'3000'!D:D))),"-")</f>
        <v>3147</v>
      </c>
      <c r="C678" s="26">
        <v>1139.0</v>
      </c>
      <c r="D678" s="27" t="s">
        <v>79</v>
      </c>
      <c r="E678" s="27" t="s">
        <v>2664</v>
      </c>
      <c r="F678" s="27" t="s">
        <v>71</v>
      </c>
      <c r="G678" s="27">
        <v>20.0</v>
      </c>
      <c r="H678" s="28"/>
      <c r="I678" s="29" t="s">
        <v>2665</v>
      </c>
      <c r="J678" s="27" t="s">
        <v>2665</v>
      </c>
      <c r="K678" s="30" t="s">
        <v>42</v>
      </c>
      <c r="L678" s="31" t="s">
        <v>42</v>
      </c>
      <c r="M678" s="31"/>
      <c r="N678" s="33" t="s">
        <v>654</v>
      </c>
      <c r="O678" s="86" t="s">
        <v>654</v>
      </c>
      <c r="P678" s="35" t="s">
        <v>76</v>
      </c>
      <c r="Q678" s="66" t="s">
        <v>56</v>
      </c>
      <c r="R678" s="35" t="s">
        <v>45</v>
      </c>
      <c r="S678" s="35" t="s">
        <v>45</v>
      </c>
      <c r="T678" s="35" t="s">
        <v>114</v>
      </c>
      <c r="U678" s="35" t="s">
        <v>76</v>
      </c>
      <c r="V678" s="65" t="s">
        <v>45</v>
      </c>
      <c r="W678" s="35" t="s">
        <v>44</v>
      </c>
      <c r="X678" s="35" t="s">
        <v>44</v>
      </c>
      <c r="Y678" s="35" t="s">
        <v>45</v>
      </c>
      <c r="Z678" s="38" t="str">
        <f t="array" ref="Z678">IFERROR(xlookup(C:C,'Follow up.1'!A:A,'Follow up.1'!AF:AF),"-")</f>
        <v> 12/25</v>
      </c>
      <c r="AA678" s="32" t="s">
        <v>56</v>
      </c>
      <c r="AB678" s="32" t="s">
        <v>87</v>
      </c>
      <c r="AC678" s="32" t="s">
        <v>87</v>
      </c>
      <c r="AD678" s="32" t="s">
        <v>87</v>
      </c>
      <c r="AE678" s="32"/>
      <c r="AF678" s="32" t="s">
        <v>47</v>
      </c>
      <c r="AG678" s="32" t="s">
        <v>57</v>
      </c>
      <c r="AH678" s="32"/>
      <c r="AI678" s="32" t="s">
        <v>56</v>
      </c>
      <c r="AJ678" s="32" t="s">
        <v>56</v>
      </c>
      <c r="AK678" s="32" t="s">
        <v>57</v>
      </c>
      <c r="AL678" s="32" t="s">
        <v>57</v>
      </c>
      <c r="AM678" s="31"/>
      <c r="AN678" s="39" t="str">
        <f t="array" ref="AN678">IFNA(TEXT(XLOOKUP(C:C,'Follow up.2'!B:B,'Follow up.2'!AF:AF),if(left(B678,1)="3","x", "mm/yyyy")), "-")</f>
        <v>x</v>
      </c>
      <c r="AO678" s="86" t="s">
        <v>654</v>
      </c>
      <c r="AP678" s="27"/>
      <c r="AQ678" s="3"/>
      <c r="AR678" s="3"/>
      <c r="AS678" s="3"/>
      <c r="AT678" s="3"/>
      <c r="AU678" s="3"/>
      <c r="AV678" s="3"/>
      <c r="AW678" s="3"/>
      <c r="AX678" s="3"/>
      <c r="AY678" s="3"/>
      <c r="AZ678" s="3"/>
      <c r="BA678" s="3"/>
      <c r="BB678" s="3"/>
      <c r="BC678" s="3"/>
      <c r="BD678" s="3"/>
      <c r="BE678" s="3"/>
      <c r="BF678" s="3"/>
      <c r="BG678" s="3"/>
      <c r="BH678" s="3"/>
      <c r="BI678" s="3"/>
    </row>
    <row r="679" ht="12.75" customHeight="1">
      <c r="A679" s="1"/>
      <c r="B679" s="1">
        <f t="array" ref="B679">ifna(iferror(xlookup(C:C,'1000'!A:A,'1000'!D:D),iferror(xlookup(C:C,'2000'!A:A,'2000'!D:D),xlookup(C:C,'3000'!A:A,'3000'!D:D))),"-")</f>
        <v>3010</v>
      </c>
      <c r="C679" s="52">
        <v>172.0</v>
      </c>
      <c r="D679" s="53" t="s">
        <v>2666</v>
      </c>
      <c r="E679" s="53" t="s">
        <v>2667</v>
      </c>
      <c r="F679" s="93" t="s">
        <v>50</v>
      </c>
      <c r="G679" s="93">
        <v>20.0</v>
      </c>
      <c r="H679" s="28">
        <v>0.0</v>
      </c>
      <c r="I679" s="54">
        <v>0.0</v>
      </c>
      <c r="J679" s="53" t="s">
        <v>2668</v>
      </c>
      <c r="K679" s="30"/>
      <c r="L679" s="27"/>
      <c r="M679" s="27"/>
      <c r="O679" s="145" t="s">
        <v>654</v>
      </c>
      <c r="P679" s="35" t="s">
        <v>44</v>
      </c>
      <c r="Q679" s="35" t="s">
        <v>45</v>
      </c>
      <c r="R679" s="35" t="s">
        <v>45</v>
      </c>
      <c r="S679" s="35" t="s">
        <v>45</v>
      </c>
      <c r="T679" s="35" t="s">
        <v>45</v>
      </c>
      <c r="U679" s="35" t="s">
        <v>45</v>
      </c>
      <c r="V679" s="66" t="s">
        <v>45</v>
      </c>
      <c r="W679" s="35" t="s">
        <v>45</v>
      </c>
      <c r="X679" s="35" t="s">
        <v>45</v>
      </c>
      <c r="Y679" s="35" t="s">
        <v>45</v>
      </c>
      <c r="Z679" s="38" t="str">
        <f t="array" ref="Z679">IFERROR(xlookup(C:C,'Follow up.1'!A:A,'Follow up.1'!AF:AF),"-")</f>
        <v> 12/24</v>
      </c>
      <c r="AA679" s="32" t="s">
        <v>56</v>
      </c>
      <c r="AB679" s="31"/>
      <c r="AC679" s="31"/>
      <c r="AD679" s="31"/>
      <c r="AE679" s="31"/>
      <c r="AF679" s="31"/>
      <c r="AG679" s="31"/>
      <c r="AH679" s="31"/>
      <c r="AI679" s="31"/>
      <c r="AJ679" s="31"/>
      <c r="AK679" s="31"/>
      <c r="AL679" s="31"/>
      <c r="AM679" s="31"/>
      <c r="AN679" s="39" t="str">
        <f t="array" ref="AN679">IFNA(TEXT(XLOOKUP(C:C,'Follow up.2'!B:B,'Follow up.2'!AF:AF),if(left(B679,1)="3","x", "mm/yyyy")), "-")</f>
        <v/>
      </c>
      <c r="AO679" s="31"/>
      <c r="AP679" s="27"/>
      <c r="AQ679" s="3"/>
      <c r="AR679" s="3"/>
      <c r="AS679" s="3"/>
      <c r="AT679" s="3"/>
      <c r="AU679" s="3"/>
      <c r="AV679" s="3"/>
      <c r="AW679" s="3"/>
      <c r="AX679" s="3"/>
      <c r="AY679" s="3"/>
      <c r="AZ679" s="3"/>
      <c r="BA679" s="3"/>
      <c r="BB679" s="3"/>
      <c r="BC679" s="3"/>
      <c r="BD679" s="3"/>
      <c r="BE679" s="3"/>
      <c r="BF679" s="3"/>
      <c r="BG679" s="3"/>
      <c r="BH679" s="3"/>
      <c r="BI679" s="3"/>
    </row>
    <row r="680" ht="12.75" customHeight="1">
      <c r="A680" s="1"/>
      <c r="B680" s="1">
        <f t="array" ref="B680">ifna(iferror(xlookup(C:C,'1000'!A:A,'1000'!D:D),iferror(xlookup(C:C,'2000'!A:A,'2000'!D:D),xlookup(C:C,'3000'!A:A,'3000'!D:D))),"-")</f>
        <v>3090</v>
      </c>
      <c r="C680" s="26">
        <v>497.0</v>
      </c>
      <c r="D680" s="27" t="s">
        <v>2669</v>
      </c>
      <c r="E680" s="27" t="s">
        <v>2670</v>
      </c>
      <c r="F680" s="27" t="s">
        <v>50</v>
      </c>
      <c r="G680" s="42">
        <v>20.0</v>
      </c>
      <c r="H680" s="28">
        <v>0.0</v>
      </c>
      <c r="I680" s="29">
        <v>0.0</v>
      </c>
      <c r="J680" s="27" t="s">
        <v>2671</v>
      </c>
      <c r="K680" s="30" t="s">
        <v>2672</v>
      </c>
      <c r="L680" s="31" t="s">
        <v>2672</v>
      </c>
      <c r="M680" s="31"/>
      <c r="N680" s="33" t="s">
        <v>654</v>
      </c>
      <c r="O680" s="86" t="s">
        <v>654</v>
      </c>
      <c r="P680" s="35" t="s">
        <v>45</v>
      </c>
      <c r="Q680" s="35" t="s">
        <v>45</v>
      </c>
      <c r="R680" s="35" t="s">
        <v>45</v>
      </c>
      <c r="S680" s="35" t="s">
        <v>45</v>
      </c>
      <c r="T680" s="35" t="s">
        <v>45</v>
      </c>
      <c r="U680" s="35" t="s">
        <v>45</v>
      </c>
      <c r="V680" s="66" t="s">
        <v>45</v>
      </c>
      <c r="W680" s="35" t="s">
        <v>45</v>
      </c>
      <c r="X680" s="35" t="s">
        <v>45</v>
      </c>
      <c r="Y680" s="35" t="s">
        <v>45</v>
      </c>
      <c r="Z680" s="38" t="str">
        <f t="array" ref="Z680">IFERROR(xlookup(C:C,'Follow up.1'!A:A,'Follow up.1'!AF:AF),"-")</f>
        <v> 4/25</v>
      </c>
      <c r="AA680" s="32" t="s">
        <v>86</v>
      </c>
      <c r="AB680" s="32" t="s">
        <v>45</v>
      </c>
      <c r="AC680" s="32" t="s">
        <v>45</v>
      </c>
      <c r="AD680" s="32" t="s">
        <v>45</v>
      </c>
      <c r="AE680" s="32"/>
      <c r="AF680" s="32" t="s">
        <v>68</v>
      </c>
      <c r="AG680" s="32" t="s">
        <v>46</v>
      </c>
      <c r="AH680" s="32"/>
      <c r="AI680" s="32" t="s">
        <v>46</v>
      </c>
      <c r="AJ680" s="32" t="s">
        <v>44</v>
      </c>
      <c r="AK680" s="32" t="s">
        <v>57</v>
      </c>
      <c r="AL680" s="32" t="s">
        <v>57</v>
      </c>
      <c r="AM680" s="32" t="s">
        <v>121</v>
      </c>
      <c r="AN680" s="39" t="str">
        <f t="array" ref="AN680">IFNA(TEXT(XLOOKUP(C:C,'Follow up.2'!B:B,'Follow up.2'!AF:AF),if(left(B680,1)="3","x", "mm/yyyy")), "-")</f>
        <v>x</v>
      </c>
      <c r="AO680" s="31"/>
      <c r="AP680" s="27"/>
      <c r="AQ680" s="3"/>
      <c r="AR680" s="3"/>
      <c r="AS680" s="3"/>
      <c r="AT680" s="3"/>
      <c r="AU680" s="3"/>
      <c r="AV680" s="3"/>
      <c r="AW680" s="40"/>
      <c r="AX680" s="40"/>
      <c r="AY680" s="40"/>
      <c r="AZ680" s="40"/>
      <c r="BA680" s="40"/>
      <c r="BB680" s="40"/>
      <c r="BC680" s="40"/>
      <c r="BD680" s="40"/>
      <c r="BE680" s="40"/>
      <c r="BF680" s="40"/>
      <c r="BG680" s="40"/>
      <c r="BH680" s="40"/>
      <c r="BI680" s="40"/>
    </row>
    <row r="681" ht="12.75" customHeight="1">
      <c r="A681" s="1"/>
      <c r="B681" s="1" t="str">
        <f t="array" ref="B681">ifna(iferror(xlookup(C:C,'1000'!A:A,'1000'!D:D),iferror(xlookup(C:C,'2000'!A:A,'2000'!D:D),xlookup(C:C,'3000'!A:A,'3000'!D:D))),"-")</f>
        <v>-</v>
      </c>
      <c r="C681" s="26">
        <v>1124.0</v>
      </c>
      <c r="D681" s="27" t="s">
        <v>2673</v>
      </c>
      <c r="E681" s="27" t="s">
        <v>2674</v>
      </c>
      <c r="F681" s="27" t="s">
        <v>38</v>
      </c>
      <c r="G681" s="27">
        <v>20.0</v>
      </c>
      <c r="H681" s="28" t="s">
        <v>2675</v>
      </c>
      <c r="I681" s="143" t="s">
        <v>795</v>
      </c>
      <c r="J681" s="27"/>
      <c r="K681" s="30" t="s">
        <v>42</v>
      </c>
      <c r="L681" s="31" t="s">
        <v>42</v>
      </c>
      <c r="M681" s="51" t="s">
        <v>895</v>
      </c>
      <c r="N681" s="153" t="s">
        <v>58</v>
      </c>
      <c r="O681" s="149" t="s">
        <v>58</v>
      </c>
      <c r="P681" s="35" t="s">
        <v>76</v>
      </c>
      <c r="Q681" s="35"/>
      <c r="R681" s="35"/>
      <c r="S681" s="35"/>
      <c r="T681" s="35"/>
      <c r="U681" s="35"/>
      <c r="V681" s="35"/>
      <c r="W681" s="35"/>
      <c r="X681" s="35"/>
      <c r="Y681" s="35"/>
      <c r="Z681" s="38" t="str">
        <f t="array" ref="Z681">IFERROR(xlookup(C:C,'Follow up.1'!A:A,'Follow up.1'!AF:AF),"-")</f>
        <v>-</v>
      </c>
      <c r="AA681" s="31"/>
      <c r="AB681" s="31"/>
      <c r="AC681" s="31"/>
      <c r="AD681" s="31"/>
      <c r="AE681" s="31"/>
      <c r="AF681" s="31"/>
      <c r="AG681" s="31"/>
      <c r="AH681" s="31"/>
      <c r="AI681" s="31"/>
      <c r="AJ681" s="31"/>
      <c r="AK681" s="31"/>
      <c r="AL681" s="31"/>
      <c r="AM681" s="31"/>
      <c r="AN681" s="39" t="str">
        <f t="array" ref="AN681">IFNA(TEXT(XLOOKUP(C:C,'Follow up.2'!B:B,'Follow up.2'!AF:AF), "mm/yyyy"), "-")</f>
        <v>-</v>
      </c>
      <c r="AO681" s="31"/>
      <c r="AP681" s="27"/>
      <c r="AQ681" s="3"/>
      <c r="AR681" s="3"/>
      <c r="AS681" s="3"/>
      <c r="AT681" s="3"/>
      <c r="AU681" s="3"/>
      <c r="AV681" s="3"/>
      <c r="AW681" s="3"/>
      <c r="AX681" s="3"/>
      <c r="AY681" s="3"/>
      <c r="AZ681" s="3"/>
      <c r="BA681" s="3"/>
      <c r="BB681" s="3"/>
      <c r="BC681" s="3"/>
      <c r="BD681" s="3"/>
      <c r="BE681" s="3"/>
      <c r="BF681" s="3"/>
      <c r="BG681" s="3"/>
      <c r="BH681" s="3"/>
      <c r="BI681" s="3"/>
    </row>
    <row r="682" ht="12.75" customHeight="1">
      <c r="A682" s="1"/>
      <c r="B682" s="1" t="str">
        <f t="array" ref="B682">ifna(iferror(xlookup(C:C,'1000'!A:A,'1000'!D:D),iferror(xlookup(C:C,'2000'!A:A,'2000'!D:D),xlookup(C:C,'3000'!A:A,'3000'!D:D))),"-")</f>
        <v>-</v>
      </c>
      <c r="C682" s="26">
        <v>1140.0</v>
      </c>
      <c r="D682" s="27" t="s">
        <v>2676</v>
      </c>
      <c r="E682" s="27" t="s">
        <v>2677</v>
      </c>
      <c r="F682" s="27" t="s">
        <v>71</v>
      </c>
      <c r="G682" s="27">
        <v>20.0</v>
      </c>
      <c r="H682" s="28"/>
      <c r="I682" s="29" t="s">
        <v>2678</v>
      </c>
      <c r="J682" s="27"/>
      <c r="K682" s="30" t="s">
        <v>42</v>
      </c>
      <c r="L682" s="31" t="s">
        <v>42</v>
      </c>
      <c r="M682" s="51" t="s">
        <v>895</v>
      </c>
      <c r="N682" s="153" t="s">
        <v>58</v>
      </c>
      <c r="O682" s="149" t="s">
        <v>58</v>
      </c>
      <c r="P682" s="35" t="s">
        <v>76</v>
      </c>
      <c r="Q682" s="35"/>
      <c r="R682" s="35"/>
      <c r="S682" s="35"/>
      <c r="T682" s="35"/>
      <c r="U682" s="35"/>
      <c r="V682" s="35"/>
      <c r="W682" s="35"/>
      <c r="X682" s="35"/>
      <c r="Y682" s="35"/>
      <c r="Z682" s="38" t="str">
        <f t="array" ref="Z682">IFERROR(xlookup(C:C,'Follow up.1'!A:A,'Follow up.1'!AF:AF),"-")</f>
        <v>-</v>
      </c>
      <c r="AA682" s="31"/>
      <c r="AB682" s="31"/>
      <c r="AC682" s="31"/>
      <c r="AD682" s="31"/>
      <c r="AE682" s="31"/>
      <c r="AF682" s="31"/>
      <c r="AG682" s="31"/>
      <c r="AH682" s="31"/>
      <c r="AI682" s="31"/>
      <c r="AJ682" s="31"/>
      <c r="AK682" s="31"/>
      <c r="AL682" s="31"/>
      <c r="AM682" s="31"/>
      <c r="AN682" s="39" t="str">
        <f t="array" ref="AN682">IFNA(TEXT(XLOOKUP(C:C,'Follow up.2'!B:B,'Follow up.2'!AF:AF), "mm/yyyy"), "-")</f>
        <v>-</v>
      </c>
      <c r="AO682" s="31"/>
      <c r="AP682" s="27"/>
      <c r="AQ682" s="3"/>
      <c r="AR682" s="3"/>
      <c r="AS682" s="3"/>
      <c r="AT682" s="3"/>
      <c r="AU682" s="3"/>
      <c r="AV682" s="3"/>
      <c r="AW682" s="3"/>
      <c r="AX682" s="3"/>
      <c r="AY682" s="3"/>
      <c r="AZ682" s="3"/>
      <c r="BA682" s="3"/>
      <c r="BB682" s="3"/>
      <c r="BC682" s="3"/>
      <c r="BD682" s="3"/>
      <c r="BE682" s="3"/>
      <c r="BF682" s="3"/>
      <c r="BG682" s="3"/>
      <c r="BH682" s="3"/>
      <c r="BI682" s="3"/>
    </row>
    <row r="683" ht="12.75" customHeight="1">
      <c r="A683" s="1"/>
      <c r="B683" s="1" t="str">
        <f t="array" ref="B683">ifna(iferror(xlookup(C:C,'1000'!A:A,'1000'!D:D),iferror(xlookup(C:C,'2000'!A:A,'2000'!D:D),xlookup(C:C,'3000'!A:A,'3000'!D:D))),"-")</f>
        <v>-</v>
      </c>
      <c r="C683" s="26">
        <v>1177.0</v>
      </c>
      <c r="D683" s="53" t="s">
        <v>2679</v>
      </c>
      <c r="E683" s="53" t="s">
        <v>2513</v>
      </c>
      <c r="F683" s="53" t="s">
        <v>92</v>
      </c>
      <c r="G683" s="53">
        <v>20.0</v>
      </c>
      <c r="H683" s="28" t="s">
        <v>2680</v>
      </c>
      <c r="I683" s="54" t="s">
        <v>2681</v>
      </c>
      <c r="J683" s="53"/>
      <c r="K683" s="30" t="s">
        <v>42</v>
      </c>
      <c r="L683" s="31" t="s">
        <v>42</v>
      </c>
      <c r="M683" s="51" t="s">
        <v>895</v>
      </c>
      <c r="N683" s="153" t="s">
        <v>58</v>
      </c>
      <c r="O683" s="149" t="s">
        <v>58</v>
      </c>
      <c r="P683" s="35" t="s">
        <v>56</v>
      </c>
      <c r="Q683" s="35"/>
      <c r="R683" s="35"/>
      <c r="S683" s="35"/>
      <c r="T683" s="35"/>
      <c r="U683" s="35"/>
      <c r="V683" s="35"/>
      <c r="W683" s="35"/>
      <c r="X683" s="35"/>
      <c r="Y683" s="35"/>
      <c r="Z683" s="38" t="str">
        <f t="array" ref="Z683">IFERROR(xlookup(C:C,'Follow up.1'!A:A,'Follow up.1'!AF:AF),"-")</f>
        <v>-</v>
      </c>
      <c r="AA683" s="31"/>
      <c r="AB683" s="31"/>
      <c r="AC683" s="31"/>
      <c r="AD683" s="31"/>
      <c r="AE683" s="31"/>
      <c r="AF683" s="31"/>
      <c r="AG683" s="31"/>
      <c r="AH683" s="31"/>
      <c r="AI683" s="31"/>
      <c r="AJ683" s="31"/>
      <c r="AK683" s="31"/>
      <c r="AL683" s="31"/>
      <c r="AM683" s="31"/>
      <c r="AN683" s="39" t="str">
        <f t="array" ref="AN683">IFNA(TEXT(XLOOKUP(C:C,'Follow up.2'!B:B,'Follow up.2'!AF:AF), "mm/yyyy"), "-")</f>
        <v>-</v>
      </c>
      <c r="AO683" s="31"/>
      <c r="AP683" s="27"/>
      <c r="AQ683" s="3"/>
      <c r="AR683" s="3"/>
      <c r="AS683" s="3"/>
      <c r="AT683" s="3"/>
      <c r="AU683" s="3"/>
      <c r="AV683" s="3"/>
      <c r="AW683" s="3"/>
      <c r="AX683" s="3"/>
      <c r="AY683" s="3"/>
      <c r="AZ683" s="3"/>
      <c r="BA683" s="3"/>
      <c r="BB683" s="3"/>
      <c r="BC683" s="3"/>
      <c r="BD683" s="3"/>
      <c r="BE683" s="3"/>
      <c r="BF683" s="3"/>
      <c r="BG683" s="3"/>
      <c r="BH683" s="3"/>
      <c r="BI683" s="3"/>
    </row>
    <row r="684" ht="12.75" customHeight="1">
      <c r="A684" s="1"/>
      <c r="B684" s="1" t="str">
        <f t="array" ref="B684">ifna(iferror(xlookup(C:C,'1000'!A:A,'1000'!D:D),iferror(xlookup(C:C,'2000'!A:A,'2000'!D:D),xlookup(C:C,'3000'!A:A,'3000'!D:D))),"-")</f>
        <v>-</v>
      </c>
      <c r="C684" s="26">
        <v>1189.0</v>
      </c>
      <c r="D684" s="53" t="s">
        <v>2682</v>
      </c>
      <c r="E684" s="53" t="s">
        <v>2683</v>
      </c>
      <c r="F684" s="53" t="s">
        <v>92</v>
      </c>
      <c r="G684" s="53">
        <v>20.0</v>
      </c>
      <c r="H684" s="28"/>
      <c r="I684" s="54" t="s">
        <v>2684</v>
      </c>
      <c r="J684" s="53"/>
      <c r="K684" s="30" t="s">
        <v>42</v>
      </c>
      <c r="L684" s="31" t="s">
        <v>42</v>
      </c>
      <c r="M684" s="51" t="s">
        <v>895</v>
      </c>
      <c r="N684" s="153" t="s">
        <v>58</v>
      </c>
      <c r="O684" s="149" t="s">
        <v>58</v>
      </c>
      <c r="P684" s="35" t="s">
        <v>76</v>
      </c>
      <c r="Q684" s="35"/>
      <c r="R684" s="35"/>
      <c r="S684" s="35"/>
      <c r="T684" s="35"/>
      <c r="U684" s="35"/>
      <c r="V684" s="35"/>
      <c r="W684" s="35"/>
      <c r="X684" s="35"/>
      <c r="Y684" s="35"/>
      <c r="Z684" s="38" t="str">
        <f t="array" ref="Z684">IFERROR(xlookup(C:C,'Follow up.1'!A:A,'Follow up.1'!AF:AF),"-")</f>
        <v>-</v>
      </c>
      <c r="AA684" s="31"/>
      <c r="AB684" s="31"/>
      <c r="AC684" s="31"/>
      <c r="AD684" s="31"/>
      <c r="AE684" s="31"/>
      <c r="AF684" s="31"/>
      <c r="AG684" s="31"/>
      <c r="AH684" s="31"/>
      <c r="AI684" s="31"/>
      <c r="AJ684" s="31"/>
      <c r="AK684" s="31"/>
      <c r="AL684" s="31"/>
      <c r="AM684" s="31"/>
      <c r="AN684" s="39" t="str">
        <f t="array" ref="AN684">IFNA(TEXT(XLOOKUP(C:C,'Follow up.2'!B:B,'Follow up.2'!AF:AF), "mm/yyyy"), "-")</f>
        <v>-</v>
      </c>
      <c r="AO684" s="31"/>
      <c r="AP684" s="27"/>
      <c r="AQ684" s="3"/>
      <c r="AR684" s="3"/>
      <c r="AS684" s="3"/>
      <c r="AT684" s="3"/>
      <c r="AU684" s="3"/>
      <c r="AV684" s="3"/>
      <c r="AW684" s="3"/>
      <c r="AX684" s="3"/>
      <c r="AY684" s="3"/>
      <c r="AZ684" s="3"/>
      <c r="BA684" s="3"/>
      <c r="BB684" s="3"/>
      <c r="BC684" s="3"/>
      <c r="BD684" s="3"/>
      <c r="BE684" s="3"/>
      <c r="BF684" s="3"/>
      <c r="BG684" s="3"/>
      <c r="BH684" s="3"/>
      <c r="BI684" s="3"/>
    </row>
    <row r="685" ht="12.75" customHeight="1">
      <c r="A685" s="1"/>
      <c r="B685" s="1" t="str">
        <f t="array" ref="B685">ifna(iferror(xlookup(C:C,'1000'!A:A,'1000'!D:D),iferror(xlookup(C:C,'2000'!A:A,'2000'!D:D),xlookup(C:C,'3000'!A:A,'3000'!D:D))),"-")</f>
        <v>-</v>
      </c>
      <c r="C685" s="26">
        <v>1226.0</v>
      </c>
      <c r="D685" s="27" t="s">
        <v>2685</v>
      </c>
      <c r="E685" s="27" t="s">
        <v>2686</v>
      </c>
      <c r="F685" s="27" t="s">
        <v>38</v>
      </c>
      <c r="G685" s="27">
        <v>20.0</v>
      </c>
      <c r="H685" s="28"/>
      <c r="I685" s="29" t="s">
        <v>2687</v>
      </c>
      <c r="J685" s="27"/>
      <c r="K685" s="55"/>
      <c r="L685" s="53"/>
      <c r="M685" s="51" t="s">
        <v>895</v>
      </c>
      <c r="N685" s="153" t="s">
        <v>58</v>
      </c>
      <c r="O685" s="149" t="s">
        <v>58</v>
      </c>
      <c r="P685" s="66"/>
      <c r="Q685" s="35"/>
      <c r="R685" s="35"/>
      <c r="S685" s="35"/>
      <c r="T685" s="35"/>
      <c r="U685" s="35"/>
      <c r="V685" s="35"/>
      <c r="W685" s="35"/>
      <c r="X685" s="35"/>
      <c r="Y685" s="35"/>
      <c r="Z685" s="38" t="str">
        <f t="array" ref="Z685">IFERROR(xlookup(C:C,'Follow up.1'!A:A,'Follow up.1'!AF:AF),"-")</f>
        <v>-</v>
      </c>
      <c r="AA685" s="31"/>
      <c r="AB685" s="31"/>
      <c r="AC685" s="31"/>
      <c r="AD685" s="31"/>
      <c r="AE685" s="31"/>
      <c r="AF685" s="31"/>
      <c r="AG685" s="31"/>
      <c r="AH685" s="31"/>
      <c r="AI685" s="31"/>
      <c r="AJ685" s="31"/>
      <c r="AK685" s="31"/>
      <c r="AL685" s="31"/>
      <c r="AM685" s="31"/>
      <c r="AN685" s="39" t="str">
        <f t="array" ref="AN685">IFNA(TEXT(XLOOKUP(C:C,'Follow up.2'!B:B,'Follow up.2'!AF:AF), "mm/yyyy"), "-")</f>
        <v>-</v>
      </c>
      <c r="AO685" s="31"/>
      <c r="AP685" s="27"/>
      <c r="AQ685" s="3"/>
      <c r="AR685" s="3"/>
      <c r="AS685" s="3"/>
      <c r="AT685" s="3"/>
      <c r="AU685" s="3"/>
      <c r="AV685" s="3"/>
      <c r="AW685" s="3"/>
      <c r="AX685" s="3"/>
      <c r="AY685" s="3"/>
      <c r="AZ685" s="3"/>
      <c r="BA685" s="3"/>
      <c r="BB685" s="3"/>
      <c r="BC685" s="3"/>
      <c r="BD685" s="3"/>
      <c r="BE685" s="3"/>
      <c r="BF685" s="3"/>
      <c r="BG685" s="3"/>
      <c r="BH685" s="3"/>
      <c r="BI685" s="3"/>
    </row>
    <row r="686" ht="12.75" customHeight="1">
      <c r="A686" s="1"/>
      <c r="B686" s="1" t="str">
        <f t="array" ref="B686">ifna(iferror(xlookup(C:C,'1000'!A:A,'1000'!D:D),iferror(xlookup(C:C,'2000'!A:A,'2000'!D:D),xlookup(C:C,'3000'!A:A,'3000'!D:D))),"-")</f>
        <v>-</v>
      </c>
      <c r="C686" s="26">
        <v>1230.0</v>
      </c>
      <c r="D686" s="27" t="s">
        <v>2688</v>
      </c>
      <c r="E686" s="27" t="s">
        <v>2689</v>
      </c>
      <c r="F686" s="27" t="s">
        <v>92</v>
      </c>
      <c r="G686" s="27">
        <v>20.0</v>
      </c>
      <c r="H686" s="28"/>
      <c r="I686" s="29" t="s">
        <v>2690</v>
      </c>
      <c r="J686" s="27"/>
      <c r="K686" s="55"/>
      <c r="L686" s="53"/>
      <c r="M686" s="51" t="s">
        <v>895</v>
      </c>
      <c r="N686" s="153" t="s">
        <v>58</v>
      </c>
      <c r="O686" s="149" t="s">
        <v>58</v>
      </c>
      <c r="P686" s="66" t="s">
        <v>76</v>
      </c>
      <c r="Q686" s="35"/>
      <c r="R686" s="35"/>
      <c r="S686" s="35"/>
      <c r="T686" s="35"/>
      <c r="U686" s="35"/>
      <c r="V686" s="35"/>
      <c r="W686" s="35"/>
      <c r="X686" s="35"/>
      <c r="Y686" s="35"/>
      <c r="Z686" s="38" t="str">
        <f t="array" ref="Z686">IFERROR(xlookup(C:C,'Follow up.1'!A:A,'Follow up.1'!AF:AF),"-")</f>
        <v>-</v>
      </c>
      <c r="AA686" s="31"/>
      <c r="AB686" s="31"/>
      <c r="AC686" s="31"/>
      <c r="AD686" s="31"/>
      <c r="AE686" s="31"/>
      <c r="AF686" s="31"/>
      <c r="AG686" s="31"/>
      <c r="AH686" s="31"/>
      <c r="AI686" s="31"/>
      <c r="AJ686" s="31"/>
      <c r="AK686" s="31"/>
      <c r="AL686" s="31"/>
      <c r="AM686" s="31"/>
      <c r="AN686" s="39" t="str">
        <f t="array" ref="AN686">IFNA(TEXT(XLOOKUP(C:C,'Follow up.2'!B:B,'Follow up.2'!AF:AF), "mm/yyyy"), "-")</f>
        <v>-</v>
      </c>
      <c r="AO686" s="31"/>
      <c r="AP686" s="27"/>
      <c r="AQ686" s="3"/>
      <c r="AR686" s="3"/>
      <c r="AS686" s="3"/>
      <c r="AT686" s="3"/>
      <c r="AU686" s="3"/>
      <c r="AV686" s="3"/>
      <c r="AW686" s="3"/>
      <c r="AX686" s="3"/>
      <c r="AY686" s="3"/>
      <c r="AZ686" s="3"/>
      <c r="BA686" s="3"/>
      <c r="BB686" s="3"/>
      <c r="BC686" s="3"/>
      <c r="BD686" s="3"/>
      <c r="BE686" s="3"/>
      <c r="BF686" s="3"/>
      <c r="BG686" s="3"/>
      <c r="BH686" s="3"/>
      <c r="BI686" s="3"/>
    </row>
    <row r="687" ht="12.75" customHeight="1">
      <c r="A687" s="1"/>
      <c r="B687" s="1" t="str">
        <f t="array" ref="B687">ifna(iferror(xlookup(C:C,'1000'!A:A,'1000'!D:D),iferror(xlookup(C:C,'2000'!A:A,'2000'!D:D),xlookup(C:C,'3000'!A:A,'3000'!D:D))),"-")</f>
        <v>-</v>
      </c>
      <c r="C687" s="26">
        <v>1236.0</v>
      </c>
      <c r="D687" s="27" t="s">
        <v>1256</v>
      </c>
      <c r="E687" s="27" t="s">
        <v>2691</v>
      </c>
      <c r="F687" s="27" t="s">
        <v>38</v>
      </c>
      <c r="G687" s="27">
        <v>20.0</v>
      </c>
      <c r="H687" s="28"/>
      <c r="I687" s="29" t="s">
        <v>2692</v>
      </c>
      <c r="J687" s="27"/>
      <c r="K687" s="55"/>
      <c r="L687" s="53"/>
      <c r="M687" s="51" t="s">
        <v>895</v>
      </c>
      <c r="N687" s="153" t="s">
        <v>58</v>
      </c>
      <c r="O687" s="149" t="s">
        <v>58</v>
      </c>
      <c r="P687" s="66"/>
      <c r="Q687" s="35"/>
      <c r="R687" s="35"/>
      <c r="S687" s="35"/>
      <c r="T687" s="35"/>
      <c r="U687" s="35"/>
      <c r="V687" s="35"/>
      <c r="W687" s="35"/>
      <c r="X687" s="35"/>
      <c r="Y687" s="35"/>
      <c r="Z687" s="38" t="str">
        <f t="array" ref="Z687">IFERROR(xlookup(C:C,'Follow up.1'!A:A,'Follow up.1'!AF:AF),"-")</f>
        <v>-</v>
      </c>
      <c r="AA687" s="31"/>
      <c r="AB687" s="31"/>
      <c r="AC687" s="31"/>
      <c r="AD687" s="31"/>
      <c r="AE687" s="31"/>
      <c r="AF687" s="31"/>
      <c r="AG687" s="31"/>
      <c r="AH687" s="31"/>
      <c r="AI687" s="31"/>
      <c r="AJ687" s="31"/>
      <c r="AK687" s="31"/>
      <c r="AL687" s="31"/>
      <c r="AM687" s="31"/>
      <c r="AN687" s="39" t="str">
        <f t="array" ref="AN687">IFNA(TEXT(XLOOKUP(C:C,'Follow up.2'!B:B,'Follow up.2'!AF:AF), "mm/yyyy"), "-")</f>
        <v>-</v>
      </c>
      <c r="AO687" s="31"/>
      <c r="AP687" s="27"/>
      <c r="AQ687" s="3"/>
      <c r="AR687" s="3"/>
      <c r="AS687" s="3"/>
      <c r="AT687" s="3"/>
      <c r="AU687" s="3"/>
      <c r="AV687" s="3"/>
      <c r="AW687" s="3"/>
      <c r="AX687" s="3"/>
      <c r="AY687" s="3"/>
      <c r="AZ687" s="3"/>
      <c r="BA687" s="3"/>
      <c r="BB687" s="3"/>
      <c r="BC687" s="3"/>
      <c r="BD687" s="3"/>
      <c r="BE687" s="3"/>
      <c r="BF687" s="3"/>
      <c r="BG687" s="3"/>
      <c r="BH687" s="3"/>
      <c r="BI687" s="3"/>
    </row>
    <row r="688" ht="12.75" customHeight="1">
      <c r="A688" s="1"/>
      <c r="B688" s="1" t="str">
        <f t="array" ref="B688">ifna(iferror(xlookup(C:C,'1000'!A:A,'1000'!D:D),iferror(xlookup(C:C,'2000'!A:A,'2000'!D:D),xlookup(C:C,'3000'!A:A,'3000'!D:D))),"-")</f>
        <v>-</v>
      </c>
      <c r="C688" s="26">
        <v>1238.0</v>
      </c>
      <c r="D688" s="27" t="s">
        <v>2693</v>
      </c>
      <c r="E688" s="27" t="s">
        <v>2694</v>
      </c>
      <c r="F688" s="27" t="s">
        <v>38</v>
      </c>
      <c r="G688" s="27">
        <v>20.0</v>
      </c>
      <c r="H688" s="28"/>
      <c r="I688" s="29" t="s">
        <v>2695</v>
      </c>
      <c r="J688" s="27"/>
      <c r="K688" s="55"/>
      <c r="L688" s="53"/>
      <c r="M688" s="51" t="s">
        <v>895</v>
      </c>
      <c r="N688" s="153" t="s">
        <v>58</v>
      </c>
      <c r="O688" s="149" t="s">
        <v>58</v>
      </c>
      <c r="P688" s="66"/>
      <c r="Q688" s="35"/>
      <c r="R688" s="35"/>
      <c r="S688" s="35"/>
      <c r="T688" s="35"/>
      <c r="U688" s="35"/>
      <c r="V688" s="35"/>
      <c r="W688" s="35"/>
      <c r="X688" s="35"/>
      <c r="Y688" s="35"/>
      <c r="Z688" s="38" t="str">
        <f t="array" ref="Z688">IFERROR(xlookup(C:C,'Follow up.1'!A:A,'Follow up.1'!AF:AF),"-")</f>
        <v>-</v>
      </c>
      <c r="AA688" s="31"/>
      <c r="AB688" s="31"/>
      <c r="AC688" s="31"/>
      <c r="AD688" s="31"/>
      <c r="AE688" s="31"/>
      <c r="AF688" s="31"/>
      <c r="AG688" s="31"/>
      <c r="AH688" s="31"/>
      <c r="AI688" s="31"/>
      <c r="AJ688" s="31"/>
      <c r="AK688" s="31"/>
      <c r="AL688" s="31"/>
      <c r="AM688" s="31"/>
      <c r="AN688" s="39" t="str">
        <f t="array" ref="AN688">IFNA(TEXT(XLOOKUP(C:C,'Follow up.2'!B:B,'Follow up.2'!AF:AF), "mm/yyyy"), "-")</f>
        <v>-</v>
      </c>
      <c r="AO688" s="31"/>
      <c r="AP688" s="27"/>
      <c r="AQ688" s="3"/>
      <c r="AR688" s="3"/>
      <c r="AS688" s="3"/>
      <c r="AT688" s="3"/>
      <c r="AU688" s="3"/>
      <c r="AV688" s="3"/>
      <c r="AW688" s="3"/>
      <c r="AX688" s="3"/>
      <c r="AY688" s="3"/>
      <c r="AZ688" s="3"/>
      <c r="BA688" s="3"/>
      <c r="BB688" s="3"/>
      <c r="BC688" s="3"/>
      <c r="BD688" s="3"/>
      <c r="BE688" s="3"/>
      <c r="BF688" s="3"/>
      <c r="BG688" s="3"/>
      <c r="BH688" s="3"/>
      <c r="BI688" s="3"/>
    </row>
    <row r="689" ht="12.75" customHeight="1">
      <c r="A689" s="1"/>
      <c r="B689" s="1" t="str">
        <f t="array" ref="B689">ifna(iferror(xlookup(C:C,'1000'!A:A,'1000'!D:D),iferror(xlookup(C:C,'2000'!A:A,'2000'!D:D),xlookup(C:C,'3000'!A:A,'3000'!D:D))),"-")</f>
        <v>-</v>
      </c>
      <c r="C689" s="26">
        <v>1240.0</v>
      </c>
      <c r="D689" s="27" t="s">
        <v>2696</v>
      </c>
      <c r="E689" s="27" t="s">
        <v>2697</v>
      </c>
      <c r="F689" s="27" t="s">
        <v>38</v>
      </c>
      <c r="G689" s="27">
        <v>20.0</v>
      </c>
      <c r="H689" s="28" t="s">
        <v>2698</v>
      </c>
      <c r="I689" s="29" t="s">
        <v>2699</v>
      </c>
      <c r="J689" s="27" t="s">
        <v>2699</v>
      </c>
      <c r="K689" s="55"/>
      <c r="L689" s="53"/>
      <c r="M689" s="51" t="s">
        <v>895</v>
      </c>
      <c r="N689" s="153" t="s">
        <v>58</v>
      </c>
      <c r="O689" s="149" t="s">
        <v>58</v>
      </c>
      <c r="P689" s="66"/>
      <c r="Q689" s="35"/>
      <c r="R689" s="35"/>
      <c r="S689" s="35"/>
      <c r="T689" s="35"/>
      <c r="U689" s="35"/>
      <c r="V689" s="35"/>
      <c r="W689" s="35"/>
      <c r="X689" s="35"/>
      <c r="Y689" s="35"/>
      <c r="Z689" s="38" t="str">
        <f t="array" ref="Z689">IFERROR(xlookup(C:C,'Follow up.1'!A:A,'Follow up.1'!AF:AF),"-")</f>
        <v>-</v>
      </c>
      <c r="AA689" s="31"/>
      <c r="AB689" s="31"/>
      <c r="AC689" s="31"/>
      <c r="AD689" s="31"/>
      <c r="AE689" s="31"/>
      <c r="AF689" s="31"/>
      <c r="AG689" s="31"/>
      <c r="AH689" s="31"/>
      <c r="AI689" s="31"/>
      <c r="AJ689" s="31"/>
      <c r="AK689" s="31"/>
      <c r="AL689" s="31"/>
      <c r="AM689" s="31"/>
      <c r="AN689" s="39" t="str">
        <f t="array" ref="AN689">IFNA(TEXT(XLOOKUP(C:C,'Follow up.2'!B:B,'Follow up.2'!AF:AF), "mm/yyyy"), "-")</f>
        <v>-</v>
      </c>
      <c r="AO689" s="31"/>
      <c r="AP689" s="27"/>
      <c r="AQ689" s="3"/>
      <c r="AR689" s="3"/>
      <c r="AS689" s="3"/>
      <c r="AT689" s="3"/>
      <c r="AU689" s="3"/>
      <c r="AV689" s="3"/>
      <c r="AW689" s="3"/>
      <c r="AX689" s="3"/>
      <c r="AY689" s="3"/>
      <c r="AZ689" s="3"/>
      <c r="BA689" s="3"/>
      <c r="BB689" s="3"/>
      <c r="BC689" s="3"/>
      <c r="BD689" s="3"/>
      <c r="BE689" s="3"/>
      <c r="BF689" s="3"/>
      <c r="BG689" s="3"/>
      <c r="BH689" s="3"/>
      <c r="BI689" s="3"/>
    </row>
    <row r="690" ht="12.75" customHeight="1">
      <c r="A690" s="1"/>
      <c r="B690" s="1" t="str">
        <f t="array" ref="B690">ifna(iferror(xlookup(C:C,'1000'!A:A,'1000'!D:D),iferror(xlookup(C:C,'2000'!A:A,'2000'!D:D),xlookup(C:C,'3000'!A:A,'3000'!D:D))),"-")</f>
        <v>-</v>
      </c>
      <c r="C690" s="26">
        <v>1263.0</v>
      </c>
      <c r="D690" s="27" t="s">
        <v>2700</v>
      </c>
      <c r="E690" s="27" t="s">
        <v>2701</v>
      </c>
      <c r="F690" s="27" t="s">
        <v>92</v>
      </c>
      <c r="G690" s="27">
        <v>20.0</v>
      </c>
      <c r="H690" s="28"/>
      <c r="I690" s="29" t="s">
        <v>2702</v>
      </c>
      <c r="J690" s="27"/>
      <c r="K690" s="30" t="s">
        <v>609</v>
      </c>
      <c r="L690" s="31" t="s">
        <v>609</v>
      </c>
      <c r="M690" s="51" t="s">
        <v>895</v>
      </c>
      <c r="N690" s="153" t="s">
        <v>58</v>
      </c>
      <c r="O690" s="149" t="s">
        <v>58</v>
      </c>
      <c r="P690" s="35" t="s">
        <v>106</v>
      </c>
      <c r="Q690" s="35"/>
      <c r="R690" s="35"/>
      <c r="S690" s="35"/>
      <c r="T690" s="35"/>
      <c r="U690" s="35"/>
      <c r="V690" s="35"/>
      <c r="W690" s="35"/>
      <c r="X690" s="35"/>
      <c r="Y690" s="35"/>
      <c r="Z690" s="38" t="str">
        <f t="array" ref="Z690">IFERROR(xlookup(C:C,'Follow up.1'!A:A,'Follow up.1'!AF:AF),"-")</f>
        <v>-</v>
      </c>
      <c r="AA690" s="31"/>
      <c r="AB690" s="31"/>
      <c r="AC690" s="31"/>
      <c r="AD690" s="31"/>
      <c r="AE690" s="31"/>
      <c r="AF690" s="31"/>
      <c r="AG690" s="31"/>
      <c r="AH690" s="31"/>
      <c r="AI690" s="31"/>
      <c r="AJ690" s="31"/>
      <c r="AK690" s="31"/>
      <c r="AL690" s="31"/>
      <c r="AM690" s="31"/>
      <c r="AN690" s="39" t="str">
        <f t="array" ref="AN690">IFNA(TEXT(XLOOKUP(C:C,'Follow up.2'!B:B,'Follow up.2'!AF:AF), "mm/yyyy"), "-")</f>
        <v>-</v>
      </c>
      <c r="AO690" s="31"/>
      <c r="AP690" s="27"/>
      <c r="AQ690" s="3"/>
      <c r="AR690" s="3"/>
      <c r="AS690" s="3"/>
      <c r="AT690" s="3"/>
      <c r="AU690" s="3"/>
      <c r="AV690" s="3"/>
      <c r="AW690" s="3"/>
      <c r="AX690" s="3"/>
      <c r="AY690" s="3"/>
      <c r="AZ690" s="3"/>
      <c r="BA690" s="3"/>
      <c r="BB690" s="3"/>
      <c r="BC690" s="3"/>
      <c r="BD690" s="3"/>
      <c r="BE690" s="3"/>
      <c r="BF690" s="3"/>
      <c r="BG690" s="3"/>
      <c r="BH690" s="3"/>
      <c r="BI690" s="3"/>
    </row>
    <row r="691" ht="12.75" customHeight="1">
      <c r="A691" s="1"/>
      <c r="B691" s="1" t="str">
        <f t="array" ref="B691">ifna(iferror(xlookup(C:C,'1000'!A:A,'1000'!D:D),iferror(xlookup(C:C,'2000'!A:A,'2000'!D:D),xlookup(C:C,'3000'!A:A,'3000'!D:D))),"-")</f>
        <v>-</v>
      </c>
      <c r="C691" s="26">
        <v>1304.0</v>
      </c>
      <c r="D691" s="128" t="s">
        <v>2696</v>
      </c>
      <c r="E691" s="128" t="s">
        <v>2697</v>
      </c>
      <c r="F691" s="128" t="s">
        <v>287</v>
      </c>
      <c r="G691" s="128">
        <v>20.0</v>
      </c>
      <c r="H691" s="77" t="s">
        <v>2698</v>
      </c>
      <c r="I691" s="127" t="s">
        <v>2699</v>
      </c>
      <c r="J691" s="128" t="s">
        <v>2699</v>
      </c>
      <c r="K691" s="30" t="s">
        <v>609</v>
      </c>
      <c r="L691" s="31" t="s">
        <v>609</v>
      </c>
      <c r="M691" s="51" t="s">
        <v>895</v>
      </c>
      <c r="N691" s="153" t="s">
        <v>58</v>
      </c>
      <c r="O691" s="149" t="s">
        <v>58</v>
      </c>
      <c r="P691" s="35"/>
      <c r="Q691" s="65"/>
      <c r="R691" s="65"/>
      <c r="S691" s="65"/>
      <c r="T691" s="65"/>
      <c r="U691" s="65"/>
      <c r="V691" s="65"/>
      <c r="W691" s="65"/>
      <c r="X691" s="65"/>
      <c r="Y691" s="65"/>
      <c r="Z691" s="38" t="str">
        <f t="array" ref="Z691">IFERROR(xlookup(C:C,'Follow up.1'!A:A,'Follow up.1'!AF:AF),"-")</f>
        <v>-</v>
      </c>
      <c r="AA691" s="6"/>
      <c r="AB691" s="6"/>
      <c r="AC691" s="6"/>
      <c r="AD691" s="6"/>
      <c r="AE691" s="6"/>
      <c r="AF691" s="6"/>
      <c r="AG691" s="6"/>
      <c r="AH691" s="6"/>
      <c r="AI691" s="6"/>
      <c r="AJ691" s="6"/>
      <c r="AK691" s="6"/>
      <c r="AL691" s="6"/>
      <c r="AM691" s="6"/>
      <c r="AN691" s="39" t="str">
        <f t="array" ref="AN691">IFNA(TEXT(XLOOKUP(C:C,'Follow up.2'!B:B,'Follow up.2'!AF:AF), "mm/yyyy"), "-")</f>
        <v>-</v>
      </c>
      <c r="AO691" s="6"/>
      <c r="AP691" s="3"/>
      <c r="AQ691" s="3"/>
      <c r="AR691" s="3"/>
      <c r="AS691" s="3"/>
      <c r="AT691" s="3"/>
      <c r="AU691" s="3"/>
      <c r="AV691" s="3"/>
      <c r="AW691" s="3"/>
      <c r="AX691" s="3"/>
      <c r="AY691" s="3"/>
      <c r="AZ691" s="3"/>
      <c r="BA691" s="3"/>
      <c r="BB691" s="3"/>
      <c r="BC691" s="3"/>
      <c r="BD691" s="3"/>
      <c r="BE691" s="3"/>
      <c r="BF691" s="3"/>
      <c r="BG691" s="3"/>
      <c r="BH691" s="3"/>
      <c r="BI691" s="3"/>
    </row>
    <row r="692" ht="12.75" customHeight="1">
      <c r="A692" s="1"/>
      <c r="B692" s="1" t="str">
        <f t="array" ref="B692">ifna(iferror(xlookup(C:C,'1000'!A:A,'1000'!D:D),iferror(xlookup(C:C,'2000'!A:A,'2000'!D:D),xlookup(C:C,'3000'!A:A,'3000'!D:D))),"-")</f>
        <v>-</v>
      </c>
      <c r="C692" s="26">
        <v>1305.0</v>
      </c>
      <c r="D692" s="128" t="s">
        <v>1256</v>
      </c>
      <c r="E692" s="128" t="s">
        <v>2691</v>
      </c>
      <c r="F692" s="128" t="s">
        <v>287</v>
      </c>
      <c r="G692" s="128">
        <v>20.0</v>
      </c>
      <c r="H692" s="77" t="s">
        <v>2703</v>
      </c>
      <c r="I692" s="127" t="s">
        <v>2692</v>
      </c>
      <c r="J692" s="128" t="s">
        <v>2692</v>
      </c>
      <c r="K692" s="30" t="s">
        <v>609</v>
      </c>
      <c r="L692" s="31" t="s">
        <v>609</v>
      </c>
      <c r="M692" s="51" t="s">
        <v>895</v>
      </c>
      <c r="N692" s="153" t="s">
        <v>58</v>
      </c>
      <c r="O692" s="149" t="s">
        <v>58</v>
      </c>
      <c r="P692" s="35"/>
      <c r="Q692" s="65"/>
      <c r="R692" s="65"/>
      <c r="S692" s="65"/>
      <c r="T692" s="65"/>
      <c r="U692" s="65"/>
      <c r="V692" s="65"/>
      <c r="W692" s="65"/>
      <c r="X692" s="65"/>
      <c r="Y692" s="65"/>
      <c r="Z692" s="38" t="str">
        <f t="array" ref="Z692">IFERROR(xlookup(C:C,'Follow up.1'!A:A,'Follow up.1'!AF:AF),"-")</f>
        <v>-</v>
      </c>
      <c r="AA692" s="6"/>
      <c r="AB692" s="6"/>
      <c r="AC692" s="6"/>
      <c r="AD692" s="6"/>
      <c r="AE692" s="6"/>
      <c r="AF692" s="6"/>
      <c r="AG692" s="6"/>
      <c r="AH692" s="6"/>
      <c r="AI692" s="6"/>
      <c r="AJ692" s="6"/>
      <c r="AK692" s="6"/>
      <c r="AL692" s="6"/>
      <c r="AM692" s="6"/>
      <c r="AN692" s="39" t="str">
        <f t="array" ref="AN692">IFNA(TEXT(XLOOKUP(C:C,'Follow up.2'!B:B,'Follow up.2'!AF:AF), "mm/yyyy"), "-")</f>
        <v>-</v>
      </c>
      <c r="AO692" s="6"/>
      <c r="AP692" s="3"/>
      <c r="AQ692" s="3"/>
      <c r="AR692" s="3"/>
      <c r="AS692" s="3"/>
      <c r="AT692" s="3"/>
      <c r="AU692" s="3"/>
      <c r="AV692" s="3"/>
      <c r="AW692" s="3"/>
      <c r="AX692" s="3"/>
      <c r="AY692" s="3"/>
      <c r="AZ692" s="3"/>
      <c r="BA692" s="3"/>
      <c r="BB692" s="3"/>
      <c r="BC692" s="3"/>
      <c r="BD692" s="3"/>
      <c r="BE692" s="3"/>
      <c r="BF692" s="3"/>
      <c r="BG692" s="3"/>
      <c r="BH692" s="3"/>
      <c r="BI692" s="3"/>
    </row>
    <row r="693" ht="12.75" customHeight="1">
      <c r="A693" s="1"/>
      <c r="B693" s="1" t="str">
        <f t="array" ref="B693">ifna(iferror(xlookup(C:C,'1000'!A:A,'1000'!D:D),iferror(xlookup(C:C,'2000'!A:A,'2000'!D:D),xlookup(C:C,'3000'!A:A,'3000'!D:D))),"-")</f>
        <v>-</v>
      </c>
      <c r="C693" s="26">
        <v>1308.0</v>
      </c>
      <c r="D693" s="128" t="s">
        <v>2688</v>
      </c>
      <c r="E693" s="128" t="s">
        <v>2689</v>
      </c>
      <c r="F693" s="128" t="s">
        <v>71</v>
      </c>
      <c r="G693" s="128">
        <v>20.0</v>
      </c>
      <c r="H693" s="77" t="s">
        <v>2704</v>
      </c>
      <c r="I693" s="127" t="s">
        <v>2690</v>
      </c>
      <c r="J693" s="128" t="s">
        <v>2690</v>
      </c>
      <c r="K693" s="30" t="s">
        <v>609</v>
      </c>
      <c r="L693" s="31" t="s">
        <v>609</v>
      </c>
      <c r="M693" s="51" t="s">
        <v>895</v>
      </c>
      <c r="N693" s="153" t="s">
        <v>58</v>
      </c>
      <c r="O693" s="149" t="s">
        <v>58</v>
      </c>
      <c r="P693" s="35"/>
      <c r="Q693" s="65"/>
      <c r="R693" s="65"/>
      <c r="S693" s="65"/>
      <c r="T693" s="65"/>
      <c r="U693" s="65"/>
      <c r="V693" s="65"/>
      <c r="W693" s="65"/>
      <c r="X693" s="65"/>
      <c r="Y693" s="65"/>
      <c r="Z693" s="38" t="str">
        <f t="array" ref="Z693">IFERROR(xlookup(C:C,'Follow up.1'!A:A,'Follow up.1'!AF:AF),"-")</f>
        <v>-</v>
      </c>
      <c r="AA693" s="6"/>
      <c r="AB693" s="6"/>
      <c r="AC693" s="6"/>
      <c r="AD693" s="6"/>
      <c r="AE693" s="6"/>
      <c r="AF693" s="6"/>
      <c r="AG693" s="6"/>
      <c r="AH693" s="6"/>
      <c r="AI693" s="6"/>
      <c r="AJ693" s="6"/>
      <c r="AK693" s="6"/>
      <c r="AL693" s="6"/>
      <c r="AM693" s="6"/>
      <c r="AN693" s="39" t="str">
        <f t="array" ref="AN693">IFNA(TEXT(XLOOKUP(C:C,'Follow up.2'!B:B,'Follow up.2'!AF:AF), "mm/yyyy"), "-")</f>
        <v>-</v>
      </c>
      <c r="AO693" s="6"/>
      <c r="AP693" s="3"/>
      <c r="AQ693" s="3"/>
      <c r="AR693" s="3"/>
      <c r="AS693" s="3"/>
      <c r="AT693" s="3"/>
      <c r="AU693" s="3"/>
      <c r="AV693" s="3"/>
      <c r="AW693" s="3"/>
      <c r="AX693" s="3"/>
      <c r="AY693" s="3"/>
      <c r="AZ693" s="3"/>
      <c r="BA693" s="3"/>
      <c r="BB693" s="3"/>
      <c r="BC693" s="3"/>
      <c r="BD693" s="3"/>
      <c r="BE693" s="3"/>
      <c r="BF693" s="3"/>
      <c r="BG693" s="3"/>
      <c r="BH693" s="3"/>
      <c r="BI693" s="3"/>
    </row>
    <row r="694" ht="12.75" customHeight="1">
      <c r="A694" s="1"/>
      <c r="B694" s="1" t="str">
        <f t="array" ref="B694">ifna(iferror(xlookup(C:C,'1000'!A:A,'1000'!D:D),iferror(xlookup(C:C,'2000'!A:A,'2000'!D:D),xlookup(C:C,'3000'!A:A,'3000'!D:D))),"-")</f>
        <v>-</v>
      </c>
      <c r="C694" s="26">
        <v>1315.0</v>
      </c>
      <c r="D694" s="128" t="s">
        <v>2693</v>
      </c>
      <c r="E694" s="128" t="s">
        <v>2694</v>
      </c>
      <c r="F694" s="128" t="s">
        <v>287</v>
      </c>
      <c r="G694" s="128">
        <v>20.0</v>
      </c>
      <c r="H694" s="77" t="s">
        <v>2705</v>
      </c>
      <c r="I694" s="127" t="s">
        <v>2695</v>
      </c>
      <c r="J694" s="128" t="s">
        <v>2695</v>
      </c>
      <c r="K694" s="30" t="s">
        <v>609</v>
      </c>
      <c r="L694" s="31" t="s">
        <v>609</v>
      </c>
      <c r="M694" s="51" t="s">
        <v>895</v>
      </c>
      <c r="N694" s="153" t="s">
        <v>58</v>
      </c>
      <c r="O694" s="149" t="s">
        <v>58</v>
      </c>
      <c r="P694" s="35"/>
      <c r="Q694" s="65"/>
      <c r="R694" s="65"/>
      <c r="S694" s="65"/>
      <c r="T694" s="65"/>
      <c r="U694" s="65"/>
      <c r="V694" s="65"/>
      <c r="W694" s="65"/>
      <c r="X694" s="65"/>
      <c r="Y694" s="65"/>
      <c r="Z694" s="38" t="str">
        <f t="array" ref="Z694">IFERROR(xlookup(C:C,'Follow up.1'!A:A,'Follow up.1'!AF:AF),"-")</f>
        <v>-</v>
      </c>
      <c r="AA694" s="6"/>
      <c r="AB694" s="6"/>
      <c r="AC694" s="6"/>
      <c r="AD694" s="6"/>
      <c r="AE694" s="6"/>
      <c r="AF694" s="6"/>
      <c r="AG694" s="6"/>
      <c r="AH694" s="6"/>
      <c r="AI694" s="6"/>
      <c r="AJ694" s="6"/>
      <c r="AK694" s="6"/>
      <c r="AL694" s="6"/>
      <c r="AM694" s="6"/>
      <c r="AN694" s="39" t="str">
        <f t="array" ref="AN694">IFNA(TEXT(XLOOKUP(C:C,'Follow up.2'!B:B,'Follow up.2'!AF:AF), "mm/yyyy"), "-")</f>
        <v>-</v>
      </c>
      <c r="AO694" s="6"/>
      <c r="AP694" s="3"/>
      <c r="AQ694" s="3"/>
      <c r="AR694" s="3"/>
      <c r="AS694" s="3"/>
      <c r="AT694" s="3"/>
      <c r="AU694" s="3"/>
      <c r="AV694" s="3"/>
      <c r="AW694" s="3"/>
      <c r="AX694" s="3"/>
      <c r="AY694" s="3"/>
      <c r="AZ694" s="3"/>
      <c r="BA694" s="3"/>
      <c r="BB694" s="3"/>
      <c r="BC694" s="3"/>
      <c r="BD694" s="3"/>
      <c r="BE694" s="3"/>
      <c r="BF694" s="3"/>
      <c r="BG694" s="3"/>
      <c r="BH694" s="3"/>
      <c r="BI694" s="3"/>
    </row>
    <row r="695" ht="12.75" customHeight="1">
      <c r="A695" s="1"/>
      <c r="B695" s="1" t="str">
        <f t="array" ref="B695">ifna(iferror(xlookup(C:C,'1000'!A:A,'1000'!D:D),iferror(xlookup(C:C,'2000'!A:A,'2000'!D:D),xlookup(C:C,'3000'!A:A,'3000'!D:D))),"-")</f>
        <v>-</v>
      </c>
      <c r="C695" s="26">
        <v>1316.0</v>
      </c>
      <c r="D695" s="128" t="s">
        <v>2685</v>
      </c>
      <c r="E695" s="128" t="s">
        <v>2686</v>
      </c>
      <c r="F695" s="128" t="s">
        <v>287</v>
      </c>
      <c r="G695" s="128">
        <v>20.0</v>
      </c>
      <c r="H695" s="77" t="s">
        <v>2685</v>
      </c>
      <c r="I695" s="127" t="s">
        <v>2687</v>
      </c>
      <c r="J695" s="128" t="s">
        <v>2687</v>
      </c>
      <c r="K695" s="30" t="s">
        <v>609</v>
      </c>
      <c r="L695" s="31" t="s">
        <v>609</v>
      </c>
      <c r="M695" s="51" t="s">
        <v>895</v>
      </c>
      <c r="N695" s="153" t="s">
        <v>58</v>
      </c>
      <c r="O695" s="149" t="s">
        <v>58</v>
      </c>
      <c r="P695" s="35"/>
      <c r="Q695" s="65"/>
      <c r="R695" s="65"/>
      <c r="S695" s="65"/>
      <c r="T695" s="65"/>
      <c r="U695" s="65"/>
      <c r="V695" s="65"/>
      <c r="W695" s="65"/>
      <c r="X695" s="65"/>
      <c r="Y695" s="65"/>
      <c r="Z695" s="38" t="str">
        <f t="array" ref="Z695">IFERROR(xlookup(C:C,'Follow up.1'!A:A,'Follow up.1'!AF:AF),"-")</f>
        <v>-</v>
      </c>
      <c r="AA695" s="6"/>
      <c r="AB695" s="6"/>
      <c r="AC695" s="6"/>
      <c r="AD695" s="6"/>
      <c r="AE695" s="6"/>
      <c r="AF695" s="6"/>
      <c r="AG695" s="6"/>
      <c r="AH695" s="6"/>
      <c r="AI695" s="6"/>
      <c r="AJ695" s="6"/>
      <c r="AK695" s="6"/>
      <c r="AL695" s="6"/>
      <c r="AM695" s="6"/>
      <c r="AN695" s="39" t="str">
        <f t="array" ref="AN695">IFNA(TEXT(XLOOKUP(C:C,'Follow up.2'!B:B,'Follow up.2'!AF:AF), "mm/yyyy"), "-")</f>
        <v>-</v>
      </c>
      <c r="AO695" s="6"/>
      <c r="AP695" s="3"/>
      <c r="AQ695" s="3"/>
      <c r="AR695" s="3"/>
      <c r="AS695" s="3"/>
      <c r="AT695" s="3"/>
      <c r="AU695" s="3"/>
      <c r="AV695" s="3"/>
      <c r="AW695" s="3"/>
      <c r="AX695" s="3"/>
      <c r="AY695" s="3"/>
      <c r="AZ695" s="3"/>
      <c r="BA695" s="3"/>
      <c r="BB695" s="3"/>
      <c r="BC695" s="3"/>
      <c r="BD695" s="3"/>
      <c r="BE695" s="3"/>
      <c r="BF695" s="3"/>
      <c r="BG695" s="3"/>
      <c r="BH695" s="3"/>
      <c r="BI695" s="3"/>
    </row>
    <row r="696" ht="12.75" customHeight="1">
      <c r="A696" s="1"/>
      <c r="B696" s="1" t="str">
        <f t="array" ref="B696">ifna(iferror(xlookup(C:C,'1000'!A:A,'1000'!D:D),iferror(xlookup(C:C,'2000'!A:A,'2000'!D:D),xlookup(C:C,'3000'!A:A,'3000'!D:D))),"-")</f>
        <v>-</v>
      </c>
      <c r="C696" s="26">
        <v>1317.0</v>
      </c>
      <c r="D696" s="128" t="s">
        <v>2706</v>
      </c>
      <c r="E696" s="128" t="s">
        <v>744</v>
      </c>
      <c r="F696" s="128" t="s">
        <v>287</v>
      </c>
      <c r="G696" s="128">
        <v>20.0</v>
      </c>
      <c r="H696" s="77" t="s">
        <v>2707</v>
      </c>
      <c r="I696" s="127" t="s">
        <v>2708</v>
      </c>
      <c r="J696" s="128" t="s">
        <v>2708</v>
      </c>
      <c r="K696" s="30" t="s">
        <v>609</v>
      </c>
      <c r="L696" s="31" t="s">
        <v>609</v>
      </c>
      <c r="M696" s="51" t="s">
        <v>895</v>
      </c>
      <c r="N696" s="153" t="s">
        <v>58</v>
      </c>
      <c r="O696" s="149" t="s">
        <v>58</v>
      </c>
      <c r="P696" s="35"/>
      <c r="Q696" s="65"/>
      <c r="R696" s="65"/>
      <c r="S696" s="65"/>
      <c r="T696" s="65"/>
      <c r="U696" s="65"/>
      <c r="V696" s="65"/>
      <c r="W696" s="65"/>
      <c r="X696" s="65"/>
      <c r="Y696" s="65"/>
      <c r="Z696" s="38" t="str">
        <f t="array" ref="Z696">IFERROR(xlookup(C:C,'Follow up.1'!A:A,'Follow up.1'!AF:AF),"-")</f>
        <v>-</v>
      </c>
      <c r="AA696" s="6"/>
      <c r="AB696" s="6"/>
      <c r="AC696" s="6"/>
      <c r="AD696" s="6"/>
      <c r="AE696" s="6"/>
      <c r="AF696" s="6"/>
      <c r="AG696" s="6"/>
      <c r="AH696" s="6"/>
      <c r="AI696" s="6"/>
      <c r="AJ696" s="6"/>
      <c r="AK696" s="6"/>
      <c r="AL696" s="6"/>
      <c r="AM696" s="6"/>
      <c r="AN696" s="39" t="str">
        <f t="array" ref="AN696">IFNA(TEXT(XLOOKUP(C:C,'Follow up.2'!B:B,'Follow up.2'!AF:AF), "mm/yyyy"), "-")</f>
        <v>-</v>
      </c>
      <c r="AO696" s="6"/>
      <c r="AP696" s="3"/>
      <c r="AQ696" s="3"/>
      <c r="AR696" s="3"/>
      <c r="AS696" s="3"/>
      <c r="AT696" s="3"/>
      <c r="AU696" s="3"/>
      <c r="AV696" s="3"/>
      <c r="AW696" s="3"/>
      <c r="AX696" s="3"/>
      <c r="AY696" s="3"/>
      <c r="AZ696" s="3"/>
      <c r="BA696" s="3"/>
      <c r="BB696" s="3"/>
      <c r="BC696" s="3"/>
      <c r="BD696" s="3"/>
      <c r="BE696" s="3"/>
      <c r="BF696" s="3"/>
      <c r="BG696" s="3"/>
      <c r="BH696" s="3"/>
      <c r="BI696" s="3"/>
    </row>
    <row r="697" ht="12.75" customHeight="1">
      <c r="A697" s="1"/>
      <c r="B697" s="1" t="str">
        <f t="array" ref="B697">ifna(iferror(xlookup(C:C,'1000'!A:A,'1000'!D:D),iferror(xlookup(C:C,'2000'!A:A,'2000'!D:D),xlookup(C:C,'3000'!A:A,'3000'!D:D))),"-")</f>
        <v>-</v>
      </c>
      <c r="C697" s="26">
        <v>1349.0</v>
      </c>
      <c r="D697" s="27" t="s">
        <v>2709</v>
      </c>
      <c r="E697" s="27"/>
      <c r="F697" s="27" t="s">
        <v>92</v>
      </c>
      <c r="G697" s="27">
        <v>20.0</v>
      </c>
      <c r="H697" s="28" t="s">
        <v>2710</v>
      </c>
      <c r="I697" s="29" t="s">
        <v>2711</v>
      </c>
      <c r="J697" s="27" t="s">
        <v>2711</v>
      </c>
      <c r="K697" s="30" t="s">
        <v>609</v>
      </c>
      <c r="L697" s="31" t="s">
        <v>609</v>
      </c>
      <c r="M697" s="51" t="s">
        <v>895</v>
      </c>
      <c r="N697" s="153" t="s">
        <v>58</v>
      </c>
      <c r="O697" s="149" t="s">
        <v>58</v>
      </c>
      <c r="P697" s="65" t="s">
        <v>46</v>
      </c>
      <c r="Q697" s="65"/>
      <c r="R697" s="65"/>
      <c r="S697" s="65"/>
      <c r="T697" s="65"/>
      <c r="U697" s="65"/>
      <c r="V697" s="65"/>
      <c r="W697" s="65"/>
      <c r="X697" s="65"/>
      <c r="Y697" s="65"/>
      <c r="Z697" s="38" t="str">
        <f t="array" ref="Z697">IFERROR(xlookup(C:C,'Follow up.1'!A:A,'Follow up.1'!AF:AF),"-")</f>
        <v>-</v>
      </c>
      <c r="AA697" s="6"/>
      <c r="AB697" s="6"/>
      <c r="AC697" s="6"/>
      <c r="AD697" s="6"/>
      <c r="AE697" s="6"/>
      <c r="AF697" s="6"/>
      <c r="AG697" s="6"/>
      <c r="AH697" s="6"/>
      <c r="AI697" s="6"/>
      <c r="AJ697" s="6"/>
      <c r="AK697" s="6"/>
      <c r="AL697" s="6"/>
      <c r="AM697" s="6"/>
      <c r="AN697" s="39" t="str">
        <f t="array" ref="AN697">IFNA(TEXT(XLOOKUP(C:C,'Follow up.2'!B:B,'Follow up.2'!AF:AF), "mm/yyyy"), "-")</f>
        <v>-</v>
      </c>
      <c r="AO697" s="6"/>
      <c r="AP697" s="3"/>
      <c r="AQ697" s="3"/>
      <c r="AR697" s="3"/>
      <c r="AS697" s="3"/>
      <c r="AT697" s="3"/>
      <c r="AU697" s="3"/>
      <c r="AV697" s="3"/>
      <c r="AW697" s="3"/>
      <c r="AX697" s="3"/>
      <c r="AY697" s="3"/>
      <c r="AZ697" s="3"/>
      <c r="BA697" s="3"/>
      <c r="BB697" s="3"/>
      <c r="BC697" s="3"/>
      <c r="BD697" s="3"/>
      <c r="BE697" s="3"/>
      <c r="BF697" s="3"/>
      <c r="BG697" s="3"/>
      <c r="BH697" s="3"/>
      <c r="BI697" s="3"/>
    </row>
    <row r="698" ht="12.75" customHeight="1">
      <c r="A698" s="1"/>
      <c r="B698" s="1" t="str">
        <f t="array" ref="B698">ifna(iferror(xlookup(C:C,'1000'!A:A,'1000'!D:D),iferror(xlookup(C:C,'2000'!A:A,'2000'!D:D),xlookup(C:C,'3000'!A:A,'3000'!D:D))),"-")</f>
        <v>-</v>
      </c>
      <c r="C698" s="26">
        <v>1351.0</v>
      </c>
      <c r="D698" s="27" t="s">
        <v>2712</v>
      </c>
      <c r="E698" s="27" t="s">
        <v>2713</v>
      </c>
      <c r="F698" s="27" t="s">
        <v>38</v>
      </c>
      <c r="G698" s="27">
        <v>20.0</v>
      </c>
      <c r="H698" s="28" t="s">
        <v>2714</v>
      </c>
      <c r="I698" s="29" t="s">
        <v>2715</v>
      </c>
      <c r="J698" s="27" t="s">
        <v>2715</v>
      </c>
      <c r="K698" s="30" t="s">
        <v>609</v>
      </c>
      <c r="L698" s="31" t="s">
        <v>609</v>
      </c>
      <c r="M698" s="51" t="s">
        <v>895</v>
      </c>
      <c r="N698" s="153" t="s">
        <v>58</v>
      </c>
      <c r="O698" s="149" t="s">
        <v>58</v>
      </c>
      <c r="P698" s="35" t="s">
        <v>44</v>
      </c>
      <c r="Q698" s="65"/>
      <c r="R698" s="65"/>
      <c r="S698" s="65"/>
      <c r="T698" s="65"/>
      <c r="U698" s="65"/>
      <c r="V698" s="65"/>
      <c r="W698" s="65"/>
      <c r="X698" s="65"/>
      <c r="Y698" s="65"/>
      <c r="Z698" s="38" t="str">
        <f t="array" ref="Z698">IFERROR(xlookup(C:C,'Follow up.1'!A:A,'Follow up.1'!AF:AF),"-")</f>
        <v>-</v>
      </c>
      <c r="AA698" s="6"/>
      <c r="AB698" s="6"/>
      <c r="AC698" s="6"/>
      <c r="AD698" s="6"/>
      <c r="AE698" s="6"/>
      <c r="AF698" s="6"/>
      <c r="AG698" s="6"/>
      <c r="AH698" s="6"/>
      <c r="AI698" s="6"/>
      <c r="AJ698" s="6"/>
      <c r="AK698" s="6"/>
      <c r="AL698" s="6"/>
      <c r="AM698" s="6"/>
      <c r="AN698" s="39" t="str">
        <f t="array" ref="AN698">IFNA(TEXT(XLOOKUP(C:C,'Follow up.2'!B:B,'Follow up.2'!AF:AF), "mm/yyyy"), "-")</f>
        <v>-</v>
      </c>
      <c r="AO698" s="6"/>
      <c r="AP698" s="3"/>
      <c r="AQ698" s="3"/>
      <c r="AR698" s="3"/>
      <c r="AS698" s="3"/>
      <c r="AT698" s="3"/>
      <c r="AU698" s="3"/>
      <c r="AV698" s="3"/>
      <c r="AW698" s="3"/>
      <c r="AX698" s="3"/>
      <c r="AY698" s="3"/>
      <c r="AZ698" s="3"/>
      <c r="BA698" s="3"/>
      <c r="BB698" s="3"/>
      <c r="BC698" s="3"/>
      <c r="BD698" s="3"/>
      <c r="BE698" s="3"/>
      <c r="BF698" s="3"/>
      <c r="BG698" s="3"/>
      <c r="BH698" s="3"/>
      <c r="BI698" s="3"/>
    </row>
    <row r="699" ht="12.75" customHeight="1">
      <c r="A699" s="1"/>
      <c r="B699" s="1" t="str">
        <f t="array" ref="B699">ifna(iferror(xlookup(C:C,'1000'!A:A,'1000'!D:D),iferror(xlookup(C:C,'2000'!A:A,'2000'!D:D),xlookup(C:C,'3000'!A:A,'3000'!D:D))),"-")</f>
        <v>-</v>
      </c>
      <c r="C699" s="26">
        <v>1374.0</v>
      </c>
      <c r="D699" s="27" t="s">
        <v>2716</v>
      </c>
      <c r="E699" s="27" t="s">
        <v>2717</v>
      </c>
      <c r="F699" s="27" t="s">
        <v>117</v>
      </c>
      <c r="G699" s="27">
        <v>20.0</v>
      </c>
      <c r="H699" s="28"/>
      <c r="I699" s="29" t="s">
        <v>2718</v>
      </c>
      <c r="J699" s="27"/>
      <c r="K699" s="30" t="s">
        <v>42</v>
      </c>
      <c r="L699" s="31" t="s">
        <v>42</v>
      </c>
      <c r="M699" s="51" t="s">
        <v>895</v>
      </c>
      <c r="N699" s="153" t="s">
        <v>58</v>
      </c>
      <c r="O699" s="149" t="s">
        <v>58</v>
      </c>
      <c r="P699" s="236" t="s">
        <v>106</v>
      </c>
      <c r="Q699" s="65" t="s">
        <v>106</v>
      </c>
      <c r="R699" s="65" t="s">
        <v>106</v>
      </c>
      <c r="S699" s="65" t="s">
        <v>106</v>
      </c>
      <c r="T699" s="65"/>
      <c r="U699" s="65"/>
      <c r="V699" s="65"/>
      <c r="W699" s="65"/>
      <c r="X699" s="65"/>
      <c r="Y699" s="65"/>
      <c r="Z699" s="38" t="str">
        <f t="array" ref="Z699">IFERROR(xlookup(C:C,'Follow up.1'!A:A,'Follow up.1'!AF:AF),"-")</f>
        <v>-</v>
      </c>
      <c r="AA699" s="6"/>
      <c r="AB699" s="6"/>
      <c r="AC699" s="6"/>
      <c r="AD699" s="6"/>
      <c r="AE699" s="6"/>
      <c r="AF699" s="6"/>
      <c r="AG699" s="6"/>
      <c r="AH699" s="6"/>
      <c r="AI699" s="6"/>
      <c r="AJ699" s="6"/>
      <c r="AK699" s="6"/>
      <c r="AL699" s="6"/>
      <c r="AM699" s="6"/>
      <c r="AN699" s="39" t="str">
        <f t="array" ref="AN699">IFNA(TEXT(XLOOKUP(C:C,'Follow up.2'!B:B,'Follow up.2'!AF:AF), "mm/yyyy"), "-")</f>
        <v>-</v>
      </c>
      <c r="AO699" s="6"/>
      <c r="AP699" s="3"/>
      <c r="AQ699" s="3"/>
      <c r="AR699" s="3"/>
      <c r="AS699" s="3"/>
      <c r="AT699" s="3"/>
      <c r="AU699" s="3"/>
      <c r="AV699" s="3"/>
      <c r="AW699" s="3"/>
      <c r="AX699" s="3"/>
      <c r="AY699" s="3"/>
      <c r="AZ699" s="3"/>
      <c r="BA699" s="3"/>
      <c r="BB699" s="3"/>
      <c r="BC699" s="3"/>
      <c r="BD699" s="3"/>
      <c r="BE699" s="3"/>
      <c r="BF699" s="3"/>
      <c r="BG699" s="3"/>
      <c r="BH699" s="3"/>
      <c r="BI699" s="3"/>
    </row>
    <row r="700" ht="12.75" customHeight="1">
      <c r="A700" s="1"/>
      <c r="B700" s="1" t="str">
        <f t="array" ref="B700">ifna(iferror(xlookup(C:C,'1000'!A:A,'1000'!D:D),iferror(xlookup(C:C,'2000'!A:A,'2000'!D:D),xlookup(C:C,'3000'!A:A,'3000'!D:D))),"-")</f>
        <v>-</v>
      </c>
      <c r="C700" s="133">
        <v>1413.0</v>
      </c>
      <c r="D700" s="140" t="s">
        <v>2475</v>
      </c>
      <c r="E700" s="134" t="s">
        <v>2719</v>
      </c>
      <c r="F700" s="94" t="s">
        <v>117</v>
      </c>
      <c r="G700" s="134">
        <v>20.0</v>
      </c>
      <c r="H700" s="28"/>
      <c r="I700" s="141">
        <v>2.676257578E9</v>
      </c>
      <c r="J700" s="134"/>
      <c r="K700" s="30" t="s">
        <v>609</v>
      </c>
      <c r="L700" s="31" t="s">
        <v>609</v>
      </c>
      <c r="M700" s="51" t="s">
        <v>895</v>
      </c>
      <c r="N700" s="153" t="s">
        <v>58</v>
      </c>
      <c r="O700" s="149" t="s">
        <v>58</v>
      </c>
      <c r="P700" s="65" t="s">
        <v>106</v>
      </c>
      <c r="Q700" s="65"/>
      <c r="R700" s="65"/>
      <c r="S700" s="65"/>
      <c r="T700" s="65"/>
      <c r="U700" s="65"/>
      <c r="V700" s="65"/>
      <c r="W700" s="65"/>
      <c r="X700" s="65"/>
      <c r="Y700" s="65"/>
      <c r="Z700" s="38" t="str">
        <f t="array" ref="Z700">IFERROR(xlookup(C:C,'Follow up.1'!A:A,'Follow up.1'!AF:AF),"-")</f>
        <v>-</v>
      </c>
      <c r="AA700" s="6"/>
      <c r="AB700" s="6"/>
      <c r="AC700" s="6"/>
      <c r="AD700" s="6"/>
      <c r="AE700" s="6"/>
      <c r="AF700" s="6"/>
      <c r="AG700" s="6"/>
      <c r="AH700" s="6"/>
      <c r="AI700" s="6"/>
      <c r="AJ700" s="6"/>
      <c r="AK700" s="6"/>
      <c r="AL700" s="6"/>
      <c r="AM700" s="6"/>
      <c r="AN700" s="39" t="str">
        <f t="array" ref="AN700">IFNA(TEXT(XLOOKUP(C:C,'Follow up.2'!B:B,'Follow up.2'!AF:AF), "mm/yyyy"), "-")</f>
        <v>-</v>
      </c>
      <c r="AO700" s="6"/>
      <c r="AP700" s="3"/>
      <c r="AQ700" s="3"/>
      <c r="AR700" s="3"/>
      <c r="AS700" s="3"/>
      <c r="AT700" s="3"/>
      <c r="AU700" s="3"/>
      <c r="AV700" s="3"/>
      <c r="AW700" s="3"/>
      <c r="AX700" s="3"/>
      <c r="AY700" s="3"/>
      <c r="AZ700" s="3"/>
      <c r="BA700" s="3"/>
      <c r="BB700" s="3"/>
      <c r="BC700" s="3"/>
      <c r="BD700" s="3"/>
      <c r="BE700" s="3"/>
      <c r="BF700" s="3"/>
      <c r="BG700" s="3"/>
      <c r="BH700" s="3"/>
      <c r="BI700" s="3"/>
    </row>
    <row r="701" ht="12.75" customHeight="1">
      <c r="A701" s="1"/>
      <c r="B701" s="1" t="str">
        <f t="array" ref="B701">ifna(iferror(xlookup(C:C,'1000'!A:A,'1000'!D:D),iferror(xlookup(C:C,'2000'!A:A,'2000'!D:D),xlookup(C:C,'3000'!A:A,'3000'!D:D))),"-")</f>
        <v>-</v>
      </c>
      <c r="C701" s="119">
        <v>1486.0</v>
      </c>
      <c r="D701" s="27" t="s">
        <v>2188</v>
      </c>
      <c r="E701" s="27" t="s">
        <v>1433</v>
      </c>
      <c r="F701" s="27" t="s">
        <v>170</v>
      </c>
      <c r="G701" s="27">
        <v>20.0</v>
      </c>
      <c r="H701" s="28"/>
      <c r="I701" s="29" t="s">
        <v>2720</v>
      </c>
      <c r="J701" s="27"/>
      <c r="K701" s="30" t="s">
        <v>2721</v>
      </c>
      <c r="L701" s="6" t="s">
        <v>2721</v>
      </c>
      <c r="M701" s="51" t="s">
        <v>895</v>
      </c>
      <c r="N701" s="153" t="s">
        <v>58</v>
      </c>
      <c r="O701" s="149" t="s">
        <v>58</v>
      </c>
      <c r="P701" s="65"/>
      <c r="Q701" s="65"/>
      <c r="R701" s="65"/>
      <c r="S701" s="65"/>
      <c r="T701" s="65"/>
      <c r="U701" s="65"/>
      <c r="V701" s="65"/>
      <c r="W701" s="65"/>
      <c r="X701" s="65"/>
      <c r="Y701" s="65"/>
      <c r="Z701" s="38" t="str">
        <f t="array" ref="Z701">IFERROR(xlookup(C:C,'Follow up.1'!A:A,'Follow up.1'!AF:AF),"-")</f>
        <v>-</v>
      </c>
      <c r="AA701" s="6"/>
      <c r="AB701" s="6"/>
      <c r="AC701" s="6"/>
      <c r="AD701" s="6"/>
      <c r="AE701" s="6"/>
      <c r="AF701" s="6"/>
      <c r="AG701" s="6"/>
      <c r="AH701" s="6"/>
      <c r="AI701" s="6"/>
      <c r="AJ701" s="6"/>
      <c r="AK701" s="6"/>
      <c r="AL701" s="6"/>
      <c r="AM701" s="6"/>
      <c r="AN701" s="39" t="str">
        <f t="array" ref="AN701">IFNA(TEXT(XLOOKUP(C:C,'Follow up.2'!B:B,'Follow up.2'!AF:AF), "mm/yyyy"), "-")</f>
        <v>-</v>
      </c>
      <c r="AO701" s="6"/>
      <c r="AP701" s="3"/>
      <c r="AQ701" s="3"/>
      <c r="AR701" s="3"/>
      <c r="AS701" s="3"/>
      <c r="AT701" s="3"/>
      <c r="AU701" s="3"/>
      <c r="AV701" s="3"/>
      <c r="AW701" s="3"/>
      <c r="AX701" s="3"/>
      <c r="AY701" s="3"/>
      <c r="AZ701" s="3"/>
      <c r="BA701" s="3"/>
      <c r="BB701" s="3"/>
      <c r="BC701" s="3"/>
      <c r="BD701" s="3"/>
      <c r="BE701" s="3"/>
      <c r="BF701" s="3"/>
      <c r="BG701" s="3"/>
      <c r="BH701" s="3"/>
      <c r="BI701" s="3"/>
    </row>
    <row r="702" ht="12.75" customHeight="1">
      <c r="A702" s="1"/>
      <c r="B702" s="1" t="str">
        <f t="array" ref="B702">ifna(iferror(xlookup(C:C,'1000'!A:A,'1000'!D:D),iferror(xlookup(C:C,'2000'!A:A,'2000'!D:D),xlookup(C:C,'3000'!A:A,'3000'!D:D))),"-")</f>
        <v>-</v>
      </c>
      <c r="C702" s="106">
        <v>1889.0</v>
      </c>
      <c r="D702" s="107" t="s">
        <v>2722</v>
      </c>
      <c r="E702" s="108" t="s">
        <v>215</v>
      </c>
      <c r="F702" s="98" t="s">
        <v>92</v>
      </c>
      <c r="G702" s="108">
        <v>20.0</v>
      </c>
      <c r="H702" s="109" t="s">
        <v>2723</v>
      </c>
      <c r="I702" s="109">
        <v>4.458002474E9</v>
      </c>
      <c r="J702" s="107">
        <v>4.458002474E9</v>
      </c>
      <c r="K702" s="110"/>
      <c r="L702" s="111" t="s">
        <v>42</v>
      </c>
      <c r="M702" s="51" t="s">
        <v>895</v>
      </c>
      <c r="N702" s="82" t="s">
        <v>654</v>
      </c>
      <c r="O702" s="145" t="s">
        <v>654</v>
      </c>
      <c r="P702" s="65"/>
      <c r="Q702" s="65"/>
      <c r="R702" s="65"/>
      <c r="S702" s="65"/>
      <c r="T702" s="65"/>
      <c r="U702" s="65"/>
      <c r="V702" s="65"/>
      <c r="W702" s="65"/>
      <c r="X702" s="65"/>
      <c r="Y702" s="65"/>
      <c r="Z702" s="38" t="str">
        <f t="array" ref="Z702">IFERROR(xlookup(C:C,'Follow up.1'!A:A,'Follow up.1'!AF:AF),"-")</f>
        <v>-</v>
      </c>
      <c r="AA702" s="6"/>
      <c r="AB702" s="6"/>
      <c r="AC702" s="6"/>
      <c r="AD702" s="6"/>
      <c r="AE702" s="6"/>
      <c r="AF702" s="6"/>
      <c r="AG702" s="6"/>
      <c r="AH702" s="6"/>
      <c r="AI702" s="6"/>
      <c r="AJ702" s="6"/>
      <c r="AK702" s="6"/>
      <c r="AL702" s="6"/>
      <c r="AM702" s="6"/>
      <c r="AN702" s="39" t="str">
        <f t="array" ref="AN702">IFNA(TEXT(XLOOKUP(C:C,'Follow up.2'!B:B,'Follow up.2'!AF:AF), "mm/yyyy"), "-")</f>
        <v>-</v>
      </c>
      <c r="AO702" s="6"/>
      <c r="AP702" s="3"/>
      <c r="AQ702" s="3"/>
      <c r="AR702" s="3"/>
      <c r="AS702" s="3"/>
      <c r="AT702" s="3"/>
      <c r="AU702" s="3"/>
      <c r="AV702" s="3"/>
      <c r="AW702" s="3"/>
      <c r="AX702" s="3"/>
      <c r="AY702" s="3"/>
      <c r="AZ702" s="3"/>
      <c r="BA702" s="3"/>
      <c r="BB702" s="3"/>
      <c r="BC702" s="3"/>
      <c r="BD702" s="3"/>
      <c r="BE702" s="3"/>
      <c r="BF702" s="3"/>
      <c r="BG702" s="3"/>
      <c r="BH702" s="3"/>
      <c r="BI702" s="3"/>
    </row>
    <row r="703" ht="12.75" customHeight="1">
      <c r="A703" s="1"/>
      <c r="B703" s="1" t="str">
        <f t="array" ref="B703">ifna(iferror(xlookup(C:C,'1000'!A:A,'1000'!D:D),iferror(xlookup(C:C,'2000'!A:A,'2000'!D:D),xlookup(C:C,'3000'!A:A,'3000'!D:D))),"-")</f>
        <v>-</v>
      </c>
      <c r="C703" s="106">
        <v>1893.0</v>
      </c>
      <c r="D703" s="107" t="s">
        <v>2724</v>
      </c>
      <c r="E703" s="108" t="s">
        <v>2725</v>
      </c>
      <c r="F703" s="98" t="s">
        <v>38</v>
      </c>
      <c r="G703" s="108">
        <v>20.0</v>
      </c>
      <c r="H703" s="109" t="s">
        <v>2724</v>
      </c>
      <c r="I703" s="109">
        <v>2.675881605E9</v>
      </c>
      <c r="J703" s="107">
        <v>2.675881605E9</v>
      </c>
      <c r="K703" s="110"/>
      <c r="L703" s="111" t="s">
        <v>42</v>
      </c>
      <c r="M703" s="51" t="s">
        <v>895</v>
      </c>
      <c r="N703" s="82" t="s">
        <v>654</v>
      </c>
      <c r="O703" s="145" t="s">
        <v>654</v>
      </c>
      <c r="P703" s="65"/>
      <c r="Q703" s="65"/>
      <c r="R703" s="65"/>
      <c r="S703" s="65"/>
      <c r="T703" s="65"/>
      <c r="U703" s="65"/>
      <c r="V703" s="65"/>
      <c r="W703" s="65"/>
      <c r="X703" s="65"/>
      <c r="Y703" s="65"/>
      <c r="Z703" s="38" t="str">
        <f t="array" ref="Z703">IFERROR(xlookup(C:C,'Follow up.1'!A:A,'Follow up.1'!AF:AF),"-")</f>
        <v>-</v>
      </c>
      <c r="AA703" s="6"/>
      <c r="AB703" s="6"/>
      <c r="AC703" s="6"/>
      <c r="AD703" s="6"/>
      <c r="AE703" s="6"/>
      <c r="AF703" s="6"/>
      <c r="AG703" s="6"/>
      <c r="AH703" s="6"/>
      <c r="AI703" s="6"/>
      <c r="AJ703" s="6"/>
      <c r="AK703" s="6"/>
      <c r="AL703" s="6"/>
      <c r="AM703" s="6"/>
      <c r="AN703" s="39" t="str">
        <f t="array" ref="AN703">IFNA(TEXT(XLOOKUP(C:C,'Follow up.2'!B:B,'Follow up.2'!AF:AF), "mm/yyyy"), "-")</f>
        <v>-</v>
      </c>
      <c r="AO703" s="6"/>
      <c r="AP703" s="3"/>
      <c r="AQ703" s="3"/>
      <c r="AR703" s="3"/>
      <c r="AS703" s="3"/>
      <c r="AT703" s="3"/>
      <c r="AU703" s="3"/>
      <c r="AV703" s="3"/>
      <c r="AW703" s="3"/>
      <c r="AX703" s="3"/>
      <c r="AY703" s="3"/>
      <c r="AZ703" s="3"/>
      <c r="BA703" s="3"/>
      <c r="BB703" s="3"/>
      <c r="BC703" s="3"/>
      <c r="BD703" s="3"/>
      <c r="BE703" s="3"/>
      <c r="BF703" s="3"/>
      <c r="BG703" s="3"/>
      <c r="BH703" s="3"/>
      <c r="BI703" s="3"/>
    </row>
    <row r="704" ht="12.75" customHeight="1">
      <c r="A704" s="1"/>
      <c r="B704" s="1" t="str">
        <f t="array" ref="B704">ifna(iferror(xlookup(C:C,'1000'!A:A,'1000'!D:D),iferror(xlookup(C:C,'2000'!A:A,'2000'!D:D),xlookup(C:C,'3000'!A:A,'3000'!D:D))),"-")</f>
        <v>-</v>
      </c>
      <c r="C704" s="26">
        <v>1186.0</v>
      </c>
      <c r="D704" s="53" t="s">
        <v>2726</v>
      </c>
      <c r="E704" s="53" t="s">
        <v>2727</v>
      </c>
      <c r="F704" s="53" t="s">
        <v>92</v>
      </c>
      <c r="G704" s="53">
        <v>21.0</v>
      </c>
      <c r="H704" s="28" t="s">
        <v>2726</v>
      </c>
      <c r="I704" s="54" t="s">
        <v>2728</v>
      </c>
      <c r="J704" s="53"/>
      <c r="K704" s="30" t="s">
        <v>42</v>
      </c>
      <c r="L704" s="31" t="s">
        <v>42</v>
      </c>
      <c r="M704" s="51" t="s">
        <v>895</v>
      </c>
      <c r="N704" s="153" t="s">
        <v>58</v>
      </c>
      <c r="O704" s="149" t="s">
        <v>58</v>
      </c>
      <c r="P704" s="35" t="s">
        <v>56</v>
      </c>
      <c r="Q704" s="35"/>
      <c r="R704" s="35"/>
      <c r="S704" s="35"/>
      <c r="T704" s="35"/>
      <c r="U704" s="35"/>
      <c r="V704" s="35"/>
      <c r="W704" s="35"/>
      <c r="X704" s="35"/>
      <c r="Y704" s="35"/>
      <c r="Z704" s="38" t="str">
        <f t="array" ref="Z704">IFERROR(xlookup(C:C,'Follow up.1'!A:A,'Follow up.1'!AF:AF),"-")</f>
        <v>-</v>
      </c>
      <c r="AA704" s="31"/>
      <c r="AB704" s="31"/>
      <c r="AC704" s="31"/>
      <c r="AD704" s="31"/>
      <c r="AE704" s="31"/>
      <c r="AF704" s="31"/>
      <c r="AG704" s="31"/>
      <c r="AH704" s="31"/>
      <c r="AI704" s="31"/>
      <c r="AJ704" s="31"/>
      <c r="AK704" s="31"/>
      <c r="AL704" s="31"/>
      <c r="AM704" s="31"/>
      <c r="AN704" s="39" t="str">
        <f t="array" ref="AN704">IFNA(TEXT(XLOOKUP(C:C,'Follow up.2'!B:B,'Follow up.2'!AF:AF), "mm/yyyy"), "-")</f>
        <v>-</v>
      </c>
      <c r="AO704" s="31"/>
      <c r="AP704" s="27"/>
      <c r="AQ704" s="3"/>
      <c r="AR704" s="3"/>
      <c r="AS704" s="3"/>
      <c r="AT704" s="3"/>
      <c r="AU704" s="3"/>
      <c r="AV704" s="3"/>
      <c r="AW704" s="3"/>
      <c r="AX704" s="3"/>
      <c r="AY704" s="3"/>
      <c r="AZ704" s="3"/>
      <c r="BA704" s="3"/>
      <c r="BB704" s="3"/>
      <c r="BC704" s="3"/>
      <c r="BD704" s="3"/>
      <c r="BE704" s="3"/>
      <c r="BF704" s="3"/>
      <c r="BG704" s="3"/>
      <c r="BH704" s="3"/>
      <c r="BI704" s="3"/>
    </row>
    <row r="705" ht="12.75" customHeight="1">
      <c r="A705" s="1"/>
      <c r="B705" s="1" t="str">
        <f t="array" ref="B705">ifna(iferror(xlookup(C:C,'1000'!A:A,'1000'!D:D),iferror(xlookup(C:C,'2000'!A:A,'2000'!D:D),xlookup(C:C,'3000'!A:A,'3000'!D:D))),"-")</f>
        <v>-</v>
      </c>
      <c r="C705" s="26">
        <v>1231.0</v>
      </c>
      <c r="D705" s="27" t="s">
        <v>2729</v>
      </c>
      <c r="E705" s="27" t="s">
        <v>2730</v>
      </c>
      <c r="F705" s="27" t="s">
        <v>92</v>
      </c>
      <c r="G705" s="27">
        <v>21.0</v>
      </c>
      <c r="H705" s="28"/>
      <c r="I705" s="29" t="s">
        <v>2731</v>
      </c>
      <c r="J705" s="27"/>
      <c r="K705" s="55"/>
      <c r="L705" s="53"/>
      <c r="M705" s="51" t="s">
        <v>895</v>
      </c>
      <c r="N705" s="153" t="s">
        <v>58</v>
      </c>
      <c r="O705" s="149" t="s">
        <v>58</v>
      </c>
      <c r="P705" s="66" t="s">
        <v>76</v>
      </c>
      <c r="Q705" s="35"/>
      <c r="R705" s="35"/>
      <c r="S705" s="35"/>
      <c r="T705" s="35"/>
      <c r="U705" s="35"/>
      <c r="V705" s="35"/>
      <c r="W705" s="35"/>
      <c r="X705" s="35"/>
      <c r="Y705" s="35"/>
      <c r="Z705" s="38" t="str">
        <f t="array" ref="Z705">IFERROR(xlookup(C:C,'Follow up.1'!A:A,'Follow up.1'!AF:AF),"-")</f>
        <v>-</v>
      </c>
      <c r="AA705" s="31"/>
      <c r="AB705" s="31"/>
      <c r="AC705" s="31"/>
      <c r="AD705" s="31"/>
      <c r="AE705" s="31"/>
      <c r="AF705" s="31"/>
      <c r="AG705" s="31"/>
      <c r="AH705" s="31"/>
      <c r="AI705" s="31"/>
      <c r="AJ705" s="31"/>
      <c r="AK705" s="31"/>
      <c r="AL705" s="31"/>
      <c r="AM705" s="31"/>
      <c r="AN705" s="39" t="str">
        <f t="array" ref="AN705">IFNA(TEXT(XLOOKUP(C:C,'Follow up.2'!B:B,'Follow up.2'!AF:AF), "mm/yyyy"), "-")</f>
        <v>-</v>
      </c>
      <c r="AO705" s="31"/>
      <c r="AP705" s="27"/>
      <c r="AQ705" s="3"/>
      <c r="AR705" s="3"/>
      <c r="AS705" s="3"/>
      <c r="AT705" s="3"/>
      <c r="AU705" s="3"/>
      <c r="AV705" s="3"/>
      <c r="AW705" s="3"/>
      <c r="AX705" s="3"/>
      <c r="AY705" s="3"/>
      <c r="AZ705" s="3"/>
      <c r="BA705" s="3"/>
      <c r="BB705" s="3"/>
      <c r="BC705" s="3"/>
      <c r="BD705" s="3"/>
      <c r="BE705" s="3"/>
      <c r="BF705" s="3"/>
      <c r="BG705" s="3"/>
      <c r="BH705" s="3"/>
      <c r="BI705" s="3"/>
    </row>
    <row r="706" ht="12.75" customHeight="1">
      <c r="A706" s="1"/>
      <c r="B706" s="1" t="str">
        <f t="array" ref="B706">ifna(iferror(xlookup(C:C,'1000'!A:A,'1000'!D:D),iferror(xlookup(C:C,'2000'!A:A,'2000'!D:D),xlookup(C:C,'3000'!A:A,'3000'!D:D))),"-")</f>
        <v>-</v>
      </c>
      <c r="C706" s="26">
        <v>1291.0</v>
      </c>
      <c r="D706" s="27" t="s">
        <v>2732</v>
      </c>
      <c r="E706" s="27"/>
      <c r="F706" s="27" t="s">
        <v>92</v>
      </c>
      <c r="G706" s="27">
        <v>21.0</v>
      </c>
      <c r="H706" s="28"/>
      <c r="I706" s="29" t="s">
        <v>2733</v>
      </c>
      <c r="J706" s="27"/>
      <c r="K706" s="30" t="s">
        <v>42</v>
      </c>
      <c r="L706" s="31" t="s">
        <v>42</v>
      </c>
      <c r="M706" s="51" t="s">
        <v>895</v>
      </c>
      <c r="N706" s="153" t="s">
        <v>58</v>
      </c>
      <c r="O706" s="149" t="s">
        <v>58</v>
      </c>
      <c r="P706" s="35" t="s">
        <v>106</v>
      </c>
      <c r="Q706" s="35"/>
      <c r="R706" s="35"/>
      <c r="S706" s="35"/>
      <c r="T706" s="35"/>
      <c r="U706" s="35"/>
      <c r="V706" s="35"/>
      <c r="W706" s="35"/>
      <c r="X706" s="35"/>
      <c r="Y706" s="35"/>
      <c r="Z706" s="38" t="str">
        <f t="array" ref="Z706">IFERROR(xlookup(C:C,'Follow up.1'!A:A,'Follow up.1'!AF:AF),"-")</f>
        <v>-</v>
      </c>
      <c r="AA706" s="31"/>
      <c r="AB706" s="31"/>
      <c r="AC706" s="31"/>
      <c r="AD706" s="31"/>
      <c r="AE706" s="31"/>
      <c r="AF706" s="31"/>
      <c r="AG706" s="31"/>
      <c r="AH706" s="31"/>
      <c r="AI706" s="31"/>
      <c r="AJ706" s="31"/>
      <c r="AK706" s="31"/>
      <c r="AL706" s="31"/>
      <c r="AM706" s="31"/>
      <c r="AN706" s="39" t="str">
        <f t="array" ref="AN706">IFNA(TEXT(XLOOKUP(C:C,'Follow up.2'!B:B,'Follow up.2'!AF:AF), "mm/yyyy"), "-")</f>
        <v>-</v>
      </c>
      <c r="AO706" s="31"/>
      <c r="AP706" s="27"/>
      <c r="AQ706" s="3"/>
      <c r="AR706" s="3"/>
      <c r="AS706" s="3"/>
      <c r="AT706" s="3"/>
      <c r="AU706" s="3"/>
      <c r="AV706" s="3"/>
      <c r="AW706" s="3"/>
      <c r="AX706" s="3"/>
      <c r="AY706" s="3"/>
      <c r="AZ706" s="3"/>
      <c r="BA706" s="3"/>
      <c r="BB706" s="3"/>
      <c r="BC706" s="3"/>
      <c r="BD706" s="3"/>
      <c r="BE706" s="3"/>
      <c r="BF706" s="3"/>
      <c r="BG706" s="3"/>
      <c r="BH706" s="3"/>
      <c r="BI706" s="3"/>
    </row>
    <row r="707" ht="12.75" customHeight="1">
      <c r="A707" s="1"/>
      <c r="B707" s="1" t="str">
        <f t="array" ref="B707">ifna(iferror(xlookup(C:C,'1000'!A:A,'1000'!D:D),iferror(xlookup(C:C,'2000'!A:A,'2000'!D:D),xlookup(C:C,'3000'!A:A,'3000'!D:D))),"-")</f>
        <v>-</v>
      </c>
      <c r="C707" s="26">
        <v>1301.0</v>
      </c>
      <c r="D707" s="128" t="s">
        <v>2729</v>
      </c>
      <c r="E707" s="128" t="s">
        <v>2730</v>
      </c>
      <c r="F707" s="128" t="s">
        <v>71</v>
      </c>
      <c r="G707" s="128">
        <v>21.0</v>
      </c>
      <c r="H707" s="77" t="s">
        <v>2734</v>
      </c>
      <c r="I707" s="127" t="s">
        <v>2731</v>
      </c>
      <c r="J707" s="128" t="s">
        <v>2731</v>
      </c>
      <c r="K707" s="30" t="s">
        <v>609</v>
      </c>
      <c r="L707" s="31" t="s">
        <v>609</v>
      </c>
      <c r="M707" s="51" t="s">
        <v>895</v>
      </c>
      <c r="N707" s="153" t="s">
        <v>58</v>
      </c>
      <c r="O707" s="149" t="s">
        <v>58</v>
      </c>
      <c r="P707" s="35"/>
      <c r="Q707" s="65"/>
      <c r="R707" s="65"/>
      <c r="S707" s="65"/>
      <c r="T707" s="65"/>
      <c r="U707" s="65"/>
      <c r="V707" s="65"/>
      <c r="W707" s="65"/>
      <c r="X707" s="65"/>
      <c r="Y707" s="65"/>
      <c r="Z707" s="38" t="str">
        <f t="array" ref="Z707">IFERROR(xlookup(C:C,'Follow up.1'!A:A,'Follow up.1'!AF:AF),"-")</f>
        <v>-</v>
      </c>
      <c r="AA707" s="6"/>
      <c r="AB707" s="6"/>
      <c r="AC707" s="6"/>
      <c r="AD707" s="6"/>
      <c r="AE707" s="6"/>
      <c r="AF707" s="6"/>
      <c r="AG707" s="6"/>
      <c r="AH707" s="6"/>
      <c r="AI707" s="6"/>
      <c r="AJ707" s="6"/>
      <c r="AK707" s="6"/>
      <c r="AL707" s="6"/>
      <c r="AM707" s="6"/>
      <c r="AN707" s="39" t="str">
        <f t="array" ref="AN707">IFNA(TEXT(XLOOKUP(C:C,'Follow up.2'!B:B,'Follow up.2'!AF:AF), "mm/yyyy"), "-")</f>
        <v>-</v>
      </c>
      <c r="AO707" s="6"/>
      <c r="AP707" s="3"/>
      <c r="AQ707" s="3"/>
      <c r="AR707" s="3"/>
      <c r="AS707" s="3"/>
      <c r="AT707" s="3"/>
      <c r="AU707" s="3"/>
      <c r="AV707" s="3"/>
      <c r="AW707" s="3"/>
      <c r="AX707" s="3"/>
      <c r="AY707" s="3"/>
      <c r="AZ707" s="3"/>
      <c r="BA707" s="3"/>
      <c r="BB707" s="3"/>
      <c r="BC707" s="3"/>
      <c r="BD707" s="3"/>
      <c r="BE707" s="3"/>
      <c r="BF707" s="3"/>
      <c r="BG707" s="3"/>
      <c r="BH707" s="3"/>
      <c r="BI707" s="3"/>
    </row>
    <row r="708" ht="12.75" customHeight="1">
      <c r="A708" s="1"/>
      <c r="B708" s="1" t="str">
        <f t="array" ref="B708">ifna(iferror(xlookup(C:C,'1000'!A:A,'1000'!D:D),iferror(xlookup(C:C,'2000'!A:A,'2000'!D:D),xlookup(C:C,'3000'!A:A,'3000'!D:D))),"-")</f>
        <v>-</v>
      </c>
      <c r="C708" s="26">
        <v>1600.0</v>
      </c>
      <c r="D708" s="27" t="s">
        <v>2735</v>
      </c>
      <c r="E708" s="27" t="s">
        <v>2736</v>
      </c>
      <c r="F708" s="27" t="s">
        <v>124</v>
      </c>
      <c r="G708" s="27">
        <v>22.0</v>
      </c>
      <c r="H708" s="28" t="s">
        <v>654</v>
      </c>
      <c r="I708" s="54" t="s">
        <v>2737</v>
      </c>
      <c r="J708" s="27"/>
      <c r="K708" s="30" t="s">
        <v>2738</v>
      </c>
      <c r="L708" s="31" t="s">
        <v>2738</v>
      </c>
      <c r="M708" s="31"/>
      <c r="N708" s="153" t="s">
        <v>58</v>
      </c>
      <c r="O708" s="149" t="s">
        <v>58</v>
      </c>
      <c r="P708" s="35" t="s">
        <v>106</v>
      </c>
      <c r="Q708" s="35"/>
      <c r="R708" s="35"/>
      <c r="S708" s="35"/>
      <c r="T708" s="35"/>
      <c r="U708" s="35"/>
      <c r="V708" s="35"/>
      <c r="W708" s="35"/>
      <c r="X708" s="35"/>
      <c r="Y708" s="35"/>
      <c r="Z708" s="38" t="str">
        <f t="array" ref="Z708">IFERROR(xlookup(C:C,'Follow up.1'!A:A,'Follow up.1'!AF:AF),"-")</f>
        <v>-</v>
      </c>
      <c r="AA708" s="31"/>
      <c r="AB708" s="31"/>
      <c r="AC708" s="31"/>
      <c r="AD708" s="31"/>
      <c r="AE708" s="31"/>
      <c r="AF708" s="31"/>
      <c r="AG708" s="31"/>
      <c r="AH708" s="31"/>
      <c r="AI708" s="31"/>
      <c r="AJ708" s="31"/>
      <c r="AK708" s="31"/>
      <c r="AL708" s="31"/>
      <c r="AM708" s="31"/>
      <c r="AN708" s="39" t="str">
        <f t="array" ref="AN708">IFNA(TEXT(XLOOKUP(C:C,'Follow up.2'!B:B,'Follow up.2'!AF:AF), "mm/yyyy"), "-")</f>
        <v>-</v>
      </c>
      <c r="AO708" s="31"/>
      <c r="AP708" s="30"/>
      <c r="AQ708" s="13"/>
      <c r="AR708" s="13"/>
      <c r="AS708" s="13"/>
      <c r="AT708" s="13"/>
      <c r="AU708" s="13"/>
      <c r="AV708" s="13"/>
      <c r="AW708" s="3"/>
      <c r="AX708" s="3"/>
      <c r="AY708" s="3"/>
      <c r="AZ708" s="3"/>
      <c r="BA708" s="3"/>
      <c r="BB708" s="3"/>
      <c r="BC708" s="3"/>
      <c r="BD708" s="3"/>
      <c r="BE708" s="3"/>
      <c r="BF708" s="3"/>
      <c r="BG708" s="3"/>
      <c r="BH708" s="3"/>
      <c r="BI708" s="3"/>
    </row>
    <row r="709" ht="12.75" customHeight="1">
      <c r="A709" s="1"/>
      <c r="B709" s="1">
        <f t="array" ref="B709">ifna(iferror(xlookup(C:C,'1000'!A:A,'1000'!D:D),iferror(xlookup(C:C,'2000'!A:A,'2000'!D:D),xlookup(C:C,'3000'!A:A,'3000'!D:D))),"-")</f>
        <v>2007</v>
      </c>
      <c r="C709" s="52">
        <v>117.0</v>
      </c>
      <c r="D709" s="53" t="s">
        <v>2739</v>
      </c>
      <c r="E709" s="53" t="s">
        <v>2740</v>
      </c>
      <c r="F709" s="53" t="s">
        <v>308</v>
      </c>
      <c r="G709" s="53" t="s">
        <v>308</v>
      </c>
      <c r="H709" s="28" t="s">
        <v>2741</v>
      </c>
      <c r="I709" s="53" t="s">
        <v>2742</v>
      </c>
      <c r="J709" s="85" t="s">
        <v>2743</v>
      </c>
      <c r="K709" s="30"/>
      <c r="M709" s="85" t="s">
        <v>2744</v>
      </c>
      <c r="N709" s="33" t="s">
        <v>654</v>
      </c>
      <c r="O709" s="86" t="s">
        <v>654</v>
      </c>
      <c r="P709" s="35" t="s">
        <v>45</v>
      </c>
      <c r="Q709" s="35" t="s">
        <v>45</v>
      </c>
      <c r="R709" s="35" t="s">
        <v>45</v>
      </c>
      <c r="S709" s="35" t="s">
        <v>45</v>
      </c>
      <c r="T709" s="35" t="s">
        <v>45</v>
      </c>
      <c r="U709" s="35" t="s">
        <v>45</v>
      </c>
      <c r="V709" s="35" t="s">
        <v>45</v>
      </c>
      <c r="W709" s="35" t="s">
        <v>45</v>
      </c>
      <c r="X709" s="35" t="s">
        <v>45</v>
      </c>
      <c r="Y709" s="35" t="s">
        <v>45</v>
      </c>
      <c r="Z709" s="38" t="str">
        <f t="array" ref="Z709">IFERROR(xlookup(C:C,'Follow up.1'!A:A,'Follow up.1'!AF:AF),"-")</f>
        <v> 3/25</v>
      </c>
      <c r="AA709" s="32" t="s">
        <v>46</v>
      </c>
      <c r="AB709" s="32" t="s">
        <v>46</v>
      </c>
      <c r="AC709" s="32" t="s">
        <v>46</v>
      </c>
      <c r="AD709" s="32"/>
      <c r="AE709" s="32"/>
      <c r="AF709" s="32"/>
      <c r="AG709" s="31"/>
      <c r="AH709" s="31"/>
      <c r="AI709" s="31"/>
      <c r="AJ709" s="31"/>
      <c r="AK709" s="31"/>
      <c r="AL709" s="31"/>
      <c r="AM709" s="31"/>
      <c r="AN709" s="39" t="str">
        <f t="array" ref="AN709">IFNA(TEXT(XLOOKUP(C:C,'Follow up.2'!B:B,'Follow up.2'!AF:AF),if(left(B709,1)="3","x", "mm/yyyy")), "-")</f>
        <v/>
      </c>
      <c r="AO709" s="31"/>
      <c r="AP709" s="27"/>
      <c r="AQ709" s="3"/>
      <c r="AR709" s="3"/>
      <c r="AS709" s="3"/>
      <c r="AT709" s="3"/>
      <c r="AU709" s="3"/>
      <c r="AV709" s="3"/>
      <c r="AW709" s="3"/>
      <c r="AX709" s="3"/>
      <c r="AY709" s="3"/>
      <c r="AZ709" s="3"/>
      <c r="BA709" s="3"/>
      <c r="BB709" s="3"/>
      <c r="BC709" s="3"/>
      <c r="BD709" s="3"/>
      <c r="BE709" s="3"/>
      <c r="BF709" s="3"/>
      <c r="BG709" s="3"/>
      <c r="BH709" s="3"/>
      <c r="BI709" s="3"/>
    </row>
    <row r="710" ht="12.75" customHeight="1">
      <c r="A710" s="1"/>
      <c r="B710" s="1">
        <f t="array" ref="B710">ifna(iferror(xlookup(C:C,'1000'!A:A,'1000'!D:D),iferror(xlookup(C:C,'2000'!A:A,'2000'!D:D),xlookup(C:C,'3000'!A:A,'3000'!D:D))),"-")</f>
        <v>3044</v>
      </c>
      <c r="C710" s="52">
        <v>264.0</v>
      </c>
      <c r="D710" s="53" t="s">
        <v>2745</v>
      </c>
      <c r="E710" s="53" t="s">
        <v>2746</v>
      </c>
      <c r="F710" s="53" t="s">
        <v>308</v>
      </c>
      <c r="G710" s="53" t="s">
        <v>308</v>
      </c>
      <c r="H710" s="28">
        <v>0.0</v>
      </c>
      <c r="I710" s="54">
        <v>0.0</v>
      </c>
      <c r="J710" s="53" t="s">
        <v>2747</v>
      </c>
      <c r="K710" s="30"/>
      <c r="L710" s="27"/>
      <c r="M710" s="42" t="s">
        <v>2748</v>
      </c>
      <c r="N710" s="33" t="s">
        <v>654</v>
      </c>
      <c r="O710" s="86" t="s">
        <v>654</v>
      </c>
      <c r="P710" s="35" t="s">
        <v>45</v>
      </c>
      <c r="Q710" s="35" t="s">
        <v>45</v>
      </c>
      <c r="R710" s="35" t="s">
        <v>45</v>
      </c>
      <c r="S710" s="35" t="s">
        <v>45</v>
      </c>
      <c r="T710" s="35" t="s">
        <v>45</v>
      </c>
      <c r="U710" s="35" t="s">
        <v>45</v>
      </c>
      <c r="V710" s="35" t="s">
        <v>45</v>
      </c>
      <c r="W710" s="35" t="s">
        <v>45</v>
      </c>
      <c r="X710" s="35" t="s">
        <v>45</v>
      </c>
      <c r="Y710" s="35" t="s">
        <v>45</v>
      </c>
      <c r="Z710" s="38" t="str">
        <f t="array" ref="Z710">IFERROR(xlookup(C:C,'Follow up.1'!A:A,'Follow up.1'!AF:AF),"-")</f>
        <v> 3/25</v>
      </c>
      <c r="AA710" s="32" t="s">
        <v>46</v>
      </c>
      <c r="AB710" s="32" t="s">
        <v>128</v>
      </c>
      <c r="AC710" s="32" t="s">
        <v>128</v>
      </c>
      <c r="AD710" s="32" t="s">
        <v>76</v>
      </c>
      <c r="AE710" s="32"/>
      <c r="AF710" s="32" t="s">
        <v>128</v>
      </c>
      <c r="AG710" s="32" t="s">
        <v>128</v>
      </c>
      <c r="AH710" s="32"/>
      <c r="AI710" s="32" t="s">
        <v>68</v>
      </c>
      <c r="AJ710" s="32" t="s">
        <v>57</v>
      </c>
      <c r="AK710" s="32" t="s">
        <v>68</v>
      </c>
      <c r="AL710" s="32" t="s">
        <v>76</v>
      </c>
      <c r="AM710" s="32" t="s">
        <v>121</v>
      </c>
      <c r="AN710" s="39" t="str">
        <f t="array" ref="AN710">IFNA(TEXT(XLOOKUP(C:C,'Follow up.2'!B:B,'Follow up.2'!AF:AF),if(left(B710,1)="3","x", "mm/yyyy")), "-")</f>
        <v>x</v>
      </c>
      <c r="AO710" s="31"/>
      <c r="AP710" s="27"/>
      <c r="AQ710" s="3"/>
      <c r="AR710" s="3"/>
      <c r="AS710" s="3"/>
      <c r="AT710" s="3"/>
      <c r="AU710" s="3"/>
      <c r="AV710" s="3"/>
      <c r="AW710" s="3"/>
      <c r="AX710" s="3"/>
      <c r="AY710" s="3"/>
      <c r="AZ710" s="3"/>
      <c r="BA710" s="3"/>
      <c r="BB710" s="3"/>
      <c r="BC710" s="3"/>
      <c r="BD710" s="3"/>
      <c r="BE710" s="3"/>
      <c r="BF710" s="3"/>
      <c r="BG710" s="3"/>
      <c r="BH710" s="3"/>
      <c r="BI710" s="3"/>
    </row>
    <row r="711" ht="12.75" customHeight="1">
      <c r="A711" s="1"/>
      <c r="B711" s="1" t="str">
        <f t="array" ref="B711">ifna(iferror(xlookup(C:C,'1000'!A:A,'1000'!D:D),iferror(xlookup(C:C,'2000'!A:A,'2000'!D:D),xlookup(C:C,'3000'!A:A,'3000'!D:D))),"-")</f>
        <v>-</v>
      </c>
      <c r="C711" s="26">
        <v>749.0</v>
      </c>
      <c r="D711" s="27" t="s">
        <v>2016</v>
      </c>
      <c r="E711" s="27" t="s">
        <v>1105</v>
      </c>
      <c r="F711" s="27" t="s">
        <v>531</v>
      </c>
      <c r="G711" s="27" t="s">
        <v>531</v>
      </c>
      <c r="H711" s="28" t="s">
        <v>2749</v>
      </c>
      <c r="I711" s="29" t="s">
        <v>2018</v>
      </c>
      <c r="J711" s="27" t="s">
        <v>2018</v>
      </c>
      <c r="K711" s="30" t="s">
        <v>42</v>
      </c>
      <c r="L711" s="31" t="s">
        <v>42</v>
      </c>
      <c r="M711" s="51" t="s">
        <v>895</v>
      </c>
      <c r="N711" s="153" t="s">
        <v>58</v>
      </c>
      <c r="O711" s="149" t="s">
        <v>58</v>
      </c>
      <c r="P711" s="35"/>
      <c r="Q711" s="35"/>
      <c r="R711" s="35"/>
      <c r="S711" s="35"/>
      <c r="T711" s="35"/>
      <c r="U711" s="35"/>
      <c r="V711" s="35"/>
      <c r="W711" s="35"/>
      <c r="X711" s="35"/>
      <c r="Y711" s="35"/>
      <c r="Z711" s="38" t="str">
        <f t="array" ref="Z711">IFERROR(xlookup(C:C,'Follow up.1'!A:A,'Follow up.1'!AF:AF),"-")</f>
        <v>-</v>
      </c>
      <c r="AA711" s="31"/>
      <c r="AB711" s="31"/>
      <c r="AC711" s="31"/>
      <c r="AD711" s="31"/>
      <c r="AE711" s="31"/>
      <c r="AF711" s="31"/>
      <c r="AG711" s="31"/>
      <c r="AH711" s="31"/>
      <c r="AI711" s="31"/>
      <c r="AJ711" s="31"/>
      <c r="AK711" s="31"/>
      <c r="AL711" s="31"/>
      <c r="AM711" s="31"/>
      <c r="AN711" s="39" t="str">
        <f t="array" ref="AN711">IFNA(TEXT(XLOOKUP(C:C,'Follow up.2'!B:B,'Follow up.2'!AF:AF),if(left(B711,1)="3","x", "mm/yyyy")), "-")</f>
        <v>-</v>
      </c>
      <c r="AO711" s="31"/>
      <c r="AP711" s="27"/>
      <c r="AQ711" s="3"/>
      <c r="AR711" s="3"/>
      <c r="AS711" s="3"/>
      <c r="AT711" s="3"/>
      <c r="AU711" s="3"/>
      <c r="AV711" s="3"/>
      <c r="AW711" s="3"/>
      <c r="AX711" s="3"/>
      <c r="AY711" s="3"/>
      <c r="AZ711" s="3"/>
      <c r="BA711" s="3"/>
      <c r="BB711" s="3"/>
      <c r="BC711" s="3"/>
      <c r="BD711" s="3"/>
      <c r="BE711" s="3"/>
      <c r="BF711" s="3"/>
      <c r="BG711" s="3"/>
      <c r="BH711" s="3"/>
      <c r="BI711" s="3"/>
    </row>
    <row r="712" ht="12.75" customHeight="1">
      <c r="A712" s="1"/>
      <c r="B712" s="1" t="str">
        <f t="array" ref="B712">ifna(iferror(xlookup(C:C,'1000'!A:A,'1000'!D:D),iferror(xlookup(C:C,'2000'!A:A,'2000'!D:D),xlookup(C:C,'3000'!A:A,'3000'!D:D))),"-")</f>
        <v>-</v>
      </c>
      <c r="C712" s="26">
        <v>750.0</v>
      </c>
      <c r="D712" s="27" t="s">
        <v>2750</v>
      </c>
      <c r="E712" s="27" t="s">
        <v>1105</v>
      </c>
      <c r="F712" s="27" t="s">
        <v>531</v>
      </c>
      <c r="G712" s="27" t="s">
        <v>531</v>
      </c>
      <c r="H712" s="28" t="s">
        <v>2749</v>
      </c>
      <c r="I712" s="29" t="s">
        <v>2018</v>
      </c>
      <c r="J712" s="27" t="s">
        <v>2018</v>
      </c>
      <c r="K712" s="30" t="s">
        <v>42</v>
      </c>
      <c r="L712" s="31" t="s">
        <v>42</v>
      </c>
      <c r="M712" s="51" t="s">
        <v>895</v>
      </c>
      <c r="N712" s="153" t="s">
        <v>58</v>
      </c>
      <c r="O712" s="149" t="s">
        <v>58</v>
      </c>
      <c r="P712" s="35"/>
      <c r="Q712" s="35"/>
      <c r="R712" s="35"/>
      <c r="S712" s="35"/>
      <c r="T712" s="35"/>
      <c r="U712" s="35"/>
      <c r="V712" s="35"/>
      <c r="W712" s="35"/>
      <c r="X712" s="35"/>
      <c r="Y712" s="35"/>
      <c r="Z712" s="38" t="str">
        <f t="array" ref="Z712">IFERROR(xlookup(C:C,'Follow up.1'!A:A,'Follow up.1'!AF:AF),"-")</f>
        <v>-</v>
      </c>
      <c r="AA712" s="31"/>
      <c r="AB712" s="31"/>
      <c r="AC712" s="31"/>
      <c r="AD712" s="31"/>
      <c r="AE712" s="31"/>
      <c r="AF712" s="31"/>
      <c r="AG712" s="31"/>
      <c r="AH712" s="31"/>
      <c r="AI712" s="31"/>
      <c r="AJ712" s="31"/>
      <c r="AK712" s="31"/>
      <c r="AL712" s="31"/>
      <c r="AM712" s="31"/>
      <c r="AN712" s="39" t="str">
        <f t="array" ref="AN712">IFNA(TEXT(XLOOKUP(C:C,'Follow up.2'!B:B,'Follow up.2'!AF:AF),if(left(B712,1)="3","x", "mm/yyyy")), "-")</f>
        <v>-</v>
      </c>
      <c r="AO712" s="31"/>
      <c r="AP712" s="27"/>
      <c r="AQ712" s="3"/>
      <c r="AR712" s="3"/>
      <c r="AS712" s="3"/>
      <c r="AT712" s="3"/>
      <c r="AU712" s="3"/>
      <c r="AV712" s="3"/>
      <c r="AW712" s="3"/>
      <c r="AX712" s="3"/>
      <c r="AY712" s="3"/>
      <c r="AZ712" s="3"/>
      <c r="BA712" s="3"/>
      <c r="BB712" s="3"/>
      <c r="BC712" s="3"/>
      <c r="BD712" s="3"/>
      <c r="BE712" s="3"/>
      <c r="BF712" s="3"/>
      <c r="BG712" s="3"/>
      <c r="BH712" s="3"/>
      <c r="BI712" s="3"/>
    </row>
    <row r="713" ht="12.75" customHeight="1">
      <c r="A713" s="1"/>
      <c r="B713" s="1" t="str">
        <f t="array" ref="B713">ifna(iferror(xlookup(C:C,'1000'!A:A,'1000'!D:D),iferror(xlookup(C:C,'2000'!A:A,'2000'!D:D),xlookup(C:C,'3000'!A:A,'3000'!D:D))),"-")</f>
        <v>-</v>
      </c>
      <c r="C713" s="26">
        <v>752.0</v>
      </c>
      <c r="D713" s="27" t="s">
        <v>2751</v>
      </c>
      <c r="E713" s="27" t="s">
        <v>2752</v>
      </c>
      <c r="F713" s="27" t="s">
        <v>531</v>
      </c>
      <c r="G713" s="27" t="s">
        <v>531</v>
      </c>
      <c r="H713" s="28" t="s">
        <v>2753</v>
      </c>
      <c r="I713" s="29">
        <v>0.0</v>
      </c>
      <c r="J713" s="27" t="s">
        <v>2754</v>
      </c>
      <c r="K713" s="30" t="s">
        <v>42</v>
      </c>
      <c r="L713" s="31" t="s">
        <v>42</v>
      </c>
      <c r="M713" s="51" t="s">
        <v>895</v>
      </c>
      <c r="N713" s="153" t="s">
        <v>58</v>
      </c>
      <c r="O713" s="149" t="s">
        <v>58</v>
      </c>
      <c r="P713" s="35"/>
      <c r="Q713" s="35"/>
      <c r="R713" s="35"/>
      <c r="S713" s="35"/>
      <c r="T713" s="35"/>
      <c r="U713" s="35"/>
      <c r="V713" s="35"/>
      <c r="W713" s="35"/>
      <c r="X713" s="35"/>
      <c r="Y713" s="35"/>
      <c r="Z713" s="38" t="str">
        <f t="array" ref="Z713">IFERROR(xlookup(C:C,'Follow up.1'!A:A,'Follow up.1'!AF:AF),"-")</f>
        <v>-</v>
      </c>
      <c r="AA713" s="31"/>
      <c r="AB713" s="31"/>
      <c r="AC713" s="31"/>
      <c r="AD713" s="31"/>
      <c r="AE713" s="31"/>
      <c r="AF713" s="31"/>
      <c r="AG713" s="31"/>
      <c r="AH713" s="31"/>
      <c r="AI713" s="31"/>
      <c r="AJ713" s="31"/>
      <c r="AK713" s="31"/>
      <c r="AL713" s="31"/>
      <c r="AM713" s="31"/>
      <c r="AN713" s="39" t="str">
        <f t="array" ref="AN713">IFNA(TEXT(XLOOKUP(C:C,'Follow up.2'!B:B,'Follow up.2'!AF:AF),if(left(B713,1)="3","x", "mm/yyyy")), "-")</f>
        <v>-</v>
      </c>
      <c r="AO713" s="31"/>
      <c r="AP713" s="27"/>
      <c r="AQ713" s="3"/>
      <c r="AR713" s="3"/>
      <c r="AS713" s="3"/>
      <c r="AT713" s="3"/>
      <c r="AU713" s="3"/>
      <c r="AV713" s="3"/>
      <c r="AW713" s="3"/>
      <c r="AX713" s="3"/>
      <c r="AY713" s="3"/>
      <c r="AZ713" s="3"/>
      <c r="BA713" s="3"/>
      <c r="BB713" s="3"/>
      <c r="BC713" s="3"/>
      <c r="BD713" s="3"/>
      <c r="BE713" s="3"/>
      <c r="BF713" s="3"/>
      <c r="BG713" s="3"/>
      <c r="BH713" s="3"/>
      <c r="BI713" s="3"/>
    </row>
    <row r="714" ht="12.75" customHeight="1">
      <c r="A714" s="1"/>
      <c r="B714" s="1" t="str">
        <f t="array" ref="B714">ifna(iferror(xlookup(C:C,'1000'!A:A,'1000'!D:D),iferror(xlookup(C:C,'2000'!A:A,'2000'!D:D),xlookup(C:C,'3000'!A:A,'3000'!D:D))),"-")</f>
        <v>-</v>
      </c>
      <c r="C714" s="26">
        <v>858.0</v>
      </c>
      <c r="D714" s="27" t="s">
        <v>2755</v>
      </c>
      <c r="E714" s="27" t="s">
        <v>2756</v>
      </c>
      <c r="F714" s="27" t="s">
        <v>531</v>
      </c>
      <c r="G714" s="27" t="s">
        <v>531</v>
      </c>
      <c r="H714" s="28" t="s">
        <v>2757</v>
      </c>
      <c r="I714" s="29" t="s">
        <v>2758</v>
      </c>
      <c r="J714" s="27" t="s">
        <v>2759</v>
      </c>
      <c r="K714" s="30" t="s">
        <v>237</v>
      </c>
      <c r="L714" s="31" t="s">
        <v>237</v>
      </c>
      <c r="M714" s="51" t="s">
        <v>895</v>
      </c>
      <c r="N714" s="153" t="s">
        <v>58</v>
      </c>
      <c r="O714" s="149" t="s">
        <v>58</v>
      </c>
      <c r="P714" s="35"/>
      <c r="Q714" s="35"/>
      <c r="R714" s="35"/>
      <c r="S714" s="35"/>
      <c r="T714" s="35"/>
      <c r="U714" s="35"/>
      <c r="V714" s="35"/>
      <c r="W714" s="35"/>
      <c r="X714" s="35"/>
      <c r="Y714" s="35"/>
      <c r="Z714" s="38" t="str">
        <f t="array" ref="Z714">IFERROR(xlookup(C:C,'Follow up.1'!A:A,'Follow up.1'!AF:AF),"-")</f>
        <v>-</v>
      </c>
      <c r="AA714" s="31"/>
      <c r="AB714" s="31"/>
      <c r="AC714" s="31"/>
      <c r="AD714" s="31"/>
      <c r="AE714" s="31"/>
      <c r="AF714" s="31"/>
      <c r="AG714" s="31"/>
      <c r="AH714" s="31"/>
      <c r="AI714" s="31"/>
      <c r="AJ714" s="31"/>
      <c r="AK714" s="31"/>
      <c r="AL714" s="31"/>
      <c r="AM714" s="31"/>
      <c r="AN714" s="39" t="str">
        <f t="array" ref="AN714">IFNA(TEXT(XLOOKUP(C:C,'Follow up.2'!B:B,'Follow up.2'!AF:AF),if(left(B714,1)="3","x", "mm/yyyy")), "-")</f>
        <v>-</v>
      </c>
      <c r="AO714" s="31"/>
      <c r="AP714" s="27"/>
      <c r="AQ714" s="3"/>
      <c r="AR714" s="3"/>
      <c r="AS714" s="3"/>
      <c r="AT714" s="3"/>
      <c r="AU714" s="3"/>
      <c r="AV714" s="3"/>
      <c r="AW714" s="3"/>
      <c r="AX714" s="3"/>
      <c r="AY714" s="3"/>
      <c r="AZ714" s="3"/>
      <c r="BA714" s="3"/>
      <c r="BB714" s="3"/>
      <c r="BC714" s="3"/>
      <c r="BD714" s="3"/>
      <c r="BE714" s="3"/>
      <c r="BF714" s="3"/>
      <c r="BG714" s="3"/>
      <c r="BH714" s="3"/>
      <c r="BI714" s="3"/>
    </row>
    <row r="715" ht="12.75" customHeight="1">
      <c r="A715" s="1"/>
      <c r="B715" s="1" t="str">
        <f t="array" ref="B715">ifna(iferror(xlookup(C:C,'1000'!A:A,'1000'!D:D),iferror(xlookup(C:C,'2000'!A:A,'2000'!D:D),xlookup(C:C,'3000'!A:A,'3000'!D:D))),"-")</f>
        <v>-</v>
      </c>
      <c r="C715" s="26">
        <v>1251.0</v>
      </c>
      <c r="D715" s="27" t="s">
        <v>2760</v>
      </c>
      <c r="E715" s="27" t="s">
        <v>531</v>
      </c>
      <c r="F715" s="27" t="s">
        <v>81</v>
      </c>
      <c r="G715" s="27" t="s">
        <v>531</v>
      </c>
      <c r="H715" s="28" t="s">
        <v>2761</v>
      </c>
      <c r="I715" s="54">
        <v>2.6761663E9</v>
      </c>
      <c r="J715" s="27"/>
      <c r="K715" s="30" t="s">
        <v>609</v>
      </c>
      <c r="L715" s="31" t="s">
        <v>609</v>
      </c>
      <c r="M715" s="51" t="s">
        <v>895</v>
      </c>
      <c r="N715" s="153" t="s">
        <v>58</v>
      </c>
      <c r="O715" s="149" t="s">
        <v>58</v>
      </c>
      <c r="P715" s="35" t="s">
        <v>106</v>
      </c>
      <c r="Q715" s="35"/>
      <c r="R715" s="35"/>
      <c r="S715" s="35"/>
      <c r="T715" s="35"/>
      <c r="U715" s="35"/>
      <c r="V715" s="35"/>
      <c r="W715" s="35"/>
      <c r="X715" s="35"/>
      <c r="Y715" s="35"/>
      <c r="Z715" s="38" t="str">
        <f t="array" ref="Z715">IFERROR(xlookup(C:C,'Follow up.1'!A:A,'Follow up.1'!AF:AF),"-")</f>
        <v>-</v>
      </c>
      <c r="AA715" s="31"/>
      <c r="AB715" s="31"/>
      <c r="AC715" s="31"/>
      <c r="AD715" s="31"/>
      <c r="AE715" s="31"/>
      <c r="AF715" s="31"/>
      <c r="AG715" s="31"/>
      <c r="AH715" s="31"/>
      <c r="AI715" s="31"/>
      <c r="AJ715" s="31"/>
      <c r="AK715" s="31"/>
      <c r="AL715" s="31"/>
      <c r="AM715" s="31"/>
      <c r="AN715" s="39" t="str">
        <f t="array" ref="AN715">IFNA(TEXT(XLOOKUP(C:C,'Follow up.2'!B:B,'Follow up.2'!AF:AF), "mm/yyyy"), "-")</f>
        <v>-</v>
      </c>
      <c r="AO715" s="31"/>
      <c r="AP715" s="27"/>
      <c r="AQ715" s="3"/>
      <c r="AR715" s="3"/>
      <c r="AS715" s="3"/>
      <c r="AT715" s="3"/>
      <c r="AU715" s="3"/>
      <c r="AV715" s="3"/>
      <c r="AW715" s="3"/>
      <c r="AX715" s="3"/>
      <c r="AY715" s="3"/>
      <c r="AZ715" s="3"/>
      <c r="BA715" s="3"/>
      <c r="BB715" s="3"/>
      <c r="BC715" s="3"/>
      <c r="BD715" s="3"/>
      <c r="BE715" s="3"/>
      <c r="BF715" s="3"/>
      <c r="BG715" s="3"/>
      <c r="BH715" s="3"/>
      <c r="BI715" s="3"/>
    </row>
    <row r="716" ht="12.75" customHeight="1">
      <c r="A716" s="1"/>
      <c r="B716" s="1" t="str">
        <f t="array" ref="B716">ifna(iferror(xlookup(C:C,'1000'!A:A,'1000'!D:D),iferror(xlookup(C:C,'2000'!A:A,'2000'!D:D),xlookup(C:C,'3000'!A:A,'3000'!D:D))),"-")</f>
        <v>-</v>
      </c>
      <c r="C716" s="26">
        <v>786.0</v>
      </c>
      <c r="D716" s="27" t="s">
        <v>2762</v>
      </c>
      <c r="E716" s="27" t="s">
        <v>2763</v>
      </c>
      <c r="F716" s="27" t="s">
        <v>50</v>
      </c>
      <c r="G716" s="27" t="s">
        <v>2764</v>
      </c>
      <c r="H716" s="28">
        <v>0.0</v>
      </c>
      <c r="I716" s="29">
        <v>0.0</v>
      </c>
      <c r="J716" s="27" t="s">
        <v>2765</v>
      </c>
      <c r="K716" s="30" t="s">
        <v>42</v>
      </c>
      <c r="L716" s="31" t="s">
        <v>42</v>
      </c>
      <c r="M716" s="51" t="s">
        <v>895</v>
      </c>
      <c r="N716" s="153" t="s">
        <v>58</v>
      </c>
      <c r="O716" s="149" t="s">
        <v>58</v>
      </c>
      <c r="P716" s="35"/>
      <c r="Q716" s="35"/>
      <c r="R716" s="35"/>
      <c r="S716" s="35"/>
      <c r="T716" s="35"/>
      <c r="U716" s="35"/>
      <c r="V716" s="35"/>
      <c r="W716" s="35"/>
      <c r="X716" s="35"/>
      <c r="Y716" s="35"/>
      <c r="Z716" s="38" t="str">
        <f t="array" ref="Z716">IFERROR(xlookup(C:C,'Follow up.1'!A:A,'Follow up.1'!AF:AF),"-")</f>
        <v>-</v>
      </c>
      <c r="AA716" s="31"/>
      <c r="AB716" s="31"/>
      <c r="AC716" s="31"/>
      <c r="AD716" s="31"/>
      <c r="AE716" s="31"/>
      <c r="AF716" s="31"/>
      <c r="AG716" s="31"/>
      <c r="AH716" s="31"/>
      <c r="AI716" s="31"/>
      <c r="AJ716" s="31"/>
      <c r="AK716" s="31"/>
      <c r="AL716" s="31"/>
      <c r="AM716" s="31"/>
      <c r="AN716" s="39" t="str">
        <f t="array" ref="AN716">IFNA(TEXT(XLOOKUP(C:C,'Follow up.2'!B:B,'Follow up.2'!AF:AF),if(left(B716,1)="3","x", "mm/yyyy")), "-")</f>
        <v>-</v>
      </c>
      <c r="AO716" s="31"/>
      <c r="AP716" s="27"/>
      <c r="AQ716" s="3"/>
      <c r="AR716" s="3"/>
      <c r="AS716" s="3"/>
      <c r="AT716" s="3"/>
      <c r="AU716" s="3"/>
      <c r="AV716" s="3"/>
      <c r="AW716" s="3"/>
      <c r="AX716" s="3"/>
      <c r="AY716" s="3"/>
      <c r="AZ716" s="3"/>
      <c r="BA716" s="3"/>
      <c r="BB716" s="3"/>
      <c r="BC716" s="3"/>
      <c r="BD716" s="3"/>
      <c r="BE716" s="3"/>
      <c r="BF716" s="3"/>
      <c r="BG716" s="3"/>
      <c r="BH716" s="3"/>
      <c r="BI716" s="3"/>
    </row>
    <row r="717" ht="12.75" customHeight="1">
      <c r="A717" s="1"/>
      <c r="B717" s="1" t="str">
        <f t="array" ref="B717">ifna(iferror(xlookup(C:C,'1000'!A:A,'1000'!D:D),iferror(xlookup(C:C,'2000'!A:A,'2000'!D:D),xlookup(C:C,'3000'!A:A,'3000'!D:D))),"-")</f>
        <v>-</v>
      </c>
      <c r="C717" s="26">
        <v>880.0</v>
      </c>
      <c r="D717" s="27" t="s">
        <v>2766</v>
      </c>
      <c r="E717" s="27" t="s">
        <v>2767</v>
      </c>
      <c r="F717" s="27" t="s">
        <v>50</v>
      </c>
      <c r="G717" s="27" t="s">
        <v>2764</v>
      </c>
      <c r="H717" s="28">
        <v>0.0</v>
      </c>
      <c r="I717" s="29">
        <v>0.0</v>
      </c>
      <c r="J717" s="27" t="s">
        <v>2768</v>
      </c>
      <c r="K717" s="30" t="s">
        <v>42</v>
      </c>
      <c r="L717" s="27" t="s">
        <v>42</v>
      </c>
      <c r="M717" s="51" t="s">
        <v>895</v>
      </c>
      <c r="N717" s="153" t="s">
        <v>58</v>
      </c>
      <c r="O717" s="149" t="s">
        <v>58</v>
      </c>
      <c r="P717" s="66"/>
      <c r="Q717" s="66"/>
      <c r="R717" s="66"/>
      <c r="S717" s="66"/>
      <c r="T717" s="66"/>
      <c r="U717" s="66"/>
      <c r="V717" s="66"/>
      <c r="W717" s="66"/>
      <c r="X717" s="66"/>
      <c r="Y717" s="66"/>
      <c r="Z717" s="38" t="str">
        <f t="array" ref="Z717">IFERROR(xlookup(C:C,'Follow up.1'!A:A,'Follow up.1'!AF:AF),"-")</f>
        <v>-</v>
      </c>
      <c r="AA717" s="27"/>
      <c r="AB717" s="27"/>
      <c r="AC717" s="27"/>
      <c r="AD717" s="27"/>
      <c r="AE717" s="27"/>
      <c r="AF717" s="27"/>
      <c r="AG717" s="27"/>
      <c r="AH717" s="27"/>
      <c r="AI717" s="27"/>
      <c r="AJ717" s="27"/>
      <c r="AK717" s="27"/>
      <c r="AL717" s="27"/>
      <c r="AM717" s="27"/>
      <c r="AN717" s="39" t="str">
        <f t="array" ref="AN717">IFNA(TEXT(XLOOKUP(C:C,'Follow up.2'!B:B,'Follow up.2'!AF:AF),if(left(B717,1)="3","x", "mm/yyyy")), "-")</f>
        <v>-</v>
      </c>
      <c r="AO717" s="27"/>
      <c r="AP717" s="27"/>
      <c r="AQ717" s="3"/>
      <c r="AR717" s="3"/>
      <c r="AS717" s="3"/>
      <c r="AT717" s="3"/>
      <c r="AU717" s="3"/>
      <c r="AV717" s="3"/>
      <c r="AW717" s="3"/>
      <c r="AX717" s="3"/>
      <c r="AY717" s="3"/>
      <c r="AZ717" s="3"/>
      <c r="BA717" s="3"/>
      <c r="BB717" s="3"/>
      <c r="BC717" s="3"/>
      <c r="BD717" s="3"/>
      <c r="BE717" s="3"/>
      <c r="BF717" s="3"/>
      <c r="BG717" s="3"/>
      <c r="BH717" s="3"/>
      <c r="BI717" s="3"/>
    </row>
    <row r="718" ht="12.75" customHeight="1">
      <c r="A718" s="1"/>
      <c r="B718" s="1" t="str">
        <f t="array" ref="B718">ifna(iferror(xlookup(C:C,'1000'!A:A,'1000'!D:D),iferror(xlookup(C:C,'2000'!A:A,'2000'!D:D),xlookup(C:C,'3000'!A:A,'3000'!D:D))),"-")</f>
        <v>-</v>
      </c>
      <c r="C718" s="26">
        <v>1081.0</v>
      </c>
      <c r="D718" s="27" t="s">
        <v>2769</v>
      </c>
      <c r="E718" s="42" t="s">
        <v>46</v>
      </c>
      <c r="F718" s="27" t="s">
        <v>50</v>
      </c>
      <c r="G718" s="27" t="s">
        <v>2764</v>
      </c>
      <c r="H718" s="28" t="s">
        <v>2770</v>
      </c>
      <c r="I718" s="29" t="s">
        <v>2771</v>
      </c>
      <c r="J718" s="27" t="s">
        <v>2771</v>
      </c>
      <c r="K718" s="30" t="s">
        <v>42</v>
      </c>
      <c r="L718" s="31" t="s">
        <v>42</v>
      </c>
      <c r="M718" s="51" t="s">
        <v>895</v>
      </c>
      <c r="N718" s="153" t="s">
        <v>58</v>
      </c>
      <c r="O718" s="149" t="s">
        <v>58</v>
      </c>
      <c r="P718" s="35" t="s">
        <v>76</v>
      </c>
      <c r="Q718" s="35"/>
      <c r="R718" s="35"/>
      <c r="S718" s="35"/>
      <c r="T718" s="35"/>
      <c r="U718" s="35"/>
      <c r="V718" s="35"/>
      <c r="W718" s="35"/>
      <c r="X718" s="35"/>
      <c r="Y718" s="35"/>
      <c r="Z718" s="38" t="str">
        <f t="array" ref="Z718">IFERROR(xlookup(C:C,'Follow up.1'!A:A,'Follow up.1'!AF:AF),"-")</f>
        <v>-</v>
      </c>
      <c r="AA718" s="31"/>
      <c r="AB718" s="31"/>
      <c r="AC718" s="31"/>
      <c r="AD718" s="31"/>
      <c r="AE718" s="31"/>
      <c r="AF718" s="31"/>
      <c r="AG718" s="31"/>
      <c r="AH718" s="31"/>
      <c r="AI718" s="31"/>
      <c r="AJ718" s="31"/>
      <c r="AK718" s="31"/>
      <c r="AL718" s="31"/>
      <c r="AM718" s="31"/>
      <c r="AN718" s="39" t="str">
        <f t="array" ref="AN718">IFNA(TEXT(XLOOKUP(C:C,'Follow up.2'!B:B,'Follow up.2'!AF:AF), "mm/yyyy"), "-")</f>
        <v>-</v>
      </c>
      <c r="AO718" s="31"/>
      <c r="AP718" s="27"/>
      <c r="AQ718" s="3"/>
      <c r="AR718" s="3"/>
      <c r="AS718" s="3"/>
      <c r="AT718" s="3"/>
      <c r="AU718" s="3"/>
      <c r="AV718" s="3"/>
      <c r="AW718" s="3"/>
      <c r="AX718" s="3"/>
      <c r="AY718" s="3"/>
      <c r="AZ718" s="3"/>
      <c r="BA718" s="3"/>
      <c r="BB718" s="3"/>
      <c r="BC718" s="3"/>
      <c r="BD718" s="3"/>
      <c r="BE718" s="3"/>
      <c r="BF718" s="3"/>
      <c r="BG718" s="3"/>
      <c r="BH718" s="3"/>
      <c r="BI718" s="3"/>
    </row>
    <row r="719" ht="12.75" customHeight="1">
      <c r="A719" s="1"/>
      <c r="B719" s="1">
        <f t="array" ref="B719">ifna(iferror(xlookup(C:C,'1000'!A:A,'1000'!D:D),iferror(xlookup(C:C,'2000'!A:A,'2000'!D:D),xlookup(C:C,'3000'!A:A,'3000'!D:D))),"-")</f>
        <v>1034</v>
      </c>
      <c r="C719" s="26">
        <v>782.0</v>
      </c>
      <c r="D719" s="27" t="s">
        <v>1388</v>
      </c>
      <c r="E719" s="27" t="s">
        <v>1389</v>
      </c>
      <c r="F719" s="27" t="s">
        <v>50</v>
      </c>
      <c r="G719" s="27" t="s">
        <v>745</v>
      </c>
      <c r="H719" s="28" t="s">
        <v>2772</v>
      </c>
      <c r="I719" s="29">
        <v>0.0</v>
      </c>
      <c r="J719" s="27" t="s">
        <v>2773</v>
      </c>
      <c r="K719" s="30" t="s">
        <v>42</v>
      </c>
      <c r="L719" s="31" t="s">
        <v>42</v>
      </c>
      <c r="M719" s="31"/>
      <c r="N719" s="153" t="s">
        <v>58</v>
      </c>
      <c r="O719" s="149" t="s">
        <v>58</v>
      </c>
      <c r="P719" s="35" t="s">
        <v>46</v>
      </c>
      <c r="Q719" s="35" t="s">
        <v>46</v>
      </c>
      <c r="R719" s="35" t="s">
        <v>46</v>
      </c>
      <c r="S719" s="35" t="s">
        <v>46</v>
      </c>
      <c r="T719" s="35" t="s">
        <v>46</v>
      </c>
      <c r="U719" s="35" t="s">
        <v>46</v>
      </c>
      <c r="V719" s="65" t="s">
        <v>45</v>
      </c>
      <c r="W719" s="35" t="s">
        <v>46</v>
      </c>
      <c r="X719" s="35" t="s">
        <v>46</v>
      </c>
      <c r="Y719" s="35" t="s">
        <v>46</v>
      </c>
      <c r="Z719" s="38" t="str">
        <f t="array" ref="Z719">IFERROR(xlookup(C:C,'Follow up.1'!A:A,'Follow up.1'!AF:AF),"-")</f>
        <v>-</v>
      </c>
      <c r="AA719" s="31"/>
      <c r="AB719" s="31"/>
      <c r="AC719" s="31"/>
      <c r="AD719" s="31"/>
      <c r="AE719" s="31"/>
      <c r="AF719" s="31"/>
      <c r="AG719" s="31"/>
      <c r="AH719" s="31"/>
      <c r="AI719" s="31"/>
      <c r="AJ719" s="31"/>
      <c r="AK719" s="31"/>
      <c r="AL719" s="31"/>
      <c r="AM719" s="31"/>
      <c r="AN719" s="39" t="str">
        <f t="array" ref="AN719">IFNA(TEXT(XLOOKUP(C:C,'Follow up.2'!B:B,'Follow up.2'!AF:AF),if(left(B719,1)="3","x", "mm/yyyy")), "-")</f>
        <v>-</v>
      </c>
      <c r="AO719" s="31"/>
      <c r="AP719" s="27"/>
      <c r="AQ719" s="3"/>
      <c r="AR719" s="3"/>
      <c r="AS719" s="3"/>
      <c r="AT719" s="3"/>
      <c r="AU719" s="3"/>
      <c r="AV719" s="3"/>
      <c r="AW719" s="3"/>
      <c r="AX719" s="3"/>
      <c r="AY719" s="3"/>
      <c r="AZ719" s="3"/>
      <c r="BA719" s="3"/>
      <c r="BB719" s="3"/>
      <c r="BC719" s="3"/>
      <c r="BD719" s="3"/>
      <c r="BE719" s="3"/>
      <c r="BF719" s="3"/>
      <c r="BG719" s="3"/>
      <c r="BH719" s="3"/>
      <c r="BI719" s="3"/>
    </row>
    <row r="720" ht="12.75" customHeight="1">
      <c r="A720" s="1"/>
      <c r="B720" s="1" t="str">
        <f t="array" ref="B720">ifna(iferror(xlookup(C:C,'1000'!A:A,'1000'!D:D),iferror(xlookup(C:C,'2000'!A:A,'2000'!D:D),xlookup(C:C,'3000'!A:A,'3000'!D:D))),"-")</f>
        <v>-</v>
      </c>
      <c r="C720" s="26">
        <v>628.0</v>
      </c>
      <c r="D720" s="27" t="s">
        <v>678</v>
      </c>
      <c r="E720" s="27" t="s">
        <v>2774</v>
      </c>
      <c r="F720" s="27" t="s">
        <v>50</v>
      </c>
      <c r="G720" s="27" t="s">
        <v>745</v>
      </c>
      <c r="H720" s="28" t="s">
        <v>2775</v>
      </c>
      <c r="I720" s="29">
        <v>0.0</v>
      </c>
      <c r="J720" s="27" t="s">
        <v>2776</v>
      </c>
      <c r="K720" s="30" t="s">
        <v>206</v>
      </c>
      <c r="L720" s="31" t="s">
        <v>206</v>
      </c>
      <c r="M720" s="51" t="s">
        <v>895</v>
      </c>
      <c r="N720" s="153" t="s">
        <v>58</v>
      </c>
      <c r="O720" s="149" t="s">
        <v>58</v>
      </c>
      <c r="P720" s="35"/>
      <c r="Q720" s="35"/>
      <c r="R720" s="35"/>
      <c r="S720" s="35"/>
      <c r="T720" s="35"/>
      <c r="U720" s="35"/>
      <c r="V720" s="35"/>
      <c r="W720" s="35"/>
      <c r="X720" s="35"/>
      <c r="Y720" s="35"/>
      <c r="Z720" s="38" t="str">
        <f t="array" ref="Z720">IFERROR(xlookup(C:C,'Follow up.1'!A:A,'Follow up.1'!AF:AF),"-")</f>
        <v>-</v>
      </c>
      <c r="AA720" s="31"/>
      <c r="AB720" s="31"/>
      <c r="AC720" s="31"/>
      <c r="AD720" s="31"/>
      <c r="AE720" s="31"/>
      <c r="AF720" s="31"/>
      <c r="AG720" s="31"/>
      <c r="AH720" s="31"/>
      <c r="AI720" s="31"/>
      <c r="AJ720" s="31"/>
      <c r="AK720" s="31"/>
      <c r="AL720" s="31"/>
      <c r="AM720" s="31"/>
      <c r="AN720" s="39" t="str">
        <f t="array" ref="AN720">IFNA(TEXT(XLOOKUP(C:C,'Follow up.2'!B:B,'Follow up.2'!AF:AF),if(left(B720,1)="3","x", "mm/yyyy")), "-")</f>
        <v>-</v>
      </c>
      <c r="AO720" s="31"/>
      <c r="AP720" s="27"/>
      <c r="AQ720" s="3"/>
      <c r="AR720" s="3"/>
      <c r="AS720" s="3"/>
      <c r="AT720" s="3"/>
      <c r="AU720" s="3"/>
      <c r="AV720" s="3"/>
      <c r="AW720" s="3"/>
      <c r="AX720" s="3"/>
      <c r="AY720" s="3"/>
      <c r="AZ720" s="3"/>
      <c r="BA720" s="3"/>
      <c r="BB720" s="3"/>
      <c r="BC720" s="3"/>
      <c r="BD720" s="3"/>
      <c r="BE720" s="3"/>
      <c r="BF720" s="3"/>
      <c r="BG720" s="3"/>
      <c r="BH720" s="3"/>
      <c r="BI720" s="3"/>
    </row>
    <row r="721" ht="12.75" customHeight="1">
      <c r="A721" s="1"/>
      <c r="B721" s="1" t="str">
        <f t="array" ref="B721">ifna(iferror(xlookup(C:C,'1000'!A:A,'1000'!D:D),iferror(xlookup(C:C,'2000'!A:A,'2000'!D:D),xlookup(C:C,'3000'!A:A,'3000'!D:D))),"-")</f>
        <v>-</v>
      </c>
      <c r="C721" s="26">
        <v>654.0</v>
      </c>
      <c r="D721" s="27" t="s">
        <v>1234</v>
      </c>
      <c r="E721" s="27" t="s">
        <v>2777</v>
      </c>
      <c r="F721" s="27" t="s">
        <v>50</v>
      </c>
      <c r="G721" s="27" t="s">
        <v>745</v>
      </c>
      <c r="H721" s="28" t="s">
        <v>2778</v>
      </c>
      <c r="I721" s="29" t="s">
        <v>2779</v>
      </c>
      <c r="J721" s="27" t="s">
        <v>2779</v>
      </c>
      <c r="K721" s="30" t="s">
        <v>206</v>
      </c>
      <c r="L721" s="31" t="s">
        <v>206</v>
      </c>
      <c r="M721" s="51" t="s">
        <v>895</v>
      </c>
      <c r="N721" s="153" t="s">
        <v>58</v>
      </c>
      <c r="O721" s="149" t="s">
        <v>58</v>
      </c>
      <c r="P721" s="35"/>
      <c r="Q721" s="35"/>
      <c r="R721" s="35"/>
      <c r="S721" s="35"/>
      <c r="T721" s="35"/>
      <c r="U721" s="35"/>
      <c r="V721" s="35"/>
      <c r="W721" s="35"/>
      <c r="X721" s="35"/>
      <c r="Y721" s="35"/>
      <c r="Z721" s="38" t="str">
        <f t="array" ref="Z721">IFERROR(xlookup(C:C,'Follow up.1'!A:A,'Follow up.1'!AF:AF),"-")</f>
        <v>-</v>
      </c>
      <c r="AA721" s="31"/>
      <c r="AB721" s="31"/>
      <c r="AC721" s="31"/>
      <c r="AD721" s="31"/>
      <c r="AE721" s="31"/>
      <c r="AF721" s="31"/>
      <c r="AG721" s="31"/>
      <c r="AH721" s="31"/>
      <c r="AI721" s="31"/>
      <c r="AJ721" s="31"/>
      <c r="AK721" s="31"/>
      <c r="AL721" s="31"/>
      <c r="AM721" s="31"/>
      <c r="AN721" s="39" t="str">
        <f t="array" ref="AN721">IFNA(TEXT(XLOOKUP(C:C,'Follow up.2'!B:B,'Follow up.2'!AF:AF),if(left(B721,1)="3","x", "mm/yyyy")), "-")</f>
        <v>-</v>
      </c>
      <c r="AO721" s="31"/>
      <c r="AP721" s="27"/>
      <c r="AQ721" s="3"/>
      <c r="AR721" s="3"/>
      <c r="AS721" s="3"/>
      <c r="AT721" s="3"/>
      <c r="AU721" s="3"/>
      <c r="AV721" s="3"/>
      <c r="AW721" s="3"/>
      <c r="AX721" s="3"/>
      <c r="AY721" s="3"/>
      <c r="AZ721" s="3"/>
      <c r="BA721" s="3"/>
      <c r="BB721" s="3"/>
      <c r="BC721" s="3"/>
      <c r="BD721" s="3"/>
      <c r="BE721" s="3"/>
      <c r="BF721" s="3"/>
      <c r="BG721" s="3"/>
      <c r="BH721" s="3"/>
      <c r="BI721" s="3"/>
    </row>
    <row r="722" ht="12.75" customHeight="1">
      <c r="A722" s="1"/>
      <c r="B722" s="1" t="str">
        <f t="array" ref="B722">ifna(iferror(xlookup(C:C,'1000'!A:A,'1000'!D:D),iferror(xlookup(C:C,'2000'!A:A,'2000'!D:D),xlookup(C:C,'3000'!A:A,'3000'!D:D))),"-")</f>
        <v>-</v>
      </c>
      <c r="C722" s="26">
        <v>767.0</v>
      </c>
      <c r="D722" s="27" t="s">
        <v>2780</v>
      </c>
      <c r="E722" s="27" t="s">
        <v>2781</v>
      </c>
      <c r="F722" s="27" t="s">
        <v>50</v>
      </c>
      <c r="G722" s="27" t="s">
        <v>745</v>
      </c>
      <c r="H722" s="28" t="s">
        <v>2782</v>
      </c>
      <c r="I722" s="29">
        <v>0.0</v>
      </c>
      <c r="J722" s="27" t="s">
        <v>2783</v>
      </c>
      <c r="K722" s="30" t="s">
        <v>392</v>
      </c>
      <c r="L722" s="31" t="s">
        <v>392</v>
      </c>
      <c r="M722" s="51" t="s">
        <v>895</v>
      </c>
      <c r="N722" s="153" t="s">
        <v>58</v>
      </c>
      <c r="O722" s="149" t="s">
        <v>58</v>
      </c>
      <c r="P722" s="35" t="s">
        <v>45</v>
      </c>
      <c r="Q722" s="35" t="s">
        <v>45</v>
      </c>
      <c r="R722" s="35" t="s">
        <v>45</v>
      </c>
      <c r="S722" s="35" t="s">
        <v>45</v>
      </c>
      <c r="T722" s="35"/>
      <c r="U722" s="35"/>
      <c r="V722" s="35"/>
      <c r="W722" s="35"/>
      <c r="X722" s="35"/>
      <c r="Y722" s="35"/>
      <c r="Z722" s="38" t="str">
        <f t="array" ref="Z722">IFERROR(xlookup(C:C,'Follow up.1'!A:A,'Follow up.1'!AF:AF),"-")</f>
        <v>-</v>
      </c>
      <c r="AA722" s="31"/>
      <c r="AB722" s="31"/>
      <c r="AC722" s="31"/>
      <c r="AD722" s="31"/>
      <c r="AE722" s="31"/>
      <c r="AF722" s="31"/>
      <c r="AG722" s="31"/>
      <c r="AH722" s="31"/>
      <c r="AI722" s="31"/>
      <c r="AJ722" s="31"/>
      <c r="AK722" s="31"/>
      <c r="AL722" s="31"/>
      <c r="AM722" s="31"/>
      <c r="AN722" s="39" t="str">
        <f t="array" ref="AN722">IFNA(TEXT(XLOOKUP(C:C,'Follow up.2'!B:B,'Follow up.2'!AF:AF),if(left(B722,1)="3","x", "mm/yyyy")), "-")</f>
        <v>-</v>
      </c>
      <c r="AO722" s="31"/>
      <c r="AP722" s="27"/>
      <c r="AQ722" s="3"/>
      <c r="AR722" s="3"/>
      <c r="AS722" s="3"/>
      <c r="AT722" s="3"/>
      <c r="AU722" s="3"/>
      <c r="AV722" s="3"/>
      <c r="AW722" s="3"/>
      <c r="AX722" s="3"/>
      <c r="AY722" s="3"/>
      <c r="AZ722" s="3"/>
      <c r="BA722" s="3"/>
      <c r="BB722" s="3"/>
      <c r="BC722" s="3"/>
      <c r="BD722" s="3"/>
      <c r="BE722" s="3"/>
      <c r="BF722" s="3"/>
      <c r="BG722" s="3"/>
      <c r="BH722" s="3"/>
      <c r="BI722" s="3"/>
    </row>
    <row r="723" ht="12.75" customHeight="1">
      <c r="A723" s="1"/>
      <c r="B723" s="1" t="str">
        <f t="array" ref="B723">ifna(iferror(xlookup(C:C,'1000'!A:A,'1000'!D:D),iferror(xlookup(C:C,'2000'!A:A,'2000'!D:D),xlookup(C:C,'3000'!A:A,'3000'!D:D))),"-")</f>
        <v>-</v>
      </c>
      <c r="C723" s="26">
        <v>901.0</v>
      </c>
      <c r="D723" s="27" t="s">
        <v>1644</v>
      </c>
      <c r="E723" s="27" t="s">
        <v>2784</v>
      </c>
      <c r="F723" s="27" t="s">
        <v>50</v>
      </c>
      <c r="G723" s="27" t="s">
        <v>745</v>
      </c>
      <c r="H723" s="28" t="s">
        <v>2785</v>
      </c>
      <c r="I723" s="29" t="s">
        <v>2786</v>
      </c>
      <c r="J723" s="27" t="s">
        <v>2787</v>
      </c>
      <c r="K723" s="30" t="s">
        <v>42</v>
      </c>
      <c r="L723" s="27" t="s">
        <v>42</v>
      </c>
      <c r="M723" s="51" t="s">
        <v>895</v>
      </c>
      <c r="N723" s="153" t="s">
        <v>58</v>
      </c>
      <c r="O723" s="149" t="s">
        <v>58</v>
      </c>
      <c r="P723" s="66"/>
      <c r="Q723" s="66"/>
      <c r="R723" s="66"/>
      <c r="S723" s="66"/>
      <c r="T723" s="66"/>
      <c r="U723" s="66"/>
      <c r="V723" s="66"/>
      <c r="W723" s="66"/>
      <c r="X723" s="66"/>
      <c r="Y723" s="66"/>
      <c r="Z723" s="38" t="str">
        <f t="array" ref="Z723">IFERROR(xlookup(C:C,'Follow up.1'!A:A,'Follow up.1'!AF:AF),"-")</f>
        <v>-</v>
      </c>
      <c r="AA723" s="27"/>
      <c r="AB723" s="27"/>
      <c r="AC723" s="27"/>
      <c r="AD723" s="27"/>
      <c r="AE723" s="27"/>
      <c r="AF723" s="27"/>
      <c r="AG723" s="27"/>
      <c r="AH723" s="27"/>
      <c r="AI723" s="27"/>
      <c r="AJ723" s="27"/>
      <c r="AK723" s="27"/>
      <c r="AL723" s="27"/>
      <c r="AM723" s="27"/>
      <c r="AN723" s="39" t="str">
        <f t="array" ref="AN723">IFNA(TEXT(XLOOKUP(C:C,'Follow up.2'!B:B,'Follow up.2'!AF:AF),if(left(B723,1)="3","x", "mm/yyyy")), "-")</f>
        <v>-</v>
      </c>
      <c r="AO723" s="27"/>
      <c r="AP723" s="27"/>
      <c r="AQ723" s="3"/>
      <c r="AR723" s="3"/>
      <c r="AS723" s="3"/>
      <c r="AT723" s="3"/>
      <c r="AU723" s="3"/>
      <c r="AV723" s="3"/>
      <c r="AW723" s="3"/>
      <c r="AX723" s="3"/>
      <c r="AY723" s="3"/>
      <c r="AZ723" s="3"/>
      <c r="BA723" s="3"/>
      <c r="BB723" s="3"/>
      <c r="BC723" s="3"/>
      <c r="BD723" s="3"/>
      <c r="BE723" s="3"/>
      <c r="BF723" s="3"/>
      <c r="BG723" s="3"/>
      <c r="BH723" s="3"/>
      <c r="BI723" s="3"/>
    </row>
    <row r="724" ht="12.75" customHeight="1">
      <c r="A724" s="1"/>
      <c r="B724" s="1" t="str">
        <f t="array" ref="B724">ifna(iferror(xlookup(C:C,'1000'!A:A,'1000'!D:D),iferror(xlookup(C:C,'2000'!A:A,'2000'!D:D),xlookup(C:C,'3000'!A:A,'3000'!D:D))),"-")</f>
        <v>-</v>
      </c>
      <c r="C724" s="26">
        <v>945.0</v>
      </c>
      <c r="D724" s="27" t="s">
        <v>2788</v>
      </c>
      <c r="E724" s="27" t="s">
        <v>2789</v>
      </c>
      <c r="F724" s="27" t="s">
        <v>50</v>
      </c>
      <c r="G724" s="27" t="s">
        <v>745</v>
      </c>
      <c r="H724" s="28" t="s">
        <v>2790</v>
      </c>
      <c r="I724" s="29">
        <v>0.0</v>
      </c>
      <c r="J724" s="27" t="s">
        <v>2791</v>
      </c>
      <c r="K724" s="30" t="s">
        <v>42</v>
      </c>
      <c r="L724" s="31" t="s">
        <v>42</v>
      </c>
      <c r="M724" s="51" t="s">
        <v>895</v>
      </c>
      <c r="N724" s="153" t="s">
        <v>58</v>
      </c>
      <c r="O724" s="149" t="s">
        <v>58</v>
      </c>
      <c r="P724" s="35"/>
      <c r="Q724" s="35"/>
      <c r="R724" s="35"/>
      <c r="S724" s="35"/>
      <c r="T724" s="35"/>
      <c r="U724" s="35"/>
      <c r="V724" s="35"/>
      <c r="W724" s="35"/>
      <c r="X724" s="35"/>
      <c r="Y724" s="35"/>
      <c r="Z724" s="38" t="str">
        <f t="array" ref="Z724">IFERROR(xlookup(C:C,'Follow up.1'!A:A,'Follow up.1'!AF:AF),"-")</f>
        <v>-</v>
      </c>
      <c r="AA724" s="31"/>
      <c r="AB724" s="31"/>
      <c r="AC724" s="31"/>
      <c r="AD724" s="31"/>
      <c r="AE724" s="31"/>
      <c r="AF724" s="31"/>
      <c r="AG724" s="31"/>
      <c r="AH724" s="31"/>
      <c r="AI724" s="31"/>
      <c r="AJ724" s="31"/>
      <c r="AK724" s="31"/>
      <c r="AL724" s="31"/>
      <c r="AM724" s="31"/>
      <c r="AN724" s="39" t="str">
        <f t="array" ref="AN724">IFNA(TEXT(XLOOKUP(C:C,'Follow up.2'!B:B,'Follow up.2'!AF:AF),if(left(B724,1)="3","x", "mm/yyyy")), "-")</f>
        <v>-</v>
      </c>
      <c r="AO724" s="31"/>
      <c r="AP724" s="27"/>
      <c r="AQ724" s="3"/>
      <c r="AR724" s="3"/>
      <c r="AS724" s="3"/>
      <c r="AT724" s="3"/>
      <c r="AU724" s="3"/>
      <c r="AV724" s="3"/>
      <c r="AW724" s="3"/>
      <c r="AX724" s="3"/>
      <c r="AY724" s="3"/>
      <c r="AZ724" s="3"/>
      <c r="BA724" s="3"/>
      <c r="BB724" s="3"/>
      <c r="BC724" s="3"/>
      <c r="BD724" s="3"/>
      <c r="BE724" s="3"/>
      <c r="BF724" s="3"/>
      <c r="BG724" s="3"/>
      <c r="BH724" s="3"/>
      <c r="BI724" s="3"/>
    </row>
    <row r="725" ht="12.75" customHeight="1">
      <c r="A725" s="1"/>
      <c r="B725" s="1" t="str">
        <f t="array" ref="B725">ifna(iferror(xlookup(C:C,'1000'!A:A,'1000'!D:D),iferror(xlookup(C:C,'2000'!A:A,'2000'!D:D),xlookup(C:C,'3000'!A:A,'3000'!D:D))),"-")</f>
        <v>-</v>
      </c>
      <c r="C725" s="26">
        <v>1048.0</v>
      </c>
      <c r="D725" s="27" t="s">
        <v>2792</v>
      </c>
      <c r="E725" s="27" t="s">
        <v>2793</v>
      </c>
      <c r="F725" s="27" t="s">
        <v>50</v>
      </c>
      <c r="G725" s="27" t="s">
        <v>745</v>
      </c>
      <c r="H725" s="28" t="s">
        <v>2794</v>
      </c>
      <c r="I725" s="29">
        <v>0.0</v>
      </c>
      <c r="J725" s="27" t="s">
        <v>2795</v>
      </c>
      <c r="K725" s="30" t="s">
        <v>42</v>
      </c>
      <c r="L725" s="31" t="s">
        <v>42</v>
      </c>
      <c r="M725" s="51" t="s">
        <v>895</v>
      </c>
      <c r="N725" s="153" t="s">
        <v>58</v>
      </c>
      <c r="O725" s="149" t="s">
        <v>58</v>
      </c>
      <c r="P725" s="35" t="s">
        <v>46</v>
      </c>
      <c r="Q725" s="35"/>
      <c r="R725" s="35"/>
      <c r="S725" s="35"/>
      <c r="T725" s="35"/>
      <c r="U725" s="35"/>
      <c r="V725" s="35"/>
      <c r="W725" s="35"/>
      <c r="X725" s="35"/>
      <c r="Y725" s="35"/>
      <c r="Z725" s="38" t="str">
        <f t="array" ref="Z725">IFERROR(xlookup(C:C,'Follow up.1'!A:A,'Follow up.1'!AF:AF),"-")</f>
        <v>-</v>
      </c>
      <c r="AA725" s="31"/>
      <c r="AB725" s="31"/>
      <c r="AC725" s="31"/>
      <c r="AD725" s="31"/>
      <c r="AE725" s="31"/>
      <c r="AF725" s="31"/>
      <c r="AG725" s="31"/>
      <c r="AH725" s="31"/>
      <c r="AI725" s="31"/>
      <c r="AJ725" s="31"/>
      <c r="AK725" s="31"/>
      <c r="AL725" s="31"/>
      <c r="AM725" s="31"/>
      <c r="AN725" s="39" t="str">
        <f t="array" ref="AN725">IFNA(TEXT(XLOOKUP(C:C,'Follow up.2'!B:B,'Follow up.2'!AF:AF), "mm/yyyy"), "-")</f>
        <v>-</v>
      </c>
      <c r="AO725" s="31"/>
      <c r="AP725" s="27"/>
      <c r="AQ725" s="3"/>
      <c r="AR725" s="3"/>
      <c r="AS725" s="3"/>
      <c r="AT725" s="3"/>
      <c r="AU725" s="3"/>
      <c r="AV725" s="3"/>
      <c r="AW725" s="3"/>
      <c r="AX725" s="3"/>
      <c r="AY725" s="3"/>
      <c r="AZ725" s="3"/>
      <c r="BA725" s="3"/>
      <c r="BB725" s="3"/>
      <c r="BC725" s="3"/>
      <c r="BD725" s="3"/>
      <c r="BE725" s="3"/>
      <c r="BF725" s="3"/>
      <c r="BG725" s="3"/>
      <c r="BH725" s="3"/>
      <c r="BI725" s="3"/>
    </row>
    <row r="726" ht="12.75" customHeight="1">
      <c r="A726" s="1"/>
      <c r="B726" s="1" t="str">
        <f t="array" ref="B726">ifna(iferror(xlookup(C:C,'1000'!A:A,'1000'!D:D),iferror(xlookup(C:C,'2000'!A:A,'2000'!D:D),xlookup(C:C,'3000'!A:A,'3000'!D:D))),"-")</f>
        <v>-</v>
      </c>
      <c r="C726" s="26">
        <v>1104.0</v>
      </c>
      <c r="D726" s="27" t="s">
        <v>2796</v>
      </c>
      <c r="E726" s="27" t="s">
        <v>2797</v>
      </c>
      <c r="F726" s="27" t="s">
        <v>50</v>
      </c>
      <c r="G726" s="27" t="s">
        <v>745</v>
      </c>
      <c r="H726" s="28" t="s">
        <v>2798</v>
      </c>
      <c r="I726" s="29">
        <v>0.0</v>
      </c>
      <c r="J726" s="27" t="s">
        <v>2799</v>
      </c>
      <c r="K726" s="30" t="s">
        <v>42</v>
      </c>
      <c r="L726" s="31" t="s">
        <v>42</v>
      </c>
      <c r="M726" s="51" t="s">
        <v>895</v>
      </c>
      <c r="N726" s="153" t="s">
        <v>58</v>
      </c>
      <c r="O726" s="149" t="s">
        <v>58</v>
      </c>
      <c r="P726" s="35" t="s">
        <v>76</v>
      </c>
      <c r="Q726" s="35"/>
      <c r="R726" s="35"/>
      <c r="S726" s="35"/>
      <c r="T726" s="35"/>
      <c r="U726" s="35"/>
      <c r="V726" s="35"/>
      <c r="W726" s="35"/>
      <c r="X726" s="35"/>
      <c r="Y726" s="35"/>
      <c r="Z726" s="38" t="str">
        <f t="array" ref="Z726">IFERROR(xlookup(C:C,'Follow up.1'!A:A,'Follow up.1'!AF:AF),"-")</f>
        <v>-</v>
      </c>
      <c r="AA726" s="31"/>
      <c r="AB726" s="31"/>
      <c r="AC726" s="31"/>
      <c r="AD726" s="31"/>
      <c r="AE726" s="31"/>
      <c r="AF726" s="31"/>
      <c r="AG726" s="31"/>
      <c r="AH726" s="31"/>
      <c r="AI726" s="31"/>
      <c r="AJ726" s="31"/>
      <c r="AK726" s="31"/>
      <c r="AL726" s="31"/>
      <c r="AM726" s="31"/>
      <c r="AN726" s="39" t="str">
        <f t="array" ref="AN726">IFNA(TEXT(XLOOKUP(C:C,'Follow up.2'!B:B,'Follow up.2'!AF:AF), "mm/yyyy"), "-")</f>
        <v>-</v>
      </c>
      <c r="AO726" s="31"/>
      <c r="AP726" s="27"/>
      <c r="AQ726" s="3"/>
      <c r="AR726" s="3"/>
      <c r="AS726" s="3"/>
      <c r="AT726" s="3"/>
      <c r="AU726" s="3"/>
      <c r="AV726" s="3"/>
      <c r="AW726" s="3"/>
      <c r="AX726" s="3"/>
      <c r="AY726" s="3"/>
      <c r="AZ726" s="3"/>
      <c r="BA726" s="3"/>
      <c r="BB726" s="3"/>
      <c r="BC726" s="3"/>
      <c r="BD726" s="3"/>
      <c r="BE726" s="3"/>
      <c r="BF726" s="3"/>
      <c r="BG726" s="3"/>
      <c r="BH726" s="3"/>
      <c r="BI726" s="3"/>
    </row>
    <row r="727" ht="12.75" customHeight="1">
      <c r="A727" s="1"/>
      <c r="B727" s="1" t="str">
        <f t="array" ref="B727">ifna(iferror(xlookup(C:C,'1000'!A:A,'1000'!D:D),iferror(xlookup(C:C,'2000'!A:A,'2000'!D:D),xlookup(C:C,'3000'!A:A,'3000'!D:D))),"-")</f>
        <v>-</v>
      </c>
      <c r="C727" s="26">
        <v>1111.0</v>
      </c>
      <c r="D727" s="27" t="s">
        <v>2800</v>
      </c>
      <c r="E727" s="27" t="s">
        <v>2801</v>
      </c>
      <c r="F727" s="27" t="s">
        <v>50</v>
      </c>
      <c r="G727" s="27" t="s">
        <v>745</v>
      </c>
      <c r="H727" s="28" t="s">
        <v>2802</v>
      </c>
      <c r="I727" s="29">
        <v>0.0</v>
      </c>
      <c r="J727" s="27" t="s">
        <v>2803</v>
      </c>
      <c r="K727" s="30" t="s">
        <v>42</v>
      </c>
      <c r="L727" s="31" t="s">
        <v>42</v>
      </c>
      <c r="M727" s="51" t="s">
        <v>895</v>
      </c>
      <c r="N727" s="153" t="s">
        <v>58</v>
      </c>
      <c r="O727" s="149" t="s">
        <v>58</v>
      </c>
      <c r="P727" s="35" t="s">
        <v>45</v>
      </c>
      <c r="Q727" s="35"/>
      <c r="R727" s="35"/>
      <c r="S727" s="35"/>
      <c r="T727" s="35"/>
      <c r="U727" s="35"/>
      <c r="V727" s="35"/>
      <c r="W727" s="35"/>
      <c r="X727" s="35"/>
      <c r="Y727" s="35"/>
      <c r="Z727" s="38" t="str">
        <f t="array" ref="Z727">IFERROR(xlookup(C:C,'Follow up.1'!A:A,'Follow up.1'!AF:AF),"-")</f>
        <v>-</v>
      </c>
      <c r="AA727" s="31"/>
      <c r="AB727" s="31"/>
      <c r="AC727" s="31"/>
      <c r="AD727" s="31"/>
      <c r="AE727" s="31"/>
      <c r="AF727" s="31"/>
      <c r="AG727" s="31"/>
      <c r="AH727" s="31"/>
      <c r="AI727" s="31"/>
      <c r="AJ727" s="31"/>
      <c r="AK727" s="31"/>
      <c r="AL727" s="31"/>
      <c r="AM727" s="31"/>
      <c r="AN727" s="39" t="str">
        <f t="array" ref="AN727">IFNA(TEXT(XLOOKUP(C:C,'Follow up.2'!B:B,'Follow up.2'!AF:AF), "mm/yyyy"), "-")</f>
        <v>-</v>
      </c>
      <c r="AO727" s="31"/>
      <c r="AP727" s="27"/>
      <c r="AQ727" s="3"/>
      <c r="AR727" s="3"/>
      <c r="AS727" s="3"/>
      <c r="AT727" s="3"/>
      <c r="AU727" s="3"/>
      <c r="AV727" s="3"/>
      <c r="AW727" s="3"/>
      <c r="AX727" s="3"/>
      <c r="AY727" s="3"/>
      <c r="AZ727" s="3"/>
      <c r="BA727" s="3"/>
      <c r="BB727" s="3"/>
      <c r="BC727" s="3"/>
      <c r="BD727" s="3"/>
      <c r="BE727" s="3"/>
      <c r="BF727" s="3"/>
      <c r="BG727" s="3"/>
      <c r="BH727" s="3"/>
      <c r="BI727" s="3"/>
    </row>
    <row r="728" ht="12.75" customHeight="1">
      <c r="A728" s="1"/>
      <c r="B728" s="1" t="str">
        <f t="array" ref="B728">ifna(iferror(xlookup(C:C,'1000'!A:A,'1000'!D:D),iferror(xlookup(C:C,'2000'!A:A,'2000'!D:D),xlookup(C:C,'3000'!A:A,'3000'!D:D))),"-")</f>
        <v>-</v>
      </c>
      <c r="C728" s="26">
        <v>1212.0</v>
      </c>
      <c r="D728" s="27" t="s">
        <v>2666</v>
      </c>
      <c r="E728" s="27" t="s">
        <v>1474</v>
      </c>
      <c r="F728" s="27" t="s">
        <v>38</v>
      </c>
      <c r="G728" s="27" t="s">
        <v>745</v>
      </c>
      <c r="H728" s="28" t="s">
        <v>1475</v>
      </c>
      <c r="I728" s="29" t="s">
        <v>2804</v>
      </c>
      <c r="J728" s="27" t="s">
        <v>531</v>
      </c>
      <c r="K728" s="30" t="s">
        <v>42</v>
      </c>
      <c r="L728" s="31" t="s">
        <v>42</v>
      </c>
      <c r="M728" s="51" t="s">
        <v>895</v>
      </c>
      <c r="N728" s="153" t="s">
        <v>58</v>
      </c>
      <c r="O728" s="149" t="s">
        <v>58</v>
      </c>
      <c r="P728" s="35" t="s">
        <v>106</v>
      </c>
      <c r="Q728" s="35"/>
      <c r="R728" s="35"/>
      <c r="S728" s="35"/>
      <c r="T728" s="35"/>
      <c r="U728" s="35"/>
      <c r="V728" s="35"/>
      <c r="W728" s="35"/>
      <c r="X728" s="35"/>
      <c r="Y728" s="35"/>
      <c r="Z728" s="38" t="str">
        <f t="array" ref="Z728">IFERROR(xlookup(C:C,'Follow up.1'!A:A,'Follow up.1'!AF:AF),"-")</f>
        <v>-</v>
      </c>
      <c r="AA728" s="31"/>
      <c r="AB728" s="31"/>
      <c r="AC728" s="31"/>
      <c r="AD728" s="31"/>
      <c r="AE728" s="31"/>
      <c r="AF728" s="31"/>
      <c r="AG728" s="31"/>
      <c r="AH728" s="31"/>
      <c r="AI728" s="31"/>
      <c r="AJ728" s="31"/>
      <c r="AK728" s="31"/>
      <c r="AL728" s="31"/>
      <c r="AM728" s="31"/>
      <c r="AN728" s="39" t="str">
        <f t="array" ref="AN728">IFNA(TEXT(XLOOKUP(C:C,'Follow up.2'!B:B,'Follow up.2'!AF:AF), "mm/yyyy"), "-")</f>
        <v>-</v>
      </c>
      <c r="AO728" s="31"/>
      <c r="AP728" s="27"/>
      <c r="AQ728" s="3"/>
      <c r="AR728" s="3"/>
      <c r="AS728" s="3"/>
      <c r="AT728" s="3"/>
      <c r="AU728" s="3"/>
      <c r="AV728" s="3"/>
      <c r="AW728" s="3"/>
      <c r="AX728" s="3"/>
      <c r="AY728" s="3"/>
      <c r="AZ728" s="3"/>
      <c r="BA728" s="3"/>
      <c r="BB728" s="3"/>
      <c r="BC728" s="3"/>
      <c r="BD728" s="3"/>
      <c r="BE728" s="3"/>
      <c r="BF728" s="3"/>
      <c r="BG728" s="3"/>
      <c r="BH728" s="3"/>
      <c r="BI728" s="3"/>
    </row>
    <row r="729" ht="12.75" customHeight="1">
      <c r="A729" s="1"/>
      <c r="B729" s="1">
        <f t="array" ref="B729">ifna(iferror(xlookup(C:C,'1000'!A:A,'1000'!D:D),iferror(xlookup(C:C,'2000'!A:A,'2000'!D:D),xlookup(C:C,'3000'!A:A,'3000'!D:D))),"-")</f>
        <v>1045</v>
      </c>
      <c r="C729" s="26">
        <v>950.0</v>
      </c>
      <c r="D729" s="27" t="s">
        <v>1428</v>
      </c>
      <c r="E729" s="27" t="s">
        <v>2805</v>
      </c>
      <c r="F729" s="27" t="s">
        <v>50</v>
      </c>
      <c r="G729" s="27" t="s">
        <v>508</v>
      </c>
      <c r="H729" s="28">
        <v>17.0</v>
      </c>
      <c r="I729" s="29" t="s">
        <v>1429</v>
      </c>
      <c r="J729" s="27" t="s">
        <v>484</v>
      </c>
      <c r="K729" s="30" t="s">
        <v>42</v>
      </c>
      <c r="L729" s="31" t="s">
        <v>42</v>
      </c>
      <c r="M729" s="31"/>
      <c r="N729" s="33" t="s">
        <v>654</v>
      </c>
      <c r="O729" s="86" t="s">
        <v>654</v>
      </c>
      <c r="P729" s="35" t="s">
        <v>46</v>
      </c>
      <c r="Q729" s="35" t="s">
        <v>46</v>
      </c>
      <c r="R729" s="35" t="s">
        <v>45</v>
      </c>
      <c r="S729" s="35" t="s">
        <v>46</v>
      </c>
      <c r="T729" s="35" t="s">
        <v>46</v>
      </c>
      <c r="U729" s="35" t="s">
        <v>46</v>
      </c>
      <c r="V729" s="65" t="s">
        <v>45</v>
      </c>
      <c r="W729" s="35" t="s">
        <v>45</v>
      </c>
      <c r="X729" s="35" t="s">
        <v>45</v>
      </c>
      <c r="Y729" s="35" t="s">
        <v>106</v>
      </c>
      <c r="Z729" s="38" t="str">
        <f t="array" ref="Z729">IFERROR(xlookup(C:C,'Follow up.1'!A:A,'Follow up.1'!AF:AF),"-")</f>
        <v> 9/25</v>
      </c>
      <c r="AA729" s="32" t="s">
        <v>739</v>
      </c>
      <c r="AB729" s="31"/>
      <c r="AC729" s="31"/>
      <c r="AD729" s="31"/>
      <c r="AE729" s="31"/>
      <c r="AF729" s="31"/>
      <c r="AG729" s="31"/>
      <c r="AH729" s="31"/>
      <c r="AI729" s="31"/>
      <c r="AJ729" s="31"/>
      <c r="AK729" s="31"/>
      <c r="AL729" s="31"/>
      <c r="AM729" s="31"/>
      <c r="AN729" s="39" t="str">
        <f t="array" ref="AN729">IFNA(TEXT(XLOOKUP(C:C,'Follow up.2'!B:B,'Follow up.2'!AF:AF),if(left(B729,1)="3","x", "mm/yyyy")), "-")</f>
        <v/>
      </c>
      <c r="AO729" s="31"/>
      <c r="AP729" s="27"/>
      <c r="AQ729" s="3"/>
      <c r="AR729" s="3"/>
      <c r="AS729" s="3"/>
      <c r="AT729" s="3"/>
      <c r="AU729" s="3"/>
      <c r="AV729" s="3"/>
      <c r="AW729" s="13"/>
      <c r="AX729" s="13"/>
      <c r="AY729" s="13"/>
      <c r="AZ729" s="13"/>
      <c r="BA729" s="13"/>
      <c r="BB729" s="13"/>
      <c r="BC729" s="13"/>
      <c r="BD729" s="13"/>
      <c r="BE729" s="13"/>
      <c r="BF729" s="13"/>
      <c r="BG729" s="13"/>
      <c r="BH729" s="13"/>
      <c r="BI729" s="13"/>
    </row>
    <row r="730" ht="12.75" customHeight="1">
      <c r="A730" s="1"/>
      <c r="B730" s="1" t="str">
        <f t="array" ref="B730">ifna(iferror(xlookup(C:C,'1000'!A:A,'1000'!D:D),iferror(xlookup(C:C,'2000'!A:A,'2000'!D:D),xlookup(C:C,'3000'!A:A,'3000'!D:D))),"-")</f>
        <v>-</v>
      </c>
      <c r="C730" s="26">
        <v>627.0</v>
      </c>
      <c r="D730" s="27" t="s">
        <v>2806</v>
      </c>
      <c r="E730" s="27" t="s">
        <v>2807</v>
      </c>
      <c r="F730" s="27" t="s">
        <v>50</v>
      </c>
      <c r="G730" s="27" t="s">
        <v>508</v>
      </c>
      <c r="H730" s="28" t="s">
        <v>2808</v>
      </c>
      <c r="I730" s="29" t="s">
        <v>2809</v>
      </c>
      <c r="J730" s="27" t="s">
        <v>2809</v>
      </c>
      <c r="K730" s="30" t="s">
        <v>569</v>
      </c>
      <c r="L730" s="31" t="s">
        <v>569</v>
      </c>
      <c r="M730" s="31"/>
      <c r="N730" s="153" t="s">
        <v>58</v>
      </c>
      <c r="O730" s="149" t="s">
        <v>58</v>
      </c>
      <c r="P730" s="35"/>
      <c r="Q730" s="35"/>
      <c r="R730" s="35"/>
      <c r="S730" s="35"/>
      <c r="T730" s="35"/>
      <c r="U730" s="35"/>
      <c r="V730" s="35"/>
      <c r="W730" s="35"/>
      <c r="X730" s="35"/>
      <c r="Y730" s="35"/>
      <c r="Z730" s="38" t="str">
        <f t="array" ref="Z730">IFERROR(xlookup(C:C,'Follow up.1'!A:A,'Follow up.1'!AF:AF),"-")</f>
        <v>-</v>
      </c>
      <c r="AA730" s="31"/>
      <c r="AB730" s="31"/>
      <c r="AC730" s="31"/>
      <c r="AD730" s="31"/>
      <c r="AE730" s="31"/>
      <c r="AF730" s="31"/>
      <c r="AG730" s="31"/>
      <c r="AH730" s="31"/>
      <c r="AI730" s="31"/>
      <c r="AJ730" s="31"/>
      <c r="AK730" s="31"/>
      <c r="AL730" s="31"/>
      <c r="AM730" s="31"/>
      <c r="AN730" s="39" t="str">
        <f t="array" ref="AN730">IFNA(TEXT(XLOOKUP(C:C,'Follow up.2'!B:B,'Follow up.2'!AF:AF),if(left(B730,1)="3","x", "mm/yyyy")), "-")</f>
        <v>-</v>
      </c>
      <c r="AO730" s="31"/>
      <c r="AP730" s="27"/>
      <c r="AQ730" s="3"/>
      <c r="AR730" s="3"/>
      <c r="AS730" s="3"/>
      <c r="AT730" s="3"/>
      <c r="AU730" s="3"/>
      <c r="AV730" s="3"/>
      <c r="AW730" s="3"/>
      <c r="AX730" s="3"/>
      <c r="AY730" s="3"/>
      <c r="AZ730" s="3"/>
      <c r="BA730" s="3"/>
      <c r="BB730" s="3"/>
      <c r="BC730" s="3"/>
      <c r="BD730" s="3"/>
      <c r="BE730" s="3"/>
      <c r="BF730" s="3"/>
      <c r="BG730" s="3"/>
      <c r="BH730" s="3"/>
      <c r="BI730" s="3"/>
    </row>
    <row r="731" ht="12.75" customHeight="1">
      <c r="A731" s="1"/>
      <c r="B731" s="1" t="str">
        <f t="array" ref="B731">ifna(iferror(xlookup(C:C,'1000'!A:A,'1000'!D:D),iferror(xlookup(C:C,'2000'!A:A,'2000'!D:D),xlookup(C:C,'3000'!A:A,'3000'!D:D))),"-")</f>
        <v>-</v>
      </c>
      <c r="C731" s="26">
        <v>827.0</v>
      </c>
      <c r="D731" s="27" t="s">
        <v>1017</v>
      </c>
      <c r="E731" s="27" t="s">
        <v>2810</v>
      </c>
      <c r="F731" s="27" t="s">
        <v>50</v>
      </c>
      <c r="G731" s="27" t="s">
        <v>508</v>
      </c>
      <c r="H731" s="28" t="s">
        <v>2811</v>
      </c>
      <c r="I731" s="29" t="s">
        <v>2812</v>
      </c>
      <c r="J731" s="27" t="s">
        <v>2813</v>
      </c>
      <c r="K731" s="30" t="s">
        <v>42</v>
      </c>
      <c r="L731" s="31" t="s">
        <v>42</v>
      </c>
      <c r="M731" s="51" t="s">
        <v>895</v>
      </c>
      <c r="N731" s="153" t="s">
        <v>58</v>
      </c>
      <c r="O731" s="149" t="s">
        <v>58</v>
      </c>
      <c r="P731" s="35"/>
      <c r="Q731" s="35"/>
      <c r="R731" s="35"/>
      <c r="S731" s="35"/>
      <c r="T731" s="35"/>
      <c r="U731" s="35"/>
      <c r="V731" s="35"/>
      <c r="W731" s="35"/>
      <c r="X731" s="35"/>
      <c r="Y731" s="35"/>
      <c r="Z731" s="38" t="str">
        <f t="array" ref="Z731">IFERROR(xlookup(C:C,'Follow up.1'!A:A,'Follow up.1'!AF:AF),"-")</f>
        <v>-</v>
      </c>
      <c r="AA731" s="31"/>
      <c r="AB731" s="31"/>
      <c r="AC731" s="31"/>
      <c r="AD731" s="31"/>
      <c r="AE731" s="31"/>
      <c r="AF731" s="31"/>
      <c r="AG731" s="31"/>
      <c r="AH731" s="31"/>
      <c r="AI731" s="31"/>
      <c r="AJ731" s="31"/>
      <c r="AK731" s="31"/>
      <c r="AL731" s="31"/>
      <c r="AM731" s="31"/>
      <c r="AN731" s="39" t="str">
        <f t="array" ref="AN731">IFNA(TEXT(XLOOKUP(C:C,'Follow up.2'!B:B,'Follow up.2'!AF:AF),if(left(B731,1)="3","x", "mm/yyyy")), "-")</f>
        <v>-</v>
      </c>
      <c r="AO731" s="31"/>
      <c r="AP731" s="27"/>
      <c r="AQ731" s="3"/>
      <c r="AR731" s="3"/>
      <c r="AS731" s="3"/>
      <c r="AT731" s="3"/>
      <c r="AU731" s="3"/>
      <c r="AV731" s="3"/>
      <c r="AW731" s="3"/>
      <c r="AX731" s="3"/>
      <c r="AY731" s="3"/>
      <c r="AZ731" s="3"/>
      <c r="BA731" s="3"/>
      <c r="BB731" s="3"/>
      <c r="BC731" s="3"/>
      <c r="BD731" s="3"/>
      <c r="BE731" s="3"/>
      <c r="BF731" s="3"/>
      <c r="BG731" s="3"/>
      <c r="BH731" s="3"/>
      <c r="BI731" s="3"/>
    </row>
    <row r="732" ht="12.75" customHeight="1">
      <c r="A732" s="1"/>
      <c r="B732" s="1" t="str">
        <f t="array" ref="B732">ifna(iferror(xlookup(C:C,'1000'!A:A,'1000'!D:D),iferror(xlookup(C:C,'2000'!A:A,'2000'!D:D),xlookup(C:C,'3000'!A:A,'3000'!D:D))),"-")</f>
        <v>-</v>
      </c>
      <c r="C732" s="26">
        <v>859.0</v>
      </c>
      <c r="D732" s="27" t="s">
        <v>1369</v>
      </c>
      <c r="E732" s="27" t="s">
        <v>1370</v>
      </c>
      <c r="F732" s="27" t="s">
        <v>50</v>
      </c>
      <c r="G732" s="27" t="s">
        <v>508</v>
      </c>
      <c r="H732" s="28" t="s">
        <v>1406</v>
      </c>
      <c r="I732" s="29" t="s">
        <v>1408</v>
      </c>
      <c r="J732" s="27" t="s">
        <v>2814</v>
      </c>
      <c r="K732" s="30" t="s">
        <v>237</v>
      </c>
      <c r="L732" s="31" t="s">
        <v>237</v>
      </c>
      <c r="M732" s="51" t="s">
        <v>895</v>
      </c>
      <c r="N732" s="153" t="s">
        <v>58</v>
      </c>
      <c r="O732" s="149" t="s">
        <v>58</v>
      </c>
      <c r="P732" s="35"/>
      <c r="Q732" s="35"/>
      <c r="R732" s="35"/>
      <c r="S732" s="35"/>
      <c r="T732" s="35"/>
      <c r="U732" s="35"/>
      <c r="V732" s="35"/>
      <c r="W732" s="35"/>
      <c r="X732" s="35"/>
      <c r="Y732" s="35"/>
      <c r="Z732" s="38" t="str">
        <f t="array" ref="Z732">IFERROR(xlookup(C:C,'Follow up.1'!A:A,'Follow up.1'!AF:AF),"-")</f>
        <v>-</v>
      </c>
      <c r="AA732" s="31"/>
      <c r="AB732" s="31"/>
      <c r="AC732" s="31"/>
      <c r="AD732" s="31"/>
      <c r="AE732" s="31"/>
      <c r="AF732" s="31"/>
      <c r="AG732" s="31"/>
      <c r="AH732" s="31"/>
      <c r="AI732" s="31"/>
      <c r="AJ732" s="31"/>
      <c r="AK732" s="31"/>
      <c r="AL732" s="31"/>
      <c r="AM732" s="31"/>
      <c r="AN732" s="39" t="str">
        <f t="array" ref="AN732">IFNA(TEXT(XLOOKUP(C:C,'Follow up.2'!B:B,'Follow up.2'!AF:AF),if(left(B732,1)="3","x", "mm/yyyy")), "-")</f>
        <v>-</v>
      </c>
      <c r="AO732" s="31"/>
      <c r="AP732" s="27"/>
      <c r="AQ732" s="3"/>
      <c r="AR732" s="3"/>
      <c r="AS732" s="3"/>
      <c r="AT732" s="3"/>
      <c r="AU732" s="3"/>
      <c r="AV732" s="3"/>
      <c r="AW732" s="3"/>
      <c r="AX732" s="3"/>
      <c r="AY732" s="3"/>
      <c r="AZ732" s="3"/>
      <c r="BA732" s="3"/>
      <c r="BB732" s="3"/>
      <c r="BC732" s="3"/>
      <c r="BD732" s="3"/>
      <c r="BE732" s="3"/>
      <c r="BF732" s="3"/>
      <c r="BG732" s="3"/>
      <c r="BH732" s="3"/>
      <c r="BI732" s="3"/>
    </row>
    <row r="733" ht="12.75" customHeight="1">
      <c r="A733" s="1"/>
      <c r="B733" s="1" t="str">
        <f t="array" ref="B733">ifna(iferror(xlookup(C:C,'1000'!A:A,'1000'!D:D),iferror(xlookup(C:C,'2000'!A:A,'2000'!D:D),xlookup(C:C,'3000'!A:A,'3000'!D:D))),"-")</f>
        <v>-</v>
      </c>
      <c r="C733" s="26">
        <v>875.0</v>
      </c>
      <c r="D733" s="27" t="s">
        <v>2815</v>
      </c>
      <c r="E733" s="27" t="s">
        <v>2816</v>
      </c>
      <c r="F733" s="27" t="s">
        <v>50</v>
      </c>
      <c r="G733" s="27" t="s">
        <v>508</v>
      </c>
      <c r="H733" s="28" t="s">
        <v>2817</v>
      </c>
      <c r="I733" s="29" t="s">
        <v>2818</v>
      </c>
      <c r="J733" s="27" t="s">
        <v>2818</v>
      </c>
      <c r="K733" s="30" t="s">
        <v>42</v>
      </c>
      <c r="L733" s="27" t="s">
        <v>42</v>
      </c>
      <c r="M733" s="51" t="s">
        <v>895</v>
      </c>
      <c r="N733" s="153" t="s">
        <v>58</v>
      </c>
      <c r="O733" s="149" t="s">
        <v>58</v>
      </c>
      <c r="P733" s="66"/>
      <c r="Q733" s="66"/>
      <c r="R733" s="66"/>
      <c r="S733" s="66"/>
      <c r="T733" s="66"/>
      <c r="U733" s="66"/>
      <c r="V733" s="66"/>
      <c r="W733" s="66"/>
      <c r="X733" s="66"/>
      <c r="Y733" s="66"/>
      <c r="Z733" s="38" t="str">
        <f t="array" ref="Z733">IFERROR(xlookup(C:C,'Follow up.1'!A:A,'Follow up.1'!AF:AF),"-")</f>
        <v>-</v>
      </c>
      <c r="AA733" s="27"/>
      <c r="AB733" s="27"/>
      <c r="AC733" s="27"/>
      <c r="AD733" s="27"/>
      <c r="AE733" s="27"/>
      <c r="AF733" s="27"/>
      <c r="AG733" s="27"/>
      <c r="AH733" s="27"/>
      <c r="AI733" s="27"/>
      <c r="AJ733" s="27"/>
      <c r="AK733" s="27"/>
      <c r="AL733" s="27"/>
      <c r="AM733" s="27"/>
      <c r="AN733" s="39" t="str">
        <f t="array" ref="AN733">IFNA(TEXT(XLOOKUP(C:C,'Follow up.2'!B:B,'Follow up.2'!AF:AF),if(left(B733,1)="3","x", "mm/yyyy")), "-")</f>
        <v>-</v>
      </c>
      <c r="AO733" s="27"/>
      <c r="AP733" s="27"/>
      <c r="AQ733" s="3"/>
      <c r="AR733" s="3"/>
      <c r="AS733" s="3"/>
      <c r="AT733" s="3"/>
      <c r="AU733" s="3"/>
      <c r="AV733" s="3"/>
      <c r="AW733" s="3"/>
      <c r="AX733" s="3"/>
      <c r="AY733" s="3"/>
      <c r="AZ733" s="3"/>
      <c r="BA733" s="3"/>
      <c r="BB733" s="3"/>
      <c r="BC733" s="3"/>
      <c r="BD733" s="3"/>
      <c r="BE733" s="3"/>
      <c r="BF733" s="3"/>
      <c r="BG733" s="3"/>
      <c r="BH733" s="3"/>
      <c r="BI733" s="3"/>
    </row>
    <row r="734" ht="12.75" customHeight="1">
      <c r="A734" s="1"/>
      <c r="B734" s="1" t="str">
        <f t="array" ref="B734">ifna(iferror(xlookup(C:C,'1000'!A:A,'1000'!D:D),iferror(xlookup(C:C,'2000'!A:A,'2000'!D:D),xlookup(C:C,'3000'!A:A,'3000'!D:D))),"-")</f>
        <v>-</v>
      </c>
      <c r="C734" s="26">
        <v>889.0</v>
      </c>
      <c r="D734" s="27" t="s">
        <v>1306</v>
      </c>
      <c r="E734" s="27" t="s">
        <v>2819</v>
      </c>
      <c r="F734" s="27" t="s">
        <v>50</v>
      </c>
      <c r="G734" s="27" t="s">
        <v>508</v>
      </c>
      <c r="H734" s="28" t="s">
        <v>2820</v>
      </c>
      <c r="I734" s="29" t="s">
        <v>2821</v>
      </c>
      <c r="J734" s="27" t="s">
        <v>2821</v>
      </c>
      <c r="K734" s="30" t="s">
        <v>42</v>
      </c>
      <c r="L734" s="27" t="s">
        <v>42</v>
      </c>
      <c r="M734" s="51" t="s">
        <v>895</v>
      </c>
      <c r="N734" s="153" t="s">
        <v>58</v>
      </c>
      <c r="O734" s="149" t="s">
        <v>58</v>
      </c>
      <c r="P734" s="35" t="s">
        <v>76</v>
      </c>
      <c r="Q734" s="35" t="s">
        <v>46</v>
      </c>
      <c r="R734" s="35" t="s">
        <v>46</v>
      </c>
      <c r="S734" s="66"/>
      <c r="T734" s="66"/>
      <c r="U734" s="66"/>
      <c r="V734" s="66"/>
      <c r="W734" s="66"/>
      <c r="X734" s="66"/>
      <c r="Y734" s="66"/>
      <c r="Z734" s="38" t="str">
        <f t="array" ref="Z734">IFERROR(xlookup(C:C,'Follow up.1'!A:A,'Follow up.1'!AF:AF),"-")</f>
        <v>-</v>
      </c>
      <c r="AA734" s="27"/>
      <c r="AB734" s="27"/>
      <c r="AC734" s="27"/>
      <c r="AD734" s="27"/>
      <c r="AE734" s="27"/>
      <c r="AF734" s="27"/>
      <c r="AG734" s="27"/>
      <c r="AH734" s="27"/>
      <c r="AI734" s="27"/>
      <c r="AJ734" s="27"/>
      <c r="AK734" s="27"/>
      <c r="AL734" s="27"/>
      <c r="AM734" s="27"/>
      <c r="AN734" s="39" t="str">
        <f t="array" ref="AN734">IFNA(TEXT(XLOOKUP(C:C,'Follow up.2'!B:B,'Follow up.2'!AF:AF),if(left(B734,1)="3","x", "mm/yyyy")), "-")</f>
        <v>-</v>
      </c>
      <c r="AO734" s="27"/>
      <c r="AP734" s="27"/>
      <c r="AQ734" s="3"/>
      <c r="AR734" s="3"/>
      <c r="AS734" s="3"/>
      <c r="AT734" s="3"/>
      <c r="AU734" s="3"/>
      <c r="AV734" s="3"/>
      <c r="AW734" s="3"/>
      <c r="AX734" s="3"/>
      <c r="AY734" s="3"/>
      <c r="AZ734" s="3"/>
      <c r="BA734" s="3"/>
      <c r="BB734" s="3"/>
      <c r="BC734" s="3"/>
      <c r="BD734" s="3"/>
      <c r="BE734" s="3"/>
      <c r="BF734" s="3"/>
      <c r="BG734" s="3"/>
      <c r="BH734" s="3"/>
      <c r="BI734" s="3"/>
    </row>
    <row r="735" ht="12.75" customHeight="1">
      <c r="A735" s="1"/>
      <c r="B735" s="1" t="str">
        <f t="array" ref="B735">ifna(iferror(xlookup(C:C,'1000'!A:A,'1000'!D:D),iferror(xlookup(C:C,'2000'!A:A,'2000'!D:D),xlookup(C:C,'3000'!A:A,'3000'!D:D))),"-")</f>
        <v>-</v>
      </c>
      <c r="C735" s="26">
        <v>922.0</v>
      </c>
      <c r="D735" s="27" t="s">
        <v>2822</v>
      </c>
      <c r="E735" s="27" t="s">
        <v>2823</v>
      </c>
      <c r="F735" s="27" t="s">
        <v>50</v>
      </c>
      <c r="G735" s="27" t="s">
        <v>508</v>
      </c>
      <c r="H735" s="28" t="s">
        <v>2824</v>
      </c>
      <c r="I735" s="29" t="s">
        <v>2825</v>
      </c>
      <c r="J735" s="27" t="s">
        <v>2826</v>
      </c>
      <c r="K735" s="30" t="s">
        <v>42</v>
      </c>
      <c r="L735" s="27" t="s">
        <v>42</v>
      </c>
      <c r="M735" s="51" t="s">
        <v>895</v>
      </c>
      <c r="N735" s="153" t="s">
        <v>58</v>
      </c>
      <c r="O735" s="149" t="s">
        <v>58</v>
      </c>
      <c r="P735" s="66"/>
      <c r="Q735" s="66"/>
      <c r="R735" s="66"/>
      <c r="S735" s="66"/>
      <c r="T735" s="66"/>
      <c r="U735" s="66"/>
      <c r="V735" s="66"/>
      <c r="W735" s="66"/>
      <c r="X735" s="66"/>
      <c r="Y735" s="66"/>
      <c r="Z735" s="38" t="str">
        <f t="array" ref="Z735">IFERROR(xlookup(C:C,'Follow up.1'!A:A,'Follow up.1'!AF:AF),"-")</f>
        <v>-</v>
      </c>
      <c r="AA735" s="27"/>
      <c r="AB735" s="27"/>
      <c r="AC735" s="27"/>
      <c r="AD735" s="27"/>
      <c r="AE735" s="27"/>
      <c r="AF735" s="27"/>
      <c r="AG735" s="27"/>
      <c r="AH735" s="27"/>
      <c r="AI735" s="27"/>
      <c r="AJ735" s="27"/>
      <c r="AK735" s="27"/>
      <c r="AL735" s="27"/>
      <c r="AM735" s="27"/>
      <c r="AN735" s="39" t="str">
        <f t="array" ref="AN735">IFNA(TEXT(XLOOKUP(C:C,'Follow up.2'!B:B,'Follow up.2'!AF:AF),if(left(B735,1)="3","x", "mm/yyyy")), "-")</f>
        <v>-</v>
      </c>
      <c r="AO735" s="27"/>
      <c r="AP735" s="27"/>
      <c r="AQ735" s="3"/>
      <c r="AR735" s="3"/>
      <c r="AS735" s="3"/>
      <c r="AT735" s="3"/>
      <c r="AU735" s="3"/>
      <c r="AV735" s="3"/>
      <c r="AW735" s="3"/>
      <c r="AX735" s="3"/>
      <c r="AY735" s="3"/>
      <c r="AZ735" s="3"/>
      <c r="BA735" s="3"/>
      <c r="BB735" s="3"/>
      <c r="BC735" s="3"/>
      <c r="BD735" s="3"/>
      <c r="BE735" s="3"/>
      <c r="BF735" s="3"/>
      <c r="BG735" s="3"/>
      <c r="BH735" s="3"/>
      <c r="BI735" s="3"/>
    </row>
    <row r="736" ht="12.75" customHeight="1">
      <c r="A736" s="1"/>
      <c r="B736" s="1" t="str">
        <f t="array" ref="B736">ifna(iferror(xlookup(C:C,'1000'!A:A,'1000'!D:D),iferror(xlookup(C:C,'2000'!A:A,'2000'!D:D),xlookup(C:C,'3000'!A:A,'3000'!D:D))),"-")</f>
        <v>-</v>
      </c>
      <c r="C736" s="26">
        <v>936.0</v>
      </c>
      <c r="D736" s="27" t="s">
        <v>976</v>
      </c>
      <c r="E736" s="27" t="s">
        <v>2411</v>
      </c>
      <c r="F736" s="27" t="s">
        <v>50</v>
      </c>
      <c r="G736" s="27" t="s">
        <v>508</v>
      </c>
      <c r="H736" s="28" t="s">
        <v>2827</v>
      </c>
      <c r="I736" s="29" t="s">
        <v>2828</v>
      </c>
      <c r="J736" s="27" t="s">
        <v>2829</v>
      </c>
      <c r="K736" s="30" t="s">
        <v>42</v>
      </c>
      <c r="L736" s="31" t="s">
        <v>42</v>
      </c>
      <c r="M736" s="51" t="s">
        <v>895</v>
      </c>
      <c r="N736" s="153" t="s">
        <v>58</v>
      </c>
      <c r="O736" s="149" t="s">
        <v>58</v>
      </c>
      <c r="P736" s="35"/>
      <c r="Q736" s="35"/>
      <c r="R736" s="35"/>
      <c r="S736" s="35"/>
      <c r="T736" s="35"/>
      <c r="U736" s="35"/>
      <c r="V736" s="35"/>
      <c r="W736" s="35"/>
      <c r="X736" s="35"/>
      <c r="Y736" s="35"/>
      <c r="Z736" s="38" t="str">
        <f t="array" ref="Z736">IFERROR(xlookup(C:C,'Follow up.1'!A:A,'Follow up.1'!AF:AF),"-")</f>
        <v>-</v>
      </c>
      <c r="AA736" s="31"/>
      <c r="AB736" s="31"/>
      <c r="AC736" s="31"/>
      <c r="AD736" s="31"/>
      <c r="AE736" s="31"/>
      <c r="AF736" s="31"/>
      <c r="AG736" s="31"/>
      <c r="AH736" s="31"/>
      <c r="AI736" s="31"/>
      <c r="AJ736" s="31"/>
      <c r="AK736" s="31"/>
      <c r="AL736" s="31"/>
      <c r="AM736" s="31"/>
      <c r="AN736" s="39" t="str">
        <f t="array" ref="AN736">IFNA(TEXT(XLOOKUP(C:C,'Follow up.2'!B:B,'Follow up.2'!AF:AF),if(left(B736,1)="3","x", "mm/yyyy")), "-")</f>
        <v>-</v>
      </c>
      <c r="AO736" s="31"/>
      <c r="AP736" s="27"/>
      <c r="AQ736" s="3"/>
      <c r="AR736" s="3"/>
      <c r="AS736" s="3"/>
      <c r="AT736" s="3"/>
      <c r="AU736" s="3"/>
      <c r="AV736" s="3"/>
      <c r="AW736" s="3"/>
      <c r="AX736" s="3"/>
      <c r="AY736" s="3"/>
      <c r="AZ736" s="3"/>
      <c r="BA736" s="3"/>
      <c r="BB736" s="3"/>
      <c r="BC736" s="3"/>
      <c r="BD736" s="3"/>
      <c r="BE736" s="3"/>
      <c r="BF736" s="3"/>
      <c r="BG736" s="3"/>
      <c r="BH736" s="3"/>
      <c r="BI736" s="3"/>
    </row>
    <row r="737" ht="12.75" customHeight="1">
      <c r="A737" s="1"/>
      <c r="B737" s="1" t="str">
        <f t="array" ref="B737">ifna(iferror(xlookup(C:C,'1000'!A:A,'1000'!D:D),iferror(xlookup(C:C,'2000'!A:A,'2000'!D:D),xlookup(C:C,'3000'!A:A,'3000'!D:D))),"-")</f>
        <v>-</v>
      </c>
      <c r="C737" s="26">
        <v>972.0</v>
      </c>
      <c r="D737" s="27" t="s">
        <v>2830</v>
      </c>
      <c r="E737" s="27" t="s">
        <v>2831</v>
      </c>
      <c r="F737" s="27" t="s">
        <v>50</v>
      </c>
      <c r="G737" s="27" t="s">
        <v>508</v>
      </c>
      <c r="H737" s="28" t="s">
        <v>2832</v>
      </c>
      <c r="I737" s="29">
        <v>0.0</v>
      </c>
      <c r="J737" s="27" t="s">
        <v>2833</v>
      </c>
      <c r="K737" s="30" t="s">
        <v>42</v>
      </c>
      <c r="L737" s="31" t="s">
        <v>42</v>
      </c>
      <c r="M737" s="51" t="s">
        <v>895</v>
      </c>
      <c r="N737" s="153" t="s">
        <v>58</v>
      </c>
      <c r="O737" s="149" t="s">
        <v>58</v>
      </c>
      <c r="P737" s="35"/>
      <c r="Q737" s="35"/>
      <c r="R737" s="35"/>
      <c r="S737" s="35"/>
      <c r="T737" s="35"/>
      <c r="U737" s="35"/>
      <c r="V737" s="35"/>
      <c r="W737" s="35"/>
      <c r="X737" s="35"/>
      <c r="Y737" s="35"/>
      <c r="Z737" s="38" t="str">
        <f t="array" ref="Z737">IFERROR(xlookup(C:C,'Follow up.1'!A:A,'Follow up.1'!AF:AF),"-")</f>
        <v>-</v>
      </c>
      <c r="AA737" s="31"/>
      <c r="AB737" s="31"/>
      <c r="AC737" s="31"/>
      <c r="AD737" s="31"/>
      <c r="AE737" s="31"/>
      <c r="AF737" s="31"/>
      <c r="AG737" s="31"/>
      <c r="AH737" s="31"/>
      <c r="AI737" s="31"/>
      <c r="AJ737" s="31"/>
      <c r="AK737" s="31"/>
      <c r="AL737" s="31"/>
      <c r="AM737" s="31"/>
      <c r="AN737" s="39" t="str">
        <f t="array" ref="AN737">IFNA(TEXT(XLOOKUP(C:C,'Follow up.2'!B:B,'Follow up.2'!AF:AF),if(left(B737,1)="3","x", "mm/yyyy")), "-")</f>
        <v>-</v>
      </c>
      <c r="AO737" s="31"/>
      <c r="AP737" s="27"/>
      <c r="AQ737" s="3"/>
      <c r="AR737" s="3"/>
      <c r="AS737" s="3"/>
      <c r="AT737" s="3"/>
      <c r="AU737" s="3"/>
      <c r="AV737" s="3"/>
      <c r="AW737" s="3"/>
      <c r="AX737" s="3"/>
      <c r="AY737" s="3"/>
      <c r="AZ737" s="3"/>
      <c r="BA737" s="3"/>
      <c r="BB737" s="3"/>
      <c r="BC737" s="3"/>
      <c r="BD737" s="3"/>
      <c r="BE737" s="3"/>
      <c r="BF737" s="3"/>
      <c r="BG737" s="3"/>
      <c r="BH737" s="3"/>
      <c r="BI737" s="3"/>
    </row>
    <row r="738" ht="12.75" customHeight="1">
      <c r="A738" s="1"/>
      <c r="B738" s="1" t="str">
        <f t="array" ref="B738">ifna(iferror(xlookup(C:C,'1000'!A:A,'1000'!D:D),iferror(xlookup(C:C,'2000'!A:A,'2000'!D:D),xlookup(C:C,'3000'!A:A,'3000'!D:D))),"-")</f>
        <v>-</v>
      </c>
      <c r="C738" s="26">
        <v>1099.0</v>
      </c>
      <c r="D738" s="27" t="s">
        <v>2834</v>
      </c>
      <c r="E738" s="27" t="s">
        <v>1684</v>
      </c>
      <c r="F738" s="27" t="s">
        <v>50</v>
      </c>
      <c r="G738" s="27" t="s">
        <v>508</v>
      </c>
      <c r="H738" s="28" t="s">
        <v>2835</v>
      </c>
      <c r="I738" s="29" t="s">
        <v>2836</v>
      </c>
      <c r="J738" s="27" t="s">
        <v>2837</v>
      </c>
      <c r="K738" s="30" t="s">
        <v>42</v>
      </c>
      <c r="L738" s="31" t="s">
        <v>42</v>
      </c>
      <c r="M738" s="51" t="s">
        <v>895</v>
      </c>
      <c r="N738" s="82" t="s">
        <v>654</v>
      </c>
      <c r="O738" s="149" t="s">
        <v>654</v>
      </c>
      <c r="P738" s="35" t="s">
        <v>46</v>
      </c>
      <c r="Q738" s="35"/>
      <c r="R738" s="35"/>
      <c r="S738" s="35"/>
      <c r="T738" s="35"/>
      <c r="U738" s="35"/>
      <c r="V738" s="35"/>
      <c r="W738" s="35"/>
      <c r="X738" s="35"/>
      <c r="Y738" s="35"/>
      <c r="Z738" s="38" t="str">
        <f t="array" ref="Z738">IFERROR(xlookup(C:C,'Follow up.1'!A:A,'Follow up.1'!AF:AF),"-")</f>
        <v>-</v>
      </c>
      <c r="AA738" s="31"/>
      <c r="AB738" s="31"/>
      <c r="AC738" s="31"/>
      <c r="AD738" s="31"/>
      <c r="AE738" s="31"/>
      <c r="AF738" s="31"/>
      <c r="AG738" s="31"/>
      <c r="AH738" s="31"/>
      <c r="AI738" s="31"/>
      <c r="AJ738" s="31"/>
      <c r="AK738" s="31"/>
      <c r="AL738" s="31"/>
      <c r="AM738" s="31"/>
      <c r="AN738" s="39" t="str">
        <f t="array" ref="AN738">IFNA(TEXT(XLOOKUP(C:C,'Follow up.2'!B:B,'Follow up.2'!AF:AF), "mm/yyyy"), "-")</f>
        <v>-</v>
      </c>
      <c r="AO738" s="31"/>
      <c r="AP738" s="27"/>
      <c r="AQ738" s="3"/>
      <c r="AR738" s="3"/>
      <c r="AS738" s="3"/>
      <c r="AT738" s="3"/>
      <c r="AU738" s="3"/>
      <c r="AV738" s="3"/>
      <c r="AW738" s="3"/>
      <c r="AX738" s="3"/>
      <c r="AY738" s="3"/>
      <c r="AZ738" s="3"/>
      <c r="BA738" s="3"/>
      <c r="BB738" s="3"/>
      <c r="BC738" s="3"/>
      <c r="BD738" s="3"/>
      <c r="BE738" s="3"/>
      <c r="BF738" s="3"/>
      <c r="BG738" s="3"/>
      <c r="BH738" s="3"/>
      <c r="BI738" s="3"/>
    </row>
    <row r="739" ht="12.75" customHeight="1">
      <c r="A739" s="1"/>
      <c r="B739" s="1" t="str">
        <f t="array" ref="B739">ifna(iferror(xlookup(C:C,'1000'!A:A,'1000'!D:D),iferror(xlookup(C:C,'2000'!A:A,'2000'!D:D),xlookup(C:C,'3000'!A:A,'3000'!D:D))),"-")</f>
        <v>-</v>
      </c>
      <c r="C739" s="26">
        <v>646.0</v>
      </c>
      <c r="D739" s="27" t="s">
        <v>2838</v>
      </c>
      <c r="E739" s="27" t="s">
        <v>2839</v>
      </c>
      <c r="F739" s="27" t="s">
        <v>50</v>
      </c>
      <c r="G739" s="27" t="s">
        <v>450</v>
      </c>
      <c r="H739" s="28" t="s">
        <v>2840</v>
      </c>
      <c r="I739" s="29" t="s">
        <v>2841</v>
      </c>
      <c r="J739" s="27" t="s">
        <v>2842</v>
      </c>
      <c r="K739" s="30" t="s">
        <v>569</v>
      </c>
      <c r="L739" s="31" t="s">
        <v>569</v>
      </c>
      <c r="M739" s="31"/>
      <c r="N739" s="153" t="s">
        <v>58</v>
      </c>
      <c r="O739" s="149" t="s">
        <v>58</v>
      </c>
      <c r="P739" s="35"/>
      <c r="Q739" s="35"/>
      <c r="R739" s="35"/>
      <c r="S739" s="35"/>
      <c r="T739" s="35"/>
      <c r="U739" s="35"/>
      <c r="V739" s="35"/>
      <c r="W739" s="35"/>
      <c r="X739" s="35"/>
      <c r="Y739" s="35"/>
      <c r="Z739" s="38" t="str">
        <f t="array" ref="Z739">IFERROR(xlookup(C:C,'Follow up.1'!A:A,'Follow up.1'!AF:AF),"-")</f>
        <v>-</v>
      </c>
      <c r="AA739" s="31"/>
      <c r="AB739" s="31"/>
      <c r="AC739" s="31"/>
      <c r="AD739" s="31"/>
      <c r="AE739" s="31"/>
      <c r="AF739" s="31"/>
      <c r="AG739" s="31"/>
      <c r="AH739" s="31"/>
      <c r="AI739" s="31"/>
      <c r="AJ739" s="31"/>
      <c r="AK739" s="31"/>
      <c r="AL739" s="31"/>
      <c r="AM739" s="31"/>
      <c r="AN739" s="39" t="str">
        <f t="array" ref="AN739">IFNA(TEXT(XLOOKUP(C:C,'Follow up.2'!B:B,'Follow up.2'!AF:AF),if(left(B739,1)="3","x", "mm/yyyy")), "-")</f>
        <v>-</v>
      </c>
      <c r="AO739" s="31"/>
      <c r="AP739" s="27"/>
      <c r="AQ739" s="3"/>
      <c r="AR739" s="3"/>
      <c r="AS739" s="3"/>
      <c r="AT739" s="3"/>
      <c r="AU739" s="3"/>
      <c r="AV739" s="3"/>
      <c r="AW739" s="13"/>
      <c r="AX739" s="13"/>
      <c r="AY739" s="13"/>
      <c r="AZ739" s="13"/>
      <c r="BA739" s="13"/>
      <c r="BB739" s="13"/>
      <c r="BC739" s="13"/>
      <c r="BD739" s="13"/>
      <c r="BE739" s="13"/>
      <c r="BF739" s="13"/>
      <c r="BG739" s="13"/>
      <c r="BH739" s="13"/>
      <c r="BI739" s="13"/>
    </row>
    <row r="740" ht="12.75" customHeight="1">
      <c r="A740" s="1"/>
      <c r="B740" s="1" t="str">
        <f t="array" ref="B740">ifna(iferror(xlookup(C:C,'1000'!A:A,'1000'!D:D),iferror(xlookup(C:C,'2000'!A:A,'2000'!D:D),xlookup(C:C,'3000'!A:A,'3000'!D:D))),"-")</f>
        <v>-</v>
      </c>
      <c r="C740" s="26">
        <v>650.0</v>
      </c>
      <c r="D740" s="27" t="s">
        <v>1803</v>
      </c>
      <c r="E740" s="27" t="s">
        <v>2843</v>
      </c>
      <c r="F740" s="27" t="s">
        <v>50</v>
      </c>
      <c r="G740" s="27" t="s">
        <v>450</v>
      </c>
      <c r="H740" s="62" t="s">
        <v>2844</v>
      </c>
      <c r="I740" s="63">
        <v>0.0</v>
      </c>
      <c r="J740" s="61" t="s">
        <v>2845</v>
      </c>
      <c r="K740" s="30" t="s">
        <v>569</v>
      </c>
      <c r="L740" s="31" t="s">
        <v>569</v>
      </c>
      <c r="M740" s="31"/>
      <c r="N740" s="153" t="s">
        <v>58</v>
      </c>
      <c r="O740" s="149" t="s">
        <v>58</v>
      </c>
      <c r="P740" s="35"/>
      <c r="Q740" s="35"/>
      <c r="R740" s="35"/>
      <c r="S740" s="35"/>
      <c r="T740" s="35"/>
      <c r="U740" s="35"/>
      <c r="V740" s="35"/>
      <c r="W740" s="35"/>
      <c r="X740" s="35"/>
      <c r="Y740" s="35"/>
      <c r="Z740" s="38" t="str">
        <f t="array" ref="Z740">IFERROR(xlookup(C:C,'Follow up.1'!A:A,'Follow up.1'!AF:AF),"-")</f>
        <v>-</v>
      </c>
      <c r="AA740" s="31"/>
      <c r="AB740" s="31"/>
      <c r="AC740" s="31"/>
      <c r="AD740" s="31"/>
      <c r="AE740" s="31"/>
      <c r="AF740" s="31"/>
      <c r="AG740" s="31"/>
      <c r="AH740" s="31"/>
      <c r="AI740" s="31"/>
      <c r="AJ740" s="31"/>
      <c r="AK740" s="31"/>
      <c r="AL740" s="31"/>
      <c r="AM740" s="31"/>
      <c r="AN740" s="39" t="str">
        <f t="array" ref="AN740">IFNA(TEXT(XLOOKUP(C:C,'Follow up.2'!B:B,'Follow up.2'!AF:AF),if(left(B740,1)="3","x", "mm/yyyy")), "-")</f>
        <v>-</v>
      </c>
      <c r="AO740" s="31"/>
      <c r="AP740" s="27"/>
      <c r="AQ740" s="3"/>
      <c r="AR740" s="3"/>
      <c r="AS740" s="3"/>
      <c r="AT740" s="3"/>
      <c r="AU740" s="3"/>
      <c r="AV740" s="3"/>
      <c r="AW740" s="3"/>
      <c r="AX740" s="3"/>
      <c r="AY740" s="3"/>
      <c r="AZ740" s="3"/>
      <c r="BA740" s="3"/>
      <c r="BB740" s="3"/>
      <c r="BC740" s="3"/>
      <c r="BD740" s="3"/>
      <c r="BE740" s="3"/>
      <c r="BF740" s="3"/>
      <c r="BG740" s="3"/>
      <c r="BH740" s="3"/>
      <c r="BI740" s="3"/>
    </row>
    <row r="741" ht="12.75" customHeight="1">
      <c r="A741" s="1"/>
      <c r="B741" s="1" t="str">
        <f t="array" ref="B741">ifna(iferror(xlookup(C:C,'1000'!A:A,'1000'!D:D),iferror(xlookup(C:C,'2000'!A:A,'2000'!D:D),xlookup(C:C,'3000'!A:A,'3000'!D:D))),"-")</f>
        <v>-</v>
      </c>
      <c r="C741" s="26">
        <v>848.0</v>
      </c>
      <c r="D741" s="27" t="s">
        <v>2846</v>
      </c>
      <c r="E741" s="27" t="s">
        <v>2847</v>
      </c>
      <c r="F741" s="27" t="s">
        <v>50</v>
      </c>
      <c r="G741" s="27" t="s">
        <v>450</v>
      </c>
      <c r="H741" s="28" t="s">
        <v>2848</v>
      </c>
      <c r="I741" s="29">
        <v>0.0</v>
      </c>
      <c r="J741" s="27" t="s">
        <v>2849</v>
      </c>
      <c r="K741" s="30" t="s">
        <v>2850</v>
      </c>
      <c r="L741" s="31" t="s">
        <v>2850</v>
      </c>
      <c r="M741" s="51" t="s">
        <v>895</v>
      </c>
      <c r="N741" s="153" t="s">
        <v>58</v>
      </c>
      <c r="O741" s="149" t="s">
        <v>58</v>
      </c>
      <c r="P741" s="35"/>
      <c r="Q741" s="35"/>
      <c r="R741" s="35"/>
      <c r="S741" s="35"/>
      <c r="T741" s="35"/>
      <c r="U741" s="35"/>
      <c r="V741" s="35"/>
      <c r="W741" s="35"/>
      <c r="X741" s="35"/>
      <c r="Y741" s="35"/>
      <c r="Z741" s="38" t="str">
        <f t="array" ref="Z741">IFERROR(xlookup(C:C,'Follow up.1'!A:A,'Follow up.1'!AF:AF),"-")</f>
        <v>-</v>
      </c>
      <c r="AA741" s="31"/>
      <c r="AB741" s="31"/>
      <c r="AC741" s="31"/>
      <c r="AD741" s="31"/>
      <c r="AE741" s="31"/>
      <c r="AF741" s="31"/>
      <c r="AG741" s="31"/>
      <c r="AH741" s="31"/>
      <c r="AI741" s="31"/>
      <c r="AJ741" s="31"/>
      <c r="AK741" s="31"/>
      <c r="AL741" s="31"/>
      <c r="AM741" s="31"/>
      <c r="AN741" s="39" t="str">
        <f t="array" ref="AN741">IFNA(TEXT(XLOOKUP(C:C,'Follow up.2'!B:B,'Follow up.2'!AF:AF),if(left(B741,1)="3","x", "mm/yyyy")), "-")</f>
        <v>-</v>
      </c>
      <c r="AO741" s="31"/>
      <c r="AP741" s="27"/>
      <c r="AQ741" s="3"/>
      <c r="AR741" s="3"/>
      <c r="AS741" s="3"/>
      <c r="AT741" s="3"/>
      <c r="AU741" s="3"/>
      <c r="AV741" s="3"/>
      <c r="AW741" s="3"/>
      <c r="AX741" s="3"/>
      <c r="AY741" s="3"/>
      <c r="AZ741" s="3"/>
      <c r="BA741" s="3"/>
      <c r="BB741" s="3"/>
      <c r="BC741" s="3"/>
      <c r="BD741" s="3"/>
      <c r="BE741" s="3"/>
      <c r="BF741" s="3"/>
      <c r="BG741" s="3"/>
      <c r="BH741" s="3"/>
      <c r="BI741" s="3"/>
    </row>
    <row r="742" ht="12.75" customHeight="1">
      <c r="A742" s="1"/>
      <c r="B742" s="1" t="str">
        <f t="array" ref="B742">ifna(iferror(xlookup(C:C,'1000'!A:A,'1000'!D:D),iferror(xlookup(C:C,'2000'!A:A,'2000'!D:D),xlookup(C:C,'3000'!A:A,'3000'!D:D))),"-")</f>
        <v>-</v>
      </c>
      <c r="C742" s="26">
        <v>854.0</v>
      </c>
      <c r="D742" s="27" t="s">
        <v>885</v>
      </c>
      <c r="E742" s="27" t="s">
        <v>886</v>
      </c>
      <c r="F742" s="27" t="s">
        <v>50</v>
      </c>
      <c r="G742" s="27" t="s">
        <v>450</v>
      </c>
      <c r="H742" s="28" t="s">
        <v>887</v>
      </c>
      <c r="I742" s="29" t="s">
        <v>889</v>
      </c>
      <c r="J742" s="27" t="s">
        <v>888</v>
      </c>
      <c r="K742" s="30" t="s">
        <v>237</v>
      </c>
      <c r="L742" s="31" t="s">
        <v>237</v>
      </c>
      <c r="M742" s="51" t="s">
        <v>895</v>
      </c>
      <c r="N742" s="153" t="s">
        <v>58</v>
      </c>
      <c r="O742" s="149" t="s">
        <v>58</v>
      </c>
      <c r="P742" s="35"/>
      <c r="Q742" s="35"/>
      <c r="R742" s="35"/>
      <c r="S742" s="35"/>
      <c r="T742" s="35"/>
      <c r="U742" s="35"/>
      <c r="V742" s="35"/>
      <c r="W742" s="35"/>
      <c r="X742" s="35"/>
      <c r="Y742" s="35"/>
      <c r="Z742" s="38" t="str">
        <f t="array" ref="Z742">IFERROR(xlookup(C:C,'Follow up.1'!A:A,'Follow up.1'!AF:AF),"-")</f>
        <v>-</v>
      </c>
      <c r="AA742" s="31"/>
      <c r="AB742" s="31"/>
      <c r="AC742" s="31"/>
      <c r="AD742" s="31"/>
      <c r="AE742" s="31"/>
      <c r="AF742" s="31"/>
      <c r="AG742" s="31"/>
      <c r="AH742" s="31"/>
      <c r="AI742" s="31"/>
      <c r="AJ742" s="31"/>
      <c r="AK742" s="31"/>
      <c r="AL742" s="31"/>
      <c r="AM742" s="31"/>
      <c r="AN742" s="39" t="str">
        <f t="array" ref="AN742">IFNA(TEXT(XLOOKUP(C:C,'Follow up.2'!B:B,'Follow up.2'!AF:AF),if(left(B742,1)="3","x", "mm/yyyy")), "-")</f>
        <v>-</v>
      </c>
      <c r="AO742" s="31"/>
      <c r="AP742" s="27"/>
      <c r="AQ742" s="3"/>
      <c r="AR742" s="3"/>
      <c r="AS742" s="3"/>
      <c r="AT742" s="3"/>
      <c r="AU742" s="3"/>
      <c r="AV742" s="3"/>
      <c r="AW742" s="3"/>
      <c r="AX742" s="3"/>
      <c r="AY742" s="3"/>
      <c r="AZ742" s="3"/>
      <c r="BA742" s="3"/>
      <c r="BB742" s="3"/>
      <c r="BC742" s="3"/>
      <c r="BD742" s="3"/>
      <c r="BE742" s="3"/>
      <c r="BF742" s="3"/>
      <c r="BG742" s="3"/>
      <c r="BH742" s="3"/>
      <c r="BI742" s="3"/>
    </row>
    <row r="743" ht="12.75" customHeight="1">
      <c r="A743" s="1"/>
      <c r="B743" s="1" t="str">
        <f t="array" ref="B743">ifna(iferror(xlookup(C:C,'1000'!A:A,'1000'!D:D),iferror(xlookup(C:C,'2000'!A:A,'2000'!D:D),xlookup(C:C,'3000'!A:A,'3000'!D:D))),"-")</f>
        <v>-</v>
      </c>
      <c r="C743" s="26">
        <v>861.0</v>
      </c>
      <c r="D743" s="27" t="s">
        <v>2851</v>
      </c>
      <c r="E743" s="27" t="s">
        <v>2852</v>
      </c>
      <c r="F743" s="27" t="s">
        <v>50</v>
      </c>
      <c r="G743" s="27" t="s">
        <v>450</v>
      </c>
      <c r="H743" s="28" t="s">
        <v>2853</v>
      </c>
      <c r="I743" s="29" t="s">
        <v>2854</v>
      </c>
      <c r="J743" s="27" t="s">
        <v>2855</v>
      </c>
      <c r="K743" s="30" t="s">
        <v>237</v>
      </c>
      <c r="L743" s="31" t="s">
        <v>237</v>
      </c>
      <c r="M743" s="51" t="s">
        <v>895</v>
      </c>
      <c r="N743" s="153" t="s">
        <v>58</v>
      </c>
      <c r="O743" s="149" t="s">
        <v>58</v>
      </c>
      <c r="P743" s="35"/>
      <c r="Q743" s="35"/>
      <c r="R743" s="35"/>
      <c r="S743" s="35"/>
      <c r="T743" s="35"/>
      <c r="U743" s="35"/>
      <c r="V743" s="35"/>
      <c r="W743" s="35"/>
      <c r="X743" s="35"/>
      <c r="Y743" s="35"/>
      <c r="Z743" s="38" t="str">
        <f t="array" ref="Z743">IFERROR(xlookup(C:C,'Follow up.1'!A:A,'Follow up.1'!AF:AF),"-")</f>
        <v>-</v>
      </c>
      <c r="AA743" s="31"/>
      <c r="AB743" s="31"/>
      <c r="AC743" s="31"/>
      <c r="AD743" s="31"/>
      <c r="AE743" s="31"/>
      <c r="AF743" s="31"/>
      <c r="AG743" s="31"/>
      <c r="AH743" s="31"/>
      <c r="AI743" s="31"/>
      <c r="AJ743" s="31"/>
      <c r="AK743" s="31"/>
      <c r="AL743" s="31"/>
      <c r="AM743" s="31"/>
      <c r="AN743" s="39" t="str">
        <f t="array" ref="AN743">IFNA(TEXT(XLOOKUP(C:C,'Follow up.2'!B:B,'Follow up.2'!AF:AF),if(left(B743,1)="3","x", "mm/yyyy")), "-")</f>
        <v>-</v>
      </c>
      <c r="AO743" s="31"/>
      <c r="AP743" s="27"/>
      <c r="AQ743" s="3"/>
      <c r="AR743" s="3"/>
      <c r="AS743" s="3"/>
      <c r="AT743" s="3"/>
      <c r="AU743" s="3"/>
      <c r="AV743" s="3"/>
      <c r="AW743" s="3"/>
      <c r="AX743" s="3"/>
      <c r="AY743" s="3"/>
      <c r="AZ743" s="3"/>
      <c r="BA743" s="3"/>
      <c r="BB743" s="3"/>
      <c r="BC743" s="3"/>
      <c r="BD743" s="3"/>
      <c r="BE743" s="3"/>
      <c r="BF743" s="3"/>
      <c r="BG743" s="3"/>
      <c r="BH743" s="3"/>
      <c r="BI743" s="3"/>
    </row>
    <row r="744" ht="13.5" customHeight="1">
      <c r="A744" s="1"/>
      <c r="B744" s="1" t="str">
        <f t="array" ref="B744">ifna(iferror(xlookup(C:C,'1000'!A:A,'1000'!D:D),iferror(xlookup(C:C,'2000'!A:A,'2000'!D:D),xlookup(C:C,'3000'!A:A,'3000'!D:D))),"-")</f>
        <v>-</v>
      </c>
      <c r="C744" s="26">
        <v>862.0</v>
      </c>
      <c r="D744" s="27" t="s">
        <v>2856</v>
      </c>
      <c r="E744" s="27" t="s">
        <v>1975</v>
      </c>
      <c r="F744" s="27" t="s">
        <v>50</v>
      </c>
      <c r="G744" s="27" t="s">
        <v>450</v>
      </c>
      <c r="H744" s="28" t="s">
        <v>2857</v>
      </c>
      <c r="I744" s="29" t="s">
        <v>2858</v>
      </c>
      <c r="J744" s="27" t="s">
        <v>2859</v>
      </c>
      <c r="K744" s="30" t="s">
        <v>237</v>
      </c>
      <c r="L744" s="31" t="s">
        <v>237</v>
      </c>
      <c r="M744" s="51" t="s">
        <v>895</v>
      </c>
      <c r="N744" s="153" t="s">
        <v>58</v>
      </c>
      <c r="O744" s="149" t="s">
        <v>58</v>
      </c>
      <c r="P744" s="35"/>
      <c r="Q744" s="35"/>
      <c r="R744" s="35"/>
      <c r="S744" s="35"/>
      <c r="T744" s="35"/>
      <c r="U744" s="35"/>
      <c r="V744" s="35"/>
      <c r="W744" s="35"/>
      <c r="X744" s="35"/>
      <c r="Y744" s="35"/>
      <c r="Z744" s="38" t="str">
        <f t="array" ref="Z744">IFERROR(xlookup(C:C,'Follow up.1'!A:A,'Follow up.1'!AF:AF),"-")</f>
        <v>-</v>
      </c>
      <c r="AA744" s="31"/>
      <c r="AB744" s="31"/>
      <c r="AC744" s="31"/>
      <c r="AD744" s="31"/>
      <c r="AE744" s="31"/>
      <c r="AF744" s="31"/>
      <c r="AG744" s="31"/>
      <c r="AH744" s="31"/>
      <c r="AI744" s="31"/>
      <c r="AJ744" s="31"/>
      <c r="AK744" s="31"/>
      <c r="AL744" s="31"/>
      <c r="AM744" s="31"/>
      <c r="AN744" s="39" t="str">
        <f t="array" ref="AN744">IFNA(TEXT(XLOOKUP(C:C,'Follow up.2'!B:B,'Follow up.2'!AF:AF),if(left(B744,1)="3","x", "mm/yyyy")), "-")</f>
        <v>-</v>
      </c>
      <c r="AO744" s="31"/>
      <c r="AP744" s="27"/>
      <c r="AQ744" s="3"/>
      <c r="AR744" s="3"/>
      <c r="AS744" s="3"/>
      <c r="AT744" s="3"/>
      <c r="AU744" s="3"/>
      <c r="AV744" s="3"/>
      <c r="AW744" s="3"/>
      <c r="AX744" s="3"/>
      <c r="AY744" s="3"/>
      <c r="AZ744" s="3"/>
      <c r="BA744" s="3"/>
      <c r="BB744" s="3"/>
      <c r="BC744" s="3"/>
      <c r="BD744" s="3"/>
      <c r="BE744" s="3"/>
      <c r="BF744" s="3"/>
      <c r="BG744" s="3"/>
      <c r="BH744" s="3"/>
      <c r="BI744" s="3"/>
    </row>
    <row r="745" ht="12.75" customHeight="1">
      <c r="A745" s="1"/>
      <c r="B745" s="1" t="str">
        <f t="array" ref="B745">ifna(iferror(xlookup(C:C,'1000'!A:A,'1000'!D:D),iferror(xlookup(C:C,'2000'!A:A,'2000'!D:D),xlookup(C:C,'3000'!A:A,'3000'!D:D))),"-")</f>
        <v>-</v>
      </c>
      <c r="C745" s="26">
        <v>877.0</v>
      </c>
      <c r="D745" s="27" t="s">
        <v>2860</v>
      </c>
      <c r="E745" s="27" t="s">
        <v>2861</v>
      </c>
      <c r="F745" s="27" t="s">
        <v>50</v>
      </c>
      <c r="G745" s="27" t="s">
        <v>450</v>
      </c>
      <c r="H745" s="28" t="s">
        <v>2862</v>
      </c>
      <c r="I745" s="29" t="s">
        <v>2863</v>
      </c>
      <c r="J745" s="27" t="s">
        <v>2864</v>
      </c>
      <c r="K745" s="30" t="s">
        <v>42</v>
      </c>
      <c r="L745" s="27" t="s">
        <v>42</v>
      </c>
      <c r="M745" s="51" t="s">
        <v>895</v>
      </c>
      <c r="N745" s="153" t="s">
        <v>58</v>
      </c>
      <c r="O745" s="149" t="s">
        <v>58</v>
      </c>
      <c r="P745" s="66"/>
      <c r="Q745" s="66"/>
      <c r="R745" s="66"/>
      <c r="S745" s="66"/>
      <c r="T745" s="66"/>
      <c r="U745" s="66"/>
      <c r="V745" s="66"/>
      <c r="W745" s="66"/>
      <c r="X745" s="66"/>
      <c r="Y745" s="66"/>
      <c r="Z745" s="38" t="str">
        <f t="array" ref="Z745">IFERROR(xlookup(C:C,'Follow up.1'!A:A,'Follow up.1'!AF:AF),"-")</f>
        <v>-</v>
      </c>
      <c r="AA745" s="27"/>
      <c r="AB745" s="27"/>
      <c r="AC745" s="27"/>
      <c r="AD745" s="27"/>
      <c r="AE745" s="27"/>
      <c r="AF745" s="27"/>
      <c r="AG745" s="27"/>
      <c r="AH745" s="27"/>
      <c r="AI745" s="27"/>
      <c r="AJ745" s="27"/>
      <c r="AK745" s="27"/>
      <c r="AL745" s="27"/>
      <c r="AM745" s="27"/>
      <c r="AN745" s="39" t="str">
        <f t="array" ref="AN745">IFNA(TEXT(XLOOKUP(C:C,'Follow up.2'!B:B,'Follow up.2'!AF:AF),if(left(B745,1)="3","x", "mm/yyyy")), "-")</f>
        <v>-</v>
      </c>
      <c r="AO745" s="27"/>
      <c r="AP745" s="27"/>
      <c r="AQ745" s="3"/>
      <c r="AR745" s="3"/>
      <c r="AS745" s="3"/>
      <c r="AT745" s="3"/>
      <c r="AU745" s="3"/>
      <c r="AV745" s="3"/>
      <c r="AW745" s="3"/>
      <c r="AX745" s="3"/>
      <c r="AY745" s="3"/>
      <c r="AZ745" s="3"/>
      <c r="BA745" s="3"/>
      <c r="BB745" s="3"/>
      <c r="BC745" s="3"/>
      <c r="BD745" s="3"/>
      <c r="BE745" s="3"/>
      <c r="BF745" s="3"/>
      <c r="BG745" s="3"/>
      <c r="BH745" s="3"/>
      <c r="BI745" s="3"/>
    </row>
    <row r="746" ht="12.75" customHeight="1">
      <c r="A746" s="1"/>
      <c r="B746" s="1" t="str">
        <f t="array" ref="B746">ifna(iferror(xlookup(C:C,'1000'!A:A,'1000'!D:D),iferror(xlookup(C:C,'2000'!A:A,'2000'!D:D),xlookup(C:C,'3000'!A:A,'3000'!D:D))),"-")</f>
        <v>-</v>
      </c>
      <c r="C746" s="26">
        <v>899.0</v>
      </c>
      <c r="D746" s="27" t="s">
        <v>2637</v>
      </c>
      <c r="E746" s="27" t="s">
        <v>2865</v>
      </c>
      <c r="F746" s="27" t="s">
        <v>50</v>
      </c>
      <c r="G746" s="27" t="s">
        <v>450</v>
      </c>
      <c r="H746" s="28" t="s">
        <v>2866</v>
      </c>
      <c r="I746" s="29" t="s">
        <v>2867</v>
      </c>
      <c r="J746" s="27" t="s">
        <v>2868</v>
      </c>
      <c r="K746" s="30" t="s">
        <v>42</v>
      </c>
      <c r="L746" s="27" t="s">
        <v>42</v>
      </c>
      <c r="M746" s="51" t="s">
        <v>895</v>
      </c>
      <c r="N746" s="153" t="s">
        <v>58</v>
      </c>
      <c r="O746" s="149" t="s">
        <v>58</v>
      </c>
      <c r="P746" s="66"/>
      <c r="Q746" s="66"/>
      <c r="R746" s="66"/>
      <c r="S746" s="66"/>
      <c r="T746" s="66"/>
      <c r="U746" s="66"/>
      <c r="V746" s="66"/>
      <c r="W746" s="66"/>
      <c r="X746" s="66"/>
      <c r="Y746" s="66"/>
      <c r="Z746" s="38" t="str">
        <f t="array" ref="Z746">IFERROR(xlookup(C:C,'Follow up.1'!A:A,'Follow up.1'!AF:AF),"-")</f>
        <v>-</v>
      </c>
      <c r="AA746" s="27"/>
      <c r="AB746" s="27"/>
      <c r="AC746" s="27"/>
      <c r="AD746" s="27"/>
      <c r="AE746" s="27"/>
      <c r="AF746" s="27"/>
      <c r="AG746" s="27"/>
      <c r="AH746" s="27"/>
      <c r="AI746" s="27"/>
      <c r="AJ746" s="27"/>
      <c r="AK746" s="27"/>
      <c r="AL746" s="27"/>
      <c r="AM746" s="27"/>
      <c r="AN746" s="39" t="str">
        <f t="array" ref="AN746">IFNA(TEXT(XLOOKUP(C:C,'Follow up.2'!B:B,'Follow up.2'!AF:AF),if(left(B746,1)="3","x", "mm/yyyy")), "-")</f>
        <v>-</v>
      </c>
      <c r="AO746" s="27"/>
      <c r="AP746" s="27"/>
      <c r="AQ746" s="3"/>
      <c r="AR746" s="3"/>
      <c r="AS746" s="3"/>
      <c r="AT746" s="3"/>
      <c r="AU746" s="3"/>
      <c r="AV746" s="3"/>
      <c r="AW746" s="3"/>
      <c r="AX746" s="3"/>
      <c r="AY746" s="3"/>
      <c r="AZ746" s="3"/>
      <c r="BA746" s="3"/>
      <c r="BB746" s="3"/>
      <c r="BC746" s="3"/>
      <c r="BD746" s="3"/>
      <c r="BE746" s="3"/>
      <c r="BF746" s="3"/>
      <c r="BG746" s="3"/>
      <c r="BH746" s="3"/>
      <c r="BI746" s="3"/>
    </row>
    <row r="747" ht="12.75" customHeight="1">
      <c r="A747" s="1"/>
      <c r="B747" s="1" t="str">
        <f t="array" ref="B747">ifna(iferror(xlookup(C:C,'1000'!A:A,'1000'!D:D),iferror(xlookup(C:C,'2000'!A:A,'2000'!D:D),xlookup(C:C,'3000'!A:A,'3000'!D:D))),"-")</f>
        <v>-</v>
      </c>
      <c r="C747" s="26">
        <v>903.0</v>
      </c>
      <c r="D747" s="27" t="s">
        <v>1767</v>
      </c>
      <c r="E747" s="27" t="s">
        <v>2869</v>
      </c>
      <c r="F747" s="27" t="s">
        <v>50</v>
      </c>
      <c r="G747" s="27" t="s">
        <v>450</v>
      </c>
      <c r="H747" s="28" t="s">
        <v>2870</v>
      </c>
      <c r="I747" s="29" t="s">
        <v>2871</v>
      </c>
      <c r="J747" s="27" t="s">
        <v>2787</v>
      </c>
      <c r="K747" s="30" t="s">
        <v>42</v>
      </c>
      <c r="L747" s="27" t="s">
        <v>42</v>
      </c>
      <c r="M747" s="51" t="s">
        <v>895</v>
      </c>
      <c r="N747" s="153" t="s">
        <v>58</v>
      </c>
      <c r="O747" s="149" t="s">
        <v>58</v>
      </c>
      <c r="P747" s="66"/>
      <c r="Q747" s="66"/>
      <c r="R747" s="66"/>
      <c r="S747" s="66"/>
      <c r="T747" s="66"/>
      <c r="U747" s="66"/>
      <c r="V747" s="66"/>
      <c r="W747" s="66"/>
      <c r="X747" s="66"/>
      <c r="Y747" s="66"/>
      <c r="Z747" s="38" t="str">
        <f t="array" ref="Z747">IFERROR(xlookup(C:C,'Follow up.1'!A:A,'Follow up.1'!AF:AF),"-")</f>
        <v>-</v>
      </c>
      <c r="AA747" s="27"/>
      <c r="AB747" s="27"/>
      <c r="AC747" s="27"/>
      <c r="AD747" s="27"/>
      <c r="AE747" s="27"/>
      <c r="AF747" s="27"/>
      <c r="AG747" s="27"/>
      <c r="AH747" s="27"/>
      <c r="AI747" s="27"/>
      <c r="AJ747" s="27"/>
      <c r="AK747" s="27"/>
      <c r="AL747" s="27"/>
      <c r="AM747" s="27"/>
      <c r="AN747" s="39" t="str">
        <f t="array" ref="AN747">IFNA(TEXT(XLOOKUP(C:C,'Follow up.2'!B:B,'Follow up.2'!AF:AF),if(left(B747,1)="3","x", "mm/yyyy")), "-")</f>
        <v>-</v>
      </c>
      <c r="AO747" s="27"/>
      <c r="AP747" s="27"/>
      <c r="AQ747" s="3"/>
      <c r="AR747" s="3"/>
      <c r="AS747" s="3"/>
      <c r="AT747" s="3"/>
      <c r="AU747" s="3"/>
      <c r="AV747" s="3"/>
      <c r="AW747" s="3"/>
      <c r="AX747" s="3"/>
      <c r="AY747" s="3"/>
      <c r="AZ747" s="3"/>
      <c r="BA747" s="3"/>
      <c r="BB747" s="3"/>
      <c r="BC747" s="3"/>
      <c r="BD747" s="3"/>
      <c r="BE747" s="3"/>
      <c r="BF747" s="3"/>
      <c r="BG747" s="3"/>
      <c r="BH747" s="3"/>
      <c r="BI747" s="3"/>
    </row>
    <row r="748" ht="12.75" customHeight="1">
      <c r="A748" s="1"/>
      <c r="B748" s="1" t="str">
        <f t="array" ref="B748">ifna(iferror(xlookup(C:C,'1000'!A:A,'1000'!D:D),iferror(xlookup(C:C,'2000'!A:A,'2000'!D:D),xlookup(C:C,'3000'!A:A,'3000'!D:D))),"-")</f>
        <v>-</v>
      </c>
      <c r="C748" s="26">
        <v>1069.0</v>
      </c>
      <c r="D748" s="27" t="s">
        <v>1530</v>
      </c>
      <c r="E748" s="27" t="s">
        <v>2872</v>
      </c>
      <c r="F748" s="27" t="s">
        <v>50</v>
      </c>
      <c r="G748" s="27" t="s">
        <v>450</v>
      </c>
      <c r="H748" s="28" t="s">
        <v>2873</v>
      </c>
      <c r="I748" s="29" t="s">
        <v>2874</v>
      </c>
      <c r="J748" s="27" t="s">
        <v>2875</v>
      </c>
      <c r="K748" s="30" t="s">
        <v>42</v>
      </c>
      <c r="L748" s="31" t="s">
        <v>42</v>
      </c>
      <c r="M748" s="51" t="s">
        <v>895</v>
      </c>
      <c r="N748" s="153" t="s">
        <v>58</v>
      </c>
      <c r="O748" s="149" t="s">
        <v>58</v>
      </c>
      <c r="P748" s="35" t="s">
        <v>88</v>
      </c>
      <c r="Q748" s="35"/>
      <c r="R748" s="35"/>
      <c r="S748" s="35"/>
      <c r="T748" s="35"/>
      <c r="U748" s="35"/>
      <c r="V748" s="35"/>
      <c r="W748" s="35"/>
      <c r="X748" s="35"/>
      <c r="Y748" s="35"/>
      <c r="Z748" s="38" t="str">
        <f t="array" ref="Z748">IFERROR(xlookup(C:C,'Follow up.1'!A:A,'Follow up.1'!AF:AF),"-")</f>
        <v>-</v>
      </c>
      <c r="AA748" s="31"/>
      <c r="AB748" s="31"/>
      <c r="AC748" s="31"/>
      <c r="AD748" s="31"/>
      <c r="AE748" s="31"/>
      <c r="AF748" s="31"/>
      <c r="AG748" s="31"/>
      <c r="AH748" s="31"/>
      <c r="AI748" s="31"/>
      <c r="AJ748" s="31"/>
      <c r="AK748" s="31"/>
      <c r="AL748" s="31"/>
      <c r="AM748" s="31"/>
      <c r="AN748" s="39" t="str">
        <f t="array" ref="AN748">IFNA(TEXT(XLOOKUP(C:C,'Follow up.2'!B:B,'Follow up.2'!AF:AF), "mm/yyyy"), "-")</f>
        <v>-</v>
      </c>
      <c r="AO748" s="31"/>
      <c r="AP748" s="27"/>
      <c r="AQ748" s="3"/>
      <c r="AR748" s="3"/>
      <c r="AS748" s="3"/>
      <c r="AT748" s="3"/>
      <c r="AU748" s="3"/>
      <c r="AV748" s="3"/>
      <c r="AW748" s="3"/>
      <c r="AX748" s="3"/>
      <c r="AY748" s="3"/>
      <c r="AZ748" s="3"/>
      <c r="BA748" s="3"/>
      <c r="BB748" s="3"/>
      <c r="BC748" s="3"/>
      <c r="BD748" s="3"/>
      <c r="BE748" s="3"/>
      <c r="BF748" s="3"/>
      <c r="BG748" s="3"/>
      <c r="BH748" s="3"/>
      <c r="BI748" s="3"/>
    </row>
    <row r="749" ht="12.75" customHeight="1">
      <c r="A749" s="1"/>
      <c r="B749" s="1" t="str">
        <f t="array" ref="B749">ifna(iferror(xlookup(C:C,'1000'!A:A,'1000'!D:D),iferror(xlookup(C:C,'2000'!A:A,'2000'!D:D),xlookup(C:C,'3000'!A:A,'3000'!D:D))),"-")</f>
        <v>-</v>
      </c>
      <c r="C749" s="26">
        <v>1103.0</v>
      </c>
      <c r="D749" s="27" t="s">
        <v>2876</v>
      </c>
      <c r="E749" s="27" t="s">
        <v>2877</v>
      </c>
      <c r="F749" s="27" t="s">
        <v>50</v>
      </c>
      <c r="G749" s="27" t="s">
        <v>450</v>
      </c>
      <c r="H749" s="28" t="s">
        <v>2878</v>
      </c>
      <c r="I749" s="29">
        <v>0.0</v>
      </c>
      <c r="J749" s="27" t="s">
        <v>2879</v>
      </c>
      <c r="K749" s="30" t="s">
        <v>42</v>
      </c>
      <c r="L749" s="31" t="s">
        <v>42</v>
      </c>
      <c r="M749" s="51" t="s">
        <v>895</v>
      </c>
      <c r="N749" s="82" t="s">
        <v>654</v>
      </c>
      <c r="O749" s="149" t="s">
        <v>654</v>
      </c>
      <c r="P749" s="35" t="s">
        <v>76</v>
      </c>
      <c r="Q749" s="35" t="s">
        <v>106</v>
      </c>
      <c r="R749" s="35"/>
      <c r="S749" s="35"/>
      <c r="T749" s="35"/>
      <c r="U749" s="35"/>
      <c r="V749" s="35"/>
      <c r="W749" s="35"/>
      <c r="X749" s="35"/>
      <c r="Y749" s="35"/>
      <c r="Z749" s="38" t="str">
        <f t="array" ref="Z749">IFERROR(xlookup(C:C,'Follow up.1'!A:A,'Follow up.1'!AF:AF),"-")</f>
        <v>-</v>
      </c>
      <c r="AA749" s="31"/>
      <c r="AB749" s="31"/>
      <c r="AC749" s="31"/>
      <c r="AD749" s="31"/>
      <c r="AE749" s="31"/>
      <c r="AF749" s="31"/>
      <c r="AG749" s="31"/>
      <c r="AH749" s="31"/>
      <c r="AI749" s="31"/>
      <c r="AJ749" s="31"/>
      <c r="AK749" s="31"/>
      <c r="AL749" s="31"/>
      <c r="AM749" s="31"/>
      <c r="AN749" s="39" t="str">
        <f t="array" ref="AN749">IFNA(TEXT(XLOOKUP(C:C,'Follow up.2'!B:B,'Follow up.2'!AF:AF), "mm/yyyy"), "-")</f>
        <v>-</v>
      </c>
      <c r="AO749" s="31"/>
      <c r="AP749" s="27"/>
      <c r="AQ749" s="3"/>
      <c r="AR749" s="3"/>
      <c r="AS749" s="3"/>
      <c r="AT749" s="3"/>
      <c r="AU749" s="3"/>
      <c r="AV749" s="3"/>
      <c r="AW749" s="3"/>
      <c r="AX749" s="3"/>
      <c r="AY749" s="3"/>
      <c r="AZ749" s="3"/>
      <c r="BA749" s="3"/>
      <c r="BB749" s="3"/>
      <c r="BC749" s="3"/>
      <c r="BD749" s="3"/>
      <c r="BE749" s="3"/>
      <c r="BF749" s="3"/>
      <c r="BG749" s="3"/>
      <c r="BH749" s="3"/>
      <c r="BI749" s="3"/>
    </row>
    <row r="750" ht="12.75" customHeight="1">
      <c r="A750" s="1"/>
      <c r="B750" s="1" t="str">
        <f t="array" ref="B750">ifna(iferror(xlookup(C:C,'1000'!A:A,'1000'!D:D),iferror(xlookup(C:C,'2000'!A:A,'2000'!D:D),xlookup(C:C,'3000'!A:A,'3000'!D:D))),"-")</f>
        <v>-</v>
      </c>
      <c r="C750" s="26">
        <v>1120.0</v>
      </c>
      <c r="D750" s="27" t="s">
        <v>1409</v>
      </c>
      <c r="E750" s="27" t="s">
        <v>900</v>
      </c>
      <c r="F750" s="27" t="s">
        <v>50</v>
      </c>
      <c r="G750" s="27" t="s">
        <v>450</v>
      </c>
      <c r="H750" s="28" t="s">
        <v>2880</v>
      </c>
      <c r="I750" s="29" t="s">
        <v>2881</v>
      </c>
      <c r="J750" s="27"/>
      <c r="K750" s="30" t="s">
        <v>42</v>
      </c>
      <c r="L750" s="31" t="s">
        <v>42</v>
      </c>
      <c r="M750" s="51" t="s">
        <v>895</v>
      </c>
      <c r="N750" s="153" t="s">
        <v>58</v>
      </c>
      <c r="O750" s="149" t="s">
        <v>58</v>
      </c>
      <c r="P750" s="35" t="s">
        <v>76</v>
      </c>
      <c r="Q750" s="35" t="s">
        <v>46</v>
      </c>
      <c r="R750" s="35" t="s">
        <v>56</v>
      </c>
      <c r="S750" s="35"/>
      <c r="T750" s="35"/>
      <c r="U750" s="35"/>
      <c r="V750" s="35"/>
      <c r="W750" s="35"/>
      <c r="X750" s="35"/>
      <c r="Y750" s="35"/>
      <c r="Z750" s="38" t="str">
        <f t="array" ref="Z750">IFERROR(xlookup(C:C,'Follow up.1'!A:A,'Follow up.1'!AF:AF),"-")</f>
        <v>-</v>
      </c>
      <c r="AA750" s="31"/>
      <c r="AB750" s="31"/>
      <c r="AC750" s="31"/>
      <c r="AD750" s="31"/>
      <c r="AE750" s="31"/>
      <c r="AF750" s="31"/>
      <c r="AG750" s="31"/>
      <c r="AH750" s="31"/>
      <c r="AI750" s="31"/>
      <c r="AJ750" s="31"/>
      <c r="AK750" s="31"/>
      <c r="AL750" s="31"/>
      <c r="AM750" s="31"/>
      <c r="AN750" s="39" t="str">
        <f t="array" ref="AN750">IFNA(TEXT(XLOOKUP(C:C,'Follow up.2'!B:B,'Follow up.2'!AF:AF), "mm/yyyy"), "-")</f>
        <v>-</v>
      </c>
      <c r="AO750" s="31"/>
      <c r="AP750" s="27"/>
      <c r="AQ750" s="3"/>
      <c r="AR750" s="3"/>
      <c r="AS750" s="3"/>
      <c r="AT750" s="3"/>
      <c r="AU750" s="3"/>
      <c r="AV750" s="3"/>
      <c r="AW750" s="3"/>
      <c r="AX750" s="3"/>
      <c r="AY750" s="3"/>
      <c r="AZ750" s="3"/>
      <c r="BA750" s="3"/>
      <c r="BB750" s="3"/>
      <c r="BC750" s="3"/>
      <c r="BD750" s="3"/>
      <c r="BE750" s="3"/>
      <c r="BF750" s="3"/>
      <c r="BG750" s="3"/>
      <c r="BH750" s="3"/>
      <c r="BI750" s="3"/>
    </row>
    <row r="751" ht="12.75" customHeight="1">
      <c r="A751" s="1"/>
      <c r="B751" s="1" t="str">
        <f t="array" ref="B751">ifna(iferror(xlookup(C:C,'1000'!A:A,'1000'!D:D),iferror(xlookup(C:C,'2000'!A:A,'2000'!D:D),xlookup(C:C,'3000'!A:A,'3000'!D:D))),"-")</f>
        <v>-</v>
      </c>
      <c r="C751" s="26">
        <v>1150.0</v>
      </c>
      <c r="D751" s="27" t="s">
        <v>931</v>
      </c>
      <c r="E751" s="27" t="s">
        <v>2882</v>
      </c>
      <c r="F751" s="27" t="s">
        <v>50</v>
      </c>
      <c r="G751" s="27" t="s">
        <v>450</v>
      </c>
      <c r="H751" s="28" t="s">
        <v>2883</v>
      </c>
      <c r="I751" s="29" t="s">
        <v>2884</v>
      </c>
      <c r="J751" s="27"/>
      <c r="K751" s="30" t="s">
        <v>42</v>
      </c>
      <c r="L751" s="31" t="s">
        <v>42</v>
      </c>
      <c r="M751" s="51" t="s">
        <v>895</v>
      </c>
      <c r="N751" s="153" t="s">
        <v>58</v>
      </c>
      <c r="O751" s="149" t="s">
        <v>58</v>
      </c>
      <c r="P751" s="206" t="s">
        <v>106</v>
      </c>
      <c r="Q751" s="35"/>
      <c r="R751" s="35"/>
      <c r="S751" s="35"/>
      <c r="T751" s="35"/>
      <c r="U751" s="35"/>
      <c r="V751" s="35"/>
      <c r="W751" s="35"/>
      <c r="X751" s="35"/>
      <c r="Y751" s="35"/>
      <c r="Z751" s="38" t="str">
        <f t="array" ref="Z751">IFERROR(xlookup(C:C,'Follow up.1'!A:A,'Follow up.1'!AF:AF),"-")</f>
        <v>-</v>
      </c>
      <c r="AA751" s="31"/>
      <c r="AB751" s="31"/>
      <c r="AC751" s="31"/>
      <c r="AD751" s="31"/>
      <c r="AE751" s="31"/>
      <c r="AF751" s="31"/>
      <c r="AG751" s="31"/>
      <c r="AH751" s="31"/>
      <c r="AI751" s="31"/>
      <c r="AJ751" s="31"/>
      <c r="AK751" s="31"/>
      <c r="AL751" s="31"/>
      <c r="AM751" s="31"/>
      <c r="AN751" s="39" t="str">
        <f t="array" ref="AN751">IFNA(TEXT(XLOOKUP(C:C,'Follow up.2'!B:B,'Follow up.2'!AF:AF), "mm/yyyy"), "-")</f>
        <v>-</v>
      </c>
      <c r="AO751" s="31"/>
      <c r="AP751" s="27"/>
      <c r="AQ751" s="3"/>
      <c r="AR751" s="3"/>
      <c r="AS751" s="3"/>
      <c r="AT751" s="3"/>
      <c r="AU751" s="3"/>
      <c r="AV751" s="3"/>
      <c r="AW751" s="3"/>
      <c r="AX751" s="3"/>
      <c r="AY751" s="3"/>
      <c r="AZ751" s="3"/>
      <c r="BA751" s="3"/>
      <c r="BB751" s="3"/>
      <c r="BC751" s="3"/>
      <c r="BD751" s="3"/>
      <c r="BE751" s="3"/>
      <c r="BF751" s="3"/>
      <c r="BG751" s="3"/>
      <c r="BH751" s="3"/>
      <c r="BI751" s="3"/>
    </row>
    <row r="752" ht="12.75" customHeight="1">
      <c r="A752" s="1"/>
      <c r="B752" s="1">
        <f t="array" ref="B752">ifna(iferror(xlookup(C:C,'1000'!A:A,'1000'!D:D),iferror(xlookup(C:C,'2000'!A:A,'2000'!D:D),xlookup(C:C,'3000'!A:A,'3000'!D:D))),"-")</f>
        <v>2030</v>
      </c>
      <c r="C752" s="26">
        <v>821.0</v>
      </c>
      <c r="D752" s="27" t="s">
        <v>2885</v>
      </c>
      <c r="E752" s="27" t="s">
        <v>2886</v>
      </c>
      <c r="F752" s="27" t="s">
        <v>50</v>
      </c>
      <c r="G752" s="27" t="s">
        <v>455</v>
      </c>
      <c r="H752" s="28" t="s">
        <v>2285</v>
      </c>
      <c r="I752" s="29" t="s">
        <v>2887</v>
      </c>
      <c r="J752" s="27" t="s">
        <v>2888</v>
      </c>
      <c r="K752" s="30" t="s">
        <v>42</v>
      </c>
      <c r="L752" s="31" t="s">
        <v>42</v>
      </c>
      <c r="M752" s="32" t="s">
        <v>2889</v>
      </c>
      <c r="N752" s="33" t="s">
        <v>654</v>
      </c>
      <c r="O752" s="86" t="s">
        <v>654</v>
      </c>
      <c r="P752" s="206" t="s">
        <v>46</v>
      </c>
      <c r="Q752" s="35" t="s">
        <v>46</v>
      </c>
      <c r="R752" s="35" t="s">
        <v>46</v>
      </c>
      <c r="S752" s="35" t="s">
        <v>46</v>
      </c>
      <c r="T752" s="35" t="s">
        <v>46</v>
      </c>
      <c r="U752" s="35" t="s">
        <v>46</v>
      </c>
      <c r="V752" s="65" t="s">
        <v>45</v>
      </c>
      <c r="W752" s="35" t="s">
        <v>46</v>
      </c>
      <c r="X752" s="35" t="s">
        <v>46</v>
      </c>
      <c r="Y752" s="35" t="s">
        <v>46</v>
      </c>
      <c r="Z752" s="38" t="str">
        <f t="array" ref="Z752">IFERROR(xlookup(C:C,'Follow up.1'!A:A,'Follow up.1'!AF:AF),"-")</f>
        <v> 7/25</v>
      </c>
      <c r="AA752" s="32" t="s">
        <v>46</v>
      </c>
      <c r="AB752" s="32" t="s">
        <v>57</v>
      </c>
      <c r="AC752" s="32" t="s">
        <v>87</v>
      </c>
      <c r="AD752" s="32" t="s">
        <v>56</v>
      </c>
      <c r="AE752" s="32"/>
      <c r="AF752" s="32" t="s">
        <v>68</v>
      </c>
      <c r="AG752" s="31"/>
      <c r="AH752" s="31"/>
      <c r="AI752" s="31"/>
      <c r="AJ752" s="31"/>
      <c r="AK752" s="31"/>
      <c r="AL752" s="31"/>
      <c r="AM752" s="31"/>
      <c r="AN752" s="39" t="str">
        <f t="array" ref="AN752">IFNA(TEXT(XLOOKUP(C:C,'Follow up.2'!B:B,'Follow up.2'!AF:AF),if(left(B752,1)="3","x", "mm/yyyy")), "-")</f>
        <v/>
      </c>
      <c r="AO752" s="31"/>
      <c r="AP752" s="27"/>
      <c r="AQ752" s="3"/>
      <c r="AR752" s="3"/>
      <c r="AS752" s="3"/>
      <c r="AT752" s="3"/>
      <c r="AU752" s="3"/>
      <c r="AV752" s="3"/>
      <c r="AW752" s="13"/>
      <c r="AX752" s="13"/>
      <c r="AY752" s="13"/>
      <c r="AZ752" s="13"/>
      <c r="BA752" s="13"/>
      <c r="BB752" s="13"/>
      <c r="BC752" s="13"/>
      <c r="BD752" s="13"/>
      <c r="BE752" s="13"/>
      <c r="BF752" s="13"/>
      <c r="BG752" s="13"/>
      <c r="BH752" s="13"/>
      <c r="BI752" s="13"/>
    </row>
    <row r="753" ht="12.75" customHeight="1">
      <c r="A753" s="1"/>
      <c r="B753" s="1">
        <f t="array" ref="B753">ifna(iferror(xlookup(C:C,'1000'!A:A,'1000'!D:D),iferror(xlookup(C:C,'2000'!A:A,'2000'!D:D),xlookup(C:C,'3000'!A:A,'3000'!D:D))),"-")</f>
        <v>2037</v>
      </c>
      <c r="C753" s="26">
        <v>912.0</v>
      </c>
      <c r="D753" s="27" t="s">
        <v>2890</v>
      </c>
      <c r="E753" s="27" t="s">
        <v>215</v>
      </c>
      <c r="F753" s="27" t="s">
        <v>50</v>
      </c>
      <c r="G753" s="27" t="s">
        <v>455</v>
      </c>
      <c r="H753" s="28" t="s">
        <v>2891</v>
      </c>
      <c r="I753" s="29" t="s">
        <v>2892</v>
      </c>
      <c r="J753" s="27" t="s">
        <v>2892</v>
      </c>
      <c r="K753" s="30" t="s">
        <v>42</v>
      </c>
      <c r="L753" s="27" t="s">
        <v>42</v>
      </c>
      <c r="M753" s="27"/>
      <c r="N753" s="153" t="s">
        <v>58</v>
      </c>
      <c r="O753" s="149" t="s">
        <v>58</v>
      </c>
      <c r="P753" s="35" t="s">
        <v>46</v>
      </c>
      <c r="Q753" s="66" t="s">
        <v>46</v>
      </c>
      <c r="R753" s="66" t="s">
        <v>45</v>
      </c>
      <c r="S753" s="66"/>
      <c r="T753" s="66"/>
      <c r="U753" s="66"/>
      <c r="V753" s="66"/>
      <c r="W753" s="66"/>
      <c r="X753" s="66"/>
      <c r="Y753" s="66"/>
      <c r="Z753" s="38" t="str">
        <f t="array" ref="Z753">IFERROR(xlookup(C:C,'Follow up.1'!A:A,'Follow up.1'!AF:AF),"-")</f>
        <v/>
      </c>
      <c r="AA753" s="27"/>
      <c r="AB753" s="27"/>
      <c r="AC753" s="27"/>
      <c r="AD753" s="27"/>
      <c r="AE753" s="27"/>
      <c r="AF753" s="27"/>
      <c r="AG753" s="27"/>
      <c r="AH753" s="27"/>
      <c r="AI753" s="27"/>
      <c r="AJ753" s="27"/>
      <c r="AK753" s="27"/>
      <c r="AL753" s="27"/>
      <c r="AM753" s="27"/>
      <c r="AN753" s="39" t="str">
        <f t="array" ref="AN753">IFNA(TEXT(XLOOKUP(C:C,'Follow up.2'!B:B,'Follow up.2'!AF:AF),if(left(B753,1)="3","x", "mm/yyyy")), "-")</f>
        <v>-</v>
      </c>
      <c r="AO753" s="27"/>
      <c r="AP753" s="27"/>
      <c r="AQ753" s="3"/>
      <c r="AR753" s="3"/>
      <c r="AS753" s="3"/>
      <c r="AT753" s="3"/>
      <c r="AU753" s="3"/>
      <c r="AV753" s="3"/>
      <c r="AW753" s="3"/>
      <c r="AX753" s="3"/>
      <c r="AY753" s="3"/>
      <c r="AZ753" s="3"/>
      <c r="BA753" s="3"/>
      <c r="BB753" s="3"/>
      <c r="BC753" s="3"/>
      <c r="BD753" s="3"/>
      <c r="BE753" s="3"/>
      <c r="BF753" s="3"/>
      <c r="BG753" s="3"/>
      <c r="BH753" s="3"/>
      <c r="BI753" s="3"/>
    </row>
    <row r="754" ht="12.75" customHeight="1">
      <c r="A754" s="1"/>
      <c r="B754" s="1" t="str">
        <f t="array" ref="B754">ifna(iferror(xlookup(C:C,'1000'!A:A,'1000'!D:D),iferror(xlookup(C:C,'2000'!A:A,'2000'!D:D),xlookup(C:C,'3000'!A:A,'3000'!D:D))),"-")</f>
        <v>-</v>
      </c>
      <c r="C754" s="26">
        <v>693.0</v>
      </c>
      <c r="D754" s="27" t="s">
        <v>2893</v>
      </c>
      <c r="E754" s="27" t="s">
        <v>2894</v>
      </c>
      <c r="F754" s="27" t="s">
        <v>50</v>
      </c>
      <c r="G754" s="27" t="s">
        <v>455</v>
      </c>
      <c r="H754" s="28" t="s">
        <v>2895</v>
      </c>
      <c r="I754" s="29">
        <v>0.0</v>
      </c>
      <c r="J754" s="27" t="s">
        <v>2896</v>
      </c>
      <c r="K754" s="30" t="s">
        <v>2897</v>
      </c>
      <c r="L754" s="31" t="s">
        <v>2897</v>
      </c>
      <c r="M754" s="31"/>
      <c r="N754" s="153" t="s">
        <v>58</v>
      </c>
      <c r="O754" s="149" t="s">
        <v>58</v>
      </c>
      <c r="P754" s="35"/>
      <c r="Q754" s="35"/>
      <c r="R754" s="35"/>
      <c r="S754" s="35"/>
      <c r="T754" s="35"/>
      <c r="U754" s="35"/>
      <c r="V754" s="35"/>
      <c r="W754" s="35"/>
      <c r="X754" s="35"/>
      <c r="Y754" s="35"/>
      <c r="Z754" s="38" t="str">
        <f t="array" ref="Z754">IFERROR(xlookup(C:C,'Follow up.1'!A:A,'Follow up.1'!AF:AF),"-")</f>
        <v>-</v>
      </c>
      <c r="AA754" s="31"/>
      <c r="AB754" s="31"/>
      <c r="AC754" s="31"/>
      <c r="AD754" s="31"/>
      <c r="AE754" s="31"/>
      <c r="AF754" s="31"/>
      <c r="AG754" s="31"/>
      <c r="AH754" s="31"/>
      <c r="AI754" s="31"/>
      <c r="AJ754" s="31"/>
      <c r="AK754" s="31"/>
      <c r="AL754" s="31"/>
      <c r="AM754" s="31"/>
      <c r="AN754" s="39" t="str">
        <f t="array" ref="AN754">IFNA(TEXT(XLOOKUP(C:C,'Follow up.2'!B:B,'Follow up.2'!AF:AF),if(left(B754,1)="3","x", "mm/yyyy")), "-")</f>
        <v>-</v>
      </c>
      <c r="AO754" s="31"/>
      <c r="AP754" s="27"/>
      <c r="AQ754" s="3"/>
      <c r="AR754" s="3"/>
      <c r="AS754" s="3"/>
      <c r="AT754" s="3"/>
      <c r="AU754" s="3"/>
      <c r="AV754" s="3"/>
      <c r="AW754" s="3"/>
      <c r="AX754" s="3"/>
      <c r="AY754" s="3"/>
      <c r="AZ754" s="3"/>
      <c r="BA754" s="3"/>
      <c r="BB754" s="3"/>
      <c r="BC754" s="3"/>
      <c r="BD754" s="3"/>
      <c r="BE754" s="3"/>
      <c r="BF754" s="3"/>
      <c r="BG754" s="3"/>
      <c r="BH754" s="3"/>
      <c r="BI754" s="3"/>
    </row>
    <row r="755" ht="12.75" customHeight="1">
      <c r="A755" s="1"/>
      <c r="B755" s="1" t="str">
        <f t="array" ref="B755">ifna(iferror(xlookup(C:C,'1000'!A:A,'1000'!D:D),iferror(xlookup(C:C,'2000'!A:A,'2000'!D:D),xlookup(C:C,'3000'!A:A,'3000'!D:D))),"-")</f>
        <v>-</v>
      </c>
      <c r="C755" s="26">
        <v>753.0</v>
      </c>
      <c r="D755" s="27" t="s">
        <v>2898</v>
      </c>
      <c r="E755" s="27" t="s">
        <v>2899</v>
      </c>
      <c r="F755" s="27" t="s">
        <v>50</v>
      </c>
      <c r="G755" s="27" t="s">
        <v>455</v>
      </c>
      <c r="H755" s="28" t="s">
        <v>1355</v>
      </c>
      <c r="I755" s="29">
        <v>0.0</v>
      </c>
      <c r="J755" s="27" t="s">
        <v>1356</v>
      </c>
      <c r="K755" s="30" t="s">
        <v>42</v>
      </c>
      <c r="L755" s="31" t="s">
        <v>42</v>
      </c>
      <c r="M755" s="51" t="s">
        <v>895</v>
      </c>
      <c r="N755" s="153" t="s">
        <v>58</v>
      </c>
      <c r="O755" s="149" t="s">
        <v>58</v>
      </c>
      <c r="P755" s="35"/>
      <c r="Q755" s="35"/>
      <c r="R755" s="35"/>
      <c r="S755" s="35"/>
      <c r="T755" s="35"/>
      <c r="U755" s="35"/>
      <c r="V755" s="35"/>
      <c r="W755" s="35"/>
      <c r="X755" s="35"/>
      <c r="Y755" s="35"/>
      <c r="Z755" s="38" t="str">
        <f t="array" ref="Z755">IFERROR(xlookup(C:C,'Follow up.1'!A:A,'Follow up.1'!AF:AF),"-")</f>
        <v>-</v>
      </c>
      <c r="AA755" s="31"/>
      <c r="AB755" s="31"/>
      <c r="AC755" s="31"/>
      <c r="AD755" s="31"/>
      <c r="AE755" s="31"/>
      <c r="AF755" s="31"/>
      <c r="AG755" s="31"/>
      <c r="AH755" s="31"/>
      <c r="AI755" s="31"/>
      <c r="AJ755" s="31"/>
      <c r="AK755" s="31"/>
      <c r="AL755" s="31"/>
      <c r="AM755" s="31"/>
      <c r="AN755" s="39" t="str">
        <f t="array" ref="AN755">IFNA(TEXT(XLOOKUP(C:C,'Follow up.2'!B:B,'Follow up.2'!AF:AF),if(left(B755,1)="3","x", "mm/yyyy")), "-")</f>
        <v>-</v>
      </c>
      <c r="AO755" s="31"/>
      <c r="AP755" s="27"/>
      <c r="AQ755" s="3"/>
      <c r="AR755" s="3"/>
      <c r="AS755" s="3"/>
      <c r="AT755" s="3"/>
      <c r="AU755" s="3"/>
      <c r="AV755" s="3"/>
      <c r="AW755" s="3"/>
      <c r="AX755" s="3"/>
      <c r="AY755" s="3"/>
      <c r="AZ755" s="3"/>
      <c r="BA755" s="3"/>
      <c r="BB755" s="3"/>
      <c r="BC755" s="3"/>
      <c r="BD755" s="3"/>
      <c r="BE755" s="3"/>
      <c r="BF755" s="3"/>
      <c r="BG755" s="3"/>
      <c r="BH755" s="3"/>
      <c r="BI755" s="3"/>
    </row>
    <row r="756" ht="12.75" customHeight="1">
      <c r="A756" s="1"/>
      <c r="B756" s="1" t="str">
        <f t="array" ref="B756">ifna(iferror(xlookup(C:C,'1000'!A:A,'1000'!D:D),iferror(xlookup(C:C,'2000'!A:A,'2000'!D:D),xlookup(C:C,'3000'!A:A,'3000'!D:D))),"-")</f>
        <v>-</v>
      </c>
      <c r="C756" s="26">
        <v>764.0</v>
      </c>
      <c r="D756" s="27" t="s">
        <v>2900</v>
      </c>
      <c r="E756" s="27" t="s">
        <v>1768</v>
      </c>
      <c r="F756" s="27" t="s">
        <v>50</v>
      </c>
      <c r="G756" s="27" t="s">
        <v>455</v>
      </c>
      <c r="H756" s="28" t="s">
        <v>1769</v>
      </c>
      <c r="I756" s="29">
        <v>0.0</v>
      </c>
      <c r="J756" s="27" t="s">
        <v>1770</v>
      </c>
      <c r="K756" s="30" t="s">
        <v>42</v>
      </c>
      <c r="L756" s="31" t="s">
        <v>42</v>
      </c>
      <c r="M756" s="51" t="s">
        <v>895</v>
      </c>
      <c r="N756" s="153" t="s">
        <v>58</v>
      </c>
      <c r="O756" s="149" t="s">
        <v>58</v>
      </c>
      <c r="P756" s="35" t="s">
        <v>46</v>
      </c>
      <c r="Q756" s="35" t="s">
        <v>46</v>
      </c>
      <c r="R756" s="35" t="s">
        <v>56</v>
      </c>
      <c r="S756" s="35"/>
      <c r="T756" s="35"/>
      <c r="U756" s="35"/>
      <c r="V756" s="35"/>
      <c r="W756" s="35"/>
      <c r="X756" s="35"/>
      <c r="Y756" s="35"/>
      <c r="Z756" s="38" t="str">
        <f t="array" ref="Z756">IFERROR(xlookup(C:C,'Follow up.1'!A:A,'Follow up.1'!AF:AF),"-")</f>
        <v>-</v>
      </c>
      <c r="AA756" s="31"/>
      <c r="AB756" s="31"/>
      <c r="AC756" s="31"/>
      <c r="AD756" s="31"/>
      <c r="AE756" s="31"/>
      <c r="AF756" s="31"/>
      <c r="AG756" s="31"/>
      <c r="AH756" s="31"/>
      <c r="AI756" s="31"/>
      <c r="AJ756" s="31"/>
      <c r="AK756" s="31"/>
      <c r="AL756" s="31"/>
      <c r="AM756" s="31"/>
      <c r="AN756" s="39" t="str">
        <f t="array" ref="AN756">IFNA(TEXT(XLOOKUP(C:C,'Follow up.2'!B:B,'Follow up.2'!AF:AF),if(left(B756,1)="3","x", "mm/yyyy")), "-")</f>
        <v>-</v>
      </c>
      <c r="AO756" s="31"/>
      <c r="AP756" s="27"/>
      <c r="AQ756" s="3"/>
      <c r="AR756" s="3"/>
      <c r="AS756" s="3"/>
      <c r="AT756" s="3"/>
      <c r="AU756" s="3"/>
      <c r="AV756" s="3"/>
      <c r="AW756" s="3"/>
      <c r="AX756" s="3"/>
      <c r="AY756" s="3"/>
      <c r="AZ756" s="3"/>
      <c r="BA756" s="3"/>
      <c r="BB756" s="3"/>
      <c r="BC756" s="3"/>
      <c r="BD756" s="3"/>
      <c r="BE756" s="3"/>
      <c r="BF756" s="3"/>
      <c r="BG756" s="3"/>
      <c r="BH756" s="3"/>
      <c r="BI756" s="3"/>
    </row>
    <row r="757" ht="12.75" customHeight="1">
      <c r="A757" s="1"/>
      <c r="B757" s="1" t="str">
        <f t="array" ref="B757">ifna(iferror(xlookup(C:C,'1000'!A:A,'1000'!D:D),iferror(xlookup(C:C,'2000'!A:A,'2000'!D:D),xlookup(C:C,'3000'!A:A,'3000'!D:D))),"-")</f>
        <v>-</v>
      </c>
      <c r="C757" s="26">
        <v>894.0</v>
      </c>
      <c r="D757" s="27" t="s">
        <v>678</v>
      </c>
      <c r="E757" s="27" t="s">
        <v>2901</v>
      </c>
      <c r="F757" s="27" t="s">
        <v>50</v>
      </c>
      <c r="G757" s="27" t="s">
        <v>455</v>
      </c>
      <c r="H757" s="28" t="s">
        <v>2902</v>
      </c>
      <c r="I757" s="29" t="s">
        <v>2903</v>
      </c>
      <c r="J757" s="27" t="s">
        <v>2904</v>
      </c>
      <c r="K757" s="30" t="s">
        <v>42</v>
      </c>
      <c r="L757" s="27" t="s">
        <v>42</v>
      </c>
      <c r="M757" s="51" t="s">
        <v>895</v>
      </c>
      <c r="N757" s="153" t="s">
        <v>58</v>
      </c>
      <c r="O757" s="149" t="s">
        <v>58</v>
      </c>
      <c r="P757" s="66"/>
      <c r="Q757" s="66"/>
      <c r="R757" s="66"/>
      <c r="S757" s="66"/>
      <c r="T757" s="66"/>
      <c r="U757" s="66"/>
      <c r="V757" s="66"/>
      <c r="W757" s="66"/>
      <c r="X757" s="66"/>
      <c r="Y757" s="66"/>
      <c r="Z757" s="38" t="str">
        <f t="array" ref="Z757">IFERROR(xlookup(C:C,'Follow up.1'!A:A,'Follow up.1'!AF:AF),"-")</f>
        <v>-</v>
      </c>
      <c r="AA757" s="27"/>
      <c r="AB757" s="27"/>
      <c r="AC757" s="27"/>
      <c r="AD757" s="27"/>
      <c r="AE757" s="27"/>
      <c r="AF757" s="27"/>
      <c r="AG757" s="27"/>
      <c r="AH757" s="27"/>
      <c r="AI757" s="27"/>
      <c r="AJ757" s="27"/>
      <c r="AK757" s="27"/>
      <c r="AL757" s="27"/>
      <c r="AM757" s="27"/>
      <c r="AN757" s="39" t="str">
        <f t="array" ref="AN757">IFNA(TEXT(XLOOKUP(C:C,'Follow up.2'!B:B,'Follow up.2'!AF:AF),if(left(B757,1)="3","x", "mm/yyyy")), "-")</f>
        <v>-</v>
      </c>
      <c r="AO757" s="27"/>
      <c r="AP757" s="27"/>
      <c r="AQ757" s="3"/>
      <c r="AR757" s="3"/>
      <c r="AS757" s="3"/>
      <c r="AT757" s="3"/>
      <c r="AU757" s="3"/>
      <c r="AV757" s="3"/>
      <c r="AW757" s="3"/>
      <c r="AX757" s="3"/>
      <c r="AY757" s="3"/>
      <c r="AZ757" s="3"/>
      <c r="BA757" s="3"/>
      <c r="BB757" s="3"/>
      <c r="BC757" s="3"/>
      <c r="BD757" s="3"/>
      <c r="BE757" s="3"/>
      <c r="BF757" s="3"/>
      <c r="BG757" s="3"/>
      <c r="BH757" s="3"/>
      <c r="BI757" s="3"/>
    </row>
    <row r="758" ht="12.75" customHeight="1">
      <c r="A758" s="1"/>
      <c r="B758" s="1" t="str">
        <f t="array" ref="B758">ifna(iferror(xlookup(C:C,'1000'!A:A,'1000'!D:D),iferror(xlookup(C:C,'2000'!A:A,'2000'!D:D),xlookup(C:C,'3000'!A:A,'3000'!D:D))),"-")</f>
        <v>-</v>
      </c>
      <c r="C758" s="26">
        <v>937.0</v>
      </c>
      <c r="D758" s="27" t="s">
        <v>2905</v>
      </c>
      <c r="E758" s="27" t="s">
        <v>2906</v>
      </c>
      <c r="F758" s="27" t="s">
        <v>50</v>
      </c>
      <c r="G758" s="27" t="s">
        <v>455</v>
      </c>
      <c r="H758" s="28" t="s">
        <v>2907</v>
      </c>
      <c r="I758" s="29">
        <v>0.0</v>
      </c>
      <c r="J758" s="27" t="s">
        <v>2908</v>
      </c>
      <c r="K758" s="30" t="s">
        <v>42</v>
      </c>
      <c r="L758" s="31" t="s">
        <v>42</v>
      </c>
      <c r="M758" s="51" t="s">
        <v>895</v>
      </c>
      <c r="N758" s="153" t="s">
        <v>58</v>
      </c>
      <c r="O758" s="149" t="s">
        <v>58</v>
      </c>
      <c r="P758" s="35"/>
      <c r="Q758" s="35"/>
      <c r="R758" s="35"/>
      <c r="S758" s="35"/>
      <c r="T758" s="35"/>
      <c r="U758" s="35"/>
      <c r="V758" s="35"/>
      <c r="W758" s="35"/>
      <c r="X758" s="35"/>
      <c r="Y758" s="35"/>
      <c r="Z758" s="38" t="str">
        <f t="array" ref="Z758">IFERROR(xlookup(C:C,'Follow up.1'!A:A,'Follow up.1'!AF:AF),"-")</f>
        <v>-</v>
      </c>
      <c r="AA758" s="31"/>
      <c r="AB758" s="31"/>
      <c r="AC758" s="31"/>
      <c r="AD758" s="31"/>
      <c r="AE758" s="31"/>
      <c r="AF758" s="31"/>
      <c r="AG758" s="31"/>
      <c r="AH758" s="31"/>
      <c r="AI758" s="31"/>
      <c r="AJ758" s="31"/>
      <c r="AK758" s="31"/>
      <c r="AL758" s="31"/>
      <c r="AM758" s="31"/>
      <c r="AN758" s="39" t="str">
        <f t="array" ref="AN758">IFNA(TEXT(XLOOKUP(C:C,'Follow up.2'!B:B,'Follow up.2'!AF:AF),if(left(B758,1)="3","x", "mm/yyyy")), "-")</f>
        <v>-</v>
      </c>
      <c r="AO758" s="31"/>
      <c r="AP758" s="27"/>
      <c r="AQ758" s="3"/>
      <c r="AR758" s="3"/>
      <c r="AS758" s="3"/>
      <c r="AT758" s="3"/>
      <c r="AU758" s="3"/>
      <c r="AV758" s="3"/>
      <c r="AW758" s="3"/>
      <c r="AX758" s="3"/>
      <c r="AY758" s="3"/>
      <c r="AZ758" s="3"/>
      <c r="BA758" s="3"/>
      <c r="BB758" s="3"/>
      <c r="BC758" s="3"/>
      <c r="BD758" s="3"/>
      <c r="BE758" s="3"/>
      <c r="BF758" s="3"/>
      <c r="BG758" s="3"/>
      <c r="BH758" s="3"/>
      <c r="BI758" s="3"/>
    </row>
    <row r="759" ht="12.75" customHeight="1">
      <c r="A759" s="1"/>
      <c r="B759" s="1" t="str">
        <f t="array" ref="B759">ifna(iferror(xlookup(C:C,'1000'!A:A,'1000'!D:D),iferror(xlookup(C:C,'2000'!A:A,'2000'!D:D),xlookup(C:C,'3000'!A:A,'3000'!D:D))),"-")</f>
        <v>-</v>
      </c>
      <c r="C759" s="26">
        <v>961.0</v>
      </c>
      <c r="D759" s="27" t="s">
        <v>322</v>
      </c>
      <c r="E759" s="27" t="s">
        <v>959</v>
      </c>
      <c r="F759" s="27" t="s">
        <v>50</v>
      </c>
      <c r="G759" s="27" t="s">
        <v>455</v>
      </c>
      <c r="H759" s="28" t="s">
        <v>2909</v>
      </c>
      <c r="I759" s="29">
        <v>0.0</v>
      </c>
      <c r="J759" s="27" t="s">
        <v>2910</v>
      </c>
      <c r="K759" s="30" t="s">
        <v>42</v>
      </c>
      <c r="L759" s="31" t="s">
        <v>42</v>
      </c>
      <c r="M759" s="51" t="s">
        <v>895</v>
      </c>
      <c r="N759" s="153" t="s">
        <v>58</v>
      </c>
      <c r="O759" s="149" t="s">
        <v>58</v>
      </c>
      <c r="P759" s="35"/>
      <c r="Q759" s="35"/>
      <c r="R759" s="35"/>
      <c r="S759" s="35"/>
      <c r="T759" s="35"/>
      <c r="U759" s="35"/>
      <c r="V759" s="35"/>
      <c r="W759" s="35"/>
      <c r="X759" s="35"/>
      <c r="Y759" s="35"/>
      <c r="Z759" s="38" t="str">
        <f t="array" ref="Z759">IFERROR(xlookup(C:C,'Follow up.1'!A:A,'Follow up.1'!AF:AF),"-")</f>
        <v>-</v>
      </c>
      <c r="AA759" s="31"/>
      <c r="AB759" s="31"/>
      <c r="AC759" s="31"/>
      <c r="AD759" s="31"/>
      <c r="AE759" s="31"/>
      <c r="AF759" s="31"/>
      <c r="AG759" s="31"/>
      <c r="AH759" s="31"/>
      <c r="AI759" s="31"/>
      <c r="AJ759" s="31"/>
      <c r="AK759" s="31"/>
      <c r="AL759" s="31"/>
      <c r="AM759" s="31"/>
      <c r="AN759" s="39" t="str">
        <f t="array" ref="AN759">IFNA(TEXT(XLOOKUP(C:C,'Follow up.2'!B:B,'Follow up.2'!AF:AF),if(left(B759,1)="3","x", "mm/yyyy")), "-")</f>
        <v>-</v>
      </c>
      <c r="AO759" s="31"/>
      <c r="AP759" s="27"/>
      <c r="AQ759" s="3"/>
      <c r="AR759" s="3"/>
      <c r="AS759" s="3"/>
      <c r="AT759" s="3"/>
      <c r="AU759" s="3"/>
      <c r="AV759" s="3"/>
      <c r="AW759" s="3"/>
      <c r="AX759" s="3"/>
      <c r="AY759" s="3"/>
      <c r="AZ759" s="3"/>
      <c r="BA759" s="3"/>
      <c r="BB759" s="3"/>
      <c r="BC759" s="3"/>
      <c r="BD759" s="3"/>
      <c r="BE759" s="3"/>
      <c r="BF759" s="3"/>
      <c r="BG759" s="3"/>
      <c r="BH759" s="3"/>
      <c r="BI759" s="3"/>
    </row>
    <row r="760" ht="12.75" customHeight="1">
      <c r="A760" s="1"/>
      <c r="B760" s="1" t="str">
        <f t="array" ref="B760">ifna(iferror(xlookup(C:C,'1000'!A:A,'1000'!D:D),iferror(xlookup(C:C,'2000'!A:A,'2000'!D:D),xlookup(C:C,'3000'!A:A,'3000'!D:D))),"-")</f>
        <v>-</v>
      </c>
      <c r="C760" s="26">
        <v>980.0</v>
      </c>
      <c r="D760" s="27" t="s">
        <v>1966</v>
      </c>
      <c r="E760" s="27" t="s">
        <v>2911</v>
      </c>
      <c r="F760" s="27" t="s">
        <v>50</v>
      </c>
      <c r="G760" s="27" t="s">
        <v>455</v>
      </c>
      <c r="H760" s="28" t="s">
        <v>2912</v>
      </c>
      <c r="I760" s="29">
        <v>0.0</v>
      </c>
      <c r="J760" s="27" t="s">
        <v>2913</v>
      </c>
      <c r="K760" s="30" t="s">
        <v>42</v>
      </c>
      <c r="L760" s="31" t="s">
        <v>42</v>
      </c>
      <c r="M760" s="51" t="s">
        <v>895</v>
      </c>
      <c r="N760" s="153" t="s">
        <v>58</v>
      </c>
      <c r="O760" s="149" t="s">
        <v>58</v>
      </c>
      <c r="P760" s="35"/>
      <c r="Q760" s="35"/>
      <c r="R760" s="35"/>
      <c r="S760" s="35"/>
      <c r="T760" s="35"/>
      <c r="U760" s="35"/>
      <c r="V760" s="35"/>
      <c r="W760" s="35"/>
      <c r="X760" s="35"/>
      <c r="Y760" s="35"/>
      <c r="Z760" s="38" t="str">
        <f t="array" ref="Z760">IFERROR(xlookup(C:C,'Follow up.1'!A:A,'Follow up.1'!AF:AF),"-")</f>
        <v>-</v>
      </c>
      <c r="AA760" s="31"/>
      <c r="AB760" s="31"/>
      <c r="AC760" s="31"/>
      <c r="AD760" s="31"/>
      <c r="AE760" s="31"/>
      <c r="AF760" s="31"/>
      <c r="AG760" s="31"/>
      <c r="AH760" s="31"/>
      <c r="AI760" s="31"/>
      <c r="AJ760" s="31"/>
      <c r="AK760" s="31"/>
      <c r="AL760" s="31"/>
      <c r="AM760" s="31"/>
      <c r="AN760" s="39" t="str">
        <f t="array" ref="AN760">IFNA(TEXT(XLOOKUP(C:C,'Follow up.2'!B:B,'Follow up.2'!AF:AF),if(left(B760,1)="3","x", "mm/yyyy")), "-")</f>
        <v>-</v>
      </c>
      <c r="AO760" s="31"/>
      <c r="AP760" s="27"/>
      <c r="AQ760" s="3"/>
      <c r="AR760" s="3"/>
      <c r="AS760" s="3"/>
      <c r="AT760" s="3"/>
      <c r="AU760" s="3"/>
      <c r="AV760" s="3"/>
      <c r="AW760" s="3"/>
      <c r="AX760" s="3"/>
      <c r="AY760" s="3"/>
      <c r="AZ760" s="3"/>
      <c r="BA760" s="3"/>
      <c r="BB760" s="3"/>
      <c r="BC760" s="3"/>
      <c r="BD760" s="3"/>
      <c r="BE760" s="3"/>
      <c r="BF760" s="3"/>
      <c r="BG760" s="3"/>
      <c r="BH760" s="3"/>
      <c r="BI760" s="3"/>
    </row>
    <row r="761" ht="12.75" customHeight="1">
      <c r="A761" s="1"/>
      <c r="B761" s="1" t="str">
        <f t="array" ref="B761">ifna(iferror(xlookup(C:C,'1000'!A:A,'1000'!D:D),iferror(xlookup(C:C,'2000'!A:A,'2000'!D:D),xlookup(C:C,'3000'!A:A,'3000'!D:D))),"-")</f>
        <v>-</v>
      </c>
      <c r="C761" s="26">
        <v>1039.0</v>
      </c>
      <c r="D761" s="27" t="s">
        <v>2914</v>
      </c>
      <c r="E761" s="27" t="s">
        <v>2915</v>
      </c>
      <c r="F761" s="27" t="s">
        <v>50</v>
      </c>
      <c r="G761" s="27" t="s">
        <v>455</v>
      </c>
      <c r="H761" s="28" t="s">
        <v>2916</v>
      </c>
      <c r="I761" s="29" t="s">
        <v>2917</v>
      </c>
      <c r="J761" s="27" t="s">
        <v>2917</v>
      </c>
      <c r="K761" s="30" t="s">
        <v>2918</v>
      </c>
      <c r="L761" s="31" t="s">
        <v>2918</v>
      </c>
      <c r="M761" s="51" t="s">
        <v>895</v>
      </c>
      <c r="N761" s="153" t="s">
        <v>58</v>
      </c>
      <c r="O761" s="149" t="s">
        <v>58</v>
      </c>
      <c r="P761" s="35"/>
      <c r="Q761" s="35"/>
      <c r="R761" s="35"/>
      <c r="S761" s="35"/>
      <c r="T761" s="35"/>
      <c r="U761" s="35"/>
      <c r="V761" s="35"/>
      <c r="W761" s="35"/>
      <c r="X761" s="35"/>
      <c r="Y761" s="35"/>
      <c r="Z761" s="38" t="str">
        <f t="array" ref="Z761">IFERROR(xlookup(C:C,'Follow up.1'!A:A,'Follow up.1'!AF:AF),"-")</f>
        <v>-</v>
      </c>
      <c r="AA761" s="31"/>
      <c r="AB761" s="31"/>
      <c r="AC761" s="31"/>
      <c r="AD761" s="31"/>
      <c r="AE761" s="31"/>
      <c r="AF761" s="31"/>
      <c r="AG761" s="31"/>
      <c r="AH761" s="31"/>
      <c r="AI761" s="31"/>
      <c r="AJ761" s="31"/>
      <c r="AK761" s="31"/>
      <c r="AL761" s="31"/>
      <c r="AM761" s="31"/>
      <c r="AN761" s="39" t="str">
        <f t="array" ref="AN761">IFNA(TEXT(XLOOKUP(C:C,'Follow up.2'!B:B,'Follow up.2'!AF:AF),if(left(B761,1)="3","x", "mm/yyyy")), "-")</f>
        <v>-</v>
      </c>
      <c r="AO761" s="31"/>
      <c r="AP761" s="27"/>
      <c r="AQ761" s="3"/>
      <c r="AR761" s="3"/>
      <c r="AS761" s="3"/>
      <c r="AT761" s="3"/>
      <c r="AU761" s="3"/>
      <c r="AV761" s="3"/>
      <c r="AW761" s="3"/>
      <c r="AX761" s="3"/>
      <c r="AY761" s="3"/>
      <c r="AZ761" s="3"/>
      <c r="BA761" s="3"/>
      <c r="BB761" s="3"/>
      <c r="BC761" s="3"/>
      <c r="BD761" s="3"/>
      <c r="BE761" s="3"/>
      <c r="BF761" s="3"/>
      <c r="BG761" s="3"/>
      <c r="BH761" s="3"/>
      <c r="BI761" s="3"/>
    </row>
    <row r="762" ht="12.75" customHeight="1">
      <c r="A762" s="1"/>
      <c r="B762" s="1" t="str">
        <f t="array" ref="B762">ifna(iferror(xlookup(C:C,'1000'!A:A,'1000'!D:D),iferror(xlookup(C:C,'2000'!A:A,'2000'!D:D),xlookup(C:C,'3000'!A:A,'3000'!D:D))),"-")</f>
        <v>-</v>
      </c>
      <c r="C762" s="26">
        <v>1079.0</v>
      </c>
      <c r="D762" s="27" t="s">
        <v>2919</v>
      </c>
      <c r="E762" s="27" t="s">
        <v>2920</v>
      </c>
      <c r="F762" s="27" t="s">
        <v>50</v>
      </c>
      <c r="G762" s="27" t="s">
        <v>455</v>
      </c>
      <c r="H762" s="28" t="s">
        <v>2921</v>
      </c>
      <c r="I762" s="29" t="s">
        <v>2922</v>
      </c>
      <c r="J762" s="27" t="s">
        <v>2922</v>
      </c>
      <c r="K762" s="30" t="s">
        <v>42</v>
      </c>
      <c r="L762" s="31" t="s">
        <v>42</v>
      </c>
      <c r="M762" s="51" t="s">
        <v>895</v>
      </c>
      <c r="N762" s="153" t="s">
        <v>58</v>
      </c>
      <c r="O762" s="149" t="s">
        <v>58</v>
      </c>
      <c r="P762" s="35" t="s">
        <v>76</v>
      </c>
      <c r="Q762" s="35"/>
      <c r="R762" s="35"/>
      <c r="S762" s="35"/>
      <c r="T762" s="35"/>
      <c r="U762" s="35"/>
      <c r="V762" s="35"/>
      <c r="W762" s="35"/>
      <c r="X762" s="35"/>
      <c r="Y762" s="35"/>
      <c r="Z762" s="38" t="str">
        <f t="array" ref="Z762">IFERROR(xlookup(C:C,'Follow up.1'!A:A,'Follow up.1'!AF:AF),"-")</f>
        <v>-</v>
      </c>
      <c r="AA762" s="31"/>
      <c r="AB762" s="31"/>
      <c r="AC762" s="31"/>
      <c r="AD762" s="31"/>
      <c r="AE762" s="31"/>
      <c r="AF762" s="31"/>
      <c r="AG762" s="31"/>
      <c r="AH762" s="31"/>
      <c r="AI762" s="31"/>
      <c r="AJ762" s="31"/>
      <c r="AK762" s="31"/>
      <c r="AL762" s="31"/>
      <c r="AM762" s="31"/>
      <c r="AN762" s="39" t="str">
        <f t="array" ref="AN762">IFNA(TEXT(XLOOKUP(C:C,'Follow up.2'!B:B,'Follow up.2'!AF:AF), "mm/yyyy"), "-")</f>
        <v>-</v>
      </c>
      <c r="AO762" s="31"/>
      <c r="AP762" s="27"/>
      <c r="AQ762" s="3"/>
      <c r="AR762" s="3"/>
      <c r="AS762" s="3"/>
      <c r="AT762" s="3"/>
      <c r="AU762" s="3"/>
      <c r="AV762" s="3"/>
      <c r="AW762" s="3"/>
      <c r="AX762" s="3"/>
      <c r="AY762" s="3"/>
      <c r="AZ762" s="3"/>
      <c r="BA762" s="3"/>
      <c r="BB762" s="3"/>
      <c r="BC762" s="3"/>
      <c r="BD762" s="3"/>
      <c r="BE762" s="3"/>
      <c r="BF762" s="3"/>
      <c r="BG762" s="3"/>
      <c r="BH762" s="3"/>
      <c r="BI762" s="3"/>
    </row>
    <row r="763" ht="12.75" customHeight="1">
      <c r="A763" s="1"/>
      <c r="B763" s="1" t="str">
        <f t="array" ref="B763">ifna(iferror(xlookup(C:C,'1000'!A:A,'1000'!D:D),iferror(xlookup(C:C,'2000'!A:A,'2000'!D:D),xlookup(C:C,'3000'!A:A,'3000'!D:D))),"-")</f>
        <v>-</v>
      </c>
      <c r="C763" s="26">
        <v>1094.0</v>
      </c>
      <c r="D763" s="27" t="s">
        <v>2923</v>
      </c>
      <c r="E763" s="27" t="s">
        <v>2924</v>
      </c>
      <c r="F763" s="27" t="s">
        <v>50</v>
      </c>
      <c r="G763" s="27" t="s">
        <v>455</v>
      </c>
      <c r="H763" s="28">
        <v>0.0</v>
      </c>
      <c r="I763" s="29">
        <v>0.0</v>
      </c>
      <c r="J763" s="27" t="s">
        <v>2925</v>
      </c>
      <c r="K763" s="30" t="s">
        <v>42</v>
      </c>
      <c r="L763" s="31" t="s">
        <v>42</v>
      </c>
      <c r="M763" s="51" t="s">
        <v>895</v>
      </c>
      <c r="N763" s="153" t="s">
        <v>58</v>
      </c>
      <c r="O763" s="149" t="s">
        <v>58</v>
      </c>
      <c r="P763" s="35" t="s">
        <v>46</v>
      </c>
      <c r="Q763" s="35" t="s">
        <v>56</v>
      </c>
      <c r="R763" s="35" t="s">
        <v>56</v>
      </c>
      <c r="S763" s="35" t="s">
        <v>45</v>
      </c>
      <c r="T763" s="35"/>
      <c r="U763" s="35"/>
      <c r="V763" s="35"/>
      <c r="W763" s="35"/>
      <c r="X763" s="35"/>
      <c r="Y763" s="35"/>
      <c r="Z763" s="38" t="str">
        <f t="array" ref="Z763">IFERROR(xlookup(C:C,'Follow up.1'!A:A,'Follow up.1'!AF:AF),"-")</f>
        <v>-</v>
      </c>
      <c r="AA763" s="31"/>
      <c r="AB763" s="31"/>
      <c r="AC763" s="31"/>
      <c r="AD763" s="31"/>
      <c r="AE763" s="31"/>
      <c r="AF763" s="31"/>
      <c r="AG763" s="31"/>
      <c r="AH763" s="31"/>
      <c r="AI763" s="31"/>
      <c r="AJ763" s="31"/>
      <c r="AK763" s="31"/>
      <c r="AL763" s="31"/>
      <c r="AM763" s="31"/>
      <c r="AN763" s="39" t="str">
        <f t="array" ref="AN763">IFNA(TEXT(XLOOKUP(C:C,'Follow up.2'!B:B,'Follow up.2'!AF:AF), "mm/yyyy"), "-")</f>
        <v>-</v>
      </c>
      <c r="AO763" s="31"/>
      <c r="AP763" s="27"/>
      <c r="AQ763" s="3"/>
      <c r="AR763" s="3"/>
      <c r="AS763" s="3"/>
      <c r="AT763" s="3"/>
      <c r="AU763" s="3"/>
      <c r="AV763" s="3"/>
      <c r="AW763" s="3"/>
      <c r="AX763" s="3"/>
      <c r="AY763" s="3"/>
      <c r="AZ763" s="3"/>
      <c r="BA763" s="3"/>
      <c r="BB763" s="3"/>
      <c r="BC763" s="3"/>
      <c r="BD763" s="3"/>
      <c r="BE763" s="3"/>
      <c r="BF763" s="3"/>
      <c r="BG763" s="3"/>
      <c r="BH763" s="3"/>
      <c r="BI763" s="3"/>
    </row>
    <row r="764" ht="12.75" customHeight="1">
      <c r="A764" s="1"/>
      <c r="B764" s="1" t="str">
        <f t="array" ref="B764">ifna(iferror(xlookup(C:C,'1000'!A:A,'1000'!D:D),iferror(xlookup(C:C,'2000'!A:A,'2000'!D:D),xlookup(C:C,'3000'!A:A,'3000'!D:D))),"-")</f>
        <v>-</v>
      </c>
      <c r="C764" s="26">
        <v>1102.0</v>
      </c>
      <c r="D764" s="27" t="s">
        <v>689</v>
      </c>
      <c r="E764" s="27" t="s">
        <v>1882</v>
      </c>
      <c r="F764" s="27" t="s">
        <v>50</v>
      </c>
      <c r="G764" s="27" t="s">
        <v>455</v>
      </c>
      <c r="H764" s="28" t="s">
        <v>2926</v>
      </c>
      <c r="I764" s="29">
        <v>0.0</v>
      </c>
      <c r="J764" s="27" t="s">
        <v>2927</v>
      </c>
      <c r="K764" s="30" t="s">
        <v>42</v>
      </c>
      <c r="L764" s="31" t="s">
        <v>42</v>
      </c>
      <c r="M764" s="51" t="s">
        <v>895</v>
      </c>
      <c r="N764" s="82" t="s">
        <v>654</v>
      </c>
      <c r="O764" s="149" t="s">
        <v>654</v>
      </c>
      <c r="P764" s="35" t="s">
        <v>46</v>
      </c>
      <c r="Q764" s="35"/>
      <c r="R764" s="35"/>
      <c r="S764" s="35"/>
      <c r="T764" s="35"/>
      <c r="U764" s="35"/>
      <c r="V764" s="35"/>
      <c r="W764" s="35"/>
      <c r="X764" s="35"/>
      <c r="Y764" s="35"/>
      <c r="Z764" s="38" t="str">
        <f t="array" ref="Z764">IFERROR(xlookup(C:C,'Follow up.1'!A:A,'Follow up.1'!AF:AF),"-")</f>
        <v>-</v>
      </c>
      <c r="AA764" s="31"/>
      <c r="AB764" s="31"/>
      <c r="AC764" s="31"/>
      <c r="AD764" s="31"/>
      <c r="AE764" s="31"/>
      <c r="AF764" s="31"/>
      <c r="AG764" s="31"/>
      <c r="AH764" s="31"/>
      <c r="AI764" s="31"/>
      <c r="AJ764" s="31"/>
      <c r="AK764" s="31"/>
      <c r="AL764" s="31"/>
      <c r="AM764" s="31"/>
      <c r="AN764" s="39" t="str">
        <f t="array" ref="AN764">IFNA(TEXT(XLOOKUP(C:C,'Follow up.2'!B:B,'Follow up.2'!AF:AF), "mm/yyyy"), "-")</f>
        <v>-</v>
      </c>
      <c r="AO764" s="31"/>
      <c r="AP764" s="27"/>
      <c r="AQ764" s="3"/>
      <c r="AR764" s="3"/>
      <c r="AS764" s="3"/>
      <c r="AT764" s="3"/>
      <c r="AU764" s="3"/>
      <c r="AV764" s="3"/>
      <c r="AW764" s="3"/>
      <c r="AX764" s="3"/>
      <c r="AY764" s="3"/>
      <c r="AZ764" s="3"/>
      <c r="BA764" s="3"/>
      <c r="BB764" s="3"/>
      <c r="BC764" s="3"/>
      <c r="BD764" s="3"/>
      <c r="BE764" s="3"/>
      <c r="BF764" s="3"/>
      <c r="BG764" s="3"/>
      <c r="BH764" s="3"/>
      <c r="BI764" s="3"/>
    </row>
    <row r="765" ht="12.75" customHeight="1">
      <c r="A765" s="1"/>
      <c r="B765" s="1" t="str">
        <f t="array" ref="B765">ifna(iferror(xlookup(C:C,'1000'!A:A,'1000'!D:D),iferror(xlookup(C:C,'2000'!A:A,'2000'!D:D),xlookup(C:C,'3000'!A:A,'3000'!D:D))),"-")</f>
        <v>-</v>
      </c>
      <c r="C765" s="41">
        <v>1.0</v>
      </c>
      <c r="D765" s="27" t="s">
        <v>1168</v>
      </c>
      <c r="E765" s="27" t="s">
        <v>2928</v>
      </c>
      <c r="F765" s="27" t="s">
        <v>50</v>
      </c>
      <c r="G765" s="27" t="s">
        <v>463</v>
      </c>
      <c r="H765" s="28" t="s">
        <v>2929</v>
      </c>
      <c r="I765" s="29" t="s">
        <v>2930</v>
      </c>
      <c r="J765" s="27" t="s">
        <v>2931</v>
      </c>
      <c r="K765" s="30" t="s">
        <v>42</v>
      </c>
      <c r="L765" s="31" t="s">
        <v>42</v>
      </c>
      <c r="M765" s="51" t="s">
        <v>895</v>
      </c>
      <c r="N765" s="153" t="s">
        <v>58</v>
      </c>
      <c r="O765" s="149" t="s">
        <v>58</v>
      </c>
      <c r="P765" s="35" t="s">
        <v>106</v>
      </c>
      <c r="Q765" s="35"/>
      <c r="R765" s="35"/>
      <c r="S765" s="35"/>
      <c r="T765" s="35"/>
      <c r="U765" s="35"/>
      <c r="V765" s="35"/>
      <c r="W765" s="35"/>
      <c r="X765" s="35"/>
      <c r="Y765" s="35"/>
      <c r="Z765" s="38" t="str">
        <f t="array" ref="Z765">IFERROR(xlookup(C:C,'Follow up.1'!A:A,'Follow up.1'!AF:AF),"-")</f>
        <v>-</v>
      </c>
      <c r="AA765" s="31"/>
      <c r="AB765" s="31"/>
      <c r="AC765" s="31"/>
      <c r="AD765" s="31"/>
      <c r="AE765" s="31"/>
      <c r="AF765" s="31"/>
      <c r="AG765" s="31"/>
      <c r="AH765" s="31"/>
      <c r="AI765" s="31"/>
      <c r="AJ765" s="31"/>
      <c r="AK765" s="31"/>
      <c r="AL765" s="31"/>
      <c r="AM765" s="31"/>
      <c r="AN765" s="39" t="str">
        <f t="array" ref="AN765">IFNA(TEXT(XLOOKUP(C:C,'Follow up.2'!B:B,'Follow up.2'!AF:AF),if(left(B765,1)="3","x", "mm/yyyy")), "-")</f>
        <v>-</v>
      </c>
      <c r="AO765" s="31"/>
      <c r="AP765" s="27"/>
      <c r="AQ765" s="3"/>
      <c r="AR765" s="3"/>
      <c r="AS765" s="3"/>
      <c r="AT765" s="3"/>
      <c r="AU765" s="3"/>
      <c r="AV765" s="3"/>
      <c r="AW765" s="3"/>
      <c r="AX765" s="3"/>
      <c r="AY765" s="3"/>
      <c r="AZ765" s="3"/>
      <c r="BA765" s="3"/>
      <c r="BB765" s="3"/>
      <c r="BC765" s="3"/>
      <c r="BD765" s="3"/>
      <c r="BE765" s="3"/>
      <c r="BF765" s="3"/>
      <c r="BG765" s="3"/>
      <c r="BH765" s="3"/>
      <c r="BI765" s="3"/>
    </row>
    <row r="766" ht="12.75" customHeight="1">
      <c r="A766" s="1"/>
      <c r="B766" s="1" t="str">
        <f t="array" ref="B766">ifna(iferror(xlookup(C:C,'1000'!A:A,'1000'!D:D),iferror(xlookup(C:C,'2000'!A:A,'2000'!D:D),xlookup(C:C,'3000'!A:A,'3000'!D:D))),"-")</f>
        <v>-</v>
      </c>
      <c r="C766" s="26">
        <v>663.0</v>
      </c>
      <c r="D766" s="27" t="s">
        <v>2932</v>
      </c>
      <c r="E766" s="27" t="s">
        <v>2933</v>
      </c>
      <c r="F766" s="27" t="s">
        <v>50</v>
      </c>
      <c r="G766" s="27" t="s">
        <v>463</v>
      </c>
      <c r="H766" s="28" t="s">
        <v>2934</v>
      </c>
      <c r="I766" s="29" t="s">
        <v>2935</v>
      </c>
      <c r="J766" s="27" t="s">
        <v>2936</v>
      </c>
      <c r="K766" s="30" t="s">
        <v>2937</v>
      </c>
      <c r="L766" s="31" t="s">
        <v>2937</v>
      </c>
      <c r="M766" s="31"/>
      <c r="N766" s="153" t="s">
        <v>58</v>
      </c>
      <c r="O766" s="149" t="s">
        <v>58</v>
      </c>
      <c r="P766" s="35"/>
      <c r="Q766" s="35"/>
      <c r="R766" s="35"/>
      <c r="S766" s="35"/>
      <c r="T766" s="35"/>
      <c r="U766" s="35"/>
      <c r="V766" s="35"/>
      <c r="W766" s="35"/>
      <c r="X766" s="35"/>
      <c r="Y766" s="35"/>
      <c r="Z766" s="38" t="str">
        <f t="array" ref="Z766">IFERROR(xlookup(C:C,'Follow up.1'!A:A,'Follow up.1'!AF:AF),"-")</f>
        <v>-</v>
      </c>
      <c r="AA766" s="31"/>
      <c r="AB766" s="31"/>
      <c r="AC766" s="31"/>
      <c r="AD766" s="31"/>
      <c r="AE766" s="31"/>
      <c r="AF766" s="31"/>
      <c r="AG766" s="31"/>
      <c r="AH766" s="31"/>
      <c r="AI766" s="31"/>
      <c r="AJ766" s="31"/>
      <c r="AK766" s="31"/>
      <c r="AL766" s="31"/>
      <c r="AM766" s="31"/>
      <c r="AN766" s="39" t="str">
        <f t="array" ref="AN766">IFNA(TEXT(XLOOKUP(C:C,'Follow up.2'!B:B,'Follow up.2'!AF:AF),if(left(B766,1)="3","x", "mm/yyyy")), "-")</f>
        <v>-</v>
      </c>
      <c r="AO766" s="31"/>
      <c r="AP766" s="27"/>
      <c r="AQ766" s="3"/>
      <c r="AR766" s="3"/>
      <c r="AS766" s="3"/>
      <c r="AT766" s="3"/>
      <c r="AU766" s="3"/>
      <c r="AV766" s="3"/>
      <c r="AW766" s="3"/>
      <c r="AX766" s="3"/>
      <c r="AY766" s="3"/>
      <c r="AZ766" s="3"/>
      <c r="BA766" s="3"/>
      <c r="BB766" s="3"/>
      <c r="BC766" s="3"/>
      <c r="BD766" s="3"/>
      <c r="BE766" s="3"/>
      <c r="BF766" s="3"/>
      <c r="BG766" s="3"/>
      <c r="BH766" s="3"/>
      <c r="BI766" s="3"/>
    </row>
    <row r="767" ht="12.75" customHeight="1">
      <c r="A767" s="1"/>
      <c r="B767" s="1" t="str">
        <f t="array" ref="B767">ifna(iferror(xlookup(C:C,'1000'!A:A,'1000'!D:D),iferror(xlookup(C:C,'2000'!A:A,'2000'!D:D),xlookup(C:C,'3000'!A:A,'3000'!D:D))),"-")</f>
        <v>-</v>
      </c>
      <c r="C767" s="26">
        <v>678.0</v>
      </c>
      <c r="D767" s="27" t="s">
        <v>2938</v>
      </c>
      <c r="E767" s="27" t="s">
        <v>1231</v>
      </c>
      <c r="F767" s="27" t="s">
        <v>50</v>
      </c>
      <c r="G767" s="27" t="s">
        <v>463</v>
      </c>
      <c r="H767" s="28" t="s">
        <v>2939</v>
      </c>
      <c r="I767" s="29" t="s">
        <v>2940</v>
      </c>
      <c r="J767" s="27" t="s">
        <v>2941</v>
      </c>
      <c r="K767" s="30" t="s">
        <v>2937</v>
      </c>
      <c r="L767" s="31" t="s">
        <v>2937</v>
      </c>
      <c r="M767" s="31"/>
      <c r="N767" s="153" t="s">
        <v>58</v>
      </c>
      <c r="O767" s="149" t="s">
        <v>58</v>
      </c>
      <c r="P767" s="35"/>
      <c r="Q767" s="35"/>
      <c r="R767" s="35"/>
      <c r="S767" s="35"/>
      <c r="T767" s="35"/>
      <c r="U767" s="35"/>
      <c r="V767" s="35"/>
      <c r="W767" s="35"/>
      <c r="X767" s="35"/>
      <c r="Y767" s="35"/>
      <c r="Z767" s="38" t="str">
        <f t="array" ref="Z767">IFERROR(xlookup(C:C,'Follow up.1'!A:A,'Follow up.1'!AF:AF),"-")</f>
        <v>-</v>
      </c>
      <c r="AA767" s="31"/>
      <c r="AB767" s="31"/>
      <c r="AC767" s="31"/>
      <c r="AD767" s="31"/>
      <c r="AE767" s="31"/>
      <c r="AF767" s="31"/>
      <c r="AG767" s="31"/>
      <c r="AH767" s="31"/>
      <c r="AI767" s="31"/>
      <c r="AJ767" s="31"/>
      <c r="AK767" s="31"/>
      <c r="AL767" s="31"/>
      <c r="AM767" s="31"/>
      <c r="AN767" s="39" t="str">
        <f t="array" ref="AN767">IFNA(TEXT(XLOOKUP(C:C,'Follow up.2'!B:B,'Follow up.2'!AF:AF),if(left(B767,1)="3","x", "mm/yyyy")), "-")</f>
        <v>-</v>
      </c>
      <c r="AO767" s="31"/>
      <c r="AP767" s="27"/>
      <c r="AQ767" s="3"/>
      <c r="AR767" s="3"/>
      <c r="AS767" s="3"/>
      <c r="AT767" s="3"/>
      <c r="AU767" s="3"/>
      <c r="AV767" s="3"/>
      <c r="AW767" s="3"/>
      <c r="AX767" s="3"/>
      <c r="AY767" s="3"/>
      <c r="AZ767" s="3"/>
      <c r="BA767" s="3"/>
      <c r="BB767" s="3"/>
      <c r="BC767" s="3"/>
      <c r="BD767" s="3"/>
      <c r="BE767" s="3"/>
      <c r="BF767" s="3"/>
      <c r="BG767" s="3"/>
      <c r="BH767" s="3"/>
      <c r="BI767" s="3"/>
    </row>
    <row r="768" ht="12.75" customHeight="1">
      <c r="A768" s="1"/>
      <c r="B768" s="1" t="str">
        <f t="array" ref="B768">ifna(iferror(xlookup(C:C,'1000'!A:A,'1000'!D:D),iferror(xlookup(C:C,'2000'!A:A,'2000'!D:D),xlookup(C:C,'3000'!A:A,'3000'!D:D))),"-")</f>
        <v>-</v>
      </c>
      <c r="C768" s="60">
        <v>797.0</v>
      </c>
      <c r="D768" s="61" t="s">
        <v>2942</v>
      </c>
      <c r="E768" s="61" t="s">
        <v>2943</v>
      </c>
      <c r="F768" s="27" t="s">
        <v>50</v>
      </c>
      <c r="G768" s="61" t="s">
        <v>463</v>
      </c>
      <c r="H768" s="62" t="s">
        <v>2944</v>
      </c>
      <c r="I768" s="63">
        <v>0.0</v>
      </c>
      <c r="J768" s="61" t="s">
        <v>2945</v>
      </c>
      <c r="K768" s="64" t="s">
        <v>42</v>
      </c>
      <c r="L768" s="205" t="s">
        <v>42</v>
      </c>
      <c r="M768" s="51" t="s">
        <v>895</v>
      </c>
      <c r="N768" s="153" t="s">
        <v>58</v>
      </c>
      <c r="O768" s="149" t="s">
        <v>58</v>
      </c>
      <c r="P768" s="206"/>
      <c r="Q768" s="206"/>
      <c r="R768" s="206"/>
      <c r="S768" s="206"/>
      <c r="T768" s="206"/>
      <c r="U768" s="206"/>
      <c r="V768" s="35"/>
      <c r="W768" s="206"/>
      <c r="X768" s="206"/>
      <c r="Y768" s="206"/>
      <c r="Z768" s="38" t="str">
        <f t="array" ref="Z768">IFERROR(xlookup(C:C,'Follow up.1'!A:A,'Follow up.1'!AF:AF),"-")</f>
        <v>-</v>
      </c>
      <c r="AA768" s="205"/>
      <c r="AB768" s="205"/>
      <c r="AC768" s="205"/>
      <c r="AD768" s="205"/>
      <c r="AE768" s="205"/>
      <c r="AF768" s="205"/>
      <c r="AG768" s="205"/>
      <c r="AH768" s="205"/>
      <c r="AI768" s="205"/>
      <c r="AJ768" s="205"/>
      <c r="AK768" s="205"/>
      <c r="AL768" s="205"/>
      <c r="AM768" s="31"/>
      <c r="AN768" s="39" t="str">
        <f t="array" ref="AN768">IFNA(TEXT(XLOOKUP(C:C,'Follow up.2'!B:B,'Follow up.2'!AF:AF),if(left(B768,1)="3","x", "mm/yyyy")), "-")</f>
        <v>-</v>
      </c>
      <c r="AO768" s="205"/>
      <c r="AP768" s="61"/>
      <c r="AQ768" s="232"/>
      <c r="AR768" s="232"/>
      <c r="AS768" s="232"/>
      <c r="AT768" s="237"/>
      <c r="AU768" s="3"/>
      <c r="AV768" s="3"/>
      <c r="AW768" s="3"/>
      <c r="AX768" s="3"/>
      <c r="AY768" s="3"/>
      <c r="AZ768" s="3"/>
      <c r="BA768" s="3"/>
      <c r="BB768" s="3"/>
      <c r="BC768" s="3"/>
      <c r="BD768" s="3"/>
      <c r="BE768" s="3"/>
      <c r="BF768" s="3"/>
      <c r="BG768" s="3"/>
      <c r="BH768" s="3"/>
      <c r="BI768" s="3"/>
    </row>
    <row r="769" ht="12.75" customHeight="1">
      <c r="A769" s="1"/>
      <c r="B769" s="1" t="str">
        <f t="array" ref="B769">ifna(iferror(xlookup(C:C,'1000'!A:A,'1000'!D:D),iferror(xlookup(C:C,'2000'!A:A,'2000'!D:D),xlookup(C:C,'3000'!A:A,'3000'!D:D))),"-")</f>
        <v>-</v>
      </c>
      <c r="C769" s="26">
        <v>879.0</v>
      </c>
      <c r="D769" s="27" t="s">
        <v>2946</v>
      </c>
      <c r="E769" s="27" t="s">
        <v>2947</v>
      </c>
      <c r="F769" s="27" t="s">
        <v>50</v>
      </c>
      <c r="G769" s="27" t="s">
        <v>463</v>
      </c>
      <c r="H769" s="28" t="s">
        <v>2948</v>
      </c>
      <c r="I769" s="29" t="s">
        <v>2949</v>
      </c>
      <c r="J769" s="27" t="s">
        <v>2950</v>
      </c>
      <c r="K769" s="30" t="s">
        <v>42</v>
      </c>
      <c r="L769" s="27" t="s">
        <v>42</v>
      </c>
      <c r="M769" s="51" t="s">
        <v>895</v>
      </c>
      <c r="N769" s="153" t="s">
        <v>58</v>
      </c>
      <c r="O769" s="149" t="s">
        <v>58</v>
      </c>
      <c r="P769" s="66"/>
      <c r="Q769" s="66"/>
      <c r="R769" s="66"/>
      <c r="S769" s="66"/>
      <c r="T769" s="66"/>
      <c r="U769" s="66"/>
      <c r="V769" s="66"/>
      <c r="W769" s="66"/>
      <c r="X769" s="66"/>
      <c r="Y769" s="66"/>
      <c r="Z769" s="38" t="str">
        <f t="array" ref="Z769">IFERROR(xlookup(C:C,'Follow up.1'!A:A,'Follow up.1'!AF:AF),"-")</f>
        <v>-</v>
      </c>
      <c r="AA769" s="27"/>
      <c r="AB769" s="27"/>
      <c r="AC769" s="27"/>
      <c r="AD769" s="27"/>
      <c r="AE769" s="27"/>
      <c r="AF769" s="27"/>
      <c r="AG769" s="27"/>
      <c r="AH769" s="27"/>
      <c r="AI769" s="27"/>
      <c r="AJ769" s="27"/>
      <c r="AK769" s="27"/>
      <c r="AL769" s="27"/>
      <c r="AM769" s="27"/>
      <c r="AN769" s="39" t="str">
        <f t="array" ref="AN769">IFNA(TEXT(XLOOKUP(C:C,'Follow up.2'!B:B,'Follow up.2'!AF:AF),if(left(B769,1)="3","x", "mm/yyyy")), "-")</f>
        <v>-</v>
      </c>
      <c r="AO769" s="27"/>
      <c r="AP769" s="27"/>
      <c r="AQ769" s="3"/>
      <c r="AR769" s="3"/>
      <c r="AS769" s="3"/>
      <c r="AT769" s="3"/>
      <c r="AU769" s="3"/>
      <c r="AV769" s="3"/>
      <c r="AW769" s="3"/>
      <c r="AX769" s="3"/>
      <c r="AY769" s="3"/>
      <c r="AZ769" s="3"/>
      <c r="BA769" s="3"/>
      <c r="BB769" s="3"/>
      <c r="BC769" s="3"/>
      <c r="BD769" s="3"/>
      <c r="BE769" s="3"/>
      <c r="BF769" s="3"/>
      <c r="BG769" s="3"/>
      <c r="BH769" s="3"/>
      <c r="BI769" s="3"/>
    </row>
    <row r="770" ht="12.75" customHeight="1">
      <c r="A770" s="1"/>
      <c r="B770" s="1" t="str">
        <f t="array" ref="B770">ifna(iferror(xlookup(C:C,'1000'!A:A,'1000'!D:D),iferror(xlookup(C:C,'2000'!A:A,'2000'!D:D),xlookup(C:C,'3000'!A:A,'3000'!D:D))),"-")</f>
        <v>-</v>
      </c>
      <c r="C770" s="26">
        <v>881.0</v>
      </c>
      <c r="D770" s="27" t="s">
        <v>1644</v>
      </c>
      <c r="E770" s="27" t="s">
        <v>2951</v>
      </c>
      <c r="F770" s="27" t="s">
        <v>50</v>
      </c>
      <c r="G770" s="27" t="s">
        <v>463</v>
      </c>
      <c r="H770" s="28" t="s">
        <v>2952</v>
      </c>
      <c r="I770" s="29" t="s">
        <v>2953</v>
      </c>
      <c r="J770" s="27" t="s">
        <v>2954</v>
      </c>
      <c r="K770" s="30" t="s">
        <v>42</v>
      </c>
      <c r="L770" s="27" t="s">
        <v>42</v>
      </c>
      <c r="M770" s="51" t="s">
        <v>895</v>
      </c>
      <c r="N770" s="153" t="s">
        <v>58</v>
      </c>
      <c r="O770" s="149" t="s">
        <v>58</v>
      </c>
      <c r="P770" s="66"/>
      <c r="Q770" s="66"/>
      <c r="R770" s="66"/>
      <c r="S770" s="66"/>
      <c r="T770" s="66"/>
      <c r="U770" s="66"/>
      <c r="V770" s="66"/>
      <c r="W770" s="66"/>
      <c r="X770" s="66"/>
      <c r="Y770" s="66"/>
      <c r="Z770" s="38" t="str">
        <f t="array" ref="Z770">IFERROR(xlookup(C:C,'Follow up.1'!A:A,'Follow up.1'!AF:AF),"-")</f>
        <v>-</v>
      </c>
      <c r="AA770" s="27"/>
      <c r="AB770" s="27"/>
      <c r="AC770" s="27"/>
      <c r="AD770" s="27"/>
      <c r="AE770" s="27"/>
      <c r="AF770" s="27"/>
      <c r="AG770" s="27"/>
      <c r="AH770" s="27"/>
      <c r="AI770" s="27"/>
      <c r="AJ770" s="27"/>
      <c r="AK770" s="27"/>
      <c r="AL770" s="27"/>
      <c r="AM770" s="27"/>
      <c r="AN770" s="39" t="str">
        <f t="array" ref="AN770">IFNA(TEXT(XLOOKUP(C:C,'Follow up.2'!B:B,'Follow up.2'!AF:AF),if(left(B770,1)="3","x", "mm/yyyy")), "-")</f>
        <v>-</v>
      </c>
      <c r="AO770" s="27"/>
      <c r="AP770" s="27"/>
      <c r="AQ770" s="3"/>
      <c r="AR770" s="3"/>
      <c r="AS770" s="3"/>
      <c r="AT770" s="3"/>
      <c r="AU770" s="3"/>
      <c r="AV770" s="3"/>
      <c r="AW770" s="3"/>
      <c r="AX770" s="3"/>
      <c r="AY770" s="3"/>
      <c r="AZ770" s="3"/>
      <c r="BA770" s="3"/>
      <c r="BB770" s="3"/>
      <c r="BC770" s="3"/>
      <c r="BD770" s="3"/>
      <c r="BE770" s="3"/>
      <c r="BF770" s="3"/>
      <c r="BG770" s="3"/>
      <c r="BH770" s="3"/>
      <c r="BI770" s="3"/>
    </row>
    <row r="771" ht="12.75" customHeight="1">
      <c r="A771" s="1"/>
      <c r="B771" s="1" t="str">
        <f t="array" ref="B771">ifna(iferror(xlookup(C:C,'1000'!A:A,'1000'!D:D),iferror(xlookup(C:C,'2000'!A:A,'2000'!D:D),xlookup(C:C,'3000'!A:A,'3000'!D:D))),"-")</f>
        <v>-</v>
      </c>
      <c r="C771" s="26">
        <v>956.0</v>
      </c>
      <c r="D771" s="27" t="s">
        <v>2806</v>
      </c>
      <c r="E771" s="27" t="s">
        <v>2955</v>
      </c>
      <c r="F771" s="27" t="s">
        <v>50</v>
      </c>
      <c r="G771" s="27" t="s">
        <v>463</v>
      </c>
      <c r="H771" s="28" t="s">
        <v>2956</v>
      </c>
      <c r="I771" s="29">
        <v>0.0</v>
      </c>
      <c r="J771" s="27" t="s">
        <v>2957</v>
      </c>
      <c r="K771" s="30" t="s">
        <v>42</v>
      </c>
      <c r="L771" s="31" t="s">
        <v>42</v>
      </c>
      <c r="M771" s="51" t="s">
        <v>895</v>
      </c>
      <c r="N771" s="153" t="s">
        <v>58</v>
      </c>
      <c r="O771" s="149" t="s">
        <v>58</v>
      </c>
      <c r="P771" s="35"/>
      <c r="Q771" s="35"/>
      <c r="R771" s="35"/>
      <c r="S771" s="35"/>
      <c r="T771" s="35"/>
      <c r="U771" s="35"/>
      <c r="V771" s="35"/>
      <c r="W771" s="35"/>
      <c r="X771" s="35"/>
      <c r="Y771" s="35"/>
      <c r="Z771" s="38" t="str">
        <f t="array" ref="Z771">IFERROR(xlookup(C:C,'Follow up.1'!A:A,'Follow up.1'!AF:AF),"-")</f>
        <v>-</v>
      </c>
      <c r="AA771" s="31"/>
      <c r="AB771" s="31"/>
      <c r="AC771" s="31"/>
      <c r="AD771" s="31"/>
      <c r="AE771" s="31"/>
      <c r="AF771" s="31"/>
      <c r="AG771" s="31"/>
      <c r="AH771" s="31"/>
      <c r="AI771" s="31"/>
      <c r="AJ771" s="31"/>
      <c r="AK771" s="31"/>
      <c r="AL771" s="31"/>
      <c r="AM771" s="31"/>
      <c r="AN771" s="39" t="str">
        <f t="array" ref="AN771">IFNA(TEXT(XLOOKUP(C:C,'Follow up.2'!B:B,'Follow up.2'!AF:AF),if(left(B771,1)="3","x", "mm/yyyy")), "-")</f>
        <v>-</v>
      </c>
      <c r="AO771" s="31"/>
      <c r="AP771" s="27"/>
      <c r="AQ771" s="3"/>
      <c r="AR771" s="3"/>
      <c r="AS771" s="3"/>
      <c r="AT771" s="3"/>
      <c r="AU771" s="3"/>
      <c r="AV771" s="3"/>
      <c r="AW771" s="3"/>
      <c r="AX771" s="3"/>
      <c r="AY771" s="3"/>
      <c r="AZ771" s="3"/>
      <c r="BA771" s="3"/>
      <c r="BB771" s="3"/>
      <c r="BC771" s="3"/>
      <c r="BD771" s="3"/>
      <c r="BE771" s="3"/>
      <c r="BF771" s="3"/>
      <c r="BG771" s="3"/>
      <c r="BH771" s="3"/>
      <c r="BI771" s="3"/>
    </row>
    <row r="772" ht="12.75" customHeight="1">
      <c r="A772" s="1"/>
      <c r="B772" s="1" t="str">
        <f t="array" ref="B772">ifna(iferror(xlookup(C:C,'1000'!A:A,'1000'!D:D),iferror(xlookup(C:C,'2000'!A:A,'2000'!D:D),xlookup(C:C,'3000'!A:A,'3000'!D:D))),"-")</f>
        <v>-</v>
      </c>
      <c r="C772" s="26">
        <v>1027.0</v>
      </c>
      <c r="D772" s="27" t="s">
        <v>2203</v>
      </c>
      <c r="E772" s="27" t="s">
        <v>531</v>
      </c>
      <c r="F772" s="27" t="s">
        <v>50</v>
      </c>
      <c r="G772" s="27" t="s">
        <v>463</v>
      </c>
      <c r="H772" s="28" t="s">
        <v>2958</v>
      </c>
      <c r="I772" s="29" t="s">
        <v>2959</v>
      </c>
      <c r="J772" s="27" t="s">
        <v>2960</v>
      </c>
      <c r="K772" s="30" t="s">
        <v>42</v>
      </c>
      <c r="L772" s="31" t="s">
        <v>42</v>
      </c>
      <c r="M772" s="51" t="s">
        <v>895</v>
      </c>
      <c r="N772" s="153" t="s">
        <v>58</v>
      </c>
      <c r="O772" s="149" t="s">
        <v>58</v>
      </c>
      <c r="P772" s="35" t="s">
        <v>46</v>
      </c>
      <c r="Q772" s="35" t="s">
        <v>106</v>
      </c>
      <c r="R772" s="35"/>
      <c r="S772" s="35"/>
      <c r="T772" s="35"/>
      <c r="U772" s="35"/>
      <c r="V772" s="35"/>
      <c r="W772" s="35"/>
      <c r="X772" s="35"/>
      <c r="Y772" s="35"/>
      <c r="Z772" s="38" t="str">
        <f t="array" ref="Z772">IFERROR(xlookup(C:C,'Follow up.1'!A:A,'Follow up.1'!AF:AF),"-")</f>
        <v>-</v>
      </c>
      <c r="AA772" s="31"/>
      <c r="AB772" s="31"/>
      <c r="AC772" s="31"/>
      <c r="AD772" s="31"/>
      <c r="AE772" s="31"/>
      <c r="AF772" s="31"/>
      <c r="AG772" s="31"/>
      <c r="AH772" s="31"/>
      <c r="AI772" s="31"/>
      <c r="AJ772" s="31"/>
      <c r="AK772" s="31"/>
      <c r="AL772" s="31"/>
      <c r="AM772" s="31"/>
      <c r="AN772" s="39" t="str">
        <f t="array" ref="AN772">IFNA(TEXT(XLOOKUP(C:C,'Follow up.2'!B:B,'Follow up.2'!AF:AF),if(left(B772,1)="3","x", "mm/yyyy")), "-")</f>
        <v>-</v>
      </c>
      <c r="AO772" s="31"/>
      <c r="AP772" s="27"/>
      <c r="AQ772" s="3"/>
      <c r="AR772" s="3"/>
      <c r="AS772" s="3"/>
      <c r="AT772" s="3"/>
      <c r="AU772" s="3"/>
      <c r="AV772" s="3"/>
      <c r="AW772" s="3"/>
      <c r="AX772" s="3"/>
      <c r="AY772" s="3"/>
      <c r="AZ772" s="3"/>
      <c r="BA772" s="3"/>
      <c r="BB772" s="3"/>
      <c r="BC772" s="3"/>
      <c r="BD772" s="3"/>
      <c r="BE772" s="3"/>
      <c r="BF772" s="3"/>
      <c r="BG772" s="3"/>
      <c r="BH772" s="3"/>
      <c r="BI772" s="3"/>
    </row>
    <row r="773" ht="12.75" customHeight="1">
      <c r="A773" s="1"/>
      <c r="B773" s="1" t="str">
        <f t="array" ref="B773">ifna(iferror(xlookup(C:C,'1000'!A:A,'1000'!D:D),iferror(xlookup(C:C,'2000'!A:A,'2000'!D:D),xlookup(C:C,'3000'!A:A,'3000'!D:D))),"-")</f>
        <v>-</v>
      </c>
      <c r="C773" s="26">
        <v>1036.0</v>
      </c>
      <c r="D773" s="27" t="s">
        <v>322</v>
      </c>
      <c r="E773" s="27" t="s">
        <v>2961</v>
      </c>
      <c r="F773" s="27" t="s">
        <v>50</v>
      </c>
      <c r="G773" s="27" t="s">
        <v>463</v>
      </c>
      <c r="H773" s="28" t="s">
        <v>2962</v>
      </c>
      <c r="I773" s="29" t="s">
        <v>2963</v>
      </c>
      <c r="J773" s="27" t="s">
        <v>2964</v>
      </c>
      <c r="K773" s="30" t="s">
        <v>42</v>
      </c>
      <c r="L773" s="31" t="s">
        <v>42</v>
      </c>
      <c r="M773" s="51" t="s">
        <v>895</v>
      </c>
      <c r="N773" s="153" t="s">
        <v>58</v>
      </c>
      <c r="O773" s="149" t="s">
        <v>58</v>
      </c>
      <c r="P773" s="35" t="s">
        <v>46</v>
      </c>
      <c r="Q773" s="35"/>
      <c r="R773" s="35"/>
      <c r="S773" s="35"/>
      <c r="T773" s="35"/>
      <c r="U773" s="35"/>
      <c r="V773" s="35"/>
      <c r="W773" s="35"/>
      <c r="X773" s="35"/>
      <c r="Y773" s="35"/>
      <c r="Z773" s="38" t="str">
        <f t="array" ref="Z773">IFERROR(xlookup(C:C,'Follow up.1'!A:A,'Follow up.1'!AF:AF),"-")</f>
        <v>-</v>
      </c>
      <c r="AA773" s="31"/>
      <c r="AB773" s="31"/>
      <c r="AC773" s="31"/>
      <c r="AD773" s="31"/>
      <c r="AE773" s="31"/>
      <c r="AF773" s="31"/>
      <c r="AG773" s="31"/>
      <c r="AH773" s="31"/>
      <c r="AI773" s="31"/>
      <c r="AJ773" s="31"/>
      <c r="AK773" s="31"/>
      <c r="AL773" s="31"/>
      <c r="AM773" s="31"/>
      <c r="AN773" s="39" t="str">
        <f t="array" ref="AN773">IFNA(TEXT(XLOOKUP(C:C,'Follow up.2'!B:B,'Follow up.2'!AF:AF),if(left(B773,1)="3","x", "mm/yyyy")), "-")</f>
        <v>-</v>
      </c>
      <c r="AO773" s="31"/>
      <c r="AP773" s="27"/>
      <c r="AQ773" s="3"/>
      <c r="AR773" s="3"/>
      <c r="AS773" s="3"/>
      <c r="AT773" s="3"/>
      <c r="AU773" s="3"/>
      <c r="AV773" s="3"/>
      <c r="AW773" s="3"/>
      <c r="AX773" s="3"/>
      <c r="AY773" s="3"/>
      <c r="AZ773" s="3"/>
      <c r="BA773" s="3"/>
      <c r="BB773" s="3"/>
      <c r="BC773" s="3"/>
      <c r="BD773" s="3"/>
      <c r="BE773" s="3"/>
      <c r="BF773" s="3"/>
      <c r="BG773" s="3"/>
      <c r="BH773" s="3"/>
      <c r="BI773" s="3"/>
    </row>
    <row r="774" ht="12.75" customHeight="1">
      <c r="A774" s="1"/>
      <c r="B774" s="1" t="str">
        <f t="array" ref="B774">ifna(iferror(xlookup(C:C,'1000'!A:A,'1000'!D:D),iferror(xlookup(C:C,'2000'!A:A,'2000'!D:D),xlookup(C:C,'3000'!A:A,'3000'!D:D))),"-")</f>
        <v>-</v>
      </c>
      <c r="C774" s="26">
        <v>1061.0</v>
      </c>
      <c r="D774" s="27" t="s">
        <v>1526</v>
      </c>
      <c r="E774" s="27" t="s">
        <v>2965</v>
      </c>
      <c r="F774" s="27" t="s">
        <v>50</v>
      </c>
      <c r="G774" s="27" t="s">
        <v>463</v>
      </c>
      <c r="H774" s="28" t="s">
        <v>2966</v>
      </c>
      <c r="I774" s="29">
        <v>0.0</v>
      </c>
      <c r="J774" s="27" t="s">
        <v>2967</v>
      </c>
      <c r="K774" s="30" t="s">
        <v>42</v>
      </c>
      <c r="L774" s="31" t="s">
        <v>42</v>
      </c>
      <c r="M774" s="51" t="s">
        <v>895</v>
      </c>
      <c r="N774" s="153" t="s">
        <v>58</v>
      </c>
      <c r="O774" s="149" t="s">
        <v>58</v>
      </c>
      <c r="P774" s="35" t="s">
        <v>76</v>
      </c>
      <c r="Q774" s="35" t="s">
        <v>45</v>
      </c>
      <c r="R774" s="35" t="s">
        <v>106</v>
      </c>
      <c r="S774" s="35"/>
      <c r="T774" s="35"/>
      <c r="U774" s="35"/>
      <c r="V774" s="35"/>
      <c r="W774" s="35"/>
      <c r="X774" s="35"/>
      <c r="Y774" s="35"/>
      <c r="Z774" s="38" t="str">
        <f t="array" ref="Z774">IFERROR(xlookup(C:C,'Follow up.1'!A:A,'Follow up.1'!AF:AF),"-")</f>
        <v>-</v>
      </c>
      <c r="AA774" s="31"/>
      <c r="AB774" s="31"/>
      <c r="AC774" s="31"/>
      <c r="AD774" s="31"/>
      <c r="AE774" s="31"/>
      <c r="AF774" s="31"/>
      <c r="AG774" s="31"/>
      <c r="AH774" s="31"/>
      <c r="AI774" s="31"/>
      <c r="AJ774" s="31"/>
      <c r="AK774" s="31"/>
      <c r="AL774" s="31"/>
      <c r="AM774" s="31"/>
      <c r="AN774" s="39" t="str">
        <f t="array" ref="AN774">IFNA(TEXT(XLOOKUP(C:C,'Follow up.2'!B:B,'Follow up.2'!AF:AF), "mm/yyyy"), "-")</f>
        <v>-</v>
      </c>
      <c r="AO774" s="31"/>
      <c r="AP774" s="27"/>
      <c r="AQ774" s="3"/>
      <c r="AR774" s="3"/>
      <c r="AS774" s="3"/>
      <c r="AT774" s="3"/>
      <c r="AU774" s="3"/>
      <c r="AV774" s="3"/>
      <c r="AW774" s="3"/>
      <c r="AX774" s="3"/>
      <c r="AY774" s="3"/>
      <c r="AZ774" s="3"/>
      <c r="BA774" s="3"/>
      <c r="BB774" s="3"/>
      <c r="BC774" s="3"/>
      <c r="BD774" s="3"/>
      <c r="BE774" s="3"/>
      <c r="BF774" s="3"/>
      <c r="BG774" s="3"/>
      <c r="BH774" s="3"/>
      <c r="BI774" s="3"/>
    </row>
    <row r="775" ht="12.75" customHeight="1">
      <c r="A775" s="1"/>
      <c r="B775" s="1" t="str">
        <f t="array" ref="B775">ifna(iferror(xlookup(C:C,'1000'!A:A,'1000'!D:D),iferror(xlookup(C:C,'2000'!A:A,'2000'!D:D),xlookup(C:C,'3000'!A:A,'3000'!D:D))),"-")</f>
        <v>-</v>
      </c>
      <c r="C775" s="26">
        <v>1192.0</v>
      </c>
      <c r="D775" s="27" t="s">
        <v>2968</v>
      </c>
      <c r="E775" s="27" t="s">
        <v>2969</v>
      </c>
      <c r="F775" s="27" t="s">
        <v>38</v>
      </c>
      <c r="G775" s="27" t="s">
        <v>463</v>
      </c>
      <c r="H775" s="28" t="s">
        <v>531</v>
      </c>
      <c r="I775" s="29" t="s">
        <v>531</v>
      </c>
      <c r="J775" s="27" t="s">
        <v>2970</v>
      </c>
      <c r="K775" s="30" t="s">
        <v>42</v>
      </c>
      <c r="L775" s="31" t="s">
        <v>42</v>
      </c>
      <c r="M775" s="51" t="s">
        <v>895</v>
      </c>
      <c r="N775" s="153" t="s">
        <v>58</v>
      </c>
      <c r="O775" s="149" t="s">
        <v>58</v>
      </c>
      <c r="P775" s="35" t="s">
        <v>106</v>
      </c>
      <c r="Q775" s="35"/>
      <c r="R775" s="35"/>
      <c r="S775" s="35"/>
      <c r="T775" s="35"/>
      <c r="U775" s="35"/>
      <c r="V775" s="35"/>
      <c r="W775" s="35"/>
      <c r="X775" s="35"/>
      <c r="Y775" s="35"/>
      <c r="Z775" s="38" t="str">
        <f t="array" ref="Z775">IFERROR(xlookup(C:C,'Follow up.1'!A:A,'Follow up.1'!AF:AF),"-")</f>
        <v>-</v>
      </c>
      <c r="AA775" s="31"/>
      <c r="AB775" s="31"/>
      <c r="AC775" s="31"/>
      <c r="AD775" s="31"/>
      <c r="AE775" s="31"/>
      <c r="AF775" s="31"/>
      <c r="AG775" s="31"/>
      <c r="AH775" s="31"/>
      <c r="AI775" s="31"/>
      <c r="AJ775" s="31"/>
      <c r="AK775" s="31"/>
      <c r="AL775" s="31"/>
      <c r="AM775" s="31"/>
      <c r="AN775" s="39" t="str">
        <f t="array" ref="AN775">IFNA(TEXT(XLOOKUP(C:C,'Follow up.2'!B:B,'Follow up.2'!AF:AF), "mm/yyyy"), "-")</f>
        <v>-</v>
      </c>
      <c r="AO775" s="31"/>
      <c r="AP775" s="27"/>
      <c r="AQ775" s="3"/>
      <c r="AR775" s="3"/>
      <c r="AS775" s="3"/>
      <c r="AT775" s="3"/>
      <c r="AU775" s="3"/>
      <c r="AV775" s="3"/>
      <c r="AW775" s="3"/>
      <c r="AX775" s="3"/>
      <c r="AY775" s="3"/>
      <c r="AZ775" s="3"/>
      <c r="BA775" s="3"/>
      <c r="BB775" s="3"/>
      <c r="BC775" s="3"/>
      <c r="BD775" s="3"/>
      <c r="BE775" s="3"/>
      <c r="BF775" s="3"/>
      <c r="BG775" s="3"/>
      <c r="BH775" s="3"/>
      <c r="BI775" s="3"/>
    </row>
    <row r="776" ht="12.75" customHeight="1">
      <c r="A776" s="1"/>
      <c r="B776" s="1" t="str">
        <f t="array" ref="B776">ifna(iferror(xlookup(C:C,'1000'!A:A,'1000'!D:D),iferror(xlookup(C:C,'2000'!A:A,'2000'!D:D),xlookup(C:C,'3000'!A:A,'3000'!D:D))),"-")</f>
        <v>-</v>
      </c>
      <c r="C776" s="26">
        <v>633.0</v>
      </c>
      <c r="D776" s="27" t="s">
        <v>2971</v>
      </c>
      <c r="E776" s="27" t="s">
        <v>2972</v>
      </c>
      <c r="F776" s="27" t="s">
        <v>50</v>
      </c>
      <c r="G776" s="27" t="s">
        <v>419</v>
      </c>
      <c r="H776" s="28" t="s">
        <v>2973</v>
      </c>
      <c r="I776" s="29" t="s">
        <v>2974</v>
      </c>
      <c r="J776" s="27" t="s">
        <v>2975</v>
      </c>
      <c r="K776" s="30" t="s">
        <v>2976</v>
      </c>
      <c r="L776" s="31" t="s">
        <v>2976</v>
      </c>
      <c r="M776" s="51" t="s">
        <v>895</v>
      </c>
      <c r="N776" s="153" t="s">
        <v>58</v>
      </c>
      <c r="O776" s="149" t="s">
        <v>58</v>
      </c>
      <c r="P776" s="35"/>
      <c r="Q776" s="35"/>
      <c r="R776" s="35"/>
      <c r="S776" s="35"/>
      <c r="T776" s="35"/>
      <c r="U776" s="35"/>
      <c r="V776" s="35"/>
      <c r="W776" s="35"/>
      <c r="X776" s="35"/>
      <c r="Y776" s="35"/>
      <c r="Z776" s="38" t="str">
        <f t="array" ref="Z776">IFERROR(xlookup(C:C,'Follow up.1'!A:A,'Follow up.1'!AF:AF),"-")</f>
        <v>-</v>
      </c>
      <c r="AA776" s="31"/>
      <c r="AB776" s="31"/>
      <c r="AC776" s="31"/>
      <c r="AD776" s="31"/>
      <c r="AE776" s="31"/>
      <c r="AF776" s="31"/>
      <c r="AG776" s="31"/>
      <c r="AH776" s="31"/>
      <c r="AI776" s="31"/>
      <c r="AJ776" s="31"/>
      <c r="AK776" s="31"/>
      <c r="AL776" s="31"/>
      <c r="AM776" s="31"/>
      <c r="AN776" s="39" t="str">
        <f t="array" ref="AN776">IFNA(TEXT(XLOOKUP(C:C,'Follow up.2'!B:B,'Follow up.2'!AF:AF),if(left(B776,1)="3","x", "mm/yyyy")), "-")</f>
        <v>-</v>
      </c>
      <c r="AO776" s="31"/>
      <c r="AP776" s="27"/>
      <c r="AQ776" s="3"/>
      <c r="AR776" s="3"/>
      <c r="AS776" s="3"/>
      <c r="AT776" s="3"/>
      <c r="AU776" s="3"/>
      <c r="AV776" s="3"/>
      <c r="AW776" s="3"/>
      <c r="AX776" s="3"/>
      <c r="AY776" s="3"/>
      <c r="AZ776" s="3"/>
      <c r="BA776" s="3"/>
      <c r="BB776" s="3"/>
      <c r="BC776" s="3"/>
      <c r="BD776" s="3"/>
      <c r="BE776" s="3"/>
      <c r="BF776" s="3"/>
      <c r="BG776" s="3"/>
      <c r="BH776" s="3"/>
      <c r="BI776" s="3"/>
    </row>
    <row r="777" ht="12.75" customHeight="1">
      <c r="A777" s="1"/>
      <c r="B777" s="1" t="str">
        <f t="array" ref="B777">ifna(iferror(xlookup(C:C,'1000'!A:A,'1000'!D:D),iferror(xlookup(C:C,'2000'!A:A,'2000'!D:D),xlookup(C:C,'3000'!A:A,'3000'!D:D))),"-")</f>
        <v>-</v>
      </c>
      <c r="C777" s="26">
        <v>643.0</v>
      </c>
      <c r="D777" s="27" t="s">
        <v>2977</v>
      </c>
      <c r="E777" s="27" t="s">
        <v>1235</v>
      </c>
      <c r="F777" s="27" t="s">
        <v>50</v>
      </c>
      <c r="G777" s="27" t="s">
        <v>419</v>
      </c>
      <c r="H777" s="28" t="s">
        <v>2978</v>
      </c>
      <c r="I777" s="29">
        <v>0.0</v>
      </c>
      <c r="J777" s="27" t="s">
        <v>2979</v>
      </c>
      <c r="K777" s="30" t="s">
        <v>569</v>
      </c>
      <c r="L777" s="31" t="s">
        <v>569</v>
      </c>
      <c r="M777" s="31"/>
      <c r="N777" s="153" t="s">
        <v>58</v>
      </c>
      <c r="O777" s="149" t="s">
        <v>58</v>
      </c>
      <c r="P777" s="35"/>
      <c r="Q777" s="35"/>
      <c r="R777" s="35"/>
      <c r="S777" s="35"/>
      <c r="T777" s="35"/>
      <c r="U777" s="35"/>
      <c r="V777" s="35"/>
      <c r="W777" s="35"/>
      <c r="X777" s="35"/>
      <c r="Y777" s="35"/>
      <c r="Z777" s="38" t="str">
        <f t="array" ref="Z777">IFERROR(xlookup(C:C,'Follow up.1'!A:A,'Follow up.1'!AF:AF),"-")</f>
        <v>-</v>
      </c>
      <c r="AA777" s="31"/>
      <c r="AB777" s="31"/>
      <c r="AC777" s="31"/>
      <c r="AD777" s="31"/>
      <c r="AE777" s="31"/>
      <c r="AF777" s="31"/>
      <c r="AG777" s="31"/>
      <c r="AH777" s="31"/>
      <c r="AI777" s="31"/>
      <c r="AJ777" s="31"/>
      <c r="AK777" s="31"/>
      <c r="AL777" s="31"/>
      <c r="AM777" s="31"/>
      <c r="AN777" s="39" t="str">
        <f t="array" ref="AN777">IFNA(TEXT(XLOOKUP(C:C,'Follow up.2'!B:B,'Follow up.2'!AF:AF),if(left(B777,1)="3","x", "mm/yyyy")), "-")</f>
        <v>-</v>
      </c>
      <c r="AO777" s="31"/>
      <c r="AP777" s="27"/>
      <c r="AQ777" s="3"/>
      <c r="AR777" s="3"/>
      <c r="AS777" s="3"/>
      <c r="AT777" s="3"/>
      <c r="AU777" s="3"/>
      <c r="AV777" s="3"/>
      <c r="AW777" s="3"/>
      <c r="AX777" s="3"/>
      <c r="AY777" s="3"/>
      <c r="AZ777" s="3"/>
      <c r="BA777" s="3"/>
      <c r="BB777" s="3"/>
      <c r="BC777" s="3"/>
      <c r="BD777" s="3"/>
      <c r="BE777" s="3"/>
      <c r="BF777" s="3"/>
      <c r="BG777" s="3"/>
      <c r="BH777" s="3"/>
      <c r="BI777" s="3"/>
    </row>
    <row r="778" ht="12.75" customHeight="1">
      <c r="A778" s="1"/>
      <c r="B778" s="1" t="str">
        <f t="array" ref="B778">ifna(iferror(xlookup(C:C,'1000'!A:A,'1000'!D:D),iferror(xlookup(C:C,'2000'!A:A,'2000'!D:D),xlookup(C:C,'3000'!A:A,'3000'!D:D))),"-")</f>
        <v>-</v>
      </c>
      <c r="C778" s="26">
        <v>675.0</v>
      </c>
      <c r="D778" s="27" t="s">
        <v>2980</v>
      </c>
      <c r="E778" s="27" t="s">
        <v>2981</v>
      </c>
      <c r="F778" s="27" t="s">
        <v>50</v>
      </c>
      <c r="G778" s="27" t="s">
        <v>419</v>
      </c>
      <c r="H778" s="28" t="s">
        <v>2982</v>
      </c>
      <c r="I778" s="29" t="s">
        <v>2983</v>
      </c>
      <c r="J778" s="27" t="s">
        <v>2984</v>
      </c>
      <c r="K778" s="30" t="s">
        <v>2937</v>
      </c>
      <c r="L778" s="31" t="s">
        <v>2937</v>
      </c>
      <c r="M778" s="31"/>
      <c r="N778" s="153" t="s">
        <v>58</v>
      </c>
      <c r="O778" s="149" t="s">
        <v>58</v>
      </c>
      <c r="P778" s="35"/>
      <c r="Q778" s="35"/>
      <c r="R778" s="35"/>
      <c r="S778" s="35"/>
      <c r="T778" s="35"/>
      <c r="U778" s="35"/>
      <c r="V778" s="35"/>
      <c r="W778" s="35"/>
      <c r="X778" s="35"/>
      <c r="Y778" s="35"/>
      <c r="Z778" s="38" t="str">
        <f t="array" ref="Z778">IFERROR(xlookup(C:C,'Follow up.1'!A:A,'Follow up.1'!AF:AF),"-")</f>
        <v>-</v>
      </c>
      <c r="AA778" s="31"/>
      <c r="AB778" s="31"/>
      <c r="AC778" s="31"/>
      <c r="AD778" s="31"/>
      <c r="AE778" s="31"/>
      <c r="AF778" s="31"/>
      <c r="AG778" s="31"/>
      <c r="AH778" s="31"/>
      <c r="AI778" s="31"/>
      <c r="AJ778" s="31"/>
      <c r="AK778" s="31"/>
      <c r="AL778" s="31"/>
      <c r="AM778" s="31"/>
      <c r="AN778" s="39" t="str">
        <f t="array" ref="AN778">IFNA(TEXT(XLOOKUP(C:C,'Follow up.2'!B:B,'Follow up.2'!AF:AF),if(left(B778,1)="3","x", "mm/yyyy")), "-")</f>
        <v>-</v>
      </c>
      <c r="AO778" s="31"/>
      <c r="AP778" s="27"/>
      <c r="AQ778" s="3"/>
      <c r="AR778" s="3"/>
      <c r="AS778" s="3"/>
      <c r="AT778" s="3"/>
      <c r="AU778" s="3"/>
      <c r="AV778" s="3"/>
      <c r="AW778" s="3"/>
      <c r="AX778" s="3"/>
      <c r="AY778" s="3"/>
      <c r="AZ778" s="3"/>
      <c r="BA778" s="3"/>
      <c r="BB778" s="3"/>
      <c r="BC778" s="3"/>
      <c r="BD778" s="3"/>
      <c r="BE778" s="3"/>
      <c r="BF778" s="3"/>
      <c r="BG778" s="3"/>
      <c r="BH778" s="3"/>
      <c r="BI778" s="3"/>
    </row>
    <row r="779" ht="12.75" customHeight="1">
      <c r="A779" s="1"/>
      <c r="B779" s="1" t="str">
        <f t="array" ref="B779">ifna(iferror(xlookup(C:C,'1000'!A:A,'1000'!D:D),iferror(xlookup(C:C,'2000'!A:A,'2000'!D:D),xlookup(C:C,'3000'!A:A,'3000'!D:D))),"-")</f>
        <v>-</v>
      </c>
      <c r="C779" s="26">
        <v>823.0</v>
      </c>
      <c r="D779" s="27" t="s">
        <v>2985</v>
      </c>
      <c r="E779" s="27" t="s">
        <v>468</v>
      </c>
      <c r="F779" s="27" t="s">
        <v>50</v>
      </c>
      <c r="G779" s="27" t="s">
        <v>419</v>
      </c>
      <c r="H779" s="28" t="s">
        <v>2986</v>
      </c>
      <c r="I779" s="29">
        <v>0.0</v>
      </c>
      <c r="J779" s="27" t="s">
        <v>2987</v>
      </c>
      <c r="K779" s="30" t="s">
        <v>42</v>
      </c>
      <c r="L779" s="31" t="s">
        <v>42</v>
      </c>
      <c r="M779" s="51" t="s">
        <v>895</v>
      </c>
      <c r="N779" s="153" t="s">
        <v>58</v>
      </c>
      <c r="O779" s="149" t="s">
        <v>58</v>
      </c>
      <c r="P779" s="35"/>
      <c r="Q779" s="35"/>
      <c r="R779" s="35"/>
      <c r="S779" s="35"/>
      <c r="T779" s="35"/>
      <c r="U779" s="35"/>
      <c r="V779" s="35"/>
      <c r="W779" s="35"/>
      <c r="X779" s="35"/>
      <c r="Y779" s="35"/>
      <c r="Z779" s="38" t="str">
        <f t="array" ref="Z779">IFERROR(xlookup(C:C,'Follow up.1'!A:A,'Follow up.1'!AF:AF),"-")</f>
        <v>-</v>
      </c>
      <c r="AA779" s="31"/>
      <c r="AB779" s="31"/>
      <c r="AC779" s="31"/>
      <c r="AD779" s="31"/>
      <c r="AE779" s="31"/>
      <c r="AF779" s="31"/>
      <c r="AG779" s="31"/>
      <c r="AH779" s="31"/>
      <c r="AI779" s="31"/>
      <c r="AJ779" s="31"/>
      <c r="AK779" s="31"/>
      <c r="AL779" s="31"/>
      <c r="AM779" s="31"/>
      <c r="AN779" s="39" t="str">
        <f t="array" ref="AN779">IFNA(TEXT(XLOOKUP(C:C,'Follow up.2'!B:B,'Follow up.2'!AF:AF),if(left(B779,1)="3","x", "mm/yyyy")), "-")</f>
        <v>-</v>
      </c>
      <c r="AO779" s="31"/>
      <c r="AP779" s="27"/>
      <c r="AQ779" s="3"/>
      <c r="AR779" s="3"/>
      <c r="AS779" s="3"/>
      <c r="AT779" s="3"/>
      <c r="AU779" s="3"/>
      <c r="AV779" s="3"/>
      <c r="AW779" s="3"/>
      <c r="AX779" s="3"/>
      <c r="AY779" s="3"/>
      <c r="AZ779" s="3"/>
      <c r="BA779" s="3"/>
      <c r="BB779" s="3"/>
      <c r="BC779" s="3"/>
      <c r="BD779" s="3"/>
      <c r="BE779" s="3"/>
      <c r="BF779" s="3"/>
      <c r="BG779" s="3"/>
      <c r="BH779" s="3"/>
      <c r="BI779" s="3"/>
    </row>
    <row r="780" ht="12.75" customHeight="1">
      <c r="A780" s="1"/>
      <c r="B780" s="1" t="str">
        <f t="array" ref="B780">ifna(iferror(xlookup(C:C,'1000'!A:A,'1000'!D:D),iferror(xlookup(C:C,'2000'!A:A,'2000'!D:D),xlookup(C:C,'3000'!A:A,'3000'!D:D))),"-")</f>
        <v>-</v>
      </c>
      <c r="C780" s="26">
        <v>927.0</v>
      </c>
      <c r="D780" s="27" t="s">
        <v>2988</v>
      </c>
      <c r="E780" s="27" t="s">
        <v>2989</v>
      </c>
      <c r="F780" s="27" t="s">
        <v>50</v>
      </c>
      <c r="G780" s="27" t="s">
        <v>419</v>
      </c>
      <c r="H780" s="28" t="s">
        <v>2990</v>
      </c>
      <c r="I780" s="29" t="s">
        <v>2991</v>
      </c>
      <c r="J780" s="27" t="s">
        <v>2992</v>
      </c>
      <c r="K780" s="30" t="s">
        <v>42</v>
      </c>
      <c r="L780" s="27" t="s">
        <v>42</v>
      </c>
      <c r="M780" s="51" t="s">
        <v>895</v>
      </c>
      <c r="N780" s="153" t="s">
        <v>58</v>
      </c>
      <c r="O780" s="149" t="s">
        <v>58</v>
      </c>
      <c r="P780" s="35" t="s">
        <v>46</v>
      </c>
      <c r="Q780" s="66"/>
      <c r="R780" s="66"/>
      <c r="S780" s="66"/>
      <c r="T780" s="66"/>
      <c r="U780" s="66"/>
      <c r="V780" s="66"/>
      <c r="W780" s="66"/>
      <c r="X780" s="66"/>
      <c r="Y780" s="66"/>
      <c r="Z780" s="38" t="str">
        <f t="array" ref="Z780">IFERROR(xlookup(C:C,'Follow up.1'!A:A,'Follow up.1'!AF:AF),"-")</f>
        <v>-</v>
      </c>
      <c r="AA780" s="27"/>
      <c r="AB780" s="27"/>
      <c r="AC780" s="27"/>
      <c r="AD780" s="27"/>
      <c r="AE780" s="27"/>
      <c r="AF780" s="27"/>
      <c r="AG780" s="27"/>
      <c r="AH780" s="27"/>
      <c r="AI780" s="27"/>
      <c r="AJ780" s="27"/>
      <c r="AK780" s="27"/>
      <c r="AL780" s="27"/>
      <c r="AM780" s="27"/>
      <c r="AN780" s="39" t="str">
        <f t="array" ref="AN780">IFNA(TEXT(XLOOKUP(C:C,'Follow up.2'!B:B,'Follow up.2'!AF:AF),if(left(B780,1)="3","x", "mm/yyyy")), "-")</f>
        <v>-</v>
      </c>
      <c r="AO780" s="27"/>
      <c r="AP780" s="27"/>
      <c r="AQ780" s="3"/>
      <c r="AR780" s="3"/>
      <c r="AS780" s="3"/>
      <c r="AT780" s="3"/>
      <c r="AU780" s="3"/>
      <c r="AV780" s="3"/>
      <c r="AW780" s="3"/>
      <c r="AX780" s="3"/>
      <c r="AY780" s="3"/>
      <c r="AZ780" s="3"/>
      <c r="BA780" s="3"/>
      <c r="BB780" s="3"/>
      <c r="BC780" s="3"/>
      <c r="BD780" s="3"/>
      <c r="BE780" s="3"/>
      <c r="BF780" s="3"/>
      <c r="BG780" s="3"/>
      <c r="BH780" s="3"/>
      <c r="BI780" s="3"/>
    </row>
    <row r="781" ht="12.75" customHeight="1">
      <c r="A781" s="1"/>
      <c r="B781" s="1" t="str">
        <f t="array" ref="B781">ifna(iferror(xlookup(C:C,'1000'!A:A,'1000'!D:D),iferror(xlookup(C:C,'2000'!A:A,'2000'!D:D),xlookup(C:C,'3000'!A:A,'3000'!D:D))),"-")</f>
        <v>-</v>
      </c>
      <c r="C781" s="26">
        <v>932.0</v>
      </c>
      <c r="D781" s="27" t="s">
        <v>878</v>
      </c>
      <c r="E781" s="27" t="s">
        <v>2993</v>
      </c>
      <c r="F781" s="27" t="s">
        <v>50</v>
      </c>
      <c r="G781" s="27" t="s">
        <v>419</v>
      </c>
      <c r="H781" s="28" t="s">
        <v>2994</v>
      </c>
      <c r="I781" s="29" t="s">
        <v>2995</v>
      </c>
      <c r="J781" s="27" t="s">
        <v>2996</v>
      </c>
      <c r="K781" s="30" t="s">
        <v>42</v>
      </c>
      <c r="L781" s="31" t="s">
        <v>42</v>
      </c>
      <c r="M781" s="51" t="s">
        <v>895</v>
      </c>
      <c r="N781" s="153" t="s">
        <v>58</v>
      </c>
      <c r="O781" s="149" t="s">
        <v>58</v>
      </c>
      <c r="P781" s="35" t="s">
        <v>45</v>
      </c>
      <c r="Q781" s="35" t="s">
        <v>45</v>
      </c>
      <c r="R781" s="35" t="s">
        <v>106</v>
      </c>
      <c r="S781" s="35"/>
      <c r="T781" s="35"/>
      <c r="U781" s="35"/>
      <c r="V781" s="35"/>
      <c r="W781" s="35"/>
      <c r="X781" s="35"/>
      <c r="Y781" s="35"/>
      <c r="Z781" s="38" t="str">
        <f t="array" ref="Z781">IFERROR(xlookup(C:C,'Follow up.1'!A:A,'Follow up.1'!AF:AF),"-")</f>
        <v>-</v>
      </c>
      <c r="AA781" s="31"/>
      <c r="AB781" s="31"/>
      <c r="AC781" s="31"/>
      <c r="AD781" s="31"/>
      <c r="AE781" s="31"/>
      <c r="AF781" s="31"/>
      <c r="AG781" s="31"/>
      <c r="AH781" s="31"/>
      <c r="AI781" s="31"/>
      <c r="AJ781" s="31"/>
      <c r="AK781" s="31"/>
      <c r="AL781" s="31"/>
      <c r="AM781" s="31"/>
      <c r="AN781" s="39" t="str">
        <f t="array" ref="AN781">IFNA(TEXT(XLOOKUP(C:C,'Follow up.2'!B:B,'Follow up.2'!AF:AF),if(left(B781,1)="3","x", "mm/yyyy")), "-")</f>
        <v>-</v>
      </c>
      <c r="AO781" s="31"/>
      <c r="AP781" s="27"/>
      <c r="AQ781" s="3"/>
      <c r="AR781" s="3"/>
      <c r="AS781" s="3"/>
      <c r="AT781" s="3"/>
      <c r="AU781" s="3"/>
      <c r="AV781" s="3"/>
      <c r="AW781" s="3"/>
      <c r="AX781" s="3"/>
      <c r="AY781" s="3"/>
      <c r="AZ781" s="3"/>
      <c r="BA781" s="3"/>
      <c r="BB781" s="3"/>
      <c r="BC781" s="3"/>
      <c r="BD781" s="3"/>
      <c r="BE781" s="3"/>
      <c r="BF781" s="3"/>
      <c r="BG781" s="3"/>
      <c r="BH781" s="3"/>
      <c r="BI781" s="3"/>
    </row>
    <row r="782" ht="12.75" customHeight="1">
      <c r="A782" s="1"/>
      <c r="B782" s="1" t="str">
        <f t="array" ref="B782">ifna(iferror(xlookup(C:C,'1000'!A:A,'1000'!D:D),iferror(xlookup(C:C,'2000'!A:A,'2000'!D:D),xlookup(C:C,'3000'!A:A,'3000'!D:D))),"-")</f>
        <v>-</v>
      </c>
      <c r="C782" s="26">
        <v>964.0</v>
      </c>
      <c r="D782" s="27" t="s">
        <v>2997</v>
      </c>
      <c r="E782" s="27" t="s">
        <v>2998</v>
      </c>
      <c r="F782" s="27" t="s">
        <v>50</v>
      </c>
      <c r="G782" s="27" t="s">
        <v>419</v>
      </c>
      <c r="H782" s="28" t="s">
        <v>2999</v>
      </c>
      <c r="I782" s="29" t="s">
        <v>3000</v>
      </c>
      <c r="J782" s="27" t="s">
        <v>3001</v>
      </c>
      <c r="K782" s="30" t="s">
        <v>42</v>
      </c>
      <c r="L782" s="31" t="s">
        <v>42</v>
      </c>
      <c r="M782" s="51" t="s">
        <v>895</v>
      </c>
      <c r="N782" s="153" t="s">
        <v>58</v>
      </c>
      <c r="O782" s="149" t="s">
        <v>58</v>
      </c>
      <c r="P782" s="35"/>
      <c r="Q782" s="35"/>
      <c r="R782" s="35"/>
      <c r="S782" s="35"/>
      <c r="T782" s="35"/>
      <c r="U782" s="35"/>
      <c r="V782" s="35"/>
      <c r="W782" s="35"/>
      <c r="X782" s="35"/>
      <c r="Y782" s="35"/>
      <c r="Z782" s="38" t="str">
        <f t="array" ref="Z782">IFERROR(xlookup(C:C,'Follow up.1'!A:A,'Follow up.1'!AF:AF),"-")</f>
        <v>-</v>
      </c>
      <c r="AA782" s="31"/>
      <c r="AB782" s="31"/>
      <c r="AC782" s="31"/>
      <c r="AD782" s="31"/>
      <c r="AE782" s="31"/>
      <c r="AF782" s="31"/>
      <c r="AG782" s="31"/>
      <c r="AH782" s="31"/>
      <c r="AI782" s="31"/>
      <c r="AJ782" s="31"/>
      <c r="AK782" s="31"/>
      <c r="AL782" s="31"/>
      <c r="AM782" s="31"/>
      <c r="AN782" s="39" t="str">
        <f t="array" ref="AN782">IFNA(TEXT(XLOOKUP(C:C,'Follow up.2'!B:B,'Follow up.2'!AF:AF),if(left(B782,1)="3","x", "mm/yyyy")), "-")</f>
        <v>-</v>
      </c>
      <c r="AO782" s="31"/>
      <c r="AP782" s="27"/>
      <c r="AQ782" s="3"/>
      <c r="AR782" s="3"/>
      <c r="AS782" s="3"/>
      <c r="AT782" s="3"/>
      <c r="AU782" s="3"/>
      <c r="AV782" s="3"/>
      <c r="AW782" s="3"/>
      <c r="AX782" s="3"/>
      <c r="AY782" s="3"/>
      <c r="AZ782" s="3"/>
      <c r="BA782" s="3"/>
      <c r="BB782" s="3"/>
      <c r="BC782" s="3"/>
      <c r="BD782" s="3"/>
      <c r="BE782" s="3"/>
      <c r="BF782" s="3"/>
      <c r="BG782" s="3"/>
      <c r="BH782" s="3"/>
      <c r="BI782" s="3"/>
    </row>
    <row r="783" ht="12.75" customHeight="1">
      <c r="A783" s="1"/>
      <c r="B783" s="1" t="str">
        <f t="array" ref="B783">ifna(iferror(xlookup(C:C,'1000'!A:A,'1000'!D:D),iferror(xlookup(C:C,'2000'!A:A,'2000'!D:D),xlookup(C:C,'3000'!A:A,'3000'!D:D))),"-")</f>
        <v>-</v>
      </c>
      <c r="C783" s="26">
        <v>965.0</v>
      </c>
      <c r="D783" s="27" t="s">
        <v>3002</v>
      </c>
      <c r="E783" s="27" t="s">
        <v>3003</v>
      </c>
      <c r="F783" s="27" t="s">
        <v>50</v>
      </c>
      <c r="G783" s="27" t="s">
        <v>419</v>
      </c>
      <c r="H783" s="28" t="s">
        <v>3004</v>
      </c>
      <c r="I783" s="29" t="s">
        <v>3005</v>
      </c>
      <c r="J783" s="27" t="s">
        <v>3005</v>
      </c>
      <c r="K783" s="30" t="s">
        <v>42</v>
      </c>
      <c r="L783" s="27" t="s">
        <v>42</v>
      </c>
      <c r="M783" s="51" t="s">
        <v>895</v>
      </c>
      <c r="N783" s="153" t="s">
        <v>58</v>
      </c>
      <c r="O783" s="149" t="s">
        <v>58</v>
      </c>
      <c r="P783" s="66"/>
      <c r="Q783" s="66"/>
      <c r="R783" s="66"/>
      <c r="S783" s="66"/>
      <c r="T783" s="66"/>
      <c r="U783" s="66"/>
      <c r="V783" s="66"/>
      <c r="W783" s="66"/>
      <c r="X783" s="66"/>
      <c r="Y783" s="66"/>
      <c r="Z783" s="38" t="str">
        <f t="array" ref="Z783">IFERROR(xlookup(C:C,'Follow up.1'!A:A,'Follow up.1'!AF:AF),"-")</f>
        <v>-</v>
      </c>
      <c r="AA783" s="27"/>
      <c r="AB783" s="27"/>
      <c r="AC783" s="27"/>
      <c r="AD783" s="27"/>
      <c r="AE783" s="27"/>
      <c r="AF783" s="27"/>
      <c r="AG783" s="27"/>
      <c r="AH783" s="27"/>
      <c r="AI783" s="27"/>
      <c r="AJ783" s="27"/>
      <c r="AK783" s="27"/>
      <c r="AL783" s="27"/>
      <c r="AM783" s="27"/>
      <c r="AN783" s="39" t="str">
        <f t="array" ref="AN783">IFNA(TEXT(XLOOKUP(C:C,'Follow up.2'!B:B,'Follow up.2'!AF:AF),if(left(B783,1)="3","x", "mm/yyyy")), "-")</f>
        <v>-</v>
      </c>
      <c r="AO783" s="27"/>
      <c r="AP783" s="27"/>
      <c r="AQ783" s="3"/>
      <c r="AR783" s="3"/>
      <c r="AS783" s="3"/>
      <c r="AT783" s="3"/>
      <c r="AU783" s="3"/>
      <c r="AV783" s="3"/>
      <c r="AW783" s="3"/>
      <c r="AX783" s="3"/>
      <c r="AY783" s="3"/>
      <c r="AZ783" s="3"/>
      <c r="BA783" s="3"/>
      <c r="BB783" s="3"/>
      <c r="BC783" s="3"/>
      <c r="BD783" s="3"/>
      <c r="BE783" s="3"/>
      <c r="BF783" s="3"/>
      <c r="BG783" s="3"/>
      <c r="BH783" s="3"/>
      <c r="BI783" s="3"/>
    </row>
    <row r="784" ht="12.75" customHeight="1">
      <c r="A784" s="1"/>
      <c r="B784" s="1" t="str">
        <f t="array" ref="B784">ifna(iferror(xlookup(C:C,'1000'!A:A,'1000'!D:D),iferror(xlookup(C:C,'2000'!A:A,'2000'!D:D),xlookup(C:C,'3000'!A:A,'3000'!D:D))),"-")</f>
        <v>-</v>
      </c>
      <c r="C784" s="26">
        <v>995.0</v>
      </c>
      <c r="D784" s="27" t="s">
        <v>3006</v>
      </c>
      <c r="E784" s="27" t="s">
        <v>3007</v>
      </c>
      <c r="F784" s="27" t="s">
        <v>50</v>
      </c>
      <c r="G784" s="27" t="s">
        <v>419</v>
      </c>
      <c r="H784" s="28" t="s">
        <v>3008</v>
      </c>
      <c r="I784" s="29">
        <v>0.0</v>
      </c>
      <c r="J784" s="27" t="s">
        <v>3009</v>
      </c>
      <c r="K784" s="30" t="s">
        <v>42</v>
      </c>
      <c r="L784" s="31" t="s">
        <v>42</v>
      </c>
      <c r="M784" s="51" t="s">
        <v>895</v>
      </c>
      <c r="N784" s="153" t="s">
        <v>58</v>
      </c>
      <c r="O784" s="149" t="s">
        <v>58</v>
      </c>
      <c r="P784" s="35"/>
      <c r="Q784" s="35"/>
      <c r="R784" s="35"/>
      <c r="S784" s="35"/>
      <c r="T784" s="35"/>
      <c r="U784" s="35"/>
      <c r="V784" s="35"/>
      <c r="W784" s="35"/>
      <c r="X784" s="35"/>
      <c r="Y784" s="35"/>
      <c r="Z784" s="38" t="str">
        <f t="array" ref="Z784">IFERROR(xlookup(C:C,'Follow up.1'!A:A,'Follow up.1'!AF:AF),"-")</f>
        <v>-</v>
      </c>
      <c r="AA784" s="31"/>
      <c r="AB784" s="31"/>
      <c r="AC784" s="31"/>
      <c r="AD784" s="31"/>
      <c r="AE784" s="31"/>
      <c r="AF784" s="31"/>
      <c r="AG784" s="31"/>
      <c r="AH784" s="31"/>
      <c r="AI784" s="31"/>
      <c r="AJ784" s="31"/>
      <c r="AK784" s="31"/>
      <c r="AL784" s="31"/>
      <c r="AM784" s="31"/>
      <c r="AN784" s="39" t="str">
        <f t="array" ref="AN784">IFNA(TEXT(XLOOKUP(C:C,'Follow up.2'!B:B,'Follow up.2'!AF:AF),if(left(B784,1)="3","x", "mm/yyyy")), "-")</f>
        <v>-</v>
      </c>
      <c r="AO784" s="31"/>
      <c r="AP784" s="27"/>
      <c r="AQ784" s="3"/>
      <c r="AR784" s="3"/>
      <c r="AS784" s="3"/>
      <c r="AT784" s="3"/>
      <c r="AU784" s="3"/>
      <c r="AV784" s="3"/>
      <c r="AW784" s="3"/>
      <c r="AX784" s="3"/>
      <c r="AY784" s="3"/>
      <c r="AZ784" s="3"/>
      <c r="BA784" s="3"/>
      <c r="BB784" s="3"/>
      <c r="BC784" s="3"/>
      <c r="BD784" s="3"/>
      <c r="BE784" s="3"/>
      <c r="BF784" s="3"/>
      <c r="BG784" s="3"/>
      <c r="BH784" s="3"/>
      <c r="BI784" s="3"/>
    </row>
    <row r="785" ht="12.75" customHeight="1">
      <c r="A785" s="1"/>
      <c r="B785" s="1" t="str">
        <f t="array" ref="B785">ifna(iferror(xlookup(C:C,'1000'!A:A,'1000'!D:D),iferror(xlookup(C:C,'2000'!A:A,'2000'!D:D),xlookup(C:C,'3000'!A:A,'3000'!D:D))),"-")</f>
        <v>-</v>
      </c>
      <c r="C785" s="26">
        <v>1037.0</v>
      </c>
      <c r="D785" s="27" t="s">
        <v>3010</v>
      </c>
      <c r="E785" s="27" t="s">
        <v>3011</v>
      </c>
      <c r="F785" s="27" t="s">
        <v>50</v>
      </c>
      <c r="G785" s="27" t="s">
        <v>419</v>
      </c>
      <c r="H785" s="28" t="s">
        <v>3012</v>
      </c>
      <c r="I785" s="29" t="s">
        <v>3013</v>
      </c>
      <c r="J785" s="27" t="s">
        <v>3014</v>
      </c>
      <c r="K785" s="30" t="s">
        <v>3015</v>
      </c>
      <c r="L785" s="31" t="s">
        <v>3015</v>
      </c>
      <c r="M785" s="31"/>
      <c r="N785" s="153" t="s">
        <v>58</v>
      </c>
      <c r="O785" s="149" t="s">
        <v>58</v>
      </c>
      <c r="P785" s="35" t="s">
        <v>45</v>
      </c>
      <c r="Q785" s="35" t="s">
        <v>46</v>
      </c>
      <c r="R785" s="35"/>
      <c r="S785" s="35"/>
      <c r="T785" s="35"/>
      <c r="U785" s="35"/>
      <c r="V785" s="35"/>
      <c r="W785" s="35"/>
      <c r="X785" s="35"/>
      <c r="Y785" s="35"/>
      <c r="Z785" s="38" t="str">
        <f t="array" ref="Z785">IFERROR(xlookup(C:C,'Follow up.1'!A:A,'Follow up.1'!AF:AF),"-")</f>
        <v>-</v>
      </c>
      <c r="AA785" s="31"/>
      <c r="AB785" s="31"/>
      <c r="AC785" s="31"/>
      <c r="AD785" s="31"/>
      <c r="AE785" s="31"/>
      <c r="AF785" s="31"/>
      <c r="AG785" s="31"/>
      <c r="AH785" s="31"/>
      <c r="AI785" s="31"/>
      <c r="AJ785" s="31"/>
      <c r="AK785" s="31"/>
      <c r="AL785" s="31"/>
      <c r="AM785" s="31"/>
      <c r="AN785" s="39" t="str">
        <f t="array" ref="AN785">IFNA(TEXT(XLOOKUP(C:C,'Follow up.2'!B:B,'Follow up.2'!AF:AF),if(left(B785,1)="3","x", "mm/yyyy")), "-")</f>
        <v>-</v>
      </c>
      <c r="AO785" s="31"/>
      <c r="AP785" s="27"/>
      <c r="AQ785" s="3"/>
      <c r="AR785" s="3"/>
      <c r="AS785" s="3"/>
      <c r="AT785" s="3"/>
      <c r="AU785" s="3"/>
      <c r="AV785" s="3"/>
      <c r="AW785" s="3"/>
      <c r="AX785" s="3"/>
      <c r="AY785" s="3"/>
      <c r="AZ785" s="3"/>
      <c r="BA785" s="3"/>
      <c r="BB785" s="3"/>
      <c r="BC785" s="3"/>
      <c r="BD785" s="3"/>
      <c r="BE785" s="3"/>
      <c r="BF785" s="3"/>
      <c r="BG785" s="3"/>
      <c r="BH785" s="3"/>
      <c r="BI785" s="3"/>
    </row>
    <row r="786" ht="12.75" customHeight="1">
      <c r="A786" s="1"/>
      <c r="B786" s="1" t="str">
        <f t="array" ref="B786">ifna(iferror(xlookup(C:C,'1000'!A:A,'1000'!D:D),iferror(xlookup(C:C,'2000'!A:A,'2000'!D:D),xlookup(C:C,'3000'!A:A,'3000'!D:D))),"-")</f>
        <v>-</v>
      </c>
      <c r="C786" s="26">
        <v>1050.0</v>
      </c>
      <c r="D786" s="27" t="s">
        <v>3016</v>
      </c>
      <c r="E786" s="27" t="s">
        <v>3017</v>
      </c>
      <c r="F786" s="27" t="s">
        <v>50</v>
      </c>
      <c r="G786" s="27" t="s">
        <v>419</v>
      </c>
      <c r="H786" s="28" t="s">
        <v>3018</v>
      </c>
      <c r="I786" s="29" t="s">
        <v>3019</v>
      </c>
      <c r="J786" s="27" t="s">
        <v>3019</v>
      </c>
      <c r="K786" s="30" t="s">
        <v>42</v>
      </c>
      <c r="L786" s="31" t="s">
        <v>42</v>
      </c>
      <c r="M786" s="51" t="s">
        <v>895</v>
      </c>
      <c r="N786" s="153" t="s">
        <v>58</v>
      </c>
      <c r="O786" s="149" t="s">
        <v>58</v>
      </c>
      <c r="P786" s="35"/>
      <c r="Q786" s="35"/>
      <c r="R786" s="35"/>
      <c r="S786" s="35"/>
      <c r="T786" s="35"/>
      <c r="U786" s="35"/>
      <c r="V786" s="35"/>
      <c r="W786" s="35"/>
      <c r="X786" s="35"/>
      <c r="Y786" s="35"/>
      <c r="Z786" s="38" t="str">
        <f t="array" ref="Z786">IFERROR(xlookup(C:C,'Follow up.1'!A:A,'Follow up.1'!AF:AF),"-")</f>
        <v>-</v>
      </c>
      <c r="AA786" s="31"/>
      <c r="AB786" s="31"/>
      <c r="AC786" s="31"/>
      <c r="AD786" s="31"/>
      <c r="AE786" s="31"/>
      <c r="AF786" s="31"/>
      <c r="AG786" s="31"/>
      <c r="AH786" s="31"/>
      <c r="AI786" s="31"/>
      <c r="AJ786" s="31"/>
      <c r="AK786" s="31"/>
      <c r="AL786" s="31"/>
      <c r="AM786" s="31"/>
      <c r="AN786" s="39" t="str">
        <f t="array" ref="AN786">IFNA(TEXT(XLOOKUP(C:C,'Follow up.2'!B:B,'Follow up.2'!AF:AF), "mm/yyyy"), "-")</f>
        <v>-</v>
      </c>
      <c r="AO786" s="31"/>
      <c r="AP786" s="27"/>
      <c r="AQ786" s="3"/>
      <c r="AR786" s="3"/>
      <c r="AS786" s="3"/>
      <c r="AT786" s="3"/>
      <c r="AU786" s="3"/>
      <c r="AV786" s="3"/>
      <c r="AW786" s="3"/>
      <c r="AX786" s="3"/>
      <c r="AY786" s="3"/>
      <c r="AZ786" s="3"/>
      <c r="BA786" s="3"/>
      <c r="BB786" s="3"/>
      <c r="BC786" s="3"/>
      <c r="BD786" s="3"/>
      <c r="BE786" s="3"/>
      <c r="BF786" s="3"/>
      <c r="BG786" s="3"/>
      <c r="BH786" s="3"/>
      <c r="BI786" s="3"/>
    </row>
    <row r="787" ht="12.75" customHeight="1">
      <c r="A787" s="1"/>
      <c r="B787" s="1" t="str">
        <f t="array" ref="B787">ifna(iferror(xlookup(C:C,'1000'!A:A,'1000'!D:D),iferror(xlookup(C:C,'2000'!A:A,'2000'!D:D),xlookup(C:C,'3000'!A:A,'3000'!D:D))),"-")</f>
        <v>-</v>
      </c>
      <c r="C787" s="26">
        <v>1096.0</v>
      </c>
      <c r="D787" s="27" t="s">
        <v>3020</v>
      </c>
      <c r="E787" s="27" t="s">
        <v>3021</v>
      </c>
      <c r="F787" s="27" t="s">
        <v>50</v>
      </c>
      <c r="G787" s="27" t="s">
        <v>419</v>
      </c>
      <c r="H787" s="28" t="s">
        <v>3022</v>
      </c>
      <c r="I787" s="29" t="s">
        <v>3023</v>
      </c>
      <c r="J787" s="27" t="s">
        <v>3024</v>
      </c>
      <c r="K787" s="30" t="s">
        <v>42</v>
      </c>
      <c r="L787" s="31" t="s">
        <v>42</v>
      </c>
      <c r="M787" s="51" t="s">
        <v>895</v>
      </c>
      <c r="N787" s="82" t="s">
        <v>654</v>
      </c>
      <c r="O787" s="149" t="s">
        <v>654</v>
      </c>
      <c r="P787" s="35" t="s">
        <v>46</v>
      </c>
      <c r="Q787" s="35"/>
      <c r="R787" s="35"/>
      <c r="S787" s="35"/>
      <c r="T787" s="35"/>
      <c r="U787" s="35"/>
      <c r="V787" s="35"/>
      <c r="W787" s="35"/>
      <c r="X787" s="35"/>
      <c r="Y787" s="35"/>
      <c r="Z787" s="38" t="str">
        <f t="array" ref="Z787">IFERROR(xlookup(C:C,'Follow up.1'!A:A,'Follow up.1'!AF:AF),"-")</f>
        <v>-</v>
      </c>
      <c r="AA787" s="31"/>
      <c r="AB787" s="31"/>
      <c r="AC787" s="31"/>
      <c r="AD787" s="31"/>
      <c r="AE787" s="31"/>
      <c r="AF787" s="31"/>
      <c r="AG787" s="31"/>
      <c r="AH787" s="31"/>
      <c r="AI787" s="31"/>
      <c r="AJ787" s="31"/>
      <c r="AK787" s="31"/>
      <c r="AL787" s="31"/>
      <c r="AM787" s="31"/>
      <c r="AN787" s="39" t="str">
        <f t="array" ref="AN787">IFNA(TEXT(XLOOKUP(C:C,'Follow up.2'!B:B,'Follow up.2'!AF:AF), "mm/yyyy"), "-")</f>
        <v>-</v>
      </c>
      <c r="AO787" s="31"/>
      <c r="AP787" s="27"/>
      <c r="AQ787" s="3"/>
      <c r="AR787" s="3"/>
      <c r="AS787" s="3"/>
      <c r="AT787" s="3"/>
      <c r="AU787" s="3"/>
      <c r="AV787" s="3"/>
      <c r="AW787" s="3"/>
      <c r="AX787" s="3"/>
      <c r="AY787" s="3"/>
      <c r="AZ787" s="3"/>
      <c r="BA787" s="3"/>
      <c r="BB787" s="3"/>
      <c r="BC787" s="3"/>
      <c r="BD787" s="3"/>
      <c r="BE787" s="3"/>
      <c r="BF787" s="3"/>
      <c r="BG787" s="3"/>
      <c r="BH787" s="3"/>
      <c r="BI787" s="3"/>
    </row>
    <row r="788" ht="12.75" customHeight="1">
      <c r="A788" s="1"/>
      <c r="B788" s="1">
        <f t="array" ref="B788">ifna(iferror(xlookup(C:C,'1000'!A:A,'1000'!D:D),iferror(xlookup(C:C,'2000'!A:A,'2000'!D:D),xlookup(C:C,'3000'!A:A,'3000'!D:D))),"-")</f>
        <v>1040</v>
      </c>
      <c r="C788" s="26">
        <v>902.0</v>
      </c>
      <c r="D788" s="27" t="s">
        <v>3025</v>
      </c>
      <c r="E788" s="27" t="s">
        <v>3026</v>
      </c>
      <c r="F788" s="27" t="s">
        <v>50</v>
      </c>
      <c r="G788" s="27" t="s">
        <v>388</v>
      </c>
      <c r="H788" s="28" t="s">
        <v>3027</v>
      </c>
      <c r="I788" s="29" t="s">
        <v>3028</v>
      </c>
      <c r="J788" s="27" t="s">
        <v>3029</v>
      </c>
      <c r="K788" s="30" t="s">
        <v>42</v>
      </c>
      <c r="L788" s="27" t="s">
        <v>42</v>
      </c>
      <c r="M788" s="27"/>
      <c r="N788" s="33" t="s">
        <v>3030</v>
      </c>
      <c r="O788" s="86" t="s">
        <v>654</v>
      </c>
      <c r="P788" s="35" t="s">
        <v>46</v>
      </c>
      <c r="Q788" s="35" t="s">
        <v>46</v>
      </c>
      <c r="R788" s="35" t="s">
        <v>45</v>
      </c>
      <c r="S788" s="35" t="s">
        <v>46</v>
      </c>
      <c r="T788" s="35" t="s">
        <v>46</v>
      </c>
      <c r="U788" s="35" t="s">
        <v>45</v>
      </c>
      <c r="V788" s="36" t="s">
        <v>45</v>
      </c>
      <c r="W788" s="37" t="s">
        <v>45</v>
      </c>
      <c r="X788" s="37" t="s">
        <v>45</v>
      </c>
      <c r="Y788" s="36" t="s">
        <v>45</v>
      </c>
      <c r="Z788" s="38" t="str">
        <f t="array" ref="Z788">IFERROR(xlookup(C:C,'Follow up.1'!A:A,'Follow up.1'!AF:AF),"-")</f>
        <v> 8/25</v>
      </c>
      <c r="AA788" s="42" t="s">
        <v>88</v>
      </c>
      <c r="AB788" s="27"/>
      <c r="AC788" s="27"/>
      <c r="AD788" s="27"/>
      <c r="AE788" s="27"/>
      <c r="AF788" s="27"/>
      <c r="AG788" s="27"/>
      <c r="AH788" s="27"/>
      <c r="AI788" s="27"/>
      <c r="AJ788" s="27"/>
      <c r="AK788" s="27"/>
      <c r="AL788" s="27"/>
      <c r="AM788" s="27"/>
      <c r="AN788" s="39" t="str">
        <f t="array" ref="AN788">IFNA(TEXT(XLOOKUP(C:C,'Follow up.2'!B:B,'Follow up.2'!AF:AF),if(left(B788,1)="3","x", "mm/yyyy")), "-")</f>
        <v/>
      </c>
      <c r="AO788" s="27"/>
      <c r="AP788" s="27"/>
      <c r="AQ788" s="3"/>
      <c r="AR788" s="3"/>
      <c r="AS788" s="3"/>
      <c r="AT788" s="3"/>
      <c r="AU788" s="3"/>
      <c r="AV788" s="3"/>
      <c r="AW788" s="13"/>
      <c r="AX788" s="13"/>
      <c r="AY788" s="13"/>
      <c r="AZ788" s="13"/>
      <c r="BA788" s="13"/>
      <c r="BB788" s="13"/>
      <c r="BC788" s="13"/>
      <c r="BD788" s="13"/>
      <c r="BE788" s="13"/>
      <c r="BF788" s="13"/>
      <c r="BG788" s="13"/>
      <c r="BH788" s="13"/>
      <c r="BI788" s="13"/>
    </row>
    <row r="789" ht="12.75" customHeight="1">
      <c r="A789" s="1"/>
      <c r="B789" s="1">
        <f t="array" ref="B789">ifna(iferror(xlookup(C:C,'1000'!A:A,'1000'!D:D),iferror(xlookup(C:C,'2000'!A:A,'2000'!D:D),xlookup(C:C,'3000'!A:A,'3000'!D:D))),"-")</f>
        <v>2038</v>
      </c>
      <c r="C789" s="26">
        <v>761.0</v>
      </c>
      <c r="D789" s="27" t="s">
        <v>3031</v>
      </c>
      <c r="E789" s="27" t="s">
        <v>1724</v>
      </c>
      <c r="F789" s="27" t="s">
        <v>50</v>
      </c>
      <c r="G789" s="27" t="s">
        <v>388</v>
      </c>
      <c r="H789" s="28" t="s">
        <v>3032</v>
      </c>
      <c r="I789" s="29" t="s">
        <v>3033</v>
      </c>
      <c r="J789" s="27"/>
      <c r="K789" s="30" t="s">
        <v>42</v>
      </c>
      <c r="L789" s="31" t="s">
        <v>42</v>
      </c>
      <c r="M789" s="32" t="s">
        <v>3034</v>
      </c>
      <c r="N789" s="33" t="s">
        <v>654</v>
      </c>
      <c r="O789" s="86" t="s">
        <v>654</v>
      </c>
      <c r="P789" s="35" t="s">
        <v>46</v>
      </c>
      <c r="Q789" s="35" t="s">
        <v>46</v>
      </c>
      <c r="R789" s="35" t="s">
        <v>46</v>
      </c>
      <c r="S789" s="35" t="s">
        <v>46</v>
      </c>
      <c r="T789" s="35" t="s">
        <v>46</v>
      </c>
      <c r="U789" s="35" t="s">
        <v>46</v>
      </c>
      <c r="V789" s="65" t="s">
        <v>45</v>
      </c>
      <c r="W789" s="35" t="s">
        <v>46</v>
      </c>
      <c r="X789" s="35" t="s">
        <v>46</v>
      </c>
      <c r="Y789" s="35" t="s">
        <v>46</v>
      </c>
      <c r="Z789" s="38" t="str">
        <f t="array" ref="Z789">IFERROR(xlookup(C:C,'Follow up.1'!A:A,'Follow up.1'!AF:AF),"-")</f>
        <v> 9/25</v>
      </c>
      <c r="AA789" s="32" t="s">
        <v>47</v>
      </c>
      <c r="AB789" s="32" t="s">
        <v>87</v>
      </c>
      <c r="AC789" s="32" t="s">
        <v>86</v>
      </c>
      <c r="AD789" s="32" t="s">
        <v>86</v>
      </c>
      <c r="AE789" s="32"/>
      <c r="AF789" s="32" t="s">
        <v>77</v>
      </c>
      <c r="AG789" s="31"/>
      <c r="AH789" s="31"/>
      <c r="AI789" s="31"/>
      <c r="AJ789" s="31"/>
      <c r="AK789" s="31"/>
      <c r="AL789" s="31"/>
      <c r="AM789" s="31"/>
      <c r="AN789" s="39" t="str">
        <f t="array" ref="AN789">IFNA(TEXT(XLOOKUP(C:C,'Follow up.2'!B:B,'Follow up.2'!AF:AF),if(left(B789,1)="3","x", "mm/yyyy")), "-")</f>
        <v/>
      </c>
      <c r="AO789" s="31"/>
      <c r="AP789" s="27"/>
      <c r="AQ789" s="3"/>
      <c r="AR789" s="3"/>
      <c r="AS789" s="3"/>
      <c r="AT789" s="3"/>
      <c r="AU789" s="3"/>
      <c r="AV789" s="3"/>
      <c r="AW789" s="13"/>
      <c r="AX789" s="13"/>
      <c r="AY789" s="13"/>
      <c r="AZ789" s="13"/>
      <c r="BA789" s="13"/>
      <c r="BB789" s="13"/>
      <c r="BC789" s="13"/>
      <c r="BD789" s="13"/>
      <c r="BE789" s="13"/>
      <c r="BF789" s="13"/>
      <c r="BG789" s="13"/>
      <c r="BH789" s="13"/>
      <c r="BI789" s="13"/>
    </row>
    <row r="790" ht="12.75" customHeight="1">
      <c r="A790" s="1"/>
      <c r="B790" s="1">
        <f t="array" ref="B790">ifna(iferror(xlookup(C:C,'1000'!A:A,'1000'!D:D),iferror(xlookup(C:C,'2000'!A:A,'2000'!D:D),xlookup(C:C,'3000'!A:A,'3000'!D:D))),"-")</f>
        <v>2043</v>
      </c>
      <c r="C790" s="26">
        <v>1053.0</v>
      </c>
      <c r="D790" s="27" t="s">
        <v>2127</v>
      </c>
      <c r="E790" s="27" t="s">
        <v>3035</v>
      </c>
      <c r="F790" s="27" t="s">
        <v>50</v>
      </c>
      <c r="G790" s="27" t="s">
        <v>388</v>
      </c>
      <c r="H790" s="28" t="s">
        <v>2128</v>
      </c>
      <c r="I790" s="29" t="s">
        <v>3036</v>
      </c>
      <c r="J790" s="27" t="s">
        <v>2129</v>
      </c>
      <c r="K790" s="30" t="s">
        <v>42</v>
      </c>
      <c r="L790" s="31" t="s">
        <v>42</v>
      </c>
      <c r="M790" s="51" t="s">
        <v>895</v>
      </c>
      <c r="N790" s="33" t="s">
        <v>654</v>
      </c>
      <c r="O790" s="95" t="s">
        <v>654</v>
      </c>
      <c r="P790" s="35" t="s">
        <v>46</v>
      </c>
      <c r="Q790" s="35" t="s">
        <v>46</v>
      </c>
      <c r="R790" s="35" t="s">
        <v>45</v>
      </c>
      <c r="S790" s="35" t="s">
        <v>46</v>
      </c>
      <c r="T790" s="35" t="s">
        <v>46</v>
      </c>
      <c r="U790" s="35" t="s">
        <v>76</v>
      </c>
      <c r="V790" s="35" t="s">
        <v>45</v>
      </c>
      <c r="W790" s="35" t="s">
        <v>45</v>
      </c>
      <c r="X790" s="35" t="s">
        <v>45</v>
      </c>
      <c r="Y790" s="37" t="s">
        <v>57</v>
      </c>
      <c r="Z790" s="139">
        <v>45863.0</v>
      </c>
      <c r="AA790" s="32" t="s">
        <v>57</v>
      </c>
      <c r="AB790" s="32"/>
      <c r="AC790" s="32"/>
      <c r="AD790" s="32"/>
      <c r="AE790" s="31"/>
      <c r="AF790" s="31"/>
      <c r="AG790" s="31"/>
      <c r="AH790" s="31"/>
      <c r="AI790" s="32"/>
      <c r="AJ790" s="31"/>
      <c r="AK790" s="31"/>
      <c r="AL790" s="31"/>
      <c r="AM790" s="31"/>
      <c r="AN790" s="39" t="str">
        <f t="array" ref="AN790">IFNA(TEXT(XLOOKUP(C:C,'Follow up.2'!B:B,'Follow up.2'!AF:AF), "mm/yyyy"), "-")</f>
        <v/>
      </c>
      <c r="AO790" s="31"/>
      <c r="AP790" s="27"/>
      <c r="AQ790" s="3"/>
      <c r="AR790" s="3"/>
      <c r="AS790" s="3"/>
      <c r="AT790" s="3"/>
      <c r="AU790" s="3"/>
      <c r="AV790" s="3"/>
      <c r="AW790" s="3"/>
      <c r="AX790" s="3"/>
      <c r="AY790" s="3"/>
      <c r="AZ790" s="3"/>
      <c r="BA790" s="3"/>
      <c r="BB790" s="3"/>
      <c r="BC790" s="3"/>
      <c r="BD790" s="3"/>
      <c r="BE790" s="3"/>
      <c r="BF790" s="3"/>
      <c r="BG790" s="3"/>
      <c r="BH790" s="3"/>
      <c r="BI790" s="3"/>
    </row>
    <row r="791" ht="12.75" customHeight="1">
      <c r="A791" s="1"/>
      <c r="B791" s="1" t="str">
        <f t="array" ref="B791">ifna(iferror(xlookup(C:C,'1000'!A:A,'1000'!D:D),iferror(xlookup(C:C,'2000'!A:A,'2000'!D:D),xlookup(C:C,'3000'!A:A,'3000'!D:D))),"-")</f>
        <v>-</v>
      </c>
      <c r="C791" s="26">
        <v>664.0</v>
      </c>
      <c r="D791" s="27" t="s">
        <v>958</v>
      </c>
      <c r="E791" s="27" t="s">
        <v>3037</v>
      </c>
      <c r="F791" s="27" t="s">
        <v>50</v>
      </c>
      <c r="G791" s="27" t="s">
        <v>388</v>
      </c>
      <c r="H791" s="28" t="s">
        <v>3038</v>
      </c>
      <c r="I791" s="29" t="s">
        <v>3039</v>
      </c>
      <c r="J791" s="27" t="s">
        <v>3040</v>
      </c>
      <c r="K791" s="30" t="s">
        <v>2937</v>
      </c>
      <c r="L791" s="31" t="s">
        <v>2937</v>
      </c>
      <c r="M791" s="31"/>
      <c r="N791" s="153" t="s">
        <v>58</v>
      </c>
      <c r="O791" s="149" t="s">
        <v>58</v>
      </c>
      <c r="P791" s="35"/>
      <c r="Q791" s="35"/>
      <c r="R791" s="35"/>
      <c r="S791" s="35"/>
      <c r="T791" s="35"/>
      <c r="U791" s="35"/>
      <c r="V791" s="35"/>
      <c r="W791" s="35"/>
      <c r="X791" s="35"/>
      <c r="Y791" s="35"/>
      <c r="Z791" s="38" t="str">
        <f t="array" ref="Z791">IFERROR(xlookup(C:C,'Follow up.1'!A:A,'Follow up.1'!AF:AF),"-")</f>
        <v>-</v>
      </c>
      <c r="AA791" s="31"/>
      <c r="AB791" s="31"/>
      <c r="AC791" s="31"/>
      <c r="AD791" s="31"/>
      <c r="AE791" s="31"/>
      <c r="AF791" s="31"/>
      <c r="AG791" s="31"/>
      <c r="AH791" s="31"/>
      <c r="AI791" s="31"/>
      <c r="AJ791" s="31"/>
      <c r="AK791" s="31"/>
      <c r="AL791" s="31"/>
      <c r="AM791" s="31"/>
      <c r="AN791" s="39" t="str">
        <f t="array" ref="AN791">IFNA(TEXT(XLOOKUP(C:C,'Follow up.2'!B:B,'Follow up.2'!AF:AF),if(left(B791,1)="3","x", "mm/yyyy")), "-")</f>
        <v>-</v>
      </c>
      <c r="AO791" s="31"/>
      <c r="AP791" s="27"/>
      <c r="AQ791" s="3"/>
      <c r="AR791" s="3"/>
      <c r="AS791" s="3"/>
      <c r="AT791" s="3"/>
      <c r="AU791" s="3"/>
      <c r="AV791" s="3"/>
      <c r="AW791" s="3"/>
      <c r="AX791" s="3"/>
      <c r="AY791" s="3"/>
      <c r="AZ791" s="3"/>
      <c r="BA791" s="3"/>
      <c r="BB791" s="3"/>
      <c r="BC791" s="3"/>
      <c r="BD791" s="3"/>
      <c r="BE791" s="3"/>
      <c r="BF791" s="3"/>
      <c r="BG791" s="3"/>
      <c r="BH791" s="3"/>
      <c r="BI791" s="3"/>
    </row>
    <row r="792" ht="12.75" customHeight="1">
      <c r="A792" s="1"/>
      <c r="B792" s="1" t="str">
        <f t="array" ref="B792">ifna(iferror(xlookup(C:C,'1000'!A:A,'1000'!D:D),iferror(xlookup(C:C,'2000'!A:A,'2000'!D:D),xlookup(C:C,'3000'!A:A,'3000'!D:D))),"-")</f>
        <v>-</v>
      </c>
      <c r="C792" s="26">
        <v>671.0</v>
      </c>
      <c r="D792" s="27" t="s">
        <v>3041</v>
      </c>
      <c r="E792" s="27" t="s">
        <v>3042</v>
      </c>
      <c r="F792" s="27" t="s">
        <v>50</v>
      </c>
      <c r="G792" s="27" t="s">
        <v>388</v>
      </c>
      <c r="H792" s="28" t="s">
        <v>3043</v>
      </c>
      <c r="I792" s="29" t="s">
        <v>3044</v>
      </c>
      <c r="J792" s="27" t="s">
        <v>3045</v>
      </c>
      <c r="K792" s="30" t="s">
        <v>3046</v>
      </c>
      <c r="L792" s="31" t="s">
        <v>3046</v>
      </c>
      <c r="M792" s="31"/>
      <c r="N792" s="153" t="s">
        <v>58</v>
      </c>
      <c r="O792" s="149" t="s">
        <v>58</v>
      </c>
      <c r="P792" s="35"/>
      <c r="Q792" s="35"/>
      <c r="R792" s="35"/>
      <c r="S792" s="35"/>
      <c r="T792" s="35"/>
      <c r="U792" s="35"/>
      <c r="V792" s="35"/>
      <c r="W792" s="35"/>
      <c r="X792" s="35"/>
      <c r="Y792" s="35"/>
      <c r="Z792" s="38" t="str">
        <f t="array" ref="Z792">IFERROR(xlookup(C:C,'Follow up.1'!A:A,'Follow up.1'!AF:AF),"-")</f>
        <v>-</v>
      </c>
      <c r="AA792" s="31"/>
      <c r="AB792" s="31"/>
      <c r="AC792" s="31"/>
      <c r="AD792" s="31"/>
      <c r="AE792" s="31"/>
      <c r="AF792" s="31"/>
      <c r="AG792" s="31"/>
      <c r="AH792" s="31"/>
      <c r="AI792" s="31"/>
      <c r="AJ792" s="31"/>
      <c r="AK792" s="31"/>
      <c r="AL792" s="31"/>
      <c r="AM792" s="31"/>
      <c r="AN792" s="39" t="str">
        <f t="array" ref="AN792">IFNA(TEXT(XLOOKUP(C:C,'Follow up.2'!B:B,'Follow up.2'!AF:AF),if(left(B792,1)="3","x", "mm/yyyy")), "-")</f>
        <v>-</v>
      </c>
      <c r="AO792" s="31"/>
      <c r="AP792" s="27"/>
      <c r="AQ792" s="3"/>
      <c r="AR792" s="3"/>
      <c r="AS792" s="3"/>
      <c r="AT792" s="3"/>
      <c r="AU792" s="3"/>
      <c r="AV792" s="3"/>
      <c r="AW792" s="3"/>
      <c r="AX792" s="3"/>
      <c r="AY792" s="3"/>
      <c r="AZ792" s="3"/>
      <c r="BA792" s="3"/>
      <c r="BB792" s="3"/>
      <c r="BC792" s="3"/>
      <c r="BD792" s="3"/>
      <c r="BE792" s="3"/>
      <c r="BF792" s="3"/>
      <c r="BG792" s="3"/>
      <c r="BH792" s="3"/>
      <c r="BI792" s="3"/>
    </row>
    <row r="793" ht="12.75" customHeight="1">
      <c r="A793" s="1"/>
      <c r="B793" s="1" t="str">
        <f t="array" ref="B793">ifna(iferror(xlookup(C:C,'1000'!A:A,'1000'!D:D),iferror(xlookup(C:C,'2000'!A:A,'2000'!D:D),xlookup(C:C,'3000'!A:A,'3000'!D:D))),"-")</f>
        <v>-</v>
      </c>
      <c r="C793" s="26">
        <v>739.0</v>
      </c>
      <c r="D793" s="27" t="s">
        <v>3047</v>
      </c>
      <c r="E793" s="27" t="s">
        <v>3048</v>
      </c>
      <c r="F793" s="27" t="s">
        <v>50</v>
      </c>
      <c r="G793" s="27" t="s">
        <v>388</v>
      </c>
      <c r="H793" s="28" t="s">
        <v>3049</v>
      </c>
      <c r="I793" s="29">
        <v>0.0</v>
      </c>
      <c r="J793" s="27" t="s">
        <v>410</v>
      </c>
      <c r="K793" s="30" t="s">
        <v>42</v>
      </c>
      <c r="L793" s="31" t="s">
        <v>42</v>
      </c>
      <c r="M793" s="51" t="s">
        <v>895</v>
      </c>
      <c r="N793" s="153" t="s">
        <v>58</v>
      </c>
      <c r="O793" s="149" t="s">
        <v>58</v>
      </c>
      <c r="P793" s="35"/>
      <c r="Q793" s="35"/>
      <c r="R793" s="35"/>
      <c r="S793" s="35"/>
      <c r="T793" s="35"/>
      <c r="U793" s="35"/>
      <c r="V793" s="35"/>
      <c r="W793" s="35"/>
      <c r="X793" s="35"/>
      <c r="Y793" s="35"/>
      <c r="Z793" s="38" t="str">
        <f t="array" ref="Z793">IFERROR(xlookup(C:C,'Follow up.1'!A:A,'Follow up.1'!AF:AF),"-")</f>
        <v>-</v>
      </c>
      <c r="AA793" s="31"/>
      <c r="AB793" s="31"/>
      <c r="AC793" s="31"/>
      <c r="AD793" s="31"/>
      <c r="AE793" s="31"/>
      <c r="AF793" s="31"/>
      <c r="AG793" s="31"/>
      <c r="AH793" s="31"/>
      <c r="AI793" s="31"/>
      <c r="AJ793" s="31"/>
      <c r="AK793" s="31"/>
      <c r="AL793" s="31"/>
      <c r="AM793" s="31"/>
      <c r="AN793" s="39" t="str">
        <f t="array" ref="AN793">IFNA(TEXT(XLOOKUP(C:C,'Follow up.2'!B:B,'Follow up.2'!AF:AF),if(left(B793,1)="3","x", "mm/yyyy")), "-")</f>
        <v>-</v>
      </c>
      <c r="AO793" s="31"/>
      <c r="AP793" s="27"/>
      <c r="AQ793" s="3"/>
      <c r="AR793" s="3"/>
      <c r="AS793" s="3"/>
      <c r="AT793" s="3"/>
      <c r="AU793" s="3"/>
      <c r="AV793" s="3"/>
      <c r="AW793" s="3"/>
      <c r="AX793" s="3"/>
      <c r="AY793" s="3"/>
      <c r="AZ793" s="3"/>
      <c r="BA793" s="3"/>
      <c r="BB793" s="3"/>
      <c r="BC793" s="3"/>
      <c r="BD793" s="3"/>
      <c r="BE793" s="3"/>
      <c r="BF793" s="3"/>
      <c r="BG793" s="3"/>
      <c r="BH793" s="3"/>
      <c r="BI793" s="3"/>
    </row>
    <row r="794" ht="12.75" customHeight="1">
      <c r="A794" s="1"/>
      <c r="B794" s="1" t="str">
        <f t="array" ref="B794">ifna(iferror(xlookup(C:C,'1000'!A:A,'1000'!D:D),iferror(xlookup(C:C,'2000'!A:A,'2000'!D:D),xlookup(C:C,'3000'!A:A,'3000'!D:D))),"-")</f>
        <v>-</v>
      </c>
      <c r="C794" s="26">
        <v>810.0</v>
      </c>
      <c r="D794" s="27" t="s">
        <v>3050</v>
      </c>
      <c r="E794" s="27" t="s">
        <v>3051</v>
      </c>
      <c r="F794" s="27" t="s">
        <v>50</v>
      </c>
      <c r="G794" s="27" t="s">
        <v>388</v>
      </c>
      <c r="H794" s="28" t="s">
        <v>3052</v>
      </c>
      <c r="I794" s="29">
        <v>0.0</v>
      </c>
      <c r="J794" s="27" t="s">
        <v>3053</v>
      </c>
      <c r="K794" s="30" t="s">
        <v>42</v>
      </c>
      <c r="L794" s="31" t="s">
        <v>42</v>
      </c>
      <c r="M794" s="51" t="s">
        <v>895</v>
      </c>
      <c r="N794" s="153" t="s">
        <v>58</v>
      </c>
      <c r="O794" s="149" t="s">
        <v>58</v>
      </c>
      <c r="P794" s="35"/>
      <c r="Q794" s="35"/>
      <c r="R794" s="35"/>
      <c r="S794" s="35"/>
      <c r="T794" s="35"/>
      <c r="U794" s="35"/>
      <c r="V794" s="35"/>
      <c r="W794" s="35"/>
      <c r="X794" s="35"/>
      <c r="Y794" s="35"/>
      <c r="Z794" s="38" t="str">
        <f t="array" ref="Z794">IFERROR(xlookup(C:C,'Follow up.1'!A:A,'Follow up.1'!AF:AF),"-")</f>
        <v>-</v>
      </c>
      <c r="AA794" s="31"/>
      <c r="AB794" s="31"/>
      <c r="AC794" s="31"/>
      <c r="AD794" s="31"/>
      <c r="AE794" s="31"/>
      <c r="AF794" s="31"/>
      <c r="AG794" s="31"/>
      <c r="AH794" s="31"/>
      <c r="AI794" s="31"/>
      <c r="AJ794" s="31"/>
      <c r="AK794" s="31"/>
      <c r="AL794" s="31"/>
      <c r="AM794" s="31"/>
      <c r="AN794" s="39" t="str">
        <f t="array" ref="AN794">IFNA(TEXT(XLOOKUP(C:C,'Follow up.2'!B:B,'Follow up.2'!AF:AF),if(left(B794,1)="3","x", "mm/yyyy")), "-")</f>
        <v>-</v>
      </c>
      <c r="AO794" s="31"/>
      <c r="AP794" s="27"/>
      <c r="AQ794" s="3"/>
      <c r="AR794" s="3"/>
      <c r="AS794" s="3"/>
      <c r="AT794" s="3"/>
      <c r="AU794" s="3"/>
      <c r="AV794" s="3"/>
      <c r="AW794" s="3"/>
      <c r="AX794" s="3"/>
      <c r="AY794" s="3"/>
      <c r="AZ794" s="3"/>
      <c r="BA794" s="3"/>
      <c r="BB794" s="3"/>
      <c r="BC794" s="3"/>
      <c r="BD794" s="3"/>
      <c r="BE794" s="3"/>
      <c r="BF794" s="3"/>
      <c r="BG794" s="3"/>
      <c r="BH794" s="3"/>
      <c r="BI794" s="3"/>
    </row>
    <row r="795" ht="12.75" customHeight="1">
      <c r="A795" s="1"/>
      <c r="B795" s="1" t="str">
        <f t="array" ref="B795">ifna(iferror(xlookup(C:C,'1000'!A:A,'1000'!D:D),iferror(xlookup(C:C,'2000'!A:A,'2000'!D:D),xlookup(C:C,'3000'!A:A,'3000'!D:D))),"-")</f>
        <v>-</v>
      </c>
      <c r="C795" s="26">
        <v>868.0</v>
      </c>
      <c r="D795" s="27" t="s">
        <v>3054</v>
      </c>
      <c r="E795" s="27" t="s">
        <v>3055</v>
      </c>
      <c r="F795" s="27" t="s">
        <v>50</v>
      </c>
      <c r="G795" s="27" t="s">
        <v>388</v>
      </c>
      <c r="H795" s="28" t="s">
        <v>3056</v>
      </c>
      <c r="I795" s="29" t="s">
        <v>3057</v>
      </c>
      <c r="J795" s="27" t="s">
        <v>3058</v>
      </c>
      <c r="K795" s="30" t="s">
        <v>42</v>
      </c>
      <c r="L795" s="27" t="s">
        <v>42</v>
      </c>
      <c r="M795" s="51" t="s">
        <v>895</v>
      </c>
      <c r="N795" s="153" t="s">
        <v>58</v>
      </c>
      <c r="O795" s="149" t="s">
        <v>58</v>
      </c>
      <c r="P795" s="66"/>
      <c r="Q795" s="66"/>
      <c r="R795" s="66"/>
      <c r="S795" s="66"/>
      <c r="T795" s="66"/>
      <c r="U795" s="66"/>
      <c r="V795" s="66"/>
      <c r="W795" s="66"/>
      <c r="X795" s="66"/>
      <c r="Y795" s="66"/>
      <c r="Z795" s="38" t="str">
        <f t="array" ref="Z795">IFERROR(xlookup(C:C,'Follow up.1'!A:A,'Follow up.1'!AF:AF),"-")</f>
        <v>-</v>
      </c>
      <c r="AA795" s="27"/>
      <c r="AB795" s="27"/>
      <c r="AC795" s="27"/>
      <c r="AD795" s="27"/>
      <c r="AE795" s="27"/>
      <c r="AF795" s="27"/>
      <c r="AG795" s="27"/>
      <c r="AH795" s="27"/>
      <c r="AI795" s="27"/>
      <c r="AJ795" s="27"/>
      <c r="AK795" s="27"/>
      <c r="AL795" s="27"/>
      <c r="AM795" s="27"/>
      <c r="AN795" s="39" t="str">
        <f t="array" ref="AN795">IFNA(TEXT(XLOOKUP(C:C,'Follow up.2'!B:B,'Follow up.2'!AF:AF),if(left(B795,1)="3","x", "mm/yyyy")), "-")</f>
        <v>-</v>
      </c>
      <c r="AO795" s="27"/>
      <c r="AP795" s="27"/>
      <c r="AQ795" s="3"/>
      <c r="AR795" s="3"/>
      <c r="AS795" s="3"/>
      <c r="AT795" s="3"/>
      <c r="AU795" s="3"/>
      <c r="AV795" s="3"/>
      <c r="AW795" s="3"/>
      <c r="AX795" s="3"/>
      <c r="AY795" s="3"/>
      <c r="AZ795" s="3"/>
      <c r="BA795" s="3"/>
      <c r="BB795" s="3"/>
      <c r="BC795" s="3"/>
      <c r="BD795" s="3"/>
      <c r="BE795" s="3"/>
      <c r="BF795" s="3"/>
      <c r="BG795" s="3"/>
      <c r="BH795" s="3"/>
      <c r="BI795" s="3"/>
    </row>
    <row r="796" ht="12.75" customHeight="1">
      <c r="A796" s="1"/>
      <c r="B796" s="1" t="str">
        <f t="array" ref="B796">ifna(iferror(xlookup(C:C,'1000'!A:A,'1000'!D:D),iferror(xlookup(C:C,'2000'!A:A,'2000'!D:D),xlookup(C:C,'3000'!A:A,'3000'!D:D))),"-")</f>
        <v>-</v>
      </c>
      <c r="C796" s="26">
        <v>896.0</v>
      </c>
      <c r="D796" s="27" t="s">
        <v>2423</v>
      </c>
      <c r="E796" s="27" t="s">
        <v>2630</v>
      </c>
      <c r="F796" s="27" t="s">
        <v>50</v>
      </c>
      <c r="G796" s="27" t="s">
        <v>388</v>
      </c>
      <c r="H796" s="28" t="s">
        <v>2424</v>
      </c>
      <c r="I796" s="29">
        <v>0.0</v>
      </c>
      <c r="J796" s="27" t="s">
        <v>2425</v>
      </c>
      <c r="K796" s="30" t="s">
        <v>42</v>
      </c>
      <c r="L796" s="27" t="s">
        <v>42</v>
      </c>
      <c r="M796" s="51" t="s">
        <v>895</v>
      </c>
      <c r="N796" s="153" t="s">
        <v>58</v>
      </c>
      <c r="O796" s="149" t="s">
        <v>58</v>
      </c>
      <c r="P796" s="66"/>
      <c r="Q796" s="66"/>
      <c r="R796" s="66"/>
      <c r="S796" s="66"/>
      <c r="T796" s="66"/>
      <c r="U796" s="66"/>
      <c r="V796" s="66"/>
      <c r="W796" s="66"/>
      <c r="X796" s="66"/>
      <c r="Y796" s="66"/>
      <c r="Z796" s="38" t="str">
        <f t="array" ref="Z796">IFERROR(xlookup(C:C,'Follow up.1'!A:A,'Follow up.1'!AF:AF),"-")</f>
        <v>-</v>
      </c>
      <c r="AA796" s="27"/>
      <c r="AB796" s="27"/>
      <c r="AC796" s="27"/>
      <c r="AD796" s="27"/>
      <c r="AE796" s="27"/>
      <c r="AF796" s="27"/>
      <c r="AG796" s="27"/>
      <c r="AH796" s="27"/>
      <c r="AI796" s="27"/>
      <c r="AJ796" s="27"/>
      <c r="AK796" s="27"/>
      <c r="AL796" s="27"/>
      <c r="AM796" s="27"/>
      <c r="AN796" s="39" t="str">
        <f t="array" ref="AN796">IFNA(TEXT(XLOOKUP(C:C,'Follow up.2'!B:B,'Follow up.2'!AF:AF),if(left(B796,1)="3","x", "mm/yyyy")), "-")</f>
        <v>-</v>
      </c>
      <c r="AO796" s="27"/>
      <c r="AP796" s="27"/>
      <c r="AQ796" s="3"/>
      <c r="AR796" s="3"/>
      <c r="AS796" s="3"/>
      <c r="AT796" s="3"/>
      <c r="AU796" s="3"/>
      <c r="AV796" s="3"/>
      <c r="AW796" s="3"/>
      <c r="AX796" s="3"/>
      <c r="AY796" s="3"/>
      <c r="AZ796" s="3"/>
      <c r="BA796" s="3"/>
      <c r="BB796" s="3"/>
      <c r="BC796" s="3"/>
      <c r="BD796" s="3"/>
      <c r="BE796" s="3"/>
      <c r="BF796" s="3"/>
      <c r="BG796" s="3"/>
      <c r="BH796" s="3"/>
      <c r="BI796" s="3"/>
    </row>
    <row r="797" ht="12.75" customHeight="1">
      <c r="A797" s="1"/>
      <c r="B797" s="1" t="str">
        <f t="array" ref="B797">ifna(iferror(xlookup(C:C,'1000'!A:A,'1000'!D:D),iferror(xlookup(C:C,'2000'!A:A,'2000'!D:D),xlookup(C:C,'3000'!A:A,'3000'!D:D))),"-")</f>
        <v>-</v>
      </c>
      <c r="C797" s="26">
        <v>941.0</v>
      </c>
      <c r="D797" s="27" t="s">
        <v>3059</v>
      </c>
      <c r="E797" s="27" t="s">
        <v>172</v>
      </c>
      <c r="F797" s="27" t="s">
        <v>50</v>
      </c>
      <c r="G797" s="27" t="s">
        <v>388</v>
      </c>
      <c r="H797" s="28" t="s">
        <v>3060</v>
      </c>
      <c r="I797" s="29" t="s">
        <v>3061</v>
      </c>
      <c r="J797" s="27" t="s">
        <v>3062</v>
      </c>
      <c r="K797" s="30" t="s">
        <v>42</v>
      </c>
      <c r="L797" s="31" t="s">
        <v>42</v>
      </c>
      <c r="M797" s="51" t="s">
        <v>895</v>
      </c>
      <c r="N797" s="153" t="s">
        <v>58</v>
      </c>
      <c r="O797" s="149" t="s">
        <v>58</v>
      </c>
      <c r="P797" s="35"/>
      <c r="Q797" s="35"/>
      <c r="R797" s="35"/>
      <c r="S797" s="35"/>
      <c r="T797" s="35"/>
      <c r="U797" s="35"/>
      <c r="V797" s="35"/>
      <c r="W797" s="35"/>
      <c r="X797" s="35"/>
      <c r="Y797" s="35"/>
      <c r="Z797" s="38" t="str">
        <f t="array" ref="Z797">IFERROR(xlookup(C:C,'Follow up.1'!A:A,'Follow up.1'!AF:AF),"-")</f>
        <v>-</v>
      </c>
      <c r="AA797" s="31"/>
      <c r="AB797" s="31"/>
      <c r="AC797" s="31"/>
      <c r="AD797" s="31"/>
      <c r="AE797" s="31"/>
      <c r="AF797" s="31"/>
      <c r="AG797" s="31"/>
      <c r="AH797" s="31"/>
      <c r="AI797" s="31"/>
      <c r="AJ797" s="31"/>
      <c r="AK797" s="31"/>
      <c r="AL797" s="31"/>
      <c r="AM797" s="31"/>
      <c r="AN797" s="39" t="str">
        <f t="array" ref="AN797">IFNA(TEXT(XLOOKUP(C:C,'Follow up.2'!B:B,'Follow up.2'!AF:AF),if(left(B797,1)="3","x", "mm/yyyy")), "-")</f>
        <v>-</v>
      </c>
      <c r="AO797" s="31"/>
      <c r="AP797" s="27"/>
      <c r="AQ797" s="3"/>
      <c r="AR797" s="3"/>
      <c r="AS797" s="3"/>
      <c r="AT797" s="3"/>
      <c r="AU797" s="3"/>
      <c r="AV797" s="3"/>
      <c r="AW797" s="3"/>
      <c r="AX797" s="3"/>
      <c r="AY797" s="3"/>
      <c r="AZ797" s="3"/>
      <c r="BA797" s="3"/>
      <c r="BB797" s="3"/>
      <c r="BC797" s="3"/>
      <c r="BD797" s="3"/>
      <c r="BE797" s="3"/>
      <c r="BF797" s="3"/>
      <c r="BG797" s="3"/>
      <c r="BH797" s="3"/>
      <c r="BI797" s="3"/>
    </row>
    <row r="798" ht="12.75" customHeight="1">
      <c r="A798" s="1"/>
      <c r="B798" s="1" t="str">
        <f t="array" ref="B798">ifna(iferror(xlookup(C:C,'1000'!A:A,'1000'!D:D),iferror(xlookup(C:C,'2000'!A:A,'2000'!D:D),xlookup(C:C,'3000'!A:A,'3000'!D:D))),"-")</f>
        <v>-</v>
      </c>
      <c r="C798" s="26">
        <v>987.0</v>
      </c>
      <c r="D798" s="27" t="s">
        <v>3063</v>
      </c>
      <c r="E798" s="27" t="s">
        <v>3064</v>
      </c>
      <c r="F798" s="27" t="s">
        <v>50</v>
      </c>
      <c r="G798" s="27" t="s">
        <v>388</v>
      </c>
      <c r="H798" s="28" t="s">
        <v>3065</v>
      </c>
      <c r="I798" s="29" t="s">
        <v>3066</v>
      </c>
      <c r="J798" s="27" t="s">
        <v>3067</v>
      </c>
      <c r="K798" s="30" t="s">
        <v>42</v>
      </c>
      <c r="L798" s="31" t="s">
        <v>42</v>
      </c>
      <c r="M798" s="51" t="s">
        <v>895</v>
      </c>
      <c r="N798" s="153" t="s">
        <v>58</v>
      </c>
      <c r="O798" s="149" t="s">
        <v>58</v>
      </c>
      <c r="P798" s="35"/>
      <c r="Q798" s="35"/>
      <c r="R798" s="35"/>
      <c r="S798" s="35"/>
      <c r="T798" s="35"/>
      <c r="U798" s="35"/>
      <c r="V798" s="35"/>
      <c r="W798" s="35"/>
      <c r="X798" s="35"/>
      <c r="Y798" s="35"/>
      <c r="Z798" s="38" t="str">
        <f t="array" ref="Z798">IFERROR(xlookup(C:C,'Follow up.1'!A:A,'Follow up.1'!AF:AF),"-")</f>
        <v>-</v>
      </c>
      <c r="AA798" s="31"/>
      <c r="AB798" s="31"/>
      <c r="AC798" s="31"/>
      <c r="AD798" s="31"/>
      <c r="AE798" s="31"/>
      <c r="AF798" s="31"/>
      <c r="AG798" s="31"/>
      <c r="AH798" s="31"/>
      <c r="AI798" s="31"/>
      <c r="AJ798" s="31"/>
      <c r="AK798" s="31"/>
      <c r="AL798" s="31"/>
      <c r="AM798" s="31"/>
      <c r="AN798" s="39" t="str">
        <f t="array" ref="AN798">IFNA(TEXT(XLOOKUP(C:C,'Follow up.2'!B:B,'Follow up.2'!AF:AF),if(left(B798,1)="3","x", "mm/yyyy")), "-")</f>
        <v>-</v>
      </c>
      <c r="AO798" s="31"/>
      <c r="AP798" s="27"/>
      <c r="AQ798" s="3"/>
      <c r="AR798" s="3"/>
      <c r="AS798" s="3"/>
      <c r="AT798" s="3"/>
      <c r="AU798" s="3"/>
      <c r="AV798" s="3"/>
      <c r="AW798" s="3"/>
      <c r="AX798" s="3"/>
      <c r="AY798" s="3"/>
      <c r="AZ798" s="3"/>
      <c r="BA798" s="3"/>
      <c r="BB798" s="3"/>
      <c r="BC798" s="3"/>
      <c r="BD798" s="3"/>
      <c r="BE798" s="3"/>
      <c r="BF798" s="3"/>
      <c r="BG798" s="3"/>
      <c r="BH798" s="3"/>
      <c r="BI798" s="3"/>
    </row>
    <row r="799" ht="12.75" customHeight="1">
      <c r="A799" s="1"/>
      <c r="B799" s="1" t="str">
        <f t="array" ref="B799">ifna(iferror(xlookup(C:C,'1000'!A:A,'1000'!D:D),iferror(xlookup(C:C,'2000'!A:A,'2000'!D:D),xlookup(C:C,'3000'!A:A,'3000'!D:D))),"-")</f>
        <v>-</v>
      </c>
      <c r="C799" s="26">
        <v>1031.0</v>
      </c>
      <c r="D799" s="27" t="s">
        <v>3002</v>
      </c>
      <c r="E799" s="27" t="s">
        <v>3068</v>
      </c>
      <c r="F799" s="27" t="s">
        <v>50</v>
      </c>
      <c r="G799" s="27" t="s">
        <v>388</v>
      </c>
      <c r="H799" s="28" t="s">
        <v>3069</v>
      </c>
      <c r="I799" s="29" t="s">
        <v>3070</v>
      </c>
      <c r="J799" s="27" t="s">
        <v>3070</v>
      </c>
      <c r="K799" s="30" t="s">
        <v>42</v>
      </c>
      <c r="L799" s="31" t="s">
        <v>42</v>
      </c>
      <c r="M799" s="51" t="s">
        <v>895</v>
      </c>
      <c r="N799" s="153" t="s">
        <v>58</v>
      </c>
      <c r="O799" s="149" t="s">
        <v>58</v>
      </c>
      <c r="P799" s="35"/>
      <c r="Q799" s="35"/>
      <c r="R799" s="35"/>
      <c r="S799" s="35"/>
      <c r="T799" s="35"/>
      <c r="U799" s="35"/>
      <c r="V799" s="35"/>
      <c r="W799" s="35"/>
      <c r="X799" s="35"/>
      <c r="Y799" s="35"/>
      <c r="Z799" s="38" t="str">
        <f t="array" ref="Z799">IFERROR(xlookup(C:C,'Follow up.1'!A:A,'Follow up.1'!AF:AF),"-")</f>
        <v>-</v>
      </c>
      <c r="AA799" s="31"/>
      <c r="AB799" s="31"/>
      <c r="AC799" s="31"/>
      <c r="AD799" s="31"/>
      <c r="AE799" s="31"/>
      <c r="AF799" s="31"/>
      <c r="AG799" s="31"/>
      <c r="AH799" s="31"/>
      <c r="AI799" s="31"/>
      <c r="AJ799" s="31"/>
      <c r="AK799" s="31"/>
      <c r="AL799" s="31"/>
      <c r="AM799" s="31"/>
      <c r="AN799" s="39" t="str">
        <f t="array" ref="AN799">IFNA(TEXT(XLOOKUP(C:C,'Follow up.2'!B:B,'Follow up.2'!AF:AF),if(left(B799,1)="3","x", "mm/yyyy")), "-")</f>
        <v>-</v>
      </c>
      <c r="AO799" s="31"/>
      <c r="AP799" s="27"/>
      <c r="AQ799" s="3"/>
      <c r="AR799" s="3"/>
      <c r="AS799" s="3"/>
      <c r="AT799" s="3"/>
      <c r="AU799" s="3"/>
      <c r="AV799" s="3"/>
      <c r="AW799" s="3"/>
      <c r="AX799" s="3"/>
      <c r="AY799" s="3"/>
      <c r="AZ799" s="3"/>
      <c r="BA799" s="3"/>
      <c r="BB799" s="3"/>
      <c r="BC799" s="3"/>
      <c r="BD799" s="3"/>
      <c r="BE799" s="3"/>
      <c r="BF799" s="3"/>
      <c r="BG799" s="3"/>
      <c r="BH799" s="3"/>
      <c r="BI799" s="3"/>
    </row>
    <row r="800" ht="12.75" customHeight="1">
      <c r="A800" s="1"/>
      <c r="B800" s="1" t="str">
        <f t="array" ref="B800">ifna(iferror(xlookup(C:C,'1000'!A:A,'1000'!D:D),iferror(xlookup(C:C,'2000'!A:A,'2000'!D:D),xlookup(C:C,'3000'!A:A,'3000'!D:D))),"-")</f>
        <v>-</v>
      </c>
      <c r="C800" s="26">
        <v>1046.0</v>
      </c>
      <c r="D800" s="27" t="s">
        <v>3071</v>
      </c>
      <c r="E800" s="27" t="s">
        <v>3017</v>
      </c>
      <c r="F800" s="27" t="s">
        <v>50</v>
      </c>
      <c r="G800" s="27" t="s">
        <v>388</v>
      </c>
      <c r="H800" s="28" t="s">
        <v>3018</v>
      </c>
      <c r="I800" s="29" t="s">
        <v>3072</v>
      </c>
      <c r="J800" s="27" t="s">
        <v>3019</v>
      </c>
      <c r="K800" s="30" t="s">
        <v>42</v>
      </c>
      <c r="L800" s="31" t="s">
        <v>42</v>
      </c>
      <c r="M800" s="51" t="s">
        <v>895</v>
      </c>
      <c r="N800" s="153" t="s">
        <v>58</v>
      </c>
      <c r="O800" s="149" t="s">
        <v>58</v>
      </c>
      <c r="P800" s="35"/>
      <c r="Q800" s="35"/>
      <c r="R800" s="35"/>
      <c r="S800" s="35"/>
      <c r="T800" s="35"/>
      <c r="U800" s="35"/>
      <c r="V800" s="35"/>
      <c r="W800" s="35"/>
      <c r="X800" s="35"/>
      <c r="Y800" s="35"/>
      <c r="Z800" s="38" t="str">
        <f t="array" ref="Z800">IFERROR(xlookup(C:C,'Follow up.1'!A:A,'Follow up.1'!AF:AF),"-")</f>
        <v>-</v>
      </c>
      <c r="AA800" s="31"/>
      <c r="AB800" s="31"/>
      <c r="AC800" s="31"/>
      <c r="AD800" s="31"/>
      <c r="AE800" s="31"/>
      <c r="AF800" s="31"/>
      <c r="AG800" s="31"/>
      <c r="AH800" s="31"/>
      <c r="AI800" s="31"/>
      <c r="AJ800" s="31"/>
      <c r="AK800" s="31"/>
      <c r="AL800" s="31"/>
      <c r="AM800" s="31"/>
      <c r="AN800" s="39" t="str">
        <f t="array" ref="AN800">IFNA(TEXT(XLOOKUP(C:C,'Follow up.2'!B:B,'Follow up.2'!AF:AF), "mm/yyyy"), "-")</f>
        <v>-</v>
      </c>
      <c r="AO800" s="31"/>
      <c r="AP800" s="27"/>
      <c r="AQ800" s="3"/>
      <c r="AR800" s="3"/>
      <c r="AS800" s="3"/>
      <c r="AT800" s="3"/>
      <c r="AU800" s="3"/>
      <c r="AV800" s="3"/>
      <c r="AW800" s="3"/>
      <c r="AX800" s="3"/>
      <c r="AY800" s="3"/>
      <c r="AZ800" s="3"/>
      <c r="BA800" s="3"/>
      <c r="BB800" s="3"/>
      <c r="BC800" s="3"/>
      <c r="BD800" s="3"/>
      <c r="BE800" s="3"/>
      <c r="BF800" s="3"/>
      <c r="BG800" s="3"/>
      <c r="BH800" s="3"/>
      <c r="BI800" s="3"/>
    </row>
    <row r="801" ht="12.75" customHeight="1">
      <c r="A801" s="1"/>
      <c r="B801" s="1" t="str">
        <f t="array" ref="B801">ifna(iferror(xlookup(C:C,'1000'!A:A,'1000'!D:D),iferror(xlookup(C:C,'2000'!A:A,'2000'!D:D),xlookup(C:C,'3000'!A:A,'3000'!D:D))),"-")</f>
        <v>-</v>
      </c>
      <c r="C801" s="26">
        <v>1051.0</v>
      </c>
      <c r="D801" s="27" t="s">
        <v>3073</v>
      </c>
      <c r="E801" s="27" t="s">
        <v>1216</v>
      </c>
      <c r="F801" s="27" t="s">
        <v>50</v>
      </c>
      <c r="G801" s="27" t="s">
        <v>388</v>
      </c>
      <c r="H801" s="28" t="s">
        <v>3074</v>
      </c>
      <c r="I801" s="29" t="s">
        <v>3075</v>
      </c>
      <c r="J801" s="27" t="s">
        <v>3075</v>
      </c>
      <c r="K801" s="30" t="s">
        <v>42</v>
      </c>
      <c r="L801" s="31" t="s">
        <v>42</v>
      </c>
      <c r="M801" s="51" t="s">
        <v>895</v>
      </c>
      <c r="N801" s="153" t="s">
        <v>58</v>
      </c>
      <c r="O801" s="149" t="s">
        <v>58</v>
      </c>
      <c r="P801" s="35" t="s">
        <v>46</v>
      </c>
      <c r="Q801" s="35"/>
      <c r="R801" s="35"/>
      <c r="S801" s="35"/>
      <c r="T801" s="35"/>
      <c r="U801" s="35"/>
      <c r="V801" s="35"/>
      <c r="W801" s="35"/>
      <c r="X801" s="35"/>
      <c r="Y801" s="35"/>
      <c r="Z801" s="38" t="str">
        <f t="array" ref="Z801">IFERROR(xlookup(C:C,'Follow up.1'!A:A,'Follow up.1'!AF:AF),"-")</f>
        <v>-</v>
      </c>
      <c r="AA801" s="31"/>
      <c r="AB801" s="31"/>
      <c r="AC801" s="31"/>
      <c r="AD801" s="31"/>
      <c r="AE801" s="31"/>
      <c r="AF801" s="31"/>
      <c r="AG801" s="31"/>
      <c r="AH801" s="31"/>
      <c r="AI801" s="31"/>
      <c r="AJ801" s="31"/>
      <c r="AK801" s="31"/>
      <c r="AL801" s="31"/>
      <c r="AM801" s="31"/>
      <c r="AN801" s="39" t="str">
        <f t="array" ref="AN801">IFNA(TEXT(XLOOKUP(C:C,'Follow up.2'!B:B,'Follow up.2'!AF:AF), "mm/yyyy"), "-")</f>
        <v>-</v>
      </c>
      <c r="AO801" s="31"/>
      <c r="AP801" s="27"/>
      <c r="AQ801" s="3"/>
      <c r="AR801" s="3"/>
      <c r="AS801" s="3"/>
      <c r="AT801" s="3"/>
      <c r="AU801" s="3"/>
      <c r="AV801" s="3"/>
      <c r="AW801" s="3"/>
      <c r="AX801" s="3"/>
      <c r="AY801" s="3"/>
      <c r="AZ801" s="3"/>
      <c r="BA801" s="3"/>
      <c r="BB801" s="3"/>
      <c r="BC801" s="3"/>
      <c r="BD801" s="3"/>
      <c r="BE801" s="3"/>
      <c r="BF801" s="3"/>
      <c r="BG801" s="3"/>
      <c r="BH801" s="3"/>
      <c r="BI801" s="3"/>
    </row>
    <row r="802" ht="12.75" customHeight="1">
      <c r="A802" s="1"/>
      <c r="B802" s="1" t="str">
        <f t="array" ref="B802">ifna(iferror(xlookup(C:C,'1000'!A:A,'1000'!D:D),iferror(xlookup(C:C,'2000'!A:A,'2000'!D:D),xlookup(C:C,'3000'!A:A,'3000'!D:D))),"-")</f>
        <v>-</v>
      </c>
      <c r="C802" s="26">
        <v>1100.0</v>
      </c>
      <c r="D802" s="27" t="s">
        <v>3076</v>
      </c>
      <c r="E802" s="27" t="s">
        <v>3077</v>
      </c>
      <c r="F802" s="27" t="s">
        <v>50</v>
      </c>
      <c r="G802" s="27" t="s">
        <v>388</v>
      </c>
      <c r="H802" s="28">
        <v>0.0</v>
      </c>
      <c r="I802" s="29">
        <v>0.0</v>
      </c>
      <c r="J802" s="27" t="s">
        <v>3078</v>
      </c>
      <c r="K802" s="30" t="s">
        <v>42</v>
      </c>
      <c r="L802" s="31" t="s">
        <v>42</v>
      </c>
      <c r="M802" s="51" t="s">
        <v>895</v>
      </c>
      <c r="N802" s="153" t="s">
        <v>58</v>
      </c>
      <c r="O802" s="149" t="s">
        <v>58</v>
      </c>
      <c r="P802" s="35" t="s">
        <v>46</v>
      </c>
      <c r="Q802" s="35"/>
      <c r="R802" s="35"/>
      <c r="S802" s="35"/>
      <c r="T802" s="35"/>
      <c r="U802" s="35"/>
      <c r="V802" s="35"/>
      <c r="W802" s="35"/>
      <c r="X802" s="35"/>
      <c r="Y802" s="35"/>
      <c r="Z802" s="38" t="str">
        <f t="array" ref="Z802">IFERROR(xlookup(C:C,'Follow up.1'!A:A,'Follow up.1'!AF:AF),"-")</f>
        <v>-</v>
      </c>
      <c r="AA802" s="31"/>
      <c r="AB802" s="31"/>
      <c r="AC802" s="31"/>
      <c r="AD802" s="31"/>
      <c r="AE802" s="31"/>
      <c r="AF802" s="31"/>
      <c r="AG802" s="31"/>
      <c r="AH802" s="31"/>
      <c r="AI802" s="31"/>
      <c r="AJ802" s="31"/>
      <c r="AK802" s="31"/>
      <c r="AL802" s="31"/>
      <c r="AM802" s="31"/>
      <c r="AN802" s="39" t="str">
        <f t="array" ref="AN802">IFNA(TEXT(XLOOKUP(C:C,'Follow up.2'!B:B,'Follow up.2'!AF:AF), "mm/yyyy"), "-")</f>
        <v>-</v>
      </c>
      <c r="AO802" s="31"/>
      <c r="AP802" s="27"/>
      <c r="AQ802" s="3"/>
      <c r="AR802" s="3"/>
      <c r="AS802" s="3"/>
      <c r="AT802" s="3"/>
      <c r="AU802" s="3"/>
      <c r="AV802" s="3"/>
      <c r="AW802" s="3"/>
      <c r="AX802" s="3"/>
      <c r="AY802" s="3"/>
      <c r="AZ802" s="3"/>
      <c r="BA802" s="3"/>
      <c r="BB802" s="3"/>
      <c r="BC802" s="3"/>
      <c r="BD802" s="3"/>
      <c r="BE802" s="3"/>
      <c r="BF802" s="3"/>
      <c r="BG802" s="3"/>
      <c r="BH802" s="3"/>
      <c r="BI802" s="3"/>
    </row>
    <row r="803" ht="12.75" customHeight="1">
      <c r="A803" s="1"/>
      <c r="B803" s="1">
        <f t="array" ref="B803">ifna(iferror(xlookup(C:C,'1000'!A:A,'1000'!D:D),iferror(xlookup(C:C,'2000'!A:A,'2000'!D:D),xlookup(C:C,'3000'!A:A,'3000'!D:D))),"-")</f>
        <v>2023</v>
      </c>
      <c r="C803" s="26">
        <v>759.0</v>
      </c>
      <c r="D803" s="27" t="s">
        <v>3079</v>
      </c>
      <c r="E803" s="27" t="s">
        <v>3080</v>
      </c>
      <c r="F803" s="27" t="s">
        <v>50</v>
      </c>
      <c r="G803" s="27" t="s">
        <v>503</v>
      </c>
      <c r="H803" s="28" t="s">
        <v>3081</v>
      </c>
      <c r="I803" s="29" t="s">
        <v>3082</v>
      </c>
      <c r="J803" s="27">
        <f>12677607283</f>
        <v>12677607283</v>
      </c>
      <c r="K803" s="30" t="s">
        <v>42</v>
      </c>
      <c r="L803" s="31" t="s">
        <v>42</v>
      </c>
      <c r="M803" s="31"/>
      <c r="N803" s="33" t="s">
        <v>654</v>
      </c>
      <c r="O803" s="86" t="s">
        <v>654</v>
      </c>
      <c r="P803" s="35" t="s">
        <v>46</v>
      </c>
      <c r="Q803" s="35" t="s">
        <v>46</v>
      </c>
      <c r="R803" s="35" t="s">
        <v>46</v>
      </c>
      <c r="S803" s="35" t="s">
        <v>46</v>
      </c>
      <c r="T803" s="35" t="s">
        <v>46</v>
      </c>
      <c r="U803" s="35" t="s">
        <v>46</v>
      </c>
      <c r="V803" s="65" t="s">
        <v>45</v>
      </c>
      <c r="W803" s="35" t="s">
        <v>46</v>
      </c>
      <c r="X803" s="35" t="s">
        <v>46</v>
      </c>
      <c r="Y803" s="35" t="s">
        <v>46</v>
      </c>
      <c r="Z803" s="38" t="str">
        <f t="array" ref="Z803">IFERROR(xlookup(C:C,'Follow up.1'!A:A,'Follow up.1'!AF:AF),"-")</f>
        <v> 7/25</v>
      </c>
      <c r="AA803" s="32" t="s">
        <v>57</v>
      </c>
      <c r="AB803" s="31"/>
      <c r="AC803" s="31"/>
      <c r="AD803" s="31"/>
      <c r="AE803" s="31"/>
      <c r="AF803" s="31"/>
      <c r="AG803" s="31"/>
      <c r="AH803" s="31"/>
      <c r="AI803" s="31"/>
      <c r="AJ803" s="31"/>
      <c r="AK803" s="31"/>
      <c r="AL803" s="31"/>
      <c r="AM803" s="31"/>
      <c r="AN803" s="39" t="str">
        <f t="array" ref="AN803">IFNA(TEXT(XLOOKUP(C:C,'Follow up.2'!B:B,'Follow up.2'!AF:AF),if(left(B803,1)="3","x", "mm/yyyy")), "-")</f>
        <v/>
      </c>
      <c r="AO803" s="31"/>
      <c r="AP803" s="27"/>
      <c r="AQ803" s="3"/>
      <c r="AR803" s="3"/>
      <c r="AS803" s="3"/>
      <c r="AT803" s="3"/>
      <c r="AU803" s="3"/>
      <c r="AV803" s="3"/>
      <c r="AW803" s="13"/>
      <c r="AX803" s="13"/>
      <c r="AY803" s="13"/>
      <c r="AZ803" s="13"/>
      <c r="BA803" s="13"/>
      <c r="BB803" s="13"/>
      <c r="BC803" s="13"/>
      <c r="BD803" s="13"/>
      <c r="BE803" s="13"/>
      <c r="BF803" s="13"/>
      <c r="BG803" s="13"/>
      <c r="BH803" s="13"/>
      <c r="BI803" s="13"/>
    </row>
    <row r="804" ht="12.75" customHeight="1">
      <c r="A804" s="1"/>
      <c r="B804" s="1">
        <f t="array" ref="B804">ifna(iferror(xlookup(C:C,'1000'!A:A,'1000'!D:D),iferror(xlookup(C:C,'2000'!A:A,'2000'!D:D),xlookup(C:C,'3000'!A:A,'3000'!D:D))),"-")</f>
        <v>2010</v>
      </c>
      <c r="C804" s="26">
        <v>432.0</v>
      </c>
      <c r="D804" s="27" t="s">
        <v>3083</v>
      </c>
      <c r="E804" s="27" t="s">
        <v>3084</v>
      </c>
      <c r="F804" s="27" t="s">
        <v>50</v>
      </c>
      <c r="G804" s="27" t="s">
        <v>503</v>
      </c>
      <c r="H804" s="28" t="s">
        <v>3085</v>
      </c>
      <c r="I804" s="29" t="s">
        <v>3086</v>
      </c>
      <c r="J804" s="27" t="s">
        <v>3087</v>
      </c>
      <c r="K804" s="30" t="s">
        <v>3088</v>
      </c>
      <c r="L804" s="31" t="s">
        <v>3088</v>
      </c>
      <c r="M804" s="85" t="s">
        <v>3089</v>
      </c>
      <c r="N804" s="33" t="s">
        <v>654</v>
      </c>
      <c r="O804" s="95" t="s">
        <v>654</v>
      </c>
      <c r="P804" s="35" t="s">
        <v>45</v>
      </c>
      <c r="Q804" s="35" t="s">
        <v>45</v>
      </c>
      <c r="R804" s="35" t="s">
        <v>45</v>
      </c>
      <c r="S804" s="35" t="s">
        <v>45</v>
      </c>
      <c r="T804" s="35" t="s">
        <v>45</v>
      </c>
      <c r="U804" s="35" t="s">
        <v>45</v>
      </c>
      <c r="V804" s="35" t="s">
        <v>45</v>
      </c>
      <c r="W804" s="35" t="s">
        <v>45</v>
      </c>
      <c r="X804" s="35" t="s">
        <v>45</v>
      </c>
      <c r="Y804" s="35" t="s">
        <v>45</v>
      </c>
      <c r="Z804" s="38" t="str">
        <f t="array" ref="Z804">IFERROR(xlookup(C:C,'Follow up.1'!A:A,'Follow up.1'!AF:AF),"-")</f>
        <v> 4/25</v>
      </c>
      <c r="AA804" s="32" t="s">
        <v>46</v>
      </c>
      <c r="AB804" s="32" t="s">
        <v>213</v>
      </c>
      <c r="AC804" s="31"/>
      <c r="AD804" s="31"/>
      <c r="AE804" s="31"/>
      <c r="AF804" s="31"/>
      <c r="AG804" s="31"/>
      <c r="AH804" s="31"/>
      <c r="AI804" s="31"/>
      <c r="AJ804" s="31"/>
      <c r="AK804" s="31"/>
      <c r="AL804" s="31"/>
      <c r="AM804" s="31"/>
      <c r="AN804" s="39" t="str">
        <f t="array" ref="AN804">IFNA(TEXT(XLOOKUP(C:C,'Follow up.2'!B:B,'Follow up.2'!AF:AF),if(left(B804,1)="3","x", "mm/yyyy")), "-")</f>
        <v/>
      </c>
      <c r="AO804" s="31"/>
      <c r="AP804" s="27"/>
      <c r="AQ804" s="3"/>
      <c r="AR804" s="3"/>
      <c r="AS804" s="3"/>
      <c r="AT804" s="3"/>
      <c r="AU804" s="3"/>
      <c r="AV804" s="3"/>
      <c r="AW804" s="3"/>
      <c r="AX804" s="3"/>
      <c r="AY804" s="3"/>
      <c r="AZ804" s="3"/>
      <c r="BA804" s="3"/>
      <c r="BB804" s="3"/>
      <c r="BC804" s="3"/>
      <c r="BD804" s="3"/>
      <c r="BE804" s="3"/>
      <c r="BF804" s="3"/>
      <c r="BG804" s="3"/>
      <c r="BH804" s="3"/>
      <c r="BI804" s="3"/>
    </row>
    <row r="805" ht="12.75" customHeight="1">
      <c r="A805" s="1"/>
      <c r="B805" s="1">
        <f t="array" ref="B805">ifna(iferror(xlookup(C:C,'1000'!A:A,'1000'!D:D),iferror(xlookup(C:C,'2000'!A:A,'2000'!D:D),xlookup(C:C,'3000'!A:A,'3000'!D:D))),"-")</f>
        <v>2036</v>
      </c>
      <c r="C805" s="26">
        <v>924.0</v>
      </c>
      <c r="D805" s="27" t="s">
        <v>3090</v>
      </c>
      <c r="E805" s="27" t="s">
        <v>3091</v>
      </c>
      <c r="F805" s="27" t="s">
        <v>50</v>
      </c>
      <c r="G805" s="27" t="s">
        <v>503</v>
      </c>
      <c r="H805" s="28">
        <v>0.0</v>
      </c>
      <c r="I805" s="29" t="s">
        <v>3093</v>
      </c>
      <c r="J805" s="27" t="s">
        <v>484</v>
      </c>
      <c r="K805" s="30" t="s">
        <v>42</v>
      </c>
      <c r="L805" s="27" t="s">
        <v>42</v>
      </c>
      <c r="M805" s="42" t="s">
        <v>3094</v>
      </c>
      <c r="N805" s="33" t="s">
        <v>654</v>
      </c>
      <c r="O805" s="86" t="s">
        <v>654</v>
      </c>
      <c r="P805" s="131" t="s">
        <v>46</v>
      </c>
      <c r="Q805" s="131" t="s">
        <v>46</v>
      </c>
      <c r="R805" s="35" t="s">
        <v>46</v>
      </c>
      <c r="S805" s="35" t="s">
        <v>46</v>
      </c>
      <c r="T805" s="35" t="s">
        <v>46</v>
      </c>
      <c r="U805" s="35" t="s">
        <v>46</v>
      </c>
      <c r="V805" s="65" t="s">
        <v>45</v>
      </c>
      <c r="W805" s="35" t="s">
        <v>45</v>
      </c>
      <c r="X805" s="35" t="s">
        <v>45</v>
      </c>
      <c r="Y805" s="35" t="s">
        <v>45</v>
      </c>
      <c r="Z805" s="38" t="str">
        <f t="array" ref="Z805">IFERROR(xlookup(C:C,'Follow up.1'!A:A,'Follow up.1'!AF:AF),"-")</f>
        <v> 8/25</v>
      </c>
      <c r="AA805" s="32" t="s">
        <v>88</v>
      </c>
      <c r="AB805" s="32"/>
      <c r="AC805" s="32"/>
      <c r="AD805" s="32"/>
      <c r="AE805" s="32"/>
      <c r="AF805" s="32"/>
      <c r="AG805" s="32"/>
      <c r="AH805" s="32"/>
      <c r="AI805" s="31"/>
      <c r="AJ805" s="31"/>
      <c r="AK805" s="31"/>
      <c r="AL805" s="31"/>
      <c r="AM805" s="31"/>
      <c r="AN805" s="39" t="str">
        <f t="array" ref="AN805">IFNA(TEXT(XLOOKUP(C:C,'Follow up.2'!B:B,'Follow up.2'!AF:AF),if(left(B805,1)="3","x", "mm/yyyy")), "-")</f>
        <v/>
      </c>
      <c r="AO805" s="31"/>
      <c r="AP805" s="27"/>
      <c r="AQ805" s="3"/>
      <c r="AR805" s="3"/>
      <c r="AS805" s="3"/>
      <c r="AT805" s="3"/>
      <c r="AU805" s="3"/>
      <c r="AV805" s="3"/>
      <c r="AW805" s="13"/>
      <c r="AX805" s="13"/>
      <c r="AY805" s="13"/>
      <c r="AZ805" s="13"/>
      <c r="BA805" s="13"/>
      <c r="BB805" s="13"/>
      <c r="BC805" s="13"/>
      <c r="BD805" s="13"/>
      <c r="BE805" s="13"/>
      <c r="BF805" s="13"/>
      <c r="BG805" s="13"/>
      <c r="BH805" s="13"/>
      <c r="BI805" s="13"/>
    </row>
    <row r="806" ht="12.75" customHeight="1">
      <c r="A806" s="1"/>
      <c r="B806" s="1" t="str">
        <f t="array" ref="B806">ifna(iferror(xlookup(C:C,'1000'!A:A,'1000'!D:D),iferror(xlookup(C:C,'2000'!A:A,'2000'!D:D),xlookup(C:C,'3000'!A:A,'3000'!D:D))),"-")</f>
        <v>-</v>
      </c>
      <c r="C806" s="26">
        <v>377.0</v>
      </c>
      <c r="D806" s="27" t="s">
        <v>3095</v>
      </c>
      <c r="E806" s="27" t="s">
        <v>3096</v>
      </c>
      <c r="F806" s="27" t="s">
        <v>50</v>
      </c>
      <c r="G806" s="27" t="s">
        <v>503</v>
      </c>
      <c r="H806" s="28" t="s">
        <v>3097</v>
      </c>
      <c r="I806" s="29">
        <v>0.0</v>
      </c>
      <c r="J806" s="27" t="s">
        <v>3098</v>
      </c>
      <c r="K806" s="30"/>
      <c r="L806" s="31"/>
      <c r="M806" s="51" t="s">
        <v>895</v>
      </c>
      <c r="N806" s="153" t="s">
        <v>58</v>
      </c>
      <c r="O806" s="149" t="s">
        <v>58</v>
      </c>
      <c r="P806" s="35"/>
      <c r="Q806" s="35"/>
      <c r="R806" s="35"/>
      <c r="S806" s="35"/>
      <c r="T806" s="35"/>
      <c r="U806" s="35"/>
      <c r="V806" s="35"/>
      <c r="W806" s="35"/>
      <c r="X806" s="35"/>
      <c r="Y806" s="35"/>
      <c r="Z806" s="38" t="str">
        <f t="array" ref="Z806">IFERROR(xlookup(C:C,'Follow up.1'!A:A,'Follow up.1'!AF:AF),"-")</f>
        <v>-</v>
      </c>
      <c r="AA806" s="31"/>
      <c r="AB806" s="31"/>
      <c r="AC806" s="31"/>
      <c r="AD806" s="31"/>
      <c r="AE806" s="31"/>
      <c r="AF806" s="31"/>
      <c r="AG806" s="31"/>
      <c r="AH806" s="31"/>
      <c r="AI806" s="31"/>
      <c r="AJ806" s="31"/>
      <c r="AK806" s="31"/>
      <c r="AL806" s="31"/>
      <c r="AM806" s="31"/>
      <c r="AN806" s="39" t="str">
        <f t="array" ref="AN806">IFNA(TEXT(XLOOKUP(C:C,'Follow up.2'!B:B,'Follow up.2'!AF:AF),if(left(B806,1)="3","x", "mm/yyyy")), "-")</f>
        <v>-</v>
      </c>
      <c r="AO806" s="31"/>
      <c r="AP806" s="27"/>
      <c r="AQ806" s="3"/>
      <c r="AR806" s="3"/>
      <c r="AS806" s="3"/>
      <c r="AT806" s="3"/>
      <c r="AU806" s="3"/>
      <c r="AV806" s="3"/>
      <c r="AW806" s="3"/>
      <c r="AX806" s="3"/>
      <c r="AY806" s="3"/>
      <c r="AZ806" s="3"/>
      <c r="BA806" s="3"/>
      <c r="BB806" s="3"/>
      <c r="BC806" s="3"/>
      <c r="BD806" s="3"/>
      <c r="BE806" s="3"/>
      <c r="BF806" s="3"/>
      <c r="BG806" s="3"/>
      <c r="BH806" s="3"/>
      <c r="BI806" s="3"/>
    </row>
    <row r="807" ht="12.75" customHeight="1">
      <c r="A807" s="1"/>
      <c r="B807" s="1" t="str">
        <f t="array" ref="B807">ifna(iferror(xlookup(C:C,'1000'!A:A,'1000'!D:D),iferror(xlookup(C:C,'2000'!A:A,'2000'!D:D),xlookup(C:C,'3000'!A:A,'3000'!D:D))),"-")</f>
        <v>-</v>
      </c>
      <c r="C807" s="26">
        <v>517.0</v>
      </c>
      <c r="D807" s="27" t="s">
        <v>3099</v>
      </c>
      <c r="E807" s="27" t="s">
        <v>3100</v>
      </c>
      <c r="F807" s="27" t="s">
        <v>50</v>
      </c>
      <c r="G807" s="27" t="s">
        <v>503</v>
      </c>
      <c r="H807" s="28" t="s">
        <v>3101</v>
      </c>
      <c r="I807" s="29" t="s">
        <v>3102</v>
      </c>
      <c r="J807" s="27" t="s">
        <v>3103</v>
      </c>
      <c r="K807" s="30" t="s">
        <v>2738</v>
      </c>
      <c r="L807" s="31" t="s">
        <v>2738</v>
      </c>
      <c r="M807" s="31"/>
      <c r="N807" s="153" t="s">
        <v>58</v>
      </c>
      <c r="O807" s="149" t="s">
        <v>58</v>
      </c>
      <c r="P807" s="35"/>
      <c r="Q807" s="35"/>
      <c r="R807" s="35"/>
      <c r="S807" s="35"/>
      <c r="T807" s="35"/>
      <c r="U807" s="35"/>
      <c r="V807" s="35"/>
      <c r="W807" s="35"/>
      <c r="X807" s="35"/>
      <c r="Y807" s="35"/>
      <c r="Z807" s="38" t="str">
        <f t="array" ref="Z807">IFERROR(xlookup(C:C,'Follow up.1'!A:A,'Follow up.1'!AF:AF),"-")</f>
        <v>-</v>
      </c>
      <c r="AA807" s="31"/>
      <c r="AB807" s="31"/>
      <c r="AC807" s="31"/>
      <c r="AD807" s="31"/>
      <c r="AE807" s="31"/>
      <c r="AF807" s="31"/>
      <c r="AG807" s="31"/>
      <c r="AH807" s="31"/>
      <c r="AI807" s="31"/>
      <c r="AJ807" s="31"/>
      <c r="AK807" s="31"/>
      <c r="AL807" s="31"/>
      <c r="AM807" s="31"/>
      <c r="AN807" s="39" t="str">
        <f t="array" ref="AN807">IFNA(TEXT(XLOOKUP(C:C,'Follow up.2'!B:B,'Follow up.2'!AF:AF),if(left(B807,1)="3","x", "mm/yyyy")), "-")</f>
        <v>-</v>
      </c>
      <c r="AO807" s="31"/>
      <c r="AP807" s="27"/>
      <c r="AQ807" s="3"/>
      <c r="AR807" s="3"/>
      <c r="AS807" s="3"/>
      <c r="AT807" s="3"/>
      <c r="AU807" s="3"/>
      <c r="AV807" s="3"/>
      <c r="AW807" s="3"/>
      <c r="AX807" s="3"/>
      <c r="AY807" s="3"/>
      <c r="AZ807" s="3"/>
      <c r="BA807" s="3"/>
      <c r="BB807" s="3"/>
      <c r="BC807" s="3"/>
      <c r="BD807" s="3"/>
      <c r="BE807" s="3"/>
      <c r="BF807" s="3"/>
      <c r="BG807" s="3"/>
      <c r="BH807" s="3"/>
      <c r="BI807" s="3"/>
    </row>
    <row r="808" ht="12.75" customHeight="1">
      <c r="A808" s="1"/>
      <c r="B808" s="1" t="str">
        <f t="array" ref="B808">ifna(iferror(xlookup(C:C,'1000'!A:A,'1000'!D:D),iferror(xlookup(C:C,'2000'!A:A,'2000'!D:D),xlookup(C:C,'3000'!A:A,'3000'!D:D))),"-")</f>
        <v>-</v>
      </c>
      <c r="C808" s="26">
        <v>802.0</v>
      </c>
      <c r="D808" s="27" t="s">
        <v>3104</v>
      </c>
      <c r="E808" s="27" t="s">
        <v>3105</v>
      </c>
      <c r="F808" s="27" t="s">
        <v>50</v>
      </c>
      <c r="G808" s="27" t="s">
        <v>503</v>
      </c>
      <c r="H808" s="28" t="s">
        <v>3106</v>
      </c>
      <c r="I808" s="29">
        <v>0.0</v>
      </c>
      <c r="J808" s="27" t="s">
        <v>3107</v>
      </c>
      <c r="K808" s="30" t="s">
        <v>42</v>
      </c>
      <c r="L808" s="27" t="s">
        <v>42</v>
      </c>
      <c r="M808" s="51" t="s">
        <v>895</v>
      </c>
      <c r="N808" s="153" t="s">
        <v>58</v>
      </c>
      <c r="O808" s="149" t="s">
        <v>58</v>
      </c>
      <c r="P808" s="66"/>
      <c r="Q808" s="66"/>
      <c r="R808" s="66"/>
      <c r="S808" s="66"/>
      <c r="T808" s="66"/>
      <c r="U808" s="66"/>
      <c r="V808" s="66"/>
      <c r="W808" s="66"/>
      <c r="X808" s="66"/>
      <c r="Y808" s="66"/>
      <c r="Z808" s="38" t="str">
        <f t="array" ref="Z808">IFERROR(xlookup(C:C,'Follow up.1'!A:A,'Follow up.1'!AF:AF),"-")</f>
        <v>-</v>
      </c>
      <c r="AA808" s="27"/>
      <c r="AB808" s="27"/>
      <c r="AC808" s="27"/>
      <c r="AD808" s="27"/>
      <c r="AE808" s="27"/>
      <c r="AF808" s="27"/>
      <c r="AG808" s="27"/>
      <c r="AH808" s="27"/>
      <c r="AI808" s="27"/>
      <c r="AJ808" s="27"/>
      <c r="AK808" s="27"/>
      <c r="AL808" s="27"/>
      <c r="AM808" s="27"/>
      <c r="AN808" s="39" t="str">
        <f t="array" ref="AN808">IFNA(TEXT(XLOOKUP(C:C,'Follow up.2'!B:B,'Follow up.2'!AF:AF),if(left(B808,1)="3","x", "mm/yyyy")), "-")</f>
        <v>-</v>
      </c>
      <c r="AO808" s="27"/>
      <c r="AP808" s="27"/>
      <c r="AQ808" s="3"/>
      <c r="AR808" s="3"/>
      <c r="AS808" s="3"/>
      <c r="AT808" s="3"/>
      <c r="AU808" s="3"/>
      <c r="AV808" s="3"/>
      <c r="AW808" s="3"/>
      <c r="AX808" s="3"/>
      <c r="AY808" s="3"/>
      <c r="AZ808" s="3"/>
      <c r="BA808" s="3"/>
      <c r="BB808" s="3"/>
      <c r="BC808" s="3"/>
      <c r="BD808" s="3"/>
      <c r="BE808" s="3"/>
      <c r="BF808" s="3"/>
      <c r="BG808" s="3"/>
      <c r="BH808" s="3"/>
      <c r="BI808" s="3"/>
    </row>
    <row r="809" ht="12.75" customHeight="1">
      <c r="A809" s="1"/>
      <c r="B809" s="1" t="str">
        <f t="array" ref="B809">ifna(iferror(xlookup(C:C,'1000'!A:A,'1000'!D:D),iferror(xlookup(C:C,'2000'!A:A,'2000'!D:D),xlookup(C:C,'3000'!A:A,'3000'!D:D))),"-")</f>
        <v>-</v>
      </c>
      <c r="C809" s="26">
        <v>813.0</v>
      </c>
      <c r="D809" s="27" t="s">
        <v>3108</v>
      </c>
      <c r="E809" s="27" t="s">
        <v>3109</v>
      </c>
      <c r="F809" s="27" t="s">
        <v>50</v>
      </c>
      <c r="G809" s="27" t="s">
        <v>503</v>
      </c>
      <c r="H809" s="28" t="s">
        <v>3110</v>
      </c>
      <c r="I809" s="29">
        <v>0.0</v>
      </c>
      <c r="J809" s="27" t="s">
        <v>3111</v>
      </c>
      <c r="K809" s="30" t="s">
        <v>42</v>
      </c>
      <c r="L809" s="31" t="s">
        <v>42</v>
      </c>
      <c r="M809" s="51" t="s">
        <v>895</v>
      </c>
      <c r="N809" s="153" t="s">
        <v>58</v>
      </c>
      <c r="O809" s="149" t="s">
        <v>58</v>
      </c>
      <c r="P809" s="35"/>
      <c r="Q809" s="35"/>
      <c r="R809" s="35"/>
      <c r="S809" s="35"/>
      <c r="T809" s="35"/>
      <c r="U809" s="35"/>
      <c r="V809" s="35"/>
      <c r="W809" s="35"/>
      <c r="X809" s="35"/>
      <c r="Y809" s="35"/>
      <c r="Z809" s="38" t="str">
        <f t="array" ref="Z809">IFERROR(xlookup(C:C,'Follow up.1'!A:A,'Follow up.1'!AF:AF),"-")</f>
        <v>-</v>
      </c>
      <c r="AA809" s="31"/>
      <c r="AB809" s="31"/>
      <c r="AC809" s="31"/>
      <c r="AD809" s="31"/>
      <c r="AE809" s="31"/>
      <c r="AF809" s="31"/>
      <c r="AG809" s="31"/>
      <c r="AH809" s="31"/>
      <c r="AI809" s="31"/>
      <c r="AJ809" s="31"/>
      <c r="AK809" s="31"/>
      <c r="AL809" s="31"/>
      <c r="AM809" s="31"/>
      <c r="AN809" s="39" t="str">
        <f t="array" ref="AN809">IFNA(TEXT(XLOOKUP(C:C,'Follow up.2'!B:B,'Follow up.2'!AF:AF),if(left(B809,1)="3","x", "mm/yyyy")), "-")</f>
        <v>-</v>
      </c>
      <c r="AO809" s="31"/>
      <c r="AP809" s="27"/>
      <c r="AQ809" s="3"/>
      <c r="AR809" s="3"/>
      <c r="AS809" s="3"/>
      <c r="AT809" s="3"/>
      <c r="AU809" s="3"/>
      <c r="AV809" s="3"/>
      <c r="AW809" s="3"/>
      <c r="AX809" s="3"/>
      <c r="AY809" s="3"/>
      <c r="AZ809" s="3"/>
      <c r="BA809" s="3"/>
      <c r="BB809" s="3"/>
      <c r="BC809" s="3"/>
      <c r="BD809" s="3"/>
      <c r="BE809" s="3"/>
      <c r="BF809" s="3"/>
      <c r="BG809" s="3"/>
      <c r="BH809" s="3"/>
      <c r="BI809" s="3"/>
    </row>
    <row r="810" ht="12.75" customHeight="1">
      <c r="A810" s="1"/>
      <c r="B810" s="1" t="str">
        <f t="array" ref="B810">ifna(iferror(xlookup(C:C,'1000'!A:A,'1000'!D:D),iferror(xlookup(C:C,'2000'!A:A,'2000'!D:D),xlookup(C:C,'3000'!A:A,'3000'!D:D))),"-")</f>
        <v>-</v>
      </c>
      <c r="C810" s="26">
        <v>824.0</v>
      </c>
      <c r="D810" s="27" t="s">
        <v>3112</v>
      </c>
      <c r="E810" s="27" t="s">
        <v>3113</v>
      </c>
      <c r="F810" s="27" t="s">
        <v>50</v>
      </c>
      <c r="G810" s="27" t="s">
        <v>503</v>
      </c>
      <c r="H810" s="28" t="s">
        <v>3114</v>
      </c>
      <c r="I810" s="29">
        <v>0.0</v>
      </c>
      <c r="J810" s="27" t="s">
        <v>3115</v>
      </c>
      <c r="K810" s="30" t="s">
        <v>42</v>
      </c>
      <c r="L810" s="31" t="s">
        <v>42</v>
      </c>
      <c r="M810" s="51" t="s">
        <v>895</v>
      </c>
      <c r="N810" s="153" t="s">
        <v>58</v>
      </c>
      <c r="O810" s="149" t="s">
        <v>58</v>
      </c>
      <c r="P810" s="35"/>
      <c r="Q810" s="35"/>
      <c r="R810" s="35"/>
      <c r="S810" s="35"/>
      <c r="T810" s="35"/>
      <c r="U810" s="35"/>
      <c r="V810" s="35"/>
      <c r="W810" s="35"/>
      <c r="X810" s="35"/>
      <c r="Y810" s="35"/>
      <c r="Z810" s="38" t="str">
        <f t="array" ref="Z810">IFERROR(xlookup(C:C,'Follow up.1'!A:A,'Follow up.1'!AF:AF),"-")</f>
        <v>-</v>
      </c>
      <c r="AA810" s="31"/>
      <c r="AB810" s="31"/>
      <c r="AC810" s="31"/>
      <c r="AD810" s="31"/>
      <c r="AE810" s="31"/>
      <c r="AF810" s="31"/>
      <c r="AG810" s="31"/>
      <c r="AH810" s="31"/>
      <c r="AI810" s="31"/>
      <c r="AJ810" s="31"/>
      <c r="AK810" s="31"/>
      <c r="AL810" s="31"/>
      <c r="AM810" s="31"/>
      <c r="AN810" s="39" t="str">
        <f t="array" ref="AN810">IFNA(TEXT(XLOOKUP(C:C,'Follow up.2'!B:B,'Follow up.2'!AF:AF),if(left(B810,1)="3","x", "mm/yyyy")), "-")</f>
        <v>-</v>
      </c>
      <c r="AO810" s="31"/>
      <c r="AP810" s="27"/>
      <c r="AQ810" s="3"/>
      <c r="AR810" s="3"/>
      <c r="AS810" s="3"/>
      <c r="AT810" s="3"/>
      <c r="AU810" s="3"/>
      <c r="AV810" s="3"/>
      <c r="AW810" s="3"/>
      <c r="AX810" s="3"/>
      <c r="AY810" s="3"/>
      <c r="AZ810" s="3"/>
      <c r="BA810" s="3"/>
      <c r="BB810" s="3"/>
      <c r="BC810" s="3"/>
      <c r="BD810" s="3"/>
      <c r="BE810" s="3"/>
      <c r="BF810" s="3"/>
      <c r="BG810" s="3"/>
      <c r="BH810" s="3"/>
      <c r="BI810" s="3"/>
    </row>
    <row r="811" ht="12.75" customHeight="1">
      <c r="A811" s="1"/>
      <c r="B811" s="1" t="str">
        <f t="array" ref="B811">ifna(iferror(xlookup(C:C,'1000'!A:A,'1000'!D:D),iferror(xlookup(C:C,'2000'!A:A,'2000'!D:D),xlookup(C:C,'3000'!A:A,'3000'!D:D))),"-")</f>
        <v>-</v>
      </c>
      <c r="C811" s="26">
        <v>834.0</v>
      </c>
      <c r="D811" s="27" t="s">
        <v>1256</v>
      </c>
      <c r="E811" s="27" t="s">
        <v>3116</v>
      </c>
      <c r="F811" s="27" t="s">
        <v>50</v>
      </c>
      <c r="G811" s="27" t="s">
        <v>503</v>
      </c>
      <c r="H811" s="28">
        <v>0.0</v>
      </c>
      <c r="I811" s="29">
        <v>0.0</v>
      </c>
      <c r="J811" s="27" t="s">
        <v>3117</v>
      </c>
      <c r="K811" s="30" t="s">
        <v>237</v>
      </c>
      <c r="L811" s="31" t="s">
        <v>237</v>
      </c>
      <c r="M811" s="51" t="s">
        <v>895</v>
      </c>
      <c r="N811" s="153" t="s">
        <v>58</v>
      </c>
      <c r="O811" s="149" t="s">
        <v>58</v>
      </c>
      <c r="P811" s="35"/>
      <c r="Q811" s="35"/>
      <c r="R811" s="35"/>
      <c r="S811" s="35"/>
      <c r="T811" s="35"/>
      <c r="U811" s="35"/>
      <c r="V811" s="35"/>
      <c r="W811" s="35"/>
      <c r="X811" s="35"/>
      <c r="Y811" s="35"/>
      <c r="Z811" s="38" t="str">
        <f t="array" ref="Z811">IFERROR(xlookup(C:C,'Follow up.1'!A:A,'Follow up.1'!AF:AF),"-")</f>
        <v>-</v>
      </c>
      <c r="AA811" s="31"/>
      <c r="AB811" s="31"/>
      <c r="AC811" s="31"/>
      <c r="AD811" s="31"/>
      <c r="AE811" s="31"/>
      <c r="AF811" s="31"/>
      <c r="AG811" s="31"/>
      <c r="AH811" s="31"/>
      <c r="AI811" s="31"/>
      <c r="AJ811" s="31"/>
      <c r="AK811" s="31"/>
      <c r="AL811" s="31"/>
      <c r="AM811" s="31"/>
      <c r="AN811" s="39" t="str">
        <f t="array" ref="AN811">IFNA(TEXT(XLOOKUP(C:C,'Follow up.2'!B:B,'Follow up.2'!AF:AF),if(left(B811,1)="3","x", "mm/yyyy")), "-")</f>
        <v>-</v>
      </c>
      <c r="AO811" s="31"/>
      <c r="AP811" s="27"/>
      <c r="AQ811" s="3"/>
      <c r="AR811" s="3"/>
      <c r="AS811" s="3"/>
      <c r="AT811" s="3"/>
      <c r="AU811" s="3"/>
      <c r="AV811" s="3"/>
      <c r="AW811" s="3"/>
      <c r="AX811" s="3"/>
      <c r="AY811" s="3"/>
      <c r="AZ811" s="3"/>
      <c r="BA811" s="3"/>
      <c r="BB811" s="3"/>
      <c r="BC811" s="3"/>
      <c r="BD811" s="3"/>
      <c r="BE811" s="3"/>
      <c r="BF811" s="3"/>
      <c r="BG811" s="3"/>
      <c r="BH811" s="3"/>
      <c r="BI811" s="3"/>
    </row>
    <row r="812" ht="12.75" customHeight="1">
      <c r="A812" s="1"/>
      <c r="B812" s="1" t="str">
        <f t="array" ref="B812">ifna(iferror(xlookup(C:C,'1000'!A:A,'1000'!D:D),iferror(xlookup(C:C,'2000'!A:A,'2000'!D:D),xlookup(C:C,'3000'!A:A,'3000'!D:D))),"-")</f>
        <v>-</v>
      </c>
      <c r="C812" s="26">
        <v>864.0</v>
      </c>
      <c r="D812" s="27" t="s">
        <v>3118</v>
      </c>
      <c r="E812" s="27" t="s">
        <v>3119</v>
      </c>
      <c r="F812" s="27" t="s">
        <v>50</v>
      </c>
      <c r="G812" s="27" t="s">
        <v>503</v>
      </c>
      <c r="H812" s="28" t="s">
        <v>3120</v>
      </c>
      <c r="I812" s="29" t="s">
        <v>3121</v>
      </c>
      <c r="J812" s="27" t="s">
        <v>3122</v>
      </c>
      <c r="K812" s="30" t="s">
        <v>42</v>
      </c>
      <c r="L812" s="27" t="s">
        <v>42</v>
      </c>
      <c r="M812" s="51" t="s">
        <v>895</v>
      </c>
      <c r="N812" s="153" t="s">
        <v>58</v>
      </c>
      <c r="O812" s="149" t="s">
        <v>58</v>
      </c>
      <c r="P812" s="66"/>
      <c r="Q812" s="66"/>
      <c r="R812" s="66"/>
      <c r="S812" s="66"/>
      <c r="T812" s="66"/>
      <c r="U812" s="66"/>
      <c r="V812" s="66"/>
      <c r="W812" s="66"/>
      <c r="X812" s="66"/>
      <c r="Y812" s="66"/>
      <c r="Z812" s="38" t="str">
        <f t="array" ref="Z812">IFERROR(xlookup(C:C,'Follow up.1'!A:A,'Follow up.1'!AF:AF),"-")</f>
        <v>-</v>
      </c>
      <c r="AA812" s="27"/>
      <c r="AB812" s="27"/>
      <c r="AC812" s="27"/>
      <c r="AD812" s="27"/>
      <c r="AE812" s="27"/>
      <c r="AF812" s="27"/>
      <c r="AG812" s="27"/>
      <c r="AH812" s="27"/>
      <c r="AI812" s="27"/>
      <c r="AJ812" s="27"/>
      <c r="AK812" s="27"/>
      <c r="AL812" s="27"/>
      <c r="AM812" s="27"/>
      <c r="AN812" s="39" t="str">
        <f t="array" ref="AN812">IFNA(TEXT(XLOOKUP(C:C,'Follow up.2'!B:B,'Follow up.2'!AF:AF),if(left(B812,1)="3","x", "mm/yyyy")), "-")</f>
        <v>-</v>
      </c>
      <c r="AO812" s="27"/>
      <c r="AP812" s="27"/>
      <c r="AQ812" s="3"/>
      <c r="AR812" s="3"/>
      <c r="AS812" s="3"/>
      <c r="AT812" s="3"/>
      <c r="AU812" s="3"/>
      <c r="AV812" s="3"/>
      <c r="AW812" s="3"/>
      <c r="AX812" s="3"/>
      <c r="AY812" s="3"/>
      <c r="AZ812" s="3"/>
      <c r="BA812" s="3"/>
      <c r="BB812" s="3"/>
      <c r="BC812" s="3"/>
      <c r="BD812" s="3"/>
      <c r="BE812" s="3"/>
      <c r="BF812" s="3"/>
      <c r="BG812" s="3"/>
      <c r="BH812" s="3"/>
      <c r="BI812" s="3"/>
    </row>
    <row r="813" ht="12.75" customHeight="1">
      <c r="A813" s="1"/>
      <c r="B813" s="1" t="str">
        <f t="array" ref="B813">ifna(iferror(xlookup(C:C,'1000'!A:A,'1000'!D:D),iferror(xlookup(C:C,'2000'!A:A,'2000'!D:D),xlookup(C:C,'3000'!A:A,'3000'!D:D))),"-")</f>
        <v>-</v>
      </c>
      <c r="C813" s="26">
        <v>917.0</v>
      </c>
      <c r="D813" s="27" t="s">
        <v>3123</v>
      </c>
      <c r="E813" s="27" t="s">
        <v>3124</v>
      </c>
      <c r="F813" s="27" t="s">
        <v>50</v>
      </c>
      <c r="G813" s="27" t="s">
        <v>503</v>
      </c>
      <c r="H813" s="28" t="s">
        <v>3125</v>
      </c>
      <c r="I813" s="29" t="s">
        <v>3126</v>
      </c>
      <c r="J813" s="27" t="s">
        <v>3127</v>
      </c>
      <c r="K813" s="30" t="s">
        <v>42</v>
      </c>
      <c r="L813" s="27" t="s">
        <v>42</v>
      </c>
      <c r="M813" s="51" t="s">
        <v>895</v>
      </c>
      <c r="N813" s="153" t="s">
        <v>58</v>
      </c>
      <c r="O813" s="149" t="s">
        <v>58</v>
      </c>
      <c r="P813" s="66"/>
      <c r="Q813" s="66"/>
      <c r="R813" s="66"/>
      <c r="S813" s="66"/>
      <c r="T813" s="66"/>
      <c r="U813" s="66"/>
      <c r="V813" s="66"/>
      <c r="W813" s="66"/>
      <c r="X813" s="66"/>
      <c r="Y813" s="66"/>
      <c r="Z813" s="38" t="str">
        <f t="array" ref="Z813">IFERROR(xlookup(C:C,'Follow up.1'!A:A,'Follow up.1'!AF:AF),"-")</f>
        <v>-</v>
      </c>
      <c r="AA813" s="27"/>
      <c r="AB813" s="27"/>
      <c r="AC813" s="27"/>
      <c r="AD813" s="27"/>
      <c r="AE813" s="27"/>
      <c r="AF813" s="27"/>
      <c r="AG813" s="27"/>
      <c r="AH813" s="27"/>
      <c r="AI813" s="27"/>
      <c r="AJ813" s="27"/>
      <c r="AK813" s="27"/>
      <c r="AL813" s="27"/>
      <c r="AM813" s="27"/>
      <c r="AN813" s="39" t="str">
        <f t="array" ref="AN813">IFNA(TEXT(XLOOKUP(C:C,'Follow up.2'!B:B,'Follow up.2'!AF:AF),if(left(B813,1)="3","x", "mm/yyyy")), "-")</f>
        <v>-</v>
      </c>
      <c r="AO813" s="27"/>
      <c r="AP813" s="27"/>
      <c r="AQ813" s="3"/>
      <c r="AR813" s="3"/>
      <c r="AS813" s="3"/>
      <c r="AT813" s="3"/>
      <c r="AU813" s="3"/>
      <c r="AV813" s="3"/>
      <c r="AW813" s="3"/>
      <c r="AX813" s="3"/>
      <c r="AY813" s="3"/>
      <c r="AZ813" s="3"/>
      <c r="BA813" s="3"/>
      <c r="BB813" s="3"/>
      <c r="BC813" s="3"/>
      <c r="BD813" s="3"/>
      <c r="BE813" s="3"/>
      <c r="BF813" s="3"/>
      <c r="BG813" s="3"/>
      <c r="BH813" s="3"/>
      <c r="BI813" s="3"/>
    </row>
    <row r="814" ht="12.75" customHeight="1">
      <c r="A814" s="1"/>
      <c r="B814" s="1" t="str">
        <f t="array" ref="B814">ifna(iferror(xlookup(C:C,'1000'!A:A,'1000'!D:D),iferror(xlookup(C:C,'2000'!A:A,'2000'!D:D),xlookup(C:C,'3000'!A:A,'3000'!D:D))),"-")</f>
        <v>-</v>
      </c>
      <c r="C814" s="26">
        <v>919.0</v>
      </c>
      <c r="D814" s="27" t="s">
        <v>3128</v>
      </c>
      <c r="E814" s="27" t="s">
        <v>3077</v>
      </c>
      <c r="F814" s="27" t="s">
        <v>50</v>
      </c>
      <c r="G814" s="27" t="s">
        <v>503</v>
      </c>
      <c r="H814" s="28">
        <v>0.0</v>
      </c>
      <c r="I814" s="29" t="s">
        <v>3129</v>
      </c>
      <c r="J814" s="27" t="s">
        <v>3129</v>
      </c>
      <c r="K814" s="30" t="s">
        <v>42</v>
      </c>
      <c r="L814" s="27" t="s">
        <v>42</v>
      </c>
      <c r="M814" s="51" t="s">
        <v>895</v>
      </c>
      <c r="N814" s="153" t="s">
        <v>58</v>
      </c>
      <c r="O814" s="149" t="s">
        <v>58</v>
      </c>
      <c r="P814" s="66"/>
      <c r="Q814" s="66"/>
      <c r="R814" s="66"/>
      <c r="S814" s="66"/>
      <c r="T814" s="66"/>
      <c r="U814" s="66"/>
      <c r="V814" s="66"/>
      <c r="W814" s="66"/>
      <c r="X814" s="66"/>
      <c r="Y814" s="66"/>
      <c r="Z814" s="38" t="str">
        <f t="array" ref="Z814">IFERROR(xlookup(C:C,'Follow up.1'!A:A,'Follow up.1'!AF:AF),"-")</f>
        <v>-</v>
      </c>
      <c r="AA814" s="27"/>
      <c r="AB814" s="27"/>
      <c r="AC814" s="27"/>
      <c r="AD814" s="27"/>
      <c r="AE814" s="27"/>
      <c r="AF814" s="27"/>
      <c r="AG814" s="27"/>
      <c r="AH814" s="27"/>
      <c r="AI814" s="27"/>
      <c r="AJ814" s="27"/>
      <c r="AK814" s="27"/>
      <c r="AL814" s="27"/>
      <c r="AM814" s="27"/>
      <c r="AN814" s="39" t="str">
        <f t="array" ref="AN814">IFNA(TEXT(XLOOKUP(C:C,'Follow up.2'!B:B,'Follow up.2'!AF:AF),if(left(B814,1)="3","x", "mm/yyyy")), "-")</f>
        <v>-</v>
      </c>
      <c r="AO814" s="27"/>
      <c r="AP814" s="27"/>
      <c r="AQ814" s="3"/>
      <c r="AR814" s="3"/>
      <c r="AS814" s="3"/>
      <c r="AT814" s="3"/>
      <c r="AU814" s="3"/>
      <c r="AV814" s="3"/>
      <c r="AW814" s="3"/>
      <c r="AX814" s="3"/>
      <c r="AY814" s="3"/>
      <c r="AZ814" s="3"/>
      <c r="BA814" s="3"/>
      <c r="BB814" s="3"/>
      <c r="BC814" s="3"/>
      <c r="BD814" s="3"/>
      <c r="BE814" s="3"/>
      <c r="BF814" s="3"/>
      <c r="BG814" s="3"/>
      <c r="BH814" s="3"/>
      <c r="BI814" s="3"/>
    </row>
    <row r="815" ht="12.75" customHeight="1">
      <c r="A815" s="1"/>
      <c r="B815" s="1" t="str">
        <f t="array" ref="B815">ifna(iferror(xlookup(C:C,'1000'!A:A,'1000'!D:D),iferror(xlookup(C:C,'2000'!A:A,'2000'!D:D),xlookup(C:C,'3000'!A:A,'3000'!D:D))),"-")</f>
        <v>-</v>
      </c>
      <c r="C815" s="26">
        <v>930.0</v>
      </c>
      <c r="D815" s="27" t="s">
        <v>3130</v>
      </c>
      <c r="E815" s="27" t="s">
        <v>3131</v>
      </c>
      <c r="F815" s="27" t="s">
        <v>50</v>
      </c>
      <c r="G815" s="27" t="s">
        <v>503</v>
      </c>
      <c r="H815" s="28">
        <v>0.0</v>
      </c>
      <c r="I815" s="29" t="s">
        <v>3132</v>
      </c>
      <c r="J815" s="27">
        <v>0.0</v>
      </c>
      <c r="K815" s="30" t="s">
        <v>42</v>
      </c>
      <c r="L815" s="31" t="s">
        <v>42</v>
      </c>
      <c r="M815" s="51" t="s">
        <v>895</v>
      </c>
      <c r="N815" s="153" t="s">
        <v>58</v>
      </c>
      <c r="O815" s="149" t="s">
        <v>58</v>
      </c>
      <c r="P815" s="35"/>
      <c r="Q815" s="35"/>
      <c r="R815" s="35"/>
      <c r="S815" s="35"/>
      <c r="T815" s="35"/>
      <c r="U815" s="35"/>
      <c r="V815" s="35"/>
      <c r="W815" s="35"/>
      <c r="X815" s="35"/>
      <c r="Y815" s="35"/>
      <c r="Z815" s="38" t="str">
        <f t="array" ref="Z815">IFERROR(xlookup(C:C,'Follow up.1'!A:A,'Follow up.1'!AF:AF),"-")</f>
        <v>-</v>
      </c>
      <c r="AA815" s="31"/>
      <c r="AB815" s="31"/>
      <c r="AC815" s="31"/>
      <c r="AD815" s="31"/>
      <c r="AE815" s="31"/>
      <c r="AF815" s="31"/>
      <c r="AG815" s="31"/>
      <c r="AH815" s="31"/>
      <c r="AI815" s="31"/>
      <c r="AJ815" s="31"/>
      <c r="AK815" s="31"/>
      <c r="AL815" s="31"/>
      <c r="AM815" s="31"/>
      <c r="AN815" s="39" t="str">
        <f t="array" ref="AN815">IFNA(TEXT(XLOOKUP(C:C,'Follow up.2'!B:B,'Follow up.2'!AF:AF),if(left(B815,1)="3","x", "mm/yyyy")), "-")</f>
        <v>-</v>
      </c>
      <c r="AO815" s="31"/>
      <c r="AP815" s="27"/>
      <c r="AQ815" s="3"/>
      <c r="AR815" s="3"/>
      <c r="AS815" s="3"/>
      <c r="AT815" s="3"/>
      <c r="AU815" s="3"/>
      <c r="AV815" s="3"/>
      <c r="AW815" s="3"/>
      <c r="AX815" s="3"/>
      <c r="AY815" s="3"/>
      <c r="AZ815" s="3"/>
      <c r="BA815" s="3"/>
      <c r="BB815" s="3"/>
      <c r="BC815" s="3"/>
      <c r="BD815" s="3"/>
      <c r="BE815" s="3"/>
      <c r="BF815" s="3"/>
      <c r="BG815" s="3"/>
      <c r="BH815" s="3"/>
      <c r="BI815" s="3"/>
    </row>
    <row r="816" ht="12.75" customHeight="1">
      <c r="A816" s="1"/>
      <c r="B816" s="1" t="str">
        <f t="array" ref="B816">ifna(iferror(xlookup(C:C,'1000'!A:A,'1000'!D:D),iferror(xlookup(C:C,'2000'!A:A,'2000'!D:D),xlookup(C:C,'3000'!A:A,'3000'!D:D))),"-")</f>
        <v>-</v>
      </c>
      <c r="C816" s="26">
        <v>967.0</v>
      </c>
      <c r="D816" s="27" t="s">
        <v>3133</v>
      </c>
      <c r="E816" s="27" t="s">
        <v>531</v>
      </c>
      <c r="F816" s="27" t="s">
        <v>50</v>
      </c>
      <c r="G816" s="27" t="s">
        <v>503</v>
      </c>
      <c r="H816" s="28" t="s">
        <v>3134</v>
      </c>
      <c r="I816" s="29" t="s">
        <v>3135</v>
      </c>
      <c r="J816" s="27" t="s">
        <v>3136</v>
      </c>
      <c r="K816" s="30" t="s">
        <v>42</v>
      </c>
      <c r="L816" s="31" t="s">
        <v>42</v>
      </c>
      <c r="M816" s="51" t="s">
        <v>895</v>
      </c>
      <c r="N816" s="153" t="s">
        <v>58</v>
      </c>
      <c r="O816" s="149" t="s">
        <v>58</v>
      </c>
      <c r="P816" s="35"/>
      <c r="Q816" s="35"/>
      <c r="R816" s="35"/>
      <c r="S816" s="35"/>
      <c r="T816" s="35"/>
      <c r="U816" s="35"/>
      <c r="V816" s="35"/>
      <c r="W816" s="35"/>
      <c r="X816" s="35"/>
      <c r="Y816" s="35"/>
      <c r="Z816" s="38" t="str">
        <f t="array" ref="Z816">IFERROR(xlookup(C:C,'Follow up.1'!A:A,'Follow up.1'!AF:AF),"-")</f>
        <v>-</v>
      </c>
      <c r="AA816" s="31"/>
      <c r="AB816" s="31"/>
      <c r="AC816" s="31"/>
      <c r="AD816" s="31"/>
      <c r="AE816" s="31"/>
      <c r="AF816" s="31"/>
      <c r="AG816" s="31"/>
      <c r="AH816" s="31"/>
      <c r="AI816" s="31"/>
      <c r="AJ816" s="31"/>
      <c r="AK816" s="31"/>
      <c r="AL816" s="31"/>
      <c r="AM816" s="31"/>
      <c r="AN816" s="39" t="str">
        <f t="array" ref="AN816">IFNA(TEXT(XLOOKUP(C:C,'Follow up.2'!B:B,'Follow up.2'!AF:AF),if(left(B816,1)="3","x", "mm/yyyy")), "-")</f>
        <v>-</v>
      </c>
      <c r="AO816" s="31"/>
      <c r="AP816" s="27"/>
      <c r="AQ816" s="3"/>
      <c r="AR816" s="3"/>
      <c r="AS816" s="3"/>
      <c r="AT816" s="3"/>
      <c r="AU816" s="3"/>
      <c r="AV816" s="3"/>
      <c r="AW816" s="3"/>
      <c r="AX816" s="3"/>
      <c r="AY816" s="3"/>
      <c r="AZ816" s="3"/>
      <c r="BA816" s="3"/>
      <c r="BB816" s="3"/>
      <c r="BC816" s="3"/>
      <c r="BD816" s="3"/>
      <c r="BE816" s="3"/>
      <c r="BF816" s="3"/>
      <c r="BG816" s="3"/>
      <c r="BH816" s="3"/>
      <c r="BI816" s="3"/>
    </row>
    <row r="817" ht="12.75" customHeight="1">
      <c r="A817" s="1"/>
      <c r="B817" s="1" t="str">
        <f t="array" ref="B817">ifna(iferror(xlookup(C:C,'1000'!A:A,'1000'!D:D),iferror(xlookup(C:C,'2000'!A:A,'2000'!D:D),xlookup(C:C,'3000'!A:A,'3000'!D:D))),"-")</f>
        <v>-</v>
      </c>
      <c r="C817" s="26">
        <v>970.0</v>
      </c>
      <c r="D817" s="27" t="s">
        <v>3137</v>
      </c>
      <c r="E817" s="27" t="s">
        <v>3138</v>
      </c>
      <c r="F817" s="27" t="s">
        <v>50</v>
      </c>
      <c r="G817" s="27" t="s">
        <v>503</v>
      </c>
      <c r="H817" s="28" t="s">
        <v>3139</v>
      </c>
      <c r="I817" s="29" t="s">
        <v>3140</v>
      </c>
      <c r="J817" s="27" t="s">
        <v>3141</v>
      </c>
      <c r="K817" s="30" t="s">
        <v>42</v>
      </c>
      <c r="L817" s="27" t="s">
        <v>42</v>
      </c>
      <c r="M817" s="51" t="s">
        <v>895</v>
      </c>
      <c r="N817" s="153" t="s">
        <v>58</v>
      </c>
      <c r="O817" s="149" t="s">
        <v>58</v>
      </c>
      <c r="P817" s="66"/>
      <c r="Q817" s="66"/>
      <c r="R817" s="66"/>
      <c r="S817" s="66"/>
      <c r="T817" s="66"/>
      <c r="U817" s="66"/>
      <c r="V817" s="66"/>
      <c r="W817" s="66"/>
      <c r="X817" s="66"/>
      <c r="Y817" s="66"/>
      <c r="Z817" s="38" t="str">
        <f t="array" ref="Z817">IFERROR(xlookup(C:C,'Follow up.1'!A:A,'Follow up.1'!AF:AF),"-")</f>
        <v>-</v>
      </c>
      <c r="AA817" s="27"/>
      <c r="AB817" s="27"/>
      <c r="AC817" s="27"/>
      <c r="AD817" s="27"/>
      <c r="AE817" s="27"/>
      <c r="AF817" s="27"/>
      <c r="AG817" s="27"/>
      <c r="AH817" s="27"/>
      <c r="AI817" s="27"/>
      <c r="AJ817" s="27"/>
      <c r="AK817" s="27"/>
      <c r="AL817" s="27"/>
      <c r="AM817" s="27"/>
      <c r="AN817" s="39" t="str">
        <f t="array" ref="AN817">IFNA(TEXT(XLOOKUP(C:C,'Follow up.2'!B:B,'Follow up.2'!AF:AF),if(left(B817,1)="3","x", "mm/yyyy")), "-")</f>
        <v>-</v>
      </c>
      <c r="AO817" s="27"/>
      <c r="AP817" s="27"/>
      <c r="AQ817" s="3"/>
      <c r="AR817" s="3"/>
      <c r="AS817" s="3"/>
      <c r="AT817" s="3"/>
      <c r="AU817" s="3"/>
      <c r="AV817" s="3"/>
      <c r="AW817" s="3"/>
      <c r="AX817" s="3"/>
      <c r="AY817" s="3"/>
      <c r="AZ817" s="3"/>
      <c r="BA817" s="3"/>
      <c r="BB817" s="3"/>
      <c r="BC817" s="3"/>
      <c r="BD817" s="3"/>
      <c r="BE817" s="3"/>
      <c r="BF817" s="3"/>
      <c r="BG817" s="3"/>
      <c r="BH817" s="3"/>
      <c r="BI817" s="3"/>
    </row>
    <row r="818" ht="12.75" customHeight="1">
      <c r="A818" s="1"/>
      <c r="B818" s="1" t="str">
        <f t="array" ref="B818">ifna(iferror(xlookup(C:C,'1000'!A:A,'1000'!D:D),iferror(xlookup(C:C,'2000'!A:A,'2000'!D:D),xlookup(C:C,'3000'!A:A,'3000'!D:D))),"-")</f>
        <v>-</v>
      </c>
      <c r="C818" s="26">
        <v>973.0</v>
      </c>
      <c r="D818" s="27" t="s">
        <v>2397</v>
      </c>
      <c r="E818" s="27" t="s">
        <v>2398</v>
      </c>
      <c r="F818" s="27" t="s">
        <v>50</v>
      </c>
      <c r="G818" s="27" t="s">
        <v>503</v>
      </c>
      <c r="H818" s="28">
        <v>0.0</v>
      </c>
      <c r="I818" s="29" t="s">
        <v>2399</v>
      </c>
      <c r="J818" s="27" t="s">
        <v>2399</v>
      </c>
      <c r="K818" s="30" t="s">
        <v>42</v>
      </c>
      <c r="L818" s="31" t="s">
        <v>42</v>
      </c>
      <c r="M818" s="51" t="s">
        <v>895</v>
      </c>
      <c r="N818" s="153" t="s">
        <v>58</v>
      </c>
      <c r="O818" s="149" t="s">
        <v>58</v>
      </c>
      <c r="P818" s="35"/>
      <c r="Q818" s="35"/>
      <c r="R818" s="35"/>
      <c r="S818" s="35"/>
      <c r="T818" s="35"/>
      <c r="U818" s="35"/>
      <c r="V818" s="35"/>
      <c r="W818" s="35"/>
      <c r="X818" s="35"/>
      <c r="Y818" s="35"/>
      <c r="Z818" s="38" t="str">
        <f t="array" ref="Z818">IFERROR(xlookup(C:C,'Follow up.1'!A:A,'Follow up.1'!AF:AF),"-")</f>
        <v>-</v>
      </c>
      <c r="AA818" s="31"/>
      <c r="AB818" s="31"/>
      <c r="AC818" s="31"/>
      <c r="AD818" s="31"/>
      <c r="AE818" s="31"/>
      <c r="AF818" s="31"/>
      <c r="AG818" s="31"/>
      <c r="AH818" s="31"/>
      <c r="AI818" s="31"/>
      <c r="AJ818" s="31"/>
      <c r="AK818" s="31"/>
      <c r="AL818" s="31"/>
      <c r="AM818" s="31"/>
      <c r="AN818" s="39" t="str">
        <f t="array" ref="AN818">IFNA(TEXT(XLOOKUP(C:C,'Follow up.2'!B:B,'Follow up.2'!AF:AF),if(left(B818,1)="3","x", "mm/yyyy")), "-")</f>
        <v>-</v>
      </c>
      <c r="AO818" s="31"/>
      <c r="AP818" s="27"/>
      <c r="AQ818" s="3"/>
      <c r="AR818" s="3"/>
      <c r="AS818" s="3"/>
      <c r="AT818" s="3"/>
      <c r="AU818" s="3"/>
      <c r="AV818" s="3"/>
      <c r="AW818" s="3"/>
      <c r="AX818" s="3"/>
      <c r="AY818" s="3"/>
      <c r="AZ818" s="3"/>
      <c r="BA818" s="3"/>
      <c r="BB818" s="3"/>
      <c r="BC818" s="3"/>
      <c r="BD818" s="3"/>
      <c r="BE818" s="3"/>
      <c r="BF818" s="3"/>
      <c r="BG818" s="3"/>
      <c r="BH818" s="3"/>
      <c r="BI818" s="3"/>
    </row>
    <row r="819" ht="12.75" customHeight="1">
      <c r="A819" s="1"/>
      <c r="B819" s="1" t="str">
        <f t="array" ref="B819">ifna(iferror(xlookup(C:C,'1000'!A:A,'1000'!D:D),iferror(xlookup(C:C,'2000'!A:A,'2000'!D:D),xlookup(C:C,'3000'!A:A,'3000'!D:D))),"-")</f>
        <v>-</v>
      </c>
      <c r="C819" s="26">
        <v>1005.0</v>
      </c>
      <c r="D819" s="27" t="s">
        <v>3142</v>
      </c>
      <c r="E819" s="27" t="s">
        <v>3143</v>
      </c>
      <c r="F819" s="27" t="s">
        <v>50</v>
      </c>
      <c r="G819" s="27" t="s">
        <v>503</v>
      </c>
      <c r="H819" s="28" t="s">
        <v>3144</v>
      </c>
      <c r="I819" s="29">
        <v>0.0</v>
      </c>
      <c r="J819" s="27" t="s">
        <v>3145</v>
      </c>
      <c r="K819" s="30" t="s">
        <v>42</v>
      </c>
      <c r="L819" s="31" t="s">
        <v>42</v>
      </c>
      <c r="M819" s="51" t="s">
        <v>895</v>
      </c>
      <c r="N819" s="153" t="s">
        <v>58</v>
      </c>
      <c r="O819" s="149" t="s">
        <v>58</v>
      </c>
      <c r="P819" s="35"/>
      <c r="Q819" s="35"/>
      <c r="R819" s="35"/>
      <c r="S819" s="35"/>
      <c r="T819" s="35"/>
      <c r="U819" s="35"/>
      <c r="V819" s="35"/>
      <c r="W819" s="35"/>
      <c r="X819" s="35"/>
      <c r="Y819" s="35"/>
      <c r="Z819" s="38" t="str">
        <f t="array" ref="Z819">IFERROR(xlookup(C:C,'Follow up.1'!A:A,'Follow up.1'!AF:AF),"-")</f>
        <v>-</v>
      </c>
      <c r="AA819" s="31"/>
      <c r="AB819" s="31"/>
      <c r="AC819" s="31"/>
      <c r="AD819" s="31"/>
      <c r="AE819" s="31"/>
      <c r="AF819" s="31"/>
      <c r="AG819" s="31"/>
      <c r="AH819" s="31"/>
      <c r="AI819" s="31"/>
      <c r="AJ819" s="31"/>
      <c r="AK819" s="31"/>
      <c r="AL819" s="31"/>
      <c r="AM819" s="31"/>
      <c r="AN819" s="39" t="str">
        <f t="array" ref="AN819">IFNA(TEXT(XLOOKUP(C:C,'Follow up.2'!B:B,'Follow up.2'!AF:AF),if(left(B819,1)="3","x", "mm/yyyy")), "-")</f>
        <v>-</v>
      </c>
      <c r="AO819" s="31"/>
      <c r="AP819" s="27"/>
      <c r="AQ819" s="3"/>
      <c r="AR819" s="3"/>
      <c r="AS819" s="3"/>
      <c r="AT819" s="3"/>
      <c r="AU819" s="3"/>
      <c r="AV819" s="3"/>
      <c r="AW819" s="3"/>
      <c r="AX819" s="3"/>
      <c r="AY819" s="3"/>
      <c r="AZ819" s="3"/>
      <c r="BA819" s="3"/>
      <c r="BB819" s="3"/>
      <c r="BC819" s="3"/>
      <c r="BD819" s="3"/>
      <c r="BE819" s="3"/>
      <c r="BF819" s="3"/>
      <c r="BG819" s="3"/>
      <c r="BH819" s="3"/>
      <c r="BI819" s="3"/>
    </row>
    <row r="820" ht="12.75" customHeight="1">
      <c r="A820" s="1"/>
      <c r="B820" s="1" t="str">
        <f t="array" ref="B820">ifna(iferror(xlookup(C:C,'1000'!A:A,'1000'!D:D),iferror(xlookup(C:C,'2000'!A:A,'2000'!D:D),xlookup(C:C,'3000'!A:A,'3000'!D:D))),"-")</f>
        <v>-</v>
      </c>
      <c r="C820" s="26">
        <v>1062.0</v>
      </c>
      <c r="D820" s="27" t="s">
        <v>3146</v>
      </c>
      <c r="E820" s="27"/>
      <c r="F820" s="27" t="s">
        <v>50</v>
      </c>
      <c r="G820" s="27" t="s">
        <v>503</v>
      </c>
      <c r="H820" s="28" t="s">
        <v>3147</v>
      </c>
      <c r="I820" s="29">
        <v>0.0</v>
      </c>
      <c r="J820" s="27" t="s">
        <v>3148</v>
      </c>
      <c r="K820" s="30" t="s">
        <v>42</v>
      </c>
      <c r="L820" s="31" t="s">
        <v>42</v>
      </c>
      <c r="M820" s="51" t="s">
        <v>895</v>
      </c>
      <c r="N820" s="153" t="s">
        <v>58</v>
      </c>
      <c r="O820" s="149" t="s">
        <v>58</v>
      </c>
      <c r="P820" s="35" t="s">
        <v>76</v>
      </c>
      <c r="Q820" s="35"/>
      <c r="R820" s="35"/>
      <c r="S820" s="35"/>
      <c r="T820" s="35"/>
      <c r="U820" s="35"/>
      <c r="V820" s="35"/>
      <c r="W820" s="35"/>
      <c r="X820" s="35"/>
      <c r="Y820" s="35"/>
      <c r="Z820" s="38" t="str">
        <f t="array" ref="Z820">IFERROR(xlookup(C:C,'Follow up.1'!A:A,'Follow up.1'!AF:AF),"-")</f>
        <v>-</v>
      </c>
      <c r="AA820" s="31"/>
      <c r="AB820" s="31"/>
      <c r="AC820" s="31"/>
      <c r="AD820" s="31"/>
      <c r="AE820" s="31"/>
      <c r="AF820" s="31"/>
      <c r="AG820" s="31"/>
      <c r="AH820" s="31"/>
      <c r="AI820" s="31"/>
      <c r="AJ820" s="31"/>
      <c r="AK820" s="31"/>
      <c r="AL820" s="31"/>
      <c r="AM820" s="31"/>
      <c r="AN820" s="39" t="str">
        <f t="array" ref="AN820">IFNA(TEXT(XLOOKUP(C:C,'Follow up.2'!B:B,'Follow up.2'!AF:AF), "mm/yyyy"), "-")</f>
        <v>-</v>
      </c>
      <c r="AO820" s="31"/>
      <c r="AP820" s="27"/>
      <c r="AQ820" s="3"/>
      <c r="AR820" s="3"/>
      <c r="AS820" s="3"/>
      <c r="AT820" s="3"/>
      <c r="AU820" s="3"/>
      <c r="AV820" s="3"/>
      <c r="AW820" s="3"/>
      <c r="AX820" s="3"/>
      <c r="AY820" s="3"/>
      <c r="AZ820" s="3"/>
      <c r="BA820" s="3"/>
      <c r="BB820" s="3"/>
      <c r="BC820" s="3"/>
      <c r="BD820" s="3"/>
      <c r="BE820" s="3"/>
      <c r="BF820" s="3"/>
      <c r="BG820" s="3"/>
      <c r="BH820" s="3"/>
      <c r="BI820" s="3"/>
    </row>
    <row r="821" ht="12.75" customHeight="1">
      <c r="A821" s="1"/>
      <c r="B821" s="1">
        <f t="array" ref="B821">ifna(iferror(xlookup(C:C,'1000'!A:A,'1000'!D:D),iferror(xlookup(C:C,'2000'!A:A,'2000'!D:D),xlookup(C:C,'3000'!A:A,'3000'!D:D))),"-")</f>
        <v>3062</v>
      </c>
      <c r="C821" s="26">
        <v>330.0</v>
      </c>
      <c r="D821" s="27" t="s">
        <v>3149</v>
      </c>
      <c r="E821" s="27" t="s">
        <v>3150</v>
      </c>
      <c r="F821" s="27" t="s">
        <v>50</v>
      </c>
      <c r="G821" s="27" t="s">
        <v>3151</v>
      </c>
      <c r="H821" s="28">
        <v>0.0</v>
      </c>
      <c r="I821" s="29">
        <v>0.0</v>
      </c>
      <c r="J821" s="27" t="s">
        <v>3152</v>
      </c>
      <c r="K821" s="30"/>
      <c r="L821" s="31"/>
      <c r="M821" s="31"/>
      <c r="N821" s="33" t="s">
        <v>654</v>
      </c>
      <c r="O821" s="86" t="s">
        <v>654</v>
      </c>
      <c r="P821" s="35" t="s">
        <v>45</v>
      </c>
      <c r="Q821" s="35" t="s">
        <v>45</v>
      </c>
      <c r="R821" s="35" t="s">
        <v>45</v>
      </c>
      <c r="S821" s="35" t="s">
        <v>45</v>
      </c>
      <c r="T821" s="35" t="s">
        <v>45</v>
      </c>
      <c r="U821" s="35" t="s">
        <v>45</v>
      </c>
      <c r="V821" s="66" t="s">
        <v>45</v>
      </c>
      <c r="W821" s="35" t="s">
        <v>45</v>
      </c>
      <c r="X821" s="35" t="s">
        <v>45</v>
      </c>
      <c r="Y821" s="35" t="s">
        <v>45</v>
      </c>
      <c r="Z821" s="38" t="str">
        <f t="array" ref="Z821">IFERROR(xlookup(C:C,'Follow up.1'!A:A,'Follow up.1'!AF:AF),"-")</f>
        <v> 3/25</v>
      </c>
      <c r="AA821" s="32" t="s">
        <v>46</v>
      </c>
      <c r="AB821" s="32" t="s">
        <v>87</v>
      </c>
      <c r="AC821" s="32" t="s">
        <v>57</v>
      </c>
      <c r="AD821" s="32" t="s">
        <v>57</v>
      </c>
      <c r="AE821" s="32"/>
      <c r="AF821" s="32" t="s">
        <v>57</v>
      </c>
      <c r="AG821" s="32" t="s">
        <v>86</v>
      </c>
      <c r="AH821" s="32"/>
      <c r="AI821" s="32" t="s">
        <v>57</v>
      </c>
      <c r="AJ821" s="32" t="s">
        <v>239</v>
      </c>
      <c r="AK821" s="32" t="s">
        <v>87</v>
      </c>
      <c r="AL821" s="32" t="s">
        <v>57</v>
      </c>
      <c r="AM821" s="32" t="s">
        <v>121</v>
      </c>
      <c r="AN821" s="39" t="str">
        <f t="array" ref="AN821">IFNA(TEXT(XLOOKUP(C:C,'Follow up.2'!B:B,'Follow up.2'!AF:AF),if(left(B821,1)="3","x", "mm/yyyy")), "-")</f>
        <v>x</v>
      </c>
      <c r="AO821" s="86" t="s">
        <v>654</v>
      </c>
      <c r="AP821" s="27"/>
      <c r="AQ821" s="3"/>
      <c r="AR821" s="3"/>
      <c r="AS821" s="3"/>
      <c r="AT821" s="3"/>
      <c r="AU821" s="3"/>
      <c r="AV821" s="3"/>
      <c r="AW821" s="3"/>
      <c r="AX821" s="3"/>
      <c r="AY821" s="3"/>
      <c r="AZ821" s="3"/>
      <c r="BA821" s="3"/>
      <c r="BB821" s="3"/>
      <c r="BC821" s="3"/>
      <c r="BD821" s="3"/>
      <c r="BE821" s="3"/>
      <c r="BF821" s="3"/>
      <c r="BG821" s="3"/>
      <c r="BH821" s="3"/>
      <c r="BI821" s="3"/>
    </row>
    <row r="822" ht="12.75" customHeight="1">
      <c r="A822" s="1"/>
      <c r="B822" s="1">
        <f t="array" ref="B822">ifna(iferror(xlookup(C:C,'1000'!A:A,'1000'!D:D),iferror(xlookup(C:C,'2000'!A:A,'2000'!D:D),xlookup(C:C,'3000'!A:A,'3000'!D:D))),"-")</f>
        <v>3040</v>
      </c>
      <c r="C822" s="26">
        <v>384.0</v>
      </c>
      <c r="D822" s="27" t="s">
        <v>2985</v>
      </c>
      <c r="E822" s="27" t="s">
        <v>3153</v>
      </c>
      <c r="F822" s="27" t="s">
        <v>50</v>
      </c>
      <c r="G822" s="27" t="s">
        <v>3151</v>
      </c>
      <c r="H822" s="28">
        <v>0.0</v>
      </c>
      <c r="I822" s="29" t="s">
        <v>3154</v>
      </c>
      <c r="J822" s="27" t="s">
        <v>3154</v>
      </c>
      <c r="K822" s="30"/>
      <c r="L822" s="31"/>
      <c r="M822" s="31"/>
      <c r="N822" s="153" t="s">
        <v>58</v>
      </c>
      <c r="O822" s="149" t="s">
        <v>58</v>
      </c>
      <c r="P822" s="35" t="s">
        <v>45</v>
      </c>
      <c r="Q822" s="35"/>
      <c r="R822" s="35"/>
      <c r="S822" s="35"/>
      <c r="T822" s="35"/>
      <c r="U822" s="35"/>
      <c r="V822" s="35"/>
      <c r="W822" s="35"/>
      <c r="X822" s="35"/>
      <c r="Y822" s="35"/>
      <c r="Z822" s="38" t="str">
        <f t="array" ref="Z822">IFERROR(xlookup(C:C,'Follow up.1'!A:A,'Follow up.1'!AF:AF),"-")</f>
        <v/>
      </c>
      <c r="AA822" s="31"/>
      <c r="AB822" s="31"/>
      <c r="AC822" s="31"/>
      <c r="AD822" s="31"/>
      <c r="AE822" s="31"/>
      <c r="AF822" s="31"/>
      <c r="AG822" s="31"/>
      <c r="AH822" s="31"/>
      <c r="AI822" s="31"/>
      <c r="AJ822" s="31"/>
      <c r="AK822" s="31"/>
      <c r="AL822" s="31"/>
      <c r="AM822" s="31"/>
      <c r="AN822" s="39" t="str">
        <f t="array" ref="AN822">IFNA(TEXT(XLOOKUP(C:C,'Follow up.2'!B:B,'Follow up.2'!AF:AF),if(left(B822,1)="3","x", "mm/yyyy")), "-")</f>
        <v>-</v>
      </c>
      <c r="AO822" s="31"/>
      <c r="AP822" s="27"/>
      <c r="AQ822" s="3"/>
      <c r="AR822" s="3"/>
      <c r="AS822" s="3"/>
      <c r="AT822" s="3"/>
      <c r="AU822" s="3"/>
      <c r="AV822" s="3"/>
      <c r="AW822" s="3"/>
      <c r="AX822" s="3"/>
      <c r="AY822" s="3"/>
      <c r="AZ822" s="3"/>
      <c r="BA822" s="3"/>
      <c r="BB822" s="3"/>
      <c r="BC822" s="3"/>
      <c r="BD822" s="3"/>
      <c r="BE822" s="3"/>
      <c r="BF822" s="3"/>
      <c r="BG822" s="3"/>
      <c r="BH822" s="3"/>
      <c r="BI822" s="3"/>
    </row>
    <row r="823" ht="12.75" customHeight="1">
      <c r="A823" s="1"/>
      <c r="B823" s="1">
        <f t="array" ref="B823">ifna(iferror(xlookup(C:C,'1000'!A:A,'1000'!D:D),iferror(xlookup(C:C,'2000'!A:A,'2000'!D:D),xlookup(C:C,'3000'!A:A,'3000'!D:D))),"-")</f>
        <v>3050</v>
      </c>
      <c r="C823" s="26">
        <v>285.0</v>
      </c>
      <c r="D823" s="27" t="s">
        <v>1514</v>
      </c>
      <c r="E823" s="27" t="s">
        <v>3155</v>
      </c>
      <c r="F823" s="27" t="s">
        <v>50</v>
      </c>
      <c r="G823" s="27" t="s">
        <v>3151</v>
      </c>
      <c r="H823" s="28">
        <v>0.0</v>
      </c>
      <c r="I823" s="29">
        <v>0.0</v>
      </c>
      <c r="J823" s="27" t="s">
        <v>3156</v>
      </c>
      <c r="K823" s="30"/>
      <c r="L823" s="31"/>
      <c r="M823" s="31"/>
      <c r="N823" s="33" t="s">
        <v>654</v>
      </c>
      <c r="O823" s="145" t="s">
        <v>654</v>
      </c>
      <c r="P823" s="35" t="s">
        <v>45</v>
      </c>
      <c r="Q823" s="35" t="s">
        <v>45</v>
      </c>
      <c r="R823" s="35" t="s">
        <v>45</v>
      </c>
      <c r="S823" s="35" t="s">
        <v>45</v>
      </c>
      <c r="T823" s="35" t="s">
        <v>45</v>
      </c>
      <c r="U823" s="35" t="s">
        <v>45</v>
      </c>
      <c r="V823" s="66" t="s">
        <v>45</v>
      </c>
      <c r="W823" s="35" t="s">
        <v>45</v>
      </c>
      <c r="X823" s="35" t="s">
        <v>45</v>
      </c>
      <c r="Y823" s="35" t="s">
        <v>45</v>
      </c>
      <c r="Z823" s="38" t="str">
        <f t="array" ref="Z823">IFERROR(xlookup(C:C,'Follow up.1'!A:A,'Follow up.1'!AF:AF),"-")</f>
        <v> 3/25</v>
      </c>
      <c r="AA823" s="32" t="s">
        <v>46</v>
      </c>
      <c r="AB823" s="31"/>
      <c r="AC823" s="31"/>
      <c r="AD823" s="31"/>
      <c r="AE823" s="31"/>
      <c r="AF823" s="31"/>
      <c r="AG823" s="31"/>
      <c r="AH823" s="31"/>
      <c r="AI823" s="31"/>
      <c r="AJ823" s="31"/>
      <c r="AK823" s="31"/>
      <c r="AL823" s="31"/>
      <c r="AM823" s="31"/>
      <c r="AN823" s="39" t="str">
        <f t="array" ref="AN823">IFNA(TEXT(XLOOKUP(C:C,'Follow up.2'!B:B,'Follow up.2'!AF:AF),if(left(B823,1)="3","x", "mm/yyyy")), "-")</f>
        <v/>
      </c>
      <c r="AO823" s="31"/>
      <c r="AP823" s="27"/>
      <c r="AQ823" s="3"/>
      <c r="AR823" s="3"/>
      <c r="AS823" s="3"/>
      <c r="AT823" s="3"/>
      <c r="AU823" s="3"/>
      <c r="AV823" s="3"/>
      <c r="AW823" s="3"/>
      <c r="AX823" s="3"/>
      <c r="AY823" s="3"/>
      <c r="AZ823" s="3"/>
      <c r="BA823" s="3"/>
      <c r="BB823" s="3"/>
      <c r="BC823" s="3"/>
      <c r="BD823" s="3"/>
      <c r="BE823" s="3"/>
      <c r="BF823" s="3"/>
      <c r="BG823" s="3"/>
      <c r="BH823" s="3"/>
      <c r="BI823" s="3"/>
    </row>
    <row r="824" ht="12.75" customHeight="1">
      <c r="A824" s="1"/>
      <c r="B824" s="1">
        <f t="array" ref="B824">ifna(iferror(xlookup(C:C,'1000'!A:A,'1000'!D:D),iferror(xlookup(C:C,'2000'!A:A,'2000'!D:D),xlookup(C:C,'3000'!A:A,'3000'!D:D))),"-")</f>
        <v>3061</v>
      </c>
      <c r="C824" s="26">
        <v>306.0</v>
      </c>
      <c r="D824" s="27" t="s">
        <v>3157</v>
      </c>
      <c r="E824" s="27" t="s">
        <v>3158</v>
      </c>
      <c r="F824" s="27" t="s">
        <v>50</v>
      </c>
      <c r="G824" s="27" t="s">
        <v>3151</v>
      </c>
      <c r="H824" s="28">
        <v>0.0</v>
      </c>
      <c r="I824" s="29">
        <v>0.0</v>
      </c>
      <c r="J824" s="27" t="s">
        <v>3159</v>
      </c>
      <c r="K824" s="30"/>
      <c r="L824" s="31"/>
      <c r="M824" s="31"/>
      <c r="N824" s="33" t="s">
        <v>654</v>
      </c>
      <c r="O824" s="95" t="s">
        <v>654</v>
      </c>
      <c r="P824" s="35" t="s">
        <v>45</v>
      </c>
      <c r="Q824" s="35" t="s">
        <v>45</v>
      </c>
      <c r="R824" s="35" t="s">
        <v>45</v>
      </c>
      <c r="S824" s="35" t="s">
        <v>45</v>
      </c>
      <c r="T824" s="35" t="s">
        <v>45</v>
      </c>
      <c r="U824" s="35" t="s">
        <v>45</v>
      </c>
      <c r="V824" s="66" t="s">
        <v>45</v>
      </c>
      <c r="W824" s="35" t="s">
        <v>45</v>
      </c>
      <c r="X824" s="35" t="s">
        <v>45</v>
      </c>
      <c r="Y824" s="35" t="s">
        <v>45</v>
      </c>
      <c r="Z824" s="38" t="str">
        <f t="array" ref="Z824">IFERROR(xlookup(C:C,'Follow up.1'!A:A,'Follow up.1'!AF:AF),"-")</f>
        <v> 3/25</v>
      </c>
      <c r="AA824" s="32" t="s">
        <v>46</v>
      </c>
      <c r="AB824" s="32" t="s">
        <v>57</v>
      </c>
      <c r="AC824" s="32" t="s">
        <v>68</v>
      </c>
      <c r="AD824" s="32" t="s">
        <v>68</v>
      </c>
      <c r="AE824" s="32"/>
      <c r="AF824" s="32" t="s">
        <v>46</v>
      </c>
      <c r="AG824" s="32" t="s">
        <v>46</v>
      </c>
      <c r="AH824" s="32"/>
      <c r="AI824" s="32" t="s">
        <v>86</v>
      </c>
      <c r="AJ824" s="32" t="s">
        <v>57</v>
      </c>
      <c r="AK824" s="32" t="s">
        <v>46</v>
      </c>
      <c r="AL824" s="32" t="s">
        <v>57</v>
      </c>
      <c r="AM824" s="32" t="s">
        <v>121</v>
      </c>
      <c r="AN824" s="39" t="str">
        <f t="array" ref="AN824">IFNA(TEXT(XLOOKUP(C:C,'Follow up.2'!B:B,'Follow up.2'!AF:AF),if(left(B824,1)="3","x", "mm/yyyy")), "-")</f>
        <v>x</v>
      </c>
      <c r="AO824" s="31"/>
      <c r="AP824" s="27"/>
      <c r="AQ824" s="3"/>
      <c r="AR824" s="3"/>
      <c r="AS824" s="3"/>
      <c r="AT824" s="3"/>
      <c r="AU824" s="3"/>
      <c r="AV824" s="3"/>
      <c r="AW824" s="3"/>
      <c r="AX824" s="3"/>
      <c r="AY824" s="3"/>
      <c r="AZ824" s="3"/>
      <c r="BA824" s="3"/>
      <c r="BB824" s="3"/>
      <c r="BC824" s="3"/>
      <c r="BD824" s="3"/>
      <c r="BE824" s="3"/>
      <c r="BF824" s="3"/>
      <c r="BG824" s="3"/>
      <c r="BH824" s="3"/>
      <c r="BI824" s="3"/>
    </row>
    <row r="825" ht="12.75" customHeight="1">
      <c r="A825" s="1"/>
      <c r="B825" s="1">
        <f t="array" ref="B825">ifna(iferror(xlookup(C:C,'1000'!A:A,'1000'!D:D),iferror(xlookup(C:C,'2000'!A:A,'2000'!D:D),xlookup(C:C,'3000'!A:A,'3000'!D:D))),"-")</f>
        <v>3063</v>
      </c>
      <c r="C825" s="26">
        <v>415.0</v>
      </c>
      <c r="D825" s="27" t="s">
        <v>3160</v>
      </c>
      <c r="E825" s="27" t="s">
        <v>3161</v>
      </c>
      <c r="F825" s="27" t="s">
        <v>50</v>
      </c>
      <c r="G825" s="27" t="s">
        <v>3151</v>
      </c>
      <c r="H825" s="28">
        <v>0.0</v>
      </c>
      <c r="I825" s="29">
        <v>0.0</v>
      </c>
      <c r="J825" s="27" t="s">
        <v>3162</v>
      </c>
      <c r="K825" s="30" t="s">
        <v>3163</v>
      </c>
      <c r="L825" s="31" t="s">
        <v>3163</v>
      </c>
      <c r="M825" s="32" t="s">
        <v>2744</v>
      </c>
      <c r="N825" s="33" t="s">
        <v>654</v>
      </c>
      <c r="O825" s="145" t="s">
        <v>654</v>
      </c>
      <c r="P825" s="35" t="s">
        <v>45</v>
      </c>
      <c r="Q825" s="35" t="s">
        <v>45</v>
      </c>
      <c r="R825" s="35" t="s">
        <v>45</v>
      </c>
      <c r="S825" s="35" t="s">
        <v>45</v>
      </c>
      <c r="T825" s="35" t="s">
        <v>45</v>
      </c>
      <c r="U825" s="35" t="s">
        <v>45</v>
      </c>
      <c r="V825" s="35" t="s">
        <v>45</v>
      </c>
      <c r="W825" s="35" t="s">
        <v>45</v>
      </c>
      <c r="X825" s="35" t="s">
        <v>45</v>
      </c>
      <c r="Y825" s="35" t="s">
        <v>45</v>
      </c>
      <c r="Z825" s="38" t="str">
        <f t="array" ref="Z825">IFERROR(xlookup(C:C,'Follow up.1'!A:A,'Follow up.1'!AF:AF),"-")</f>
        <v> 3/25</v>
      </c>
      <c r="AA825" s="32" t="s">
        <v>46</v>
      </c>
      <c r="AB825" s="32" t="s">
        <v>44</v>
      </c>
      <c r="AC825" s="31"/>
      <c r="AD825" s="31"/>
      <c r="AE825" s="31"/>
      <c r="AF825" s="31"/>
      <c r="AG825" s="31"/>
      <c r="AH825" s="31"/>
      <c r="AI825" s="31"/>
      <c r="AJ825" s="31"/>
      <c r="AK825" s="31"/>
      <c r="AL825" s="31"/>
      <c r="AM825" s="31"/>
      <c r="AN825" s="39" t="str">
        <f t="array" ref="AN825">IFNA(TEXT(XLOOKUP(C:C,'Follow up.2'!B:B,'Follow up.2'!AF:AF),if(left(B825,1)="3","x", "mm/yyyy")), "-")</f>
        <v/>
      </c>
      <c r="AO825" s="31"/>
      <c r="AP825" s="27"/>
      <c r="AQ825" s="3"/>
      <c r="AR825" s="3"/>
      <c r="AS825" s="3"/>
      <c r="AT825" s="3"/>
      <c r="AU825" s="3"/>
      <c r="AV825" s="3"/>
      <c r="AW825" s="3"/>
      <c r="AX825" s="3"/>
      <c r="AY825" s="3"/>
      <c r="AZ825" s="3"/>
      <c r="BA825" s="3"/>
      <c r="BB825" s="3"/>
      <c r="BC825" s="3"/>
      <c r="BD825" s="3"/>
      <c r="BE825" s="3"/>
      <c r="BF825" s="3"/>
      <c r="BG825" s="3"/>
      <c r="BH825" s="3"/>
      <c r="BI825" s="3"/>
    </row>
    <row r="826" ht="12.75" customHeight="1">
      <c r="A826" s="1"/>
      <c r="B826" s="1">
        <f t="array" ref="B826">ifna(iferror(xlookup(C:C,'1000'!A:A,'1000'!D:D),iferror(xlookup(C:C,'2000'!A:A,'2000'!D:D),xlookup(C:C,'3000'!A:A,'3000'!D:D))),"-")</f>
        <v>3065</v>
      </c>
      <c r="C826" s="26">
        <v>416.0</v>
      </c>
      <c r="D826" s="27" t="s">
        <v>1962</v>
      </c>
      <c r="E826" s="27" t="s">
        <v>3164</v>
      </c>
      <c r="F826" s="27" t="s">
        <v>50</v>
      </c>
      <c r="G826" s="27" t="s">
        <v>3151</v>
      </c>
      <c r="H826" s="28">
        <v>0.0</v>
      </c>
      <c r="I826" s="29">
        <v>0.0</v>
      </c>
      <c r="J826" s="27" t="s">
        <v>3165</v>
      </c>
      <c r="K826" s="30"/>
      <c r="L826" s="31"/>
      <c r="M826" s="31"/>
      <c r="N826" s="33" t="s">
        <v>654</v>
      </c>
      <c r="O826" s="95" t="s">
        <v>654</v>
      </c>
      <c r="P826" s="35" t="s">
        <v>45</v>
      </c>
      <c r="Q826" s="35" t="s">
        <v>45</v>
      </c>
      <c r="R826" s="35" t="s">
        <v>45</v>
      </c>
      <c r="S826" s="35" t="s">
        <v>45</v>
      </c>
      <c r="T826" s="35" t="s">
        <v>45</v>
      </c>
      <c r="U826" s="35" t="s">
        <v>45</v>
      </c>
      <c r="V826" s="35" t="s">
        <v>45</v>
      </c>
      <c r="W826" s="35" t="s">
        <v>45</v>
      </c>
      <c r="X826" s="35" t="s">
        <v>45</v>
      </c>
      <c r="Y826" s="35" t="s">
        <v>45</v>
      </c>
      <c r="Z826" s="38" t="str">
        <f t="array" ref="Z826">IFERROR(xlookup(C:C,'Follow up.1'!A:A,'Follow up.1'!AF:AF),"-")</f>
        <v> 3/25</v>
      </c>
      <c r="AA826" s="32" t="s">
        <v>46</v>
      </c>
      <c r="AB826" s="32" t="s">
        <v>46</v>
      </c>
      <c r="AC826" s="32" t="s">
        <v>57</v>
      </c>
      <c r="AD826" s="32" t="s">
        <v>57</v>
      </c>
      <c r="AE826" s="32"/>
      <c r="AF826" s="32" t="s">
        <v>57</v>
      </c>
      <c r="AG826" s="32" t="s">
        <v>57</v>
      </c>
      <c r="AH826" s="32"/>
      <c r="AI826" s="32" t="s">
        <v>86</v>
      </c>
      <c r="AJ826" s="32" t="s">
        <v>46</v>
      </c>
      <c r="AK826" s="32" t="s">
        <v>57</v>
      </c>
      <c r="AL826" s="32" t="s">
        <v>56</v>
      </c>
      <c r="AM826" s="32" t="s">
        <v>121</v>
      </c>
      <c r="AN826" s="39" t="str">
        <f t="array" ref="AN826">IFNA(TEXT(XLOOKUP(C:C,'Follow up.2'!B:B,'Follow up.2'!AF:AF),if(left(B826,1)="3","x", "mm/yyyy")), "-")</f>
        <v>x</v>
      </c>
      <c r="AO826" s="31"/>
      <c r="AP826" s="27"/>
      <c r="AQ826" s="3"/>
      <c r="AR826" s="3"/>
      <c r="AS826" s="3"/>
      <c r="AT826" s="3"/>
      <c r="AU826" s="3"/>
      <c r="AV826" s="3"/>
      <c r="AW826" s="3"/>
      <c r="AX826" s="3"/>
      <c r="AY826" s="3"/>
      <c r="AZ826" s="3"/>
      <c r="BA826" s="3"/>
      <c r="BB826" s="3"/>
      <c r="BC826" s="3"/>
      <c r="BD826" s="3"/>
      <c r="BE826" s="3"/>
      <c r="BF826" s="3"/>
      <c r="BG826" s="3"/>
      <c r="BH826" s="3"/>
      <c r="BI826" s="3"/>
    </row>
    <row r="827" ht="12.75" customHeight="1">
      <c r="A827" s="1"/>
      <c r="B827" s="1">
        <f t="array" ref="B827">ifna(iferror(xlookup(C:C,'1000'!A:A,'1000'!D:D),iferror(xlookup(C:C,'2000'!A:A,'2000'!D:D),xlookup(C:C,'3000'!A:A,'3000'!D:D))),"-")</f>
        <v>3067</v>
      </c>
      <c r="C827" s="26">
        <v>426.0</v>
      </c>
      <c r="D827" s="27" t="s">
        <v>3166</v>
      </c>
      <c r="E827" s="27" t="s">
        <v>3167</v>
      </c>
      <c r="F827" s="27" t="s">
        <v>50</v>
      </c>
      <c r="G827" s="27" t="s">
        <v>3151</v>
      </c>
      <c r="H827" s="28">
        <v>0.0</v>
      </c>
      <c r="I827" s="29">
        <v>0.0</v>
      </c>
      <c r="J827" s="27" t="s">
        <v>3168</v>
      </c>
      <c r="K827" s="30" t="s">
        <v>3163</v>
      </c>
      <c r="L827" s="31" t="s">
        <v>3163</v>
      </c>
      <c r="M827" s="32" t="s">
        <v>2744</v>
      </c>
      <c r="N827" s="33" t="s">
        <v>654</v>
      </c>
      <c r="O827" s="145" t="s">
        <v>654</v>
      </c>
      <c r="P827" s="35" t="s">
        <v>45</v>
      </c>
      <c r="Q827" s="35" t="s">
        <v>45</v>
      </c>
      <c r="R827" s="35" t="s">
        <v>45</v>
      </c>
      <c r="S827" s="35" t="s">
        <v>45</v>
      </c>
      <c r="T827" s="35" t="s">
        <v>45</v>
      </c>
      <c r="U827" s="35" t="s">
        <v>45</v>
      </c>
      <c r="V827" s="35" t="s">
        <v>45</v>
      </c>
      <c r="W827" s="35" t="s">
        <v>45</v>
      </c>
      <c r="X827" s="35" t="s">
        <v>45</v>
      </c>
      <c r="Y827" s="35" t="s">
        <v>45</v>
      </c>
      <c r="Z827" s="38" t="str">
        <f t="array" ref="Z827">IFERROR(xlookup(C:C,'Follow up.1'!A:A,'Follow up.1'!AF:AF),"-")</f>
        <v> 3/25</v>
      </c>
      <c r="AA827" s="32" t="s">
        <v>46</v>
      </c>
      <c r="AB827" s="31"/>
      <c r="AC827" s="31"/>
      <c r="AD827" s="31"/>
      <c r="AE827" s="31"/>
      <c r="AF827" s="31"/>
      <c r="AG827" s="31"/>
      <c r="AH827" s="31"/>
      <c r="AI827" s="31"/>
      <c r="AJ827" s="31"/>
      <c r="AK827" s="31"/>
      <c r="AL827" s="31"/>
      <c r="AM827" s="31"/>
      <c r="AN827" s="39" t="str">
        <f t="array" ref="AN827">IFNA(TEXT(XLOOKUP(C:C,'Follow up.2'!B:B,'Follow up.2'!AF:AF),if(left(B827,1)="3","x", "mm/yyyy")), "-")</f>
        <v/>
      </c>
      <c r="AO827" s="31"/>
      <c r="AP827" s="27"/>
      <c r="AQ827" s="3"/>
      <c r="AR827" s="3"/>
      <c r="AS827" s="3"/>
      <c r="AT827" s="3"/>
      <c r="AU827" s="3"/>
      <c r="AV827" s="3"/>
      <c r="AW827" s="3"/>
      <c r="AX827" s="3"/>
      <c r="AY827" s="3"/>
      <c r="AZ827" s="3"/>
      <c r="BA827" s="3"/>
      <c r="BB827" s="3"/>
      <c r="BC827" s="3"/>
      <c r="BD827" s="3"/>
      <c r="BE827" s="3"/>
      <c r="BF827" s="3"/>
      <c r="BG827" s="3"/>
      <c r="BH827" s="3"/>
      <c r="BI827" s="3"/>
    </row>
    <row r="828" ht="12.75" customHeight="1">
      <c r="A828" s="1"/>
      <c r="B828" s="1">
        <f t="array" ref="B828">ifna(iferror(xlookup(C:C,'1000'!A:A,'1000'!D:D),iferror(xlookup(C:C,'2000'!A:A,'2000'!D:D),xlookup(C:C,'3000'!A:A,'3000'!D:D))),"-")</f>
        <v>3082</v>
      </c>
      <c r="C828" s="26">
        <v>470.0</v>
      </c>
      <c r="D828" s="27" t="s">
        <v>1746</v>
      </c>
      <c r="E828" s="27" t="s">
        <v>3169</v>
      </c>
      <c r="F828" s="27" t="s">
        <v>50</v>
      </c>
      <c r="G828" s="27" t="s">
        <v>3151</v>
      </c>
      <c r="H828" s="28">
        <v>0.0</v>
      </c>
      <c r="I828" s="29">
        <v>0.0</v>
      </c>
      <c r="J828" s="27" t="s">
        <v>3170</v>
      </c>
      <c r="K828" s="238" t="s">
        <v>1926</v>
      </c>
      <c r="L828" s="31" t="s">
        <v>45</v>
      </c>
      <c r="M828" s="32"/>
      <c r="N828" s="33" t="s">
        <v>654</v>
      </c>
      <c r="O828" s="86" t="s">
        <v>654</v>
      </c>
      <c r="P828" s="35" t="s">
        <v>45</v>
      </c>
      <c r="Q828" s="35" t="s">
        <v>45</v>
      </c>
      <c r="R828" s="35" t="s">
        <v>45</v>
      </c>
      <c r="S828" s="35" t="s">
        <v>45</v>
      </c>
      <c r="T828" s="35" t="s">
        <v>45</v>
      </c>
      <c r="U828" s="35" t="s">
        <v>45</v>
      </c>
      <c r="V828" s="35" t="s">
        <v>45</v>
      </c>
      <c r="W828" s="35" t="s">
        <v>45</v>
      </c>
      <c r="X828" s="35" t="s">
        <v>45</v>
      </c>
      <c r="Y828" s="35" t="s">
        <v>45</v>
      </c>
      <c r="Z828" s="38" t="str">
        <f t="array" ref="Z828">IFERROR(xlookup(C:C,'Follow up.1'!A:A,'Follow up.1'!AF:AF),"-")</f>
        <v> 4/25</v>
      </c>
      <c r="AA828" s="32" t="s">
        <v>46</v>
      </c>
      <c r="AB828" s="32" t="s">
        <v>57</v>
      </c>
      <c r="AC828" s="32" t="s">
        <v>57</v>
      </c>
      <c r="AD828" s="32" t="s">
        <v>57</v>
      </c>
      <c r="AE828" s="32"/>
      <c r="AF828" s="32" t="s">
        <v>86</v>
      </c>
      <c r="AG828" s="32" t="s">
        <v>57</v>
      </c>
      <c r="AH828" s="32"/>
      <c r="AI828" s="32" t="s">
        <v>57</v>
      </c>
      <c r="AJ828" s="32" t="s">
        <v>87</v>
      </c>
      <c r="AK828" s="32" t="s">
        <v>87</v>
      </c>
      <c r="AL828" s="32" t="s">
        <v>57</v>
      </c>
      <c r="AM828" s="32" t="s">
        <v>121</v>
      </c>
      <c r="AN828" s="39" t="str">
        <f t="array" ref="AN828">IFNA(TEXT(XLOOKUP(C:C,'Follow up.2'!B:B,'Follow up.2'!AF:AF),if(left(B828,1)="3","x", "mm/yyyy")), "-")</f>
        <v>x</v>
      </c>
      <c r="AO828" s="31"/>
      <c r="AP828" s="27"/>
      <c r="AQ828" s="3"/>
      <c r="AR828" s="3"/>
      <c r="AS828" s="3"/>
      <c r="AT828" s="3"/>
      <c r="AU828" s="3"/>
      <c r="AV828" s="3"/>
      <c r="AW828" s="3"/>
      <c r="AX828" s="3"/>
      <c r="AY828" s="3"/>
      <c r="AZ828" s="3"/>
      <c r="BA828" s="3"/>
      <c r="BB828" s="3"/>
      <c r="BC828" s="3"/>
      <c r="BD828" s="3"/>
      <c r="BE828" s="3"/>
      <c r="BF828" s="3"/>
      <c r="BG828" s="3"/>
      <c r="BH828" s="3"/>
      <c r="BI828" s="3"/>
    </row>
    <row r="829" ht="12.75" customHeight="1">
      <c r="A829" s="1"/>
      <c r="B829" s="1">
        <f t="array" ref="B829">ifna(iferror(xlookup(C:C,'1000'!A:A,'1000'!D:D),iferror(xlookup(C:C,'2000'!A:A,'2000'!D:D),xlookup(C:C,'3000'!A:A,'3000'!D:D))),"-")</f>
        <v>3089</v>
      </c>
      <c r="C829" s="26">
        <v>474.0</v>
      </c>
      <c r="D829" s="27" t="s">
        <v>3171</v>
      </c>
      <c r="E829" s="27" t="s">
        <v>3172</v>
      </c>
      <c r="F829" s="27" t="s">
        <v>50</v>
      </c>
      <c r="G829" s="27" t="s">
        <v>3151</v>
      </c>
      <c r="H829" s="28">
        <v>0.0</v>
      </c>
      <c r="I829" s="29">
        <v>0.0</v>
      </c>
      <c r="J829" s="27" t="s">
        <v>3173</v>
      </c>
      <c r="K829" s="30" t="s">
        <v>3174</v>
      </c>
      <c r="L829" s="31" t="s">
        <v>3174</v>
      </c>
      <c r="M829" s="32" t="s">
        <v>3175</v>
      </c>
      <c r="N829" s="33" t="s">
        <v>654</v>
      </c>
      <c r="O829" s="86" t="s">
        <v>654</v>
      </c>
      <c r="P829" s="35" t="s">
        <v>45</v>
      </c>
      <c r="Q829" s="35" t="s">
        <v>45</v>
      </c>
      <c r="R829" s="35" t="s">
        <v>45</v>
      </c>
      <c r="S829" s="35" t="s">
        <v>45</v>
      </c>
      <c r="T829" s="35" t="s">
        <v>45</v>
      </c>
      <c r="U829" s="35" t="s">
        <v>45</v>
      </c>
      <c r="V829" s="66" t="s">
        <v>45</v>
      </c>
      <c r="W829" s="35" t="s">
        <v>45</v>
      </c>
      <c r="X829" s="35" t="s">
        <v>45</v>
      </c>
      <c r="Y829" s="35" t="s">
        <v>45</v>
      </c>
      <c r="Z829" s="38" t="str">
        <f t="array" ref="Z829">IFERROR(xlookup(C:C,'Follow up.1'!A:A,'Follow up.1'!AF:AF),"-")</f>
        <v> 4/25</v>
      </c>
      <c r="AA829" s="32" t="s">
        <v>46</v>
      </c>
      <c r="AB829" s="32" t="s">
        <v>86</v>
      </c>
      <c r="AC829" s="32" t="s">
        <v>86</v>
      </c>
      <c r="AD829" s="32" t="s">
        <v>46</v>
      </c>
      <c r="AE829" s="32"/>
      <c r="AF829" s="32" t="s">
        <v>86</v>
      </c>
      <c r="AG829" s="32" t="s">
        <v>86</v>
      </c>
      <c r="AH829" s="32"/>
      <c r="AI829" s="239" t="s">
        <v>3176</v>
      </c>
      <c r="AJ829" s="240" t="s">
        <v>3177</v>
      </c>
      <c r="AK829" s="240" t="s">
        <v>3177</v>
      </c>
      <c r="AL829" s="240" t="s">
        <v>3177</v>
      </c>
      <c r="AM829" s="32" t="s">
        <v>121</v>
      </c>
      <c r="AN829" s="39" t="str">
        <f t="array" ref="AN829">IFNA(TEXT(XLOOKUP(C:C,'Follow up.2'!B:B,'Follow up.2'!AF:AF),if(left(B829,1)="3","x", "mm/yyyy")), "-")</f>
        <v>x</v>
      </c>
      <c r="AO829" s="31"/>
      <c r="AP829" s="27"/>
      <c r="AQ829" s="3"/>
      <c r="AR829" s="3"/>
      <c r="AS829" s="3"/>
      <c r="AT829" s="3"/>
      <c r="AU829" s="3"/>
      <c r="AV829" s="3"/>
      <c r="AW829" s="3"/>
      <c r="AX829" s="3"/>
      <c r="AY829" s="3"/>
      <c r="AZ829" s="3"/>
      <c r="BA829" s="3"/>
      <c r="BB829" s="3"/>
      <c r="BC829" s="3"/>
      <c r="BD829" s="3"/>
      <c r="BE829" s="3"/>
      <c r="BF829" s="3"/>
      <c r="BG829" s="3"/>
      <c r="BH829" s="3"/>
      <c r="BI829" s="3"/>
    </row>
    <row r="830" ht="12.75" customHeight="1">
      <c r="A830" s="1"/>
      <c r="B830" s="1">
        <f t="array" ref="B830">ifna(iferror(xlookup(C:C,'1000'!A:A,'1000'!D:D),iferror(xlookup(C:C,'2000'!A:A,'2000'!D:D),xlookup(C:C,'3000'!A:A,'3000'!D:D))),"-")</f>
        <v>3106</v>
      </c>
      <c r="C830" s="26">
        <v>541.0</v>
      </c>
      <c r="D830" s="27" t="s">
        <v>3178</v>
      </c>
      <c r="E830" s="144" t="s">
        <v>3179</v>
      </c>
      <c r="F830" s="144" t="s">
        <v>50</v>
      </c>
      <c r="G830" s="27" t="s">
        <v>3151</v>
      </c>
      <c r="H830" s="28">
        <v>0.0</v>
      </c>
      <c r="I830" s="29">
        <v>0.0</v>
      </c>
      <c r="J830" s="27" t="s">
        <v>3180</v>
      </c>
      <c r="K830" s="30" t="s">
        <v>3181</v>
      </c>
      <c r="L830" s="31" t="s">
        <v>3181</v>
      </c>
      <c r="M830" s="32"/>
      <c r="N830" s="33" t="s">
        <v>654</v>
      </c>
      <c r="O830" s="145" t="s">
        <v>58</v>
      </c>
      <c r="P830" s="66" t="s">
        <v>45</v>
      </c>
      <c r="Q830" s="66" t="s">
        <v>45</v>
      </c>
      <c r="R830" s="66" t="s">
        <v>45</v>
      </c>
      <c r="S830" s="66" t="s">
        <v>45</v>
      </c>
      <c r="T830" s="66" t="s">
        <v>45</v>
      </c>
      <c r="U830" s="66" t="s">
        <v>45</v>
      </c>
      <c r="V830" s="66" t="s">
        <v>45</v>
      </c>
      <c r="W830" s="66" t="s">
        <v>45</v>
      </c>
      <c r="X830" s="66" t="s">
        <v>45</v>
      </c>
      <c r="Y830" s="66" t="s">
        <v>45</v>
      </c>
      <c r="Z830" s="38" t="str">
        <f t="array" ref="Z830">IFERROR(xlookup(C:C,'Follow up.1'!A:A,'Follow up.1'!AF:AF),"-")</f>
        <v> 4/25</v>
      </c>
      <c r="AA830" s="32" t="s">
        <v>46</v>
      </c>
      <c r="AB830" s="31"/>
      <c r="AC830" s="31"/>
      <c r="AD830" s="31"/>
      <c r="AE830" s="31"/>
      <c r="AF830" s="31"/>
      <c r="AG830" s="31"/>
      <c r="AH830" s="31"/>
      <c r="AI830" s="31"/>
      <c r="AJ830" s="31"/>
      <c r="AK830" s="31"/>
      <c r="AL830" s="31"/>
      <c r="AM830" s="31"/>
      <c r="AN830" s="39" t="str">
        <f t="array" ref="AN830">IFNA(TEXT(XLOOKUP(C:C,'Follow up.2'!B:B,'Follow up.2'!AF:AF),if(left(B830,1)="3","x", "mm/yyyy")), "-")</f>
        <v/>
      </c>
      <c r="AO830" s="31"/>
      <c r="AP830" s="27"/>
      <c r="AQ830" s="3"/>
      <c r="AR830" s="3"/>
      <c r="AS830" s="3"/>
      <c r="AT830" s="3"/>
      <c r="AU830" s="3"/>
      <c r="AV830" s="3"/>
      <c r="AW830" s="3"/>
      <c r="AX830" s="3"/>
      <c r="AY830" s="3"/>
      <c r="AZ830" s="3"/>
      <c r="BA830" s="3"/>
      <c r="BB830" s="3"/>
      <c r="BC830" s="3"/>
      <c r="BD830" s="3"/>
      <c r="BE830" s="3"/>
      <c r="BF830" s="3"/>
      <c r="BG830" s="3"/>
      <c r="BH830" s="3"/>
      <c r="BI830" s="3"/>
    </row>
    <row r="831" ht="12.75" customHeight="1">
      <c r="A831" s="1"/>
      <c r="B831" s="1">
        <f t="array" ref="B831">ifna(iferror(xlookup(C:C,'1000'!A:A,'1000'!D:D),iferror(xlookup(C:C,'2000'!A:A,'2000'!D:D),xlookup(C:C,'3000'!A:A,'3000'!D:D))),"-")</f>
        <v>3133</v>
      </c>
      <c r="C831" s="26">
        <v>614.0</v>
      </c>
      <c r="D831" s="27" t="s">
        <v>3182</v>
      </c>
      <c r="E831" s="27" t="s">
        <v>3183</v>
      </c>
      <c r="F831" s="42" t="s">
        <v>3184</v>
      </c>
      <c r="G831" s="27" t="s">
        <v>3151</v>
      </c>
      <c r="H831" s="28">
        <v>0.0</v>
      </c>
      <c r="I831" s="29">
        <v>0.0</v>
      </c>
      <c r="J831" s="27" t="s">
        <v>3185</v>
      </c>
      <c r="K831" s="30" t="s">
        <v>3186</v>
      </c>
      <c r="L831" s="31" t="s">
        <v>3186</v>
      </c>
      <c r="M831" s="32" t="s">
        <v>3187</v>
      </c>
      <c r="N831" s="33" t="s">
        <v>654</v>
      </c>
      <c r="O831" s="86" t="s">
        <v>654</v>
      </c>
      <c r="P831" s="131" t="s">
        <v>45</v>
      </c>
      <c r="Q831" s="131" t="s">
        <v>45</v>
      </c>
      <c r="R831" s="35" t="s">
        <v>45</v>
      </c>
      <c r="S831" s="35" t="s">
        <v>45</v>
      </c>
      <c r="T831" s="35" t="s">
        <v>45</v>
      </c>
      <c r="U831" s="35" t="s">
        <v>45</v>
      </c>
      <c r="V831" s="65" t="s">
        <v>45</v>
      </c>
      <c r="W831" s="35" t="s">
        <v>46</v>
      </c>
      <c r="X831" s="35" t="s">
        <v>46</v>
      </c>
      <c r="Y831" s="35" t="s">
        <v>46</v>
      </c>
      <c r="Z831" s="38" t="str">
        <f t="array" ref="Z831">IFERROR(xlookup(C:C,'Follow up.1'!A:A,'Follow up.1'!AF:AF),"-")</f>
        <v> 6/25</v>
      </c>
      <c r="AA831" s="32" t="s">
        <v>57</v>
      </c>
      <c r="AB831" s="32" t="s">
        <v>87</v>
      </c>
      <c r="AC831" s="32" t="s">
        <v>87</v>
      </c>
      <c r="AD831" s="32" t="s">
        <v>87</v>
      </c>
      <c r="AE831" s="32"/>
      <c r="AF831" s="32" t="s">
        <v>56</v>
      </c>
      <c r="AG831" s="32" t="s">
        <v>56</v>
      </c>
      <c r="AH831" s="32"/>
      <c r="AI831" s="32" t="s">
        <v>56</v>
      </c>
      <c r="AJ831" s="32" t="s">
        <v>46</v>
      </c>
      <c r="AK831" s="32" t="s">
        <v>107</v>
      </c>
      <c r="AL831" s="32" t="s">
        <v>57</v>
      </c>
      <c r="AM831" s="32" t="s">
        <v>121</v>
      </c>
      <c r="AN831" s="39" t="str">
        <f t="array" ref="AN831">IFNA(TEXT(XLOOKUP(C:C,'Follow up.2'!B:B,'Follow up.2'!AF:AF),if(left(B831,1)="3","x", "mm/yyyy")), "-")</f>
        <v>x</v>
      </c>
      <c r="AO831" s="31"/>
      <c r="AP831" s="27"/>
      <c r="AQ831" s="3"/>
      <c r="AR831" s="3"/>
      <c r="AS831" s="3"/>
      <c r="AT831" s="3"/>
      <c r="AU831" s="3"/>
      <c r="AV831" s="3"/>
      <c r="AW831" s="13"/>
      <c r="AX831" s="13"/>
      <c r="AY831" s="13"/>
      <c r="AZ831" s="13"/>
      <c r="BA831" s="13"/>
      <c r="BB831" s="13"/>
      <c r="BC831" s="13"/>
      <c r="BD831" s="13"/>
      <c r="BE831" s="13"/>
      <c r="BF831" s="13"/>
      <c r="BG831" s="13"/>
      <c r="BH831" s="13"/>
      <c r="BI831" s="13"/>
    </row>
    <row r="832" ht="12.75" customHeight="1">
      <c r="A832" s="1"/>
      <c r="B832" s="1" t="str">
        <f t="array" ref="B832">ifna(iferror(xlookup(C:C,'1000'!A:A,'1000'!D:D),iferror(xlookup(C:C,'2000'!A:A,'2000'!D:D),xlookup(C:C,'3000'!A:A,'3000'!D:D))),"-")</f>
        <v>-</v>
      </c>
      <c r="C832" s="26">
        <v>273.0</v>
      </c>
      <c r="D832" s="27" t="s">
        <v>3188</v>
      </c>
      <c r="E832" s="27" t="s">
        <v>3189</v>
      </c>
      <c r="F832" s="27" t="s">
        <v>50</v>
      </c>
      <c r="G832" s="27" t="s">
        <v>3151</v>
      </c>
      <c r="H832" s="28">
        <v>0.0</v>
      </c>
      <c r="I832" s="29" t="s">
        <v>3190</v>
      </c>
      <c r="J832" s="27" t="s">
        <v>3191</v>
      </c>
      <c r="K832" s="30"/>
      <c r="L832" s="31"/>
      <c r="M832" s="51" t="s">
        <v>895</v>
      </c>
      <c r="N832" s="153" t="s">
        <v>58</v>
      </c>
      <c r="O832" s="149" t="s">
        <v>58</v>
      </c>
      <c r="P832" s="35"/>
      <c r="Q832" s="35"/>
      <c r="R832" s="35"/>
      <c r="S832" s="35"/>
      <c r="T832" s="35"/>
      <c r="U832" s="35"/>
      <c r="V832" s="35"/>
      <c r="W832" s="35"/>
      <c r="X832" s="35"/>
      <c r="Y832" s="35"/>
      <c r="Z832" s="38" t="str">
        <f t="array" ref="Z832">IFERROR(xlookup(C:C,'Follow up.1'!A:A,'Follow up.1'!AF:AF),"-")</f>
        <v>-</v>
      </c>
      <c r="AA832" s="31"/>
      <c r="AB832" s="31"/>
      <c r="AC832" s="31"/>
      <c r="AD832" s="31"/>
      <c r="AE832" s="31"/>
      <c r="AF832" s="31"/>
      <c r="AG832" s="31"/>
      <c r="AH832" s="31"/>
      <c r="AI832" s="31"/>
      <c r="AJ832" s="31"/>
      <c r="AK832" s="31"/>
      <c r="AL832" s="31"/>
      <c r="AM832" s="31"/>
      <c r="AN832" s="39" t="str">
        <f t="array" ref="AN832">IFNA(TEXT(XLOOKUP(C:C,'Follow up.2'!B:B,'Follow up.2'!AF:AF),if(left(B832,1)="3","x", "mm/yyyy")), "-")</f>
        <v>-</v>
      </c>
      <c r="AO832" s="31"/>
      <c r="AP832" s="27"/>
      <c r="AQ832" s="3"/>
      <c r="AR832" s="3"/>
      <c r="AS832" s="3"/>
      <c r="AT832" s="3"/>
      <c r="AU832" s="3"/>
      <c r="AV832" s="3"/>
      <c r="AW832" s="13"/>
      <c r="AX832" s="13"/>
      <c r="AY832" s="13"/>
      <c r="AZ832" s="13"/>
      <c r="BA832" s="13"/>
      <c r="BB832" s="13"/>
      <c r="BC832" s="13"/>
      <c r="BD832" s="13"/>
      <c r="BE832" s="13"/>
      <c r="BF832" s="13"/>
      <c r="BG832" s="13"/>
      <c r="BH832" s="13"/>
      <c r="BI832" s="13"/>
    </row>
    <row r="833" ht="12.75" customHeight="1">
      <c r="A833" s="1"/>
      <c r="B833" s="1" t="str">
        <f t="array" ref="B833">ifna(iferror(xlookup(C:C,'1000'!A:A,'1000'!D:D),iferror(xlookup(C:C,'2000'!A:A,'2000'!D:D),xlookup(C:C,'3000'!A:A,'3000'!D:D))),"-")</f>
        <v>-</v>
      </c>
      <c r="C833" s="26">
        <v>307.0</v>
      </c>
      <c r="D833" s="27" t="s">
        <v>3192</v>
      </c>
      <c r="E833" s="27" t="s">
        <v>2549</v>
      </c>
      <c r="F833" s="27" t="s">
        <v>50</v>
      </c>
      <c r="G833" s="27" t="s">
        <v>3151</v>
      </c>
      <c r="H833" s="28">
        <v>0.0</v>
      </c>
      <c r="I833" s="29"/>
      <c r="J833" s="27" t="s">
        <v>3193</v>
      </c>
      <c r="K833" s="30"/>
      <c r="L833" s="31"/>
      <c r="M833" s="51" t="s">
        <v>895</v>
      </c>
      <c r="N833" s="153" t="s">
        <v>58</v>
      </c>
      <c r="O833" s="149" t="s">
        <v>58</v>
      </c>
      <c r="P833" s="35"/>
      <c r="Q833" s="35"/>
      <c r="R833" s="35"/>
      <c r="S833" s="35"/>
      <c r="T833" s="35"/>
      <c r="U833" s="35"/>
      <c r="V833" s="35"/>
      <c r="W833" s="35"/>
      <c r="X833" s="35"/>
      <c r="Y833" s="35"/>
      <c r="Z833" s="38" t="str">
        <f t="array" ref="Z833">IFERROR(xlookup(C:C,'Follow up.1'!A:A,'Follow up.1'!AF:AF),"-")</f>
        <v>-</v>
      </c>
      <c r="AA833" s="31"/>
      <c r="AB833" s="31"/>
      <c r="AC833" s="31"/>
      <c r="AD833" s="31"/>
      <c r="AE833" s="31"/>
      <c r="AF833" s="31"/>
      <c r="AG833" s="31"/>
      <c r="AH833" s="31"/>
      <c r="AI833" s="31"/>
      <c r="AJ833" s="31"/>
      <c r="AK833" s="31"/>
      <c r="AL833" s="31"/>
      <c r="AM833" s="31"/>
      <c r="AN833" s="39" t="str">
        <f t="array" ref="AN833">IFNA(TEXT(XLOOKUP(C:C,'Follow up.2'!B:B,'Follow up.2'!AF:AF),if(left(B833,1)="3","x", "mm/yyyy")), "-")</f>
        <v>-</v>
      </c>
      <c r="AO833" s="31"/>
      <c r="AP833" s="27"/>
      <c r="AQ833" s="3"/>
      <c r="AR833" s="3"/>
      <c r="AS833" s="3"/>
      <c r="AT833" s="3"/>
      <c r="AU833" s="3"/>
      <c r="AV833" s="3"/>
      <c r="AW833" s="13"/>
      <c r="AX833" s="13"/>
      <c r="AY833" s="13"/>
      <c r="AZ833" s="13"/>
      <c r="BA833" s="13"/>
      <c r="BB833" s="13"/>
      <c r="BC833" s="13"/>
      <c r="BD833" s="13"/>
      <c r="BE833" s="13"/>
      <c r="BF833" s="13"/>
      <c r="BG833" s="13"/>
      <c r="BH833" s="13"/>
      <c r="BI833" s="13"/>
    </row>
    <row r="834" ht="12.75" customHeight="1">
      <c r="A834" s="1"/>
      <c r="B834" s="1" t="str">
        <f t="array" ref="B834">ifna(iferror(xlookup(C:C,'1000'!A:A,'1000'!D:D),iferror(xlookup(C:C,'2000'!A:A,'2000'!D:D),xlookup(C:C,'3000'!A:A,'3000'!D:D))),"-")</f>
        <v>-</v>
      </c>
      <c r="C834" s="26">
        <v>310.0</v>
      </c>
      <c r="D834" s="27" t="s">
        <v>3194</v>
      </c>
      <c r="E834" s="27" t="s">
        <v>3195</v>
      </c>
      <c r="F834" s="27" t="s">
        <v>50</v>
      </c>
      <c r="G834" s="27" t="s">
        <v>3151</v>
      </c>
      <c r="H834" s="28">
        <v>0.0</v>
      </c>
      <c r="I834" s="29"/>
      <c r="J834" s="27" t="s">
        <v>3196</v>
      </c>
      <c r="K834" s="30"/>
      <c r="L834" s="31"/>
      <c r="M834" s="51" t="s">
        <v>895</v>
      </c>
      <c r="N834" s="153" t="s">
        <v>58</v>
      </c>
      <c r="O834" s="149" t="s">
        <v>58</v>
      </c>
      <c r="P834" s="35"/>
      <c r="Q834" s="35"/>
      <c r="R834" s="35"/>
      <c r="S834" s="35"/>
      <c r="T834" s="35"/>
      <c r="U834" s="35"/>
      <c r="V834" s="35"/>
      <c r="W834" s="35"/>
      <c r="X834" s="35"/>
      <c r="Y834" s="35"/>
      <c r="Z834" s="38" t="str">
        <f t="array" ref="Z834">IFERROR(xlookup(C:C,'Follow up.1'!A:A,'Follow up.1'!AF:AF),"-")</f>
        <v>-</v>
      </c>
      <c r="AA834" s="31"/>
      <c r="AB834" s="31"/>
      <c r="AC834" s="31"/>
      <c r="AD834" s="31"/>
      <c r="AE834" s="31"/>
      <c r="AF834" s="31"/>
      <c r="AG834" s="31"/>
      <c r="AH834" s="31"/>
      <c r="AI834" s="31"/>
      <c r="AJ834" s="31"/>
      <c r="AK834" s="31"/>
      <c r="AL834" s="31"/>
      <c r="AM834" s="31"/>
      <c r="AN834" s="39" t="str">
        <f t="array" ref="AN834">IFNA(TEXT(XLOOKUP(C:C,'Follow up.2'!B:B,'Follow up.2'!AF:AF),if(left(B834,1)="3","x", "mm/yyyy")), "-")</f>
        <v>-</v>
      </c>
      <c r="AO834" s="31"/>
      <c r="AP834" s="27"/>
      <c r="AQ834" s="3"/>
      <c r="AR834" s="3"/>
      <c r="AS834" s="3"/>
      <c r="AT834" s="3"/>
      <c r="AU834" s="3"/>
      <c r="AV834" s="3"/>
      <c r="AW834" s="13"/>
      <c r="AX834" s="13"/>
      <c r="AY834" s="13"/>
      <c r="AZ834" s="13"/>
      <c r="BA834" s="13"/>
      <c r="BB834" s="13"/>
      <c r="BC834" s="13"/>
      <c r="BD834" s="13"/>
      <c r="BE834" s="13"/>
      <c r="BF834" s="13"/>
      <c r="BG834" s="13"/>
      <c r="BH834" s="13"/>
      <c r="BI834" s="13"/>
    </row>
    <row r="835" ht="12.75" customHeight="1">
      <c r="A835" s="1"/>
      <c r="B835" s="1" t="str">
        <f t="array" ref="B835">ifna(iferror(xlookup(C:C,'1000'!A:A,'1000'!D:D),iferror(xlookup(C:C,'2000'!A:A,'2000'!D:D),xlookup(C:C,'3000'!A:A,'3000'!D:D))),"-")</f>
        <v>-</v>
      </c>
      <c r="C835" s="26">
        <v>314.0</v>
      </c>
      <c r="D835" s="27" t="s">
        <v>3197</v>
      </c>
      <c r="E835" s="27" t="s">
        <v>3198</v>
      </c>
      <c r="F835" s="27" t="s">
        <v>50</v>
      </c>
      <c r="G835" s="27" t="s">
        <v>3151</v>
      </c>
      <c r="H835" s="28">
        <v>0.0</v>
      </c>
      <c r="I835" s="29"/>
      <c r="J835" s="27" t="s">
        <v>3199</v>
      </c>
      <c r="K835" s="30"/>
      <c r="L835" s="31"/>
      <c r="M835" s="51" t="s">
        <v>895</v>
      </c>
      <c r="N835" s="153" t="s">
        <v>58</v>
      </c>
      <c r="O835" s="149" t="s">
        <v>58</v>
      </c>
      <c r="P835" s="35"/>
      <c r="Q835" s="35"/>
      <c r="R835" s="35"/>
      <c r="S835" s="35"/>
      <c r="T835" s="35"/>
      <c r="U835" s="35"/>
      <c r="V835" s="35"/>
      <c r="W835" s="35"/>
      <c r="X835" s="35"/>
      <c r="Y835" s="35"/>
      <c r="Z835" s="38" t="str">
        <f t="array" ref="Z835">IFERROR(xlookup(C:C,'Follow up.1'!A:A,'Follow up.1'!AF:AF),"-")</f>
        <v>-</v>
      </c>
      <c r="AA835" s="31"/>
      <c r="AB835" s="31"/>
      <c r="AC835" s="31"/>
      <c r="AD835" s="31"/>
      <c r="AE835" s="31"/>
      <c r="AF835" s="31"/>
      <c r="AG835" s="31"/>
      <c r="AH835" s="31"/>
      <c r="AI835" s="31"/>
      <c r="AJ835" s="31"/>
      <c r="AK835" s="31"/>
      <c r="AL835" s="31"/>
      <c r="AM835" s="31"/>
      <c r="AN835" s="39" t="str">
        <f t="array" ref="AN835">IFNA(TEXT(XLOOKUP(C:C,'Follow up.2'!B:B,'Follow up.2'!AF:AF),if(left(B835,1)="3","x", "mm/yyyy")), "-")</f>
        <v>-</v>
      </c>
      <c r="AO835" s="31"/>
      <c r="AP835" s="27"/>
      <c r="AQ835" s="3"/>
      <c r="AR835" s="3"/>
      <c r="AS835" s="3"/>
      <c r="AT835" s="3"/>
      <c r="AU835" s="3"/>
      <c r="AV835" s="3"/>
      <c r="AW835" s="3"/>
      <c r="AX835" s="3"/>
      <c r="AY835" s="3"/>
      <c r="AZ835" s="3"/>
      <c r="BA835" s="3"/>
      <c r="BB835" s="3"/>
      <c r="BC835" s="3"/>
      <c r="BD835" s="3"/>
      <c r="BE835" s="3"/>
      <c r="BF835" s="3"/>
      <c r="BG835" s="3"/>
      <c r="BH835" s="3"/>
      <c r="BI835" s="3"/>
    </row>
    <row r="836" ht="12.75" customHeight="1">
      <c r="A836" s="1"/>
      <c r="B836" s="1" t="str">
        <f t="array" ref="B836">ifna(iferror(xlookup(C:C,'1000'!A:A,'1000'!D:D),iferror(xlookup(C:C,'2000'!A:A,'2000'!D:D),xlookup(C:C,'3000'!A:A,'3000'!D:D))),"-")</f>
        <v>-</v>
      </c>
      <c r="C836" s="26">
        <v>348.0</v>
      </c>
      <c r="D836" s="27" t="s">
        <v>3200</v>
      </c>
      <c r="E836" s="27" t="s">
        <v>3201</v>
      </c>
      <c r="F836" s="27" t="s">
        <v>50</v>
      </c>
      <c r="G836" s="27" t="s">
        <v>3151</v>
      </c>
      <c r="H836" s="28">
        <v>0.0</v>
      </c>
      <c r="I836" s="29">
        <v>0.0</v>
      </c>
      <c r="J836" s="27" t="s">
        <v>3202</v>
      </c>
      <c r="K836" s="30"/>
      <c r="L836" s="31"/>
      <c r="M836" s="51" t="s">
        <v>895</v>
      </c>
      <c r="N836" s="153" t="s">
        <v>58</v>
      </c>
      <c r="O836" s="149" t="s">
        <v>58</v>
      </c>
      <c r="P836" s="35"/>
      <c r="Q836" s="35"/>
      <c r="R836" s="35"/>
      <c r="S836" s="35"/>
      <c r="T836" s="35"/>
      <c r="U836" s="35"/>
      <c r="V836" s="35"/>
      <c r="W836" s="35"/>
      <c r="X836" s="35"/>
      <c r="Y836" s="35"/>
      <c r="Z836" s="38" t="str">
        <f t="array" ref="Z836">IFERROR(xlookup(C:C,'Follow up.1'!A:A,'Follow up.1'!AF:AF),"-")</f>
        <v>-</v>
      </c>
      <c r="AA836" s="31"/>
      <c r="AB836" s="31"/>
      <c r="AC836" s="31"/>
      <c r="AD836" s="31"/>
      <c r="AE836" s="31"/>
      <c r="AF836" s="31"/>
      <c r="AG836" s="31"/>
      <c r="AH836" s="31"/>
      <c r="AI836" s="31"/>
      <c r="AJ836" s="31"/>
      <c r="AK836" s="31"/>
      <c r="AL836" s="31"/>
      <c r="AM836" s="31"/>
      <c r="AN836" s="39" t="str">
        <f t="array" ref="AN836">IFNA(TEXT(XLOOKUP(C:C,'Follow up.2'!B:B,'Follow up.2'!AF:AF),if(left(B836,1)="3","x", "mm/yyyy")), "-")</f>
        <v>-</v>
      </c>
      <c r="AO836" s="31"/>
      <c r="AP836" s="27"/>
      <c r="AQ836" s="3"/>
      <c r="AR836" s="3"/>
      <c r="AS836" s="3"/>
      <c r="AT836" s="3"/>
      <c r="AU836" s="3"/>
      <c r="AV836" s="3"/>
      <c r="AW836" s="3"/>
      <c r="AX836" s="3"/>
      <c r="AY836" s="3"/>
      <c r="AZ836" s="3"/>
      <c r="BA836" s="3"/>
      <c r="BB836" s="3"/>
      <c r="BC836" s="3"/>
      <c r="BD836" s="3"/>
      <c r="BE836" s="3"/>
      <c r="BF836" s="3"/>
      <c r="BG836" s="3"/>
      <c r="BH836" s="3"/>
      <c r="BI836" s="3"/>
    </row>
    <row r="837" ht="12.75" customHeight="1">
      <c r="A837" s="1"/>
      <c r="B837" s="1" t="str">
        <f t="array" ref="B837">ifna(iferror(xlookup(C:C,'1000'!A:A,'1000'!D:D),iferror(xlookup(C:C,'2000'!A:A,'2000'!D:D),xlookup(C:C,'3000'!A:A,'3000'!D:D))),"-")</f>
        <v>-</v>
      </c>
      <c r="C837" s="26">
        <v>352.0</v>
      </c>
      <c r="D837" s="27" t="s">
        <v>1499</v>
      </c>
      <c r="E837" s="27" t="s">
        <v>1324</v>
      </c>
      <c r="F837" s="27" t="s">
        <v>50</v>
      </c>
      <c r="G837" s="27" t="s">
        <v>3151</v>
      </c>
      <c r="H837" s="28">
        <v>0.0</v>
      </c>
      <c r="I837" s="29">
        <v>0.0</v>
      </c>
      <c r="J837" s="27" t="s">
        <v>3203</v>
      </c>
      <c r="K837" s="30"/>
      <c r="L837" s="31"/>
      <c r="M837" s="51" t="s">
        <v>895</v>
      </c>
      <c r="N837" s="153" t="s">
        <v>58</v>
      </c>
      <c r="O837" s="149" t="s">
        <v>58</v>
      </c>
      <c r="P837" s="35"/>
      <c r="Q837" s="35"/>
      <c r="R837" s="35"/>
      <c r="S837" s="35"/>
      <c r="T837" s="35"/>
      <c r="U837" s="35"/>
      <c r="V837" s="35"/>
      <c r="W837" s="35"/>
      <c r="X837" s="35"/>
      <c r="Y837" s="35"/>
      <c r="Z837" s="38" t="str">
        <f t="array" ref="Z837">IFERROR(xlookup(C:C,'Follow up.1'!A:A,'Follow up.1'!AF:AF),"-")</f>
        <v>-</v>
      </c>
      <c r="AA837" s="31"/>
      <c r="AB837" s="31"/>
      <c r="AC837" s="31"/>
      <c r="AD837" s="31"/>
      <c r="AE837" s="31"/>
      <c r="AF837" s="31"/>
      <c r="AG837" s="31"/>
      <c r="AH837" s="31"/>
      <c r="AI837" s="31"/>
      <c r="AJ837" s="31"/>
      <c r="AK837" s="31"/>
      <c r="AL837" s="31"/>
      <c r="AM837" s="31"/>
      <c r="AN837" s="39" t="str">
        <f t="array" ref="AN837">IFNA(TEXT(XLOOKUP(C:C,'Follow up.2'!B:B,'Follow up.2'!AF:AF),if(left(B837,1)="3","x", "mm/yyyy")), "-")</f>
        <v>-</v>
      </c>
      <c r="AO837" s="31"/>
      <c r="AP837" s="27"/>
      <c r="AQ837" s="3"/>
      <c r="AR837" s="3"/>
      <c r="AS837" s="3"/>
      <c r="AT837" s="3"/>
      <c r="AU837" s="3"/>
      <c r="AV837" s="3"/>
      <c r="AW837" s="3"/>
      <c r="AX837" s="3"/>
      <c r="AY837" s="3"/>
      <c r="AZ837" s="3"/>
      <c r="BA837" s="3"/>
      <c r="BB837" s="3"/>
      <c r="BC837" s="3"/>
      <c r="BD837" s="3"/>
      <c r="BE837" s="3"/>
      <c r="BF837" s="3"/>
      <c r="BG837" s="3"/>
      <c r="BH837" s="3"/>
      <c r="BI837" s="3"/>
    </row>
    <row r="838" ht="12.75" customHeight="1">
      <c r="A838" s="1"/>
      <c r="B838" s="1" t="str">
        <f t="array" ref="B838">ifna(iferror(xlookup(C:C,'1000'!A:A,'1000'!D:D),iferror(xlookup(C:C,'2000'!A:A,'2000'!D:D),xlookup(C:C,'3000'!A:A,'3000'!D:D))),"-")</f>
        <v>-</v>
      </c>
      <c r="C838" s="26">
        <v>387.0</v>
      </c>
      <c r="D838" s="241" t="s">
        <v>1035</v>
      </c>
      <c r="E838" s="241" t="s">
        <v>3204</v>
      </c>
      <c r="F838" s="241" t="s">
        <v>50</v>
      </c>
      <c r="G838" s="241" t="s">
        <v>3151</v>
      </c>
      <c r="H838" s="242">
        <v>0.0</v>
      </c>
      <c r="I838" s="243">
        <v>0.0</v>
      </c>
      <c r="J838" s="241" t="s">
        <v>3205</v>
      </c>
      <c r="K838" s="30"/>
      <c r="L838" s="31"/>
      <c r="M838" s="51" t="s">
        <v>895</v>
      </c>
      <c r="N838" s="153" t="s">
        <v>58</v>
      </c>
      <c r="O838" s="149" t="s">
        <v>58</v>
      </c>
      <c r="P838" s="35"/>
      <c r="Q838" s="35"/>
      <c r="R838" s="35"/>
      <c r="S838" s="35"/>
      <c r="T838" s="35"/>
      <c r="U838" s="35"/>
      <c r="V838" s="35"/>
      <c r="W838" s="35"/>
      <c r="X838" s="35"/>
      <c r="Y838" s="35"/>
      <c r="Z838" s="38" t="str">
        <f t="array" ref="Z838">IFERROR(xlookup(C:C,'Follow up.1'!A:A,'Follow up.1'!AF:AF),"-")</f>
        <v>-</v>
      </c>
      <c r="AA838" s="31"/>
      <c r="AB838" s="31"/>
      <c r="AC838" s="31"/>
      <c r="AD838" s="31"/>
      <c r="AE838" s="31"/>
      <c r="AF838" s="31"/>
      <c r="AG838" s="31"/>
      <c r="AH838" s="31"/>
      <c r="AI838" s="31"/>
      <c r="AJ838" s="31"/>
      <c r="AK838" s="31"/>
      <c r="AL838" s="31"/>
      <c r="AM838" s="31"/>
      <c r="AN838" s="39" t="str">
        <f t="array" ref="AN838">IFNA(TEXT(XLOOKUP(C:C,'Follow up.2'!B:B,'Follow up.2'!AF:AF),if(left(B838,1)="3","x", "mm/yyyy")), "-")</f>
        <v>-</v>
      </c>
      <c r="AO838" s="31"/>
      <c r="AP838" s="27"/>
      <c r="AQ838" s="3"/>
      <c r="AR838" s="3"/>
      <c r="AS838" s="3"/>
      <c r="AT838" s="3"/>
      <c r="AU838" s="3"/>
      <c r="AV838" s="3"/>
      <c r="AW838" s="3"/>
      <c r="AX838" s="3"/>
      <c r="AY838" s="3"/>
      <c r="AZ838" s="3"/>
      <c r="BA838" s="3"/>
      <c r="BB838" s="3"/>
      <c r="BC838" s="3"/>
      <c r="BD838" s="3"/>
      <c r="BE838" s="3"/>
      <c r="BF838" s="3"/>
      <c r="BG838" s="3"/>
      <c r="BH838" s="3"/>
      <c r="BI838" s="3"/>
    </row>
    <row r="839" ht="12.75" customHeight="1">
      <c r="A839" s="1"/>
      <c r="B839" s="1" t="str">
        <f t="array" ref="B839">ifna(iferror(xlookup(C:C,'1000'!A:A,'1000'!D:D),iferror(xlookup(C:C,'2000'!A:A,'2000'!D:D),xlookup(C:C,'3000'!A:A,'3000'!D:D))),"-")</f>
        <v>-</v>
      </c>
      <c r="C839" s="26">
        <v>403.0</v>
      </c>
      <c r="D839" s="241" t="s">
        <v>3206</v>
      </c>
      <c r="E839" s="241" t="s">
        <v>3207</v>
      </c>
      <c r="F839" s="241" t="s">
        <v>50</v>
      </c>
      <c r="G839" s="241" t="s">
        <v>3151</v>
      </c>
      <c r="H839" s="242">
        <v>0.0</v>
      </c>
      <c r="I839" s="243">
        <v>0.0</v>
      </c>
      <c r="J839" s="241" t="s">
        <v>3208</v>
      </c>
      <c r="K839" s="30"/>
      <c r="L839" s="31"/>
      <c r="M839" s="51" t="s">
        <v>895</v>
      </c>
      <c r="N839" s="153" t="s">
        <v>58</v>
      </c>
      <c r="O839" s="149" t="s">
        <v>58</v>
      </c>
      <c r="P839" s="35"/>
      <c r="Q839" s="35"/>
      <c r="R839" s="35"/>
      <c r="S839" s="35"/>
      <c r="T839" s="35"/>
      <c r="U839" s="35"/>
      <c r="V839" s="35"/>
      <c r="W839" s="35"/>
      <c r="X839" s="35"/>
      <c r="Y839" s="35"/>
      <c r="Z839" s="38" t="str">
        <f t="array" ref="Z839">IFERROR(xlookup(C:C,'Follow up.1'!A:A,'Follow up.1'!AF:AF),"-")</f>
        <v>-</v>
      </c>
      <c r="AA839" s="31"/>
      <c r="AB839" s="31"/>
      <c r="AC839" s="31"/>
      <c r="AD839" s="31"/>
      <c r="AE839" s="31"/>
      <c r="AF839" s="31"/>
      <c r="AG839" s="31"/>
      <c r="AH839" s="31"/>
      <c r="AI839" s="31"/>
      <c r="AJ839" s="31"/>
      <c r="AK839" s="31"/>
      <c r="AL839" s="31"/>
      <c r="AM839" s="31"/>
      <c r="AN839" s="39" t="str">
        <f t="array" ref="AN839">IFNA(TEXT(XLOOKUP(C:C,'Follow up.2'!B:B,'Follow up.2'!AF:AF),if(left(B839,1)="3","x", "mm/yyyy")), "-")</f>
        <v>-</v>
      </c>
      <c r="AO839" s="31"/>
      <c r="AP839" s="27"/>
      <c r="AQ839" s="3"/>
      <c r="AR839" s="3"/>
      <c r="AS839" s="3"/>
      <c r="AT839" s="3"/>
      <c r="AU839" s="3"/>
      <c r="AV839" s="3"/>
      <c r="AW839" s="3"/>
      <c r="AX839" s="3"/>
      <c r="AY839" s="3"/>
      <c r="AZ839" s="3"/>
      <c r="BA839" s="3"/>
      <c r="BB839" s="3"/>
      <c r="BC839" s="3"/>
      <c r="BD839" s="3"/>
      <c r="BE839" s="3"/>
      <c r="BF839" s="3"/>
      <c r="BG839" s="3"/>
      <c r="BH839" s="3"/>
      <c r="BI839" s="3"/>
    </row>
    <row r="840" ht="12.75" customHeight="1">
      <c r="A840" s="1"/>
      <c r="B840" s="1" t="str">
        <f t="array" ref="B840">ifna(iferror(xlookup(C:C,'1000'!A:A,'1000'!D:D),iferror(xlookup(C:C,'2000'!A:A,'2000'!D:D),xlookup(C:C,'3000'!A:A,'3000'!D:D))),"-")</f>
        <v>-</v>
      </c>
      <c r="C840" s="26">
        <v>418.0</v>
      </c>
      <c r="D840" s="241" t="s">
        <v>3209</v>
      </c>
      <c r="E840" s="241" t="s">
        <v>3210</v>
      </c>
      <c r="F840" s="241" t="s">
        <v>50</v>
      </c>
      <c r="G840" s="241" t="s">
        <v>3151</v>
      </c>
      <c r="H840" s="242">
        <v>0.0</v>
      </c>
      <c r="I840" s="243">
        <v>0.0</v>
      </c>
      <c r="J840" s="241" t="s">
        <v>3211</v>
      </c>
      <c r="K840" s="30" t="s">
        <v>3163</v>
      </c>
      <c r="L840" s="31" t="s">
        <v>3163</v>
      </c>
      <c r="M840" s="51" t="s">
        <v>895</v>
      </c>
      <c r="N840" s="153" t="s">
        <v>58</v>
      </c>
      <c r="O840" s="149" t="s">
        <v>58</v>
      </c>
      <c r="P840" s="35"/>
      <c r="Q840" s="35"/>
      <c r="R840" s="35"/>
      <c r="S840" s="35"/>
      <c r="T840" s="35"/>
      <c r="U840" s="35"/>
      <c r="V840" s="35"/>
      <c r="W840" s="35"/>
      <c r="X840" s="35"/>
      <c r="Y840" s="35"/>
      <c r="Z840" s="38" t="str">
        <f t="array" ref="Z840">IFERROR(xlookup(C:C,'Follow up.1'!A:A,'Follow up.1'!AF:AF),"-")</f>
        <v>-</v>
      </c>
      <c r="AA840" s="31"/>
      <c r="AB840" s="31"/>
      <c r="AC840" s="31"/>
      <c r="AD840" s="31"/>
      <c r="AE840" s="31"/>
      <c r="AF840" s="31"/>
      <c r="AG840" s="31"/>
      <c r="AH840" s="31"/>
      <c r="AI840" s="31"/>
      <c r="AJ840" s="31"/>
      <c r="AK840" s="31"/>
      <c r="AL840" s="31"/>
      <c r="AM840" s="31"/>
      <c r="AN840" s="39" t="str">
        <f t="array" ref="AN840">IFNA(TEXT(XLOOKUP(C:C,'Follow up.2'!B:B,'Follow up.2'!AF:AF),if(left(B840,1)="3","x", "mm/yyyy")), "-")</f>
        <v>-</v>
      </c>
      <c r="AO840" s="31"/>
      <c r="AP840" s="27"/>
      <c r="AQ840" s="3"/>
      <c r="AR840" s="3"/>
      <c r="AS840" s="3"/>
      <c r="AT840" s="3"/>
      <c r="AU840" s="3"/>
      <c r="AV840" s="3"/>
      <c r="AW840" s="3"/>
      <c r="AX840" s="3"/>
      <c r="AY840" s="3"/>
      <c r="AZ840" s="3"/>
      <c r="BA840" s="3"/>
      <c r="BB840" s="3"/>
      <c r="BC840" s="3"/>
      <c r="BD840" s="3"/>
      <c r="BE840" s="3"/>
      <c r="BF840" s="3"/>
      <c r="BG840" s="3"/>
      <c r="BH840" s="3"/>
      <c r="BI840" s="3"/>
    </row>
    <row r="841" ht="12.75" customHeight="1">
      <c r="A841" s="1"/>
      <c r="B841" s="1" t="str">
        <f t="array" ref="B841">ifna(iferror(xlookup(C:C,'1000'!A:A,'1000'!D:D),iferror(xlookup(C:C,'2000'!A:A,'2000'!D:D),xlookup(C:C,'3000'!A:A,'3000'!D:D))),"-")</f>
        <v>-</v>
      </c>
      <c r="C841" s="26">
        <v>429.0</v>
      </c>
      <c r="D841" s="241" t="s">
        <v>3212</v>
      </c>
      <c r="E841" s="241" t="s">
        <v>2924</v>
      </c>
      <c r="F841" s="241" t="s">
        <v>50</v>
      </c>
      <c r="G841" s="241" t="s">
        <v>3151</v>
      </c>
      <c r="H841" s="242">
        <v>0.0</v>
      </c>
      <c r="I841" s="243" t="s">
        <v>3213</v>
      </c>
      <c r="J841" s="241" t="s">
        <v>3214</v>
      </c>
      <c r="K841" s="30" t="s">
        <v>3215</v>
      </c>
      <c r="L841" s="31" t="s">
        <v>3215</v>
      </c>
      <c r="M841" s="31"/>
      <c r="N841" s="153" t="s">
        <v>58</v>
      </c>
      <c r="O841" s="149" t="s">
        <v>58</v>
      </c>
      <c r="P841" s="35"/>
      <c r="Q841" s="35"/>
      <c r="R841" s="35"/>
      <c r="S841" s="35"/>
      <c r="T841" s="35"/>
      <c r="U841" s="35"/>
      <c r="V841" s="35"/>
      <c r="W841" s="35"/>
      <c r="X841" s="35"/>
      <c r="Y841" s="35"/>
      <c r="Z841" s="38" t="str">
        <f t="array" ref="Z841">IFERROR(xlookup(C:C,'Follow up.1'!A:A,'Follow up.1'!AF:AF),"-")</f>
        <v>-</v>
      </c>
      <c r="AA841" s="31"/>
      <c r="AB841" s="31"/>
      <c r="AC841" s="31"/>
      <c r="AD841" s="31"/>
      <c r="AE841" s="31"/>
      <c r="AF841" s="31"/>
      <c r="AG841" s="31"/>
      <c r="AH841" s="31"/>
      <c r="AI841" s="31"/>
      <c r="AJ841" s="31"/>
      <c r="AK841" s="31"/>
      <c r="AL841" s="31"/>
      <c r="AM841" s="31"/>
      <c r="AN841" s="39" t="str">
        <f t="array" ref="AN841">IFNA(TEXT(XLOOKUP(C:C,'Follow up.2'!B:B,'Follow up.2'!AF:AF),if(left(B841,1)="3","x", "mm/yyyy")), "-")</f>
        <v>-</v>
      </c>
      <c r="AO841" s="31"/>
      <c r="AP841" s="27"/>
      <c r="AQ841" s="3"/>
      <c r="AR841" s="3"/>
      <c r="AS841" s="3"/>
      <c r="AT841" s="3"/>
      <c r="AU841" s="3"/>
      <c r="AV841" s="3"/>
      <c r="AW841" s="3"/>
      <c r="AX841" s="3"/>
      <c r="AY841" s="3"/>
      <c r="AZ841" s="3"/>
      <c r="BA841" s="3"/>
      <c r="BB841" s="3"/>
      <c r="BC841" s="3"/>
      <c r="BD841" s="3"/>
      <c r="BE841" s="3"/>
      <c r="BF841" s="3"/>
      <c r="BG841" s="3"/>
      <c r="BH841" s="3"/>
      <c r="BI841" s="3"/>
    </row>
    <row r="842" ht="12.75" customHeight="1">
      <c r="A842" s="1"/>
      <c r="B842" s="1" t="str">
        <f t="array" ref="B842">ifna(iferror(xlookup(C:C,'1000'!A:A,'1000'!D:D),iferror(xlookup(C:C,'2000'!A:A,'2000'!D:D),xlookup(C:C,'3000'!A:A,'3000'!D:D))),"-")</f>
        <v>-</v>
      </c>
      <c r="C842" s="26">
        <v>435.0</v>
      </c>
      <c r="D842" s="241" t="s">
        <v>3216</v>
      </c>
      <c r="E842" s="241" t="s">
        <v>3217</v>
      </c>
      <c r="F842" s="241" t="s">
        <v>50</v>
      </c>
      <c r="G842" s="241" t="s">
        <v>3151</v>
      </c>
      <c r="H842" s="242">
        <v>0.0</v>
      </c>
      <c r="I842" s="243">
        <v>0.0</v>
      </c>
      <c r="J842" s="241" t="s">
        <v>3218</v>
      </c>
      <c r="K842" s="30" t="s">
        <v>3219</v>
      </c>
      <c r="L842" s="31" t="s">
        <v>3219</v>
      </c>
      <c r="M842" s="31"/>
      <c r="N842" s="153" t="s">
        <v>58</v>
      </c>
      <c r="O842" s="149" t="s">
        <v>58</v>
      </c>
      <c r="P842" s="35"/>
      <c r="Q842" s="35"/>
      <c r="R842" s="35"/>
      <c r="S842" s="35"/>
      <c r="T842" s="35"/>
      <c r="U842" s="35"/>
      <c r="V842" s="35"/>
      <c r="W842" s="35"/>
      <c r="X842" s="35"/>
      <c r="Y842" s="35"/>
      <c r="Z842" s="38" t="str">
        <f t="array" ref="Z842">IFERROR(xlookup(C:C,'Follow up.1'!A:A,'Follow up.1'!AF:AF),"-")</f>
        <v>-</v>
      </c>
      <c r="AA842" s="31"/>
      <c r="AB842" s="31"/>
      <c r="AC842" s="31"/>
      <c r="AD842" s="31"/>
      <c r="AE842" s="31"/>
      <c r="AF842" s="31"/>
      <c r="AG842" s="31"/>
      <c r="AH842" s="31"/>
      <c r="AI842" s="31"/>
      <c r="AJ842" s="31"/>
      <c r="AK842" s="31"/>
      <c r="AL842" s="31"/>
      <c r="AM842" s="31"/>
      <c r="AN842" s="39" t="str">
        <f t="array" ref="AN842">IFNA(TEXT(XLOOKUP(C:C,'Follow up.2'!B:B,'Follow up.2'!AF:AF),if(left(B842,1)="3","x", "mm/yyyy")), "-")</f>
        <v>-</v>
      </c>
      <c r="AO842" s="31"/>
      <c r="AP842" s="27"/>
      <c r="AQ842" s="3"/>
      <c r="AR842" s="3"/>
      <c r="AS842" s="3"/>
      <c r="AT842" s="3"/>
      <c r="AU842" s="3"/>
      <c r="AV842" s="3"/>
      <c r="AW842" s="3"/>
      <c r="AX842" s="3"/>
      <c r="AY842" s="3"/>
      <c r="AZ842" s="3"/>
      <c r="BA842" s="3"/>
      <c r="BB842" s="3"/>
      <c r="BC842" s="3"/>
      <c r="BD842" s="3"/>
      <c r="BE842" s="3"/>
      <c r="BF842" s="3"/>
      <c r="BG842" s="3"/>
      <c r="BH842" s="3"/>
      <c r="BI842" s="3"/>
    </row>
    <row r="843" ht="12.75" customHeight="1">
      <c r="A843" s="1"/>
      <c r="B843" s="1" t="str">
        <f t="array" ref="B843">ifna(iferror(xlookup(C:C,'1000'!A:A,'1000'!D:D),iferror(xlookup(C:C,'2000'!A:A,'2000'!D:D),xlookup(C:C,'3000'!A:A,'3000'!D:D))),"-")</f>
        <v>-</v>
      </c>
      <c r="C843" s="26">
        <v>444.0</v>
      </c>
      <c r="D843" s="241" t="s">
        <v>3220</v>
      </c>
      <c r="E843" s="241" t="s">
        <v>3221</v>
      </c>
      <c r="F843" s="241" t="s">
        <v>50</v>
      </c>
      <c r="G843" s="241" t="s">
        <v>3151</v>
      </c>
      <c r="H843" s="242">
        <v>0.0</v>
      </c>
      <c r="I843" s="243">
        <v>0.0</v>
      </c>
      <c r="J843" s="241" t="s">
        <v>3222</v>
      </c>
      <c r="K843" s="30" t="s">
        <v>543</v>
      </c>
      <c r="L843" s="31" t="s">
        <v>543</v>
      </c>
      <c r="M843" s="31"/>
      <c r="N843" s="153" t="s">
        <v>58</v>
      </c>
      <c r="O843" s="149" t="s">
        <v>58</v>
      </c>
      <c r="P843" s="35" t="s">
        <v>45</v>
      </c>
      <c r="Q843" s="35"/>
      <c r="R843" s="35"/>
      <c r="S843" s="35"/>
      <c r="T843" s="35"/>
      <c r="U843" s="35"/>
      <c r="V843" s="35"/>
      <c r="W843" s="35"/>
      <c r="X843" s="35"/>
      <c r="Y843" s="35"/>
      <c r="Z843" s="38" t="str">
        <f t="array" ref="Z843">IFERROR(xlookup(C:C,'Follow up.1'!A:A,'Follow up.1'!AF:AF),"-")</f>
        <v>-</v>
      </c>
      <c r="AA843" s="31"/>
      <c r="AB843" s="31"/>
      <c r="AC843" s="31"/>
      <c r="AD843" s="31"/>
      <c r="AE843" s="31"/>
      <c r="AF843" s="31"/>
      <c r="AG843" s="31"/>
      <c r="AH843" s="31"/>
      <c r="AI843" s="31"/>
      <c r="AJ843" s="31"/>
      <c r="AK843" s="31"/>
      <c r="AL843" s="31"/>
      <c r="AM843" s="31"/>
      <c r="AN843" s="39" t="str">
        <f t="array" ref="AN843">IFNA(TEXT(XLOOKUP(C:C,'Follow up.2'!B:B,'Follow up.2'!AF:AF),if(left(B843,1)="3","x", "mm/yyyy")), "-")</f>
        <v>-</v>
      </c>
      <c r="AO843" s="31"/>
      <c r="AP843" s="27"/>
      <c r="AQ843" s="3"/>
      <c r="AR843" s="3"/>
      <c r="AS843" s="3"/>
      <c r="AT843" s="3"/>
      <c r="AU843" s="3"/>
      <c r="AV843" s="3"/>
      <c r="AW843" s="3"/>
      <c r="AX843" s="3"/>
      <c r="AY843" s="3"/>
      <c r="AZ843" s="3"/>
      <c r="BA843" s="3"/>
      <c r="BB843" s="3"/>
      <c r="BC843" s="3"/>
      <c r="BD843" s="3"/>
      <c r="BE843" s="3"/>
      <c r="BF843" s="3"/>
      <c r="BG843" s="3"/>
      <c r="BH843" s="3"/>
      <c r="BI843" s="3"/>
    </row>
    <row r="844" ht="12.75" customHeight="1">
      <c r="A844" s="1"/>
      <c r="B844" s="1" t="str">
        <f t="array" ref="B844">ifna(iferror(xlookup(C:C,'1000'!A:A,'1000'!D:D),iferror(xlookup(C:C,'2000'!A:A,'2000'!D:D),xlookup(C:C,'3000'!A:A,'3000'!D:D))),"-")</f>
        <v>-</v>
      </c>
      <c r="C844" s="26">
        <v>449.0</v>
      </c>
      <c r="D844" s="27" t="s">
        <v>3223</v>
      </c>
      <c r="E844" s="27" t="s">
        <v>3224</v>
      </c>
      <c r="F844" s="27" t="s">
        <v>50</v>
      </c>
      <c r="G844" s="27" t="s">
        <v>3151</v>
      </c>
      <c r="H844" s="28">
        <v>0.0</v>
      </c>
      <c r="I844" s="29">
        <v>0.0</v>
      </c>
      <c r="J844" s="27" t="s">
        <v>3225</v>
      </c>
      <c r="K844" s="30" t="s">
        <v>3226</v>
      </c>
      <c r="L844" s="31" t="s">
        <v>3226</v>
      </c>
      <c r="M844" s="31"/>
      <c r="N844" s="153" t="s">
        <v>58</v>
      </c>
      <c r="O844" s="149" t="s">
        <v>58</v>
      </c>
      <c r="P844" s="35" t="s">
        <v>45</v>
      </c>
      <c r="Q844" s="35"/>
      <c r="R844" s="35"/>
      <c r="S844" s="35"/>
      <c r="T844" s="35"/>
      <c r="U844" s="35"/>
      <c r="V844" s="35"/>
      <c r="W844" s="35"/>
      <c r="X844" s="35"/>
      <c r="Y844" s="35"/>
      <c r="Z844" s="38" t="str">
        <f t="array" ref="Z844">IFERROR(xlookup(C:C,'Follow up.1'!A:A,'Follow up.1'!AF:AF),"-")</f>
        <v>-</v>
      </c>
      <c r="AA844" s="31"/>
      <c r="AB844" s="31"/>
      <c r="AC844" s="31"/>
      <c r="AD844" s="31"/>
      <c r="AE844" s="31"/>
      <c r="AF844" s="31"/>
      <c r="AG844" s="31"/>
      <c r="AH844" s="31"/>
      <c r="AI844" s="31"/>
      <c r="AJ844" s="31"/>
      <c r="AK844" s="31"/>
      <c r="AL844" s="31"/>
      <c r="AM844" s="31"/>
      <c r="AN844" s="39" t="str">
        <f t="array" ref="AN844">IFNA(TEXT(XLOOKUP(C:C,'Follow up.2'!B:B,'Follow up.2'!AF:AF),if(left(B844,1)="3","x", "mm/yyyy")), "-")</f>
        <v>-</v>
      </c>
      <c r="AO844" s="31"/>
      <c r="AP844" s="27"/>
      <c r="AQ844" s="3"/>
      <c r="AR844" s="3"/>
      <c r="AS844" s="3"/>
      <c r="AT844" s="3"/>
      <c r="AU844" s="3"/>
      <c r="AV844" s="3"/>
      <c r="AW844" s="3"/>
      <c r="AX844" s="3"/>
      <c r="AY844" s="3"/>
      <c r="AZ844" s="3"/>
      <c r="BA844" s="3"/>
      <c r="BB844" s="3"/>
      <c r="BC844" s="3"/>
      <c r="BD844" s="3"/>
      <c r="BE844" s="3"/>
      <c r="BF844" s="3"/>
      <c r="BG844" s="3"/>
      <c r="BH844" s="3"/>
      <c r="BI844" s="3"/>
    </row>
    <row r="845" ht="12.75" customHeight="1">
      <c r="A845" s="1"/>
      <c r="B845" s="1" t="str">
        <f t="array" ref="B845">ifna(iferror(xlookup(C:C,'1000'!A:A,'1000'!D:D),iferror(xlookup(C:C,'2000'!A:A,'2000'!D:D),xlookup(C:C,'3000'!A:A,'3000'!D:D))),"-")</f>
        <v>-</v>
      </c>
      <c r="C845" s="26">
        <v>467.0</v>
      </c>
      <c r="D845" s="27" t="s">
        <v>1840</v>
      </c>
      <c r="E845" s="27" t="s">
        <v>3227</v>
      </c>
      <c r="F845" s="27" t="s">
        <v>50</v>
      </c>
      <c r="G845" s="27" t="s">
        <v>3151</v>
      </c>
      <c r="H845" s="28">
        <v>0.0</v>
      </c>
      <c r="I845" s="29" t="s">
        <v>3228</v>
      </c>
      <c r="J845" s="27" t="s">
        <v>3229</v>
      </c>
      <c r="K845" s="30" t="s">
        <v>3230</v>
      </c>
      <c r="L845" s="31" t="s">
        <v>3230</v>
      </c>
      <c r="M845" s="31"/>
      <c r="N845" s="153" t="s">
        <v>58</v>
      </c>
      <c r="O845" s="149" t="s">
        <v>58</v>
      </c>
      <c r="P845" s="35"/>
      <c r="Q845" s="35"/>
      <c r="R845" s="35"/>
      <c r="S845" s="35"/>
      <c r="T845" s="35"/>
      <c r="U845" s="35"/>
      <c r="V845" s="35"/>
      <c r="W845" s="35"/>
      <c r="X845" s="35"/>
      <c r="Y845" s="35"/>
      <c r="Z845" s="38" t="str">
        <f t="array" ref="Z845">IFERROR(xlookup(C:C,'Follow up.1'!A:A,'Follow up.1'!AF:AF),"-")</f>
        <v>-</v>
      </c>
      <c r="AA845" s="31"/>
      <c r="AB845" s="31"/>
      <c r="AC845" s="31"/>
      <c r="AD845" s="31"/>
      <c r="AE845" s="31"/>
      <c r="AF845" s="31"/>
      <c r="AG845" s="31"/>
      <c r="AH845" s="31"/>
      <c r="AI845" s="31"/>
      <c r="AJ845" s="31"/>
      <c r="AK845" s="31"/>
      <c r="AL845" s="31"/>
      <c r="AM845" s="31"/>
      <c r="AN845" s="39" t="str">
        <f t="array" ref="AN845">IFNA(TEXT(XLOOKUP(C:C,'Follow up.2'!B:B,'Follow up.2'!AF:AF),if(left(B845,1)="3","x", "mm/yyyy")), "-")</f>
        <v>-</v>
      </c>
      <c r="AO845" s="31"/>
      <c r="AP845" s="27"/>
      <c r="AQ845" s="3"/>
      <c r="AR845" s="3"/>
      <c r="AS845" s="3"/>
      <c r="AT845" s="3"/>
      <c r="AU845" s="3"/>
      <c r="AV845" s="3"/>
      <c r="AW845" s="3"/>
      <c r="AX845" s="3"/>
      <c r="AY845" s="3"/>
      <c r="AZ845" s="3"/>
      <c r="BA845" s="3"/>
      <c r="BB845" s="3"/>
      <c r="BC845" s="3"/>
      <c r="BD845" s="3"/>
      <c r="BE845" s="3"/>
      <c r="BF845" s="3"/>
      <c r="BG845" s="3"/>
      <c r="BH845" s="3"/>
      <c r="BI845" s="3"/>
    </row>
    <row r="846" ht="12.75" customHeight="1">
      <c r="A846" s="1"/>
      <c r="B846" s="1" t="str">
        <f t="array" ref="B846">ifna(iferror(xlookup(C:C,'1000'!A:A,'1000'!D:D),iferror(xlookup(C:C,'2000'!A:A,'2000'!D:D),xlookup(C:C,'3000'!A:A,'3000'!D:D))),"-")</f>
        <v>-</v>
      </c>
      <c r="C846" s="26">
        <v>482.0</v>
      </c>
      <c r="D846" s="27" t="s">
        <v>3231</v>
      </c>
      <c r="E846" s="27" t="s">
        <v>2906</v>
      </c>
      <c r="F846" s="27" t="s">
        <v>50</v>
      </c>
      <c r="G846" s="27" t="s">
        <v>3151</v>
      </c>
      <c r="H846" s="28">
        <v>0.0</v>
      </c>
      <c r="I846" s="29">
        <v>0.0</v>
      </c>
      <c r="J846" s="27" t="s">
        <v>3232</v>
      </c>
      <c r="K846" s="30" t="s">
        <v>3233</v>
      </c>
      <c r="L846" s="31" t="s">
        <v>3233</v>
      </c>
      <c r="M846" s="31"/>
      <c r="N846" s="153" t="s">
        <v>58</v>
      </c>
      <c r="O846" s="149" t="s">
        <v>58</v>
      </c>
      <c r="P846" s="35"/>
      <c r="Q846" s="35"/>
      <c r="R846" s="35"/>
      <c r="S846" s="35"/>
      <c r="T846" s="35"/>
      <c r="U846" s="35"/>
      <c r="V846" s="35"/>
      <c r="W846" s="35"/>
      <c r="X846" s="35"/>
      <c r="Y846" s="35"/>
      <c r="Z846" s="38" t="str">
        <f t="array" ref="Z846">IFERROR(xlookup(C:C,'Follow up.1'!A:A,'Follow up.1'!AF:AF),"-")</f>
        <v>-</v>
      </c>
      <c r="AA846" s="31"/>
      <c r="AB846" s="31"/>
      <c r="AC846" s="31"/>
      <c r="AD846" s="31"/>
      <c r="AE846" s="31"/>
      <c r="AF846" s="31"/>
      <c r="AG846" s="31"/>
      <c r="AH846" s="31"/>
      <c r="AI846" s="31"/>
      <c r="AJ846" s="31"/>
      <c r="AK846" s="31"/>
      <c r="AL846" s="31"/>
      <c r="AM846" s="31"/>
      <c r="AN846" s="39" t="str">
        <f t="array" ref="AN846">IFNA(TEXT(XLOOKUP(C:C,'Follow up.2'!B:B,'Follow up.2'!AF:AF),if(left(B846,1)="3","x", "mm/yyyy")), "-")</f>
        <v>-</v>
      </c>
      <c r="AO846" s="31"/>
      <c r="AP846" s="27"/>
      <c r="AQ846" s="3"/>
      <c r="AR846" s="3"/>
      <c r="AS846" s="3"/>
      <c r="AT846" s="3"/>
      <c r="AU846" s="3"/>
      <c r="AV846" s="3"/>
      <c r="AW846" s="3"/>
      <c r="AX846" s="3"/>
      <c r="AY846" s="3"/>
      <c r="AZ846" s="3"/>
      <c r="BA846" s="3"/>
      <c r="BB846" s="3"/>
      <c r="BC846" s="3"/>
      <c r="BD846" s="3"/>
      <c r="BE846" s="3"/>
      <c r="BF846" s="3"/>
      <c r="BG846" s="3"/>
      <c r="BH846" s="3"/>
      <c r="BI846" s="3"/>
    </row>
    <row r="847" ht="12.75" customHeight="1">
      <c r="A847" s="1"/>
      <c r="B847" s="1" t="str">
        <f t="array" ref="B847">ifna(iferror(xlookup(C:C,'1000'!A:A,'1000'!D:D),iferror(xlookup(C:C,'2000'!A:A,'2000'!D:D),xlookup(C:C,'3000'!A:A,'3000'!D:D))),"-")</f>
        <v>-</v>
      </c>
      <c r="C847" s="26">
        <v>483.0</v>
      </c>
      <c r="D847" s="27" t="s">
        <v>3234</v>
      </c>
      <c r="E847" s="27" t="s">
        <v>3235</v>
      </c>
      <c r="F847" s="27" t="s">
        <v>50</v>
      </c>
      <c r="G847" s="27" t="s">
        <v>3151</v>
      </c>
      <c r="H847" s="28">
        <v>0.0</v>
      </c>
      <c r="I847" s="29">
        <v>0.0</v>
      </c>
      <c r="J847" s="27" t="s">
        <v>3236</v>
      </c>
      <c r="K847" s="30" t="s">
        <v>3237</v>
      </c>
      <c r="L847" s="31" t="s">
        <v>3237</v>
      </c>
      <c r="M847" s="51" t="s">
        <v>895</v>
      </c>
      <c r="N847" s="153" t="s">
        <v>58</v>
      </c>
      <c r="O847" s="149" t="s">
        <v>58</v>
      </c>
      <c r="P847" s="35"/>
      <c r="Q847" s="35"/>
      <c r="R847" s="35"/>
      <c r="S847" s="35"/>
      <c r="T847" s="35"/>
      <c r="U847" s="35"/>
      <c r="V847" s="35"/>
      <c r="W847" s="35"/>
      <c r="X847" s="35"/>
      <c r="Y847" s="35"/>
      <c r="Z847" s="38" t="str">
        <f t="array" ref="Z847">IFERROR(xlookup(C:C,'Follow up.1'!A:A,'Follow up.1'!AF:AF),"-")</f>
        <v>-</v>
      </c>
      <c r="AA847" s="31"/>
      <c r="AB847" s="31"/>
      <c r="AC847" s="31"/>
      <c r="AD847" s="31"/>
      <c r="AE847" s="31"/>
      <c r="AF847" s="31"/>
      <c r="AG847" s="31"/>
      <c r="AH847" s="31"/>
      <c r="AI847" s="31"/>
      <c r="AJ847" s="31"/>
      <c r="AK847" s="31"/>
      <c r="AL847" s="31"/>
      <c r="AM847" s="31"/>
      <c r="AN847" s="39" t="str">
        <f t="array" ref="AN847">IFNA(TEXT(XLOOKUP(C:C,'Follow up.2'!B:B,'Follow up.2'!AF:AF),if(left(B847,1)="3","x", "mm/yyyy")), "-")</f>
        <v>-</v>
      </c>
      <c r="AO847" s="31"/>
      <c r="AP847" s="27"/>
      <c r="AQ847" s="3"/>
      <c r="AR847" s="3"/>
      <c r="AS847" s="3"/>
      <c r="AT847" s="3"/>
      <c r="AU847" s="3"/>
      <c r="AV847" s="3"/>
      <c r="AW847" s="3"/>
      <c r="AX847" s="3"/>
      <c r="AY847" s="3"/>
      <c r="AZ847" s="3"/>
      <c r="BA847" s="3"/>
      <c r="BB847" s="3"/>
      <c r="BC847" s="3"/>
      <c r="BD847" s="3"/>
      <c r="BE847" s="3"/>
      <c r="BF847" s="3"/>
      <c r="BG847" s="3"/>
      <c r="BH847" s="3"/>
      <c r="BI847" s="3"/>
    </row>
    <row r="848" ht="12.75" customHeight="1">
      <c r="A848" s="1"/>
      <c r="B848" s="1" t="str">
        <f t="array" ref="B848">ifna(iferror(xlookup(C:C,'1000'!A:A,'1000'!D:D),iferror(xlookup(C:C,'2000'!A:A,'2000'!D:D),xlookup(C:C,'3000'!A:A,'3000'!D:D))),"-")</f>
        <v>-</v>
      </c>
      <c r="C848" s="26">
        <v>494.0</v>
      </c>
      <c r="D848" s="27" t="s">
        <v>3238</v>
      </c>
      <c r="E848" s="27" t="s">
        <v>3239</v>
      </c>
      <c r="F848" s="27" t="s">
        <v>50</v>
      </c>
      <c r="G848" s="27" t="s">
        <v>3151</v>
      </c>
      <c r="H848" s="28">
        <v>0.0</v>
      </c>
      <c r="I848" s="29">
        <v>0.0</v>
      </c>
      <c r="J848" s="27" t="s">
        <v>3240</v>
      </c>
      <c r="K848" s="30" t="s">
        <v>3241</v>
      </c>
      <c r="L848" s="31" t="s">
        <v>3241</v>
      </c>
      <c r="M848" s="31"/>
      <c r="N848" s="153" t="s">
        <v>58</v>
      </c>
      <c r="O848" s="149" t="s">
        <v>58</v>
      </c>
      <c r="P848" s="35"/>
      <c r="Q848" s="35"/>
      <c r="R848" s="35"/>
      <c r="S848" s="35"/>
      <c r="T848" s="35"/>
      <c r="U848" s="35"/>
      <c r="V848" s="35"/>
      <c r="W848" s="35"/>
      <c r="X848" s="35"/>
      <c r="Y848" s="35"/>
      <c r="Z848" s="38" t="str">
        <f t="array" ref="Z848">IFERROR(xlookup(C:C,'Follow up.1'!A:A,'Follow up.1'!AF:AF),"-")</f>
        <v>-</v>
      </c>
      <c r="AA848" s="31"/>
      <c r="AB848" s="31"/>
      <c r="AC848" s="31"/>
      <c r="AD848" s="31"/>
      <c r="AE848" s="31"/>
      <c r="AF848" s="31"/>
      <c r="AG848" s="31"/>
      <c r="AH848" s="31"/>
      <c r="AI848" s="31"/>
      <c r="AJ848" s="31"/>
      <c r="AK848" s="31"/>
      <c r="AL848" s="31"/>
      <c r="AM848" s="31"/>
      <c r="AN848" s="39" t="str">
        <f t="array" ref="AN848">IFNA(TEXT(XLOOKUP(C:C,'Follow up.2'!B:B,'Follow up.2'!AF:AF),if(left(B848,1)="3","x", "mm/yyyy")), "-")</f>
        <v>-</v>
      </c>
      <c r="AO848" s="31"/>
      <c r="AP848" s="27"/>
      <c r="AQ848" s="3"/>
      <c r="AR848" s="3"/>
      <c r="AS848" s="3"/>
      <c r="AT848" s="3"/>
      <c r="AU848" s="3"/>
      <c r="AV848" s="3"/>
      <c r="AW848" s="3"/>
      <c r="AX848" s="3"/>
      <c r="AY848" s="3"/>
      <c r="AZ848" s="3"/>
      <c r="BA848" s="3"/>
      <c r="BB848" s="3"/>
      <c r="BC848" s="3"/>
      <c r="BD848" s="3"/>
      <c r="BE848" s="3"/>
      <c r="BF848" s="3"/>
      <c r="BG848" s="3"/>
      <c r="BH848" s="3"/>
      <c r="BI848" s="3"/>
    </row>
    <row r="849" ht="12.75" customHeight="1">
      <c r="A849" s="1"/>
      <c r="B849" s="1" t="str">
        <f t="array" ref="B849">ifna(iferror(xlookup(C:C,'1000'!A:A,'1000'!D:D),iferror(xlookup(C:C,'2000'!A:A,'2000'!D:D),xlookup(C:C,'3000'!A:A,'3000'!D:D))),"-")</f>
        <v>-</v>
      </c>
      <c r="C849" s="26">
        <v>499.0</v>
      </c>
      <c r="D849" s="27" t="s">
        <v>3242</v>
      </c>
      <c r="E849" s="27" t="s">
        <v>3243</v>
      </c>
      <c r="F849" s="27" t="s">
        <v>50</v>
      </c>
      <c r="G849" s="27" t="s">
        <v>3151</v>
      </c>
      <c r="H849" s="28">
        <v>0.0</v>
      </c>
      <c r="I849" s="29">
        <v>0.0</v>
      </c>
      <c r="J849" s="27" t="s">
        <v>3244</v>
      </c>
      <c r="K849" s="30" t="s">
        <v>3245</v>
      </c>
      <c r="L849" s="31" t="s">
        <v>3245</v>
      </c>
      <c r="M849" s="51" t="s">
        <v>895</v>
      </c>
      <c r="N849" s="153" t="s">
        <v>58</v>
      </c>
      <c r="O849" s="149" t="s">
        <v>58</v>
      </c>
      <c r="P849" s="35" t="s">
        <v>45</v>
      </c>
      <c r="Q849" s="35"/>
      <c r="R849" s="35"/>
      <c r="S849" s="35"/>
      <c r="T849" s="35"/>
      <c r="U849" s="35"/>
      <c r="V849" s="35"/>
      <c r="W849" s="35"/>
      <c r="X849" s="35"/>
      <c r="Y849" s="35"/>
      <c r="Z849" s="38" t="str">
        <f t="array" ref="Z849">IFERROR(xlookup(C:C,'Follow up.1'!A:A,'Follow up.1'!AF:AF),"-")</f>
        <v>-</v>
      </c>
      <c r="AA849" s="31"/>
      <c r="AB849" s="31"/>
      <c r="AC849" s="31"/>
      <c r="AD849" s="31"/>
      <c r="AE849" s="31"/>
      <c r="AF849" s="31"/>
      <c r="AG849" s="31"/>
      <c r="AH849" s="31"/>
      <c r="AI849" s="31"/>
      <c r="AJ849" s="31"/>
      <c r="AK849" s="31"/>
      <c r="AL849" s="31"/>
      <c r="AM849" s="31"/>
      <c r="AN849" s="39" t="str">
        <f t="array" ref="AN849">IFNA(TEXT(XLOOKUP(C:C,'Follow up.2'!B:B,'Follow up.2'!AF:AF),if(left(B849,1)="3","x", "mm/yyyy")), "-")</f>
        <v>-</v>
      </c>
      <c r="AO849" s="31"/>
      <c r="AP849" s="27"/>
      <c r="AQ849" s="3"/>
      <c r="AR849" s="3"/>
      <c r="AS849" s="3"/>
      <c r="AT849" s="3"/>
      <c r="AU849" s="3"/>
      <c r="AV849" s="3"/>
      <c r="AW849" s="3"/>
      <c r="AX849" s="3"/>
      <c r="AY849" s="3"/>
      <c r="AZ849" s="3"/>
      <c r="BA849" s="3"/>
      <c r="BB849" s="3"/>
      <c r="BC849" s="3"/>
      <c r="BD849" s="3"/>
      <c r="BE849" s="3"/>
      <c r="BF849" s="3"/>
      <c r="BG849" s="3"/>
      <c r="BH849" s="3"/>
      <c r="BI849" s="3"/>
    </row>
    <row r="850" ht="12.75" customHeight="1">
      <c r="A850" s="1"/>
      <c r="B850" s="1" t="str">
        <f t="array" ref="B850">ifna(iferror(xlookup(C:C,'1000'!A:A,'1000'!D:D),iferror(xlookup(C:C,'2000'!A:A,'2000'!D:D),xlookup(C:C,'3000'!A:A,'3000'!D:D))),"-")</f>
        <v>-</v>
      </c>
      <c r="C850" s="26">
        <v>514.0</v>
      </c>
      <c r="D850" s="27" t="s">
        <v>3246</v>
      </c>
      <c r="E850" s="27" t="s">
        <v>3247</v>
      </c>
      <c r="F850" s="27" t="s">
        <v>50</v>
      </c>
      <c r="G850" s="27" t="s">
        <v>3151</v>
      </c>
      <c r="H850" s="28">
        <v>0.0</v>
      </c>
      <c r="I850" s="29">
        <v>0.0</v>
      </c>
      <c r="J850" s="27" t="s">
        <v>3248</v>
      </c>
      <c r="K850" s="30" t="s">
        <v>3249</v>
      </c>
      <c r="L850" s="31" t="s">
        <v>3249</v>
      </c>
      <c r="M850" s="51" t="s">
        <v>895</v>
      </c>
      <c r="N850" s="153" t="s">
        <v>58</v>
      </c>
      <c r="O850" s="149" t="s">
        <v>58</v>
      </c>
      <c r="P850" s="35"/>
      <c r="Q850" s="35"/>
      <c r="R850" s="35"/>
      <c r="S850" s="35"/>
      <c r="T850" s="35"/>
      <c r="U850" s="35"/>
      <c r="V850" s="35"/>
      <c r="W850" s="35"/>
      <c r="X850" s="35"/>
      <c r="Y850" s="35"/>
      <c r="Z850" s="38" t="str">
        <f t="array" ref="Z850">IFERROR(xlookup(C:C,'Follow up.1'!A:A,'Follow up.1'!AF:AF),"-")</f>
        <v>-</v>
      </c>
      <c r="AA850" s="31"/>
      <c r="AB850" s="31"/>
      <c r="AC850" s="31"/>
      <c r="AD850" s="31"/>
      <c r="AE850" s="31"/>
      <c r="AF850" s="31"/>
      <c r="AG850" s="31"/>
      <c r="AH850" s="31"/>
      <c r="AI850" s="31"/>
      <c r="AJ850" s="31"/>
      <c r="AK850" s="31"/>
      <c r="AL850" s="31"/>
      <c r="AM850" s="31"/>
      <c r="AN850" s="39" t="str">
        <f t="array" ref="AN850">IFNA(TEXT(XLOOKUP(C:C,'Follow up.2'!B:B,'Follow up.2'!AF:AF),if(left(B850,1)="3","x", "mm/yyyy")), "-")</f>
        <v>-</v>
      </c>
      <c r="AO850" s="31"/>
      <c r="AP850" s="27"/>
      <c r="AQ850" s="3"/>
      <c r="AR850" s="3"/>
      <c r="AS850" s="3"/>
      <c r="AT850" s="3"/>
      <c r="AU850" s="3"/>
      <c r="AV850" s="3"/>
      <c r="AW850" s="3"/>
      <c r="AX850" s="3"/>
      <c r="AY850" s="3"/>
      <c r="AZ850" s="3"/>
      <c r="BA850" s="3"/>
      <c r="BB850" s="3"/>
      <c r="BC850" s="3"/>
      <c r="BD850" s="3"/>
      <c r="BE850" s="3"/>
      <c r="BF850" s="3"/>
      <c r="BG850" s="3"/>
      <c r="BH850" s="3"/>
      <c r="BI850" s="3"/>
    </row>
    <row r="851" ht="12.75" customHeight="1">
      <c r="A851" s="1"/>
      <c r="B851" s="1" t="str">
        <f t="array" ref="B851">ifna(iferror(xlookup(C:C,'1000'!A:A,'1000'!D:D),iferror(xlookup(C:C,'2000'!A:A,'2000'!D:D),xlookup(C:C,'3000'!A:A,'3000'!D:D))),"-")</f>
        <v>-</v>
      </c>
      <c r="C851" s="26">
        <v>537.0</v>
      </c>
      <c r="D851" s="27" t="s">
        <v>1830</v>
      </c>
      <c r="E851" s="27" t="s">
        <v>3250</v>
      </c>
      <c r="F851" s="27" t="s">
        <v>50</v>
      </c>
      <c r="G851" s="27" t="s">
        <v>3151</v>
      </c>
      <c r="H851" s="28">
        <v>0.0</v>
      </c>
      <c r="I851" s="29">
        <v>0.0</v>
      </c>
      <c r="J851" s="27" t="s">
        <v>3251</v>
      </c>
      <c r="K851" s="30" t="s">
        <v>3252</v>
      </c>
      <c r="L851" s="31" t="s">
        <v>3252</v>
      </c>
      <c r="M851" s="31"/>
      <c r="N851" s="153" t="s">
        <v>58</v>
      </c>
      <c r="O851" s="149" t="s">
        <v>58</v>
      </c>
      <c r="P851" s="66" t="s">
        <v>45</v>
      </c>
      <c r="Q851" s="66" t="s">
        <v>45</v>
      </c>
      <c r="R851" s="66" t="s">
        <v>45</v>
      </c>
      <c r="S851" s="35"/>
      <c r="T851" s="35"/>
      <c r="U851" s="35"/>
      <c r="V851" s="35"/>
      <c r="W851" s="35"/>
      <c r="X851" s="35"/>
      <c r="Y851" s="35"/>
      <c r="Z851" s="38" t="str">
        <f t="array" ref="Z851">IFERROR(xlookup(C:C,'Follow up.1'!A:A,'Follow up.1'!AF:AF),"-")</f>
        <v>-</v>
      </c>
      <c r="AA851" s="31"/>
      <c r="AB851" s="31"/>
      <c r="AC851" s="31"/>
      <c r="AD851" s="31"/>
      <c r="AE851" s="31"/>
      <c r="AF851" s="31"/>
      <c r="AG851" s="31"/>
      <c r="AH851" s="31"/>
      <c r="AI851" s="31"/>
      <c r="AJ851" s="31"/>
      <c r="AK851" s="31"/>
      <c r="AL851" s="31"/>
      <c r="AM851" s="31"/>
      <c r="AN851" s="39" t="str">
        <f t="array" ref="AN851">IFNA(TEXT(XLOOKUP(C:C,'Follow up.2'!B:B,'Follow up.2'!AF:AF),if(left(B851,1)="3","x", "mm/yyyy")), "-")</f>
        <v>-</v>
      </c>
      <c r="AO851" s="31"/>
      <c r="AP851" s="27"/>
      <c r="AQ851" s="3"/>
      <c r="AR851" s="3"/>
      <c r="AS851" s="3"/>
      <c r="AT851" s="3"/>
      <c r="AU851" s="3"/>
      <c r="AV851" s="3"/>
      <c r="AW851" s="3"/>
      <c r="AX851" s="3"/>
      <c r="AY851" s="3"/>
      <c r="AZ851" s="3"/>
      <c r="BA851" s="3"/>
      <c r="BB851" s="3"/>
      <c r="BC851" s="3"/>
      <c r="BD851" s="3"/>
      <c r="BE851" s="3"/>
      <c r="BF851" s="3"/>
      <c r="BG851" s="3"/>
      <c r="BH851" s="3"/>
      <c r="BI851" s="3"/>
    </row>
    <row r="852" ht="12.75" customHeight="1">
      <c r="A852" s="1"/>
      <c r="B852" s="1" t="str">
        <f t="array" ref="B852">ifna(iferror(xlookup(C:C,'1000'!A:A,'1000'!D:D),iferror(xlookup(C:C,'2000'!A:A,'2000'!D:D),xlookup(C:C,'3000'!A:A,'3000'!D:D))),"-")</f>
        <v>-</v>
      </c>
      <c r="C852" s="26">
        <v>576.0</v>
      </c>
      <c r="D852" s="27" t="s">
        <v>1039</v>
      </c>
      <c r="E852" s="27" t="s">
        <v>1995</v>
      </c>
      <c r="F852" s="27" t="s">
        <v>50</v>
      </c>
      <c r="G852" s="27" t="s">
        <v>3151</v>
      </c>
      <c r="H852" s="28">
        <v>0.0</v>
      </c>
      <c r="I852" s="29">
        <v>0.0</v>
      </c>
      <c r="J852" s="27" t="s">
        <v>3253</v>
      </c>
      <c r="K852" s="30" t="s">
        <v>3254</v>
      </c>
      <c r="L852" s="31" t="s">
        <v>3254</v>
      </c>
      <c r="M852" s="31"/>
      <c r="N852" s="153" t="s">
        <v>58</v>
      </c>
      <c r="O852" s="149" t="s">
        <v>58</v>
      </c>
      <c r="P852" s="35" t="s">
        <v>45</v>
      </c>
      <c r="Q852" s="35"/>
      <c r="R852" s="35"/>
      <c r="S852" s="35"/>
      <c r="T852" s="35"/>
      <c r="U852" s="35"/>
      <c r="V852" s="35"/>
      <c r="W852" s="35"/>
      <c r="X852" s="35"/>
      <c r="Y852" s="35"/>
      <c r="Z852" s="38" t="str">
        <f t="array" ref="Z852">IFERROR(xlookup(C:C,'Follow up.1'!A:A,'Follow up.1'!AF:AF),"-")</f>
        <v>-</v>
      </c>
      <c r="AA852" s="31"/>
      <c r="AB852" s="31"/>
      <c r="AC852" s="31"/>
      <c r="AD852" s="31"/>
      <c r="AE852" s="31"/>
      <c r="AF852" s="31"/>
      <c r="AG852" s="31"/>
      <c r="AH852" s="31"/>
      <c r="AI852" s="31"/>
      <c r="AJ852" s="31"/>
      <c r="AK852" s="31"/>
      <c r="AL852" s="31"/>
      <c r="AM852" s="31"/>
      <c r="AN852" s="39" t="str">
        <f t="array" ref="AN852">IFNA(TEXT(XLOOKUP(C:C,'Follow up.2'!B:B,'Follow up.2'!AF:AF),if(left(B852,1)="3","x", "mm/yyyy")), "-")</f>
        <v>-</v>
      </c>
      <c r="AO852" s="31"/>
      <c r="AP852" s="27"/>
      <c r="AQ852" s="3"/>
      <c r="AR852" s="3"/>
      <c r="AS852" s="3"/>
      <c r="AT852" s="3"/>
      <c r="AU852" s="3"/>
      <c r="AV852" s="3"/>
      <c r="AW852" s="3"/>
      <c r="AX852" s="3"/>
      <c r="AY852" s="3"/>
      <c r="AZ852" s="3"/>
      <c r="BA852" s="3"/>
      <c r="BB852" s="3"/>
      <c r="BC852" s="3"/>
      <c r="BD852" s="3"/>
      <c r="BE852" s="3"/>
      <c r="BF852" s="3"/>
      <c r="BG852" s="3"/>
      <c r="BH852" s="3"/>
      <c r="BI852" s="3"/>
    </row>
    <row r="853" ht="12.75" customHeight="1">
      <c r="A853" s="1"/>
      <c r="B853" s="1" t="str">
        <f t="array" ref="B853">ifna(iferror(xlookup(C:C,'1000'!A:A,'1000'!D:D),iferror(xlookup(C:C,'2000'!A:A,'2000'!D:D),xlookup(C:C,'3000'!A:A,'3000'!D:D))),"-")</f>
        <v>-</v>
      </c>
      <c r="C853" s="26">
        <v>598.0</v>
      </c>
      <c r="D853" s="27" t="s">
        <v>3255</v>
      </c>
      <c r="E853" s="27" t="s">
        <v>3256</v>
      </c>
      <c r="F853" s="27" t="s">
        <v>50</v>
      </c>
      <c r="G853" s="27" t="s">
        <v>3151</v>
      </c>
      <c r="H853" s="28">
        <v>0.0</v>
      </c>
      <c r="I853" s="29">
        <v>0.0</v>
      </c>
      <c r="J853" s="27" t="s">
        <v>3257</v>
      </c>
      <c r="K853" s="30" t="s">
        <v>392</v>
      </c>
      <c r="L853" s="31" t="s">
        <v>392</v>
      </c>
      <c r="M853" s="51" t="s">
        <v>895</v>
      </c>
      <c r="N853" s="153" t="s">
        <v>58</v>
      </c>
      <c r="O853" s="149" t="s">
        <v>58</v>
      </c>
      <c r="P853" s="35"/>
      <c r="Q853" s="35"/>
      <c r="R853" s="35"/>
      <c r="S853" s="35"/>
      <c r="T853" s="35"/>
      <c r="U853" s="35"/>
      <c r="V853" s="35"/>
      <c r="W853" s="35"/>
      <c r="X853" s="35"/>
      <c r="Y853" s="35"/>
      <c r="Z853" s="38" t="str">
        <f t="array" ref="Z853">IFERROR(xlookup(C:C,'Follow up.1'!A:A,'Follow up.1'!AF:AF),"-")</f>
        <v>-</v>
      </c>
      <c r="AA853" s="31"/>
      <c r="AB853" s="31"/>
      <c r="AC853" s="31"/>
      <c r="AD853" s="31"/>
      <c r="AE853" s="31"/>
      <c r="AF853" s="31"/>
      <c r="AG853" s="31"/>
      <c r="AH853" s="31"/>
      <c r="AI853" s="31"/>
      <c r="AJ853" s="31"/>
      <c r="AK853" s="31"/>
      <c r="AL853" s="31"/>
      <c r="AM853" s="31"/>
      <c r="AN853" s="39" t="str">
        <f t="array" ref="AN853">IFNA(TEXT(XLOOKUP(C:C,'Follow up.2'!B:B,'Follow up.2'!AF:AF),if(left(B853,1)="3","x", "mm/yyyy")), "-")</f>
        <v>-</v>
      </c>
      <c r="AO853" s="31"/>
      <c r="AP853" s="27"/>
      <c r="AQ853" s="3"/>
      <c r="AR853" s="3"/>
      <c r="AS853" s="3"/>
      <c r="AT853" s="3"/>
      <c r="AU853" s="3"/>
      <c r="AV853" s="3"/>
      <c r="AW853" s="3"/>
      <c r="AX853" s="3"/>
      <c r="AY853" s="3"/>
      <c r="AZ853" s="3"/>
      <c r="BA853" s="3"/>
      <c r="BB853" s="3"/>
      <c r="BC853" s="3"/>
      <c r="BD853" s="3"/>
      <c r="BE853" s="3"/>
      <c r="BF853" s="3"/>
      <c r="BG853" s="3"/>
      <c r="BH853" s="3"/>
      <c r="BI853" s="3"/>
    </row>
    <row r="854" ht="12.75" customHeight="1">
      <c r="A854" s="1"/>
      <c r="B854" s="1" t="str">
        <f t="array" ref="B854">ifna(iferror(xlookup(C:C,'1000'!A:A,'1000'!D:D),iferror(xlookup(C:C,'2000'!A:A,'2000'!D:D),xlookup(C:C,'3000'!A:A,'3000'!D:D))),"-")</f>
        <v>-</v>
      </c>
      <c r="C854" s="26">
        <v>673.0</v>
      </c>
      <c r="D854" s="27" t="s">
        <v>3258</v>
      </c>
      <c r="E854" s="27" t="s">
        <v>3259</v>
      </c>
      <c r="F854" s="27" t="s">
        <v>50</v>
      </c>
      <c r="G854" s="27" t="s">
        <v>3151</v>
      </c>
      <c r="H854" s="28">
        <v>0.0</v>
      </c>
      <c r="I854" s="29">
        <v>0.0</v>
      </c>
      <c r="J854" s="27" t="s">
        <v>3260</v>
      </c>
      <c r="K854" s="30" t="s">
        <v>3046</v>
      </c>
      <c r="L854" s="31" t="s">
        <v>3046</v>
      </c>
      <c r="M854" s="31"/>
      <c r="N854" s="153" t="s">
        <v>58</v>
      </c>
      <c r="O854" s="149" t="s">
        <v>58</v>
      </c>
      <c r="P854" s="35"/>
      <c r="Q854" s="35"/>
      <c r="R854" s="35"/>
      <c r="S854" s="35"/>
      <c r="T854" s="35"/>
      <c r="U854" s="35"/>
      <c r="V854" s="35"/>
      <c r="W854" s="35"/>
      <c r="X854" s="35"/>
      <c r="Y854" s="35"/>
      <c r="Z854" s="38" t="str">
        <f t="array" ref="Z854">IFERROR(xlookup(C:C,'Follow up.1'!A:A,'Follow up.1'!AF:AF),"-")</f>
        <v>-</v>
      </c>
      <c r="AA854" s="31"/>
      <c r="AB854" s="31"/>
      <c r="AC854" s="31"/>
      <c r="AD854" s="31"/>
      <c r="AE854" s="31"/>
      <c r="AF854" s="31"/>
      <c r="AG854" s="31"/>
      <c r="AH854" s="31"/>
      <c r="AI854" s="31"/>
      <c r="AJ854" s="31"/>
      <c r="AK854" s="31"/>
      <c r="AL854" s="31"/>
      <c r="AM854" s="31"/>
      <c r="AN854" s="39" t="str">
        <f t="array" ref="AN854">IFNA(TEXT(XLOOKUP(C:C,'Follow up.2'!B:B,'Follow up.2'!AF:AF),if(left(B854,1)="3","x", "mm/yyyy")), "-")</f>
        <v>-</v>
      </c>
      <c r="AO854" s="31"/>
      <c r="AP854" s="27"/>
      <c r="AQ854" s="3"/>
      <c r="AR854" s="3"/>
      <c r="AS854" s="3"/>
      <c r="AT854" s="3"/>
      <c r="AU854" s="3"/>
      <c r="AV854" s="3"/>
      <c r="AW854" s="3"/>
      <c r="AX854" s="3"/>
      <c r="AY854" s="3"/>
      <c r="AZ854" s="3"/>
      <c r="BA854" s="3"/>
      <c r="BB854" s="3"/>
      <c r="BC854" s="3"/>
      <c r="BD854" s="3"/>
      <c r="BE854" s="3"/>
      <c r="BF854" s="3"/>
      <c r="BG854" s="3"/>
      <c r="BH854" s="3"/>
      <c r="BI854" s="3"/>
    </row>
    <row r="855" ht="12.75" customHeight="1">
      <c r="A855" s="1"/>
      <c r="B855" s="1" t="str">
        <f t="array" ref="B855">ifna(iferror(xlookup(C:C,'1000'!A:A,'1000'!D:D),iferror(xlookup(C:C,'2000'!A:A,'2000'!D:D),xlookup(C:C,'3000'!A:A,'3000'!D:D))),"-")</f>
        <v>-</v>
      </c>
      <c r="C855" s="26">
        <v>699.0</v>
      </c>
      <c r="D855" s="27" t="s">
        <v>3261</v>
      </c>
      <c r="E855" s="27" t="s">
        <v>3262</v>
      </c>
      <c r="F855" s="27" t="s">
        <v>50</v>
      </c>
      <c r="G855" s="27" t="s">
        <v>3151</v>
      </c>
      <c r="H855" s="28">
        <v>0.0</v>
      </c>
      <c r="I855" s="29">
        <v>0.0</v>
      </c>
      <c r="J855" s="27" t="s">
        <v>3263</v>
      </c>
      <c r="K855" s="30" t="s">
        <v>3264</v>
      </c>
      <c r="L855" s="31" t="s">
        <v>3264</v>
      </c>
      <c r="M855" s="31"/>
      <c r="N855" s="153" t="s">
        <v>58</v>
      </c>
      <c r="O855" s="149" t="s">
        <v>58</v>
      </c>
      <c r="P855" s="35"/>
      <c r="Q855" s="35"/>
      <c r="R855" s="35"/>
      <c r="S855" s="35"/>
      <c r="T855" s="35"/>
      <c r="U855" s="35"/>
      <c r="V855" s="35"/>
      <c r="W855" s="35"/>
      <c r="X855" s="35"/>
      <c r="Y855" s="35"/>
      <c r="Z855" s="38" t="str">
        <f t="array" ref="Z855">IFERROR(xlookup(C:C,'Follow up.1'!A:A,'Follow up.1'!AF:AF),"-")</f>
        <v>-</v>
      </c>
      <c r="AA855" s="31"/>
      <c r="AB855" s="31"/>
      <c r="AC855" s="31"/>
      <c r="AD855" s="31"/>
      <c r="AE855" s="31"/>
      <c r="AF855" s="31"/>
      <c r="AG855" s="31"/>
      <c r="AH855" s="31"/>
      <c r="AI855" s="31"/>
      <c r="AJ855" s="31"/>
      <c r="AK855" s="31"/>
      <c r="AL855" s="31"/>
      <c r="AM855" s="31"/>
      <c r="AN855" s="39" t="str">
        <f t="array" ref="AN855">IFNA(TEXT(XLOOKUP(C:C,'Follow up.2'!B:B,'Follow up.2'!AF:AF),if(left(B855,1)="3","x", "mm/yyyy")), "-")</f>
        <v>-</v>
      </c>
      <c r="AO855" s="31"/>
      <c r="AP855" s="27"/>
      <c r="AQ855" s="3"/>
      <c r="AR855" s="3"/>
      <c r="AS855" s="3"/>
      <c r="AT855" s="3"/>
      <c r="AU855" s="3"/>
      <c r="AV855" s="3"/>
      <c r="AW855" s="3"/>
      <c r="AX855" s="3"/>
      <c r="AY855" s="3"/>
      <c r="AZ855" s="3"/>
      <c r="BA855" s="3"/>
      <c r="BB855" s="3"/>
      <c r="BC855" s="3"/>
      <c r="BD855" s="3"/>
      <c r="BE855" s="3"/>
      <c r="BF855" s="3"/>
      <c r="BG855" s="3"/>
      <c r="BH855" s="3"/>
      <c r="BI855" s="3"/>
    </row>
    <row r="856" ht="12.75" customHeight="1">
      <c r="A856" s="1"/>
      <c r="B856" s="1" t="str">
        <f t="array" ref="B856">ifna(iferror(xlookup(C:C,'1000'!A:A,'1000'!D:D),iferror(xlookup(C:C,'2000'!A:A,'2000'!D:D),xlookup(C:C,'3000'!A:A,'3000'!D:D))),"-")</f>
        <v>-</v>
      </c>
      <c r="C856" s="26">
        <v>716.0</v>
      </c>
      <c r="D856" s="27" t="s">
        <v>3265</v>
      </c>
      <c r="E856" s="27" t="s">
        <v>3077</v>
      </c>
      <c r="F856" s="27" t="s">
        <v>50</v>
      </c>
      <c r="G856" s="27" t="s">
        <v>3151</v>
      </c>
      <c r="H856" s="28">
        <v>0.0</v>
      </c>
      <c r="I856" s="29">
        <v>0.0</v>
      </c>
      <c r="J856" s="27" t="s">
        <v>3266</v>
      </c>
      <c r="K856" s="30" t="s">
        <v>3267</v>
      </c>
      <c r="L856" s="31" t="s">
        <v>3267</v>
      </c>
      <c r="M856" s="31"/>
      <c r="N856" s="153" t="s">
        <v>58</v>
      </c>
      <c r="O856" s="149" t="s">
        <v>58</v>
      </c>
      <c r="P856" s="35"/>
      <c r="Q856" s="35"/>
      <c r="R856" s="35"/>
      <c r="S856" s="35"/>
      <c r="T856" s="35"/>
      <c r="U856" s="35"/>
      <c r="V856" s="35"/>
      <c r="W856" s="35"/>
      <c r="X856" s="35"/>
      <c r="Y856" s="35"/>
      <c r="Z856" s="38" t="str">
        <f t="array" ref="Z856">IFERROR(xlookup(C:C,'Follow up.1'!A:A,'Follow up.1'!AF:AF),"-")</f>
        <v>-</v>
      </c>
      <c r="AA856" s="31"/>
      <c r="AB856" s="31"/>
      <c r="AC856" s="31"/>
      <c r="AD856" s="31"/>
      <c r="AE856" s="31"/>
      <c r="AF856" s="31"/>
      <c r="AG856" s="31"/>
      <c r="AH856" s="31"/>
      <c r="AI856" s="31"/>
      <c r="AJ856" s="31"/>
      <c r="AK856" s="31"/>
      <c r="AL856" s="31"/>
      <c r="AM856" s="31"/>
      <c r="AN856" s="39" t="str">
        <f t="array" ref="AN856">IFNA(TEXT(XLOOKUP(C:C,'Follow up.2'!B:B,'Follow up.2'!AF:AF),if(left(B856,1)="3","x", "mm/yyyy")), "-")</f>
        <v>-</v>
      </c>
      <c r="AO856" s="31"/>
      <c r="AP856" s="27"/>
      <c r="AQ856" s="3"/>
      <c r="AR856" s="3"/>
      <c r="AS856" s="3"/>
      <c r="AT856" s="3"/>
      <c r="AU856" s="3"/>
      <c r="AV856" s="3"/>
      <c r="AW856" s="3"/>
      <c r="AX856" s="3"/>
      <c r="AY856" s="3"/>
      <c r="AZ856" s="3"/>
      <c r="BA856" s="3"/>
      <c r="BB856" s="3"/>
      <c r="BC856" s="3"/>
      <c r="BD856" s="3"/>
      <c r="BE856" s="3"/>
      <c r="BF856" s="3"/>
      <c r="BG856" s="3"/>
      <c r="BH856" s="3"/>
      <c r="BI856" s="3"/>
    </row>
    <row r="857" ht="12.75" customHeight="1">
      <c r="A857" s="1"/>
      <c r="B857" s="1" t="str">
        <f t="array" ref="B857">ifna(iferror(xlookup(C:C,'1000'!A:A,'1000'!D:D),iferror(xlookup(C:C,'2000'!A:A,'2000'!D:D),xlookup(C:C,'3000'!A:A,'3000'!D:D))),"-")</f>
        <v>-</v>
      </c>
      <c r="C857" s="26">
        <v>814.0</v>
      </c>
      <c r="D857" s="27" t="s">
        <v>3268</v>
      </c>
      <c r="E857" s="27" t="s">
        <v>3269</v>
      </c>
      <c r="F857" s="27" t="s">
        <v>50</v>
      </c>
      <c r="G857" s="27" t="s">
        <v>3151</v>
      </c>
      <c r="H857" s="28" t="s">
        <v>3270</v>
      </c>
      <c r="I857" s="29">
        <v>0.0</v>
      </c>
      <c r="J857" s="27" t="s">
        <v>3271</v>
      </c>
      <c r="K857" s="30" t="s">
        <v>42</v>
      </c>
      <c r="L857" s="31" t="s">
        <v>42</v>
      </c>
      <c r="M857" s="51" t="s">
        <v>895</v>
      </c>
      <c r="N857" s="153" t="s">
        <v>58</v>
      </c>
      <c r="O857" s="149" t="s">
        <v>58</v>
      </c>
      <c r="P857" s="35"/>
      <c r="Q857" s="35"/>
      <c r="R857" s="35"/>
      <c r="S857" s="35"/>
      <c r="T857" s="35"/>
      <c r="U857" s="35"/>
      <c r="V857" s="35"/>
      <c r="W857" s="35"/>
      <c r="X857" s="35"/>
      <c r="Y857" s="35"/>
      <c r="Z857" s="38" t="str">
        <f t="array" ref="Z857">IFERROR(xlookup(C:C,'Follow up.1'!A:A,'Follow up.1'!AF:AF),"-")</f>
        <v>-</v>
      </c>
      <c r="AA857" s="31"/>
      <c r="AB857" s="31"/>
      <c r="AC857" s="31"/>
      <c r="AD857" s="31"/>
      <c r="AE857" s="31"/>
      <c r="AF857" s="31"/>
      <c r="AG857" s="31"/>
      <c r="AH857" s="31"/>
      <c r="AI857" s="31"/>
      <c r="AJ857" s="31"/>
      <c r="AK857" s="31"/>
      <c r="AL857" s="31"/>
      <c r="AM857" s="31"/>
      <c r="AN857" s="39" t="str">
        <f t="array" ref="AN857">IFNA(TEXT(XLOOKUP(C:C,'Follow up.2'!B:B,'Follow up.2'!AF:AF),if(left(B857,1)="3","x", "mm/yyyy")), "-")</f>
        <v>-</v>
      </c>
      <c r="AO857" s="31"/>
      <c r="AP857" s="27"/>
      <c r="AQ857" s="3"/>
      <c r="AR857" s="3"/>
      <c r="AS857" s="3"/>
      <c r="AT857" s="3"/>
      <c r="AU857" s="3"/>
      <c r="AV857" s="3"/>
      <c r="AW857" s="3"/>
      <c r="AX857" s="3"/>
      <c r="AY857" s="3"/>
      <c r="AZ857" s="3"/>
      <c r="BA857" s="3"/>
      <c r="BB857" s="3"/>
      <c r="BC857" s="3"/>
      <c r="BD857" s="3"/>
      <c r="BE857" s="3"/>
      <c r="BF857" s="3"/>
      <c r="BG857" s="3"/>
      <c r="BH857" s="3"/>
      <c r="BI857" s="3"/>
    </row>
    <row r="858" ht="12.75" customHeight="1">
      <c r="A858" s="1"/>
      <c r="B858" s="1" t="str">
        <f t="array" ref="B858">ifna(iferror(xlookup(C:C,'1000'!A:A,'1000'!D:D),iferror(xlookup(C:C,'2000'!A:A,'2000'!D:D),xlookup(C:C,'3000'!A:A,'3000'!D:D))),"-")</f>
        <v>-</v>
      </c>
      <c r="C858" s="26">
        <v>873.0</v>
      </c>
      <c r="D858" s="27" t="s">
        <v>3272</v>
      </c>
      <c r="E858" s="27" t="s">
        <v>3273</v>
      </c>
      <c r="F858" s="27" t="s">
        <v>50</v>
      </c>
      <c r="G858" s="27" t="s">
        <v>3151</v>
      </c>
      <c r="H858" s="28">
        <v>0.0</v>
      </c>
      <c r="I858" s="29">
        <v>0.0</v>
      </c>
      <c r="J858" s="27" t="s">
        <v>3274</v>
      </c>
      <c r="K858" s="30" t="s">
        <v>42</v>
      </c>
      <c r="L858" s="27" t="s">
        <v>42</v>
      </c>
      <c r="M858" s="51" t="s">
        <v>895</v>
      </c>
      <c r="N858" s="153" t="s">
        <v>58</v>
      </c>
      <c r="O858" s="149" t="s">
        <v>58</v>
      </c>
      <c r="P858" s="66"/>
      <c r="Q858" s="66"/>
      <c r="R858" s="66"/>
      <c r="S858" s="66"/>
      <c r="T858" s="66"/>
      <c r="U858" s="66"/>
      <c r="V858" s="66"/>
      <c r="W858" s="66"/>
      <c r="X858" s="66"/>
      <c r="Y858" s="66"/>
      <c r="Z858" s="38" t="str">
        <f t="array" ref="Z858">IFERROR(xlookup(C:C,'Follow up.1'!A:A,'Follow up.1'!AF:AF),"-")</f>
        <v>-</v>
      </c>
      <c r="AA858" s="27"/>
      <c r="AB858" s="27"/>
      <c r="AC858" s="27"/>
      <c r="AD858" s="27"/>
      <c r="AE858" s="27"/>
      <c r="AF858" s="27"/>
      <c r="AG858" s="27"/>
      <c r="AH858" s="27"/>
      <c r="AI858" s="27"/>
      <c r="AJ858" s="27"/>
      <c r="AK858" s="27"/>
      <c r="AL858" s="27"/>
      <c r="AM858" s="27"/>
      <c r="AN858" s="39" t="str">
        <f t="array" ref="AN858">IFNA(TEXT(XLOOKUP(C:C,'Follow up.2'!B:B,'Follow up.2'!AF:AF),if(left(B858,1)="3","x", "mm/yyyy")), "-")</f>
        <v>-</v>
      </c>
      <c r="AO858" s="27"/>
      <c r="AP858" s="27"/>
      <c r="AQ858" s="3"/>
      <c r="AR858" s="3"/>
      <c r="AS858" s="3"/>
      <c r="AT858" s="3"/>
      <c r="AU858" s="3"/>
      <c r="AV858" s="3"/>
      <c r="AW858" s="3"/>
      <c r="AX858" s="3"/>
      <c r="AY858" s="3"/>
      <c r="AZ858" s="3"/>
      <c r="BA858" s="3"/>
      <c r="BB858" s="3"/>
      <c r="BC858" s="3"/>
      <c r="BD858" s="3"/>
      <c r="BE858" s="3"/>
      <c r="BF858" s="3"/>
      <c r="BG858" s="3"/>
      <c r="BH858" s="3"/>
      <c r="BI858" s="3"/>
    </row>
    <row r="859" ht="12.75" customHeight="1">
      <c r="A859" s="1"/>
      <c r="B859" s="1" t="str">
        <f t="array" ref="B859">ifna(iferror(xlookup(C:C,'1000'!A:A,'1000'!D:D),iferror(xlookup(C:C,'2000'!A:A,'2000'!D:D),xlookup(C:C,'3000'!A:A,'3000'!D:D))),"-")</f>
        <v>-</v>
      </c>
      <c r="C859" s="26">
        <v>908.0</v>
      </c>
      <c r="D859" s="27" t="s">
        <v>3212</v>
      </c>
      <c r="E859" s="27" t="s">
        <v>2924</v>
      </c>
      <c r="F859" s="27" t="s">
        <v>50</v>
      </c>
      <c r="G859" s="27" t="s">
        <v>3151</v>
      </c>
      <c r="H859" s="28">
        <v>0.0</v>
      </c>
      <c r="I859" s="29">
        <v>0.0</v>
      </c>
      <c r="J859" s="27" t="s">
        <v>3214</v>
      </c>
      <c r="K859" s="30" t="s">
        <v>42</v>
      </c>
      <c r="L859" s="27" t="s">
        <v>42</v>
      </c>
      <c r="M859" s="51" t="s">
        <v>895</v>
      </c>
      <c r="N859" s="153" t="s">
        <v>58</v>
      </c>
      <c r="O859" s="149" t="s">
        <v>58</v>
      </c>
      <c r="P859" s="66"/>
      <c r="Q859" s="66"/>
      <c r="R859" s="66"/>
      <c r="S859" s="66"/>
      <c r="T859" s="66"/>
      <c r="U859" s="66"/>
      <c r="V859" s="66"/>
      <c r="W859" s="66"/>
      <c r="X859" s="66"/>
      <c r="Y859" s="66"/>
      <c r="Z859" s="38" t="str">
        <f t="array" ref="Z859">IFERROR(xlookup(C:C,'Follow up.1'!A:A,'Follow up.1'!AF:AF),"-")</f>
        <v>-</v>
      </c>
      <c r="AA859" s="27"/>
      <c r="AB859" s="27"/>
      <c r="AC859" s="27"/>
      <c r="AD859" s="27"/>
      <c r="AE859" s="27"/>
      <c r="AF859" s="27"/>
      <c r="AG859" s="27"/>
      <c r="AH859" s="27"/>
      <c r="AI859" s="27"/>
      <c r="AJ859" s="27"/>
      <c r="AK859" s="27"/>
      <c r="AL859" s="27"/>
      <c r="AM859" s="27"/>
      <c r="AN859" s="39" t="str">
        <f t="array" ref="AN859">IFNA(TEXT(XLOOKUP(C:C,'Follow up.2'!B:B,'Follow up.2'!AF:AF),if(left(B859,1)="3","x", "mm/yyyy")), "-")</f>
        <v>-</v>
      </c>
      <c r="AO859" s="27"/>
      <c r="AP859" s="27"/>
      <c r="AQ859" s="3"/>
      <c r="AR859" s="3"/>
      <c r="AS859" s="3"/>
      <c r="AT859" s="3"/>
      <c r="AU859" s="3"/>
      <c r="AV859" s="3"/>
      <c r="AW859" s="3"/>
      <c r="AX859" s="3"/>
      <c r="AY859" s="3"/>
      <c r="AZ859" s="3"/>
      <c r="BA859" s="3"/>
      <c r="BB859" s="3"/>
      <c r="BC859" s="3"/>
      <c r="BD859" s="3"/>
      <c r="BE859" s="3"/>
      <c r="BF859" s="3"/>
      <c r="BG859" s="3"/>
      <c r="BH859" s="3"/>
      <c r="BI859" s="3"/>
    </row>
    <row r="860" ht="12.75" customHeight="1">
      <c r="A860" s="1"/>
      <c r="B860" s="1" t="str">
        <f t="array" ref="B860">ifna(iferror(xlookup(C:C,'1000'!A:A,'1000'!D:D),iferror(xlookup(C:C,'2000'!A:A,'2000'!D:D),xlookup(C:C,'3000'!A:A,'3000'!D:D))),"-")</f>
        <v>-</v>
      </c>
      <c r="C860" s="26">
        <v>953.0</v>
      </c>
      <c r="D860" s="27" t="s">
        <v>3275</v>
      </c>
      <c r="E860" s="27" t="s">
        <v>3276</v>
      </c>
      <c r="F860" s="27" t="s">
        <v>50</v>
      </c>
      <c r="G860" s="27" t="s">
        <v>3151</v>
      </c>
      <c r="H860" s="28">
        <v>0.0</v>
      </c>
      <c r="I860" s="29">
        <v>0.0</v>
      </c>
      <c r="J860" s="27" t="s">
        <v>3277</v>
      </c>
      <c r="K860" s="30" t="s">
        <v>3278</v>
      </c>
      <c r="L860" s="31" t="s">
        <v>3278</v>
      </c>
      <c r="M860" s="51" t="s">
        <v>895</v>
      </c>
      <c r="N860" s="153" t="s">
        <v>58</v>
      </c>
      <c r="O860" s="149" t="s">
        <v>58</v>
      </c>
      <c r="P860" s="35"/>
      <c r="Q860" s="35"/>
      <c r="R860" s="35"/>
      <c r="S860" s="35"/>
      <c r="T860" s="35"/>
      <c r="U860" s="35"/>
      <c r="V860" s="35"/>
      <c r="W860" s="35"/>
      <c r="X860" s="35"/>
      <c r="Y860" s="35"/>
      <c r="Z860" s="38" t="str">
        <f t="array" ref="Z860">IFERROR(xlookup(C:C,'Follow up.1'!A:A,'Follow up.1'!AF:AF),"-")</f>
        <v>-</v>
      </c>
      <c r="AA860" s="31"/>
      <c r="AB860" s="31"/>
      <c r="AC860" s="31"/>
      <c r="AD860" s="31"/>
      <c r="AE860" s="31"/>
      <c r="AF860" s="31"/>
      <c r="AG860" s="31"/>
      <c r="AH860" s="31"/>
      <c r="AI860" s="31"/>
      <c r="AJ860" s="31"/>
      <c r="AK860" s="31"/>
      <c r="AL860" s="31"/>
      <c r="AM860" s="31"/>
      <c r="AN860" s="39" t="str">
        <f t="array" ref="AN860">IFNA(TEXT(XLOOKUP(C:C,'Follow up.2'!B:B,'Follow up.2'!AF:AF),if(left(B860,1)="3","x", "mm/yyyy")), "-")</f>
        <v>-</v>
      </c>
      <c r="AO860" s="31"/>
      <c r="AP860" s="27"/>
      <c r="AQ860" s="3"/>
      <c r="AR860" s="3"/>
      <c r="AS860" s="3"/>
      <c r="AT860" s="3"/>
      <c r="AU860" s="3"/>
      <c r="AV860" s="3"/>
      <c r="AW860" s="3"/>
      <c r="AX860" s="3"/>
      <c r="AY860" s="3"/>
      <c r="AZ860" s="3"/>
      <c r="BA860" s="3"/>
      <c r="BB860" s="3"/>
      <c r="BC860" s="3"/>
      <c r="BD860" s="3"/>
      <c r="BE860" s="3"/>
      <c r="BF860" s="3"/>
      <c r="BG860" s="3"/>
      <c r="BH860" s="3"/>
      <c r="BI860" s="3"/>
    </row>
    <row r="861" ht="12.75" customHeight="1">
      <c r="A861" s="1"/>
      <c r="B861" s="1" t="str">
        <f t="array" ref="B861">ifna(iferror(xlookup(C:C,'1000'!A:A,'1000'!D:D),iferror(xlookup(C:C,'2000'!A:A,'2000'!D:D),xlookup(C:C,'3000'!A:A,'3000'!D:D))),"-")</f>
        <v>-</v>
      </c>
      <c r="C861" s="26">
        <v>1019.0</v>
      </c>
      <c r="D861" s="27" t="s">
        <v>3279</v>
      </c>
      <c r="E861" s="27" t="s">
        <v>1571</v>
      </c>
      <c r="F861" s="27" t="s">
        <v>50</v>
      </c>
      <c r="G861" s="27" t="s">
        <v>3151</v>
      </c>
      <c r="H861" s="28">
        <v>0.0</v>
      </c>
      <c r="I861" s="29">
        <v>0.0</v>
      </c>
      <c r="J861" s="27" t="s">
        <v>3280</v>
      </c>
      <c r="K861" s="30" t="s">
        <v>42</v>
      </c>
      <c r="L861" s="31" t="s">
        <v>42</v>
      </c>
      <c r="M861" s="51" t="s">
        <v>895</v>
      </c>
      <c r="N861" s="153" t="s">
        <v>58</v>
      </c>
      <c r="O861" s="149" t="s">
        <v>58</v>
      </c>
      <c r="P861" s="35"/>
      <c r="Q861" s="35"/>
      <c r="R861" s="35"/>
      <c r="S861" s="35"/>
      <c r="T861" s="35"/>
      <c r="U861" s="35"/>
      <c r="V861" s="35"/>
      <c r="W861" s="35"/>
      <c r="X861" s="35"/>
      <c r="Y861" s="35"/>
      <c r="Z861" s="38" t="str">
        <f t="array" ref="Z861">IFERROR(xlookup(C:C,'Follow up.1'!A:A,'Follow up.1'!AF:AF),"-")</f>
        <v>-</v>
      </c>
      <c r="AA861" s="31"/>
      <c r="AB861" s="31"/>
      <c r="AC861" s="31"/>
      <c r="AD861" s="31"/>
      <c r="AE861" s="31"/>
      <c r="AF861" s="31"/>
      <c r="AG861" s="31"/>
      <c r="AH861" s="31"/>
      <c r="AI861" s="31"/>
      <c r="AJ861" s="31"/>
      <c r="AK861" s="31"/>
      <c r="AL861" s="31"/>
      <c r="AM861" s="31"/>
      <c r="AN861" s="39" t="str">
        <f t="array" ref="AN861">IFNA(TEXT(XLOOKUP(C:C,'Follow up.2'!B:B,'Follow up.2'!AF:AF),if(left(B861,1)="3","x", "mm/yyyy")), "-")</f>
        <v>-</v>
      </c>
      <c r="AO861" s="31"/>
      <c r="AP861" s="27"/>
      <c r="AQ861" s="3"/>
      <c r="AR861" s="3"/>
      <c r="AS861" s="3"/>
      <c r="AT861" s="3"/>
      <c r="AU861" s="3"/>
      <c r="AV861" s="3"/>
      <c r="AW861" s="3"/>
      <c r="AX861" s="3"/>
      <c r="AY861" s="3"/>
      <c r="AZ861" s="3"/>
      <c r="BA861" s="3"/>
      <c r="BB861" s="3"/>
      <c r="BC861" s="3"/>
      <c r="BD861" s="3"/>
      <c r="BE861" s="3"/>
      <c r="BF861" s="3"/>
      <c r="BG861" s="3"/>
      <c r="BH861" s="3"/>
      <c r="BI861" s="3"/>
    </row>
    <row r="862" ht="12.75" customHeight="1">
      <c r="A862" s="1"/>
      <c r="B862" s="1">
        <f t="array" ref="B862">ifna(iferror(xlookup(C:C,'1000'!A:A,'1000'!D:D),iferror(xlookup(C:C,'2000'!A:A,'2000'!D:D),xlookup(C:C,'3000'!A:A,'3000'!D:D))),"-")</f>
        <v>3036</v>
      </c>
      <c r="C862" s="26">
        <v>350.0</v>
      </c>
      <c r="D862" s="27" t="s">
        <v>3285</v>
      </c>
      <c r="E862" s="27" t="s">
        <v>3286</v>
      </c>
      <c r="F862" s="27" t="s">
        <v>50</v>
      </c>
      <c r="G862" s="27" t="s">
        <v>3283</v>
      </c>
      <c r="H862" s="28">
        <v>0.0</v>
      </c>
      <c r="I862" s="29" t="s">
        <v>3287</v>
      </c>
      <c r="J862" s="27" t="s">
        <v>3287</v>
      </c>
      <c r="K862" s="30"/>
      <c r="L862" s="31"/>
      <c r="M862" s="31"/>
      <c r="N862" s="33" t="s">
        <v>654</v>
      </c>
      <c r="O862" s="86" t="s">
        <v>654</v>
      </c>
      <c r="P862" s="35" t="s">
        <v>45</v>
      </c>
      <c r="Q862" s="35" t="s">
        <v>45</v>
      </c>
      <c r="R862" s="35" t="s">
        <v>45</v>
      </c>
      <c r="S862" s="35" t="s">
        <v>45</v>
      </c>
      <c r="T862" s="35" t="s">
        <v>45</v>
      </c>
      <c r="U862" s="35" t="s">
        <v>45</v>
      </c>
      <c r="V862" s="66" t="s">
        <v>45</v>
      </c>
      <c r="W862" s="35" t="s">
        <v>45</v>
      </c>
      <c r="X862" s="35" t="s">
        <v>45</v>
      </c>
      <c r="Y862" s="35" t="s">
        <v>45</v>
      </c>
      <c r="Z862" s="38" t="str">
        <f t="array" ref="Z862">IFERROR(xlookup(C:C,'Follow up.1'!A:A,'Follow up.1'!AF:AF),"-")</f>
        <v> 3/25</v>
      </c>
      <c r="AA862" s="32" t="s">
        <v>86</v>
      </c>
      <c r="AB862" s="32" t="s">
        <v>57</v>
      </c>
      <c r="AC862" s="32" t="s">
        <v>46</v>
      </c>
      <c r="AD862" s="32" t="s">
        <v>46</v>
      </c>
      <c r="AE862" s="32"/>
      <c r="AF862" s="32" t="s">
        <v>86</v>
      </c>
      <c r="AG862" s="32" t="s">
        <v>57</v>
      </c>
      <c r="AH862" s="32"/>
      <c r="AI862" s="32" t="s">
        <v>46</v>
      </c>
      <c r="AJ862" s="32" t="s">
        <v>46</v>
      </c>
      <c r="AK862" s="32" t="s">
        <v>46</v>
      </c>
      <c r="AL862" s="32" t="s">
        <v>57</v>
      </c>
      <c r="AM862" s="32" t="s">
        <v>121</v>
      </c>
      <c r="AN862" s="39" t="str">
        <f t="array" ref="AN862">IFNA(TEXT(XLOOKUP(C:C,'Follow up.2'!B:B,'Follow up.2'!AF:AF),if(left(B862,1)="3","x", "mm/yyyy")), "-")</f>
        <v>x</v>
      </c>
      <c r="AO862" s="86" t="s">
        <v>654</v>
      </c>
      <c r="AP862" s="27"/>
      <c r="AQ862" s="3"/>
      <c r="AR862" s="3"/>
      <c r="AS862" s="3"/>
      <c r="AT862" s="3"/>
      <c r="AU862" s="3"/>
      <c r="AV862" s="3"/>
      <c r="AW862" s="3"/>
      <c r="AX862" s="3"/>
      <c r="AY862" s="3"/>
      <c r="AZ862" s="3"/>
      <c r="BA862" s="3"/>
      <c r="BB862" s="3"/>
      <c r="BC862" s="3"/>
      <c r="BD862" s="3"/>
      <c r="BE862" s="3"/>
      <c r="BF862" s="3"/>
      <c r="BG862" s="3"/>
      <c r="BH862" s="3"/>
      <c r="BI862" s="3"/>
    </row>
    <row r="863" ht="12.75" customHeight="1">
      <c r="A863" s="1"/>
      <c r="B863" s="1">
        <f t="array" ref="B863">ifna(iferror(xlookup(C:C,'1000'!A:A,'1000'!D:D),iferror(xlookup(C:C,'2000'!A:A,'2000'!D:D),xlookup(C:C,'3000'!A:A,'3000'!D:D))),"-")</f>
        <v>3056</v>
      </c>
      <c r="C863" s="26">
        <v>391.0</v>
      </c>
      <c r="D863" s="27" t="s">
        <v>976</v>
      </c>
      <c r="E863" s="27" t="s">
        <v>2325</v>
      </c>
      <c r="F863" s="27" t="s">
        <v>50</v>
      </c>
      <c r="G863" s="27" t="s">
        <v>3283</v>
      </c>
      <c r="H863" s="28">
        <v>0.0</v>
      </c>
      <c r="I863" s="29" t="s">
        <v>3288</v>
      </c>
      <c r="J863" s="27" t="s">
        <v>3289</v>
      </c>
      <c r="K863" s="30"/>
      <c r="L863" s="31"/>
      <c r="M863" s="32" t="s">
        <v>3290</v>
      </c>
      <c r="N863" s="33" t="s">
        <v>654</v>
      </c>
      <c r="O863" s="86" t="s">
        <v>654</v>
      </c>
      <c r="P863" s="35" t="s">
        <v>45</v>
      </c>
      <c r="Q863" s="35" t="s">
        <v>45</v>
      </c>
      <c r="R863" s="35" t="s">
        <v>45</v>
      </c>
      <c r="S863" s="35" t="s">
        <v>45</v>
      </c>
      <c r="T863" s="35" t="s">
        <v>45</v>
      </c>
      <c r="U863" s="35" t="s">
        <v>45</v>
      </c>
      <c r="V863" s="35" t="s">
        <v>45</v>
      </c>
      <c r="W863" s="35" t="s">
        <v>45</v>
      </c>
      <c r="X863" s="35" t="s">
        <v>45</v>
      </c>
      <c r="Y863" s="35" t="s">
        <v>45</v>
      </c>
      <c r="Z863" s="38" t="str">
        <f t="array" ref="Z863">IFERROR(xlookup(C:C,'Follow up.1'!A:A,'Follow up.1'!AF:AF),"-")</f>
        <v> 4/25</v>
      </c>
      <c r="AA863" s="32" t="s">
        <v>46</v>
      </c>
      <c r="AB863" s="32" t="s">
        <v>46</v>
      </c>
      <c r="AC863" s="32" t="s">
        <v>47</v>
      </c>
      <c r="AD863" s="32" t="s">
        <v>47</v>
      </c>
      <c r="AE863" s="32"/>
      <c r="AF863" s="32" t="s">
        <v>77</v>
      </c>
      <c r="AG863" s="32" t="s">
        <v>57</v>
      </c>
      <c r="AH863" s="32"/>
      <c r="AI863" s="32" t="s">
        <v>128</v>
      </c>
      <c r="AJ863" s="32" t="s">
        <v>86</v>
      </c>
      <c r="AK863" s="32" t="s">
        <v>107</v>
      </c>
      <c r="AL863" s="31"/>
      <c r="AM863" s="31"/>
      <c r="AN863" s="39" t="str">
        <f t="array" ref="AN863">IFNA(TEXT(XLOOKUP(C:C,'Follow up.2'!B:B,'Follow up.2'!AF:AF),if(left(B863,1)="3","x", "mm/yyyy")), "-")</f>
        <v>x</v>
      </c>
      <c r="AO863" s="31"/>
      <c r="AP863" s="27"/>
      <c r="AQ863" s="3"/>
      <c r="AR863" s="3"/>
      <c r="AS863" s="3"/>
      <c r="AT863" s="3"/>
      <c r="AU863" s="3"/>
      <c r="AV863" s="3"/>
      <c r="AW863" s="3"/>
      <c r="AX863" s="3"/>
      <c r="AY863" s="3"/>
      <c r="AZ863" s="3"/>
      <c r="BA863" s="3"/>
      <c r="BB863" s="3"/>
      <c r="BC863" s="3"/>
      <c r="BD863" s="3"/>
      <c r="BE863" s="3"/>
      <c r="BF863" s="3"/>
      <c r="BG863" s="3"/>
      <c r="BH863" s="3"/>
      <c r="BI863" s="3"/>
    </row>
    <row r="864" ht="12.75" customHeight="1">
      <c r="A864" s="1"/>
      <c r="B864" s="1">
        <f t="array" ref="B864">ifna(iferror(xlookup(C:C,'1000'!A:A,'1000'!D:D),iferror(xlookup(C:C,'2000'!A:A,'2000'!D:D),xlookup(C:C,'3000'!A:A,'3000'!D:D))),"-")</f>
        <v>3032</v>
      </c>
      <c r="C864" s="26">
        <v>300.0</v>
      </c>
      <c r="D864" s="27" t="s">
        <v>3291</v>
      </c>
      <c r="E864" s="27" t="s">
        <v>3292</v>
      </c>
      <c r="F864" s="27" t="s">
        <v>50</v>
      </c>
      <c r="G864" s="27" t="s">
        <v>3283</v>
      </c>
      <c r="H864" s="28">
        <v>0.0</v>
      </c>
      <c r="I864" s="29">
        <v>0.0</v>
      </c>
      <c r="J864" s="27" t="s">
        <v>3293</v>
      </c>
      <c r="K864" s="30" t="s">
        <v>609</v>
      </c>
      <c r="L864" s="31" t="s">
        <v>609</v>
      </c>
      <c r="M864" s="31"/>
      <c r="N864" s="33" t="s">
        <v>654</v>
      </c>
      <c r="O864" s="86" t="s">
        <v>654</v>
      </c>
      <c r="P864" s="35" t="s">
        <v>45</v>
      </c>
      <c r="Q864" s="35" t="s">
        <v>45</v>
      </c>
      <c r="R864" s="35" t="s">
        <v>45</v>
      </c>
      <c r="S864" s="35" t="s">
        <v>45</v>
      </c>
      <c r="T864" s="35" t="s">
        <v>45</v>
      </c>
      <c r="U864" s="35" t="s">
        <v>45</v>
      </c>
      <c r="V864" s="35" t="s">
        <v>45</v>
      </c>
      <c r="W864" s="35" t="s">
        <v>45</v>
      </c>
      <c r="X864" s="35" t="s">
        <v>45</v>
      </c>
      <c r="Y864" s="35" t="s">
        <v>45</v>
      </c>
      <c r="Z864" s="38" t="str">
        <f t="array" ref="Z864">IFERROR(xlookup(C:C,'Follow up.1'!A:A,'Follow up.1'!AF:AF),"-")</f>
        <v> 3/25</v>
      </c>
      <c r="AA864" s="32" t="s">
        <v>106</v>
      </c>
      <c r="AB864" s="32" t="s">
        <v>46</v>
      </c>
      <c r="AC864" s="32" t="s">
        <v>128</v>
      </c>
      <c r="AD864" s="32" t="s">
        <v>128</v>
      </c>
      <c r="AE864" s="32"/>
      <c r="AF864" s="32" t="s">
        <v>46</v>
      </c>
      <c r="AG864" s="32" t="s">
        <v>68</v>
      </c>
      <c r="AH864" s="32"/>
      <c r="AI864" s="32" t="s">
        <v>86</v>
      </c>
      <c r="AJ864" s="32" t="s">
        <v>57</v>
      </c>
      <c r="AK864" s="32" t="s">
        <v>57</v>
      </c>
      <c r="AL864" s="32" t="s">
        <v>46</v>
      </c>
      <c r="AM864" s="32" t="s">
        <v>121</v>
      </c>
      <c r="AN864" s="39" t="str">
        <f t="array" ref="AN864">IFNA(TEXT(XLOOKUP(C:C,'Follow up.2'!B:B,'Follow up.2'!AF:AF),if(left(B864,1)="3","x", "mm/yyyy")), "-")</f>
        <v>x</v>
      </c>
      <c r="AO864" s="31"/>
      <c r="AP864" s="27"/>
      <c r="AQ864" s="3"/>
      <c r="AR864" s="3"/>
      <c r="AS864" s="3"/>
      <c r="AT864" s="3"/>
      <c r="AU864" s="3"/>
      <c r="AV864" s="3"/>
      <c r="AW864" s="3"/>
      <c r="AX864" s="3"/>
      <c r="AY864" s="3"/>
      <c r="AZ864" s="3"/>
      <c r="BA864" s="3"/>
      <c r="BB864" s="3"/>
      <c r="BC864" s="3"/>
      <c r="BD864" s="3"/>
      <c r="BE864" s="3"/>
      <c r="BF864" s="3"/>
      <c r="BG864" s="3"/>
      <c r="BH864" s="3"/>
      <c r="BI864" s="3"/>
    </row>
    <row r="865" ht="12.75" customHeight="1">
      <c r="A865" s="1"/>
      <c r="B865" s="1">
        <f t="array" ref="B865">ifna(iferror(xlookup(C:C,'1000'!A:A,'1000'!D:D),iferror(xlookup(C:C,'2000'!A:A,'2000'!D:D),xlookup(C:C,'3000'!A:A,'3000'!D:D))),"-")</f>
        <v>3034</v>
      </c>
      <c r="C865" s="26">
        <v>328.0</v>
      </c>
      <c r="D865" s="27" t="s">
        <v>3294</v>
      </c>
      <c r="E865" s="27" t="s">
        <v>3295</v>
      </c>
      <c r="F865" s="27" t="s">
        <v>50</v>
      </c>
      <c r="G865" s="27" t="s">
        <v>3283</v>
      </c>
      <c r="H865" s="28">
        <v>0.0</v>
      </c>
      <c r="I865" s="29">
        <v>0.0</v>
      </c>
      <c r="J865" s="27" t="s">
        <v>3296</v>
      </c>
      <c r="K865" s="30"/>
      <c r="L865" s="31"/>
      <c r="M865" s="32"/>
      <c r="N865" s="33" t="s">
        <v>654</v>
      </c>
      <c r="O865" s="145" t="s">
        <v>654</v>
      </c>
      <c r="P865" s="35" t="s">
        <v>45</v>
      </c>
      <c r="Q865" s="35" t="s">
        <v>45</v>
      </c>
      <c r="R865" s="35" t="s">
        <v>45</v>
      </c>
      <c r="S865" s="35" t="s">
        <v>45</v>
      </c>
      <c r="T865" s="35" t="s">
        <v>45</v>
      </c>
      <c r="U865" s="35" t="s">
        <v>45</v>
      </c>
      <c r="V865" s="66" t="s">
        <v>45</v>
      </c>
      <c r="W865" s="35" t="s">
        <v>45</v>
      </c>
      <c r="X865" s="35" t="s">
        <v>45</v>
      </c>
      <c r="Y865" s="35" t="s">
        <v>45</v>
      </c>
      <c r="Z865" s="38" t="str">
        <f t="array" ref="Z865">IFERROR(xlookup(C:C,'Follow up.1'!A:A,'Follow up.1'!AF:AF),"-")</f>
        <v> 3/25</v>
      </c>
      <c r="AA865" s="32" t="s">
        <v>57</v>
      </c>
      <c r="AB865" s="32" t="s">
        <v>68</v>
      </c>
      <c r="AC865" s="31"/>
      <c r="AD865" s="31"/>
      <c r="AE865" s="31"/>
      <c r="AF865" s="31"/>
      <c r="AG865" s="31"/>
      <c r="AH865" s="31"/>
      <c r="AI865" s="31"/>
      <c r="AJ865" s="31"/>
      <c r="AK865" s="31"/>
      <c r="AL865" s="31"/>
      <c r="AM865" s="31"/>
      <c r="AN865" s="39" t="str">
        <f t="array" ref="AN865">IFNA(TEXT(XLOOKUP(C:C,'Follow up.2'!B:B,'Follow up.2'!AF:AF),if(left(B865,1)="3","x", "mm/yyyy")), "-")</f>
        <v/>
      </c>
      <c r="AO865" s="31"/>
      <c r="AP865" s="27"/>
      <c r="AQ865" s="3"/>
      <c r="AR865" s="3"/>
      <c r="AS865" s="3"/>
      <c r="AT865" s="3"/>
      <c r="AU865" s="3"/>
      <c r="AV865" s="3"/>
      <c r="AW865" s="3"/>
      <c r="AX865" s="3"/>
      <c r="AY865" s="3"/>
      <c r="AZ865" s="3"/>
      <c r="BA865" s="3"/>
      <c r="BB865" s="3"/>
      <c r="BC865" s="3"/>
      <c r="BD865" s="3"/>
      <c r="BE865" s="3"/>
      <c r="BF865" s="3"/>
      <c r="BG865" s="3"/>
      <c r="BH865" s="3"/>
      <c r="BI865" s="3"/>
    </row>
    <row r="866" ht="12.75" customHeight="1">
      <c r="A866" s="1"/>
      <c r="B866" s="1">
        <f t="array" ref="B866">ifna(iferror(xlookup(C:C,'1000'!A:A,'1000'!D:D),iferror(xlookup(C:C,'2000'!A:A,'2000'!D:D),xlookup(C:C,'3000'!A:A,'3000'!D:D))),"-")</f>
        <v>3037</v>
      </c>
      <c r="C866" s="26">
        <v>311.0</v>
      </c>
      <c r="D866" s="27" t="s">
        <v>3297</v>
      </c>
      <c r="E866" s="27" t="s">
        <v>3298</v>
      </c>
      <c r="F866" s="27" t="s">
        <v>50</v>
      </c>
      <c r="G866" s="27" t="s">
        <v>3283</v>
      </c>
      <c r="H866" s="28">
        <v>0.0</v>
      </c>
      <c r="I866" s="29">
        <v>0.0</v>
      </c>
      <c r="J866" s="27" t="s">
        <v>3299</v>
      </c>
      <c r="K866" s="30"/>
      <c r="L866" s="31"/>
      <c r="M866" s="31"/>
      <c r="N866" s="33" t="s">
        <v>654</v>
      </c>
      <c r="O866" s="95" t="s">
        <v>654</v>
      </c>
      <c r="P866" s="35" t="s">
        <v>45</v>
      </c>
      <c r="Q866" s="35" t="s">
        <v>45</v>
      </c>
      <c r="R866" s="35" t="s">
        <v>45</v>
      </c>
      <c r="S866" s="35" t="s">
        <v>45</v>
      </c>
      <c r="T866" s="35" t="s">
        <v>45</v>
      </c>
      <c r="U866" s="35" t="s">
        <v>45</v>
      </c>
      <c r="V866" s="35" t="s">
        <v>45</v>
      </c>
      <c r="W866" s="35" t="s">
        <v>45</v>
      </c>
      <c r="X866" s="35" t="s">
        <v>45</v>
      </c>
      <c r="Y866" s="35" t="s">
        <v>45</v>
      </c>
      <c r="Z866" s="38" t="str">
        <f t="array" ref="Z866">IFERROR(xlookup(C:C,'Follow up.1'!A:A,'Follow up.1'!AF:AF),"-")</f>
        <v> 3/25</v>
      </c>
      <c r="AA866" s="32" t="s">
        <v>46</v>
      </c>
      <c r="AB866" s="32" t="s">
        <v>86</v>
      </c>
      <c r="AC866" s="32" t="s">
        <v>86</v>
      </c>
      <c r="AD866" s="32" t="s">
        <v>86</v>
      </c>
      <c r="AE866" s="32"/>
      <c r="AF866" s="32" t="s">
        <v>57</v>
      </c>
      <c r="AG866" s="32" t="s">
        <v>57</v>
      </c>
      <c r="AH866" s="32"/>
      <c r="AI866" s="32" t="s">
        <v>46</v>
      </c>
      <c r="AJ866" s="32" t="s">
        <v>57</v>
      </c>
      <c r="AK866" s="32" t="s">
        <v>57</v>
      </c>
      <c r="AL866" s="32" t="s">
        <v>57</v>
      </c>
      <c r="AM866" s="32" t="s">
        <v>121</v>
      </c>
      <c r="AN866" s="39" t="str">
        <f t="array" ref="AN866">IFNA(TEXT(XLOOKUP(C:C,'Follow up.2'!B:B,'Follow up.2'!AF:AF),if(left(B866,1)="3","x", "mm/yyyy")), "-")</f>
        <v>x</v>
      </c>
      <c r="AO866" s="31"/>
      <c r="AP866" s="27"/>
      <c r="AQ866" s="3"/>
      <c r="AR866" s="3"/>
      <c r="AS866" s="3"/>
      <c r="AT866" s="3"/>
      <c r="AU866" s="3"/>
      <c r="AV866" s="3"/>
      <c r="AW866" s="3"/>
      <c r="AX866" s="3"/>
      <c r="AY866" s="3"/>
      <c r="AZ866" s="3"/>
      <c r="BA866" s="3"/>
      <c r="BB866" s="3"/>
      <c r="BC866" s="3"/>
      <c r="BD866" s="3"/>
      <c r="BE866" s="3"/>
      <c r="BF866" s="3"/>
      <c r="BG866" s="3"/>
      <c r="BH866" s="3"/>
      <c r="BI866" s="3"/>
    </row>
    <row r="867" ht="12.75" customHeight="1">
      <c r="A867" s="1"/>
      <c r="B867" s="1">
        <f t="array" ref="B867">ifna(iferror(xlookup(C:C,'1000'!A:A,'1000'!D:D),iferror(xlookup(C:C,'2000'!A:A,'2000'!D:D),xlookup(C:C,'3000'!A:A,'3000'!D:D))),"-")</f>
        <v>3038</v>
      </c>
      <c r="C867" s="26">
        <v>336.0</v>
      </c>
      <c r="D867" s="27" t="s">
        <v>3300</v>
      </c>
      <c r="E867" s="27" t="s">
        <v>3301</v>
      </c>
      <c r="F867" s="27" t="s">
        <v>50</v>
      </c>
      <c r="G867" s="27" t="s">
        <v>3283</v>
      </c>
      <c r="H867" s="28">
        <v>0.0</v>
      </c>
      <c r="I867" s="29">
        <v>0.0</v>
      </c>
      <c r="J867" s="27" t="s">
        <v>3302</v>
      </c>
      <c r="K867" s="30"/>
      <c r="L867" s="31"/>
      <c r="M867" s="31"/>
      <c r="N867" s="33" t="s">
        <v>654</v>
      </c>
      <c r="O867" s="86" t="s">
        <v>654</v>
      </c>
      <c r="P867" s="35" t="s">
        <v>45</v>
      </c>
      <c r="Q867" s="35" t="s">
        <v>45</v>
      </c>
      <c r="R867" s="35" t="s">
        <v>45</v>
      </c>
      <c r="S867" s="35" t="s">
        <v>45</v>
      </c>
      <c r="T867" s="35" t="s">
        <v>45</v>
      </c>
      <c r="U867" s="35" t="s">
        <v>45</v>
      </c>
      <c r="V867" s="66" t="s">
        <v>45</v>
      </c>
      <c r="W867" s="35" t="s">
        <v>45</v>
      </c>
      <c r="X867" s="35" t="s">
        <v>45</v>
      </c>
      <c r="Y867" s="35" t="s">
        <v>45</v>
      </c>
      <c r="Z867" s="38" t="str">
        <f t="array" ref="Z867">IFERROR(xlookup(C:C,'Follow up.1'!A:A,'Follow up.1'!AF:AF),"-")</f>
        <v> 3/25</v>
      </c>
      <c r="AA867" s="32" t="s">
        <v>86</v>
      </c>
      <c r="AB867" s="32" t="s">
        <v>56</v>
      </c>
      <c r="AC867" s="32" t="s">
        <v>56</v>
      </c>
      <c r="AD867" s="32" t="s">
        <v>56</v>
      </c>
      <c r="AE867" s="32"/>
      <c r="AF867" s="32" t="s">
        <v>57</v>
      </c>
      <c r="AG867" s="32" t="s">
        <v>46</v>
      </c>
      <c r="AH867" s="32"/>
      <c r="AI867" s="32" t="s">
        <v>86</v>
      </c>
      <c r="AJ867" s="32" t="s">
        <v>86</v>
      </c>
      <c r="AK867" s="32" t="s">
        <v>68</v>
      </c>
      <c r="AL867" s="32" t="s">
        <v>68</v>
      </c>
      <c r="AM867" s="32" t="s">
        <v>121</v>
      </c>
      <c r="AN867" s="39" t="str">
        <f t="array" ref="AN867">IFNA(TEXT(XLOOKUP(C:C,'Follow up.2'!B:B,'Follow up.2'!AF:AF),if(left(B867,1)="3","x", "mm/yyyy")), "-")</f>
        <v>x</v>
      </c>
      <c r="AO867" s="31"/>
      <c r="AP867" s="27"/>
      <c r="AQ867" s="3"/>
      <c r="AR867" s="3"/>
      <c r="AS867" s="3"/>
      <c r="AT867" s="3"/>
      <c r="AU867" s="3"/>
      <c r="AV867" s="3"/>
      <c r="AW867" s="244"/>
      <c r="AX867" s="244"/>
      <c r="AY867" s="244"/>
      <c r="AZ867" s="244"/>
      <c r="BA867" s="244"/>
      <c r="BB867" s="244"/>
      <c r="BC867" s="244"/>
      <c r="BD867" s="244"/>
      <c r="BE867" s="244"/>
      <c r="BF867" s="244"/>
      <c r="BG867" s="244"/>
      <c r="BH867" s="244"/>
      <c r="BI867" s="244"/>
    </row>
    <row r="868" ht="12.75" customHeight="1">
      <c r="A868" s="1"/>
      <c r="B868" s="1">
        <f t="array" ref="B868">ifna(iferror(xlookup(C:C,'1000'!A:A,'1000'!D:D),iferror(xlookup(C:C,'2000'!A:A,'2000'!D:D),xlookup(C:C,'3000'!A:A,'3000'!D:D))),"-")</f>
        <v>3049</v>
      </c>
      <c r="C868" s="26">
        <v>379.0</v>
      </c>
      <c r="D868" s="27" t="s">
        <v>3303</v>
      </c>
      <c r="E868" s="27" t="s">
        <v>3304</v>
      </c>
      <c r="F868" s="27" t="s">
        <v>50</v>
      </c>
      <c r="G868" s="27" t="s">
        <v>3283</v>
      </c>
      <c r="H868" s="28">
        <v>0.0</v>
      </c>
      <c r="I868" s="29">
        <v>0.0</v>
      </c>
      <c r="J868" s="27" t="s">
        <v>3305</v>
      </c>
      <c r="K868" s="30"/>
      <c r="L868" s="31"/>
      <c r="M868" s="31"/>
      <c r="N868" s="33" t="s">
        <v>654</v>
      </c>
      <c r="O868" s="95" t="s">
        <v>654</v>
      </c>
      <c r="P868" s="35" t="s">
        <v>45</v>
      </c>
      <c r="Q868" s="35" t="s">
        <v>45</v>
      </c>
      <c r="R868" s="35" t="s">
        <v>45</v>
      </c>
      <c r="S868" s="35" t="s">
        <v>45</v>
      </c>
      <c r="T868" s="35" t="s">
        <v>45</v>
      </c>
      <c r="U868" s="35" t="s">
        <v>45</v>
      </c>
      <c r="V868" s="35" t="s">
        <v>45</v>
      </c>
      <c r="W868" s="35" t="s">
        <v>45</v>
      </c>
      <c r="X868" s="35" t="s">
        <v>45</v>
      </c>
      <c r="Y868" s="35" t="s">
        <v>45</v>
      </c>
      <c r="Z868" s="38" t="str">
        <f t="array" ref="Z868">IFERROR(xlookup(C:C,'Follow up.1'!A:A,'Follow up.1'!AF:AF),"-")</f>
        <v> 3/25</v>
      </c>
      <c r="AA868" s="32" t="s">
        <v>46</v>
      </c>
      <c r="AB868" s="32" t="s">
        <v>68</v>
      </c>
      <c r="AC868" s="32" t="s">
        <v>68</v>
      </c>
      <c r="AD868" s="32" t="s">
        <v>68</v>
      </c>
      <c r="AE868" s="32"/>
      <c r="AF868" s="32" t="s">
        <v>44</v>
      </c>
      <c r="AG868" s="32" t="s">
        <v>106</v>
      </c>
      <c r="AH868" s="32"/>
      <c r="AI868" s="32" t="s">
        <v>57</v>
      </c>
      <c r="AJ868" s="32" t="s">
        <v>57</v>
      </c>
      <c r="AK868" s="32" t="s">
        <v>57</v>
      </c>
      <c r="AL868" s="32" t="s">
        <v>57</v>
      </c>
      <c r="AM868" s="32" t="s">
        <v>121</v>
      </c>
      <c r="AN868" s="39" t="str">
        <f t="array" ref="AN868">IFNA(TEXT(XLOOKUP(C:C,'Follow up.2'!B:B,'Follow up.2'!AF:AF),if(left(B868,1)="3","x", "mm/yyyy")), "-")</f>
        <v>x</v>
      </c>
      <c r="AO868" s="31"/>
      <c r="AP868" s="27"/>
      <c r="AQ868" s="3"/>
      <c r="AR868" s="3"/>
      <c r="AS868" s="3"/>
      <c r="AT868" s="3"/>
      <c r="AU868" s="3"/>
      <c r="AV868" s="3"/>
      <c r="AW868" s="3"/>
      <c r="AX868" s="3"/>
      <c r="AY868" s="3"/>
      <c r="AZ868" s="3"/>
      <c r="BA868" s="3"/>
      <c r="BB868" s="3"/>
      <c r="BC868" s="3"/>
      <c r="BD868" s="3"/>
      <c r="BE868" s="3"/>
      <c r="BF868" s="3"/>
      <c r="BG868" s="3"/>
      <c r="BH868" s="3"/>
      <c r="BI868" s="3"/>
    </row>
    <row r="869" ht="12.75" customHeight="1">
      <c r="A869" s="1"/>
      <c r="B869" s="1">
        <f t="array" ref="B869">ifna(iferror(xlookup(C:C,'1000'!A:A,'1000'!D:D),iferror(xlookup(C:C,'2000'!A:A,'2000'!D:D),xlookup(C:C,'3000'!A:A,'3000'!D:D))),"-")</f>
        <v>3051</v>
      </c>
      <c r="C869" s="26">
        <v>407.0</v>
      </c>
      <c r="D869" s="27" t="s">
        <v>2261</v>
      </c>
      <c r="E869" s="27" t="s">
        <v>3306</v>
      </c>
      <c r="F869" s="27" t="s">
        <v>50</v>
      </c>
      <c r="G869" s="27" t="s">
        <v>3283</v>
      </c>
      <c r="H869" s="28">
        <v>0.0</v>
      </c>
      <c r="I869" s="29">
        <v>0.0</v>
      </c>
      <c r="J869" s="27" t="s">
        <v>3307</v>
      </c>
      <c r="K869" s="30"/>
      <c r="L869" s="31"/>
      <c r="M869" s="31"/>
      <c r="N869" s="33" t="s">
        <v>654</v>
      </c>
      <c r="O869" s="95" t="s">
        <v>654</v>
      </c>
      <c r="P869" s="35" t="s">
        <v>45</v>
      </c>
      <c r="Q869" s="35" t="s">
        <v>45</v>
      </c>
      <c r="R869" s="35" t="s">
        <v>45</v>
      </c>
      <c r="S869" s="35" t="s">
        <v>45</v>
      </c>
      <c r="T869" s="35" t="s">
        <v>45</v>
      </c>
      <c r="U869" s="35" t="s">
        <v>45</v>
      </c>
      <c r="V869" s="35" t="s">
        <v>45</v>
      </c>
      <c r="W869" s="35" t="s">
        <v>45</v>
      </c>
      <c r="X869" s="35" t="s">
        <v>45</v>
      </c>
      <c r="Y869" s="35" t="s">
        <v>45</v>
      </c>
      <c r="Z869" s="38" t="str">
        <f t="array" ref="Z869">IFERROR(xlookup(C:C,'Follow up.1'!A:A,'Follow up.1'!AF:AF),"-")</f>
        <v> 3/25</v>
      </c>
      <c r="AA869" s="32" t="s">
        <v>46</v>
      </c>
      <c r="AB869" s="32" t="s">
        <v>57</v>
      </c>
      <c r="AC869" s="32" t="s">
        <v>45</v>
      </c>
      <c r="AD869" s="32" t="s">
        <v>45</v>
      </c>
      <c r="AE869" s="32"/>
      <c r="AF869" s="32" t="s">
        <v>86</v>
      </c>
      <c r="AG869" s="32" t="s">
        <v>86</v>
      </c>
      <c r="AH869" s="32"/>
      <c r="AI869" s="32" t="s">
        <v>46</v>
      </c>
      <c r="AJ869" s="32"/>
      <c r="AK869" s="32"/>
      <c r="AL869" s="31"/>
      <c r="AM869" s="31"/>
      <c r="AN869" s="39" t="str">
        <f t="array" ref="AN869">IFNA(TEXT(XLOOKUP(C:C,'Follow up.2'!B:B,'Follow up.2'!AF:AF),if(left(B869,1)="3","x", "mm/yyyy")), "-")</f>
        <v/>
      </c>
      <c r="AO869" s="31"/>
      <c r="AP869" s="27"/>
      <c r="AQ869" s="3"/>
      <c r="AR869" s="3"/>
      <c r="AS869" s="3"/>
      <c r="AT869" s="3"/>
      <c r="AU869" s="3"/>
      <c r="AV869" s="3"/>
      <c r="AW869" s="3"/>
      <c r="AX869" s="3"/>
      <c r="AY869" s="3"/>
      <c r="AZ869" s="3"/>
      <c r="BA869" s="3"/>
      <c r="BB869" s="3"/>
      <c r="BC869" s="3"/>
      <c r="BD869" s="3"/>
      <c r="BE869" s="3"/>
      <c r="BF869" s="3"/>
      <c r="BG869" s="3"/>
      <c r="BH869" s="3"/>
      <c r="BI869" s="3"/>
    </row>
    <row r="870" ht="12.75" customHeight="1">
      <c r="A870" s="1"/>
      <c r="B870" s="1">
        <f t="array" ref="B870">ifna(iferror(xlookup(C:C,'1000'!A:A,'1000'!D:D),iferror(xlookup(C:C,'2000'!A:A,'2000'!D:D),xlookup(C:C,'3000'!A:A,'3000'!D:D))),"-")</f>
        <v>3052</v>
      </c>
      <c r="C870" s="26">
        <v>332.0</v>
      </c>
      <c r="D870" s="27" t="s">
        <v>3308</v>
      </c>
      <c r="E870" s="27" t="s">
        <v>3309</v>
      </c>
      <c r="F870" s="27" t="s">
        <v>50</v>
      </c>
      <c r="G870" s="27" t="s">
        <v>3283</v>
      </c>
      <c r="H870" s="28">
        <v>0.0</v>
      </c>
      <c r="I870" s="29">
        <v>0.0</v>
      </c>
      <c r="J870" s="27" t="s">
        <v>3310</v>
      </c>
      <c r="K870" s="30"/>
      <c r="L870" s="31"/>
      <c r="M870" s="31"/>
      <c r="N870" s="153" t="s">
        <v>58</v>
      </c>
      <c r="O870" s="149" t="s">
        <v>58</v>
      </c>
      <c r="P870" s="35" t="s">
        <v>45</v>
      </c>
      <c r="Q870" s="35"/>
      <c r="R870" s="35"/>
      <c r="S870" s="35"/>
      <c r="T870" s="35"/>
      <c r="U870" s="35"/>
      <c r="V870" s="35"/>
      <c r="W870" s="35"/>
      <c r="X870" s="35"/>
      <c r="Y870" s="35"/>
      <c r="Z870" s="38" t="str">
        <f t="array" ref="Z870">IFERROR(xlookup(C:C,'Follow up.1'!A:A,'Follow up.1'!AF:AF),"-")</f>
        <v>-</v>
      </c>
      <c r="AA870" s="31"/>
      <c r="AB870" s="31"/>
      <c r="AC870" s="31"/>
      <c r="AD870" s="31"/>
      <c r="AE870" s="31"/>
      <c r="AF870" s="31"/>
      <c r="AG870" s="31"/>
      <c r="AH870" s="31"/>
      <c r="AI870" s="31"/>
      <c r="AJ870" s="31"/>
      <c r="AK870" s="31"/>
      <c r="AL870" s="31"/>
      <c r="AM870" s="31"/>
      <c r="AN870" s="39" t="str">
        <f t="array" ref="AN870">IFNA(TEXT(XLOOKUP(C:C,'Follow up.2'!B:B,'Follow up.2'!AF:AF),if(left(B870,1)="3","x", "mm/yyyy")), "-")</f>
        <v>-</v>
      </c>
      <c r="AO870" s="31"/>
      <c r="AP870" s="27"/>
      <c r="AQ870" s="3"/>
      <c r="AR870" s="3"/>
      <c r="AS870" s="3"/>
      <c r="AT870" s="3"/>
      <c r="AU870" s="3"/>
      <c r="AV870" s="3"/>
      <c r="AW870" s="13"/>
      <c r="AX870" s="13"/>
      <c r="AY870" s="13"/>
      <c r="AZ870" s="13"/>
      <c r="BA870" s="13"/>
      <c r="BB870" s="13"/>
      <c r="BC870" s="13"/>
      <c r="BD870" s="13"/>
      <c r="BE870" s="13"/>
      <c r="BF870" s="13"/>
      <c r="BG870" s="13"/>
      <c r="BH870" s="13"/>
      <c r="BI870" s="13"/>
    </row>
    <row r="871" ht="12.75" customHeight="1">
      <c r="A871" s="1"/>
      <c r="B871" s="1">
        <f t="array" ref="B871">ifna(iferror(xlookup(C:C,'1000'!A:A,'1000'!D:D),iferror(xlookup(C:C,'2000'!A:A,'2000'!D:D),xlookup(C:C,'3000'!A:A,'3000'!D:D))),"-")</f>
        <v>3054</v>
      </c>
      <c r="C871" s="26">
        <v>301.0</v>
      </c>
      <c r="D871" s="27" t="s">
        <v>3311</v>
      </c>
      <c r="E871" s="27" t="s">
        <v>2521</v>
      </c>
      <c r="F871" s="27" t="s">
        <v>50</v>
      </c>
      <c r="G871" s="27" t="s">
        <v>3283</v>
      </c>
      <c r="H871" s="28">
        <v>0.0</v>
      </c>
      <c r="I871" s="29">
        <v>0.0</v>
      </c>
      <c r="J871" s="27" t="s">
        <v>3312</v>
      </c>
      <c r="K871" s="30"/>
      <c r="L871" s="31"/>
      <c r="M871" s="31"/>
      <c r="N871" s="33" t="s">
        <v>654</v>
      </c>
      <c r="O871" s="145" t="s">
        <v>654</v>
      </c>
      <c r="P871" s="35" t="s">
        <v>45</v>
      </c>
      <c r="Q871" s="35" t="s">
        <v>45</v>
      </c>
      <c r="R871" s="35" t="s">
        <v>45</v>
      </c>
      <c r="S871" s="35" t="s">
        <v>45</v>
      </c>
      <c r="T871" s="35" t="s">
        <v>45</v>
      </c>
      <c r="U871" s="35" t="s">
        <v>45</v>
      </c>
      <c r="V871" s="66" t="s">
        <v>45</v>
      </c>
      <c r="W871" s="35" t="s">
        <v>45</v>
      </c>
      <c r="X871" s="35" t="s">
        <v>45</v>
      </c>
      <c r="Y871" s="35" t="s">
        <v>45</v>
      </c>
      <c r="Z871" s="38" t="str">
        <f t="array" ref="Z871">IFERROR(xlookup(C:C,'Follow up.1'!A:A,'Follow up.1'!AF:AF),"-")</f>
        <v> 3/25</v>
      </c>
      <c r="AA871" s="32" t="s">
        <v>46</v>
      </c>
      <c r="AB871" s="32" t="s">
        <v>57</v>
      </c>
      <c r="AC871" s="31"/>
      <c r="AD871" s="31"/>
      <c r="AE871" s="31"/>
      <c r="AF871" s="31"/>
      <c r="AG871" s="31"/>
      <c r="AH871" s="31"/>
      <c r="AI871" s="31"/>
      <c r="AJ871" s="31"/>
      <c r="AK871" s="31"/>
      <c r="AL871" s="31"/>
      <c r="AM871" s="31"/>
      <c r="AN871" s="39" t="str">
        <f t="array" ref="AN871">IFNA(TEXT(XLOOKUP(C:C,'Follow up.2'!B:B,'Follow up.2'!AF:AF),if(left(B871,1)="3","x", "mm/yyyy")), "-")</f>
        <v/>
      </c>
      <c r="AO871" s="31"/>
      <c r="AP871" s="27"/>
      <c r="AQ871" s="3"/>
      <c r="AR871" s="3"/>
      <c r="AS871" s="3"/>
      <c r="AT871" s="3"/>
      <c r="AU871" s="3"/>
      <c r="AV871" s="3"/>
      <c r="AW871" s="3"/>
      <c r="AX871" s="3"/>
      <c r="AY871" s="3"/>
      <c r="AZ871" s="3"/>
      <c r="BA871" s="3"/>
      <c r="BB871" s="3"/>
      <c r="BC871" s="3"/>
      <c r="BD871" s="3"/>
      <c r="BE871" s="3"/>
      <c r="BF871" s="3"/>
      <c r="BG871" s="3"/>
      <c r="BH871" s="3"/>
      <c r="BI871" s="3"/>
    </row>
    <row r="872" ht="12.75" customHeight="1">
      <c r="A872" s="1"/>
      <c r="B872" s="1">
        <f t="array" ref="B872">ifna(iferror(xlookup(C:C,'1000'!A:A,'1000'!D:D),iferror(xlookup(C:C,'2000'!A:A,'2000'!D:D),xlookup(C:C,'3000'!A:A,'3000'!D:D))),"-")</f>
        <v>3058</v>
      </c>
      <c r="C872" s="26">
        <v>322.0</v>
      </c>
      <c r="D872" s="27" t="s">
        <v>3313</v>
      </c>
      <c r="E872" s="27" t="s">
        <v>1345</v>
      </c>
      <c r="F872" s="27" t="s">
        <v>50</v>
      </c>
      <c r="G872" s="27" t="s">
        <v>3283</v>
      </c>
      <c r="H872" s="28">
        <v>0.0</v>
      </c>
      <c r="I872" s="29">
        <v>0.0</v>
      </c>
      <c r="J872" s="27" t="s">
        <v>3314</v>
      </c>
      <c r="K872" s="30"/>
      <c r="L872" s="31"/>
      <c r="M872" s="31"/>
      <c r="N872" s="33" t="s">
        <v>654</v>
      </c>
      <c r="O872" s="95" t="s">
        <v>654</v>
      </c>
      <c r="P872" s="35" t="s">
        <v>45</v>
      </c>
      <c r="Q872" s="35" t="s">
        <v>45</v>
      </c>
      <c r="R872" s="35" t="s">
        <v>45</v>
      </c>
      <c r="S872" s="35" t="s">
        <v>45</v>
      </c>
      <c r="T872" s="35" t="s">
        <v>45</v>
      </c>
      <c r="U872" s="35" t="s">
        <v>45</v>
      </c>
      <c r="V872" s="35" t="s">
        <v>45</v>
      </c>
      <c r="W872" s="35" t="s">
        <v>45</v>
      </c>
      <c r="X872" s="35" t="s">
        <v>45</v>
      </c>
      <c r="Y872" s="35" t="s">
        <v>45</v>
      </c>
      <c r="Z872" s="38" t="str">
        <f t="array" ref="Z872">IFERROR(xlookup(C:C,'Follow up.1'!A:A,'Follow up.1'!AF:AF),"-")</f>
        <v> 3/25</v>
      </c>
      <c r="AA872" s="32" t="s">
        <v>46</v>
      </c>
      <c r="AB872" s="32" t="s">
        <v>86</v>
      </c>
      <c r="AC872" s="32" t="s">
        <v>68</v>
      </c>
      <c r="AD872" s="32" t="s">
        <v>68</v>
      </c>
      <c r="AE872" s="32"/>
      <c r="AF872" s="32" t="s">
        <v>46</v>
      </c>
      <c r="AG872" s="32" t="s">
        <v>46</v>
      </c>
      <c r="AH872" s="32"/>
      <c r="AI872" s="85" t="s">
        <v>46</v>
      </c>
      <c r="AJ872" s="32" t="s">
        <v>57</v>
      </c>
      <c r="AK872" s="32" t="s">
        <v>57</v>
      </c>
      <c r="AL872" s="32" t="s">
        <v>57</v>
      </c>
      <c r="AM872" s="32" t="s">
        <v>121</v>
      </c>
      <c r="AN872" s="39" t="str">
        <f t="array" ref="AN872">IFNA(TEXT(XLOOKUP(C:C,'Follow up.2'!B:B,'Follow up.2'!AF:AF),if(left(B872,1)="3","x", "mm/yyyy")), "-")</f>
        <v>x</v>
      </c>
      <c r="AO872" s="31"/>
      <c r="AP872" s="27"/>
      <c r="AQ872" s="3"/>
      <c r="AR872" s="3"/>
      <c r="AS872" s="3"/>
      <c r="AT872" s="3"/>
      <c r="AU872" s="3"/>
      <c r="AV872" s="3"/>
      <c r="AW872" s="3"/>
      <c r="AX872" s="3"/>
      <c r="AY872" s="3"/>
      <c r="AZ872" s="3"/>
      <c r="BA872" s="3"/>
      <c r="BB872" s="3"/>
      <c r="BC872" s="3"/>
      <c r="BD872" s="3"/>
      <c r="BE872" s="3"/>
      <c r="BF872" s="3"/>
      <c r="BG872" s="3"/>
      <c r="BH872" s="3"/>
      <c r="BI872" s="3"/>
    </row>
    <row r="873" ht="12.75" customHeight="1">
      <c r="A873" s="1"/>
      <c r="B873" s="1">
        <f t="array" ref="B873">ifna(iferror(xlookup(C:C,'1000'!A:A,'1000'!D:D),iferror(xlookup(C:C,'2000'!A:A,'2000'!D:D),xlookup(C:C,'3000'!A:A,'3000'!D:D))),"-")</f>
        <v>3081</v>
      </c>
      <c r="C873" s="26">
        <v>473.0</v>
      </c>
      <c r="D873" s="27" t="s">
        <v>3315</v>
      </c>
      <c r="E873" s="27" t="s">
        <v>3316</v>
      </c>
      <c r="F873" s="27" t="s">
        <v>50</v>
      </c>
      <c r="G873" s="27" t="s">
        <v>3283</v>
      </c>
      <c r="H873" s="28">
        <v>0.0</v>
      </c>
      <c r="I873" s="29">
        <v>0.0</v>
      </c>
      <c r="J873" s="27" t="s">
        <v>3317</v>
      </c>
      <c r="K873" s="30" t="s">
        <v>3318</v>
      </c>
      <c r="L873" s="31" t="s">
        <v>3318</v>
      </c>
      <c r="M873" s="51" t="s">
        <v>895</v>
      </c>
      <c r="N873" s="33" t="s">
        <v>654</v>
      </c>
      <c r="O873" s="86" t="s">
        <v>654</v>
      </c>
      <c r="P873" s="35" t="s">
        <v>45</v>
      </c>
      <c r="Q873" s="35" t="s">
        <v>45</v>
      </c>
      <c r="R873" s="35" t="s">
        <v>45</v>
      </c>
      <c r="S873" s="35" t="s">
        <v>45</v>
      </c>
      <c r="T873" s="35" t="s">
        <v>45</v>
      </c>
      <c r="U873" s="35" t="s">
        <v>45</v>
      </c>
      <c r="V873" s="66" t="s">
        <v>45</v>
      </c>
      <c r="W873" s="35" t="s">
        <v>45</v>
      </c>
      <c r="X873" s="35" t="s">
        <v>45</v>
      </c>
      <c r="Y873" s="35" t="s">
        <v>45</v>
      </c>
      <c r="Z873" s="38" t="str">
        <f t="array" ref="Z873">IFERROR(xlookup(C:C,'Follow up.1'!A:A,'Follow up.1'!AF:AF),"-")</f>
        <v> 4/25</v>
      </c>
      <c r="AA873" s="32" t="s">
        <v>46</v>
      </c>
      <c r="AB873" s="31"/>
      <c r="AC873" s="31"/>
      <c r="AD873" s="31"/>
      <c r="AE873" s="31"/>
      <c r="AF873" s="31"/>
      <c r="AG873" s="31"/>
      <c r="AH873" s="31"/>
      <c r="AI873" s="31"/>
      <c r="AJ873" s="31"/>
      <c r="AK873" s="31"/>
      <c r="AL873" s="31"/>
      <c r="AM873" s="31"/>
      <c r="AN873" s="39" t="str">
        <f t="array" ref="AN873">IFNA(TEXT(XLOOKUP(C:C,'Follow up.2'!B:B,'Follow up.2'!AF:AF),if(left(B873,1)="3","x", "mm/yyyy")), "-")</f>
        <v/>
      </c>
      <c r="AO873" s="31"/>
      <c r="AP873" s="27"/>
      <c r="AQ873" s="3"/>
      <c r="AR873" s="3"/>
      <c r="AS873" s="3"/>
      <c r="AT873" s="3"/>
      <c r="AU873" s="3"/>
      <c r="AV873" s="3"/>
      <c r="AW873" s="3"/>
      <c r="AX873" s="3"/>
      <c r="AY873" s="3"/>
      <c r="AZ873" s="3"/>
      <c r="BA873" s="3"/>
      <c r="BB873" s="3"/>
      <c r="BC873" s="3"/>
      <c r="BD873" s="3"/>
      <c r="BE873" s="3"/>
      <c r="BF873" s="3"/>
      <c r="BG873" s="3"/>
      <c r="BH873" s="3"/>
      <c r="BI873" s="3"/>
    </row>
    <row r="874" ht="12.75" customHeight="1">
      <c r="A874" s="1"/>
      <c r="B874" s="1">
        <f t="array" ref="B874">ifna(iferror(xlookup(C:C,'1000'!A:A,'1000'!D:D),iferror(xlookup(C:C,'2000'!A:A,'2000'!D:D),xlookup(C:C,'3000'!A:A,'3000'!D:D))),"-")</f>
        <v>3084</v>
      </c>
      <c r="C874" s="26">
        <v>487.0</v>
      </c>
      <c r="D874" s="27" t="s">
        <v>3319</v>
      </c>
      <c r="E874" s="27" t="s">
        <v>3320</v>
      </c>
      <c r="F874" s="27" t="s">
        <v>50</v>
      </c>
      <c r="G874" s="27" t="s">
        <v>3283</v>
      </c>
      <c r="H874" s="28">
        <v>0.0</v>
      </c>
      <c r="I874" s="29">
        <v>0.0</v>
      </c>
      <c r="J874" s="27" t="s">
        <v>3321</v>
      </c>
      <c r="K874" s="30" t="s">
        <v>3322</v>
      </c>
      <c r="L874" s="27" t="s">
        <v>3322</v>
      </c>
      <c r="M874" s="32" t="s">
        <v>3323</v>
      </c>
      <c r="N874" s="33" t="s">
        <v>654</v>
      </c>
      <c r="O874" s="145" t="s">
        <v>654</v>
      </c>
      <c r="P874" s="66" t="s">
        <v>45</v>
      </c>
      <c r="Q874" s="66" t="s">
        <v>45</v>
      </c>
      <c r="R874" s="66" t="s">
        <v>45</v>
      </c>
      <c r="S874" s="66" t="s">
        <v>45</v>
      </c>
      <c r="T874" s="66" t="s">
        <v>45</v>
      </c>
      <c r="U874" s="66" t="s">
        <v>45</v>
      </c>
      <c r="V874" s="66" t="s">
        <v>45</v>
      </c>
      <c r="W874" s="66" t="s">
        <v>45</v>
      </c>
      <c r="X874" s="66" t="s">
        <v>45</v>
      </c>
      <c r="Y874" s="66" t="s">
        <v>45</v>
      </c>
      <c r="Z874" s="38" t="str">
        <f t="array" ref="Z874">IFERROR(xlookup(C:C,'Follow up.1'!A:A,'Follow up.1'!AF:AF),"-")</f>
        <v> 4/25</v>
      </c>
      <c r="AA874" s="32" t="s">
        <v>46</v>
      </c>
      <c r="AB874" s="42" t="s">
        <v>56</v>
      </c>
      <c r="AC874" s="42" t="s">
        <v>46</v>
      </c>
      <c r="AD874" s="42" t="s">
        <v>46</v>
      </c>
      <c r="AE874" s="27"/>
      <c r="AF874" s="27"/>
      <c r="AG874" s="27"/>
      <c r="AH874" s="27"/>
      <c r="AI874" s="27"/>
      <c r="AJ874" s="27"/>
      <c r="AK874" s="27"/>
      <c r="AL874" s="27"/>
      <c r="AM874" s="27"/>
      <c r="AN874" s="39" t="str">
        <f t="array" ref="AN874">IFNA(TEXT(XLOOKUP(C:C,'Follow up.2'!B:B,'Follow up.2'!AF:AF),if(left(B874,1)="3","x", "mm/yyyy")), "-")</f>
        <v/>
      </c>
      <c r="AO874" s="27"/>
      <c r="AP874" s="27"/>
      <c r="AQ874" s="3"/>
      <c r="AR874" s="3"/>
      <c r="AS874" s="3"/>
      <c r="AT874" s="3"/>
      <c r="AU874" s="3"/>
      <c r="AV874" s="3"/>
      <c r="AW874" s="3"/>
      <c r="AX874" s="3"/>
      <c r="AY874" s="3"/>
      <c r="AZ874" s="3"/>
      <c r="BA874" s="3"/>
      <c r="BB874" s="3"/>
      <c r="BC874" s="3"/>
      <c r="BD874" s="3"/>
      <c r="BE874" s="3"/>
      <c r="BF874" s="3"/>
      <c r="BG874" s="3"/>
      <c r="BH874" s="3"/>
      <c r="BI874" s="3"/>
    </row>
    <row r="875" ht="12.75" customHeight="1">
      <c r="A875" s="1"/>
      <c r="B875" s="1">
        <f t="array" ref="B875">ifna(iferror(xlookup(C:C,'1000'!A:A,'1000'!D:D),iferror(xlookup(C:C,'2000'!A:A,'2000'!D:D),xlookup(C:C,'3000'!A:A,'3000'!D:D))),"-")</f>
        <v>3085</v>
      </c>
      <c r="C875" s="26">
        <v>493.0</v>
      </c>
      <c r="D875" s="27" t="s">
        <v>3324</v>
      </c>
      <c r="E875" s="27" t="s">
        <v>3325</v>
      </c>
      <c r="F875" s="27" t="s">
        <v>50</v>
      </c>
      <c r="G875" s="27" t="s">
        <v>3283</v>
      </c>
      <c r="H875" s="28">
        <v>0.0</v>
      </c>
      <c r="I875" s="29">
        <v>0.0</v>
      </c>
      <c r="J875" s="27" t="s">
        <v>3326</v>
      </c>
      <c r="K875" s="30" t="s">
        <v>3327</v>
      </c>
      <c r="L875" s="31" t="s">
        <v>3327</v>
      </c>
      <c r="M875" s="51" t="s">
        <v>3328</v>
      </c>
      <c r="N875" s="33" t="s">
        <v>654</v>
      </c>
      <c r="O875" s="145" t="s">
        <v>654</v>
      </c>
      <c r="P875" s="66" t="s">
        <v>45</v>
      </c>
      <c r="Q875" s="66" t="s">
        <v>45</v>
      </c>
      <c r="R875" s="66" t="s">
        <v>45</v>
      </c>
      <c r="S875" s="66" t="s">
        <v>45</v>
      </c>
      <c r="T875" s="66" t="s">
        <v>45</v>
      </c>
      <c r="U875" s="66" t="s">
        <v>45</v>
      </c>
      <c r="V875" s="66" t="s">
        <v>45</v>
      </c>
      <c r="W875" s="66" t="s">
        <v>45</v>
      </c>
      <c r="X875" s="66" t="s">
        <v>45</v>
      </c>
      <c r="Y875" s="66" t="s">
        <v>45</v>
      </c>
      <c r="Z875" s="38" t="str">
        <f t="array" ref="Z875">IFERROR(xlookup(C:C,'Follow up.1'!A:A,'Follow up.1'!AF:AF),"-")</f>
        <v> 4/25</v>
      </c>
      <c r="AA875" s="32" t="s">
        <v>46</v>
      </c>
      <c r="AB875" s="31"/>
      <c r="AC875" s="31"/>
      <c r="AD875" s="31"/>
      <c r="AE875" s="31"/>
      <c r="AF875" s="31"/>
      <c r="AG875" s="31"/>
      <c r="AH875" s="31"/>
      <c r="AI875" s="31"/>
      <c r="AJ875" s="31"/>
      <c r="AK875" s="31"/>
      <c r="AL875" s="31"/>
      <c r="AM875" s="31"/>
      <c r="AN875" s="39" t="str">
        <f t="array" ref="AN875">IFNA(TEXT(XLOOKUP(C:C,'Follow up.2'!B:B,'Follow up.2'!AF:AF),if(left(B875,1)="3","x", "mm/yyyy")), "-")</f>
        <v/>
      </c>
      <c r="AO875" s="31"/>
      <c r="AP875" s="27"/>
      <c r="AQ875" s="3"/>
      <c r="AR875" s="3"/>
      <c r="AS875" s="3"/>
      <c r="AT875" s="3"/>
      <c r="AU875" s="3"/>
      <c r="AV875" s="3"/>
      <c r="AW875" s="3"/>
      <c r="AX875" s="3"/>
      <c r="AY875" s="3"/>
      <c r="AZ875" s="3"/>
      <c r="BA875" s="3"/>
      <c r="BB875" s="3"/>
      <c r="BC875" s="3"/>
      <c r="BD875" s="3"/>
      <c r="BE875" s="3"/>
      <c r="BF875" s="3"/>
      <c r="BG875" s="3"/>
      <c r="BH875" s="3"/>
      <c r="BI875" s="3"/>
    </row>
    <row r="876" ht="12.75" customHeight="1">
      <c r="A876" s="1"/>
      <c r="B876" s="1">
        <f t="array" ref="B876">ifna(iferror(xlookup(C:C,'1000'!A:A,'1000'!D:D),iferror(xlookup(C:C,'2000'!A:A,'2000'!D:D),xlookup(C:C,'3000'!A:A,'3000'!D:D))),"-")</f>
        <v>3087</v>
      </c>
      <c r="C876" s="26">
        <v>472.0</v>
      </c>
      <c r="D876" s="27" t="s">
        <v>2907</v>
      </c>
      <c r="E876" s="27" t="s">
        <v>3329</v>
      </c>
      <c r="F876" s="27" t="s">
        <v>50</v>
      </c>
      <c r="G876" s="27" t="s">
        <v>3283</v>
      </c>
      <c r="H876" s="28">
        <v>0.0</v>
      </c>
      <c r="I876" s="29">
        <v>0.0</v>
      </c>
      <c r="J876" s="27" t="s">
        <v>3330</v>
      </c>
      <c r="K876" s="30" t="s">
        <v>3331</v>
      </c>
      <c r="L876" s="31" t="s">
        <v>3331</v>
      </c>
      <c r="M876" s="32"/>
      <c r="N876" s="33" t="s">
        <v>654</v>
      </c>
      <c r="O876" s="145" t="s">
        <v>654</v>
      </c>
      <c r="P876" s="35" t="s">
        <v>45</v>
      </c>
      <c r="Q876" s="35" t="s">
        <v>45</v>
      </c>
      <c r="R876" s="35" t="s">
        <v>45</v>
      </c>
      <c r="S876" s="35" t="s">
        <v>45</v>
      </c>
      <c r="T876" s="35" t="s">
        <v>45</v>
      </c>
      <c r="U876" s="35" t="s">
        <v>45</v>
      </c>
      <c r="V876" s="66" t="s">
        <v>45</v>
      </c>
      <c r="W876" s="35" t="s">
        <v>45</v>
      </c>
      <c r="X876" s="35" t="s">
        <v>45</v>
      </c>
      <c r="Y876" s="35" t="s">
        <v>45</v>
      </c>
      <c r="Z876" s="38" t="str">
        <f t="array" ref="Z876">IFERROR(xlookup(C:C,'Follow up.1'!A:A,'Follow up.1'!AF:AF),"-")</f>
        <v> 4/25</v>
      </c>
      <c r="AA876" s="32" t="s">
        <v>46</v>
      </c>
      <c r="AB876" s="31"/>
      <c r="AC876" s="31"/>
      <c r="AD876" s="31"/>
      <c r="AE876" s="31"/>
      <c r="AF876" s="31"/>
      <c r="AG876" s="31"/>
      <c r="AH876" s="31"/>
      <c r="AI876" s="31"/>
      <c r="AJ876" s="31"/>
      <c r="AK876" s="31"/>
      <c r="AL876" s="31"/>
      <c r="AM876" s="31"/>
      <c r="AN876" s="39" t="str">
        <f t="array" ref="AN876">IFNA(TEXT(XLOOKUP(C:C,'Follow up.2'!B:B,'Follow up.2'!AF:AF),if(left(B876,1)="3","x", "mm/yyyy")), "-")</f>
        <v/>
      </c>
      <c r="AO876" s="31"/>
      <c r="AP876" s="27"/>
      <c r="AQ876" s="3"/>
      <c r="AR876" s="3"/>
      <c r="AS876" s="3"/>
      <c r="AT876" s="3"/>
      <c r="AU876" s="3"/>
      <c r="AV876" s="3"/>
      <c r="AW876" s="3"/>
      <c r="AX876" s="3"/>
      <c r="AY876" s="3"/>
      <c r="AZ876" s="3"/>
      <c r="BA876" s="3"/>
      <c r="BB876" s="3"/>
      <c r="BC876" s="3"/>
      <c r="BD876" s="3"/>
      <c r="BE876" s="3"/>
      <c r="BF876" s="3"/>
      <c r="BG876" s="3"/>
      <c r="BH876" s="3"/>
      <c r="BI876" s="3"/>
    </row>
    <row r="877" ht="12.75" customHeight="1">
      <c r="A877" s="1"/>
      <c r="B877" s="1">
        <f t="array" ref="B877">ifna(iferror(xlookup(C:C,'1000'!A:A,'1000'!D:D),iferror(xlookup(C:C,'2000'!A:A,'2000'!D:D),xlookup(C:C,'3000'!A:A,'3000'!D:D))),"-")</f>
        <v>3096</v>
      </c>
      <c r="C877" s="26">
        <v>502.0</v>
      </c>
      <c r="D877" s="27" t="s">
        <v>3332</v>
      </c>
      <c r="E877" s="27" t="s">
        <v>3333</v>
      </c>
      <c r="F877" s="27" t="s">
        <v>50</v>
      </c>
      <c r="G877" s="27" t="s">
        <v>3283</v>
      </c>
      <c r="H877" s="28">
        <v>0.0</v>
      </c>
      <c r="I877" s="29">
        <v>0.0</v>
      </c>
      <c r="J877" s="27" t="s">
        <v>3334</v>
      </c>
      <c r="K877" s="30" t="s">
        <v>3335</v>
      </c>
      <c r="L877" s="31" t="s">
        <v>3335</v>
      </c>
      <c r="M877" s="51" t="s">
        <v>895</v>
      </c>
      <c r="N877" s="33" t="s">
        <v>654</v>
      </c>
      <c r="O877" s="145" t="s">
        <v>654</v>
      </c>
      <c r="P877" s="35" t="s">
        <v>45</v>
      </c>
      <c r="Q877" s="35" t="s">
        <v>45</v>
      </c>
      <c r="R877" s="35" t="s">
        <v>45</v>
      </c>
      <c r="S877" s="35" t="s">
        <v>45</v>
      </c>
      <c r="T877" s="35" t="s">
        <v>45</v>
      </c>
      <c r="U877" s="35" t="s">
        <v>45</v>
      </c>
      <c r="V877" s="66" t="s">
        <v>45</v>
      </c>
      <c r="W877" s="35" t="s">
        <v>45</v>
      </c>
      <c r="X877" s="35" t="s">
        <v>45</v>
      </c>
      <c r="Y877" s="35" t="s">
        <v>45</v>
      </c>
      <c r="Z877" s="38" t="str">
        <f t="array" ref="Z877">IFERROR(xlookup(C:C,'Follow up.1'!A:A,'Follow up.1'!AF:AF),"-")</f>
        <v> 4/25</v>
      </c>
      <c r="AA877" s="32" t="s">
        <v>46</v>
      </c>
      <c r="AB877" s="31"/>
      <c r="AC877" s="31"/>
      <c r="AD877" s="31"/>
      <c r="AE877" s="31"/>
      <c r="AF877" s="31"/>
      <c r="AG877" s="31"/>
      <c r="AH877" s="31"/>
      <c r="AI877" s="31"/>
      <c r="AJ877" s="31"/>
      <c r="AK877" s="31"/>
      <c r="AL877" s="31"/>
      <c r="AM877" s="31"/>
      <c r="AN877" s="39" t="str">
        <f t="array" ref="AN877">IFNA(TEXT(XLOOKUP(C:C,'Follow up.2'!B:B,'Follow up.2'!AF:AF),if(left(B877,1)="3","x", "mm/yyyy")), "-")</f>
        <v/>
      </c>
      <c r="AO877" s="31"/>
      <c r="AP877" s="27"/>
      <c r="AQ877" s="3"/>
      <c r="AR877" s="3"/>
      <c r="AS877" s="3"/>
      <c r="AT877" s="3"/>
      <c r="AU877" s="3"/>
      <c r="AV877" s="3"/>
      <c r="AW877" s="3"/>
      <c r="AX877" s="231"/>
      <c r="AY877" s="232"/>
      <c r="AZ877" s="232"/>
      <c r="BA877" s="232"/>
      <c r="BB877" s="232"/>
      <c r="BC877" s="232"/>
      <c r="BD877" s="232"/>
      <c r="BE877" s="232"/>
      <c r="BF877" s="232"/>
      <c r="BG877" s="232"/>
      <c r="BH877" s="232"/>
      <c r="BI877" s="232"/>
    </row>
    <row r="878" ht="12.75" customHeight="1">
      <c r="A878" s="1"/>
      <c r="B878" s="1">
        <f t="array" ref="B878">ifna(iferror(xlookup(C:C,'1000'!A:A,'1000'!D:D),iferror(xlookup(C:C,'2000'!A:A,'2000'!D:D),xlookup(C:C,'3000'!A:A,'3000'!D:D))),"-")</f>
        <v>3097</v>
      </c>
      <c r="C878" s="26">
        <v>489.0</v>
      </c>
      <c r="D878" s="27" t="s">
        <v>3336</v>
      </c>
      <c r="E878" s="27" t="s">
        <v>3337</v>
      </c>
      <c r="F878" s="27" t="s">
        <v>50</v>
      </c>
      <c r="G878" s="27" t="s">
        <v>3283</v>
      </c>
      <c r="H878" s="28">
        <v>0.0</v>
      </c>
      <c r="I878" s="29">
        <v>0.0</v>
      </c>
      <c r="J878" s="27" t="s">
        <v>3338</v>
      </c>
      <c r="K878" s="30" t="s">
        <v>3339</v>
      </c>
      <c r="L878" s="31" t="s">
        <v>3339</v>
      </c>
      <c r="M878" s="32"/>
      <c r="N878" s="33" t="s">
        <v>654</v>
      </c>
      <c r="O878" s="86" t="s">
        <v>654</v>
      </c>
      <c r="P878" s="66" t="s">
        <v>45</v>
      </c>
      <c r="Q878" s="66" t="s">
        <v>45</v>
      </c>
      <c r="R878" s="66" t="s">
        <v>45</v>
      </c>
      <c r="S878" s="66" t="s">
        <v>45</v>
      </c>
      <c r="T878" s="66" t="s">
        <v>45</v>
      </c>
      <c r="U878" s="66" t="s">
        <v>45</v>
      </c>
      <c r="V878" s="66" t="s">
        <v>45</v>
      </c>
      <c r="W878" s="66" t="s">
        <v>45</v>
      </c>
      <c r="X878" s="66" t="s">
        <v>45</v>
      </c>
      <c r="Y878" s="66" t="s">
        <v>45</v>
      </c>
      <c r="Z878" s="38" t="str">
        <f t="array" ref="Z878">IFERROR(xlookup(C:C,'Follow up.1'!A:A,'Follow up.1'!AF:AF),"-")</f>
        <v> 4/25</v>
      </c>
      <c r="AA878" s="32" t="s">
        <v>46</v>
      </c>
      <c r="AB878" s="32" t="s">
        <v>86</v>
      </c>
      <c r="AC878" s="32" t="s">
        <v>86</v>
      </c>
      <c r="AD878" s="32" t="s">
        <v>86</v>
      </c>
      <c r="AE878" s="32"/>
      <c r="AF878" s="32" t="s">
        <v>86</v>
      </c>
      <c r="AG878" s="32" t="s">
        <v>68</v>
      </c>
      <c r="AH878" s="32"/>
      <c r="AI878" s="122" t="s">
        <v>57</v>
      </c>
      <c r="AJ878" s="32" t="s">
        <v>56</v>
      </c>
      <c r="AK878" s="32" t="s">
        <v>68</v>
      </c>
      <c r="AL878" s="32" t="s">
        <v>86</v>
      </c>
      <c r="AM878" s="32" t="s">
        <v>121</v>
      </c>
      <c r="AN878" s="39" t="str">
        <f t="array" ref="AN878">IFNA(TEXT(XLOOKUP(C:C,'Follow up.2'!B:B,'Follow up.2'!AF:AF),if(left(B878,1)="3","x", "mm/yyyy")), "-")</f>
        <v>x</v>
      </c>
      <c r="AO878" s="31"/>
      <c r="AP878" s="27"/>
      <c r="AQ878" s="3"/>
      <c r="AR878" s="3"/>
      <c r="AS878" s="3"/>
      <c r="AT878" s="3"/>
      <c r="AU878" s="3"/>
      <c r="AV878" s="3"/>
      <c r="AW878" s="3"/>
      <c r="AX878" s="3"/>
      <c r="AY878" s="3"/>
      <c r="AZ878" s="3"/>
      <c r="BA878" s="3"/>
      <c r="BB878" s="3"/>
      <c r="BC878" s="3"/>
      <c r="BD878" s="3"/>
      <c r="BE878" s="3"/>
      <c r="BF878" s="3"/>
      <c r="BG878" s="3"/>
      <c r="BH878" s="3"/>
      <c r="BI878" s="3"/>
    </row>
    <row r="879" ht="12.75" customHeight="1">
      <c r="A879" s="1"/>
      <c r="B879" s="1">
        <f t="array" ref="B879">ifna(iferror(xlookup(C:C,'1000'!A:A,'1000'!D:D),iferror(xlookup(C:C,'2000'!A:A,'2000'!D:D),xlookup(C:C,'3000'!A:A,'3000'!D:D))),"-")</f>
        <v>3098</v>
      </c>
      <c r="C879" s="26">
        <v>544.0</v>
      </c>
      <c r="D879" s="27" t="s">
        <v>1089</v>
      </c>
      <c r="E879" s="27" t="s">
        <v>3340</v>
      </c>
      <c r="F879" s="27" t="s">
        <v>50</v>
      </c>
      <c r="G879" s="27" t="s">
        <v>3283</v>
      </c>
      <c r="H879" s="28">
        <v>0.0</v>
      </c>
      <c r="I879" s="29">
        <v>0.0</v>
      </c>
      <c r="J879" s="27" t="s">
        <v>3341</v>
      </c>
      <c r="K879" s="30" t="s">
        <v>3342</v>
      </c>
      <c r="L879" s="31" t="s">
        <v>3342</v>
      </c>
      <c r="M879" s="32"/>
      <c r="N879" s="33" t="s">
        <v>654</v>
      </c>
      <c r="O879" s="86" t="s">
        <v>654</v>
      </c>
      <c r="P879" s="35" t="s">
        <v>45</v>
      </c>
      <c r="Q879" s="35" t="s">
        <v>45</v>
      </c>
      <c r="R879" s="35" t="s">
        <v>45</v>
      </c>
      <c r="S879" s="35" t="s">
        <v>45</v>
      </c>
      <c r="T879" s="35" t="s">
        <v>45</v>
      </c>
      <c r="U879" s="35" t="s">
        <v>45</v>
      </c>
      <c r="V879" s="66" t="s">
        <v>45</v>
      </c>
      <c r="W879" s="35" t="s">
        <v>45</v>
      </c>
      <c r="X879" s="35" t="s">
        <v>45</v>
      </c>
      <c r="Y879" s="35" t="s">
        <v>45</v>
      </c>
      <c r="Z879" s="38" t="str">
        <f t="array" ref="Z879">IFERROR(xlookup(C:C,'Follow up.1'!A:A,'Follow up.1'!AF:AF),"-")</f>
        <v> 4/25</v>
      </c>
      <c r="AA879" s="32" t="s">
        <v>46</v>
      </c>
      <c r="AB879" s="32" t="s">
        <v>46</v>
      </c>
      <c r="AC879" s="32" t="s">
        <v>46</v>
      </c>
      <c r="AD879" s="32" t="s">
        <v>46</v>
      </c>
      <c r="AE879" s="32"/>
      <c r="AF879" s="32" t="s">
        <v>46</v>
      </c>
      <c r="AG879" s="32" t="s">
        <v>68</v>
      </c>
      <c r="AH879" s="32"/>
      <c r="AI879" s="32" t="s">
        <v>57</v>
      </c>
      <c r="AJ879" s="32" t="s">
        <v>57</v>
      </c>
      <c r="AK879" s="32" t="s">
        <v>57</v>
      </c>
      <c r="AL879" s="32" t="s">
        <v>57</v>
      </c>
      <c r="AM879" s="32" t="s">
        <v>121</v>
      </c>
      <c r="AN879" s="39" t="str">
        <f t="array" ref="AN879">IFNA(TEXT(XLOOKUP(C:C,'Follow up.2'!B:B,'Follow up.2'!AF:AF),if(left(B879,1)="3","x", "mm/yyyy")), "-")</f>
        <v>x</v>
      </c>
      <c r="AO879" s="31"/>
      <c r="AP879" s="27"/>
      <c r="AQ879" s="3"/>
      <c r="AR879" s="3"/>
      <c r="AS879" s="3"/>
      <c r="AT879" s="3"/>
      <c r="AU879" s="3"/>
      <c r="AV879" s="3"/>
      <c r="AW879" s="3"/>
      <c r="AX879" s="3"/>
      <c r="AY879" s="3"/>
      <c r="AZ879" s="3"/>
      <c r="BA879" s="3"/>
      <c r="BB879" s="3"/>
      <c r="BC879" s="3"/>
      <c r="BD879" s="3"/>
      <c r="BE879" s="3"/>
      <c r="BF879" s="3"/>
      <c r="BG879" s="3"/>
      <c r="BH879" s="3"/>
      <c r="BI879" s="3"/>
    </row>
    <row r="880" ht="12.75" customHeight="1">
      <c r="A880" s="1"/>
      <c r="B880" s="1">
        <f t="array" ref="B880">ifna(iferror(xlookup(C:C,'1000'!A:A,'1000'!D:D),iferror(xlookup(C:C,'2000'!A:A,'2000'!D:D),xlookup(C:C,'3000'!A:A,'3000'!D:D))),"-")</f>
        <v>3100</v>
      </c>
      <c r="C880" s="26">
        <v>562.0</v>
      </c>
      <c r="D880" s="27" t="s">
        <v>3343</v>
      </c>
      <c r="E880" s="27" t="s">
        <v>3344</v>
      </c>
      <c r="F880" s="27" t="s">
        <v>50</v>
      </c>
      <c r="G880" s="27" t="s">
        <v>3283</v>
      </c>
      <c r="H880" s="28">
        <v>0.0</v>
      </c>
      <c r="I880" s="29">
        <v>0.0</v>
      </c>
      <c r="J880" s="27" t="s">
        <v>3345</v>
      </c>
      <c r="K880" s="30" t="s">
        <v>2738</v>
      </c>
      <c r="L880" s="31" t="s">
        <v>2738</v>
      </c>
      <c r="M880" s="32"/>
      <c r="N880" s="33" t="s">
        <v>654</v>
      </c>
      <c r="O880" s="86" t="s">
        <v>654</v>
      </c>
      <c r="P880" s="35" t="s">
        <v>45</v>
      </c>
      <c r="Q880" s="35" t="s">
        <v>45</v>
      </c>
      <c r="R880" s="35" t="s">
        <v>45</v>
      </c>
      <c r="S880" s="35" t="s">
        <v>45</v>
      </c>
      <c r="T880" s="35" t="s">
        <v>45</v>
      </c>
      <c r="U880" s="35" t="s">
        <v>45</v>
      </c>
      <c r="V880" s="66" t="s">
        <v>45</v>
      </c>
      <c r="W880" s="35" t="s">
        <v>45</v>
      </c>
      <c r="X880" s="35" t="s">
        <v>45</v>
      </c>
      <c r="Y880" s="35" t="s">
        <v>45</v>
      </c>
      <c r="Z880" s="38" t="str">
        <f t="array" ref="Z880">IFERROR(xlookup(C:C,'Follow up.1'!A:A,'Follow up.1'!AF:AF),"-")</f>
        <v> 4/25</v>
      </c>
      <c r="AA880" s="32" t="s">
        <v>46</v>
      </c>
      <c r="AB880" s="31"/>
      <c r="AC880" s="31"/>
      <c r="AD880" s="31"/>
      <c r="AE880" s="31"/>
      <c r="AF880" s="31"/>
      <c r="AG880" s="31"/>
      <c r="AH880" s="31"/>
      <c r="AI880" s="31"/>
      <c r="AJ880" s="31"/>
      <c r="AK880" s="31"/>
      <c r="AL880" s="31"/>
      <c r="AM880" s="31"/>
      <c r="AN880" s="39" t="str">
        <f t="array" ref="AN880">IFNA(TEXT(XLOOKUP(C:C,'Follow up.2'!B:B,'Follow up.2'!AF:AF),if(left(B880,1)="3","x", "mm/yyyy")), "-")</f>
        <v/>
      </c>
      <c r="AO880" s="31"/>
      <c r="AP880" s="27"/>
      <c r="AQ880" s="3"/>
      <c r="AR880" s="3"/>
      <c r="AS880" s="3"/>
      <c r="AT880" s="3"/>
      <c r="AU880" s="3"/>
      <c r="AV880" s="3"/>
      <c r="AW880" s="3"/>
      <c r="AX880" s="3"/>
      <c r="AY880" s="3"/>
      <c r="AZ880" s="3"/>
      <c r="BA880" s="3"/>
      <c r="BB880" s="3"/>
      <c r="BC880" s="3"/>
      <c r="BD880" s="3"/>
      <c r="BE880" s="3"/>
      <c r="BF880" s="3"/>
      <c r="BG880" s="3"/>
      <c r="BH880" s="3"/>
      <c r="BI880" s="3"/>
    </row>
    <row r="881" ht="12.75" customHeight="1">
      <c r="A881" s="1"/>
      <c r="B881" s="1">
        <f t="array" ref="B881">ifna(iferror(xlookup(C:C,'1000'!A:A,'1000'!D:D),iferror(xlookup(C:C,'2000'!A:A,'2000'!D:D),xlookup(C:C,'3000'!A:A,'3000'!D:D))),"-")</f>
        <v>3117</v>
      </c>
      <c r="C881" s="26">
        <v>546.0</v>
      </c>
      <c r="D881" s="27" t="s">
        <v>3346</v>
      </c>
      <c r="E881" s="27" t="s">
        <v>438</v>
      </c>
      <c r="F881" s="27" t="s">
        <v>50</v>
      </c>
      <c r="G881" s="27" t="s">
        <v>3283</v>
      </c>
      <c r="H881" s="28">
        <v>0.0</v>
      </c>
      <c r="I881" s="29">
        <v>0.0</v>
      </c>
      <c r="J881" s="27" t="s">
        <v>3347</v>
      </c>
      <c r="K881" s="30" t="s">
        <v>3348</v>
      </c>
      <c r="L881" s="31" t="s">
        <v>3348</v>
      </c>
      <c r="M881" s="32"/>
      <c r="N881" s="33" t="s">
        <v>654</v>
      </c>
      <c r="O881" s="86" t="s">
        <v>654</v>
      </c>
      <c r="P881" s="66" t="s">
        <v>45</v>
      </c>
      <c r="Q881" s="66" t="s">
        <v>45</v>
      </c>
      <c r="R881" s="66" t="s">
        <v>45</v>
      </c>
      <c r="S881" s="66" t="s">
        <v>45</v>
      </c>
      <c r="T881" s="66" t="s">
        <v>45</v>
      </c>
      <c r="U881" s="66" t="s">
        <v>45</v>
      </c>
      <c r="V881" s="66" t="s">
        <v>45</v>
      </c>
      <c r="W881" s="66" t="s">
        <v>45</v>
      </c>
      <c r="X881" s="66" t="s">
        <v>45</v>
      </c>
      <c r="Y881" s="66" t="s">
        <v>45</v>
      </c>
      <c r="Z881" s="38" t="str">
        <f t="array" ref="Z881">IFERROR(xlookup(C:C,'Follow up.1'!A:A,'Follow up.1'!AF:AF),"-")</f>
        <v> 5/25</v>
      </c>
      <c r="AA881" s="32" t="s">
        <v>46</v>
      </c>
      <c r="AB881" s="32" t="s">
        <v>88</v>
      </c>
      <c r="AC881" s="32" t="s">
        <v>88</v>
      </c>
      <c r="AD881" s="32" t="s">
        <v>88</v>
      </c>
      <c r="AE881" s="32"/>
      <c r="AF881" s="32" t="s">
        <v>57</v>
      </c>
      <c r="AG881" s="32" t="s">
        <v>46</v>
      </c>
      <c r="AH881" s="32"/>
      <c r="AI881" s="32" t="s">
        <v>86</v>
      </c>
      <c r="AJ881" s="32" t="s">
        <v>57</v>
      </c>
      <c r="AK881" s="32" t="s">
        <v>86</v>
      </c>
      <c r="AL881" s="32" t="s">
        <v>57</v>
      </c>
      <c r="AM881" s="32" t="s">
        <v>121</v>
      </c>
      <c r="AN881" s="39" t="str">
        <f t="array" ref="AN881">IFNA(TEXT(XLOOKUP(C:C,'Follow up.2'!B:B,'Follow up.2'!AF:AF),if(left(B881,1)="3","x", "mm/yyyy")), "-")</f>
        <v>x</v>
      </c>
      <c r="AO881" s="31"/>
      <c r="AP881" s="27"/>
      <c r="AQ881" s="3"/>
      <c r="AR881" s="3"/>
      <c r="AS881" s="3"/>
      <c r="AT881" s="3"/>
      <c r="AU881" s="3"/>
      <c r="AV881" s="3"/>
      <c r="AW881" s="13"/>
      <c r="AX881" s="13"/>
      <c r="AY881" s="13"/>
      <c r="AZ881" s="13"/>
      <c r="BA881" s="13"/>
      <c r="BB881" s="13"/>
      <c r="BC881" s="13"/>
      <c r="BD881" s="13"/>
      <c r="BE881" s="13"/>
      <c r="BF881" s="13"/>
      <c r="BG881" s="13"/>
      <c r="BH881" s="13"/>
      <c r="BI881" s="13"/>
    </row>
    <row r="882" ht="12.75" customHeight="1">
      <c r="A882" s="1"/>
      <c r="B882" s="1">
        <f t="array" ref="B882">ifna(iferror(xlookup(C:C,'1000'!A:A,'1000'!D:D),iferror(xlookup(C:C,'2000'!A:A,'2000'!D:D),xlookup(C:C,'3000'!A:A,'3000'!D:D))),"-")</f>
        <v>3119</v>
      </c>
      <c r="C882" s="26">
        <v>547.0</v>
      </c>
      <c r="D882" s="27" t="s">
        <v>3349</v>
      </c>
      <c r="E882" s="27" t="s">
        <v>2481</v>
      </c>
      <c r="F882" s="27" t="s">
        <v>50</v>
      </c>
      <c r="G882" s="27" t="s">
        <v>3283</v>
      </c>
      <c r="H882" s="28">
        <v>0.0</v>
      </c>
      <c r="I882" s="29">
        <v>0.0</v>
      </c>
      <c r="J882" s="27" t="s">
        <v>3350</v>
      </c>
      <c r="K882" s="30" t="s">
        <v>3351</v>
      </c>
      <c r="L882" s="31" t="s">
        <v>3351</v>
      </c>
      <c r="M882" s="32" t="s">
        <v>3352</v>
      </c>
      <c r="N882" s="33" t="s">
        <v>654</v>
      </c>
      <c r="O882" s="86" t="s">
        <v>654</v>
      </c>
      <c r="P882" s="66" t="s">
        <v>45</v>
      </c>
      <c r="Q882" s="66" t="s">
        <v>45</v>
      </c>
      <c r="R882" s="66" t="s">
        <v>45</v>
      </c>
      <c r="S882" s="66" t="s">
        <v>45</v>
      </c>
      <c r="T882" s="66" t="s">
        <v>45</v>
      </c>
      <c r="U882" s="66" t="s">
        <v>45</v>
      </c>
      <c r="V882" s="66" t="s">
        <v>45</v>
      </c>
      <c r="W882" s="66" t="s">
        <v>45</v>
      </c>
      <c r="X882" s="66" t="s">
        <v>45</v>
      </c>
      <c r="Y882" s="66" t="s">
        <v>45</v>
      </c>
      <c r="Z882" s="38" t="str">
        <f t="array" ref="Z882">IFERROR(xlookup(C:C,'Follow up.1'!A:A,'Follow up.1'!AF:AF),"-")</f>
        <v> 5/25</v>
      </c>
      <c r="AA882" s="32" t="s">
        <v>46</v>
      </c>
      <c r="AB882" s="31" t="s">
        <v>262</v>
      </c>
      <c r="AC882" s="31" t="s">
        <v>86</v>
      </c>
      <c r="AD882" s="31" t="s">
        <v>86</v>
      </c>
      <c r="AE882" s="31"/>
      <c r="AF882" s="31"/>
      <c r="AG882" s="31"/>
      <c r="AH882" s="31"/>
      <c r="AI882" s="31"/>
      <c r="AJ882" s="31"/>
      <c r="AK882" s="31"/>
      <c r="AL882" s="31"/>
      <c r="AM882" s="31"/>
      <c r="AN882" s="39" t="str">
        <f t="array" ref="AN882">IFNA(TEXT(XLOOKUP(C:C,'Follow up.2'!B:B,'Follow up.2'!AF:AF),if(left(B882,1)="3","x", "mm/yyyy")), "-")</f>
        <v/>
      </c>
      <c r="AO882" s="31"/>
      <c r="AP882" s="27"/>
      <c r="AQ882" s="3"/>
      <c r="AR882" s="3"/>
      <c r="AS882" s="3"/>
      <c r="AT882" s="3"/>
      <c r="AU882" s="3"/>
      <c r="AV882" s="3"/>
      <c r="AW882" s="13"/>
      <c r="AX882" s="13"/>
      <c r="AY882" s="13"/>
      <c r="AZ882" s="13"/>
      <c r="BA882" s="13"/>
      <c r="BB882" s="13"/>
      <c r="BC882" s="13"/>
      <c r="BD882" s="13"/>
      <c r="BE882" s="13"/>
      <c r="BF882" s="13"/>
      <c r="BG882" s="13"/>
      <c r="BH882" s="13"/>
      <c r="BI882" s="13"/>
    </row>
    <row r="883" ht="12.75" customHeight="1">
      <c r="A883" s="1"/>
      <c r="B883" s="1">
        <f t="array" ref="B883">ifna(iferror(xlookup(C:C,'1000'!A:A,'1000'!D:D),iferror(xlookup(C:C,'2000'!A:A,'2000'!D:D),xlookup(C:C,'3000'!A:A,'3000'!D:D))),"-")</f>
        <v>3120</v>
      </c>
      <c r="C883" s="26">
        <v>616.0</v>
      </c>
      <c r="D883" s="27" t="s">
        <v>3353</v>
      </c>
      <c r="E883" s="27" t="s">
        <v>3354</v>
      </c>
      <c r="F883" s="27" t="s">
        <v>50</v>
      </c>
      <c r="G883" s="27" t="s">
        <v>3283</v>
      </c>
      <c r="H883" s="28">
        <v>0.0</v>
      </c>
      <c r="I883" s="29">
        <v>0.0</v>
      </c>
      <c r="J883" s="27" t="s">
        <v>3355</v>
      </c>
      <c r="K883" s="30" t="s">
        <v>3356</v>
      </c>
      <c r="L883" s="31" t="s">
        <v>3356</v>
      </c>
      <c r="M883" s="32"/>
      <c r="N883" s="33" t="s">
        <v>654</v>
      </c>
      <c r="O883" s="86" t="s">
        <v>654</v>
      </c>
      <c r="P883" s="35" t="s">
        <v>45</v>
      </c>
      <c r="Q883" s="35" t="s">
        <v>45</v>
      </c>
      <c r="R883" s="35" t="s">
        <v>45</v>
      </c>
      <c r="S883" s="35" t="s">
        <v>45</v>
      </c>
      <c r="T883" s="35" t="s">
        <v>45</v>
      </c>
      <c r="U883" s="35" t="s">
        <v>45</v>
      </c>
      <c r="V883" s="65" t="s">
        <v>45</v>
      </c>
      <c r="W883" s="35" t="s">
        <v>46</v>
      </c>
      <c r="X883" s="35" t="s">
        <v>46</v>
      </c>
      <c r="Y883" s="35" t="s">
        <v>46</v>
      </c>
      <c r="Z883" s="38" t="str">
        <f t="array" ref="Z883">IFERROR(xlookup(C:C,'Follow up.1'!A:A,'Follow up.1'!AF:AF),"-")</f>
        <v> 5/25</v>
      </c>
      <c r="AA883" s="32" t="s">
        <v>46</v>
      </c>
      <c r="AB883" s="32" t="s">
        <v>88</v>
      </c>
      <c r="AC883" s="32" t="s">
        <v>46</v>
      </c>
      <c r="AD883" s="32" t="s">
        <v>46</v>
      </c>
      <c r="AE883" s="32"/>
      <c r="AF883" s="32" t="s">
        <v>77</v>
      </c>
      <c r="AG883" s="32" t="s">
        <v>46</v>
      </c>
      <c r="AH883" s="32"/>
      <c r="AI883" s="32" t="s">
        <v>56</v>
      </c>
      <c r="AJ883" s="32" t="s">
        <v>57</v>
      </c>
      <c r="AK883" s="32" t="s">
        <v>262</v>
      </c>
      <c r="AL883" s="32" t="s">
        <v>57</v>
      </c>
      <c r="AM883" s="32" t="s">
        <v>121</v>
      </c>
      <c r="AN883" s="39" t="str">
        <f t="array" ref="AN883">IFNA(TEXT(XLOOKUP(C:C,'Follow up.2'!B:B,'Follow up.2'!AF:AF),if(left(B883,1)="3","x", "mm/yyyy")), "-")</f>
        <v>x</v>
      </c>
      <c r="AO883" s="31"/>
      <c r="AP883" s="27"/>
      <c r="AQ883" s="3"/>
      <c r="AR883" s="3"/>
      <c r="AS883" s="3"/>
      <c r="AT883" s="3"/>
      <c r="AU883" s="3"/>
      <c r="AV883" s="3"/>
      <c r="AW883" s="13"/>
      <c r="AX883" s="13"/>
      <c r="AY883" s="13"/>
      <c r="AZ883" s="13"/>
      <c r="BA883" s="13"/>
      <c r="BB883" s="13"/>
      <c r="BC883" s="13"/>
      <c r="BD883" s="13"/>
      <c r="BE883" s="13"/>
      <c r="BF883" s="13"/>
      <c r="BG883" s="13"/>
      <c r="BH883" s="13"/>
      <c r="BI883" s="13"/>
    </row>
    <row r="884" ht="12.75" customHeight="1">
      <c r="A884" s="1"/>
      <c r="B884" s="1">
        <f t="array" ref="B884">ifna(iferror(xlookup(C:C,'1000'!A:A,'1000'!D:D),iferror(xlookup(C:C,'2000'!A:A,'2000'!D:D),xlookup(C:C,'3000'!A:A,'3000'!D:D))),"-")</f>
        <v>3123</v>
      </c>
      <c r="C884" s="26">
        <v>589.0</v>
      </c>
      <c r="D884" s="27" t="s">
        <v>3357</v>
      </c>
      <c r="E884" s="27" t="s">
        <v>3358</v>
      </c>
      <c r="F884" s="27" t="s">
        <v>50</v>
      </c>
      <c r="G884" s="27" t="s">
        <v>3283</v>
      </c>
      <c r="H884" s="28">
        <v>0.0</v>
      </c>
      <c r="I884" s="29">
        <v>0.0</v>
      </c>
      <c r="J884" s="27" t="s">
        <v>3359</v>
      </c>
      <c r="K884" s="30" t="s">
        <v>3278</v>
      </c>
      <c r="L884" s="31" t="s">
        <v>3278</v>
      </c>
      <c r="M884" s="51" t="s">
        <v>895</v>
      </c>
      <c r="N884" s="33" t="s">
        <v>654</v>
      </c>
      <c r="O884" s="145" t="s">
        <v>654</v>
      </c>
      <c r="P884" s="35" t="s">
        <v>106</v>
      </c>
      <c r="Q884" s="35" t="s">
        <v>45</v>
      </c>
      <c r="R884" s="35" t="s">
        <v>46</v>
      </c>
      <c r="S884" s="35" t="s">
        <v>76</v>
      </c>
      <c r="T884" s="35" t="s">
        <v>76</v>
      </c>
      <c r="U884" s="35" t="s">
        <v>45</v>
      </c>
      <c r="V884" s="35" t="s">
        <v>45</v>
      </c>
      <c r="W884" s="35" t="s">
        <v>76</v>
      </c>
      <c r="X884" s="35" t="s">
        <v>76</v>
      </c>
      <c r="Y884" s="35" t="s">
        <v>46</v>
      </c>
      <c r="Z884" s="38" t="str">
        <f t="array" ref="Z884">IFERROR(xlookup(C:C,'Follow up.1'!A:A,'Follow up.1'!AF:AF),"-")</f>
        <v> 5/25</v>
      </c>
      <c r="AA884" s="31"/>
      <c r="AB884" s="31"/>
      <c r="AC884" s="31"/>
      <c r="AD884" s="31"/>
      <c r="AE884" s="31"/>
      <c r="AF884" s="31"/>
      <c r="AG884" s="31"/>
      <c r="AH884" s="31"/>
      <c r="AI884" s="31"/>
      <c r="AJ884" s="31"/>
      <c r="AK884" s="31"/>
      <c r="AL884" s="31"/>
      <c r="AM884" s="31"/>
      <c r="AN884" s="39" t="str">
        <f t="array" ref="AN884">IFNA(TEXT(XLOOKUP(C:C,'Follow up.2'!B:B,'Follow up.2'!AF:AF),if(left(B884,1)="3","x", "mm/yyyy")), "-")</f>
        <v/>
      </c>
      <c r="AO884" s="31"/>
      <c r="AP884" s="27"/>
      <c r="AQ884" s="3"/>
      <c r="AR884" s="3"/>
      <c r="AS884" s="3"/>
      <c r="AT884" s="3"/>
      <c r="AU884" s="3"/>
      <c r="AV884" s="3"/>
      <c r="AW884" s="3"/>
      <c r="AX884" s="3"/>
      <c r="AY884" s="3"/>
      <c r="AZ884" s="3"/>
      <c r="BA884" s="3"/>
      <c r="BB884" s="3"/>
      <c r="BC884" s="3"/>
      <c r="BD884" s="3"/>
      <c r="BE884" s="3"/>
      <c r="BF884" s="3"/>
      <c r="BG884" s="3"/>
      <c r="BH884" s="3"/>
      <c r="BI884" s="3"/>
    </row>
    <row r="885" ht="12.75" customHeight="1">
      <c r="A885" s="1"/>
      <c r="B885" s="1">
        <f t="array" ref="B885">ifna(iferror(xlookup(C:C,'1000'!A:A,'1000'!D:D),iferror(xlookup(C:C,'2000'!A:A,'2000'!D:D),xlookup(C:C,'3000'!A:A,'3000'!D:D))),"-")</f>
        <v>3127</v>
      </c>
      <c r="C885" s="26">
        <v>618.0</v>
      </c>
      <c r="D885" s="27" t="s">
        <v>2775</v>
      </c>
      <c r="E885" s="27" t="s">
        <v>3360</v>
      </c>
      <c r="F885" s="27" t="s">
        <v>50</v>
      </c>
      <c r="G885" s="27" t="s">
        <v>3283</v>
      </c>
      <c r="H885" s="28">
        <v>0.0</v>
      </c>
      <c r="I885" s="29">
        <v>0.0</v>
      </c>
      <c r="J885" s="27" t="s">
        <v>3361</v>
      </c>
      <c r="K885" s="30" t="s">
        <v>3362</v>
      </c>
      <c r="L885" s="31" t="s">
        <v>3362</v>
      </c>
      <c r="M885" s="32"/>
      <c r="N885" s="33" t="s">
        <v>654</v>
      </c>
      <c r="O885" s="145" t="s">
        <v>654</v>
      </c>
      <c r="P885" s="35" t="s">
        <v>45</v>
      </c>
      <c r="Q885" s="35" t="s">
        <v>45</v>
      </c>
      <c r="R885" s="35" t="s">
        <v>45</v>
      </c>
      <c r="S885" s="35" t="s">
        <v>45</v>
      </c>
      <c r="T885" s="35" t="s">
        <v>45</v>
      </c>
      <c r="U885" s="35" t="s">
        <v>45</v>
      </c>
      <c r="V885" s="65" t="s">
        <v>45</v>
      </c>
      <c r="W885" s="35" t="s">
        <v>46</v>
      </c>
      <c r="X885" s="35" t="s">
        <v>46</v>
      </c>
      <c r="Y885" s="35" t="s">
        <v>46</v>
      </c>
      <c r="Z885" s="38" t="str">
        <f t="array" ref="Z885">IFERROR(xlookup(C:C,'Follow up.1'!A:A,'Follow up.1'!AF:AF),"-")</f>
        <v> 5/25</v>
      </c>
      <c r="AA885" s="32" t="s">
        <v>46</v>
      </c>
      <c r="AB885" s="31"/>
      <c r="AC885" s="31"/>
      <c r="AD885" s="31"/>
      <c r="AE885" s="31"/>
      <c r="AF885" s="31"/>
      <c r="AG885" s="31"/>
      <c r="AH885" s="31"/>
      <c r="AI885" s="31"/>
      <c r="AJ885" s="31"/>
      <c r="AK885" s="31"/>
      <c r="AL885" s="31"/>
      <c r="AM885" s="31"/>
      <c r="AN885" s="39" t="str">
        <f t="array" ref="AN885">IFNA(TEXT(XLOOKUP(C:C,'Follow up.2'!B:B,'Follow up.2'!AF:AF),if(left(B885,1)="3","x", "mm/yyyy")), "-")</f>
        <v/>
      </c>
      <c r="AO885" s="31"/>
      <c r="AP885" s="27"/>
      <c r="AQ885" s="3"/>
      <c r="AR885" s="3"/>
      <c r="AS885" s="3"/>
      <c r="AT885" s="3"/>
      <c r="AU885" s="3"/>
      <c r="AV885" s="3"/>
      <c r="AW885" s="13"/>
      <c r="AX885" s="13"/>
      <c r="AY885" s="13"/>
      <c r="AZ885" s="13"/>
      <c r="BA885" s="13"/>
      <c r="BB885" s="13"/>
      <c r="BC885" s="13"/>
      <c r="BD885" s="13"/>
      <c r="BE885" s="13"/>
      <c r="BF885" s="13"/>
      <c r="BG885" s="13"/>
      <c r="BH885" s="13"/>
      <c r="BI885" s="13"/>
    </row>
    <row r="886" ht="12.75" customHeight="1">
      <c r="A886" s="1"/>
      <c r="B886" s="1">
        <f t="array" ref="B886">ifna(iferror(xlookup(C:C,'1000'!A:A,'1000'!D:D),iferror(xlookup(C:C,'2000'!A:A,'2000'!D:D),xlookup(C:C,'3000'!A:A,'3000'!D:D))),"-")</f>
        <v>3128</v>
      </c>
      <c r="C886" s="26">
        <v>613.0</v>
      </c>
      <c r="D886" s="27" t="s">
        <v>3363</v>
      </c>
      <c r="E886" s="27" t="s">
        <v>3364</v>
      </c>
      <c r="F886" s="27" t="s">
        <v>50</v>
      </c>
      <c r="G886" s="27" t="s">
        <v>3283</v>
      </c>
      <c r="H886" s="28">
        <v>0.0</v>
      </c>
      <c r="I886" s="29">
        <v>0.0</v>
      </c>
      <c r="J886" s="27" t="s">
        <v>3365</v>
      </c>
      <c r="K886" s="30" t="s">
        <v>3366</v>
      </c>
      <c r="L886" s="31" t="s">
        <v>3366</v>
      </c>
      <c r="M886" s="32"/>
      <c r="N886" s="33" t="s">
        <v>654</v>
      </c>
      <c r="O886" s="86" t="s">
        <v>654</v>
      </c>
      <c r="P886" s="35" t="s">
        <v>45</v>
      </c>
      <c r="Q886" s="35" t="s">
        <v>45</v>
      </c>
      <c r="R886" s="35" t="s">
        <v>45</v>
      </c>
      <c r="S886" s="35" t="s">
        <v>45</v>
      </c>
      <c r="T886" s="35" t="s">
        <v>45</v>
      </c>
      <c r="U886" s="35" t="s">
        <v>45</v>
      </c>
      <c r="V886" s="65" t="s">
        <v>45</v>
      </c>
      <c r="W886" s="35" t="s">
        <v>46</v>
      </c>
      <c r="X886" s="35" t="s">
        <v>46</v>
      </c>
      <c r="Y886" s="35" t="s">
        <v>46</v>
      </c>
      <c r="Z886" s="38" t="str">
        <f t="array" ref="Z886">IFERROR(xlookup(C:C,'Follow up.1'!A:A,'Follow up.1'!AF:AF),"-")</f>
        <v> 5/25</v>
      </c>
      <c r="AA886" s="32" t="s">
        <v>46</v>
      </c>
      <c r="AB886" s="32" t="s">
        <v>68</v>
      </c>
      <c r="AC886" s="32" t="s">
        <v>56</v>
      </c>
      <c r="AD886" s="32" t="s">
        <v>46</v>
      </c>
      <c r="AE886" s="32"/>
      <c r="AF886" s="32" t="s">
        <v>57</v>
      </c>
      <c r="AG886" s="32" t="s">
        <v>57</v>
      </c>
      <c r="AH886" s="32"/>
      <c r="AI886" s="32" t="s">
        <v>56</v>
      </c>
      <c r="AJ886" s="32" t="s">
        <v>46</v>
      </c>
      <c r="AK886" s="32" t="s">
        <v>46</v>
      </c>
      <c r="AL886" s="32" t="s">
        <v>841</v>
      </c>
      <c r="AM886" s="32" t="s">
        <v>121</v>
      </c>
      <c r="AN886" s="39" t="str">
        <f t="array" ref="AN886">IFNA(TEXT(XLOOKUP(C:C,'Follow up.2'!B:B,'Follow up.2'!AF:AF),if(left(B886,1)="3","x", "mm/yyyy")), "-")</f>
        <v>x</v>
      </c>
      <c r="AO886" s="31"/>
      <c r="AP886" s="27"/>
      <c r="AQ886" s="3"/>
      <c r="AR886" s="3"/>
      <c r="AS886" s="3"/>
      <c r="AT886" s="3"/>
      <c r="AU886" s="3"/>
      <c r="AV886" s="3"/>
      <c r="AW886" s="13"/>
      <c r="AX886" s="13"/>
      <c r="AY886" s="13"/>
      <c r="AZ886" s="13"/>
      <c r="BA886" s="13"/>
      <c r="BB886" s="13"/>
      <c r="BC886" s="13"/>
      <c r="BD886" s="13"/>
      <c r="BE886" s="13"/>
      <c r="BF886" s="13"/>
      <c r="BG886" s="13"/>
      <c r="BH886" s="13"/>
      <c r="BI886" s="13"/>
    </row>
    <row r="887" ht="12.75" customHeight="1">
      <c r="A887" s="1"/>
      <c r="B887" s="1">
        <f t="array" ref="B887">ifna(iferror(xlookup(C:C,'1000'!A:A,'1000'!D:D),iferror(xlookup(C:C,'2000'!A:A,'2000'!D:D),xlookup(C:C,'3000'!A:A,'3000'!D:D))),"-")</f>
        <v>3129</v>
      </c>
      <c r="C887" s="26">
        <v>592.0</v>
      </c>
      <c r="D887" s="27" t="s">
        <v>3367</v>
      </c>
      <c r="E887" s="27" t="s">
        <v>3368</v>
      </c>
      <c r="F887" s="27" t="s">
        <v>50</v>
      </c>
      <c r="G887" s="27" t="s">
        <v>3283</v>
      </c>
      <c r="H887" s="28">
        <v>0.0</v>
      </c>
      <c r="I887" s="29">
        <v>0.0</v>
      </c>
      <c r="J887" s="27" t="s">
        <v>3369</v>
      </c>
      <c r="K887" s="30" t="s">
        <v>3370</v>
      </c>
      <c r="L887" s="31" t="s">
        <v>3370</v>
      </c>
      <c r="M887" s="32" t="s">
        <v>3371</v>
      </c>
      <c r="N887" s="33" t="s">
        <v>654</v>
      </c>
      <c r="O887" s="145" t="s">
        <v>654</v>
      </c>
      <c r="P887" s="35" t="s">
        <v>45</v>
      </c>
      <c r="Q887" s="35" t="s">
        <v>45</v>
      </c>
      <c r="R887" s="35" t="s">
        <v>45</v>
      </c>
      <c r="S887" s="35" t="s">
        <v>45</v>
      </c>
      <c r="T887" s="35" t="s">
        <v>45</v>
      </c>
      <c r="U887" s="35" t="s">
        <v>45</v>
      </c>
      <c r="V887" s="65" t="s">
        <v>45</v>
      </c>
      <c r="W887" s="65" t="s">
        <v>45</v>
      </c>
      <c r="X887" s="65" t="s">
        <v>45</v>
      </c>
      <c r="Y887" s="35" t="s">
        <v>45</v>
      </c>
      <c r="Z887" s="38" t="str">
        <f t="array" ref="Z887">IFERROR(xlookup(C:C,'Follow up.1'!A:A,'Follow up.1'!AF:AF),"-")</f>
        <v> 5/25</v>
      </c>
      <c r="AA887" s="32" t="s">
        <v>46</v>
      </c>
      <c r="AB887" s="31"/>
      <c r="AC887" s="31"/>
      <c r="AD887" s="31"/>
      <c r="AE887" s="31"/>
      <c r="AF887" s="31"/>
      <c r="AG887" s="31"/>
      <c r="AH887" s="31"/>
      <c r="AI887" s="31"/>
      <c r="AJ887" s="31"/>
      <c r="AK887" s="31"/>
      <c r="AL887" s="31"/>
      <c r="AM887" s="31"/>
      <c r="AN887" s="39" t="str">
        <f t="array" ref="AN887">IFNA(TEXT(XLOOKUP(C:C,'Follow up.2'!B:B,'Follow up.2'!AF:AF),if(left(B887,1)="3","x", "mm/yyyy")), "-")</f>
        <v/>
      </c>
      <c r="AO887" s="31"/>
      <c r="AP887" s="27"/>
      <c r="AQ887" s="3"/>
      <c r="AR887" s="3"/>
      <c r="AS887" s="3"/>
      <c r="AT887" s="3"/>
      <c r="AU887" s="3"/>
      <c r="AV887" s="3"/>
      <c r="AW887" s="13"/>
      <c r="AX887" s="13"/>
      <c r="AY887" s="13"/>
      <c r="AZ887" s="13"/>
      <c r="BA887" s="13"/>
      <c r="BB887" s="13"/>
      <c r="BC887" s="13"/>
      <c r="BD887" s="13"/>
      <c r="BE887" s="13"/>
      <c r="BF887" s="13"/>
      <c r="BG887" s="13"/>
      <c r="BH887" s="13"/>
      <c r="BI887" s="13"/>
    </row>
    <row r="888" ht="12.75" customHeight="1">
      <c r="A888" s="1"/>
      <c r="B888" s="1">
        <f t="array" ref="B888">ifna(iferror(xlookup(C:C,'1000'!A:A,'1000'!D:D),iferror(xlookup(C:C,'2000'!A:A,'2000'!D:D),xlookup(C:C,'3000'!A:A,'3000'!D:D))),"-")</f>
        <v>3131</v>
      </c>
      <c r="C888" s="26">
        <v>606.0</v>
      </c>
      <c r="D888" s="27" t="s">
        <v>1636</v>
      </c>
      <c r="E888" s="27" t="s">
        <v>3372</v>
      </c>
      <c r="F888" s="27" t="s">
        <v>50</v>
      </c>
      <c r="G888" s="27" t="s">
        <v>3283</v>
      </c>
      <c r="H888" s="28">
        <v>0.0</v>
      </c>
      <c r="I888" s="29">
        <v>0.0</v>
      </c>
      <c r="J888" s="27" t="s">
        <v>3373</v>
      </c>
      <c r="K888" s="30" t="s">
        <v>3374</v>
      </c>
      <c r="L888" s="31" t="s">
        <v>3374</v>
      </c>
      <c r="M888" s="32" t="s">
        <v>3375</v>
      </c>
      <c r="N888" s="33" t="s">
        <v>654</v>
      </c>
      <c r="O888" s="86" t="s">
        <v>654</v>
      </c>
      <c r="P888" s="35" t="s">
        <v>45</v>
      </c>
      <c r="Q888" s="35" t="s">
        <v>45</v>
      </c>
      <c r="R888" s="35" t="s">
        <v>45</v>
      </c>
      <c r="S888" s="35" t="s">
        <v>45</v>
      </c>
      <c r="T888" s="35" t="s">
        <v>45</v>
      </c>
      <c r="U888" s="35" t="s">
        <v>45</v>
      </c>
      <c r="V888" s="65" t="s">
        <v>45</v>
      </c>
      <c r="W888" s="65" t="s">
        <v>45</v>
      </c>
      <c r="X888" s="65" t="s">
        <v>45</v>
      </c>
      <c r="Y888" s="35" t="s">
        <v>45</v>
      </c>
      <c r="Z888" s="38" t="str">
        <f t="array" ref="Z888">IFERROR(xlookup(C:C,'Follow up.1'!A:A,'Follow up.1'!AF:AF),"-")</f>
        <v> 5/25</v>
      </c>
      <c r="AA888" s="32" t="s">
        <v>46</v>
      </c>
      <c r="AB888" s="32" t="s">
        <v>86</v>
      </c>
      <c r="AC888" s="32" t="s">
        <v>86</v>
      </c>
      <c r="AD888" s="32" t="s">
        <v>86</v>
      </c>
      <c r="AE888" s="32"/>
      <c r="AF888" s="32" t="s">
        <v>57</v>
      </c>
      <c r="AG888" s="32" t="s">
        <v>57</v>
      </c>
      <c r="AH888" s="32"/>
      <c r="AI888" s="32" t="s">
        <v>86</v>
      </c>
      <c r="AJ888" s="32" t="s">
        <v>57</v>
      </c>
      <c r="AK888" s="32" t="s">
        <v>86</v>
      </c>
      <c r="AL888" s="32" t="s">
        <v>46</v>
      </c>
      <c r="AM888" s="32" t="s">
        <v>121</v>
      </c>
      <c r="AN888" s="39" t="str">
        <f t="array" ref="AN888">IFNA(TEXT(XLOOKUP(C:C,'Follow up.2'!B:B,'Follow up.2'!AF:AF),if(left(B888,1)="3","x", "mm/yyyy")), "-")</f>
        <v>x</v>
      </c>
      <c r="AO888" s="31"/>
      <c r="AP888" s="27"/>
      <c r="AQ888" s="3"/>
      <c r="AR888" s="3"/>
      <c r="AS888" s="3"/>
      <c r="AT888" s="3"/>
      <c r="AU888" s="3"/>
      <c r="AV888" s="3"/>
      <c r="AW888" s="13"/>
      <c r="AX888" s="13"/>
      <c r="AY888" s="13"/>
      <c r="AZ888" s="13"/>
      <c r="BA888" s="13"/>
      <c r="BB888" s="13"/>
      <c r="BC888" s="13"/>
      <c r="BD888" s="13"/>
      <c r="BE888" s="13"/>
      <c r="BF888" s="13"/>
      <c r="BG888" s="13"/>
      <c r="BH888" s="13"/>
      <c r="BI888" s="13"/>
    </row>
    <row r="889" ht="12.75" customHeight="1">
      <c r="A889" s="1"/>
      <c r="B889" s="1" t="str">
        <f t="array" ref="B889">ifna(iferror(xlookup(C:C,'1000'!A:A,'1000'!D:D),iferror(xlookup(C:C,'2000'!A:A,'2000'!D:D),xlookup(C:C,'3000'!A:A,'3000'!D:D))),"-")</f>
        <v>-</v>
      </c>
      <c r="C889" s="26">
        <v>277.0</v>
      </c>
      <c r="D889" s="27" t="s">
        <v>3376</v>
      </c>
      <c r="E889" s="27" t="s">
        <v>3377</v>
      </c>
      <c r="F889" s="27" t="s">
        <v>50</v>
      </c>
      <c r="G889" s="27" t="s">
        <v>3283</v>
      </c>
      <c r="H889" s="28">
        <v>0.0</v>
      </c>
      <c r="I889" s="29" t="s">
        <v>3378</v>
      </c>
      <c r="J889" s="27" t="s">
        <v>3379</v>
      </c>
      <c r="K889" s="30"/>
      <c r="L889" s="31"/>
      <c r="M889" s="51" t="s">
        <v>895</v>
      </c>
      <c r="N889" s="153" t="s">
        <v>58</v>
      </c>
      <c r="O889" s="149" t="s">
        <v>58</v>
      </c>
      <c r="P889" s="35"/>
      <c r="Q889" s="35"/>
      <c r="R889" s="35"/>
      <c r="S889" s="35"/>
      <c r="T889" s="35"/>
      <c r="U889" s="35"/>
      <c r="V889" s="35"/>
      <c r="W889" s="35"/>
      <c r="X889" s="35"/>
      <c r="Y889" s="35"/>
      <c r="Z889" s="38" t="str">
        <f t="array" ref="Z889">IFERROR(xlookup(C:C,'Follow up.1'!A:A,'Follow up.1'!AF:AF),"-")</f>
        <v>-</v>
      </c>
      <c r="AA889" s="31"/>
      <c r="AB889" s="31"/>
      <c r="AC889" s="31"/>
      <c r="AD889" s="31"/>
      <c r="AE889" s="31"/>
      <c r="AF889" s="31"/>
      <c r="AG889" s="31"/>
      <c r="AH889" s="31"/>
      <c r="AI889" s="31"/>
      <c r="AJ889" s="31"/>
      <c r="AK889" s="31"/>
      <c r="AL889" s="31"/>
      <c r="AM889" s="31"/>
      <c r="AN889" s="39" t="str">
        <f t="array" ref="AN889">IFNA(TEXT(XLOOKUP(C:C,'Follow up.2'!B:B,'Follow up.2'!AF:AF),if(left(B889,1)="3","x", "mm/yyyy")), "-")</f>
        <v>-</v>
      </c>
      <c r="AO889" s="31"/>
      <c r="AP889" s="27"/>
      <c r="AQ889" s="3"/>
      <c r="AR889" s="3"/>
      <c r="AS889" s="3"/>
      <c r="AT889" s="3"/>
      <c r="AU889" s="3"/>
      <c r="AV889" s="3"/>
      <c r="AW889" s="13"/>
      <c r="AX889" s="13"/>
      <c r="AY889" s="13"/>
      <c r="AZ889" s="13"/>
      <c r="BA889" s="13"/>
      <c r="BB889" s="13"/>
      <c r="BC889" s="13"/>
      <c r="BD889" s="13"/>
      <c r="BE889" s="13"/>
      <c r="BF889" s="13"/>
      <c r="BG889" s="13"/>
      <c r="BH889" s="13"/>
      <c r="BI889" s="13"/>
    </row>
    <row r="890" ht="12.75" customHeight="1">
      <c r="A890" s="1"/>
      <c r="B890" s="1" t="str">
        <f t="array" ref="B890">ifna(iferror(xlookup(C:C,'1000'!A:A,'1000'!D:D),iferror(xlookup(C:C,'2000'!A:A,'2000'!D:D),xlookup(C:C,'3000'!A:A,'3000'!D:D))),"-")</f>
        <v>-</v>
      </c>
      <c r="C890" s="26">
        <v>281.0</v>
      </c>
      <c r="D890" s="27" t="s">
        <v>3380</v>
      </c>
      <c r="E890" s="27" t="s">
        <v>3381</v>
      </c>
      <c r="F890" s="27" t="s">
        <v>50</v>
      </c>
      <c r="G890" s="27" t="s">
        <v>3283</v>
      </c>
      <c r="H890" s="28">
        <v>0.0</v>
      </c>
      <c r="I890" s="29"/>
      <c r="J890" s="27" t="s">
        <v>3382</v>
      </c>
      <c r="K890" s="30"/>
      <c r="L890" s="31"/>
      <c r="M890" s="51" t="s">
        <v>895</v>
      </c>
      <c r="N890" s="153" t="s">
        <v>58</v>
      </c>
      <c r="O890" s="149" t="s">
        <v>58</v>
      </c>
      <c r="P890" s="35"/>
      <c r="Q890" s="35"/>
      <c r="R890" s="35"/>
      <c r="S890" s="35"/>
      <c r="T890" s="35"/>
      <c r="U890" s="35"/>
      <c r="V890" s="35"/>
      <c r="W890" s="35"/>
      <c r="X890" s="35"/>
      <c r="Y890" s="35"/>
      <c r="Z890" s="38" t="str">
        <f t="array" ref="Z890">IFERROR(xlookup(C:C,'Follow up.1'!A:A,'Follow up.1'!AF:AF),"-")</f>
        <v>-</v>
      </c>
      <c r="AA890" s="31"/>
      <c r="AB890" s="31"/>
      <c r="AC890" s="31"/>
      <c r="AD890" s="31"/>
      <c r="AE890" s="31"/>
      <c r="AF890" s="31"/>
      <c r="AG890" s="31"/>
      <c r="AH890" s="31"/>
      <c r="AI890" s="31"/>
      <c r="AJ890" s="31"/>
      <c r="AK890" s="31"/>
      <c r="AL890" s="31"/>
      <c r="AM890" s="31"/>
      <c r="AN890" s="39" t="str">
        <f t="array" ref="AN890">IFNA(TEXT(XLOOKUP(C:C,'Follow up.2'!B:B,'Follow up.2'!AF:AF),if(left(B890,1)="3","x", "mm/yyyy")), "-")</f>
        <v>-</v>
      </c>
      <c r="AO890" s="31"/>
      <c r="AP890" s="27"/>
      <c r="AQ890" s="3"/>
      <c r="AR890" s="3"/>
      <c r="AS890" s="3"/>
      <c r="AT890" s="3"/>
      <c r="AU890" s="3"/>
      <c r="AV890" s="3"/>
      <c r="AW890" s="13"/>
      <c r="AX890" s="13"/>
      <c r="AY890" s="13"/>
      <c r="AZ890" s="13"/>
      <c r="BA890" s="13"/>
      <c r="BB890" s="13"/>
      <c r="BC890" s="13"/>
      <c r="BD890" s="13"/>
      <c r="BE890" s="13"/>
      <c r="BF890" s="13"/>
      <c r="BG890" s="13"/>
      <c r="BH890" s="13"/>
      <c r="BI890" s="13"/>
    </row>
    <row r="891" ht="12.75" customHeight="1">
      <c r="A891" s="1"/>
      <c r="B891" s="1" t="str">
        <f t="array" ref="B891">ifna(iferror(xlookup(C:C,'1000'!A:A,'1000'!D:D),iferror(xlookup(C:C,'2000'!A:A,'2000'!D:D),xlookup(C:C,'3000'!A:A,'3000'!D:D))),"-")</f>
        <v>-</v>
      </c>
      <c r="C891" s="26">
        <v>282.0</v>
      </c>
      <c r="D891" s="27" t="s">
        <v>3383</v>
      </c>
      <c r="E891" s="27" t="s">
        <v>3384</v>
      </c>
      <c r="F891" s="27" t="s">
        <v>50</v>
      </c>
      <c r="G891" s="27" t="s">
        <v>3283</v>
      </c>
      <c r="H891" s="28">
        <v>0.0</v>
      </c>
      <c r="I891" s="29"/>
      <c r="J891" s="27" t="s">
        <v>3385</v>
      </c>
      <c r="K891" s="30"/>
      <c r="L891" s="31"/>
      <c r="M891" s="51" t="s">
        <v>895</v>
      </c>
      <c r="N891" s="153" t="s">
        <v>58</v>
      </c>
      <c r="O891" s="149" t="s">
        <v>58</v>
      </c>
      <c r="P891" s="35"/>
      <c r="Q891" s="35"/>
      <c r="R891" s="35"/>
      <c r="S891" s="35"/>
      <c r="T891" s="35"/>
      <c r="U891" s="35"/>
      <c r="V891" s="35"/>
      <c r="W891" s="35"/>
      <c r="X891" s="35"/>
      <c r="Y891" s="35"/>
      <c r="Z891" s="38" t="str">
        <f t="array" ref="Z891">IFERROR(xlookup(C:C,'Follow up.1'!A:A,'Follow up.1'!AF:AF),"-")</f>
        <v>-</v>
      </c>
      <c r="AA891" s="31"/>
      <c r="AB891" s="31"/>
      <c r="AC891" s="31"/>
      <c r="AD891" s="31"/>
      <c r="AE891" s="31"/>
      <c r="AF891" s="31"/>
      <c r="AG891" s="31"/>
      <c r="AH891" s="31"/>
      <c r="AI891" s="31"/>
      <c r="AJ891" s="31"/>
      <c r="AK891" s="31"/>
      <c r="AL891" s="31"/>
      <c r="AM891" s="31"/>
      <c r="AN891" s="39" t="str">
        <f t="array" ref="AN891">IFNA(TEXT(XLOOKUP(C:C,'Follow up.2'!B:B,'Follow up.2'!AF:AF),if(left(B891,1)="3","x", "mm/yyyy")), "-")</f>
        <v>-</v>
      </c>
      <c r="AO891" s="31"/>
      <c r="AP891" s="27"/>
      <c r="AQ891" s="3"/>
      <c r="AR891" s="3"/>
      <c r="AS891" s="3"/>
      <c r="AT891" s="3"/>
      <c r="AU891" s="3"/>
      <c r="AV891" s="3"/>
      <c r="AW891" s="3"/>
      <c r="AX891" s="3"/>
      <c r="AY891" s="3"/>
      <c r="AZ891" s="3"/>
      <c r="BA891" s="3"/>
      <c r="BB891" s="3"/>
      <c r="BC891" s="3"/>
      <c r="BD891" s="3"/>
      <c r="BE891" s="3"/>
      <c r="BF891" s="3"/>
      <c r="BG891" s="3"/>
      <c r="BH891" s="3"/>
      <c r="BI891" s="3"/>
    </row>
    <row r="892" ht="12.75" customHeight="1">
      <c r="A892" s="1"/>
      <c r="B892" s="1" t="str">
        <f t="array" ref="B892">ifna(iferror(xlookup(C:C,'1000'!A:A,'1000'!D:D),iferror(xlookup(C:C,'2000'!A:A,'2000'!D:D),xlookup(C:C,'3000'!A:A,'3000'!D:D))),"-")</f>
        <v>-</v>
      </c>
      <c r="C892" s="26">
        <v>304.0</v>
      </c>
      <c r="D892" s="27" t="s">
        <v>1499</v>
      </c>
      <c r="E892" s="27" t="s">
        <v>3386</v>
      </c>
      <c r="F892" s="27" t="s">
        <v>50</v>
      </c>
      <c r="G892" s="27" t="s">
        <v>3283</v>
      </c>
      <c r="H892" s="28">
        <v>0.0</v>
      </c>
      <c r="I892" s="29">
        <v>0.0</v>
      </c>
      <c r="J892" s="27" t="s">
        <v>3387</v>
      </c>
      <c r="K892" s="30"/>
      <c r="L892" s="31"/>
      <c r="M892" s="51" t="s">
        <v>895</v>
      </c>
      <c r="N892" s="153" t="s">
        <v>58</v>
      </c>
      <c r="O892" s="149" t="s">
        <v>58</v>
      </c>
      <c r="P892" s="35"/>
      <c r="Q892" s="35"/>
      <c r="R892" s="35"/>
      <c r="S892" s="35"/>
      <c r="T892" s="35"/>
      <c r="U892" s="35"/>
      <c r="V892" s="35"/>
      <c r="W892" s="35"/>
      <c r="X892" s="35"/>
      <c r="Y892" s="35"/>
      <c r="Z892" s="38" t="str">
        <f t="array" ref="Z892">IFERROR(xlookup(C:C,'Follow up.1'!A:A,'Follow up.1'!AF:AF),"-")</f>
        <v>-</v>
      </c>
      <c r="AA892" s="31"/>
      <c r="AB892" s="31"/>
      <c r="AC892" s="31"/>
      <c r="AD892" s="31"/>
      <c r="AE892" s="31"/>
      <c r="AF892" s="31"/>
      <c r="AG892" s="31"/>
      <c r="AH892" s="31"/>
      <c r="AI892" s="31"/>
      <c r="AJ892" s="31"/>
      <c r="AK892" s="31"/>
      <c r="AL892" s="31"/>
      <c r="AM892" s="31"/>
      <c r="AN892" s="39" t="str">
        <f t="array" ref="AN892">IFNA(TEXT(XLOOKUP(C:C,'Follow up.2'!B:B,'Follow up.2'!AF:AF),if(left(B892,1)="3","x", "mm/yyyy")), "-")</f>
        <v>-</v>
      </c>
      <c r="AO892" s="31"/>
      <c r="AP892" s="27"/>
      <c r="AQ892" s="3"/>
      <c r="AR892" s="3"/>
      <c r="AS892" s="3"/>
      <c r="AT892" s="3"/>
      <c r="AU892" s="3"/>
      <c r="AV892" s="3"/>
      <c r="AW892" s="13"/>
      <c r="AX892" s="13"/>
      <c r="AY892" s="13"/>
      <c r="AZ892" s="13"/>
      <c r="BA892" s="13"/>
      <c r="BB892" s="13"/>
      <c r="BC892" s="13"/>
      <c r="BD892" s="13"/>
      <c r="BE892" s="13"/>
      <c r="BF892" s="13"/>
      <c r="BG892" s="13"/>
      <c r="BH892" s="13"/>
      <c r="BI892" s="13"/>
    </row>
    <row r="893" ht="12.75" customHeight="1">
      <c r="A893" s="1"/>
      <c r="B893" s="1" t="str">
        <f t="array" ref="B893">ifna(iferror(xlookup(C:C,'1000'!A:A,'1000'!D:D),iferror(xlookup(C:C,'2000'!A:A,'2000'!D:D),xlookup(C:C,'3000'!A:A,'3000'!D:D))),"-")</f>
        <v>-</v>
      </c>
      <c r="C893" s="26">
        <v>324.0</v>
      </c>
      <c r="D893" s="27" t="s">
        <v>3388</v>
      </c>
      <c r="E893" s="27" t="s">
        <v>3389</v>
      </c>
      <c r="F893" s="27" t="s">
        <v>50</v>
      </c>
      <c r="G893" s="27" t="s">
        <v>3283</v>
      </c>
      <c r="H893" s="28">
        <v>0.0</v>
      </c>
      <c r="I893" s="29"/>
      <c r="J893" s="27" t="s">
        <v>3390</v>
      </c>
      <c r="K893" s="30"/>
      <c r="L893" s="31"/>
      <c r="M893" s="51" t="s">
        <v>895</v>
      </c>
      <c r="N893" s="153" t="s">
        <v>58</v>
      </c>
      <c r="O893" s="149" t="s">
        <v>58</v>
      </c>
      <c r="P893" s="35"/>
      <c r="Q893" s="35"/>
      <c r="R893" s="35"/>
      <c r="S893" s="35"/>
      <c r="T893" s="35"/>
      <c r="U893" s="35"/>
      <c r="V893" s="35"/>
      <c r="W893" s="35"/>
      <c r="X893" s="35"/>
      <c r="Y893" s="35"/>
      <c r="Z893" s="38" t="str">
        <f t="array" ref="Z893">IFERROR(xlookup(C:C,'Follow up.1'!A:A,'Follow up.1'!AF:AF),"-")</f>
        <v>-</v>
      </c>
      <c r="AA893" s="31"/>
      <c r="AB893" s="31"/>
      <c r="AC893" s="31"/>
      <c r="AD893" s="31"/>
      <c r="AE893" s="31"/>
      <c r="AF893" s="31"/>
      <c r="AG893" s="31"/>
      <c r="AH893" s="31"/>
      <c r="AI893" s="31"/>
      <c r="AJ893" s="31"/>
      <c r="AK893" s="31"/>
      <c r="AL893" s="31"/>
      <c r="AM893" s="31"/>
      <c r="AN893" s="39" t="str">
        <f t="array" ref="AN893">IFNA(TEXT(XLOOKUP(C:C,'Follow up.2'!B:B,'Follow up.2'!AF:AF),if(left(B893,1)="3","x", "mm/yyyy")), "-")</f>
        <v>-</v>
      </c>
      <c r="AO893" s="31"/>
      <c r="AP893" s="27"/>
      <c r="AQ893" s="3"/>
      <c r="AR893" s="3"/>
      <c r="AS893" s="3"/>
      <c r="AT893" s="3"/>
      <c r="AU893" s="3"/>
      <c r="AV893" s="3"/>
      <c r="AW893" s="3"/>
      <c r="AX893" s="3"/>
      <c r="AY893" s="3"/>
      <c r="AZ893" s="3"/>
      <c r="BA893" s="3"/>
      <c r="BB893" s="3"/>
      <c r="BC893" s="3"/>
      <c r="BD893" s="3"/>
      <c r="BE893" s="3"/>
      <c r="BF893" s="3"/>
      <c r="BG893" s="3"/>
      <c r="BH893" s="3"/>
      <c r="BI893" s="3"/>
    </row>
    <row r="894" ht="12.75" customHeight="1">
      <c r="A894" s="1"/>
      <c r="B894" s="1" t="str">
        <f t="array" ref="B894">ifna(iferror(xlookup(C:C,'1000'!A:A,'1000'!D:D),iferror(xlookup(C:C,'2000'!A:A,'2000'!D:D),xlookup(C:C,'3000'!A:A,'3000'!D:D))),"-")</f>
        <v>-</v>
      </c>
      <c r="C894" s="26">
        <v>331.0</v>
      </c>
      <c r="D894" s="27" t="s">
        <v>1168</v>
      </c>
      <c r="E894" s="27" t="s">
        <v>3391</v>
      </c>
      <c r="F894" s="27" t="s">
        <v>50</v>
      </c>
      <c r="G894" s="27" t="s">
        <v>3283</v>
      </c>
      <c r="H894" s="28">
        <v>0.0</v>
      </c>
      <c r="I894" s="29" t="s">
        <v>3392</v>
      </c>
      <c r="J894" s="27" t="s">
        <v>3393</v>
      </c>
      <c r="K894" s="30"/>
      <c r="L894" s="31"/>
      <c r="M894" s="51" t="s">
        <v>895</v>
      </c>
      <c r="N894" s="153" t="s">
        <v>58</v>
      </c>
      <c r="O894" s="149" t="s">
        <v>58</v>
      </c>
      <c r="P894" s="35"/>
      <c r="Q894" s="35"/>
      <c r="R894" s="35"/>
      <c r="S894" s="35"/>
      <c r="T894" s="35"/>
      <c r="U894" s="35"/>
      <c r="V894" s="35"/>
      <c r="W894" s="35"/>
      <c r="X894" s="35"/>
      <c r="Y894" s="35"/>
      <c r="Z894" s="38" t="str">
        <f t="array" ref="Z894">IFERROR(xlookup(C:C,'Follow up.1'!A:A,'Follow up.1'!AF:AF),"-")</f>
        <v>-</v>
      </c>
      <c r="AA894" s="31"/>
      <c r="AB894" s="31"/>
      <c r="AC894" s="31"/>
      <c r="AD894" s="31"/>
      <c r="AE894" s="31"/>
      <c r="AF894" s="31"/>
      <c r="AG894" s="31"/>
      <c r="AH894" s="31"/>
      <c r="AI894" s="31"/>
      <c r="AJ894" s="31"/>
      <c r="AK894" s="31"/>
      <c r="AL894" s="31"/>
      <c r="AM894" s="31"/>
      <c r="AN894" s="39" t="str">
        <f t="array" ref="AN894">IFNA(TEXT(XLOOKUP(C:C,'Follow up.2'!B:B,'Follow up.2'!AF:AF),if(left(B894,1)="3","x", "mm/yyyy")), "-")</f>
        <v>-</v>
      </c>
      <c r="AO894" s="31"/>
      <c r="AP894" s="27"/>
      <c r="AQ894" s="3"/>
      <c r="AR894" s="3"/>
      <c r="AS894" s="3"/>
      <c r="AT894" s="3"/>
      <c r="AU894" s="3"/>
      <c r="AV894" s="3"/>
      <c r="AW894" s="3"/>
      <c r="AX894" s="3"/>
      <c r="AY894" s="3"/>
      <c r="AZ894" s="3"/>
      <c r="BA894" s="3"/>
      <c r="BB894" s="3"/>
      <c r="BC894" s="3"/>
      <c r="BD894" s="3"/>
      <c r="BE894" s="3"/>
      <c r="BF894" s="3"/>
      <c r="BG894" s="3"/>
      <c r="BH894" s="3"/>
      <c r="BI894" s="3"/>
    </row>
    <row r="895" ht="12.75" customHeight="1">
      <c r="A895" s="1"/>
      <c r="B895" s="1" t="str">
        <f t="array" ref="B895">ifna(iferror(xlookup(C:C,'1000'!A:A,'1000'!D:D),iferror(xlookup(C:C,'2000'!A:A,'2000'!D:D),xlookup(C:C,'3000'!A:A,'3000'!D:D))),"-")</f>
        <v>-</v>
      </c>
      <c r="C895" s="26">
        <v>333.0</v>
      </c>
      <c r="D895" s="27" t="s">
        <v>3394</v>
      </c>
      <c r="E895" s="27" t="s">
        <v>3395</v>
      </c>
      <c r="F895" s="27" t="s">
        <v>50</v>
      </c>
      <c r="G895" s="27" t="s">
        <v>3283</v>
      </c>
      <c r="H895" s="28">
        <v>0.0</v>
      </c>
      <c r="I895" s="29">
        <v>0.0</v>
      </c>
      <c r="J895" s="27" t="s">
        <v>3396</v>
      </c>
      <c r="K895" s="30"/>
      <c r="L895" s="31"/>
      <c r="M895" s="51" t="s">
        <v>895</v>
      </c>
      <c r="N895" s="153" t="s">
        <v>58</v>
      </c>
      <c r="O895" s="149" t="s">
        <v>58</v>
      </c>
      <c r="P895" s="35"/>
      <c r="Q895" s="35"/>
      <c r="R895" s="35"/>
      <c r="S895" s="35"/>
      <c r="T895" s="35"/>
      <c r="U895" s="35"/>
      <c r="V895" s="35"/>
      <c r="W895" s="35"/>
      <c r="X895" s="35"/>
      <c r="Y895" s="35"/>
      <c r="Z895" s="38" t="str">
        <f t="array" ref="Z895">IFERROR(xlookup(C:C,'Follow up.1'!A:A,'Follow up.1'!AF:AF),"-")</f>
        <v>-</v>
      </c>
      <c r="AA895" s="31"/>
      <c r="AB895" s="31"/>
      <c r="AC895" s="31"/>
      <c r="AD895" s="31"/>
      <c r="AE895" s="31"/>
      <c r="AF895" s="31"/>
      <c r="AG895" s="31"/>
      <c r="AH895" s="31"/>
      <c r="AI895" s="31"/>
      <c r="AJ895" s="31"/>
      <c r="AK895" s="31"/>
      <c r="AL895" s="31"/>
      <c r="AM895" s="31"/>
      <c r="AN895" s="39" t="str">
        <f t="array" ref="AN895">IFNA(TEXT(XLOOKUP(C:C,'Follow up.2'!B:B,'Follow up.2'!AF:AF),if(left(B895,1)="3","x", "mm/yyyy")), "-")</f>
        <v>-</v>
      </c>
      <c r="AO895" s="31"/>
      <c r="AP895" s="27"/>
      <c r="AQ895" s="3"/>
      <c r="AR895" s="3"/>
      <c r="AS895" s="3"/>
      <c r="AT895" s="3"/>
      <c r="AU895" s="3"/>
      <c r="AV895" s="3"/>
      <c r="AW895" s="3"/>
      <c r="AX895" s="3"/>
      <c r="AY895" s="3"/>
      <c r="AZ895" s="3"/>
      <c r="BA895" s="3"/>
      <c r="BB895" s="3"/>
      <c r="BC895" s="3"/>
      <c r="BD895" s="3"/>
      <c r="BE895" s="3"/>
      <c r="BF895" s="3"/>
      <c r="BG895" s="3"/>
      <c r="BH895" s="3"/>
      <c r="BI895" s="3"/>
    </row>
    <row r="896" ht="12.75" customHeight="1">
      <c r="A896" s="1"/>
      <c r="B896" s="1" t="str">
        <f t="array" ref="B896">ifna(iferror(xlookup(C:C,'1000'!A:A,'1000'!D:D),iferror(xlookup(C:C,'2000'!A:A,'2000'!D:D),xlookup(C:C,'3000'!A:A,'3000'!D:D))),"-")</f>
        <v>-</v>
      </c>
      <c r="C896" s="26">
        <v>357.0</v>
      </c>
      <c r="D896" s="27" t="s">
        <v>3397</v>
      </c>
      <c r="E896" s="27" t="s">
        <v>3398</v>
      </c>
      <c r="F896" s="27" t="s">
        <v>50</v>
      </c>
      <c r="G896" s="27" t="s">
        <v>3283</v>
      </c>
      <c r="H896" s="28">
        <v>0.0</v>
      </c>
      <c r="I896" s="29" t="s">
        <v>3399</v>
      </c>
      <c r="J896" s="27" t="s">
        <v>3399</v>
      </c>
      <c r="K896" s="30"/>
      <c r="L896" s="31"/>
      <c r="M896" s="51" t="s">
        <v>895</v>
      </c>
      <c r="N896" s="153" t="s">
        <v>58</v>
      </c>
      <c r="O896" s="149" t="s">
        <v>58</v>
      </c>
      <c r="P896" s="35"/>
      <c r="Q896" s="35"/>
      <c r="R896" s="35"/>
      <c r="S896" s="35"/>
      <c r="T896" s="35"/>
      <c r="U896" s="35"/>
      <c r="V896" s="35"/>
      <c r="W896" s="35"/>
      <c r="X896" s="35"/>
      <c r="Y896" s="35"/>
      <c r="Z896" s="38" t="str">
        <f t="array" ref="Z896">IFERROR(xlookup(C:C,'Follow up.1'!A:A,'Follow up.1'!AF:AF),"-")</f>
        <v>-</v>
      </c>
      <c r="AA896" s="31"/>
      <c r="AB896" s="31"/>
      <c r="AC896" s="31"/>
      <c r="AD896" s="31"/>
      <c r="AE896" s="31"/>
      <c r="AF896" s="31"/>
      <c r="AG896" s="31"/>
      <c r="AH896" s="31"/>
      <c r="AI896" s="31"/>
      <c r="AJ896" s="31"/>
      <c r="AK896" s="31"/>
      <c r="AL896" s="31"/>
      <c r="AM896" s="31"/>
      <c r="AN896" s="39" t="str">
        <f t="array" ref="AN896">IFNA(TEXT(XLOOKUP(C:C,'Follow up.2'!B:B,'Follow up.2'!AF:AF),if(left(B896,1)="3","x", "mm/yyyy")), "-")</f>
        <v>-</v>
      </c>
      <c r="AO896" s="31"/>
      <c r="AP896" s="27"/>
      <c r="AQ896" s="3"/>
      <c r="AR896" s="3"/>
      <c r="AS896" s="3"/>
      <c r="AT896" s="3"/>
      <c r="AU896" s="3"/>
      <c r="AV896" s="3"/>
      <c r="AW896" s="3"/>
      <c r="AX896" s="3"/>
      <c r="AY896" s="3"/>
      <c r="AZ896" s="3"/>
      <c r="BA896" s="3"/>
      <c r="BB896" s="3"/>
      <c r="BC896" s="3"/>
      <c r="BD896" s="3"/>
      <c r="BE896" s="3"/>
      <c r="BF896" s="3"/>
      <c r="BG896" s="3"/>
      <c r="BH896" s="3"/>
      <c r="BI896" s="3"/>
    </row>
    <row r="897" ht="12.75" customHeight="1">
      <c r="A897" s="1"/>
      <c r="B897" s="1" t="str">
        <f t="array" ref="B897">ifna(iferror(xlookup(C:C,'1000'!A:A,'1000'!D:D),iferror(xlookup(C:C,'2000'!A:A,'2000'!D:D),xlookup(C:C,'3000'!A:A,'3000'!D:D))),"-")</f>
        <v>-</v>
      </c>
      <c r="C897" s="26">
        <v>396.0</v>
      </c>
      <c r="D897" s="27" t="s">
        <v>3281</v>
      </c>
      <c r="E897" s="27" t="s">
        <v>3400</v>
      </c>
      <c r="F897" s="27" t="s">
        <v>50</v>
      </c>
      <c r="G897" s="27" t="s">
        <v>3283</v>
      </c>
      <c r="H897" s="28">
        <v>0.0</v>
      </c>
      <c r="I897" s="29">
        <v>0.0</v>
      </c>
      <c r="J897" s="27" t="s">
        <v>3401</v>
      </c>
      <c r="K897" s="30"/>
      <c r="L897" s="31"/>
      <c r="M897" s="51" t="s">
        <v>895</v>
      </c>
      <c r="N897" s="153" t="s">
        <v>58</v>
      </c>
      <c r="O897" s="149" t="s">
        <v>58</v>
      </c>
      <c r="P897" s="35"/>
      <c r="Q897" s="35"/>
      <c r="R897" s="35"/>
      <c r="S897" s="35"/>
      <c r="T897" s="35"/>
      <c r="U897" s="35"/>
      <c r="V897" s="35"/>
      <c r="W897" s="35"/>
      <c r="X897" s="35"/>
      <c r="Y897" s="35"/>
      <c r="Z897" s="38" t="str">
        <f t="array" ref="Z897">IFERROR(xlookup(C:C,'Follow up.1'!A:A,'Follow up.1'!AF:AF),"-")</f>
        <v>-</v>
      </c>
      <c r="AA897" s="31"/>
      <c r="AB897" s="31"/>
      <c r="AC897" s="31"/>
      <c r="AD897" s="31"/>
      <c r="AE897" s="31"/>
      <c r="AF897" s="31"/>
      <c r="AG897" s="31"/>
      <c r="AH897" s="31"/>
      <c r="AI897" s="31"/>
      <c r="AJ897" s="31"/>
      <c r="AK897" s="31"/>
      <c r="AL897" s="31"/>
      <c r="AM897" s="31"/>
      <c r="AN897" s="39" t="str">
        <f t="array" ref="AN897">IFNA(TEXT(XLOOKUP(C:C,'Follow up.2'!B:B,'Follow up.2'!AF:AF),if(left(B897,1)="3","x", "mm/yyyy")), "-")</f>
        <v>-</v>
      </c>
      <c r="AO897" s="31"/>
      <c r="AP897" s="27"/>
      <c r="AQ897" s="3"/>
      <c r="AR897" s="3"/>
      <c r="AS897" s="3"/>
      <c r="AT897" s="3"/>
      <c r="AU897" s="3"/>
      <c r="AV897" s="3"/>
      <c r="AW897" s="3"/>
      <c r="AX897" s="3"/>
      <c r="AY897" s="3"/>
      <c r="AZ897" s="3"/>
      <c r="BA897" s="3"/>
      <c r="BB897" s="3"/>
      <c r="BC897" s="3"/>
      <c r="BD897" s="3"/>
      <c r="BE897" s="3"/>
      <c r="BF897" s="3"/>
      <c r="BG897" s="3"/>
      <c r="BH897" s="3"/>
      <c r="BI897" s="3"/>
    </row>
    <row r="898" ht="12.75" customHeight="1">
      <c r="A898" s="1"/>
      <c r="B898" s="1" t="str">
        <f t="array" ref="B898">ifna(iferror(xlookup(C:C,'1000'!A:A,'1000'!D:D),iferror(xlookup(C:C,'2000'!A:A,'2000'!D:D),xlookup(C:C,'3000'!A:A,'3000'!D:D))),"-")</f>
        <v>-</v>
      </c>
      <c r="C898" s="26">
        <v>421.0</v>
      </c>
      <c r="D898" s="27" t="s">
        <v>3402</v>
      </c>
      <c r="E898" s="27" t="s">
        <v>3403</v>
      </c>
      <c r="F898" s="27" t="s">
        <v>50</v>
      </c>
      <c r="G898" s="27" t="s">
        <v>3283</v>
      </c>
      <c r="H898" s="28">
        <v>0.0</v>
      </c>
      <c r="I898" s="29">
        <v>0.0</v>
      </c>
      <c r="J898" s="27" t="s">
        <v>3404</v>
      </c>
      <c r="K898" s="30" t="s">
        <v>3405</v>
      </c>
      <c r="L898" s="31" t="s">
        <v>3405</v>
      </c>
      <c r="M898" s="31"/>
      <c r="N898" s="153" t="s">
        <v>58</v>
      </c>
      <c r="O898" s="149" t="s">
        <v>58</v>
      </c>
      <c r="P898" s="35"/>
      <c r="Q898" s="35"/>
      <c r="R898" s="35"/>
      <c r="S898" s="35"/>
      <c r="T898" s="35"/>
      <c r="U898" s="35"/>
      <c r="V898" s="35"/>
      <c r="W898" s="35"/>
      <c r="X898" s="35"/>
      <c r="Y898" s="35"/>
      <c r="Z898" s="38" t="str">
        <f t="array" ref="Z898">IFERROR(xlookup(C:C,'Follow up.1'!A:A,'Follow up.1'!AF:AF),"-")</f>
        <v>-</v>
      </c>
      <c r="AA898" s="31"/>
      <c r="AB898" s="31"/>
      <c r="AC898" s="31"/>
      <c r="AD898" s="31"/>
      <c r="AE898" s="31"/>
      <c r="AF898" s="31"/>
      <c r="AG898" s="31"/>
      <c r="AH898" s="31"/>
      <c r="AI898" s="31"/>
      <c r="AJ898" s="31"/>
      <c r="AK898" s="31"/>
      <c r="AL898" s="31"/>
      <c r="AM898" s="31"/>
      <c r="AN898" s="39" t="str">
        <f t="array" ref="AN898">IFNA(TEXT(XLOOKUP(C:C,'Follow up.2'!B:B,'Follow up.2'!AF:AF),if(left(B898,1)="3","x", "mm/yyyy")), "-")</f>
        <v>-</v>
      </c>
      <c r="AO898" s="31"/>
      <c r="AP898" s="27"/>
      <c r="AQ898" s="3"/>
      <c r="AR898" s="3"/>
      <c r="AS898" s="3"/>
      <c r="AT898" s="3"/>
      <c r="AU898" s="3"/>
      <c r="AV898" s="3"/>
      <c r="AW898" s="3"/>
      <c r="AX898" s="3"/>
      <c r="AY898" s="3"/>
      <c r="AZ898" s="3"/>
      <c r="BA898" s="3"/>
      <c r="BB898" s="3"/>
      <c r="BC898" s="3"/>
      <c r="BD898" s="3"/>
      <c r="BE898" s="3"/>
      <c r="BF898" s="3"/>
      <c r="BG898" s="3"/>
      <c r="BH898" s="3"/>
      <c r="BI898" s="3"/>
    </row>
    <row r="899" ht="12.75" customHeight="1">
      <c r="A899" s="1"/>
      <c r="B899" s="1" t="str">
        <f t="array" ref="B899">ifna(iferror(xlookup(C:C,'1000'!A:A,'1000'!D:D),iferror(xlookup(C:C,'2000'!A:A,'2000'!D:D),xlookup(C:C,'3000'!A:A,'3000'!D:D))),"-")</f>
        <v>-</v>
      </c>
      <c r="C899" s="26">
        <v>423.0</v>
      </c>
      <c r="D899" s="27" t="s">
        <v>3406</v>
      </c>
      <c r="E899" s="27" t="s">
        <v>3407</v>
      </c>
      <c r="F899" s="27" t="s">
        <v>50</v>
      </c>
      <c r="G899" s="27" t="s">
        <v>3283</v>
      </c>
      <c r="H899" s="28">
        <v>0.0</v>
      </c>
      <c r="I899" s="29">
        <v>0.0</v>
      </c>
      <c r="J899" s="27" t="s">
        <v>3408</v>
      </c>
      <c r="K899" s="30" t="s">
        <v>3163</v>
      </c>
      <c r="L899" s="31" t="s">
        <v>3163</v>
      </c>
      <c r="M899" s="51" t="s">
        <v>895</v>
      </c>
      <c r="N899" s="153" t="s">
        <v>58</v>
      </c>
      <c r="O899" s="149" t="s">
        <v>58</v>
      </c>
      <c r="P899" s="35"/>
      <c r="Q899" s="35"/>
      <c r="R899" s="35"/>
      <c r="S899" s="35"/>
      <c r="T899" s="35"/>
      <c r="U899" s="35"/>
      <c r="V899" s="35"/>
      <c r="W899" s="35"/>
      <c r="X899" s="35"/>
      <c r="Y899" s="35"/>
      <c r="Z899" s="38" t="str">
        <f t="array" ref="Z899">IFERROR(xlookup(C:C,'Follow up.1'!A:A,'Follow up.1'!AF:AF),"-")</f>
        <v>-</v>
      </c>
      <c r="AA899" s="31"/>
      <c r="AB899" s="31"/>
      <c r="AC899" s="31"/>
      <c r="AD899" s="31"/>
      <c r="AE899" s="31"/>
      <c r="AF899" s="31"/>
      <c r="AG899" s="31"/>
      <c r="AH899" s="31"/>
      <c r="AI899" s="31"/>
      <c r="AJ899" s="31"/>
      <c r="AK899" s="31"/>
      <c r="AL899" s="31"/>
      <c r="AM899" s="31"/>
      <c r="AN899" s="39" t="str">
        <f t="array" ref="AN899">IFNA(TEXT(XLOOKUP(C:C,'Follow up.2'!B:B,'Follow up.2'!AF:AF),if(left(B899,1)="3","x", "mm/yyyy")), "-")</f>
        <v>-</v>
      </c>
      <c r="AO899" s="31"/>
      <c r="AP899" s="27"/>
      <c r="AQ899" s="3"/>
      <c r="AR899" s="3"/>
      <c r="AS899" s="3"/>
      <c r="AT899" s="3"/>
      <c r="AU899" s="3"/>
      <c r="AV899" s="3"/>
      <c r="AW899" s="3"/>
      <c r="AX899" s="3"/>
      <c r="AY899" s="3"/>
      <c r="AZ899" s="3"/>
      <c r="BA899" s="3"/>
      <c r="BB899" s="3"/>
      <c r="BC899" s="3"/>
      <c r="BD899" s="3"/>
      <c r="BE899" s="3"/>
      <c r="BF899" s="3"/>
      <c r="BG899" s="3"/>
      <c r="BH899" s="3"/>
      <c r="BI899" s="3"/>
    </row>
    <row r="900" ht="12.75" customHeight="1">
      <c r="A900" s="1"/>
      <c r="B900" s="1" t="str">
        <f t="array" ref="B900">ifna(iferror(xlookup(C:C,'1000'!A:A,'1000'!D:D),iferror(xlookup(C:C,'2000'!A:A,'2000'!D:D),xlookup(C:C,'3000'!A:A,'3000'!D:D))),"-")</f>
        <v>-</v>
      </c>
      <c r="C900" s="26">
        <v>425.0</v>
      </c>
      <c r="D900" s="27" t="s">
        <v>304</v>
      </c>
      <c r="E900" s="27" t="s">
        <v>3409</v>
      </c>
      <c r="F900" s="27" t="s">
        <v>50</v>
      </c>
      <c r="G900" s="27" t="s">
        <v>3283</v>
      </c>
      <c r="H900" s="28">
        <v>0.0</v>
      </c>
      <c r="I900" s="29">
        <v>0.0</v>
      </c>
      <c r="J900" s="27" t="s">
        <v>3410</v>
      </c>
      <c r="K900" s="30" t="s">
        <v>3405</v>
      </c>
      <c r="L900" s="31" t="s">
        <v>3405</v>
      </c>
      <c r="M900" s="31"/>
      <c r="N900" s="153" t="s">
        <v>58</v>
      </c>
      <c r="O900" s="149" t="s">
        <v>58</v>
      </c>
      <c r="P900" s="35"/>
      <c r="Q900" s="35"/>
      <c r="R900" s="35"/>
      <c r="S900" s="35"/>
      <c r="T900" s="35"/>
      <c r="U900" s="35"/>
      <c r="V900" s="35"/>
      <c r="W900" s="35"/>
      <c r="X900" s="35"/>
      <c r="Y900" s="35"/>
      <c r="Z900" s="38" t="str">
        <f t="array" ref="Z900">IFERROR(xlookup(C:C,'Follow up.1'!A:A,'Follow up.1'!AF:AF),"-")</f>
        <v>-</v>
      </c>
      <c r="AA900" s="31"/>
      <c r="AB900" s="31"/>
      <c r="AC900" s="31"/>
      <c r="AD900" s="31"/>
      <c r="AE900" s="31"/>
      <c r="AF900" s="31"/>
      <c r="AG900" s="31"/>
      <c r="AH900" s="31"/>
      <c r="AI900" s="31"/>
      <c r="AJ900" s="31"/>
      <c r="AK900" s="31"/>
      <c r="AL900" s="31"/>
      <c r="AM900" s="31"/>
      <c r="AN900" s="39" t="str">
        <f t="array" ref="AN900">IFNA(TEXT(XLOOKUP(C:C,'Follow up.2'!B:B,'Follow up.2'!AF:AF),if(left(B900,1)="3","x", "mm/yyyy")), "-")</f>
        <v>-</v>
      </c>
      <c r="AO900" s="31"/>
      <c r="AP900" s="27"/>
      <c r="AQ900" s="3"/>
      <c r="AR900" s="3"/>
      <c r="AS900" s="3"/>
      <c r="AT900" s="3"/>
      <c r="AU900" s="3"/>
      <c r="AV900" s="3"/>
      <c r="AW900" s="3"/>
      <c r="AX900" s="3"/>
      <c r="AY900" s="3"/>
      <c r="AZ900" s="3"/>
      <c r="BA900" s="3"/>
      <c r="BB900" s="3"/>
      <c r="BC900" s="3"/>
      <c r="BD900" s="3"/>
      <c r="BE900" s="3"/>
      <c r="BF900" s="3"/>
      <c r="BG900" s="3"/>
      <c r="BH900" s="3"/>
      <c r="BI900" s="3"/>
    </row>
    <row r="901" ht="12.75" customHeight="1">
      <c r="A901" s="1"/>
      <c r="B901" s="1" t="str">
        <f t="array" ref="B901">ifna(iferror(xlookup(C:C,'1000'!A:A,'1000'!D:D),iferror(xlookup(C:C,'2000'!A:A,'2000'!D:D),xlookup(C:C,'3000'!A:A,'3000'!D:D))),"-")</f>
        <v>-</v>
      </c>
      <c r="C901" s="26">
        <v>427.0</v>
      </c>
      <c r="D901" s="27" t="s">
        <v>3411</v>
      </c>
      <c r="E901" s="27" t="s">
        <v>3412</v>
      </c>
      <c r="F901" s="27" t="s">
        <v>50</v>
      </c>
      <c r="G901" s="27" t="s">
        <v>3283</v>
      </c>
      <c r="H901" s="28">
        <v>0.0</v>
      </c>
      <c r="I901" s="29" t="s">
        <v>3413</v>
      </c>
      <c r="J901" s="27" t="s">
        <v>3414</v>
      </c>
      <c r="K901" s="30" t="s">
        <v>3415</v>
      </c>
      <c r="L901" s="31" t="s">
        <v>3415</v>
      </c>
      <c r="M901" s="51" t="s">
        <v>895</v>
      </c>
      <c r="N901" s="153" t="s">
        <v>58</v>
      </c>
      <c r="O901" s="149" t="s">
        <v>58</v>
      </c>
      <c r="P901" s="35"/>
      <c r="Q901" s="35"/>
      <c r="R901" s="35"/>
      <c r="S901" s="35"/>
      <c r="T901" s="35"/>
      <c r="U901" s="35"/>
      <c r="V901" s="35"/>
      <c r="W901" s="35"/>
      <c r="X901" s="35"/>
      <c r="Y901" s="35"/>
      <c r="Z901" s="38" t="str">
        <f t="array" ref="Z901">IFERROR(xlookup(C:C,'Follow up.1'!A:A,'Follow up.1'!AF:AF),"-")</f>
        <v>-</v>
      </c>
      <c r="AA901" s="31"/>
      <c r="AB901" s="31"/>
      <c r="AC901" s="31"/>
      <c r="AD901" s="31"/>
      <c r="AE901" s="31"/>
      <c r="AF901" s="31"/>
      <c r="AG901" s="31"/>
      <c r="AH901" s="31"/>
      <c r="AI901" s="31"/>
      <c r="AJ901" s="31"/>
      <c r="AK901" s="31"/>
      <c r="AL901" s="31"/>
      <c r="AM901" s="31"/>
      <c r="AN901" s="39" t="str">
        <f t="array" ref="AN901">IFNA(TEXT(XLOOKUP(C:C,'Follow up.2'!B:B,'Follow up.2'!AF:AF),if(left(B901,1)="3","x", "mm/yyyy")), "-")</f>
        <v>-</v>
      </c>
      <c r="AO901" s="31"/>
      <c r="AP901" s="27"/>
      <c r="AQ901" s="3"/>
      <c r="AR901" s="3"/>
      <c r="AS901" s="3"/>
      <c r="AT901" s="3"/>
      <c r="AU901" s="3"/>
      <c r="AV901" s="3"/>
      <c r="AW901" s="3"/>
      <c r="AX901" s="3"/>
      <c r="AY901" s="3"/>
      <c r="AZ901" s="3"/>
      <c r="BA901" s="3"/>
      <c r="BB901" s="3"/>
      <c r="BC901" s="3"/>
      <c r="BD901" s="3"/>
      <c r="BE901" s="3"/>
      <c r="BF901" s="3"/>
      <c r="BG901" s="3"/>
      <c r="BH901" s="3"/>
      <c r="BI901" s="3"/>
    </row>
    <row r="902" ht="12.75" customHeight="1">
      <c r="A902" s="1"/>
      <c r="B902" s="1" t="str">
        <f t="array" ref="B902">ifna(iferror(xlookup(C:C,'1000'!A:A,'1000'!D:D),iferror(xlookup(C:C,'2000'!A:A,'2000'!D:D),xlookup(C:C,'3000'!A:A,'3000'!D:D))),"-")</f>
        <v>-</v>
      </c>
      <c r="C902" s="26">
        <v>438.0</v>
      </c>
      <c r="D902" s="27" t="s">
        <v>3416</v>
      </c>
      <c r="E902" s="27" t="s">
        <v>3417</v>
      </c>
      <c r="F902" s="27" t="s">
        <v>50</v>
      </c>
      <c r="G902" s="27" t="s">
        <v>3283</v>
      </c>
      <c r="H902" s="28">
        <v>0.0</v>
      </c>
      <c r="I902" s="29">
        <v>0.0</v>
      </c>
      <c r="J902" s="27" t="s">
        <v>3418</v>
      </c>
      <c r="K902" s="30" t="s">
        <v>543</v>
      </c>
      <c r="L902" s="31" t="s">
        <v>543</v>
      </c>
      <c r="M902" s="31"/>
      <c r="N902" s="153" t="s">
        <v>58</v>
      </c>
      <c r="O902" s="149" t="s">
        <v>58</v>
      </c>
      <c r="P902" s="35"/>
      <c r="Q902" s="35"/>
      <c r="R902" s="35"/>
      <c r="S902" s="35"/>
      <c r="T902" s="35"/>
      <c r="U902" s="35"/>
      <c r="V902" s="35"/>
      <c r="W902" s="35"/>
      <c r="X902" s="35"/>
      <c r="Y902" s="35"/>
      <c r="Z902" s="38" t="str">
        <f t="array" ref="Z902">IFERROR(xlookup(C:C,'Follow up.1'!A:A,'Follow up.1'!AF:AF),"-")</f>
        <v>-</v>
      </c>
      <c r="AA902" s="31"/>
      <c r="AB902" s="31"/>
      <c r="AC902" s="31"/>
      <c r="AD902" s="31"/>
      <c r="AE902" s="31"/>
      <c r="AF902" s="31"/>
      <c r="AG902" s="31"/>
      <c r="AH902" s="31"/>
      <c r="AI902" s="31"/>
      <c r="AJ902" s="31"/>
      <c r="AK902" s="31"/>
      <c r="AL902" s="31"/>
      <c r="AM902" s="31"/>
      <c r="AN902" s="39" t="str">
        <f t="array" ref="AN902">IFNA(TEXT(XLOOKUP(C:C,'Follow up.2'!B:B,'Follow up.2'!AF:AF),if(left(B902,1)="3","x", "mm/yyyy")), "-")</f>
        <v>-</v>
      </c>
      <c r="AO902" s="31"/>
      <c r="AP902" s="27"/>
      <c r="AQ902" s="3"/>
      <c r="AR902" s="3"/>
      <c r="AS902" s="3"/>
      <c r="AT902" s="3"/>
      <c r="AU902" s="3"/>
      <c r="AV902" s="3"/>
      <c r="AW902" s="3"/>
      <c r="AX902" s="3"/>
      <c r="AY902" s="3"/>
      <c r="AZ902" s="3"/>
      <c r="BA902" s="3"/>
      <c r="BB902" s="3"/>
      <c r="BC902" s="3"/>
      <c r="BD902" s="3"/>
      <c r="BE902" s="3"/>
      <c r="BF902" s="3"/>
      <c r="BG902" s="3"/>
      <c r="BH902" s="3"/>
      <c r="BI902" s="3"/>
    </row>
    <row r="903" ht="12.75" customHeight="1">
      <c r="A903" s="1"/>
      <c r="B903" s="1" t="str">
        <f t="array" ref="B903">ifna(iferror(xlookup(C:C,'1000'!A:A,'1000'!D:D),iferror(xlookup(C:C,'2000'!A:A,'2000'!D:D),xlookup(C:C,'3000'!A:A,'3000'!D:D))),"-")</f>
        <v>-</v>
      </c>
      <c r="C903" s="26">
        <v>441.0</v>
      </c>
      <c r="D903" s="27" t="s">
        <v>3419</v>
      </c>
      <c r="E903" s="27" t="s">
        <v>3420</v>
      </c>
      <c r="F903" s="27" t="s">
        <v>50</v>
      </c>
      <c r="G903" s="27" t="s">
        <v>3283</v>
      </c>
      <c r="H903" s="28">
        <v>0.0</v>
      </c>
      <c r="I903" s="29">
        <v>0.0</v>
      </c>
      <c r="J903" s="27" t="s">
        <v>3421</v>
      </c>
      <c r="K903" s="30" t="s">
        <v>3226</v>
      </c>
      <c r="L903" s="31" t="s">
        <v>3226</v>
      </c>
      <c r="M903" s="31"/>
      <c r="N903" s="153" t="s">
        <v>58</v>
      </c>
      <c r="O903" s="149" t="s">
        <v>58</v>
      </c>
      <c r="P903" s="35"/>
      <c r="Q903" s="35"/>
      <c r="R903" s="35"/>
      <c r="S903" s="35"/>
      <c r="T903" s="35"/>
      <c r="U903" s="35"/>
      <c r="V903" s="35"/>
      <c r="W903" s="35"/>
      <c r="X903" s="35"/>
      <c r="Y903" s="35"/>
      <c r="Z903" s="38" t="str">
        <f t="array" ref="Z903">IFERROR(xlookup(C:C,'Follow up.1'!A:A,'Follow up.1'!AF:AF),"-")</f>
        <v>-</v>
      </c>
      <c r="AA903" s="31"/>
      <c r="AB903" s="31"/>
      <c r="AC903" s="31"/>
      <c r="AD903" s="31"/>
      <c r="AE903" s="31"/>
      <c r="AF903" s="31"/>
      <c r="AG903" s="31"/>
      <c r="AH903" s="31"/>
      <c r="AI903" s="31"/>
      <c r="AJ903" s="31"/>
      <c r="AK903" s="31"/>
      <c r="AL903" s="31"/>
      <c r="AM903" s="31"/>
      <c r="AN903" s="39" t="str">
        <f t="array" ref="AN903">IFNA(TEXT(XLOOKUP(C:C,'Follow up.2'!B:B,'Follow up.2'!AF:AF),if(left(B903,1)="3","x", "mm/yyyy")), "-")</f>
        <v>-</v>
      </c>
      <c r="AO903" s="31"/>
      <c r="AP903" s="27"/>
      <c r="AQ903" s="3"/>
      <c r="AR903" s="3"/>
      <c r="AS903" s="3"/>
      <c r="AT903" s="3"/>
      <c r="AU903" s="3"/>
      <c r="AV903" s="3"/>
      <c r="AW903" s="3"/>
      <c r="AX903" s="3"/>
      <c r="AY903" s="3"/>
      <c r="AZ903" s="3"/>
      <c r="BA903" s="3"/>
      <c r="BB903" s="3"/>
      <c r="BC903" s="3"/>
      <c r="BD903" s="3"/>
      <c r="BE903" s="3"/>
      <c r="BF903" s="3"/>
      <c r="BG903" s="3"/>
      <c r="BH903" s="3"/>
      <c r="BI903" s="3"/>
    </row>
    <row r="904" ht="12.75" customHeight="1">
      <c r="A904" s="1"/>
      <c r="B904" s="1" t="str">
        <f t="array" ref="B904">ifna(iferror(xlookup(C:C,'1000'!A:A,'1000'!D:D),iferror(xlookup(C:C,'2000'!A:A,'2000'!D:D),xlookup(C:C,'3000'!A:A,'3000'!D:D))),"-")</f>
        <v>-</v>
      </c>
      <c r="C904" s="26">
        <v>446.0</v>
      </c>
      <c r="D904" s="27" t="s">
        <v>3422</v>
      </c>
      <c r="E904" s="27" t="s">
        <v>3423</v>
      </c>
      <c r="F904" s="27" t="s">
        <v>50</v>
      </c>
      <c r="G904" s="27" t="s">
        <v>3283</v>
      </c>
      <c r="H904" s="28">
        <v>0.0</v>
      </c>
      <c r="I904" s="29">
        <v>0.0</v>
      </c>
      <c r="J904" s="27" t="s">
        <v>3424</v>
      </c>
      <c r="K904" s="30" t="s">
        <v>3226</v>
      </c>
      <c r="L904" s="31" t="s">
        <v>3226</v>
      </c>
      <c r="M904" s="31"/>
      <c r="N904" s="153" t="s">
        <v>58</v>
      </c>
      <c r="O904" s="149" t="s">
        <v>58</v>
      </c>
      <c r="P904" s="35" t="s">
        <v>45</v>
      </c>
      <c r="Q904" s="35"/>
      <c r="R904" s="35"/>
      <c r="S904" s="35"/>
      <c r="T904" s="35"/>
      <c r="U904" s="35"/>
      <c r="V904" s="35"/>
      <c r="W904" s="35"/>
      <c r="X904" s="35"/>
      <c r="Y904" s="35"/>
      <c r="Z904" s="38" t="str">
        <f t="array" ref="Z904">IFERROR(xlookup(C:C,'Follow up.1'!A:A,'Follow up.1'!AF:AF),"-")</f>
        <v>-</v>
      </c>
      <c r="AA904" s="31"/>
      <c r="AB904" s="31"/>
      <c r="AC904" s="31"/>
      <c r="AD904" s="31"/>
      <c r="AE904" s="31"/>
      <c r="AF904" s="31"/>
      <c r="AG904" s="31"/>
      <c r="AH904" s="31"/>
      <c r="AI904" s="31"/>
      <c r="AJ904" s="31"/>
      <c r="AK904" s="31"/>
      <c r="AL904" s="31"/>
      <c r="AM904" s="31"/>
      <c r="AN904" s="39" t="str">
        <f t="array" ref="AN904">IFNA(TEXT(XLOOKUP(C:C,'Follow up.2'!B:B,'Follow up.2'!AF:AF),if(left(B904,1)="3","x", "mm/yyyy")), "-")</f>
        <v>-</v>
      </c>
      <c r="AO904" s="31"/>
      <c r="AP904" s="27"/>
      <c r="AQ904" s="3"/>
      <c r="AR904" s="3"/>
      <c r="AS904" s="3"/>
      <c r="AT904" s="3"/>
      <c r="AU904" s="3"/>
      <c r="AV904" s="3"/>
      <c r="AW904" s="3"/>
      <c r="AX904" s="3"/>
      <c r="AY904" s="3"/>
      <c r="AZ904" s="3"/>
      <c r="BA904" s="3"/>
      <c r="BB904" s="3"/>
      <c r="BC904" s="3"/>
      <c r="BD904" s="3"/>
      <c r="BE904" s="3"/>
      <c r="BF904" s="3"/>
      <c r="BG904" s="3"/>
      <c r="BH904" s="3"/>
      <c r="BI904" s="3"/>
    </row>
    <row r="905" ht="12.75" customHeight="1">
      <c r="A905" s="1"/>
      <c r="B905" s="1" t="str">
        <f t="array" ref="B905">ifna(iferror(xlookup(C:C,'1000'!A:A,'1000'!D:D),iferror(xlookup(C:C,'2000'!A:A,'2000'!D:D),xlookup(C:C,'3000'!A:A,'3000'!D:D))),"-")</f>
        <v>-</v>
      </c>
      <c r="C905" s="26">
        <v>447.0</v>
      </c>
      <c r="D905" s="27" t="s">
        <v>3425</v>
      </c>
      <c r="E905" s="27" t="s">
        <v>1416</v>
      </c>
      <c r="F905" s="27" t="s">
        <v>50</v>
      </c>
      <c r="G905" s="27" t="s">
        <v>3283</v>
      </c>
      <c r="H905" s="28">
        <v>0.0</v>
      </c>
      <c r="I905" s="29">
        <v>0.0</v>
      </c>
      <c r="J905" s="27" t="s">
        <v>3426</v>
      </c>
      <c r="K905" s="30" t="s">
        <v>3427</v>
      </c>
      <c r="L905" s="31" t="s">
        <v>3427</v>
      </c>
      <c r="M905" s="51" t="s">
        <v>895</v>
      </c>
      <c r="N905" s="153" t="s">
        <v>58</v>
      </c>
      <c r="O905" s="149" t="s">
        <v>58</v>
      </c>
      <c r="P905" s="35"/>
      <c r="Q905" s="35"/>
      <c r="R905" s="35"/>
      <c r="S905" s="35"/>
      <c r="T905" s="35"/>
      <c r="U905" s="35"/>
      <c r="V905" s="35"/>
      <c r="W905" s="35"/>
      <c r="X905" s="35"/>
      <c r="Y905" s="35"/>
      <c r="Z905" s="38" t="str">
        <f t="array" ref="Z905">IFERROR(xlookup(C:C,'Follow up.1'!A:A,'Follow up.1'!AF:AF),"-")</f>
        <v>-</v>
      </c>
      <c r="AA905" s="31"/>
      <c r="AB905" s="31"/>
      <c r="AC905" s="31"/>
      <c r="AD905" s="31"/>
      <c r="AE905" s="31"/>
      <c r="AF905" s="31"/>
      <c r="AG905" s="31"/>
      <c r="AH905" s="31"/>
      <c r="AI905" s="31"/>
      <c r="AJ905" s="31"/>
      <c r="AK905" s="31"/>
      <c r="AL905" s="31"/>
      <c r="AM905" s="31"/>
      <c r="AN905" s="39" t="str">
        <f t="array" ref="AN905">IFNA(TEXT(XLOOKUP(C:C,'Follow up.2'!B:B,'Follow up.2'!AF:AF),if(left(B905,1)="3","x", "mm/yyyy")), "-")</f>
        <v>-</v>
      </c>
      <c r="AO905" s="31"/>
      <c r="AP905" s="27"/>
      <c r="AQ905" s="3"/>
      <c r="AR905" s="3"/>
      <c r="AS905" s="3"/>
      <c r="AT905" s="3"/>
      <c r="AU905" s="3"/>
      <c r="AV905" s="3"/>
      <c r="AW905" s="3"/>
      <c r="AX905" s="3"/>
      <c r="AY905" s="3"/>
      <c r="AZ905" s="3"/>
      <c r="BA905" s="3"/>
      <c r="BB905" s="3"/>
      <c r="BC905" s="3"/>
      <c r="BD905" s="3"/>
      <c r="BE905" s="3"/>
      <c r="BF905" s="3"/>
      <c r="BG905" s="3"/>
      <c r="BH905" s="3"/>
      <c r="BI905" s="3"/>
    </row>
    <row r="906" ht="12.75" customHeight="1">
      <c r="A906" s="1"/>
      <c r="B906" s="1" t="str">
        <f t="array" ref="B906">ifna(iferror(xlookup(C:C,'1000'!A:A,'1000'!D:D),iferror(xlookup(C:C,'2000'!A:A,'2000'!D:D),xlookup(C:C,'3000'!A:A,'3000'!D:D))),"-")</f>
        <v>-</v>
      </c>
      <c r="C906" s="26">
        <v>454.0</v>
      </c>
      <c r="D906" s="27" t="s">
        <v>3428</v>
      </c>
      <c r="E906" s="27" t="s">
        <v>3429</v>
      </c>
      <c r="F906" s="27" t="s">
        <v>50</v>
      </c>
      <c r="G906" s="27" t="s">
        <v>3283</v>
      </c>
      <c r="H906" s="28">
        <v>0.0</v>
      </c>
      <c r="I906" s="29">
        <v>0.0</v>
      </c>
      <c r="J906" s="27" t="s">
        <v>3430</v>
      </c>
      <c r="K906" s="238" t="s">
        <v>1926</v>
      </c>
      <c r="L906" s="31" t="s">
        <v>45</v>
      </c>
      <c r="M906" s="51" t="s">
        <v>895</v>
      </c>
      <c r="N906" s="153" t="s">
        <v>58</v>
      </c>
      <c r="O906" s="149" t="s">
        <v>58</v>
      </c>
      <c r="P906" s="35"/>
      <c r="Q906" s="35"/>
      <c r="R906" s="35"/>
      <c r="S906" s="35"/>
      <c r="T906" s="35"/>
      <c r="U906" s="35"/>
      <c r="V906" s="35"/>
      <c r="W906" s="35"/>
      <c r="X906" s="35"/>
      <c r="Y906" s="35"/>
      <c r="Z906" s="38" t="str">
        <f t="array" ref="Z906">IFERROR(xlookup(C:C,'Follow up.1'!A:A,'Follow up.1'!AF:AF),"-")</f>
        <v>-</v>
      </c>
      <c r="AA906" s="31"/>
      <c r="AB906" s="31"/>
      <c r="AC906" s="31"/>
      <c r="AD906" s="31"/>
      <c r="AE906" s="31"/>
      <c r="AF906" s="31"/>
      <c r="AG906" s="31"/>
      <c r="AH906" s="31"/>
      <c r="AI906" s="31"/>
      <c r="AJ906" s="31"/>
      <c r="AK906" s="31"/>
      <c r="AL906" s="31"/>
      <c r="AM906" s="31"/>
      <c r="AN906" s="39" t="str">
        <f t="array" ref="AN906">IFNA(TEXT(XLOOKUP(C:C,'Follow up.2'!B:B,'Follow up.2'!AF:AF),if(left(B906,1)="3","x", "mm/yyyy")), "-")</f>
        <v>-</v>
      </c>
      <c r="AO906" s="31"/>
      <c r="AP906" s="27"/>
      <c r="AQ906" s="3"/>
      <c r="AR906" s="3"/>
      <c r="AS906" s="3"/>
      <c r="AT906" s="3"/>
      <c r="AU906" s="3"/>
      <c r="AV906" s="3"/>
      <c r="AW906" s="3"/>
      <c r="AX906" s="3"/>
      <c r="AY906" s="3"/>
      <c r="AZ906" s="3"/>
      <c r="BA906" s="3"/>
      <c r="BB906" s="3"/>
      <c r="BC906" s="3"/>
      <c r="BD906" s="3"/>
      <c r="BE906" s="3"/>
      <c r="BF906" s="3"/>
      <c r="BG906" s="3"/>
      <c r="BH906" s="3"/>
      <c r="BI906" s="3"/>
    </row>
    <row r="907" ht="12.75" customHeight="1">
      <c r="A907" s="1"/>
      <c r="B907" s="1" t="str">
        <f t="array" ref="B907">ifna(iferror(xlookup(C:C,'1000'!A:A,'1000'!D:D),iferror(xlookup(C:C,'2000'!A:A,'2000'!D:D),xlookup(C:C,'3000'!A:A,'3000'!D:D))),"-")</f>
        <v>-</v>
      </c>
      <c r="C907" s="26">
        <v>466.0</v>
      </c>
      <c r="D907" s="27" t="s">
        <v>3431</v>
      </c>
      <c r="E907" s="27" t="s">
        <v>3432</v>
      </c>
      <c r="F907" s="27" t="s">
        <v>50</v>
      </c>
      <c r="G907" s="27" t="s">
        <v>3283</v>
      </c>
      <c r="H907" s="28">
        <v>0.0</v>
      </c>
      <c r="I907" s="29" t="s">
        <v>3433</v>
      </c>
      <c r="J907" s="27" t="s">
        <v>3433</v>
      </c>
      <c r="K907" s="30" t="s">
        <v>3434</v>
      </c>
      <c r="L907" s="31" t="s">
        <v>3434</v>
      </c>
      <c r="M907" s="31"/>
      <c r="N907" s="153" t="s">
        <v>58</v>
      </c>
      <c r="O907" s="149" t="s">
        <v>58</v>
      </c>
      <c r="P907" s="35"/>
      <c r="Q907" s="35"/>
      <c r="R907" s="35"/>
      <c r="S907" s="35"/>
      <c r="T907" s="35"/>
      <c r="U907" s="35"/>
      <c r="V907" s="35"/>
      <c r="W907" s="35"/>
      <c r="X907" s="35"/>
      <c r="Y907" s="35"/>
      <c r="Z907" s="38" t="str">
        <f t="array" ref="Z907">IFERROR(xlookup(C:C,'Follow up.1'!A:A,'Follow up.1'!AF:AF),"-")</f>
        <v>-</v>
      </c>
      <c r="AA907" s="31"/>
      <c r="AB907" s="31"/>
      <c r="AC907" s="31"/>
      <c r="AD907" s="31"/>
      <c r="AE907" s="31"/>
      <c r="AF907" s="31"/>
      <c r="AG907" s="31"/>
      <c r="AH907" s="31"/>
      <c r="AI907" s="31"/>
      <c r="AJ907" s="31"/>
      <c r="AK907" s="31"/>
      <c r="AL907" s="31"/>
      <c r="AM907" s="31"/>
      <c r="AN907" s="39" t="str">
        <f t="array" ref="AN907">IFNA(TEXT(XLOOKUP(C:C,'Follow up.2'!B:B,'Follow up.2'!AF:AF),if(left(B907,1)="3","x", "mm/yyyy")), "-")</f>
        <v>-</v>
      </c>
      <c r="AO907" s="31"/>
      <c r="AP907" s="27"/>
      <c r="AQ907" s="3"/>
      <c r="AR907" s="3"/>
      <c r="AS907" s="3"/>
      <c r="AT907" s="3"/>
      <c r="AU907" s="3"/>
      <c r="AV907" s="3"/>
      <c r="AW907" s="3"/>
      <c r="AX907" s="3"/>
      <c r="AY907" s="3"/>
      <c r="AZ907" s="3"/>
      <c r="BA907" s="3"/>
      <c r="BB907" s="3"/>
      <c r="BC907" s="3"/>
      <c r="BD907" s="3"/>
      <c r="BE907" s="3"/>
      <c r="BF907" s="3"/>
      <c r="BG907" s="3"/>
      <c r="BH907" s="3"/>
      <c r="BI907" s="3"/>
    </row>
    <row r="908" ht="12.75" customHeight="1">
      <c r="A908" s="1"/>
      <c r="B908" s="1" t="str">
        <f t="array" ref="B908">ifna(iferror(xlookup(C:C,'1000'!A:A,'1000'!D:D),iferror(xlookup(C:C,'2000'!A:A,'2000'!D:D),xlookup(C:C,'3000'!A:A,'3000'!D:D))),"-")</f>
        <v>-</v>
      </c>
      <c r="C908" s="26">
        <v>478.0</v>
      </c>
      <c r="D908" s="27" t="s">
        <v>3435</v>
      </c>
      <c r="E908" s="27" t="s">
        <v>707</v>
      </c>
      <c r="F908" s="27" t="s">
        <v>50</v>
      </c>
      <c r="G908" s="27" t="s">
        <v>3283</v>
      </c>
      <c r="H908" s="28">
        <v>0.0</v>
      </c>
      <c r="I908" s="29">
        <v>0.0</v>
      </c>
      <c r="J908" s="27" t="s">
        <v>3436</v>
      </c>
      <c r="K908" s="238" t="s">
        <v>1926</v>
      </c>
      <c r="L908" s="31" t="s">
        <v>45</v>
      </c>
      <c r="M908" s="51" t="s">
        <v>895</v>
      </c>
      <c r="N908" s="153" t="s">
        <v>58</v>
      </c>
      <c r="O908" s="149" t="s">
        <v>58</v>
      </c>
      <c r="P908" s="35"/>
      <c r="Q908" s="35"/>
      <c r="R908" s="35"/>
      <c r="S908" s="35"/>
      <c r="T908" s="35"/>
      <c r="U908" s="35"/>
      <c r="V908" s="35"/>
      <c r="W908" s="35"/>
      <c r="X908" s="35"/>
      <c r="Y908" s="35"/>
      <c r="Z908" s="38" t="str">
        <f t="array" ref="Z908">IFERROR(xlookup(C:C,'Follow up.1'!A:A,'Follow up.1'!AF:AF),"-")</f>
        <v>-</v>
      </c>
      <c r="AA908" s="31"/>
      <c r="AB908" s="31"/>
      <c r="AC908" s="31"/>
      <c r="AD908" s="31"/>
      <c r="AE908" s="31"/>
      <c r="AF908" s="31"/>
      <c r="AG908" s="31"/>
      <c r="AH908" s="31"/>
      <c r="AI908" s="31"/>
      <c r="AJ908" s="31"/>
      <c r="AK908" s="31"/>
      <c r="AL908" s="31"/>
      <c r="AM908" s="31"/>
      <c r="AN908" s="39" t="str">
        <f t="array" ref="AN908">IFNA(TEXT(XLOOKUP(C:C,'Follow up.2'!B:B,'Follow up.2'!AF:AF),if(left(B908,1)="3","x", "mm/yyyy")), "-")</f>
        <v>-</v>
      </c>
      <c r="AO908" s="31"/>
      <c r="AP908" s="27"/>
      <c r="AQ908" s="3"/>
      <c r="AR908" s="3"/>
      <c r="AS908" s="3"/>
      <c r="AT908" s="3"/>
      <c r="AU908" s="3"/>
      <c r="AV908" s="3"/>
      <c r="AW908" s="3"/>
      <c r="AX908" s="3"/>
      <c r="AY908" s="3"/>
      <c r="AZ908" s="3"/>
      <c r="BA908" s="3"/>
      <c r="BB908" s="3"/>
      <c r="BC908" s="3"/>
      <c r="BD908" s="3"/>
      <c r="BE908" s="3"/>
      <c r="BF908" s="3"/>
      <c r="BG908" s="3"/>
      <c r="BH908" s="3"/>
      <c r="BI908" s="3"/>
    </row>
    <row r="909" ht="12.75" customHeight="1">
      <c r="A909" s="1"/>
      <c r="B909" s="1" t="str">
        <f t="array" ref="B909">ifna(iferror(xlookup(C:C,'1000'!A:A,'1000'!D:D),iferror(xlookup(C:C,'2000'!A:A,'2000'!D:D),xlookup(C:C,'3000'!A:A,'3000'!D:D))),"-")</f>
        <v>-</v>
      </c>
      <c r="C909" s="26">
        <v>488.0</v>
      </c>
      <c r="D909" s="27" t="s">
        <v>3437</v>
      </c>
      <c r="E909" s="27" t="s">
        <v>3438</v>
      </c>
      <c r="F909" s="27" t="s">
        <v>50</v>
      </c>
      <c r="G909" s="27" t="s">
        <v>3283</v>
      </c>
      <c r="H909" s="28">
        <v>0.0</v>
      </c>
      <c r="I909" s="29">
        <v>0.0</v>
      </c>
      <c r="J909" s="27" t="s">
        <v>3439</v>
      </c>
      <c r="K909" s="30" t="s">
        <v>3440</v>
      </c>
      <c r="L909" s="31" t="s">
        <v>3440</v>
      </c>
      <c r="M909" s="31"/>
      <c r="N909" s="153" t="s">
        <v>58</v>
      </c>
      <c r="O909" s="149" t="s">
        <v>58</v>
      </c>
      <c r="P909" s="35"/>
      <c r="Q909" s="35"/>
      <c r="R909" s="35"/>
      <c r="S909" s="35"/>
      <c r="T909" s="35"/>
      <c r="U909" s="35"/>
      <c r="V909" s="35"/>
      <c r="W909" s="35"/>
      <c r="X909" s="35"/>
      <c r="Y909" s="35"/>
      <c r="Z909" s="38" t="str">
        <f t="array" ref="Z909">IFERROR(xlookup(C:C,'Follow up.1'!A:A,'Follow up.1'!AF:AF),"-")</f>
        <v>-</v>
      </c>
      <c r="AA909" s="31"/>
      <c r="AB909" s="31"/>
      <c r="AC909" s="31"/>
      <c r="AD909" s="31"/>
      <c r="AE909" s="31"/>
      <c r="AF909" s="31"/>
      <c r="AG909" s="31"/>
      <c r="AH909" s="31"/>
      <c r="AI909" s="31"/>
      <c r="AJ909" s="31"/>
      <c r="AK909" s="31"/>
      <c r="AL909" s="31"/>
      <c r="AM909" s="31"/>
      <c r="AN909" s="39" t="str">
        <f t="array" ref="AN909">IFNA(TEXT(XLOOKUP(C:C,'Follow up.2'!B:B,'Follow up.2'!AF:AF),if(left(B909,1)="3","x", "mm/yyyy")), "-")</f>
        <v>-</v>
      </c>
      <c r="AO909" s="31"/>
      <c r="AP909" s="27"/>
      <c r="AQ909" s="3"/>
      <c r="AR909" s="3"/>
      <c r="AS909" s="3"/>
      <c r="AT909" s="3"/>
      <c r="AU909" s="3"/>
      <c r="AV909" s="3"/>
      <c r="AW909" s="3"/>
      <c r="AX909" s="3"/>
      <c r="AY909" s="3"/>
      <c r="AZ909" s="3"/>
      <c r="BA909" s="3"/>
      <c r="BB909" s="3"/>
      <c r="BC909" s="3"/>
      <c r="BD909" s="3"/>
      <c r="BE909" s="3"/>
      <c r="BF909" s="3"/>
      <c r="BG909" s="3"/>
      <c r="BH909" s="3"/>
      <c r="BI909" s="3"/>
    </row>
    <row r="910" ht="12.75" customHeight="1">
      <c r="A910" s="1"/>
      <c r="B910" s="1" t="str">
        <f t="array" ref="B910">ifna(iferror(xlookup(C:C,'1000'!A:A,'1000'!D:D),iferror(xlookup(C:C,'2000'!A:A,'2000'!D:D),xlookup(C:C,'3000'!A:A,'3000'!D:D))),"-")</f>
        <v>-</v>
      </c>
      <c r="C910" s="26">
        <v>506.0</v>
      </c>
      <c r="D910" s="27" t="s">
        <v>976</v>
      </c>
      <c r="E910" s="27" t="s">
        <v>3441</v>
      </c>
      <c r="F910" s="27" t="s">
        <v>50</v>
      </c>
      <c r="G910" s="27" t="s">
        <v>3283</v>
      </c>
      <c r="H910" s="28">
        <v>0.0</v>
      </c>
      <c r="I910" s="29">
        <v>0.0</v>
      </c>
      <c r="J910" s="27" t="s">
        <v>3442</v>
      </c>
      <c r="K910" s="30" t="s">
        <v>3443</v>
      </c>
      <c r="L910" s="31" t="s">
        <v>3443</v>
      </c>
      <c r="M910" s="51" t="s">
        <v>895</v>
      </c>
      <c r="N910" s="153" t="s">
        <v>58</v>
      </c>
      <c r="O910" s="149" t="s">
        <v>58</v>
      </c>
      <c r="P910" s="35"/>
      <c r="Q910" s="35"/>
      <c r="R910" s="35"/>
      <c r="S910" s="35"/>
      <c r="T910" s="35"/>
      <c r="U910" s="35"/>
      <c r="V910" s="35"/>
      <c r="W910" s="35"/>
      <c r="X910" s="35"/>
      <c r="Y910" s="35"/>
      <c r="Z910" s="38" t="str">
        <f t="array" ref="Z910">IFERROR(xlookup(C:C,'Follow up.1'!A:A,'Follow up.1'!AF:AF),"-")</f>
        <v>-</v>
      </c>
      <c r="AA910" s="31"/>
      <c r="AB910" s="31"/>
      <c r="AC910" s="31"/>
      <c r="AD910" s="31"/>
      <c r="AE910" s="31"/>
      <c r="AF910" s="31"/>
      <c r="AG910" s="31"/>
      <c r="AH910" s="31"/>
      <c r="AI910" s="31"/>
      <c r="AJ910" s="31"/>
      <c r="AK910" s="31"/>
      <c r="AL910" s="31"/>
      <c r="AM910" s="31"/>
      <c r="AN910" s="39" t="str">
        <f t="array" ref="AN910">IFNA(TEXT(XLOOKUP(C:C,'Follow up.2'!B:B,'Follow up.2'!AF:AF),if(left(B910,1)="3","x", "mm/yyyy")), "-")</f>
        <v>-</v>
      </c>
      <c r="AO910" s="31"/>
      <c r="AP910" s="27"/>
      <c r="AQ910" s="3"/>
      <c r="AR910" s="3"/>
      <c r="AS910" s="3"/>
      <c r="AT910" s="3"/>
      <c r="AU910" s="3"/>
      <c r="AV910" s="3"/>
      <c r="AW910" s="3"/>
      <c r="AX910" s="3"/>
      <c r="AY910" s="3"/>
      <c r="AZ910" s="3"/>
      <c r="BA910" s="3"/>
      <c r="BB910" s="3"/>
      <c r="BC910" s="3"/>
      <c r="BD910" s="3"/>
      <c r="BE910" s="3"/>
      <c r="BF910" s="3"/>
      <c r="BG910" s="3"/>
      <c r="BH910" s="3"/>
      <c r="BI910" s="3"/>
    </row>
    <row r="911" ht="12.75" customHeight="1">
      <c r="A911" s="1"/>
      <c r="B911" s="1" t="str">
        <f t="array" ref="B911">ifna(iferror(xlookup(C:C,'1000'!A:A,'1000'!D:D),iferror(xlookup(C:C,'2000'!A:A,'2000'!D:D),xlookup(C:C,'3000'!A:A,'3000'!D:D))),"-")</f>
        <v>-</v>
      </c>
      <c r="C911" s="26">
        <v>513.0</v>
      </c>
      <c r="D911" s="27" t="s">
        <v>3444</v>
      </c>
      <c r="E911" s="27" t="s">
        <v>2330</v>
      </c>
      <c r="F911" s="27" t="s">
        <v>50</v>
      </c>
      <c r="G911" s="27" t="s">
        <v>3283</v>
      </c>
      <c r="H911" s="28">
        <v>0.0</v>
      </c>
      <c r="I911" s="29">
        <v>0.0</v>
      </c>
      <c r="J911" s="27" t="s">
        <v>3445</v>
      </c>
      <c r="K911" s="30" t="s">
        <v>3446</v>
      </c>
      <c r="L911" s="31" t="s">
        <v>3446</v>
      </c>
      <c r="M911" s="51" t="s">
        <v>895</v>
      </c>
      <c r="N911" s="153" t="s">
        <v>58</v>
      </c>
      <c r="O911" s="149" t="s">
        <v>58</v>
      </c>
      <c r="P911" s="35"/>
      <c r="Q911" s="35"/>
      <c r="R911" s="35"/>
      <c r="S911" s="35"/>
      <c r="T911" s="35"/>
      <c r="U911" s="35"/>
      <c r="V911" s="35"/>
      <c r="W911" s="35"/>
      <c r="X911" s="35"/>
      <c r="Y911" s="35"/>
      <c r="Z911" s="38" t="str">
        <f t="array" ref="Z911">IFERROR(xlookup(C:C,'Follow up.1'!A:A,'Follow up.1'!AF:AF),"-")</f>
        <v>-</v>
      </c>
      <c r="AA911" s="31"/>
      <c r="AB911" s="31"/>
      <c r="AC911" s="31"/>
      <c r="AD911" s="31"/>
      <c r="AE911" s="31"/>
      <c r="AF911" s="31"/>
      <c r="AG911" s="31"/>
      <c r="AH911" s="31"/>
      <c r="AI911" s="31"/>
      <c r="AJ911" s="31"/>
      <c r="AK911" s="31"/>
      <c r="AL911" s="31"/>
      <c r="AM911" s="31"/>
      <c r="AN911" s="39" t="str">
        <f t="array" ref="AN911">IFNA(TEXT(XLOOKUP(C:C,'Follow up.2'!B:B,'Follow up.2'!AF:AF),if(left(B911,1)="3","x", "mm/yyyy")), "-")</f>
        <v>-</v>
      </c>
      <c r="AO911" s="31"/>
      <c r="AP911" s="27"/>
      <c r="AQ911" s="3"/>
      <c r="AR911" s="3"/>
      <c r="AS911" s="3"/>
      <c r="AT911" s="3"/>
      <c r="AU911" s="3"/>
      <c r="AV911" s="3"/>
      <c r="AW911" s="3"/>
      <c r="AX911" s="3"/>
      <c r="AY911" s="3"/>
      <c r="AZ911" s="3"/>
      <c r="BA911" s="3"/>
      <c r="BB911" s="3"/>
      <c r="BC911" s="3"/>
      <c r="BD911" s="3"/>
      <c r="BE911" s="3"/>
      <c r="BF911" s="3"/>
      <c r="BG911" s="3"/>
      <c r="BH911" s="3"/>
      <c r="BI911" s="3"/>
    </row>
    <row r="912" ht="12.75" customHeight="1">
      <c r="A912" s="1"/>
      <c r="B912" s="1" t="str">
        <f t="array" ref="B912">ifna(iferror(xlookup(C:C,'1000'!A:A,'1000'!D:D),iferror(xlookup(C:C,'2000'!A:A,'2000'!D:D),xlookup(C:C,'3000'!A:A,'3000'!D:D))),"-")</f>
        <v>-</v>
      </c>
      <c r="C912" s="245">
        <v>568.0</v>
      </c>
      <c r="D912" s="27" t="s">
        <v>645</v>
      </c>
      <c r="E912" s="27" t="s">
        <v>3447</v>
      </c>
      <c r="F912" s="27" t="s">
        <v>50</v>
      </c>
      <c r="G912" s="27" t="s">
        <v>3283</v>
      </c>
      <c r="H912" s="28">
        <v>0.0</v>
      </c>
      <c r="I912" s="29">
        <v>0.0</v>
      </c>
      <c r="J912" s="27" t="s">
        <v>3448</v>
      </c>
      <c r="K912" s="30" t="s">
        <v>2738</v>
      </c>
      <c r="L912" s="31" t="s">
        <v>2738</v>
      </c>
      <c r="M912" s="31"/>
      <c r="N912" s="153" t="s">
        <v>58</v>
      </c>
      <c r="O912" s="149" t="s">
        <v>58</v>
      </c>
      <c r="P912" s="35"/>
      <c r="Q912" s="35"/>
      <c r="R912" s="35"/>
      <c r="S912" s="35"/>
      <c r="T912" s="35"/>
      <c r="U912" s="35"/>
      <c r="V912" s="35"/>
      <c r="W912" s="35"/>
      <c r="X912" s="35"/>
      <c r="Y912" s="35"/>
      <c r="Z912" s="38" t="str">
        <f t="array" ref="Z912">IFERROR(xlookup(C:C,'Follow up.1'!A:A,'Follow up.1'!AF:AF),"-")</f>
        <v>-</v>
      </c>
      <c r="AA912" s="31"/>
      <c r="AB912" s="31"/>
      <c r="AC912" s="31"/>
      <c r="AD912" s="31"/>
      <c r="AE912" s="31"/>
      <c r="AF912" s="31"/>
      <c r="AG912" s="31"/>
      <c r="AH912" s="31"/>
      <c r="AI912" s="31"/>
      <c r="AJ912" s="31"/>
      <c r="AK912" s="31"/>
      <c r="AL912" s="31"/>
      <c r="AM912" s="31"/>
      <c r="AN912" s="39" t="str">
        <f t="array" ref="AN912">IFNA(TEXT(XLOOKUP(C:C,'Follow up.2'!B:B,'Follow up.2'!AF:AF),if(left(B912,1)="3","x", "mm/yyyy")), "-")</f>
        <v>-</v>
      </c>
      <c r="AO912" s="31"/>
      <c r="AP912" s="27"/>
      <c r="AQ912" s="3"/>
      <c r="AR912" s="3"/>
      <c r="AS912" s="3"/>
      <c r="AT912" s="3"/>
      <c r="AU912" s="3"/>
      <c r="AV912" s="3"/>
      <c r="AW912" s="3"/>
      <c r="AX912" s="3"/>
      <c r="AY912" s="3"/>
      <c r="AZ912" s="3"/>
      <c r="BA912" s="3"/>
      <c r="BB912" s="3"/>
      <c r="BC912" s="3"/>
      <c r="BD912" s="3"/>
      <c r="BE912" s="3"/>
      <c r="BF912" s="3"/>
      <c r="BG912" s="3"/>
      <c r="BH912" s="3"/>
      <c r="BI912" s="3"/>
    </row>
    <row r="913" ht="12.75" customHeight="1">
      <c r="A913" s="1"/>
      <c r="B913" s="1" t="str">
        <f t="array" ref="B913">ifna(iferror(xlookup(C:C,'1000'!A:A,'1000'!D:D),iferror(xlookup(C:C,'2000'!A:A,'2000'!D:D),xlookup(C:C,'3000'!A:A,'3000'!D:D))),"-")</f>
        <v>-</v>
      </c>
      <c r="C913" s="26">
        <v>571.0</v>
      </c>
      <c r="D913" s="27" t="s">
        <v>3449</v>
      </c>
      <c r="E913" s="27" t="s">
        <v>2296</v>
      </c>
      <c r="F913" s="27" t="s">
        <v>50</v>
      </c>
      <c r="G913" s="27" t="s">
        <v>3283</v>
      </c>
      <c r="H913" s="28">
        <v>0.0</v>
      </c>
      <c r="I913" s="29">
        <v>0.0</v>
      </c>
      <c r="J913" s="27" t="s">
        <v>3450</v>
      </c>
      <c r="K913" s="30" t="s">
        <v>3451</v>
      </c>
      <c r="L913" s="31" t="s">
        <v>3451</v>
      </c>
      <c r="M913" s="31"/>
      <c r="N913" s="153" t="s">
        <v>58</v>
      </c>
      <c r="O913" s="149" t="s">
        <v>58</v>
      </c>
      <c r="P913" s="35" t="s">
        <v>45</v>
      </c>
      <c r="Q913" s="35"/>
      <c r="R913" s="35"/>
      <c r="S913" s="35"/>
      <c r="T913" s="35"/>
      <c r="U913" s="35"/>
      <c r="V913" s="35"/>
      <c r="W913" s="35"/>
      <c r="X913" s="35"/>
      <c r="Y913" s="35"/>
      <c r="Z913" s="38" t="str">
        <f t="array" ref="Z913">IFERROR(xlookup(C:C,'Follow up.1'!A:A,'Follow up.1'!AF:AF),"-")</f>
        <v>-</v>
      </c>
      <c r="AA913" s="31"/>
      <c r="AB913" s="31"/>
      <c r="AC913" s="31"/>
      <c r="AD913" s="31"/>
      <c r="AE913" s="31"/>
      <c r="AF913" s="31"/>
      <c r="AG913" s="31"/>
      <c r="AH913" s="31"/>
      <c r="AI913" s="31"/>
      <c r="AJ913" s="31"/>
      <c r="AK913" s="31"/>
      <c r="AL913" s="31"/>
      <c r="AM913" s="31"/>
      <c r="AN913" s="39" t="str">
        <f t="array" ref="AN913">IFNA(TEXT(XLOOKUP(C:C,'Follow up.2'!B:B,'Follow up.2'!AF:AF),if(left(B913,1)="3","x", "mm/yyyy")), "-")</f>
        <v>-</v>
      </c>
      <c r="AO913" s="31"/>
      <c r="AP913" s="27"/>
      <c r="AQ913" s="3"/>
      <c r="AR913" s="3"/>
      <c r="AS913" s="3"/>
      <c r="AT913" s="3"/>
      <c r="AU913" s="3"/>
      <c r="AV913" s="3"/>
      <c r="AW913" s="3"/>
      <c r="AX913" s="3"/>
      <c r="AY913" s="3"/>
      <c r="AZ913" s="3"/>
      <c r="BA913" s="3"/>
      <c r="BB913" s="3"/>
      <c r="BC913" s="3"/>
      <c r="BD913" s="3"/>
      <c r="BE913" s="3"/>
      <c r="BF913" s="3"/>
      <c r="BG913" s="3"/>
      <c r="BH913" s="3"/>
      <c r="BI913" s="3"/>
    </row>
    <row r="914" ht="12.75" customHeight="1">
      <c r="A914" s="1"/>
      <c r="B914" s="1" t="str">
        <f t="array" ref="B914">ifna(iferror(xlookup(C:C,'1000'!A:A,'1000'!D:D),iferror(xlookup(C:C,'2000'!A:A,'2000'!D:D),xlookup(C:C,'3000'!A:A,'3000'!D:D))),"-")</f>
        <v>-</v>
      </c>
      <c r="C914" s="26">
        <v>585.0</v>
      </c>
      <c r="D914" s="27" t="s">
        <v>3452</v>
      </c>
      <c r="E914" s="27" t="s">
        <v>3453</v>
      </c>
      <c r="F914" s="27" t="s">
        <v>50</v>
      </c>
      <c r="G914" s="27" t="s">
        <v>3283</v>
      </c>
      <c r="H914" s="28">
        <v>0.0</v>
      </c>
      <c r="I914" s="29">
        <v>0.0</v>
      </c>
      <c r="J914" s="27" t="s">
        <v>3454</v>
      </c>
      <c r="K914" s="30" t="s">
        <v>3455</v>
      </c>
      <c r="L914" s="31" t="s">
        <v>3455</v>
      </c>
      <c r="M914" s="31"/>
      <c r="N914" s="153" t="s">
        <v>58</v>
      </c>
      <c r="O914" s="149" t="s">
        <v>58</v>
      </c>
      <c r="P914" s="35"/>
      <c r="Q914" s="35"/>
      <c r="R914" s="35"/>
      <c r="S914" s="35"/>
      <c r="T914" s="35"/>
      <c r="U914" s="35"/>
      <c r="V914" s="35"/>
      <c r="W914" s="35"/>
      <c r="X914" s="35"/>
      <c r="Y914" s="35"/>
      <c r="Z914" s="38" t="str">
        <f t="array" ref="Z914">IFERROR(xlookup(C:C,'Follow up.1'!A:A,'Follow up.1'!AF:AF),"-")</f>
        <v>-</v>
      </c>
      <c r="AA914" s="31"/>
      <c r="AB914" s="31"/>
      <c r="AC914" s="31"/>
      <c r="AD914" s="31"/>
      <c r="AE914" s="31"/>
      <c r="AF914" s="31"/>
      <c r="AG914" s="31"/>
      <c r="AH914" s="31"/>
      <c r="AI914" s="31"/>
      <c r="AJ914" s="31"/>
      <c r="AK914" s="31"/>
      <c r="AL914" s="31"/>
      <c r="AM914" s="31"/>
      <c r="AN914" s="39" t="str">
        <f t="array" ref="AN914">IFNA(TEXT(XLOOKUP(C:C,'Follow up.2'!B:B,'Follow up.2'!AF:AF),if(left(B914,1)="3","x", "mm/yyyy")), "-")</f>
        <v>-</v>
      </c>
      <c r="AO914" s="31"/>
      <c r="AP914" s="27"/>
      <c r="AQ914" s="3"/>
      <c r="AR914" s="3"/>
      <c r="AS914" s="3"/>
      <c r="AT914" s="3"/>
      <c r="AU914" s="3"/>
      <c r="AV914" s="3"/>
      <c r="AW914" s="3"/>
      <c r="AX914" s="3"/>
      <c r="AY914" s="3"/>
      <c r="AZ914" s="3"/>
      <c r="BA914" s="3"/>
      <c r="BB914" s="3"/>
      <c r="BC914" s="3"/>
      <c r="BD914" s="3"/>
      <c r="BE914" s="3"/>
      <c r="BF914" s="3"/>
      <c r="BG914" s="3"/>
      <c r="BH914" s="3"/>
      <c r="BI914" s="3"/>
    </row>
    <row r="915" ht="12.75" customHeight="1">
      <c r="A915" s="1"/>
      <c r="B915" s="1" t="str">
        <f t="array" ref="B915">ifna(iferror(xlookup(C:C,'1000'!A:A,'1000'!D:D),iferror(xlookup(C:C,'2000'!A:A,'2000'!D:D),xlookup(C:C,'3000'!A:A,'3000'!D:D))),"-")</f>
        <v>-</v>
      </c>
      <c r="C915" s="26">
        <v>682.0</v>
      </c>
      <c r="D915" s="27" t="s">
        <v>3456</v>
      </c>
      <c r="E915" s="27" t="s">
        <v>3256</v>
      </c>
      <c r="F915" s="27" t="s">
        <v>50</v>
      </c>
      <c r="G915" s="27" t="s">
        <v>3283</v>
      </c>
      <c r="H915" s="28">
        <v>0.0</v>
      </c>
      <c r="I915" s="29">
        <v>0.0</v>
      </c>
      <c r="J915" s="27" t="s">
        <v>3457</v>
      </c>
      <c r="K915" s="30" t="s">
        <v>3458</v>
      </c>
      <c r="L915" s="31" t="s">
        <v>3458</v>
      </c>
      <c r="M915" s="31"/>
      <c r="N915" s="153" t="s">
        <v>58</v>
      </c>
      <c r="O915" s="149" t="s">
        <v>58</v>
      </c>
      <c r="P915" s="35"/>
      <c r="Q915" s="35"/>
      <c r="R915" s="35"/>
      <c r="S915" s="35"/>
      <c r="T915" s="35"/>
      <c r="U915" s="35"/>
      <c r="V915" s="35"/>
      <c r="W915" s="35"/>
      <c r="X915" s="35"/>
      <c r="Y915" s="35"/>
      <c r="Z915" s="38" t="str">
        <f t="array" ref="Z915">IFERROR(xlookup(C:C,'Follow up.1'!A:A,'Follow up.1'!AF:AF),"-")</f>
        <v>-</v>
      </c>
      <c r="AA915" s="31"/>
      <c r="AB915" s="31"/>
      <c r="AC915" s="31"/>
      <c r="AD915" s="31"/>
      <c r="AE915" s="31"/>
      <c r="AF915" s="31"/>
      <c r="AG915" s="31"/>
      <c r="AH915" s="31"/>
      <c r="AI915" s="31"/>
      <c r="AJ915" s="31"/>
      <c r="AK915" s="31"/>
      <c r="AL915" s="31"/>
      <c r="AM915" s="31"/>
      <c r="AN915" s="39" t="str">
        <f t="array" ref="AN915">IFNA(TEXT(XLOOKUP(C:C,'Follow up.2'!B:B,'Follow up.2'!AF:AF),if(left(B915,1)="3","x", "mm/yyyy")), "-")</f>
        <v>-</v>
      </c>
      <c r="AO915" s="31"/>
      <c r="AP915" s="27"/>
      <c r="AQ915" s="3"/>
      <c r="AR915" s="3"/>
      <c r="AS915" s="3"/>
      <c r="AT915" s="3"/>
      <c r="AU915" s="3"/>
      <c r="AV915" s="3"/>
      <c r="AW915" s="3"/>
      <c r="AX915" s="3"/>
      <c r="AY915" s="3"/>
      <c r="AZ915" s="3"/>
      <c r="BA915" s="3"/>
      <c r="BB915" s="3"/>
      <c r="BC915" s="3"/>
      <c r="BD915" s="3"/>
      <c r="BE915" s="3"/>
      <c r="BF915" s="3"/>
      <c r="BG915" s="3"/>
      <c r="BH915" s="3"/>
      <c r="BI915" s="3"/>
    </row>
    <row r="916" ht="12.75" customHeight="1">
      <c r="A916" s="1"/>
      <c r="B916" s="1" t="str">
        <f t="array" ref="B916">ifna(iferror(xlookup(C:C,'1000'!A:A,'1000'!D:D),iferror(xlookup(C:C,'2000'!A:A,'2000'!D:D),xlookup(C:C,'3000'!A:A,'3000'!D:D))),"-")</f>
        <v>-</v>
      </c>
      <c r="C916" s="26">
        <v>696.0</v>
      </c>
      <c r="D916" s="27" t="s">
        <v>3397</v>
      </c>
      <c r="E916" s="27" t="s">
        <v>3398</v>
      </c>
      <c r="F916" s="27" t="s">
        <v>50</v>
      </c>
      <c r="G916" s="27" t="s">
        <v>3283</v>
      </c>
      <c r="H916" s="28">
        <v>0.0</v>
      </c>
      <c r="I916" s="29">
        <v>0.0</v>
      </c>
      <c r="J916" s="27" t="s">
        <v>3399</v>
      </c>
      <c r="K916" s="30" t="s">
        <v>3278</v>
      </c>
      <c r="L916" s="31" t="s">
        <v>3278</v>
      </c>
      <c r="M916" s="51" t="s">
        <v>895</v>
      </c>
      <c r="N916" s="153" t="s">
        <v>58</v>
      </c>
      <c r="O916" s="149" t="s">
        <v>58</v>
      </c>
      <c r="P916" s="35"/>
      <c r="Q916" s="35"/>
      <c r="R916" s="35"/>
      <c r="S916" s="35"/>
      <c r="T916" s="35"/>
      <c r="U916" s="35"/>
      <c r="V916" s="35"/>
      <c r="W916" s="35"/>
      <c r="X916" s="35"/>
      <c r="Y916" s="35"/>
      <c r="Z916" s="38" t="str">
        <f t="array" ref="Z916">IFERROR(xlookup(C:C,'Follow up.1'!A:A,'Follow up.1'!AF:AF),"-")</f>
        <v>-</v>
      </c>
      <c r="AA916" s="31"/>
      <c r="AB916" s="31"/>
      <c r="AC916" s="31"/>
      <c r="AD916" s="31"/>
      <c r="AE916" s="31"/>
      <c r="AF916" s="31"/>
      <c r="AG916" s="31"/>
      <c r="AH916" s="31"/>
      <c r="AI916" s="31"/>
      <c r="AJ916" s="31"/>
      <c r="AK916" s="31"/>
      <c r="AL916" s="31"/>
      <c r="AM916" s="31"/>
      <c r="AN916" s="39" t="str">
        <f t="array" ref="AN916">IFNA(TEXT(XLOOKUP(C:C,'Follow up.2'!B:B,'Follow up.2'!AF:AF),if(left(B916,1)="3","x", "mm/yyyy")), "-")</f>
        <v>-</v>
      </c>
      <c r="AO916" s="31"/>
      <c r="AP916" s="27"/>
      <c r="AQ916" s="3"/>
      <c r="AR916" s="3"/>
      <c r="AS916" s="3"/>
      <c r="AT916" s="3"/>
      <c r="AU916" s="3"/>
      <c r="AV916" s="3"/>
      <c r="AW916" s="3"/>
      <c r="AX916" s="3"/>
      <c r="AY916" s="3"/>
      <c r="AZ916" s="3"/>
      <c r="BA916" s="3"/>
      <c r="BB916" s="3"/>
      <c r="BC916" s="3"/>
      <c r="BD916" s="3"/>
      <c r="BE916" s="3"/>
      <c r="BF916" s="3"/>
      <c r="BG916" s="3"/>
      <c r="BH916" s="3"/>
      <c r="BI916" s="3"/>
    </row>
    <row r="917" ht="12.75" customHeight="1">
      <c r="A917" s="1"/>
      <c r="B917" s="1" t="str">
        <f t="array" ref="B917">ifna(iferror(xlookup(C:C,'1000'!A:A,'1000'!D:D),iferror(xlookup(C:C,'2000'!A:A,'2000'!D:D),xlookup(C:C,'3000'!A:A,'3000'!D:D))),"-")</f>
        <v>-</v>
      </c>
      <c r="C917" s="26">
        <v>697.0</v>
      </c>
      <c r="D917" s="27" t="s">
        <v>2968</v>
      </c>
      <c r="E917" s="27" t="s">
        <v>1345</v>
      </c>
      <c r="F917" s="27" t="s">
        <v>50</v>
      </c>
      <c r="G917" s="27" t="s">
        <v>3283</v>
      </c>
      <c r="H917" s="28">
        <v>0.0</v>
      </c>
      <c r="I917" s="29">
        <v>0.0</v>
      </c>
      <c r="J917" s="27" t="s">
        <v>3459</v>
      </c>
      <c r="K917" s="30" t="s">
        <v>459</v>
      </c>
      <c r="L917" s="31" t="s">
        <v>459</v>
      </c>
      <c r="M917" s="31"/>
      <c r="N917" s="153" t="s">
        <v>58</v>
      </c>
      <c r="O917" s="149" t="s">
        <v>58</v>
      </c>
      <c r="P917" s="35"/>
      <c r="Q917" s="35"/>
      <c r="R917" s="35"/>
      <c r="S917" s="35"/>
      <c r="T917" s="35"/>
      <c r="U917" s="35"/>
      <c r="V917" s="35"/>
      <c r="W917" s="35"/>
      <c r="X917" s="35"/>
      <c r="Y917" s="35"/>
      <c r="Z917" s="38" t="str">
        <f t="array" ref="Z917">IFERROR(xlookup(C:C,'Follow up.1'!A:A,'Follow up.1'!AF:AF),"-")</f>
        <v>-</v>
      </c>
      <c r="AA917" s="31"/>
      <c r="AB917" s="31"/>
      <c r="AC917" s="31"/>
      <c r="AD917" s="31"/>
      <c r="AE917" s="31"/>
      <c r="AF917" s="31"/>
      <c r="AG917" s="31"/>
      <c r="AH917" s="31"/>
      <c r="AI917" s="31"/>
      <c r="AJ917" s="31"/>
      <c r="AK917" s="31"/>
      <c r="AL917" s="31"/>
      <c r="AM917" s="31"/>
      <c r="AN917" s="39" t="str">
        <f t="array" ref="AN917">IFNA(TEXT(XLOOKUP(C:C,'Follow up.2'!B:B,'Follow up.2'!AF:AF),if(left(B917,1)="3","x", "mm/yyyy")), "-")</f>
        <v>-</v>
      </c>
      <c r="AO917" s="31"/>
      <c r="AP917" s="27"/>
      <c r="AQ917" s="3"/>
      <c r="AR917" s="3"/>
      <c r="AS917" s="3"/>
      <c r="AT917" s="3"/>
      <c r="AU917" s="3"/>
      <c r="AV917" s="3"/>
      <c r="AW917" s="3"/>
      <c r="AX917" s="3"/>
      <c r="AY917" s="3"/>
      <c r="AZ917" s="3"/>
      <c r="BA917" s="3"/>
      <c r="BB917" s="3"/>
      <c r="BC917" s="3"/>
      <c r="BD917" s="3"/>
      <c r="BE917" s="3"/>
      <c r="BF917" s="3"/>
      <c r="BG917" s="3"/>
      <c r="BH917" s="3"/>
      <c r="BI917" s="3"/>
    </row>
    <row r="918" ht="12.75" customHeight="1">
      <c r="A918" s="1"/>
      <c r="B918" s="1" t="str">
        <f t="array" ref="B918">ifna(iferror(xlookup(C:C,'1000'!A:A,'1000'!D:D),iferror(xlookup(C:C,'2000'!A:A,'2000'!D:D),xlookup(C:C,'3000'!A:A,'3000'!D:D))),"-")</f>
        <v>-</v>
      </c>
      <c r="C918" s="26">
        <v>836.0</v>
      </c>
      <c r="D918" s="27" t="s">
        <v>1871</v>
      </c>
      <c r="E918" s="27" t="s">
        <v>3460</v>
      </c>
      <c r="F918" s="27" t="s">
        <v>50</v>
      </c>
      <c r="G918" s="27" t="s">
        <v>3283</v>
      </c>
      <c r="H918" s="28">
        <v>0.0</v>
      </c>
      <c r="I918" s="29">
        <v>0.0</v>
      </c>
      <c r="J918" s="27" t="s">
        <v>3461</v>
      </c>
      <c r="K918" s="30" t="s">
        <v>237</v>
      </c>
      <c r="L918" s="31" t="s">
        <v>237</v>
      </c>
      <c r="M918" s="51" t="s">
        <v>895</v>
      </c>
      <c r="N918" s="153" t="s">
        <v>58</v>
      </c>
      <c r="O918" s="149" t="s">
        <v>58</v>
      </c>
      <c r="P918" s="35"/>
      <c r="Q918" s="35"/>
      <c r="R918" s="35"/>
      <c r="S918" s="35"/>
      <c r="T918" s="35"/>
      <c r="U918" s="35"/>
      <c r="V918" s="35"/>
      <c r="W918" s="35"/>
      <c r="X918" s="35"/>
      <c r="Y918" s="35"/>
      <c r="Z918" s="38" t="str">
        <f t="array" ref="Z918">IFERROR(xlookup(C:C,'Follow up.1'!A:A,'Follow up.1'!AF:AF),"-")</f>
        <v>-</v>
      </c>
      <c r="AA918" s="31"/>
      <c r="AB918" s="31"/>
      <c r="AC918" s="31"/>
      <c r="AD918" s="31"/>
      <c r="AE918" s="31"/>
      <c r="AF918" s="31"/>
      <c r="AG918" s="31"/>
      <c r="AH918" s="31"/>
      <c r="AI918" s="31"/>
      <c r="AJ918" s="31"/>
      <c r="AK918" s="31"/>
      <c r="AL918" s="31"/>
      <c r="AM918" s="31"/>
      <c r="AN918" s="39" t="str">
        <f t="array" ref="AN918">IFNA(TEXT(XLOOKUP(C:C,'Follow up.2'!B:B,'Follow up.2'!AF:AF),if(left(B918,1)="3","x", "mm/yyyy")), "-")</f>
        <v>-</v>
      </c>
      <c r="AO918" s="31"/>
      <c r="AP918" s="27"/>
      <c r="AQ918" s="3"/>
      <c r="AR918" s="3"/>
      <c r="AS918" s="3"/>
      <c r="AT918" s="3"/>
      <c r="AU918" s="3"/>
      <c r="AV918" s="3"/>
      <c r="AW918" s="3"/>
      <c r="AX918" s="3"/>
      <c r="AY918" s="3"/>
      <c r="AZ918" s="3"/>
      <c r="BA918" s="3"/>
      <c r="BB918" s="3"/>
      <c r="BC918" s="3"/>
      <c r="BD918" s="3"/>
      <c r="BE918" s="3"/>
      <c r="BF918" s="3"/>
      <c r="BG918" s="3"/>
      <c r="BH918" s="3"/>
      <c r="BI918" s="3"/>
    </row>
    <row r="919" ht="12.75" customHeight="1">
      <c r="A919" s="1"/>
      <c r="B919" s="1" t="str">
        <f t="array" ref="B919">ifna(iferror(xlookup(C:C,'1000'!A:A,'1000'!D:D),iferror(xlookup(C:C,'2000'!A:A,'2000'!D:D),xlookup(C:C,'3000'!A:A,'3000'!D:D))),"-")</f>
        <v>-</v>
      </c>
      <c r="C919" s="26">
        <v>934.0</v>
      </c>
      <c r="D919" s="27" t="s">
        <v>3462</v>
      </c>
      <c r="E919" s="27" t="s">
        <v>3463</v>
      </c>
      <c r="F919" s="27" t="s">
        <v>50</v>
      </c>
      <c r="G919" s="27" t="s">
        <v>3283</v>
      </c>
      <c r="H919" s="28">
        <v>0.0</v>
      </c>
      <c r="I919" s="29">
        <v>0.0</v>
      </c>
      <c r="J919" s="27" t="s">
        <v>3464</v>
      </c>
      <c r="K919" s="30" t="s">
        <v>3278</v>
      </c>
      <c r="L919" s="31" t="s">
        <v>3278</v>
      </c>
      <c r="M919" s="51" t="s">
        <v>895</v>
      </c>
      <c r="N919" s="153" t="s">
        <v>58</v>
      </c>
      <c r="O919" s="149" t="s">
        <v>58</v>
      </c>
      <c r="P919" s="35"/>
      <c r="Q919" s="35"/>
      <c r="R919" s="35"/>
      <c r="S919" s="35"/>
      <c r="T919" s="35"/>
      <c r="U919" s="35"/>
      <c r="V919" s="35"/>
      <c r="W919" s="35"/>
      <c r="X919" s="35"/>
      <c r="Y919" s="35"/>
      <c r="Z919" s="38" t="str">
        <f t="array" ref="Z919">IFERROR(xlookup(C:C,'Follow up.1'!A:A,'Follow up.1'!AF:AF),"-")</f>
        <v>-</v>
      </c>
      <c r="AA919" s="31"/>
      <c r="AB919" s="31"/>
      <c r="AC919" s="31"/>
      <c r="AD919" s="31"/>
      <c r="AE919" s="31"/>
      <c r="AF919" s="31"/>
      <c r="AG919" s="31"/>
      <c r="AH919" s="31"/>
      <c r="AI919" s="31"/>
      <c r="AJ919" s="31"/>
      <c r="AK919" s="31"/>
      <c r="AL919" s="31"/>
      <c r="AM919" s="31"/>
      <c r="AN919" s="39" t="str">
        <f t="array" ref="AN919">IFNA(TEXT(XLOOKUP(C:C,'Follow up.2'!B:B,'Follow up.2'!AF:AF),if(left(B919,1)="3","x", "mm/yyyy")), "-")</f>
        <v>-</v>
      </c>
      <c r="AO919" s="31"/>
      <c r="AP919" s="27"/>
      <c r="AQ919" s="3"/>
      <c r="AR919" s="3"/>
      <c r="AS919" s="3"/>
      <c r="AT919" s="3"/>
      <c r="AU919" s="3"/>
      <c r="AV919" s="3"/>
      <c r="AW919" s="3"/>
      <c r="AX919" s="3"/>
      <c r="AY919" s="3"/>
      <c r="AZ919" s="3"/>
      <c r="BA919" s="3"/>
      <c r="BB919" s="3"/>
      <c r="BC919" s="3"/>
      <c r="BD919" s="3"/>
      <c r="BE919" s="3"/>
      <c r="BF919" s="3"/>
      <c r="BG919" s="3"/>
      <c r="BH919" s="3"/>
      <c r="BI919" s="3"/>
    </row>
    <row r="920" ht="12.75" customHeight="1">
      <c r="A920" s="1"/>
      <c r="B920" s="1" t="str">
        <f t="array" ref="B920">ifna(iferror(xlookup(C:C,'1000'!A:A,'1000'!D:D),iferror(xlookup(C:C,'2000'!A:A,'2000'!D:D),xlookup(C:C,'3000'!A:A,'3000'!D:D))),"-")</f>
        <v>-</v>
      </c>
      <c r="C920" s="26">
        <v>954.0</v>
      </c>
      <c r="D920" s="27" t="s">
        <v>3465</v>
      </c>
      <c r="E920" s="27" t="s">
        <v>1531</v>
      </c>
      <c r="F920" s="27" t="s">
        <v>50</v>
      </c>
      <c r="G920" s="27" t="s">
        <v>3283</v>
      </c>
      <c r="H920" s="28">
        <v>0.0</v>
      </c>
      <c r="I920" s="29" t="s">
        <v>3466</v>
      </c>
      <c r="J920" s="27" t="s">
        <v>3466</v>
      </c>
      <c r="K920" s="30" t="s">
        <v>3467</v>
      </c>
      <c r="L920" s="31" t="s">
        <v>3467</v>
      </c>
      <c r="M920" s="51" t="s">
        <v>895</v>
      </c>
      <c r="N920" s="153" t="s">
        <v>58</v>
      </c>
      <c r="O920" s="149" t="s">
        <v>58</v>
      </c>
      <c r="P920" s="35"/>
      <c r="Q920" s="35"/>
      <c r="R920" s="35"/>
      <c r="S920" s="35"/>
      <c r="T920" s="35"/>
      <c r="U920" s="35"/>
      <c r="V920" s="35"/>
      <c r="W920" s="35"/>
      <c r="X920" s="35"/>
      <c r="Y920" s="35"/>
      <c r="Z920" s="38" t="str">
        <f t="array" ref="Z920">IFERROR(xlookup(C:C,'Follow up.1'!A:A,'Follow up.1'!AF:AF),"-")</f>
        <v>-</v>
      </c>
      <c r="AA920" s="31"/>
      <c r="AB920" s="31"/>
      <c r="AC920" s="31"/>
      <c r="AD920" s="31"/>
      <c r="AE920" s="31"/>
      <c r="AF920" s="31"/>
      <c r="AG920" s="31"/>
      <c r="AH920" s="31"/>
      <c r="AI920" s="31"/>
      <c r="AJ920" s="31"/>
      <c r="AK920" s="31"/>
      <c r="AL920" s="31"/>
      <c r="AM920" s="31"/>
      <c r="AN920" s="39" t="str">
        <f t="array" ref="AN920">IFNA(TEXT(XLOOKUP(C:C,'Follow up.2'!B:B,'Follow up.2'!AF:AF),if(left(B920,1)="3","x", "mm/yyyy")), "-")</f>
        <v>-</v>
      </c>
      <c r="AO920" s="31"/>
      <c r="AP920" s="27"/>
      <c r="AQ920" s="3"/>
      <c r="AR920" s="3"/>
      <c r="AS920" s="3"/>
      <c r="AT920" s="3"/>
      <c r="AU920" s="3"/>
      <c r="AV920" s="3"/>
      <c r="AW920" s="3"/>
      <c r="AX920" s="3"/>
      <c r="AY920" s="3"/>
      <c r="AZ920" s="3"/>
      <c r="BA920" s="3"/>
      <c r="BB920" s="3"/>
      <c r="BC920" s="3"/>
      <c r="BD920" s="3"/>
      <c r="BE920" s="3"/>
      <c r="BF920" s="3"/>
      <c r="BG920" s="3"/>
      <c r="BH920" s="3"/>
      <c r="BI920" s="3"/>
    </row>
    <row r="921" ht="12.75" customHeight="1">
      <c r="A921" s="1"/>
      <c r="B921" s="1" t="str">
        <f t="array" ref="B921">ifna(iferror(xlookup(C:C,'1000'!A:A,'1000'!D:D),iferror(xlookup(C:C,'2000'!A:A,'2000'!D:D),xlookup(C:C,'3000'!A:A,'3000'!D:D))),"-")</f>
        <v>-</v>
      </c>
      <c r="C921" s="26">
        <v>974.0</v>
      </c>
      <c r="D921" s="27" t="s">
        <v>1065</v>
      </c>
      <c r="E921" s="27" t="s">
        <v>3468</v>
      </c>
      <c r="F921" s="27" t="s">
        <v>50</v>
      </c>
      <c r="G921" s="27" t="s">
        <v>3283</v>
      </c>
      <c r="H921" s="28">
        <v>0.0</v>
      </c>
      <c r="I921" s="29">
        <v>0.0</v>
      </c>
      <c r="J921" s="27" t="s">
        <v>3469</v>
      </c>
      <c r="K921" s="30" t="s">
        <v>3278</v>
      </c>
      <c r="L921" s="31" t="s">
        <v>3278</v>
      </c>
      <c r="M921" s="51" t="s">
        <v>895</v>
      </c>
      <c r="N921" s="153" t="s">
        <v>58</v>
      </c>
      <c r="O921" s="149" t="s">
        <v>58</v>
      </c>
      <c r="P921" s="35"/>
      <c r="Q921" s="35"/>
      <c r="R921" s="35"/>
      <c r="S921" s="35"/>
      <c r="T921" s="35"/>
      <c r="U921" s="35"/>
      <c r="V921" s="35"/>
      <c r="W921" s="35"/>
      <c r="X921" s="35"/>
      <c r="Y921" s="35"/>
      <c r="Z921" s="38" t="str">
        <f t="array" ref="Z921">IFERROR(xlookup(C:C,'Follow up.1'!A:A,'Follow up.1'!AF:AF),"-")</f>
        <v>-</v>
      </c>
      <c r="AA921" s="31"/>
      <c r="AB921" s="31"/>
      <c r="AC921" s="31"/>
      <c r="AD921" s="31"/>
      <c r="AE921" s="31"/>
      <c r="AF921" s="31"/>
      <c r="AG921" s="31"/>
      <c r="AH921" s="31"/>
      <c r="AI921" s="31"/>
      <c r="AJ921" s="31"/>
      <c r="AK921" s="31"/>
      <c r="AL921" s="31"/>
      <c r="AM921" s="31"/>
      <c r="AN921" s="39" t="str">
        <f t="array" ref="AN921">IFNA(TEXT(XLOOKUP(C:C,'Follow up.2'!B:B,'Follow up.2'!AF:AF),if(left(B921,1)="3","x", "mm/yyyy")), "-")</f>
        <v>-</v>
      </c>
      <c r="AO921" s="31"/>
      <c r="AP921" s="27"/>
      <c r="AQ921" s="3"/>
      <c r="AR921" s="3"/>
      <c r="AS921" s="3"/>
      <c r="AT921" s="3"/>
      <c r="AU921" s="3"/>
      <c r="AV921" s="3"/>
      <c r="AW921" s="3"/>
      <c r="AX921" s="3"/>
      <c r="AY921" s="3"/>
      <c r="AZ921" s="3"/>
      <c r="BA921" s="3"/>
      <c r="BB921" s="3"/>
      <c r="BC921" s="3"/>
      <c r="BD921" s="3"/>
      <c r="BE921" s="3"/>
      <c r="BF921" s="3"/>
      <c r="BG921" s="3"/>
      <c r="BH921" s="3"/>
      <c r="BI921" s="3"/>
    </row>
    <row r="922" ht="12.75" customHeight="1">
      <c r="A922" s="1"/>
      <c r="B922" s="1" t="str">
        <f t="array" ref="B922">ifna(iferror(xlookup(C:C,'1000'!A:A,'1000'!D:D),iferror(xlookup(C:C,'2000'!A:A,'2000'!D:D),xlookup(C:C,'3000'!A:A,'3000'!D:D))),"-")</f>
        <v>-</v>
      </c>
      <c r="C922" s="26">
        <v>1011.0</v>
      </c>
      <c r="D922" s="27" t="s">
        <v>322</v>
      </c>
      <c r="E922" s="27" t="s">
        <v>3470</v>
      </c>
      <c r="F922" s="27" t="s">
        <v>50</v>
      </c>
      <c r="G922" s="27" t="s">
        <v>3283</v>
      </c>
      <c r="H922" s="28">
        <v>0.0</v>
      </c>
      <c r="I922" s="29">
        <v>0.0</v>
      </c>
      <c r="J922" s="27" t="s">
        <v>3471</v>
      </c>
      <c r="K922" s="30" t="s">
        <v>42</v>
      </c>
      <c r="L922" s="31" t="s">
        <v>42</v>
      </c>
      <c r="M922" s="51" t="s">
        <v>895</v>
      </c>
      <c r="N922" s="153" t="s">
        <v>58</v>
      </c>
      <c r="O922" s="149" t="s">
        <v>58</v>
      </c>
      <c r="P922" s="35"/>
      <c r="Q922" s="35"/>
      <c r="R922" s="35"/>
      <c r="S922" s="35"/>
      <c r="T922" s="35"/>
      <c r="U922" s="35"/>
      <c r="V922" s="35"/>
      <c r="W922" s="35"/>
      <c r="X922" s="35"/>
      <c r="Y922" s="35"/>
      <c r="Z922" s="38" t="str">
        <f t="array" ref="Z922">IFERROR(xlookup(C:C,'Follow up.1'!A:A,'Follow up.1'!AF:AF),"-")</f>
        <v>-</v>
      </c>
      <c r="AA922" s="31"/>
      <c r="AB922" s="31"/>
      <c r="AC922" s="31"/>
      <c r="AD922" s="31"/>
      <c r="AE922" s="31"/>
      <c r="AF922" s="31"/>
      <c r="AG922" s="31"/>
      <c r="AH922" s="31"/>
      <c r="AI922" s="31"/>
      <c r="AJ922" s="31"/>
      <c r="AK922" s="31"/>
      <c r="AL922" s="31"/>
      <c r="AM922" s="31"/>
      <c r="AN922" s="39" t="str">
        <f t="array" ref="AN922">IFNA(TEXT(XLOOKUP(C:C,'Follow up.2'!B:B,'Follow up.2'!AF:AF),if(left(B922,1)="3","x", "mm/yyyy")), "-")</f>
        <v>-</v>
      </c>
      <c r="AO922" s="31"/>
      <c r="AP922" s="27"/>
      <c r="AQ922" s="3"/>
      <c r="AR922" s="3"/>
      <c r="AS922" s="3"/>
      <c r="AT922" s="3"/>
      <c r="AU922" s="3"/>
      <c r="AV922" s="3"/>
      <c r="AW922" s="3"/>
      <c r="AX922" s="3"/>
      <c r="AY922" s="3"/>
      <c r="AZ922" s="3"/>
      <c r="BA922" s="3"/>
      <c r="BB922" s="3"/>
      <c r="BC922" s="3"/>
      <c r="BD922" s="3"/>
      <c r="BE922" s="3"/>
      <c r="BF922" s="3"/>
      <c r="BG922" s="3"/>
      <c r="BH922" s="3"/>
      <c r="BI922" s="3"/>
    </row>
    <row r="923" ht="12.75" customHeight="1">
      <c r="A923" s="1"/>
      <c r="B923" s="1" t="str">
        <f t="array" ref="B923">ifna(iferror(xlookup(C:C,'1000'!A:A,'1000'!D:D),iferror(xlookup(C:C,'2000'!A:A,'2000'!D:D),xlookup(C:C,'3000'!A:A,'3000'!D:D))),"-")</f>
        <v>-</v>
      </c>
      <c r="C923" s="26">
        <v>1020.0</v>
      </c>
      <c r="D923" s="27" t="s">
        <v>2986</v>
      </c>
      <c r="E923" s="27" t="s">
        <v>3472</v>
      </c>
      <c r="F923" s="27" t="s">
        <v>50</v>
      </c>
      <c r="G923" s="27" t="s">
        <v>3283</v>
      </c>
      <c r="H923" s="28">
        <v>0.0</v>
      </c>
      <c r="I923" s="29">
        <v>0.0</v>
      </c>
      <c r="J923" s="27" t="s">
        <v>3473</v>
      </c>
      <c r="K923" s="30" t="s">
        <v>42</v>
      </c>
      <c r="L923" s="31" t="s">
        <v>42</v>
      </c>
      <c r="M923" s="51" t="s">
        <v>895</v>
      </c>
      <c r="N923" s="153" t="s">
        <v>58</v>
      </c>
      <c r="O923" s="149" t="s">
        <v>58</v>
      </c>
      <c r="P923" s="35"/>
      <c r="Q923" s="35"/>
      <c r="R923" s="35"/>
      <c r="S923" s="35"/>
      <c r="T923" s="35"/>
      <c r="U923" s="35"/>
      <c r="V923" s="35"/>
      <c r="W923" s="35"/>
      <c r="X923" s="35"/>
      <c r="Y923" s="35"/>
      <c r="Z923" s="38" t="str">
        <f t="array" ref="Z923">IFERROR(xlookup(C:C,'Follow up.1'!A:A,'Follow up.1'!AF:AF),"-")</f>
        <v>-</v>
      </c>
      <c r="AA923" s="31"/>
      <c r="AB923" s="31"/>
      <c r="AC923" s="31"/>
      <c r="AD923" s="31"/>
      <c r="AE923" s="31"/>
      <c r="AF923" s="31"/>
      <c r="AG923" s="31"/>
      <c r="AH923" s="31"/>
      <c r="AI923" s="31"/>
      <c r="AJ923" s="31"/>
      <c r="AK923" s="31"/>
      <c r="AL923" s="31"/>
      <c r="AM923" s="31"/>
      <c r="AN923" s="39" t="str">
        <f t="array" ref="AN923">IFNA(TEXT(XLOOKUP(C:C,'Follow up.2'!B:B,'Follow up.2'!AF:AF),if(left(B923,1)="3","x", "mm/yyyy")), "-")</f>
        <v>-</v>
      </c>
      <c r="AO923" s="31"/>
      <c r="AP923" s="27"/>
      <c r="AQ923" s="3"/>
      <c r="AR923" s="3"/>
      <c r="AS923" s="3"/>
      <c r="AT923" s="3"/>
      <c r="AU923" s="3"/>
      <c r="AV923" s="3"/>
      <c r="AW923" s="3"/>
      <c r="AX923" s="3"/>
      <c r="AY923" s="3"/>
      <c r="AZ923" s="3"/>
      <c r="BA923" s="3"/>
      <c r="BB923" s="3"/>
      <c r="BC923" s="3"/>
      <c r="BD923" s="3"/>
      <c r="BE923" s="3"/>
      <c r="BF923" s="3"/>
      <c r="BG923" s="3"/>
      <c r="BH923" s="3"/>
      <c r="BI923" s="3"/>
    </row>
    <row r="924" ht="12.75" customHeight="1">
      <c r="A924" s="1"/>
      <c r="B924" s="1" t="str">
        <f t="array" ref="B924">ifna(iferror(xlookup(C:C,'1000'!A:A,'1000'!D:D),iferror(xlookup(C:C,'2000'!A:A,'2000'!D:D),xlookup(C:C,'3000'!A:A,'3000'!D:D))),"-")</f>
        <v>-</v>
      </c>
      <c r="C924" s="26">
        <v>1029.0</v>
      </c>
      <c r="D924" s="27" t="s">
        <v>3474</v>
      </c>
      <c r="E924" s="27" t="s">
        <v>3475</v>
      </c>
      <c r="F924" s="27" t="s">
        <v>50</v>
      </c>
      <c r="G924" s="27" t="s">
        <v>3283</v>
      </c>
      <c r="H924" s="28">
        <v>0.0</v>
      </c>
      <c r="I924" s="29">
        <v>0.0</v>
      </c>
      <c r="J924" s="27" t="s">
        <v>3476</v>
      </c>
      <c r="K924" s="30" t="s">
        <v>42</v>
      </c>
      <c r="L924" s="31" t="s">
        <v>42</v>
      </c>
      <c r="M924" s="51" t="s">
        <v>895</v>
      </c>
      <c r="N924" s="153" t="s">
        <v>58</v>
      </c>
      <c r="O924" s="149" t="s">
        <v>58</v>
      </c>
      <c r="P924" s="35"/>
      <c r="Q924" s="35"/>
      <c r="R924" s="35"/>
      <c r="S924" s="35"/>
      <c r="T924" s="35"/>
      <c r="U924" s="35"/>
      <c r="V924" s="35"/>
      <c r="W924" s="35"/>
      <c r="X924" s="35"/>
      <c r="Y924" s="35"/>
      <c r="Z924" s="38" t="str">
        <f t="array" ref="Z924">IFERROR(xlookup(C:C,'Follow up.1'!A:A,'Follow up.1'!AF:AF),"-")</f>
        <v>-</v>
      </c>
      <c r="AA924" s="31"/>
      <c r="AB924" s="31"/>
      <c r="AC924" s="31"/>
      <c r="AD924" s="31"/>
      <c r="AE924" s="31"/>
      <c r="AF924" s="31"/>
      <c r="AG924" s="31"/>
      <c r="AH924" s="31"/>
      <c r="AI924" s="31"/>
      <c r="AJ924" s="31"/>
      <c r="AK924" s="31"/>
      <c r="AL924" s="31"/>
      <c r="AM924" s="31"/>
      <c r="AN924" s="39" t="str">
        <f t="array" ref="AN924">IFNA(TEXT(XLOOKUP(C:C,'Follow up.2'!B:B,'Follow up.2'!AF:AF),if(left(B924,1)="3","x", "mm/yyyy")), "-")</f>
        <v>-</v>
      </c>
      <c r="AO924" s="31"/>
      <c r="AP924" s="27"/>
      <c r="AQ924" s="3"/>
      <c r="AR924" s="3"/>
      <c r="AS924" s="3"/>
      <c r="AT924" s="3"/>
      <c r="AU924" s="3"/>
      <c r="AV924" s="3"/>
      <c r="AW924" s="3"/>
      <c r="AX924" s="3"/>
      <c r="AY924" s="3"/>
      <c r="AZ924" s="3"/>
      <c r="BA924" s="3"/>
      <c r="BB924" s="3"/>
      <c r="BC924" s="3"/>
      <c r="BD924" s="3"/>
      <c r="BE924" s="3"/>
      <c r="BF924" s="3"/>
      <c r="BG924" s="3"/>
      <c r="BH924" s="3"/>
      <c r="BI924" s="3"/>
    </row>
    <row r="925" ht="12.75" customHeight="1">
      <c r="A925" s="1"/>
      <c r="B925" s="1" t="str">
        <f t="array" ref="B925">ifna(iferror(xlookup(C:C,'1000'!A:A,'1000'!D:D),iferror(xlookup(C:C,'2000'!A:A,'2000'!D:D),xlookup(C:C,'3000'!A:A,'3000'!D:D))),"-")</f>
        <v>-</v>
      </c>
      <c r="C925" s="26">
        <v>1071.0</v>
      </c>
      <c r="D925" s="27" t="s">
        <v>3477</v>
      </c>
      <c r="E925" s="27" t="s">
        <v>3478</v>
      </c>
      <c r="F925" s="27" t="s">
        <v>50</v>
      </c>
      <c r="G925" s="27" t="s">
        <v>3283</v>
      </c>
      <c r="H925" s="28">
        <v>0.0</v>
      </c>
      <c r="I925" s="29">
        <v>0.0</v>
      </c>
      <c r="J925" s="27" t="s">
        <v>3479</v>
      </c>
      <c r="K925" s="30" t="s">
        <v>42</v>
      </c>
      <c r="L925" s="31" t="s">
        <v>42</v>
      </c>
      <c r="M925" s="51" t="s">
        <v>895</v>
      </c>
      <c r="N925" s="153" t="s">
        <v>58</v>
      </c>
      <c r="O925" s="149" t="s">
        <v>58</v>
      </c>
      <c r="P925" s="35"/>
      <c r="Q925" s="35"/>
      <c r="R925" s="35"/>
      <c r="S925" s="35"/>
      <c r="T925" s="35"/>
      <c r="U925" s="35"/>
      <c r="V925" s="35"/>
      <c r="W925" s="35"/>
      <c r="X925" s="35"/>
      <c r="Y925" s="35"/>
      <c r="Z925" s="38" t="str">
        <f t="array" ref="Z925">IFERROR(xlookup(C:C,'Follow up.1'!A:A,'Follow up.1'!AF:AF),"-")</f>
        <v>-</v>
      </c>
      <c r="AA925" s="31"/>
      <c r="AB925" s="31"/>
      <c r="AC925" s="31"/>
      <c r="AD925" s="31"/>
      <c r="AE925" s="31"/>
      <c r="AF925" s="31"/>
      <c r="AG925" s="31"/>
      <c r="AH925" s="31"/>
      <c r="AI925" s="31"/>
      <c r="AJ925" s="31"/>
      <c r="AK925" s="31"/>
      <c r="AL925" s="31"/>
      <c r="AM925" s="31"/>
      <c r="AN925" s="39" t="str">
        <f t="array" ref="AN925">IFNA(TEXT(XLOOKUP(C:C,'Follow up.2'!B:B,'Follow up.2'!AF:AF), "mm/yyyy"), "-")</f>
        <v>-</v>
      </c>
      <c r="AO925" s="31"/>
      <c r="AP925" s="27"/>
      <c r="AQ925" s="3"/>
      <c r="AR925" s="3"/>
      <c r="AS925" s="3"/>
      <c r="AT925" s="3"/>
      <c r="AU925" s="3"/>
      <c r="AV925" s="3"/>
      <c r="AW925" s="3"/>
      <c r="AX925" s="3"/>
      <c r="AY925" s="3"/>
      <c r="AZ925" s="3"/>
      <c r="BA925" s="3"/>
      <c r="BB925" s="3"/>
      <c r="BC925" s="3"/>
      <c r="BD925" s="3"/>
      <c r="BE925" s="3"/>
      <c r="BF925" s="3"/>
      <c r="BG925" s="3"/>
      <c r="BH925" s="3"/>
      <c r="BI925" s="3"/>
    </row>
    <row r="926" ht="12.75" customHeight="1">
      <c r="A926" s="1"/>
      <c r="B926" s="1">
        <f t="array" ref="B926">ifna(iferror(xlookup(C:C,'1000'!A:A,'1000'!D:D),iferror(xlookup(C:C,'2000'!A:A,'2000'!D:D),xlookup(C:C,'3000'!A:A,'3000'!D:D))),"-")</f>
        <v>3080</v>
      </c>
      <c r="C926" s="26">
        <v>464.0</v>
      </c>
      <c r="D926" s="27" t="s">
        <v>3480</v>
      </c>
      <c r="E926" s="27" t="s">
        <v>1117</v>
      </c>
      <c r="F926" s="27" t="s">
        <v>50</v>
      </c>
      <c r="G926" s="27" t="s">
        <v>3481</v>
      </c>
      <c r="H926" s="28">
        <v>0.0</v>
      </c>
      <c r="I926" s="29">
        <v>0.0</v>
      </c>
      <c r="J926" s="27" t="s">
        <v>3482</v>
      </c>
      <c r="K926" s="30" t="s">
        <v>392</v>
      </c>
      <c r="L926" s="31" t="s">
        <v>392</v>
      </c>
      <c r="M926" s="51" t="s">
        <v>895</v>
      </c>
      <c r="N926" s="33" t="s">
        <v>3483</v>
      </c>
      <c r="O926" s="145" t="s">
        <v>654</v>
      </c>
      <c r="P926" s="35" t="s">
        <v>45</v>
      </c>
      <c r="Q926" s="35" t="s">
        <v>45</v>
      </c>
      <c r="R926" s="35" t="s">
        <v>45</v>
      </c>
      <c r="S926" s="35" t="s">
        <v>45</v>
      </c>
      <c r="T926" s="35" t="s">
        <v>45</v>
      </c>
      <c r="U926" s="35" t="s">
        <v>45</v>
      </c>
      <c r="V926" s="35" t="s">
        <v>45</v>
      </c>
      <c r="W926" s="35" t="s">
        <v>45</v>
      </c>
      <c r="X926" s="35" t="s">
        <v>45</v>
      </c>
      <c r="Y926" s="35" t="s">
        <v>45</v>
      </c>
      <c r="Z926" s="38" t="str">
        <f t="array" ref="Z926">IFERROR(xlookup(C:C,'Follow up.1'!A:A,'Follow up.1'!AF:AF),"-")</f>
        <v> 4/25</v>
      </c>
      <c r="AA926" s="32" t="s">
        <v>46</v>
      </c>
      <c r="AB926" s="31"/>
      <c r="AC926" s="31"/>
      <c r="AD926" s="31"/>
      <c r="AE926" s="31"/>
      <c r="AF926" s="31"/>
      <c r="AG926" s="31"/>
      <c r="AH926" s="31"/>
      <c r="AI926" s="31"/>
      <c r="AJ926" s="31"/>
      <c r="AK926" s="31"/>
      <c r="AL926" s="31"/>
      <c r="AM926" s="31"/>
      <c r="AN926" s="39" t="str">
        <f t="array" ref="AN926">IFNA(TEXT(XLOOKUP(C:C,'Follow up.2'!B:B,'Follow up.2'!AF:AF),if(left(B926,1)="3","x", "mm/yyyy")), "-")</f>
        <v/>
      </c>
      <c r="AO926" s="31"/>
      <c r="AP926" s="27"/>
      <c r="AQ926" s="3"/>
      <c r="AR926" s="3"/>
      <c r="AS926" s="3"/>
      <c r="AT926" s="3"/>
      <c r="AU926" s="3"/>
      <c r="AV926" s="3"/>
      <c r="AW926" s="3"/>
      <c r="AX926" s="3"/>
      <c r="AY926" s="3"/>
      <c r="AZ926" s="3"/>
      <c r="BA926" s="3"/>
      <c r="BB926" s="3"/>
      <c r="BC926" s="3"/>
      <c r="BD926" s="3"/>
      <c r="BE926" s="3"/>
      <c r="BF926" s="3"/>
      <c r="BG926" s="3"/>
      <c r="BH926" s="3"/>
      <c r="BI926" s="3"/>
    </row>
    <row r="927" ht="12.75" customHeight="1">
      <c r="A927" s="1"/>
      <c r="B927" s="1">
        <f t="array" ref="B927">ifna(iferror(xlookup(C:C,'1000'!A:A,'1000'!D:D),iferror(xlookup(C:C,'2000'!A:A,'2000'!D:D),xlookup(C:C,'3000'!A:A,'3000'!D:D))),"-")</f>
        <v>3053</v>
      </c>
      <c r="C927" s="26">
        <v>309.0</v>
      </c>
      <c r="D927" s="27" t="s">
        <v>1959</v>
      </c>
      <c r="E927" s="27" t="s">
        <v>374</v>
      </c>
      <c r="F927" s="27" t="s">
        <v>50</v>
      </c>
      <c r="G927" s="27" t="s">
        <v>3481</v>
      </c>
      <c r="H927" s="28">
        <v>0.0</v>
      </c>
      <c r="I927" s="29" t="s">
        <v>3484</v>
      </c>
      <c r="J927" s="27" t="s">
        <v>3485</v>
      </c>
      <c r="K927" s="30"/>
      <c r="L927" s="31"/>
      <c r="M927" s="31"/>
      <c r="N927" s="33" t="s">
        <v>431</v>
      </c>
      <c r="O927" s="95" t="s">
        <v>654</v>
      </c>
      <c r="P927" s="35" t="s">
        <v>45</v>
      </c>
      <c r="Q927" s="35" t="s">
        <v>45</v>
      </c>
      <c r="R927" s="35" t="s">
        <v>45</v>
      </c>
      <c r="S927" s="35" t="s">
        <v>45</v>
      </c>
      <c r="T927" s="35" t="s">
        <v>45</v>
      </c>
      <c r="U927" s="35" t="s">
        <v>45</v>
      </c>
      <c r="V927" s="35" t="s">
        <v>45</v>
      </c>
      <c r="W927" s="35" t="s">
        <v>45</v>
      </c>
      <c r="X927" s="35" t="s">
        <v>45</v>
      </c>
      <c r="Y927" s="35" t="s">
        <v>45</v>
      </c>
      <c r="Z927" s="38" t="str">
        <f t="array" ref="Z927">IFERROR(xlookup(C:C,'Follow up.1'!A:A,'Follow up.1'!AF:AF),"-")</f>
        <v> 3/25</v>
      </c>
      <c r="AA927" s="32" t="s">
        <v>46</v>
      </c>
      <c r="AB927" s="32" t="s">
        <v>57</v>
      </c>
      <c r="AC927" s="32" t="s">
        <v>68</v>
      </c>
      <c r="AD927" s="32" t="s">
        <v>68</v>
      </c>
      <c r="AE927" s="32"/>
      <c r="AF927" s="32" t="s">
        <v>57</v>
      </c>
      <c r="AG927" s="32" t="s">
        <v>46</v>
      </c>
      <c r="AH927" s="32"/>
      <c r="AI927" s="32" t="s">
        <v>46</v>
      </c>
      <c r="AJ927" s="32" t="s">
        <v>46</v>
      </c>
      <c r="AK927" s="32" t="s">
        <v>57</v>
      </c>
      <c r="AL927" s="32" t="s">
        <v>57</v>
      </c>
      <c r="AM927" s="32" t="s">
        <v>121</v>
      </c>
      <c r="AN927" s="39" t="str">
        <f t="array" ref="AN927">IFNA(TEXT(XLOOKUP(C:C,'Follow up.2'!B:B,'Follow up.2'!AF:AF),if(left(B927,1)="3","x", "mm/yyyy")), "-")</f>
        <v/>
      </c>
      <c r="AO927" s="95" t="s">
        <v>654</v>
      </c>
      <c r="AP927" s="27"/>
      <c r="AQ927" s="3"/>
      <c r="AR927" s="3"/>
      <c r="AS927" s="3"/>
      <c r="AT927" s="3"/>
      <c r="AU927" s="3"/>
      <c r="AV927" s="3"/>
      <c r="AW927" s="3"/>
      <c r="AX927" s="3"/>
      <c r="AY927" s="3"/>
      <c r="AZ927" s="3"/>
      <c r="BA927" s="3"/>
      <c r="BB927" s="3"/>
      <c r="BC927" s="3"/>
      <c r="BD927" s="3"/>
      <c r="BE927" s="3"/>
      <c r="BF927" s="3"/>
      <c r="BG927" s="3"/>
      <c r="BH927" s="3"/>
      <c r="BI927" s="3"/>
    </row>
    <row r="928" ht="12.75" customHeight="1">
      <c r="A928" s="1"/>
      <c r="B928" s="1">
        <f t="array" ref="B928">ifna(iferror(xlookup(C:C,'1000'!A:A,'1000'!D:D),iferror(xlookup(C:C,'2000'!A:A,'2000'!D:D),xlookup(C:C,'3000'!A:A,'3000'!D:D))),"-")</f>
        <v>3031</v>
      </c>
      <c r="C928" s="26">
        <v>334.0</v>
      </c>
      <c r="D928" s="27" t="s">
        <v>3486</v>
      </c>
      <c r="E928" s="27" t="s">
        <v>538</v>
      </c>
      <c r="F928" s="27" t="s">
        <v>50</v>
      </c>
      <c r="G928" s="27" t="s">
        <v>3481</v>
      </c>
      <c r="H928" s="28">
        <v>0.0</v>
      </c>
      <c r="I928" s="29">
        <v>0.0</v>
      </c>
      <c r="J928" s="246" t="s">
        <v>3487</v>
      </c>
      <c r="K928" s="30"/>
      <c r="L928" s="31"/>
      <c r="M928" s="31"/>
      <c r="N928" s="33" t="s">
        <v>654</v>
      </c>
      <c r="O928" s="86" t="s">
        <v>654</v>
      </c>
      <c r="P928" s="35" t="s">
        <v>45</v>
      </c>
      <c r="Q928" s="35" t="s">
        <v>45</v>
      </c>
      <c r="R928" s="35" t="s">
        <v>45</v>
      </c>
      <c r="S928" s="35" t="s">
        <v>45</v>
      </c>
      <c r="T928" s="35" t="s">
        <v>45</v>
      </c>
      <c r="U928" s="35" t="s">
        <v>45</v>
      </c>
      <c r="V928" s="35" t="s">
        <v>45</v>
      </c>
      <c r="W928" s="35" t="s">
        <v>45</v>
      </c>
      <c r="X928" s="35" t="s">
        <v>45</v>
      </c>
      <c r="Y928" s="35" t="s">
        <v>45</v>
      </c>
      <c r="Z928" s="38" t="str">
        <f t="array" ref="Z928">IFERROR(xlookup(C:C,'Follow up.1'!A:A,'Follow up.1'!AF:AF),"-")</f>
        <v> 3/25</v>
      </c>
      <c r="AA928" s="32" t="s">
        <v>68</v>
      </c>
      <c r="AB928" s="32" t="s">
        <v>56</v>
      </c>
      <c r="AC928" s="32" t="s">
        <v>56</v>
      </c>
      <c r="AD928" s="32" t="s">
        <v>86</v>
      </c>
      <c r="AE928" s="32"/>
      <c r="AF928" s="32" t="s">
        <v>57</v>
      </c>
      <c r="AG928" s="32" t="s">
        <v>46</v>
      </c>
      <c r="AH928" s="32"/>
      <c r="AI928" s="32" t="s">
        <v>86</v>
      </c>
      <c r="AJ928" s="32" t="s">
        <v>68</v>
      </c>
      <c r="AK928" s="32" t="s">
        <v>57</v>
      </c>
      <c r="AL928" s="32" t="s">
        <v>46</v>
      </c>
      <c r="AM928" s="32" t="s">
        <v>121</v>
      </c>
      <c r="AN928" s="39" t="str">
        <f t="array" ref="AN928">IFNA(TEXT(XLOOKUP(C:C,'Follow up.2'!B:B,'Follow up.2'!AF:AF),if(left(B928,1)="3","x", "mm/yyyy")), "-")</f>
        <v>x</v>
      </c>
      <c r="AO928" s="31"/>
      <c r="AP928" s="27"/>
      <c r="AQ928" s="3"/>
      <c r="AR928" s="3"/>
      <c r="AS928" s="3"/>
      <c r="AT928" s="3"/>
      <c r="AU928" s="3"/>
      <c r="AV928" s="3"/>
      <c r="AW928" s="3"/>
      <c r="AX928" s="3"/>
      <c r="AY928" s="3"/>
      <c r="AZ928" s="3"/>
      <c r="BA928" s="3"/>
      <c r="BB928" s="3"/>
      <c r="BC928" s="3"/>
      <c r="BD928" s="3"/>
      <c r="BE928" s="3"/>
      <c r="BF928" s="3"/>
      <c r="BG928" s="3"/>
      <c r="BH928" s="3"/>
      <c r="BI928" s="3"/>
    </row>
    <row r="929" ht="12.75" customHeight="1">
      <c r="A929" s="1"/>
      <c r="B929" s="1">
        <f t="array" ref="B929">ifna(iferror(xlookup(C:C,'1000'!A:A,'1000'!D:D),iferror(xlookup(C:C,'2000'!A:A,'2000'!D:D),xlookup(C:C,'3000'!A:A,'3000'!D:D))),"-")</f>
        <v>3035</v>
      </c>
      <c r="C929" s="26">
        <v>385.0</v>
      </c>
      <c r="D929" s="27" t="s">
        <v>3488</v>
      </c>
      <c r="E929" s="27" t="s">
        <v>3489</v>
      </c>
      <c r="F929" s="27" t="s">
        <v>50</v>
      </c>
      <c r="G929" s="27" t="s">
        <v>3481</v>
      </c>
      <c r="H929" s="28">
        <v>0.0</v>
      </c>
      <c r="I929" s="29">
        <v>0.0</v>
      </c>
      <c r="J929" s="27" t="s">
        <v>3490</v>
      </c>
      <c r="K929" s="30"/>
      <c r="L929" s="31"/>
      <c r="M929" s="31"/>
      <c r="N929" s="33" t="s">
        <v>654</v>
      </c>
      <c r="O929" s="95" t="s">
        <v>654</v>
      </c>
      <c r="P929" s="35" t="s">
        <v>45</v>
      </c>
      <c r="Q929" s="35" t="s">
        <v>45</v>
      </c>
      <c r="R929" s="35" t="s">
        <v>45</v>
      </c>
      <c r="S929" s="35" t="s">
        <v>45</v>
      </c>
      <c r="T929" s="35" t="s">
        <v>45</v>
      </c>
      <c r="U929" s="35" t="s">
        <v>45</v>
      </c>
      <c r="V929" s="35" t="s">
        <v>45</v>
      </c>
      <c r="W929" s="35" t="s">
        <v>45</v>
      </c>
      <c r="X929" s="35" t="s">
        <v>45</v>
      </c>
      <c r="Y929" s="35" t="s">
        <v>45</v>
      </c>
      <c r="Z929" s="38" t="str">
        <f t="array" ref="Z929">IFERROR(xlookup(C:C,'Follow up.1'!A:A,'Follow up.1'!AF:AF),"-")</f>
        <v> 2/25</v>
      </c>
      <c r="AA929" s="32" t="s">
        <v>46</v>
      </c>
      <c r="AB929" s="32" t="s">
        <v>46</v>
      </c>
      <c r="AC929" s="32" t="s">
        <v>46</v>
      </c>
      <c r="AD929" s="32" t="s">
        <v>46</v>
      </c>
      <c r="AE929" s="32"/>
      <c r="AF929" s="32" t="s">
        <v>44</v>
      </c>
      <c r="AG929" s="32" t="s">
        <v>57</v>
      </c>
      <c r="AH929" s="32"/>
      <c r="AI929" s="32" t="s">
        <v>46</v>
      </c>
      <c r="AJ929" s="32" t="s">
        <v>57</v>
      </c>
      <c r="AK929" s="32" t="s">
        <v>46</v>
      </c>
      <c r="AL929" s="32" t="s">
        <v>57</v>
      </c>
      <c r="AM929" s="32" t="s">
        <v>121</v>
      </c>
      <c r="AN929" s="39" t="str">
        <f t="array" ref="AN929">IFNA(TEXT(XLOOKUP(C:C,'Follow up.2'!B:B,'Follow up.2'!AF:AF),if(left(B929,1)="3","x", "mm/yyyy")), "-")</f>
        <v>x</v>
      </c>
      <c r="AO929" s="31"/>
      <c r="AP929" s="27"/>
      <c r="AQ929" s="3"/>
      <c r="AR929" s="3"/>
      <c r="AS929" s="3"/>
      <c r="AT929" s="3"/>
      <c r="AU929" s="3"/>
      <c r="AV929" s="3"/>
      <c r="AW929" s="3"/>
      <c r="AX929" s="3"/>
      <c r="AY929" s="3"/>
      <c r="AZ929" s="3"/>
      <c r="BA929" s="3"/>
      <c r="BB929" s="3"/>
      <c r="BC929" s="3"/>
      <c r="BD929" s="3"/>
      <c r="BE929" s="3"/>
      <c r="BF929" s="3"/>
      <c r="BG929" s="3"/>
      <c r="BH929" s="3"/>
      <c r="BI929" s="3"/>
    </row>
    <row r="930" ht="12.75" customHeight="1">
      <c r="A930" s="1"/>
      <c r="B930" s="1">
        <f t="array" ref="B930">ifna(iferror(xlookup(C:C,'1000'!A:A,'1000'!D:D),iferror(xlookup(C:C,'2000'!A:A,'2000'!D:D),xlookup(C:C,'3000'!A:A,'3000'!D:D))),"-")</f>
        <v>3047</v>
      </c>
      <c r="C930" s="26">
        <v>406.0</v>
      </c>
      <c r="D930" s="27" t="s">
        <v>3491</v>
      </c>
      <c r="E930" s="27" t="s">
        <v>3492</v>
      </c>
      <c r="F930" s="27" t="s">
        <v>50</v>
      </c>
      <c r="G930" s="27" t="s">
        <v>3481</v>
      </c>
      <c r="H930" s="28">
        <v>0.0</v>
      </c>
      <c r="I930" s="29">
        <v>0.0</v>
      </c>
      <c r="J930" s="27" t="s">
        <v>3493</v>
      </c>
      <c r="K930" s="30"/>
      <c r="L930" s="31"/>
      <c r="M930" s="32" t="s">
        <v>2744</v>
      </c>
      <c r="N930" s="33" t="s">
        <v>654</v>
      </c>
      <c r="O930" s="86" t="s">
        <v>654</v>
      </c>
      <c r="P930" s="35" t="s">
        <v>45</v>
      </c>
      <c r="Q930" s="35" t="s">
        <v>45</v>
      </c>
      <c r="R930" s="35" t="s">
        <v>45</v>
      </c>
      <c r="S930" s="35" t="s">
        <v>45</v>
      </c>
      <c r="T930" s="35" t="s">
        <v>45</v>
      </c>
      <c r="U930" s="35" t="s">
        <v>45</v>
      </c>
      <c r="V930" s="35" t="s">
        <v>45</v>
      </c>
      <c r="W930" s="35" t="s">
        <v>45</v>
      </c>
      <c r="X930" s="35" t="s">
        <v>45</v>
      </c>
      <c r="Y930" s="35" t="s">
        <v>45</v>
      </c>
      <c r="Z930" s="38" t="str">
        <f t="array" ref="Z930">IFERROR(xlookup(C:C,'Follow up.1'!A:A,'Follow up.1'!AF:AF),"-")</f>
        <v> 6/25</v>
      </c>
      <c r="AA930" s="32" t="s">
        <v>46</v>
      </c>
      <c r="AB930" s="31"/>
      <c r="AC930" s="31"/>
      <c r="AD930" s="31"/>
      <c r="AE930" s="31"/>
      <c r="AF930" s="31"/>
      <c r="AG930" s="31"/>
      <c r="AH930" s="31"/>
      <c r="AI930" s="31"/>
      <c r="AJ930" s="31"/>
      <c r="AK930" s="31"/>
      <c r="AL930" s="31"/>
      <c r="AM930" s="31"/>
      <c r="AN930" s="39" t="str">
        <f t="array" ref="AN930">IFNA(TEXT(XLOOKUP(C:C,'Follow up.2'!B:B,'Follow up.2'!AF:AF),if(left(B930,1)="3","x", "mm/yyyy")), "-")</f>
        <v/>
      </c>
      <c r="AO930" s="31"/>
      <c r="AP930" s="27"/>
      <c r="AQ930" s="3"/>
      <c r="AR930" s="3"/>
      <c r="AS930" s="3"/>
      <c r="AT930" s="3"/>
      <c r="AU930" s="3"/>
      <c r="AV930" s="3"/>
      <c r="AW930" s="13"/>
      <c r="AX930" s="13"/>
      <c r="AY930" s="13"/>
      <c r="AZ930" s="13"/>
      <c r="BA930" s="13"/>
      <c r="BB930" s="13"/>
      <c r="BC930" s="13"/>
      <c r="BD930" s="13"/>
      <c r="BE930" s="13"/>
      <c r="BF930" s="13"/>
      <c r="BG930" s="13"/>
      <c r="BH930" s="13"/>
      <c r="BI930" s="13"/>
    </row>
    <row r="931" ht="12.75" customHeight="1">
      <c r="A931" s="1"/>
      <c r="B931" s="1">
        <f t="array" ref="B931">ifna(iferror(xlookup(C:C,'1000'!A:A,'1000'!D:D),iferror(xlookup(C:C,'2000'!A:A,'2000'!D:D),xlookup(C:C,'3000'!A:A,'3000'!D:D))),"-")</f>
        <v>3048</v>
      </c>
      <c r="C931" s="26">
        <v>361.0</v>
      </c>
      <c r="D931" s="27" t="s">
        <v>3494</v>
      </c>
      <c r="E931" s="27" t="s">
        <v>3495</v>
      </c>
      <c r="F931" s="27" t="s">
        <v>50</v>
      </c>
      <c r="G931" s="27" t="s">
        <v>3481</v>
      </c>
      <c r="H931" s="28">
        <v>0.0</v>
      </c>
      <c r="I931" s="29">
        <v>0.0</v>
      </c>
      <c r="J931" s="27" t="s">
        <v>3496</v>
      </c>
      <c r="K931" s="30"/>
      <c r="L931" s="31"/>
      <c r="M931" s="31"/>
      <c r="N931" s="33" t="s">
        <v>654</v>
      </c>
      <c r="O931" s="86" t="s">
        <v>654</v>
      </c>
      <c r="P931" s="35" t="s">
        <v>45</v>
      </c>
      <c r="Q931" s="35" t="s">
        <v>45</v>
      </c>
      <c r="R931" s="35" t="s">
        <v>45</v>
      </c>
      <c r="S931" s="35" t="s">
        <v>45</v>
      </c>
      <c r="T931" s="35" t="s">
        <v>45</v>
      </c>
      <c r="U931" s="35" t="s">
        <v>45</v>
      </c>
      <c r="V931" s="35" t="s">
        <v>45</v>
      </c>
      <c r="W931" s="35" t="s">
        <v>45</v>
      </c>
      <c r="X931" s="35" t="s">
        <v>45</v>
      </c>
      <c r="Y931" s="35" t="s">
        <v>45</v>
      </c>
      <c r="Z931" s="38" t="str">
        <f t="array" ref="Z931">IFERROR(xlookup(C:C,'Follow up.1'!A:A,'Follow up.1'!AF:AF),"-")</f>
        <v> 3/25</v>
      </c>
      <c r="AA931" s="32" t="s">
        <v>77</v>
      </c>
      <c r="AB931" s="32" t="s">
        <v>77</v>
      </c>
      <c r="AC931" s="32" t="s">
        <v>57</v>
      </c>
      <c r="AD931" s="32" t="s">
        <v>57</v>
      </c>
      <c r="AE931" s="32"/>
      <c r="AF931" s="32" t="s">
        <v>86</v>
      </c>
      <c r="AG931" s="32" t="s">
        <v>68</v>
      </c>
      <c r="AH931" s="32"/>
      <c r="AI931" s="32" t="s">
        <v>68</v>
      </c>
      <c r="AJ931" s="32" t="s">
        <v>57</v>
      </c>
      <c r="AK931" s="32" t="s">
        <v>57</v>
      </c>
      <c r="AL931" s="32" t="s">
        <v>57</v>
      </c>
      <c r="AM931" s="32" t="s">
        <v>121</v>
      </c>
      <c r="AN931" s="39" t="str">
        <f t="array" ref="AN931">IFNA(TEXT(XLOOKUP(C:C,'Follow up.2'!B:B,'Follow up.2'!AF:AF),if(left(B931,1)="3","x", "mm/yyyy")), "-")</f>
        <v>x</v>
      </c>
      <c r="AO931" s="31"/>
      <c r="AP931" s="27"/>
      <c r="AQ931" s="3"/>
      <c r="AR931" s="3"/>
      <c r="AS931" s="3"/>
      <c r="AT931" s="3"/>
      <c r="AU931" s="3"/>
      <c r="AV931" s="3"/>
      <c r="AW931" s="3"/>
      <c r="AX931" s="3"/>
      <c r="AY931" s="3"/>
      <c r="AZ931" s="3"/>
      <c r="BA931" s="3"/>
      <c r="BB931" s="3"/>
      <c r="BC931" s="3"/>
      <c r="BD931" s="3"/>
      <c r="BE931" s="3"/>
      <c r="BF931" s="3"/>
      <c r="BG931" s="3"/>
      <c r="BH931" s="3"/>
      <c r="BI931" s="3"/>
    </row>
    <row r="932" ht="12.75" customHeight="1">
      <c r="A932" s="1"/>
      <c r="B932" s="1">
        <f t="array" ref="B932">ifna(iferror(xlookup(C:C,'1000'!A:A,'1000'!D:D),iferror(xlookup(C:C,'2000'!A:A,'2000'!D:D),xlookup(C:C,'3000'!A:A,'3000'!D:D))),"-")</f>
        <v>3055</v>
      </c>
      <c r="C932" s="41">
        <v>260.0</v>
      </c>
      <c r="D932" s="27" t="s">
        <v>1708</v>
      </c>
      <c r="E932" s="27" t="s">
        <v>3497</v>
      </c>
      <c r="F932" s="27" t="s">
        <v>50</v>
      </c>
      <c r="G932" s="27" t="s">
        <v>3481</v>
      </c>
      <c r="H932" s="28">
        <v>0.0</v>
      </c>
      <c r="I932" s="29">
        <v>0.0</v>
      </c>
      <c r="J932" s="27" t="s">
        <v>3498</v>
      </c>
      <c r="K932" s="30"/>
      <c r="L932" s="27"/>
      <c r="M932" s="42"/>
      <c r="N932" s="33" t="s">
        <v>654</v>
      </c>
      <c r="O932" s="95" t="s">
        <v>654</v>
      </c>
      <c r="P932" s="35" t="s">
        <v>45</v>
      </c>
      <c r="Q932" s="35" t="s">
        <v>45</v>
      </c>
      <c r="R932" s="35" t="s">
        <v>45</v>
      </c>
      <c r="S932" s="35" t="s">
        <v>45</v>
      </c>
      <c r="T932" s="35" t="s">
        <v>45</v>
      </c>
      <c r="U932" s="35" t="s">
        <v>45</v>
      </c>
      <c r="V932" s="35" t="s">
        <v>45</v>
      </c>
      <c r="W932" s="35" t="s">
        <v>45</v>
      </c>
      <c r="X932" s="35" t="s">
        <v>45</v>
      </c>
      <c r="Y932" s="35" t="s">
        <v>45</v>
      </c>
      <c r="Z932" s="38" t="str">
        <f t="array" ref="Z932">IFERROR(xlookup(C:C,'Follow up.1'!A:A,'Follow up.1'!AF:AF),"-")</f>
        <v> 3/25</v>
      </c>
      <c r="AA932" s="32" t="s">
        <v>46</v>
      </c>
      <c r="AB932" s="42" t="s">
        <v>46</v>
      </c>
      <c r="AC932" s="42" t="s">
        <v>46</v>
      </c>
      <c r="AD932" s="42" t="s">
        <v>46</v>
      </c>
      <c r="AE932" s="42"/>
      <c r="AF932" s="42" t="s">
        <v>86</v>
      </c>
      <c r="AG932" s="42" t="s">
        <v>46</v>
      </c>
      <c r="AH932" s="42"/>
      <c r="AI932" s="42" t="s">
        <v>57</v>
      </c>
      <c r="AJ932" s="42" t="s">
        <v>86</v>
      </c>
      <c r="AK932" s="42" t="s">
        <v>46</v>
      </c>
      <c r="AL932" s="42" t="s">
        <v>46</v>
      </c>
      <c r="AM932" s="32" t="s">
        <v>121</v>
      </c>
      <c r="AN932" s="39" t="str">
        <f t="array" ref="AN932">IFNA(TEXT(XLOOKUP(C:C,'Follow up.2'!B:B,'Follow up.2'!AF:AF),if(left(B932,1)="3","x", "mm/yyyy")), "-")</f>
        <v>x</v>
      </c>
      <c r="AO932" s="27"/>
      <c r="AP932" s="27"/>
      <c r="AQ932" s="3"/>
      <c r="AR932" s="3"/>
      <c r="AS932" s="3"/>
      <c r="AT932" s="3"/>
      <c r="AU932" s="3"/>
      <c r="AV932" s="3"/>
      <c r="AW932" s="3"/>
      <c r="AX932" s="3"/>
      <c r="AY932" s="3"/>
      <c r="AZ932" s="3"/>
      <c r="BA932" s="3"/>
      <c r="BB932" s="3"/>
      <c r="BC932" s="3"/>
      <c r="BD932" s="3"/>
      <c r="BE932" s="3"/>
      <c r="BF932" s="3"/>
      <c r="BG932" s="3"/>
      <c r="BH932" s="3"/>
      <c r="BI932" s="3"/>
    </row>
    <row r="933" ht="12.75" customHeight="1">
      <c r="A933" s="1"/>
      <c r="B933" s="1">
        <f t="array" ref="B933">ifna(iferror(xlookup(C:C,'1000'!A:A,'1000'!D:D),iferror(xlookup(C:C,'2000'!A:A,'2000'!D:D),xlookup(C:C,'3000'!A:A,'3000'!D:D))),"-")</f>
        <v>3064</v>
      </c>
      <c r="C933" s="26">
        <v>398.0</v>
      </c>
      <c r="D933" s="27" t="s">
        <v>1035</v>
      </c>
      <c r="E933" s="27" t="s">
        <v>3499</v>
      </c>
      <c r="F933" s="27" t="s">
        <v>50</v>
      </c>
      <c r="G933" s="27" t="s">
        <v>3481</v>
      </c>
      <c r="H933" s="28">
        <v>0.0</v>
      </c>
      <c r="I933" s="29">
        <v>0.0</v>
      </c>
      <c r="J933" s="27" t="s">
        <v>3500</v>
      </c>
      <c r="K933" s="30"/>
      <c r="L933" s="31"/>
      <c r="M933" s="31"/>
      <c r="N933" s="33" t="s">
        <v>654</v>
      </c>
      <c r="O933" s="145" t="s">
        <v>654</v>
      </c>
      <c r="P933" s="35" t="s">
        <v>45</v>
      </c>
      <c r="Q933" s="35" t="s">
        <v>45</v>
      </c>
      <c r="R933" s="35" t="s">
        <v>45</v>
      </c>
      <c r="S933" s="35" t="s">
        <v>45</v>
      </c>
      <c r="T933" s="35" t="s">
        <v>45</v>
      </c>
      <c r="U933" s="35" t="s">
        <v>45</v>
      </c>
      <c r="V933" s="35" t="s">
        <v>45</v>
      </c>
      <c r="W933" s="35" t="s">
        <v>45</v>
      </c>
      <c r="X933" s="35" t="s">
        <v>45</v>
      </c>
      <c r="Y933" s="35" t="s">
        <v>45</v>
      </c>
      <c r="Z933" s="38" t="str">
        <f t="array" ref="Z933">IFERROR(xlookup(C:C,'Follow up.1'!A:A,'Follow up.1'!AF:AF),"-")</f>
        <v> 3/25</v>
      </c>
      <c r="AA933" s="32" t="s">
        <v>46</v>
      </c>
      <c r="AB933" s="31"/>
      <c r="AC933" s="31"/>
      <c r="AD933" s="31"/>
      <c r="AE933" s="31"/>
      <c r="AF933" s="31"/>
      <c r="AG933" s="31"/>
      <c r="AH933" s="31"/>
      <c r="AI933" s="31"/>
      <c r="AJ933" s="31"/>
      <c r="AK933" s="31"/>
      <c r="AL933" s="31"/>
      <c r="AM933" s="31"/>
      <c r="AN933" s="39" t="str">
        <f t="array" ref="AN933">IFNA(TEXT(XLOOKUP(C:C,'Follow up.2'!B:B,'Follow up.2'!AF:AF),if(left(B933,1)="3","x", "mm/yyyy")), "-")</f>
        <v/>
      </c>
      <c r="AO933" s="31"/>
      <c r="AP933" s="27"/>
      <c r="AQ933" s="3"/>
      <c r="AR933" s="3"/>
      <c r="AS933" s="3"/>
      <c r="AT933" s="3"/>
      <c r="AU933" s="3"/>
      <c r="AV933" s="3"/>
      <c r="AW933" s="3"/>
      <c r="AX933" s="3"/>
      <c r="AY933" s="3"/>
      <c r="AZ933" s="3"/>
      <c r="BA933" s="3"/>
      <c r="BB933" s="3"/>
      <c r="BC933" s="3"/>
      <c r="BD933" s="3"/>
      <c r="BE933" s="3"/>
      <c r="BF933" s="3"/>
      <c r="BG933" s="3"/>
      <c r="BH933" s="3"/>
      <c r="BI933" s="3"/>
    </row>
    <row r="934" ht="12.75" customHeight="1">
      <c r="A934" s="1"/>
      <c r="B934" s="1">
        <f t="array" ref="B934">ifna(iferror(xlookup(C:C,'1000'!A:A,'1000'!D:D),iferror(xlookup(C:C,'2000'!A:A,'2000'!D:D),xlookup(C:C,'3000'!A:A,'3000'!D:D))),"-")</f>
        <v>3068</v>
      </c>
      <c r="C934" s="26">
        <v>420.0</v>
      </c>
      <c r="D934" s="27" t="s">
        <v>3501</v>
      </c>
      <c r="E934" s="27" t="s">
        <v>3502</v>
      </c>
      <c r="F934" s="27" t="s">
        <v>50</v>
      </c>
      <c r="G934" s="27" t="s">
        <v>3481</v>
      </c>
      <c r="H934" s="28">
        <v>0.0</v>
      </c>
      <c r="I934" s="29">
        <v>0.0</v>
      </c>
      <c r="J934" s="27" t="s">
        <v>3503</v>
      </c>
      <c r="K934" s="30"/>
      <c r="L934" s="31"/>
      <c r="M934" s="32" t="s">
        <v>3504</v>
      </c>
      <c r="N934" s="33" t="s">
        <v>654</v>
      </c>
      <c r="O934" s="95" t="s">
        <v>654</v>
      </c>
      <c r="P934" s="35" t="s">
        <v>45</v>
      </c>
      <c r="Q934" s="35" t="s">
        <v>45</v>
      </c>
      <c r="R934" s="35" t="s">
        <v>45</v>
      </c>
      <c r="S934" s="35" t="s">
        <v>45</v>
      </c>
      <c r="T934" s="35" t="s">
        <v>45</v>
      </c>
      <c r="U934" s="35" t="s">
        <v>45</v>
      </c>
      <c r="V934" s="35" t="s">
        <v>45</v>
      </c>
      <c r="W934" s="35" t="s">
        <v>45</v>
      </c>
      <c r="X934" s="35" t="s">
        <v>45</v>
      </c>
      <c r="Y934" s="35" t="s">
        <v>45</v>
      </c>
      <c r="Z934" s="38" t="str">
        <f t="array" ref="Z934">IFERROR(xlookup(C:C,'Follow up.1'!A:A,'Follow up.1'!AF:AF),"-")</f>
        <v> 3/25</v>
      </c>
      <c r="AA934" s="32" t="s">
        <v>46</v>
      </c>
      <c r="AB934" s="32" t="s">
        <v>86</v>
      </c>
      <c r="AC934" s="31" t="s">
        <v>86</v>
      </c>
      <c r="AD934" s="31" t="s">
        <v>86</v>
      </c>
      <c r="AE934" s="31"/>
      <c r="AF934" s="31" t="s">
        <v>86</v>
      </c>
      <c r="AG934" s="31" t="s">
        <v>68</v>
      </c>
      <c r="AH934" s="31"/>
      <c r="AI934" s="31" t="s">
        <v>56</v>
      </c>
      <c r="AJ934" s="31"/>
      <c r="AK934" s="31"/>
      <c r="AL934" s="31"/>
      <c r="AM934" s="31"/>
      <c r="AN934" s="39" t="str">
        <f t="array" ref="AN934">IFNA(TEXT(XLOOKUP(C:C,'Follow up.2'!B:B,'Follow up.2'!AF:AF),if(left(B934,1)="3","x", "mm/yyyy")), "-")</f>
        <v/>
      </c>
      <c r="AO934" s="31"/>
      <c r="AP934" s="27"/>
      <c r="AQ934" s="3"/>
      <c r="AR934" s="3"/>
      <c r="AS934" s="3"/>
      <c r="AT934" s="3"/>
      <c r="AU934" s="3"/>
      <c r="AV934" s="3"/>
      <c r="AW934" s="3"/>
      <c r="AX934" s="3"/>
      <c r="AY934" s="3"/>
      <c r="AZ934" s="3"/>
      <c r="BA934" s="3"/>
      <c r="BB934" s="3"/>
      <c r="BC934" s="3"/>
      <c r="BD934" s="3"/>
      <c r="BE934" s="3"/>
      <c r="BF934" s="3"/>
      <c r="BG934" s="3"/>
      <c r="BH934" s="3"/>
      <c r="BI934" s="3"/>
    </row>
    <row r="935" ht="12.75" customHeight="1">
      <c r="A935" s="1"/>
      <c r="B935" s="1">
        <f t="array" ref="B935">ifna(iferror(xlookup(C:C,'1000'!A:A,'1000'!D:D),iferror(xlookup(C:C,'2000'!A:A,'2000'!D:D),xlookup(C:C,'3000'!A:A,'3000'!D:D))),"-")</f>
        <v>3069</v>
      </c>
      <c r="C935" s="26">
        <v>500.0</v>
      </c>
      <c r="D935" s="27" t="s">
        <v>1708</v>
      </c>
      <c r="E935" s="27" t="s">
        <v>3505</v>
      </c>
      <c r="F935" s="27" t="s">
        <v>50</v>
      </c>
      <c r="G935" s="27" t="s">
        <v>3481</v>
      </c>
      <c r="H935" s="28">
        <v>0.0</v>
      </c>
      <c r="I935" s="29">
        <v>0.0</v>
      </c>
      <c r="J935" s="27" t="s">
        <v>3506</v>
      </c>
      <c r="K935" s="30" t="s">
        <v>3507</v>
      </c>
      <c r="L935" s="31" t="s">
        <v>3507</v>
      </c>
      <c r="M935" s="32"/>
      <c r="N935" s="33" t="s">
        <v>654</v>
      </c>
      <c r="O935" s="145" t="s">
        <v>654</v>
      </c>
      <c r="P935" s="35" t="s">
        <v>45</v>
      </c>
      <c r="Q935" s="35" t="s">
        <v>45</v>
      </c>
      <c r="R935" s="35" t="s">
        <v>45</v>
      </c>
      <c r="S935" s="35" t="s">
        <v>45</v>
      </c>
      <c r="T935" s="35" t="s">
        <v>45</v>
      </c>
      <c r="U935" s="35" t="s">
        <v>45</v>
      </c>
      <c r="V935" s="66" t="s">
        <v>45</v>
      </c>
      <c r="W935" s="35" t="s">
        <v>45</v>
      </c>
      <c r="X935" s="35" t="s">
        <v>45</v>
      </c>
      <c r="Y935" s="35" t="s">
        <v>45</v>
      </c>
      <c r="Z935" s="38" t="str">
        <f t="array" ref="Z935">IFERROR(xlookup(C:C,'Follow up.1'!A:A,'Follow up.1'!AF:AF),"-")</f>
        <v> 4/25</v>
      </c>
      <c r="AA935" s="32" t="s">
        <v>46</v>
      </c>
      <c r="AB935" s="31"/>
      <c r="AC935" s="31"/>
      <c r="AD935" s="31"/>
      <c r="AE935" s="31"/>
      <c r="AF935" s="31"/>
      <c r="AG935" s="31"/>
      <c r="AH935" s="31"/>
      <c r="AI935" s="31"/>
      <c r="AJ935" s="31"/>
      <c r="AK935" s="31"/>
      <c r="AL935" s="31"/>
      <c r="AM935" s="31"/>
      <c r="AN935" s="39" t="str">
        <f t="array" ref="AN935">IFNA(TEXT(XLOOKUP(C:C,'Follow up.2'!B:B,'Follow up.2'!AF:AF),if(left(B935,1)="3","x", "mm/yyyy")), "-")</f>
        <v/>
      </c>
      <c r="AO935" s="31"/>
      <c r="AP935" s="27"/>
      <c r="AQ935" s="3"/>
      <c r="AR935" s="3"/>
      <c r="AS935" s="3"/>
      <c r="AT935" s="3"/>
      <c r="AU935" s="3"/>
      <c r="AV935" s="3"/>
      <c r="AW935" s="3"/>
      <c r="AX935" s="3"/>
      <c r="AY935" s="3"/>
      <c r="AZ935" s="3"/>
      <c r="BA935" s="3"/>
      <c r="BB935" s="3"/>
      <c r="BC935" s="3"/>
      <c r="BD935" s="3"/>
      <c r="BE935" s="3"/>
      <c r="BF935" s="3"/>
      <c r="BG935" s="3"/>
      <c r="BH935" s="3"/>
      <c r="BI935" s="3"/>
    </row>
    <row r="936" ht="12.75" customHeight="1">
      <c r="A936" s="1"/>
      <c r="B936" s="1">
        <f t="array" ref="B936">ifna(iferror(xlookup(C:C,'1000'!A:A,'1000'!D:D),iferror(xlookup(C:C,'2000'!A:A,'2000'!D:D),xlookup(C:C,'3000'!A:A,'3000'!D:D))),"-")</f>
        <v>3071</v>
      </c>
      <c r="C936" s="26">
        <v>436.0</v>
      </c>
      <c r="D936" s="27" t="s">
        <v>3186</v>
      </c>
      <c r="E936" s="27" t="s">
        <v>3508</v>
      </c>
      <c r="F936" s="27" t="s">
        <v>50</v>
      </c>
      <c r="G936" s="27" t="s">
        <v>3481</v>
      </c>
      <c r="H936" s="28">
        <v>0.0</v>
      </c>
      <c r="I936" s="29">
        <v>0.0</v>
      </c>
      <c r="J936" s="27" t="s">
        <v>3509</v>
      </c>
      <c r="K936" s="30" t="s">
        <v>3510</v>
      </c>
      <c r="L936" s="31" t="s">
        <v>3510</v>
      </c>
      <c r="M936" s="51" t="s">
        <v>895</v>
      </c>
      <c r="N936" s="153" t="s">
        <v>58</v>
      </c>
      <c r="O936" s="149" t="s">
        <v>58</v>
      </c>
      <c r="P936" s="35" t="s">
        <v>45</v>
      </c>
      <c r="Q936" s="35"/>
      <c r="R936" s="35"/>
      <c r="S936" s="35"/>
      <c r="T936" s="35"/>
      <c r="U936" s="35"/>
      <c r="V936" s="35"/>
      <c r="W936" s="35"/>
      <c r="X936" s="35"/>
      <c r="Y936" s="35"/>
      <c r="Z936" s="38" t="str">
        <f t="array" ref="Z936">IFERROR(xlookup(C:C,'Follow up.1'!A:A,'Follow up.1'!AF:AF),"-")</f>
        <v>-</v>
      </c>
      <c r="AA936" s="31"/>
      <c r="AB936" s="31"/>
      <c r="AC936" s="31"/>
      <c r="AD936" s="31"/>
      <c r="AE936" s="31"/>
      <c r="AF936" s="31"/>
      <c r="AG936" s="31"/>
      <c r="AH936" s="31"/>
      <c r="AI936" s="31"/>
      <c r="AJ936" s="31"/>
      <c r="AK936" s="31"/>
      <c r="AL936" s="31"/>
      <c r="AM936" s="31"/>
      <c r="AN936" s="39" t="str">
        <f t="array" ref="AN936">IFNA(TEXT(XLOOKUP(C:C,'Follow up.2'!B:B,'Follow up.2'!AF:AF),if(left(B936,1)="3","x", "mm/yyyy")), "-")</f>
        <v>-</v>
      </c>
      <c r="AO936" s="31"/>
      <c r="AP936" s="27"/>
      <c r="AQ936" s="3"/>
      <c r="AR936" s="3"/>
      <c r="AS936" s="3"/>
      <c r="AT936" s="3"/>
      <c r="AU936" s="3"/>
      <c r="AV936" s="3"/>
      <c r="AW936" s="3"/>
      <c r="AX936" s="3"/>
      <c r="AY936" s="3"/>
      <c r="AZ936" s="3"/>
      <c r="BA936" s="3"/>
      <c r="BB936" s="3"/>
      <c r="BC936" s="3"/>
      <c r="BD936" s="3"/>
      <c r="BE936" s="3"/>
      <c r="BF936" s="3"/>
      <c r="BG936" s="3"/>
      <c r="BH936" s="3"/>
      <c r="BI936" s="3"/>
    </row>
    <row r="937" ht="12.75" customHeight="1">
      <c r="A937" s="1"/>
      <c r="B937" s="1">
        <f t="array" ref="B937">ifna(iferror(xlookup(C:C,'1000'!A:A,'1000'!D:D),iferror(xlookup(C:C,'2000'!A:A,'2000'!D:D),xlookup(C:C,'3000'!A:A,'3000'!D:D))),"-")</f>
        <v>3075</v>
      </c>
      <c r="C937" s="26">
        <v>463.0</v>
      </c>
      <c r="D937" s="27" t="s">
        <v>322</v>
      </c>
      <c r="E937" s="27" t="s">
        <v>3511</v>
      </c>
      <c r="F937" s="27" t="s">
        <v>50</v>
      </c>
      <c r="G937" s="27" t="s">
        <v>3481</v>
      </c>
      <c r="H937" s="28">
        <v>0.0</v>
      </c>
      <c r="I937" s="44">
        <v>0.0</v>
      </c>
      <c r="J937" s="27" t="s">
        <v>3512</v>
      </c>
      <c r="K937" s="30" t="s">
        <v>3513</v>
      </c>
      <c r="L937" s="31" t="s">
        <v>3513</v>
      </c>
      <c r="M937" s="32"/>
      <c r="N937" s="33" t="s">
        <v>654</v>
      </c>
      <c r="O937" s="86" t="s">
        <v>654</v>
      </c>
      <c r="P937" s="35" t="s">
        <v>45</v>
      </c>
      <c r="Q937" s="35" t="s">
        <v>45</v>
      </c>
      <c r="R937" s="35" t="s">
        <v>45</v>
      </c>
      <c r="S937" s="35" t="s">
        <v>45</v>
      </c>
      <c r="T937" s="35" t="s">
        <v>45</v>
      </c>
      <c r="U937" s="35" t="s">
        <v>45</v>
      </c>
      <c r="V937" s="35" t="s">
        <v>45</v>
      </c>
      <c r="W937" s="35" t="s">
        <v>45</v>
      </c>
      <c r="X937" s="35" t="s">
        <v>45</v>
      </c>
      <c r="Y937" s="35" t="s">
        <v>45</v>
      </c>
      <c r="Z937" s="38" t="str">
        <f t="array" ref="Z937">IFERROR(xlookup(C:C,'Follow up.1'!A:A,'Follow up.1'!AF:AF),"-")</f>
        <v> 4/25</v>
      </c>
      <c r="AA937" s="32" t="s">
        <v>46</v>
      </c>
      <c r="AB937" s="32" t="s">
        <v>57</v>
      </c>
      <c r="AC937" s="32" t="s">
        <v>88</v>
      </c>
      <c r="AD937" s="32" t="s">
        <v>88</v>
      </c>
      <c r="AE937" s="32"/>
      <c r="AF937" s="32" t="s">
        <v>68</v>
      </c>
      <c r="AG937" s="32" t="s">
        <v>57</v>
      </c>
      <c r="AH937" s="32"/>
      <c r="AI937" s="32" t="s">
        <v>46</v>
      </c>
      <c r="AJ937" s="32" t="s">
        <v>46</v>
      </c>
      <c r="AK937" s="32" t="s">
        <v>68</v>
      </c>
      <c r="AL937" s="32" t="s">
        <v>68</v>
      </c>
      <c r="AM937" s="32" t="s">
        <v>121</v>
      </c>
      <c r="AN937" s="39" t="str">
        <f t="array" ref="AN937">IFNA(TEXT(XLOOKUP(C:C,'Follow up.2'!B:B,'Follow up.2'!AF:AF),if(left(B937,1)="3","x", "mm/yyyy")), "-")</f>
        <v>x</v>
      </c>
      <c r="AO937" s="31"/>
      <c r="AP937" s="27"/>
      <c r="AQ937" s="3"/>
      <c r="AR937" s="3"/>
      <c r="AS937" s="3"/>
      <c r="AT937" s="3"/>
      <c r="AU937" s="3"/>
      <c r="AV937" s="3"/>
      <c r="AW937" s="3"/>
      <c r="AX937" s="3"/>
      <c r="AY937" s="3"/>
      <c r="AZ937" s="3"/>
      <c r="BA937" s="3"/>
      <c r="BB937" s="3"/>
      <c r="BC937" s="3"/>
      <c r="BD937" s="3"/>
      <c r="BE937" s="3"/>
      <c r="BF937" s="3"/>
      <c r="BG937" s="3"/>
      <c r="BH937" s="3"/>
      <c r="BI937" s="3"/>
    </row>
    <row r="938" ht="12.75" customHeight="1">
      <c r="A938" s="1"/>
      <c r="B938" s="1">
        <f t="array" ref="B938">ifna(iferror(xlookup(C:C,'1000'!A:A,'1000'!D:D),iferror(xlookup(C:C,'2000'!A:A,'2000'!D:D),xlookup(C:C,'3000'!A:A,'3000'!D:D))),"-")</f>
        <v>3076</v>
      </c>
      <c r="C938" s="26">
        <v>498.0</v>
      </c>
      <c r="D938" s="27" t="s">
        <v>3514</v>
      </c>
      <c r="E938" s="27" t="s">
        <v>3515</v>
      </c>
      <c r="F938" s="27" t="s">
        <v>50</v>
      </c>
      <c r="G938" s="27" t="s">
        <v>3481</v>
      </c>
      <c r="H938" s="28">
        <v>0.0</v>
      </c>
      <c r="I938" s="29">
        <v>0.0</v>
      </c>
      <c r="J938" s="27" t="s">
        <v>3516</v>
      </c>
      <c r="K938" s="30" t="s">
        <v>3517</v>
      </c>
      <c r="L938" s="31" t="s">
        <v>3517</v>
      </c>
      <c r="M938" s="32"/>
      <c r="N938" s="33" t="s">
        <v>654</v>
      </c>
      <c r="O938" s="145" t="s">
        <v>654</v>
      </c>
      <c r="P938" s="35" t="s">
        <v>45</v>
      </c>
      <c r="Q938" s="35" t="s">
        <v>45</v>
      </c>
      <c r="R938" s="35" t="s">
        <v>45</v>
      </c>
      <c r="S938" s="35" t="s">
        <v>45</v>
      </c>
      <c r="T938" s="35" t="s">
        <v>45</v>
      </c>
      <c r="U938" s="35" t="s">
        <v>45</v>
      </c>
      <c r="V938" s="66" t="s">
        <v>45</v>
      </c>
      <c r="W938" s="35" t="s">
        <v>45</v>
      </c>
      <c r="X938" s="35" t="s">
        <v>45</v>
      </c>
      <c r="Y938" s="35" t="s">
        <v>45</v>
      </c>
      <c r="Z938" s="38" t="str">
        <f t="array" ref="Z938">IFERROR(xlookup(C:C,'Follow up.1'!A:A,'Follow up.1'!AF:AF),"-")</f>
        <v> 4/25</v>
      </c>
      <c r="AA938" s="32" t="s">
        <v>46</v>
      </c>
      <c r="AB938" s="31"/>
      <c r="AC938" s="31"/>
      <c r="AD938" s="31"/>
      <c r="AE938" s="31"/>
      <c r="AF938" s="31"/>
      <c r="AG938" s="31"/>
      <c r="AH938" s="31"/>
      <c r="AI938" s="31"/>
      <c r="AJ938" s="31"/>
      <c r="AK938" s="31"/>
      <c r="AL938" s="31"/>
      <c r="AM938" s="31"/>
      <c r="AN938" s="39" t="str">
        <f t="array" ref="AN938">IFNA(TEXT(XLOOKUP(C:C,'Follow up.2'!B:B,'Follow up.2'!AF:AF),if(left(B938,1)="3","x", "mm/yyyy")), "-")</f>
        <v/>
      </c>
      <c r="AO938" s="31"/>
      <c r="AP938" s="27"/>
      <c r="AQ938" s="3"/>
      <c r="AR938" s="3"/>
      <c r="AS938" s="3"/>
      <c r="AT938" s="3"/>
      <c r="AU938" s="3"/>
      <c r="AV938" s="3"/>
      <c r="AW938" s="3"/>
      <c r="AX938" s="3"/>
      <c r="AY938" s="3"/>
      <c r="AZ938" s="3"/>
      <c r="BA938" s="3"/>
      <c r="BB938" s="3"/>
      <c r="BC938" s="3"/>
      <c r="BD938" s="3"/>
      <c r="BE938" s="3"/>
      <c r="BF938" s="3"/>
      <c r="BG938" s="3"/>
      <c r="BH938" s="3"/>
      <c r="BI938" s="3"/>
    </row>
    <row r="939" ht="12.75" customHeight="1">
      <c r="A939" s="1"/>
      <c r="B939" s="1">
        <f t="array" ref="B939">ifna(iferror(xlookup(C:C,'1000'!A:A,'1000'!D:D),iferror(xlookup(C:C,'2000'!A:A,'2000'!D:D),xlookup(C:C,'3000'!A:A,'3000'!D:D))),"-")</f>
        <v>3079</v>
      </c>
      <c r="C939" s="26">
        <v>459.0</v>
      </c>
      <c r="D939" s="27" t="s">
        <v>3518</v>
      </c>
      <c r="E939" s="27" t="s">
        <v>3519</v>
      </c>
      <c r="F939" s="27" t="s">
        <v>50</v>
      </c>
      <c r="G939" s="27" t="s">
        <v>3481</v>
      </c>
      <c r="H939" s="28">
        <v>0.0</v>
      </c>
      <c r="I939" s="29">
        <v>0.0</v>
      </c>
      <c r="J939" s="27" t="s">
        <v>3520</v>
      </c>
      <c r="K939" s="64" t="s">
        <v>3521</v>
      </c>
      <c r="L939" s="205" t="s">
        <v>3521</v>
      </c>
      <c r="M939" s="51" t="s">
        <v>895</v>
      </c>
      <c r="N939" s="33" t="s">
        <v>654</v>
      </c>
      <c r="O939" s="86" t="s">
        <v>654</v>
      </c>
      <c r="P939" s="35" t="s">
        <v>45</v>
      </c>
      <c r="Q939" s="35" t="s">
        <v>45</v>
      </c>
      <c r="R939" s="35" t="s">
        <v>45</v>
      </c>
      <c r="S939" s="35" t="s">
        <v>45</v>
      </c>
      <c r="T939" s="35" t="s">
        <v>45</v>
      </c>
      <c r="U939" s="35" t="s">
        <v>45</v>
      </c>
      <c r="V939" s="35" t="s">
        <v>45</v>
      </c>
      <c r="W939" s="35" t="s">
        <v>45</v>
      </c>
      <c r="X939" s="35" t="s">
        <v>45</v>
      </c>
      <c r="Y939" s="35" t="s">
        <v>45</v>
      </c>
      <c r="Z939" s="38" t="str">
        <f t="array" ref="Z939">IFERROR(xlookup(C:C,'Follow up.1'!A:A,'Follow up.1'!AF:AF),"-")</f>
        <v> 4/25</v>
      </c>
      <c r="AA939" s="32" t="s">
        <v>46</v>
      </c>
      <c r="AB939" s="32" t="s">
        <v>57</v>
      </c>
      <c r="AC939" s="31"/>
      <c r="AD939" s="31"/>
      <c r="AE939" s="31"/>
      <c r="AF939" s="31"/>
      <c r="AG939" s="31"/>
      <c r="AH939" s="31"/>
      <c r="AI939" s="31"/>
      <c r="AJ939" s="31"/>
      <c r="AK939" s="31"/>
      <c r="AL939" s="31"/>
      <c r="AM939" s="31"/>
      <c r="AN939" s="39" t="str">
        <f t="array" ref="AN939">IFNA(TEXT(XLOOKUP(C:C,'Follow up.2'!B:B,'Follow up.2'!AF:AF),if(left(B939,1)="3","x", "mm/yyyy")), "-")</f>
        <v/>
      </c>
      <c r="AO939" s="31"/>
      <c r="AP939" s="27"/>
      <c r="AQ939" s="3"/>
      <c r="AR939" s="3"/>
      <c r="AS939" s="3"/>
      <c r="AT939" s="3"/>
      <c r="AU939" s="3"/>
      <c r="AV939" s="3"/>
      <c r="AW939" s="3"/>
      <c r="AX939" s="3"/>
      <c r="AY939" s="3"/>
      <c r="AZ939" s="3"/>
      <c r="BA939" s="3"/>
      <c r="BB939" s="3"/>
      <c r="BC939" s="3"/>
      <c r="BD939" s="3"/>
      <c r="BE939" s="3"/>
      <c r="BF939" s="3"/>
      <c r="BG939" s="3"/>
      <c r="BH939" s="3"/>
      <c r="BI939" s="3"/>
    </row>
    <row r="940" ht="12.75" customHeight="1">
      <c r="A940" s="1"/>
      <c r="B940" s="1">
        <f t="array" ref="B940">ifna(iferror(xlookup(C:C,'1000'!A:A,'1000'!D:D),iferror(xlookup(C:C,'2000'!A:A,'2000'!D:D),xlookup(C:C,'3000'!A:A,'3000'!D:D))),"-")</f>
        <v>3083</v>
      </c>
      <c r="C940" s="26">
        <v>471.0</v>
      </c>
      <c r="D940" s="27" t="s">
        <v>3522</v>
      </c>
      <c r="E940" s="27" t="s">
        <v>3523</v>
      </c>
      <c r="F940" s="27" t="s">
        <v>50</v>
      </c>
      <c r="G940" s="27" t="s">
        <v>3481</v>
      </c>
      <c r="H940" s="28">
        <v>0.0</v>
      </c>
      <c r="I940" s="29">
        <v>0.0</v>
      </c>
      <c r="J940" s="27" t="s">
        <v>3524</v>
      </c>
      <c r="K940" s="30" t="s">
        <v>3525</v>
      </c>
      <c r="L940" s="31" t="s">
        <v>3525</v>
      </c>
      <c r="M940" s="32"/>
      <c r="N940" s="33" t="s">
        <v>654</v>
      </c>
      <c r="O940" s="145" t="s">
        <v>654</v>
      </c>
      <c r="P940" s="35" t="s">
        <v>45</v>
      </c>
      <c r="Q940" s="35" t="s">
        <v>45</v>
      </c>
      <c r="R940" s="35" t="s">
        <v>45</v>
      </c>
      <c r="S940" s="35" t="s">
        <v>45</v>
      </c>
      <c r="T940" s="35" t="s">
        <v>45</v>
      </c>
      <c r="U940" s="35" t="s">
        <v>45</v>
      </c>
      <c r="V940" s="66" t="s">
        <v>45</v>
      </c>
      <c r="W940" s="35" t="s">
        <v>45</v>
      </c>
      <c r="X940" s="35" t="s">
        <v>45</v>
      </c>
      <c r="Y940" s="35" t="s">
        <v>45</v>
      </c>
      <c r="Z940" s="38" t="str">
        <f t="array" ref="Z940">IFERROR(xlookup(C:C,'Follow up.1'!A:A,'Follow up.1'!AF:AF),"-")</f>
        <v> 4/25</v>
      </c>
      <c r="AA940" s="32" t="s">
        <v>46</v>
      </c>
      <c r="AB940" s="31"/>
      <c r="AC940" s="31"/>
      <c r="AD940" s="31"/>
      <c r="AE940" s="31"/>
      <c r="AF940" s="31"/>
      <c r="AG940" s="31"/>
      <c r="AH940" s="31"/>
      <c r="AI940" s="31"/>
      <c r="AJ940" s="31"/>
      <c r="AK940" s="31"/>
      <c r="AL940" s="31"/>
      <c r="AM940" s="31"/>
      <c r="AN940" s="39" t="str">
        <f t="array" ref="AN940">IFNA(TEXT(XLOOKUP(C:C,'Follow up.2'!B:B,'Follow up.2'!AF:AF),if(left(B940,1)="3","x", "mm/yyyy")), "-")</f>
        <v/>
      </c>
      <c r="AO940" s="31"/>
      <c r="AP940" s="27"/>
      <c r="AQ940" s="3"/>
      <c r="AR940" s="3"/>
      <c r="AS940" s="3"/>
      <c r="AT940" s="3"/>
      <c r="AU940" s="3"/>
      <c r="AV940" s="3"/>
      <c r="AW940" s="3"/>
      <c r="AX940" s="3"/>
      <c r="AY940" s="3"/>
      <c r="AZ940" s="3"/>
      <c r="BA940" s="3"/>
      <c r="BB940" s="3"/>
      <c r="BC940" s="3"/>
      <c r="BD940" s="3"/>
      <c r="BE940" s="3"/>
      <c r="BF940" s="3"/>
      <c r="BG940" s="3"/>
      <c r="BH940" s="3"/>
      <c r="BI940" s="3"/>
    </row>
    <row r="941" ht="12.75" customHeight="1">
      <c r="A941" s="1"/>
      <c r="B941" s="1">
        <f t="array" ref="B941">ifna(iferror(xlookup(C:C,'1000'!A:A,'1000'!D:D),iferror(xlookup(C:C,'2000'!A:A,'2000'!D:D),xlookup(C:C,'3000'!A:A,'3000'!D:D))),"-")</f>
        <v>3088</v>
      </c>
      <c r="C941" s="26">
        <v>458.0</v>
      </c>
      <c r="D941" s="27" t="s">
        <v>3526</v>
      </c>
      <c r="E941" s="27" t="s">
        <v>3527</v>
      </c>
      <c r="F941" s="27" t="s">
        <v>50</v>
      </c>
      <c r="G941" s="27" t="s">
        <v>3481</v>
      </c>
      <c r="H941" s="28">
        <v>0.0</v>
      </c>
      <c r="I941" s="29" t="s">
        <v>3528</v>
      </c>
      <c r="J941" s="27" t="s">
        <v>3528</v>
      </c>
      <c r="K941" s="30" t="s">
        <v>3529</v>
      </c>
      <c r="L941" s="31" t="s">
        <v>3529</v>
      </c>
      <c r="M941" s="32"/>
      <c r="N941" s="33" t="s">
        <v>654</v>
      </c>
      <c r="O941" s="86" t="s">
        <v>654</v>
      </c>
      <c r="P941" s="35" t="s">
        <v>45</v>
      </c>
      <c r="Q941" s="35" t="s">
        <v>45</v>
      </c>
      <c r="R941" s="35" t="s">
        <v>45</v>
      </c>
      <c r="S941" s="35" t="s">
        <v>45</v>
      </c>
      <c r="T941" s="35" t="s">
        <v>45</v>
      </c>
      <c r="U941" s="35" t="s">
        <v>45</v>
      </c>
      <c r="V941" s="35" t="s">
        <v>45</v>
      </c>
      <c r="W941" s="35" t="s">
        <v>45</v>
      </c>
      <c r="X941" s="35" t="s">
        <v>45</v>
      </c>
      <c r="Y941" s="35" t="s">
        <v>45</v>
      </c>
      <c r="Z941" s="38" t="str">
        <f t="array" ref="Z941">IFERROR(xlookup(C:C,'Follow up.1'!A:A,'Follow up.1'!AF:AF),"-")</f>
        <v> 4/25</v>
      </c>
      <c r="AA941" s="32" t="s">
        <v>46</v>
      </c>
      <c r="AB941" s="32" t="s">
        <v>57</v>
      </c>
      <c r="AC941" s="32" t="s">
        <v>57</v>
      </c>
      <c r="AD941" s="32" t="s">
        <v>57</v>
      </c>
      <c r="AE941" s="32"/>
      <c r="AF941" s="32" t="s">
        <v>611</v>
      </c>
      <c r="AG941" s="32" t="s">
        <v>3530</v>
      </c>
      <c r="AH941" s="32"/>
      <c r="AI941" s="32" t="s">
        <v>57</v>
      </c>
      <c r="AJ941" s="32" t="s">
        <v>57</v>
      </c>
      <c r="AK941" s="32" t="s">
        <v>77</v>
      </c>
      <c r="AL941" s="32" t="s">
        <v>57</v>
      </c>
      <c r="AM941" s="32" t="s">
        <v>121</v>
      </c>
      <c r="AN941" s="39" t="str">
        <f t="array" ref="AN941">IFNA(TEXT(XLOOKUP(C:C,'Follow up.2'!B:B,'Follow up.2'!AF:AF),if(left(B941,1)="3","x", "mm/yyyy")), "-")</f>
        <v>x</v>
      </c>
      <c r="AO941" s="31"/>
      <c r="AP941" s="27"/>
      <c r="AQ941" s="3"/>
      <c r="AR941" s="3"/>
      <c r="AS941" s="3"/>
      <c r="AT941" s="3"/>
      <c r="AU941" s="3"/>
      <c r="AV941" s="3"/>
      <c r="AW941" s="3"/>
      <c r="AX941" s="3"/>
      <c r="AY941" s="3"/>
      <c r="AZ941" s="3"/>
      <c r="BA941" s="3"/>
      <c r="BB941" s="3"/>
      <c r="BC941" s="3"/>
      <c r="BD941" s="3"/>
      <c r="BE941" s="3"/>
      <c r="BF941" s="3"/>
      <c r="BG941" s="3"/>
      <c r="BH941" s="3"/>
      <c r="BI941" s="3"/>
    </row>
    <row r="942" ht="12.75" customHeight="1">
      <c r="A942" s="1"/>
      <c r="B942" s="1">
        <f t="array" ref="B942">ifna(iferror(xlookup(C:C,'1000'!A:A,'1000'!D:D),iferror(xlookup(C:C,'2000'!A:A,'2000'!D:D),xlookup(C:C,'3000'!A:A,'3000'!D:D))),"-")</f>
        <v>3092</v>
      </c>
      <c r="C942" s="26">
        <v>534.0</v>
      </c>
      <c r="D942" s="27" t="s">
        <v>3531</v>
      </c>
      <c r="E942" s="27" t="s">
        <v>3532</v>
      </c>
      <c r="F942" s="27" t="s">
        <v>50</v>
      </c>
      <c r="G942" s="27" t="s">
        <v>3481</v>
      </c>
      <c r="H942" s="28">
        <v>0.0</v>
      </c>
      <c r="I942" s="29">
        <v>0.0</v>
      </c>
      <c r="J942" s="27" t="s">
        <v>3533</v>
      </c>
      <c r="K942" s="30" t="s">
        <v>392</v>
      </c>
      <c r="L942" s="31" t="s">
        <v>392</v>
      </c>
      <c r="M942" s="32"/>
      <c r="N942" s="33" t="s">
        <v>654</v>
      </c>
      <c r="O942" s="86" t="s">
        <v>654</v>
      </c>
      <c r="P942" s="66" t="s">
        <v>45</v>
      </c>
      <c r="Q942" s="66" t="s">
        <v>45</v>
      </c>
      <c r="R942" s="66" t="s">
        <v>45</v>
      </c>
      <c r="S942" s="66" t="s">
        <v>45</v>
      </c>
      <c r="T942" s="66" t="s">
        <v>45</v>
      </c>
      <c r="U942" s="66" t="s">
        <v>45</v>
      </c>
      <c r="V942" s="66" t="s">
        <v>45</v>
      </c>
      <c r="W942" s="66" t="s">
        <v>45</v>
      </c>
      <c r="X942" s="66" t="s">
        <v>45</v>
      </c>
      <c r="Y942" s="66" t="s">
        <v>45</v>
      </c>
      <c r="Z942" s="38" t="str">
        <f t="array" ref="Z942">IFERROR(xlookup(C:C,'Follow up.1'!A:A,'Follow up.1'!AF:AF),"-")</f>
        <v> 4/25</v>
      </c>
      <c r="AA942" s="32" t="s">
        <v>46</v>
      </c>
      <c r="AB942" s="32" t="s">
        <v>56</v>
      </c>
      <c r="AC942" s="32" t="s">
        <v>56</v>
      </c>
      <c r="AD942" s="32" t="s">
        <v>56</v>
      </c>
      <c r="AE942" s="32"/>
      <c r="AF942" s="32" t="s">
        <v>57</v>
      </c>
      <c r="AG942" s="32" t="s">
        <v>77</v>
      </c>
      <c r="AH942" s="32"/>
      <c r="AI942" s="32" t="s">
        <v>57</v>
      </c>
      <c r="AJ942" s="32" t="s">
        <v>57</v>
      </c>
      <c r="AK942" s="32" t="s">
        <v>531</v>
      </c>
      <c r="AL942" s="32" t="s">
        <v>56</v>
      </c>
      <c r="AM942" s="32" t="s">
        <v>121</v>
      </c>
      <c r="AN942" s="39" t="str">
        <f t="array" ref="AN942">IFNA(TEXT(XLOOKUP(C:C,'Follow up.2'!B:B,'Follow up.2'!AF:AF),if(left(B942,1)="3","x", "mm/yyyy")), "-")</f>
        <v>x</v>
      </c>
      <c r="AO942" s="31"/>
      <c r="AP942" s="27"/>
      <c r="AQ942" s="3"/>
      <c r="AR942" s="3"/>
      <c r="AS942" s="3"/>
      <c r="AT942" s="3"/>
      <c r="AU942" s="3"/>
      <c r="AV942" s="3"/>
      <c r="AW942" s="3"/>
      <c r="AX942" s="3"/>
      <c r="AY942" s="3"/>
      <c r="AZ942" s="3"/>
      <c r="BA942" s="3"/>
      <c r="BB942" s="3"/>
      <c r="BC942" s="3"/>
      <c r="BD942" s="3"/>
      <c r="BE942" s="3"/>
      <c r="BF942" s="3"/>
      <c r="BG942" s="3"/>
      <c r="BH942" s="3"/>
      <c r="BI942" s="3"/>
    </row>
    <row r="943" ht="12.75" customHeight="1">
      <c r="A943" s="1"/>
      <c r="B943" s="1">
        <f t="array" ref="B943">ifna(iferror(xlookup(C:C,'1000'!A:A,'1000'!D:D),iferror(xlookup(C:C,'2000'!A:A,'2000'!D:D),xlookup(C:C,'3000'!A:A,'3000'!D:D))),"-")</f>
        <v>3095</v>
      </c>
      <c r="C943" s="26">
        <v>442.0</v>
      </c>
      <c r="D943" s="27" t="s">
        <v>3534</v>
      </c>
      <c r="E943" s="27" t="s">
        <v>3535</v>
      </c>
      <c r="F943" s="27" t="s">
        <v>50</v>
      </c>
      <c r="G943" s="27" t="s">
        <v>3481</v>
      </c>
      <c r="H943" s="28">
        <v>0.0</v>
      </c>
      <c r="I943" s="29">
        <v>0.0</v>
      </c>
      <c r="J943" s="27" t="s">
        <v>3536</v>
      </c>
      <c r="K943" s="30" t="s">
        <v>3537</v>
      </c>
      <c r="L943" s="31" t="s">
        <v>3537</v>
      </c>
      <c r="M943" s="32"/>
      <c r="N943" s="33" t="s">
        <v>654</v>
      </c>
      <c r="O943" s="86" t="s">
        <v>654</v>
      </c>
      <c r="P943" s="35" t="s">
        <v>45</v>
      </c>
      <c r="Q943" s="35" t="s">
        <v>45</v>
      </c>
      <c r="R943" s="35" t="s">
        <v>45</v>
      </c>
      <c r="S943" s="35" t="s">
        <v>45</v>
      </c>
      <c r="T943" s="35" t="s">
        <v>45</v>
      </c>
      <c r="U943" s="35" t="s">
        <v>45</v>
      </c>
      <c r="V943" s="35" t="s">
        <v>45</v>
      </c>
      <c r="W943" s="35" t="s">
        <v>45</v>
      </c>
      <c r="X943" s="35" t="s">
        <v>45</v>
      </c>
      <c r="Y943" s="35" t="s">
        <v>45</v>
      </c>
      <c r="Z943" s="38" t="str">
        <f t="array" ref="Z943">IFERROR(xlookup(C:C,'Follow up.1'!A:A,'Follow up.1'!AF:AF),"-")</f>
        <v> 4/25</v>
      </c>
      <c r="AA943" s="32" t="s">
        <v>46</v>
      </c>
      <c r="AB943" s="32" t="s">
        <v>46</v>
      </c>
      <c r="AC943" s="32" t="s">
        <v>46</v>
      </c>
      <c r="AD943" s="32" t="s">
        <v>46</v>
      </c>
      <c r="AE943" s="32"/>
      <c r="AF943" s="32" t="s">
        <v>77</v>
      </c>
      <c r="AG943" s="32" t="s">
        <v>56</v>
      </c>
      <c r="AH943" s="32"/>
      <c r="AI943" s="32" t="s">
        <v>46</v>
      </c>
      <c r="AJ943" s="32" t="s">
        <v>57</v>
      </c>
      <c r="AK943" s="32" t="s">
        <v>86</v>
      </c>
      <c r="AL943" s="32" t="s">
        <v>57</v>
      </c>
      <c r="AM943" s="32" t="s">
        <v>121</v>
      </c>
      <c r="AN943" s="39" t="str">
        <f t="array" ref="AN943">IFNA(TEXT(XLOOKUP(C:C,'Follow up.2'!B:B,'Follow up.2'!AF:AF),if(left(B943,1)="3","x", "mm/yyyy")), "-")</f>
        <v>x</v>
      </c>
      <c r="AO943" s="31"/>
      <c r="AP943" s="27"/>
      <c r="AQ943" s="3"/>
      <c r="AR943" s="3"/>
      <c r="AS943" s="3"/>
      <c r="AT943" s="3"/>
      <c r="AU943" s="3"/>
      <c r="AV943" s="3"/>
      <c r="AW943" s="3"/>
      <c r="AX943" s="3"/>
      <c r="AY943" s="3"/>
      <c r="AZ943" s="3"/>
      <c r="BA943" s="3"/>
      <c r="BB943" s="3"/>
      <c r="BC943" s="3"/>
      <c r="BD943" s="3"/>
      <c r="BE943" s="3"/>
      <c r="BF943" s="3"/>
      <c r="BG943" s="3"/>
      <c r="BH943" s="3"/>
      <c r="BI943" s="3"/>
    </row>
    <row r="944" ht="12.75" customHeight="1">
      <c r="A944" s="1"/>
      <c r="B944" s="1">
        <f t="array" ref="B944">ifna(iferror(xlookup(C:C,'1000'!A:A,'1000'!D:D),iferror(xlookup(C:C,'2000'!A:A,'2000'!D:D),xlookup(C:C,'3000'!A:A,'3000'!D:D))),"-")</f>
        <v>3105</v>
      </c>
      <c r="C944" s="26">
        <v>569.0</v>
      </c>
      <c r="D944" s="27" t="s">
        <v>3538</v>
      </c>
      <c r="E944" s="27" t="s">
        <v>3539</v>
      </c>
      <c r="F944" s="27" t="s">
        <v>50</v>
      </c>
      <c r="G944" s="27" t="s">
        <v>3481</v>
      </c>
      <c r="H944" s="28">
        <v>0.0</v>
      </c>
      <c r="I944" s="29">
        <v>0.0</v>
      </c>
      <c r="J944" s="27" t="s">
        <v>3540</v>
      </c>
      <c r="K944" s="30" t="s">
        <v>392</v>
      </c>
      <c r="L944" s="31" t="s">
        <v>392</v>
      </c>
      <c r="M944" s="32" t="s">
        <v>3541</v>
      </c>
      <c r="N944" s="33" t="s">
        <v>654</v>
      </c>
      <c r="O944" s="86" t="s">
        <v>654</v>
      </c>
      <c r="P944" s="35" t="s">
        <v>45</v>
      </c>
      <c r="Q944" s="35" t="s">
        <v>45</v>
      </c>
      <c r="R944" s="35" t="s">
        <v>45</v>
      </c>
      <c r="S944" s="35" t="s">
        <v>45</v>
      </c>
      <c r="T944" s="35" t="s">
        <v>45</v>
      </c>
      <c r="U944" s="35" t="s">
        <v>45</v>
      </c>
      <c r="V944" s="66" t="s">
        <v>45</v>
      </c>
      <c r="W944" s="35" t="s">
        <v>45</v>
      </c>
      <c r="X944" s="35" t="s">
        <v>45</v>
      </c>
      <c r="Y944" s="35" t="s">
        <v>45</v>
      </c>
      <c r="Z944" s="38" t="str">
        <f t="array" ref="Z944">IFERROR(xlookup(C:C,'Follow up.1'!A:A,'Follow up.1'!AF:AF),"-")</f>
        <v> 4/25</v>
      </c>
      <c r="AA944" s="32" t="s">
        <v>46</v>
      </c>
      <c r="AB944" s="32" t="s">
        <v>262</v>
      </c>
      <c r="AC944" s="32" t="s">
        <v>262</v>
      </c>
      <c r="AD944" s="32" t="s">
        <v>86</v>
      </c>
      <c r="AE944" s="32"/>
      <c r="AF944" s="32" t="s">
        <v>56</v>
      </c>
      <c r="AG944" s="32" t="s">
        <v>57</v>
      </c>
      <c r="AH944" s="32"/>
      <c r="AI944" s="31"/>
      <c r="AJ944" s="31"/>
      <c r="AK944" s="31"/>
      <c r="AL944" s="31"/>
      <c r="AM944" s="31"/>
      <c r="AN944" s="39" t="str">
        <f t="array" ref="AN944">IFNA(TEXT(XLOOKUP(C:C,'Follow up.2'!B:B,'Follow up.2'!AF:AF),if(left(B944,1)="3","x", "mm/yyyy")), "-")</f>
        <v/>
      </c>
      <c r="AO944" s="31"/>
      <c r="AP944" s="27"/>
      <c r="AQ944" s="3"/>
      <c r="AR944" s="3"/>
      <c r="AS944" s="3"/>
      <c r="AT944" s="3"/>
      <c r="AU944" s="3"/>
      <c r="AV944" s="3"/>
      <c r="AW944" s="3"/>
      <c r="AX944" s="3"/>
      <c r="AY944" s="3"/>
      <c r="AZ944" s="3"/>
      <c r="BA944" s="3"/>
      <c r="BB944" s="3"/>
      <c r="BC944" s="3"/>
      <c r="BD944" s="3"/>
      <c r="BE944" s="3"/>
      <c r="BF944" s="3"/>
      <c r="BG944" s="3"/>
      <c r="BH944" s="3"/>
      <c r="BI944" s="3"/>
    </row>
    <row r="945" ht="12.75" customHeight="1">
      <c r="A945" s="1"/>
      <c r="B945" s="1">
        <f t="array" ref="B945">ifna(iferror(xlookup(C:C,'1000'!A:A,'1000'!D:D),iferror(xlookup(C:C,'2000'!A:A,'2000'!D:D),xlookup(C:C,'3000'!A:A,'3000'!D:D))),"-")</f>
        <v>3107</v>
      </c>
      <c r="C945" s="26">
        <v>540.0</v>
      </c>
      <c r="D945" s="27" t="s">
        <v>1966</v>
      </c>
      <c r="E945" s="27" t="s">
        <v>3542</v>
      </c>
      <c r="F945" s="27" t="s">
        <v>50</v>
      </c>
      <c r="G945" s="27" t="s">
        <v>3481</v>
      </c>
      <c r="H945" s="28">
        <v>0.0</v>
      </c>
      <c r="I945" s="29">
        <v>0.0</v>
      </c>
      <c r="J945" s="27" t="s">
        <v>3543</v>
      </c>
      <c r="K945" s="30" t="s">
        <v>3544</v>
      </c>
      <c r="L945" s="31" t="s">
        <v>3544</v>
      </c>
      <c r="M945" s="32" t="s">
        <v>3545</v>
      </c>
      <c r="N945" s="33" t="s">
        <v>654</v>
      </c>
      <c r="O945" s="86" t="s">
        <v>654</v>
      </c>
      <c r="P945" s="66" t="s">
        <v>45</v>
      </c>
      <c r="Q945" s="66" t="s">
        <v>45</v>
      </c>
      <c r="R945" s="66" t="s">
        <v>45</v>
      </c>
      <c r="S945" s="66" t="s">
        <v>45</v>
      </c>
      <c r="T945" s="66" t="s">
        <v>45</v>
      </c>
      <c r="U945" s="66" t="s">
        <v>45</v>
      </c>
      <c r="V945" s="66" t="s">
        <v>45</v>
      </c>
      <c r="W945" s="66" t="s">
        <v>45</v>
      </c>
      <c r="X945" s="66" t="s">
        <v>45</v>
      </c>
      <c r="Y945" s="66" t="s">
        <v>45</v>
      </c>
      <c r="Z945" s="38" t="str">
        <f t="array" ref="Z945">IFERROR(xlookup(C:C,'Follow up.1'!A:A,'Follow up.1'!AF:AF),"-")</f>
        <v> 4/25</v>
      </c>
      <c r="AA945" s="32" t="s">
        <v>46</v>
      </c>
      <c r="AB945" s="32" t="s">
        <v>56</v>
      </c>
      <c r="AC945" s="32" t="s">
        <v>47</v>
      </c>
      <c r="AD945" s="32" t="s">
        <v>56</v>
      </c>
      <c r="AE945" s="32"/>
      <c r="AF945" s="32" t="s">
        <v>57</v>
      </c>
      <c r="AG945" s="32" t="s">
        <v>57</v>
      </c>
      <c r="AH945" s="32"/>
      <c r="AI945" s="32" t="s">
        <v>56</v>
      </c>
      <c r="AJ945" s="32" t="s">
        <v>46</v>
      </c>
      <c r="AK945" s="32" t="s">
        <v>68</v>
      </c>
      <c r="AL945" s="32" t="s">
        <v>86</v>
      </c>
      <c r="AM945" s="32" t="s">
        <v>121</v>
      </c>
      <c r="AN945" s="39" t="str">
        <f t="array" ref="AN945">IFNA(TEXT(XLOOKUP(C:C,'Follow up.2'!B:B,'Follow up.2'!AF:AF),if(left(B945,1)="3","x", "mm/yyyy")), "-")</f>
        <v>x</v>
      </c>
      <c r="AO945" s="31"/>
      <c r="AP945" s="27"/>
      <c r="AQ945" s="3"/>
      <c r="AR945" s="3"/>
      <c r="AS945" s="3"/>
      <c r="AT945" s="3"/>
      <c r="AU945" s="3"/>
      <c r="AV945" s="3"/>
      <c r="AW945" s="3"/>
      <c r="AX945" s="3"/>
      <c r="AY945" s="3"/>
      <c r="AZ945" s="3"/>
      <c r="BA945" s="3"/>
      <c r="BB945" s="3"/>
      <c r="BC945" s="3"/>
      <c r="BD945" s="3"/>
      <c r="BE945" s="3"/>
      <c r="BF945" s="3"/>
      <c r="BG945" s="3"/>
      <c r="BH945" s="3"/>
      <c r="BI945" s="3"/>
    </row>
    <row r="946" ht="12.75" customHeight="1">
      <c r="A946" s="1"/>
      <c r="B946" s="1">
        <f t="array" ref="B946">ifna(iferror(xlookup(C:C,'1000'!A:A,'1000'!D:D),iferror(xlookup(C:C,'2000'!A:A,'2000'!D:D),xlookup(C:C,'3000'!A:A,'3000'!D:D))),"-")</f>
        <v>3108</v>
      </c>
      <c r="C946" s="26">
        <v>583.0</v>
      </c>
      <c r="D946" s="27" t="s">
        <v>1840</v>
      </c>
      <c r="E946" s="27" t="s">
        <v>3546</v>
      </c>
      <c r="F946" s="27" t="s">
        <v>50</v>
      </c>
      <c r="G946" s="27" t="s">
        <v>3481</v>
      </c>
      <c r="H946" s="28">
        <v>0.0</v>
      </c>
      <c r="I946" s="29">
        <v>0.0</v>
      </c>
      <c r="J946" s="61" t="s">
        <v>3547</v>
      </c>
      <c r="K946" s="30" t="s">
        <v>3548</v>
      </c>
      <c r="L946" s="31" t="s">
        <v>3548</v>
      </c>
      <c r="M946" s="32"/>
      <c r="N946" s="33" t="s">
        <v>654</v>
      </c>
      <c r="O946" s="86" t="s">
        <v>654</v>
      </c>
      <c r="P946" s="35" t="s">
        <v>45</v>
      </c>
      <c r="Q946" s="35" t="s">
        <v>45</v>
      </c>
      <c r="R946" s="35" t="s">
        <v>45</v>
      </c>
      <c r="S946" s="35" t="s">
        <v>45</v>
      </c>
      <c r="T946" s="35" t="s">
        <v>45</v>
      </c>
      <c r="U946" s="35" t="s">
        <v>45</v>
      </c>
      <c r="V946" s="66" t="s">
        <v>45</v>
      </c>
      <c r="W946" s="35" t="s">
        <v>45</v>
      </c>
      <c r="X946" s="35" t="s">
        <v>45</v>
      </c>
      <c r="Y946" s="35" t="s">
        <v>45</v>
      </c>
      <c r="Z946" s="38" t="str">
        <f t="array" ref="Z946">IFERROR(xlookup(C:C,'Follow up.1'!A:A,'Follow up.1'!AF:AF),"-")</f>
        <v> 5/25</v>
      </c>
      <c r="AA946" s="32" t="s">
        <v>46</v>
      </c>
      <c r="AB946" s="32" t="s">
        <v>46</v>
      </c>
      <c r="AC946" s="32" t="s">
        <v>57</v>
      </c>
      <c r="AD946" s="32" t="s">
        <v>57</v>
      </c>
      <c r="AE946" s="32"/>
      <c r="AF946" s="32" t="s">
        <v>57</v>
      </c>
      <c r="AG946" s="31" t="s">
        <v>68</v>
      </c>
      <c r="AH946" s="31"/>
      <c r="AI946" s="31" t="s">
        <v>56</v>
      </c>
      <c r="AJ946" s="32" t="s">
        <v>57</v>
      </c>
      <c r="AK946" s="32" t="s">
        <v>46</v>
      </c>
      <c r="AL946" s="32" t="s">
        <v>46</v>
      </c>
      <c r="AM946" s="32" t="s">
        <v>121</v>
      </c>
      <c r="AN946" s="39" t="str">
        <f t="array" ref="AN946">IFNA(TEXT(XLOOKUP(C:C,'Follow up.2'!B:B,'Follow up.2'!AF:AF),if(left(B946,1)="3","x", "mm/yyyy")), "-")</f>
        <v>x</v>
      </c>
      <c r="AO946" s="31"/>
      <c r="AP946" s="27"/>
      <c r="AQ946" s="3"/>
      <c r="AR946" s="3"/>
      <c r="AS946" s="3"/>
      <c r="AT946" s="3"/>
      <c r="AU946" s="3"/>
      <c r="AV946" s="3"/>
      <c r="AW946" s="13"/>
      <c r="AX946" s="13"/>
      <c r="AY946" s="13"/>
      <c r="AZ946" s="13"/>
      <c r="BA946" s="13"/>
      <c r="BB946" s="13"/>
      <c r="BC946" s="13"/>
      <c r="BD946" s="13"/>
      <c r="BE946" s="13"/>
      <c r="BF946" s="13"/>
      <c r="BG946" s="13"/>
      <c r="BH946" s="13"/>
      <c r="BI946" s="13"/>
    </row>
    <row r="947" ht="12.75" customHeight="1">
      <c r="A947" s="1"/>
      <c r="B947" s="1">
        <f t="array" ref="B947">ifna(iferror(xlookup(C:C,'1000'!A:A,'1000'!D:D),iferror(xlookup(C:C,'2000'!A:A,'2000'!D:D),xlookup(C:C,'3000'!A:A,'3000'!D:D))),"-")</f>
        <v>3110</v>
      </c>
      <c r="C947" s="26">
        <v>503.0</v>
      </c>
      <c r="D947" s="27" t="s">
        <v>3549</v>
      </c>
      <c r="E947" s="27" t="s">
        <v>538</v>
      </c>
      <c r="F947" s="27" t="s">
        <v>50</v>
      </c>
      <c r="G947" s="27" t="s">
        <v>3481</v>
      </c>
      <c r="H947" s="28">
        <v>0.0</v>
      </c>
      <c r="I947" s="29">
        <v>0.0</v>
      </c>
      <c r="J947" s="27" t="s">
        <v>3550</v>
      </c>
      <c r="K947" s="30" t="s">
        <v>3551</v>
      </c>
      <c r="L947" s="31" t="s">
        <v>3551</v>
      </c>
      <c r="M947" s="32"/>
      <c r="N947" s="33" t="s">
        <v>654</v>
      </c>
      <c r="O947" s="86" t="s">
        <v>654</v>
      </c>
      <c r="P947" s="35" t="s">
        <v>45</v>
      </c>
      <c r="Q947" s="35" t="s">
        <v>45</v>
      </c>
      <c r="R947" s="35" t="s">
        <v>45</v>
      </c>
      <c r="S947" s="35" t="s">
        <v>45</v>
      </c>
      <c r="T947" s="35" t="s">
        <v>45</v>
      </c>
      <c r="U947" s="35" t="s">
        <v>45</v>
      </c>
      <c r="V947" s="66" t="s">
        <v>45</v>
      </c>
      <c r="W947" s="35" t="s">
        <v>45</v>
      </c>
      <c r="X947" s="35" t="s">
        <v>45</v>
      </c>
      <c r="Y947" s="35" t="s">
        <v>45</v>
      </c>
      <c r="Z947" s="38" t="str">
        <f t="array" ref="Z947">IFERROR(xlookup(C:C,'Follow up.1'!A:A,'Follow up.1'!AF:AF),"-")</f>
        <v> 5/25</v>
      </c>
      <c r="AA947" s="32" t="s">
        <v>46</v>
      </c>
      <c r="AB947" s="32" t="s">
        <v>46</v>
      </c>
      <c r="AC947" s="32" t="s">
        <v>46</v>
      </c>
      <c r="AD947" s="32" t="s">
        <v>46</v>
      </c>
      <c r="AE947" s="32"/>
      <c r="AF947" s="32" t="s">
        <v>57</v>
      </c>
      <c r="AG947" s="32" t="s">
        <v>68</v>
      </c>
      <c r="AH947" s="32"/>
      <c r="AI947" s="32" t="s">
        <v>46</v>
      </c>
      <c r="AJ947" s="32" t="s">
        <v>3552</v>
      </c>
      <c r="AK947" s="32" t="s">
        <v>86</v>
      </c>
      <c r="AL947" s="32" t="s">
        <v>56</v>
      </c>
      <c r="AM947" s="32" t="s">
        <v>121</v>
      </c>
      <c r="AN947" s="39" t="str">
        <f t="array" ref="AN947">IFNA(TEXT(XLOOKUP(C:C,'Follow up.2'!B:B,'Follow up.2'!AF:AF),if(left(B947,1)="3","x", "mm/yyyy")), "-")</f>
        <v>x</v>
      </c>
      <c r="AO947" s="31"/>
      <c r="AP947" s="27"/>
      <c r="AQ947" s="3"/>
      <c r="AR947" s="3"/>
      <c r="AS947" s="3"/>
      <c r="AT947" s="3"/>
      <c r="AU947" s="3"/>
      <c r="AV947" s="3"/>
      <c r="AW947" s="13"/>
      <c r="AX947" s="13"/>
      <c r="AY947" s="13"/>
      <c r="AZ947" s="13"/>
      <c r="BA947" s="13"/>
      <c r="BB947" s="13"/>
      <c r="BC947" s="13"/>
      <c r="BD947" s="13"/>
      <c r="BE947" s="13"/>
      <c r="BF947" s="13"/>
      <c r="BG947" s="13"/>
      <c r="BH947" s="13"/>
      <c r="BI947" s="13"/>
    </row>
    <row r="948" ht="12.75" customHeight="1">
      <c r="A948" s="1"/>
      <c r="B948" s="1">
        <f t="array" ref="B948">ifna(iferror(xlookup(C:C,'1000'!A:A,'1000'!D:D),iferror(xlookup(C:C,'2000'!A:A,'2000'!D:D),xlookup(C:C,'3000'!A:A,'3000'!D:D))),"-")</f>
        <v>3113</v>
      </c>
      <c r="C948" s="26">
        <v>578.0</v>
      </c>
      <c r="D948" s="27" t="s">
        <v>3553</v>
      </c>
      <c r="E948" s="27" t="s">
        <v>3554</v>
      </c>
      <c r="F948" s="27" t="s">
        <v>50</v>
      </c>
      <c r="G948" s="27" t="s">
        <v>3481</v>
      </c>
      <c r="H948" s="28">
        <v>0.0</v>
      </c>
      <c r="I948" s="29">
        <v>0.0</v>
      </c>
      <c r="J948" s="27" t="s">
        <v>3555</v>
      </c>
      <c r="K948" s="30" t="s">
        <v>3556</v>
      </c>
      <c r="L948" s="31" t="s">
        <v>3556</v>
      </c>
      <c r="M948" s="32"/>
      <c r="N948" s="33" t="s">
        <v>654</v>
      </c>
      <c r="O948" s="86" t="s">
        <v>654</v>
      </c>
      <c r="P948" s="35" t="s">
        <v>45</v>
      </c>
      <c r="Q948" s="35" t="s">
        <v>45</v>
      </c>
      <c r="R948" s="35" t="s">
        <v>45</v>
      </c>
      <c r="S948" s="35" t="s">
        <v>45</v>
      </c>
      <c r="T948" s="35" t="s">
        <v>45</v>
      </c>
      <c r="U948" s="35" t="s">
        <v>45</v>
      </c>
      <c r="V948" s="66" t="s">
        <v>45</v>
      </c>
      <c r="W948" s="35" t="s">
        <v>45</v>
      </c>
      <c r="X948" s="35" t="s">
        <v>45</v>
      </c>
      <c r="Y948" s="35" t="s">
        <v>45</v>
      </c>
      <c r="Z948" s="38" t="str">
        <f t="array" ref="Z948">IFERROR(xlookup(C:C,'Follow up.1'!A:A,'Follow up.1'!AF:AF),"-")</f>
        <v> 5/25</v>
      </c>
      <c r="AA948" s="32" t="s">
        <v>46</v>
      </c>
      <c r="AB948" s="32" t="s">
        <v>57</v>
      </c>
      <c r="AC948" s="32" t="s">
        <v>47</v>
      </c>
      <c r="AD948" s="32" t="s">
        <v>47</v>
      </c>
      <c r="AE948" s="32"/>
      <c r="AF948" s="32" t="s">
        <v>86</v>
      </c>
      <c r="AG948" s="32" t="s">
        <v>3557</v>
      </c>
      <c r="AH948" s="32"/>
      <c r="AI948" s="32" t="s">
        <v>57</v>
      </c>
      <c r="AJ948" s="32" t="s">
        <v>479</v>
      </c>
      <c r="AK948" s="32" t="s">
        <v>57</v>
      </c>
      <c r="AL948" s="32" t="s">
        <v>68</v>
      </c>
      <c r="AM948" s="32" t="s">
        <v>121</v>
      </c>
      <c r="AN948" s="39" t="str">
        <f t="array" ref="AN948">IFNA(TEXT(XLOOKUP(C:C,'Follow up.2'!B:B,'Follow up.2'!AF:AF),if(left(B948,1)="3","x", "mm/yyyy")), "-")</f>
        <v>x</v>
      </c>
      <c r="AO948" s="31"/>
      <c r="AP948" s="27"/>
      <c r="AQ948" s="3"/>
      <c r="AR948" s="3"/>
      <c r="AS948" s="3"/>
      <c r="AT948" s="3"/>
      <c r="AU948" s="3"/>
      <c r="AV948" s="3"/>
      <c r="AW948" s="13"/>
      <c r="AX948" s="13"/>
      <c r="AY948" s="13"/>
      <c r="AZ948" s="13"/>
      <c r="BA948" s="13"/>
      <c r="BB948" s="13"/>
      <c r="BC948" s="13"/>
      <c r="BD948" s="13"/>
      <c r="BE948" s="13"/>
      <c r="BF948" s="13"/>
      <c r="BG948" s="13"/>
      <c r="BH948" s="13"/>
      <c r="BI948" s="13"/>
    </row>
    <row r="949" ht="12.75" customHeight="1">
      <c r="A949" s="1"/>
      <c r="B949" s="1">
        <f t="array" ref="B949">ifna(iferror(xlookup(C:C,'1000'!A:A,'1000'!D:D),iferror(xlookup(C:C,'2000'!A:A,'2000'!D:D),xlookup(C:C,'3000'!A:A,'3000'!D:D))),"-")</f>
        <v>3115</v>
      </c>
      <c r="C949" s="60">
        <v>505.0</v>
      </c>
      <c r="D949" s="27" t="s">
        <v>3558</v>
      </c>
      <c r="E949" s="27" t="s">
        <v>3559</v>
      </c>
      <c r="F949" s="27" t="s">
        <v>50</v>
      </c>
      <c r="G949" s="27" t="s">
        <v>3481</v>
      </c>
      <c r="H949" s="28">
        <v>0.0</v>
      </c>
      <c r="I949" s="29">
        <v>0.0</v>
      </c>
      <c r="J949" s="27" t="s">
        <v>3560</v>
      </c>
      <c r="K949" s="30" t="s">
        <v>3561</v>
      </c>
      <c r="L949" s="31" t="s">
        <v>3561</v>
      </c>
      <c r="M949" s="32"/>
      <c r="N949" s="33" t="s">
        <v>654</v>
      </c>
      <c r="O949" s="86" t="s">
        <v>654</v>
      </c>
      <c r="P949" s="35" t="s">
        <v>45</v>
      </c>
      <c r="Q949" s="35" t="s">
        <v>45</v>
      </c>
      <c r="R949" s="35" t="s">
        <v>45</v>
      </c>
      <c r="S949" s="35" t="s">
        <v>45</v>
      </c>
      <c r="T949" s="35" t="s">
        <v>45</v>
      </c>
      <c r="U949" s="35" t="s">
        <v>45</v>
      </c>
      <c r="V949" s="66" t="s">
        <v>45</v>
      </c>
      <c r="W949" s="35" t="s">
        <v>45</v>
      </c>
      <c r="X949" s="35" t="s">
        <v>45</v>
      </c>
      <c r="Y949" s="35" t="s">
        <v>45</v>
      </c>
      <c r="Z949" s="38" t="str">
        <f t="array" ref="Z949">IFERROR(xlookup(C:C,'Follow up.1'!A:A,'Follow up.1'!AF:AF),"-")</f>
        <v> 5/25</v>
      </c>
      <c r="AA949" s="32" t="s">
        <v>46</v>
      </c>
      <c r="AB949" s="32" t="s">
        <v>46</v>
      </c>
      <c r="AC949" s="32" t="s">
        <v>86</v>
      </c>
      <c r="AD949" s="32" t="s">
        <v>56</v>
      </c>
      <c r="AE949" s="32"/>
      <c r="AF949" s="32" t="s">
        <v>57</v>
      </c>
      <c r="AG949" s="32" t="s">
        <v>57</v>
      </c>
      <c r="AH949" s="32"/>
      <c r="AI949" s="32" t="s">
        <v>86</v>
      </c>
      <c r="AJ949" s="32" t="s">
        <v>57</v>
      </c>
      <c r="AK949" s="32" t="s">
        <v>57</v>
      </c>
      <c r="AL949" s="32" t="s">
        <v>86</v>
      </c>
      <c r="AM949" s="32" t="s">
        <v>121</v>
      </c>
      <c r="AN949" s="39" t="str">
        <f t="array" ref="AN949">IFNA(TEXT(XLOOKUP(C:C,'Follow up.2'!B:B,'Follow up.2'!AF:AF),if(left(B949,1)="3","x", "mm/yyyy")), "-")</f>
        <v>x</v>
      </c>
      <c r="AO949" s="31"/>
      <c r="AP949" s="27"/>
      <c r="AQ949" s="3"/>
      <c r="AR949" s="3"/>
      <c r="AS949" s="3"/>
      <c r="AT949" s="3"/>
      <c r="AU949" s="3"/>
      <c r="AV949" s="3"/>
      <c r="AW949" s="13"/>
      <c r="AX949" s="13"/>
      <c r="AY949" s="13"/>
      <c r="AZ949" s="13"/>
      <c r="BA949" s="13"/>
      <c r="BB949" s="13"/>
      <c r="BC949" s="13"/>
      <c r="BD949" s="13"/>
      <c r="BE949" s="13"/>
      <c r="BF949" s="13"/>
      <c r="BG949" s="13"/>
      <c r="BH949" s="13"/>
      <c r="BI949" s="13"/>
    </row>
    <row r="950" ht="12.75" customHeight="1">
      <c r="A950" s="1"/>
      <c r="B950" s="1">
        <f t="array" ref="B950">ifna(iferror(xlookup(C:C,'1000'!A:A,'1000'!D:D),iferror(xlookup(C:C,'2000'!A:A,'2000'!D:D),xlookup(C:C,'3000'!A:A,'3000'!D:D))),"-")</f>
        <v>3116</v>
      </c>
      <c r="C950" s="60">
        <v>605.0</v>
      </c>
      <c r="D950" s="27" t="s">
        <v>2192</v>
      </c>
      <c r="E950" s="27" t="s">
        <v>3562</v>
      </c>
      <c r="F950" s="27" t="s">
        <v>50</v>
      </c>
      <c r="G950" s="27" t="s">
        <v>3481</v>
      </c>
      <c r="H950" s="28">
        <v>0.0</v>
      </c>
      <c r="I950" s="29">
        <v>0.0</v>
      </c>
      <c r="J950" s="27" t="s">
        <v>3563</v>
      </c>
      <c r="K950" s="30" t="s">
        <v>3374</v>
      </c>
      <c r="L950" s="27" t="s">
        <v>3374</v>
      </c>
      <c r="M950" s="32"/>
      <c r="N950" s="33" t="s">
        <v>654</v>
      </c>
      <c r="O950" s="86" t="s">
        <v>654</v>
      </c>
      <c r="P950" s="35" t="s">
        <v>45</v>
      </c>
      <c r="Q950" s="35" t="s">
        <v>45</v>
      </c>
      <c r="R950" s="35" t="s">
        <v>45</v>
      </c>
      <c r="S950" s="35" t="s">
        <v>45</v>
      </c>
      <c r="T950" s="35" t="s">
        <v>45</v>
      </c>
      <c r="U950" s="35" t="s">
        <v>45</v>
      </c>
      <c r="V950" s="65" t="s">
        <v>45</v>
      </c>
      <c r="W950" s="65" t="s">
        <v>45</v>
      </c>
      <c r="X950" s="65" t="s">
        <v>45</v>
      </c>
      <c r="Y950" s="35" t="s">
        <v>45</v>
      </c>
      <c r="Z950" s="38" t="str">
        <f t="array" ref="Z950">IFERROR(xlookup(C:C,'Follow up.1'!A:A,'Follow up.1'!AF:AF),"-")</f>
        <v> 4/25</v>
      </c>
      <c r="AA950" s="32" t="s">
        <v>46</v>
      </c>
      <c r="AB950" s="32" t="s">
        <v>86</v>
      </c>
      <c r="AC950" s="32" t="s">
        <v>86</v>
      </c>
      <c r="AD950" s="32" t="s">
        <v>46</v>
      </c>
      <c r="AE950" s="32"/>
      <c r="AF950" s="32" t="s">
        <v>86</v>
      </c>
      <c r="AG950" s="32" t="s">
        <v>86</v>
      </c>
      <c r="AH950" s="32"/>
      <c r="AI950" s="32" t="s">
        <v>479</v>
      </c>
      <c r="AJ950" s="32" t="s">
        <v>86</v>
      </c>
      <c r="AK950" s="32" t="s">
        <v>68</v>
      </c>
      <c r="AL950" s="32" t="s">
        <v>56</v>
      </c>
      <c r="AM950" s="32" t="s">
        <v>121</v>
      </c>
      <c r="AN950" s="39" t="str">
        <f t="array" ref="AN950">IFNA(TEXT(XLOOKUP(C:C,'Follow up.2'!B:B,'Follow up.2'!AF:AF),if(left(B950,1)="3","x", "mm/yyyy")), "-")</f>
        <v>x</v>
      </c>
      <c r="AO950" s="31"/>
      <c r="AP950" s="27"/>
      <c r="AQ950" s="3"/>
      <c r="AR950" s="3"/>
      <c r="AS950" s="3"/>
      <c r="AT950" s="3"/>
      <c r="AU950" s="3"/>
      <c r="AV950" s="3"/>
      <c r="AW950" s="3"/>
      <c r="AX950" s="3"/>
      <c r="AY950" s="3"/>
      <c r="AZ950" s="3"/>
      <c r="BA950" s="3"/>
      <c r="BB950" s="3"/>
      <c r="BC950" s="3"/>
      <c r="BD950" s="3"/>
      <c r="BE950" s="3"/>
      <c r="BF950" s="3"/>
      <c r="BG950" s="3"/>
      <c r="BH950" s="3"/>
      <c r="BI950" s="3"/>
    </row>
    <row r="951" ht="12.75" customHeight="1">
      <c r="A951" s="1"/>
      <c r="B951" s="1">
        <f t="array" ref="B951">ifna(iferror(xlookup(C:C,'1000'!A:A,'1000'!D:D),iferror(xlookup(C:C,'2000'!A:A,'2000'!D:D),xlookup(C:C,'3000'!A:A,'3000'!D:D))),"-")</f>
        <v>3130</v>
      </c>
      <c r="C951" s="26">
        <v>611.0</v>
      </c>
      <c r="D951" s="61" t="s">
        <v>3564</v>
      </c>
      <c r="E951" s="27" t="s">
        <v>3565</v>
      </c>
      <c r="F951" s="27" t="s">
        <v>50</v>
      </c>
      <c r="G951" s="27" t="s">
        <v>3481</v>
      </c>
      <c r="H951" s="28">
        <v>0.0</v>
      </c>
      <c r="I951" s="29">
        <v>0.0</v>
      </c>
      <c r="J951" s="27" t="s">
        <v>3566</v>
      </c>
      <c r="K951" s="30" t="s">
        <v>3567</v>
      </c>
      <c r="L951" s="31" t="s">
        <v>3567</v>
      </c>
      <c r="M951" s="32"/>
      <c r="N951" s="33" t="s">
        <v>654</v>
      </c>
      <c r="O951" s="86" t="s">
        <v>654</v>
      </c>
      <c r="P951" s="35" t="s">
        <v>45</v>
      </c>
      <c r="Q951" s="35" t="s">
        <v>45</v>
      </c>
      <c r="R951" s="35" t="s">
        <v>45</v>
      </c>
      <c r="S951" s="35" t="s">
        <v>45</v>
      </c>
      <c r="T951" s="35" t="s">
        <v>45</v>
      </c>
      <c r="U951" s="35" t="s">
        <v>45</v>
      </c>
      <c r="V951" s="65" t="s">
        <v>45</v>
      </c>
      <c r="W951" s="65" t="s">
        <v>45</v>
      </c>
      <c r="X951" s="65" t="s">
        <v>45</v>
      </c>
      <c r="Y951" s="35" t="s">
        <v>45</v>
      </c>
      <c r="Z951" s="38" t="str">
        <f t="array" ref="Z951">IFERROR(xlookup(C:C,'Follow up.1'!A:A,'Follow up.1'!AF:AF),"-")</f>
        <v> 5/25</v>
      </c>
      <c r="AA951" s="32" t="s">
        <v>46</v>
      </c>
      <c r="AB951" s="32" t="s">
        <v>86</v>
      </c>
      <c r="AC951" s="32" t="s">
        <v>87</v>
      </c>
      <c r="AD951" s="32" t="s">
        <v>87</v>
      </c>
      <c r="AE951" s="32"/>
      <c r="AF951" s="32" t="s">
        <v>87</v>
      </c>
      <c r="AG951" s="32" t="s">
        <v>57</v>
      </c>
      <c r="AH951" s="32"/>
      <c r="AI951" s="32" t="s">
        <v>239</v>
      </c>
      <c r="AJ951" s="32" t="s">
        <v>87</v>
      </c>
      <c r="AK951" s="32" t="s">
        <v>87</v>
      </c>
      <c r="AL951" s="32" t="s">
        <v>87</v>
      </c>
      <c r="AM951" s="32" t="s">
        <v>121</v>
      </c>
      <c r="AN951" s="39" t="str">
        <f t="array" ref="AN951">IFNA(TEXT(XLOOKUP(C:C,'Follow up.2'!B:B,'Follow up.2'!AF:AF),if(left(B951,1)="3","x", "mm/yyyy")), "-")</f>
        <v>x</v>
      </c>
      <c r="AO951" s="31"/>
      <c r="AP951" s="27"/>
      <c r="AQ951" s="3"/>
      <c r="AR951" s="3"/>
      <c r="AS951" s="3"/>
      <c r="AT951" s="3"/>
      <c r="AU951" s="3"/>
      <c r="AV951" s="3"/>
      <c r="AW951" s="13"/>
      <c r="AX951" s="13"/>
      <c r="AY951" s="13"/>
      <c r="AZ951" s="13"/>
      <c r="BA951" s="13"/>
      <c r="BB951" s="13"/>
      <c r="BC951" s="13"/>
      <c r="BD951" s="13"/>
      <c r="BE951" s="13"/>
      <c r="BF951" s="13"/>
      <c r="BG951" s="13"/>
      <c r="BH951" s="13"/>
      <c r="BI951" s="13"/>
    </row>
    <row r="952" ht="12.75" customHeight="1">
      <c r="A952" s="1"/>
      <c r="B952" s="1">
        <f t="array" ref="B952">ifna(iferror(xlookup(C:C,'1000'!A:A,'1000'!D:D),iferror(xlookup(C:C,'2000'!A:A,'2000'!D:D),xlookup(C:C,'3000'!A:A,'3000'!D:D))),"-")</f>
        <v>3134</v>
      </c>
      <c r="C952" s="26">
        <v>601.0</v>
      </c>
      <c r="D952" s="27" t="s">
        <v>3568</v>
      </c>
      <c r="E952" s="27" t="s">
        <v>3569</v>
      </c>
      <c r="F952" s="27" t="s">
        <v>50</v>
      </c>
      <c r="G952" s="27" t="s">
        <v>3481</v>
      </c>
      <c r="H952" s="28">
        <v>0.0</v>
      </c>
      <c r="I952" s="29">
        <v>0.0</v>
      </c>
      <c r="J952" s="27" t="s">
        <v>3570</v>
      </c>
      <c r="K952" s="30" t="s">
        <v>1008</v>
      </c>
      <c r="L952" s="31" t="s">
        <v>1008</v>
      </c>
      <c r="M952" s="31"/>
      <c r="N952" s="33" t="s">
        <v>654</v>
      </c>
      <c r="O952" s="86" t="s">
        <v>654</v>
      </c>
      <c r="P952" s="35" t="s">
        <v>45</v>
      </c>
      <c r="Q952" s="35" t="s">
        <v>45</v>
      </c>
      <c r="R952" s="35" t="s">
        <v>45</v>
      </c>
      <c r="S952" s="35" t="s">
        <v>45</v>
      </c>
      <c r="T952" s="35" t="s">
        <v>45</v>
      </c>
      <c r="U952" s="35" t="s">
        <v>45</v>
      </c>
      <c r="V952" s="65" t="s">
        <v>45</v>
      </c>
      <c r="W952" s="65" t="s">
        <v>45</v>
      </c>
      <c r="X952" s="65" t="s">
        <v>45</v>
      </c>
      <c r="Y952" s="35" t="s">
        <v>45</v>
      </c>
      <c r="Z952" s="38" t="str">
        <f t="array" ref="Z952">IFERROR(xlookup(C:C,'Follow up.1'!A:A,'Follow up.1'!AF:AF),"-")</f>
        <v>7/25</v>
      </c>
      <c r="AA952" s="32" t="s">
        <v>57</v>
      </c>
      <c r="AB952" s="32" t="s">
        <v>57</v>
      </c>
      <c r="AC952" s="32" t="s">
        <v>57</v>
      </c>
      <c r="AD952" s="32" t="s">
        <v>57</v>
      </c>
      <c r="AE952" s="32"/>
      <c r="AF952" s="32" t="s">
        <v>107</v>
      </c>
      <c r="AG952" s="32" t="s">
        <v>57</v>
      </c>
      <c r="AH952" s="32"/>
      <c r="AI952" s="32" t="s">
        <v>107</v>
      </c>
      <c r="AJ952" s="32" t="s">
        <v>107</v>
      </c>
      <c r="AK952" s="32" t="s">
        <v>57</v>
      </c>
      <c r="AL952" s="32" t="s">
        <v>57</v>
      </c>
      <c r="AM952" s="32" t="s">
        <v>121</v>
      </c>
      <c r="AN952" s="39" t="str">
        <f t="array" ref="AN952">IFNA(TEXT(XLOOKUP(C:C,'Follow up.2'!B:B,'Follow up.2'!AF:AF),if(left(B952,1)="3","x", "mm/yyyy")), "-")</f>
        <v>x</v>
      </c>
      <c r="AO952" s="31"/>
      <c r="AP952" s="27"/>
      <c r="AQ952" s="3"/>
      <c r="AR952" s="3"/>
      <c r="AS952" s="3"/>
      <c r="AT952" s="3"/>
      <c r="AU952" s="3"/>
      <c r="AV952" s="3"/>
      <c r="AW952" s="13"/>
      <c r="AX952" s="13"/>
      <c r="AY952" s="13"/>
      <c r="AZ952" s="13"/>
      <c r="BA952" s="13"/>
      <c r="BB952" s="13"/>
      <c r="BC952" s="13"/>
      <c r="BD952" s="13"/>
      <c r="BE952" s="13"/>
      <c r="BF952" s="13"/>
      <c r="BG952" s="13"/>
      <c r="BH952" s="13"/>
      <c r="BI952" s="13"/>
    </row>
    <row r="953" ht="12.75" customHeight="1">
      <c r="A953" s="1"/>
      <c r="B953" s="1" t="str">
        <f t="array" ref="B953">ifna(iferror(xlookup(C:C,'1000'!A:A,'1000'!D:D),iferror(xlookup(C:C,'2000'!A:A,'2000'!D:D),xlookup(C:C,'3000'!A:A,'3000'!D:D))),"-")</f>
        <v>-</v>
      </c>
      <c r="C953" s="26">
        <v>278.0</v>
      </c>
      <c r="D953" s="27" t="s">
        <v>1959</v>
      </c>
      <c r="E953" s="27" t="s">
        <v>3571</v>
      </c>
      <c r="F953" s="27" t="s">
        <v>50</v>
      </c>
      <c r="G953" s="27" t="s">
        <v>3481</v>
      </c>
      <c r="H953" s="28">
        <v>0.0</v>
      </c>
      <c r="I953" s="29"/>
      <c r="J953" s="27" t="s">
        <v>3572</v>
      </c>
      <c r="K953" s="30"/>
      <c r="L953" s="31"/>
      <c r="M953" s="51" t="s">
        <v>895</v>
      </c>
      <c r="N953" s="153" t="s">
        <v>58</v>
      </c>
      <c r="O953" s="149" t="s">
        <v>58</v>
      </c>
      <c r="P953" s="35"/>
      <c r="Q953" s="35"/>
      <c r="R953" s="35"/>
      <c r="S953" s="35"/>
      <c r="T953" s="35"/>
      <c r="U953" s="35"/>
      <c r="V953" s="35"/>
      <c r="W953" s="35"/>
      <c r="X953" s="35"/>
      <c r="Y953" s="35"/>
      <c r="Z953" s="38" t="str">
        <f t="array" ref="Z953">IFERROR(xlookup(C:C,'Follow up.1'!A:A,'Follow up.1'!AF:AF),"-")</f>
        <v>-</v>
      </c>
      <c r="AA953" s="31"/>
      <c r="AB953" s="31"/>
      <c r="AC953" s="31"/>
      <c r="AD953" s="31"/>
      <c r="AE953" s="31"/>
      <c r="AF953" s="31"/>
      <c r="AG953" s="31"/>
      <c r="AH953" s="31"/>
      <c r="AI953" s="31"/>
      <c r="AJ953" s="31"/>
      <c r="AK953" s="31"/>
      <c r="AL953" s="31"/>
      <c r="AM953" s="31"/>
      <c r="AN953" s="39" t="str">
        <f t="array" ref="AN953">IFNA(TEXT(XLOOKUP(C:C,'Follow up.2'!B:B,'Follow up.2'!AF:AF),if(left(B953,1)="3","x", "mm/yyyy")), "-")</f>
        <v>-</v>
      </c>
      <c r="AO953" s="31"/>
      <c r="AP953" s="27"/>
      <c r="AQ953" s="3"/>
      <c r="AR953" s="3"/>
      <c r="AS953" s="3"/>
      <c r="AT953" s="3"/>
      <c r="AU953" s="3"/>
      <c r="AV953" s="3"/>
      <c r="AW953" s="13"/>
      <c r="AX953" s="13"/>
      <c r="AY953" s="13"/>
      <c r="AZ953" s="13"/>
      <c r="BA953" s="13"/>
      <c r="BB953" s="13"/>
      <c r="BC953" s="13"/>
      <c r="BD953" s="13"/>
      <c r="BE953" s="13"/>
      <c r="BF953" s="13"/>
      <c r="BG953" s="13"/>
      <c r="BH953" s="13"/>
      <c r="BI953" s="13"/>
    </row>
    <row r="954" ht="12.75" customHeight="1">
      <c r="A954" s="1"/>
      <c r="B954" s="1" t="str">
        <f t="array" ref="B954">ifna(iferror(xlookup(C:C,'1000'!A:A,'1000'!D:D),iferror(xlookup(C:C,'2000'!A:A,'2000'!D:D),xlookup(C:C,'3000'!A:A,'3000'!D:D))),"-")</f>
        <v>-</v>
      </c>
      <c r="C954" s="26">
        <v>279.0</v>
      </c>
      <c r="D954" s="27" t="s">
        <v>1871</v>
      </c>
      <c r="E954" s="27" t="s">
        <v>3573</v>
      </c>
      <c r="F954" s="27" t="s">
        <v>50</v>
      </c>
      <c r="G954" s="27" t="s">
        <v>3481</v>
      </c>
      <c r="H954" s="28">
        <v>0.0</v>
      </c>
      <c r="I954" s="29"/>
      <c r="J954" s="27" t="s">
        <v>3574</v>
      </c>
      <c r="K954" s="30"/>
      <c r="L954" s="31"/>
      <c r="M954" s="51" t="s">
        <v>895</v>
      </c>
      <c r="N954" s="153" t="s">
        <v>58</v>
      </c>
      <c r="O954" s="149" t="s">
        <v>58</v>
      </c>
      <c r="P954" s="35"/>
      <c r="Q954" s="35"/>
      <c r="R954" s="35"/>
      <c r="S954" s="35"/>
      <c r="T954" s="35"/>
      <c r="U954" s="35"/>
      <c r="V954" s="35"/>
      <c r="W954" s="35"/>
      <c r="X954" s="35"/>
      <c r="Y954" s="35"/>
      <c r="Z954" s="38" t="str">
        <f t="array" ref="Z954">IFERROR(xlookup(C:C,'Follow up.1'!A:A,'Follow up.1'!AF:AF),"-")</f>
        <v>-</v>
      </c>
      <c r="AA954" s="31"/>
      <c r="AB954" s="31"/>
      <c r="AC954" s="31"/>
      <c r="AD954" s="31"/>
      <c r="AE954" s="31"/>
      <c r="AF954" s="31"/>
      <c r="AG954" s="31"/>
      <c r="AH954" s="31"/>
      <c r="AI954" s="31"/>
      <c r="AJ954" s="31"/>
      <c r="AK954" s="31"/>
      <c r="AL954" s="31"/>
      <c r="AM954" s="31"/>
      <c r="AN954" s="39" t="str">
        <f t="array" ref="AN954">IFNA(TEXT(XLOOKUP(C:C,'Follow up.2'!B:B,'Follow up.2'!AF:AF),if(left(B954,1)="3","x", "mm/yyyy")), "-")</f>
        <v>-</v>
      </c>
      <c r="AO954" s="31"/>
      <c r="AP954" s="27"/>
      <c r="AQ954" s="3"/>
      <c r="AR954" s="3"/>
      <c r="AS954" s="3"/>
      <c r="AT954" s="3"/>
      <c r="AU954" s="3"/>
      <c r="AV954" s="3"/>
      <c r="AW954" s="13"/>
      <c r="AX954" s="13"/>
      <c r="AY954" s="13"/>
      <c r="AZ954" s="13"/>
      <c r="BA954" s="13"/>
      <c r="BB954" s="13"/>
      <c r="BC954" s="13"/>
      <c r="BD954" s="13"/>
      <c r="BE954" s="13"/>
      <c r="BF954" s="13"/>
      <c r="BG954" s="13"/>
      <c r="BH954" s="13"/>
      <c r="BI954" s="13"/>
    </row>
    <row r="955" ht="12.75" customHeight="1">
      <c r="A955" s="1"/>
      <c r="B955" s="1" t="str">
        <f t="array" ref="B955">ifna(iferror(xlookup(C:C,'1000'!A:A,'1000'!D:D),iferror(xlookup(C:C,'2000'!A:A,'2000'!D:D),xlookup(C:C,'3000'!A:A,'3000'!D:D))),"-")</f>
        <v>-</v>
      </c>
      <c r="C955" s="26">
        <v>280.0</v>
      </c>
      <c r="D955" s="27" t="s">
        <v>3575</v>
      </c>
      <c r="E955" s="27" t="s">
        <v>3576</v>
      </c>
      <c r="F955" s="27" t="s">
        <v>50</v>
      </c>
      <c r="G955" s="27" t="s">
        <v>3481</v>
      </c>
      <c r="H955" s="28">
        <v>0.0</v>
      </c>
      <c r="I955" s="29"/>
      <c r="J955" s="27" t="s">
        <v>3577</v>
      </c>
      <c r="K955" s="30"/>
      <c r="L955" s="31"/>
      <c r="M955" s="51" t="s">
        <v>895</v>
      </c>
      <c r="N955" s="153" t="s">
        <v>58</v>
      </c>
      <c r="O955" s="149" t="s">
        <v>58</v>
      </c>
      <c r="P955" s="35"/>
      <c r="Q955" s="35"/>
      <c r="R955" s="35"/>
      <c r="S955" s="35"/>
      <c r="T955" s="35"/>
      <c r="U955" s="35"/>
      <c r="V955" s="35"/>
      <c r="W955" s="35"/>
      <c r="X955" s="35"/>
      <c r="Y955" s="35"/>
      <c r="Z955" s="38" t="str">
        <f t="array" ref="Z955">IFERROR(xlookup(C:C,'Follow up.1'!A:A,'Follow up.1'!AF:AF),"-")</f>
        <v>-</v>
      </c>
      <c r="AA955" s="31"/>
      <c r="AB955" s="31"/>
      <c r="AC955" s="31"/>
      <c r="AD955" s="31"/>
      <c r="AE955" s="31"/>
      <c r="AF955" s="31"/>
      <c r="AG955" s="31"/>
      <c r="AH955" s="31"/>
      <c r="AI955" s="31"/>
      <c r="AJ955" s="31"/>
      <c r="AK955" s="31"/>
      <c r="AL955" s="31"/>
      <c r="AM955" s="31"/>
      <c r="AN955" s="39" t="str">
        <f t="array" ref="AN955">IFNA(TEXT(XLOOKUP(C:C,'Follow up.2'!B:B,'Follow up.2'!AF:AF),if(left(B955,1)="3","x", "mm/yyyy")), "-")</f>
        <v>-</v>
      </c>
      <c r="AO955" s="31"/>
      <c r="AP955" s="27"/>
      <c r="AQ955" s="3"/>
      <c r="AR955" s="3"/>
      <c r="AS955" s="3"/>
      <c r="AT955" s="3"/>
      <c r="AU955" s="3"/>
      <c r="AV955" s="3"/>
      <c r="AW955" s="13"/>
      <c r="AX955" s="13"/>
      <c r="AY955" s="13"/>
      <c r="AZ955" s="13"/>
      <c r="BA955" s="13"/>
      <c r="BB955" s="13"/>
      <c r="BC955" s="13"/>
      <c r="BD955" s="13"/>
      <c r="BE955" s="13"/>
      <c r="BF955" s="13"/>
      <c r="BG955" s="13"/>
      <c r="BH955" s="13"/>
      <c r="BI955" s="13"/>
    </row>
    <row r="956" ht="12.75" customHeight="1">
      <c r="A956" s="1"/>
      <c r="B956" s="1" t="str">
        <f t="array" ref="B956">ifna(iferror(xlookup(C:C,'1000'!A:A,'1000'!D:D),iferror(xlookup(C:C,'2000'!A:A,'2000'!D:D),xlookup(C:C,'3000'!A:A,'3000'!D:D))),"-")</f>
        <v>-</v>
      </c>
      <c r="C956" s="26">
        <v>288.0</v>
      </c>
      <c r="D956" s="27" t="s">
        <v>3578</v>
      </c>
      <c r="E956" s="27" t="s">
        <v>3579</v>
      </c>
      <c r="F956" s="27" t="s">
        <v>50</v>
      </c>
      <c r="G956" s="27" t="s">
        <v>3481</v>
      </c>
      <c r="H956" s="28">
        <v>0.0</v>
      </c>
      <c r="I956" s="29"/>
      <c r="J956" s="27" t="s">
        <v>3580</v>
      </c>
      <c r="K956" s="30"/>
      <c r="L956" s="31"/>
      <c r="M956" s="51" t="s">
        <v>895</v>
      </c>
      <c r="N956" s="153" t="s">
        <v>58</v>
      </c>
      <c r="O956" s="149" t="s">
        <v>58</v>
      </c>
      <c r="P956" s="35"/>
      <c r="Q956" s="35"/>
      <c r="R956" s="35"/>
      <c r="S956" s="35"/>
      <c r="T956" s="35"/>
      <c r="U956" s="35"/>
      <c r="V956" s="35"/>
      <c r="W956" s="35"/>
      <c r="X956" s="35"/>
      <c r="Y956" s="35"/>
      <c r="Z956" s="38" t="str">
        <f t="array" ref="Z956">IFERROR(xlookup(C:C,'Follow up.1'!A:A,'Follow up.1'!AF:AF),"-")</f>
        <v>-</v>
      </c>
      <c r="AA956" s="31"/>
      <c r="AB956" s="31"/>
      <c r="AC956" s="31"/>
      <c r="AD956" s="31"/>
      <c r="AE956" s="31"/>
      <c r="AF956" s="31"/>
      <c r="AG956" s="31"/>
      <c r="AH956" s="31"/>
      <c r="AI956" s="31"/>
      <c r="AJ956" s="31"/>
      <c r="AK956" s="31"/>
      <c r="AL956" s="31"/>
      <c r="AM956" s="31"/>
      <c r="AN956" s="39" t="str">
        <f t="array" ref="AN956">IFNA(TEXT(XLOOKUP(C:C,'Follow up.2'!B:B,'Follow up.2'!AF:AF),if(left(B956,1)="3","x", "mm/yyyy")), "-")</f>
        <v>-</v>
      </c>
      <c r="AO956" s="31"/>
      <c r="AP956" s="27"/>
      <c r="AQ956" s="3"/>
      <c r="AR956" s="3"/>
      <c r="AS956" s="3"/>
      <c r="AT956" s="3"/>
      <c r="AU956" s="3"/>
      <c r="AV956" s="3"/>
      <c r="AW956" s="13"/>
      <c r="AX956" s="13"/>
      <c r="AY956" s="13"/>
      <c r="AZ956" s="13"/>
      <c r="BA956" s="13"/>
      <c r="BB956" s="13"/>
      <c r="BC956" s="13"/>
      <c r="BD956" s="13"/>
      <c r="BE956" s="13"/>
      <c r="BF956" s="13"/>
      <c r="BG956" s="13"/>
      <c r="BH956" s="13"/>
      <c r="BI956" s="13"/>
    </row>
    <row r="957" ht="12.75" customHeight="1">
      <c r="A957" s="1"/>
      <c r="B957" s="1" t="str">
        <f t="array" ref="B957">ifna(iferror(xlookup(C:C,'1000'!A:A,'1000'!D:D),iferror(xlookup(C:C,'2000'!A:A,'2000'!D:D),xlookup(C:C,'3000'!A:A,'3000'!D:D))),"-")</f>
        <v>-</v>
      </c>
      <c r="C957" s="26">
        <v>293.0</v>
      </c>
      <c r="D957" s="27" t="s">
        <v>3581</v>
      </c>
      <c r="E957" s="27" t="s">
        <v>3582</v>
      </c>
      <c r="F957" s="27" t="s">
        <v>50</v>
      </c>
      <c r="G957" s="27" t="s">
        <v>3481</v>
      </c>
      <c r="H957" s="28">
        <v>0.0</v>
      </c>
      <c r="I957" s="29" t="s">
        <v>3583</v>
      </c>
      <c r="J957" s="27" t="s">
        <v>3583</v>
      </c>
      <c r="K957" s="30"/>
      <c r="L957" s="31"/>
      <c r="M957" s="51" t="s">
        <v>895</v>
      </c>
      <c r="N957" s="153" t="s">
        <v>58</v>
      </c>
      <c r="O957" s="149" t="s">
        <v>58</v>
      </c>
      <c r="P957" s="35"/>
      <c r="Q957" s="35"/>
      <c r="R957" s="35"/>
      <c r="S957" s="35"/>
      <c r="T957" s="35"/>
      <c r="U957" s="35"/>
      <c r="V957" s="35"/>
      <c r="W957" s="35"/>
      <c r="X957" s="35"/>
      <c r="Y957" s="35"/>
      <c r="Z957" s="38" t="str">
        <f t="array" ref="Z957">IFERROR(xlookup(C:C,'Follow up.1'!A:A,'Follow up.1'!AF:AF),"-")</f>
        <v>-</v>
      </c>
      <c r="AA957" s="31"/>
      <c r="AB957" s="31"/>
      <c r="AC957" s="32"/>
      <c r="AD957" s="31"/>
      <c r="AE957" s="31"/>
      <c r="AF957" s="31"/>
      <c r="AG957" s="31"/>
      <c r="AH957" s="31"/>
      <c r="AI957" s="31"/>
      <c r="AJ957" s="31"/>
      <c r="AK957" s="31"/>
      <c r="AL957" s="31"/>
      <c r="AM957" s="31"/>
      <c r="AN957" s="39" t="str">
        <f t="array" ref="AN957">IFNA(TEXT(XLOOKUP(C:C,'Follow up.2'!B:B,'Follow up.2'!AF:AF),if(left(B957,1)="3","x", "mm/yyyy")), "-")</f>
        <v>-</v>
      </c>
      <c r="AO957" s="31"/>
      <c r="AP957" s="27"/>
      <c r="AQ957" s="3"/>
      <c r="AR957" s="3"/>
      <c r="AS957" s="3"/>
      <c r="AT957" s="3"/>
      <c r="AU957" s="3"/>
      <c r="AV957" s="3"/>
      <c r="AW957" s="13"/>
      <c r="AX957" s="13"/>
      <c r="AY957" s="13"/>
      <c r="AZ957" s="13"/>
      <c r="BA957" s="13"/>
      <c r="BB957" s="13"/>
      <c r="BC957" s="13"/>
      <c r="BD957" s="13"/>
      <c r="BE957" s="13"/>
      <c r="BF957" s="13"/>
      <c r="BG957" s="13"/>
      <c r="BH957" s="13"/>
      <c r="BI957" s="13"/>
    </row>
    <row r="958" ht="12.75" customHeight="1">
      <c r="A958" s="1"/>
      <c r="B958" s="1" t="str">
        <f t="array" ref="B958">ifna(iferror(xlookup(C:C,'1000'!A:A,'1000'!D:D),iferror(xlookup(C:C,'2000'!A:A,'2000'!D:D),xlookup(C:C,'3000'!A:A,'3000'!D:D))),"-")</f>
        <v>-</v>
      </c>
      <c r="C958" s="26">
        <v>319.0</v>
      </c>
      <c r="D958" s="27" t="s">
        <v>3584</v>
      </c>
      <c r="E958" s="27" t="s">
        <v>1882</v>
      </c>
      <c r="F958" s="27" t="s">
        <v>50</v>
      </c>
      <c r="G958" s="27" t="s">
        <v>3481</v>
      </c>
      <c r="H958" s="28">
        <v>0.0</v>
      </c>
      <c r="I958" s="29"/>
      <c r="J958" s="27" t="s">
        <v>3585</v>
      </c>
      <c r="K958" s="30"/>
      <c r="L958" s="31"/>
      <c r="M958" s="51" t="s">
        <v>895</v>
      </c>
      <c r="N958" s="153" t="s">
        <v>58</v>
      </c>
      <c r="O958" s="149" t="s">
        <v>58</v>
      </c>
      <c r="P958" s="35"/>
      <c r="Q958" s="35"/>
      <c r="R958" s="35"/>
      <c r="S958" s="35"/>
      <c r="T958" s="35"/>
      <c r="U958" s="35"/>
      <c r="V958" s="35"/>
      <c r="W958" s="35"/>
      <c r="X958" s="35"/>
      <c r="Y958" s="35"/>
      <c r="Z958" s="38" t="str">
        <f t="array" ref="Z958">IFERROR(xlookup(C:C,'Follow up.1'!A:A,'Follow up.1'!AF:AF),"-")</f>
        <v>-</v>
      </c>
      <c r="AA958" s="31"/>
      <c r="AB958" s="31"/>
      <c r="AC958" s="31"/>
      <c r="AD958" s="31"/>
      <c r="AE958" s="31"/>
      <c r="AF958" s="31"/>
      <c r="AG958" s="31"/>
      <c r="AH958" s="31"/>
      <c r="AI958" s="31"/>
      <c r="AJ958" s="31"/>
      <c r="AK958" s="31"/>
      <c r="AL958" s="31"/>
      <c r="AM958" s="31"/>
      <c r="AN958" s="39" t="str">
        <f t="array" ref="AN958">IFNA(TEXT(XLOOKUP(C:C,'Follow up.2'!B:B,'Follow up.2'!AF:AF),if(left(B958,1)="3","x", "mm/yyyy")), "-")</f>
        <v>-</v>
      </c>
      <c r="AO958" s="31"/>
      <c r="AP958" s="27"/>
      <c r="AQ958" s="3"/>
      <c r="AR958" s="3"/>
      <c r="AS958" s="3"/>
      <c r="AT958" s="3"/>
      <c r="AU958" s="3"/>
      <c r="AV958" s="3"/>
      <c r="AW958" s="13"/>
      <c r="AX958" s="13"/>
      <c r="AY958" s="13"/>
      <c r="AZ958" s="13"/>
      <c r="BA958" s="13"/>
      <c r="BB958" s="13"/>
      <c r="BC958" s="13"/>
      <c r="BD958" s="13"/>
      <c r="BE958" s="13"/>
      <c r="BF958" s="13"/>
      <c r="BG958" s="13"/>
      <c r="BH958" s="13"/>
      <c r="BI958" s="13"/>
    </row>
    <row r="959" ht="12.75" customHeight="1">
      <c r="A959" s="1"/>
      <c r="B959" s="1" t="str">
        <f t="array" ref="B959">ifna(iferror(xlookup(C:C,'1000'!A:A,'1000'!D:D),iferror(xlookup(C:C,'2000'!A:A,'2000'!D:D),xlookup(C:C,'3000'!A:A,'3000'!D:D))),"-")</f>
        <v>-</v>
      </c>
      <c r="C959" s="26">
        <v>363.0</v>
      </c>
      <c r="D959" s="27" t="s">
        <v>3586</v>
      </c>
      <c r="E959" s="27" t="s">
        <v>3587</v>
      </c>
      <c r="F959" s="27" t="s">
        <v>50</v>
      </c>
      <c r="G959" s="27" t="s">
        <v>3481</v>
      </c>
      <c r="H959" s="28">
        <v>0.0</v>
      </c>
      <c r="I959" s="29" t="s">
        <v>3588</v>
      </c>
      <c r="J959" s="27" t="s">
        <v>3588</v>
      </c>
      <c r="K959" s="30"/>
      <c r="L959" s="31"/>
      <c r="M959" s="51" t="s">
        <v>895</v>
      </c>
      <c r="N959" s="153" t="s">
        <v>58</v>
      </c>
      <c r="O959" s="149" t="s">
        <v>58</v>
      </c>
      <c r="P959" s="35"/>
      <c r="Q959" s="35"/>
      <c r="R959" s="35"/>
      <c r="S959" s="35"/>
      <c r="T959" s="35"/>
      <c r="U959" s="35"/>
      <c r="V959" s="35"/>
      <c r="W959" s="35"/>
      <c r="X959" s="35"/>
      <c r="Y959" s="35"/>
      <c r="Z959" s="38" t="str">
        <f t="array" ref="Z959">IFERROR(xlookup(C:C,'Follow up.1'!A:A,'Follow up.1'!AF:AF),"-")</f>
        <v>-</v>
      </c>
      <c r="AA959" s="31"/>
      <c r="AB959" s="31"/>
      <c r="AC959" s="31"/>
      <c r="AD959" s="31"/>
      <c r="AE959" s="31"/>
      <c r="AF959" s="31"/>
      <c r="AG959" s="31"/>
      <c r="AH959" s="31"/>
      <c r="AI959" s="31"/>
      <c r="AJ959" s="31"/>
      <c r="AK959" s="31"/>
      <c r="AL959" s="31"/>
      <c r="AM959" s="31"/>
      <c r="AN959" s="39" t="str">
        <f t="array" ref="AN959">IFNA(TEXT(XLOOKUP(C:C,'Follow up.2'!B:B,'Follow up.2'!AF:AF),if(left(B959,1)="3","x", "mm/yyyy")), "-")</f>
        <v>-</v>
      </c>
      <c r="AO959" s="31"/>
      <c r="AP959" s="27"/>
      <c r="AQ959" s="3"/>
      <c r="AR959" s="3"/>
      <c r="AS959" s="3"/>
      <c r="AT959" s="3"/>
      <c r="AU959" s="3"/>
      <c r="AV959" s="3"/>
      <c r="AW959" s="3"/>
      <c r="AX959" s="3"/>
      <c r="AY959" s="3"/>
      <c r="AZ959" s="3"/>
      <c r="BA959" s="3"/>
      <c r="BB959" s="3"/>
      <c r="BC959" s="3"/>
      <c r="BD959" s="3"/>
      <c r="BE959" s="3"/>
      <c r="BF959" s="3"/>
      <c r="BG959" s="3"/>
      <c r="BH959" s="3"/>
      <c r="BI959" s="3"/>
    </row>
    <row r="960" ht="12.75" customHeight="1">
      <c r="A960" s="1"/>
      <c r="B960" s="1" t="str">
        <f t="array" ref="B960">ifna(iferror(xlookup(C:C,'1000'!A:A,'1000'!D:D),iferror(xlookup(C:C,'2000'!A:A,'2000'!D:D),xlookup(C:C,'3000'!A:A,'3000'!D:D))),"-")</f>
        <v>-</v>
      </c>
      <c r="C960" s="26">
        <v>365.0</v>
      </c>
      <c r="D960" s="27" t="s">
        <v>1035</v>
      </c>
      <c r="E960" s="27" t="s">
        <v>3589</v>
      </c>
      <c r="F960" s="27" t="s">
        <v>50</v>
      </c>
      <c r="G960" s="27" t="s">
        <v>3481</v>
      </c>
      <c r="H960" s="28">
        <v>0.0</v>
      </c>
      <c r="I960" s="29">
        <v>0.0</v>
      </c>
      <c r="J960" s="27" t="s">
        <v>3590</v>
      </c>
      <c r="K960" s="30"/>
      <c r="L960" s="31"/>
      <c r="M960" s="51" t="s">
        <v>895</v>
      </c>
      <c r="N960" s="153" t="s">
        <v>58</v>
      </c>
      <c r="O960" s="149" t="s">
        <v>58</v>
      </c>
      <c r="P960" s="35"/>
      <c r="Q960" s="35"/>
      <c r="R960" s="35"/>
      <c r="S960" s="35"/>
      <c r="T960" s="35"/>
      <c r="U960" s="35"/>
      <c r="V960" s="35"/>
      <c r="W960" s="35"/>
      <c r="X960" s="35"/>
      <c r="Y960" s="35"/>
      <c r="Z960" s="38" t="str">
        <f t="array" ref="Z960">IFERROR(xlookup(C:C,'Follow up.1'!A:A,'Follow up.1'!AF:AF),"-")</f>
        <v>-</v>
      </c>
      <c r="AA960" s="31"/>
      <c r="AB960" s="31"/>
      <c r="AC960" s="31"/>
      <c r="AD960" s="31"/>
      <c r="AE960" s="31"/>
      <c r="AF960" s="31"/>
      <c r="AG960" s="31"/>
      <c r="AH960" s="31"/>
      <c r="AI960" s="31"/>
      <c r="AJ960" s="31"/>
      <c r="AK960" s="31"/>
      <c r="AL960" s="31"/>
      <c r="AM960" s="31"/>
      <c r="AN960" s="39" t="str">
        <f t="array" ref="AN960">IFNA(TEXT(XLOOKUP(C:C,'Follow up.2'!B:B,'Follow up.2'!AF:AF),if(left(B960,1)="3","x", "mm/yyyy")), "-")</f>
        <v>-</v>
      </c>
      <c r="AO960" s="31"/>
      <c r="AP960" s="27"/>
      <c r="AQ960" s="3"/>
      <c r="AR960" s="3"/>
      <c r="AS960" s="3"/>
      <c r="AT960" s="3"/>
      <c r="AU960" s="3"/>
      <c r="AV960" s="3"/>
      <c r="AW960" s="13"/>
      <c r="AX960" s="13"/>
      <c r="AY960" s="13"/>
      <c r="AZ960" s="13"/>
      <c r="BA960" s="13"/>
      <c r="BB960" s="13"/>
      <c r="BC960" s="13"/>
      <c r="BD960" s="13"/>
      <c r="BE960" s="13"/>
      <c r="BF960" s="13"/>
      <c r="BG960" s="13"/>
      <c r="BH960" s="13"/>
      <c r="BI960" s="13"/>
    </row>
    <row r="961" ht="12.75" customHeight="1">
      <c r="A961" s="1"/>
      <c r="B961" s="1" t="str">
        <f t="array" ref="B961">ifna(iferror(xlookup(C:C,'1000'!A:A,'1000'!D:D),iferror(xlookup(C:C,'2000'!A:A,'2000'!D:D),xlookup(C:C,'3000'!A:A,'3000'!D:D))),"-")</f>
        <v>-</v>
      </c>
      <c r="C961" s="26">
        <v>375.0</v>
      </c>
      <c r="D961" s="27" t="s">
        <v>1959</v>
      </c>
      <c r="E961" s="27" t="s">
        <v>3591</v>
      </c>
      <c r="F961" s="27" t="s">
        <v>50</v>
      </c>
      <c r="G961" s="27" t="s">
        <v>3481</v>
      </c>
      <c r="H961" s="28">
        <v>0.0</v>
      </c>
      <c r="I961" s="29">
        <v>0.0</v>
      </c>
      <c r="J961" s="27" t="s">
        <v>3592</v>
      </c>
      <c r="K961" s="30"/>
      <c r="L961" s="31"/>
      <c r="M961" s="51" t="s">
        <v>895</v>
      </c>
      <c r="N961" s="153" t="s">
        <v>58</v>
      </c>
      <c r="O961" s="149" t="s">
        <v>58</v>
      </c>
      <c r="P961" s="35"/>
      <c r="Q961" s="35"/>
      <c r="R961" s="35"/>
      <c r="S961" s="35"/>
      <c r="T961" s="35"/>
      <c r="U961" s="35"/>
      <c r="V961" s="35"/>
      <c r="W961" s="35"/>
      <c r="X961" s="35"/>
      <c r="Y961" s="35"/>
      <c r="Z961" s="38" t="str">
        <f t="array" ref="Z961">IFERROR(xlookup(C:C,'Follow up.1'!A:A,'Follow up.1'!AF:AF),"-")</f>
        <v>-</v>
      </c>
      <c r="AA961" s="31"/>
      <c r="AB961" s="31"/>
      <c r="AC961" s="31"/>
      <c r="AD961" s="31"/>
      <c r="AE961" s="31"/>
      <c r="AF961" s="31"/>
      <c r="AG961" s="31"/>
      <c r="AH961" s="31"/>
      <c r="AI961" s="31"/>
      <c r="AJ961" s="31"/>
      <c r="AK961" s="31"/>
      <c r="AL961" s="31"/>
      <c r="AM961" s="31"/>
      <c r="AN961" s="39" t="str">
        <f t="array" ref="AN961">IFNA(TEXT(XLOOKUP(C:C,'Follow up.2'!B:B,'Follow up.2'!AF:AF),if(left(B961,1)="3","x", "mm/yyyy")), "-")</f>
        <v>-</v>
      </c>
      <c r="AO961" s="31"/>
      <c r="AP961" s="27"/>
      <c r="AQ961" s="3"/>
      <c r="AR961" s="3"/>
      <c r="AS961" s="3"/>
      <c r="AT961" s="3"/>
      <c r="AU961" s="3"/>
      <c r="AV961" s="3"/>
      <c r="AW961" s="13"/>
      <c r="AX961" s="13"/>
      <c r="AY961" s="13"/>
      <c r="AZ961" s="13"/>
      <c r="BA961" s="13"/>
      <c r="BB961" s="13"/>
      <c r="BC961" s="13"/>
      <c r="BD961" s="13"/>
      <c r="BE961" s="13"/>
      <c r="BF961" s="13"/>
      <c r="BG961" s="13"/>
      <c r="BH961" s="13"/>
      <c r="BI961" s="13"/>
    </row>
    <row r="962" ht="12.75" customHeight="1">
      <c r="A962" s="1"/>
      <c r="B962" s="1" t="str">
        <f t="array" ref="B962">ifna(iferror(xlookup(C:C,'1000'!A:A,'1000'!D:D),iferror(xlookup(C:C,'2000'!A:A,'2000'!D:D),xlookup(C:C,'3000'!A:A,'3000'!D:D))),"-")</f>
        <v>-</v>
      </c>
      <c r="C962" s="26">
        <v>389.0</v>
      </c>
      <c r="D962" s="27" t="s">
        <v>3224</v>
      </c>
      <c r="E962" s="27" t="s">
        <v>3593</v>
      </c>
      <c r="F962" s="27" t="s">
        <v>50</v>
      </c>
      <c r="G962" s="27" t="s">
        <v>3481</v>
      </c>
      <c r="H962" s="28">
        <v>0.0</v>
      </c>
      <c r="I962" s="29">
        <v>0.0</v>
      </c>
      <c r="J962" s="27" t="s">
        <v>3594</v>
      </c>
      <c r="K962" s="30"/>
      <c r="L962" s="31"/>
      <c r="M962" s="51" t="s">
        <v>895</v>
      </c>
      <c r="N962" s="153" t="s">
        <v>58</v>
      </c>
      <c r="O962" s="149" t="s">
        <v>58</v>
      </c>
      <c r="P962" s="35"/>
      <c r="Q962" s="35"/>
      <c r="R962" s="35"/>
      <c r="S962" s="35"/>
      <c r="T962" s="35"/>
      <c r="U962" s="35"/>
      <c r="V962" s="35"/>
      <c r="W962" s="35"/>
      <c r="X962" s="35"/>
      <c r="Y962" s="35"/>
      <c r="Z962" s="38" t="str">
        <f t="array" ref="Z962">IFERROR(xlookup(C:C,'Follow up.1'!A:A,'Follow up.1'!AF:AF),"-")</f>
        <v>-</v>
      </c>
      <c r="AA962" s="31"/>
      <c r="AB962" s="31"/>
      <c r="AC962" s="31"/>
      <c r="AD962" s="31"/>
      <c r="AE962" s="31"/>
      <c r="AF962" s="31"/>
      <c r="AG962" s="31"/>
      <c r="AH962" s="31"/>
      <c r="AI962" s="31"/>
      <c r="AJ962" s="31"/>
      <c r="AK962" s="31"/>
      <c r="AL962" s="31"/>
      <c r="AM962" s="31"/>
      <c r="AN962" s="39" t="str">
        <f t="array" ref="AN962">IFNA(TEXT(XLOOKUP(C:C,'Follow up.2'!B:B,'Follow up.2'!AF:AF),if(left(B962,1)="3","x", "mm/yyyy")), "-")</f>
        <v>-</v>
      </c>
      <c r="AO962" s="31"/>
      <c r="AP962" s="27"/>
      <c r="AQ962" s="3"/>
      <c r="AR962" s="3"/>
      <c r="AS962" s="3"/>
      <c r="AT962" s="3"/>
      <c r="AU962" s="3"/>
      <c r="AV962" s="3"/>
      <c r="AW962" s="3"/>
      <c r="AX962" s="3"/>
      <c r="AY962" s="3"/>
      <c r="AZ962" s="3"/>
      <c r="BA962" s="3"/>
      <c r="BB962" s="3"/>
      <c r="BC962" s="3"/>
      <c r="BD962" s="3"/>
      <c r="BE962" s="3"/>
      <c r="BF962" s="3"/>
      <c r="BG962" s="3"/>
      <c r="BH962" s="3"/>
      <c r="BI962" s="3"/>
    </row>
    <row r="963" ht="12.75" customHeight="1">
      <c r="A963" s="1"/>
      <c r="B963" s="1" t="str">
        <f t="array" ref="B963">ifna(iferror(xlookup(C:C,'1000'!A:A,'1000'!D:D),iferror(xlookup(C:C,'2000'!A:A,'2000'!D:D),xlookup(C:C,'3000'!A:A,'3000'!D:D))),"-")</f>
        <v>-</v>
      </c>
      <c r="C963" s="26">
        <v>443.0</v>
      </c>
      <c r="D963" s="27" t="s">
        <v>3595</v>
      </c>
      <c r="E963" s="27" t="s">
        <v>3596</v>
      </c>
      <c r="F963" s="27" t="s">
        <v>50</v>
      </c>
      <c r="G963" s="27" t="s">
        <v>3481</v>
      </c>
      <c r="H963" s="28">
        <v>0.0</v>
      </c>
      <c r="I963" s="29">
        <v>0.0</v>
      </c>
      <c r="J963" s="27" t="s">
        <v>3597</v>
      </c>
      <c r="K963" s="30" t="s">
        <v>3226</v>
      </c>
      <c r="L963" s="31" t="s">
        <v>3226</v>
      </c>
      <c r="M963" s="31"/>
      <c r="N963" s="153" t="s">
        <v>58</v>
      </c>
      <c r="O963" s="149" t="s">
        <v>58</v>
      </c>
      <c r="P963" s="35" t="s">
        <v>45</v>
      </c>
      <c r="Q963" s="35"/>
      <c r="R963" s="35"/>
      <c r="S963" s="35"/>
      <c r="T963" s="35"/>
      <c r="U963" s="35"/>
      <c r="V963" s="35"/>
      <c r="W963" s="35"/>
      <c r="X963" s="35"/>
      <c r="Y963" s="35"/>
      <c r="Z963" s="38" t="str">
        <f t="array" ref="Z963">IFERROR(xlookup(C:C,'Follow up.1'!A:A,'Follow up.1'!AF:AF),"-")</f>
        <v>-</v>
      </c>
      <c r="AA963" s="31"/>
      <c r="AB963" s="31"/>
      <c r="AC963" s="31"/>
      <c r="AD963" s="31"/>
      <c r="AE963" s="31"/>
      <c r="AF963" s="31"/>
      <c r="AG963" s="31"/>
      <c r="AH963" s="31"/>
      <c r="AI963" s="31"/>
      <c r="AJ963" s="31"/>
      <c r="AK963" s="31"/>
      <c r="AL963" s="31"/>
      <c r="AM963" s="31"/>
      <c r="AN963" s="39" t="str">
        <f t="array" ref="AN963">IFNA(TEXT(XLOOKUP(C:C,'Follow up.2'!B:B,'Follow up.2'!AF:AF),if(left(B963,1)="3","x", "mm/yyyy")), "-")</f>
        <v>-</v>
      </c>
      <c r="AO963" s="31"/>
      <c r="AP963" s="27"/>
      <c r="AQ963" s="3"/>
      <c r="AR963" s="3"/>
      <c r="AS963" s="3"/>
      <c r="AT963" s="3"/>
      <c r="AU963" s="3"/>
      <c r="AV963" s="3"/>
      <c r="AW963" s="3"/>
      <c r="AX963" s="3"/>
      <c r="AY963" s="3"/>
      <c r="AZ963" s="3"/>
      <c r="BA963" s="3"/>
      <c r="BB963" s="3"/>
      <c r="BC963" s="3"/>
      <c r="BD963" s="3"/>
      <c r="BE963" s="3"/>
      <c r="BF963" s="3"/>
      <c r="BG963" s="3"/>
      <c r="BH963" s="3"/>
      <c r="BI963" s="3"/>
    </row>
    <row r="964" ht="12.75" customHeight="1">
      <c r="A964" s="1"/>
      <c r="B964" s="1" t="str">
        <f t="array" ref="B964">ifna(iferror(xlookup(C:C,'1000'!A:A,'1000'!D:D),iferror(xlookup(C:C,'2000'!A:A,'2000'!D:D),xlookup(C:C,'3000'!A:A,'3000'!D:D))),"-")</f>
        <v>-</v>
      </c>
      <c r="C964" s="26">
        <v>460.0</v>
      </c>
      <c r="D964" s="27" t="s">
        <v>3598</v>
      </c>
      <c r="E964" s="27" t="s">
        <v>3599</v>
      </c>
      <c r="F964" s="27" t="s">
        <v>50</v>
      </c>
      <c r="G964" s="27" t="s">
        <v>3481</v>
      </c>
      <c r="H964" s="28">
        <v>0.0</v>
      </c>
      <c r="I964" s="29">
        <v>0.0</v>
      </c>
      <c r="J964" s="27" t="s">
        <v>3600</v>
      </c>
      <c r="K964" s="30" t="s">
        <v>3601</v>
      </c>
      <c r="L964" s="31" t="s">
        <v>3601</v>
      </c>
      <c r="M964" s="31"/>
      <c r="N964" s="153" t="s">
        <v>58</v>
      </c>
      <c r="O964" s="149" t="s">
        <v>58</v>
      </c>
      <c r="P964" s="35" t="s">
        <v>76</v>
      </c>
      <c r="Q964" s="35" t="s">
        <v>76</v>
      </c>
      <c r="R964" s="35" t="s">
        <v>1058</v>
      </c>
      <c r="S964" s="35" t="s">
        <v>45</v>
      </c>
      <c r="T964" s="35" t="s">
        <v>45</v>
      </c>
      <c r="U964" s="35" t="s">
        <v>76</v>
      </c>
      <c r="V964" s="35"/>
      <c r="W964" s="35"/>
      <c r="X964" s="35"/>
      <c r="Y964" s="35"/>
      <c r="Z964" s="38" t="str">
        <f t="array" ref="Z964">IFERROR(xlookup(C:C,'Follow up.1'!A:A,'Follow up.1'!AF:AF),"-")</f>
        <v>-</v>
      </c>
      <c r="AA964" s="31"/>
      <c r="AB964" s="31"/>
      <c r="AC964" s="31"/>
      <c r="AD964" s="31"/>
      <c r="AE964" s="31"/>
      <c r="AF964" s="31"/>
      <c r="AG964" s="31"/>
      <c r="AH964" s="31"/>
      <c r="AI964" s="31"/>
      <c r="AJ964" s="31"/>
      <c r="AK964" s="31"/>
      <c r="AL964" s="31"/>
      <c r="AM964" s="31"/>
      <c r="AN964" s="39" t="str">
        <f t="array" ref="AN964">IFNA(TEXT(XLOOKUP(C:C,'Follow up.2'!B:B,'Follow up.2'!AF:AF),if(left(B964,1)="3","x", "mm/yyyy")), "-")</f>
        <v>-</v>
      </c>
      <c r="AO964" s="31"/>
      <c r="AP964" s="27"/>
      <c r="AQ964" s="3"/>
      <c r="AR964" s="3"/>
      <c r="AS964" s="3"/>
      <c r="AT964" s="3"/>
      <c r="AU964" s="3"/>
      <c r="AV964" s="3"/>
      <c r="AW964" s="3"/>
      <c r="AX964" s="3"/>
      <c r="AY964" s="3"/>
      <c r="AZ964" s="3"/>
      <c r="BA964" s="3"/>
      <c r="BB964" s="3"/>
      <c r="BC964" s="3"/>
      <c r="BD964" s="3"/>
      <c r="BE964" s="3"/>
      <c r="BF964" s="3"/>
      <c r="BG964" s="3"/>
      <c r="BH964" s="3"/>
      <c r="BI964" s="3"/>
    </row>
    <row r="965" ht="12.75" customHeight="1">
      <c r="A965" s="1"/>
      <c r="B965" s="1" t="str">
        <f t="array" ref="B965">ifna(iferror(xlookup(C:C,'1000'!A:A,'1000'!D:D),iferror(xlookup(C:C,'2000'!A:A,'2000'!D:D),xlookup(C:C,'3000'!A:A,'3000'!D:D))),"-")</f>
        <v>-</v>
      </c>
      <c r="C965" s="26">
        <v>484.0</v>
      </c>
      <c r="D965" s="27" t="s">
        <v>3437</v>
      </c>
      <c r="E965" s="27" t="s">
        <v>3602</v>
      </c>
      <c r="F965" s="27" t="s">
        <v>50</v>
      </c>
      <c r="G965" s="27" t="s">
        <v>3481</v>
      </c>
      <c r="H965" s="28">
        <v>0.0</v>
      </c>
      <c r="I965" s="29" t="s">
        <v>3603</v>
      </c>
      <c r="J965" s="27" t="s">
        <v>3604</v>
      </c>
      <c r="K965" s="30" t="s">
        <v>3605</v>
      </c>
      <c r="L965" s="31" t="s">
        <v>3605</v>
      </c>
      <c r="M965" s="51" t="s">
        <v>895</v>
      </c>
      <c r="O965" s="149" t="s">
        <v>58</v>
      </c>
      <c r="P965" s="35"/>
      <c r="Q965" s="35"/>
      <c r="R965" s="35"/>
      <c r="S965" s="35"/>
      <c r="T965" s="35"/>
      <c r="U965" s="35"/>
      <c r="V965" s="35"/>
      <c r="W965" s="35"/>
      <c r="X965" s="35"/>
      <c r="Y965" s="35"/>
      <c r="Z965" s="38" t="str">
        <f t="array" ref="Z965">IFERROR(xlookup(C:C,'Follow up.1'!A:A,'Follow up.1'!AF:AF),"-")</f>
        <v>-</v>
      </c>
      <c r="AA965" s="31"/>
      <c r="AB965" s="31"/>
      <c r="AC965" s="31"/>
      <c r="AD965" s="31"/>
      <c r="AE965" s="31"/>
      <c r="AF965" s="31"/>
      <c r="AG965" s="31"/>
      <c r="AH965" s="31"/>
      <c r="AI965" s="31"/>
      <c r="AJ965" s="31"/>
      <c r="AK965" s="31"/>
      <c r="AL965" s="31"/>
      <c r="AM965" s="31"/>
      <c r="AN965" s="39" t="str">
        <f t="array" ref="AN965">IFNA(TEXT(XLOOKUP(C:C,'Follow up.2'!B:B,'Follow up.2'!AF:AF),if(left(B965,1)="3","x", "mm/yyyy")), "-")</f>
        <v>-</v>
      </c>
      <c r="AO965" s="31"/>
      <c r="AP965" s="27"/>
      <c r="AQ965" s="3"/>
      <c r="AR965" s="3"/>
      <c r="AS965" s="3"/>
      <c r="AT965" s="3"/>
      <c r="AU965" s="3"/>
      <c r="AV965" s="3"/>
      <c r="AW965" s="3"/>
      <c r="AX965" s="3"/>
      <c r="AY965" s="3"/>
      <c r="AZ965" s="3"/>
      <c r="BA965" s="3"/>
      <c r="BB965" s="3"/>
      <c r="BC965" s="3"/>
      <c r="BD965" s="3"/>
      <c r="BE965" s="3"/>
      <c r="BF965" s="3"/>
      <c r="BG965" s="3"/>
      <c r="BH965" s="3"/>
      <c r="BI965" s="3"/>
    </row>
    <row r="966" ht="12.75" customHeight="1">
      <c r="A966" s="1"/>
      <c r="B966" s="1" t="str">
        <f t="array" ref="B966">ifna(iferror(xlookup(C:C,'1000'!A:A,'1000'!D:D),iferror(xlookup(C:C,'2000'!A:A,'2000'!D:D),xlookup(C:C,'3000'!A:A,'3000'!D:D))),"-")</f>
        <v>-</v>
      </c>
      <c r="C966" s="26">
        <v>523.0</v>
      </c>
      <c r="D966" s="27" t="s">
        <v>3606</v>
      </c>
      <c r="E966" s="27" t="s">
        <v>3607</v>
      </c>
      <c r="F966" s="27" t="s">
        <v>50</v>
      </c>
      <c r="G966" s="27" t="s">
        <v>3481</v>
      </c>
      <c r="H966" s="28">
        <v>0.0</v>
      </c>
      <c r="I966" s="29">
        <v>0.0</v>
      </c>
      <c r="J966" s="27" t="s">
        <v>3608</v>
      </c>
      <c r="K966" s="30" t="s">
        <v>3609</v>
      </c>
      <c r="L966" s="31" t="s">
        <v>3609</v>
      </c>
      <c r="M966" s="31"/>
      <c r="N966" s="153" t="s">
        <v>58</v>
      </c>
      <c r="O966" s="149" t="s">
        <v>58</v>
      </c>
      <c r="P966" s="35"/>
      <c r="Q966" s="35"/>
      <c r="R966" s="35"/>
      <c r="S966" s="35"/>
      <c r="T966" s="35"/>
      <c r="U966" s="35"/>
      <c r="V966" s="35"/>
      <c r="W966" s="35"/>
      <c r="X966" s="35"/>
      <c r="Y966" s="35"/>
      <c r="Z966" s="38" t="str">
        <f t="array" ref="Z966">IFERROR(xlookup(C:C,'Follow up.1'!A:A,'Follow up.1'!AF:AF),"-")</f>
        <v>-</v>
      </c>
      <c r="AA966" s="31"/>
      <c r="AB966" s="31"/>
      <c r="AC966" s="31"/>
      <c r="AD966" s="31"/>
      <c r="AE966" s="31"/>
      <c r="AF966" s="31"/>
      <c r="AG966" s="31"/>
      <c r="AH966" s="31"/>
      <c r="AI966" s="31"/>
      <c r="AJ966" s="31"/>
      <c r="AK966" s="31"/>
      <c r="AL966" s="31"/>
      <c r="AM966" s="31"/>
      <c r="AN966" s="39" t="str">
        <f t="array" ref="AN966">IFNA(TEXT(XLOOKUP(C:C,'Follow up.2'!B:B,'Follow up.2'!AF:AF),if(left(B966,1)="3","x", "mm/yyyy")), "-")</f>
        <v>-</v>
      </c>
      <c r="AO966" s="31"/>
      <c r="AP966" s="27"/>
      <c r="AQ966" s="3"/>
      <c r="AR966" s="3"/>
      <c r="AS966" s="3"/>
      <c r="AT966" s="3"/>
      <c r="AU966" s="3"/>
      <c r="AV966" s="3"/>
      <c r="AW966" s="3"/>
      <c r="AX966" s="3"/>
      <c r="AY966" s="3"/>
      <c r="AZ966" s="3"/>
      <c r="BA966" s="3"/>
      <c r="BB966" s="3"/>
      <c r="BC966" s="3"/>
      <c r="BD966" s="3"/>
      <c r="BE966" s="3"/>
      <c r="BF966" s="3"/>
      <c r="BG966" s="3"/>
      <c r="BH966" s="3"/>
      <c r="BI966" s="3"/>
    </row>
    <row r="967" ht="12.0" customHeight="1">
      <c r="A967" s="1"/>
      <c r="B967" s="1" t="str">
        <f t="array" ref="B967">ifna(iferror(xlookup(C:C,'1000'!A:A,'1000'!D:D),iferror(xlookup(C:C,'2000'!A:A,'2000'!D:D),xlookup(C:C,'3000'!A:A,'3000'!D:D))),"-")</f>
        <v>-</v>
      </c>
      <c r="C967" s="26">
        <v>539.0</v>
      </c>
      <c r="D967" s="27" t="s">
        <v>3610</v>
      </c>
      <c r="E967" s="27" t="s">
        <v>3611</v>
      </c>
      <c r="F967" s="27" t="s">
        <v>50</v>
      </c>
      <c r="G967" s="27" t="s">
        <v>3481</v>
      </c>
      <c r="H967" s="28">
        <v>0.0</v>
      </c>
      <c r="I967" s="29">
        <v>0.0</v>
      </c>
      <c r="J967" s="27" t="s">
        <v>3612</v>
      </c>
      <c r="K967" s="30" t="s">
        <v>3362</v>
      </c>
      <c r="L967" s="31" t="s">
        <v>3362</v>
      </c>
      <c r="M967" s="31"/>
      <c r="N967" s="153" t="s">
        <v>58</v>
      </c>
      <c r="O967" s="149" t="s">
        <v>58</v>
      </c>
      <c r="P967" s="35"/>
      <c r="Q967" s="35"/>
      <c r="R967" s="35"/>
      <c r="S967" s="35"/>
      <c r="T967" s="35"/>
      <c r="U967" s="35"/>
      <c r="V967" s="35"/>
      <c r="W967" s="35"/>
      <c r="X967" s="35"/>
      <c r="Y967" s="35"/>
      <c r="Z967" s="38" t="str">
        <f t="array" ref="Z967">IFERROR(xlookup(C:C,'Follow up.1'!A:A,'Follow up.1'!AF:AF),"-")</f>
        <v>-</v>
      </c>
      <c r="AA967" s="31"/>
      <c r="AB967" s="31"/>
      <c r="AC967" s="31"/>
      <c r="AD967" s="31"/>
      <c r="AE967" s="31"/>
      <c r="AF967" s="31"/>
      <c r="AG967" s="31"/>
      <c r="AH967" s="31"/>
      <c r="AI967" s="31"/>
      <c r="AJ967" s="31"/>
      <c r="AK967" s="31"/>
      <c r="AL967" s="31"/>
      <c r="AM967" s="31"/>
      <c r="AN967" s="39" t="str">
        <f t="array" ref="AN967">IFNA(TEXT(XLOOKUP(C:C,'Follow up.2'!B:B,'Follow up.2'!AF:AF),if(left(B967,1)="3","x", "mm/yyyy")), "-")</f>
        <v>-</v>
      </c>
      <c r="AO967" s="31"/>
      <c r="AP967" s="27"/>
      <c r="AQ967" s="3"/>
      <c r="AR967" s="3"/>
      <c r="AS967" s="3"/>
      <c r="AT967" s="3"/>
      <c r="AU967" s="3"/>
      <c r="AV967" s="3"/>
      <c r="AW967" s="3"/>
      <c r="AX967" s="3"/>
      <c r="AY967" s="3"/>
      <c r="AZ967" s="3"/>
      <c r="BA967" s="3"/>
      <c r="BB967" s="3"/>
      <c r="BC967" s="3"/>
      <c r="BD967" s="3"/>
      <c r="BE967" s="3"/>
      <c r="BF967" s="3"/>
      <c r="BG967" s="3"/>
      <c r="BH967" s="3"/>
      <c r="BI967" s="3"/>
    </row>
    <row r="968" ht="12.75" customHeight="1">
      <c r="A968" s="1"/>
      <c r="B968" s="1" t="str">
        <f t="array" ref="B968">ifna(iferror(xlookup(C:C,'1000'!A:A,'1000'!D:D),iferror(xlookup(C:C,'2000'!A:A,'2000'!D:D),xlookup(C:C,'3000'!A:A,'3000'!D:D))),"-")</f>
        <v>-</v>
      </c>
      <c r="C968" s="60">
        <v>543.0</v>
      </c>
      <c r="D968" s="27" t="s">
        <v>3613</v>
      </c>
      <c r="E968" s="27" t="s">
        <v>3614</v>
      </c>
      <c r="F968" s="27" t="s">
        <v>50</v>
      </c>
      <c r="G968" s="27" t="s">
        <v>3481</v>
      </c>
      <c r="H968" s="28">
        <v>0.0</v>
      </c>
      <c r="I968" s="29">
        <v>0.0</v>
      </c>
      <c r="J968" s="27" t="s">
        <v>3615</v>
      </c>
      <c r="K968" s="30" t="s">
        <v>3616</v>
      </c>
      <c r="L968" s="31" t="s">
        <v>3616</v>
      </c>
      <c r="M968" s="31"/>
      <c r="N968" s="153" t="s">
        <v>58</v>
      </c>
      <c r="O968" s="149" t="s">
        <v>58</v>
      </c>
      <c r="P968" s="35"/>
      <c r="Q968" s="35"/>
      <c r="R968" s="35"/>
      <c r="S968" s="35"/>
      <c r="T968" s="35"/>
      <c r="U968" s="35"/>
      <c r="V968" s="35"/>
      <c r="W968" s="35"/>
      <c r="X968" s="35"/>
      <c r="Y968" s="35"/>
      <c r="Z968" s="38" t="str">
        <f t="array" ref="Z968">IFERROR(xlookup(C:C,'Follow up.1'!A:A,'Follow up.1'!AF:AF),"-")</f>
        <v>-</v>
      </c>
      <c r="AA968" s="31"/>
      <c r="AB968" s="31"/>
      <c r="AC968" s="31"/>
      <c r="AD968" s="31"/>
      <c r="AE968" s="31"/>
      <c r="AF968" s="31"/>
      <c r="AG968" s="31"/>
      <c r="AH968" s="31"/>
      <c r="AI968" s="31"/>
      <c r="AJ968" s="31"/>
      <c r="AK968" s="31"/>
      <c r="AL968" s="31"/>
      <c r="AM968" s="31"/>
      <c r="AN968" s="39" t="str">
        <f t="array" ref="AN968">IFNA(TEXT(XLOOKUP(C:C,'Follow up.2'!B:B,'Follow up.2'!AF:AF),if(left(B968,1)="3","x", "mm/yyyy")), "-")</f>
        <v>-</v>
      </c>
      <c r="AO968" s="31"/>
      <c r="AP968" s="27"/>
      <c r="AQ968" s="3"/>
      <c r="AR968" s="3"/>
      <c r="AS968" s="3"/>
      <c r="AT968" s="3"/>
      <c r="AU968" s="3"/>
      <c r="AV968" s="3"/>
      <c r="AW968" s="3"/>
      <c r="AX968" s="3"/>
      <c r="AY968" s="3"/>
      <c r="AZ968" s="3"/>
      <c r="BA968" s="3"/>
      <c r="BB968" s="3"/>
      <c r="BC968" s="3"/>
      <c r="BD968" s="3"/>
      <c r="BE968" s="3"/>
      <c r="BF968" s="3"/>
      <c r="BG968" s="3"/>
      <c r="BH968" s="3"/>
      <c r="BI968" s="3"/>
    </row>
    <row r="969" ht="12.75" customHeight="1">
      <c r="A969" s="1"/>
      <c r="B969" s="1" t="str">
        <f t="array" ref="B969">ifna(iferror(xlookup(C:C,'1000'!A:A,'1000'!D:D),iferror(xlookup(C:C,'2000'!A:A,'2000'!D:D),xlookup(C:C,'3000'!A:A,'3000'!D:D))),"-")</f>
        <v>-</v>
      </c>
      <c r="C969" s="60">
        <v>600.0</v>
      </c>
      <c r="D969" s="27" t="s">
        <v>3617</v>
      </c>
      <c r="E969" s="27" t="s">
        <v>3618</v>
      </c>
      <c r="F969" s="27" t="s">
        <v>50</v>
      </c>
      <c r="G969" s="27" t="s">
        <v>3481</v>
      </c>
      <c r="H969" s="28">
        <v>0.0</v>
      </c>
      <c r="I969" s="29">
        <v>0.0</v>
      </c>
      <c r="J969" s="27" t="s">
        <v>3619</v>
      </c>
      <c r="K969" s="30" t="s">
        <v>3620</v>
      </c>
      <c r="L969" s="31" t="s">
        <v>3620</v>
      </c>
      <c r="M969" s="51" t="s">
        <v>895</v>
      </c>
      <c r="N969" s="153" t="s">
        <v>58</v>
      </c>
      <c r="O969" s="149" t="s">
        <v>58</v>
      </c>
      <c r="P969" s="35"/>
      <c r="Q969" s="35"/>
      <c r="R969" s="35"/>
      <c r="S969" s="35"/>
      <c r="T969" s="35"/>
      <c r="U969" s="35"/>
      <c r="V969" s="35"/>
      <c r="W969" s="35"/>
      <c r="X969" s="35"/>
      <c r="Y969" s="35"/>
      <c r="Z969" s="38" t="str">
        <f t="array" ref="Z969">IFERROR(xlookup(C:C,'Follow up.1'!A:A,'Follow up.1'!AF:AF),"-")</f>
        <v>-</v>
      </c>
      <c r="AA969" s="31"/>
      <c r="AB969" s="31"/>
      <c r="AC969" s="31"/>
      <c r="AD969" s="31"/>
      <c r="AE969" s="31"/>
      <c r="AF969" s="31"/>
      <c r="AG969" s="31"/>
      <c r="AH969" s="31"/>
      <c r="AI969" s="31"/>
      <c r="AJ969" s="31"/>
      <c r="AK969" s="31"/>
      <c r="AL969" s="31"/>
      <c r="AM969" s="31"/>
      <c r="AN969" s="39" t="str">
        <f t="array" ref="AN969">IFNA(TEXT(XLOOKUP(C:C,'Follow up.2'!B:B,'Follow up.2'!AF:AF),if(left(B969,1)="3","x", "mm/yyyy")), "-")</f>
        <v>-</v>
      </c>
      <c r="AO969" s="31"/>
      <c r="AP969" s="27"/>
      <c r="AQ969" s="3"/>
      <c r="AR969" s="3"/>
      <c r="AS969" s="3"/>
      <c r="AT969" s="3"/>
      <c r="AU969" s="3"/>
      <c r="AV969" s="3"/>
      <c r="AW969" s="3"/>
      <c r="AX969" s="3"/>
      <c r="AY969" s="3"/>
      <c r="AZ969" s="3"/>
      <c r="BA969" s="3"/>
      <c r="BB969" s="3"/>
      <c r="BC969" s="3"/>
      <c r="BD969" s="3"/>
      <c r="BE969" s="3"/>
      <c r="BF969" s="3"/>
      <c r="BG969" s="3"/>
      <c r="BH969" s="3"/>
      <c r="BI969" s="3"/>
    </row>
    <row r="970" ht="12.75" customHeight="1">
      <c r="A970" s="1"/>
      <c r="B970" s="1" t="str">
        <f t="array" ref="B970">ifna(iferror(xlookup(C:C,'1000'!A:A,'1000'!D:D),iferror(xlookup(C:C,'2000'!A:A,'2000'!D:D),xlookup(C:C,'3000'!A:A,'3000'!D:D))),"-")</f>
        <v>-</v>
      </c>
      <c r="C970" s="52">
        <v>608.0</v>
      </c>
      <c r="D970" s="27" t="s">
        <v>3621</v>
      </c>
      <c r="E970" s="27" t="s">
        <v>3622</v>
      </c>
      <c r="F970" s="27" t="s">
        <v>50</v>
      </c>
      <c r="G970" s="27" t="s">
        <v>3481</v>
      </c>
      <c r="H970" s="28">
        <v>0.0</v>
      </c>
      <c r="I970" s="29">
        <v>0.0</v>
      </c>
      <c r="J970" s="27" t="s">
        <v>3623</v>
      </c>
      <c r="K970" s="30" t="s">
        <v>3374</v>
      </c>
      <c r="L970" s="31" t="s">
        <v>3374</v>
      </c>
      <c r="M970" s="51" t="s">
        <v>895</v>
      </c>
      <c r="N970" s="153" t="s">
        <v>58</v>
      </c>
      <c r="O970" s="149" t="s">
        <v>58</v>
      </c>
      <c r="P970" s="35"/>
      <c r="Q970" s="35"/>
      <c r="R970" s="35"/>
      <c r="S970" s="35"/>
      <c r="T970" s="35"/>
      <c r="U970" s="35"/>
      <c r="V970" s="35"/>
      <c r="W970" s="35"/>
      <c r="X970" s="35"/>
      <c r="Y970" s="35"/>
      <c r="Z970" s="38" t="str">
        <f t="array" ref="Z970">IFERROR(xlookup(C:C,'Follow up.1'!A:A,'Follow up.1'!AF:AF),"-")</f>
        <v>-</v>
      </c>
      <c r="AA970" s="31"/>
      <c r="AB970" s="31"/>
      <c r="AC970" s="31"/>
      <c r="AD970" s="31"/>
      <c r="AE970" s="31"/>
      <c r="AF970" s="31"/>
      <c r="AG970" s="31"/>
      <c r="AH970" s="31"/>
      <c r="AI970" s="31"/>
      <c r="AJ970" s="31"/>
      <c r="AK970" s="31"/>
      <c r="AL970" s="31"/>
      <c r="AM970" s="31"/>
      <c r="AN970" s="39" t="str">
        <f t="array" ref="AN970">IFNA(TEXT(XLOOKUP(C:C,'Follow up.2'!B:B,'Follow up.2'!AF:AF),if(left(B970,1)="3","x", "mm/yyyy")), "-")</f>
        <v>-</v>
      </c>
      <c r="AO970" s="31"/>
      <c r="AP970" s="27"/>
      <c r="AQ970" s="3"/>
      <c r="AR970" s="3"/>
      <c r="AS970" s="3"/>
      <c r="AT970" s="3"/>
      <c r="AU970" s="3"/>
      <c r="AV970" s="3"/>
      <c r="AW970" s="3"/>
      <c r="AX970" s="3"/>
      <c r="AY970" s="3"/>
      <c r="AZ970" s="3"/>
      <c r="BA970" s="3"/>
      <c r="BB970" s="3"/>
      <c r="BC970" s="3"/>
      <c r="BD970" s="3"/>
      <c r="BE970" s="3"/>
      <c r="BF970" s="3"/>
      <c r="BG970" s="3"/>
      <c r="BH970" s="3"/>
      <c r="BI970" s="3"/>
    </row>
    <row r="971" ht="12.75" customHeight="1">
      <c r="A971" s="1"/>
      <c r="B971" s="1" t="str">
        <f t="array" ref="B971">ifna(iferror(xlookup(C:C,'1000'!A:A,'1000'!D:D),iferror(xlookup(C:C,'2000'!A:A,'2000'!D:D),xlookup(C:C,'3000'!A:A,'3000'!D:D))),"-")</f>
        <v>-</v>
      </c>
      <c r="C971" s="26">
        <v>615.0</v>
      </c>
      <c r="D971" s="27" t="s">
        <v>3624</v>
      </c>
      <c r="E971" s="27" t="s">
        <v>3625</v>
      </c>
      <c r="F971" s="27" t="s">
        <v>50</v>
      </c>
      <c r="G971" s="27" t="s">
        <v>3481</v>
      </c>
      <c r="H971" s="28">
        <v>0.0</v>
      </c>
      <c r="I971" s="29">
        <v>0.0</v>
      </c>
      <c r="J971" s="27" t="s">
        <v>3626</v>
      </c>
      <c r="K971" s="30" t="s">
        <v>3529</v>
      </c>
      <c r="L971" s="31" t="s">
        <v>3529</v>
      </c>
      <c r="M971" s="31"/>
      <c r="N971" s="153" t="s">
        <v>58</v>
      </c>
      <c r="O971" s="149" t="s">
        <v>58</v>
      </c>
      <c r="P971" s="35"/>
      <c r="Q971" s="35"/>
      <c r="R971" s="35"/>
      <c r="S971" s="35"/>
      <c r="T971" s="35"/>
      <c r="U971" s="35"/>
      <c r="V971" s="35"/>
      <c r="W971" s="35"/>
      <c r="X971" s="35"/>
      <c r="Y971" s="35"/>
      <c r="Z971" s="38" t="str">
        <f t="array" ref="Z971">IFERROR(xlookup(C:C,'Follow up.1'!A:A,'Follow up.1'!AF:AF),"-")</f>
        <v>-</v>
      </c>
      <c r="AA971" s="31"/>
      <c r="AB971" s="31"/>
      <c r="AC971" s="31"/>
      <c r="AD971" s="31"/>
      <c r="AE971" s="31"/>
      <c r="AF971" s="31"/>
      <c r="AG971" s="31"/>
      <c r="AH971" s="31"/>
      <c r="AI971" s="31"/>
      <c r="AJ971" s="31"/>
      <c r="AK971" s="31"/>
      <c r="AL971" s="31"/>
      <c r="AM971" s="31"/>
      <c r="AN971" s="39" t="str">
        <f t="array" ref="AN971">IFNA(TEXT(XLOOKUP(C:C,'Follow up.2'!B:B,'Follow up.2'!AF:AF),if(left(B971,1)="3","x", "mm/yyyy")), "-")</f>
        <v>-</v>
      </c>
      <c r="AO971" s="31"/>
      <c r="AP971" s="27"/>
      <c r="AQ971" s="3"/>
      <c r="AR971" s="3"/>
      <c r="AS971" s="3"/>
      <c r="AT971" s="3"/>
      <c r="AU971" s="3"/>
      <c r="AV971" s="3"/>
      <c r="AW971" s="3"/>
      <c r="AX971" s="3"/>
      <c r="AY971" s="3"/>
      <c r="AZ971" s="3"/>
      <c r="BA971" s="3"/>
      <c r="BB971" s="3"/>
      <c r="BC971" s="3"/>
      <c r="BD971" s="3"/>
      <c r="BE971" s="3"/>
      <c r="BF971" s="3"/>
      <c r="BG971" s="3"/>
      <c r="BH971" s="3"/>
      <c r="BI971" s="3"/>
    </row>
    <row r="972" ht="12.75" customHeight="1">
      <c r="A972" s="1"/>
      <c r="B972" s="1" t="str">
        <f t="array" ref="B972">ifna(iferror(xlookup(C:C,'1000'!A:A,'1000'!D:D),iferror(xlookup(C:C,'2000'!A:A,'2000'!D:D),xlookup(C:C,'3000'!A:A,'3000'!D:D))),"-")</f>
        <v>-</v>
      </c>
      <c r="C972" s="26">
        <v>617.0</v>
      </c>
      <c r="D972" s="27" t="s">
        <v>3627</v>
      </c>
      <c r="E972" s="27" t="s">
        <v>2481</v>
      </c>
      <c r="F972" s="27" t="s">
        <v>50</v>
      </c>
      <c r="G972" s="27" t="s">
        <v>3481</v>
      </c>
      <c r="H972" s="28">
        <v>0.0</v>
      </c>
      <c r="I972" s="29">
        <v>0.0</v>
      </c>
      <c r="J972" s="27" t="s">
        <v>3628</v>
      </c>
      <c r="K972" s="30" t="s">
        <v>3629</v>
      </c>
      <c r="L972" s="31" t="s">
        <v>3629</v>
      </c>
      <c r="M972" s="31"/>
      <c r="N972" s="153" t="s">
        <v>58</v>
      </c>
      <c r="O972" s="149" t="s">
        <v>58</v>
      </c>
      <c r="P972" s="35"/>
      <c r="Q972" s="35"/>
      <c r="R972" s="35"/>
      <c r="S972" s="35"/>
      <c r="T972" s="35"/>
      <c r="U972" s="35"/>
      <c r="V972" s="35"/>
      <c r="W972" s="35"/>
      <c r="X972" s="35"/>
      <c r="Y972" s="35"/>
      <c r="Z972" s="38" t="str">
        <f t="array" ref="Z972">IFERROR(xlookup(C:C,'Follow up.1'!A:A,'Follow up.1'!AF:AF),"-")</f>
        <v>-</v>
      </c>
      <c r="AA972" s="31"/>
      <c r="AB972" s="31"/>
      <c r="AC972" s="31"/>
      <c r="AD972" s="31"/>
      <c r="AE972" s="31"/>
      <c r="AF972" s="31"/>
      <c r="AG972" s="31"/>
      <c r="AH972" s="31"/>
      <c r="AI972" s="31"/>
      <c r="AJ972" s="31"/>
      <c r="AK972" s="31"/>
      <c r="AL972" s="31"/>
      <c r="AM972" s="31"/>
      <c r="AN972" s="39" t="str">
        <f t="array" ref="AN972">IFNA(TEXT(XLOOKUP(C:C,'Follow up.2'!B:B,'Follow up.2'!AF:AF),if(left(B972,1)="3","x", "mm/yyyy")), "-")</f>
        <v>-</v>
      </c>
      <c r="AO972" s="31"/>
      <c r="AP972" s="27"/>
      <c r="AQ972" s="3"/>
      <c r="AR972" s="3"/>
      <c r="AS972" s="3"/>
      <c r="AT972" s="3"/>
      <c r="AU972" s="3"/>
      <c r="AV972" s="3"/>
      <c r="AW972" s="3"/>
      <c r="AX972" s="3"/>
      <c r="AY972" s="3"/>
      <c r="AZ972" s="3"/>
      <c r="BA972" s="3"/>
      <c r="BB972" s="3"/>
      <c r="BC972" s="3"/>
      <c r="BD972" s="3"/>
      <c r="BE972" s="3"/>
      <c r="BF972" s="3"/>
      <c r="BG972" s="3"/>
      <c r="BH972" s="3"/>
      <c r="BI972" s="3"/>
    </row>
    <row r="973" ht="12.75" customHeight="1">
      <c r="A973" s="1"/>
      <c r="B973" s="1" t="str">
        <f t="array" ref="B973">ifna(iferror(xlookup(C:C,'1000'!A:A,'1000'!D:D),iferror(xlookup(C:C,'2000'!A:A,'2000'!D:D),xlookup(C:C,'3000'!A:A,'3000'!D:D))),"-")</f>
        <v>-</v>
      </c>
      <c r="C973" s="26">
        <v>622.0</v>
      </c>
      <c r="D973" s="27" t="s">
        <v>2447</v>
      </c>
      <c r="E973" s="27" t="s">
        <v>3630</v>
      </c>
      <c r="F973" s="27" t="s">
        <v>50</v>
      </c>
      <c r="G973" s="27" t="s">
        <v>3481</v>
      </c>
      <c r="H973" s="28">
        <v>0.0</v>
      </c>
      <c r="I973" s="29">
        <v>0.0</v>
      </c>
      <c r="J973" s="27" t="s">
        <v>3631</v>
      </c>
      <c r="K973" s="30" t="s">
        <v>3362</v>
      </c>
      <c r="L973" s="31" t="s">
        <v>3362</v>
      </c>
      <c r="M973" s="31"/>
      <c r="N973" s="153" t="s">
        <v>58</v>
      </c>
      <c r="O973" s="149" t="s">
        <v>58</v>
      </c>
      <c r="P973" s="35"/>
      <c r="Q973" s="35"/>
      <c r="R973" s="35"/>
      <c r="S973" s="35"/>
      <c r="T973" s="35"/>
      <c r="U973" s="35"/>
      <c r="V973" s="35"/>
      <c r="W973" s="35"/>
      <c r="X973" s="35"/>
      <c r="Y973" s="35"/>
      <c r="Z973" s="38" t="str">
        <f t="array" ref="Z973">IFERROR(xlookup(C:C,'Follow up.1'!A:A,'Follow up.1'!AF:AF),"-")</f>
        <v>-</v>
      </c>
      <c r="AA973" s="31"/>
      <c r="AB973" s="31"/>
      <c r="AC973" s="31"/>
      <c r="AD973" s="31"/>
      <c r="AE973" s="31"/>
      <c r="AF973" s="31"/>
      <c r="AG973" s="31"/>
      <c r="AH973" s="31"/>
      <c r="AI973" s="31"/>
      <c r="AJ973" s="31"/>
      <c r="AK973" s="31"/>
      <c r="AL973" s="31"/>
      <c r="AM973" s="31"/>
      <c r="AN973" s="39" t="str">
        <f t="array" ref="AN973">IFNA(TEXT(XLOOKUP(C:C,'Follow up.2'!B:B,'Follow up.2'!AF:AF),if(left(B973,1)="3","x", "mm/yyyy")), "-")</f>
        <v>-</v>
      </c>
      <c r="AO973" s="31"/>
      <c r="AP973" s="27"/>
      <c r="AQ973" s="3"/>
      <c r="AR973" s="3"/>
      <c r="AS973" s="3"/>
      <c r="AT973" s="3"/>
      <c r="AU973" s="3"/>
      <c r="AV973" s="3"/>
      <c r="AW973" s="3"/>
      <c r="AX973" s="3"/>
      <c r="AY973" s="3"/>
      <c r="AZ973" s="3"/>
      <c r="BA973" s="3"/>
      <c r="BB973" s="3"/>
      <c r="BC973" s="3"/>
      <c r="BD973" s="3"/>
      <c r="BE973" s="3"/>
      <c r="BF973" s="3"/>
      <c r="BG973" s="3"/>
      <c r="BH973" s="3"/>
      <c r="BI973" s="3"/>
    </row>
    <row r="974" ht="12.75" customHeight="1">
      <c r="A974" s="1"/>
      <c r="B974" s="1" t="str">
        <f t="array" ref="B974">ifna(iferror(xlookup(C:C,'1000'!A:A,'1000'!D:D),iferror(xlookup(C:C,'2000'!A:A,'2000'!D:D),xlookup(C:C,'3000'!A:A,'3000'!D:D))),"-")</f>
        <v>-</v>
      </c>
      <c r="C974" s="26">
        <v>668.0</v>
      </c>
      <c r="D974" s="27" t="s">
        <v>3632</v>
      </c>
      <c r="E974" s="27" t="s">
        <v>3633</v>
      </c>
      <c r="F974" s="27" t="s">
        <v>50</v>
      </c>
      <c r="G974" s="27" t="s">
        <v>3481</v>
      </c>
      <c r="H974" s="28">
        <v>0.0</v>
      </c>
      <c r="I974" s="29">
        <v>0.0</v>
      </c>
      <c r="J974" s="27" t="s">
        <v>3634</v>
      </c>
      <c r="K974" s="30" t="s">
        <v>3635</v>
      </c>
      <c r="L974" s="31" t="s">
        <v>3635</v>
      </c>
      <c r="M974" s="51" t="s">
        <v>895</v>
      </c>
      <c r="N974" s="153" t="s">
        <v>58</v>
      </c>
      <c r="O974" s="149" t="s">
        <v>58</v>
      </c>
      <c r="P974" s="35"/>
      <c r="Q974" s="35"/>
      <c r="R974" s="35"/>
      <c r="S974" s="35"/>
      <c r="T974" s="35"/>
      <c r="U974" s="35"/>
      <c r="V974" s="35"/>
      <c r="W974" s="35"/>
      <c r="X974" s="35"/>
      <c r="Y974" s="35"/>
      <c r="Z974" s="38" t="str">
        <f t="array" ref="Z974">IFERROR(xlookup(C:C,'Follow up.1'!A:A,'Follow up.1'!AF:AF),"-")</f>
        <v>-</v>
      </c>
      <c r="AA974" s="31"/>
      <c r="AB974" s="31"/>
      <c r="AC974" s="31"/>
      <c r="AD974" s="31"/>
      <c r="AE974" s="31"/>
      <c r="AF974" s="31"/>
      <c r="AG974" s="31"/>
      <c r="AH974" s="31"/>
      <c r="AI974" s="31"/>
      <c r="AJ974" s="31"/>
      <c r="AK974" s="31"/>
      <c r="AL974" s="31"/>
      <c r="AM974" s="31"/>
      <c r="AN974" s="39" t="str">
        <f t="array" ref="AN974">IFNA(TEXT(XLOOKUP(C:C,'Follow up.2'!B:B,'Follow up.2'!AF:AF),if(left(B974,1)="3","x", "mm/yyyy")), "-")</f>
        <v>-</v>
      </c>
      <c r="AO974" s="31"/>
      <c r="AP974" s="27"/>
      <c r="AQ974" s="3"/>
      <c r="AR974" s="3"/>
      <c r="AS974" s="3"/>
      <c r="AT974" s="3"/>
      <c r="AU974" s="3"/>
      <c r="AV974" s="3"/>
      <c r="AW974" s="3"/>
      <c r="AX974" s="3"/>
      <c r="AY974" s="3"/>
      <c r="AZ974" s="3"/>
      <c r="BA974" s="3"/>
      <c r="BB974" s="3"/>
      <c r="BC974" s="3"/>
      <c r="BD974" s="3"/>
      <c r="BE974" s="3"/>
      <c r="BF974" s="3"/>
      <c r="BG974" s="3"/>
      <c r="BH974" s="3"/>
      <c r="BI974" s="3"/>
    </row>
    <row r="975" ht="12.75" customHeight="1">
      <c r="A975" s="1"/>
      <c r="B975" s="1" t="str">
        <f t="array" ref="B975">ifna(iferror(xlookup(C:C,'1000'!A:A,'1000'!D:D),iferror(xlookup(C:C,'2000'!A:A,'2000'!D:D),xlookup(C:C,'3000'!A:A,'3000'!D:D))),"-")</f>
        <v>-</v>
      </c>
      <c r="C975" s="26">
        <v>695.0</v>
      </c>
      <c r="D975" s="27" t="s">
        <v>3636</v>
      </c>
      <c r="E975" s="27" t="s">
        <v>3637</v>
      </c>
      <c r="F975" s="27" t="s">
        <v>50</v>
      </c>
      <c r="G975" s="27" t="s">
        <v>3481</v>
      </c>
      <c r="H975" s="28">
        <v>0.0</v>
      </c>
      <c r="I975" s="29">
        <v>0.0</v>
      </c>
      <c r="J975" s="27" t="s">
        <v>3638</v>
      </c>
      <c r="K975" s="30" t="s">
        <v>3639</v>
      </c>
      <c r="L975" s="31" t="s">
        <v>3639</v>
      </c>
      <c r="M975" s="51" t="s">
        <v>895</v>
      </c>
      <c r="N975" s="153" t="s">
        <v>58</v>
      </c>
      <c r="O975" s="149" t="s">
        <v>58</v>
      </c>
      <c r="P975" s="35"/>
      <c r="Q975" s="35"/>
      <c r="R975" s="35"/>
      <c r="S975" s="35"/>
      <c r="T975" s="35"/>
      <c r="U975" s="35"/>
      <c r="V975" s="35"/>
      <c r="W975" s="35"/>
      <c r="X975" s="35"/>
      <c r="Y975" s="35"/>
      <c r="Z975" s="38" t="str">
        <f t="array" ref="Z975">IFERROR(xlookup(C:C,'Follow up.1'!A:A,'Follow up.1'!AF:AF),"-")</f>
        <v>-</v>
      </c>
      <c r="AA975" s="31"/>
      <c r="AB975" s="31"/>
      <c r="AC975" s="31"/>
      <c r="AD975" s="31"/>
      <c r="AE975" s="31"/>
      <c r="AF975" s="31"/>
      <c r="AG975" s="31"/>
      <c r="AH975" s="31"/>
      <c r="AI975" s="31"/>
      <c r="AJ975" s="31"/>
      <c r="AK975" s="31"/>
      <c r="AL975" s="31"/>
      <c r="AM975" s="31"/>
      <c r="AN975" s="39" t="str">
        <f t="array" ref="AN975">IFNA(TEXT(XLOOKUP(C:C,'Follow up.2'!B:B,'Follow up.2'!AF:AF),if(left(B975,1)="3","x", "mm/yyyy")), "-")</f>
        <v>-</v>
      </c>
      <c r="AO975" s="31"/>
      <c r="AP975" s="27"/>
      <c r="AQ975" s="3"/>
      <c r="AR975" s="3"/>
      <c r="AS975" s="3"/>
      <c r="AT975" s="3"/>
      <c r="AU975" s="3"/>
      <c r="AV975" s="3"/>
      <c r="AW975" s="3"/>
      <c r="AX975" s="3"/>
      <c r="AY975" s="3"/>
      <c r="AZ975" s="3"/>
      <c r="BA975" s="3"/>
      <c r="BB975" s="3"/>
      <c r="BC975" s="3"/>
      <c r="BD975" s="3"/>
      <c r="BE975" s="3"/>
      <c r="BF975" s="3"/>
      <c r="BG975" s="3"/>
      <c r="BH975" s="3"/>
      <c r="BI975" s="3"/>
    </row>
    <row r="976" ht="12.75" customHeight="1">
      <c r="A976" s="1"/>
      <c r="B976" s="1" t="str">
        <f t="array" ref="B976">ifna(iferror(xlookup(C:C,'1000'!A:A,'1000'!D:D),iferror(xlookup(C:C,'2000'!A:A,'2000'!D:D),xlookup(C:C,'3000'!A:A,'3000'!D:D))),"-")</f>
        <v>-</v>
      </c>
      <c r="C976" s="26">
        <v>715.0</v>
      </c>
      <c r="D976" s="27" t="s">
        <v>3640</v>
      </c>
      <c r="E976" s="27" t="s">
        <v>3641</v>
      </c>
      <c r="F976" s="27" t="s">
        <v>50</v>
      </c>
      <c r="G976" s="27" t="s">
        <v>3481</v>
      </c>
      <c r="H976" s="28">
        <v>0.0</v>
      </c>
      <c r="I976" s="29">
        <v>0.0</v>
      </c>
      <c r="J976" s="27" t="s">
        <v>3642</v>
      </c>
      <c r="K976" s="30" t="s">
        <v>3643</v>
      </c>
      <c r="L976" s="31" t="s">
        <v>3643</v>
      </c>
      <c r="M976" s="31"/>
      <c r="N976" s="153" t="s">
        <v>58</v>
      </c>
      <c r="O976" s="149" t="s">
        <v>58</v>
      </c>
      <c r="P976" s="35"/>
      <c r="Q976" s="35"/>
      <c r="R976" s="35"/>
      <c r="S976" s="35"/>
      <c r="T976" s="35"/>
      <c r="U976" s="35"/>
      <c r="V976" s="35"/>
      <c r="W976" s="35"/>
      <c r="X976" s="35"/>
      <c r="Y976" s="35"/>
      <c r="Z976" s="38" t="str">
        <f t="array" ref="Z976">IFERROR(xlookup(C:C,'Follow up.1'!A:A,'Follow up.1'!AF:AF),"-")</f>
        <v>-</v>
      </c>
      <c r="AA976" s="31"/>
      <c r="AB976" s="31"/>
      <c r="AC976" s="31"/>
      <c r="AD976" s="31"/>
      <c r="AE976" s="31"/>
      <c r="AF976" s="31"/>
      <c r="AG976" s="31"/>
      <c r="AH976" s="31"/>
      <c r="AI976" s="31"/>
      <c r="AJ976" s="31"/>
      <c r="AK976" s="31"/>
      <c r="AL976" s="31"/>
      <c r="AM976" s="31"/>
      <c r="AN976" s="39" t="str">
        <f t="array" ref="AN976">IFNA(TEXT(XLOOKUP(C:C,'Follow up.2'!B:B,'Follow up.2'!AF:AF),if(left(B976,1)="3","x", "mm/yyyy")), "-")</f>
        <v>-</v>
      </c>
      <c r="AO976" s="31"/>
      <c r="AP976" s="27"/>
      <c r="AQ976" s="3"/>
      <c r="AR976" s="3"/>
      <c r="AS976" s="3"/>
      <c r="AT976" s="3"/>
      <c r="AU976" s="3"/>
      <c r="AV976" s="3"/>
      <c r="AW976" s="3"/>
      <c r="AX976" s="3"/>
      <c r="AY976" s="3"/>
      <c r="AZ976" s="3"/>
      <c r="BA976" s="3"/>
      <c r="BB976" s="3"/>
      <c r="BC976" s="3"/>
      <c r="BD976" s="3"/>
      <c r="BE976" s="3"/>
      <c r="BF976" s="3"/>
      <c r="BG976" s="3"/>
      <c r="BH976" s="3"/>
      <c r="BI976" s="3"/>
    </row>
    <row r="977" ht="12.75" customHeight="1">
      <c r="A977" s="1"/>
      <c r="B977" s="1" t="str">
        <f t="array" ref="B977">ifna(iferror(xlookup(C:C,'1000'!A:A,'1000'!D:D),iferror(xlookup(C:C,'2000'!A:A,'2000'!D:D),xlookup(C:C,'3000'!A:A,'3000'!D:D))),"-")</f>
        <v>-</v>
      </c>
      <c r="C977" s="26">
        <v>735.0</v>
      </c>
      <c r="D977" s="27" t="s">
        <v>3644</v>
      </c>
      <c r="E977" s="27" t="s">
        <v>2517</v>
      </c>
      <c r="F977" s="27" t="s">
        <v>50</v>
      </c>
      <c r="G977" s="27" t="s">
        <v>3481</v>
      </c>
      <c r="H977" s="28">
        <v>0.0</v>
      </c>
      <c r="I977" s="29">
        <v>0.0</v>
      </c>
      <c r="J977" s="27" t="s">
        <v>3645</v>
      </c>
      <c r="K977" s="30" t="s">
        <v>3646</v>
      </c>
      <c r="L977" s="31" t="s">
        <v>3646</v>
      </c>
      <c r="M977" s="31"/>
      <c r="N977" s="153" t="s">
        <v>58</v>
      </c>
      <c r="O977" s="149" t="s">
        <v>58</v>
      </c>
      <c r="P977" s="35"/>
      <c r="Q977" s="35"/>
      <c r="R977" s="35"/>
      <c r="S977" s="35"/>
      <c r="T977" s="35"/>
      <c r="U977" s="35"/>
      <c r="V977" s="35"/>
      <c r="W977" s="35"/>
      <c r="X977" s="35"/>
      <c r="Y977" s="35"/>
      <c r="Z977" s="38" t="str">
        <f t="array" ref="Z977">IFERROR(xlookup(C:C,'Follow up.1'!A:A,'Follow up.1'!AF:AF),"-")</f>
        <v>-</v>
      </c>
      <c r="AA977" s="31"/>
      <c r="AB977" s="31"/>
      <c r="AC977" s="31"/>
      <c r="AD977" s="31"/>
      <c r="AE977" s="31"/>
      <c r="AF977" s="31"/>
      <c r="AG977" s="31"/>
      <c r="AH977" s="31"/>
      <c r="AI977" s="31"/>
      <c r="AJ977" s="31"/>
      <c r="AK977" s="31"/>
      <c r="AL977" s="31"/>
      <c r="AM977" s="31"/>
      <c r="AN977" s="39" t="str">
        <f t="array" ref="AN977">IFNA(TEXT(XLOOKUP(C:C,'Follow up.2'!B:B,'Follow up.2'!AF:AF),if(left(B977,1)="3","x", "mm/yyyy")), "-")</f>
        <v>-</v>
      </c>
      <c r="AO977" s="31"/>
      <c r="AP977" s="27"/>
      <c r="AQ977" s="3"/>
      <c r="AR977" s="3"/>
      <c r="AS977" s="3"/>
      <c r="AT977" s="3"/>
      <c r="AU977" s="3"/>
      <c r="AV977" s="3"/>
      <c r="AW977" s="3"/>
      <c r="AX977" s="3"/>
      <c r="AY977" s="3"/>
      <c r="AZ977" s="3"/>
      <c r="BA977" s="3"/>
      <c r="BB977" s="3"/>
      <c r="BC977" s="3"/>
      <c r="BD977" s="3"/>
      <c r="BE977" s="3"/>
      <c r="BF977" s="3"/>
      <c r="BG977" s="3"/>
      <c r="BH977" s="3"/>
      <c r="BI977" s="3"/>
    </row>
    <row r="978" ht="12.75" customHeight="1">
      <c r="A978" s="1"/>
      <c r="B978" s="1" t="str">
        <f t="array" ref="B978">ifna(iferror(xlookup(C:C,'1000'!A:A,'1000'!D:D),iferror(xlookup(C:C,'2000'!A:A,'2000'!D:D),xlookup(C:C,'3000'!A:A,'3000'!D:D))),"-")</f>
        <v>-</v>
      </c>
      <c r="C978" s="26">
        <v>743.0</v>
      </c>
      <c r="D978" s="27" t="s">
        <v>3647</v>
      </c>
      <c r="E978" s="27" t="s">
        <v>215</v>
      </c>
      <c r="F978" s="27" t="s">
        <v>50</v>
      </c>
      <c r="G978" s="27" t="s">
        <v>3481</v>
      </c>
      <c r="H978" s="28">
        <v>0.0</v>
      </c>
      <c r="I978" s="29">
        <v>0.0</v>
      </c>
      <c r="J978" s="27" t="s">
        <v>3648</v>
      </c>
      <c r="K978" s="30" t="s">
        <v>42</v>
      </c>
      <c r="L978" s="31" t="s">
        <v>42</v>
      </c>
      <c r="M978" s="51" t="s">
        <v>895</v>
      </c>
      <c r="N978" s="153" t="s">
        <v>58</v>
      </c>
      <c r="O978" s="149" t="s">
        <v>58</v>
      </c>
      <c r="P978" s="35"/>
      <c r="Q978" s="35"/>
      <c r="R978" s="35"/>
      <c r="S978" s="35"/>
      <c r="T978" s="35"/>
      <c r="U978" s="35"/>
      <c r="V978" s="35"/>
      <c r="W978" s="35"/>
      <c r="X978" s="35"/>
      <c r="Y978" s="35"/>
      <c r="Z978" s="38" t="str">
        <f t="array" ref="Z978">IFERROR(xlookup(C:C,'Follow up.1'!A:A,'Follow up.1'!AF:AF),"-")</f>
        <v>-</v>
      </c>
      <c r="AA978" s="31"/>
      <c r="AB978" s="31"/>
      <c r="AC978" s="31"/>
      <c r="AD978" s="31"/>
      <c r="AE978" s="31"/>
      <c r="AF978" s="31"/>
      <c r="AG978" s="31"/>
      <c r="AH978" s="31"/>
      <c r="AI978" s="31"/>
      <c r="AJ978" s="31"/>
      <c r="AK978" s="31"/>
      <c r="AL978" s="31"/>
      <c r="AM978" s="31"/>
      <c r="AN978" s="39" t="str">
        <f t="array" ref="AN978">IFNA(TEXT(XLOOKUP(C:C,'Follow up.2'!B:B,'Follow up.2'!AF:AF),if(left(B978,1)="3","x", "mm/yyyy")), "-")</f>
        <v>-</v>
      </c>
      <c r="AO978" s="31"/>
      <c r="AP978" s="27"/>
      <c r="AQ978" s="3"/>
      <c r="AR978" s="3"/>
      <c r="AS978" s="3"/>
      <c r="AT978" s="3"/>
      <c r="AU978" s="3"/>
      <c r="AV978" s="3"/>
      <c r="AW978" s="3"/>
      <c r="AX978" s="3"/>
      <c r="AY978" s="3"/>
      <c r="AZ978" s="3"/>
      <c r="BA978" s="3"/>
      <c r="BB978" s="3"/>
      <c r="BC978" s="3"/>
      <c r="BD978" s="3"/>
      <c r="BE978" s="3"/>
      <c r="BF978" s="3"/>
      <c r="BG978" s="3"/>
      <c r="BH978" s="3"/>
      <c r="BI978" s="3"/>
    </row>
    <row r="979" ht="12.75" customHeight="1">
      <c r="A979" s="1"/>
      <c r="B979" s="1" t="str">
        <f t="array" ref="B979">ifna(iferror(xlookup(C:C,'1000'!A:A,'1000'!D:D),iferror(xlookup(C:C,'2000'!A:A,'2000'!D:D),xlookup(C:C,'3000'!A:A,'3000'!D:D))),"-")</f>
        <v>-</v>
      </c>
      <c r="C979" s="26">
        <v>791.0</v>
      </c>
      <c r="D979" s="27" t="s">
        <v>3649</v>
      </c>
      <c r="E979" s="27" t="s">
        <v>3650</v>
      </c>
      <c r="F979" s="27" t="s">
        <v>50</v>
      </c>
      <c r="G979" s="27" t="s">
        <v>3481</v>
      </c>
      <c r="H979" s="28">
        <v>0.0</v>
      </c>
      <c r="I979" s="29">
        <v>0.0</v>
      </c>
      <c r="J979" s="27" t="s">
        <v>3651</v>
      </c>
      <c r="K979" s="30" t="s">
        <v>3362</v>
      </c>
      <c r="L979" s="31" t="s">
        <v>3362</v>
      </c>
      <c r="M979" s="31"/>
      <c r="N979" s="153" t="s">
        <v>58</v>
      </c>
      <c r="O979" s="149" t="s">
        <v>58</v>
      </c>
      <c r="P979" s="35"/>
      <c r="Q979" s="35"/>
      <c r="R979" s="35"/>
      <c r="S979" s="35"/>
      <c r="T979" s="35"/>
      <c r="U979" s="35"/>
      <c r="V979" s="35"/>
      <c r="W979" s="35"/>
      <c r="X979" s="35"/>
      <c r="Y979" s="35"/>
      <c r="Z979" s="38" t="str">
        <f t="array" ref="Z979">IFERROR(xlookup(C:C,'Follow up.1'!A:A,'Follow up.1'!AF:AF),"-")</f>
        <v>-</v>
      </c>
      <c r="AA979" s="31"/>
      <c r="AB979" s="31"/>
      <c r="AC979" s="31"/>
      <c r="AD979" s="31"/>
      <c r="AE979" s="31"/>
      <c r="AF979" s="31"/>
      <c r="AG979" s="31"/>
      <c r="AH979" s="31"/>
      <c r="AI979" s="31"/>
      <c r="AJ979" s="31"/>
      <c r="AK979" s="31"/>
      <c r="AL979" s="31"/>
      <c r="AM979" s="31"/>
      <c r="AN979" s="39" t="str">
        <f t="array" ref="AN979">IFNA(TEXT(XLOOKUP(C:C,'Follow up.2'!B:B,'Follow up.2'!AF:AF),if(left(B979,1)="3","x", "mm/yyyy")), "-")</f>
        <v>-</v>
      </c>
      <c r="AO979" s="31"/>
      <c r="AP979" s="27"/>
      <c r="AQ979" s="3"/>
      <c r="AR979" s="3"/>
      <c r="AS979" s="3"/>
      <c r="AT979" s="3"/>
      <c r="AU979" s="3"/>
      <c r="AV979" s="3"/>
      <c r="AW979" s="3"/>
      <c r="AX979" s="3"/>
      <c r="AY979" s="3"/>
      <c r="AZ979" s="3"/>
      <c r="BA979" s="3"/>
      <c r="BB979" s="3"/>
      <c r="BC979" s="3"/>
      <c r="BD979" s="3"/>
      <c r="BE979" s="3"/>
      <c r="BF979" s="3"/>
      <c r="BG979" s="3"/>
      <c r="BH979" s="3"/>
      <c r="BI979" s="3"/>
    </row>
    <row r="980" ht="12.75" customHeight="1">
      <c r="A980" s="1"/>
      <c r="B980" s="1" t="str">
        <f t="array" ref="B980">ifna(iferror(xlookup(C:C,'1000'!A:A,'1000'!D:D),iferror(xlookup(C:C,'2000'!A:A,'2000'!D:D),xlookup(C:C,'3000'!A:A,'3000'!D:D))),"-")</f>
        <v>-</v>
      </c>
      <c r="C980" s="26">
        <v>1010.0</v>
      </c>
      <c r="D980" s="27" t="s">
        <v>3652</v>
      </c>
      <c r="E980" s="27" t="s">
        <v>3653</v>
      </c>
      <c r="F980" s="27" t="s">
        <v>50</v>
      </c>
      <c r="G980" s="27" t="s">
        <v>3481</v>
      </c>
      <c r="H980" s="28">
        <v>0.0</v>
      </c>
      <c r="I980" s="29">
        <v>0.0</v>
      </c>
      <c r="J980" s="27" t="s">
        <v>3654</v>
      </c>
      <c r="K980" s="30" t="s">
        <v>42</v>
      </c>
      <c r="L980" s="31" t="s">
        <v>42</v>
      </c>
      <c r="M980" s="51" t="s">
        <v>895</v>
      </c>
      <c r="N980" s="153" t="s">
        <v>58</v>
      </c>
      <c r="O980" s="149" t="s">
        <v>58</v>
      </c>
      <c r="P980" s="35"/>
      <c r="Q980" s="35"/>
      <c r="R980" s="35"/>
      <c r="S980" s="35"/>
      <c r="T980" s="35"/>
      <c r="U980" s="35"/>
      <c r="V980" s="35"/>
      <c r="W980" s="35"/>
      <c r="X980" s="35"/>
      <c r="Y980" s="35"/>
      <c r="Z980" s="38" t="str">
        <f t="array" ref="Z980">IFERROR(xlookup(C:C,'Follow up.1'!A:A,'Follow up.1'!AF:AF),"-")</f>
        <v>-</v>
      </c>
      <c r="AA980" s="31"/>
      <c r="AB980" s="31"/>
      <c r="AC980" s="31"/>
      <c r="AD980" s="31"/>
      <c r="AE980" s="31"/>
      <c r="AF980" s="31"/>
      <c r="AG980" s="31"/>
      <c r="AH980" s="31"/>
      <c r="AI980" s="31"/>
      <c r="AJ980" s="31"/>
      <c r="AK980" s="31"/>
      <c r="AL980" s="31"/>
      <c r="AM980" s="31"/>
      <c r="AN980" s="39" t="str">
        <f t="array" ref="AN980">IFNA(TEXT(XLOOKUP(C:C,'Follow up.2'!B:B,'Follow up.2'!AF:AF),if(left(B980,1)="3","x", "mm/yyyy")), "-")</f>
        <v>-</v>
      </c>
      <c r="AO980" s="31"/>
      <c r="AP980" s="27"/>
      <c r="AQ980" s="3"/>
      <c r="AR980" s="3"/>
      <c r="AS980" s="3"/>
      <c r="AT980" s="3"/>
      <c r="AU980" s="3"/>
      <c r="AV980" s="3"/>
      <c r="AW980" s="3"/>
      <c r="AX980" s="231"/>
      <c r="AY980" s="232"/>
      <c r="AZ980" s="232"/>
      <c r="BA980" s="232"/>
      <c r="BB980" s="232"/>
      <c r="BC980" s="232"/>
      <c r="BD980" s="232"/>
      <c r="BE980" s="232"/>
      <c r="BF980" s="232"/>
      <c r="BG980" s="232"/>
      <c r="BH980" s="232"/>
      <c r="BI980" s="232"/>
    </row>
    <row r="981" ht="12.75" customHeight="1">
      <c r="A981" s="1"/>
      <c r="B981" s="1" t="str">
        <f t="array" ref="B981">ifna(iferror(xlookup(C:C,'1000'!A:A,'1000'!D:D),iferror(xlookup(C:C,'2000'!A:A,'2000'!D:D),xlookup(C:C,'3000'!A:A,'3000'!D:D))),"-")</f>
        <v>-</v>
      </c>
      <c r="C981" s="26">
        <v>1022.0</v>
      </c>
      <c r="D981" s="27" t="s">
        <v>1867</v>
      </c>
      <c r="E981" s="27" t="s">
        <v>3655</v>
      </c>
      <c r="F981" s="27" t="s">
        <v>50</v>
      </c>
      <c r="G981" s="27" t="s">
        <v>3481</v>
      </c>
      <c r="H981" s="28">
        <v>0.0</v>
      </c>
      <c r="I981" s="29">
        <v>0.0</v>
      </c>
      <c r="J981" s="27" t="s">
        <v>3656</v>
      </c>
      <c r="K981" s="30" t="s">
        <v>42</v>
      </c>
      <c r="L981" s="31" t="s">
        <v>42</v>
      </c>
      <c r="M981" s="51" t="s">
        <v>895</v>
      </c>
      <c r="N981" s="153" t="s">
        <v>58</v>
      </c>
      <c r="O981" s="149" t="s">
        <v>58</v>
      </c>
      <c r="P981" s="35"/>
      <c r="Q981" s="35"/>
      <c r="R981" s="35"/>
      <c r="S981" s="35"/>
      <c r="T981" s="35"/>
      <c r="U981" s="35"/>
      <c r="V981" s="35"/>
      <c r="W981" s="35"/>
      <c r="X981" s="35"/>
      <c r="Y981" s="35"/>
      <c r="Z981" s="38" t="str">
        <f t="array" ref="Z981">IFERROR(xlookup(C:C,'Follow up.1'!A:A,'Follow up.1'!AF:AF),"-")</f>
        <v>-</v>
      </c>
      <c r="AA981" s="31"/>
      <c r="AB981" s="31"/>
      <c r="AC981" s="31"/>
      <c r="AD981" s="31"/>
      <c r="AE981" s="31"/>
      <c r="AF981" s="31"/>
      <c r="AG981" s="31"/>
      <c r="AH981" s="31"/>
      <c r="AI981" s="31"/>
      <c r="AJ981" s="31"/>
      <c r="AK981" s="31"/>
      <c r="AL981" s="31"/>
      <c r="AM981" s="31"/>
      <c r="AN981" s="39" t="str">
        <f t="array" ref="AN981">IFNA(TEXT(XLOOKUP(C:C,'Follow up.2'!B:B,'Follow up.2'!AF:AF),if(left(B981,1)="3","x", "mm/yyyy")), "-")</f>
        <v>-</v>
      </c>
      <c r="AO981" s="31"/>
      <c r="AP981" s="27"/>
      <c r="AQ981" s="3"/>
      <c r="AR981" s="3"/>
      <c r="AS981" s="3"/>
      <c r="AT981" s="3"/>
      <c r="AU981" s="3"/>
      <c r="AV981" s="3"/>
      <c r="AW981" s="3"/>
      <c r="AX981" s="3"/>
      <c r="AY981" s="3"/>
      <c r="AZ981" s="3"/>
      <c r="BA981" s="3"/>
      <c r="BB981" s="3"/>
      <c r="BC981" s="3"/>
      <c r="BD981" s="3"/>
      <c r="BE981" s="3"/>
      <c r="BF981" s="3"/>
      <c r="BG981" s="3"/>
      <c r="BH981" s="3"/>
      <c r="BI981" s="3"/>
    </row>
    <row r="982" ht="12.75" customHeight="1">
      <c r="A982" s="1"/>
      <c r="B982" s="1" t="str">
        <f t="array" ref="B982">ifna(iferror(xlookup(C:C,'1000'!A:A,'1000'!D:D),iferror(xlookup(C:C,'2000'!A:A,'2000'!D:D),xlookup(C:C,'3000'!A:A,'3000'!D:D))),"-")</f>
        <v>-</v>
      </c>
      <c r="C982" s="26">
        <v>1023.0</v>
      </c>
      <c r="D982" s="27" t="s">
        <v>3657</v>
      </c>
      <c r="E982" s="27" t="s">
        <v>3658</v>
      </c>
      <c r="F982" s="27" t="s">
        <v>50</v>
      </c>
      <c r="G982" s="27" t="s">
        <v>3481</v>
      </c>
      <c r="H982" s="28">
        <v>0.0</v>
      </c>
      <c r="I982" s="29">
        <v>0.0</v>
      </c>
      <c r="J982" s="27" t="s">
        <v>3659</v>
      </c>
      <c r="K982" s="30" t="s">
        <v>42</v>
      </c>
      <c r="L982" s="31" t="s">
        <v>42</v>
      </c>
      <c r="M982" s="51" t="s">
        <v>895</v>
      </c>
      <c r="N982" s="153" t="s">
        <v>58</v>
      </c>
      <c r="O982" s="149" t="s">
        <v>58</v>
      </c>
      <c r="P982" s="35"/>
      <c r="Q982" s="35"/>
      <c r="R982" s="35"/>
      <c r="S982" s="35"/>
      <c r="T982" s="35"/>
      <c r="U982" s="35"/>
      <c r="V982" s="35"/>
      <c r="W982" s="35"/>
      <c r="X982" s="35"/>
      <c r="Y982" s="35"/>
      <c r="Z982" s="38" t="str">
        <f t="array" ref="Z982">IFERROR(xlookup(C:C,'Follow up.1'!A:A,'Follow up.1'!AF:AF),"-")</f>
        <v>-</v>
      </c>
      <c r="AA982" s="31"/>
      <c r="AB982" s="31"/>
      <c r="AC982" s="31"/>
      <c r="AD982" s="31"/>
      <c r="AE982" s="31"/>
      <c r="AF982" s="31"/>
      <c r="AG982" s="31"/>
      <c r="AH982" s="31"/>
      <c r="AI982" s="31"/>
      <c r="AJ982" s="31"/>
      <c r="AK982" s="31"/>
      <c r="AL982" s="31"/>
      <c r="AM982" s="31"/>
      <c r="AN982" s="39" t="str">
        <f t="array" ref="AN982">IFNA(TEXT(XLOOKUP(C:C,'Follow up.2'!B:B,'Follow up.2'!AF:AF),if(left(B982,1)="3","x", "mm/yyyy")), "-")</f>
        <v>-</v>
      </c>
      <c r="AO982" s="31"/>
      <c r="AP982" s="27"/>
      <c r="AQ982" s="3"/>
      <c r="AR982" s="3"/>
      <c r="AS982" s="3"/>
      <c r="AT982" s="3"/>
      <c r="AU982" s="3"/>
      <c r="AV982" s="3"/>
      <c r="AW982" s="3"/>
      <c r="AX982" s="3"/>
      <c r="AY982" s="3"/>
      <c r="AZ982" s="3"/>
      <c r="BA982" s="3"/>
      <c r="BB982" s="3"/>
      <c r="BC982" s="3"/>
      <c r="BD982" s="3"/>
      <c r="BE982" s="3"/>
      <c r="BF982" s="3"/>
      <c r="BG982" s="3"/>
      <c r="BH982" s="3"/>
      <c r="BI982" s="3"/>
    </row>
    <row r="983" ht="12.75" customHeight="1">
      <c r="A983" s="1"/>
      <c r="B983" s="1" t="str">
        <f t="array" ref="B983">ifna(iferror(xlookup(C:C,'1000'!A:A,'1000'!D:D),iferror(xlookup(C:C,'2000'!A:A,'2000'!D:D),xlookup(C:C,'3000'!A:A,'3000'!D:D))),"-")</f>
        <v>-</v>
      </c>
      <c r="C983" s="26">
        <v>1024.0</v>
      </c>
      <c r="D983" s="27" t="s">
        <v>3660</v>
      </c>
      <c r="E983" s="61" t="s">
        <v>3661</v>
      </c>
      <c r="F983" s="61" t="s">
        <v>50</v>
      </c>
      <c r="G983" s="61" t="s">
        <v>3481</v>
      </c>
      <c r="H983" s="62">
        <v>0.0</v>
      </c>
      <c r="I983" s="63">
        <v>0.0</v>
      </c>
      <c r="J983" s="27" t="s">
        <v>3662</v>
      </c>
      <c r="K983" s="30" t="s">
        <v>42</v>
      </c>
      <c r="L983" s="31" t="s">
        <v>42</v>
      </c>
      <c r="M983" s="51" t="s">
        <v>895</v>
      </c>
      <c r="N983" s="153" t="s">
        <v>58</v>
      </c>
      <c r="O983" s="149" t="s">
        <v>58</v>
      </c>
      <c r="P983" s="35"/>
      <c r="Q983" s="35"/>
      <c r="R983" s="35"/>
      <c r="S983" s="35"/>
      <c r="T983" s="35"/>
      <c r="U983" s="35"/>
      <c r="V983" s="35"/>
      <c r="W983" s="35"/>
      <c r="X983" s="35"/>
      <c r="Y983" s="35"/>
      <c r="Z983" s="38" t="str">
        <f t="array" ref="Z983">IFERROR(xlookup(C:C,'Follow up.1'!A:A,'Follow up.1'!AF:AF),"-")</f>
        <v>-</v>
      </c>
      <c r="AA983" s="31"/>
      <c r="AB983" s="31"/>
      <c r="AC983" s="31"/>
      <c r="AD983" s="31"/>
      <c r="AE983" s="31"/>
      <c r="AF983" s="31"/>
      <c r="AG983" s="31"/>
      <c r="AH983" s="31"/>
      <c r="AI983" s="31"/>
      <c r="AJ983" s="31"/>
      <c r="AK983" s="31"/>
      <c r="AL983" s="31"/>
      <c r="AM983" s="31"/>
      <c r="AN983" s="39" t="str">
        <f t="array" ref="AN983">IFNA(TEXT(XLOOKUP(C:C,'Follow up.2'!B:B,'Follow up.2'!AF:AF),if(left(B983,1)="3","x", "mm/yyyy")), "-")</f>
        <v>-</v>
      </c>
      <c r="AO983" s="31"/>
      <c r="AP983" s="27"/>
      <c r="AQ983" s="3"/>
      <c r="AR983" s="3"/>
      <c r="AS983" s="3"/>
      <c r="AT983" s="3"/>
      <c r="AU983" s="3"/>
      <c r="AV983" s="3"/>
      <c r="AW983" s="3"/>
      <c r="AX983" s="3"/>
      <c r="AY983" s="3"/>
      <c r="AZ983" s="3"/>
      <c r="BA983" s="3"/>
      <c r="BB983" s="3"/>
      <c r="BC983" s="3"/>
      <c r="BD983" s="3"/>
      <c r="BE983" s="3"/>
      <c r="BF983" s="3"/>
      <c r="BG983" s="3"/>
      <c r="BH983" s="3"/>
      <c r="BI983" s="3"/>
    </row>
    <row r="984" ht="12.75" customHeight="1">
      <c r="A984" s="1"/>
      <c r="B984" s="1" t="str">
        <f t="array" ref="B984">ifna(iferror(xlookup(C:C,'1000'!A:A,'1000'!D:D),iferror(xlookup(C:C,'2000'!A:A,'2000'!D:D),xlookup(C:C,'3000'!A:A,'3000'!D:D))),"-")</f>
        <v>-</v>
      </c>
      <c r="C984" s="26">
        <v>1026.0</v>
      </c>
      <c r="D984" s="27" t="s">
        <v>3663</v>
      </c>
      <c r="E984" s="27" t="s">
        <v>3664</v>
      </c>
      <c r="F984" s="27" t="s">
        <v>50</v>
      </c>
      <c r="G984" s="27" t="s">
        <v>3481</v>
      </c>
      <c r="H984" s="28">
        <v>0.0</v>
      </c>
      <c r="I984" s="29">
        <v>0.0</v>
      </c>
      <c r="J984" s="27" t="s">
        <v>3665</v>
      </c>
      <c r="K984" s="30" t="s">
        <v>42</v>
      </c>
      <c r="L984" s="31" t="s">
        <v>42</v>
      </c>
      <c r="M984" s="51" t="s">
        <v>895</v>
      </c>
      <c r="N984" s="153" t="s">
        <v>58</v>
      </c>
      <c r="O984" s="149" t="s">
        <v>58</v>
      </c>
      <c r="P984" s="35"/>
      <c r="Q984" s="35"/>
      <c r="R984" s="35"/>
      <c r="S984" s="35"/>
      <c r="T984" s="35"/>
      <c r="U984" s="35"/>
      <c r="V984" s="35"/>
      <c r="W984" s="35"/>
      <c r="X984" s="35"/>
      <c r="Y984" s="35"/>
      <c r="Z984" s="38" t="str">
        <f t="array" ref="Z984">IFERROR(xlookup(C:C,'Follow up.1'!A:A,'Follow up.1'!AF:AF),"-")</f>
        <v>-</v>
      </c>
      <c r="AA984" s="31"/>
      <c r="AB984" s="31"/>
      <c r="AC984" s="31"/>
      <c r="AD984" s="31"/>
      <c r="AE984" s="31"/>
      <c r="AF984" s="31"/>
      <c r="AG984" s="31"/>
      <c r="AH984" s="31"/>
      <c r="AI984" s="31"/>
      <c r="AJ984" s="31"/>
      <c r="AK984" s="31"/>
      <c r="AL984" s="31"/>
      <c r="AM984" s="31"/>
      <c r="AN984" s="39" t="str">
        <f t="array" ref="AN984">IFNA(TEXT(XLOOKUP(C:C,'Follow up.2'!B:B,'Follow up.2'!AF:AF),if(left(B984,1)="3","x", "mm/yyyy")), "-")</f>
        <v>-</v>
      </c>
      <c r="AO984" s="31"/>
      <c r="AP984" s="27"/>
      <c r="AQ984" s="3"/>
      <c r="AR984" s="3"/>
      <c r="AS984" s="3"/>
      <c r="AT984" s="3"/>
      <c r="AU984" s="3"/>
      <c r="AV984" s="3"/>
      <c r="AW984" s="3"/>
      <c r="AX984" s="3"/>
      <c r="AY984" s="3"/>
      <c r="AZ984" s="3"/>
      <c r="BA984" s="3"/>
      <c r="BB984" s="3"/>
      <c r="BC984" s="3"/>
      <c r="BD984" s="3"/>
      <c r="BE984" s="3"/>
      <c r="BF984" s="3"/>
      <c r="BG984" s="3"/>
      <c r="BH984" s="3"/>
      <c r="BI984" s="3"/>
    </row>
    <row r="985" ht="12.75" customHeight="1">
      <c r="A985" s="1"/>
      <c r="B985" s="1" t="str">
        <f t="array" ref="B985">ifna(iferror(xlookup(C:C,'1000'!A:A,'1000'!D:D),iferror(xlookup(C:C,'2000'!A:A,'2000'!D:D),xlookup(C:C,'3000'!A:A,'3000'!D:D))),"-")</f>
        <v>-</v>
      </c>
      <c r="C985" s="26">
        <v>1028.0</v>
      </c>
      <c r="D985" s="27" t="s">
        <v>3666</v>
      </c>
      <c r="E985" s="27" t="s">
        <v>3667</v>
      </c>
      <c r="F985" s="27" t="s">
        <v>50</v>
      </c>
      <c r="G985" s="27" t="s">
        <v>3481</v>
      </c>
      <c r="H985" s="28">
        <v>0.0</v>
      </c>
      <c r="I985" s="29">
        <v>0.0</v>
      </c>
      <c r="J985" s="27" t="s">
        <v>3668</v>
      </c>
      <c r="K985" s="30" t="s">
        <v>42</v>
      </c>
      <c r="L985" s="31" t="s">
        <v>42</v>
      </c>
      <c r="M985" s="51" t="s">
        <v>895</v>
      </c>
      <c r="N985" s="153" t="s">
        <v>58</v>
      </c>
      <c r="O985" s="149" t="s">
        <v>58</v>
      </c>
      <c r="P985" s="35"/>
      <c r="Q985" s="35"/>
      <c r="R985" s="35"/>
      <c r="S985" s="35"/>
      <c r="T985" s="35"/>
      <c r="U985" s="35"/>
      <c r="V985" s="35"/>
      <c r="W985" s="35"/>
      <c r="X985" s="35"/>
      <c r="Y985" s="35"/>
      <c r="Z985" s="38" t="str">
        <f t="array" ref="Z985">IFERROR(xlookup(C:C,'Follow up.1'!A:A,'Follow up.1'!AF:AF),"-")</f>
        <v>-</v>
      </c>
      <c r="AA985" s="31"/>
      <c r="AB985" s="31"/>
      <c r="AC985" s="31"/>
      <c r="AD985" s="31"/>
      <c r="AE985" s="31"/>
      <c r="AF985" s="31"/>
      <c r="AG985" s="31"/>
      <c r="AH985" s="31"/>
      <c r="AI985" s="31"/>
      <c r="AJ985" s="31"/>
      <c r="AK985" s="31"/>
      <c r="AL985" s="31"/>
      <c r="AM985" s="31"/>
      <c r="AN985" s="39" t="str">
        <f t="array" ref="AN985">IFNA(TEXT(XLOOKUP(C:C,'Follow up.2'!B:B,'Follow up.2'!AF:AF),if(left(B985,1)="3","x", "mm/yyyy")), "-")</f>
        <v>-</v>
      </c>
      <c r="AO985" s="31"/>
      <c r="AP985" s="27"/>
      <c r="AQ985" s="3"/>
      <c r="AR985" s="3"/>
      <c r="AS985" s="3"/>
      <c r="AT985" s="3"/>
      <c r="AU985" s="3"/>
      <c r="AV985" s="3"/>
      <c r="AW985" s="3"/>
      <c r="AX985" s="3"/>
      <c r="AY985" s="3"/>
      <c r="AZ985" s="3"/>
      <c r="BA985" s="3"/>
      <c r="BB985" s="3"/>
      <c r="BC985" s="3"/>
      <c r="BD985" s="3"/>
      <c r="BE985" s="3"/>
      <c r="BF985" s="3"/>
      <c r="BG985" s="3"/>
      <c r="BH985" s="3"/>
      <c r="BI985" s="3"/>
    </row>
    <row r="986" ht="12.75" customHeight="1">
      <c r="A986" s="1"/>
      <c r="B986" s="1">
        <f t="array" ref="B986">ifna(iferror(xlookup(C:C,'1000'!A:A,'1000'!D:D),iferror(xlookup(C:C,'2000'!A:A,'2000'!D:D),xlookup(C:C,'3000'!A:A,'3000'!D:D))),"-")</f>
        <v>3073</v>
      </c>
      <c r="C986" s="26">
        <v>490.0</v>
      </c>
      <c r="D986" s="27" t="s">
        <v>3669</v>
      </c>
      <c r="E986" s="27" t="s">
        <v>1474</v>
      </c>
      <c r="F986" s="27" t="s">
        <v>50</v>
      </c>
      <c r="G986" s="27" t="s">
        <v>3481</v>
      </c>
      <c r="H986" s="28">
        <v>0.0</v>
      </c>
      <c r="I986" s="29">
        <v>0.0</v>
      </c>
      <c r="J986" s="27" t="s">
        <v>3670</v>
      </c>
      <c r="K986" s="30" t="s">
        <v>3362</v>
      </c>
      <c r="L986" s="31" t="s">
        <v>3362</v>
      </c>
      <c r="M986" s="32"/>
      <c r="N986" s="33" t="s">
        <v>3671</v>
      </c>
      <c r="O986" s="86" t="s">
        <v>654</v>
      </c>
      <c r="P986" s="66" t="s">
        <v>45</v>
      </c>
      <c r="Q986" s="66" t="s">
        <v>45</v>
      </c>
      <c r="R986" s="66" t="s">
        <v>45</v>
      </c>
      <c r="S986" s="66" t="s">
        <v>45</v>
      </c>
      <c r="T986" s="66" t="s">
        <v>45</v>
      </c>
      <c r="U986" s="66" t="s">
        <v>45</v>
      </c>
      <c r="V986" s="66" t="s">
        <v>45</v>
      </c>
      <c r="W986" s="66" t="s">
        <v>45</v>
      </c>
      <c r="X986" s="66" t="s">
        <v>45</v>
      </c>
      <c r="Y986" s="66" t="s">
        <v>45</v>
      </c>
      <c r="Z986" s="38" t="str">
        <f t="array" ref="Z986">IFERROR(xlookup(C:C,'Follow up.1'!A:A,'Follow up.1'!AF:AF),"-")</f>
        <v> 4/25</v>
      </c>
      <c r="AA986" s="32" t="s">
        <v>46</v>
      </c>
      <c r="AB986" s="32" t="s">
        <v>46</v>
      </c>
      <c r="AC986" s="32" t="s">
        <v>46</v>
      </c>
      <c r="AD986" s="32" t="s">
        <v>46</v>
      </c>
      <c r="AE986" s="32"/>
      <c r="AF986" s="32" t="s">
        <v>77</v>
      </c>
      <c r="AG986" s="32" t="s">
        <v>46</v>
      </c>
      <c r="AH986" s="32"/>
      <c r="AI986" s="32" t="s">
        <v>46</v>
      </c>
      <c r="AJ986" s="32" t="s">
        <v>86</v>
      </c>
      <c r="AK986" s="32" t="s">
        <v>57</v>
      </c>
      <c r="AL986" s="32" t="s">
        <v>372</v>
      </c>
      <c r="AM986" s="32" t="s">
        <v>121</v>
      </c>
      <c r="AN986" s="39" t="str">
        <f t="array" ref="AN986">IFNA(TEXT(XLOOKUP(C:C,'Follow up.2'!B:B,'Follow up.2'!AF:AF), "mm/yyyy"), "-")</f>
        <v>09/2026</v>
      </c>
      <c r="AO986" s="31"/>
      <c r="AP986" s="27"/>
      <c r="AQ986" s="3"/>
      <c r="AR986" s="3"/>
      <c r="AS986" s="3"/>
      <c r="AT986" s="3"/>
      <c r="AU986" s="3"/>
      <c r="AV986" s="3"/>
      <c r="AW986" s="3"/>
      <c r="AX986" s="3"/>
      <c r="AY986" s="3"/>
      <c r="AZ986" s="3"/>
      <c r="BA986" s="3"/>
      <c r="BB986" s="3"/>
      <c r="BC986" s="3"/>
      <c r="BD986" s="3"/>
      <c r="BE986" s="3"/>
      <c r="BF986" s="3"/>
      <c r="BG986" s="3"/>
      <c r="BH986" s="3"/>
      <c r="BI986" s="3"/>
    </row>
    <row r="987" ht="12.75" customHeight="1">
      <c r="A987" s="1"/>
      <c r="B987" s="1">
        <f t="array" ref="B987">ifna(iferror(xlookup(C:C,'1000'!A:A,'1000'!D:D),iferror(xlookup(C:C,'2000'!A:A,'2000'!D:D),xlookup(C:C,'3000'!A:A,'3000'!D:D))),"-")</f>
        <v>3086</v>
      </c>
      <c r="C987" s="26">
        <v>548.0</v>
      </c>
      <c r="D987" s="27" t="s">
        <v>3672</v>
      </c>
      <c r="E987" s="27" t="s">
        <v>3673</v>
      </c>
      <c r="F987" s="27" t="s">
        <v>50</v>
      </c>
      <c r="G987" s="27" t="s">
        <v>3674</v>
      </c>
      <c r="H987" s="28">
        <v>0.0</v>
      </c>
      <c r="I987" s="29">
        <v>0.0</v>
      </c>
      <c r="J987" s="27" t="s">
        <v>3675</v>
      </c>
      <c r="K987" s="30" t="s">
        <v>3676</v>
      </c>
      <c r="L987" s="31" t="s">
        <v>3676</v>
      </c>
      <c r="M987" s="32"/>
      <c r="N987" s="33" t="s">
        <v>654</v>
      </c>
      <c r="O987" s="86" t="s">
        <v>654</v>
      </c>
      <c r="P987" s="66" t="s">
        <v>45</v>
      </c>
      <c r="Q987" s="66" t="s">
        <v>45</v>
      </c>
      <c r="R987" s="66" t="s">
        <v>45</v>
      </c>
      <c r="S987" s="66" t="s">
        <v>45</v>
      </c>
      <c r="T987" s="66" t="s">
        <v>45</v>
      </c>
      <c r="U987" s="66" t="s">
        <v>45</v>
      </c>
      <c r="V987" s="66" t="s">
        <v>45</v>
      </c>
      <c r="W987" s="66" t="s">
        <v>45</v>
      </c>
      <c r="X987" s="66" t="s">
        <v>45</v>
      </c>
      <c r="Y987" s="66" t="s">
        <v>45</v>
      </c>
      <c r="Z987" s="38" t="str">
        <f t="array" ref="Z987">IFERROR(xlookup(C:C,'Follow up.1'!A:A,'Follow up.1'!AF:AF),"-")</f>
        <v> 4/25</v>
      </c>
      <c r="AA987" s="32" t="s">
        <v>46</v>
      </c>
      <c r="AB987" s="32" t="s">
        <v>46</v>
      </c>
      <c r="AC987" s="32" t="s">
        <v>46</v>
      </c>
      <c r="AD987" s="32" t="s">
        <v>46</v>
      </c>
      <c r="AE987" s="32"/>
      <c r="AF987" s="32" t="s">
        <v>57</v>
      </c>
      <c r="AG987" s="32" t="s">
        <v>57</v>
      </c>
      <c r="AH987" s="32"/>
      <c r="AI987" s="32" t="s">
        <v>46</v>
      </c>
      <c r="AJ987" s="32" t="s">
        <v>57</v>
      </c>
      <c r="AK987" s="32" t="s">
        <v>57</v>
      </c>
      <c r="AL987" s="32" t="s">
        <v>841</v>
      </c>
      <c r="AM987" s="32" t="s">
        <v>121</v>
      </c>
      <c r="AN987" s="39" t="str">
        <f t="array" ref="AN987">IFNA(TEXT(XLOOKUP(C:C,'Follow up.2'!B:B,'Follow up.2'!AF:AF),if(left(B987,1)="3","x", "mm/yyyy")), "-")</f>
        <v>x</v>
      </c>
      <c r="AO987" s="31"/>
      <c r="AP987" s="27"/>
      <c r="AQ987" s="3"/>
      <c r="AR987" s="3"/>
      <c r="AS987" s="3"/>
      <c r="AT987" s="3"/>
      <c r="AU987" s="3"/>
      <c r="AV987" s="3"/>
      <c r="AW987" s="3"/>
      <c r="AX987" s="3"/>
      <c r="AY987" s="3"/>
      <c r="AZ987" s="3"/>
      <c r="BA987" s="3"/>
      <c r="BB987" s="3"/>
      <c r="BC987" s="3"/>
      <c r="BD987" s="3"/>
      <c r="BE987" s="3"/>
      <c r="BF987" s="3"/>
      <c r="BG987" s="3"/>
      <c r="BH987" s="3"/>
      <c r="BI987" s="3"/>
    </row>
    <row r="988" ht="12.75" customHeight="1">
      <c r="A988" s="1"/>
      <c r="B988" s="1">
        <f t="array" ref="B988">ifna(iferror(xlookup(C:C,'1000'!A:A,'1000'!D:D),iferror(xlookup(C:C,'2000'!A:A,'2000'!D:D),xlookup(C:C,'3000'!A:A,'3000'!D:D))),"-")</f>
        <v>3114</v>
      </c>
      <c r="C988" s="26">
        <v>412.0</v>
      </c>
      <c r="D988" s="241" t="s">
        <v>304</v>
      </c>
      <c r="E988" s="241" t="s">
        <v>3677</v>
      </c>
      <c r="F988" s="27" t="s">
        <v>50</v>
      </c>
      <c r="G988" s="241" t="s">
        <v>3678</v>
      </c>
      <c r="H988" s="242">
        <v>0.0</v>
      </c>
      <c r="I988" s="243">
        <v>0.0</v>
      </c>
      <c r="J988" s="241" t="s">
        <v>3679</v>
      </c>
      <c r="K988" s="30"/>
      <c r="L988" s="31"/>
      <c r="M988" s="51" t="s">
        <v>895</v>
      </c>
      <c r="N988" s="153" t="s">
        <v>58</v>
      </c>
      <c r="O988" s="149" t="s">
        <v>58</v>
      </c>
      <c r="P988" s="35"/>
      <c r="Q988" s="35"/>
      <c r="R988" s="35"/>
      <c r="S988" s="35"/>
      <c r="T988" s="35"/>
      <c r="U988" s="35"/>
      <c r="V988" s="35"/>
      <c r="W988" s="35"/>
      <c r="X988" s="35"/>
      <c r="Y988" s="35"/>
      <c r="Z988" s="38" t="str">
        <f t="array" ref="Z988">IFERROR(xlookup(C:C,'Follow up.1'!A:A,'Follow up.1'!AF:AF),"-")</f>
        <v>-</v>
      </c>
      <c r="AA988" s="31"/>
      <c r="AB988" s="31"/>
      <c r="AC988" s="31"/>
      <c r="AD988" s="31"/>
      <c r="AE988" s="31"/>
      <c r="AF988" s="31"/>
      <c r="AG988" s="31"/>
      <c r="AH988" s="31"/>
      <c r="AI988" s="31"/>
      <c r="AJ988" s="31"/>
      <c r="AK988" s="31"/>
      <c r="AL988" s="31"/>
      <c r="AM988" s="31"/>
      <c r="AN988" s="39" t="str">
        <f t="array" ref="AN988">IFNA(TEXT(XLOOKUP(C:C,'Follow up.2'!B:B,'Follow up.2'!AF:AF),if(left(B988,1)="3","x", "mm/yyyy")), "-")</f>
        <v>-</v>
      </c>
      <c r="AO988" s="31"/>
      <c r="AP988" s="27"/>
      <c r="AQ988" s="3"/>
      <c r="AR988" s="3"/>
      <c r="AS988" s="3"/>
      <c r="AT988" s="3"/>
      <c r="AU988" s="3"/>
      <c r="AV988" s="3"/>
      <c r="AW988" s="3"/>
      <c r="AX988" s="3"/>
      <c r="AY988" s="3"/>
      <c r="AZ988" s="3"/>
      <c r="BA988" s="3"/>
      <c r="BB988" s="3"/>
      <c r="BC988" s="3"/>
      <c r="BD988" s="3"/>
      <c r="BE988" s="3"/>
      <c r="BF988" s="3"/>
      <c r="BG988" s="3"/>
      <c r="BH988" s="3"/>
      <c r="BI988" s="3"/>
    </row>
    <row r="989" ht="12.75" customHeight="1">
      <c r="A989" s="1"/>
      <c r="B989" s="1">
        <f t="array" ref="B989">ifna(iferror(xlookup(C:C,'1000'!A:A,'1000'!D:D),iferror(xlookup(C:C,'2000'!A:A,'2000'!D:D),xlookup(C:C,'3000'!A:A,'3000'!D:D))),"-")</f>
        <v>3118</v>
      </c>
      <c r="C989" s="26">
        <v>599.0</v>
      </c>
      <c r="D989" s="27" t="s">
        <v>3680</v>
      </c>
      <c r="E989" s="27" t="s">
        <v>3374</v>
      </c>
      <c r="F989" s="27" t="s">
        <v>50</v>
      </c>
      <c r="G989" s="27" t="s">
        <v>3678</v>
      </c>
      <c r="H989" s="28">
        <v>0.0</v>
      </c>
      <c r="I989" s="29">
        <v>0.0</v>
      </c>
      <c r="J989" s="27" t="s">
        <v>3681</v>
      </c>
      <c r="K989" s="30" t="s">
        <v>3374</v>
      </c>
      <c r="L989" s="31" t="s">
        <v>3374</v>
      </c>
      <c r="M989" s="32"/>
      <c r="N989" s="33" t="s">
        <v>654</v>
      </c>
      <c r="O989" s="86" t="s">
        <v>654</v>
      </c>
      <c r="P989" s="35" t="s">
        <v>45</v>
      </c>
      <c r="Q989" s="35" t="s">
        <v>45</v>
      </c>
      <c r="R989" s="35" t="s">
        <v>45</v>
      </c>
      <c r="S989" s="35" t="s">
        <v>45</v>
      </c>
      <c r="T989" s="35" t="s">
        <v>45</v>
      </c>
      <c r="U989" s="35" t="s">
        <v>45</v>
      </c>
      <c r="V989" s="65" t="s">
        <v>45</v>
      </c>
      <c r="W989" s="65" t="s">
        <v>45</v>
      </c>
      <c r="X989" s="65" t="s">
        <v>45</v>
      </c>
      <c r="Y989" s="35" t="s">
        <v>45</v>
      </c>
      <c r="Z989" s="38" t="str">
        <f t="array" ref="Z989">IFERROR(xlookup(C:C,'Follow up.1'!A:A,'Follow up.1'!AF:AF),"-")</f>
        <v> 4/25</v>
      </c>
      <c r="AA989" s="32" t="s">
        <v>46</v>
      </c>
      <c r="AB989" s="32" t="s">
        <v>46</v>
      </c>
      <c r="AC989" s="32" t="s">
        <v>57</v>
      </c>
      <c r="AD989" s="32" t="s">
        <v>57</v>
      </c>
      <c r="AE989" s="32"/>
      <c r="AF989" s="32" t="s">
        <v>57</v>
      </c>
      <c r="AG989" s="32" t="s">
        <v>86</v>
      </c>
      <c r="AH989" s="32"/>
      <c r="AI989" s="32" t="s">
        <v>57</v>
      </c>
      <c r="AJ989" s="32" t="s">
        <v>46</v>
      </c>
      <c r="AK989" s="32" t="s">
        <v>57</v>
      </c>
      <c r="AL989" s="32" t="s">
        <v>68</v>
      </c>
      <c r="AM989" s="32" t="s">
        <v>121</v>
      </c>
      <c r="AN989" s="39" t="str">
        <f t="array" ref="AN989">IFNA(TEXT(XLOOKUP(C:C,'Follow up.2'!B:B,'Follow up.2'!AF:AF),if(left(B989,1)="3","x", "mm/yyyy")), "-")</f>
        <v>x</v>
      </c>
      <c r="AO989" s="31"/>
      <c r="AP989" s="27"/>
      <c r="AQ989" s="3"/>
      <c r="AR989" s="3"/>
      <c r="AS989" s="3"/>
      <c r="AT989" s="3"/>
      <c r="AU989" s="3"/>
      <c r="AV989" s="3"/>
      <c r="AW989" s="3"/>
      <c r="AX989" s="3"/>
      <c r="AY989" s="3"/>
      <c r="AZ989" s="3"/>
      <c r="BA989" s="3"/>
      <c r="BB989" s="3"/>
      <c r="BC989" s="3"/>
      <c r="BD989" s="3"/>
      <c r="BE989" s="3"/>
      <c r="BF989" s="3"/>
      <c r="BG989" s="3"/>
      <c r="BH989" s="3"/>
      <c r="BI989" s="3"/>
    </row>
    <row r="990" ht="12.75" customHeight="1">
      <c r="A990" s="1"/>
      <c r="B990" s="1" t="str">
        <f t="array" ref="B990">ifna(iferror(xlookup(C:C,'1000'!A:A,'1000'!D:D),iferror(xlookup(C:C,'2000'!A:A,'2000'!D:D),xlookup(C:C,'3000'!A:A,'3000'!D:D))),"-")</f>
        <v>-</v>
      </c>
      <c r="C990" s="26">
        <v>316.0</v>
      </c>
      <c r="D990" s="27" t="s">
        <v>3682</v>
      </c>
      <c r="E990" s="27" t="s">
        <v>3683</v>
      </c>
      <c r="F990" s="27" t="s">
        <v>50</v>
      </c>
      <c r="G990" s="27" t="s">
        <v>3678</v>
      </c>
      <c r="H990" s="28">
        <v>0.0</v>
      </c>
      <c r="I990" s="29"/>
      <c r="J990" s="27" t="s">
        <v>3684</v>
      </c>
      <c r="K990" s="30"/>
      <c r="L990" s="31"/>
      <c r="M990" s="51" t="s">
        <v>895</v>
      </c>
      <c r="N990" s="153" t="s">
        <v>58</v>
      </c>
      <c r="O990" s="149" t="s">
        <v>58</v>
      </c>
      <c r="P990" s="35"/>
      <c r="Q990" s="35"/>
      <c r="R990" s="35"/>
      <c r="S990" s="35"/>
      <c r="T990" s="35"/>
      <c r="U990" s="35"/>
      <c r="V990" s="35"/>
      <c r="W990" s="35"/>
      <c r="X990" s="35"/>
      <c r="Y990" s="35"/>
      <c r="Z990" s="38" t="str">
        <f t="array" ref="Z990">IFERROR(xlookup(C:C,'Follow up.1'!A:A,'Follow up.1'!AF:AF),"-")</f>
        <v>-</v>
      </c>
      <c r="AA990" s="31"/>
      <c r="AB990" s="31"/>
      <c r="AC990" s="31"/>
      <c r="AD990" s="31"/>
      <c r="AE990" s="31"/>
      <c r="AF990" s="31"/>
      <c r="AG990" s="31"/>
      <c r="AH990" s="31"/>
      <c r="AI990" s="31"/>
      <c r="AJ990" s="31"/>
      <c r="AK990" s="31"/>
      <c r="AL990" s="31"/>
      <c r="AM990" s="31"/>
      <c r="AN990" s="39" t="str">
        <f t="array" ref="AN990">IFNA(TEXT(XLOOKUP(C:C,'Follow up.2'!B:B,'Follow up.2'!AF:AF),if(left(B990,1)="3","x", "mm/yyyy")), "-")</f>
        <v>-</v>
      </c>
      <c r="AO990" s="31"/>
      <c r="AP990" s="27"/>
      <c r="AQ990" s="3"/>
      <c r="AR990" s="3"/>
      <c r="AS990" s="3"/>
      <c r="AT990" s="3"/>
      <c r="AU990" s="3"/>
      <c r="AV990" s="3"/>
      <c r="AW990" s="3"/>
      <c r="AX990" s="3"/>
      <c r="AY990" s="3"/>
      <c r="AZ990" s="3"/>
      <c r="BA990" s="3"/>
      <c r="BB990" s="3"/>
      <c r="BC990" s="3"/>
      <c r="BD990" s="3"/>
      <c r="BE990" s="3"/>
      <c r="BF990" s="3"/>
      <c r="BG990" s="3"/>
      <c r="BH990" s="3"/>
      <c r="BI990" s="3"/>
    </row>
    <row r="991" ht="12.75" customHeight="1">
      <c r="A991" s="1"/>
      <c r="B991" s="1" t="str">
        <f t="array" ref="B991">ifna(iferror(xlookup(C:C,'1000'!A:A,'1000'!D:D),iferror(xlookup(C:C,'2000'!A:A,'2000'!D:D),xlookup(C:C,'3000'!A:A,'3000'!D:D))),"-")</f>
        <v>-</v>
      </c>
      <c r="C991" s="26">
        <v>492.0</v>
      </c>
      <c r="D991" s="27" t="s">
        <v>3346</v>
      </c>
      <c r="E991" s="27" t="s">
        <v>3685</v>
      </c>
      <c r="F991" s="27" t="s">
        <v>50</v>
      </c>
      <c r="G991" s="27" t="s">
        <v>3686</v>
      </c>
      <c r="H991" s="28">
        <v>0.0</v>
      </c>
      <c r="I991" s="29">
        <v>0.0</v>
      </c>
      <c r="J991" s="27" t="s">
        <v>3687</v>
      </c>
      <c r="K991" s="30" t="s">
        <v>3688</v>
      </c>
      <c r="L991" s="31" t="s">
        <v>3688</v>
      </c>
      <c r="M991" s="31"/>
      <c r="N991" s="153" t="s">
        <v>58</v>
      </c>
      <c r="O991" s="149" t="s">
        <v>58</v>
      </c>
      <c r="P991" s="35"/>
      <c r="Q991" s="35"/>
      <c r="R991" s="35"/>
      <c r="S991" s="35"/>
      <c r="T991" s="35"/>
      <c r="U991" s="35"/>
      <c r="V991" s="35"/>
      <c r="W991" s="35"/>
      <c r="X991" s="35"/>
      <c r="Y991" s="35"/>
      <c r="Z991" s="38" t="str">
        <f t="array" ref="Z991">IFERROR(xlookup(C:C,'Follow up.1'!A:A,'Follow up.1'!AF:AF),"-")</f>
        <v>-</v>
      </c>
      <c r="AA991" s="31"/>
      <c r="AB991" s="31"/>
      <c r="AC991" s="31"/>
      <c r="AD991" s="31"/>
      <c r="AE991" s="31"/>
      <c r="AF991" s="31"/>
      <c r="AG991" s="31"/>
      <c r="AH991" s="31"/>
      <c r="AI991" s="31"/>
      <c r="AJ991" s="31"/>
      <c r="AK991" s="31"/>
      <c r="AL991" s="31"/>
      <c r="AM991" s="31"/>
      <c r="AN991" s="39" t="str">
        <f t="array" ref="AN991">IFNA(TEXT(XLOOKUP(C:C,'Follow up.2'!B:B,'Follow up.2'!AF:AF),if(left(B991,1)="3","x", "mm/yyyy")), "-")</f>
        <v>-</v>
      </c>
      <c r="AO991" s="31"/>
      <c r="AP991" s="27"/>
      <c r="AQ991" s="3"/>
      <c r="AR991" s="3"/>
      <c r="AS991" s="3"/>
      <c r="AT991" s="3"/>
      <c r="AU991" s="3"/>
      <c r="AV991" s="3"/>
      <c r="AW991" s="3"/>
      <c r="AX991" s="3"/>
      <c r="AY991" s="3"/>
      <c r="AZ991" s="3"/>
      <c r="BA991" s="3"/>
      <c r="BB991" s="3"/>
      <c r="BC991" s="3"/>
      <c r="BD991" s="3"/>
      <c r="BE991" s="3"/>
      <c r="BF991" s="3"/>
      <c r="BG991" s="3"/>
      <c r="BH991" s="3"/>
      <c r="BI991" s="3"/>
    </row>
    <row r="992" ht="12.75" customHeight="1">
      <c r="A992" s="1"/>
      <c r="B992" s="1" t="str">
        <f t="array" ref="B992">ifna(iferror(xlookup(C:C,'1000'!A:A,'1000'!D:D),iferror(xlookup(C:C,'2000'!A:A,'2000'!D:D),xlookup(C:C,'3000'!A:A,'3000'!D:D))),"-")</f>
        <v>-</v>
      </c>
      <c r="C992" s="26">
        <v>594.0</v>
      </c>
      <c r="D992" s="27" t="s">
        <v>3689</v>
      </c>
      <c r="E992" s="27" t="s">
        <v>3690</v>
      </c>
      <c r="F992" s="27" t="s">
        <v>50</v>
      </c>
      <c r="G992" s="27" t="s">
        <v>3686</v>
      </c>
      <c r="H992" s="28">
        <v>0.0</v>
      </c>
      <c r="I992" s="29">
        <v>0.0</v>
      </c>
      <c r="J992" s="27" t="s">
        <v>3691</v>
      </c>
      <c r="K992" s="30" t="s">
        <v>3692</v>
      </c>
      <c r="L992" s="31" t="s">
        <v>3692</v>
      </c>
      <c r="M992" s="31"/>
      <c r="N992" s="153" t="s">
        <v>58</v>
      </c>
      <c r="O992" s="149" t="s">
        <v>58</v>
      </c>
      <c r="P992" s="35"/>
      <c r="Q992" s="35"/>
      <c r="R992" s="35"/>
      <c r="S992" s="35"/>
      <c r="T992" s="35"/>
      <c r="U992" s="35"/>
      <c r="V992" s="35"/>
      <c r="W992" s="35"/>
      <c r="X992" s="35"/>
      <c r="Y992" s="35"/>
      <c r="Z992" s="38" t="str">
        <f t="array" ref="Z992">IFERROR(xlookup(C:C,'Follow up.1'!A:A,'Follow up.1'!AF:AF),"-")</f>
        <v>-</v>
      </c>
      <c r="AA992" s="31"/>
      <c r="AB992" s="31"/>
      <c r="AC992" s="31"/>
      <c r="AD992" s="31"/>
      <c r="AE992" s="31"/>
      <c r="AF992" s="31"/>
      <c r="AG992" s="31"/>
      <c r="AH992" s="31"/>
      <c r="AI992" s="31"/>
      <c r="AJ992" s="31"/>
      <c r="AK992" s="31"/>
      <c r="AL992" s="31"/>
      <c r="AM992" s="31"/>
      <c r="AN992" s="39" t="str">
        <f t="array" ref="AN992">IFNA(TEXT(XLOOKUP(C:C,'Follow up.2'!B:B,'Follow up.2'!AF:AF),if(left(B992,1)="3","x", "mm/yyyy")), "-")</f>
        <v>-</v>
      </c>
      <c r="AO992" s="31"/>
      <c r="AP992" s="27"/>
      <c r="AQ992" s="3"/>
      <c r="AR992" s="3"/>
      <c r="AS992" s="3"/>
      <c r="AT992" s="3"/>
      <c r="AU992" s="3"/>
      <c r="AV992" s="3"/>
      <c r="AW992" s="3"/>
      <c r="AX992" s="3"/>
      <c r="AY992" s="3"/>
      <c r="AZ992" s="3"/>
      <c r="BA992" s="3"/>
      <c r="BB992" s="3"/>
      <c r="BC992" s="3"/>
      <c r="BD992" s="3"/>
      <c r="BE992" s="3"/>
      <c r="BF992" s="3"/>
      <c r="BG992" s="3"/>
      <c r="BH992" s="3"/>
      <c r="BI992" s="3"/>
    </row>
    <row r="993" ht="12.75" customHeight="1">
      <c r="A993" s="1"/>
      <c r="B993" s="1" t="str">
        <f t="array" ref="B993">ifna(iferror(xlookup(C:C,'1000'!A:A,'1000'!D:D),iferror(xlookup(C:C,'2000'!A:A,'2000'!D:D),xlookup(C:C,'3000'!A:A,'3000'!D:D))),"-")</f>
        <v>-</v>
      </c>
      <c r="C993" s="26">
        <v>865.0</v>
      </c>
      <c r="D993" s="27" t="s">
        <v>3693</v>
      </c>
      <c r="E993" s="27" t="s">
        <v>3694</v>
      </c>
      <c r="F993" s="27" t="s">
        <v>50</v>
      </c>
      <c r="G993" s="27" t="s">
        <v>3695</v>
      </c>
      <c r="H993" s="28">
        <v>0.0</v>
      </c>
      <c r="I993" s="29">
        <v>0.0</v>
      </c>
      <c r="J993" s="27" t="s">
        <v>3696</v>
      </c>
      <c r="K993" s="30" t="s">
        <v>1624</v>
      </c>
      <c r="L993" s="31" t="s">
        <v>1624</v>
      </c>
      <c r="M993" s="31"/>
      <c r="N993" s="153" t="s">
        <v>58</v>
      </c>
      <c r="O993" s="149" t="s">
        <v>58</v>
      </c>
      <c r="P993" s="35"/>
      <c r="Q993" s="35"/>
      <c r="R993" s="35"/>
      <c r="S993" s="35"/>
      <c r="T993" s="35"/>
      <c r="U993" s="35"/>
      <c r="V993" s="35"/>
      <c r="W993" s="35"/>
      <c r="X993" s="35"/>
      <c r="Y993" s="35"/>
      <c r="Z993" s="38" t="str">
        <f t="array" ref="Z993">IFERROR(xlookup(C:C,'Follow up.1'!A:A,'Follow up.1'!AF:AF),"-")</f>
        <v>-</v>
      </c>
      <c r="AA993" s="31"/>
      <c r="AB993" s="31"/>
      <c r="AC993" s="31"/>
      <c r="AD993" s="31"/>
      <c r="AE993" s="31"/>
      <c r="AF993" s="31"/>
      <c r="AG993" s="31"/>
      <c r="AH993" s="31"/>
      <c r="AI993" s="31"/>
      <c r="AJ993" s="31"/>
      <c r="AK993" s="31"/>
      <c r="AL993" s="31"/>
      <c r="AM993" s="31"/>
      <c r="AN993" s="39" t="str">
        <f t="array" ref="AN993">IFNA(TEXT(XLOOKUP(C:C,'Follow up.2'!B:B,'Follow up.2'!AF:AF),if(left(B993,1)="3","x", "mm/yyyy")), "-")</f>
        <v>-</v>
      </c>
      <c r="AO993" s="31"/>
      <c r="AP993" s="27"/>
      <c r="AQ993" s="3"/>
      <c r="AR993" s="3"/>
      <c r="AS993" s="3"/>
      <c r="AT993" s="3"/>
      <c r="AU993" s="3"/>
      <c r="AV993" s="3"/>
      <c r="AW993" s="3"/>
      <c r="AX993" s="3"/>
      <c r="AY993" s="3"/>
      <c r="AZ993" s="3"/>
      <c r="BA993" s="3"/>
      <c r="BB993" s="3"/>
      <c r="BC993" s="3"/>
      <c r="BD993" s="3"/>
      <c r="BE993" s="3"/>
      <c r="BF993" s="3"/>
      <c r="BG993" s="3"/>
      <c r="BH993" s="3"/>
      <c r="BI993" s="3"/>
    </row>
    <row r="994" ht="12.75" customHeight="1">
      <c r="A994" s="1"/>
      <c r="B994" s="1">
        <f t="array" ref="B994">ifna(iferror(xlookup(C:C,'1000'!A:A,'1000'!D:D),iferror(xlookup(C:C,'2000'!A:A,'2000'!D:D),xlookup(C:C,'3000'!A:A,'3000'!D:D))),"-")</f>
        <v>1043</v>
      </c>
      <c r="C994" s="26">
        <v>952.0</v>
      </c>
      <c r="D994" s="27" t="s">
        <v>1911</v>
      </c>
      <c r="E994" s="27" t="s">
        <v>3697</v>
      </c>
      <c r="F994" s="27" t="s">
        <v>50</v>
      </c>
      <c r="G994" s="27" t="s">
        <v>785</v>
      </c>
      <c r="H994" s="28" t="s">
        <v>3698</v>
      </c>
      <c r="I994" s="29" t="s">
        <v>3699</v>
      </c>
      <c r="J994" s="27" t="s">
        <v>484</v>
      </c>
      <c r="K994" s="30" t="s">
        <v>42</v>
      </c>
      <c r="L994" s="31" t="s">
        <v>42</v>
      </c>
      <c r="M994" s="32" t="s">
        <v>3700</v>
      </c>
      <c r="N994" s="33" t="s">
        <v>654</v>
      </c>
      <c r="O994" s="86" t="s">
        <v>654</v>
      </c>
      <c r="P994" s="35" t="s">
        <v>46</v>
      </c>
      <c r="Q994" s="35" t="s">
        <v>46</v>
      </c>
      <c r="R994" s="35" t="s">
        <v>46</v>
      </c>
      <c r="S994" s="35" t="s">
        <v>46</v>
      </c>
      <c r="T994" s="35" t="s">
        <v>46</v>
      </c>
      <c r="U994" s="35" t="s">
        <v>46</v>
      </c>
      <c r="V994" s="65" t="s">
        <v>45</v>
      </c>
      <c r="W994" s="35" t="s">
        <v>46</v>
      </c>
      <c r="X994" s="35" t="s">
        <v>46</v>
      </c>
      <c r="Y994" s="35" t="s">
        <v>46</v>
      </c>
      <c r="Z994" s="38" t="str">
        <f t="array" ref="Z994">IFERROR(xlookup(C:C,'Follow up.1'!A:A,'Follow up.1'!AF:AF),"-")</f>
        <v> 9/25</v>
      </c>
      <c r="AA994" s="32" t="s">
        <v>47</v>
      </c>
      <c r="AB994" s="31"/>
      <c r="AC994" s="31"/>
      <c r="AD994" s="31"/>
      <c r="AE994" s="31"/>
      <c r="AF994" s="31"/>
      <c r="AG994" s="31"/>
      <c r="AH994" s="31"/>
      <c r="AI994" s="31"/>
      <c r="AJ994" s="31"/>
      <c r="AK994" s="31"/>
      <c r="AL994" s="31"/>
      <c r="AM994" s="31"/>
      <c r="AN994" s="39" t="str">
        <f t="array" ref="AN994">IFNA(TEXT(XLOOKUP(C:C,'Follow up.2'!B:B,'Follow up.2'!AF:AF),if(left(B994,1)="3","x", "mm/yyyy")), "-")</f>
        <v/>
      </c>
      <c r="AO994" s="31"/>
      <c r="AP994" s="27"/>
      <c r="AQ994" s="3"/>
      <c r="AR994" s="3"/>
      <c r="AS994" s="3"/>
      <c r="AT994" s="3"/>
      <c r="AU994" s="3"/>
      <c r="AV994" s="3"/>
      <c r="AW994" s="13"/>
      <c r="AX994" s="13"/>
      <c r="AY994" s="13"/>
      <c r="AZ994" s="13"/>
      <c r="BA994" s="13"/>
      <c r="BB994" s="13"/>
      <c r="BC994" s="13"/>
      <c r="BD994" s="13"/>
      <c r="BE994" s="13"/>
      <c r="BF994" s="13"/>
      <c r="BG994" s="13"/>
      <c r="BH994" s="13"/>
      <c r="BI994" s="13"/>
    </row>
    <row r="995" ht="12.75" customHeight="1">
      <c r="A995" s="1"/>
      <c r="B995" s="1" t="str">
        <f t="array" ref="B995">ifna(iferror(xlookup(C:C,'1000'!A:A,'1000'!D:D),iferror(xlookup(C:C,'2000'!A:A,'2000'!D:D),xlookup(C:C,'3000'!A:A,'3000'!D:D))),"-")</f>
        <v>-</v>
      </c>
      <c r="C995" s="26">
        <v>806.0</v>
      </c>
      <c r="D995" s="27" t="s">
        <v>3701</v>
      </c>
      <c r="E995" s="27" t="s">
        <v>3702</v>
      </c>
      <c r="F995" s="27" t="s">
        <v>50</v>
      </c>
      <c r="G995" s="27" t="s">
        <v>785</v>
      </c>
      <c r="H995" s="28" t="s">
        <v>3703</v>
      </c>
      <c r="I995" s="29">
        <v>0.0</v>
      </c>
      <c r="J995" s="27" t="s">
        <v>3704</v>
      </c>
      <c r="K995" s="30" t="s">
        <v>42</v>
      </c>
      <c r="L995" s="31" t="s">
        <v>42</v>
      </c>
      <c r="M995" s="51" t="s">
        <v>895</v>
      </c>
      <c r="N995" s="153" t="s">
        <v>58</v>
      </c>
      <c r="O995" s="149" t="s">
        <v>58</v>
      </c>
      <c r="P995" s="35"/>
      <c r="Q995" s="35"/>
      <c r="R995" s="35"/>
      <c r="S995" s="35"/>
      <c r="T995" s="35"/>
      <c r="U995" s="35"/>
      <c r="V995" s="35"/>
      <c r="W995" s="35"/>
      <c r="X995" s="35"/>
      <c r="Y995" s="35"/>
      <c r="Z995" s="38" t="str">
        <f t="array" ref="Z995">IFERROR(xlookup(C:C,'Follow up.1'!A:A,'Follow up.1'!AF:AF),"-")</f>
        <v>-</v>
      </c>
      <c r="AA995" s="31"/>
      <c r="AB995" s="31"/>
      <c r="AC995" s="31"/>
      <c r="AD995" s="31"/>
      <c r="AE995" s="31"/>
      <c r="AF995" s="31"/>
      <c r="AG995" s="31"/>
      <c r="AH995" s="31"/>
      <c r="AI995" s="31"/>
      <c r="AJ995" s="31"/>
      <c r="AK995" s="31"/>
      <c r="AL995" s="31"/>
      <c r="AM995" s="31"/>
      <c r="AN995" s="39" t="str">
        <f t="array" ref="AN995">IFNA(TEXT(XLOOKUP(C:C,'Follow up.2'!B:B,'Follow up.2'!AF:AF),if(left(B995,1)="3","x", "mm/yyyy")), "-")</f>
        <v>-</v>
      </c>
      <c r="AO995" s="31"/>
      <c r="AP995" s="27"/>
      <c r="AQ995" s="3"/>
      <c r="AR995" s="3"/>
      <c r="AS995" s="3"/>
      <c r="AT995" s="3"/>
      <c r="AU995" s="3"/>
      <c r="AV995" s="3"/>
      <c r="AW995" s="3"/>
      <c r="AX995" s="3"/>
      <c r="AY995" s="3"/>
      <c r="AZ995" s="3"/>
      <c r="BA995" s="3"/>
      <c r="BB995" s="3"/>
      <c r="BC995" s="3"/>
      <c r="BD995" s="3"/>
      <c r="BE995" s="3"/>
      <c r="BF995" s="3"/>
      <c r="BG995" s="3"/>
      <c r="BH995" s="3"/>
      <c r="BI995" s="3"/>
    </row>
    <row r="996" ht="13.5" customHeight="1">
      <c r="A996" s="1"/>
      <c r="B996" s="1" t="str">
        <f t="array" ref="B996">ifna(iferror(xlookup(C:C,'1000'!A:A,'1000'!D:D),iferror(xlookup(C:C,'2000'!A:A,'2000'!D:D),xlookup(C:C,'3000'!A:A,'3000'!D:D))),"-")</f>
        <v>-</v>
      </c>
      <c r="C996" s="26">
        <v>808.0</v>
      </c>
      <c r="D996" s="27" t="s">
        <v>3705</v>
      </c>
      <c r="E996" s="27"/>
      <c r="F996" s="27" t="s">
        <v>50</v>
      </c>
      <c r="G996" s="27" t="s">
        <v>785</v>
      </c>
      <c r="H996" s="28" t="s">
        <v>3706</v>
      </c>
      <c r="I996" s="29">
        <v>0.0</v>
      </c>
      <c r="J996" s="27" t="s">
        <v>3707</v>
      </c>
      <c r="K996" s="30" t="s">
        <v>42</v>
      </c>
      <c r="L996" s="31" t="s">
        <v>42</v>
      </c>
      <c r="M996" s="51" t="s">
        <v>895</v>
      </c>
      <c r="N996" s="153" t="s">
        <v>58</v>
      </c>
      <c r="O996" s="149" t="s">
        <v>58</v>
      </c>
      <c r="P996" s="35"/>
      <c r="Q996" s="35"/>
      <c r="R996" s="35"/>
      <c r="S996" s="35"/>
      <c r="T996" s="35"/>
      <c r="U996" s="35"/>
      <c r="V996" s="35"/>
      <c r="W996" s="35"/>
      <c r="X996" s="35"/>
      <c r="Y996" s="35"/>
      <c r="Z996" s="38" t="str">
        <f t="array" ref="Z996">IFERROR(xlookup(C:C,'Follow up.1'!A:A,'Follow up.1'!AF:AF),"-")</f>
        <v>-</v>
      </c>
      <c r="AA996" s="31"/>
      <c r="AB996" s="31"/>
      <c r="AC996" s="31"/>
      <c r="AD996" s="31"/>
      <c r="AE996" s="31"/>
      <c r="AF996" s="31"/>
      <c r="AG996" s="31"/>
      <c r="AH996" s="31"/>
      <c r="AI996" s="31"/>
      <c r="AJ996" s="31"/>
      <c r="AK996" s="31"/>
      <c r="AL996" s="31"/>
      <c r="AM996" s="31"/>
      <c r="AN996" s="39" t="str">
        <f t="array" ref="AN996">IFNA(TEXT(XLOOKUP(C:C,'Follow up.2'!B:B,'Follow up.2'!AF:AF),if(left(B996,1)="3","x", "mm/yyyy")), "-")</f>
        <v>-</v>
      </c>
      <c r="AO996" s="31"/>
      <c r="AP996" s="27"/>
      <c r="AQ996" s="3"/>
      <c r="AR996" s="3"/>
      <c r="AS996" s="3"/>
      <c r="AT996" s="3"/>
      <c r="AU996" s="3"/>
      <c r="AV996" s="3"/>
      <c r="AW996" s="3"/>
      <c r="AX996" s="3"/>
      <c r="AY996" s="3"/>
      <c r="AZ996" s="3"/>
      <c r="BA996" s="3"/>
      <c r="BB996" s="3"/>
      <c r="BC996" s="3"/>
      <c r="BD996" s="3"/>
      <c r="BE996" s="3"/>
      <c r="BF996" s="3"/>
      <c r="BG996" s="3"/>
      <c r="BH996" s="3"/>
      <c r="BI996" s="3"/>
    </row>
    <row r="997" ht="12.75" customHeight="1">
      <c r="A997" s="1"/>
      <c r="B997" s="1" t="str">
        <f t="array" ref="B997">ifna(iferror(xlookup(C:C,'1000'!A:A,'1000'!D:D),iferror(xlookup(C:C,'2000'!A:A,'2000'!D:D),xlookup(C:C,'3000'!A:A,'3000'!D:D))),"-")</f>
        <v>-</v>
      </c>
      <c r="C997" s="26">
        <v>949.0</v>
      </c>
      <c r="D997" s="27" t="s">
        <v>1105</v>
      </c>
      <c r="E997" s="27" t="s">
        <v>3708</v>
      </c>
      <c r="F997" s="27" t="s">
        <v>50</v>
      </c>
      <c r="G997" s="27" t="s">
        <v>785</v>
      </c>
      <c r="H997" s="28" t="s">
        <v>3709</v>
      </c>
      <c r="I997" s="29">
        <v>0.0</v>
      </c>
      <c r="J997" s="27" t="s">
        <v>1108</v>
      </c>
      <c r="K997" s="30" t="s">
        <v>42</v>
      </c>
      <c r="L997" s="31" t="s">
        <v>42</v>
      </c>
      <c r="M997" s="51" t="s">
        <v>895</v>
      </c>
      <c r="N997" s="153" t="s">
        <v>58</v>
      </c>
      <c r="O997" s="149" t="s">
        <v>58</v>
      </c>
      <c r="P997" s="35"/>
      <c r="Q997" s="35"/>
      <c r="R997" s="35"/>
      <c r="S997" s="35"/>
      <c r="T997" s="35"/>
      <c r="U997" s="35"/>
      <c r="V997" s="35"/>
      <c r="W997" s="35"/>
      <c r="X997" s="35"/>
      <c r="Y997" s="35"/>
      <c r="Z997" s="38" t="str">
        <f t="array" ref="Z997">IFERROR(xlookup(C:C,'Follow up.1'!A:A,'Follow up.1'!AF:AF),"-")</f>
        <v>-</v>
      </c>
      <c r="AA997" s="31"/>
      <c r="AB997" s="31"/>
      <c r="AC997" s="31"/>
      <c r="AD997" s="31"/>
      <c r="AE997" s="31"/>
      <c r="AF997" s="31"/>
      <c r="AG997" s="31"/>
      <c r="AH997" s="31"/>
      <c r="AI997" s="31"/>
      <c r="AJ997" s="31"/>
      <c r="AK997" s="31"/>
      <c r="AL997" s="31"/>
      <c r="AM997" s="31"/>
      <c r="AN997" s="39" t="str">
        <f t="array" ref="AN997">IFNA(TEXT(XLOOKUP(C:C,'Follow up.2'!B:B,'Follow up.2'!AF:AF),if(left(B997,1)="3","x", "mm/yyyy")), "-")</f>
        <v>-</v>
      </c>
      <c r="AO997" s="31"/>
      <c r="AP997" s="27"/>
      <c r="AQ997" s="3"/>
      <c r="AR997" s="3"/>
      <c r="AS997" s="3"/>
      <c r="AT997" s="3"/>
      <c r="AU997" s="3"/>
      <c r="AV997" s="3"/>
      <c r="AW997" s="3"/>
      <c r="AX997" s="3"/>
      <c r="AY997" s="3"/>
      <c r="AZ997" s="3"/>
      <c r="BA997" s="3"/>
      <c r="BB997" s="3"/>
      <c r="BC997" s="3"/>
      <c r="BD997" s="3"/>
      <c r="BE997" s="3"/>
      <c r="BF997" s="3"/>
      <c r="BG997" s="3"/>
      <c r="BH997" s="3"/>
      <c r="BI997" s="3"/>
    </row>
    <row r="998" ht="12.75" customHeight="1">
      <c r="A998" s="1"/>
      <c r="B998" s="1" t="str">
        <f t="array" ref="B998">ifna(iferror(xlookup(C:C,'1000'!A:A,'1000'!D:D),iferror(xlookup(C:C,'2000'!A:A,'2000'!D:D),xlookup(C:C,'3000'!A:A,'3000'!D:D))),"-")</f>
        <v>-</v>
      </c>
      <c r="C998" s="26">
        <v>1052.0</v>
      </c>
      <c r="D998" s="27" t="s">
        <v>2644</v>
      </c>
      <c r="E998" s="27" t="s">
        <v>1231</v>
      </c>
      <c r="F998" s="27" t="s">
        <v>50</v>
      </c>
      <c r="G998" s="27" t="s">
        <v>785</v>
      </c>
      <c r="H998" s="28" t="s">
        <v>3710</v>
      </c>
      <c r="I998" s="29" t="s">
        <v>3711</v>
      </c>
      <c r="J998" s="27" t="s">
        <v>3712</v>
      </c>
      <c r="K998" s="30" t="s">
        <v>42</v>
      </c>
      <c r="L998" s="31" t="s">
        <v>42</v>
      </c>
      <c r="M998" s="51" t="s">
        <v>895</v>
      </c>
      <c r="N998" s="153" t="s">
        <v>58</v>
      </c>
      <c r="O998" s="149" t="s">
        <v>58</v>
      </c>
      <c r="P998" s="35" t="s">
        <v>46</v>
      </c>
      <c r="Q998" s="35"/>
      <c r="R998" s="35"/>
      <c r="S998" s="35"/>
      <c r="T998" s="35"/>
      <c r="U998" s="35"/>
      <c r="V998" s="35"/>
      <c r="W998" s="35"/>
      <c r="X998" s="35"/>
      <c r="Y998" s="35"/>
      <c r="Z998" s="38" t="str">
        <f t="array" ref="Z998">IFERROR(xlookup(C:C,'Follow up.1'!A:A,'Follow up.1'!AF:AF),"-")</f>
        <v>-</v>
      </c>
      <c r="AA998" s="31"/>
      <c r="AB998" s="31"/>
      <c r="AC998" s="31"/>
      <c r="AD998" s="31"/>
      <c r="AE998" s="31"/>
      <c r="AF998" s="31"/>
      <c r="AG998" s="31"/>
      <c r="AH998" s="31"/>
      <c r="AI998" s="31"/>
      <c r="AJ998" s="31"/>
      <c r="AK998" s="31"/>
      <c r="AL998" s="31"/>
      <c r="AM998" s="31"/>
      <c r="AN998" s="39" t="str">
        <f t="array" ref="AN998">IFNA(TEXT(XLOOKUP(C:C,'Follow up.2'!B:B,'Follow up.2'!AF:AF), "mm/yyyy"), "-")</f>
        <v>-</v>
      </c>
      <c r="AO998" s="31"/>
      <c r="AP998" s="27"/>
      <c r="AQ998" s="3"/>
      <c r="AR998" s="3"/>
      <c r="AS998" s="3"/>
      <c r="AT998" s="3"/>
      <c r="AU998" s="3"/>
      <c r="AV998" s="3"/>
      <c r="AW998" s="3"/>
      <c r="AX998" s="3"/>
      <c r="AY998" s="3"/>
      <c r="AZ998" s="3"/>
      <c r="BA998" s="3"/>
      <c r="BB998" s="3"/>
      <c r="BC998" s="3"/>
      <c r="BD998" s="3"/>
      <c r="BE998" s="3"/>
      <c r="BF998" s="3"/>
      <c r="BG998" s="3"/>
      <c r="BH998" s="3"/>
      <c r="BI998" s="3"/>
    </row>
    <row r="999" ht="12.75" customHeight="1">
      <c r="A999" s="1"/>
      <c r="B999" s="1" t="str">
        <f t="array" ref="B999">ifna(iferror(xlookup(C:C,'1000'!A:A,'1000'!D:D),iferror(xlookup(C:C,'2000'!A:A,'2000'!D:D),xlookup(C:C,'3000'!A:A,'3000'!D:D))),"-")</f>
        <v>-</v>
      </c>
      <c r="C999" s="26">
        <v>1054.0</v>
      </c>
      <c r="D999" s="27" t="s">
        <v>3713</v>
      </c>
      <c r="E999" s="53" t="s">
        <v>3714</v>
      </c>
      <c r="F999" s="53" t="s">
        <v>50</v>
      </c>
      <c r="G999" s="27" t="s">
        <v>785</v>
      </c>
      <c r="H999" s="28" t="s">
        <v>3715</v>
      </c>
      <c r="I999" s="29">
        <v>0.0</v>
      </c>
      <c r="J999" s="27" t="s">
        <v>3716</v>
      </c>
      <c r="K999" s="30" t="s">
        <v>42</v>
      </c>
      <c r="L999" s="31" t="s">
        <v>42</v>
      </c>
      <c r="M999" s="51" t="s">
        <v>895</v>
      </c>
      <c r="N999" s="153" t="s">
        <v>58</v>
      </c>
      <c r="O999" s="149" t="s">
        <v>58</v>
      </c>
      <c r="P999" s="35" t="s">
        <v>46</v>
      </c>
      <c r="Q999" s="35"/>
      <c r="R999" s="35"/>
      <c r="S999" s="35"/>
      <c r="T999" s="35"/>
      <c r="U999" s="35"/>
      <c r="V999" s="35"/>
      <c r="W999" s="35"/>
      <c r="X999" s="35"/>
      <c r="Y999" s="35"/>
      <c r="Z999" s="38" t="str">
        <f t="array" ref="Z999">IFERROR(xlookup(C:C,'Follow up.1'!A:A,'Follow up.1'!AF:AF),"-")</f>
        <v>-</v>
      </c>
      <c r="AA999" s="31"/>
      <c r="AB999" s="31"/>
      <c r="AC999" s="31"/>
      <c r="AD999" s="31"/>
      <c r="AE999" s="31"/>
      <c r="AF999" s="31"/>
      <c r="AG999" s="31"/>
      <c r="AH999" s="31"/>
      <c r="AI999" s="31"/>
      <c r="AJ999" s="31"/>
      <c r="AK999" s="31"/>
      <c r="AL999" s="31"/>
      <c r="AM999" s="31"/>
      <c r="AN999" s="39" t="str">
        <f t="array" ref="AN999">IFNA(TEXT(XLOOKUP(C:C,'Follow up.2'!B:B,'Follow up.2'!AF:AF), "mm/yyyy"), "-")</f>
        <v>-</v>
      </c>
      <c r="AO999" s="31"/>
      <c r="AP999" s="27"/>
      <c r="AQ999" s="3"/>
      <c r="AR999" s="3"/>
      <c r="AS999" s="3"/>
      <c r="AT999" s="3"/>
      <c r="AU999" s="3"/>
      <c r="AV999" s="3"/>
      <c r="AW999" s="3"/>
      <c r="AX999" s="3"/>
      <c r="AY999" s="3"/>
      <c r="AZ999" s="3"/>
      <c r="BA999" s="3"/>
      <c r="BB999" s="3"/>
      <c r="BC999" s="3"/>
      <c r="BD999" s="3"/>
      <c r="BE999" s="3"/>
      <c r="BF999" s="3"/>
      <c r="BG999" s="3"/>
      <c r="BH999" s="3"/>
      <c r="BI999" s="3"/>
    </row>
    <row r="1000" ht="12.75" customHeight="1">
      <c r="A1000" s="1"/>
      <c r="B1000" s="1" t="str">
        <f t="array" ref="B1000">ifna(iferror(xlookup(C:C,'1000'!A:A,'1000'!D:D),iferror(xlookup(C:C,'2000'!A:A,'2000'!D:D),xlookup(C:C,'3000'!A:A,'3000'!D:D))),"-")</f>
        <v>-</v>
      </c>
      <c r="C1000" s="26">
        <v>1097.0</v>
      </c>
      <c r="D1000" s="27" t="s">
        <v>3717</v>
      </c>
      <c r="E1000" s="27" t="s">
        <v>3718</v>
      </c>
      <c r="F1000" s="27" t="s">
        <v>50</v>
      </c>
      <c r="G1000" s="27" t="s">
        <v>785</v>
      </c>
      <c r="H1000" s="28" t="s">
        <v>3719</v>
      </c>
      <c r="I1000" s="29">
        <v>0.0</v>
      </c>
      <c r="J1000" s="27" t="s">
        <v>3720</v>
      </c>
      <c r="K1000" s="30" t="s">
        <v>42</v>
      </c>
      <c r="L1000" s="31" t="s">
        <v>42</v>
      </c>
      <c r="M1000" s="51" t="s">
        <v>895</v>
      </c>
      <c r="N1000" s="153" t="s">
        <v>58</v>
      </c>
      <c r="O1000" s="149" t="s">
        <v>58</v>
      </c>
      <c r="P1000" s="35" t="s">
        <v>46</v>
      </c>
      <c r="Q1000" s="35"/>
      <c r="R1000" s="35"/>
      <c r="S1000" s="35"/>
      <c r="T1000" s="35"/>
      <c r="U1000" s="35"/>
      <c r="V1000" s="35"/>
      <c r="W1000" s="35"/>
      <c r="X1000" s="35"/>
      <c r="Y1000" s="35"/>
      <c r="Z1000" s="38" t="str">
        <f t="array" ref="Z1000">IFERROR(xlookup(C:C,'Follow up.1'!A:A,'Follow up.1'!AF:AF),"-")</f>
        <v>-</v>
      </c>
      <c r="AA1000" s="31"/>
      <c r="AB1000" s="31"/>
      <c r="AC1000" s="31"/>
      <c r="AD1000" s="31"/>
      <c r="AE1000" s="31"/>
      <c r="AF1000" s="31"/>
      <c r="AG1000" s="31"/>
      <c r="AH1000" s="31"/>
      <c r="AI1000" s="31"/>
      <c r="AJ1000" s="31"/>
      <c r="AK1000" s="31"/>
      <c r="AL1000" s="31"/>
      <c r="AM1000" s="31"/>
      <c r="AN1000" s="39" t="str">
        <f t="array" ref="AN1000">IFNA(TEXT(XLOOKUP(C:C,'Follow up.2'!B:B,'Follow up.2'!AF:AF), "mm/yyyy"), "-")</f>
        <v>-</v>
      </c>
      <c r="AO1000" s="31"/>
      <c r="AP1000" s="27"/>
      <c r="AQ1000" s="3"/>
      <c r="AR1000" s="3"/>
      <c r="AS1000" s="3"/>
      <c r="AT1000" s="3"/>
      <c r="AU1000" s="3"/>
      <c r="AV1000" s="3"/>
      <c r="AW1000" s="3"/>
      <c r="AX1000" s="3"/>
      <c r="AY1000" s="3"/>
      <c r="AZ1000" s="3"/>
      <c r="BA1000" s="3"/>
      <c r="BB1000" s="3"/>
      <c r="BC1000" s="3"/>
      <c r="BD1000" s="3"/>
      <c r="BE1000" s="3"/>
      <c r="BF1000" s="3"/>
      <c r="BG1000" s="3"/>
      <c r="BH1000" s="3"/>
      <c r="BI1000" s="3"/>
    </row>
    <row r="1001" ht="12.75" customHeight="1">
      <c r="A1001" s="1"/>
      <c r="B1001" s="1" t="str">
        <f t="array" ref="B1001">ifna(iferror(xlookup(C:C,'1000'!A:A,'1000'!D:D),iferror(xlookup(C:C,'2000'!A:A,'2000'!D:D),xlookup(C:C,'3000'!A:A,'3000'!D:D))),"-")</f>
        <v>-</v>
      </c>
      <c r="C1001" s="26">
        <v>768.0</v>
      </c>
      <c r="D1001" s="27" t="s">
        <v>657</v>
      </c>
      <c r="E1001" s="27" t="s">
        <v>2781</v>
      </c>
      <c r="F1001" s="27" t="s">
        <v>50</v>
      </c>
      <c r="G1001" s="27" t="s">
        <v>434</v>
      </c>
      <c r="H1001" s="28" t="s">
        <v>2782</v>
      </c>
      <c r="I1001" s="29">
        <v>0.0</v>
      </c>
      <c r="J1001" s="27" t="s">
        <v>2783</v>
      </c>
      <c r="K1001" s="30" t="s">
        <v>392</v>
      </c>
      <c r="L1001" s="31" t="s">
        <v>392</v>
      </c>
      <c r="M1001" s="51" t="s">
        <v>895</v>
      </c>
      <c r="N1001" s="153" t="s">
        <v>58</v>
      </c>
      <c r="O1001" s="149" t="s">
        <v>58</v>
      </c>
      <c r="P1001" s="35" t="s">
        <v>45</v>
      </c>
      <c r="Q1001" s="35" t="s">
        <v>45</v>
      </c>
      <c r="R1001" s="35" t="s">
        <v>45</v>
      </c>
      <c r="S1001" s="35" t="s">
        <v>45</v>
      </c>
      <c r="T1001" s="35"/>
      <c r="U1001" s="35"/>
      <c r="V1001" s="35"/>
      <c r="W1001" s="35"/>
      <c r="X1001" s="35"/>
      <c r="Y1001" s="35"/>
      <c r="Z1001" s="38" t="str">
        <f t="array" ref="Z1001">IFERROR(xlookup(C:C,'Follow up.1'!A:A,'Follow up.1'!AF:AF),"-")</f>
        <v>-</v>
      </c>
      <c r="AA1001" s="31"/>
      <c r="AB1001" s="31"/>
      <c r="AC1001" s="31"/>
      <c r="AD1001" s="31"/>
      <c r="AE1001" s="31"/>
      <c r="AF1001" s="31"/>
      <c r="AG1001" s="31"/>
      <c r="AH1001" s="31"/>
      <c r="AI1001" s="31"/>
      <c r="AJ1001" s="31"/>
      <c r="AK1001" s="31"/>
      <c r="AL1001" s="31"/>
      <c r="AM1001" s="31"/>
      <c r="AN1001" s="39" t="str">
        <f t="array" ref="AN1001">IFNA(TEXT(XLOOKUP(C:C,'Follow up.2'!B:B,'Follow up.2'!AF:AF),if(left(B1001,1)="3","x", "mm/yyyy")), "-")</f>
        <v>-</v>
      </c>
      <c r="AO1001" s="31"/>
      <c r="AP1001" s="27"/>
      <c r="AQ1001" s="3"/>
      <c r="AR1001" s="3"/>
      <c r="AS1001" s="3"/>
      <c r="AT1001" s="3"/>
      <c r="AU1001" s="3"/>
      <c r="AV1001" s="3"/>
      <c r="AW1001" s="3"/>
      <c r="AX1001" s="231"/>
      <c r="AY1001" s="232"/>
      <c r="AZ1001" s="232"/>
      <c r="BA1001" s="232"/>
      <c r="BB1001" s="232"/>
      <c r="BC1001" s="232"/>
      <c r="BD1001" s="232"/>
      <c r="BE1001" s="232"/>
      <c r="BF1001" s="232"/>
      <c r="BG1001" s="232"/>
      <c r="BH1001" s="232"/>
      <c r="BI1001" s="232"/>
    </row>
    <row r="1002" ht="13.5" customHeight="1">
      <c r="A1002" s="1"/>
      <c r="B1002" s="1" t="str">
        <f t="array" ref="B1002">ifna(iferror(xlookup(C:C,'1000'!A:A,'1000'!D:D),iferror(xlookup(C:C,'2000'!A:A,'2000'!D:D),xlookup(C:C,'3000'!A:A,'3000'!D:D))),"-")</f>
        <v>-</v>
      </c>
      <c r="C1002" s="26">
        <v>900.0</v>
      </c>
      <c r="D1002" s="27" t="s">
        <v>3721</v>
      </c>
      <c r="E1002" s="27" t="s">
        <v>1400</v>
      </c>
      <c r="F1002" s="27" t="s">
        <v>50</v>
      </c>
      <c r="G1002" s="27" t="s">
        <v>434</v>
      </c>
      <c r="H1002" s="28" t="s">
        <v>3722</v>
      </c>
      <c r="I1002" s="29">
        <v>0.0</v>
      </c>
      <c r="J1002" s="241" t="s">
        <v>3723</v>
      </c>
      <c r="K1002" s="30" t="s">
        <v>42</v>
      </c>
      <c r="L1002" s="27" t="s">
        <v>42</v>
      </c>
      <c r="M1002" s="51" t="s">
        <v>895</v>
      </c>
      <c r="N1002" s="153" t="s">
        <v>58</v>
      </c>
      <c r="O1002" s="149" t="s">
        <v>58</v>
      </c>
      <c r="P1002" s="66"/>
      <c r="Q1002" s="66"/>
      <c r="R1002" s="66"/>
      <c r="S1002" s="66"/>
      <c r="T1002" s="66"/>
      <c r="U1002" s="66"/>
      <c r="V1002" s="66"/>
      <c r="W1002" s="66"/>
      <c r="X1002" s="66"/>
      <c r="Y1002" s="66"/>
      <c r="Z1002" s="38" t="str">
        <f t="array" ref="Z1002">IFERROR(xlookup(C:C,'Follow up.1'!A:A,'Follow up.1'!AF:AF),"-")</f>
        <v>-</v>
      </c>
      <c r="AA1002" s="27"/>
      <c r="AB1002" s="27"/>
      <c r="AC1002" s="27"/>
      <c r="AD1002" s="27"/>
      <c r="AE1002" s="27"/>
      <c r="AF1002" s="27"/>
      <c r="AG1002" s="27"/>
      <c r="AH1002" s="27"/>
      <c r="AI1002" s="27"/>
      <c r="AJ1002" s="27"/>
      <c r="AK1002" s="27"/>
      <c r="AL1002" s="27"/>
      <c r="AM1002" s="27"/>
      <c r="AN1002" s="39" t="str">
        <f t="array" ref="AN1002">IFNA(TEXT(XLOOKUP(C:C,'Follow up.2'!B:B,'Follow up.2'!AF:AF),if(left(B1002,1)="3","x", "mm/yyyy")), "-")</f>
        <v>-</v>
      </c>
      <c r="AO1002" s="27"/>
      <c r="AP1002" s="27"/>
      <c r="AQ1002" s="3"/>
      <c r="AR1002" s="3"/>
      <c r="AS1002" s="3"/>
      <c r="AT1002" s="3"/>
      <c r="AU1002" s="3"/>
      <c r="AV1002" s="3"/>
      <c r="AW1002" s="3"/>
      <c r="AX1002" s="3"/>
      <c r="AY1002" s="3"/>
      <c r="AZ1002" s="3"/>
      <c r="BA1002" s="3"/>
      <c r="BB1002" s="3"/>
      <c r="BC1002" s="3"/>
      <c r="BD1002" s="3"/>
      <c r="BE1002" s="3"/>
      <c r="BF1002" s="3"/>
      <c r="BG1002" s="3"/>
      <c r="BH1002" s="3"/>
      <c r="BI1002" s="3"/>
    </row>
    <row r="1003" ht="12.75" customHeight="1">
      <c r="A1003" s="1"/>
      <c r="B1003" s="1" t="str">
        <f t="array" ref="B1003">ifna(iferror(xlookup(C:C,'1000'!A:A,'1000'!D:D),iferror(xlookup(C:C,'2000'!A:A,'2000'!D:D),xlookup(C:C,'3000'!A:A,'3000'!D:D))),"-")</f>
        <v>-</v>
      </c>
      <c r="C1003" s="26">
        <v>909.0</v>
      </c>
      <c r="D1003" s="27" t="s">
        <v>3724</v>
      </c>
      <c r="E1003" s="27" t="s">
        <v>3725</v>
      </c>
      <c r="F1003" s="27" t="s">
        <v>50</v>
      </c>
      <c r="G1003" s="27" t="s">
        <v>434</v>
      </c>
      <c r="H1003" s="28" t="s">
        <v>3726</v>
      </c>
      <c r="I1003" s="29" t="s">
        <v>3727</v>
      </c>
      <c r="J1003" s="27" t="s">
        <v>3728</v>
      </c>
      <c r="K1003" s="30" t="s">
        <v>42</v>
      </c>
      <c r="L1003" s="27" t="s">
        <v>42</v>
      </c>
      <c r="M1003" s="51" t="s">
        <v>895</v>
      </c>
      <c r="N1003" s="153" t="s">
        <v>58</v>
      </c>
      <c r="O1003" s="149" t="s">
        <v>58</v>
      </c>
      <c r="P1003" s="66"/>
      <c r="Q1003" s="66"/>
      <c r="R1003" s="66"/>
      <c r="S1003" s="66"/>
      <c r="T1003" s="66"/>
      <c r="U1003" s="66"/>
      <c r="V1003" s="66"/>
      <c r="W1003" s="66"/>
      <c r="X1003" s="66"/>
      <c r="Y1003" s="66"/>
      <c r="Z1003" s="38" t="str">
        <f t="array" ref="Z1003">IFERROR(xlookup(C:C,'Follow up.1'!A:A,'Follow up.1'!AF:AF),"-")</f>
        <v>-</v>
      </c>
      <c r="AA1003" s="27"/>
      <c r="AB1003" s="27"/>
      <c r="AC1003" s="27"/>
      <c r="AD1003" s="27"/>
      <c r="AE1003" s="27"/>
      <c r="AF1003" s="27"/>
      <c r="AG1003" s="27"/>
      <c r="AH1003" s="27"/>
      <c r="AI1003" s="27"/>
      <c r="AJ1003" s="27"/>
      <c r="AK1003" s="27"/>
      <c r="AL1003" s="27"/>
      <c r="AM1003" s="27"/>
      <c r="AN1003" s="39" t="str">
        <f t="array" ref="AN1003">IFNA(TEXT(XLOOKUP(C:C,'Follow up.2'!B:B,'Follow up.2'!AF:AF),if(left(B1003,1)="3","x", "mm/yyyy")), "-")</f>
        <v>-</v>
      </c>
      <c r="AO1003" s="27"/>
      <c r="AP1003" s="27"/>
      <c r="AQ1003" s="3"/>
      <c r="AR1003" s="3"/>
      <c r="AS1003" s="3"/>
      <c r="AT1003" s="3"/>
      <c r="AU1003" s="3"/>
      <c r="AV1003" s="3"/>
      <c r="AW1003" s="3"/>
      <c r="AX1003" s="3"/>
      <c r="AY1003" s="3"/>
      <c r="AZ1003" s="3"/>
      <c r="BA1003" s="3"/>
      <c r="BB1003" s="3"/>
      <c r="BC1003" s="3"/>
      <c r="BD1003" s="3"/>
      <c r="BE1003" s="3"/>
      <c r="BF1003" s="3"/>
      <c r="BG1003" s="3"/>
      <c r="BH1003" s="3"/>
      <c r="BI1003" s="3"/>
    </row>
    <row r="1004" ht="12.75" customHeight="1">
      <c r="A1004" s="1"/>
      <c r="B1004" s="1" t="str">
        <f t="array" ref="B1004">ifna(iferror(xlookup(C:C,'1000'!A:A,'1000'!D:D),iferror(xlookup(C:C,'2000'!A:A,'2000'!D:D),xlookup(C:C,'3000'!A:A,'3000'!D:D))),"-")</f>
        <v>-</v>
      </c>
      <c r="C1004" s="26">
        <v>911.0</v>
      </c>
      <c r="D1004" s="27" t="s">
        <v>1280</v>
      </c>
      <c r="E1004" s="27" t="s">
        <v>3729</v>
      </c>
      <c r="F1004" s="27" t="s">
        <v>50</v>
      </c>
      <c r="G1004" s="27" t="s">
        <v>434</v>
      </c>
      <c r="H1004" s="28" t="s">
        <v>3730</v>
      </c>
      <c r="I1004" s="29">
        <v>0.0</v>
      </c>
      <c r="J1004" s="27" t="s">
        <v>3731</v>
      </c>
      <c r="K1004" s="30" t="s">
        <v>42</v>
      </c>
      <c r="L1004" s="27" t="s">
        <v>42</v>
      </c>
      <c r="M1004" s="51" t="s">
        <v>895</v>
      </c>
      <c r="N1004" s="153" t="s">
        <v>58</v>
      </c>
      <c r="O1004" s="149" t="s">
        <v>58</v>
      </c>
      <c r="P1004" s="66"/>
      <c r="Q1004" s="66"/>
      <c r="R1004" s="66"/>
      <c r="S1004" s="66"/>
      <c r="T1004" s="66"/>
      <c r="U1004" s="66"/>
      <c r="V1004" s="66"/>
      <c r="W1004" s="66"/>
      <c r="X1004" s="66"/>
      <c r="Y1004" s="66"/>
      <c r="Z1004" s="38" t="str">
        <f t="array" ref="Z1004">IFERROR(xlookup(C:C,'Follow up.1'!A:A,'Follow up.1'!AF:AF),"-")</f>
        <v>-</v>
      </c>
      <c r="AA1004" s="27"/>
      <c r="AB1004" s="27"/>
      <c r="AC1004" s="27"/>
      <c r="AD1004" s="27"/>
      <c r="AE1004" s="27"/>
      <c r="AF1004" s="27"/>
      <c r="AG1004" s="27"/>
      <c r="AH1004" s="27"/>
      <c r="AI1004" s="27"/>
      <c r="AJ1004" s="27"/>
      <c r="AK1004" s="27"/>
      <c r="AL1004" s="27"/>
      <c r="AM1004" s="27"/>
      <c r="AN1004" s="39" t="str">
        <f t="array" ref="AN1004">IFNA(TEXT(XLOOKUP(C:C,'Follow up.2'!B:B,'Follow up.2'!AF:AF),if(left(B1004,1)="3","x", "mm/yyyy")), "-")</f>
        <v>-</v>
      </c>
      <c r="AO1004" s="27"/>
      <c r="AP1004" s="27"/>
      <c r="AQ1004" s="3"/>
      <c r="AR1004" s="3"/>
      <c r="AS1004" s="3"/>
      <c r="AT1004" s="3"/>
      <c r="AU1004" s="3"/>
      <c r="AV1004" s="3"/>
      <c r="AW1004" s="3"/>
      <c r="AX1004" s="3"/>
      <c r="AY1004" s="3"/>
      <c r="AZ1004" s="3"/>
      <c r="BA1004" s="3"/>
      <c r="BB1004" s="3"/>
      <c r="BC1004" s="3"/>
      <c r="BD1004" s="3"/>
      <c r="BE1004" s="3"/>
      <c r="BF1004" s="3"/>
      <c r="BG1004" s="3"/>
      <c r="BH1004" s="3"/>
      <c r="BI1004" s="3"/>
    </row>
    <row r="1005" ht="12.75" customHeight="1">
      <c r="A1005" s="1"/>
      <c r="B1005" s="1" t="str">
        <f t="array" ref="B1005">ifna(iferror(xlookup(C:C,'1000'!A:A,'1000'!D:D),iferror(xlookup(C:C,'2000'!A:A,'2000'!D:D),xlookup(C:C,'3000'!A:A,'3000'!D:D))),"-")</f>
        <v>-</v>
      </c>
      <c r="C1005" s="26">
        <v>982.0</v>
      </c>
      <c r="D1005" s="27" t="s">
        <v>1966</v>
      </c>
      <c r="E1005" s="27" t="s">
        <v>3732</v>
      </c>
      <c r="F1005" s="27" t="s">
        <v>50</v>
      </c>
      <c r="G1005" s="27" t="s">
        <v>434</v>
      </c>
      <c r="H1005" s="28" t="s">
        <v>3733</v>
      </c>
      <c r="I1005" s="29">
        <v>0.0</v>
      </c>
      <c r="J1005" s="27" t="s">
        <v>3734</v>
      </c>
      <c r="K1005" s="30" t="s">
        <v>42</v>
      </c>
      <c r="L1005" s="31" t="s">
        <v>42</v>
      </c>
      <c r="M1005" s="51" t="s">
        <v>895</v>
      </c>
      <c r="N1005" s="153" t="s">
        <v>58</v>
      </c>
      <c r="O1005" s="149" t="s">
        <v>58</v>
      </c>
      <c r="P1005" s="35"/>
      <c r="Q1005" s="35"/>
      <c r="R1005" s="35"/>
      <c r="S1005" s="35"/>
      <c r="T1005" s="35"/>
      <c r="U1005" s="35"/>
      <c r="V1005" s="35"/>
      <c r="W1005" s="35"/>
      <c r="X1005" s="35"/>
      <c r="Y1005" s="35"/>
      <c r="Z1005" s="38" t="str">
        <f t="array" ref="Z1005">IFERROR(xlookup(C:C,'Follow up.1'!A:A,'Follow up.1'!AF:AF),"-")</f>
        <v>-</v>
      </c>
      <c r="AA1005" s="31"/>
      <c r="AB1005" s="31"/>
      <c r="AC1005" s="31"/>
      <c r="AD1005" s="31"/>
      <c r="AE1005" s="31"/>
      <c r="AF1005" s="31"/>
      <c r="AG1005" s="31"/>
      <c r="AH1005" s="31"/>
      <c r="AI1005" s="31"/>
      <c r="AJ1005" s="31"/>
      <c r="AK1005" s="31"/>
      <c r="AL1005" s="31"/>
      <c r="AM1005" s="31"/>
      <c r="AN1005" s="39" t="str">
        <f t="array" ref="AN1005">IFNA(TEXT(XLOOKUP(C:C,'Follow up.2'!B:B,'Follow up.2'!AF:AF),if(left(B1005,1)="3","x", "mm/yyyy")), "-")</f>
        <v>-</v>
      </c>
      <c r="AO1005" s="31"/>
      <c r="AP1005" s="27"/>
      <c r="AQ1005" s="3"/>
      <c r="AR1005" s="3"/>
      <c r="AS1005" s="3"/>
      <c r="AT1005" s="3"/>
      <c r="AU1005" s="3"/>
      <c r="AV1005" s="3"/>
      <c r="AW1005" s="3"/>
      <c r="AX1005" s="3"/>
      <c r="AY1005" s="3"/>
      <c r="AZ1005" s="3"/>
      <c r="BA1005" s="3"/>
      <c r="BB1005" s="3"/>
      <c r="BC1005" s="3"/>
      <c r="BD1005" s="3"/>
      <c r="BE1005" s="3"/>
      <c r="BF1005" s="3"/>
      <c r="BG1005" s="3"/>
      <c r="BH1005" s="3"/>
      <c r="BI1005" s="3"/>
    </row>
    <row r="1006" ht="12.75" customHeight="1">
      <c r="A1006" s="1"/>
      <c r="B1006" s="1" t="str">
        <f t="array" ref="B1006">ifna(iferror(xlookup(C:C,'1000'!A:A,'1000'!D:D),iferror(xlookup(C:C,'2000'!A:A,'2000'!D:D),xlookup(C:C,'3000'!A:A,'3000'!D:D))),"-")</f>
        <v>-</v>
      </c>
      <c r="C1006" s="26">
        <v>1041.0</v>
      </c>
      <c r="D1006" s="27" t="s">
        <v>3735</v>
      </c>
      <c r="E1006" s="27" t="s">
        <v>3736</v>
      </c>
      <c r="F1006" s="27" t="s">
        <v>50</v>
      </c>
      <c r="G1006" s="27" t="s">
        <v>434</v>
      </c>
      <c r="H1006" s="28" t="s">
        <v>3737</v>
      </c>
      <c r="I1006" s="29">
        <v>0.0</v>
      </c>
      <c r="J1006" s="27" t="s">
        <v>3738</v>
      </c>
      <c r="K1006" s="30" t="s">
        <v>42</v>
      </c>
      <c r="L1006" s="31" t="s">
        <v>42</v>
      </c>
      <c r="M1006" s="51" t="s">
        <v>895</v>
      </c>
      <c r="N1006" s="153" t="s">
        <v>58</v>
      </c>
      <c r="O1006" s="149" t="s">
        <v>58</v>
      </c>
      <c r="P1006" s="35" t="s">
        <v>45</v>
      </c>
      <c r="Q1006" s="35" t="s">
        <v>76</v>
      </c>
      <c r="R1006" s="35"/>
      <c r="S1006" s="35"/>
      <c r="T1006" s="35"/>
      <c r="U1006" s="35"/>
      <c r="V1006" s="35"/>
      <c r="W1006" s="35"/>
      <c r="X1006" s="35"/>
      <c r="Y1006" s="35"/>
      <c r="Z1006" s="38" t="str">
        <f t="array" ref="Z1006">IFERROR(xlookup(C:C,'Follow up.1'!A:A,'Follow up.1'!AF:AF),"-")</f>
        <v>-</v>
      </c>
      <c r="AA1006" s="31"/>
      <c r="AB1006" s="31"/>
      <c r="AC1006" s="31"/>
      <c r="AD1006" s="31"/>
      <c r="AE1006" s="31"/>
      <c r="AF1006" s="31"/>
      <c r="AG1006" s="31"/>
      <c r="AH1006" s="31"/>
      <c r="AI1006" s="31"/>
      <c r="AJ1006" s="31"/>
      <c r="AK1006" s="31"/>
      <c r="AL1006" s="31"/>
      <c r="AM1006" s="31"/>
      <c r="AN1006" s="39" t="str">
        <f t="array" ref="AN1006">IFNA(TEXT(XLOOKUP(C:C,'Follow up.2'!B:B,'Follow up.2'!AF:AF),if(left(B1006,1)="3","x", "mm/yyyy")), "-")</f>
        <v>-</v>
      </c>
      <c r="AO1006" s="31"/>
      <c r="AP1006" s="27"/>
      <c r="AQ1006" s="3"/>
      <c r="AR1006" s="3"/>
      <c r="AS1006" s="3"/>
      <c r="AT1006" s="3"/>
      <c r="AU1006" s="3"/>
      <c r="AV1006" s="3"/>
      <c r="AW1006" s="3"/>
      <c r="AX1006" s="3"/>
      <c r="AY1006" s="3"/>
      <c r="AZ1006" s="3"/>
      <c r="BA1006" s="3"/>
      <c r="BB1006" s="3"/>
      <c r="BC1006" s="3"/>
      <c r="BD1006" s="3"/>
      <c r="BE1006" s="3"/>
      <c r="BF1006" s="3"/>
      <c r="BG1006" s="3"/>
      <c r="BH1006" s="3"/>
      <c r="BI1006" s="3"/>
    </row>
    <row r="1007" ht="12.75" customHeight="1">
      <c r="A1007" s="1"/>
      <c r="B1007" s="1" t="str">
        <f t="array" ref="B1007">ifna(iferror(xlookup(C:C,'1000'!A:A,'1000'!D:D),iferror(xlookup(C:C,'2000'!A:A,'2000'!D:D),xlookup(C:C,'3000'!A:A,'3000'!D:D))),"-")</f>
        <v>-</v>
      </c>
      <c r="C1007" s="26">
        <v>1042.0</v>
      </c>
      <c r="D1007" s="27" t="s">
        <v>3739</v>
      </c>
      <c r="E1007" s="27" t="s">
        <v>3736</v>
      </c>
      <c r="F1007" s="27" t="s">
        <v>50</v>
      </c>
      <c r="G1007" s="27" t="s">
        <v>434</v>
      </c>
      <c r="H1007" s="28" t="s">
        <v>3737</v>
      </c>
      <c r="I1007" s="29">
        <v>0.0</v>
      </c>
      <c r="J1007" s="27" t="s">
        <v>3738</v>
      </c>
      <c r="K1007" s="30" t="s">
        <v>42</v>
      </c>
      <c r="L1007" s="31" t="s">
        <v>42</v>
      </c>
      <c r="M1007" s="51" t="s">
        <v>895</v>
      </c>
      <c r="N1007" s="153" t="s">
        <v>58</v>
      </c>
      <c r="O1007" s="149" t="s">
        <v>58</v>
      </c>
      <c r="P1007" s="35" t="s">
        <v>45</v>
      </c>
      <c r="Q1007" s="35" t="s">
        <v>76</v>
      </c>
      <c r="R1007" s="35"/>
      <c r="S1007" s="35"/>
      <c r="T1007" s="35"/>
      <c r="U1007" s="35"/>
      <c r="V1007" s="35"/>
      <c r="W1007" s="35"/>
      <c r="X1007" s="35"/>
      <c r="Y1007" s="35"/>
      <c r="Z1007" s="38" t="str">
        <f t="array" ref="Z1007">IFERROR(xlookup(C:C,'Follow up.1'!A:A,'Follow up.1'!AF:AF),"-")</f>
        <v>-</v>
      </c>
      <c r="AA1007" s="31"/>
      <c r="AB1007" s="31"/>
      <c r="AC1007" s="31"/>
      <c r="AD1007" s="31"/>
      <c r="AE1007" s="31"/>
      <c r="AF1007" s="31"/>
      <c r="AG1007" s="31"/>
      <c r="AH1007" s="31"/>
      <c r="AI1007" s="31"/>
      <c r="AJ1007" s="31"/>
      <c r="AK1007" s="31"/>
      <c r="AL1007" s="31"/>
      <c r="AM1007" s="31"/>
      <c r="AN1007" s="39" t="str">
        <f t="array" ref="AN1007">IFNA(TEXT(XLOOKUP(C:C,'Follow up.2'!B:B,'Follow up.2'!AF:AF), "mm/yyyy"), "-")</f>
        <v>-</v>
      </c>
      <c r="AO1007" s="31"/>
      <c r="AP1007" s="27"/>
      <c r="AQ1007" s="3"/>
      <c r="AR1007" s="3"/>
      <c r="AS1007" s="3"/>
      <c r="AT1007" s="3"/>
      <c r="AU1007" s="3"/>
      <c r="AV1007" s="3"/>
      <c r="AW1007" s="3"/>
      <c r="AX1007" s="3"/>
      <c r="AY1007" s="3"/>
      <c r="AZ1007" s="3"/>
      <c r="BA1007" s="3"/>
      <c r="BB1007" s="3"/>
      <c r="BC1007" s="3"/>
      <c r="BD1007" s="3"/>
      <c r="BE1007" s="3"/>
      <c r="BF1007" s="3"/>
      <c r="BG1007" s="3"/>
      <c r="BH1007" s="3"/>
      <c r="BI1007" s="3"/>
    </row>
    <row r="1008" ht="12.75" customHeight="1">
      <c r="A1008" s="1"/>
      <c r="B1008" s="1" t="str">
        <f t="array" ref="B1008">ifna(iferror(xlookup(C:C,'1000'!A:A,'1000'!D:D),iferror(xlookup(C:C,'2000'!A:A,'2000'!D:D),xlookup(C:C,'3000'!A:A,'3000'!D:D))),"-")</f>
        <v>-</v>
      </c>
      <c r="C1008" s="26">
        <v>1101.0</v>
      </c>
      <c r="D1008" s="27" t="s">
        <v>3740</v>
      </c>
      <c r="E1008" s="27" t="s">
        <v>2852</v>
      </c>
      <c r="F1008" s="27" t="s">
        <v>50</v>
      </c>
      <c r="G1008" s="27" t="s">
        <v>434</v>
      </c>
      <c r="H1008" s="28" t="s">
        <v>3741</v>
      </c>
      <c r="I1008" s="29">
        <v>0.0</v>
      </c>
      <c r="J1008" s="27" t="s">
        <v>3742</v>
      </c>
      <c r="K1008" s="30" t="s">
        <v>42</v>
      </c>
      <c r="L1008" s="31" t="s">
        <v>42</v>
      </c>
      <c r="M1008" s="51" t="s">
        <v>895</v>
      </c>
      <c r="N1008" s="153" t="s">
        <v>58</v>
      </c>
      <c r="O1008" s="149" t="s">
        <v>58</v>
      </c>
      <c r="P1008" s="35" t="s">
        <v>46</v>
      </c>
      <c r="Q1008" s="35"/>
      <c r="R1008" s="35"/>
      <c r="S1008" s="35"/>
      <c r="T1008" s="35"/>
      <c r="U1008" s="35"/>
      <c r="V1008" s="35"/>
      <c r="W1008" s="35"/>
      <c r="X1008" s="35"/>
      <c r="Y1008" s="35"/>
      <c r="Z1008" s="38" t="str">
        <f t="array" ref="Z1008">IFERROR(xlookup(C:C,'Follow up.1'!A:A,'Follow up.1'!AF:AF),"-")</f>
        <v>-</v>
      </c>
      <c r="AA1008" s="31"/>
      <c r="AB1008" s="31"/>
      <c r="AC1008" s="31"/>
      <c r="AD1008" s="31"/>
      <c r="AE1008" s="31"/>
      <c r="AF1008" s="31"/>
      <c r="AG1008" s="31"/>
      <c r="AH1008" s="31"/>
      <c r="AI1008" s="31"/>
      <c r="AJ1008" s="31"/>
      <c r="AK1008" s="31"/>
      <c r="AL1008" s="31"/>
      <c r="AM1008" s="31"/>
      <c r="AN1008" s="39" t="str">
        <f t="array" ref="AN1008">IFNA(TEXT(XLOOKUP(C:C,'Follow up.2'!B:B,'Follow up.2'!AF:AF), "mm/yyyy"), "-")</f>
        <v>-</v>
      </c>
      <c r="AO1008" s="31"/>
      <c r="AP1008" s="27"/>
      <c r="AQ1008" s="3"/>
      <c r="AR1008" s="3"/>
      <c r="AS1008" s="3"/>
      <c r="AT1008" s="3"/>
      <c r="AU1008" s="3"/>
      <c r="AV1008" s="3"/>
      <c r="AW1008" s="3"/>
      <c r="AX1008" s="3"/>
      <c r="AY1008" s="3"/>
      <c r="AZ1008" s="3"/>
      <c r="BA1008" s="3"/>
      <c r="BB1008" s="3"/>
      <c r="BC1008" s="3"/>
      <c r="BD1008" s="3"/>
      <c r="BE1008" s="3"/>
      <c r="BF1008" s="3"/>
      <c r="BG1008" s="3"/>
      <c r="BH1008" s="3"/>
      <c r="BI1008" s="3"/>
    </row>
    <row r="1009" ht="12.75" customHeight="1">
      <c r="A1009" s="1"/>
      <c r="B1009" s="1">
        <f t="array" ref="B1009">ifna(iferror(xlookup(C:C,'1000'!A:A,'1000'!D:D),iferror(xlookup(C:C,'2000'!A:A,'2000'!D:D),xlookup(C:C,'3000'!A:A,'3000'!D:D))),"-")</f>
        <v>1031</v>
      </c>
      <c r="C1009" s="41">
        <v>758.0</v>
      </c>
      <c r="D1009" s="27" t="s">
        <v>3743</v>
      </c>
      <c r="E1009" s="27" t="s">
        <v>241</v>
      </c>
      <c r="F1009" s="27" t="s">
        <v>50</v>
      </c>
      <c r="G1009" s="27" t="s">
        <v>815</v>
      </c>
      <c r="H1009" s="28" t="s">
        <v>3744</v>
      </c>
      <c r="I1009" s="29">
        <v>0.0</v>
      </c>
      <c r="J1009" s="27" t="s">
        <v>3745</v>
      </c>
      <c r="K1009" s="30" t="s">
        <v>42</v>
      </c>
      <c r="L1009" s="31" t="s">
        <v>42</v>
      </c>
      <c r="M1009" s="32" t="s">
        <v>3746</v>
      </c>
      <c r="N1009" s="33" t="s">
        <v>654</v>
      </c>
      <c r="O1009" s="95" t="s">
        <v>654</v>
      </c>
      <c r="P1009" s="35" t="s">
        <v>46</v>
      </c>
      <c r="Q1009" s="35" t="s">
        <v>46</v>
      </c>
      <c r="R1009" s="35" t="s">
        <v>46</v>
      </c>
      <c r="S1009" s="35" t="s">
        <v>46</v>
      </c>
      <c r="T1009" s="35" t="s">
        <v>46</v>
      </c>
      <c r="U1009" s="35" t="s">
        <v>46</v>
      </c>
      <c r="V1009" s="65" t="s">
        <v>45</v>
      </c>
      <c r="W1009" s="35" t="s">
        <v>46</v>
      </c>
      <c r="X1009" s="35" t="s">
        <v>46</v>
      </c>
      <c r="Y1009" s="35" t="s">
        <v>46</v>
      </c>
      <c r="Z1009" s="38" t="str">
        <f t="array" ref="Z1009">IFERROR(xlookup(C:C,'Follow up.1'!A:A,'Follow up.1'!AF:AF),"-")</f>
        <v> 7/25 </v>
      </c>
      <c r="AA1009" s="32" t="s">
        <v>57</v>
      </c>
      <c r="AB1009" s="32" t="s">
        <v>57</v>
      </c>
      <c r="AC1009" s="32" t="s">
        <v>57</v>
      </c>
      <c r="AD1009" s="32" t="s">
        <v>57</v>
      </c>
      <c r="AE1009" s="32"/>
      <c r="AF1009" s="32" t="s">
        <v>68</v>
      </c>
      <c r="AG1009" s="32" t="s">
        <v>56</v>
      </c>
      <c r="AH1009" s="32"/>
      <c r="AI1009" s="32" t="s">
        <v>57</v>
      </c>
      <c r="AJ1009" s="31"/>
      <c r="AK1009" s="31"/>
      <c r="AL1009" s="31"/>
      <c r="AM1009" s="31"/>
      <c r="AN1009" s="39" t="str">
        <f t="array" ref="AN1009">IFNA(TEXT(XLOOKUP(C:C,'Follow up.2'!B:B,'Follow up.2'!AF:AF),if(left(B1009,1)="3","x", "mm/yyyy")), "-")</f>
        <v/>
      </c>
      <c r="AO1009" s="31"/>
      <c r="AP1009" s="27"/>
      <c r="AQ1009" s="3"/>
      <c r="AR1009" s="3"/>
      <c r="AS1009" s="3"/>
      <c r="AT1009" s="3"/>
      <c r="AU1009" s="3"/>
      <c r="AV1009" s="3"/>
      <c r="AW1009" s="13"/>
      <c r="AX1009" s="13"/>
      <c r="AY1009" s="13"/>
      <c r="AZ1009" s="13"/>
      <c r="BA1009" s="13"/>
      <c r="BB1009" s="13"/>
      <c r="BC1009" s="13"/>
      <c r="BD1009" s="13"/>
      <c r="BE1009" s="13"/>
      <c r="BF1009" s="13"/>
      <c r="BG1009" s="13"/>
      <c r="BH1009" s="13"/>
      <c r="BI1009" s="13"/>
    </row>
    <row r="1010" ht="12.75" customHeight="1">
      <c r="A1010" s="1"/>
      <c r="B1010" s="1">
        <f t="array" ref="B1010">ifna(iferror(xlookup(C:C,'1000'!A:A,'1000'!D:D),iferror(xlookup(C:C,'2000'!A:A,'2000'!D:D),xlookup(C:C,'3000'!A:A,'3000'!D:D))),"-")</f>
        <v>1042</v>
      </c>
      <c r="C1010" s="26">
        <v>940.0</v>
      </c>
      <c r="D1010" s="27" t="s">
        <v>2268</v>
      </c>
      <c r="E1010" s="27" t="s">
        <v>3747</v>
      </c>
      <c r="F1010" s="27" t="s">
        <v>50</v>
      </c>
      <c r="G1010" s="27" t="s">
        <v>815</v>
      </c>
      <c r="H1010" s="28" t="s">
        <v>3748</v>
      </c>
      <c r="I1010" s="29" t="s">
        <v>3749</v>
      </c>
      <c r="J1010" s="27" t="s">
        <v>3749</v>
      </c>
      <c r="K1010" s="30" t="s">
        <v>3750</v>
      </c>
      <c r="L1010" s="31" t="s">
        <v>3750</v>
      </c>
      <c r="M1010" s="32" t="s">
        <v>3751</v>
      </c>
      <c r="N1010" s="33" t="s">
        <v>654</v>
      </c>
      <c r="O1010" s="86" t="s">
        <v>654</v>
      </c>
      <c r="P1010" s="35" t="s">
        <v>46</v>
      </c>
      <c r="Q1010" s="35" t="s">
        <v>46</v>
      </c>
      <c r="R1010" s="35" t="s">
        <v>46</v>
      </c>
      <c r="S1010" s="35" t="s">
        <v>46</v>
      </c>
      <c r="T1010" s="35" t="s">
        <v>46</v>
      </c>
      <c r="U1010" s="35" t="s">
        <v>46</v>
      </c>
      <c r="V1010" s="65" t="s">
        <v>45</v>
      </c>
      <c r="W1010" s="35" t="s">
        <v>46</v>
      </c>
      <c r="X1010" s="35" t="s">
        <v>46</v>
      </c>
      <c r="Y1010" s="35" t="s">
        <v>46</v>
      </c>
      <c r="Z1010" s="38" t="str">
        <f t="array" ref="Z1010">IFERROR(xlookup(C:C,'Follow up.1'!A:A,'Follow up.1'!AF:AF),"-")</f>
        <v> 9/25</v>
      </c>
      <c r="AA1010" s="32" t="s">
        <v>47</v>
      </c>
      <c r="AB1010" s="32" t="s">
        <v>87</v>
      </c>
      <c r="AC1010" s="32" t="s">
        <v>87</v>
      </c>
      <c r="AD1010" s="32"/>
      <c r="AE1010" s="32"/>
      <c r="AF1010" s="32"/>
      <c r="AG1010" s="31"/>
      <c r="AH1010" s="31"/>
      <c r="AI1010" s="31"/>
      <c r="AJ1010" s="31"/>
      <c r="AK1010" s="31"/>
      <c r="AL1010" s="31"/>
      <c r="AM1010" s="31"/>
      <c r="AN1010" s="39" t="str">
        <f t="array" ref="AN1010">IFNA(TEXT(XLOOKUP(C:C,'Follow up.2'!B:B,'Follow up.2'!AF:AF),if(left(B1010,1)="3","x", "mm/yyyy")), "-")</f>
        <v/>
      </c>
      <c r="AO1010" s="31"/>
      <c r="AP1010" s="27"/>
      <c r="AQ1010" s="3"/>
      <c r="AR1010" s="3"/>
      <c r="AS1010" s="3"/>
      <c r="AT1010" s="3"/>
      <c r="AU1010" s="3"/>
      <c r="AV1010" s="3"/>
      <c r="AW1010" s="13"/>
      <c r="AX1010" s="13"/>
      <c r="AY1010" s="13"/>
      <c r="AZ1010" s="13"/>
      <c r="BA1010" s="13"/>
      <c r="BB1010" s="13"/>
      <c r="BC1010" s="13"/>
      <c r="BD1010" s="13"/>
      <c r="BE1010" s="13"/>
      <c r="BF1010" s="13"/>
      <c r="BG1010" s="13"/>
      <c r="BH1010" s="13"/>
      <c r="BI1010" s="13"/>
    </row>
    <row r="1011" ht="12.75" customHeight="1">
      <c r="A1011" s="1"/>
      <c r="B1011" s="1" t="str">
        <f t="array" ref="B1011">ifna(iferror(xlookup(C:C,'1000'!A:A,'1000'!D:D),iferror(xlookup(C:C,'2000'!A:A,'2000'!D:D),xlookup(C:C,'3000'!A:A,'3000'!D:D))),"-")</f>
        <v>-</v>
      </c>
      <c r="C1011" s="26">
        <v>707.0</v>
      </c>
      <c r="D1011" s="27" t="s">
        <v>3752</v>
      </c>
      <c r="E1011" s="27" t="s">
        <v>3753</v>
      </c>
      <c r="F1011" s="27" t="s">
        <v>50</v>
      </c>
      <c r="G1011" s="27" t="s">
        <v>815</v>
      </c>
      <c r="H1011" s="28" t="s">
        <v>3754</v>
      </c>
      <c r="I1011" s="29" t="s">
        <v>3755</v>
      </c>
      <c r="J1011" s="27" t="s">
        <v>3755</v>
      </c>
      <c r="K1011" s="30" t="s">
        <v>3756</v>
      </c>
      <c r="L1011" s="31" t="s">
        <v>3756</v>
      </c>
      <c r="M1011" s="51" t="s">
        <v>895</v>
      </c>
      <c r="N1011" s="153" t="s">
        <v>58</v>
      </c>
      <c r="O1011" s="149" t="s">
        <v>58</v>
      </c>
      <c r="P1011" s="35"/>
      <c r="Q1011" s="35"/>
      <c r="R1011" s="35"/>
      <c r="S1011" s="35"/>
      <c r="T1011" s="35"/>
      <c r="U1011" s="35"/>
      <c r="V1011" s="35"/>
      <c r="W1011" s="35"/>
      <c r="X1011" s="35"/>
      <c r="Y1011" s="35"/>
      <c r="Z1011" s="38" t="str">
        <f t="array" ref="Z1011">IFERROR(xlookup(C:C,'Follow up.1'!A:A,'Follow up.1'!AF:AF),"-")</f>
        <v>-</v>
      </c>
      <c r="AA1011" s="31"/>
      <c r="AB1011" s="31"/>
      <c r="AC1011" s="31"/>
      <c r="AD1011" s="31"/>
      <c r="AE1011" s="31"/>
      <c r="AF1011" s="31"/>
      <c r="AG1011" s="31"/>
      <c r="AH1011" s="31"/>
      <c r="AI1011" s="31"/>
      <c r="AJ1011" s="31"/>
      <c r="AK1011" s="31"/>
      <c r="AL1011" s="31"/>
      <c r="AM1011" s="31"/>
      <c r="AN1011" s="39" t="str">
        <f t="array" ref="AN1011">IFNA(TEXT(XLOOKUP(C:C,'Follow up.2'!B:B,'Follow up.2'!AF:AF),if(left(B1011,1)="3","x", "mm/yyyy")), "-")</f>
        <v>-</v>
      </c>
      <c r="AO1011" s="31"/>
      <c r="AP1011" s="27"/>
      <c r="AQ1011" s="3"/>
      <c r="AR1011" s="3"/>
      <c r="AS1011" s="3"/>
      <c r="AT1011" s="3"/>
      <c r="AU1011" s="3"/>
      <c r="AV1011" s="3"/>
      <c r="AW1011" s="3"/>
      <c r="AX1011" s="3"/>
      <c r="AY1011" s="3"/>
      <c r="AZ1011" s="3"/>
      <c r="BA1011" s="3"/>
      <c r="BB1011" s="3"/>
      <c r="BC1011" s="3"/>
      <c r="BD1011" s="3"/>
      <c r="BE1011" s="3"/>
      <c r="BF1011" s="3"/>
      <c r="BG1011" s="3"/>
      <c r="BH1011" s="3"/>
      <c r="BI1011" s="3"/>
    </row>
    <row r="1012" ht="12.75" customHeight="1">
      <c r="A1012" s="1"/>
      <c r="B1012" s="1" t="str">
        <f t="array" ref="B1012">ifna(iferror(xlookup(C:C,'1000'!A:A,'1000'!D:D),iferror(xlookup(C:C,'2000'!A:A,'2000'!D:D),xlookup(C:C,'3000'!A:A,'3000'!D:D))),"-")</f>
        <v>-</v>
      </c>
      <c r="C1012" s="26">
        <v>729.0</v>
      </c>
      <c r="D1012" s="27" t="s">
        <v>3757</v>
      </c>
      <c r="E1012" s="27" t="s">
        <v>3758</v>
      </c>
      <c r="F1012" s="27" t="s">
        <v>50</v>
      </c>
      <c r="G1012" s="27" t="s">
        <v>815</v>
      </c>
      <c r="H1012" s="28" t="s">
        <v>3759</v>
      </c>
      <c r="I1012" s="29">
        <v>0.0</v>
      </c>
      <c r="J1012" s="27" t="s">
        <v>3760</v>
      </c>
      <c r="K1012" s="30" t="s">
        <v>3761</v>
      </c>
      <c r="L1012" s="31" t="s">
        <v>3761</v>
      </c>
      <c r="M1012" s="31"/>
      <c r="N1012" s="153" t="s">
        <v>58</v>
      </c>
      <c r="O1012" s="149" t="s">
        <v>58</v>
      </c>
      <c r="P1012" s="35"/>
      <c r="Q1012" s="35"/>
      <c r="R1012" s="35"/>
      <c r="S1012" s="35"/>
      <c r="T1012" s="35"/>
      <c r="U1012" s="35"/>
      <c r="V1012" s="35"/>
      <c r="W1012" s="35"/>
      <c r="X1012" s="35"/>
      <c r="Y1012" s="35"/>
      <c r="Z1012" s="38" t="str">
        <f t="array" ref="Z1012">IFERROR(xlookup(C:C,'Follow up.1'!A:A,'Follow up.1'!AF:AF),"-")</f>
        <v>-</v>
      </c>
      <c r="AA1012" s="31"/>
      <c r="AB1012" s="31"/>
      <c r="AC1012" s="31"/>
      <c r="AD1012" s="31"/>
      <c r="AE1012" s="31"/>
      <c r="AF1012" s="31"/>
      <c r="AG1012" s="31"/>
      <c r="AH1012" s="31"/>
      <c r="AI1012" s="31"/>
      <c r="AJ1012" s="31"/>
      <c r="AK1012" s="31"/>
      <c r="AL1012" s="31"/>
      <c r="AM1012" s="31"/>
      <c r="AN1012" s="39" t="str">
        <f t="array" ref="AN1012">IFNA(TEXT(XLOOKUP(C:C,'Follow up.2'!B:B,'Follow up.2'!AF:AF),if(left(B1012,1)="3","x", "mm/yyyy")), "-")</f>
        <v>-</v>
      </c>
      <c r="AO1012" s="31"/>
      <c r="AP1012" s="27"/>
      <c r="AQ1012" s="3"/>
      <c r="AR1012" s="3"/>
      <c r="AS1012" s="3"/>
      <c r="AT1012" s="3"/>
      <c r="AU1012" s="3"/>
      <c r="AV1012" s="3"/>
      <c r="AW1012" s="3"/>
      <c r="AX1012" s="3"/>
      <c r="AY1012" s="3"/>
      <c r="AZ1012" s="3"/>
      <c r="BA1012" s="3"/>
      <c r="BB1012" s="3"/>
      <c r="BC1012" s="3"/>
      <c r="BD1012" s="3"/>
      <c r="BE1012" s="3"/>
      <c r="BF1012" s="3"/>
      <c r="BG1012" s="3"/>
      <c r="BH1012" s="3"/>
      <c r="BI1012" s="3"/>
    </row>
    <row r="1013" ht="12.75" customHeight="1">
      <c r="A1013" s="1"/>
      <c r="B1013" s="1" t="str">
        <f t="array" ref="B1013">ifna(iferror(xlookup(C:C,'1000'!A:A,'1000'!D:D),iferror(xlookup(C:C,'2000'!A:A,'2000'!D:D),xlookup(C:C,'3000'!A:A,'3000'!D:D))),"-")</f>
        <v>-</v>
      </c>
      <c r="C1013" s="26">
        <v>800.0</v>
      </c>
      <c r="D1013" s="27" t="s">
        <v>1105</v>
      </c>
      <c r="E1013" s="27" t="s">
        <v>185</v>
      </c>
      <c r="F1013" s="27" t="s">
        <v>50</v>
      </c>
      <c r="G1013" s="27" t="s">
        <v>815</v>
      </c>
      <c r="H1013" s="28" t="s">
        <v>3762</v>
      </c>
      <c r="I1013" s="29">
        <v>0.0</v>
      </c>
      <c r="J1013" s="27" t="s">
        <v>3763</v>
      </c>
      <c r="K1013" s="30" t="s">
        <v>42</v>
      </c>
      <c r="L1013" s="31" t="s">
        <v>42</v>
      </c>
      <c r="M1013" s="51" t="s">
        <v>895</v>
      </c>
      <c r="N1013" s="153" t="s">
        <v>58</v>
      </c>
      <c r="O1013" s="149" t="s">
        <v>58</v>
      </c>
      <c r="P1013" s="35"/>
      <c r="Q1013" s="35"/>
      <c r="R1013" s="35"/>
      <c r="S1013" s="35"/>
      <c r="T1013" s="35"/>
      <c r="U1013" s="35"/>
      <c r="V1013" s="35"/>
      <c r="W1013" s="35"/>
      <c r="X1013" s="35"/>
      <c r="Y1013" s="35"/>
      <c r="Z1013" s="38" t="str">
        <f t="array" ref="Z1013">IFERROR(xlookup(C:C,'Follow up.1'!A:A,'Follow up.1'!AF:AF),"-")</f>
        <v>-</v>
      </c>
      <c r="AA1013" s="31"/>
      <c r="AB1013" s="31"/>
      <c r="AC1013" s="31"/>
      <c r="AD1013" s="31"/>
      <c r="AE1013" s="31"/>
      <c r="AF1013" s="31"/>
      <c r="AG1013" s="31"/>
      <c r="AH1013" s="31"/>
      <c r="AI1013" s="31"/>
      <c r="AJ1013" s="31"/>
      <c r="AK1013" s="31"/>
      <c r="AL1013" s="31"/>
      <c r="AM1013" s="31"/>
      <c r="AN1013" s="39" t="str">
        <f t="array" ref="AN1013">IFNA(TEXT(XLOOKUP(C:C,'Follow up.2'!B:B,'Follow up.2'!AF:AF),if(left(B1013,1)="3","x", "mm/yyyy")), "-")</f>
        <v>-</v>
      </c>
      <c r="AO1013" s="31"/>
      <c r="AP1013" s="27"/>
      <c r="AQ1013" s="3"/>
      <c r="AR1013" s="3"/>
      <c r="AS1013" s="3"/>
      <c r="AT1013" s="3"/>
      <c r="AU1013" s="3"/>
      <c r="AV1013" s="3"/>
      <c r="AW1013" s="3"/>
      <c r="AX1013" s="3"/>
      <c r="AY1013" s="3"/>
      <c r="AZ1013" s="3"/>
      <c r="BA1013" s="3"/>
      <c r="BB1013" s="3"/>
      <c r="BC1013" s="3"/>
      <c r="BD1013" s="3"/>
      <c r="BE1013" s="3"/>
      <c r="BF1013" s="3"/>
      <c r="BG1013" s="3"/>
      <c r="BH1013" s="3"/>
      <c r="BI1013" s="3"/>
    </row>
    <row r="1014" ht="12.75" customHeight="1">
      <c r="A1014" s="1"/>
      <c r="B1014" s="1" t="str">
        <f t="array" ref="B1014">ifna(iferror(xlookup(C:C,'1000'!A:A,'1000'!D:D),iferror(xlookup(C:C,'2000'!A:A,'2000'!D:D),xlookup(C:C,'3000'!A:A,'3000'!D:D))),"-")</f>
        <v>-</v>
      </c>
      <c r="C1014" s="26">
        <v>918.0</v>
      </c>
      <c r="D1014" s="27" t="s">
        <v>3764</v>
      </c>
      <c r="E1014" s="27" t="s">
        <v>1389</v>
      </c>
      <c r="F1014" s="27" t="s">
        <v>50</v>
      </c>
      <c r="G1014" s="27" t="s">
        <v>815</v>
      </c>
      <c r="H1014" s="28" t="s">
        <v>3765</v>
      </c>
      <c r="I1014" s="29" t="s">
        <v>3766</v>
      </c>
      <c r="J1014" s="27" t="s">
        <v>3767</v>
      </c>
      <c r="K1014" s="30" t="s">
        <v>42</v>
      </c>
      <c r="L1014" s="27" t="s">
        <v>42</v>
      </c>
      <c r="M1014" s="51" t="s">
        <v>895</v>
      </c>
      <c r="N1014" s="153" t="s">
        <v>58</v>
      </c>
      <c r="O1014" s="149" t="s">
        <v>58</v>
      </c>
      <c r="P1014" s="66"/>
      <c r="Q1014" s="66"/>
      <c r="R1014" s="66"/>
      <c r="S1014" s="66"/>
      <c r="T1014" s="66"/>
      <c r="U1014" s="66"/>
      <c r="V1014" s="66"/>
      <c r="W1014" s="66"/>
      <c r="X1014" s="66"/>
      <c r="Y1014" s="66"/>
      <c r="Z1014" s="38" t="str">
        <f t="array" ref="Z1014">IFERROR(xlookup(C:C,'Follow up.1'!A:A,'Follow up.1'!AF:AF),"-")</f>
        <v>-</v>
      </c>
      <c r="AA1014" s="27"/>
      <c r="AB1014" s="27"/>
      <c r="AC1014" s="27"/>
      <c r="AD1014" s="27"/>
      <c r="AE1014" s="27"/>
      <c r="AF1014" s="27"/>
      <c r="AG1014" s="27"/>
      <c r="AH1014" s="27"/>
      <c r="AI1014" s="27"/>
      <c r="AJ1014" s="27"/>
      <c r="AK1014" s="27"/>
      <c r="AL1014" s="27"/>
      <c r="AM1014" s="27"/>
      <c r="AN1014" s="39" t="str">
        <f t="array" ref="AN1014">IFNA(TEXT(XLOOKUP(C:C,'Follow up.2'!B:B,'Follow up.2'!AF:AF),if(left(B1014,1)="3","x", "mm/yyyy")), "-")</f>
        <v>-</v>
      </c>
      <c r="AO1014" s="27"/>
      <c r="AP1014" s="27"/>
      <c r="AQ1014" s="3"/>
      <c r="AR1014" s="3"/>
      <c r="AS1014" s="3"/>
      <c r="AT1014" s="3"/>
      <c r="AU1014" s="3"/>
      <c r="AV1014" s="3"/>
      <c r="AW1014" s="3"/>
      <c r="AX1014" s="3"/>
      <c r="AY1014" s="3"/>
      <c r="AZ1014" s="3"/>
      <c r="BA1014" s="3"/>
      <c r="BB1014" s="3"/>
      <c r="BC1014" s="3"/>
      <c r="BD1014" s="3"/>
      <c r="BE1014" s="3"/>
      <c r="BF1014" s="3"/>
      <c r="BG1014" s="3"/>
      <c r="BH1014" s="3"/>
      <c r="BI1014" s="3"/>
    </row>
    <row r="1015" ht="12.75" customHeight="1">
      <c r="A1015" s="1"/>
      <c r="B1015" s="1" t="str">
        <f t="array" ref="B1015">ifna(iferror(xlookup(C:C,'1000'!A:A,'1000'!D:D),iferror(xlookup(C:C,'2000'!A:A,'2000'!D:D),xlookup(C:C,'3000'!A:A,'3000'!D:D))),"-")</f>
        <v>-</v>
      </c>
      <c r="C1015" s="26">
        <v>976.0</v>
      </c>
      <c r="D1015" s="27" t="s">
        <v>496</v>
      </c>
      <c r="E1015" s="27" t="s">
        <v>538</v>
      </c>
      <c r="F1015" s="27" t="s">
        <v>50</v>
      </c>
      <c r="G1015" s="27" t="s">
        <v>815</v>
      </c>
      <c r="H1015" s="28" t="s">
        <v>3768</v>
      </c>
      <c r="I1015" s="29">
        <v>0.0</v>
      </c>
      <c r="J1015" s="27" t="s">
        <v>3769</v>
      </c>
      <c r="K1015" s="30" t="s">
        <v>42</v>
      </c>
      <c r="L1015" s="31" t="s">
        <v>42</v>
      </c>
      <c r="M1015" s="51" t="s">
        <v>895</v>
      </c>
      <c r="N1015" s="153" t="s">
        <v>58</v>
      </c>
      <c r="O1015" s="149" t="s">
        <v>58</v>
      </c>
      <c r="P1015" s="35" t="s">
        <v>46</v>
      </c>
      <c r="Q1015" s="35"/>
      <c r="R1015" s="35"/>
      <c r="S1015" s="35"/>
      <c r="T1015" s="35"/>
      <c r="U1015" s="35"/>
      <c r="V1015" s="35"/>
      <c r="W1015" s="35"/>
      <c r="X1015" s="35"/>
      <c r="Y1015" s="35"/>
      <c r="Z1015" s="38" t="str">
        <f t="array" ref="Z1015">IFERROR(xlookup(C:C,'Follow up.1'!A:A,'Follow up.1'!AF:AF),"-")</f>
        <v>-</v>
      </c>
      <c r="AA1015" s="31"/>
      <c r="AB1015" s="31"/>
      <c r="AC1015" s="31"/>
      <c r="AD1015" s="31"/>
      <c r="AE1015" s="31"/>
      <c r="AF1015" s="31"/>
      <c r="AG1015" s="31"/>
      <c r="AH1015" s="31"/>
      <c r="AI1015" s="31"/>
      <c r="AJ1015" s="31"/>
      <c r="AK1015" s="31"/>
      <c r="AL1015" s="31"/>
      <c r="AM1015" s="31"/>
      <c r="AN1015" s="39" t="str">
        <f t="array" ref="AN1015">IFNA(TEXT(XLOOKUP(C:C,'Follow up.2'!B:B,'Follow up.2'!AF:AF),if(left(B1015,1)="3","x", "mm/yyyy")), "-")</f>
        <v>-</v>
      </c>
      <c r="AO1015" s="31"/>
      <c r="AP1015" s="27"/>
      <c r="AQ1015" s="3"/>
      <c r="AR1015" s="3"/>
      <c r="AS1015" s="3"/>
      <c r="AT1015" s="3"/>
      <c r="AU1015" s="3"/>
      <c r="AV1015" s="3"/>
      <c r="AW1015" s="3"/>
      <c r="AX1015" s="3"/>
      <c r="AY1015" s="3"/>
      <c r="AZ1015" s="3"/>
      <c r="BA1015" s="3"/>
      <c r="BB1015" s="3"/>
      <c r="BC1015" s="3"/>
      <c r="BD1015" s="3"/>
      <c r="BE1015" s="3"/>
      <c r="BF1015" s="3"/>
      <c r="BG1015" s="3"/>
      <c r="BH1015" s="3"/>
      <c r="BI1015" s="3"/>
    </row>
    <row r="1016" ht="12.75" customHeight="1">
      <c r="A1016" s="1"/>
      <c r="B1016" s="1" t="str">
        <f t="array" ref="B1016">ifna(iferror(xlookup(C:C,'1000'!A:A,'1000'!D:D),iferror(xlookup(C:C,'2000'!A:A,'2000'!D:D),xlookup(C:C,'3000'!A:A,'3000'!D:D))),"-")</f>
        <v>-</v>
      </c>
      <c r="C1016" s="26">
        <v>283.0</v>
      </c>
      <c r="D1016" s="27" t="s">
        <v>3770</v>
      </c>
      <c r="E1016" s="27" t="s">
        <v>3771</v>
      </c>
      <c r="F1016" s="27" t="s">
        <v>3772</v>
      </c>
      <c r="G1016" s="27" t="s">
        <v>3773</v>
      </c>
      <c r="H1016" s="28">
        <v>0.0</v>
      </c>
      <c r="I1016" s="29"/>
      <c r="J1016" s="27" t="s">
        <v>3774</v>
      </c>
      <c r="K1016" s="30"/>
      <c r="L1016" s="31"/>
      <c r="M1016" s="51" t="s">
        <v>895</v>
      </c>
      <c r="N1016" s="153" t="s">
        <v>58</v>
      </c>
      <c r="O1016" s="149" t="s">
        <v>58</v>
      </c>
      <c r="P1016" s="35"/>
      <c r="Q1016" s="35"/>
      <c r="R1016" s="35"/>
      <c r="S1016" s="35"/>
      <c r="T1016" s="35"/>
      <c r="U1016" s="35"/>
      <c r="V1016" s="35"/>
      <c r="W1016" s="35"/>
      <c r="X1016" s="35"/>
      <c r="Y1016" s="35"/>
      <c r="Z1016" s="38" t="str">
        <f t="array" ref="Z1016">IFERROR(xlookup(C:C,'Follow up.1'!A:A,'Follow up.1'!AF:AF),"-")</f>
        <v>-</v>
      </c>
      <c r="AA1016" s="31"/>
      <c r="AB1016" s="31"/>
      <c r="AC1016" s="31"/>
      <c r="AD1016" s="31"/>
      <c r="AE1016" s="31"/>
      <c r="AF1016" s="31"/>
      <c r="AG1016" s="31"/>
      <c r="AH1016" s="31"/>
      <c r="AI1016" s="31"/>
      <c r="AJ1016" s="31"/>
      <c r="AK1016" s="31"/>
      <c r="AL1016" s="31"/>
      <c r="AM1016" s="31"/>
      <c r="AN1016" s="39" t="str">
        <f t="array" ref="AN1016">IFNA(TEXT(XLOOKUP(C:C,'Follow up.2'!B:B,'Follow up.2'!AF:AF),if(left(B1016,1)="3","x", "mm/yyyy")), "-")</f>
        <v>-</v>
      </c>
      <c r="AO1016" s="31"/>
      <c r="AP1016" s="27"/>
      <c r="AQ1016" s="3"/>
      <c r="AR1016" s="3"/>
      <c r="AS1016" s="3"/>
      <c r="AT1016" s="3"/>
      <c r="AU1016" s="3"/>
      <c r="AV1016" s="3"/>
      <c r="AW1016" s="13"/>
      <c r="AX1016" s="13"/>
      <c r="AY1016" s="13"/>
      <c r="AZ1016" s="13"/>
      <c r="BA1016" s="13"/>
      <c r="BB1016" s="13"/>
      <c r="BC1016" s="13"/>
      <c r="BD1016" s="13"/>
      <c r="BE1016" s="13"/>
      <c r="BF1016" s="13"/>
      <c r="BG1016" s="13"/>
      <c r="BH1016" s="13"/>
      <c r="BI1016" s="13"/>
    </row>
    <row r="1017" ht="12.75" customHeight="1">
      <c r="A1017" s="1"/>
      <c r="B1017" s="1" t="str">
        <f t="array" ref="B1017">ifna(iferror(xlookup(C:C,'1000'!A:A,'1000'!D:D),iferror(xlookup(C:C,'2000'!A:A,'2000'!D:D),xlookup(C:C,'3000'!A:A,'3000'!D:D))),"-")</f>
        <v>-</v>
      </c>
      <c r="C1017" s="26">
        <v>878.0</v>
      </c>
      <c r="D1017" s="27" t="s">
        <v>1004</v>
      </c>
      <c r="E1017" s="27" t="s">
        <v>3775</v>
      </c>
      <c r="F1017" s="27" t="s">
        <v>117</v>
      </c>
      <c r="G1017" s="27" t="s">
        <v>3776</v>
      </c>
      <c r="H1017" s="28">
        <v>0.0</v>
      </c>
      <c r="I1017" s="29">
        <v>0.0</v>
      </c>
      <c r="J1017" s="27" t="s">
        <v>3777</v>
      </c>
      <c r="K1017" s="30" t="s">
        <v>42</v>
      </c>
      <c r="L1017" s="27" t="s">
        <v>42</v>
      </c>
      <c r="M1017" s="51" t="s">
        <v>895</v>
      </c>
      <c r="N1017" s="153" t="s">
        <v>58</v>
      </c>
      <c r="O1017" s="149" t="s">
        <v>58</v>
      </c>
      <c r="P1017" s="66"/>
      <c r="Q1017" s="66"/>
      <c r="R1017" s="66"/>
      <c r="S1017" s="66"/>
      <c r="T1017" s="66"/>
      <c r="U1017" s="66"/>
      <c r="V1017" s="66"/>
      <c r="W1017" s="66"/>
      <c r="X1017" s="66"/>
      <c r="Y1017" s="66"/>
      <c r="Z1017" s="38" t="str">
        <f t="array" ref="Z1017">IFERROR(xlookup(C:C,'Follow up.1'!A:A,'Follow up.1'!AF:AF),"-")</f>
        <v>-</v>
      </c>
      <c r="AA1017" s="27"/>
      <c r="AB1017" s="27"/>
      <c r="AC1017" s="27"/>
      <c r="AD1017" s="27"/>
      <c r="AE1017" s="27"/>
      <c r="AF1017" s="27"/>
      <c r="AG1017" s="27"/>
      <c r="AH1017" s="27"/>
      <c r="AI1017" s="27"/>
      <c r="AJ1017" s="27"/>
      <c r="AK1017" s="27"/>
      <c r="AL1017" s="27"/>
      <c r="AM1017" s="27"/>
      <c r="AN1017" s="39" t="str">
        <f t="array" ref="AN1017">IFNA(TEXT(XLOOKUP(C:C,'Follow up.2'!B:B,'Follow up.2'!AF:AF),if(left(B1017,1)="3","x", "mm/yyyy")), "-")</f>
        <v>-</v>
      </c>
      <c r="AO1017" s="27"/>
      <c r="AP1017" s="27"/>
      <c r="AQ1017" s="3"/>
      <c r="AR1017" s="3"/>
      <c r="AS1017" s="3"/>
      <c r="AT1017" s="3"/>
      <c r="AU1017" s="3"/>
      <c r="AV1017" s="3"/>
      <c r="AW1017" s="3"/>
      <c r="AX1017" s="3"/>
      <c r="AY1017" s="3"/>
      <c r="AZ1017" s="3"/>
      <c r="BA1017" s="3"/>
      <c r="BB1017" s="3"/>
      <c r="BC1017" s="3"/>
      <c r="BD1017" s="3"/>
      <c r="BE1017" s="3"/>
      <c r="BF1017" s="3"/>
      <c r="BG1017" s="3"/>
      <c r="BH1017" s="3"/>
      <c r="BI1017" s="3"/>
    </row>
    <row r="1018" ht="12.75" customHeight="1">
      <c r="A1018" s="1"/>
      <c r="B1018" s="1" t="str">
        <f t="array" ref="B1018">ifna(iferror(xlookup(C:C,'1000'!A:A,'1000'!D:D),iferror(xlookup(C:C,'2000'!A:A,'2000'!D:D),xlookup(C:C,'3000'!A:A,'3000'!D:D))),"-")</f>
        <v>-</v>
      </c>
      <c r="C1018" s="26">
        <v>763.0</v>
      </c>
      <c r="D1018" s="27" t="s">
        <v>1791</v>
      </c>
      <c r="E1018" s="27" t="s">
        <v>1989</v>
      </c>
      <c r="F1018" s="27" t="s">
        <v>117</v>
      </c>
      <c r="G1018" s="27" t="s">
        <v>3778</v>
      </c>
      <c r="H1018" s="28">
        <v>0.0</v>
      </c>
      <c r="I1018" s="29">
        <v>0.0</v>
      </c>
      <c r="J1018" s="27" t="s">
        <v>1991</v>
      </c>
      <c r="K1018" s="30" t="s">
        <v>42</v>
      </c>
      <c r="L1018" s="31" t="s">
        <v>42</v>
      </c>
      <c r="M1018" s="51" t="s">
        <v>895</v>
      </c>
      <c r="N1018" s="153" t="s">
        <v>58</v>
      </c>
      <c r="O1018" s="149" t="s">
        <v>58</v>
      </c>
      <c r="P1018" s="35"/>
      <c r="Q1018" s="35"/>
      <c r="R1018" s="35"/>
      <c r="S1018" s="35"/>
      <c r="T1018" s="35"/>
      <c r="U1018" s="35"/>
      <c r="V1018" s="35"/>
      <c r="W1018" s="35"/>
      <c r="X1018" s="35"/>
      <c r="Y1018" s="35"/>
      <c r="Z1018" s="38" t="str">
        <f t="array" ref="Z1018">IFERROR(xlookup(C:C,'Follow up.1'!A:A,'Follow up.1'!AF:AF),"-")</f>
        <v>-</v>
      </c>
      <c r="AA1018" s="31"/>
      <c r="AB1018" s="31"/>
      <c r="AC1018" s="31"/>
      <c r="AD1018" s="31"/>
      <c r="AE1018" s="31"/>
      <c r="AF1018" s="31"/>
      <c r="AG1018" s="31"/>
      <c r="AH1018" s="31"/>
      <c r="AI1018" s="31"/>
      <c r="AJ1018" s="31"/>
      <c r="AK1018" s="31"/>
      <c r="AL1018" s="31"/>
      <c r="AM1018" s="31"/>
      <c r="AN1018" s="39" t="str">
        <f t="array" ref="AN1018">IFNA(TEXT(XLOOKUP(C:C,'Follow up.2'!B:B,'Follow up.2'!AF:AF),if(left(B1018,1)="3","x", "mm/yyyy")), "-")</f>
        <v>-</v>
      </c>
      <c r="AO1018" s="31"/>
      <c r="AP1018" s="27"/>
      <c r="AQ1018" s="3"/>
      <c r="AR1018" s="3"/>
      <c r="AS1018" s="3"/>
      <c r="AT1018" s="3"/>
      <c r="AU1018" s="3"/>
      <c r="AV1018" s="3"/>
      <c r="AW1018" s="3"/>
      <c r="AX1018" s="3"/>
      <c r="AY1018" s="3"/>
      <c r="AZ1018" s="3"/>
      <c r="BA1018" s="3"/>
      <c r="BB1018" s="3"/>
      <c r="BC1018" s="3"/>
      <c r="BD1018" s="3"/>
      <c r="BE1018" s="3"/>
      <c r="BF1018" s="3"/>
      <c r="BG1018" s="3"/>
      <c r="BH1018" s="3"/>
      <c r="BI1018" s="3"/>
    </row>
    <row r="1019" ht="12.75" customHeight="1">
      <c r="A1019" s="1"/>
      <c r="B1019" s="1" t="str">
        <f t="array" ref="B1019">ifna(iferror(xlookup(C:C,'1000'!A:A,'1000'!D:D),iferror(xlookup(C:C,'2000'!A:A,'2000'!D:D),xlookup(C:C,'3000'!A:A,'3000'!D:D))),"-")</f>
        <v>-</v>
      </c>
      <c r="C1019" s="26">
        <v>775.0</v>
      </c>
      <c r="D1019" s="27" t="s">
        <v>3779</v>
      </c>
      <c r="E1019" s="27" t="s">
        <v>3780</v>
      </c>
      <c r="F1019" s="27" t="s">
        <v>117</v>
      </c>
      <c r="G1019" s="27" t="s">
        <v>3778</v>
      </c>
      <c r="H1019" s="62">
        <v>0.0</v>
      </c>
      <c r="I1019" s="29">
        <v>0.0</v>
      </c>
      <c r="J1019" s="27" t="s">
        <v>3781</v>
      </c>
      <c r="K1019" s="247" t="s">
        <v>237</v>
      </c>
      <c r="L1019" s="144" t="s">
        <v>237</v>
      </c>
      <c r="M1019" s="51" t="s">
        <v>895</v>
      </c>
      <c r="N1019" s="153" t="s">
        <v>58</v>
      </c>
      <c r="O1019" s="149" t="s">
        <v>58</v>
      </c>
      <c r="P1019" s="248"/>
      <c r="Q1019" s="248"/>
      <c r="R1019" s="248"/>
      <c r="S1019" s="248"/>
      <c r="T1019" s="248"/>
      <c r="U1019" s="248"/>
      <c r="V1019" s="248"/>
      <c r="W1019" s="248"/>
      <c r="X1019" s="248"/>
      <c r="Y1019" s="248"/>
      <c r="Z1019" s="38" t="str">
        <f t="array" ref="Z1019">IFERROR(xlookup(C:C,'Follow up.1'!A:A,'Follow up.1'!AF:AF),"-")</f>
        <v>-</v>
      </c>
      <c r="AA1019" s="144"/>
      <c r="AB1019" s="144"/>
      <c r="AC1019" s="144"/>
      <c r="AD1019" s="144"/>
      <c r="AE1019" s="144"/>
      <c r="AF1019" s="144"/>
      <c r="AG1019" s="144"/>
      <c r="AH1019" s="144"/>
      <c r="AI1019" s="144"/>
      <c r="AJ1019" s="144"/>
      <c r="AK1019" s="144"/>
      <c r="AL1019" s="144"/>
      <c r="AM1019" s="144"/>
      <c r="AN1019" s="39" t="str">
        <f t="array" ref="AN1019">IFNA(TEXT(XLOOKUP(C:C,'Follow up.2'!B:B,'Follow up.2'!AF:AF),if(left(B1019,1)="3","x", "mm/yyyy")), "-")</f>
        <v>-</v>
      </c>
      <c r="AO1019" s="144"/>
      <c r="AP1019" s="27"/>
      <c r="AQ1019" s="3"/>
      <c r="AR1019" s="3"/>
      <c r="AS1019" s="3"/>
      <c r="AT1019" s="3"/>
      <c r="AU1019" s="3"/>
      <c r="AV1019" s="3"/>
      <c r="AW1019" s="3"/>
      <c r="AX1019" s="3"/>
      <c r="AY1019" s="3"/>
      <c r="AZ1019" s="3"/>
      <c r="BA1019" s="3"/>
      <c r="BB1019" s="3"/>
      <c r="BC1019" s="3"/>
      <c r="BD1019" s="3"/>
      <c r="BE1019" s="3"/>
      <c r="BF1019" s="3"/>
      <c r="BG1019" s="3"/>
      <c r="BH1019" s="3"/>
      <c r="BI1019" s="3"/>
    </row>
    <row r="1020" ht="12.75" customHeight="1">
      <c r="A1020" s="1"/>
      <c r="B1020" s="1" t="str">
        <f t="array" ref="B1020">ifna(iferror(xlookup(C:C,'1000'!A:A,'1000'!D:D),iferror(xlookup(C:C,'2000'!A:A,'2000'!D:D),xlookup(C:C,'3000'!A:A,'3000'!D:D))),"-")</f>
        <v>-</v>
      </c>
      <c r="C1020" s="26">
        <v>778.0</v>
      </c>
      <c r="D1020" s="27" t="s">
        <v>3782</v>
      </c>
      <c r="E1020" s="27" t="s">
        <v>3783</v>
      </c>
      <c r="F1020" s="27" t="s">
        <v>117</v>
      </c>
      <c r="G1020" s="27" t="s">
        <v>3778</v>
      </c>
      <c r="H1020" s="62" t="s">
        <v>3784</v>
      </c>
      <c r="I1020" s="29">
        <v>0.0</v>
      </c>
      <c r="J1020" s="27" t="s">
        <v>3785</v>
      </c>
      <c r="K1020" s="30" t="s">
        <v>42</v>
      </c>
      <c r="L1020" s="27" t="s">
        <v>42</v>
      </c>
      <c r="M1020" s="51" t="s">
        <v>895</v>
      </c>
      <c r="N1020" s="153" t="s">
        <v>58</v>
      </c>
      <c r="O1020" s="149" t="s">
        <v>58</v>
      </c>
      <c r="P1020" s="35" t="s">
        <v>46</v>
      </c>
      <c r="Q1020" s="66"/>
      <c r="R1020" s="66"/>
      <c r="S1020" s="66"/>
      <c r="T1020" s="66"/>
      <c r="U1020" s="66"/>
      <c r="V1020" s="66"/>
      <c r="W1020" s="66"/>
      <c r="X1020" s="66"/>
      <c r="Y1020" s="66"/>
      <c r="Z1020" s="38" t="str">
        <f t="array" ref="Z1020">IFERROR(xlookup(C:C,'Follow up.1'!A:A,'Follow up.1'!AF:AF),"-")</f>
        <v>-</v>
      </c>
      <c r="AA1020" s="27"/>
      <c r="AB1020" s="27"/>
      <c r="AC1020" s="27"/>
      <c r="AD1020" s="27"/>
      <c r="AE1020" s="27"/>
      <c r="AF1020" s="27"/>
      <c r="AG1020" s="27"/>
      <c r="AH1020" s="27"/>
      <c r="AI1020" s="27"/>
      <c r="AJ1020" s="27"/>
      <c r="AK1020" s="27"/>
      <c r="AL1020" s="27"/>
      <c r="AM1020" s="27"/>
      <c r="AN1020" s="39" t="str">
        <f t="array" ref="AN1020">IFNA(TEXT(XLOOKUP(C:C,'Follow up.2'!B:B,'Follow up.2'!AF:AF),if(left(B1020,1)="3","x", "mm/yyyy")), "-")</f>
        <v>-</v>
      </c>
      <c r="AO1020" s="27"/>
      <c r="AP1020" s="27"/>
      <c r="AQ1020" s="3"/>
      <c r="AR1020" s="3"/>
      <c r="AS1020" s="3"/>
      <c r="AT1020" s="3"/>
      <c r="AU1020" s="3"/>
      <c r="AV1020" s="3"/>
      <c r="AW1020" s="3"/>
      <c r="AX1020" s="3"/>
      <c r="AY1020" s="3"/>
      <c r="AZ1020" s="3"/>
      <c r="BA1020" s="3"/>
      <c r="BB1020" s="3"/>
      <c r="BC1020" s="3"/>
      <c r="BD1020" s="3"/>
      <c r="BE1020" s="3"/>
      <c r="BF1020" s="3"/>
      <c r="BG1020" s="3"/>
      <c r="BH1020" s="3"/>
      <c r="BI1020" s="3"/>
    </row>
    <row r="1021" ht="12.75" customHeight="1">
      <c r="A1021" s="1"/>
      <c r="B1021" s="1" t="str">
        <f t="array" ref="B1021">ifna(iferror(xlookup(C:C,'1000'!A:A,'1000'!D:D),iferror(xlookup(C:C,'2000'!A:A,'2000'!D:D),xlookup(C:C,'3000'!A:A,'3000'!D:D))),"-")</f>
        <v>-</v>
      </c>
      <c r="C1021" s="60">
        <v>1018.0</v>
      </c>
      <c r="D1021" s="27" t="s">
        <v>3786</v>
      </c>
      <c r="E1021" s="27" t="s">
        <v>3787</v>
      </c>
      <c r="F1021" s="27" t="s">
        <v>117</v>
      </c>
      <c r="G1021" s="27" t="s">
        <v>3778</v>
      </c>
      <c r="H1021" s="28" t="s">
        <v>3788</v>
      </c>
      <c r="I1021" s="29" t="s">
        <v>3789</v>
      </c>
      <c r="J1021" s="27" t="s">
        <v>3789</v>
      </c>
      <c r="K1021" s="30" t="s">
        <v>42</v>
      </c>
      <c r="L1021" s="31" t="s">
        <v>42</v>
      </c>
      <c r="M1021" s="51" t="s">
        <v>895</v>
      </c>
      <c r="N1021" s="153" t="s">
        <v>58</v>
      </c>
      <c r="O1021" s="149" t="s">
        <v>58</v>
      </c>
      <c r="P1021" s="35" t="s">
        <v>46</v>
      </c>
      <c r="Q1021" s="35"/>
      <c r="R1021" s="35"/>
      <c r="S1021" s="35"/>
      <c r="T1021" s="35"/>
      <c r="U1021" s="35"/>
      <c r="V1021" s="35"/>
      <c r="W1021" s="35"/>
      <c r="X1021" s="35"/>
      <c r="Y1021" s="35"/>
      <c r="Z1021" s="38" t="str">
        <f t="array" ref="Z1021">IFERROR(xlookup(C:C,'Follow up.1'!A:A,'Follow up.1'!AF:AF),"-")</f>
        <v>-</v>
      </c>
      <c r="AA1021" s="31"/>
      <c r="AB1021" s="31"/>
      <c r="AC1021" s="31"/>
      <c r="AD1021" s="31"/>
      <c r="AE1021" s="31"/>
      <c r="AF1021" s="31"/>
      <c r="AG1021" s="31"/>
      <c r="AH1021" s="31"/>
      <c r="AI1021" s="31"/>
      <c r="AJ1021" s="31"/>
      <c r="AK1021" s="31"/>
      <c r="AL1021" s="31"/>
      <c r="AM1021" s="31"/>
      <c r="AN1021" s="39" t="str">
        <f t="array" ref="AN1021">IFNA(TEXT(XLOOKUP(C:C,'Follow up.2'!B:B,'Follow up.2'!AF:AF),if(left(B1021,1)="3","x", "mm/yyyy")), "-")</f>
        <v>-</v>
      </c>
      <c r="AO1021" s="31"/>
      <c r="AP1021" s="27"/>
      <c r="AQ1021" s="3"/>
      <c r="AR1021" s="3"/>
      <c r="AS1021" s="3"/>
      <c r="AT1021" s="3"/>
      <c r="AU1021" s="3"/>
      <c r="AV1021" s="3"/>
      <c r="AW1021" s="3"/>
      <c r="AX1021" s="3"/>
      <c r="AY1021" s="3"/>
      <c r="AZ1021" s="3"/>
      <c r="BA1021" s="3"/>
      <c r="BB1021" s="3"/>
      <c r="BC1021" s="3"/>
      <c r="BD1021" s="3"/>
      <c r="BE1021" s="3"/>
      <c r="BF1021" s="3"/>
      <c r="BG1021" s="3"/>
      <c r="BH1021" s="3"/>
      <c r="BI1021" s="3"/>
    </row>
    <row r="1022" ht="12.75" customHeight="1">
      <c r="A1022" s="1"/>
      <c r="B1022" s="1">
        <f t="array" ref="B1022">ifna(iferror(xlookup(C:C,'1000'!A:A,'1000'!D:D),iferror(xlookup(C:C,'2000'!A:A,'2000'!D:D),xlookup(C:C,'3000'!A:A,'3000'!D:D))),"-")</f>
        <v>1041</v>
      </c>
      <c r="C1022" s="26">
        <v>863.0</v>
      </c>
      <c r="D1022" s="27" t="s">
        <v>79</v>
      </c>
      <c r="E1022" s="27" t="s">
        <v>215</v>
      </c>
      <c r="F1022" s="27" t="s">
        <v>117</v>
      </c>
      <c r="G1022" s="27" t="s">
        <v>3790</v>
      </c>
      <c r="H1022" s="28" t="s">
        <v>2891</v>
      </c>
      <c r="I1022" s="29" t="s">
        <v>2892</v>
      </c>
      <c r="J1022" s="27" t="s">
        <v>484</v>
      </c>
      <c r="K1022" s="30" t="s">
        <v>3791</v>
      </c>
      <c r="L1022" s="31" t="s">
        <v>3791</v>
      </c>
      <c r="M1022" s="32" t="s">
        <v>3792</v>
      </c>
      <c r="N1022" s="33" t="s">
        <v>654</v>
      </c>
      <c r="O1022" s="86" t="s">
        <v>654</v>
      </c>
      <c r="P1022" s="35" t="s">
        <v>45</v>
      </c>
      <c r="Q1022" s="35" t="s">
        <v>45</v>
      </c>
      <c r="R1022" s="35" t="s">
        <v>45</v>
      </c>
      <c r="S1022" s="35" t="s">
        <v>45</v>
      </c>
      <c r="T1022" s="35" t="s">
        <v>45</v>
      </c>
      <c r="U1022" s="35" t="s">
        <v>45</v>
      </c>
      <c r="V1022" s="65" t="s">
        <v>45</v>
      </c>
      <c r="W1022" s="35" t="s">
        <v>45</v>
      </c>
      <c r="X1022" s="35" t="s">
        <v>45</v>
      </c>
      <c r="Y1022" s="35" t="s">
        <v>45</v>
      </c>
      <c r="Z1022" s="38" t="str">
        <f t="array" ref="Z1022">IFERROR(xlookup(C:C,'Follow up.1'!A:A,'Follow up.1'!AF:AF),"-")</f>
        <v> 8/25</v>
      </c>
      <c r="AA1022" s="32" t="s">
        <v>89</v>
      </c>
      <c r="AB1022" s="31"/>
      <c r="AC1022" s="31"/>
      <c r="AD1022" s="31"/>
      <c r="AE1022" s="31"/>
      <c r="AF1022" s="31"/>
      <c r="AG1022" s="31"/>
      <c r="AH1022" s="31"/>
      <c r="AI1022" s="31"/>
      <c r="AJ1022" s="31"/>
      <c r="AK1022" s="31"/>
      <c r="AL1022" s="31"/>
      <c r="AM1022" s="31"/>
      <c r="AN1022" s="39" t="str">
        <f t="array" ref="AN1022">IFNA(TEXT(XLOOKUP(C:C,'Follow up.2'!B:B,'Follow up.2'!AF:AF),if(left(B1022,1)="3","x", "mm/yyyy")), "-")</f>
        <v/>
      </c>
      <c r="AO1022" s="31"/>
      <c r="AP1022" s="27"/>
      <c r="AQ1022" s="3"/>
      <c r="AR1022" s="3"/>
      <c r="AS1022" s="3"/>
      <c r="AT1022" s="3"/>
      <c r="AU1022" s="3"/>
      <c r="AV1022" s="3"/>
      <c r="AW1022" s="13"/>
      <c r="AX1022" s="1464"/>
      <c r="AY1022" s="207"/>
      <c r="AZ1022" s="207"/>
      <c r="BA1022" s="207"/>
      <c r="BB1022" s="207"/>
      <c r="BC1022" s="207"/>
      <c r="BD1022" s="207"/>
      <c r="BE1022" s="207"/>
      <c r="BF1022" s="207"/>
      <c r="BG1022" s="207"/>
      <c r="BH1022" s="207"/>
      <c r="BI1022" s="207"/>
    </row>
    <row r="1023" ht="12.75" customHeight="1">
      <c r="A1023" s="1"/>
      <c r="B1023" s="1">
        <f t="array" ref="B1023">ifna(iferror(xlookup(C:C,'1000'!A:A,'1000'!D:D),iferror(xlookup(C:C,'2000'!A:A,'2000'!D:D),xlookup(C:C,'3000'!A:A,'3000'!D:D))),"-")</f>
        <v>1066</v>
      </c>
      <c r="C1023" s="26">
        <v>1065.0</v>
      </c>
      <c r="D1023" s="27" t="s">
        <v>1452</v>
      </c>
      <c r="E1023" s="27" t="s">
        <v>3793</v>
      </c>
      <c r="F1023" s="27" t="s">
        <v>117</v>
      </c>
      <c r="G1023" s="27" t="s">
        <v>3790</v>
      </c>
      <c r="H1023" s="28" t="s">
        <v>3794</v>
      </c>
      <c r="I1023" s="29" t="s">
        <v>3795</v>
      </c>
      <c r="J1023" s="27" t="s">
        <v>484</v>
      </c>
      <c r="K1023" s="30" t="s">
        <v>42</v>
      </c>
      <c r="L1023" s="31" t="s">
        <v>42</v>
      </c>
      <c r="M1023" s="32" t="s">
        <v>3796</v>
      </c>
      <c r="N1023" s="33" t="s">
        <v>654</v>
      </c>
      <c r="O1023" s="86" t="s">
        <v>654</v>
      </c>
      <c r="P1023" s="35" t="s">
        <v>114</v>
      </c>
      <c r="Q1023" s="35" t="s">
        <v>1058</v>
      </c>
      <c r="R1023" s="35" t="s">
        <v>1058</v>
      </c>
      <c r="S1023" s="35" t="s">
        <v>45</v>
      </c>
      <c r="T1023" s="35" t="s">
        <v>106</v>
      </c>
      <c r="U1023" s="35" t="s">
        <v>76</v>
      </c>
      <c r="V1023" s="65" t="s">
        <v>45</v>
      </c>
      <c r="W1023" s="35" t="s">
        <v>106</v>
      </c>
      <c r="X1023" s="35" t="s">
        <v>106</v>
      </c>
      <c r="Y1023" s="35" t="s">
        <v>45</v>
      </c>
      <c r="Z1023" s="38" t="str">
        <f t="array" ref="Z1023">IFERROR(xlookup(C:C,'Follow up.1'!A:A,'Follow up.1'!AF:AF),"-")</f>
        <v> 10/25</v>
      </c>
      <c r="AA1023" s="32" t="s">
        <v>87</v>
      </c>
      <c r="AB1023" s="31"/>
      <c r="AC1023" s="31"/>
      <c r="AD1023" s="31"/>
      <c r="AE1023" s="31"/>
      <c r="AF1023" s="31"/>
      <c r="AG1023" s="31"/>
      <c r="AH1023" s="31"/>
      <c r="AI1023" s="31"/>
      <c r="AJ1023" s="31"/>
      <c r="AK1023" s="31"/>
      <c r="AL1023" s="31"/>
      <c r="AM1023" s="31"/>
      <c r="AN1023" s="39" t="str">
        <f t="array" ref="AN1023">IFNA(TEXT(XLOOKUP(C:C,'Follow up.2'!B:B,'Follow up.2'!AF:AF), "mm/yyyy"), "-")</f>
        <v/>
      </c>
      <c r="AO1023" s="31"/>
      <c r="AP1023" s="27"/>
      <c r="AQ1023" s="3"/>
      <c r="AR1023" s="3"/>
      <c r="AS1023" s="3"/>
      <c r="AT1023" s="3"/>
      <c r="AU1023" s="3"/>
      <c r="AV1023" s="3"/>
      <c r="AW1023" s="13"/>
      <c r="AX1023" s="13"/>
      <c r="AY1023" s="13"/>
      <c r="AZ1023" s="13"/>
      <c r="BA1023" s="13"/>
      <c r="BB1023" s="13"/>
      <c r="BC1023" s="13"/>
      <c r="BD1023" s="13"/>
      <c r="BE1023" s="13"/>
      <c r="BF1023" s="13"/>
      <c r="BG1023" s="13"/>
      <c r="BH1023" s="13"/>
      <c r="BI1023" s="13"/>
    </row>
    <row r="1024" ht="12.75" customHeight="1">
      <c r="A1024" s="1"/>
      <c r="B1024" s="1" t="str">
        <f t="array" ref="B1024">ifna(iferror(xlookup(C:C,'1000'!A:A,'1000'!D:D),iferror(xlookup(C:C,'2000'!A:A,'2000'!D:D),xlookup(C:C,'3000'!A:A,'3000'!D:D))),"-")</f>
        <v>-</v>
      </c>
      <c r="C1024" s="26">
        <v>624.0</v>
      </c>
      <c r="D1024" s="27" t="s">
        <v>3797</v>
      </c>
      <c r="E1024" s="27" t="s">
        <v>241</v>
      </c>
      <c r="F1024" s="27" t="s">
        <v>117</v>
      </c>
      <c r="G1024" s="27" t="s">
        <v>3790</v>
      </c>
      <c r="H1024" s="28">
        <v>0.0</v>
      </c>
      <c r="I1024" s="29">
        <v>0.0</v>
      </c>
      <c r="J1024" s="27" t="s">
        <v>3798</v>
      </c>
      <c r="K1024" s="30" t="s">
        <v>569</v>
      </c>
      <c r="L1024" s="31" t="s">
        <v>569</v>
      </c>
      <c r="M1024" s="31"/>
      <c r="N1024" s="153" t="s">
        <v>58</v>
      </c>
      <c r="O1024" s="149" t="s">
        <v>58</v>
      </c>
      <c r="P1024" s="35"/>
      <c r="Q1024" s="35"/>
      <c r="R1024" s="35"/>
      <c r="S1024" s="35"/>
      <c r="T1024" s="35"/>
      <c r="U1024" s="35"/>
      <c r="V1024" s="35"/>
      <c r="W1024" s="35"/>
      <c r="X1024" s="35"/>
      <c r="Y1024" s="35"/>
      <c r="Z1024" s="38" t="str">
        <f t="array" ref="Z1024">IFERROR(xlookup(C:C,'Follow up.1'!A:A,'Follow up.1'!AF:AF),"-")</f>
        <v>-</v>
      </c>
      <c r="AA1024" s="31"/>
      <c r="AB1024" s="31"/>
      <c r="AC1024" s="31"/>
      <c r="AD1024" s="31"/>
      <c r="AE1024" s="31"/>
      <c r="AF1024" s="31"/>
      <c r="AG1024" s="31"/>
      <c r="AH1024" s="31"/>
      <c r="AI1024" s="31"/>
      <c r="AJ1024" s="31"/>
      <c r="AK1024" s="31"/>
      <c r="AL1024" s="31"/>
      <c r="AM1024" s="31"/>
      <c r="AN1024" s="39" t="str">
        <f t="array" ref="AN1024">IFNA(TEXT(XLOOKUP(C:C,'Follow up.2'!B:B,'Follow up.2'!AF:AF),if(left(B1024,1)="3","x", "mm/yyyy")), "-")</f>
        <v>-</v>
      </c>
      <c r="AO1024" s="31"/>
      <c r="AP1024" s="27"/>
      <c r="AQ1024" s="3"/>
      <c r="AR1024" s="3"/>
      <c r="AS1024" s="3"/>
      <c r="AT1024" s="3"/>
      <c r="AU1024" s="3"/>
      <c r="AV1024" s="3"/>
      <c r="AW1024" s="3"/>
      <c r="AX1024" s="3"/>
      <c r="AY1024" s="3"/>
      <c r="AZ1024" s="3"/>
      <c r="BA1024" s="3"/>
      <c r="BB1024" s="3"/>
      <c r="BC1024" s="3"/>
      <c r="BD1024" s="3"/>
      <c r="BE1024" s="3"/>
      <c r="BF1024" s="3"/>
      <c r="BG1024" s="3"/>
      <c r="BH1024" s="3"/>
      <c r="BI1024" s="3"/>
    </row>
    <row r="1025" ht="12.75" customHeight="1">
      <c r="A1025" s="1"/>
      <c r="B1025" s="1" t="str">
        <f t="array" ref="B1025">ifna(iferror(xlookup(C:C,'1000'!A:A,'1000'!D:D),iferror(xlookup(C:C,'2000'!A:A,'2000'!D:D),xlookup(C:C,'3000'!A:A,'3000'!D:D))),"-")</f>
        <v>-</v>
      </c>
      <c r="C1025" s="26">
        <v>860.0</v>
      </c>
      <c r="D1025" s="27" t="s">
        <v>3799</v>
      </c>
      <c r="E1025" s="27" t="s">
        <v>3800</v>
      </c>
      <c r="F1025" s="27" t="s">
        <v>117</v>
      </c>
      <c r="G1025" s="27" t="s">
        <v>3790</v>
      </c>
      <c r="H1025" s="28" t="s">
        <v>3801</v>
      </c>
      <c r="I1025" s="29">
        <v>0.0</v>
      </c>
      <c r="J1025" s="27" t="s">
        <v>3802</v>
      </c>
      <c r="K1025" s="30" t="s">
        <v>237</v>
      </c>
      <c r="L1025" s="31" t="s">
        <v>237</v>
      </c>
      <c r="M1025" s="51" t="s">
        <v>895</v>
      </c>
      <c r="N1025" s="153" t="s">
        <v>58</v>
      </c>
      <c r="O1025" s="149" t="s">
        <v>58</v>
      </c>
      <c r="P1025" s="35"/>
      <c r="Q1025" s="35"/>
      <c r="R1025" s="35"/>
      <c r="S1025" s="35"/>
      <c r="T1025" s="35"/>
      <c r="U1025" s="35"/>
      <c r="V1025" s="35"/>
      <c r="W1025" s="35"/>
      <c r="X1025" s="35"/>
      <c r="Y1025" s="35"/>
      <c r="Z1025" s="38" t="str">
        <f t="array" ref="Z1025">IFERROR(xlookup(C:C,'Follow up.1'!A:A,'Follow up.1'!AF:AF),"-")</f>
        <v>-</v>
      </c>
      <c r="AA1025" s="31"/>
      <c r="AB1025" s="31"/>
      <c r="AC1025" s="31"/>
      <c r="AD1025" s="31"/>
      <c r="AE1025" s="31"/>
      <c r="AF1025" s="31"/>
      <c r="AG1025" s="31"/>
      <c r="AH1025" s="31"/>
      <c r="AI1025" s="31"/>
      <c r="AJ1025" s="31"/>
      <c r="AK1025" s="31"/>
      <c r="AL1025" s="31"/>
      <c r="AM1025" s="31"/>
      <c r="AN1025" s="39" t="str">
        <f t="array" ref="AN1025">IFNA(TEXT(XLOOKUP(C:C,'Follow up.2'!B:B,'Follow up.2'!AF:AF),if(left(B1025,1)="3","x", "mm/yyyy")), "-")</f>
        <v>-</v>
      </c>
      <c r="AO1025" s="31"/>
      <c r="AP1025" s="27"/>
      <c r="AQ1025" s="3"/>
      <c r="AR1025" s="3"/>
      <c r="AS1025" s="3"/>
      <c r="AT1025" s="3"/>
      <c r="AU1025" s="3"/>
      <c r="AV1025" s="3"/>
      <c r="AW1025" s="3"/>
      <c r="AX1025" s="3"/>
      <c r="AY1025" s="3"/>
      <c r="AZ1025" s="3"/>
      <c r="BA1025" s="3"/>
      <c r="BB1025" s="3"/>
      <c r="BC1025" s="3"/>
      <c r="BD1025" s="3"/>
      <c r="BE1025" s="3"/>
      <c r="BF1025" s="3"/>
      <c r="BG1025" s="3"/>
      <c r="BH1025" s="3"/>
      <c r="BI1025" s="3"/>
    </row>
    <row r="1026" ht="12.75" customHeight="1">
      <c r="A1026" s="1"/>
      <c r="B1026" s="1" t="str">
        <f t="array" ref="B1026">ifna(iferror(xlookup(C:C,'1000'!A:A,'1000'!D:D),iferror(xlookup(C:C,'2000'!A:A,'2000'!D:D),xlookup(C:C,'3000'!A:A,'3000'!D:D))),"-")</f>
        <v>-</v>
      </c>
      <c r="C1026" s="26">
        <v>883.0</v>
      </c>
      <c r="D1026" s="27" t="s">
        <v>3803</v>
      </c>
      <c r="E1026" s="27" t="s">
        <v>3804</v>
      </c>
      <c r="F1026" s="27" t="s">
        <v>117</v>
      </c>
      <c r="G1026" s="27" t="s">
        <v>3790</v>
      </c>
      <c r="H1026" s="28" t="s">
        <v>3805</v>
      </c>
      <c r="I1026" s="29">
        <v>0.0</v>
      </c>
      <c r="J1026" s="27" t="s">
        <v>3806</v>
      </c>
      <c r="K1026" s="30" t="s">
        <v>42</v>
      </c>
      <c r="L1026" s="27" t="s">
        <v>42</v>
      </c>
      <c r="M1026" s="51" t="s">
        <v>895</v>
      </c>
      <c r="N1026" s="153" t="s">
        <v>58</v>
      </c>
      <c r="O1026" s="149" t="s">
        <v>58</v>
      </c>
      <c r="P1026" s="66"/>
      <c r="Q1026" s="66"/>
      <c r="R1026" s="66"/>
      <c r="S1026" s="66"/>
      <c r="T1026" s="66"/>
      <c r="U1026" s="66"/>
      <c r="V1026" s="66"/>
      <c r="W1026" s="66"/>
      <c r="X1026" s="66"/>
      <c r="Y1026" s="66"/>
      <c r="Z1026" s="38" t="str">
        <f t="array" ref="Z1026">IFERROR(xlookup(C:C,'Follow up.1'!A:A,'Follow up.1'!AF:AF),"-")</f>
        <v>-</v>
      </c>
      <c r="AA1026" s="27"/>
      <c r="AB1026" s="27"/>
      <c r="AC1026" s="27"/>
      <c r="AD1026" s="27"/>
      <c r="AE1026" s="27"/>
      <c r="AF1026" s="27"/>
      <c r="AG1026" s="27"/>
      <c r="AH1026" s="27"/>
      <c r="AI1026" s="27"/>
      <c r="AJ1026" s="27"/>
      <c r="AK1026" s="27"/>
      <c r="AL1026" s="27"/>
      <c r="AM1026" s="27"/>
      <c r="AN1026" s="39" t="str">
        <f t="array" ref="AN1026">IFNA(TEXT(XLOOKUP(C:C,'Follow up.2'!B:B,'Follow up.2'!AF:AF),if(left(B1026,1)="3","x", "mm/yyyy")), "-")</f>
        <v>-</v>
      </c>
      <c r="AO1026" s="27"/>
      <c r="AP1026" s="27"/>
      <c r="AQ1026" s="3"/>
      <c r="AR1026" s="3"/>
      <c r="AS1026" s="3"/>
      <c r="AT1026" s="3"/>
      <c r="AU1026" s="3"/>
      <c r="AV1026" s="3"/>
      <c r="AW1026" s="3"/>
      <c r="AX1026" s="3"/>
      <c r="AY1026" s="3"/>
      <c r="AZ1026" s="3"/>
      <c r="BA1026" s="3"/>
      <c r="BB1026" s="3"/>
      <c r="BC1026" s="3"/>
      <c r="BD1026" s="3"/>
      <c r="BE1026" s="3"/>
      <c r="BF1026" s="3"/>
      <c r="BG1026" s="3"/>
      <c r="BH1026" s="3"/>
      <c r="BI1026" s="3"/>
    </row>
    <row r="1027" ht="12.75" customHeight="1">
      <c r="A1027" s="1"/>
      <c r="B1027" s="1" t="str">
        <f t="array" ref="B1027">ifna(iferror(xlookup(C:C,'1000'!A:A,'1000'!D:D),iferror(xlookup(C:C,'2000'!A:A,'2000'!D:D),xlookup(C:C,'3000'!A:A,'3000'!D:D))),"-")</f>
        <v>-</v>
      </c>
      <c r="C1027" s="26">
        <v>895.0</v>
      </c>
      <c r="D1027" s="27" t="s">
        <v>642</v>
      </c>
      <c r="E1027" s="27" t="s">
        <v>3807</v>
      </c>
      <c r="F1027" s="27" t="s">
        <v>117</v>
      </c>
      <c r="G1027" s="27" t="s">
        <v>3790</v>
      </c>
      <c r="H1027" s="28" t="s">
        <v>3808</v>
      </c>
      <c r="I1027" s="29">
        <v>0.0</v>
      </c>
      <c r="J1027" s="27" t="s">
        <v>3809</v>
      </c>
      <c r="K1027" s="30" t="s">
        <v>42</v>
      </c>
      <c r="L1027" s="27" t="s">
        <v>42</v>
      </c>
      <c r="M1027" s="51" t="s">
        <v>895</v>
      </c>
      <c r="N1027" s="153" t="s">
        <v>58</v>
      </c>
      <c r="O1027" s="149" t="s">
        <v>58</v>
      </c>
      <c r="P1027" s="66"/>
      <c r="Q1027" s="66"/>
      <c r="R1027" s="66"/>
      <c r="S1027" s="66"/>
      <c r="T1027" s="66"/>
      <c r="U1027" s="66"/>
      <c r="V1027" s="66"/>
      <c r="W1027" s="66"/>
      <c r="X1027" s="66"/>
      <c r="Y1027" s="66"/>
      <c r="Z1027" s="38" t="str">
        <f t="array" ref="Z1027">IFERROR(xlookup(C:C,'Follow up.1'!A:A,'Follow up.1'!AF:AF),"-")</f>
        <v>-</v>
      </c>
      <c r="AA1027" s="27"/>
      <c r="AB1027" s="27"/>
      <c r="AC1027" s="27"/>
      <c r="AD1027" s="27"/>
      <c r="AE1027" s="27"/>
      <c r="AF1027" s="27"/>
      <c r="AG1027" s="27"/>
      <c r="AH1027" s="27"/>
      <c r="AI1027" s="27"/>
      <c r="AJ1027" s="27"/>
      <c r="AK1027" s="27"/>
      <c r="AL1027" s="27"/>
      <c r="AM1027" s="27"/>
      <c r="AN1027" s="39" t="str">
        <f t="array" ref="AN1027">IFNA(TEXT(XLOOKUP(C:C,'Follow up.2'!B:B,'Follow up.2'!AF:AF),if(left(B1027,1)="3","x", "mm/yyyy")), "-")</f>
        <v>-</v>
      </c>
      <c r="AO1027" s="27"/>
      <c r="AP1027" s="27"/>
      <c r="AQ1027" s="3"/>
      <c r="AR1027" s="3"/>
      <c r="AS1027" s="3"/>
      <c r="AT1027" s="3"/>
      <c r="AU1027" s="3"/>
      <c r="AV1027" s="3"/>
      <c r="AW1027" s="3"/>
      <c r="AX1027" s="3"/>
      <c r="AY1027" s="3"/>
      <c r="AZ1027" s="3"/>
      <c r="BA1027" s="3"/>
      <c r="BB1027" s="3"/>
      <c r="BC1027" s="3"/>
      <c r="BD1027" s="3"/>
      <c r="BE1027" s="3"/>
      <c r="BF1027" s="3"/>
      <c r="BG1027" s="3"/>
      <c r="BH1027" s="3"/>
      <c r="BI1027" s="3"/>
    </row>
    <row r="1028" ht="12.75" customHeight="1">
      <c r="A1028" s="1"/>
      <c r="B1028" s="1" t="str">
        <f t="array" ref="B1028">ifna(iferror(xlookup(C:C,'1000'!A:A,'1000'!D:D),iferror(xlookup(C:C,'2000'!A:A,'2000'!D:D),xlookup(C:C,'3000'!A:A,'3000'!D:D))),"-")</f>
        <v>-</v>
      </c>
      <c r="C1028" s="26">
        <v>959.0</v>
      </c>
      <c r="D1028" s="27" t="s">
        <v>3810</v>
      </c>
      <c r="E1028" s="27" t="s">
        <v>3811</v>
      </c>
      <c r="F1028" s="27" t="s">
        <v>117</v>
      </c>
      <c r="G1028" s="27" t="s">
        <v>3790</v>
      </c>
      <c r="H1028" s="28" t="s">
        <v>3812</v>
      </c>
      <c r="I1028" s="29" t="s">
        <v>3813</v>
      </c>
      <c r="J1028" s="27" t="s">
        <v>3814</v>
      </c>
      <c r="K1028" s="30" t="s">
        <v>42</v>
      </c>
      <c r="L1028" s="31" t="s">
        <v>42</v>
      </c>
      <c r="M1028" s="51" t="s">
        <v>895</v>
      </c>
      <c r="N1028" s="153" t="s">
        <v>58</v>
      </c>
      <c r="O1028" s="149" t="s">
        <v>58</v>
      </c>
      <c r="P1028" s="35"/>
      <c r="Q1028" s="35"/>
      <c r="R1028" s="35"/>
      <c r="S1028" s="35"/>
      <c r="T1028" s="35"/>
      <c r="U1028" s="35"/>
      <c r="V1028" s="35"/>
      <c r="W1028" s="35"/>
      <c r="X1028" s="35"/>
      <c r="Y1028" s="35"/>
      <c r="Z1028" s="38" t="str">
        <f t="array" ref="Z1028">IFERROR(xlookup(C:C,'Follow up.1'!A:A,'Follow up.1'!AF:AF),"-")</f>
        <v>-</v>
      </c>
      <c r="AA1028" s="31"/>
      <c r="AB1028" s="31"/>
      <c r="AC1028" s="31"/>
      <c r="AD1028" s="31"/>
      <c r="AE1028" s="31"/>
      <c r="AF1028" s="31"/>
      <c r="AG1028" s="31"/>
      <c r="AH1028" s="31"/>
      <c r="AI1028" s="31"/>
      <c r="AJ1028" s="31"/>
      <c r="AK1028" s="31"/>
      <c r="AL1028" s="31"/>
      <c r="AM1028" s="31"/>
      <c r="AN1028" s="39" t="str">
        <f t="array" ref="AN1028">IFNA(TEXT(XLOOKUP(C:C,'Follow up.2'!B:B,'Follow up.2'!AF:AF),if(left(B1028,1)="3","x", "mm/yyyy")), "-")</f>
        <v>-</v>
      </c>
      <c r="AO1028" s="31"/>
      <c r="AP1028" s="27"/>
      <c r="AQ1028" s="3"/>
      <c r="AR1028" s="3"/>
      <c r="AS1028" s="3"/>
      <c r="AT1028" s="3"/>
      <c r="AU1028" s="3"/>
      <c r="AV1028" s="3"/>
      <c r="AW1028" s="3"/>
      <c r="AX1028" s="3"/>
      <c r="AY1028" s="3"/>
      <c r="AZ1028" s="3"/>
      <c r="BA1028" s="3"/>
      <c r="BB1028" s="3"/>
      <c r="BC1028" s="3"/>
      <c r="BD1028" s="3"/>
      <c r="BE1028" s="3"/>
      <c r="BF1028" s="3"/>
      <c r="BG1028" s="3"/>
      <c r="BH1028" s="3"/>
      <c r="BI1028" s="3"/>
    </row>
    <row r="1029" ht="12.75" customHeight="1">
      <c r="A1029" s="1"/>
      <c r="B1029" s="1" t="str">
        <f t="array" ref="B1029">ifna(iferror(xlookup(C:C,'1000'!A:A,'1000'!D:D),iferror(xlookup(C:C,'2000'!A:A,'2000'!D:D),xlookup(C:C,'3000'!A:A,'3000'!D:D))),"-")</f>
        <v>-</v>
      </c>
      <c r="C1029" s="26">
        <v>1085.0</v>
      </c>
      <c r="D1029" s="27" t="s">
        <v>3815</v>
      </c>
      <c r="E1029" s="27" t="s">
        <v>3816</v>
      </c>
      <c r="F1029" s="27" t="s">
        <v>117</v>
      </c>
      <c r="G1029" s="27" t="s">
        <v>3790</v>
      </c>
      <c r="H1029" s="28" t="s">
        <v>3817</v>
      </c>
      <c r="I1029" s="29">
        <v>0.0</v>
      </c>
      <c r="J1029" s="27" t="s">
        <v>3818</v>
      </c>
      <c r="K1029" s="30" t="s">
        <v>158</v>
      </c>
      <c r="L1029" s="31" t="s">
        <v>158</v>
      </c>
      <c r="M1029" s="51" t="s">
        <v>895</v>
      </c>
      <c r="N1029" s="153" t="s">
        <v>58</v>
      </c>
      <c r="O1029" s="149" t="s">
        <v>58</v>
      </c>
      <c r="P1029" s="35" t="s">
        <v>106</v>
      </c>
      <c r="Q1029" s="35"/>
      <c r="R1029" s="35"/>
      <c r="S1029" s="35"/>
      <c r="T1029" s="35"/>
      <c r="U1029" s="35"/>
      <c r="V1029" s="35"/>
      <c r="W1029" s="35"/>
      <c r="X1029" s="35"/>
      <c r="Y1029" s="35"/>
      <c r="Z1029" s="38" t="str">
        <f t="array" ref="Z1029">IFERROR(xlookup(C:C,'Follow up.1'!A:A,'Follow up.1'!AF:AF),"-")</f>
        <v>-</v>
      </c>
      <c r="AA1029" s="31"/>
      <c r="AB1029" s="31"/>
      <c r="AC1029" s="31"/>
      <c r="AD1029" s="31"/>
      <c r="AE1029" s="31"/>
      <c r="AF1029" s="31"/>
      <c r="AG1029" s="31"/>
      <c r="AH1029" s="31"/>
      <c r="AI1029" s="31"/>
      <c r="AJ1029" s="31"/>
      <c r="AK1029" s="31"/>
      <c r="AL1029" s="31"/>
      <c r="AM1029" s="31"/>
      <c r="AN1029" s="39" t="str">
        <f t="array" ref="AN1029">IFNA(TEXT(XLOOKUP(C:C,'Follow up.2'!B:B,'Follow up.2'!AF:AF), "mm/yyyy"), "-")</f>
        <v>-</v>
      </c>
      <c r="AO1029" s="31"/>
      <c r="AP1029" s="27"/>
      <c r="AQ1029" s="3"/>
      <c r="AR1029" s="3"/>
      <c r="AS1029" s="3"/>
      <c r="AT1029" s="3"/>
      <c r="AU1029" s="3"/>
      <c r="AV1029" s="3"/>
      <c r="AW1029" s="3"/>
      <c r="AX1029" s="3"/>
      <c r="AY1029" s="3"/>
      <c r="AZ1029" s="3"/>
      <c r="BA1029" s="3"/>
      <c r="BB1029" s="3"/>
      <c r="BC1029" s="3"/>
      <c r="BD1029" s="3"/>
      <c r="BE1029" s="3"/>
      <c r="BF1029" s="3"/>
      <c r="BG1029" s="3"/>
      <c r="BH1029" s="3"/>
      <c r="BI1029" s="3"/>
    </row>
    <row r="1030" ht="12.75" customHeight="1">
      <c r="A1030" s="1"/>
      <c r="B1030" s="1" t="str">
        <f t="array" ref="B1030">ifna(iferror(xlookup(C:C,'1000'!A:A,'1000'!D:D),iferror(xlookup(C:C,'2000'!A:A,'2000'!D:D),xlookup(C:C,'3000'!A:A,'3000'!D:D))),"-")</f>
        <v>-</v>
      </c>
      <c r="C1030" s="26">
        <v>1143.0</v>
      </c>
      <c r="D1030" s="27" t="s">
        <v>249</v>
      </c>
      <c r="E1030" s="27" t="s">
        <v>3819</v>
      </c>
      <c r="F1030" s="27" t="s">
        <v>117</v>
      </c>
      <c r="G1030" s="27" t="s">
        <v>3790</v>
      </c>
      <c r="H1030" s="28" t="s">
        <v>3820</v>
      </c>
      <c r="I1030" s="29" t="s">
        <v>3821</v>
      </c>
      <c r="J1030" s="27">
        <v>0.0</v>
      </c>
      <c r="K1030" s="30" t="s">
        <v>42</v>
      </c>
      <c r="L1030" s="27" t="s">
        <v>42</v>
      </c>
      <c r="M1030" s="51" t="s">
        <v>895</v>
      </c>
      <c r="N1030" s="153" t="s">
        <v>58</v>
      </c>
      <c r="O1030" s="149" t="s">
        <v>58</v>
      </c>
      <c r="P1030" s="35" t="s">
        <v>88</v>
      </c>
      <c r="Q1030" s="35" t="s">
        <v>45</v>
      </c>
      <c r="R1030" s="35" t="s">
        <v>56</v>
      </c>
      <c r="S1030" s="35" t="s">
        <v>56</v>
      </c>
      <c r="T1030" s="35"/>
      <c r="U1030" s="35"/>
      <c r="V1030" s="35"/>
      <c r="W1030" s="35"/>
      <c r="X1030" s="35"/>
      <c r="Y1030" s="35"/>
      <c r="Z1030" s="38" t="str">
        <f t="array" ref="Z1030">IFERROR(xlookup(C:C,'Follow up.1'!A:A,'Follow up.1'!AF:AF),"-")</f>
        <v>-</v>
      </c>
      <c r="AA1030" s="31"/>
      <c r="AB1030" s="31"/>
      <c r="AC1030" s="31"/>
      <c r="AD1030" s="31"/>
      <c r="AE1030" s="31"/>
      <c r="AF1030" s="31"/>
      <c r="AG1030" s="31"/>
      <c r="AH1030" s="31"/>
      <c r="AI1030" s="31"/>
      <c r="AJ1030" s="31"/>
      <c r="AK1030" s="31"/>
      <c r="AL1030" s="31"/>
      <c r="AM1030" s="31"/>
      <c r="AN1030" s="39" t="str">
        <f t="array" ref="AN1030">IFNA(TEXT(XLOOKUP(C:C,'Follow up.2'!B:B,'Follow up.2'!AF:AF), "mm/yyyy"), "-")</f>
        <v>-</v>
      </c>
      <c r="AO1030" s="31"/>
      <c r="AP1030" s="27"/>
      <c r="AQ1030" s="3"/>
      <c r="AR1030" s="3"/>
      <c r="AS1030" s="3"/>
      <c r="AT1030" s="3"/>
      <c r="AU1030" s="3"/>
      <c r="AV1030" s="3"/>
      <c r="AW1030" s="3"/>
      <c r="AX1030" s="3"/>
      <c r="AY1030" s="3"/>
      <c r="AZ1030" s="3"/>
      <c r="BA1030" s="3"/>
      <c r="BB1030" s="3"/>
      <c r="BC1030" s="3"/>
      <c r="BD1030" s="3"/>
      <c r="BE1030" s="3"/>
      <c r="BF1030" s="3"/>
      <c r="BG1030" s="3"/>
      <c r="BH1030" s="3"/>
      <c r="BI1030" s="3"/>
    </row>
    <row r="1031" ht="12.75" customHeight="1">
      <c r="A1031" s="1"/>
      <c r="B1031" s="1">
        <f t="array" ref="B1031">ifna(iferror(xlookup(C:C,'1000'!A:A,'1000'!D:D),iferror(xlookup(C:C,'2000'!A:A,'2000'!D:D),xlookup(C:C,'3000'!A:A,'3000'!D:D))),"-")</f>
        <v>1027</v>
      </c>
      <c r="C1031" s="26">
        <v>704.0</v>
      </c>
      <c r="D1031" s="27" t="s">
        <v>3822</v>
      </c>
      <c r="E1031" s="27" t="s">
        <v>3823</v>
      </c>
      <c r="F1031" s="27" t="s">
        <v>117</v>
      </c>
      <c r="G1031" s="27" t="s">
        <v>3824</v>
      </c>
      <c r="H1031" s="28" t="s">
        <v>3825</v>
      </c>
      <c r="I1031" s="29" t="s">
        <v>3826</v>
      </c>
      <c r="J1031" s="27" t="s">
        <v>3827</v>
      </c>
      <c r="K1031" s="30" t="s">
        <v>3828</v>
      </c>
      <c r="L1031" s="31" t="s">
        <v>3828</v>
      </c>
      <c r="M1031" s="31"/>
      <c r="N1031" s="153" t="s">
        <v>58</v>
      </c>
      <c r="O1031" s="149" t="s">
        <v>58</v>
      </c>
      <c r="P1031" s="35"/>
      <c r="Q1031" s="35"/>
      <c r="R1031" s="35"/>
      <c r="S1031" s="35"/>
      <c r="T1031" s="35"/>
      <c r="U1031" s="35"/>
      <c r="V1031" s="35"/>
      <c r="W1031" s="35"/>
      <c r="X1031" s="35"/>
      <c r="Y1031" s="35"/>
      <c r="Z1031" s="38" t="str">
        <f t="array" ref="Z1031">IFERROR(xlookup(C:C,'Follow up.1'!A:A,'Follow up.1'!AF:AF),"-")</f>
        <v/>
      </c>
      <c r="AA1031" s="31"/>
      <c r="AB1031" s="31"/>
      <c r="AC1031" s="31"/>
      <c r="AD1031" s="31"/>
      <c r="AE1031" s="31"/>
      <c r="AF1031" s="31"/>
      <c r="AG1031" s="31"/>
      <c r="AH1031" s="31"/>
      <c r="AI1031" s="31"/>
      <c r="AJ1031" s="31"/>
      <c r="AK1031" s="31"/>
      <c r="AL1031" s="31"/>
      <c r="AM1031" s="31"/>
      <c r="AN1031" s="39" t="str">
        <f t="array" ref="AN1031">IFNA(TEXT(XLOOKUP(C:C,'Follow up.2'!B:B,'Follow up.2'!AF:AF),if(left(B1031,1)="3","x", "mm/yyyy")), "-")</f>
        <v>-</v>
      </c>
      <c r="AO1031" s="31"/>
      <c r="AP1031" s="27"/>
      <c r="AQ1031" s="3"/>
      <c r="AR1031" s="3"/>
      <c r="AS1031" s="3"/>
      <c r="AT1031" s="3"/>
      <c r="AU1031" s="3"/>
      <c r="AV1031" s="3"/>
      <c r="AW1031" s="3"/>
      <c r="AX1031" s="3"/>
      <c r="AY1031" s="3"/>
      <c r="AZ1031" s="3"/>
      <c r="BA1031" s="3"/>
      <c r="BB1031" s="3"/>
      <c r="BC1031" s="3"/>
      <c r="BD1031" s="3"/>
      <c r="BE1031" s="3"/>
      <c r="BF1031" s="3"/>
      <c r="BG1031" s="3"/>
      <c r="BH1031" s="3"/>
      <c r="BI1031" s="3"/>
    </row>
    <row r="1032" ht="12.75" customHeight="1">
      <c r="A1032" s="1"/>
      <c r="B1032" s="1" t="str">
        <f t="array" ref="B1032">ifna(iferror(xlookup(C:C,'1000'!A:A,'1000'!D:D),iferror(xlookup(C:C,'2000'!A:A,'2000'!D:D),xlookup(C:C,'3000'!A:A,'3000'!D:D))),"-")</f>
        <v>-</v>
      </c>
      <c r="C1032" s="26">
        <v>762.0</v>
      </c>
      <c r="D1032" s="27" t="s">
        <v>3829</v>
      </c>
      <c r="E1032" s="27" t="s">
        <v>3830</v>
      </c>
      <c r="F1032" s="27" t="s">
        <v>117</v>
      </c>
      <c r="G1032" s="27" t="s">
        <v>514</v>
      </c>
      <c r="H1032" s="28" t="s">
        <v>3831</v>
      </c>
      <c r="I1032" s="29">
        <v>0.0</v>
      </c>
      <c r="J1032" s="27" t="s">
        <v>3832</v>
      </c>
      <c r="K1032" s="30" t="s">
        <v>42</v>
      </c>
      <c r="L1032" s="31" t="s">
        <v>42</v>
      </c>
      <c r="M1032" s="51" t="s">
        <v>895</v>
      </c>
      <c r="N1032" s="153" t="s">
        <v>58</v>
      </c>
      <c r="O1032" s="149" t="s">
        <v>58</v>
      </c>
      <c r="P1032" s="35"/>
      <c r="Q1032" s="35"/>
      <c r="R1032" s="35"/>
      <c r="S1032" s="35"/>
      <c r="T1032" s="35"/>
      <c r="U1032" s="35"/>
      <c r="V1032" s="35"/>
      <c r="W1032" s="35"/>
      <c r="X1032" s="35"/>
      <c r="Y1032" s="35"/>
      <c r="Z1032" s="38" t="str">
        <f t="array" ref="Z1032">IFERROR(xlookup(C:C,'Follow up.1'!A:A,'Follow up.1'!AF:AF),"-")</f>
        <v>-</v>
      </c>
      <c r="AA1032" s="31"/>
      <c r="AB1032" s="31"/>
      <c r="AC1032" s="31"/>
      <c r="AD1032" s="31"/>
      <c r="AE1032" s="31"/>
      <c r="AF1032" s="31"/>
      <c r="AG1032" s="31"/>
      <c r="AH1032" s="31"/>
      <c r="AI1032" s="31"/>
      <c r="AJ1032" s="31"/>
      <c r="AK1032" s="31"/>
      <c r="AL1032" s="31"/>
      <c r="AM1032" s="31"/>
      <c r="AN1032" s="39" t="str">
        <f t="array" ref="AN1032">IFNA(TEXT(XLOOKUP(C:C,'Follow up.2'!B:B,'Follow up.2'!AF:AF),if(left(B1032,1)="3","x", "mm/yyyy")), "-")</f>
        <v>-</v>
      </c>
      <c r="AO1032" s="31"/>
      <c r="AP1032" s="27"/>
      <c r="AQ1032" s="3"/>
      <c r="AR1032" s="3"/>
      <c r="AS1032" s="3"/>
      <c r="AT1032" s="3"/>
      <c r="AU1032" s="3"/>
      <c r="AV1032" s="3"/>
      <c r="AW1032" s="3"/>
      <c r="AX1032" s="3"/>
      <c r="AY1032" s="3"/>
      <c r="AZ1032" s="3"/>
      <c r="BA1032" s="3"/>
      <c r="BB1032" s="3"/>
      <c r="BC1032" s="3"/>
      <c r="BD1032" s="3"/>
      <c r="BE1032" s="3"/>
      <c r="BF1032" s="3"/>
      <c r="BG1032" s="3"/>
      <c r="BH1032" s="3"/>
      <c r="BI1032" s="3"/>
    </row>
    <row r="1033" ht="12.75" customHeight="1">
      <c r="A1033" s="1"/>
      <c r="B1033" s="1" t="str">
        <f t="array" ref="B1033">ifna(iferror(xlookup(C:C,'1000'!A:A,'1000'!D:D),iferror(xlookup(C:C,'2000'!A:A,'2000'!D:D),xlookup(C:C,'3000'!A:A,'3000'!D:D))),"-")</f>
        <v>-</v>
      </c>
      <c r="C1033" s="26">
        <v>929.0</v>
      </c>
      <c r="D1033" s="27" t="s">
        <v>3833</v>
      </c>
      <c r="E1033" s="27" t="s">
        <v>3834</v>
      </c>
      <c r="F1033" s="27" t="s">
        <v>117</v>
      </c>
      <c r="G1033" s="27" t="s">
        <v>514</v>
      </c>
      <c r="H1033" s="28" t="s">
        <v>2188</v>
      </c>
      <c r="I1033" s="29">
        <v>0.0</v>
      </c>
      <c r="J1033" s="27" t="s">
        <v>3835</v>
      </c>
      <c r="K1033" s="30" t="s">
        <v>42</v>
      </c>
      <c r="L1033" s="31" t="s">
        <v>42</v>
      </c>
      <c r="M1033" s="51" t="s">
        <v>895</v>
      </c>
      <c r="N1033" s="153" t="s">
        <v>58</v>
      </c>
      <c r="O1033" s="149" t="s">
        <v>58</v>
      </c>
      <c r="P1033" s="35"/>
      <c r="Q1033" s="35"/>
      <c r="R1033" s="35"/>
      <c r="S1033" s="35"/>
      <c r="T1033" s="35"/>
      <c r="U1033" s="35"/>
      <c r="V1033" s="35"/>
      <c r="W1033" s="35"/>
      <c r="X1033" s="35"/>
      <c r="Y1033" s="35"/>
      <c r="Z1033" s="38" t="str">
        <f t="array" ref="Z1033">IFERROR(xlookup(C:C,'Follow up.1'!A:A,'Follow up.1'!AF:AF),"-")</f>
        <v>-</v>
      </c>
      <c r="AA1033" s="31"/>
      <c r="AB1033" s="31"/>
      <c r="AC1033" s="31"/>
      <c r="AD1033" s="31"/>
      <c r="AE1033" s="31"/>
      <c r="AF1033" s="31"/>
      <c r="AG1033" s="31"/>
      <c r="AH1033" s="31"/>
      <c r="AI1033" s="31"/>
      <c r="AJ1033" s="31"/>
      <c r="AK1033" s="31"/>
      <c r="AL1033" s="31"/>
      <c r="AM1033" s="31"/>
      <c r="AN1033" s="39" t="str">
        <f t="array" ref="AN1033">IFNA(TEXT(XLOOKUP(C:C,'Follow up.2'!B:B,'Follow up.2'!AF:AF),if(left(B1033,1)="3","x", "mm/yyyy")), "-")</f>
        <v>-</v>
      </c>
      <c r="AO1033" s="31"/>
      <c r="AP1033" s="27"/>
      <c r="AQ1033" s="3"/>
      <c r="AR1033" s="3"/>
      <c r="AS1033" s="3"/>
      <c r="AT1033" s="3"/>
      <c r="AU1033" s="3"/>
      <c r="AV1033" s="3"/>
      <c r="AW1033" s="3"/>
      <c r="AX1033" s="3"/>
      <c r="AY1033" s="3"/>
      <c r="AZ1033" s="3"/>
      <c r="BA1033" s="3"/>
      <c r="BB1033" s="3"/>
      <c r="BC1033" s="3"/>
      <c r="BD1033" s="3"/>
      <c r="BE1033" s="3"/>
      <c r="BF1033" s="3"/>
      <c r="BG1033" s="3"/>
      <c r="BH1033" s="3"/>
      <c r="BI1033" s="3"/>
    </row>
    <row r="1034" ht="12.75" customHeight="1">
      <c r="A1034" s="1"/>
      <c r="B1034" s="1" t="str">
        <f t="array" ref="B1034">ifna(iferror(xlookup(C:C,'1000'!A:A,'1000'!D:D),iferror(xlookup(C:C,'2000'!A:A,'2000'!D:D),xlookup(C:C,'3000'!A:A,'3000'!D:D))),"-")</f>
        <v>-</v>
      </c>
      <c r="C1034" s="26">
        <v>988.0</v>
      </c>
      <c r="D1034" s="27" t="s">
        <v>3836</v>
      </c>
      <c r="E1034" s="27" t="s">
        <v>3131</v>
      </c>
      <c r="F1034" s="27" t="s">
        <v>117</v>
      </c>
      <c r="G1034" s="27" t="s">
        <v>514</v>
      </c>
      <c r="H1034" s="28" t="s">
        <v>3837</v>
      </c>
      <c r="I1034" s="29">
        <v>0.0</v>
      </c>
      <c r="J1034" s="27" t="s">
        <v>3838</v>
      </c>
      <c r="K1034" s="30" t="s">
        <v>42</v>
      </c>
      <c r="L1034" s="31" t="s">
        <v>42</v>
      </c>
      <c r="M1034" s="51" t="s">
        <v>895</v>
      </c>
      <c r="N1034" s="153" t="s">
        <v>58</v>
      </c>
      <c r="O1034" s="149" t="s">
        <v>58</v>
      </c>
      <c r="P1034" s="35" t="s">
        <v>45</v>
      </c>
      <c r="Q1034" s="35"/>
      <c r="R1034" s="35"/>
      <c r="S1034" s="35"/>
      <c r="T1034" s="35"/>
      <c r="U1034" s="35"/>
      <c r="V1034" s="35"/>
      <c r="W1034" s="35"/>
      <c r="X1034" s="35"/>
      <c r="Y1034" s="35"/>
      <c r="Z1034" s="38" t="str">
        <f t="array" ref="Z1034">IFERROR(xlookup(C:C,'Follow up.1'!A:A,'Follow up.1'!AF:AF),"-")</f>
        <v>-</v>
      </c>
      <c r="AA1034" s="31"/>
      <c r="AB1034" s="31"/>
      <c r="AC1034" s="31"/>
      <c r="AD1034" s="31"/>
      <c r="AE1034" s="31"/>
      <c r="AF1034" s="31"/>
      <c r="AG1034" s="31"/>
      <c r="AH1034" s="31"/>
      <c r="AI1034" s="31"/>
      <c r="AJ1034" s="31"/>
      <c r="AK1034" s="31"/>
      <c r="AL1034" s="31"/>
      <c r="AM1034" s="31"/>
      <c r="AN1034" s="39" t="str">
        <f t="array" ref="AN1034">IFNA(TEXT(XLOOKUP(C:C,'Follow up.2'!B:B,'Follow up.2'!AF:AF),if(left(B1034,1)="3","x", "mm/yyyy")), "-")</f>
        <v>-</v>
      </c>
      <c r="AO1034" s="31"/>
      <c r="AP1034" s="27"/>
      <c r="AQ1034" s="3"/>
      <c r="AR1034" s="3"/>
      <c r="AS1034" s="3"/>
      <c r="AT1034" s="3"/>
      <c r="AU1034" s="3"/>
      <c r="AV1034" s="3"/>
      <c r="AW1034" s="3"/>
      <c r="AX1034" s="3"/>
      <c r="AY1034" s="3"/>
      <c r="AZ1034" s="3"/>
      <c r="BA1034" s="3"/>
      <c r="BB1034" s="3"/>
      <c r="BC1034" s="3"/>
      <c r="BD1034" s="3"/>
      <c r="BE1034" s="3"/>
      <c r="BF1034" s="3"/>
      <c r="BG1034" s="3"/>
      <c r="BH1034" s="3"/>
      <c r="BI1034" s="3"/>
    </row>
    <row r="1035" ht="12.75" customHeight="1">
      <c r="A1035" s="1"/>
      <c r="B1035" s="1" t="str">
        <f t="array" ref="B1035">ifna(iferror(xlookup(C:C,'1000'!A:A,'1000'!D:D),iferror(xlookup(C:C,'2000'!A:A,'2000'!D:D),xlookup(C:C,'3000'!A:A,'3000'!D:D))),"-")</f>
        <v>-</v>
      </c>
      <c r="C1035" s="26">
        <v>1073.0</v>
      </c>
      <c r="D1035" s="27" t="s">
        <v>2462</v>
      </c>
      <c r="E1035" s="27" t="s">
        <v>3839</v>
      </c>
      <c r="F1035" s="27" t="s">
        <v>117</v>
      </c>
      <c r="G1035" s="27" t="s">
        <v>514</v>
      </c>
      <c r="H1035" s="28" t="s">
        <v>3840</v>
      </c>
      <c r="I1035" s="29" t="s">
        <v>3841</v>
      </c>
      <c r="J1035" s="27" t="s">
        <v>3841</v>
      </c>
      <c r="K1035" s="30" t="s">
        <v>42</v>
      </c>
      <c r="L1035" s="31" t="s">
        <v>42</v>
      </c>
      <c r="M1035" s="51" t="s">
        <v>895</v>
      </c>
      <c r="N1035" s="153" t="s">
        <v>58</v>
      </c>
      <c r="O1035" s="149" t="s">
        <v>58</v>
      </c>
      <c r="P1035" s="35" t="s">
        <v>76</v>
      </c>
      <c r="Q1035" s="35"/>
      <c r="R1035" s="35"/>
      <c r="S1035" s="35"/>
      <c r="T1035" s="35"/>
      <c r="U1035" s="35"/>
      <c r="V1035" s="35"/>
      <c r="W1035" s="35"/>
      <c r="X1035" s="35"/>
      <c r="Y1035" s="35"/>
      <c r="Z1035" s="38" t="str">
        <f t="array" ref="Z1035">IFERROR(xlookup(C:C,'Follow up.1'!A:A,'Follow up.1'!AF:AF),"-")</f>
        <v>-</v>
      </c>
      <c r="AA1035" s="31"/>
      <c r="AB1035" s="31"/>
      <c r="AC1035" s="31"/>
      <c r="AD1035" s="31"/>
      <c r="AE1035" s="31"/>
      <c r="AF1035" s="31"/>
      <c r="AG1035" s="31"/>
      <c r="AH1035" s="31"/>
      <c r="AI1035" s="31"/>
      <c r="AJ1035" s="31"/>
      <c r="AK1035" s="31"/>
      <c r="AL1035" s="31"/>
      <c r="AM1035" s="31"/>
      <c r="AN1035" s="39" t="str">
        <f t="array" ref="AN1035">IFNA(TEXT(XLOOKUP(C:C,'Follow up.2'!B:B,'Follow up.2'!AF:AF), "mm/yyyy"), "-")</f>
        <v>-</v>
      </c>
      <c r="AO1035" s="31"/>
      <c r="AP1035" s="27"/>
      <c r="AQ1035" s="3"/>
      <c r="AR1035" s="3"/>
      <c r="AS1035" s="3"/>
      <c r="AT1035" s="3"/>
      <c r="AU1035" s="3"/>
      <c r="AV1035" s="3"/>
      <c r="AW1035" s="3"/>
      <c r="AX1035" s="3"/>
      <c r="AY1035" s="3"/>
      <c r="AZ1035" s="3"/>
      <c r="BA1035" s="3"/>
      <c r="BB1035" s="3"/>
      <c r="BC1035" s="3"/>
      <c r="BD1035" s="3"/>
      <c r="BE1035" s="3"/>
      <c r="BF1035" s="3"/>
      <c r="BG1035" s="3"/>
      <c r="BH1035" s="3"/>
      <c r="BI1035" s="3"/>
    </row>
    <row r="1036" ht="12.75" customHeight="1">
      <c r="A1036" s="1"/>
      <c r="B1036" s="1">
        <f t="array" ref="B1036">ifna(iferror(xlookup(C:C,'1000'!A:A,'1000'!D:D),iferror(xlookup(C:C,'2000'!A:A,'2000'!D:D),xlookup(C:C,'3000'!A:A,'3000'!D:D))),"-")</f>
        <v>1033</v>
      </c>
      <c r="C1036" s="26">
        <v>781.0</v>
      </c>
      <c r="D1036" s="27" t="s">
        <v>3842</v>
      </c>
      <c r="E1036" s="27" t="s">
        <v>3843</v>
      </c>
      <c r="F1036" s="27" t="s">
        <v>117</v>
      </c>
      <c r="G1036" s="27" t="s">
        <v>403</v>
      </c>
      <c r="H1036" s="28" t="s">
        <v>1390</v>
      </c>
      <c r="I1036" s="29">
        <v>0.0</v>
      </c>
      <c r="J1036" s="27" t="s">
        <v>2773</v>
      </c>
      <c r="K1036" s="30" t="s">
        <v>42</v>
      </c>
      <c r="L1036" s="31" t="s">
        <v>42</v>
      </c>
      <c r="M1036" s="31"/>
      <c r="N1036" s="153" t="s">
        <v>58</v>
      </c>
      <c r="O1036" s="149" t="s">
        <v>58</v>
      </c>
      <c r="P1036" s="35" t="s">
        <v>46</v>
      </c>
      <c r="Q1036" s="35" t="s">
        <v>46</v>
      </c>
      <c r="R1036" s="35" t="s">
        <v>46</v>
      </c>
      <c r="S1036" s="35" t="s">
        <v>46</v>
      </c>
      <c r="T1036" s="35" t="s">
        <v>46</v>
      </c>
      <c r="U1036" s="35" t="s">
        <v>46</v>
      </c>
      <c r="V1036" s="65" t="s">
        <v>45</v>
      </c>
      <c r="W1036" s="35" t="s">
        <v>46</v>
      </c>
      <c r="X1036" s="35" t="s">
        <v>46</v>
      </c>
      <c r="Y1036" s="35" t="s">
        <v>46</v>
      </c>
      <c r="Z1036" s="38" t="str">
        <f t="array" ref="Z1036">IFERROR(xlookup(C:C,'Follow up.1'!A:A,'Follow up.1'!AF:AF),"-")</f>
        <v>-</v>
      </c>
      <c r="AA1036" s="31"/>
      <c r="AB1036" s="31"/>
      <c r="AC1036" s="31"/>
      <c r="AD1036" s="31"/>
      <c r="AE1036" s="31"/>
      <c r="AF1036" s="31"/>
      <c r="AG1036" s="31"/>
      <c r="AH1036" s="31"/>
      <c r="AI1036" s="31"/>
      <c r="AJ1036" s="31"/>
      <c r="AK1036" s="31"/>
      <c r="AL1036" s="31"/>
      <c r="AM1036" s="31"/>
      <c r="AN1036" s="39" t="str">
        <f t="array" ref="AN1036">IFNA(TEXT(XLOOKUP(C:C,'Follow up.2'!B:B,'Follow up.2'!AF:AF),if(left(B1036,1)="3","x", "mm/yyyy")), "-")</f>
        <v>-</v>
      </c>
      <c r="AO1036" s="31"/>
      <c r="AP1036" s="27"/>
      <c r="AQ1036" s="3"/>
      <c r="AR1036" s="3"/>
      <c r="AS1036" s="3"/>
      <c r="AT1036" s="3"/>
      <c r="AU1036" s="3"/>
      <c r="AV1036" s="3"/>
      <c r="AW1036" s="3"/>
      <c r="AX1036" s="3"/>
      <c r="AY1036" s="3"/>
      <c r="AZ1036" s="3"/>
      <c r="BA1036" s="3"/>
      <c r="BB1036" s="3"/>
      <c r="BC1036" s="3"/>
      <c r="BD1036" s="3"/>
      <c r="BE1036" s="3"/>
      <c r="BF1036" s="3"/>
      <c r="BG1036" s="3"/>
      <c r="BH1036" s="3"/>
      <c r="BI1036" s="3"/>
    </row>
    <row r="1037" ht="12.75" customHeight="1">
      <c r="A1037" s="1"/>
      <c r="B1037" s="1">
        <f t="array" ref="B1037">ifna(iferror(xlookup(C:C,'1000'!A:A,'1000'!D:D),iferror(xlookup(C:C,'2000'!A:A,'2000'!D:D),xlookup(C:C,'3000'!A:A,'3000'!D:D))),"-")</f>
        <v>1049</v>
      </c>
      <c r="C1037" s="26">
        <v>977.0</v>
      </c>
      <c r="D1037" s="27" t="s">
        <v>3844</v>
      </c>
      <c r="E1037" s="27" t="s">
        <v>3845</v>
      </c>
      <c r="F1037" s="27" t="s">
        <v>117</v>
      </c>
      <c r="G1037" s="27" t="s">
        <v>403</v>
      </c>
      <c r="H1037" s="28" t="s">
        <v>3846</v>
      </c>
      <c r="I1037" s="29">
        <v>0.0</v>
      </c>
      <c r="J1037" s="27" t="s">
        <v>3847</v>
      </c>
      <c r="K1037" s="30" t="s">
        <v>42</v>
      </c>
      <c r="L1037" s="31" t="s">
        <v>42</v>
      </c>
      <c r="M1037" s="31"/>
      <c r="N1037" s="33" t="s">
        <v>58</v>
      </c>
      <c r="O1037" s="86" t="s">
        <v>58</v>
      </c>
      <c r="P1037" s="35" t="s">
        <v>46</v>
      </c>
      <c r="Q1037" s="35" t="s">
        <v>46</v>
      </c>
      <c r="R1037" s="35" t="s">
        <v>76</v>
      </c>
      <c r="S1037" s="35" t="s">
        <v>46</v>
      </c>
      <c r="T1037" s="35" t="s">
        <v>46</v>
      </c>
      <c r="U1037" s="35" t="s">
        <v>46</v>
      </c>
      <c r="V1037" s="65" t="s">
        <v>45</v>
      </c>
      <c r="W1037" s="35" t="s">
        <v>76</v>
      </c>
      <c r="X1037" s="35" t="s">
        <v>76</v>
      </c>
      <c r="Y1037" s="35" t="s">
        <v>76</v>
      </c>
      <c r="Z1037" s="38" t="str">
        <f t="array" ref="Z1037">IFERROR(xlookup(C:C,'Follow up.1'!A:A,'Follow up.1'!AF:AF),"-")</f>
        <v> 9/25</v>
      </c>
      <c r="AA1037" s="32" t="s">
        <v>47</v>
      </c>
      <c r="AB1037" s="31"/>
      <c r="AC1037" s="31"/>
      <c r="AD1037" s="31"/>
      <c r="AE1037" s="31"/>
      <c r="AF1037" s="31"/>
      <c r="AG1037" s="31"/>
      <c r="AH1037" s="31"/>
      <c r="AI1037" s="31"/>
      <c r="AJ1037" s="31"/>
      <c r="AK1037" s="31"/>
      <c r="AL1037" s="31"/>
      <c r="AM1037" s="31"/>
      <c r="AN1037" s="39" t="str">
        <f t="array" ref="AN1037">IFNA(TEXT(XLOOKUP(C:C,'Follow up.2'!B:B,'Follow up.2'!AF:AF),if(left(B1037,1)="3","x", "mm/yyyy")), "-")</f>
        <v/>
      </c>
      <c r="AO1037" s="31"/>
      <c r="AP1037" s="27"/>
      <c r="AQ1037" s="3"/>
      <c r="AR1037" s="3"/>
      <c r="AS1037" s="3"/>
      <c r="AT1037" s="3"/>
      <c r="AU1037" s="3"/>
      <c r="AV1037" s="3"/>
      <c r="AW1037" s="13"/>
      <c r="AX1037" s="13"/>
      <c r="AY1037" s="13"/>
      <c r="AZ1037" s="13"/>
      <c r="BA1037" s="13"/>
      <c r="BB1037" s="13"/>
      <c r="BC1037" s="13"/>
      <c r="BD1037" s="13"/>
      <c r="BE1037" s="13"/>
      <c r="BF1037" s="13"/>
      <c r="BG1037" s="13"/>
      <c r="BH1037" s="13"/>
      <c r="BI1037" s="13"/>
    </row>
    <row r="1038" ht="12.75" customHeight="1">
      <c r="A1038" s="1"/>
      <c r="B1038" s="1" t="str">
        <f t="array" ref="B1038">ifna(iferror(xlookup(C:C,'1000'!A:A,'1000'!D:D),iferror(xlookup(C:C,'2000'!A:A,'2000'!D:D),xlookup(C:C,'3000'!A:A,'3000'!D:D))),"-")</f>
        <v>-</v>
      </c>
      <c r="C1038" s="26">
        <v>723.0</v>
      </c>
      <c r="D1038" s="27" t="s">
        <v>79</v>
      </c>
      <c r="E1038" s="27" t="s">
        <v>3848</v>
      </c>
      <c r="F1038" s="27" t="s">
        <v>117</v>
      </c>
      <c r="G1038" s="27" t="s">
        <v>403</v>
      </c>
      <c r="H1038" s="28" t="s">
        <v>3849</v>
      </c>
      <c r="I1038" s="29">
        <v>0.0</v>
      </c>
      <c r="J1038" s="27" t="s">
        <v>3850</v>
      </c>
      <c r="K1038" s="30" t="s">
        <v>1376</v>
      </c>
      <c r="L1038" s="31" t="s">
        <v>1376</v>
      </c>
      <c r="M1038" s="51" t="s">
        <v>895</v>
      </c>
      <c r="N1038" s="153" t="s">
        <v>58</v>
      </c>
      <c r="O1038" s="149" t="s">
        <v>58</v>
      </c>
      <c r="P1038" s="35"/>
      <c r="Q1038" s="35"/>
      <c r="R1038" s="35"/>
      <c r="S1038" s="35"/>
      <c r="T1038" s="35"/>
      <c r="U1038" s="35"/>
      <c r="V1038" s="35"/>
      <c r="W1038" s="35"/>
      <c r="X1038" s="35"/>
      <c r="Y1038" s="35"/>
      <c r="Z1038" s="38" t="str">
        <f t="array" ref="Z1038">IFERROR(xlookup(C:C,'Follow up.1'!A:A,'Follow up.1'!AF:AF),"-")</f>
        <v>-</v>
      </c>
      <c r="AA1038" s="31"/>
      <c r="AB1038" s="31"/>
      <c r="AC1038" s="31"/>
      <c r="AD1038" s="31"/>
      <c r="AE1038" s="31"/>
      <c r="AF1038" s="31"/>
      <c r="AG1038" s="31"/>
      <c r="AH1038" s="31"/>
      <c r="AI1038" s="31"/>
      <c r="AJ1038" s="31"/>
      <c r="AK1038" s="31"/>
      <c r="AL1038" s="31"/>
      <c r="AM1038" s="31"/>
      <c r="AN1038" s="39" t="str">
        <f t="array" ref="AN1038">IFNA(TEXT(XLOOKUP(C:C,'Follow up.2'!B:B,'Follow up.2'!AF:AF),if(left(B1038,1)="3","x", "mm/yyyy")), "-")</f>
        <v>-</v>
      </c>
      <c r="AO1038" s="31"/>
      <c r="AP1038" s="27"/>
      <c r="AQ1038" s="3"/>
      <c r="AR1038" s="3"/>
      <c r="AS1038" s="3"/>
      <c r="AT1038" s="3"/>
      <c r="AU1038" s="3"/>
      <c r="AV1038" s="3"/>
      <c r="AW1038" s="3"/>
      <c r="AX1038" s="3"/>
      <c r="AY1038" s="3"/>
      <c r="AZ1038" s="3"/>
      <c r="BA1038" s="3"/>
      <c r="BB1038" s="3"/>
      <c r="BC1038" s="3"/>
      <c r="BD1038" s="3"/>
      <c r="BE1038" s="3"/>
      <c r="BF1038" s="3"/>
      <c r="BG1038" s="3"/>
      <c r="BH1038" s="3"/>
      <c r="BI1038" s="3"/>
    </row>
    <row r="1039" ht="12.75" customHeight="1">
      <c r="A1039" s="1"/>
      <c r="B1039" s="1" t="str">
        <f t="array" ref="B1039">ifna(iferror(xlookup(C:C,'1000'!A:A,'1000'!D:D),iferror(xlookup(C:C,'2000'!A:A,'2000'!D:D),xlookup(C:C,'3000'!A:A,'3000'!D:D))),"-")</f>
        <v>-</v>
      </c>
      <c r="C1039" s="26">
        <v>740.0</v>
      </c>
      <c r="D1039" s="27" t="s">
        <v>3851</v>
      </c>
      <c r="E1039" s="27" t="s">
        <v>3852</v>
      </c>
      <c r="F1039" s="27" t="s">
        <v>117</v>
      </c>
      <c r="G1039" s="27" t="s">
        <v>403</v>
      </c>
      <c r="H1039" s="28" t="s">
        <v>3853</v>
      </c>
      <c r="I1039" s="29">
        <v>0.0</v>
      </c>
      <c r="J1039" s="27" t="s">
        <v>3854</v>
      </c>
      <c r="K1039" s="30" t="s">
        <v>42</v>
      </c>
      <c r="L1039" s="31" t="s">
        <v>42</v>
      </c>
      <c r="M1039" s="51" t="s">
        <v>895</v>
      </c>
      <c r="N1039" s="153" t="s">
        <v>58</v>
      </c>
      <c r="O1039" s="149" t="s">
        <v>58</v>
      </c>
      <c r="P1039" s="35"/>
      <c r="Q1039" s="35"/>
      <c r="R1039" s="35"/>
      <c r="S1039" s="35"/>
      <c r="T1039" s="35"/>
      <c r="U1039" s="35"/>
      <c r="V1039" s="35"/>
      <c r="W1039" s="35"/>
      <c r="X1039" s="35"/>
      <c r="Y1039" s="35"/>
      <c r="Z1039" s="38" t="str">
        <f t="array" ref="Z1039">IFERROR(xlookup(C:C,'Follow up.1'!A:A,'Follow up.1'!AF:AF),"-")</f>
        <v>-</v>
      </c>
      <c r="AA1039" s="31"/>
      <c r="AB1039" s="31"/>
      <c r="AC1039" s="31"/>
      <c r="AD1039" s="31"/>
      <c r="AE1039" s="31"/>
      <c r="AF1039" s="31"/>
      <c r="AG1039" s="31"/>
      <c r="AH1039" s="31"/>
      <c r="AI1039" s="31"/>
      <c r="AJ1039" s="31"/>
      <c r="AK1039" s="31"/>
      <c r="AL1039" s="31"/>
      <c r="AM1039" s="31"/>
      <c r="AN1039" s="39" t="str">
        <f t="array" ref="AN1039">IFNA(TEXT(XLOOKUP(C:C,'Follow up.2'!B:B,'Follow up.2'!AF:AF),if(left(B1039,1)="3","x", "mm/yyyy")), "-")</f>
        <v>-</v>
      </c>
      <c r="AO1039" s="31"/>
      <c r="AP1039" s="27"/>
      <c r="AQ1039" s="3"/>
      <c r="AR1039" s="3"/>
      <c r="AS1039" s="3"/>
      <c r="AT1039" s="3"/>
      <c r="AU1039" s="3"/>
      <c r="AV1039" s="3"/>
      <c r="AW1039" s="3"/>
      <c r="AX1039" s="3"/>
      <c r="AY1039" s="3"/>
      <c r="AZ1039" s="3"/>
      <c r="BA1039" s="3"/>
      <c r="BB1039" s="3"/>
      <c r="BC1039" s="3"/>
      <c r="BD1039" s="3"/>
      <c r="BE1039" s="3"/>
      <c r="BF1039" s="3"/>
      <c r="BG1039" s="3"/>
      <c r="BH1039" s="3"/>
      <c r="BI1039" s="3"/>
    </row>
    <row r="1040" ht="12.75" customHeight="1">
      <c r="A1040" s="1"/>
      <c r="B1040" s="1" t="str">
        <f t="array" ref="B1040">ifna(iferror(xlookup(C:C,'1000'!A:A,'1000'!D:D),iferror(xlookup(C:C,'2000'!A:A,'2000'!D:D),xlookup(C:C,'3000'!A:A,'3000'!D:D))),"-")</f>
        <v>-</v>
      </c>
      <c r="C1040" s="26">
        <v>803.0</v>
      </c>
      <c r="D1040" s="27" t="s">
        <v>3855</v>
      </c>
      <c r="E1040" s="27" t="s">
        <v>3856</v>
      </c>
      <c r="F1040" s="27" t="s">
        <v>117</v>
      </c>
      <c r="G1040" s="27" t="s">
        <v>403</v>
      </c>
      <c r="H1040" s="28" t="s">
        <v>3857</v>
      </c>
      <c r="I1040" s="29">
        <v>0.0</v>
      </c>
      <c r="J1040" s="27" t="s">
        <v>3858</v>
      </c>
      <c r="K1040" s="30" t="s">
        <v>3859</v>
      </c>
      <c r="L1040" s="27" t="s">
        <v>3859</v>
      </c>
      <c r="M1040" s="51" t="s">
        <v>895</v>
      </c>
      <c r="N1040" s="153" t="s">
        <v>58</v>
      </c>
      <c r="O1040" s="149" t="s">
        <v>58</v>
      </c>
      <c r="P1040" s="66"/>
      <c r="Q1040" s="66"/>
      <c r="R1040" s="66"/>
      <c r="S1040" s="66"/>
      <c r="T1040" s="66"/>
      <c r="U1040" s="66"/>
      <c r="V1040" s="66"/>
      <c r="W1040" s="66"/>
      <c r="X1040" s="66"/>
      <c r="Y1040" s="66"/>
      <c r="Z1040" s="38" t="str">
        <f t="array" ref="Z1040">IFERROR(xlookup(C:C,'Follow up.1'!A:A,'Follow up.1'!AF:AF),"-")</f>
        <v>-</v>
      </c>
      <c r="AA1040" s="27"/>
      <c r="AB1040" s="27"/>
      <c r="AC1040" s="27"/>
      <c r="AD1040" s="27"/>
      <c r="AE1040" s="27"/>
      <c r="AF1040" s="27"/>
      <c r="AG1040" s="27"/>
      <c r="AH1040" s="27"/>
      <c r="AI1040" s="27"/>
      <c r="AJ1040" s="27"/>
      <c r="AK1040" s="27"/>
      <c r="AL1040" s="27"/>
      <c r="AM1040" s="27"/>
      <c r="AN1040" s="39" t="str">
        <f t="array" ref="AN1040">IFNA(TEXT(XLOOKUP(C:C,'Follow up.2'!B:B,'Follow up.2'!AF:AF),if(left(B1040,1)="3","x", "mm/yyyy")), "-")</f>
        <v>-</v>
      </c>
      <c r="AO1040" s="27"/>
      <c r="AP1040" s="27"/>
      <c r="AQ1040" s="3"/>
      <c r="AR1040" s="3"/>
      <c r="AS1040" s="3"/>
      <c r="AT1040" s="3"/>
      <c r="AU1040" s="3"/>
      <c r="AV1040" s="3"/>
      <c r="AW1040" s="3"/>
      <c r="AX1040" s="3"/>
      <c r="AY1040" s="3"/>
      <c r="AZ1040" s="3"/>
      <c r="BA1040" s="3"/>
      <c r="BB1040" s="3"/>
      <c r="BC1040" s="3"/>
      <c r="BD1040" s="3"/>
      <c r="BE1040" s="3"/>
      <c r="BF1040" s="3"/>
      <c r="BG1040" s="3"/>
      <c r="BH1040" s="3"/>
      <c r="BI1040" s="3"/>
    </row>
    <row r="1041" ht="12.75" customHeight="1">
      <c r="A1041" s="1"/>
      <c r="B1041" s="1" t="str">
        <f t="array" ref="B1041">ifna(iferror(xlookup(C:C,'1000'!A:A,'1000'!D:D),iferror(xlookup(C:C,'2000'!A:A,'2000'!D:D),xlookup(C:C,'3000'!A:A,'3000'!D:D))),"-")</f>
        <v>-</v>
      </c>
      <c r="C1041" s="26">
        <v>812.0</v>
      </c>
      <c r="D1041" s="27" t="s">
        <v>3855</v>
      </c>
      <c r="E1041" s="27" t="s">
        <v>1243</v>
      </c>
      <c r="F1041" s="27" t="s">
        <v>117</v>
      </c>
      <c r="G1041" s="27" t="s">
        <v>403</v>
      </c>
      <c r="H1041" s="28" t="s">
        <v>3860</v>
      </c>
      <c r="I1041" s="29">
        <v>0.0</v>
      </c>
      <c r="J1041" s="27" t="s">
        <v>3861</v>
      </c>
      <c r="K1041" s="30" t="s">
        <v>42</v>
      </c>
      <c r="L1041" s="31" t="s">
        <v>42</v>
      </c>
      <c r="M1041" s="51" t="s">
        <v>895</v>
      </c>
      <c r="N1041" s="153" t="s">
        <v>58</v>
      </c>
      <c r="O1041" s="149" t="s">
        <v>58</v>
      </c>
      <c r="P1041" s="35"/>
      <c r="Q1041" s="35"/>
      <c r="R1041" s="35"/>
      <c r="S1041" s="35"/>
      <c r="T1041" s="35"/>
      <c r="U1041" s="35"/>
      <c r="V1041" s="35"/>
      <c r="W1041" s="35"/>
      <c r="X1041" s="35"/>
      <c r="Y1041" s="35"/>
      <c r="Z1041" s="38" t="str">
        <f t="array" ref="Z1041">IFERROR(xlookup(C:C,'Follow up.1'!A:A,'Follow up.1'!AF:AF),"-")</f>
        <v>-</v>
      </c>
      <c r="AA1041" s="31"/>
      <c r="AB1041" s="31"/>
      <c r="AC1041" s="31"/>
      <c r="AD1041" s="31"/>
      <c r="AE1041" s="31"/>
      <c r="AF1041" s="31"/>
      <c r="AG1041" s="31"/>
      <c r="AH1041" s="31"/>
      <c r="AI1041" s="31"/>
      <c r="AJ1041" s="31"/>
      <c r="AK1041" s="31"/>
      <c r="AL1041" s="31"/>
      <c r="AM1041" s="31"/>
      <c r="AN1041" s="39" t="str">
        <f t="array" ref="AN1041">IFNA(TEXT(XLOOKUP(C:C,'Follow up.2'!B:B,'Follow up.2'!AF:AF),if(left(B1041,1)="3","x", "mm/yyyy")), "-")</f>
        <v>-</v>
      </c>
      <c r="AO1041" s="31"/>
      <c r="AP1041" s="27"/>
      <c r="AQ1041" s="3"/>
      <c r="AR1041" s="3"/>
      <c r="AS1041" s="3"/>
      <c r="AT1041" s="3"/>
      <c r="AU1041" s="3"/>
      <c r="AV1041" s="3"/>
      <c r="AW1041" s="3"/>
      <c r="AX1041" s="3"/>
      <c r="AY1041" s="3"/>
      <c r="AZ1041" s="3"/>
      <c r="BA1041" s="3"/>
      <c r="BB1041" s="3"/>
      <c r="BC1041" s="3"/>
      <c r="BD1041" s="3"/>
      <c r="BE1041" s="3"/>
      <c r="BF1041" s="3"/>
      <c r="BG1041" s="3"/>
      <c r="BH1041" s="3"/>
      <c r="BI1041" s="3"/>
    </row>
    <row r="1042" ht="12.75" customHeight="1">
      <c r="A1042" s="1"/>
      <c r="B1042" s="1" t="str">
        <f t="array" ref="B1042">ifna(iferror(xlookup(C:C,'1000'!A:A,'1000'!D:D),iferror(xlookup(C:C,'2000'!A:A,'2000'!D:D),xlookup(C:C,'3000'!A:A,'3000'!D:D))),"-")</f>
        <v>-</v>
      </c>
      <c r="C1042" s="26">
        <v>857.0</v>
      </c>
      <c r="D1042" s="27" t="s">
        <v>3862</v>
      </c>
      <c r="E1042" s="27" t="s">
        <v>3863</v>
      </c>
      <c r="F1042" s="27" t="s">
        <v>117</v>
      </c>
      <c r="G1042" s="27" t="s">
        <v>403</v>
      </c>
      <c r="H1042" s="28" t="s">
        <v>1610</v>
      </c>
      <c r="I1042" s="29">
        <v>0.0</v>
      </c>
      <c r="J1042" s="27" t="s">
        <v>1611</v>
      </c>
      <c r="K1042" s="30" t="s">
        <v>237</v>
      </c>
      <c r="L1042" s="31" t="s">
        <v>237</v>
      </c>
      <c r="M1042" s="51" t="s">
        <v>895</v>
      </c>
      <c r="N1042" s="153" t="s">
        <v>58</v>
      </c>
      <c r="O1042" s="149" t="s">
        <v>58</v>
      </c>
      <c r="P1042" s="35"/>
      <c r="Q1042" s="35"/>
      <c r="R1042" s="35"/>
      <c r="S1042" s="35"/>
      <c r="T1042" s="35"/>
      <c r="U1042" s="35"/>
      <c r="V1042" s="35"/>
      <c r="W1042" s="35"/>
      <c r="X1042" s="35"/>
      <c r="Y1042" s="35"/>
      <c r="Z1042" s="38" t="str">
        <f t="array" ref="Z1042">IFERROR(xlookup(C:C,'Follow up.1'!A:A,'Follow up.1'!AF:AF),"-")</f>
        <v>-</v>
      </c>
      <c r="AA1042" s="31"/>
      <c r="AB1042" s="31"/>
      <c r="AC1042" s="31"/>
      <c r="AD1042" s="31"/>
      <c r="AE1042" s="31"/>
      <c r="AF1042" s="31"/>
      <c r="AG1042" s="31"/>
      <c r="AH1042" s="31"/>
      <c r="AI1042" s="31"/>
      <c r="AJ1042" s="31"/>
      <c r="AK1042" s="31"/>
      <c r="AL1042" s="31"/>
      <c r="AM1042" s="31"/>
      <c r="AN1042" s="39" t="str">
        <f t="array" ref="AN1042">IFNA(TEXT(XLOOKUP(C:C,'Follow up.2'!B:B,'Follow up.2'!AF:AF),if(left(B1042,1)="3","x", "mm/yyyy")), "-")</f>
        <v>-</v>
      </c>
      <c r="AO1042" s="31"/>
      <c r="AP1042" s="27"/>
      <c r="AQ1042" s="3"/>
      <c r="AR1042" s="3"/>
      <c r="AS1042" s="3"/>
      <c r="AT1042" s="3"/>
      <c r="AU1042" s="3"/>
      <c r="AV1042" s="3"/>
      <c r="AW1042" s="3"/>
      <c r="AX1042" s="3"/>
      <c r="AY1042" s="3"/>
      <c r="AZ1042" s="3"/>
      <c r="BA1042" s="3"/>
      <c r="BB1042" s="3"/>
      <c r="BC1042" s="3"/>
      <c r="BD1042" s="3"/>
      <c r="BE1042" s="3"/>
      <c r="BF1042" s="3"/>
      <c r="BG1042" s="3"/>
      <c r="BH1042" s="3"/>
      <c r="BI1042" s="3"/>
    </row>
    <row r="1043" ht="12.75" customHeight="1">
      <c r="A1043" s="1"/>
      <c r="B1043" s="1" t="str">
        <f t="array" ref="B1043">ifna(iferror(xlookup(C:C,'1000'!A:A,'1000'!D:D),iferror(xlookup(C:C,'2000'!A:A,'2000'!D:D),xlookup(C:C,'3000'!A:A,'3000'!D:D))),"-")</f>
        <v>-</v>
      </c>
      <c r="C1043" s="26">
        <v>928.0</v>
      </c>
      <c r="D1043" s="27" t="s">
        <v>3864</v>
      </c>
      <c r="E1043" s="27" t="s">
        <v>3865</v>
      </c>
      <c r="F1043" s="27" t="s">
        <v>117</v>
      </c>
      <c r="G1043" s="27" t="s">
        <v>403</v>
      </c>
      <c r="H1043" s="28" t="s">
        <v>3866</v>
      </c>
      <c r="I1043" s="29">
        <v>0.0</v>
      </c>
      <c r="J1043" s="27" t="s">
        <v>3867</v>
      </c>
      <c r="K1043" s="30" t="s">
        <v>42</v>
      </c>
      <c r="L1043" s="27" t="s">
        <v>42</v>
      </c>
      <c r="M1043" s="51" t="s">
        <v>895</v>
      </c>
      <c r="N1043" s="153" t="s">
        <v>58</v>
      </c>
      <c r="O1043" s="149" t="s">
        <v>58</v>
      </c>
      <c r="P1043" s="66"/>
      <c r="Q1043" s="66"/>
      <c r="R1043" s="66"/>
      <c r="S1043" s="66"/>
      <c r="T1043" s="66"/>
      <c r="U1043" s="66"/>
      <c r="V1043" s="66"/>
      <c r="W1043" s="66"/>
      <c r="X1043" s="66"/>
      <c r="Y1043" s="66"/>
      <c r="Z1043" s="38" t="str">
        <f t="array" ref="Z1043">IFERROR(xlookup(C:C,'Follow up.1'!A:A,'Follow up.1'!AF:AF),"-")</f>
        <v>-</v>
      </c>
      <c r="AA1043" s="27"/>
      <c r="AB1043" s="27"/>
      <c r="AC1043" s="27"/>
      <c r="AD1043" s="27"/>
      <c r="AE1043" s="27"/>
      <c r="AF1043" s="27"/>
      <c r="AG1043" s="27"/>
      <c r="AH1043" s="27"/>
      <c r="AI1043" s="27"/>
      <c r="AJ1043" s="27"/>
      <c r="AK1043" s="27"/>
      <c r="AL1043" s="27"/>
      <c r="AM1043" s="27"/>
      <c r="AN1043" s="39" t="str">
        <f t="array" ref="AN1043">IFNA(TEXT(XLOOKUP(C:C,'Follow up.2'!B:B,'Follow up.2'!AF:AF),if(left(B1043,1)="3","x", "mm/yyyy")), "-")</f>
        <v>-</v>
      </c>
      <c r="AO1043" s="27"/>
      <c r="AP1043" s="27"/>
      <c r="AQ1043" s="3"/>
      <c r="AR1043" s="3"/>
      <c r="AS1043" s="3"/>
      <c r="AT1043" s="3"/>
      <c r="AU1043" s="3"/>
      <c r="AV1043" s="3"/>
      <c r="AW1043" s="3"/>
      <c r="AX1043" s="3"/>
      <c r="AY1043" s="3"/>
      <c r="AZ1043" s="3"/>
      <c r="BA1043" s="3"/>
      <c r="BB1043" s="3"/>
      <c r="BC1043" s="3"/>
      <c r="BD1043" s="3"/>
      <c r="BE1043" s="3"/>
      <c r="BF1043" s="3"/>
      <c r="BG1043" s="3"/>
      <c r="BH1043" s="3"/>
      <c r="BI1043" s="3"/>
    </row>
    <row r="1044" ht="12.75" customHeight="1">
      <c r="A1044" s="1"/>
      <c r="B1044" s="1" t="str">
        <f t="array" ref="B1044">ifna(iferror(xlookup(C:C,'1000'!A:A,'1000'!D:D),iferror(xlookup(C:C,'2000'!A:A,'2000'!D:D),xlookup(C:C,'3000'!A:A,'3000'!D:D))),"-")</f>
        <v>-</v>
      </c>
      <c r="C1044" s="26">
        <v>939.0</v>
      </c>
      <c r="D1044" s="27" t="s">
        <v>3868</v>
      </c>
      <c r="E1044" s="27" t="s">
        <v>3869</v>
      </c>
      <c r="F1044" s="27" t="s">
        <v>117</v>
      </c>
      <c r="G1044" s="27" t="s">
        <v>403</v>
      </c>
      <c r="H1044" s="28" t="s">
        <v>3870</v>
      </c>
      <c r="I1044" s="29">
        <v>0.0</v>
      </c>
      <c r="J1044" s="27" t="s">
        <v>3871</v>
      </c>
      <c r="K1044" s="30" t="s">
        <v>42</v>
      </c>
      <c r="L1044" s="31" t="s">
        <v>42</v>
      </c>
      <c r="M1044" s="51" t="s">
        <v>895</v>
      </c>
      <c r="N1044" s="153" t="s">
        <v>58</v>
      </c>
      <c r="O1044" s="149" t="s">
        <v>58</v>
      </c>
      <c r="P1044" s="35"/>
      <c r="Q1044" s="35"/>
      <c r="R1044" s="35"/>
      <c r="S1044" s="35"/>
      <c r="T1044" s="35"/>
      <c r="U1044" s="35"/>
      <c r="V1044" s="35"/>
      <c r="W1044" s="35"/>
      <c r="X1044" s="35"/>
      <c r="Y1044" s="35"/>
      <c r="Z1044" s="38" t="str">
        <f t="array" ref="Z1044">IFERROR(xlookup(C:C,'Follow up.1'!A:A,'Follow up.1'!AF:AF),"-")</f>
        <v>-</v>
      </c>
      <c r="AA1044" s="31"/>
      <c r="AB1044" s="31"/>
      <c r="AC1044" s="31"/>
      <c r="AD1044" s="31"/>
      <c r="AE1044" s="31"/>
      <c r="AF1044" s="31"/>
      <c r="AG1044" s="31"/>
      <c r="AH1044" s="31"/>
      <c r="AI1044" s="31"/>
      <c r="AJ1044" s="31"/>
      <c r="AK1044" s="31"/>
      <c r="AL1044" s="31"/>
      <c r="AM1044" s="31"/>
      <c r="AN1044" s="39" t="str">
        <f t="array" ref="AN1044">IFNA(TEXT(XLOOKUP(C:C,'Follow up.2'!B:B,'Follow up.2'!AF:AF),if(left(B1044,1)="3","x", "mm/yyyy")), "-")</f>
        <v>-</v>
      </c>
      <c r="AO1044" s="31"/>
      <c r="AP1044" s="27"/>
      <c r="AQ1044" s="3"/>
      <c r="AR1044" s="3"/>
      <c r="AS1044" s="3"/>
      <c r="AT1044" s="3"/>
      <c r="AU1044" s="3"/>
      <c r="AV1044" s="3"/>
      <c r="AW1044" s="3"/>
      <c r="AX1044" s="3"/>
      <c r="AY1044" s="3"/>
      <c r="AZ1044" s="3"/>
      <c r="BA1044" s="3"/>
      <c r="BB1044" s="3"/>
      <c r="BC1044" s="3"/>
      <c r="BD1044" s="3"/>
      <c r="BE1044" s="3"/>
      <c r="BF1044" s="3"/>
      <c r="BG1044" s="3"/>
      <c r="BH1044" s="3"/>
      <c r="BI1044" s="3"/>
    </row>
    <row r="1045" ht="12.75" customHeight="1">
      <c r="A1045" s="1"/>
      <c r="B1045" s="1" t="str">
        <f t="array" ref="B1045">ifna(iferror(xlookup(C:C,'1000'!A:A,'1000'!D:D),iferror(xlookup(C:C,'2000'!A:A,'2000'!D:D),xlookup(C:C,'3000'!A:A,'3000'!D:D))),"-")</f>
        <v>-</v>
      </c>
      <c r="C1045" s="26">
        <v>1060.0</v>
      </c>
      <c r="D1045" s="27" t="s">
        <v>3872</v>
      </c>
      <c r="E1045" s="27" t="s">
        <v>3873</v>
      </c>
      <c r="F1045" s="27" t="s">
        <v>117</v>
      </c>
      <c r="G1045" s="27" t="s">
        <v>403</v>
      </c>
      <c r="H1045" s="28" t="s">
        <v>3874</v>
      </c>
      <c r="I1045" s="29" t="s">
        <v>3875</v>
      </c>
      <c r="J1045" s="27" t="s">
        <v>3876</v>
      </c>
      <c r="K1045" s="30" t="s">
        <v>42</v>
      </c>
      <c r="L1045" s="31" t="s">
        <v>42</v>
      </c>
      <c r="M1045" s="51" t="s">
        <v>895</v>
      </c>
      <c r="N1045" s="153" t="s">
        <v>58</v>
      </c>
      <c r="O1045" s="149" t="s">
        <v>58</v>
      </c>
      <c r="P1045" s="35" t="s">
        <v>76</v>
      </c>
      <c r="Q1045" s="35" t="s">
        <v>56</v>
      </c>
      <c r="R1045" s="35" t="s">
        <v>56</v>
      </c>
      <c r="S1045" s="35"/>
      <c r="T1045" s="35"/>
      <c r="U1045" s="35"/>
      <c r="V1045" s="35"/>
      <c r="W1045" s="35"/>
      <c r="X1045" s="35"/>
      <c r="Y1045" s="35"/>
      <c r="Z1045" s="38" t="str">
        <f t="array" ref="Z1045">IFERROR(xlookup(C:C,'Follow up.1'!A:A,'Follow up.1'!AF:AF),"-")</f>
        <v>-</v>
      </c>
      <c r="AA1045" s="31"/>
      <c r="AB1045" s="31"/>
      <c r="AC1045" s="31"/>
      <c r="AD1045" s="31"/>
      <c r="AE1045" s="31"/>
      <c r="AF1045" s="31"/>
      <c r="AG1045" s="31"/>
      <c r="AH1045" s="31"/>
      <c r="AI1045" s="31"/>
      <c r="AJ1045" s="31"/>
      <c r="AK1045" s="31"/>
      <c r="AL1045" s="31"/>
      <c r="AM1045" s="31"/>
      <c r="AN1045" s="39" t="str">
        <f t="array" ref="AN1045">IFNA(TEXT(XLOOKUP(C:C,'Follow up.2'!B:B,'Follow up.2'!AF:AF), "mm/yyyy"), "-")</f>
        <v>-</v>
      </c>
      <c r="AO1045" s="31"/>
      <c r="AP1045" s="27"/>
      <c r="AQ1045" s="3"/>
      <c r="AR1045" s="3"/>
      <c r="AS1045" s="3"/>
      <c r="AT1045" s="3"/>
      <c r="AU1045" s="3"/>
      <c r="AV1045" s="3"/>
      <c r="AW1045" s="3"/>
      <c r="AX1045" s="3"/>
      <c r="AY1045" s="3"/>
      <c r="AZ1045" s="3"/>
      <c r="BA1045" s="3"/>
      <c r="BB1045" s="3"/>
      <c r="BC1045" s="3"/>
      <c r="BD1045" s="3"/>
      <c r="BE1045" s="3"/>
      <c r="BF1045" s="3"/>
      <c r="BG1045" s="3"/>
      <c r="BH1045" s="3"/>
      <c r="BI1045" s="3"/>
    </row>
    <row r="1046" ht="12.75" customHeight="1">
      <c r="A1046" s="1"/>
      <c r="B1046" s="1" t="str">
        <f t="array" ref="B1046">ifna(iferror(xlookup(C:C,'1000'!A:A,'1000'!D:D),iferror(xlookup(C:C,'2000'!A:A,'2000'!D:D),xlookup(C:C,'3000'!A:A,'3000'!D:D))),"-")</f>
        <v>-</v>
      </c>
      <c r="C1046" s="26">
        <v>644.0</v>
      </c>
      <c r="D1046" s="27" t="s">
        <v>3877</v>
      </c>
      <c r="E1046" s="27" t="s">
        <v>3878</v>
      </c>
      <c r="F1046" s="27" t="s">
        <v>117</v>
      </c>
      <c r="G1046" s="27" t="s">
        <v>413</v>
      </c>
      <c r="H1046" s="28" t="s">
        <v>2978</v>
      </c>
      <c r="I1046" s="29" t="s">
        <v>3879</v>
      </c>
      <c r="J1046" s="27" t="s">
        <v>2979</v>
      </c>
      <c r="K1046" s="30" t="s">
        <v>569</v>
      </c>
      <c r="L1046" s="31" t="s">
        <v>569</v>
      </c>
      <c r="M1046" s="31"/>
      <c r="N1046" s="153" t="s">
        <v>58</v>
      </c>
      <c r="O1046" s="149" t="s">
        <v>58</v>
      </c>
      <c r="P1046" s="35"/>
      <c r="Q1046" s="35"/>
      <c r="R1046" s="35"/>
      <c r="S1046" s="35"/>
      <c r="T1046" s="35"/>
      <c r="U1046" s="35"/>
      <c r="V1046" s="35"/>
      <c r="W1046" s="35"/>
      <c r="X1046" s="35"/>
      <c r="Y1046" s="35"/>
      <c r="Z1046" s="38" t="str">
        <f t="array" ref="Z1046">IFERROR(xlookup(C:C,'Follow up.1'!A:A,'Follow up.1'!AF:AF),"-")</f>
        <v>-</v>
      </c>
      <c r="AA1046" s="31"/>
      <c r="AB1046" s="31"/>
      <c r="AC1046" s="31"/>
      <c r="AD1046" s="31"/>
      <c r="AE1046" s="31"/>
      <c r="AF1046" s="31"/>
      <c r="AG1046" s="31"/>
      <c r="AH1046" s="31"/>
      <c r="AI1046" s="31"/>
      <c r="AJ1046" s="31"/>
      <c r="AK1046" s="31"/>
      <c r="AL1046" s="31"/>
      <c r="AM1046" s="31"/>
      <c r="AN1046" s="39" t="str">
        <f t="array" ref="AN1046">IFNA(TEXT(XLOOKUP(C:C,'Follow up.2'!B:B,'Follow up.2'!AF:AF),if(left(B1046,1)="3","x", "mm/yyyy")), "-")</f>
        <v>-</v>
      </c>
      <c r="AO1046" s="31"/>
      <c r="AP1046" s="27"/>
      <c r="AQ1046" s="3"/>
      <c r="AR1046" s="3"/>
      <c r="AS1046" s="3"/>
      <c r="AT1046" s="3"/>
      <c r="AU1046" s="3"/>
      <c r="AV1046" s="3"/>
      <c r="AW1046" s="3"/>
      <c r="AX1046" s="3"/>
      <c r="AY1046" s="3"/>
      <c r="AZ1046" s="3"/>
      <c r="BA1046" s="3"/>
      <c r="BB1046" s="3"/>
      <c r="BC1046" s="3"/>
      <c r="BD1046" s="3"/>
      <c r="BE1046" s="3"/>
      <c r="BF1046" s="3"/>
      <c r="BG1046" s="3"/>
      <c r="BH1046" s="3"/>
      <c r="BI1046" s="3"/>
    </row>
    <row r="1047" ht="12.75" customHeight="1">
      <c r="A1047" s="1"/>
      <c r="B1047" s="1" t="str">
        <f t="array" ref="B1047">ifna(iferror(xlookup(C:C,'1000'!A:A,'1000'!D:D),iferror(xlookup(C:C,'2000'!A:A,'2000'!D:D),xlookup(C:C,'3000'!A:A,'3000'!D:D))),"-")</f>
        <v>-</v>
      </c>
      <c r="C1047" s="26">
        <v>659.0</v>
      </c>
      <c r="D1047" s="27" t="s">
        <v>859</v>
      </c>
      <c r="E1047" s="27" t="s">
        <v>469</v>
      </c>
      <c r="F1047" s="27" t="s">
        <v>117</v>
      </c>
      <c r="G1047" s="27" t="s">
        <v>413</v>
      </c>
      <c r="H1047" s="28" t="s">
        <v>470</v>
      </c>
      <c r="I1047" s="29" t="s">
        <v>3880</v>
      </c>
      <c r="J1047" s="27" t="s">
        <v>472</v>
      </c>
      <c r="K1047" s="30" t="s">
        <v>473</v>
      </c>
      <c r="L1047" s="31" t="s">
        <v>473</v>
      </c>
      <c r="M1047" s="31"/>
      <c r="N1047" s="153" t="s">
        <v>58</v>
      </c>
      <c r="O1047" s="149" t="s">
        <v>58</v>
      </c>
      <c r="P1047" s="35"/>
      <c r="Q1047" s="35"/>
      <c r="R1047" s="35"/>
      <c r="S1047" s="35"/>
      <c r="T1047" s="35"/>
      <c r="U1047" s="35"/>
      <c r="V1047" s="35"/>
      <c r="W1047" s="35"/>
      <c r="X1047" s="35"/>
      <c r="Y1047" s="35"/>
      <c r="Z1047" s="38" t="str">
        <f t="array" ref="Z1047">IFERROR(xlookup(C:C,'Follow up.1'!A:A,'Follow up.1'!AF:AF),"-")</f>
        <v>-</v>
      </c>
      <c r="AA1047" s="31"/>
      <c r="AB1047" s="31"/>
      <c r="AC1047" s="31"/>
      <c r="AD1047" s="31"/>
      <c r="AE1047" s="31"/>
      <c r="AF1047" s="31"/>
      <c r="AG1047" s="31"/>
      <c r="AH1047" s="31"/>
      <c r="AI1047" s="31"/>
      <c r="AJ1047" s="31"/>
      <c r="AK1047" s="31"/>
      <c r="AL1047" s="31"/>
      <c r="AM1047" s="31"/>
      <c r="AN1047" s="39" t="str">
        <f t="array" ref="AN1047">IFNA(TEXT(XLOOKUP(C:C,'Follow up.2'!B:B,'Follow up.2'!AF:AF),if(left(B1047,1)="3","x", "mm/yyyy")), "-")</f>
        <v>-</v>
      </c>
      <c r="AO1047" s="31"/>
      <c r="AP1047" s="27"/>
      <c r="AQ1047" s="3"/>
      <c r="AR1047" s="3"/>
      <c r="AS1047" s="3"/>
      <c r="AT1047" s="3"/>
      <c r="AU1047" s="3"/>
      <c r="AV1047" s="3"/>
      <c r="AW1047" s="3"/>
      <c r="AX1047" s="3"/>
      <c r="AY1047" s="3"/>
      <c r="AZ1047" s="3"/>
      <c r="BA1047" s="3"/>
      <c r="BB1047" s="3"/>
      <c r="BC1047" s="3"/>
      <c r="BD1047" s="3"/>
      <c r="BE1047" s="3"/>
      <c r="BF1047" s="3"/>
      <c r="BG1047" s="3"/>
      <c r="BH1047" s="3"/>
      <c r="BI1047" s="3"/>
    </row>
    <row r="1048" ht="12.75" customHeight="1">
      <c r="A1048" s="1"/>
      <c r="B1048" s="1" t="str">
        <f t="array" ref="B1048">ifna(iferror(xlookup(C:C,'1000'!A:A,'1000'!D:D),iferror(xlookup(C:C,'2000'!A:A,'2000'!D:D),xlookup(C:C,'3000'!A:A,'3000'!D:D))),"-")</f>
        <v>-</v>
      </c>
      <c r="C1048" s="26">
        <v>730.0</v>
      </c>
      <c r="D1048" s="27" t="s">
        <v>3881</v>
      </c>
      <c r="E1048" s="27" t="s">
        <v>1531</v>
      </c>
      <c r="F1048" s="27" t="s">
        <v>117</v>
      </c>
      <c r="G1048" s="27" t="s">
        <v>413</v>
      </c>
      <c r="H1048" s="28" t="s">
        <v>3759</v>
      </c>
      <c r="I1048" s="29">
        <v>0.0</v>
      </c>
      <c r="J1048" s="27" t="s">
        <v>3760</v>
      </c>
      <c r="K1048" s="30" t="s">
        <v>3761</v>
      </c>
      <c r="L1048" s="31" t="s">
        <v>3761</v>
      </c>
      <c r="M1048" s="31"/>
      <c r="N1048" s="153" t="s">
        <v>58</v>
      </c>
      <c r="O1048" s="149" t="s">
        <v>58</v>
      </c>
      <c r="P1048" s="35"/>
      <c r="Q1048" s="35"/>
      <c r="R1048" s="35"/>
      <c r="S1048" s="35"/>
      <c r="T1048" s="35"/>
      <c r="U1048" s="35"/>
      <c r="V1048" s="35"/>
      <c r="W1048" s="35"/>
      <c r="X1048" s="35"/>
      <c r="Y1048" s="35"/>
      <c r="Z1048" s="38" t="str">
        <f t="array" ref="Z1048">IFERROR(xlookup(C:C,'Follow up.1'!A:A,'Follow up.1'!AF:AF),"-")</f>
        <v>-</v>
      </c>
      <c r="AA1048" s="31"/>
      <c r="AB1048" s="31"/>
      <c r="AC1048" s="31"/>
      <c r="AD1048" s="31"/>
      <c r="AE1048" s="31"/>
      <c r="AF1048" s="31"/>
      <c r="AG1048" s="31"/>
      <c r="AH1048" s="31"/>
      <c r="AI1048" s="31"/>
      <c r="AJ1048" s="31"/>
      <c r="AK1048" s="31"/>
      <c r="AL1048" s="31"/>
      <c r="AM1048" s="31"/>
      <c r="AN1048" s="39" t="str">
        <f t="array" ref="AN1048">IFNA(TEXT(XLOOKUP(C:C,'Follow up.2'!B:B,'Follow up.2'!AF:AF),if(left(B1048,1)="3","x", "mm/yyyy")), "-")</f>
        <v>-</v>
      </c>
      <c r="AO1048" s="31"/>
      <c r="AP1048" s="27"/>
      <c r="AQ1048" s="3"/>
      <c r="AR1048" s="3"/>
      <c r="AS1048" s="3"/>
      <c r="AT1048" s="3"/>
      <c r="AU1048" s="3"/>
      <c r="AV1048" s="3"/>
      <c r="AW1048" s="3"/>
      <c r="AX1048" s="3"/>
      <c r="AY1048" s="3"/>
      <c r="AZ1048" s="3"/>
      <c r="BA1048" s="3"/>
      <c r="BB1048" s="3"/>
      <c r="BC1048" s="3"/>
      <c r="BD1048" s="3"/>
      <c r="BE1048" s="3"/>
      <c r="BF1048" s="3"/>
      <c r="BG1048" s="3"/>
      <c r="BH1048" s="3"/>
      <c r="BI1048" s="3"/>
    </row>
    <row r="1049" ht="12.75" customHeight="1">
      <c r="A1049" s="1"/>
      <c r="B1049" s="1" t="str">
        <f t="array" ref="B1049">ifna(iferror(xlookup(C:C,'1000'!A:A,'1000'!D:D),iferror(xlookup(C:C,'2000'!A:A,'2000'!D:D),xlookup(C:C,'3000'!A:A,'3000'!D:D))),"-")</f>
        <v>-</v>
      </c>
      <c r="C1049" s="26">
        <v>734.0</v>
      </c>
      <c r="D1049" s="27" t="s">
        <v>3882</v>
      </c>
      <c r="E1049" s="27" t="s">
        <v>3883</v>
      </c>
      <c r="F1049" s="27" t="s">
        <v>117</v>
      </c>
      <c r="G1049" s="27" t="s">
        <v>413</v>
      </c>
      <c r="H1049" s="28" t="s">
        <v>3884</v>
      </c>
      <c r="I1049" s="29" t="s">
        <v>3885</v>
      </c>
      <c r="J1049" s="27" t="s">
        <v>3886</v>
      </c>
      <c r="K1049" s="30" t="s">
        <v>3761</v>
      </c>
      <c r="L1049" s="31" t="s">
        <v>3761</v>
      </c>
      <c r="M1049" s="31"/>
      <c r="N1049" s="153" t="s">
        <v>58</v>
      </c>
      <c r="O1049" s="149" t="s">
        <v>58</v>
      </c>
      <c r="P1049" s="35"/>
      <c r="Q1049" s="35"/>
      <c r="R1049" s="35"/>
      <c r="S1049" s="35"/>
      <c r="T1049" s="35"/>
      <c r="U1049" s="35"/>
      <c r="V1049" s="35"/>
      <c r="W1049" s="35"/>
      <c r="X1049" s="35"/>
      <c r="Y1049" s="35"/>
      <c r="Z1049" s="38" t="str">
        <f t="array" ref="Z1049">IFERROR(xlookup(C:C,'Follow up.1'!A:A,'Follow up.1'!AF:AF),"-")</f>
        <v>-</v>
      </c>
      <c r="AA1049" s="31"/>
      <c r="AB1049" s="31"/>
      <c r="AC1049" s="31"/>
      <c r="AD1049" s="31"/>
      <c r="AE1049" s="31"/>
      <c r="AF1049" s="31"/>
      <c r="AG1049" s="31"/>
      <c r="AH1049" s="31"/>
      <c r="AI1049" s="31"/>
      <c r="AJ1049" s="31"/>
      <c r="AK1049" s="31"/>
      <c r="AL1049" s="31"/>
      <c r="AM1049" s="31"/>
      <c r="AN1049" s="39" t="str">
        <f t="array" ref="AN1049">IFNA(TEXT(XLOOKUP(C:C,'Follow up.2'!B:B,'Follow up.2'!AF:AF),if(left(B1049,1)="3","x", "mm/yyyy")), "-")</f>
        <v>-</v>
      </c>
      <c r="AO1049" s="31"/>
      <c r="AP1049" s="27"/>
      <c r="AQ1049" s="3"/>
      <c r="AR1049" s="3"/>
      <c r="AS1049" s="3"/>
      <c r="AT1049" s="3"/>
      <c r="AU1049" s="3"/>
      <c r="AV1049" s="3"/>
      <c r="AW1049" s="3"/>
      <c r="AX1049" s="3"/>
      <c r="AY1049" s="3"/>
      <c r="AZ1049" s="3"/>
      <c r="BA1049" s="3"/>
      <c r="BB1049" s="3"/>
      <c r="BC1049" s="3"/>
      <c r="BD1049" s="3"/>
      <c r="BE1049" s="3"/>
      <c r="BF1049" s="3"/>
      <c r="BG1049" s="3"/>
      <c r="BH1049" s="3"/>
      <c r="BI1049" s="3"/>
    </row>
    <row r="1050" ht="12.75" customHeight="1">
      <c r="A1050" s="1"/>
      <c r="B1050" s="1" t="str">
        <f t="array" ref="B1050">ifna(iferror(xlookup(C:C,'1000'!A:A,'1000'!D:D),iferror(xlookup(C:C,'2000'!A:A,'2000'!D:D),xlookup(C:C,'3000'!A:A,'3000'!D:D))),"-")</f>
        <v>-</v>
      </c>
      <c r="C1050" s="26">
        <v>866.0</v>
      </c>
      <c r="D1050" s="27" t="s">
        <v>3887</v>
      </c>
      <c r="E1050" s="27" t="s">
        <v>3888</v>
      </c>
      <c r="F1050" s="27" t="s">
        <v>117</v>
      </c>
      <c r="G1050" s="27" t="s">
        <v>413</v>
      </c>
      <c r="H1050" s="28" t="s">
        <v>3889</v>
      </c>
      <c r="I1050" s="29" t="s">
        <v>3890</v>
      </c>
      <c r="J1050" s="27" t="s">
        <v>3891</v>
      </c>
      <c r="K1050" s="30" t="s">
        <v>42</v>
      </c>
      <c r="L1050" s="27" t="s">
        <v>42</v>
      </c>
      <c r="M1050" s="249" t="s">
        <v>895</v>
      </c>
      <c r="N1050" s="153" t="s">
        <v>58</v>
      </c>
      <c r="O1050" s="149" t="s">
        <v>58</v>
      </c>
      <c r="P1050" s="66"/>
      <c r="Q1050" s="66"/>
      <c r="R1050" s="66"/>
      <c r="S1050" s="66"/>
      <c r="T1050" s="66"/>
      <c r="U1050" s="66"/>
      <c r="V1050" s="66"/>
      <c r="W1050" s="66"/>
      <c r="X1050" s="66"/>
      <c r="Y1050" s="66"/>
      <c r="Z1050" s="38" t="str">
        <f t="array" ref="Z1050">IFERROR(xlookup(C:C,'Follow up.1'!A:A,'Follow up.1'!AF:AF),"-")</f>
        <v>-</v>
      </c>
      <c r="AA1050" s="27"/>
      <c r="AB1050" s="27"/>
      <c r="AC1050" s="27"/>
      <c r="AD1050" s="27"/>
      <c r="AE1050" s="27"/>
      <c r="AF1050" s="27"/>
      <c r="AG1050" s="27"/>
      <c r="AH1050" s="27"/>
      <c r="AI1050" s="27"/>
      <c r="AJ1050" s="27"/>
      <c r="AK1050" s="27"/>
      <c r="AL1050" s="27"/>
      <c r="AM1050" s="27"/>
      <c r="AN1050" s="39" t="str">
        <f t="array" ref="AN1050">IFNA(TEXT(XLOOKUP(C:C,'Follow up.2'!B:B,'Follow up.2'!AF:AF),if(left(B1050,1)="3","x", "mm/yyyy")), "-")</f>
        <v>-</v>
      </c>
      <c r="AO1050" s="27"/>
      <c r="AP1050" s="27"/>
      <c r="AQ1050" s="3"/>
      <c r="AR1050" s="3"/>
      <c r="AS1050" s="3"/>
      <c r="AT1050" s="3"/>
      <c r="AU1050" s="3"/>
      <c r="AV1050" s="3"/>
      <c r="AW1050" s="3"/>
      <c r="AX1050" s="3"/>
      <c r="AY1050" s="3"/>
      <c r="AZ1050" s="3"/>
      <c r="BA1050" s="3"/>
      <c r="BB1050" s="3"/>
      <c r="BC1050" s="3"/>
      <c r="BD1050" s="3"/>
      <c r="BE1050" s="3"/>
      <c r="BF1050" s="3"/>
      <c r="BG1050" s="3"/>
      <c r="BH1050" s="3"/>
      <c r="BI1050" s="3"/>
    </row>
    <row r="1051" ht="12.75" customHeight="1">
      <c r="A1051" s="1"/>
      <c r="B1051" s="1" t="str">
        <f t="array" ref="B1051">ifna(iferror(xlookup(C:C,'1000'!A:A,'1000'!D:D),iferror(xlookup(C:C,'2000'!A:A,'2000'!D:D),xlookup(C:C,'3000'!A:A,'3000'!D:D))),"-")</f>
        <v>-</v>
      </c>
      <c r="C1051" s="26">
        <v>882.0</v>
      </c>
      <c r="D1051" s="27" t="s">
        <v>958</v>
      </c>
      <c r="E1051" s="27" t="s">
        <v>3892</v>
      </c>
      <c r="F1051" s="27" t="s">
        <v>117</v>
      </c>
      <c r="G1051" s="27" t="s">
        <v>413</v>
      </c>
      <c r="H1051" s="28" t="s">
        <v>3893</v>
      </c>
      <c r="I1051" s="29">
        <v>0.0</v>
      </c>
      <c r="J1051" s="27" t="s">
        <v>3894</v>
      </c>
      <c r="K1051" s="30" t="s">
        <v>42</v>
      </c>
      <c r="L1051" s="27" t="s">
        <v>42</v>
      </c>
      <c r="M1051" s="51" t="s">
        <v>895</v>
      </c>
      <c r="N1051" s="153" t="s">
        <v>58</v>
      </c>
      <c r="O1051" s="149" t="s">
        <v>58</v>
      </c>
      <c r="P1051" s="66"/>
      <c r="Q1051" s="66"/>
      <c r="R1051" s="66"/>
      <c r="S1051" s="66"/>
      <c r="T1051" s="66"/>
      <c r="U1051" s="66"/>
      <c r="V1051" s="66"/>
      <c r="W1051" s="66"/>
      <c r="X1051" s="66"/>
      <c r="Y1051" s="66"/>
      <c r="Z1051" s="38" t="str">
        <f t="array" ref="Z1051">IFERROR(xlookup(C:C,'Follow up.1'!A:A,'Follow up.1'!AF:AF),"-")</f>
        <v>-</v>
      </c>
      <c r="AA1051" s="27"/>
      <c r="AB1051" s="27"/>
      <c r="AC1051" s="27"/>
      <c r="AD1051" s="27"/>
      <c r="AE1051" s="27"/>
      <c r="AF1051" s="27"/>
      <c r="AG1051" s="27"/>
      <c r="AH1051" s="27"/>
      <c r="AI1051" s="27"/>
      <c r="AJ1051" s="27"/>
      <c r="AK1051" s="27"/>
      <c r="AL1051" s="27"/>
      <c r="AM1051" s="27"/>
      <c r="AN1051" s="39" t="str">
        <f t="array" ref="AN1051">IFNA(TEXT(XLOOKUP(C:C,'Follow up.2'!B:B,'Follow up.2'!AF:AF),if(left(B1051,1)="3","x", "mm/yyyy")), "-")</f>
        <v>-</v>
      </c>
      <c r="AO1051" s="27"/>
      <c r="AP1051" s="27"/>
      <c r="AQ1051" s="3"/>
      <c r="AR1051" s="3"/>
      <c r="AS1051" s="3"/>
      <c r="AT1051" s="3"/>
      <c r="AU1051" s="3"/>
      <c r="AV1051" s="3"/>
      <c r="AW1051" s="3"/>
      <c r="AX1051" s="3"/>
      <c r="AY1051" s="3"/>
      <c r="AZ1051" s="3"/>
      <c r="BA1051" s="3"/>
      <c r="BB1051" s="3"/>
      <c r="BC1051" s="3"/>
      <c r="BD1051" s="3"/>
      <c r="BE1051" s="3"/>
      <c r="BF1051" s="3"/>
      <c r="BG1051" s="3"/>
      <c r="BH1051" s="3"/>
      <c r="BI1051" s="3"/>
    </row>
    <row r="1052" ht="12.75" customHeight="1">
      <c r="A1052" s="1"/>
      <c r="B1052" s="1" t="str">
        <f t="array" ref="B1052">ifna(iferror(xlookup(C:C,'1000'!A:A,'1000'!D:D),iferror(xlookup(C:C,'2000'!A:A,'2000'!D:D),xlookup(C:C,'3000'!A:A,'3000'!D:D))),"-")</f>
        <v>-</v>
      </c>
      <c r="C1052" s="26">
        <v>1033.0</v>
      </c>
      <c r="D1052" s="27" t="s">
        <v>3895</v>
      </c>
      <c r="E1052" s="27" t="s">
        <v>3896</v>
      </c>
      <c r="F1052" s="27" t="s">
        <v>117</v>
      </c>
      <c r="G1052" s="27" t="s">
        <v>413</v>
      </c>
      <c r="H1052" s="28" t="s">
        <v>3897</v>
      </c>
      <c r="I1052" s="29" t="s">
        <v>3898</v>
      </c>
      <c r="J1052" s="27" t="s">
        <v>3899</v>
      </c>
      <c r="K1052" s="30" t="s">
        <v>42</v>
      </c>
      <c r="L1052" s="31" t="s">
        <v>42</v>
      </c>
      <c r="M1052" s="51" t="s">
        <v>895</v>
      </c>
      <c r="N1052" s="153" t="s">
        <v>58</v>
      </c>
      <c r="O1052" s="149" t="s">
        <v>58</v>
      </c>
      <c r="P1052" s="35" t="s">
        <v>45</v>
      </c>
      <c r="Q1052" s="35" t="s">
        <v>45</v>
      </c>
      <c r="R1052" s="35" t="s">
        <v>76</v>
      </c>
      <c r="S1052" s="35"/>
      <c r="T1052" s="35"/>
      <c r="U1052" s="35"/>
      <c r="V1052" s="35"/>
      <c r="W1052" s="35"/>
      <c r="X1052" s="35"/>
      <c r="Y1052" s="35"/>
      <c r="Z1052" s="38" t="str">
        <f t="array" ref="Z1052">IFERROR(xlookup(C:C,'Follow up.1'!A:A,'Follow up.1'!AF:AF),"-")</f>
        <v>-</v>
      </c>
      <c r="AA1052" s="31"/>
      <c r="AB1052" s="31"/>
      <c r="AC1052" s="31"/>
      <c r="AD1052" s="31"/>
      <c r="AE1052" s="31"/>
      <c r="AF1052" s="31"/>
      <c r="AG1052" s="31"/>
      <c r="AH1052" s="31"/>
      <c r="AI1052" s="31"/>
      <c r="AJ1052" s="31"/>
      <c r="AK1052" s="31"/>
      <c r="AL1052" s="31"/>
      <c r="AM1052" s="31"/>
      <c r="AN1052" s="39" t="str">
        <f t="array" ref="AN1052">IFNA(TEXT(XLOOKUP(C:C,'Follow up.2'!B:B,'Follow up.2'!AF:AF),if(left(B1052,1)="3","x", "mm/yyyy")), "-")</f>
        <v>-</v>
      </c>
      <c r="AO1052" s="31"/>
      <c r="AP1052" s="27"/>
      <c r="AQ1052" s="3"/>
      <c r="AR1052" s="3"/>
      <c r="AS1052" s="3"/>
      <c r="AT1052" s="3"/>
      <c r="AU1052" s="3"/>
      <c r="AV1052" s="3"/>
      <c r="AW1052" s="3"/>
      <c r="AX1052" s="3"/>
      <c r="AY1052" s="3"/>
      <c r="AZ1052" s="3"/>
      <c r="BA1052" s="3"/>
      <c r="BB1052" s="3"/>
      <c r="BC1052" s="3"/>
      <c r="BD1052" s="3"/>
      <c r="BE1052" s="3"/>
      <c r="BF1052" s="3"/>
      <c r="BG1052" s="3"/>
      <c r="BH1052" s="3"/>
      <c r="BI1052" s="3"/>
    </row>
    <row r="1053" ht="12.75" customHeight="1">
      <c r="A1053" s="1"/>
      <c r="B1053" s="1" t="str">
        <f t="array" ref="B1053">ifna(iferror(xlookup(C:C,'1000'!A:A,'1000'!D:D),iferror(xlookup(C:C,'2000'!A:A,'2000'!D:D),xlookup(C:C,'3000'!A:A,'3000'!D:D))),"-")</f>
        <v>-</v>
      </c>
      <c r="C1053" s="26">
        <v>1084.0</v>
      </c>
      <c r="D1053" s="27" t="s">
        <v>3900</v>
      </c>
      <c r="E1053" s="27" t="s">
        <v>3901</v>
      </c>
      <c r="F1053" s="27" t="s">
        <v>117</v>
      </c>
      <c r="G1053" s="27" t="s">
        <v>413</v>
      </c>
      <c r="H1053" s="28" t="s">
        <v>3902</v>
      </c>
      <c r="I1053" s="29">
        <v>0.0</v>
      </c>
      <c r="J1053" s="27" t="s">
        <v>3903</v>
      </c>
      <c r="K1053" s="30" t="s">
        <v>42</v>
      </c>
      <c r="L1053" s="31" t="s">
        <v>42</v>
      </c>
      <c r="M1053" s="51" t="s">
        <v>895</v>
      </c>
      <c r="N1053" s="153" t="s">
        <v>58</v>
      </c>
      <c r="O1053" s="149" t="s">
        <v>58</v>
      </c>
      <c r="P1053" s="35" t="s">
        <v>76</v>
      </c>
      <c r="Q1053" s="35" t="s">
        <v>56</v>
      </c>
      <c r="R1053" s="35" t="s">
        <v>56</v>
      </c>
      <c r="S1053" s="35" t="s">
        <v>56</v>
      </c>
      <c r="T1053" s="35" t="s">
        <v>45</v>
      </c>
      <c r="U1053" s="35"/>
      <c r="V1053" s="35"/>
      <c r="W1053" s="35"/>
      <c r="X1053" s="35"/>
      <c r="Y1053" s="35"/>
      <c r="Z1053" s="38" t="str">
        <f t="array" ref="Z1053">IFERROR(xlookup(C:C,'Follow up.1'!A:A,'Follow up.1'!AF:AF),"-")</f>
        <v>-</v>
      </c>
      <c r="AA1053" s="31"/>
      <c r="AB1053" s="31"/>
      <c r="AC1053" s="31"/>
      <c r="AD1053" s="31"/>
      <c r="AE1053" s="31"/>
      <c r="AF1053" s="31"/>
      <c r="AG1053" s="31"/>
      <c r="AH1053" s="31"/>
      <c r="AI1053" s="31"/>
      <c r="AJ1053" s="31"/>
      <c r="AK1053" s="31"/>
      <c r="AL1053" s="31"/>
      <c r="AM1053" s="31"/>
      <c r="AN1053" s="39" t="str">
        <f t="array" ref="AN1053">IFNA(TEXT(XLOOKUP(C:C,'Follow up.2'!B:B,'Follow up.2'!AF:AF), "mm/yyyy"), "-")</f>
        <v>-</v>
      </c>
      <c r="AO1053" s="31"/>
      <c r="AP1053" s="27"/>
      <c r="AQ1053" s="3"/>
      <c r="AR1053" s="3"/>
      <c r="AS1053" s="3"/>
      <c r="AT1053" s="3"/>
      <c r="AU1053" s="3"/>
      <c r="AV1053" s="3"/>
      <c r="AW1053" s="3"/>
      <c r="AX1053" s="3"/>
      <c r="AY1053" s="3"/>
      <c r="AZ1053" s="3"/>
      <c r="BA1053" s="3"/>
      <c r="BB1053" s="3"/>
      <c r="BC1053" s="3"/>
      <c r="BD1053" s="3"/>
      <c r="BE1053" s="3"/>
      <c r="BF1053" s="3"/>
      <c r="BG1053" s="3"/>
      <c r="BH1053" s="3"/>
      <c r="BI1053" s="3"/>
    </row>
    <row r="1054" ht="12.75" customHeight="1">
      <c r="A1054" s="1"/>
      <c r="B1054" s="1" t="str">
        <f t="array" ref="B1054">ifna(iferror(xlookup(C:C,'1000'!A:A,'1000'!D:D),iferror(xlookup(C:C,'2000'!A:A,'2000'!D:D),xlookup(C:C,'3000'!A:A,'3000'!D:D))),"-")</f>
        <v>-</v>
      </c>
      <c r="C1054" s="26">
        <v>1105.0</v>
      </c>
      <c r="D1054" s="27" t="s">
        <v>3904</v>
      </c>
      <c r="E1054" s="27" t="s">
        <v>3905</v>
      </c>
      <c r="F1054" s="27" t="s">
        <v>117</v>
      </c>
      <c r="G1054" s="27" t="s">
        <v>413</v>
      </c>
      <c r="H1054" s="28" t="s">
        <v>3906</v>
      </c>
      <c r="I1054" s="29">
        <v>0.0</v>
      </c>
      <c r="J1054" s="27" t="s">
        <v>3907</v>
      </c>
      <c r="K1054" s="30" t="s">
        <v>42</v>
      </c>
      <c r="L1054" s="31" t="s">
        <v>42</v>
      </c>
      <c r="M1054" s="51" t="s">
        <v>895</v>
      </c>
      <c r="N1054" s="82" t="s">
        <v>654</v>
      </c>
      <c r="O1054" s="149" t="s">
        <v>654</v>
      </c>
      <c r="P1054" s="35" t="s">
        <v>76</v>
      </c>
      <c r="Q1054" s="35"/>
      <c r="R1054" s="35"/>
      <c r="S1054" s="35"/>
      <c r="T1054" s="35"/>
      <c r="U1054" s="35"/>
      <c r="V1054" s="35"/>
      <c r="W1054" s="35"/>
      <c r="X1054" s="35"/>
      <c r="Y1054" s="35"/>
      <c r="Z1054" s="38" t="str">
        <f t="array" ref="Z1054">IFERROR(xlookup(C:C,'Follow up.1'!A:A,'Follow up.1'!AF:AF),"-")</f>
        <v>-</v>
      </c>
      <c r="AA1054" s="31"/>
      <c r="AB1054" s="31"/>
      <c r="AC1054" s="31"/>
      <c r="AD1054" s="31"/>
      <c r="AE1054" s="31"/>
      <c r="AF1054" s="31"/>
      <c r="AG1054" s="31"/>
      <c r="AH1054" s="31"/>
      <c r="AI1054" s="31"/>
      <c r="AJ1054" s="31"/>
      <c r="AK1054" s="31"/>
      <c r="AL1054" s="31"/>
      <c r="AM1054" s="31"/>
      <c r="AN1054" s="39" t="str">
        <f t="array" ref="AN1054">IFNA(TEXT(XLOOKUP(C:C,'Follow up.2'!B:B,'Follow up.2'!AF:AF), "mm/yyyy"), "-")</f>
        <v>-</v>
      </c>
      <c r="AO1054" s="31"/>
      <c r="AP1054" s="27"/>
      <c r="AQ1054" s="3"/>
      <c r="AR1054" s="3"/>
      <c r="AS1054" s="3"/>
      <c r="AT1054" s="3"/>
      <c r="AU1054" s="3"/>
      <c r="AV1054" s="3"/>
      <c r="AW1054" s="3"/>
      <c r="AX1054" s="3"/>
      <c r="AY1054" s="3"/>
      <c r="AZ1054" s="3"/>
      <c r="BA1054" s="3"/>
      <c r="BB1054" s="3"/>
      <c r="BC1054" s="3"/>
      <c r="BD1054" s="3"/>
      <c r="BE1054" s="3"/>
      <c r="BF1054" s="3"/>
      <c r="BG1054" s="3"/>
      <c r="BH1054" s="3"/>
      <c r="BI1054" s="3"/>
    </row>
    <row r="1055" ht="12.75" customHeight="1">
      <c r="A1055" s="1"/>
      <c r="B1055" s="1" t="str">
        <f t="array" ref="B1055">ifna(iferror(xlookup(C:C,'1000'!A:A,'1000'!D:D),iferror(xlookup(C:C,'2000'!A:A,'2000'!D:D),xlookup(C:C,'3000'!A:A,'3000'!D:D))),"-")</f>
        <v>-</v>
      </c>
      <c r="C1055" s="26">
        <v>1209.0</v>
      </c>
      <c r="D1055" s="27" t="s">
        <v>601</v>
      </c>
      <c r="E1055" s="27" t="s">
        <v>3908</v>
      </c>
      <c r="F1055" s="27" t="s">
        <v>92</v>
      </c>
      <c r="G1055" s="27" t="s">
        <v>413</v>
      </c>
      <c r="H1055" s="28" t="s">
        <v>3909</v>
      </c>
      <c r="I1055" s="29" t="s">
        <v>3910</v>
      </c>
      <c r="J1055" s="27" t="s">
        <v>3911</v>
      </c>
      <c r="K1055" s="30" t="s">
        <v>42</v>
      </c>
      <c r="L1055" s="31" t="s">
        <v>42</v>
      </c>
      <c r="M1055" s="51" t="s">
        <v>895</v>
      </c>
      <c r="N1055" s="153" t="s">
        <v>58</v>
      </c>
      <c r="O1055" s="149" t="s">
        <v>58</v>
      </c>
      <c r="P1055" s="35" t="s">
        <v>88</v>
      </c>
      <c r="Q1055" s="35"/>
      <c r="R1055" s="35"/>
      <c r="S1055" s="35"/>
      <c r="T1055" s="35"/>
      <c r="U1055" s="35"/>
      <c r="V1055" s="35"/>
      <c r="W1055" s="35"/>
      <c r="X1055" s="35"/>
      <c r="Y1055" s="35"/>
      <c r="Z1055" s="38" t="str">
        <f t="array" ref="Z1055">IFERROR(xlookup(C:C,'Follow up.1'!A:A,'Follow up.1'!AF:AF),"-")</f>
        <v>-</v>
      </c>
      <c r="AA1055" s="31"/>
      <c r="AB1055" s="31"/>
      <c r="AC1055" s="31"/>
      <c r="AD1055" s="31"/>
      <c r="AE1055" s="31"/>
      <c r="AF1055" s="31"/>
      <c r="AG1055" s="31"/>
      <c r="AH1055" s="31"/>
      <c r="AI1055" s="31"/>
      <c r="AJ1055" s="31"/>
      <c r="AK1055" s="31"/>
      <c r="AL1055" s="31"/>
      <c r="AM1055" s="31"/>
      <c r="AN1055" s="39" t="str">
        <f t="array" ref="AN1055">IFNA(TEXT(XLOOKUP(C:C,'Follow up.2'!B:B,'Follow up.2'!AF:AF), "mm/yyyy"), "-")</f>
        <v>-</v>
      </c>
      <c r="AO1055" s="31"/>
      <c r="AP1055" s="27"/>
      <c r="AQ1055" s="3"/>
      <c r="AR1055" s="3"/>
      <c r="AS1055" s="3"/>
      <c r="AT1055" s="3"/>
      <c r="AU1055" s="3"/>
      <c r="AV1055" s="3"/>
      <c r="AW1055" s="3"/>
      <c r="AX1055" s="3"/>
      <c r="AY1055" s="3"/>
      <c r="AZ1055" s="3"/>
      <c r="BA1055" s="3"/>
      <c r="BB1055" s="3"/>
      <c r="BC1055" s="3"/>
      <c r="BD1055" s="3"/>
      <c r="BE1055" s="3"/>
      <c r="BF1055" s="3"/>
      <c r="BG1055" s="3"/>
      <c r="BH1055" s="3"/>
      <c r="BI1055" s="3"/>
    </row>
    <row r="1056" ht="12.75" customHeight="1">
      <c r="A1056" s="1"/>
      <c r="B1056" s="1">
        <f t="array" ref="B1056">ifna(iferror(xlookup(C:C,'1000'!A:A,'1000'!D:D),iferror(xlookup(C:C,'2000'!A:A,'2000'!D:D),xlookup(C:C,'3000'!A:A,'3000'!D:D))),"-")</f>
        <v>2031</v>
      </c>
      <c r="C1056" s="26">
        <v>843.0</v>
      </c>
      <c r="D1056" s="27" t="s">
        <v>468</v>
      </c>
      <c r="E1056" s="27" t="s">
        <v>3912</v>
      </c>
      <c r="F1056" s="27" t="s">
        <v>117</v>
      </c>
      <c r="G1056" s="27" t="s">
        <v>154</v>
      </c>
      <c r="H1056" s="28" t="s">
        <v>3913</v>
      </c>
      <c r="I1056" s="29" t="s">
        <v>3914</v>
      </c>
      <c r="J1056" s="27" t="s">
        <v>3915</v>
      </c>
      <c r="K1056" s="30" t="s">
        <v>3916</v>
      </c>
      <c r="L1056" s="31" t="s">
        <v>3916</v>
      </c>
      <c r="M1056" s="32" t="s">
        <v>3917</v>
      </c>
      <c r="N1056" s="33" t="s">
        <v>654</v>
      </c>
      <c r="O1056" s="86" t="s">
        <v>654</v>
      </c>
      <c r="P1056" s="35" t="s">
        <v>76</v>
      </c>
      <c r="Q1056" s="35" t="s">
        <v>76</v>
      </c>
      <c r="R1056" s="35" t="s">
        <v>76</v>
      </c>
      <c r="S1056" s="35" t="s">
        <v>76</v>
      </c>
      <c r="T1056" s="35" t="s">
        <v>76</v>
      </c>
      <c r="U1056" s="35" t="s">
        <v>76</v>
      </c>
      <c r="V1056" s="65" t="s">
        <v>45</v>
      </c>
      <c r="W1056" s="35" t="s">
        <v>76</v>
      </c>
      <c r="X1056" s="35" t="s">
        <v>76</v>
      </c>
      <c r="Y1056" s="35" t="s">
        <v>106</v>
      </c>
      <c r="Z1056" s="38" t="str">
        <f t="array" ref="Z1056">IFERROR(xlookup(C:C,'Follow up.1'!A:A,'Follow up.1'!AF:AF),"-")</f>
        <v> 10/25</v>
      </c>
      <c r="AA1056" s="31"/>
      <c r="AB1056" s="31"/>
      <c r="AC1056" s="31"/>
      <c r="AD1056" s="31"/>
      <c r="AE1056" s="31"/>
      <c r="AF1056" s="31"/>
      <c r="AG1056" s="31"/>
      <c r="AH1056" s="31"/>
      <c r="AI1056" s="31"/>
      <c r="AJ1056" s="31"/>
      <c r="AK1056" s="31"/>
      <c r="AL1056" s="31"/>
      <c r="AM1056" s="31"/>
      <c r="AN1056" s="39" t="str">
        <f t="array" ref="AN1056">IFNA(TEXT(XLOOKUP(C:C,'Follow up.2'!B:B,'Follow up.2'!AF:AF),if(left(B1056,1)="3","x", "mm/yyyy")), "-")</f>
        <v/>
      </c>
      <c r="AO1056" s="31"/>
      <c r="AP1056" s="27"/>
      <c r="AQ1056" s="3"/>
      <c r="AR1056" s="3"/>
      <c r="AS1056" s="3"/>
      <c r="AT1056" s="3"/>
      <c r="AU1056" s="3"/>
      <c r="AV1056" s="3"/>
      <c r="AW1056" s="3"/>
      <c r="AX1056" s="3"/>
      <c r="AY1056" s="3"/>
      <c r="AZ1056" s="3"/>
      <c r="BA1056" s="3"/>
      <c r="BB1056" s="3"/>
      <c r="BC1056" s="3"/>
      <c r="BD1056" s="3"/>
      <c r="BE1056" s="3"/>
      <c r="BF1056" s="3"/>
      <c r="BG1056" s="3"/>
      <c r="BH1056" s="3"/>
      <c r="BI1056" s="3"/>
    </row>
    <row r="1057" ht="12.75" customHeight="1">
      <c r="A1057" s="1"/>
      <c r="B1057" s="1">
        <f t="array" ref="B1057">ifna(iferror(xlookup(C:C,'1000'!A:A,'1000'!D:D),iferror(xlookup(C:C,'2000'!A:A,'2000'!D:D),xlookup(C:C,'3000'!A:A,'3000'!D:D))),"-")</f>
        <v>2042</v>
      </c>
      <c r="C1057" s="26">
        <v>1056.0</v>
      </c>
      <c r="D1057" s="27" t="s">
        <v>1280</v>
      </c>
      <c r="E1057" s="27" t="s">
        <v>3918</v>
      </c>
      <c r="F1057" s="27" t="s">
        <v>117</v>
      </c>
      <c r="G1057" s="27" t="s">
        <v>154</v>
      </c>
      <c r="H1057" s="28" t="s">
        <v>3919</v>
      </c>
      <c r="I1057" s="29" t="s">
        <v>3920</v>
      </c>
      <c r="J1057" s="27" t="s">
        <v>484</v>
      </c>
      <c r="K1057" s="30" t="s">
        <v>42</v>
      </c>
      <c r="L1057" s="31" t="s">
        <v>42</v>
      </c>
      <c r="M1057" s="32" t="s">
        <v>3921</v>
      </c>
      <c r="N1057" s="33" t="s">
        <v>654</v>
      </c>
      <c r="O1057" s="86" t="s">
        <v>654</v>
      </c>
      <c r="P1057" s="35" t="s">
        <v>45</v>
      </c>
      <c r="Q1057" s="35" t="s">
        <v>45</v>
      </c>
      <c r="R1057" s="35" t="s">
        <v>45</v>
      </c>
      <c r="S1057" s="35" t="s">
        <v>45</v>
      </c>
      <c r="T1057" s="35" t="s">
        <v>76</v>
      </c>
      <c r="U1057" s="35" t="s">
        <v>45</v>
      </c>
      <c r="V1057" s="65" t="s">
        <v>45</v>
      </c>
      <c r="W1057" s="35" t="s">
        <v>56</v>
      </c>
      <c r="X1057" s="35" t="s">
        <v>56</v>
      </c>
      <c r="Y1057" s="35" t="s">
        <v>46</v>
      </c>
      <c r="Z1057" s="38" t="str">
        <f t="array" ref="Z1057">IFERROR(xlookup(C:C,'Follow up.1'!A:A,'Follow up.1'!AF:AF),"-")</f>
        <v> 9/25</v>
      </c>
      <c r="AA1057" s="32" t="s">
        <v>47</v>
      </c>
      <c r="AB1057" s="32" t="s">
        <v>88</v>
      </c>
      <c r="AC1057" s="32" t="s">
        <v>88</v>
      </c>
      <c r="AD1057" s="32"/>
      <c r="AE1057" s="31"/>
      <c r="AF1057" s="31"/>
      <c r="AG1057" s="31"/>
      <c r="AH1057" s="31"/>
      <c r="AI1057" s="31"/>
      <c r="AJ1057" s="31"/>
      <c r="AK1057" s="31"/>
      <c r="AL1057" s="31"/>
      <c r="AM1057" s="31"/>
      <c r="AN1057" s="39" t="str">
        <f t="array" ref="AN1057">IFNA(TEXT(XLOOKUP(C:C,'Follow up.2'!B:B,'Follow up.2'!AF:AF), "mm/yyyy"), "-")</f>
        <v/>
      </c>
      <c r="AO1057" s="31"/>
      <c r="AP1057" s="27"/>
      <c r="AQ1057" s="3"/>
      <c r="AR1057" s="3"/>
      <c r="AS1057" s="3"/>
      <c r="AT1057" s="3"/>
      <c r="AU1057" s="3"/>
      <c r="AV1057" s="3"/>
      <c r="AW1057" s="13"/>
      <c r="AX1057" s="13"/>
      <c r="AY1057" s="13"/>
      <c r="AZ1057" s="13"/>
      <c r="BA1057" s="13"/>
      <c r="BB1057" s="13"/>
      <c r="BC1057" s="13"/>
      <c r="BD1057" s="13"/>
      <c r="BE1057" s="13"/>
      <c r="BF1057" s="13"/>
      <c r="BG1057" s="13"/>
      <c r="BH1057" s="13"/>
      <c r="BI1057" s="13"/>
    </row>
    <row r="1058" ht="12.75" customHeight="1">
      <c r="A1058" s="1"/>
      <c r="B1058" s="1" t="str">
        <f t="array" ref="B1058">ifna(iferror(xlookup(C:C,'1000'!A:A,'1000'!D:D),iferror(xlookup(C:C,'2000'!A:A,'2000'!D:D),xlookup(C:C,'3000'!A:A,'3000'!D:D))),"-")</f>
        <v>-</v>
      </c>
      <c r="C1058" s="26">
        <v>727.0</v>
      </c>
      <c r="D1058" s="27" t="s">
        <v>3922</v>
      </c>
      <c r="E1058" s="27" t="s">
        <v>3923</v>
      </c>
      <c r="F1058" s="27" t="s">
        <v>117</v>
      </c>
      <c r="G1058" s="27" t="s">
        <v>154</v>
      </c>
      <c r="H1058" s="28" t="s">
        <v>3924</v>
      </c>
      <c r="I1058" s="29" t="s">
        <v>3925</v>
      </c>
      <c r="J1058" s="27" t="s">
        <v>3926</v>
      </c>
      <c r="K1058" s="30" t="s">
        <v>3927</v>
      </c>
      <c r="L1058" s="31" t="s">
        <v>3927</v>
      </c>
      <c r="M1058" s="51" t="s">
        <v>895</v>
      </c>
      <c r="N1058" s="153" t="s">
        <v>58</v>
      </c>
      <c r="O1058" s="149" t="s">
        <v>58</v>
      </c>
      <c r="P1058" s="35"/>
      <c r="Q1058" s="35"/>
      <c r="R1058" s="35"/>
      <c r="S1058" s="35"/>
      <c r="T1058" s="35"/>
      <c r="U1058" s="35"/>
      <c r="V1058" s="35"/>
      <c r="W1058" s="35"/>
      <c r="X1058" s="35"/>
      <c r="Y1058" s="35"/>
      <c r="Z1058" s="38" t="str">
        <f t="array" ref="Z1058">IFERROR(xlookup(C:C,'Follow up.1'!A:A,'Follow up.1'!AF:AF),"-")</f>
        <v>-</v>
      </c>
      <c r="AA1058" s="31"/>
      <c r="AB1058" s="31"/>
      <c r="AC1058" s="31"/>
      <c r="AD1058" s="31"/>
      <c r="AE1058" s="31"/>
      <c r="AF1058" s="31"/>
      <c r="AG1058" s="31"/>
      <c r="AH1058" s="31"/>
      <c r="AI1058" s="31"/>
      <c r="AJ1058" s="31"/>
      <c r="AK1058" s="31"/>
      <c r="AL1058" s="31"/>
      <c r="AM1058" s="31"/>
      <c r="AN1058" s="39" t="str">
        <f t="array" ref="AN1058">IFNA(TEXT(XLOOKUP(C:C,'Follow up.2'!B:B,'Follow up.2'!AF:AF),if(left(B1058,1)="3","x", "mm/yyyy")), "-")</f>
        <v>-</v>
      </c>
      <c r="AO1058" s="31"/>
      <c r="AP1058" s="27"/>
      <c r="AQ1058" s="3"/>
      <c r="AR1058" s="3"/>
      <c r="AS1058" s="3"/>
      <c r="AT1058" s="3"/>
      <c r="AU1058" s="3"/>
      <c r="AV1058" s="3"/>
      <c r="AW1058" s="3"/>
      <c r="AX1058" s="3"/>
      <c r="AY1058" s="3"/>
      <c r="AZ1058" s="3"/>
      <c r="BA1058" s="3"/>
      <c r="BB1058" s="3"/>
      <c r="BC1058" s="3"/>
      <c r="BD1058" s="3"/>
      <c r="BE1058" s="3"/>
      <c r="BF1058" s="3"/>
      <c r="BG1058" s="3"/>
      <c r="BH1058" s="3"/>
      <c r="BI1058" s="3"/>
    </row>
    <row r="1059" ht="12.75" customHeight="1">
      <c r="A1059" s="1"/>
      <c r="B1059" s="1" t="str">
        <f t="array" ref="B1059">ifna(iferror(xlookup(C:C,'1000'!A:A,'1000'!D:D),iferror(xlookup(C:C,'2000'!A:A,'2000'!D:D),xlookup(C:C,'3000'!A:A,'3000'!D:D))),"-")</f>
        <v>-</v>
      </c>
      <c r="C1059" s="26">
        <v>906.0</v>
      </c>
      <c r="D1059" s="27" t="s">
        <v>2762</v>
      </c>
      <c r="E1059" s="27" t="s">
        <v>3928</v>
      </c>
      <c r="F1059" s="27" t="s">
        <v>117</v>
      </c>
      <c r="G1059" s="27" t="s">
        <v>154</v>
      </c>
      <c r="H1059" s="28" t="s">
        <v>3929</v>
      </c>
      <c r="I1059" s="29">
        <v>0.0</v>
      </c>
      <c r="J1059" s="27" t="s">
        <v>3930</v>
      </c>
      <c r="K1059" s="30" t="s">
        <v>42</v>
      </c>
      <c r="L1059" s="27" t="s">
        <v>42</v>
      </c>
      <c r="M1059" s="51" t="s">
        <v>895</v>
      </c>
      <c r="N1059" s="153" t="s">
        <v>58</v>
      </c>
      <c r="O1059" s="149" t="s">
        <v>58</v>
      </c>
      <c r="P1059" s="66"/>
      <c r="Q1059" s="66"/>
      <c r="R1059" s="66"/>
      <c r="S1059" s="66"/>
      <c r="T1059" s="66"/>
      <c r="U1059" s="66"/>
      <c r="V1059" s="66"/>
      <c r="W1059" s="66"/>
      <c r="X1059" s="66"/>
      <c r="Y1059" s="66"/>
      <c r="Z1059" s="38" t="str">
        <f t="array" ref="Z1059">IFERROR(xlookup(C:C,'Follow up.1'!A:A,'Follow up.1'!AF:AF),"-")</f>
        <v>-</v>
      </c>
      <c r="AA1059" s="27"/>
      <c r="AB1059" s="27"/>
      <c r="AC1059" s="27"/>
      <c r="AD1059" s="27"/>
      <c r="AE1059" s="27"/>
      <c r="AF1059" s="27"/>
      <c r="AG1059" s="27"/>
      <c r="AH1059" s="27"/>
      <c r="AI1059" s="27"/>
      <c r="AJ1059" s="27"/>
      <c r="AK1059" s="27"/>
      <c r="AL1059" s="27"/>
      <c r="AM1059" s="27"/>
      <c r="AN1059" s="39" t="str">
        <f t="array" ref="AN1059">IFNA(TEXT(XLOOKUP(C:C,'Follow up.2'!B:B,'Follow up.2'!AF:AF),if(left(B1059,1)="3","x", "mm/yyyy")), "-")</f>
        <v>-</v>
      </c>
      <c r="AO1059" s="27"/>
      <c r="AP1059" s="27"/>
      <c r="AQ1059" s="3"/>
      <c r="AR1059" s="3"/>
      <c r="AS1059" s="3"/>
      <c r="AT1059" s="3"/>
      <c r="AU1059" s="3"/>
      <c r="AV1059" s="3"/>
      <c r="AW1059" s="3"/>
      <c r="AX1059" s="3"/>
      <c r="AY1059" s="3"/>
      <c r="AZ1059" s="3"/>
      <c r="BA1059" s="3"/>
      <c r="BB1059" s="3"/>
      <c r="BC1059" s="3"/>
      <c r="BD1059" s="3"/>
      <c r="BE1059" s="3"/>
      <c r="BF1059" s="3"/>
      <c r="BG1059" s="3"/>
      <c r="BH1059" s="3"/>
      <c r="BI1059" s="3"/>
    </row>
    <row r="1060" ht="12.75" customHeight="1">
      <c r="A1060" s="1"/>
      <c r="B1060" s="1" t="str">
        <f t="array" ref="B1060">ifna(iferror(xlookup(C:C,'1000'!A:A,'1000'!D:D),iferror(xlookup(C:C,'2000'!A:A,'2000'!D:D),xlookup(C:C,'3000'!A:A,'3000'!D:D))),"-")</f>
        <v>-</v>
      </c>
      <c r="C1060" s="26">
        <v>920.0</v>
      </c>
      <c r="D1060" s="27" t="s">
        <v>3836</v>
      </c>
      <c r="E1060" s="27" t="s">
        <v>3931</v>
      </c>
      <c r="F1060" s="27" t="s">
        <v>117</v>
      </c>
      <c r="G1060" s="27" t="s">
        <v>154</v>
      </c>
      <c r="H1060" s="28" t="s">
        <v>3932</v>
      </c>
      <c r="I1060" s="29">
        <v>0.0</v>
      </c>
      <c r="J1060" s="27" t="s">
        <v>3933</v>
      </c>
      <c r="K1060" s="30" t="s">
        <v>42</v>
      </c>
      <c r="L1060" s="27" t="s">
        <v>42</v>
      </c>
      <c r="M1060" s="51" t="s">
        <v>895</v>
      </c>
      <c r="N1060" s="153" t="s">
        <v>58</v>
      </c>
      <c r="O1060" s="149" t="s">
        <v>58</v>
      </c>
      <c r="P1060" s="66"/>
      <c r="Q1060" s="66"/>
      <c r="R1060" s="66"/>
      <c r="S1060" s="66"/>
      <c r="T1060" s="66"/>
      <c r="U1060" s="66"/>
      <c r="V1060" s="66"/>
      <c r="W1060" s="66"/>
      <c r="X1060" s="66"/>
      <c r="Y1060" s="66"/>
      <c r="Z1060" s="38" t="str">
        <f t="array" ref="Z1060">IFERROR(xlookup(C:C,'Follow up.1'!A:A,'Follow up.1'!AF:AF),"-")</f>
        <v>-</v>
      </c>
      <c r="AA1060" s="27"/>
      <c r="AB1060" s="27"/>
      <c r="AC1060" s="27"/>
      <c r="AD1060" s="27"/>
      <c r="AE1060" s="27"/>
      <c r="AF1060" s="27"/>
      <c r="AG1060" s="27"/>
      <c r="AH1060" s="27"/>
      <c r="AI1060" s="27"/>
      <c r="AJ1060" s="27"/>
      <c r="AK1060" s="27"/>
      <c r="AL1060" s="27"/>
      <c r="AM1060" s="27"/>
      <c r="AN1060" s="39" t="str">
        <f t="array" ref="AN1060">IFNA(TEXT(XLOOKUP(C:C,'Follow up.2'!B:B,'Follow up.2'!AF:AF),if(left(B1060,1)="3","x", "mm/yyyy")), "-")</f>
        <v>-</v>
      </c>
      <c r="AO1060" s="27"/>
      <c r="AP1060" s="27"/>
      <c r="AQ1060" s="3"/>
      <c r="AR1060" s="3"/>
      <c r="AS1060" s="3"/>
      <c r="AT1060" s="3"/>
      <c r="AU1060" s="3"/>
      <c r="AV1060" s="3"/>
      <c r="AW1060" s="3"/>
      <c r="AX1060" s="3"/>
      <c r="AY1060" s="3"/>
      <c r="AZ1060" s="3"/>
      <c r="BA1060" s="3"/>
      <c r="BB1060" s="3"/>
      <c r="BC1060" s="3"/>
      <c r="BD1060" s="3"/>
      <c r="BE1060" s="3"/>
      <c r="BF1060" s="3"/>
      <c r="BG1060" s="3"/>
      <c r="BH1060" s="3"/>
      <c r="BI1060" s="3"/>
    </row>
    <row r="1061" ht="12.75" customHeight="1">
      <c r="A1061" s="1"/>
      <c r="B1061" s="1" t="str">
        <f t="array" ref="B1061">ifna(iferror(xlookup(C:C,'1000'!A:A,'1000'!D:D),iferror(xlookup(C:C,'2000'!A:A,'2000'!D:D),xlookup(C:C,'3000'!A:A,'3000'!D:D))),"-")</f>
        <v>-</v>
      </c>
      <c r="C1061" s="26">
        <v>921.0</v>
      </c>
      <c r="D1061" s="27" t="s">
        <v>1927</v>
      </c>
      <c r="E1061" s="27"/>
      <c r="F1061" s="27" t="s">
        <v>117</v>
      </c>
      <c r="G1061" s="27" t="s">
        <v>154</v>
      </c>
      <c r="H1061" s="28" t="s">
        <v>1928</v>
      </c>
      <c r="I1061" s="29">
        <v>0.0</v>
      </c>
      <c r="J1061" s="27" t="s">
        <v>3934</v>
      </c>
      <c r="K1061" s="30" t="s">
        <v>42</v>
      </c>
      <c r="L1061" s="27" t="s">
        <v>42</v>
      </c>
      <c r="M1061" s="51" t="s">
        <v>895</v>
      </c>
      <c r="N1061" s="153" t="s">
        <v>58</v>
      </c>
      <c r="O1061" s="149" t="s">
        <v>58</v>
      </c>
      <c r="P1061" s="66"/>
      <c r="Q1061" s="66"/>
      <c r="R1061" s="66"/>
      <c r="S1061" s="66"/>
      <c r="T1061" s="66"/>
      <c r="U1061" s="66"/>
      <c r="V1061" s="66"/>
      <c r="W1061" s="66"/>
      <c r="X1061" s="66"/>
      <c r="Y1061" s="66"/>
      <c r="Z1061" s="38" t="str">
        <f t="array" ref="Z1061">IFERROR(xlookup(C:C,'Follow up.1'!A:A,'Follow up.1'!AF:AF),"-")</f>
        <v>-</v>
      </c>
      <c r="AA1061" s="27"/>
      <c r="AB1061" s="27"/>
      <c r="AC1061" s="27"/>
      <c r="AD1061" s="27"/>
      <c r="AE1061" s="27"/>
      <c r="AF1061" s="27"/>
      <c r="AG1061" s="27"/>
      <c r="AH1061" s="27"/>
      <c r="AI1061" s="27"/>
      <c r="AJ1061" s="27"/>
      <c r="AK1061" s="27"/>
      <c r="AL1061" s="27"/>
      <c r="AM1061" s="27"/>
      <c r="AN1061" s="39" t="str">
        <f t="array" ref="AN1061">IFNA(TEXT(XLOOKUP(C:C,'Follow up.2'!B:B,'Follow up.2'!AF:AF),if(left(B1061,1)="3","x", "mm/yyyy")), "-")</f>
        <v>-</v>
      </c>
      <c r="AO1061" s="27"/>
      <c r="AP1061" s="27"/>
      <c r="AQ1061" s="3"/>
      <c r="AR1061" s="3"/>
      <c r="AS1061" s="3"/>
      <c r="AT1061" s="3"/>
      <c r="AU1061" s="3"/>
      <c r="AV1061" s="3"/>
      <c r="AW1061" s="3"/>
      <c r="AX1061" s="3"/>
      <c r="AY1061" s="3"/>
      <c r="AZ1061" s="3"/>
      <c r="BA1061" s="3"/>
      <c r="BB1061" s="3"/>
      <c r="BC1061" s="3"/>
      <c r="BD1061" s="3"/>
      <c r="BE1061" s="3"/>
      <c r="BF1061" s="3"/>
      <c r="BG1061" s="3"/>
      <c r="BH1061" s="3"/>
      <c r="BI1061" s="3"/>
    </row>
    <row r="1062" ht="12.75" customHeight="1">
      <c r="A1062" s="1"/>
      <c r="B1062" s="1" t="str">
        <f t="array" ref="B1062">ifna(iferror(xlookup(C:C,'1000'!A:A,'1000'!D:D),iferror(xlookup(C:C,'2000'!A:A,'2000'!D:D),xlookup(C:C,'3000'!A:A,'3000'!D:D))),"-")</f>
        <v>-</v>
      </c>
      <c r="C1062" s="26">
        <v>938.0</v>
      </c>
      <c r="D1062" s="27" t="s">
        <v>3836</v>
      </c>
      <c r="E1062" s="27" t="s">
        <v>3935</v>
      </c>
      <c r="F1062" s="27" t="s">
        <v>117</v>
      </c>
      <c r="G1062" s="27" t="s">
        <v>154</v>
      </c>
      <c r="H1062" s="28" t="s">
        <v>531</v>
      </c>
      <c r="I1062" s="29" t="s">
        <v>3936</v>
      </c>
      <c r="J1062" s="27" t="s">
        <v>3936</v>
      </c>
      <c r="K1062" s="30" t="s">
        <v>42</v>
      </c>
      <c r="L1062" s="31" t="s">
        <v>42</v>
      </c>
      <c r="M1062" s="51" t="s">
        <v>895</v>
      </c>
      <c r="N1062" s="153" t="s">
        <v>58</v>
      </c>
      <c r="O1062" s="149" t="s">
        <v>58</v>
      </c>
      <c r="P1062" s="35"/>
      <c r="Q1062" s="35"/>
      <c r="R1062" s="35"/>
      <c r="S1062" s="35"/>
      <c r="T1062" s="35"/>
      <c r="U1062" s="35"/>
      <c r="V1062" s="35"/>
      <c r="W1062" s="35"/>
      <c r="X1062" s="35"/>
      <c r="Y1062" s="35"/>
      <c r="Z1062" s="38" t="str">
        <f t="array" ref="Z1062">IFERROR(xlookup(C:C,'Follow up.1'!A:A,'Follow up.1'!AF:AF),"-")</f>
        <v>-</v>
      </c>
      <c r="AA1062" s="31"/>
      <c r="AB1062" s="31"/>
      <c r="AC1062" s="31"/>
      <c r="AD1062" s="31"/>
      <c r="AE1062" s="31"/>
      <c r="AF1062" s="31"/>
      <c r="AG1062" s="31"/>
      <c r="AH1062" s="31"/>
      <c r="AI1062" s="31"/>
      <c r="AJ1062" s="31"/>
      <c r="AK1062" s="31"/>
      <c r="AL1062" s="31"/>
      <c r="AM1062" s="31"/>
      <c r="AN1062" s="39" t="str">
        <f t="array" ref="AN1062">IFNA(TEXT(XLOOKUP(C:C,'Follow up.2'!B:B,'Follow up.2'!AF:AF),if(left(B1062,1)="3","x", "mm/yyyy")), "-")</f>
        <v>-</v>
      </c>
      <c r="AO1062" s="31"/>
      <c r="AP1062" s="27"/>
      <c r="AQ1062" s="3"/>
      <c r="AR1062" s="3"/>
      <c r="AS1062" s="3"/>
      <c r="AT1062" s="3"/>
      <c r="AU1062" s="3"/>
      <c r="AV1062" s="3"/>
      <c r="AW1062" s="3"/>
      <c r="AX1062" s="3"/>
      <c r="AY1062" s="3"/>
      <c r="AZ1062" s="3"/>
      <c r="BA1062" s="3"/>
      <c r="BB1062" s="3"/>
      <c r="BC1062" s="3"/>
      <c r="BD1062" s="3"/>
      <c r="BE1062" s="3"/>
      <c r="BF1062" s="3"/>
      <c r="BG1062" s="3"/>
      <c r="BH1062" s="3"/>
      <c r="BI1062" s="3"/>
    </row>
    <row r="1063" ht="12.75" customHeight="1">
      <c r="A1063" s="1"/>
      <c r="B1063" s="1" t="str">
        <f t="array" ref="B1063">ifna(iferror(xlookup(C:C,'1000'!A:A,'1000'!D:D),iferror(xlookup(C:C,'2000'!A:A,'2000'!D:D),xlookup(C:C,'3000'!A:A,'3000'!D:D))),"-")</f>
        <v>-</v>
      </c>
      <c r="C1063" s="26">
        <v>960.0</v>
      </c>
      <c r="D1063" s="27" t="s">
        <v>512</v>
      </c>
      <c r="E1063" s="27" t="s">
        <v>3937</v>
      </c>
      <c r="F1063" s="27" t="s">
        <v>117</v>
      </c>
      <c r="G1063" s="27" t="s">
        <v>154</v>
      </c>
      <c r="H1063" s="28" t="s">
        <v>3938</v>
      </c>
      <c r="I1063" s="29" t="s">
        <v>3939</v>
      </c>
      <c r="J1063" s="27" t="s">
        <v>3940</v>
      </c>
      <c r="K1063" s="30" t="s">
        <v>42</v>
      </c>
      <c r="L1063" s="31" t="s">
        <v>42</v>
      </c>
      <c r="M1063" s="51" t="s">
        <v>895</v>
      </c>
      <c r="N1063" s="153" t="s">
        <v>58</v>
      </c>
      <c r="O1063" s="149" t="s">
        <v>58</v>
      </c>
      <c r="P1063" s="35"/>
      <c r="Q1063" s="35"/>
      <c r="R1063" s="35"/>
      <c r="S1063" s="35"/>
      <c r="T1063" s="35"/>
      <c r="U1063" s="35"/>
      <c r="V1063" s="35"/>
      <c r="W1063" s="35"/>
      <c r="X1063" s="35"/>
      <c r="Y1063" s="35"/>
      <c r="Z1063" s="38" t="str">
        <f t="array" ref="Z1063">IFERROR(xlookup(C:C,'Follow up.1'!A:A,'Follow up.1'!AF:AF),"-")</f>
        <v>-</v>
      </c>
      <c r="AA1063" s="31"/>
      <c r="AB1063" s="31"/>
      <c r="AC1063" s="31"/>
      <c r="AD1063" s="31"/>
      <c r="AE1063" s="31"/>
      <c r="AF1063" s="31"/>
      <c r="AG1063" s="31"/>
      <c r="AH1063" s="31"/>
      <c r="AI1063" s="31"/>
      <c r="AJ1063" s="31"/>
      <c r="AK1063" s="31"/>
      <c r="AL1063" s="31"/>
      <c r="AM1063" s="31"/>
      <c r="AN1063" s="39" t="str">
        <f t="array" ref="AN1063">IFNA(TEXT(XLOOKUP(C:C,'Follow up.2'!B:B,'Follow up.2'!AF:AF),if(left(B1063,1)="3","x", "mm/yyyy")), "-")</f>
        <v>-</v>
      </c>
      <c r="AO1063" s="31"/>
      <c r="AP1063" s="27"/>
      <c r="AQ1063" s="3"/>
      <c r="AR1063" s="3"/>
      <c r="AS1063" s="3"/>
      <c r="AT1063" s="3"/>
      <c r="AU1063" s="3"/>
      <c r="AV1063" s="3"/>
      <c r="AW1063" s="3"/>
      <c r="AX1063" s="3"/>
      <c r="AY1063" s="3"/>
      <c r="AZ1063" s="3"/>
      <c r="BA1063" s="3"/>
      <c r="BB1063" s="3"/>
      <c r="BC1063" s="3"/>
      <c r="BD1063" s="3"/>
      <c r="BE1063" s="3"/>
      <c r="BF1063" s="3"/>
      <c r="BG1063" s="3"/>
      <c r="BH1063" s="3"/>
      <c r="BI1063" s="3"/>
    </row>
    <row r="1064" ht="12.75" customHeight="1">
      <c r="A1064" s="1"/>
      <c r="B1064" s="1" t="str">
        <f t="array" ref="B1064">ifna(iferror(xlookup(C:C,'1000'!A:A,'1000'!D:D),iferror(xlookup(C:C,'2000'!A:A,'2000'!D:D),xlookup(C:C,'3000'!A:A,'3000'!D:D))),"-")</f>
        <v>-</v>
      </c>
      <c r="C1064" s="26">
        <v>1015.0</v>
      </c>
      <c r="D1064" s="27" t="s">
        <v>3941</v>
      </c>
      <c r="E1064" s="27" t="s">
        <v>3942</v>
      </c>
      <c r="F1064" s="27" t="s">
        <v>117</v>
      </c>
      <c r="G1064" s="27" t="s">
        <v>154</v>
      </c>
      <c r="H1064" s="28" t="s">
        <v>3943</v>
      </c>
      <c r="I1064" s="29">
        <v>0.0</v>
      </c>
      <c r="J1064" s="27" t="s">
        <v>3944</v>
      </c>
      <c r="K1064" s="30" t="s">
        <v>42</v>
      </c>
      <c r="L1064" s="31" t="s">
        <v>42</v>
      </c>
      <c r="M1064" s="51" t="s">
        <v>895</v>
      </c>
      <c r="N1064" s="153" t="s">
        <v>58</v>
      </c>
      <c r="O1064" s="149" t="s">
        <v>58</v>
      </c>
      <c r="P1064" s="35"/>
      <c r="Q1064" s="35"/>
      <c r="R1064" s="35"/>
      <c r="S1064" s="35"/>
      <c r="T1064" s="35"/>
      <c r="U1064" s="35"/>
      <c r="V1064" s="35"/>
      <c r="W1064" s="35"/>
      <c r="X1064" s="35"/>
      <c r="Y1064" s="35"/>
      <c r="Z1064" s="38" t="str">
        <f t="array" ref="Z1064">IFERROR(xlookup(C:C,'Follow up.1'!A:A,'Follow up.1'!AF:AF),"-")</f>
        <v>-</v>
      </c>
      <c r="AA1064" s="31"/>
      <c r="AB1064" s="31"/>
      <c r="AC1064" s="31"/>
      <c r="AD1064" s="31"/>
      <c r="AE1064" s="31"/>
      <c r="AF1064" s="31"/>
      <c r="AG1064" s="31"/>
      <c r="AH1064" s="31"/>
      <c r="AI1064" s="31"/>
      <c r="AJ1064" s="31"/>
      <c r="AK1064" s="31"/>
      <c r="AL1064" s="31"/>
      <c r="AM1064" s="31"/>
      <c r="AN1064" s="39" t="str">
        <f t="array" ref="AN1064">IFNA(TEXT(XLOOKUP(C:C,'Follow up.2'!B:B,'Follow up.2'!AF:AF),if(left(B1064,1)="3","x", "mm/yyyy")), "-")</f>
        <v>-</v>
      </c>
      <c r="AO1064" s="31"/>
      <c r="AP1064" s="27"/>
      <c r="AQ1064" s="3"/>
      <c r="AR1064" s="3"/>
      <c r="AS1064" s="3"/>
      <c r="AT1064" s="3"/>
      <c r="AU1064" s="3"/>
      <c r="AV1064" s="3"/>
      <c r="AW1064" s="3"/>
      <c r="AX1064" s="3"/>
      <c r="AY1064" s="3"/>
      <c r="AZ1064" s="3"/>
      <c r="BA1064" s="3"/>
      <c r="BB1064" s="3"/>
      <c r="BC1064" s="3"/>
      <c r="BD1064" s="3"/>
      <c r="BE1064" s="3"/>
      <c r="BF1064" s="3"/>
      <c r="BG1064" s="3"/>
      <c r="BH1064" s="3"/>
      <c r="BI1064" s="3"/>
    </row>
    <row r="1065" ht="12.75" customHeight="1">
      <c r="A1065" s="1"/>
      <c r="B1065" s="1">
        <f t="array" ref="B1065">ifna(iferror(xlookup(C:C,'1000'!A:A,'1000'!D:D),iferror(xlookup(C:C,'2000'!A:A,'2000'!D:D),xlookup(C:C,'3000'!A:A,'3000'!D:D))),"-")</f>
        <v>2015</v>
      </c>
      <c r="C1065" s="26">
        <v>632.0</v>
      </c>
      <c r="D1065" s="250" t="s">
        <v>3947</v>
      </c>
      <c r="E1065" s="250" t="s">
        <v>1562</v>
      </c>
      <c r="F1065" s="250" t="s">
        <v>117</v>
      </c>
      <c r="G1065" s="250" t="s">
        <v>131</v>
      </c>
      <c r="H1065" s="251" t="s">
        <v>3948</v>
      </c>
      <c r="I1065" s="257" t="s">
        <v>3949</v>
      </c>
      <c r="J1065" s="250" t="s">
        <v>3950</v>
      </c>
      <c r="K1065" s="254" t="s">
        <v>3951</v>
      </c>
      <c r="L1065" s="255" t="s">
        <v>3951</v>
      </c>
      <c r="M1065" s="32" t="s">
        <v>2744</v>
      </c>
      <c r="N1065" s="33" t="s">
        <v>654</v>
      </c>
      <c r="O1065" s="86" t="s">
        <v>58</v>
      </c>
      <c r="P1065" s="35" t="s">
        <v>45</v>
      </c>
      <c r="Q1065" s="35" t="s">
        <v>45</v>
      </c>
      <c r="R1065" s="35" t="s">
        <v>45</v>
      </c>
      <c r="S1065" s="35" t="s">
        <v>45</v>
      </c>
      <c r="T1065" s="35" t="s">
        <v>45</v>
      </c>
      <c r="U1065" s="35" t="s">
        <v>106</v>
      </c>
      <c r="V1065" s="65" t="s">
        <v>45</v>
      </c>
      <c r="W1065" s="35" t="s">
        <v>106</v>
      </c>
      <c r="X1065" s="35" t="s">
        <v>106</v>
      </c>
      <c r="Y1065" s="35" t="s">
        <v>106</v>
      </c>
      <c r="Z1065" s="38" t="str">
        <f t="array" ref="Z1065">IFERROR(xlookup(C:C,'Follow up.1'!A:A,'Follow up.1'!AF:AF),"-")</f>
        <v> 6/25</v>
      </c>
      <c r="AA1065" s="32" t="s">
        <v>57</v>
      </c>
      <c r="AB1065" s="32"/>
      <c r="AC1065" s="32"/>
      <c r="AD1065" s="31"/>
      <c r="AE1065" s="32"/>
      <c r="AF1065" s="32"/>
      <c r="AG1065" s="32"/>
      <c r="AH1065" s="32"/>
      <c r="AI1065" s="32"/>
      <c r="AJ1065" s="32"/>
      <c r="AK1065" s="31"/>
      <c r="AL1065" s="31"/>
      <c r="AM1065" s="31"/>
      <c r="AN1065" s="39" t="str">
        <f t="array" ref="AN1065">IFNA(TEXT(XLOOKUP(C:C,'Follow up.2'!B:B,'Follow up.2'!AF:AF),if(left(B1065,1)="3","x", "mm/yyyy")), "-")</f>
        <v/>
      </c>
      <c r="AO1065" s="31"/>
      <c r="AP1065" s="27"/>
      <c r="AQ1065" s="3"/>
      <c r="AR1065" s="3"/>
      <c r="AS1065" s="3"/>
      <c r="AT1065" s="3"/>
      <c r="AU1065" s="3"/>
      <c r="AV1065" s="3"/>
      <c r="AW1065" s="13"/>
      <c r="AX1065" s="13"/>
      <c r="AY1065" s="13"/>
      <c r="AZ1065" s="13"/>
      <c r="BA1065" s="13"/>
      <c r="BB1065" s="13"/>
      <c r="BC1065" s="13"/>
      <c r="BD1065" s="13"/>
      <c r="BE1065" s="13"/>
      <c r="BF1065" s="13"/>
      <c r="BG1065" s="13"/>
      <c r="BH1065" s="13"/>
      <c r="BI1065" s="13"/>
    </row>
    <row r="1066" ht="12.75" customHeight="1">
      <c r="A1066" s="1"/>
      <c r="B1066" s="1">
        <f t="array" ref="B1066">ifna(iferror(xlookup(C:C,'1000'!A:A,'1000'!D:D),iferror(xlookup(C:C,'2000'!A:A,'2000'!D:D),xlookup(C:C,'3000'!A:A,'3000'!D:D))),"-")</f>
        <v>2017</v>
      </c>
      <c r="C1066" s="256">
        <v>626.0</v>
      </c>
      <c r="D1066" s="250" t="s">
        <v>3952</v>
      </c>
      <c r="E1066" s="250" t="s">
        <v>185</v>
      </c>
      <c r="F1066" s="250" t="s">
        <v>117</v>
      </c>
      <c r="G1066" s="250" t="s">
        <v>131</v>
      </c>
      <c r="H1066" s="28" t="s">
        <v>3953</v>
      </c>
      <c r="I1066" s="257" t="s">
        <v>3954</v>
      </c>
      <c r="J1066" s="250" t="s">
        <v>3954</v>
      </c>
      <c r="K1066" s="254" t="s">
        <v>569</v>
      </c>
      <c r="L1066" s="255" t="s">
        <v>569</v>
      </c>
      <c r="M1066" s="31"/>
      <c r="N1066" s="33" t="s">
        <v>3955</v>
      </c>
      <c r="O1066" s="145" t="s">
        <v>654</v>
      </c>
      <c r="P1066" s="35" t="s">
        <v>45</v>
      </c>
      <c r="Q1066" s="35" t="s">
        <v>45</v>
      </c>
      <c r="R1066" s="35" t="s">
        <v>45</v>
      </c>
      <c r="S1066" s="35" t="s">
        <v>45</v>
      </c>
      <c r="T1066" s="35" t="s">
        <v>45</v>
      </c>
      <c r="U1066" s="35" t="s">
        <v>45</v>
      </c>
      <c r="V1066" s="65" t="s">
        <v>45</v>
      </c>
      <c r="W1066" s="35" t="s">
        <v>46</v>
      </c>
      <c r="X1066" s="35" t="s">
        <v>46</v>
      </c>
      <c r="Y1066" s="35" t="s">
        <v>46</v>
      </c>
      <c r="Z1066" s="38" t="str">
        <f t="array" ref="Z1066">IFERROR(xlookup(C:C,'Follow up.1'!A:A,'Follow up.1'!AF:AF),"-")</f>
        <v> 6/25</v>
      </c>
      <c r="AA1066" s="32" t="s">
        <v>57</v>
      </c>
      <c r="AB1066" s="32"/>
      <c r="AC1066" s="32"/>
      <c r="AD1066" s="32"/>
      <c r="AE1066" s="32"/>
      <c r="AF1066" s="32"/>
      <c r="AG1066" s="32"/>
      <c r="AH1066" s="32"/>
      <c r="AI1066" s="32"/>
      <c r="AJ1066" s="32"/>
      <c r="AK1066" s="32"/>
      <c r="AL1066" s="32"/>
      <c r="AM1066" s="32"/>
      <c r="AN1066" s="39" t="str">
        <f t="array" ref="AN1066">IFNA(TEXT(XLOOKUP(C:C,'Follow up.2'!B:B,'Follow up.2'!AF:AF),if(left(B1066,1)="3","x", "mm/yyyy")), "-")</f>
        <v/>
      </c>
      <c r="AO1066" s="31"/>
      <c r="AP1066" s="27"/>
      <c r="AQ1066" s="3"/>
      <c r="AR1066" s="3"/>
      <c r="AS1066" s="3"/>
      <c r="AT1066" s="3"/>
      <c r="AU1066" s="3"/>
      <c r="AV1066" s="3"/>
      <c r="AW1066" s="13"/>
      <c r="AX1066" s="13"/>
      <c r="AY1066" s="13"/>
      <c r="AZ1066" s="13"/>
      <c r="BA1066" s="13"/>
      <c r="BB1066" s="13"/>
      <c r="BC1066" s="13"/>
      <c r="BD1066" s="13"/>
      <c r="BE1066" s="13"/>
      <c r="BF1066" s="13"/>
      <c r="BG1066" s="13"/>
      <c r="BH1066" s="13"/>
      <c r="BI1066" s="13"/>
    </row>
    <row r="1067" ht="12.75" customHeight="1">
      <c r="A1067" s="1"/>
      <c r="B1067" s="1">
        <f t="array" ref="B1067">ifna(iferror(xlookup(C:C,'1000'!A:A,'1000'!D:D),iferror(xlookup(C:C,'2000'!A:A,'2000'!D:D),xlookup(C:C,'3000'!A:A,'3000'!D:D))),"-")</f>
        <v>2044</v>
      </c>
      <c r="C1067" s="256">
        <v>1072.0</v>
      </c>
      <c r="D1067" s="250" t="s">
        <v>3956</v>
      </c>
      <c r="E1067" s="250" t="s">
        <v>49</v>
      </c>
      <c r="F1067" s="250" t="s">
        <v>117</v>
      </c>
      <c r="G1067" s="250" t="s">
        <v>131</v>
      </c>
      <c r="H1067" s="251" t="s">
        <v>51</v>
      </c>
      <c r="I1067" s="252">
        <v>0.0</v>
      </c>
      <c r="J1067" s="253" t="s">
        <v>3957</v>
      </c>
      <c r="K1067" s="254" t="s">
        <v>3958</v>
      </c>
      <c r="L1067" s="255" t="s">
        <v>3958</v>
      </c>
      <c r="M1067" s="31"/>
      <c r="N1067" s="33" t="s">
        <v>654</v>
      </c>
      <c r="O1067" s="86" t="s">
        <v>654</v>
      </c>
      <c r="P1067" s="35" t="s">
        <v>56</v>
      </c>
      <c r="Q1067" s="35" t="s">
        <v>56</v>
      </c>
      <c r="R1067" s="35" t="s">
        <v>56</v>
      </c>
      <c r="S1067" s="35" t="s">
        <v>56</v>
      </c>
      <c r="T1067" s="35" t="s">
        <v>56</v>
      </c>
      <c r="U1067" s="35" t="s">
        <v>46</v>
      </c>
      <c r="V1067" s="65" t="s">
        <v>45</v>
      </c>
      <c r="W1067" s="35" t="s">
        <v>46</v>
      </c>
      <c r="X1067" s="35" t="s">
        <v>46</v>
      </c>
      <c r="Y1067" s="35" t="s">
        <v>555</v>
      </c>
      <c r="Z1067" s="38" t="str">
        <f t="array" ref="Z1067">IFERROR(xlookup(C:C,'Follow up.1'!A:A,'Follow up.1'!AF:AF),"-")</f>
        <v> 9/25</v>
      </c>
      <c r="AA1067" s="32" t="s">
        <v>47</v>
      </c>
      <c r="AB1067" s="31"/>
      <c r="AC1067" s="31"/>
      <c r="AD1067" s="31"/>
      <c r="AE1067" s="31"/>
      <c r="AF1067" s="31"/>
      <c r="AG1067" s="31"/>
      <c r="AH1067" s="31"/>
      <c r="AI1067" s="31"/>
      <c r="AJ1067" s="31"/>
      <c r="AK1067" s="31"/>
      <c r="AL1067" s="31"/>
      <c r="AM1067" s="31"/>
      <c r="AN1067" s="39" t="str">
        <f t="array" ref="AN1067">IFNA(TEXT(XLOOKUP(C:C,'Follow up.2'!B:B,'Follow up.2'!AF:AF), "mm/yyyy"), "-")</f>
        <v/>
      </c>
      <c r="AO1067" s="31"/>
      <c r="AP1067" s="27"/>
      <c r="AQ1067" s="3"/>
      <c r="AR1067" s="3"/>
      <c r="AS1067" s="3"/>
      <c r="AT1067" s="3"/>
      <c r="AU1067" s="3"/>
      <c r="AV1067" s="3"/>
      <c r="AW1067" s="3"/>
      <c r="AX1067" s="3"/>
      <c r="AY1067" s="3"/>
      <c r="AZ1067" s="3"/>
      <c r="BA1067" s="3"/>
      <c r="BB1067" s="3"/>
      <c r="BC1067" s="3"/>
      <c r="BD1067" s="3"/>
      <c r="BE1067" s="3"/>
      <c r="BF1067" s="3"/>
      <c r="BG1067" s="3"/>
      <c r="BH1067" s="3"/>
      <c r="BI1067" s="3"/>
    </row>
    <row r="1068" ht="12.75" customHeight="1">
      <c r="A1068" s="1"/>
      <c r="B1068" s="1" t="str">
        <f t="array" ref="B1068">ifna(iferror(xlookup(C:C,'1000'!A:A,'1000'!D:D),iferror(xlookup(C:C,'2000'!A:A,'2000'!D:D),xlookup(C:C,'3000'!A:A,'3000'!D:D))),"-")</f>
        <v>-</v>
      </c>
      <c r="C1068" s="256">
        <v>925.0</v>
      </c>
      <c r="D1068" s="250" t="s">
        <v>3959</v>
      </c>
      <c r="E1068" s="250" t="s">
        <v>3960</v>
      </c>
      <c r="F1068" s="250" t="s">
        <v>117</v>
      </c>
      <c r="G1068" s="250" t="s">
        <v>131</v>
      </c>
      <c r="H1068" s="28" t="s">
        <v>3961</v>
      </c>
      <c r="I1068" s="257">
        <v>0.0</v>
      </c>
      <c r="J1068" s="250" t="s">
        <v>3962</v>
      </c>
      <c r="K1068" s="254" t="s">
        <v>42</v>
      </c>
      <c r="L1068" s="250" t="s">
        <v>42</v>
      </c>
      <c r="M1068" s="51" t="s">
        <v>895</v>
      </c>
      <c r="N1068" s="153" t="s">
        <v>58</v>
      </c>
      <c r="O1068" s="149" t="s">
        <v>58</v>
      </c>
      <c r="P1068" s="66"/>
      <c r="Q1068" s="66"/>
      <c r="R1068" s="66"/>
      <c r="S1068" s="66"/>
      <c r="T1068" s="66"/>
      <c r="U1068" s="66"/>
      <c r="V1068" s="66"/>
      <c r="W1068" s="66"/>
      <c r="X1068" s="66"/>
      <c r="Y1068" s="66"/>
      <c r="Z1068" s="38" t="str">
        <f t="array" ref="Z1068">IFERROR(xlookup(C:C,'Follow up.1'!A:A,'Follow up.1'!AF:AF),"-")</f>
        <v>-</v>
      </c>
      <c r="AA1068" s="27"/>
      <c r="AB1068" s="27"/>
      <c r="AC1068" s="27"/>
      <c r="AD1068" s="27"/>
      <c r="AE1068" s="27"/>
      <c r="AF1068" s="27"/>
      <c r="AG1068" s="27"/>
      <c r="AH1068" s="27"/>
      <c r="AI1068" s="27"/>
      <c r="AJ1068" s="27"/>
      <c r="AK1068" s="27"/>
      <c r="AL1068" s="27"/>
      <c r="AM1068" s="27"/>
      <c r="AN1068" s="39" t="str">
        <f t="array" ref="AN1068">IFNA(TEXT(XLOOKUP(C:C,'Follow up.2'!B:B,'Follow up.2'!AF:AF),if(left(B1068,1)="3","x", "mm/yyyy")), "-")</f>
        <v>-</v>
      </c>
      <c r="AO1068" s="27"/>
      <c r="AP1068" s="27"/>
      <c r="AQ1068" s="3"/>
      <c r="AR1068" s="3"/>
      <c r="AS1068" s="3"/>
      <c r="AT1068" s="3"/>
      <c r="AU1068" s="3"/>
      <c r="AV1068" s="3"/>
      <c r="AW1068" s="3"/>
      <c r="AX1068" s="3"/>
      <c r="AY1068" s="3"/>
      <c r="AZ1068" s="3"/>
      <c r="BA1068" s="3"/>
      <c r="BB1068" s="3"/>
      <c r="BC1068" s="3"/>
      <c r="BD1068" s="3"/>
      <c r="BE1068" s="3"/>
      <c r="BF1068" s="3"/>
      <c r="BG1068" s="3"/>
      <c r="BH1068" s="3"/>
      <c r="BI1068" s="3"/>
    </row>
    <row r="1069" ht="12.75" customHeight="1">
      <c r="A1069" s="1"/>
      <c r="B1069" s="1" t="str">
        <f t="array" ref="B1069">ifna(iferror(xlookup(C:C,'1000'!A:A,'1000'!D:D),iferror(xlookup(C:C,'2000'!A:A,'2000'!D:D),xlookup(C:C,'3000'!A:A,'3000'!D:D))),"-")</f>
        <v>-</v>
      </c>
      <c r="C1069" s="256">
        <v>993.0</v>
      </c>
      <c r="D1069" s="250" t="s">
        <v>1409</v>
      </c>
      <c r="E1069" s="250" t="s">
        <v>215</v>
      </c>
      <c r="F1069" s="250" t="s">
        <v>117</v>
      </c>
      <c r="G1069" s="250" t="s">
        <v>131</v>
      </c>
      <c r="H1069" s="251" t="s">
        <v>3963</v>
      </c>
      <c r="I1069" s="257" t="s">
        <v>3964</v>
      </c>
      <c r="J1069" s="250" t="s">
        <v>3965</v>
      </c>
      <c r="K1069" s="254" t="s">
        <v>42</v>
      </c>
      <c r="L1069" s="255" t="s">
        <v>42</v>
      </c>
      <c r="M1069" s="51" t="s">
        <v>895</v>
      </c>
      <c r="N1069" s="153" t="s">
        <v>58</v>
      </c>
      <c r="O1069" s="149" t="s">
        <v>58</v>
      </c>
      <c r="P1069" s="35"/>
      <c r="Q1069" s="35"/>
      <c r="R1069" s="35"/>
      <c r="S1069" s="35"/>
      <c r="T1069" s="35"/>
      <c r="U1069" s="35"/>
      <c r="V1069" s="35"/>
      <c r="W1069" s="35"/>
      <c r="X1069" s="35"/>
      <c r="Y1069" s="35"/>
      <c r="Z1069" s="38" t="str">
        <f t="array" ref="Z1069">IFERROR(xlookup(C:C,'Follow up.1'!A:A,'Follow up.1'!AF:AF),"-")</f>
        <v>-</v>
      </c>
      <c r="AA1069" s="31"/>
      <c r="AB1069" s="31"/>
      <c r="AC1069" s="31"/>
      <c r="AD1069" s="31"/>
      <c r="AE1069" s="31"/>
      <c r="AF1069" s="31"/>
      <c r="AG1069" s="31"/>
      <c r="AH1069" s="31"/>
      <c r="AI1069" s="31"/>
      <c r="AJ1069" s="31"/>
      <c r="AK1069" s="31"/>
      <c r="AL1069" s="31"/>
      <c r="AM1069" s="31"/>
      <c r="AN1069" s="39" t="str">
        <f t="array" ref="AN1069">IFNA(TEXT(XLOOKUP(C:C,'Follow up.2'!B:B,'Follow up.2'!AF:AF),if(left(B1069,1)="3","x", "mm/yyyy")), "-")</f>
        <v>-</v>
      </c>
      <c r="AO1069" s="31"/>
      <c r="AP1069" s="27"/>
      <c r="AQ1069" s="3"/>
      <c r="AR1069" s="3"/>
      <c r="AS1069" s="3"/>
      <c r="AT1069" s="3"/>
      <c r="AU1069" s="3"/>
      <c r="AV1069" s="3"/>
      <c r="AW1069" s="3"/>
      <c r="AX1069" s="3"/>
      <c r="AY1069" s="3"/>
      <c r="AZ1069" s="3"/>
      <c r="BA1069" s="3"/>
      <c r="BB1069" s="3"/>
      <c r="BC1069" s="3"/>
      <c r="BD1069" s="3"/>
      <c r="BE1069" s="3"/>
      <c r="BF1069" s="3"/>
      <c r="BG1069" s="3"/>
      <c r="BH1069" s="3"/>
      <c r="BI1069" s="3"/>
    </row>
    <row r="1070" ht="12.75" customHeight="1">
      <c r="A1070" s="1"/>
      <c r="B1070" s="1" t="str">
        <f t="array" ref="B1070">ifna(iferror(xlookup(C:C,'1000'!A:A,'1000'!D:D),iferror(xlookup(C:C,'2000'!A:A,'2000'!D:D),xlookup(C:C,'3000'!A:A,'3000'!D:D))),"-")</f>
        <v>-</v>
      </c>
      <c r="C1070" s="256">
        <v>1034.0</v>
      </c>
      <c r="D1070" s="250" t="s">
        <v>3966</v>
      </c>
      <c r="E1070" s="250" t="s">
        <v>3896</v>
      </c>
      <c r="F1070" s="250" t="s">
        <v>117</v>
      </c>
      <c r="G1070" s="250" t="s">
        <v>131</v>
      </c>
      <c r="H1070" s="251" t="s">
        <v>3967</v>
      </c>
      <c r="I1070" s="257" t="s">
        <v>3968</v>
      </c>
      <c r="J1070" s="250" t="s">
        <v>3899</v>
      </c>
      <c r="K1070" s="254" t="s">
        <v>42</v>
      </c>
      <c r="L1070" s="255" t="s">
        <v>42</v>
      </c>
      <c r="M1070" s="51" t="s">
        <v>895</v>
      </c>
      <c r="N1070" s="153" t="s">
        <v>58</v>
      </c>
      <c r="O1070" s="149" t="s">
        <v>58</v>
      </c>
      <c r="P1070" s="35" t="s">
        <v>45</v>
      </c>
      <c r="Q1070" s="35" t="s">
        <v>45</v>
      </c>
      <c r="R1070" s="35" t="s">
        <v>76</v>
      </c>
      <c r="S1070" s="35"/>
      <c r="T1070" s="35"/>
      <c r="U1070" s="35"/>
      <c r="V1070" s="35"/>
      <c r="W1070" s="35"/>
      <c r="X1070" s="35"/>
      <c r="Y1070" s="35"/>
      <c r="Z1070" s="38" t="str">
        <f t="array" ref="Z1070">IFERROR(xlookup(C:C,'Follow up.1'!A:A,'Follow up.1'!AF:AF),"-")</f>
        <v>-</v>
      </c>
      <c r="AA1070" s="31"/>
      <c r="AB1070" s="31"/>
      <c r="AC1070" s="31"/>
      <c r="AD1070" s="31"/>
      <c r="AE1070" s="31"/>
      <c r="AF1070" s="31"/>
      <c r="AG1070" s="31"/>
      <c r="AH1070" s="31"/>
      <c r="AI1070" s="31"/>
      <c r="AJ1070" s="31"/>
      <c r="AK1070" s="31"/>
      <c r="AL1070" s="31"/>
      <c r="AM1070" s="31"/>
      <c r="AN1070" s="39" t="str">
        <f t="array" ref="AN1070">IFNA(TEXT(XLOOKUP(C:C,'Follow up.2'!B:B,'Follow up.2'!AF:AF),if(left(B1070,1)="3","x", "mm/yyyy")), "-")</f>
        <v>-</v>
      </c>
      <c r="AO1070" s="31"/>
      <c r="AP1070" s="27"/>
      <c r="AQ1070" s="3"/>
      <c r="AR1070" s="3"/>
      <c r="AS1070" s="3"/>
      <c r="AT1070" s="3"/>
      <c r="AU1070" s="3"/>
      <c r="AV1070" s="3"/>
      <c r="AW1070" s="3"/>
      <c r="AX1070" s="3"/>
      <c r="AY1070" s="3"/>
      <c r="AZ1070" s="3"/>
      <c r="BA1070" s="3"/>
      <c r="BB1070" s="3"/>
      <c r="BC1070" s="3"/>
      <c r="BD1070" s="3"/>
      <c r="BE1070" s="3"/>
      <c r="BF1070" s="3"/>
      <c r="BG1070" s="3"/>
      <c r="BH1070" s="3"/>
      <c r="BI1070" s="3"/>
    </row>
    <row r="1071" ht="12.75" customHeight="1">
      <c r="A1071" s="1"/>
      <c r="B1071" s="1" t="str">
        <f t="array" ref="B1071">ifna(iferror(xlookup(C:C,'1000'!A:A,'1000'!D:D),iferror(xlookup(C:C,'2000'!A:A,'2000'!D:D),xlookup(C:C,'3000'!A:A,'3000'!D:D))),"-")</f>
        <v>-</v>
      </c>
      <c r="C1071" s="256">
        <v>1038.0</v>
      </c>
      <c r="D1071" s="250" t="s">
        <v>3969</v>
      </c>
      <c r="E1071" s="250" t="s">
        <v>3970</v>
      </c>
      <c r="F1071" s="250" t="s">
        <v>117</v>
      </c>
      <c r="G1071" s="250" t="s">
        <v>131</v>
      </c>
      <c r="H1071" s="251" t="s">
        <v>3971</v>
      </c>
      <c r="I1071" s="257" t="s">
        <v>3972</v>
      </c>
      <c r="J1071" s="250" t="s">
        <v>3014</v>
      </c>
      <c r="K1071" s="254" t="s">
        <v>3015</v>
      </c>
      <c r="L1071" s="255" t="s">
        <v>3015</v>
      </c>
      <c r="M1071" s="31"/>
      <c r="N1071" s="153" t="s">
        <v>58</v>
      </c>
      <c r="O1071" s="149" t="s">
        <v>58</v>
      </c>
      <c r="P1071" s="35" t="s">
        <v>45</v>
      </c>
      <c r="Q1071" s="35" t="s">
        <v>46</v>
      </c>
      <c r="R1071" s="35"/>
      <c r="S1071" s="35"/>
      <c r="T1071" s="35"/>
      <c r="U1071" s="35"/>
      <c r="V1071" s="35"/>
      <c r="W1071" s="35"/>
      <c r="X1071" s="35"/>
      <c r="Y1071" s="35"/>
      <c r="Z1071" s="38" t="str">
        <f t="array" ref="Z1071">IFERROR(xlookup(C:C,'Follow up.1'!A:A,'Follow up.1'!AF:AF),"-")</f>
        <v>-</v>
      </c>
      <c r="AA1071" s="31"/>
      <c r="AB1071" s="31"/>
      <c r="AC1071" s="31"/>
      <c r="AD1071" s="31"/>
      <c r="AE1071" s="31"/>
      <c r="AF1071" s="31"/>
      <c r="AG1071" s="31"/>
      <c r="AH1071" s="31"/>
      <c r="AI1071" s="31"/>
      <c r="AJ1071" s="31"/>
      <c r="AK1071" s="31"/>
      <c r="AL1071" s="31"/>
      <c r="AM1071" s="31"/>
      <c r="AN1071" s="39" t="str">
        <f t="array" ref="AN1071">IFNA(TEXT(XLOOKUP(C:C,'Follow up.2'!B:B,'Follow up.2'!AF:AF),if(left(B1071,1)="3","x", "mm/yyyy")), "-")</f>
        <v>-</v>
      </c>
      <c r="AO1071" s="31"/>
      <c r="AP1071" s="27"/>
      <c r="AQ1071" s="3"/>
      <c r="AR1071" s="3"/>
      <c r="AS1071" s="3"/>
      <c r="AT1071" s="3"/>
      <c r="AU1071" s="3"/>
      <c r="AV1071" s="3"/>
      <c r="AW1071" s="3"/>
      <c r="AX1071" s="3"/>
      <c r="AY1071" s="3"/>
      <c r="AZ1071" s="3"/>
      <c r="BA1071" s="3"/>
      <c r="BB1071" s="3"/>
      <c r="BC1071" s="3"/>
      <c r="BD1071" s="3"/>
      <c r="BE1071" s="3"/>
      <c r="BF1071" s="3"/>
      <c r="BG1071" s="3"/>
      <c r="BH1071" s="3"/>
      <c r="BI1071" s="3"/>
    </row>
    <row r="1072" ht="12.75" customHeight="1">
      <c r="A1072" s="1"/>
      <c r="B1072" s="1" t="str">
        <f t="array" ref="B1072">ifna(iferror(xlookup(C:C,'1000'!A:A,'1000'!D:D),iferror(xlookup(C:C,'2000'!A:A,'2000'!D:D),xlookup(C:C,'3000'!A:A,'3000'!D:D))),"-")</f>
        <v>-</v>
      </c>
      <c r="C1072" s="256">
        <v>1047.0</v>
      </c>
      <c r="D1072" s="250" t="s">
        <v>1791</v>
      </c>
      <c r="E1072" s="250" t="s">
        <v>3973</v>
      </c>
      <c r="F1072" s="250" t="s">
        <v>117</v>
      </c>
      <c r="G1072" s="250" t="s">
        <v>131</v>
      </c>
      <c r="H1072" s="251" t="s">
        <v>1990</v>
      </c>
      <c r="I1072" s="257">
        <v>0.0</v>
      </c>
      <c r="J1072" s="250" t="s">
        <v>1991</v>
      </c>
      <c r="K1072" s="254" t="s">
        <v>42</v>
      </c>
      <c r="L1072" s="255" t="s">
        <v>42</v>
      </c>
      <c r="M1072" s="51" t="s">
        <v>895</v>
      </c>
      <c r="N1072" s="153" t="s">
        <v>58</v>
      </c>
      <c r="O1072" s="149" t="s">
        <v>58</v>
      </c>
      <c r="P1072" s="35" t="s">
        <v>46</v>
      </c>
      <c r="Q1072" s="35"/>
      <c r="R1072" s="35"/>
      <c r="S1072" s="35"/>
      <c r="T1072" s="35"/>
      <c r="U1072" s="35"/>
      <c r="V1072" s="35"/>
      <c r="W1072" s="35"/>
      <c r="X1072" s="35"/>
      <c r="Y1072" s="35"/>
      <c r="Z1072" s="38" t="str">
        <f t="array" ref="Z1072">IFERROR(xlookup(C:C,'Follow up.1'!A:A,'Follow up.1'!AF:AF),"-")</f>
        <v>-</v>
      </c>
      <c r="AA1072" s="31"/>
      <c r="AB1072" s="31"/>
      <c r="AC1072" s="31"/>
      <c r="AD1072" s="31"/>
      <c r="AE1072" s="31"/>
      <c r="AF1072" s="31"/>
      <c r="AG1072" s="31"/>
      <c r="AH1072" s="31"/>
      <c r="AI1072" s="31"/>
      <c r="AJ1072" s="31"/>
      <c r="AK1072" s="31"/>
      <c r="AL1072" s="31"/>
      <c r="AM1072" s="31"/>
      <c r="AN1072" s="39" t="str">
        <f t="array" ref="AN1072">IFNA(TEXT(XLOOKUP(C:C,'Follow up.2'!B:B,'Follow up.2'!AF:AF), "mm/yyyy"), "-")</f>
        <v>-</v>
      </c>
      <c r="AO1072" s="31"/>
      <c r="AP1072" s="27"/>
      <c r="AQ1072" s="3"/>
      <c r="AR1072" s="3"/>
      <c r="AS1072" s="3"/>
      <c r="AT1072" s="3"/>
      <c r="AU1072" s="3"/>
      <c r="AV1072" s="3"/>
      <c r="AW1072" s="3"/>
      <c r="AX1072" s="3"/>
      <c r="AY1072" s="3"/>
      <c r="AZ1072" s="3"/>
      <c r="BA1072" s="3"/>
      <c r="BB1072" s="3"/>
      <c r="BC1072" s="3"/>
      <c r="BD1072" s="3"/>
      <c r="BE1072" s="3"/>
      <c r="BF1072" s="3"/>
      <c r="BG1072" s="3"/>
      <c r="BH1072" s="3"/>
      <c r="BI1072" s="3"/>
    </row>
    <row r="1073" ht="12.75" customHeight="1">
      <c r="A1073" s="1"/>
      <c r="B1073" s="1" t="str">
        <f t="array" ref="B1073">ifna(iferror(xlookup(C:C,'1000'!A:A,'1000'!D:D),iferror(xlookup(C:C,'2000'!A:A,'2000'!D:D),xlookup(C:C,'3000'!A:A,'3000'!D:D))),"-")</f>
        <v>-</v>
      </c>
      <c r="C1073" s="256">
        <v>1090.0</v>
      </c>
      <c r="D1073" s="250" t="s">
        <v>495</v>
      </c>
      <c r="E1073" s="250" t="s">
        <v>496</v>
      </c>
      <c r="F1073" s="250" t="s">
        <v>117</v>
      </c>
      <c r="G1073" s="250" t="s">
        <v>131</v>
      </c>
      <c r="H1073" s="251">
        <v>0.0</v>
      </c>
      <c r="I1073" s="257">
        <v>0.0</v>
      </c>
      <c r="J1073" s="250" t="s">
        <v>498</v>
      </c>
      <c r="K1073" s="254" t="s">
        <v>42</v>
      </c>
      <c r="L1073" s="255" t="s">
        <v>42</v>
      </c>
      <c r="M1073" s="51" t="s">
        <v>895</v>
      </c>
      <c r="N1073" s="153" t="s">
        <v>58</v>
      </c>
      <c r="O1073" s="149" t="s">
        <v>58</v>
      </c>
      <c r="P1073" s="35" t="s">
        <v>56</v>
      </c>
      <c r="Q1073" s="35" t="s">
        <v>56</v>
      </c>
      <c r="R1073" s="35" t="s">
        <v>56</v>
      </c>
      <c r="S1073" s="35" t="s">
        <v>56</v>
      </c>
      <c r="T1073" s="35" t="s">
        <v>56</v>
      </c>
      <c r="U1073" s="35"/>
      <c r="V1073" s="35"/>
      <c r="W1073" s="35"/>
      <c r="X1073" s="35"/>
      <c r="Y1073" s="35"/>
      <c r="Z1073" s="38" t="str">
        <f t="array" ref="Z1073">IFERROR(xlookup(C:C,'Follow up.1'!A:A,'Follow up.1'!AF:AF),"-")</f>
        <v>-</v>
      </c>
      <c r="AA1073" s="31"/>
      <c r="AB1073" s="31"/>
      <c r="AC1073" s="31"/>
      <c r="AD1073" s="31"/>
      <c r="AE1073" s="31"/>
      <c r="AF1073" s="31"/>
      <c r="AG1073" s="31"/>
      <c r="AH1073" s="31"/>
      <c r="AI1073" s="31"/>
      <c r="AJ1073" s="31"/>
      <c r="AK1073" s="31"/>
      <c r="AL1073" s="31"/>
      <c r="AM1073" s="31"/>
      <c r="AN1073" s="39" t="str">
        <f t="array" ref="AN1073">IFNA(TEXT(XLOOKUP(C:C,'Follow up.2'!B:B,'Follow up.2'!AF:AF), "mm/yyyy"), "-")</f>
        <v>-</v>
      </c>
      <c r="AO1073" s="31"/>
      <c r="AP1073" s="27"/>
      <c r="AQ1073" s="3"/>
      <c r="AR1073" s="3"/>
      <c r="AS1073" s="3"/>
      <c r="AT1073" s="3"/>
      <c r="AU1073" s="3"/>
      <c r="AV1073" s="3"/>
      <c r="AW1073" s="3"/>
      <c r="AX1073" s="3"/>
      <c r="AY1073" s="3"/>
      <c r="AZ1073" s="3"/>
      <c r="BA1073" s="3"/>
      <c r="BB1073" s="3"/>
      <c r="BC1073" s="3"/>
      <c r="BD1073" s="3"/>
      <c r="BE1073" s="3"/>
      <c r="BF1073" s="3"/>
      <c r="BG1073" s="3"/>
      <c r="BH1073" s="3"/>
      <c r="BI1073" s="3"/>
    </row>
    <row r="1074" ht="12.75" customHeight="1">
      <c r="A1074" s="1"/>
      <c r="B1074" s="1" t="str">
        <f t="array" ref="B1074">ifna(iferror(xlookup(C:C,'1000'!A:A,'1000'!D:D),iferror(xlookup(C:C,'2000'!A:A,'2000'!D:D),xlookup(C:C,'3000'!A:A,'3000'!D:D))),"-")</f>
        <v>-</v>
      </c>
      <c r="C1074" s="256">
        <v>1091.0</v>
      </c>
      <c r="D1074" s="250" t="s">
        <v>3945</v>
      </c>
      <c r="E1074" s="250" t="s">
        <v>758</v>
      </c>
      <c r="F1074" s="250" t="s">
        <v>117</v>
      </c>
      <c r="G1074" s="250" t="s">
        <v>131</v>
      </c>
      <c r="H1074" s="251" t="s">
        <v>3974</v>
      </c>
      <c r="I1074" s="257" t="s">
        <v>3975</v>
      </c>
      <c r="J1074" s="250" t="s">
        <v>760</v>
      </c>
      <c r="K1074" s="254" t="s">
        <v>42</v>
      </c>
      <c r="L1074" s="255" t="s">
        <v>42</v>
      </c>
      <c r="M1074" s="93" t="s">
        <v>3976</v>
      </c>
      <c r="N1074" s="82" t="s">
        <v>3977</v>
      </c>
      <c r="O1074" s="149" t="s">
        <v>654</v>
      </c>
      <c r="P1074" s="35" t="s">
        <v>106</v>
      </c>
      <c r="Q1074" s="35"/>
      <c r="R1074" s="35"/>
      <c r="S1074" s="35"/>
      <c r="T1074" s="35"/>
      <c r="U1074" s="35"/>
      <c r="V1074" s="35"/>
      <c r="W1074" s="35"/>
      <c r="X1074" s="35"/>
      <c r="Y1074" s="35"/>
      <c r="Z1074" s="38" t="str">
        <f t="array" ref="Z1074">IFERROR(xlookup(C:C,'Follow up.1'!A:A,'Follow up.1'!AF:AF),"-")</f>
        <v>-</v>
      </c>
      <c r="AA1074" s="31"/>
      <c r="AB1074" s="31"/>
      <c r="AC1074" s="31"/>
      <c r="AD1074" s="31"/>
      <c r="AE1074" s="31"/>
      <c r="AF1074" s="31"/>
      <c r="AG1074" s="31"/>
      <c r="AH1074" s="31"/>
      <c r="AI1074" s="31"/>
      <c r="AJ1074" s="31"/>
      <c r="AK1074" s="31"/>
      <c r="AL1074" s="31"/>
      <c r="AM1074" s="31"/>
      <c r="AN1074" s="39" t="str">
        <f t="array" ref="AN1074">IFNA(TEXT(XLOOKUP(C:C,'Follow up.2'!B:B,'Follow up.2'!AF:AF), "mm/yyyy"), "-")</f>
        <v>-</v>
      </c>
      <c r="AO1074" s="31"/>
      <c r="AP1074" s="27"/>
      <c r="AQ1074" s="3"/>
      <c r="AR1074" s="3"/>
      <c r="AS1074" s="3"/>
      <c r="AT1074" s="3"/>
      <c r="AU1074" s="3"/>
      <c r="AV1074" s="3"/>
      <c r="AW1074" s="3"/>
      <c r="AX1074" s="3"/>
      <c r="AY1074" s="3"/>
      <c r="AZ1074" s="3"/>
      <c r="BA1074" s="3"/>
      <c r="BB1074" s="3"/>
      <c r="BC1074" s="3"/>
      <c r="BD1074" s="3"/>
      <c r="BE1074" s="3"/>
      <c r="BF1074" s="3"/>
      <c r="BG1074" s="3"/>
      <c r="BH1074" s="3"/>
      <c r="BI1074" s="3"/>
    </row>
    <row r="1075" ht="12.75" customHeight="1">
      <c r="A1075" s="1"/>
      <c r="B1075" s="1">
        <f t="array" ref="B1075">ifna(iferror(xlookup(C:C,'1000'!A:A,'1000'!D:D),iferror(xlookup(C:C,'2000'!A:A,'2000'!D:D),xlookup(C:C,'3000'!A:A,'3000'!D:D))),"-")</f>
        <v>2014</v>
      </c>
      <c r="C1075" s="256">
        <v>549.0</v>
      </c>
      <c r="D1075" s="258" t="s">
        <v>3978</v>
      </c>
      <c r="E1075" s="250" t="s">
        <v>3979</v>
      </c>
      <c r="F1075" s="250" t="s">
        <v>117</v>
      </c>
      <c r="G1075" s="250" t="s">
        <v>3980</v>
      </c>
      <c r="H1075" s="251" t="s">
        <v>3981</v>
      </c>
      <c r="I1075" s="257" t="s">
        <v>3982</v>
      </c>
      <c r="J1075" s="250" t="s">
        <v>3983</v>
      </c>
      <c r="K1075" s="254" t="s">
        <v>3984</v>
      </c>
      <c r="L1075" s="255" t="s">
        <v>3984</v>
      </c>
      <c r="M1075" s="32" t="s">
        <v>3985</v>
      </c>
      <c r="N1075" s="33" t="s">
        <v>654</v>
      </c>
      <c r="O1075" s="263" t="s">
        <v>654</v>
      </c>
      <c r="P1075" s="66" t="s">
        <v>45</v>
      </c>
      <c r="Q1075" s="66" t="s">
        <v>45</v>
      </c>
      <c r="R1075" s="66" t="s">
        <v>45</v>
      </c>
      <c r="S1075" s="66" t="s">
        <v>45</v>
      </c>
      <c r="T1075" s="66" t="s">
        <v>45</v>
      </c>
      <c r="U1075" s="66" t="s">
        <v>45</v>
      </c>
      <c r="V1075" s="66" t="s">
        <v>45</v>
      </c>
      <c r="W1075" s="66" t="s">
        <v>45</v>
      </c>
      <c r="X1075" s="66" t="s">
        <v>45</v>
      </c>
      <c r="Y1075" s="66" t="s">
        <v>45</v>
      </c>
      <c r="Z1075" s="38" t="str">
        <f t="array" ref="Z1075">IFERROR(xlookup(C:C,'Follow up.1'!A:A,'Follow up.1'!AF:AF),"-")</f>
        <v>  6/25</v>
      </c>
      <c r="AA1075" s="32" t="s">
        <v>87</v>
      </c>
      <c r="AB1075" s="32" t="s">
        <v>87</v>
      </c>
      <c r="AC1075" s="32" t="s">
        <v>86</v>
      </c>
      <c r="AD1075" s="32" t="s">
        <v>86</v>
      </c>
      <c r="AE1075" s="32"/>
      <c r="AF1075" s="32" t="s">
        <v>68</v>
      </c>
      <c r="AG1075" s="32"/>
      <c r="AH1075" s="32"/>
      <c r="AI1075" s="31"/>
      <c r="AJ1075" s="31"/>
      <c r="AK1075" s="31"/>
      <c r="AL1075" s="31"/>
      <c r="AM1075" s="31"/>
      <c r="AN1075" s="39" t="str">
        <f t="array" ref="AN1075">IFNA(TEXT(XLOOKUP(C:C,'Follow up.2'!B:B,'Follow up.2'!AF:AF),if(left(B1075,1)="3","x", "mm/yyyy")), "-")</f>
        <v/>
      </c>
      <c r="AO1075" s="31"/>
      <c r="AP1075" s="27"/>
      <c r="AQ1075" s="3"/>
      <c r="AR1075" s="3"/>
      <c r="AS1075" s="3"/>
      <c r="AT1075" s="3"/>
      <c r="AU1075" s="3"/>
      <c r="AV1075" s="3"/>
      <c r="AW1075" s="3"/>
      <c r="AX1075" s="3"/>
      <c r="AY1075" s="3"/>
      <c r="AZ1075" s="3"/>
      <c r="BA1075" s="3"/>
      <c r="BB1075" s="3"/>
      <c r="BC1075" s="3"/>
      <c r="BD1075" s="3"/>
      <c r="BE1075" s="3"/>
      <c r="BF1075" s="3"/>
      <c r="BG1075" s="3"/>
      <c r="BH1075" s="3"/>
      <c r="BI1075" s="3"/>
    </row>
    <row r="1076" ht="12.75" customHeight="1">
      <c r="A1076" s="1"/>
      <c r="B1076" s="1" t="str">
        <f t="array" ref="B1076">ifna(iferror(xlookup(C:C,'1000'!A:A,'1000'!D:D),iferror(xlookup(C:C,'2000'!A:A,'2000'!D:D),xlookup(C:C,'3000'!A:A,'3000'!D:D))),"-")</f>
        <v>-</v>
      </c>
      <c r="C1076" s="256">
        <v>776.0</v>
      </c>
      <c r="D1076" s="250" t="s">
        <v>3986</v>
      </c>
      <c r="E1076" s="250" t="s">
        <v>1216</v>
      </c>
      <c r="F1076" s="250" t="s">
        <v>117</v>
      </c>
      <c r="G1076" s="250" t="s">
        <v>3980</v>
      </c>
      <c r="H1076" s="28" t="s">
        <v>3987</v>
      </c>
      <c r="I1076" s="257">
        <v>0.0</v>
      </c>
      <c r="J1076" s="250" t="s">
        <v>3988</v>
      </c>
      <c r="K1076" s="254" t="s">
        <v>42</v>
      </c>
      <c r="L1076" s="255" t="s">
        <v>42</v>
      </c>
      <c r="M1076" s="51" t="s">
        <v>895</v>
      </c>
      <c r="N1076" s="153" t="s">
        <v>58</v>
      </c>
      <c r="O1076" s="259" t="s">
        <v>58</v>
      </c>
      <c r="P1076" s="35"/>
      <c r="Q1076" s="35"/>
      <c r="R1076" s="35"/>
      <c r="S1076" s="35"/>
      <c r="T1076" s="35"/>
      <c r="U1076" s="35"/>
      <c r="V1076" s="35"/>
      <c r="W1076" s="35"/>
      <c r="X1076" s="35"/>
      <c r="Y1076" s="35"/>
      <c r="Z1076" s="38" t="str">
        <f t="array" ref="Z1076">IFERROR(xlookup(C:C,'Follow up.1'!A:A,'Follow up.1'!AF:AF),"-")</f>
        <v>-</v>
      </c>
      <c r="AA1076" s="31"/>
      <c r="AB1076" s="31"/>
      <c r="AC1076" s="31"/>
      <c r="AD1076" s="31"/>
      <c r="AE1076" s="31"/>
      <c r="AF1076" s="31"/>
      <c r="AG1076" s="31"/>
      <c r="AH1076" s="31"/>
      <c r="AI1076" s="31"/>
      <c r="AJ1076" s="31"/>
      <c r="AK1076" s="31"/>
      <c r="AL1076" s="31"/>
      <c r="AM1076" s="31"/>
      <c r="AN1076" s="39" t="str">
        <f t="array" ref="AN1076">IFNA(TEXT(XLOOKUP(C:C,'Follow up.2'!B:B,'Follow up.2'!AF:AF),if(left(B1076,1)="3","x", "mm/yyyy")), "-")</f>
        <v>-</v>
      </c>
      <c r="AO1076" s="31"/>
      <c r="AP1076" s="27"/>
      <c r="AQ1076" s="3"/>
      <c r="AR1076" s="3"/>
      <c r="AS1076" s="3"/>
      <c r="AT1076" s="3"/>
      <c r="AU1076" s="3"/>
      <c r="AV1076" s="3"/>
      <c r="AW1076" s="3"/>
      <c r="AX1076" s="3"/>
      <c r="AY1076" s="3"/>
      <c r="AZ1076" s="3"/>
      <c r="BA1076" s="3"/>
      <c r="BB1076" s="3"/>
      <c r="BC1076" s="3"/>
      <c r="BD1076" s="3"/>
      <c r="BE1076" s="3"/>
      <c r="BF1076" s="3"/>
      <c r="BG1076" s="3"/>
      <c r="BH1076" s="3"/>
      <c r="BI1076" s="3"/>
    </row>
    <row r="1077" ht="12.75" customHeight="1">
      <c r="A1077" s="1"/>
      <c r="B1077" s="1" t="str">
        <f t="array" ref="B1077">ifna(iferror(xlookup(C:C,'1000'!A:A,'1000'!D:D),iferror(xlookup(C:C,'2000'!A:A,'2000'!D:D),xlookup(C:C,'3000'!A:A,'3000'!D:D))),"-")</f>
        <v>-</v>
      </c>
      <c r="C1077" s="256">
        <v>780.0</v>
      </c>
      <c r="D1077" s="250" t="s">
        <v>3989</v>
      </c>
      <c r="E1077" s="250" t="s">
        <v>3990</v>
      </c>
      <c r="F1077" s="250" t="s">
        <v>117</v>
      </c>
      <c r="G1077" s="250" t="s">
        <v>3980</v>
      </c>
      <c r="H1077" s="28" t="s">
        <v>3991</v>
      </c>
      <c r="I1077" s="257">
        <v>0.0</v>
      </c>
      <c r="J1077" s="250" t="s">
        <v>3802</v>
      </c>
      <c r="K1077" s="254" t="s">
        <v>42</v>
      </c>
      <c r="L1077" s="255" t="s">
        <v>42</v>
      </c>
      <c r="M1077" s="51" t="s">
        <v>895</v>
      </c>
      <c r="N1077" s="153" t="s">
        <v>58</v>
      </c>
      <c r="O1077" s="259" t="s">
        <v>58</v>
      </c>
      <c r="P1077" s="35"/>
      <c r="Q1077" s="35"/>
      <c r="R1077" s="35"/>
      <c r="S1077" s="35"/>
      <c r="T1077" s="35"/>
      <c r="U1077" s="35"/>
      <c r="V1077" s="35"/>
      <c r="W1077" s="35"/>
      <c r="X1077" s="35"/>
      <c r="Y1077" s="35"/>
      <c r="Z1077" s="38" t="str">
        <f t="array" ref="Z1077">IFERROR(xlookup(C:C,'Follow up.1'!A:A,'Follow up.1'!AF:AF),"-")</f>
        <v>-</v>
      </c>
      <c r="AA1077" s="31"/>
      <c r="AB1077" s="31"/>
      <c r="AC1077" s="31"/>
      <c r="AD1077" s="31"/>
      <c r="AE1077" s="31"/>
      <c r="AF1077" s="31"/>
      <c r="AG1077" s="31"/>
      <c r="AH1077" s="31"/>
      <c r="AI1077" s="31"/>
      <c r="AJ1077" s="31"/>
      <c r="AK1077" s="31"/>
      <c r="AL1077" s="31"/>
      <c r="AM1077" s="31"/>
      <c r="AN1077" s="39" t="str">
        <f t="array" ref="AN1077">IFNA(TEXT(XLOOKUP(C:C,'Follow up.2'!B:B,'Follow up.2'!AF:AF),if(left(B1077,1)="3","x", "mm/yyyy")), "-")</f>
        <v>-</v>
      </c>
      <c r="AO1077" s="31"/>
      <c r="AP1077" s="27"/>
      <c r="AQ1077" s="3"/>
      <c r="AR1077" s="3"/>
      <c r="AS1077" s="3"/>
      <c r="AT1077" s="3"/>
      <c r="AU1077" s="3"/>
      <c r="AV1077" s="3"/>
      <c r="AW1077" s="3"/>
      <c r="AX1077" s="3"/>
      <c r="AY1077" s="3"/>
      <c r="AZ1077" s="3"/>
      <c r="BA1077" s="3"/>
      <c r="BB1077" s="3"/>
      <c r="BC1077" s="3"/>
      <c r="BD1077" s="3"/>
      <c r="BE1077" s="3"/>
      <c r="BF1077" s="3"/>
      <c r="BG1077" s="3"/>
      <c r="BH1077" s="3"/>
      <c r="BI1077" s="3"/>
    </row>
    <row r="1078" ht="12.75" customHeight="1">
      <c r="A1078" s="1"/>
      <c r="B1078" s="1" t="str">
        <f t="array" ref="B1078">ifna(iferror(xlookup(C:C,'1000'!A:A,'1000'!D:D),iferror(xlookup(C:C,'2000'!A:A,'2000'!D:D),xlookup(C:C,'3000'!A:A,'3000'!D:D))),"-")</f>
        <v>-</v>
      </c>
      <c r="C1078" s="256">
        <v>831.0</v>
      </c>
      <c r="D1078" s="250" t="s">
        <v>3992</v>
      </c>
      <c r="E1078" s="250" t="s">
        <v>3993</v>
      </c>
      <c r="F1078" s="250" t="s">
        <v>117</v>
      </c>
      <c r="G1078" s="250" t="s">
        <v>3980</v>
      </c>
      <c r="H1078" s="28" t="s">
        <v>3994</v>
      </c>
      <c r="I1078" s="257" t="s">
        <v>3995</v>
      </c>
      <c r="J1078" s="250" t="s">
        <v>3996</v>
      </c>
      <c r="K1078" s="254" t="s">
        <v>42</v>
      </c>
      <c r="L1078" s="255" t="s">
        <v>42</v>
      </c>
      <c r="M1078" s="51" t="s">
        <v>895</v>
      </c>
      <c r="N1078" s="153" t="s">
        <v>58</v>
      </c>
      <c r="O1078" s="259" t="s">
        <v>58</v>
      </c>
      <c r="P1078" s="35"/>
      <c r="Q1078" s="35"/>
      <c r="R1078" s="35"/>
      <c r="S1078" s="35"/>
      <c r="T1078" s="35"/>
      <c r="U1078" s="35"/>
      <c r="V1078" s="35"/>
      <c r="W1078" s="35"/>
      <c r="X1078" s="35"/>
      <c r="Y1078" s="35"/>
      <c r="Z1078" s="38" t="str">
        <f t="array" ref="Z1078">IFERROR(xlookup(C:C,'Follow up.1'!A:A,'Follow up.1'!AF:AF),"-")</f>
        <v>-</v>
      </c>
      <c r="AA1078" s="31"/>
      <c r="AB1078" s="31"/>
      <c r="AC1078" s="31"/>
      <c r="AD1078" s="31"/>
      <c r="AE1078" s="31"/>
      <c r="AF1078" s="31"/>
      <c r="AG1078" s="31"/>
      <c r="AH1078" s="31"/>
      <c r="AI1078" s="31"/>
      <c r="AJ1078" s="31"/>
      <c r="AK1078" s="31"/>
      <c r="AL1078" s="31"/>
      <c r="AM1078" s="31"/>
      <c r="AN1078" s="39" t="str">
        <f t="array" ref="AN1078">IFNA(TEXT(XLOOKUP(C:C,'Follow up.2'!B:B,'Follow up.2'!AF:AF),if(left(B1078,1)="3","x", "mm/yyyy")), "-")</f>
        <v>-</v>
      </c>
      <c r="AO1078" s="31"/>
      <c r="AP1078" s="27"/>
      <c r="AQ1078" s="3"/>
      <c r="AR1078" s="3"/>
      <c r="AS1078" s="3"/>
      <c r="AT1078" s="3"/>
      <c r="AU1078" s="3"/>
      <c r="AV1078" s="3"/>
      <c r="AW1078" s="3"/>
      <c r="AX1078" s="3"/>
      <c r="AY1078" s="3"/>
      <c r="AZ1078" s="3"/>
      <c r="BA1078" s="3"/>
      <c r="BB1078" s="3"/>
      <c r="BC1078" s="3"/>
      <c r="BD1078" s="3"/>
      <c r="BE1078" s="3"/>
      <c r="BF1078" s="3"/>
      <c r="BG1078" s="3"/>
      <c r="BH1078" s="3"/>
      <c r="BI1078" s="3"/>
    </row>
    <row r="1079" ht="12.75" customHeight="1">
      <c r="A1079" s="1"/>
      <c r="B1079" s="1" t="str">
        <f t="array" ref="B1079">ifna(iferror(xlookup(C:C,'1000'!A:A,'1000'!D:D),iferror(xlookup(C:C,'2000'!A:A,'2000'!D:D),xlookup(C:C,'3000'!A:A,'3000'!D:D))),"-")</f>
        <v>-</v>
      </c>
      <c r="C1079" s="256">
        <v>885.0</v>
      </c>
      <c r="D1079" s="250" t="s">
        <v>3997</v>
      </c>
      <c r="E1079" s="250" t="s">
        <v>3998</v>
      </c>
      <c r="F1079" s="250" t="s">
        <v>117</v>
      </c>
      <c r="G1079" s="250" t="s">
        <v>3980</v>
      </c>
      <c r="H1079" s="28" t="s">
        <v>3999</v>
      </c>
      <c r="I1079" s="257" t="s">
        <v>4000</v>
      </c>
      <c r="J1079" s="250" t="s">
        <v>4001</v>
      </c>
      <c r="K1079" s="254" t="s">
        <v>42</v>
      </c>
      <c r="L1079" s="250" t="s">
        <v>42</v>
      </c>
      <c r="M1079" s="51" t="s">
        <v>895</v>
      </c>
      <c r="N1079" s="153" t="s">
        <v>58</v>
      </c>
      <c r="O1079" s="259" t="s">
        <v>58</v>
      </c>
      <c r="P1079" s="35" t="s">
        <v>45</v>
      </c>
      <c r="Q1079" s="35" t="s">
        <v>45</v>
      </c>
      <c r="R1079" s="35" t="s">
        <v>106</v>
      </c>
      <c r="S1079" s="66" t="s">
        <v>45</v>
      </c>
      <c r="T1079" s="66" t="s">
        <v>45</v>
      </c>
      <c r="U1079" s="66" t="s">
        <v>45</v>
      </c>
      <c r="V1079" s="36" t="s">
        <v>544</v>
      </c>
      <c r="W1079" s="66" t="s">
        <v>45</v>
      </c>
      <c r="X1079" s="66" t="s">
        <v>45</v>
      </c>
      <c r="Y1079" s="66"/>
      <c r="Z1079" s="38" t="str">
        <f t="array" ref="Z1079">IFERROR(xlookup(C:C,'Follow up.1'!A:A,'Follow up.1'!AF:AF),"-")</f>
        <v>-</v>
      </c>
      <c r="AA1079" s="27"/>
      <c r="AB1079" s="27"/>
      <c r="AC1079" s="27"/>
      <c r="AD1079" s="27"/>
      <c r="AE1079" s="27"/>
      <c r="AF1079" s="27"/>
      <c r="AG1079" s="27"/>
      <c r="AH1079" s="27"/>
      <c r="AI1079" s="27"/>
      <c r="AJ1079" s="27"/>
      <c r="AK1079" s="27"/>
      <c r="AL1079" s="27"/>
      <c r="AM1079" s="27"/>
      <c r="AN1079" s="39" t="str">
        <f t="array" ref="AN1079">IFNA(TEXT(XLOOKUP(C:C,'Follow up.2'!B:B,'Follow up.2'!AF:AF),if(left(B1079,1)="3","x", "mm/yyyy")), "-")</f>
        <v>-</v>
      </c>
      <c r="AO1079" s="27"/>
      <c r="AP1079" s="27"/>
      <c r="AQ1079" s="3"/>
      <c r="AR1079" s="3"/>
      <c r="AS1079" s="3"/>
      <c r="AT1079" s="3"/>
      <c r="AU1079" s="3"/>
      <c r="AV1079" s="3"/>
      <c r="AW1079" s="3"/>
      <c r="AX1079" s="3"/>
      <c r="AY1079" s="3"/>
      <c r="AZ1079" s="3"/>
      <c r="BA1079" s="3"/>
      <c r="BB1079" s="3"/>
      <c r="BC1079" s="3"/>
      <c r="BD1079" s="3"/>
      <c r="BE1079" s="3"/>
      <c r="BF1079" s="3"/>
      <c r="BG1079" s="3"/>
      <c r="BH1079" s="3"/>
      <c r="BI1079" s="3"/>
    </row>
    <row r="1080" ht="12.75" customHeight="1">
      <c r="A1080" s="1"/>
      <c r="B1080" s="1" t="str">
        <f t="array" ref="B1080">ifna(iferror(xlookup(C:C,'1000'!A:A,'1000'!D:D),iferror(xlookup(C:C,'2000'!A:A,'2000'!D:D),xlookup(C:C,'3000'!A:A,'3000'!D:D))),"-")</f>
        <v>-</v>
      </c>
      <c r="C1080" s="256">
        <v>886.0</v>
      </c>
      <c r="D1080" s="250" t="s">
        <v>4002</v>
      </c>
      <c r="E1080" s="250" t="s">
        <v>4003</v>
      </c>
      <c r="F1080" s="250" t="s">
        <v>117</v>
      </c>
      <c r="G1080" s="250" t="s">
        <v>3980</v>
      </c>
      <c r="H1080" s="28" t="s">
        <v>4004</v>
      </c>
      <c r="I1080" s="257" t="s">
        <v>4005</v>
      </c>
      <c r="J1080" s="250" t="s">
        <v>4006</v>
      </c>
      <c r="K1080" s="254" t="s">
        <v>42</v>
      </c>
      <c r="L1080" s="250" t="s">
        <v>42</v>
      </c>
      <c r="M1080" s="51" t="s">
        <v>895</v>
      </c>
      <c r="N1080" s="153" t="s">
        <v>58</v>
      </c>
      <c r="O1080" s="259" t="s">
        <v>58</v>
      </c>
      <c r="P1080" s="66"/>
      <c r="Q1080" s="66"/>
      <c r="R1080" s="66"/>
      <c r="S1080" s="66"/>
      <c r="T1080" s="66"/>
      <c r="U1080" s="66"/>
      <c r="V1080" s="66"/>
      <c r="W1080" s="66"/>
      <c r="X1080" s="66"/>
      <c r="Y1080" s="66"/>
      <c r="Z1080" s="38" t="str">
        <f t="array" ref="Z1080">IFERROR(xlookup(C:C,'Follow up.1'!A:A,'Follow up.1'!AF:AF),"-")</f>
        <v>-</v>
      </c>
      <c r="AA1080" s="27"/>
      <c r="AB1080" s="27"/>
      <c r="AC1080" s="27"/>
      <c r="AD1080" s="27"/>
      <c r="AE1080" s="27"/>
      <c r="AF1080" s="27"/>
      <c r="AG1080" s="27"/>
      <c r="AH1080" s="27"/>
      <c r="AI1080" s="27"/>
      <c r="AJ1080" s="27"/>
      <c r="AK1080" s="27"/>
      <c r="AL1080" s="27"/>
      <c r="AM1080" s="27"/>
      <c r="AN1080" s="39" t="str">
        <f t="array" ref="AN1080">IFNA(TEXT(XLOOKUP(C:C,'Follow up.2'!B:B,'Follow up.2'!AF:AF),if(left(B1080,1)="3","x", "mm/yyyy")), "-")</f>
        <v>-</v>
      </c>
      <c r="AO1080" s="27"/>
      <c r="AP1080" s="27"/>
      <c r="AQ1080" s="3"/>
      <c r="AR1080" s="3"/>
      <c r="AS1080" s="3"/>
      <c r="AT1080" s="3"/>
      <c r="AU1080" s="3"/>
      <c r="AV1080" s="3"/>
      <c r="AW1080" s="3"/>
      <c r="AX1080" s="3"/>
      <c r="AY1080" s="3"/>
      <c r="AZ1080" s="3"/>
      <c r="BA1080" s="3"/>
      <c r="BB1080" s="3"/>
      <c r="BC1080" s="3"/>
      <c r="BD1080" s="3"/>
      <c r="BE1080" s="3"/>
      <c r="BF1080" s="3"/>
      <c r="BG1080" s="3"/>
      <c r="BH1080" s="3"/>
      <c r="BI1080" s="3"/>
    </row>
    <row r="1081" ht="12.75" customHeight="1">
      <c r="A1081" s="1"/>
      <c r="B1081" s="1" t="str">
        <f t="array" ref="B1081">ifna(iferror(xlookup(C:C,'1000'!A:A,'1000'!D:D),iferror(xlookup(C:C,'2000'!A:A,'2000'!D:D),xlookup(C:C,'3000'!A:A,'3000'!D:D))),"-")</f>
        <v>-</v>
      </c>
      <c r="C1081" s="256">
        <v>904.0</v>
      </c>
      <c r="D1081" s="250" t="s">
        <v>4007</v>
      </c>
      <c r="E1081" s="250" t="s">
        <v>3077</v>
      </c>
      <c r="F1081" s="250" t="s">
        <v>117</v>
      </c>
      <c r="G1081" s="250" t="s">
        <v>3980</v>
      </c>
      <c r="H1081" s="28" t="s">
        <v>4008</v>
      </c>
      <c r="I1081" s="257">
        <v>0.0</v>
      </c>
      <c r="J1081" s="250" t="s">
        <v>4009</v>
      </c>
      <c r="K1081" s="254" t="s">
        <v>42</v>
      </c>
      <c r="L1081" s="250" t="s">
        <v>42</v>
      </c>
      <c r="M1081" s="51" t="s">
        <v>895</v>
      </c>
      <c r="N1081" s="153" t="s">
        <v>58</v>
      </c>
      <c r="O1081" s="259" t="s">
        <v>58</v>
      </c>
      <c r="P1081" s="66"/>
      <c r="Q1081" s="66"/>
      <c r="R1081" s="66"/>
      <c r="S1081" s="66"/>
      <c r="T1081" s="66"/>
      <c r="U1081" s="66"/>
      <c r="V1081" s="66"/>
      <c r="W1081" s="66"/>
      <c r="X1081" s="66"/>
      <c r="Y1081" s="66"/>
      <c r="Z1081" s="38" t="str">
        <f t="array" ref="Z1081">IFERROR(xlookup(C:C,'Follow up.1'!A:A,'Follow up.1'!AF:AF),"-")</f>
        <v>-</v>
      </c>
      <c r="AA1081" s="27"/>
      <c r="AB1081" s="27"/>
      <c r="AC1081" s="27"/>
      <c r="AD1081" s="27"/>
      <c r="AE1081" s="27"/>
      <c r="AF1081" s="27"/>
      <c r="AG1081" s="27"/>
      <c r="AH1081" s="27"/>
      <c r="AI1081" s="27"/>
      <c r="AJ1081" s="27"/>
      <c r="AK1081" s="27"/>
      <c r="AL1081" s="27"/>
      <c r="AM1081" s="27"/>
      <c r="AN1081" s="39" t="str">
        <f t="array" ref="AN1081">IFNA(TEXT(XLOOKUP(C:C,'Follow up.2'!B:B,'Follow up.2'!AF:AF),if(left(B1081,1)="3","x", "mm/yyyy")), "-")</f>
        <v>-</v>
      </c>
      <c r="AO1081" s="27"/>
      <c r="AP1081" s="27"/>
      <c r="AQ1081" s="3"/>
      <c r="AR1081" s="3"/>
      <c r="AS1081" s="3"/>
      <c r="AT1081" s="3"/>
      <c r="AU1081" s="3"/>
      <c r="AV1081" s="3"/>
      <c r="AW1081" s="3"/>
      <c r="AX1081" s="3"/>
      <c r="AY1081" s="3"/>
      <c r="AZ1081" s="3"/>
      <c r="BA1081" s="3"/>
      <c r="BB1081" s="3"/>
      <c r="BC1081" s="3"/>
      <c r="BD1081" s="3"/>
      <c r="BE1081" s="3"/>
      <c r="BF1081" s="3"/>
      <c r="BG1081" s="3"/>
      <c r="BH1081" s="3"/>
      <c r="BI1081" s="3"/>
    </row>
    <row r="1082" ht="12.75" customHeight="1">
      <c r="A1082" s="1"/>
      <c r="B1082" s="1" t="str">
        <f t="array" ref="B1082">ifna(iferror(xlookup(C:C,'1000'!A:A,'1000'!D:D),iferror(xlookup(C:C,'2000'!A:A,'2000'!D:D),xlookup(C:C,'3000'!A:A,'3000'!D:D))),"-")</f>
        <v>-</v>
      </c>
      <c r="C1082" s="256">
        <v>931.0</v>
      </c>
      <c r="D1082" s="250" t="s">
        <v>4010</v>
      </c>
      <c r="E1082" s="250" t="s">
        <v>4011</v>
      </c>
      <c r="F1082" s="250" t="s">
        <v>117</v>
      </c>
      <c r="G1082" s="250" t="s">
        <v>3980</v>
      </c>
      <c r="H1082" s="251" t="s">
        <v>4012</v>
      </c>
      <c r="I1082" s="257">
        <v>0.0</v>
      </c>
      <c r="J1082" s="250" t="s">
        <v>4013</v>
      </c>
      <c r="K1082" s="254" t="s">
        <v>42</v>
      </c>
      <c r="L1082" s="255" t="s">
        <v>42</v>
      </c>
      <c r="M1082" s="51" t="s">
        <v>895</v>
      </c>
      <c r="N1082" s="153" t="s">
        <v>58</v>
      </c>
      <c r="O1082" s="259" t="s">
        <v>58</v>
      </c>
      <c r="P1082" s="35"/>
      <c r="Q1082" s="35"/>
      <c r="R1082" s="35"/>
      <c r="S1082" s="35"/>
      <c r="T1082" s="35"/>
      <c r="U1082" s="35"/>
      <c r="V1082" s="35"/>
      <c r="W1082" s="35"/>
      <c r="X1082" s="35"/>
      <c r="Y1082" s="35"/>
      <c r="Z1082" s="38" t="str">
        <f t="array" ref="Z1082">IFERROR(xlookup(C:C,'Follow up.1'!A:A,'Follow up.1'!AF:AF),"-")</f>
        <v>-</v>
      </c>
      <c r="AA1082" s="31"/>
      <c r="AB1082" s="31"/>
      <c r="AC1082" s="31"/>
      <c r="AD1082" s="31"/>
      <c r="AE1082" s="31"/>
      <c r="AF1082" s="31"/>
      <c r="AG1082" s="31"/>
      <c r="AH1082" s="31"/>
      <c r="AI1082" s="31"/>
      <c r="AJ1082" s="31"/>
      <c r="AK1082" s="31"/>
      <c r="AL1082" s="31"/>
      <c r="AM1082" s="31"/>
      <c r="AN1082" s="39" t="str">
        <f t="array" ref="AN1082">IFNA(TEXT(XLOOKUP(C:C,'Follow up.2'!B:B,'Follow up.2'!AF:AF),if(left(B1082,1)="3","x", "mm/yyyy")), "-")</f>
        <v>-</v>
      </c>
      <c r="AO1082" s="31"/>
      <c r="AP1082" s="27"/>
      <c r="AQ1082" s="3"/>
      <c r="AR1082" s="3"/>
      <c r="AS1082" s="3"/>
      <c r="AT1082" s="3"/>
      <c r="AU1082" s="3"/>
      <c r="AV1082" s="3"/>
      <c r="AW1082" s="3"/>
      <c r="AX1082" s="3"/>
      <c r="AY1082" s="3"/>
      <c r="AZ1082" s="3"/>
      <c r="BA1082" s="3"/>
      <c r="BB1082" s="3"/>
      <c r="BC1082" s="3"/>
      <c r="BD1082" s="3"/>
      <c r="BE1082" s="3"/>
      <c r="BF1082" s="3"/>
      <c r="BG1082" s="3"/>
      <c r="BH1082" s="3"/>
      <c r="BI1082" s="3"/>
    </row>
    <row r="1083" ht="12.75" customHeight="1">
      <c r="A1083" s="1"/>
      <c r="B1083" s="1" t="str">
        <f t="array" ref="B1083">ifna(iferror(xlookup(C:C,'1000'!A:A,'1000'!D:D),iferror(xlookup(C:C,'2000'!A:A,'2000'!D:D),xlookup(C:C,'3000'!A:A,'3000'!D:D))),"-")</f>
        <v>-</v>
      </c>
      <c r="C1083" s="256">
        <v>946.0</v>
      </c>
      <c r="D1083" s="250" t="s">
        <v>4014</v>
      </c>
      <c r="E1083" s="250" t="s">
        <v>4015</v>
      </c>
      <c r="F1083" s="250" t="s">
        <v>117</v>
      </c>
      <c r="G1083" s="250" t="s">
        <v>3980</v>
      </c>
      <c r="H1083" s="251" t="s">
        <v>4016</v>
      </c>
      <c r="I1083" s="257" t="s">
        <v>4017</v>
      </c>
      <c r="J1083" s="250" t="s">
        <v>4018</v>
      </c>
      <c r="K1083" s="254" t="s">
        <v>42</v>
      </c>
      <c r="L1083" s="255" t="s">
        <v>42</v>
      </c>
      <c r="M1083" s="51" t="s">
        <v>895</v>
      </c>
      <c r="N1083" s="153" t="s">
        <v>58</v>
      </c>
      <c r="O1083" s="259" t="s">
        <v>58</v>
      </c>
      <c r="P1083" s="35"/>
      <c r="Q1083" s="35"/>
      <c r="R1083" s="35"/>
      <c r="S1083" s="35"/>
      <c r="T1083" s="35"/>
      <c r="U1083" s="35"/>
      <c r="V1083" s="35"/>
      <c r="W1083" s="35"/>
      <c r="X1083" s="35"/>
      <c r="Y1083" s="35"/>
      <c r="Z1083" s="38" t="str">
        <f t="array" ref="Z1083">IFERROR(xlookup(C:C,'Follow up.1'!A:A,'Follow up.1'!AF:AF),"-")</f>
        <v>-</v>
      </c>
      <c r="AA1083" s="31"/>
      <c r="AB1083" s="31"/>
      <c r="AC1083" s="31"/>
      <c r="AD1083" s="31"/>
      <c r="AE1083" s="31"/>
      <c r="AF1083" s="31"/>
      <c r="AG1083" s="31"/>
      <c r="AH1083" s="31"/>
      <c r="AI1083" s="31"/>
      <c r="AJ1083" s="31"/>
      <c r="AK1083" s="31"/>
      <c r="AL1083" s="31"/>
      <c r="AM1083" s="31"/>
      <c r="AN1083" s="39" t="str">
        <f t="array" ref="AN1083">IFNA(TEXT(XLOOKUP(C:C,'Follow up.2'!B:B,'Follow up.2'!AF:AF),if(left(B1083,1)="3","x", "mm/yyyy")), "-")</f>
        <v>-</v>
      </c>
      <c r="AO1083" s="31"/>
      <c r="AP1083" s="27"/>
      <c r="AQ1083" s="3"/>
      <c r="AR1083" s="3"/>
      <c r="AS1083" s="3"/>
      <c r="AT1083" s="3"/>
      <c r="AU1083" s="3"/>
      <c r="AV1083" s="3"/>
      <c r="AW1083" s="3"/>
      <c r="AX1083" s="3"/>
      <c r="AY1083" s="3"/>
      <c r="AZ1083" s="3"/>
      <c r="BA1083" s="3"/>
      <c r="BB1083" s="3"/>
      <c r="BC1083" s="3"/>
      <c r="BD1083" s="3"/>
      <c r="BE1083" s="3"/>
      <c r="BF1083" s="3"/>
      <c r="BG1083" s="3"/>
      <c r="BH1083" s="3"/>
      <c r="BI1083" s="3"/>
    </row>
    <row r="1084" ht="12.75" customHeight="1">
      <c r="A1084" s="1"/>
      <c r="B1084" s="1" t="str">
        <f t="array" ref="B1084">ifna(iferror(xlookup(C:C,'1000'!A:A,'1000'!D:D),iferror(xlookup(C:C,'2000'!A:A,'2000'!D:D),xlookup(C:C,'3000'!A:A,'3000'!D:D))),"-")</f>
        <v>-</v>
      </c>
      <c r="C1084" s="256">
        <v>1004.0</v>
      </c>
      <c r="D1084" s="250" t="s">
        <v>4019</v>
      </c>
      <c r="E1084" s="250" t="s">
        <v>4020</v>
      </c>
      <c r="F1084" s="250" t="s">
        <v>117</v>
      </c>
      <c r="G1084" s="250" t="s">
        <v>3980</v>
      </c>
      <c r="H1084" s="28">
        <v>0.0</v>
      </c>
      <c r="I1084" s="257" t="s">
        <v>4021</v>
      </c>
      <c r="J1084" s="250" t="s">
        <v>4021</v>
      </c>
      <c r="K1084" s="254" t="s">
        <v>42</v>
      </c>
      <c r="L1084" s="255" t="s">
        <v>42</v>
      </c>
      <c r="M1084" s="51" t="s">
        <v>895</v>
      </c>
      <c r="N1084" s="153" t="s">
        <v>58</v>
      </c>
      <c r="O1084" s="259" t="s">
        <v>58</v>
      </c>
      <c r="P1084" s="35" t="s">
        <v>45</v>
      </c>
      <c r="Q1084" s="35" t="s">
        <v>45</v>
      </c>
      <c r="R1084" s="35" t="s">
        <v>106</v>
      </c>
      <c r="S1084" s="35"/>
      <c r="T1084" s="35"/>
      <c r="U1084" s="35"/>
      <c r="V1084" s="35"/>
      <c r="W1084" s="35"/>
      <c r="X1084" s="35"/>
      <c r="Y1084" s="35"/>
      <c r="Z1084" s="38" t="str">
        <f t="array" ref="Z1084">IFERROR(xlookup(C:C,'Follow up.1'!A:A,'Follow up.1'!AF:AF),"-")</f>
        <v>-</v>
      </c>
      <c r="AA1084" s="31"/>
      <c r="AB1084" s="31"/>
      <c r="AC1084" s="31"/>
      <c r="AD1084" s="31"/>
      <c r="AE1084" s="31"/>
      <c r="AF1084" s="31"/>
      <c r="AG1084" s="31"/>
      <c r="AH1084" s="31"/>
      <c r="AI1084" s="31"/>
      <c r="AJ1084" s="31"/>
      <c r="AK1084" s="31"/>
      <c r="AL1084" s="31"/>
      <c r="AM1084" s="31"/>
      <c r="AN1084" s="39" t="str">
        <f t="array" ref="AN1084">IFNA(TEXT(XLOOKUP(C:C,'Follow up.2'!B:B,'Follow up.2'!AF:AF),if(left(B1084,1)="3","x", "mm/yyyy")), "-")</f>
        <v>-</v>
      </c>
      <c r="AO1084" s="31"/>
      <c r="AP1084" s="27"/>
      <c r="AQ1084" s="3"/>
      <c r="AR1084" s="3"/>
      <c r="AS1084" s="3"/>
      <c r="AT1084" s="3"/>
      <c r="AU1084" s="3"/>
      <c r="AV1084" s="3"/>
      <c r="AW1084" s="3"/>
      <c r="AX1084" s="3"/>
      <c r="AY1084" s="3"/>
      <c r="AZ1084" s="3"/>
      <c r="BA1084" s="3"/>
      <c r="BB1084" s="3"/>
      <c r="BC1084" s="3"/>
      <c r="BD1084" s="3"/>
      <c r="BE1084" s="3"/>
      <c r="BF1084" s="3"/>
      <c r="BG1084" s="3"/>
      <c r="BH1084" s="3"/>
      <c r="BI1084" s="3"/>
    </row>
    <row r="1085" ht="12.75" customHeight="1">
      <c r="A1085" s="1"/>
      <c r="B1085" s="1" t="str">
        <f t="array" ref="B1085">ifna(iferror(xlookup(C:C,'1000'!A:A,'1000'!D:D),iferror(xlookup(C:C,'2000'!A:A,'2000'!D:D),xlookup(C:C,'3000'!A:A,'3000'!D:D))),"-")</f>
        <v>-</v>
      </c>
      <c r="C1085" s="256">
        <v>1049.0</v>
      </c>
      <c r="D1085" s="250" t="s">
        <v>4022</v>
      </c>
      <c r="E1085" s="250" t="s">
        <v>1531</v>
      </c>
      <c r="F1085" s="250" t="s">
        <v>117</v>
      </c>
      <c r="G1085" s="250" t="s">
        <v>3980</v>
      </c>
      <c r="H1085" s="251" t="s">
        <v>4023</v>
      </c>
      <c r="I1085" s="257">
        <v>0.0</v>
      </c>
      <c r="J1085" s="250" t="s">
        <v>4024</v>
      </c>
      <c r="K1085" s="254" t="s">
        <v>42</v>
      </c>
      <c r="L1085" s="255" t="s">
        <v>42</v>
      </c>
      <c r="M1085" s="51" t="s">
        <v>895</v>
      </c>
      <c r="N1085" s="153" t="s">
        <v>58</v>
      </c>
      <c r="O1085" s="259" t="s">
        <v>58</v>
      </c>
      <c r="P1085" s="35" t="s">
        <v>45</v>
      </c>
      <c r="Q1085" s="35" t="s">
        <v>1058</v>
      </c>
      <c r="R1085" s="35" t="s">
        <v>76</v>
      </c>
      <c r="S1085" s="35"/>
      <c r="T1085" s="35"/>
      <c r="U1085" s="35"/>
      <c r="V1085" s="35"/>
      <c r="W1085" s="35"/>
      <c r="X1085" s="35"/>
      <c r="Y1085" s="35"/>
      <c r="Z1085" s="38" t="str">
        <f t="array" ref="Z1085">IFERROR(xlookup(C:C,'Follow up.1'!A:A,'Follow up.1'!AF:AF),"-")</f>
        <v>-</v>
      </c>
      <c r="AA1085" s="31"/>
      <c r="AB1085" s="31"/>
      <c r="AC1085" s="31"/>
      <c r="AD1085" s="31"/>
      <c r="AE1085" s="31"/>
      <c r="AF1085" s="31"/>
      <c r="AG1085" s="31"/>
      <c r="AH1085" s="31"/>
      <c r="AI1085" s="31"/>
      <c r="AJ1085" s="31"/>
      <c r="AK1085" s="31"/>
      <c r="AL1085" s="31"/>
      <c r="AM1085" s="31"/>
      <c r="AN1085" s="39" t="str">
        <f t="array" ref="AN1085">IFNA(TEXT(XLOOKUP(C:C,'Follow up.2'!B:B,'Follow up.2'!AF:AF), "mm/yyyy"), "-")</f>
        <v>-</v>
      </c>
      <c r="AO1085" s="31"/>
      <c r="AP1085" s="27"/>
      <c r="AQ1085" s="3"/>
      <c r="AR1085" s="3"/>
      <c r="AS1085" s="3"/>
      <c r="AT1085" s="3"/>
      <c r="AU1085" s="3"/>
      <c r="AV1085" s="3"/>
      <c r="AW1085" s="3"/>
      <c r="AX1085" s="3"/>
      <c r="AY1085" s="3"/>
      <c r="AZ1085" s="3"/>
      <c r="BA1085" s="3"/>
      <c r="BB1085" s="3"/>
      <c r="BC1085" s="3"/>
      <c r="BD1085" s="3"/>
      <c r="BE1085" s="3"/>
      <c r="BF1085" s="3"/>
      <c r="BG1085" s="3"/>
      <c r="BH1085" s="3"/>
      <c r="BI1085" s="3"/>
    </row>
    <row r="1086" ht="12.75" customHeight="1">
      <c r="A1086" s="1"/>
      <c r="B1086" s="1" t="str">
        <f t="array" ref="B1086">ifna(iferror(xlookup(C:C,'1000'!A:A,'1000'!D:D),iferror(xlookup(C:C,'2000'!A:A,'2000'!D:D),xlookup(C:C,'3000'!A:A,'3000'!D:D))),"-")</f>
        <v>-</v>
      </c>
      <c r="C1086" s="256">
        <v>1077.0</v>
      </c>
      <c r="D1086" s="250" t="s">
        <v>3621</v>
      </c>
      <c r="E1086" s="250" t="s">
        <v>4025</v>
      </c>
      <c r="F1086" s="250" t="s">
        <v>117</v>
      </c>
      <c r="G1086" s="250" t="s">
        <v>3980</v>
      </c>
      <c r="H1086" s="251" t="s">
        <v>4026</v>
      </c>
      <c r="I1086" s="257" t="s">
        <v>4027</v>
      </c>
      <c r="J1086" s="250" t="s">
        <v>4028</v>
      </c>
      <c r="K1086" s="254" t="s">
        <v>42</v>
      </c>
      <c r="L1086" s="255" t="s">
        <v>42</v>
      </c>
      <c r="M1086" s="51" t="s">
        <v>895</v>
      </c>
      <c r="N1086" s="153" t="s">
        <v>58</v>
      </c>
      <c r="O1086" s="259" t="s">
        <v>58</v>
      </c>
      <c r="P1086" s="35" t="s">
        <v>76</v>
      </c>
      <c r="Q1086" s="35"/>
      <c r="R1086" s="35"/>
      <c r="S1086" s="35"/>
      <c r="T1086" s="35"/>
      <c r="U1086" s="35"/>
      <c r="V1086" s="35"/>
      <c r="W1086" s="35"/>
      <c r="X1086" s="35"/>
      <c r="Y1086" s="35"/>
      <c r="Z1086" s="38" t="str">
        <f t="array" ref="Z1086">IFERROR(xlookup(C:C,'Follow up.1'!A:A,'Follow up.1'!AF:AF),"-")</f>
        <v>-</v>
      </c>
      <c r="AA1086" s="31"/>
      <c r="AB1086" s="31"/>
      <c r="AC1086" s="31"/>
      <c r="AD1086" s="31"/>
      <c r="AE1086" s="31"/>
      <c r="AF1086" s="31"/>
      <c r="AG1086" s="31"/>
      <c r="AH1086" s="31"/>
      <c r="AI1086" s="31"/>
      <c r="AJ1086" s="31"/>
      <c r="AK1086" s="31"/>
      <c r="AL1086" s="31"/>
      <c r="AM1086" s="31"/>
      <c r="AN1086" s="39" t="str">
        <f t="array" ref="AN1086">IFNA(TEXT(XLOOKUP(C:C,'Follow up.2'!B:B,'Follow up.2'!AF:AF), "mm/yyyy"), "-")</f>
        <v>-</v>
      </c>
      <c r="AO1086" s="31"/>
      <c r="AP1086" s="27"/>
      <c r="AQ1086" s="3"/>
      <c r="AR1086" s="3"/>
      <c r="AS1086" s="3"/>
      <c r="AT1086" s="3"/>
      <c r="AU1086" s="3"/>
      <c r="AV1086" s="3"/>
      <c r="AW1086" s="3"/>
      <c r="AX1086" s="3"/>
      <c r="AY1086" s="3"/>
      <c r="AZ1086" s="3"/>
      <c r="BA1086" s="3"/>
      <c r="BB1086" s="3"/>
      <c r="BC1086" s="3"/>
      <c r="BD1086" s="3"/>
      <c r="BE1086" s="3"/>
      <c r="BF1086" s="3"/>
      <c r="BG1086" s="3"/>
      <c r="BH1086" s="3"/>
      <c r="BI1086" s="3"/>
    </row>
    <row r="1087" ht="12.75" customHeight="1">
      <c r="A1087" s="1"/>
      <c r="B1087" s="1" t="str">
        <f t="array" ref="B1087">ifna(iferror(xlookup(C:C,'1000'!A:A,'1000'!D:D),iferror(xlookup(C:C,'2000'!A:A,'2000'!D:D),xlookup(C:C,'3000'!A:A,'3000'!D:D))),"-")</f>
        <v>-</v>
      </c>
      <c r="C1087" s="260">
        <v>1119.0</v>
      </c>
      <c r="D1087" s="250" t="s">
        <v>4029</v>
      </c>
      <c r="E1087" s="261" t="s">
        <v>806</v>
      </c>
      <c r="F1087" s="250" t="s">
        <v>117</v>
      </c>
      <c r="G1087" s="261" t="s">
        <v>3980</v>
      </c>
      <c r="H1087" s="251" t="s">
        <v>4030</v>
      </c>
      <c r="I1087" s="262" t="s">
        <v>4031</v>
      </c>
      <c r="J1087" s="261" t="s">
        <v>4032</v>
      </c>
      <c r="K1087" s="254" t="s">
        <v>42</v>
      </c>
      <c r="L1087" s="255" t="s">
        <v>42</v>
      </c>
      <c r="M1087" s="51" t="s">
        <v>895</v>
      </c>
      <c r="N1087" s="153" t="s">
        <v>58</v>
      </c>
      <c r="O1087" s="259" t="s">
        <v>58</v>
      </c>
      <c r="P1087" s="35" t="s">
        <v>76</v>
      </c>
      <c r="Q1087" s="35"/>
      <c r="R1087" s="35"/>
      <c r="S1087" s="35"/>
      <c r="T1087" s="35"/>
      <c r="U1087" s="35"/>
      <c r="V1087" s="35"/>
      <c r="W1087" s="35"/>
      <c r="X1087" s="35"/>
      <c r="Y1087" s="35"/>
      <c r="Z1087" s="38" t="str">
        <f t="array" ref="Z1087">IFERROR(xlookup(C:C,'Follow up.1'!A:A,'Follow up.1'!AF:AF),"-")</f>
        <v>-</v>
      </c>
      <c r="AA1087" s="31"/>
      <c r="AB1087" s="31"/>
      <c r="AC1087" s="31"/>
      <c r="AD1087" s="31"/>
      <c r="AE1087" s="31"/>
      <c r="AF1087" s="31"/>
      <c r="AG1087" s="31"/>
      <c r="AH1087" s="31"/>
      <c r="AI1087" s="31"/>
      <c r="AJ1087" s="31"/>
      <c r="AK1087" s="31"/>
      <c r="AL1087" s="31"/>
      <c r="AM1087" s="31"/>
      <c r="AN1087" s="39" t="str">
        <f t="array" ref="AN1087">IFNA(TEXT(XLOOKUP(C:C,'Follow up.2'!B:B,'Follow up.2'!AF:AF), "mm/yyyy"), "-")</f>
        <v>-</v>
      </c>
      <c r="AO1087" s="31"/>
      <c r="AP1087" s="27"/>
      <c r="AQ1087" s="3"/>
      <c r="AR1087" s="3"/>
      <c r="AS1087" s="3"/>
      <c r="AT1087" s="3"/>
      <c r="AU1087" s="3"/>
      <c r="AV1087" s="3"/>
      <c r="AW1087" s="3"/>
      <c r="AX1087" s="3"/>
      <c r="AY1087" s="3"/>
      <c r="AZ1087" s="3"/>
      <c r="BA1087" s="3"/>
      <c r="BB1087" s="3"/>
      <c r="BC1087" s="3"/>
      <c r="BD1087" s="3"/>
      <c r="BE1087" s="3"/>
      <c r="BF1087" s="3"/>
      <c r="BG1087" s="3"/>
      <c r="BH1087" s="3"/>
      <c r="BI1087" s="3"/>
    </row>
    <row r="1088" ht="12.75" customHeight="1">
      <c r="A1088" s="1"/>
      <c r="B1088" s="1" t="str">
        <f t="array" ref="B1088">ifna(iferror(xlookup(C:C,'1000'!A:A,'1000'!D:D),iferror(xlookup(C:C,'2000'!A:A,'2000'!D:D),xlookup(C:C,'3000'!A:A,'3000'!D:D))),"-")</f>
        <v>-</v>
      </c>
      <c r="C1088" s="256">
        <v>1193.0</v>
      </c>
      <c r="D1088" s="250" t="s">
        <v>4033</v>
      </c>
      <c r="E1088" s="250" t="s">
        <v>4034</v>
      </c>
      <c r="F1088" s="250" t="s">
        <v>92</v>
      </c>
      <c r="G1088" s="250" t="s">
        <v>3980</v>
      </c>
      <c r="H1088" s="251" t="s">
        <v>531</v>
      </c>
      <c r="I1088" s="257" t="s">
        <v>531</v>
      </c>
      <c r="J1088" s="250" t="s">
        <v>4035</v>
      </c>
      <c r="K1088" s="254" t="s">
        <v>42</v>
      </c>
      <c r="L1088" s="255" t="s">
        <v>42</v>
      </c>
      <c r="M1088" s="51" t="s">
        <v>895</v>
      </c>
      <c r="N1088" s="153" t="s">
        <v>58</v>
      </c>
      <c r="O1088" s="259" t="s">
        <v>58</v>
      </c>
      <c r="P1088" s="35" t="s">
        <v>106</v>
      </c>
      <c r="Q1088" s="35"/>
      <c r="R1088" s="35"/>
      <c r="S1088" s="35"/>
      <c r="T1088" s="35"/>
      <c r="U1088" s="35"/>
      <c r="V1088" s="35"/>
      <c r="W1088" s="35"/>
      <c r="X1088" s="35"/>
      <c r="Y1088" s="35"/>
      <c r="Z1088" s="38" t="str">
        <f t="array" ref="Z1088">IFERROR(xlookup(C:C,'Follow up.1'!A:A,'Follow up.1'!AF:AF),"-")</f>
        <v>-</v>
      </c>
      <c r="AA1088" s="31"/>
      <c r="AB1088" s="31"/>
      <c r="AC1088" s="31"/>
      <c r="AD1088" s="31"/>
      <c r="AE1088" s="31"/>
      <c r="AF1088" s="31"/>
      <c r="AG1088" s="31"/>
      <c r="AH1088" s="31"/>
      <c r="AI1088" s="31"/>
      <c r="AJ1088" s="31"/>
      <c r="AK1088" s="31"/>
      <c r="AL1088" s="31"/>
      <c r="AM1088" s="31"/>
      <c r="AN1088" s="39" t="str">
        <f t="array" ref="AN1088">IFNA(TEXT(XLOOKUP(C:C,'Follow up.2'!B:B,'Follow up.2'!AF:AF), "mm/yyyy"), "-")</f>
        <v>-</v>
      </c>
      <c r="AO1088" s="31"/>
      <c r="AP1088" s="27"/>
      <c r="AQ1088" s="3"/>
      <c r="AR1088" s="3"/>
      <c r="AS1088" s="3"/>
      <c r="AT1088" s="3"/>
      <c r="AU1088" s="3"/>
      <c r="AV1088" s="3"/>
      <c r="AW1088" s="3"/>
      <c r="AX1088" s="3"/>
      <c r="AY1088" s="3"/>
      <c r="AZ1088" s="3"/>
      <c r="BA1088" s="3"/>
      <c r="BB1088" s="3"/>
      <c r="BC1088" s="3"/>
      <c r="BD1088" s="3"/>
      <c r="BE1088" s="3"/>
      <c r="BF1088" s="3"/>
      <c r="BG1088" s="3"/>
      <c r="BH1088" s="3"/>
      <c r="BI1088" s="3"/>
    </row>
    <row r="1089" ht="12.75" customHeight="1">
      <c r="A1089" s="1"/>
      <c r="B1089" s="1">
        <f t="array" ref="B1089">ifna(iferror(xlookup(C:C,'1000'!A:A,'1000'!D:D),iferror(xlookup(C:C,'2000'!A:A,'2000'!D:D),xlookup(C:C,'3000'!A:A,'3000'!D:D))),"-")</f>
        <v>2025</v>
      </c>
      <c r="C1089" s="256">
        <v>787.0</v>
      </c>
      <c r="D1089" s="250" t="s">
        <v>4036</v>
      </c>
      <c r="E1089" s="250" t="s">
        <v>4037</v>
      </c>
      <c r="F1089" s="250" t="s">
        <v>117</v>
      </c>
      <c r="G1089" s="250" t="s">
        <v>446</v>
      </c>
      <c r="H1089" s="28" t="s">
        <v>1390</v>
      </c>
      <c r="I1089" s="257" t="s">
        <v>4038</v>
      </c>
      <c r="J1089" s="250" t="s">
        <v>2773</v>
      </c>
      <c r="K1089" s="254" t="s">
        <v>42</v>
      </c>
      <c r="L1089" s="255" t="s">
        <v>42</v>
      </c>
      <c r="M1089" s="31"/>
      <c r="N1089" s="153" t="s">
        <v>58</v>
      </c>
      <c r="O1089" s="259" t="s">
        <v>58</v>
      </c>
      <c r="P1089" s="35" t="s">
        <v>46</v>
      </c>
      <c r="Q1089" s="35" t="s">
        <v>46</v>
      </c>
      <c r="R1089" s="35" t="s">
        <v>46</v>
      </c>
      <c r="S1089" s="35" t="s">
        <v>46</v>
      </c>
      <c r="T1089" s="35" t="s">
        <v>46</v>
      </c>
      <c r="U1089" s="35" t="s">
        <v>46</v>
      </c>
      <c r="V1089" s="65" t="s">
        <v>45</v>
      </c>
      <c r="W1089" s="35" t="s">
        <v>46</v>
      </c>
      <c r="X1089" s="35" t="s">
        <v>46</v>
      </c>
      <c r="Y1089" s="35" t="s">
        <v>46</v>
      </c>
      <c r="Z1089" s="38" t="str">
        <f t="array" ref="Z1089">IFERROR(xlookup(C:C,'Follow up.1'!A:A,'Follow up.1'!AF:AF),"-")</f>
        <v>-</v>
      </c>
      <c r="AA1089" s="31"/>
      <c r="AB1089" s="31"/>
      <c r="AC1089" s="31"/>
      <c r="AD1089" s="31"/>
      <c r="AE1089" s="31"/>
      <c r="AF1089" s="31"/>
      <c r="AG1089" s="31"/>
      <c r="AH1089" s="31"/>
      <c r="AI1089" s="31"/>
      <c r="AJ1089" s="31"/>
      <c r="AK1089" s="31"/>
      <c r="AL1089" s="31"/>
      <c r="AM1089" s="31"/>
      <c r="AN1089" s="39" t="str">
        <f t="array" ref="AN1089">IFNA(TEXT(XLOOKUP(C:C,'Follow up.2'!B:B,'Follow up.2'!AF:AF),if(left(B1089,1)="3","x", "mm/yyyy")), "-")</f>
        <v>-</v>
      </c>
      <c r="AO1089" s="31"/>
      <c r="AP1089" s="27"/>
      <c r="AQ1089" s="3"/>
      <c r="AR1089" s="3"/>
      <c r="AS1089" s="3"/>
      <c r="AT1089" s="3"/>
      <c r="AU1089" s="3"/>
      <c r="AV1089" s="3"/>
      <c r="AW1089" s="3"/>
      <c r="AX1089" s="3"/>
      <c r="AY1089" s="3"/>
      <c r="AZ1089" s="3"/>
      <c r="BA1089" s="3"/>
      <c r="BB1089" s="3"/>
      <c r="BC1089" s="3"/>
      <c r="BD1089" s="3"/>
      <c r="BE1089" s="3"/>
      <c r="BF1089" s="3"/>
      <c r="BG1089" s="3"/>
      <c r="BH1089" s="3"/>
      <c r="BI1089" s="3"/>
    </row>
    <row r="1090" ht="12.75" customHeight="1">
      <c r="A1090" s="1"/>
      <c r="B1090" s="1">
        <f t="array" ref="B1090">ifna(iferror(xlookup(C:C,'1000'!A:A,'1000'!D:D),iferror(xlookup(C:C,'2000'!A:A,'2000'!D:D),xlookup(C:C,'3000'!A:A,'3000'!D:D))),"-")</f>
        <v>2034</v>
      </c>
      <c r="C1090" s="256">
        <v>816.0</v>
      </c>
      <c r="D1090" s="250" t="s">
        <v>4039</v>
      </c>
      <c r="E1090" s="250" t="s">
        <v>4040</v>
      </c>
      <c r="F1090" s="250" t="s">
        <v>117</v>
      </c>
      <c r="G1090" s="250" t="s">
        <v>446</v>
      </c>
      <c r="H1090" s="251" t="s">
        <v>4041</v>
      </c>
      <c r="I1090" s="257" t="s">
        <v>4042</v>
      </c>
      <c r="J1090" s="250" t="s">
        <v>4043</v>
      </c>
      <c r="K1090" s="254" t="s">
        <v>4044</v>
      </c>
      <c r="L1090" s="255" t="s">
        <v>4044</v>
      </c>
      <c r="M1090" s="32" t="s">
        <v>4045</v>
      </c>
      <c r="N1090" s="33" t="s">
        <v>58</v>
      </c>
      <c r="O1090" s="263" t="s">
        <v>654</v>
      </c>
      <c r="P1090" s="131" t="s">
        <v>45</v>
      </c>
      <c r="Q1090" s="131" t="s">
        <v>45</v>
      </c>
      <c r="R1090" s="35" t="s">
        <v>45</v>
      </c>
      <c r="S1090" s="35" t="s">
        <v>45</v>
      </c>
      <c r="T1090" s="35" t="s">
        <v>45</v>
      </c>
      <c r="U1090" s="35" t="s">
        <v>45</v>
      </c>
      <c r="V1090" s="35" t="s">
        <v>45</v>
      </c>
      <c r="W1090" s="35" t="s">
        <v>45</v>
      </c>
      <c r="X1090" s="35" t="s">
        <v>45</v>
      </c>
      <c r="Y1090" s="35" t="s">
        <v>45</v>
      </c>
      <c r="Z1090" s="38" t="str">
        <f t="array" ref="Z1090">IFERROR(xlookup(C:C,'Follow up.1'!A:A,'Follow up.1'!AF:AF),"-")</f>
        <v> 8/25</v>
      </c>
      <c r="AA1090" s="32" t="s">
        <v>89</v>
      </c>
      <c r="AB1090" s="31"/>
      <c r="AC1090" s="31"/>
      <c r="AD1090" s="31"/>
      <c r="AE1090" s="31"/>
      <c r="AF1090" s="31"/>
      <c r="AG1090" s="31"/>
      <c r="AH1090" s="31"/>
      <c r="AI1090" s="31"/>
      <c r="AJ1090" s="31"/>
      <c r="AK1090" s="31"/>
      <c r="AL1090" s="31"/>
      <c r="AM1090" s="31"/>
      <c r="AN1090" s="39" t="str">
        <f t="array" ref="AN1090">IFNA(TEXT(XLOOKUP(C:C,'Follow up.2'!B:B,'Follow up.2'!AF:AF),if(left(B1090,1)="3","x", "mm/yyyy")), "-")</f>
        <v/>
      </c>
      <c r="AO1090" s="31"/>
      <c r="AP1090" s="27"/>
      <c r="AQ1090" s="3"/>
      <c r="AR1090" s="3"/>
      <c r="AS1090" s="3"/>
      <c r="AT1090" s="3"/>
      <c r="AU1090" s="3"/>
      <c r="AV1090" s="3"/>
      <c r="AW1090" s="13"/>
      <c r="AX1090" s="13"/>
      <c r="AY1090" s="13"/>
      <c r="AZ1090" s="13"/>
      <c r="BA1090" s="13"/>
      <c r="BB1090" s="13"/>
      <c r="BC1090" s="13"/>
      <c r="BD1090" s="13"/>
      <c r="BE1090" s="13"/>
      <c r="BF1090" s="13"/>
      <c r="BG1090" s="13"/>
      <c r="BH1090" s="13"/>
      <c r="BI1090" s="13"/>
    </row>
    <row r="1091" ht="12.75" customHeight="1">
      <c r="A1091" s="1"/>
      <c r="B1091" s="1">
        <f t="array" ref="B1091">ifna(iferror(xlookup(C:C,'1000'!A:A,'1000'!D:D),iferror(xlookup(C:C,'2000'!A:A,'2000'!D:D),xlookup(C:C,'3000'!A:A,'3000'!D:D))),"-")</f>
        <v>2041</v>
      </c>
      <c r="C1091" s="256">
        <v>983.0</v>
      </c>
      <c r="D1091" s="250" t="s">
        <v>2673</v>
      </c>
      <c r="E1091" s="250" t="s">
        <v>4046</v>
      </c>
      <c r="F1091" s="250" t="s">
        <v>117</v>
      </c>
      <c r="G1091" s="250" t="s">
        <v>446</v>
      </c>
      <c r="H1091" s="251" t="s">
        <v>4047</v>
      </c>
      <c r="I1091" s="257" t="s">
        <v>4048</v>
      </c>
      <c r="J1091" s="258">
        <v>4.846198459E9</v>
      </c>
      <c r="K1091" s="254" t="s">
        <v>42</v>
      </c>
      <c r="L1091" s="255" t="s">
        <v>42</v>
      </c>
      <c r="M1091" s="32" t="s">
        <v>4049</v>
      </c>
      <c r="N1091" s="33" t="s">
        <v>654</v>
      </c>
      <c r="O1091" s="263" t="s">
        <v>654</v>
      </c>
      <c r="P1091" s="35" t="s">
        <v>45</v>
      </c>
      <c r="Q1091" s="35" t="s">
        <v>45</v>
      </c>
      <c r="R1091" s="35" t="s">
        <v>45</v>
      </c>
      <c r="S1091" s="35" t="s">
        <v>45</v>
      </c>
      <c r="T1091" s="35" t="s">
        <v>45</v>
      </c>
      <c r="U1091" s="35" t="s">
        <v>46</v>
      </c>
      <c r="V1091" s="65" t="s">
        <v>45</v>
      </c>
      <c r="W1091" s="35" t="s">
        <v>46</v>
      </c>
      <c r="X1091" s="35" t="s">
        <v>46</v>
      </c>
      <c r="Y1091" s="35" t="s">
        <v>76</v>
      </c>
      <c r="Z1091" s="38" t="str">
        <f t="array" ref="Z1091">IFERROR(xlookup(C:C,'Follow up.1'!A:A,'Follow up.1'!AF:AF),"-")</f>
        <v> 9/25</v>
      </c>
      <c r="AA1091" s="32" t="s">
        <v>47</v>
      </c>
      <c r="AB1091" s="32" t="s">
        <v>87</v>
      </c>
      <c r="AC1091" s="32" t="s">
        <v>87</v>
      </c>
      <c r="AD1091" s="32" t="s">
        <v>87</v>
      </c>
      <c r="AE1091" s="32"/>
      <c r="AF1091" s="32" t="s">
        <v>654</v>
      </c>
      <c r="AG1091" s="32" t="s">
        <v>654</v>
      </c>
      <c r="AH1091" s="32"/>
      <c r="AI1091" s="32" t="s">
        <v>654</v>
      </c>
      <c r="AJ1091" s="32" t="s">
        <v>654</v>
      </c>
      <c r="AK1091" s="32" t="s">
        <v>654</v>
      </c>
      <c r="AL1091" s="32" t="s">
        <v>654</v>
      </c>
      <c r="AM1091" s="32"/>
      <c r="AN1091" s="39" t="str">
        <f t="array" ref="AN1091">IFNA(TEXT(XLOOKUP(C:C,'Follow up.2'!B:B,'Follow up.2'!AF:AF),if(left(B1091,1)="3","x", "mm/yyyy")), "-")</f>
        <v/>
      </c>
      <c r="AO1091" s="31"/>
      <c r="AP1091" s="27"/>
      <c r="AQ1091" s="3"/>
      <c r="AR1091" s="3"/>
      <c r="AS1091" s="3"/>
      <c r="AT1091" s="3"/>
      <c r="AU1091" s="3"/>
      <c r="AV1091" s="3"/>
      <c r="AW1091" s="13"/>
      <c r="AX1091" s="13"/>
      <c r="AY1091" s="13"/>
      <c r="AZ1091" s="13"/>
      <c r="BA1091" s="13"/>
      <c r="BB1091" s="13"/>
      <c r="BC1091" s="13"/>
      <c r="BD1091" s="13"/>
      <c r="BE1091" s="13"/>
      <c r="BF1091" s="13"/>
      <c r="BG1091" s="13"/>
      <c r="BH1091" s="13"/>
      <c r="BI1091" s="13"/>
    </row>
    <row r="1092" ht="12.75" customHeight="1">
      <c r="A1092" s="1"/>
      <c r="B1092" s="1" t="str">
        <f t="array" ref="B1092">ifna(iferror(xlookup(C:C,'1000'!A:A,'1000'!D:D),iferror(xlookup(C:C,'2000'!A:A,'2000'!D:D),xlookup(C:C,'3000'!A:A,'3000'!D:D))),"-")</f>
        <v>-</v>
      </c>
      <c r="C1092" s="256">
        <v>670.0</v>
      </c>
      <c r="D1092" s="250" t="s">
        <v>4050</v>
      </c>
      <c r="E1092" s="250" t="s">
        <v>4051</v>
      </c>
      <c r="F1092" s="250" t="s">
        <v>117</v>
      </c>
      <c r="G1092" s="250" t="s">
        <v>446</v>
      </c>
      <c r="H1092" s="251" t="s">
        <v>4052</v>
      </c>
      <c r="I1092" s="257" t="s">
        <v>4053</v>
      </c>
      <c r="J1092" s="250" t="s">
        <v>4054</v>
      </c>
      <c r="K1092" s="254" t="s">
        <v>3046</v>
      </c>
      <c r="L1092" s="255" t="s">
        <v>3046</v>
      </c>
      <c r="M1092" s="31"/>
      <c r="N1092" s="153" t="s">
        <v>58</v>
      </c>
      <c r="O1092" s="259" t="s">
        <v>58</v>
      </c>
      <c r="P1092" s="35"/>
      <c r="Q1092" s="35"/>
      <c r="R1092" s="35"/>
      <c r="S1092" s="35"/>
      <c r="T1092" s="35"/>
      <c r="U1092" s="35"/>
      <c r="V1092" s="35"/>
      <c r="W1092" s="35"/>
      <c r="X1092" s="35"/>
      <c r="Y1092" s="35"/>
      <c r="Z1092" s="38" t="str">
        <f t="array" ref="Z1092">IFERROR(xlookup(C:C,'Follow up.1'!A:A,'Follow up.1'!AF:AF),"-")</f>
        <v>-</v>
      </c>
      <c r="AA1092" s="31"/>
      <c r="AB1092" s="31"/>
      <c r="AC1092" s="31"/>
      <c r="AD1092" s="31"/>
      <c r="AE1092" s="31"/>
      <c r="AF1092" s="31"/>
      <c r="AG1092" s="31"/>
      <c r="AH1092" s="31"/>
      <c r="AI1092" s="31"/>
      <c r="AJ1092" s="31"/>
      <c r="AK1092" s="31"/>
      <c r="AL1092" s="31"/>
      <c r="AM1092" s="31"/>
      <c r="AN1092" s="39" t="str">
        <f t="array" ref="AN1092">IFNA(TEXT(XLOOKUP(C:C,'Follow up.2'!B:B,'Follow up.2'!AF:AF),if(left(B1092,1)="3","x", "mm/yyyy")), "-")</f>
        <v>-</v>
      </c>
      <c r="AO1092" s="31"/>
      <c r="AP1092" s="27"/>
      <c r="AQ1092" s="3"/>
      <c r="AR1092" s="3"/>
      <c r="AS1092" s="3"/>
      <c r="AT1092" s="3"/>
      <c r="AU1092" s="3"/>
      <c r="AV1092" s="3"/>
      <c r="AW1092" s="3"/>
      <c r="AX1092" s="3"/>
      <c r="AY1092" s="3"/>
      <c r="AZ1092" s="3"/>
      <c r="BA1092" s="3"/>
      <c r="BB1092" s="3"/>
      <c r="BC1092" s="3"/>
      <c r="BD1092" s="3"/>
      <c r="BE1092" s="3"/>
      <c r="BF1092" s="3"/>
      <c r="BG1092" s="3"/>
      <c r="BH1092" s="3"/>
      <c r="BI1092" s="3"/>
    </row>
    <row r="1093" ht="12.75" customHeight="1">
      <c r="A1093" s="1"/>
      <c r="B1093" s="1" t="str">
        <f t="array" ref="B1093">ifna(iferror(xlookup(C:C,'1000'!A:A,'1000'!D:D),iferror(xlookup(C:C,'2000'!A:A,'2000'!D:D),xlookup(C:C,'3000'!A:A,'3000'!D:D))),"-")</f>
        <v>-</v>
      </c>
      <c r="C1093" s="256">
        <v>741.0</v>
      </c>
      <c r="D1093" s="250" t="s">
        <v>4055</v>
      </c>
      <c r="E1093" s="250" t="s">
        <v>4056</v>
      </c>
      <c r="F1093" s="250" t="s">
        <v>117</v>
      </c>
      <c r="G1093" s="250" t="s">
        <v>446</v>
      </c>
      <c r="H1093" s="251" t="s">
        <v>4057</v>
      </c>
      <c r="I1093" s="257">
        <v>0.0</v>
      </c>
      <c r="J1093" s="250" t="s">
        <v>4058</v>
      </c>
      <c r="K1093" s="254" t="s">
        <v>42</v>
      </c>
      <c r="L1093" s="255" t="s">
        <v>42</v>
      </c>
      <c r="M1093" s="51" t="s">
        <v>895</v>
      </c>
      <c r="N1093" s="153" t="s">
        <v>58</v>
      </c>
      <c r="O1093" s="259" t="s">
        <v>58</v>
      </c>
      <c r="P1093" s="35"/>
      <c r="Q1093" s="35"/>
      <c r="R1093" s="35"/>
      <c r="S1093" s="35"/>
      <c r="T1093" s="35"/>
      <c r="U1093" s="35"/>
      <c r="V1093" s="35"/>
      <c r="W1093" s="35"/>
      <c r="X1093" s="35"/>
      <c r="Y1093" s="35"/>
      <c r="Z1093" s="38" t="str">
        <f t="array" ref="Z1093">IFERROR(xlookup(C:C,'Follow up.1'!A:A,'Follow up.1'!AF:AF),"-")</f>
        <v>-</v>
      </c>
      <c r="AA1093" s="31"/>
      <c r="AB1093" s="31"/>
      <c r="AC1093" s="31"/>
      <c r="AD1093" s="31"/>
      <c r="AE1093" s="31"/>
      <c r="AF1093" s="31"/>
      <c r="AG1093" s="31"/>
      <c r="AH1093" s="31"/>
      <c r="AI1093" s="31"/>
      <c r="AJ1093" s="31"/>
      <c r="AK1093" s="31"/>
      <c r="AL1093" s="31"/>
      <c r="AM1093" s="31"/>
      <c r="AN1093" s="39" t="str">
        <f t="array" ref="AN1093">IFNA(TEXT(XLOOKUP(C:C,'Follow up.2'!B:B,'Follow up.2'!AF:AF),if(left(B1093,1)="3","x", "mm/yyyy")), "-")</f>
        <v>-</v>
      </c>
      <c r="AO1093" s="31"/>
      <c r="AP1093" s="27"/>
      <c r="AQ1093" s="3"/>
      <c r="AR1093" s="3"/>
      <c r="AS1093" s="3"/>
      <c r="AT1093" s="3"/>
      <c r="AU1093" s="3"/>
      <c r="AV1093" s="3"/>
      <c r="AW1093" s="3"/>
      <c r="AX1093" s="3"/>
      <c r="AY1093" s="3"/>
      <c r="AZ1093" s="3"/>
      <c r="BA1093" s="3"/>
      <c r="BB1093" s="3"/>
      <c r="BC1093" s="3"/>
      <c r="BD1093" s="3"/>
      <c r="BE1093" s="3"/>
      <c r="BF1093" s="3"/>
      <c r="BG1093" s="3"/>
      <c r="BH1093" s="3"/>
      <c r="BI1093" s="3"/>
    </row>
    <row r="1094" ht="12.75" customHeight="1">
      <c r="A1094" s="1"/>
      <c r="B1094" s="1" t="str">
        <f t="array" ref="B1094">ifna(iferror(xlookup(C:C,'1000'!A:A,'1000'!D:D),iferror(xlookup(C:C,'2000'!A:A,'2000'!D:D),xlookup(C:C,'3000'!A:A,'3000'!D:D))),"-")</f>
        <v>-</v>
      </c>
      <c r="C1094" s="256">
        <v>907.0</v>
      </c>
      <c r="D1094" s="250" t="s">
        <v>4059</v>
      </c>
      <c r="E1094" s="250" t="s">
        <v>4060</v>
      </c>
      <c r="F1094" s="250" t="s">
        <v>117</v>
      </c>
      <c r="G1094" s="250" t="s">
        <v>446</v>
      </c>
      <c r="H1094" s="251" t="s">
        <v>4061</v>
      </c>
      <c r="I1094" s="257">
        <v>0.0</v>
      </c>
      <c r="J1094" s="250" t="s">
        <v>4062</v>
      </c>
      <c r="K1094" s="254" t="s">
        <v>42</v>
      </c>
      <c r="L1094" s="250" t="s">
        <v>42</v>
      </c>
      <c r="M1094" s="51" t="s">
        <v>895</v>
      </c>
      <c r="N1094" s="153" t="s">
        <v>58</v>
      </c>
      <c r="O1094" s="259" t="s">
        <v>58</v>
      </c>
      <c r="P1094" s="66"/>
      <c r="Q1094" s="66"/>
      <c r="R1094" s="66"/>
      <c r="S1094" s="66"/>
      <c r="T1094" s="66"/>
      <c r="U1094" s="66"/>
      <c r="V1094" s="66"/>
      <c r="W1094" s="66"/>
      <c r="X1094" s="66"/>
      <c r="Y1094" s="66"/>
      <c r="Z1094" s="38" t="str">
        <f t="array" ref="Z1094">IFERROR(xlookup(C:C,'Follow up.1'!A:A,'Follow up.1'!AF:AF),"-")</f>
        <v>-</v>
      </c>
      <c r="AA1094" s="27"/>
      <c r="AB1094" s="27"/>
      <c r="AC1094" s="27"/>
      <c r="AD1094" s="27"/>
      <c r="AE1094" s="27"/>
      <c r="AF1094" s="27"/>
      <c r="AG1094" s="27"/>
      <c r="AH1094" s="27"/>
      <c r="AI1094" s="27"/>
      <c r="AJ1094" s="27"/>
      <c r="AK1094" s="27"/>
      <c r="AL1094" s="27"/>
      <c r="AM1094" s="27"/>
      <c r="AN1094" s="39" t="str">
        <f t="array" ref="AN1094">IFNA(TEXT(XLOOKUP(C:C,'Follow up.2'!B:B,'Follow up.2'!AF:AF),if(left(B1094,1)="3","x", "mm/yyyy")), "-")</f>
        <v>-</v>
      </c>
      <c r="AO1094" s="27"/>
      <c r="AP1094" s="27"/>
      <c r="AQ1094" s="3"/>
      <c r="AR1094" s="3"/>
      <c r="AS1094" s="3"/>
      <c r="AT1094" s="3"/>
      <c r="AU1094" s="3"/>
      <c r="AV1094" s="3"/>
      <c r="AW1094" s="3"/>
      <c r="AX1094" s="3"/>
      <c r="AY1094" s="3"/>
      <c r="AZ1094" s="3"/>
      <c r="BA1094" s="3"/>
      <c r="BB1094" s="3"/>
      <c r="BC1094" s="3"/>
      <c r="BD1094" s="3"/>
      <c r="BE1094" s="3"/>
      <c r="BF1094" s="3"/>
      <c r="BG1094" s="3"/>
      <c r="BH1094" s="3"/>
      <c r="BI1094" s="3"/>
    </row>
    <row r="1095" ht="12.75" customHeight="1">
      <c r="A1095" s="1"/>
      <c r="B1095" s="1" t="str">
        <f t="array" ref="B1095">ifna(iferror(xlookup(C:C,'1000'!A:A,'1000'!D:D),iferror(xlookup(C:C,'2000'!A:A,'2000'!D:D),xlookup(C:C,'3000'!A:A,'3000'!D:D))),"-")</f>
        <v>-</v>
      </c>
      <c r="C1095" s="256">
        <v>926.0</v>
      </c>
      <c r="D1095" s="250" t="s">
        <v>4063</v>
      </c>
      <c r="E1095" s="250" t="s">
        <v>4064</v>
      </c>
      <c r="F1095" s="250" t="s">
        <v>117</v>
      </c>
      <c r="G1095" s="250" t="s">
        <v>446</v>
      </c>
      <c r="H1095" s="28" t="s">
        <v>4065</v>
      </c>
      <c r="I1095" s="257">
        <v>0.0</v>
      </c>
      <c r="J1095" s="250" t="s">
        <v>4066</v>
      </c>
      <c r="K1095" s="254" t="s">
        <v>42</v>
      </c>
      <c r="L1095" s="250" t="s">
        <v>42</v>
      </c>
      <c r="M1095" s="51" t="s">
        <v>895</v>
      </c>
      <c r="N1095" s="153" t="s">
        <v>58</v>
      </c>
      <c r="O1095" s="259" t="s">
        <v>58</v>
      </c>
      <c r="P1095" s="35" t="s">
        <v>46</v>
      </c>
      <c r="Q1095" s="66" t="s">
        <v>46</v>
      </c>
      <c r="R1095" s="66" t="s">
        <v>45</v>
      </c>
      <c r="S1095" s="66"/>
      <c r="T1095" s="66"/>
      <c r="U1095" s="66"/>
      <c r="V1095" s="66"/>
      <c r="W1095" s="66"/>
      <c r="X1095" s="66"/>
      <c r="Y1095" s="66"/>
      <c r="Z1095" s="38" t="str">
        <f t="array" ref="Z1095">IFERROR(xlookup(C:C,'Follow up.1'!A:A,'Follow up.1'!AF:AF),"-")</f>
        <v>-</v>
      </c>
      <c r="AA1095" s="27"/>
      <c r="AB1095" s="27"/>
      <c r="AC1095" s="27"/>
      <c r="AD1095" s="27"/>
      <c r="AE1095" s="27"/>
      <c r="AF1095" s="27"/>
      <c r="AG1095" s="27"/>
      <c r="AH1095" s="27"/>
      <c r="AI1095" s="27"/>
      <c r="AJ1095" s="27"/>
      <c r="AK1095" s="27"/>
      <c r="AL1095" s="27"/>
      <c r="AM1095" s="27"/>
      <c r="AN1095" s="39" t="str">
        <f t="array" ref="AN1095">IFNA(TEXT(XLOOKUP(C:C,'Follow up.2'!B:B,'Follow up.2'!AF:AF),if(left(B1095,1)="3","x", "mm/yyyy")), "-")</f>
        <v>-</v>
      </c>
      <c r="AO1095" s="27"/>
      <c r="AP1095" s="27"/>
      <c r="AQ1095" s="3"/>
      <c r="AR1095" s="3"/>
      <c r="AS1095" s="3"/>
      <c r="AT1095" s="3"/>
      <c r="AU1095" s="3"/>
      <c r="AV1095" s="3"/>
      <c r="AW1095" s="3"/>
      <c r="AX1095" s="3"/>
      <c r="AY1095" s="3"/>
      <c r="AZ1095" s="3"/>
      <c r="BA1095" s="3"/>
      <c r="BB1095" s="3"/>
      <c r="BC1095" s="3"/>
      <c r="BD1095" s="3"/>
      <c r="BE1095" s="3"/>
      <c r="BF1095" s="3"/>
      <c r="BG1095" s="3"/>
      <c r="BH1095" s="3"/>
      <c r="BI1095" s="3"/>
    </row>
    <row r="1096" ht="12.75" customHeight="1">
      <c r="A1096" s="1"/>
      <c r="B1096" s="1" t="str">
        <f t="array" ref="B1096">ifna(iferror(xlookup(C:C,'1000'!A:A,'1000'!D:D),iferror(xlookup(C:C,'2000'!A:A,'2000'!D:D),xlookup(C:C,'3000'!A:A,'3000'!D:D))),"-")</f>
        <v>-</v>
      </c>
      <c r="C1096" s="256">
        <v>1045.0</v>
      </c>
      <c r="D1096" s="250" t="s">
        <v>4067</v>
      </c>
      <c r="E1096" s="250" t="s">
        <v>4068</v>
      </c>
      <c r="F1096" s="250" t="s">
        <v>117</v>
      </c>
      <c r="G1096" s="250" t="s">
        <v>446</v>
      </c>
      <c r="H1096" s="251" t="s">
        <v>4069</v>
      </c>
      <c r="I1096" s="257" t="s">
        <v>4070</v>
      </c>
      <c r="J1096" s="250" t="s">
        <v>4071</v>
      </c>
      <c r="K1096" s="254" t="s">
        <v>42</v>
      </c>
      <c r="L1096" s="255" t="s">
        <v>42</v>
      </c>
      <c r="M1096" s="51" t="s">
        <v>895</v>
      </c>
      <c r="N1096" s="153" t="s">
        <v>58</v>
      </c>
      <c r="O1096" s="259" t="s">
        <v>58</v>
      </c>
      <c r="P1096" s="35" t="s">
        <v>45</v>
      </c>
      <c r="Q1096" s="35"/>
      <c r="R1096" s="35"/>
      <c r="S1096" s="35"/>
      <c r="T1096" s="35"/>
      <c r="U1096" s="35"/>
      <c r="V1096" s="35"/>
      <c r="W1096" s="35"/>
      <c r="X1096" s="35"/>
      <c r="Y1096" s="35"/>
      <c r="Z1096" s="38" t="str">
        <f t="array" ref="Z1096">IFERROR(xlookup(C:C,'Follow up.1'!A:A,'Follow up.1'!AF:AF),"-")</f>
        <v>-</v>
      </c>
      <c r="AA1096" s="31"/>
      <c r="AB1096" s="31"/>
      <c r="AC1096" s="31"/>
      <c r="AD1096" s="31"/>
      <c r="AE1096" s="31"/>
      <c r="AF1096" s="31"/>
      <c r="AG1096" s="31"/>
      <c r="AH1096" s="31"/>
      <c r="AI1096" s="31"/>
      <c r="AJ1096" s="31"/>
      <c r="AK1096" s="31"/>
      <c r="AL1096" s="31"/>
      <c r="AM1096" s="31"/>
      <c r="AN1096" s="39" t="str">
        <f t="array" ref="AN1096">IFNA(TEXT(XLOOKUP(C:C,'Follow up.2'!B:B,'Follow up.2'!AF:AF), "mm/yyyy"), "-")</f>
        <v>-</v>
      </c>
      <c r="AO1096" s="31"/>
      <c r="AP1096" s="27"/>
      <c r="AQ1096" s="3"/>
      <c r="AR1096" s="3"/>
      <c r="AS1096" s="3"/>
      <c r="AT1096" s="3"/>
      <c r="AU1096" s="3"/>
      <c r="AV1096" s="3"/>
      <c r="AW1096" s="3"/>
      <c r="AX1096" s="3"/>
      <c r="AY1096" s="3"/>
      <c r="AZ1096" s="3"/>
      <c r="BA1096" s="3"/>
      <c r="BB1096" s="3"/>
      <c r="BC1096" s="3"/>
      <c r="BD1096" s="3"/>
      <c r="BE1096" s="3"/>
      <c r="BF1096" s="3"/>
      <c r="BG1096" s="3"/>
      <c r="BH1096" s="3"/>
      <c r="BI1096" s="3"/>
    </row>
    <row r="1097" ht="12.75" customHeight="1">
      <c r="A1097" s="1"/>
      <c r="B1097" s="1" t="str">
        <f t="array" ref="B1097">ifna(iferror(xlookup(C:C,'1000'!A:A,'1000'!D:D),iferror(xlookup(C:C,'2000'!A:A,'2000'!D:D),xlookup(C:C,'3000'!A:A,'3000'!D:D))),"-")</f>
        <v>-</v>
      </c>
      <c r="C1097" s="256">
        <v>1075.0</v>
      </c>
      <c r="D1097" s="250" t="s">
        <v>4072</v>
      </c>
      <c r="E1097" s="250" t="s">
        <v>4073</v>
      </c>
      <c r="F1097" s="250" t="s">
        <v>117</v>
      </c>
      <c r="G1097" s="250" t="s">
        <v>446</v>
      </c>
      <c r="H1097" s="251" t="s">
        <v>4074</v>
      </c>
      <c r="I1097" s="257" t="s">
        <v>4075</v>
      </c>
      <c r="J1097" s="250" t="s">
        <v>4075</v>
      </c>
      <c r="K1097" s="254" t="s">
        <v>42</v>
      </c>
      <c r="L1097" s="255" t="s">
        <v>42</v>
      </c>
      <c r="M1097" s="51" t="s">
        <v>895</v>
      </c>
      <c r="N1097" s="153" t="s">
        <v>58</v>
      </c>
      <c r="O1097" s="259" t="s">
        <v>58</v>
      </c>
      <c r="P1097" s="35" t="s">
        <v>76</v>
      </c>
      <c r="Q1097" s="35"/>
      <c r="R1097" s="35"/>
      <c r="S1097" s="35"/>
      <c r="T1097" s="35"/>
      <c r="U1097" s="35"/>
      <c r="V1097" s="35"/>
      <c r="W1097" s="35"/>
      <c r="X1097" s="35"/>
      <c r="Y1097" s="35"/>
      <c r="Z1097" s="38" t="str">
        <f t="array" ref="Z1097">IFERROR(xlookup(C:C,'Follow up.1'!A:A,'Follow up.1'!AF:AF),"-")</f>
        <v>-</v>
      </c>
      <c r="AA1097" s="31"/>
      <c r="AB1097" s="31"/>
      <c r="AC1097" s="31"/>
      <c r="AD1097" s="31"/>
      <c r="AE1097" s="31"/>
      <c r="AF1097" s="31"/>
      <c r="AG1097" s="31"/>
      <c r="AH1097" s="31"/>
      <c r="AI1097" s="31"/>
      <c r="AJ1097" s="31"/>
      <c r="AK1097" s="31"/>
      <c r="AL1097" s="31"/>
      <c r="AM1097" s="31"/>
      <c r="AN1097" s="39" t="str">
        <f t="array" ref="AN1097">IFNA(TEXT(XLOOKUP(C:C,'Follow up.2'!B:B,'Follow up.2'!AF:AF), "mm/yyyy"), "-")</f>
        <v>-</v>
      </c>
      <c r="AO1097" s="31"/>
      <c r="AP1097" s="27"/>
      <c r="AQ1097" s="3"/>
      <c r="AR1097" s="3"/>
      <c r="AS1097" s="3"/>
      <c r="AT1097" s="3"/>
      <c r="AU1097" s="3"/>
      <c r="AV1097" s="3"/>
      <c r="AW1097" s="3"/>
      <c r="AX1097" s="3"/>
      <c r="AY1097" s="3"/>
      <c r="AZ1097" s="3"/>
      <c r="BA1097" s="3"/>
      <c r="BB1097" s="3"/>
      <c r="BC1097" s="3"/>
      <c r="BD1097" s="3"/>
      <c r="BE1097" s="3"/>
      <c r="BF1097" s="3"/>
      <c r="BG1097" s="3"/>
      <c r="BH1097" s="3"/>
      <c r="BI1097" s="3"/>
    </row>
    <row r="1098" ht="12.75" customHeight="1">
      <c r="A1098" s="1"/>
      <c r="B1098" s="1" t="str">
        <f t="array" ref="B1098">ifna(iferror(xlookup(C:C,'1000'!A:A,'1000'!D:D),iferror(xlookup(C:C,'2000'!A:A,'2000'!D:D),xlookup(C:C,'3000'!A:A,'3000'!D:D))),"-")</f>
        <v>-</v>
      </c>
      <c r="C1098" s="256">
        <v>1092.0</v>
      </c>
      <c r="D1098" s="250" t="s">
        <v>1311</v>
      </c>
      <c r="E1098" s="250" t="s">
        <v>4076</v>
      </c>
      <c r="F1098" s="250" t="s">
        <v>117</v>
      </c>
      <c r="G1098" s="250" t="s">
        <v>446</v>
      </c>
      <c r="H1098" s="251">
        <v>0.0</v>
      </c>
      <c r="I1098" s="257">
        <v>0.0</v>
      </c>
      <c r="J1098" s="250" t="s">
        <v>4077</v>
      </c>
      <c r="K1098" s="254" t="s">
        <v>42</v>
      </c>
      <c r="L1098" s="255" t="s">
        <v>42</v>
      </c>
      <c r="M1098" s="51" t="s">
        <v>895</v>
      </c>
      <c r="N1098" s="82" t="s">
        <v>654</v>
      </c>
      <c r="O1098" s="259" t="s">
        <v>654</v>
      </c>
      <c r="P1098" s="35" t="s">
        <v>106</v>
      </c>
      <c r="Q1098" s="35"/>
      <c r="R1098" s="35"/>
      <c r="S1098" s="35"/>
      <c r="T1098" s="35"/>
      <c r="U1098" s="35"/>
      <c r="V1098" s="35"/>
      <c r="W1098" s="35"/>
      <c r="X1098" s="35"/>
      <c r="Y1098" s="35"/>
      <c r="Z1098" s="38" t="str">
        <f t="array" ref="Z1098">IFERROR(xlookup(C:C,'Follow up.1'!A:A,'Follow up.1'!AF:AF),"-")</f>
        <v>-</v>
      </c>
      <c r="AA1098" s="31"/>
      <c r="AB1098" s="31"/>
      <c r="AC1098" s="31"/>
      <c r="AD1098" s="31"/>
      <c r="AE1098" s="31"/>
      <c r="AF1098" s="31"/>
      <c r="AG1098" s="31"/>
      <c r="AH1098" s="31"/>
      <c r="AI1098" s="31"/>
      <c r="AJ1098" s="31"/>
      <c r="AK1098" s="31"/>
      <c r="AL1098" s="31"/>
      <c r="AM1098" s="31"/>
      <c r="AN1098" s="39" t="str">
        <f t="array" ref="AN1098">IFNA(TEXT(XLOOKUP(C:C,'Follow up.2'!B:B,'Follow up.2'!AF:AF), "mm/yyyy"), "-")</f>
        <v>-</v>
      </c>
      <c r="AO1098" s="31"/>
      <c r="AP1098" s="27"/>
      <c r="AQ1098" s="3"/>
      <c r="AR1098" s="3"/>
      <c r="AS1098" s="3"/>
      <c r="AT1098" s="3"/>
      <c r="AU1098" s="3"/>
      <c r="AV1098" s="3"/>
      <c r="AW1098" s="3"/>
      <c r="AX1098" s="3"/>
      <c r="AY1098" s="3"/>
      <c r="AZ1098" s="3"/>
      <c r="BA1098" s="3"/>
      <c r="BB1098" s="3"/>
      <c r="BC1098" s="3"/>
      <c r="BD1098" s="3"/>
      <c r="BE1098" s="3"/>
      <c r="BF1098" s="3"/>
      <c r="BG1098" s="3"/>
      <c r="BH1098" s="3"/>
      <c r="BI1098" s="3"/>
    </row>
    <row r="1099" ht="12.75" customHeight="1">
      <c r="A1099" s="1"/>
      <c r="B1099" s="1" t="str">
        <f t="array" ref="B1099">ifna(iferror(xlookup(C:C,'1000'!A:A,'1000'!D:D),iferror(xlookup(C:C,'2000'!A:A,'2000'!D:D),xlookup(C:C,'3000'!A:A,'3000'!D:D))),"-")</f>
        <v>-</v>
      </c>
      <c r="C1099" s="256">
        <v>1095.0</v>
      </c>
      <c r="D1099" s="250" t="s">
        <v>1150</v>
      </c>
      <c r="E1099" s="250" t="s">
        <v>4078</v>
      </c>
      <c r="F1099" s="250" t="s">
        <v>117</v>
      </c>
      <c r="G1099" s="250" t="s">
        <v>446</v>
      </c>
      <c r="H1099" s="251">
        <v>0.0</v>
      </c>
      <c r="I1099" s="257">
        <v>0.0</v>
      </c>
      <c r="J1099" s="250" t="s">
        <v>4079</v>
      </c>
      <c r="K1099" s="254" t="s">
        <v>42</v>
      </c>
      <c r="L1099" s="255" t="s">
        <v>42</v>
      </c>
      <c r="M1099" s="51" t="s">
        <v>895</v>
      </c>
      <c r="N1099" s="153" t="s">
        <v>58</v>
      </c>
      <c r="O1099" s="259" t="s">
        <v>58</v>
      </c>
      <c r="P1099" s="35" t="s">
        <v>46</v>
      </c>
      <c r="Q1099" s="35"/>
      <c r="R1099" s="35"/>
      <c r="S1099" s="35"/>
      <c r="T1099" s="35"/>
      <c r="U1099" s="35"/>
      <c r="V1099" s="35"/>
      <c r="W1099" s="35"/>
      <c r="X1099" s="35"/>
      <c r="Y1099" s="35"/>
      <c r="Z1099" s="38" t="str">
        <f t="array" ref="Z1099">IFERROR(xlookup(C:C,'Follow up.1'!A:A,'Follow up.1'!AF:AF),"-")</f>
        <v>-</v>
      </c>
      <c r="AA1099" s="31"/>
      <c r="AB1099" s="31"/>
      <c r="AC1099" s="31"/>
      <c r="AD1099" s="31"/>
      <c r="AE1099" s="31"/>
      <c r="AF1099" s="31"/>
      <c r="AG1099" s="31"/>
      <c r="AH1099" s="31"/>
      <c r="AI1099" s="31"/>
      <c r="AJ1099" s="31"/>
      <c r="AK1099" s="31"/>
      <c r="AL1099" s="31"/>
      <c r="AM1099" s="31"/>
      <c r="AN1099" s="39" t="str">
        <f t="array" ref="AN1099">IFNA(TEXT(XLOOKUP(C:C,'Follow up.2'!B:B,'Follow up.2'!AF:AF), "mm/yyyy"), "-")</f>
        <v>-</v>
      </c>
      <c r="AO1099" s="31"/>
      <c r="AP1099" s="27"/>
      <c r="AQ1099" s="3"/>
      <c r="AR1099" s="3"/>
      <c r="AS1099" s="3"/>
      <c r="AT1099" s="3"/>
      <c r="AU1099" s="3"/>
      <c r="AV1099" s="3"/>
      <c r="AW1099" s="3"/>
      <c r="AX1099" s="3"/>
      <c r="AY1099" s="3"/>
      <c r="AZ1099" s="3"/>
      <c r="BA1099" s="3"/>
      <c r="BB1099" s="3"/>
      <c r="BC1099" s="3"/>
      <c r="BD1099" s="3"/>
      <c r="BE1099" s="3"/>
      <c r="BF1099" s="3"/>
      <c r="BG1099" s="3"/>
      <c r="BH1099" s="3"/>
      <c r="BI1099" s="3"/>
    </row>
    <row r="1100" ht="12.75" customHeight="1">
      <c r="A1100" s="1"/>
      <c r="B1100" s="1" t="str">
        <f t="array" ref="B1100">ifna(iferror(xlookup(C:C,'1000'!A:A,'1000'!D:D),iferror(xlookup(C:C,'2000'!A:A,'2000'!D:D),xlookup(C:C,'3000'!A:A,'3000'!D:D))),"-")</f>
        <v>-</v>
      </c>
      <c r="C1100" s="256">
        <v>1149.0</v>
      </c>
      <c r="D1100" s="250" t="s">
        <v>4080</v>
      </c>
      <c r="E1100" s="250" t="s">
        <v>4081</v>
      </c>
      <c r="F1100" s="250" t="s">
        <v>117</v>
      </c>
      <c r="G1100" s="250" t="s">
        <v>446</v>
      </c>
      <c r="H1100" s="251"/>
      <c r="I1100" s="257" t="s">
        <v>4082</v>
      </c>
      <c r="J1100" s="250" t="s">
        <v>4083</v>
      </c>
      <c r="K1100" s="254" t="s">
        <v>42</v>
      </c>
      <c r="L1100" s="255" t="s">
        <v>42</v>
      </c>
      <c r="M1100" s="51" t="s">
        <v>895</v>
      </c>
      <c r="N1100" s="153" t="s">
        <v>58</v>
      </c>
      <c r="O1100" s="259" t="s">
        <v>58</v>
      </c>
      <c r="P1100" s="35" t="s">
        <v>106</v>
      </c>
      <c r="Q1100" s="35"/>
      <c r="R1100" s="35"/>
      <c r="S1100" s="35"/>
      <c r="T1100" s="35"/>
      <c r="U1100" s="35"/>
      <c r="V1100" s="35"/>
      <c r="W1100" s="35"/>
      <c r="X1100" s="35"/>
      <c r="Y1100" s="35"/>
      <c r="Z1100" s="38" t="str">
        <f t="array" ref="Z1100">IFERROR(xlookup(C:C,'Follow up.1'!A:A,'Follow up.1'!AF:AF),"-")</f>
        <v>-</v>
      </c>
      <c r="AA1100" s="31"/>
      <c r="AB1100" s="31"/>
      <c r="AC1100" s="31"/>
      <c r="AD1100" s="31"/>
      <c r="AE1100" s="31"/>
      <c r="AF1100" s="31"/>
      <c r="AG1100" s="31"/>
      <c r="AH1100" s="31"/>
      <c r="AI1100" s="31"/>
      <c r="AJ1100" s="31"/>
      <c r="AK1100" s="31"/>
      <c r="AL1100" s="31"/>
      <c r="AM1100" s="31"/>
      <c r="AN1100" s="39" t="str">
        <f t="array" ref="AN1100">IFNA(TEXT(XLOOKUP(C:C,'Follow up.2'!B:B,'Follow up.2'!AF:AF), "mm/yyyy"), "-")</f>
        <v>-</v>
      </c>
      <c r="AO1100" s="31"/>
      <c r="AP1100" s="27"/>
      <c r="AQ1100" s="3"/>
      <c r="AR1100" s="3"/>
      <c r="AS1100" s="3"/>
      <c r="AT1100" s="3"/>
      <c r="AU1100" s="3"/>
      <c r="AV1100" s="3"/>
      <c r="AW1100" s="3"/>
      <c r="AX1100" s="3"/>
      <c r="AY1100" s="3"/>
      <c r="AZ1100" s="3"/>
      <c r="BA1100" s="3"/>
      <c r="BB1100" s="3"/>
      <c r="BC1100" s="3"/>
      <c r="BD1100" s="3"/>
      <c r="BE1100" s="3"/>
      <c r="BF1100" s="3"/>
      <c r="BG1100" s="3"/>
      <c r="BH1100" s="3"/>
      <c r="BI1100" s="3"/>
    </row>
    <row r="1101" ht="12.75" customHeight="1">
      <c r="A1101" s="1"/>
      <c r="B1101" s="1">
        <f t="array" ref="B1101">ifna(iferror(xlookup(C:C,'1000'!A:A,'1000'!D:D),iferror(xlookup(C:C,'2000'!A:A,'2000'!D:D),xlookup(C:C,'3000'!A:A,'3000'!D:D))),"-")</f>
        <v>3070</v>
      </c>
      <c r="C1101" s="256">
        <v>519.0</v>
      </c>
      <c r="D1101" s="250" t="s">
        <v>1353</v>
      </c>
      <c r="E1101" s="250" t="s">
        <v>4084</v>
      </c>
      <c r="F1101" s="250" t="s">
        <v>117</v>
      </c>
      <c r="G1101" s="250" t="s">
        <v>4085</v>
      </c>
      <c r="H1101" s="251">
        <v>0.0</v>
      </c>
      <c r="I1101" s="257">
        <v>0.0</v>
      </c>
      <c r="J1101" s="250" t="s">
        <v>4086</v>
      </c>
      <c r="K1101" s="254" t="s">
        <v>392</v>
      </c>
      <c r="L1101" s="255" t="s">
        <v>392</v>
      </c>
      <c r="M1101" s="51" t="s">
        <v>895</v>
      </c>
      <c r="N1101" s="33" t="s">
        <v>654</v>
      </c>
      <c r="O1101" s="264" t="s">
        <v>654</v>
      </c>
      <c r="P1101" s="66" t="s">
        <v>45</v>
      </c>
      <c r="Q1101" s="66" t="s">
        <v>45</v>
      </c>
      <c r="R1101" s="66" t="s">
        <v>45</v>
      </c>
      <c r="S1101" s="66" t="s">
        <v>45</v>
      </c>
      <c r="T1101" s="66" t="s">
        <v>45</v>
      </c>
      <c r="U1101" s="66" t="s">
        <v>45</v>
      </c>
      <c r="V1101" s="66" t="s">
        <v>45</v>
      </c>
      <c r="W1101" s="66" t="s">
        <v>45</v>
      </c>
      <c r="X1101" s="66" t="s">
        <v>45</v>
      </c>
      <c r="Y1101" s="66" t="s">
        <v>45</v>
      </c>
      <c r="Z1101" s="38" t="str">
        <f t="array" ref="Z1101">IFERROR(xlookup(C:C,'Follow up.1'!A:A,'Follow up.1'!AF:AF),"-")</f>
        <v>  3/25</v>
      </c>
      <c r="AA1101" s="32" t="s">
        <v>106</v>
      </c>
      <c r="AB1101" s="31"/>
      <c r="AC1101" s="31"/>
      <c r="AD1101" s="31"/>
      <c r="AE1101" s="31"/>
      <c r="AF1101" s="31"/>
      <c r="AG1101" s="31"/>
      <c r="AH1101" s="31"/>
      <c r="AI1101" s="31"/>
      <c r="AJ1101" s="31"/>
      <c r="AK1101" s="31"/>
      <c r="AL1101" s="31"/>
      <c r="AM1101" s="31"/>
      <c r="AN1101" s="39" t="str">
        <f t="array" ref="AN1101">IFNA(TEXT(XLOOKUP(C:C,'Follow up.2'!B:B,'Follow up.2'!AF:AF),if(left(B1101,1)="3","x", "mm/yyyy")), "-")</f>
        <v/>
      </c>
      <c r="AO1101" s="31"/>
      <c r="AP1101" s="27"/>
      <c r="AQ1101" s="3"/>
      <c r="AR1101" s="3"/>
      <c r="AS1101" s="3"/>
      <c r="AT1101" s="3"/>
      <c r="AU1101" s="3"/>
      <c r="AV1101" s="3"/>
      <c r="AW1101" s="3"/>
      <c r="AX1101" s="3"/>
      <c r="AY1101" s="3"/>
      <c r="AZ1101" s="3"/>
      <c r="BA1101" s="3"/>
      <c r="BB1101" s="3"/>
      <c r="BC1101" s="3"/>
      <c r="BD1101" s="3"/>
      <c r="BE1101" s="3"/>
      <c r="BF1101" s="3"/>
      <c r="BG1101" s="3"/>
      <c r="BH1101" s="3"/>
      <c r="BI1101" s="3"/>
    </row>
    <row r="1102" ht="12.75" customHeight="1">
      <c r="A1102" s="1"/>
      <c r="B1102" s="1">
        <f t="array" ref="B1102">ifna(iferror(xlookup(C:C,'1000'!A:A,'1000'!D:D),iferror(xlookup(C:C,'2000'!A:A,'2000'!D:D),xlookup(C:C,'3000'!A:A,'3000'!D:D))),"-")</f>
        <v>3074</v>
      </c>
      <c r="C1102" s="256">
        <v>419.0</v>
      </c>
      <c r="D1102" s="250" t="s">
        <v>4087</v>
      </c>
      <c r="E1102" s="250" t="s">
        <v>4088</v>
      </c>
      <c r="F1102" s="250" t="s">
        <v>117</v>
      </c>
      <c r="G1102" s="250" t="s">
        <v>4085</v>
      </c>
      <c r="H1102" s="251">
        <v>0.0</v>
      </c>
      <c r="I1102" s="257">
        <v>0.0</v>
      </c>
      <c r="J1102" s="250" t="s">
        <v>4089</v>
      </c>
      <c r="K1102" s="254"/>
      <c r="L1102" s="255"/>
      <c r="M1102" s="32"/>
      <c r="N1102" s="33" t="s">
        <v>654</v>
      </c>
      <c r="O1102" s="263" t="s">
        <v>654</v>
      </c>
      <c r="P1102" s="35" t="s">
        <v>45</v>
      </c>
      <c r="Q1102" s="35" t="s">
        <v>45</v>
      </c>
      <c r="R1102" s="35" t="s">
        <v>45</v>
      </c>
      <c r="S1102" s="35" t="s">
        <v>45</v>
      </c>
      <c r="T1102" s="35" t="s">
        <v>45</v>
      </c>
      <c r="U1102" s="35" t="s">
        <v>45</v>
      </c>
      <c r="V1102" s="35" t="s">
        <v>45</v>
      </c>
      <c r="W1102" s="35" t="s">
        <v>45</v>
      </c>
      <c r="X1102" s="35" t="s">
        <v>45</v>
      </c>
      <c r="Y1102" s="35" t="s">
        <v>45</v>
      </c>
      <c r="Z1102" s="38" t="str">
        <f t="array" ref="Z1102">IFERROR(xlookup(C:C,'Follow up.1'!A:A,'Follow up.1'!AF:AF),"-")</f>
        <v> 4/25</v>
      </c>
      <c r="AA1102" s="32" t="s">
        <v>46</v>
      </c>
      <c r="AB1102" s="32" t="s">
        <v>57</v>
      </c>
      <c r="AC1102" s="32" t="s">
        <v>46</v>
      </c>
      <c r="AD1102" s="32" t="s">
        <v>46</v>
      </c>
      <c r="AE1102" s="32"/>
      <c r="AF1102" s="32" t="s">
        <v>46</v>
      </c>
      <c r="AG1102" s="32" t="s">
        <v>57</v>
      </c>
      <c r="AH1102" s="32"/>
      <c r="AI1102" s="126" t="s">
        <v>86</v>
      </c>
      <c r="AJ1102" s="32" t="s">
        <v>57</v>
      </c>
      <c r="AK1102" s="32" t="s">
        <v>77</v>
      </c>
      <c r="AL1102" s="32" t="s">
        <v>57</v>
      </c>
      <c r="AM1102" s="32" t="s">
        <v>121</v>
      </c>
      <c r="AN1102" s="39" t="str">
        <f t="array" ref="AN1102">IFNA(TEXT(XLOOKUP(C:C,'Follow up.2'!B:B,'Follow up.2'!AF:AF),if(left(B1102,1)="3","x", "mm/yyyy")), "-")</f>
        <v>x</v>
      </c>
      <c r="AO1102" s="31"/>
      <c r="AP1102" s="27"/>
      <c r="AQ1102" s="3"/>
      <c r="AR1102" s="3"/>
      <c r="AS1102" s="3"/>
      <c r="AT1102" s="3"/>
      <c r="AU1102" s="3"/>
      <c r="AV1102" s="3"/>
      <c r="AW1102" s="3"/>
      <c r="AX1102" s="3"/>
      <c r="AY1102" s="3"/>
      <c r="AZ1102" s="3"/>
      <c r="BA1102" s="3"/>
      <c r="BB1102" s="3"/>
      <c r="BC1102" s="3"/>
      <c r="BD1102" s="3"/>
      <c r="BE1102" s="3"/>
      <c r="BF1102" s="3"/>
      <c r="BG1102" s="3"/>
      <c r="BH1102" s="3"/>
      <c r="BI1102" s="3"/>
    </row>
    <row r="1103" ht="12.75" customHeight="1">
      <c r="A1103" s="1"/>
      <c r="B1103" s="1">
        <f t="array" ref="B1103">ifna(iferror(xlookup(C:C,'1000'!A:A,'1000'!D:D),iferror(xlookup(C:C,'2000'!A:A,'2000'!D:D),xlookup(C:C,'3000'!A:A,'3000'!D:D))),"-")</f>
        <v>3111</v>
      </c>
      <c r="C1103" s="256">
        <v>461.0</v>
      </c>
      <c r="D1103" s="250" t="s">
        <v>4090</v>
      </c>
      <c r="E1103" s="250" t="s">
        <v>4091</v>
      </c>
      <c r="F1103" s="250" t="s">
        <v>117</v>
      </c>
      <c r="G1103" s="250" t="s">
        <v>4085</v>
      </c>
      <c r="H1103" s="251">
        <v>0.0</v>
      </c>
      <c r="I1103" s="257">
        <v>0.0</v>
      </c>
      <c r="J1103" s="250" t="s">
        <v>4092</v>
      </c>
      <c r="K1103" s="254" t="s">
        <v>3226</v>
      </c>
      <c r="L1103" s="255" t="s">
        <v>3226</v>
      </c>
      <c r="M1103" s="32"/>
      <c r="N1103" s="33" t="s">
        <v>654</v>
      </c>
      <c r="O1103" s="263" t="s">
        <v>654</v>
      </c>
      <c r="P1103" s="35" t="s">
        <v>45</v>
      </c>
      <c r="Q1103" s="35" t="s">
        <v>45</v>
      </c>
      <c r="R1103" s="35" t="s">
        <v>45</v>
      </c>
      <c r="S1103" s="35" t="s">
        <v>45</v>
      </c>
      <c r="T1103" s="35" t="s">
        <v>45</v>
      </c>
      <c r="U1103" s="35" t="s">
        <v>45</v>
      </c>
      <c r="V1103" s="35" t="s">
        <v>45</v>
      </c>
      <c r="W1103" s="35" t="s">
        <v>45</v>
      </c>
      <c r="X1103" s="35" t="s">
        <v>45</v>
      </c>
      <c r="Y1103" s="35" t="s">
        <v>45</v>
      </c>
      <c r="Z1103" s="38" t="str">
        <f t="array" ref="Z1103">IFERROR(xlookup(C:C,'Follow up.1'!A:A,'Follow up.1'!AF:AF),"-")</f>
        <v> 4/25</v>
      </c>
      <c r="AA1103" s="32" t="s">
        <v>46</v>
      </c>
      <c r="AB1103" s="32" t="s">
        <v>444</v>
      </c>
      <c r="AC1103" s="32" t="s">
        <v>262</v>
      </c>
      <c r="AD1103" s="32" t="s">
        <v>46</v>
      </c>
      <c r="AE1103" s="126"/>
      <c r="AF1103" s="126" t="s">
        <v>57</v>
      </c>
      <c r="AG1103" s="126" t="s">
        <v>68</v>
      </c>
      <c r="AH1103" s="126"/>
      <c r="AI1103" s="126" t="s">
        <v>57</v>
      </c>
      <c r="AJ1103" s="32" t="s">
        <v>77</v>
      </c>
      <c r="AK1103" s="32" t="s">
        <v>57</v>
      </c>
      <c r="AL1103" s="122" t="s">
        <v>57</v>
      </c>
      <c r="AM1103" s="32" t="s">
        <v>121</v>
      </c>
      <c r="AN1103" s="39" t="str">
        <f t="array" ref="AN1103">IFNA(TEXT(XLOOKUP(C:C,'Follow up.2'!B:B,'Follow up.2'!AF:AF),if(left(B1103,1)="3","x", "mm/yyyy")), "-")</f>
        <v>x</v>
      </c>
      <c r="AO1103" s="31"/>
      <c r="AP1103" s="27"/>
      <c r="AQ1103" s="3"/>
      <c r="AR1103" s="3"/>
      <c r="AS1103" s="3"/>
      <c r="AT1103" s="3"/>
      <c r="AU1103" s="3"/>
      <c r="AV1103" s="3"/>
      <c r="AW1103" s="3"/>
      <c r="AX1103" s="3"/>
      <c r="AY1103" s="3"/>
      <c r="AZ1103" s="3"/>
      <c r="BA1103" s="3"/>
      <c r="BB1103" s="3"/>
      <c r="BC1103" s="3"/>
      <c r="BD1103" s="3"/>
      <c r="BE1103" s="3"/>
      <c r="BF1103" s="3"/>
      <c r="BG1103" s="3"/>
      <c r="BH1103" s="3"/>
      <c r="BI1103" s="3"/>
    </row>
    <row r="1104" ht="12.75" customHeight="1">
      <c r="A1104" s="1"/>
      <c r="B1104" s="1">
        <f t="array" ref="B1104">ifna(iferror(xlookup(C:C,'1000'!A:A,'1000'!D:D),iferror(xlookup(C:C,'2000'!A:A,'2000'!D:D),xlookup(C:C,'3000'!A:A,'3000'!D:D))),"-")</f>
        <v>3121</v>
      </c>
      <c r="C1104" s="256">
        <v>588.0</v>
      </c>
      <c r="D1104" s="250" t="s">
        <v>4093</v>
      </c>
      <c r="E1104" s="250" t="s">
        <v>4094</v>
      </c>
      <c r="F1104" s="250" t="s">
        <v>117</v>
      </c>
      <c r="G1104" s="250" t="s">
        <v>4085</v>
      </c>
      <c r="H1104" s="251">
        <v>0.0</v>
      </c>
      <c r="I1104" s="257">
        <v>0.0</v>
      </c>
      <c r="J1104" s="250" t="s">
        <v>4095</v>
      </c>
      <c r="K1104" s="254" t="s">
        <v>4096</v>
      </c>
      <c r="L1104" s="255" t="s">
        <v>4096</v>
      </c>
      <c r="M1104" s="32"/>
      <c r="N1104" s="33" t="s">
        <v>654</v>
      </c>
      <c r="O1104" s="263" t="s">
        <v>654</v>
      </c>
      <c r="P1104" s="35" t="s">
        <v>45</v>
      </c>
      <c r="Q1104" s="35" t="s">
        <v>45</v>
      </c>
      <c r="R1104" s="35" t="s">
        <v>45</v>
      </c>
      <c r="S1104" s="35" t="s">
        <v>45</v>
      </c>
      <c r="T1104" s="35" t="s">
        <v>45</v>
      </c>
      <c r="U1104" s="35" t="s">
        <v>45</v>
      </c>
      <c r="V1104" s="65" t="s">
        <v>45</v>
      </c>
      <c r="W1104" s="65" t="s">
        <v>45</v>
      </c>
      <c r="X1104" s="65" t="s">
        <v>45</v>
      </c>
      <c r="Y1104" s="35" t="s">
        <v>45</v>
      </c>
      <c r="Z1104" s="38" t="str">
        <f t="array" ref="Z1104">IFERROR(xlookup(C:C,'Follow up.1'!A:A,'Follow up.1'!AF:AF),"-")</f>
        <v> 5/25</v>
      </c>
      <c r="AA1104" s="32" t="s">
        <v>46</v>
      </c>
      <c r="AB1104" s="32" t="s">
        <v>46</v>
      </c>
      <c r="AC1104" s="32" t="s">
        <v>46</v>
      </c>
      <c r="AD1104" s="32" t="s">
        <v>46</v>
      </c>
      <c r="AE1104" s="32"/>
      <c r="AF1104" s="32" t="s">
        <v>88</v>
      </c>
      <c r="AG1104" s="32" t="s">
        <v>68</v>
      </c>
      <c r="AH1104" s="32"/>
      <c r="AI1104" s="32" t="s">
        <v>86</v>
      </c>
      <c r="AJ1104" s="32" t="s">
        <v>46</v>
      </c>
      <c r="AK1104" s="32" t="s">
        <v>86</v>
      </c>
      <c r="AL1104" s="32" t="s">
        <v>57</v>
      </c>
      <c r="AM1104" s="32" t="s">
        <v>121</v>
      </c>
      <c r="AN1104" s="39" t="str">
        <f t="array" ref="AN1104">IFNA(TEXT(XLOOKUP(C:C,'Follow up.2'!B:B,'Follow up.2'!AF:AF),if(left(B1104,1)="3","x", "mm/yyyy")), "-")</f>
        <v>x</v>
      </c>
      <c r="AO1104" s="31"/>
      <c r="AP1104" s="27"/>
      <c r="AQ1104" s="3"/>
      <c r="AR1104" s="3"/>
      <c r="AS1104" s="3"/>
      <c r="AT1104" s="3"/>
      <c r="AU1104" s="3"/>
      <c r="AV1104" s="3"/>
      <c r="AW1104" s="13"/>
      <c r="AX1104" s="13"/>
      <c r="AY1104" s="13"/>
      <c r="AZ1104" s="13"/>
      <c r="BA1104" s="13"/>
      <c r="BB1104" s="13"/>
      <c r="BC1104" s="13"/>
      <c r="BD1104" s="13"/>
      <c r="BE1104" s="13"/>
      <c r="BF1104" s="13"/>
      <c r="BG1104" s="13"/>
      <c r="BH1104" s="13"/>
      <c r="BI1104" s="13"/>
    </row>
    <row r="1105" ht="12.75" customHeight="1">
      <c r="A1105" s="1"/>
      <c r="B1105" s="1">
        <f t="array" ref="B1105">ifna(iferror(xlookup(C:C,'1000'!A:A,'1000'!D:D),iferror(xlookup(C:C,'2000'!A:A,'2000'!D:D),xlookup(C:C,'3000'!A:A,'3000'!D:D))),"-")</f>
        <v>3136</v>
      </c>
      <c r="C1105" s="256">
        <v>713.0</v>
      </c>
      <c r="D1105" s="250" t="s">
        <v>642</v>
      </c>
      <c r="E1105" s="250" t="s">
        <v>4097</v>
      </c>
      <c r="F1105" s="250" t="s">
        <v>117</v>
      </c>
      <c r="G1105" s="250" t="s">
        <v>4085</v>
      </c>
      <c r="H1105" s="251">
        <v>0.0</v>
      </c>
      <c r="I1105" s="257">
        <v>0.0</v>
      </c>
      <c r="J1105" s="250" t="s">
        <v>4098</v>
      </c>
      <c r="K1105" s="254" t="s">
        <v>4099</v>
      </c>
      <c r="L1105" s="255" t="s">
        <v>4099</v>
      </c>
      <c r="M1105" s="265" t="s">
        <v>4100</v>
      </c>
      <c r="N1105" s="33" t="s">
        <v>654</v>
      </c>
      <c r="O1105" s="264" t="s">
        <v>654</v>
      </c>
      <c r="P1105" s="35" t="s">
        <v>46</v>
      </c>
      <c r="Q1105" s="35" t="s">
        <v>46</v>
      </c>
      <c r="R1105" s="35" t="s">
        <v>46</v>
      </c>
      <c r="S1105" s="35" t="s">
        <v>46</v>
      </c>
      <c r="T1105" s="35" t="s">
        <v>46</v>
      </c>
      <c r="U1105" s="35" t="s">
        <v>46</v>
      </c>
      <c r="V1105" s="65" t="s">
        <v>45</v>
      </c>
      <c r="W1105" s="35" t="s">
        <v>46</v>
      </c>
      <c r="X1105" s="35" t="s">
        <v>46</v>
      </c>
      <c r="Y1105" s="35" t="s">
        <v>46</v>
      </c>
      <c r="Z1105" s="38" t="str">
        <f t="array" ref="Z1105">IFERROR(xlookup(C:C,'Follow up.1'!A:A,'Follow up.1'!AF:AF),"-")</f>
        <v> 6/25</v>
      </c>
      <c r="AA1105" s="32" t="s">
        <v>57</v>
      </c>
      <c r="AB1105" s="31"/>
      <c r="AC1105" s="31"/>
      <c r="AD1105" s="31"/>
      <c r="AE1105" s="31"/>
      <c r="AF1105" s="31"/>
      <c r="AG1105" s="31"/>
      <c r="AH1105" s="31"/>
      <c r="AI1105" s="31"/>
      <c r="AJ1105" s="31"/>
      <c r="AK1105" s="31"/>
      <c r="AL1105" s="31"/>
      <c r="AM1105" s="31"/>
      <c r="AN1105" s="39" t="str">
        <f t="array" ref="AN1105">IFNA(TEXT(XLOOKUP(C:C,'Follow up.2'!B:B,'Follow up.2'!AF:AF),if(left(B1105,1)="3","x", "mm/yyyy")), "-")</f>
        <v/>
      </c>
      <c r="AO1105" s="31"/>
      <c r="AP1105" s="27"/>
      <c r="AQ1105" s="3"/>
      <c r="AR1105" s="3"/>
      <c r="AS1105" s="3"/>
      <c r="AT1105" s="3"/>
      <c r="AU1105" s="3"/>
      <c r="AV1105" s="3"/>
      <c r="AW1105" s="13"/>
      <c r="AX1105" s="13"/>
      <c r="AY1105" s="13"/>
      <c r="AZ1105" s="13"/>
      <c r="BA1105" s="13"/>
      <c r="BB1105" s="13"/>
      <c r="BC1105" s="13"/>
      <c r="BD1105" s="13"/>
      <c r="BE1105" s="13"/>
      <c r="BF1105" s="13"/>
      <c r="BG1105" s="13"/>
      <c r="BH1105" s="13"/>
      <c r="BI1105" s="13"/>
    </row>
    <row r="1106" ht="12.75" customHeight="1">
      <c r="A1106" s="1"/>
      <c r="B1106" s="1">
        <f t="array" ref="B1106">ifna(iferror(xlookup(C:C,'1000'!A:A,'1000'!D:D),iferror(xlookup(C:C,'2000'!A:A,'2000'!D:D),xlookup(C:C,'3000'!A:A,'3000'!D:D))),"-")</f>
        <v>3141</v>
      </c>
      <c r="C1106" s="256">
        <v>835.0</v>
      </c>
      <c r="D1106" s="250" t="s">
        <v>958</v>
      </c>
      <c r="E1106" s="250" t="s">
        <v>4101</v>
      </c>
      <c r="F1106" s="250" t="s">
        <v>117</v>
      </c>
      <c r="G1106" s="250" t="s">
        <v>4085</v>
      </c>
      <c r="H1106" s="28">
        <v>0.0</v>
      </c>
      <c r="I1106" s="257">
        <v>0.0</v>
      </c>
      <c r="J1106" s="250" t="s">
        <v>4102</v>
      </c>
      <c r="K1106" s="254" t="s">
        <v>3362</v>
      </c>
      <c r="L1106" s="255" t="s">
        <v>3362</v>
      </c>
      <c r="M1106" s="31"/>
      <c r="N1106" s="33" t="s">
        <v>654</v>
      </c>
      <c r="O1106" s="263" t="s">
        <v>654</v>
      </c>
      <c r="P1106" s="131" t="s">
        <v>45</v>
      </c>
      <c r="Q1106" s="131" t="s">
        <v>45</v>
      </c>
      <c r="R1106" s="35" t="s">
        <v>45</v>
      </c>
      <c r="S1106" s="35" t="s">
        <v>45</v>
      </c>
      <c r="T1106" s="35" t="s">
        <v>45</v>
      </c>
      <c r="U1106" s="35" t="s">
        <v>45</v>
      </c>
      <c r="V1106" s="65" t="s">
        <v>45</v>
      </c>
      <c r="W1106" s="35" t="s">
        <v>45</v>
      </c>
      <c r="X1106" s="35" t="s">
        <v>45</v>
      </c>
      <c r="Y1106" s="35" t="s">
        <v>45</v>
      </c>
      <c r="Z1106" s="38" t="str">
        <f t="array" ref="Z1106">IFERROR(xlookup(C:C,'Follow up.1'!A:A,'Follow up.1'!AF:AF),"-")</f>
        <v> 8/25</v>
      </c>
      <c r="AA1106" s="32" t="s">
        <v>88</v>
      </c>
      <c r="AB1106" s="32" t="s">
        <v>57</v>
      </c>
      <c r="AC1106" s="32" t="s">
        <v>107</v>
      </c>
      <c r="AD1106" s="32" t="s">
        <v>107</v>
      </c>
      <c r="AE1106" s="32"/>
      <c r="AF1106" s="32" t="s">
        <v>57</v>
      </c>
      <c r="AG1106" s="32" t="s">
        <v>57</v>
      </c>
      <c r="AH1106" s="32"/>
      <c r="AI1106" s="32" t="s">
        <v>46</v>
      </c>
      <c r="AJ1106" s="32" t="s">
        <v>56</v>
      </c>
      <c r="AK1106" s="32" t="s">
        <v>86</v>
      </c>
      <c r="AL1106" s="32" t="s">
        <v>57</v>
      </c>
      <c r="AM1106" s="32" t="s">
        <v>121</v>
      </c>
      <c r="AN1106" s="39" t="str">
        <f t="array" ref="AN1106">IFNA(TEXT(XLOOKUP(C:C,'Follow up.2'!B:B,'Follow up.2'!AF:AF),if(left(B1106,1)="3","x", "mm/yyyy")), "-")</f>
        <v>x</v>
      </c>
      <c r="AO1106" s="31"/>
      <c r="AP1106" s="27"/>
      <c r="AQ1106" s="3"/>
      <c r="AR1106" s="3"/>
      <c r="AS1106" s="3"/>
      <c r="AT1106" s="3"/>
      <c r="AU1106" s="3"/>
      <c r="AV1106" s="3"/>
      <c r="AW1106" s="13"/>
      <c r="AX1106" s="13"/>
      <c r="AY1106" s="13"/>
      <c r="AZ1106" s="13"/>
      <c r="BA1106" s="13"/>
      <c r="BB1106" s="13"/>
      <c r="BC1106" s="13"/>
      <c r="BD1106" s="13"/>
      <c r="BE1106" s="13"/>
      <c r="BF1106" s="13"/>
      <c r="BG1106" s="13"/>
      <c r="BH1106" s="13"/>
      <c r="BI1106" s="13"/>
    </row>
    <row r="1107" ht="12.75" customHeight="1">
      <c r="A1107" s="1"/>
      <c r="B1107" s="1">
        <f t="array" ref="B1107">ifna(iferror(xlookup(C:C,'1000'!A:A,'1000'!D:D),iferror(xlookup(C:C,'2000'!A:A,'2000'!D:D),xlookup(C:C,'3000'!A:A,'3000'!D:D))),"-")</f>
        <v>3145</v>
      </c>
      <c r="C1107" s="256">
        <v>1057.0</v>
      </c>
      <c r="D1107" s="250" t="s">
        <v>4103</v>
      </c>
      <c r="E1107" s="250" t="s">
        <v>4104</v>
      </c>
      <c r="F1107" s="250" t="s">
        <v>117</v>
      </c>
      <c r="G1107" s="250" t="s">
        <v>4085</v>
      </c>
      <c r="H1107" s="251">
        <v>0.0</v>
      </c>
      <c r="I1107" s="257">
        <v>0.0</v>
      </c>
      <c r="J1107" s="250" t="s">
        <v>4105</v>
      </c>
      <c r="K1107" s="254" t="s">
        <v>42</v>
      </c>
      <c r="L1107" s="255" t="s">
        <v>42</v>
      </c>
      <c r="M1107" s="32" t="s">
        <v>4106</v>
      </c>
      <c r="N1107" s="33" t="s">
        <v>58</v>
      </c>
      <c r="O1107" s="263" t="s">
        <v>58</v>
      </c>
      <c r="P1107" s="35" t="s">
        <v>45</v>
      </c>
      <c r="Q1107" s="35" t="s">
        <v>46</v>
      </c>
      <c r="R1107" s="35" t="s">
        <v>46</v>
      </c>
      <c r="S1107" s="35" t="s">
        <v>46</v>
      </c>
      <c r="T1107" s="35" t="s">
        <v>76</v>
      </c>
      <c r="U1107" s="35" t="s">
        <v>106</v>
      </c>
      <c r="V1107" s="66" t="s">
        <v>45</v>
      </c>
      <c r="W1107" s="35" t="s">
        <v>76</v>
      </c>
      <c r="X1107" s="35" t="s">
        <v>76</v>
      </c>
      <c r="Y1107" s="35" t="s">
        <v>76</v>
      </c>
      <c r="Z1107" s="38" t="str">
        <f t="array" ref="Z1107">IFERROR(xlookup(C:C,'Follow up.1'!A:A,'Follow up.1'!AF:AF),"-")</f>
        <v> 9/25</v>
      </c>
      <c r="AA1107" s="32" t="s">
        <v>47</v>
      </c>
      <c r="AB1107" s="31"/>
      <c r="AC1107" s="31"/>
      <c r="AD1107" s="31"/>
      <c r="AE1107" s="31"/>
      <c r="AF1107" s="31"/>
      <c r="AG1107" s="31"/>
      <c r="AH1107" s="31"/>
      <c r="AI1107" s="31"/>
      <c r="AJ1107" s="31"/>
      <c r="AK1107" s="31"/>
      <c r="AL1107" s="31"/>
      <c r="AM1107" s="31"/>
      <c r="AN1107" s="39" t="str">
        <f t="array" ref="AN1107">IFNA(TEXT(XLOOKUP(C:C,'Follow up.2'!B:B,'Follow up.2'!AF:AF), "mm/yyyy"), "-")</f>
        <v/>
      </c>
      <c r="AO1107" s="31"/>
      <c r="AP1107" s="27"/>
      <c r="AQ1107" s="3"/>
      <c r="AR1107" s="3"/>
      <c r="AS1107" s="3"/>
      <c r="AT1107" s="3"/>
      <c r="AU1107" s="3"/>
      <c r="AV1107" s="3"/>
      <c r="AW1107" s="13"/>
      <c r="AX1107" s="13"/>
      <c r="AY1107" s="13"/>
      <c r="AZ1107" s="13"/>
      <c r="BA1107" s="13"/>
      <c r="BB1107" s="13"/>
      <c r="BC1107" s="13"/>
      <c r="BD1107" s="13"/>
      <c r="BE1107" s="13"/>
      <c r="BF1107" s="13"/>
      <c r="BG1107" s="13"/>
      <c r="BH1107" s="13"/>
      <c r="BI1107" s="13"/>
    </row>
    <row r="1108" ht="12.75" customHeight="1">
      <c r="A1108" s="1"/>
      <c r="B1108" s="1" t="str">
        <f t="array" ref="B1108">ifna(iferror(xlookup(C:C,'1000'!A:A,'1000'!D:D),iferror(xlookup(C:C,'2000'!A:A,'2000'!D:D),xlookup(C:C,'3000'!A:A,'3000'!D:D))),"-")</f>
        <v>-</v>
      </c>
      <c r="C1108" s="256">
        <v>313.0</v>
      </c>
      <c r="D1108" s="250" t="s">
        <v>4107</v>
      </c>
      <c r="E1108" s="250" t="s">
        <v>4108</v>
      </c>
      <c r="F1108" s="250" t="s">
        <v>117</v>
      </c>
      <c r="G1108" s="250" t="s">
        <v>4085</v>
      </c>
      <c r="H1108" s="251">
        <v>0.0</v>
      </c>
      <c r="I1108" s="257" t="s">
        <v>4109</v>
      </c>
      <c r="J1108" s="250" t="s">
        <v>4109</v>
      </c>
      <c r="K1108" s="254"/>
      <c r="L1108" s="255"/>
      <c r="M1108" s="51" t="s">
        <v>895</v>
      </c>
      <c r="N1108" s="153" t="s">
        <v>58</v>
      </c>
      <c r="O1108" s="259" t="s">
        <v>58</v>
      </c>
      <c r="P1108" s="35"/>
      <c r="Q1108" s="35"/>
      <c r="R1108" s="35"/>
      <c r="S1108" s="35"/>
      <c r="T1108" s="35"/>
      <c r="U1108" s="35"/>
      <c r="V1108" s="35"/>
      <c r="W1108" s="35"/>
      <c r="X1108" s="35"/>
      <c r="Y1108" s="35"/>
      <c r="Z1108" s="38" t="str">
        <f t="array" ref="Z1108">IFERROR(xlookup(C:C,'Follow up.1'!A:A,'Follow up.1'!AF:AF),"-")</f>
        <v>-</v>
      </c>
      <c r="AA1108" s="31"/>
      <c r="AB1108" s="31"/>
      <c r="AC1108" s="31"/>
      <c r="AD1108" s="31"/>
      <c r="AE1108" s="31"/>
      <c r="AF1108" s="31"/>
      <c r="AG1108" s="31"/>
      <c r="AH1108" s="31"/>
      <c r="AI1108" s="31"/>
      <c r="AJ1108" s="31"/>
      <c r="AK1108" s="31"/>
      <c r="AL1108" s="31"/>
      <c r="AM1108" s="31"/>
      <c r="AN1108" s="39" t="str">
        <f t="array" ref="AN1108">IFNA(TEXT(XLOOKUP(C:C,'Follow up.2'!B:B,'Follow up.2'!AF:AF),if(left(B1108,1)="3","x", "mm/yyyy")), "-")</f>
        <v>-</v>
      </c>
      <c r="AO1108" s="31"/>
      <c r="AP1108" s="27"/>
      <c r="AQ1108" s="3"/>
      <c r="AR1108" s="3"/>
      <c r="AS1108" s="3"/>
      <c r="AT1108" s="3"/>
      <c r="AU1108" s="3"/>
      <c r="AV1108" s="3"/>
      <c r="AW1108" s="13"/>
      <c r="AX1108" s="13"/>
      <c r="AY1108" s="13"/>
      <c r="AZ1108" s="13"/>
      <c r="BA1108" s="13"/>
      <c r="BB1108" s="13"/>
      <c r="BC1108" s="13"/>
      <c r="BD1108" s="13"/>
      <c r="BE1108" s="13"/>
      <c r="BF1108" s="13"/>
      <c r="BG1108" s="13"/>
      <c r="BH1108" s="13"/>
      <c r="BI1108" s="13"/>
    </row>
    <row r="1109" ht="12.75" customHeight="1">
      <c r="A1109" s="1"/>
      <c r="B1109" s="1" t="str">
        <f t="array" ref="B1109">ifna(iferror(xlookup(C:C,'1000'!A:A,'1000'!D:D),iferror(xlookup(C:C,'2000'!A:A,'2000'!D:D),xlookup(C:C,'3000'!A:A,'3000'!D:D))),"-")</f>
        <v>-</v>
      </c>
      <c r="C1109" s="256">
        <v>424.0</v>
      </c>
      <c r="D1109" s="250" t="s">
        <v>4110</v>
      </c>
      <c r="E1109" s="250" t="s">
        <v>4111</v>
      </c>
      <c r="F1109" s="250" t="s">
        <v>117</v>
      </c>
      <c r="G1109" s="250" t="s">
        <v>4085</v>
      </c>
      <c r="H1109" s="251">
        <v>0.0</v>
      </c>
      <c r="I1109" s="257">
        <v>0.0</v>
      </c>
      <c r="J1109" s="250" t="s">
        <v>4112</v>
      </c>
      <c r="K1109" s="254" t="s">
        <v>3163</v>
      </c>
      <c r="L1109" s="255" t="s">
        <v>3163</v>
      </c>
      <c r="M1109" s="51" t="s">
        <v>895</v>
      </c>
      <c r="N1109" s="153" t="s">
        <v>58</v>
      </c>
      <c r="O1109" s="259" t="s">
        <v>58</v>
      </c>
      <c r="P1109" s="35"/>
      <c r="Q1109" s="35"/>
      <c r="R1109" s="35"/>
      <c r="S1109" s="35"/>
      <c r="T1109" s="35"/>
      <c r="U1109" s="35"/>
      <c r="V1109" s="35"/>
      <c r="W1109" s="35"/>
      <c r="X1109" s="35"/>
      <c r="Y1109" s="35"/>
      <c r="Z1109" s="38" t="str">
        <f t="array" ref="Z1109">IFERROR(xlookup(C:C,'Follow up.1'!A:A,'Follow up.1'!AF:AF),"-")</f>
        <v>-</v>
      </c>
      <c r="AA1109" s="31"/>
      <c r="AB1109" s="31"/>
      <c r="AC1109" s="31"/>
      <c r="AD1109" s="31"/>
      <c r="AE1109" s="31"/>
      <c r="AF1109" s="31"/>
      <c r="AG1109" s="31"/>
      <c r="AH1109" s="31"/>
      <c r="AI1109" s="31"/>
      <c r="AJ1109" s="31"/>
      <c r="AK1109" s="31"/>
      <c r="AL1109" s="31"/>
      <c r="AM1109" s="31"/>
      <c r="AN1109" s="39" t="str">
        <f t="array" ref="AN1109">IFNA(TEXT(XLOOKUP(C:C,'Follow up.2'!B:B,'Follow up.2'!AF:AF),if(left(B1109,1)="3","x", "mm/yyyy")), "-")</f>
        <v>-</v>
      </c>
      <c r="AO1109" s="31"/>
      <c r="AP1109" s="27"/>
      <c r="AQ1109" s="3"/>
      <c r="AR1109" s="3"/>
      <c r="AS1109" s="3"/>
      <c r="AT1109" s="3"/>
      <c r="AU1109" s="3"/>
      <c r="AV1109" s="3"/>
      <c r="AW1109" s="3"/>
      <c r="AX1109" s="3"/>
      <c r="AY1109" s="3"/>
      <c r="AZ1109" s="3"/>
      <c r="BA1109" s="3"/>
      <c r="BB1109" s="3"/>
      <c r="BC1109" s="3"/>
      <c r="BD1109" s="3"/>
      <c r="BE1109" s="3"/>
      <c r="BF1109" s="3"/>
      <c r="BG1109" s="3"/>
      <c r="BH1109" s="3"/>
      <c r="BI1109" s="3"/>
    </row>
    <row r="1110" ht="12.75" customHeight="1">
      <c r="A1110" s="1"/>
      <c r="B1110" s="1" t="str">
        <f t="array" ref="B1110">ifna(iferror(xlookup(C:C,'1000'!A:A,'1000'!D:D),iferror(xlookup(C:C,'2000'!A:A,'2000'!D:D),xlookup(C:C,'3000'!A:A,'3000'!D:D))),"-")</f>
        <v>-</v>
      </c>
      <c r="C1110" s="256">
        <v>586.0</v>
      </c>
      <c r="D1110" s="250" t="s">
        <v>1776</v>
      </c>
      <c r="E1110" s="250" t="s">
        <v>4113</v>
      </c>
      <c r="F1110" s="250" t="s">
        <v>117</v>
      </c>
      <c r="G1110" s="250" t="s">
        <v>4085</v>
      </c>
      <c r="H1110" s="251">
        <v>0.0</v>
      </c>
      <c r="I1110" s="257">
        <v>0.0</v>
      </c>
      <c r="J1110" s="250" t="s">
        <v>4114</v>
      </c>
      <c r="K1110" s="254" t="s">
        <v>3278</v>
      </c>
      <c r="L1110" s="255" t="s">
        <v>3278</v>
      </c>
      <c r="M1110" s="51" t="s">
        <v>895</v>
      </c>
      <c r="N1110" s="153" t="s">
        <v>58</v>
      </c>
      <c r="O1110" s="259" t="s">
        <v>58</v>
      </c>
      <c r="P1110" s="35"/>
      <c r="Q1110" s="35"/>
      <c r="R1110" s="35"/>
      <c r="S1110" s="35"/>
      <c r="T1110" s="35"/>
      <c r="U1110" s="35"/>
      <c r="V1110" s="35"/>
      <c r="W1110" s="35"/>
      <c r="X1110" s="35"/>
      <c r="Y1110" s="35"/>
      <c r="Z1110" s="38" t="str">
        <f t="array" ref="Z1110">IFERROR(xlookup(C:C,'Follow up.1'!A:A,'Follow up.1'!AF:AF),"-")</f>
        <v>-</v>
      </c>
      <c r="AA1110" s="31"/>
      <c r="AB1110" s="31"/>
      <c r="AC1110" s="31"/>
      <c r="AD1110" s="31"/>
      <c r="AE1110" s="31"/>
      <c r="AF1110" s="31"/>
      <c r="AG1110" s="31"/>
      <c r="AH1110" s="31"/>
      <c r="AI1110" s="31"/>
      <c r="AJ1110" s="31"/>
      <c r="AK1110" s="31"/>
      <c r="AL1110" s="31"/>
      <c r="AM1110" s="31"/>
      <c r="AN1110" s="39" t="str">
        <f t="array" ref="AN1110">IFNA(TEXT(XLOOKUP(C:C,'Follow up.2'!B:B,'Follow up.2'!AF:AF),if(left(B1110,1)="3","x", "mm/yyyy")), "-")</f>
        <v>-</v>
      </c>
      <c r="AO1110" s="31"/>
      <c r="AP1110" s="27"/>
      <c r="AQ1110" s="3"/>
      <c r="AR1110" s="3"/>
      <c r="AS1110" s="3"/>
      <c r="AT1110" s="3"/>
      <c r="AU1110" s="3"/>
      <c r="AV1110" s="3"/>
      <c r="AW1110" s="3"/>
      <c r="AX1110" s="3"/>
      <c r="AY1110" s="3"/>
      <c r="AZ1110" s="3"/>
      <c r="BA1110" s="3"/>
      <c r="BB1110" s="3"/>
      <c r="BC1110" s="3"/>
      <c r="BD1110" s="3"/>
      <c r="BE1110" s="3"/>
      <c r="BF1110" s="3"/>
      <c r="BG1110" s="3"/>
      <c r="BH1110" s="3"/>
      <c r="BI1110" s="3"/>
    </row>
    <row r="1111" ht="12.75" customHeight="1">
      <c r="A1111" s="1"/>
      <c r="B1111" s="1" t="str">
        <f t="array" ref="B1111">ifna(iferror(xlookup(C:C,'1000'!A:A,'1000'!D:D),iferror(xlookup(C:C,'2000'!A:A,'2000'!D:D),xlookup(C:C,'3000'!A:A,'3000'!D:D))),"-")</f>
        <v>-</v>
      </c>
      <c r="C1111" s="256">
        <v>832.0</v>
      </c>
      <c r="D1111" s="250" t="s">
        <v>2492</v>
      </c>
      <c r="E1111" s="250" t="s">
        <v>4115</v>
      </c>
      <c r="F1111" s="250" t="s">
        <v>117</v>
      </c>
      <c r="G1111" s="250" t="s">
        <v>4085</v>
      </c>
      <c r="H1111" s="251">
        <v>0.0</v>
      </c>
      <c r="I1111" s="257">
        <v>0.0</v>
      </c>
      <c r="J1111" s="250" t="s">
        <v>4116</v>
      </c>
      <c r="K1111" s="254" t="s">
        <v>237</v>
      </c>
      <c r="L1111" s="255" t="s">
        <v>237</v>
      </c>
      <c r="M1111" s="51" t="s">
        <v>895</v>
      </c>
      <c r="N1111" s="153" t="s">
        <v>58</v>
      </c>
      <c r="O1111" s="259" t="s">
        <v>58</v>
      </c>
      <c r="P1111" s="35"/>
      <c r="Q1111" s="35"/>
      <c r="R1111" s="35"/>
      <c r="S1111" s="35"/>
      <c r="T1111" s="35"/>
      <c r="U1111" s="35"/>
      <c r="V1111" s="35"/>
      <c r="W1111" s="35"/>
      <c r="X1111" s="35"/>
      <c r="Y1111" s="35"/>
      <c r="Z1111" s="38" t="str">
        <f t="array" ref="Z1111">IFERROR(xlookup(C:C,'Follow up.1'!A:A,'Follow up.1'!AF:AF),"-")</f>
        <v>-</v>
      </c>
      <c r="AA1111" s="31"/>
      <c r="AB1111" s="31"/>
      <c r="AC1111" s="31"/>
      <c r="AD1111" s="31"/>
      <c r="AE1111" s="31"/>
      <c r="AF1111" s="31"/>
      <c r="AG1111" s="31"/>
      <c r="AH1111" s="31"/>
      <c r="AI1111" s="31"/>
      <c r="AJ1111" s="31"/>
      <c r="AK1111" s="31"/>
      <c r="AL1111" s="31"/>
      <c r="AM1111" s="31"/>
      <c r="AN1111" s="39" t="str">
        <f t="array" ref="AN1111">IFNA(TEXT(XLOOKUP(C:C,'Follow up.2'!B:B,'Follow up.2'!AF:AF),if(left(B1111,1)="3","x", "mm/yyyy")), "-")</f>
        <v>-</v>
      </c>
      <c r="AO1111" s="31"/>
      <c r="AP1111" s="27"/>
      <c r="AQ1111" s="3"/>
      <c r="AR1111" s="3"/>
      <c r="AS1111" s="3"/>
      <c r="AT1111" s="3"/>
      <c r="AU1111" s="3"/>
      <c r="AV1111" s="3"/>
      <c r="AW1111" s="3"/>
      <c r="AX1111" s="3"/>
      <c r="AY1111" s="3"/>
      <c r="AZ1111" s="3"/>
      <c r="BA1111" s="3"/>
      <c r="BB1111" s="3"/>
      <c r="BC1111" s="3"/>
      <c r="BD1111" s="3"/>
      <c r="BE1111" s="3"/>
      <c r="BF1111" s="3"/>
      <c r="BG1111" s="3"/>
      <c r="BH1111" s="3"/>
      <c r="BI1111" s="3"/>
    </row>
    <row r="1112" ht="12.75" customHeight="1">
      <c r="A1112" s="1"/>
      <c r="B1112" s="1" t="str">
        <f t="array" ref="B1112">ifna(iferror(xlookup(C:C,'1000'!A:A,'1000'!D:D),iferror(xlookup(C:C,'2000'!A:A,'2000'!D:D),xlookup(C:C,'3000'!A:A,'3000'!D:D))),"-")</f>
        <v>-</v>
      </c>
      <c r="C1112" s="256">
        <v>850.0</v>
      </c>
      <c r="D1112" s="250" t="s">
        <v>4117</v>
      </c>
      <c r="E1112" s="250" t="s">
        <v>2631</v>
      </c>
      <c r="F1112" s="250" t="s">
        <v>117</v>
      </c>
      <c r="G1112" s="250" t="s">
        <v>4085</v>
      </c>
      <c r="H1112" s="251">
        <v>0.0</v>
      </c>
      <c r="I1112" s="257">
        <v>0.0</v>
      </c>
      <c r="J1112" s="250" t="s">
        <v>2634</v>
      </c>
      <c r="K1112" s="254" t="s">
        <v>237</v>
      </c>
      <c r="L1112" s="255" t="s">
        <v>237</v>
      </c>
      <c r="M1112" s="51" t="s">
        <v>895</v>
      </c>
      <c r="N1112" s="153" t="s">
        <v>58</v>
      </c>
      <c r="O1112" s="259" t="s">
        <v>58</v>
      </c>
      <c r="P1112" s="35"/>
      <c r="Q1112" s="35"/>
      <c r="R1112" s="35"/>
      <c r="S1112" s="35"/>
      <c r="T1112" s="35"/>
      <c r="U1112" s="35"/>
      <c r="V1112" s="35"/>
      <c r="W1112" s="35"/>
      <c r="X1112" s="35"/>
      <c r="Y1112" s="35"/>
      <c r="Z1112" s="38" t="str">
        <f t="array" ref="Z1112">IFERROR(xlookup(C:C,'Follow up.1'!A:A,'Follow up.1'!AF:AF),"-")</f>
        <v>-</v>
      </c>
      <c r="AA1112" s="31"/>
      <c r="AB1112" s="31"/>
      <c r="AC1112" s="31"/>
      <c r="AD1112" s="31"/>
      <c r="AE1112" s="31"/>
      <c r="AF1112" s="31"/>
      <c r="AG1112" s="31"/>
      <c r="AH1112" s="31"/>
      <c r="AI1112" s="31"/>
      <c r="AJ1112" s="31"/>
      <c r="AK1112" s="31"/>
      <c r="AL1112" s="31"/>
      <c r="AM1112" s="31"/>
      <c r="AN1112" s="39" t="str">
        <f t="array" ref="AN1112">IFNA(TEXT(XLOOKUP(C:C,'Follow up.2'!B:B,'Follow up.2'!AF:AF),if(left(B1112,1)="3","x", "mm/yyyy")), "-")</f>
        <v>-</v>
      </c>
      <c r="AO1112" s="31"/>
      <c r="AP1112" s="27"/>
      <c r="AQ1112" s="3"/>
      <c r="AR1112" s="3"/>
      <c r="AS1112" s="3"/>
      <c r="AT1112" s="3"/>
      <c r="AU1112" s="3"/>
      <c r="AV1112" s="3"/>
      <c r="AW1112" s="3"/>
      <c r="AX1112" s="3"/>
      <c r="AY1112" s="3"/>
      <c r="AZ1112" s="3"/>
      <c r="BA1112" s="3"/>
      <c r="BB1112" s="3"/>
      <c r="BC1112" s="3"/>
      <c r="BD1112" s="3"/>
      <c r="BE1112" s="3"/>
      <c r="BF1112" s="3"/>
      <c r="BG1112" s="3"/>
      <c r="BH1112" s="3"/>
      <c r="BI1112" s="3"/>
    </row>
    <row r="1113" ht="12.75" customHeight="1">
      <c r="A1113" s="1"/>
      <c r="B1113" s="1" t="str">
        <f t="array" ref="B1113">ifna(iferror(xlookup(C:C,'1000'!A:A,'1000'!D:D),iferror(xlookup(C:C,'2000'!A:A,'2000'!D:D),xlookup(C:C,'3000'!A:A,'3000'!D:D))),"-")</f>
        <v>-</v>
      </c>
      <c r="C1113" s="256">
        <v>897.0</v>
      </c>
      <c r="D1113" s="250" t="s">
        <v>4118</v>
      </c>
      <c r="E1113" s="250" t="s">
        <v>4119</v>
      </c>
      <c r="F1113" s="250" t="s">
        <v>117</v>
      </c>
      <c r="G1113" s="250" t="s">
        <v>4085</v>
      </c>
      <c r="H1113" s="251">
        <v>0.0</v>
      </c>
      <c r="I1113" s="257">
        <v>0.0</v>
      </c>
      <c r="J1113" s="250" t="s">
        <v>4120</v>
      </c>
      <c r="K1113" s="254" t="s">
        <v>42</v>
      </c>
      <c r="L1113" s="250" t="s">
        <v>42</v>
      </c>
      <c r="M1113" s="51" t="s">
        <v>895</v>
      </c>
      <c r="N1113" s="153" t="s">
        <v>58</v>
      </c>
      <c r="O1113" s="259" t="s">
        <v>58</v>
      </c>
      <c r="P1113" s="66"/>
      <c r="Q1113" s="66"/>
      <c r="R1113" s="66"/>
      <c r="S1113" s="66"/>
      <c r="T1113" s="66"/>
      <c r="U1113" s="66"/>
      <c r="V1113" s="66"/>
      <c r="W1113" s="66"/>
      <c r="X1113" s="66"/>
      <c r="Y1113" s="66"/>
      <c r="Z1113" s="38" t="str">
        <f t="array" ref="Z1113">IFERROR(xlookup(C:C,'Follow up.1'!A:A,'Follow up.1'!AF:AF),"-")</f>
        <v>-</v>
      </c>
      <c r="AA1113" s="27"/>
      <c r="AB1113" s="27"/>
      <c r="AC1113" s="27"/>
      <c r="AD1113" s="27"/>
      <c r="AE1113" s="27"/>
      <c r="AF1113" s="27"/>
      <c r="AG1113" s="27"/>
      <c r="AH1113" s="27"/>
      <c r="AI1113" s="27"/>
      <c r="AJ1113" s="27"/>
      <c r="AK1113" s="27"/>
      <c r="AL1113" s="27"/>
      <c r="AM1113" s="27"/>
      <c r="AN1113" s="39" t="str">
        <f t="array" ref="AN1113">IFNA(TEXT(XLOOKUP(C:C,'Follow up.2'!B:B,'Follow up.2'!AF:AF),if(left(B1113,1)="3","x", "mm/yyyy")), "-")</f>
        <v>-</v>
      </c>
      <c r="AO1113" s="27"/>
      <c r="AP1113" s="27"/>
      <c r="AQ1113" s="3"/>
      <c r="AR1113" s="3"/>
      <c r="AS1113" s="3"/>
      <c r="AT1113" s="3"/>
      <c r="AU1113" s="3"/>
      <c r="AV1113" s="3"/>
      <c r="AW1113" s="3"/>
      <c r="AX1113" s="3"/>
      <c r="AY1113" s="3"/>
      <c r="AZ1113" s="3"/>
      <c r="BA1113" s="3"/>
      <c r="BB1113" s="3"/>
      <c r="BC1113" s="3"/>
      <c r="BD1113" s="3"/>
      <c r="BE1113" s="3"/>
      <c r="BF1113" s="3"/>
      <c r="BG1113" s="3"/>
      <c r="BH1113" s="3"/>
      <c r="BI1113" s="3"/>
    </row>
    <row r="1114" ht="12.75" customHeight="1">
      <c r="A1114" s="1"/>
      <c r="B1114" s="1" t="str">
        <f t="array" ref="B1114">ifna(iferror(xlookup(C:C,'1000'!A:A,'1000'!D:D),iferror(xlookup(C:C,'2000'!A:A,'2000'!D:D),xlookup(C:C,'3000'!A:A,'3000'!D:D))),"-")</f>
        <v>-</v>
      </c>
      <c r="C1114" s="256">
        <v>1098.0</v>
      </c>
      <c r="D1114" s="250" t="s">
        <v>4121</v>
      </c>
      <c r="E1114" s="250" t="s">
        <v>4122</v>
      </c>
      <c r="F1114" s="250" t="s">
        <v>117</v>
      </c>
      <c r="G1114" s="250" t="s">
        <v>4085</v>
      </c>
      <c r="H1114" s="251">
        <v>0.0</v>
      </c>
      <c r="I1114" s="257">
        <v>0.0</v>
      </c>
      <c r="J1114" s="250" t="s">
        <v>4123</v>
      </c>
      <c r="K1114" s="254" t="s">
        <v>42</v>
      </c>
      <c r="L1114" s="255" t="s">
        <v>42</v>
      </c>
      <c r="M1114" s="51" t="s">
        <v>895</v>
      </c>
      <c r="N1114" s="153" t="s">
        <v>58</v>
      </c>
      <c r="O1114" s="259" t="s">
        <v>58</v>
      </c>
      <c r="P1114" s="35" t="s">
        <v>46</v>
      </c>
      <c r="Q1114" s="35"/>
      <c r="R1114" s="35"/>
      <c r="S1114" s="35"/>
      <c r="T1114" s="35"/>
      <c r="U1114" s="35"/>
      <c r="V1114" s="35"/>
      <c r="W1114" s="35"/>
      <c r="X1114" s="35"/>
      <c r="Y1114" s="35"/>
      <c r="Z1114" s="38" t="str">
        <f t="array" ref="Z1114">IFERROR(xlookup(C:C,'Follow up.1'!A:A,'Follow up.1'!AF:AF),"-")</f>
        <v>-</v>
      </c>
      <c r="AA1114" s="31"/>
      <c r="AB1114" s="31"/>
      <c r="AC1114" s="31"/>
      <c r="AD1114" s="31"/>
      <c r="AE1114" s="31"/>
      <c r="AF1114" s="31"/>
      <c r="AG1114" s="31"/>
      <c r="AH1114" s="31"/>
      <c r="AI1114" s="31"/>
      <c r="AJ1114" s="31"/>
      <c r="AK1114" s="31"/>
      <c r="AL1114" s="31"/>
      <c r="AM1114" s="31"/>
      <c r="AN1114" s="39" t="str">
        <f t="array" ref="AN1114">IFNA(TEXT(XLOOKUP(C:C,'Follow up.2'!B:B,'Follow up.2'!AF:AF), "mm/yyyy"), "-")</f>
        <v>-</v>
      </c>
      <c r="AO1114" s="31"/>
      <c r="AP1114" s="27"/>
      <c r="AQ1114" s="3"/>
      <c r="AR1114" s="3"/>
      <c r="AS1114" s="3"/>
      <c r="AT1114" s="3"/>
      <c r="AU1114" s="3"/>
      <c r="AV1114" s="3"/>
      <c r="AW1114" s="3"/>
      <c r="AX1114" s="3"/>
      <c r="AY1114" s="3"/>
      <c r="AZ1114" s="3"/>
      <c r="BA1114" s="3"/>
      <c r="BB1114" s="3"/>
      <c r="BC1114" s="3"/>
      <c r="BD1114" s="3"/>
      <c r="BE1114" s="3"/>
      <c r="BF1114" s="3"/>
      <c r="BG1114" s="3"/>
      <c r="BH1114" s="3"/>
      <c r="BI1114" s="3"/>
    </row>
    <row r="1115" ht="12.75" customHeight="1">
      <c r="A1115" s="1"/>
      <c r="B1115" s="1">
        <f t="array" ref="B1115">ifna(iferror(xlookup(C:C,'1000'!A:A,'1000'!D:D),iferror(xlookup(C:C,'2000'!A:A,'2000'!D:D),xlookup(C:C,'3000'!A:A,'3000'!D:D))),"-")</f>
        <v>3125</v>
      </c>
      <c r="C1115" s="256">
        <v>591.0</v>
      </c>
      <c r="D1115" s="250" t="s">
        <v>2492</v>
      </c>
      <c r="E1115" s="250" t="s">
        <v>2443</v>
      </c>
      <c r="F1115" s="250" t="s">
        <v>117</v>
      </c>
      <c r="G1115" s="250" t="s">
        <v>4124</v>
      </c>
      <c r="H1115" s="251">
        <v>0.0</v>
      </c>
      <c r="I1115" s="257">
        <v>0.0</v>
      </c>
      <c r="J1115" s="250" t="s">
        <v>4125</v>
      </c>
      <c r="K1115" s="254" t="s">
        <v>511</v>
      </c>
      <c r="L1115" s="255" t="s">
        <v>511</v>
      </c>
      <c r="M1115" s="32"/>
      <c r="N1115" s="33" t="s">
        <v>4126</v>
      </c>
      <c r="O1115" s="263" t="s">
        <v>654</v>
      </c>
      <c r="P1115" s="35" t="s">
        <v>45</v>
      </c>
      <c r="Q1115" s="35" t="s">
        <v>76</v>
      </c>
      <c r="R1115" s="35" t="s">
        <v>76</v>
      </c>
      <c r="S1115" s="35" t="s">
        <v>46</v>
      </c>
      <c r="T1115" s="35" t="s">
        <v>76</v>
      </c>
      <c r="U1115" s="35" t="s">
        <v>46</v>
      </c>
      <c r="V1115" s="35" t="s">
        <v>76</v>
      </c>
      <c r="W1115" s="35" t="s">
        <v>45</v>
      </c>
      <c r="X1115" s="35" t="s">
        <v>45</v>
      </c>
      <c r="Y1115" s="35" t="s">
        <v>45</v>
      </c>
      <c r="Z1115" s="38" t="str">
        <f t="array" ref="Z1115">IFERROR(xlookup(C:C,'Follow up.1'!A:A,'Follow up.1'!AF:AF),"-")</f>
        <v> 5/25</v>
      </c>
      <c r="AA1115" s="32" t="s">
        <v>46</v>
      </c>
      <c r="AB1115" s="31"/>
      <c r="AC1115" s="31"/>
      <c r="AD1115" s="31"/>
      <c r="AE1115" s="31"/>
      <c r="AF1115" s="31"/>
      <c r="AG1115" s="31"/>
      <c r="AH1115" s="31"/>
      <c r="AI1115" s="31"/>
      <c r="AJ1115" s="31"/>
      <c r="AK1115" s="31"/>
      <c r="AL1115" s="31"/>
      <c r="AM1115" s="31"/>
      <c r="AN1115" s="39" t="str">
        <f t="array" ref="AN1115">IFNA(TEXT(XLOOKUP(C:C,'Follow up.2'!B:B,'Follow up.2'!AF:AF),if(left(B1115,1)="3","x", "mm/yyyy")), "-")</f>
        <v>-</v>
      </c>
      <c r="AO1115" s="31"/>
      <c r="AP1115" s="27"/>
      <c r="AQ1115" s="3"/>
      <c r="AR1115" s="3"/>
      <c r="AS1115" s="3"/>
      <c r="AT1115" s="3"/>
      <c r="AU1115" s="3"/>
      <c r="AV1115" s="3"/>
      <c r="AW1115" s="13"/>
      <c r="AX1115" s="13"/>
      <c r="AY1115" s="13"/>
      <c r="AZ1115" s="13"/>
      <c r="BA1115" s="13"/>
      <c r="BB1115" s="13"/>
      <c r="BC1115" s="13"/>
      <c r="BD1115" s="13"/>
      <c r="BE1115" s="13"/>
      <c r="BF1115" s="13"/>
      <c r="BG1115" s="13"/>
      <c r="BH1115" s="13"/>
      <c r="BI1115" s="13"/>
    </row>
    <row r="1116" ht="12.75" customHeight="1">
      <c r="A1116" s="1"/>
      <c r="B1116" s="1">
        <f t="array" ref="B1116">ifna(iferror(xlookup(C:C,'1000'!A:A,'1000'!D:D),iferror(xlookup(C:C,'2000'!A:A,'2000'!D:D),xlookup(C:C,'3000'!A:A,'3000'!D:D))),"-")</f>
        <v>3124</v>
      </c>
      <c r="C1116" s="266">
        <v>612.0</v>
      </c>
      <c r="D1116" s="250" t="s">
        <v>2054</v>
      </c>
      <c r="E1116" s="250" t="s">
        <v>4127</v>
      </c>
      <c r="F1116" s="250" t="s">
        <v>117</v>
      </c>
      <c r="G1116" s="250" t="s">
        <v>4124</v>
      </c>
      <c r="H1116" s="251">
        <v>0.0</v>
      </c>
      <c r="I1116" s="257">
        <v>0.0</v>
      </c>
      <c r="J1116" s="250" t="s">
        <v>4128</v>
      </c>
      <c r="K1116" s="254" t="s">
        <v>4129</v>
      </c>
      <c r="L1116" s="255" t="s">
        <v>4129</v>
      </c>
      <c r="M1116" s="51" t="s">
        <v>3328</v>
      </c>
      <c r="N1116" s="33" t="s">
        <v>3483</v>
      </c>
      <c r="O1116" s="264" t="s">
        <v>654</v>
      </c>
      <c r="P1116" s="35" t="s">
        <v>45</v>
      </c>
      <c r="Q1116" s="35" t="s">
        <v>45</v>
      </c>
      <c r="R1116" s="35" t="s">
        <v>45</v>
      </c>
      <c r="S1116" s="35" t="s">
        <v>45</v>
      </c>
      <c r="T1116" s="35" t="s">
        <v>45</v>
      </c>
      <c r="U1116" s="35" t="s">
        <v>45</v>
      </c>
      <c r="V1116" s="65" t="s">
        <v>45</v>
      </c>
      <c r="W1116" s="35" t="s">
        <v>46</v>
      </c>
      <c r="X1116" s="35" t="s">
        <v>46</v>
      </c>
      <c r="Y1116" s="35" t="s">
        <v>46</v>
      </c>
      <c r="Z1116" s="38" t="str">
        <f t="array" ref="Z1116">IFERROR(xlookup(C:C,'Follow up.1'!A:A,'Follow up.1'!AF:AF),"-")</f>
        <v> 5/25</v>
      </c>
      <c r="AA1116" s="32" t="s">
        <v>46</v>
      </c>
      <c r="AB1116" s="31"/>
      <c r="AC1116" s="31"/>
      <c r="AD1116" s="31"/>
      <c r="AE1116" s="31"/>
      <c r="AF1116" s="31"/>
      <c r="AG1116" s="31"/>
      <c r="AH1116" s="31"/>
      <c r="AI1116" s="31"/>
      <c r="AJ1116" s="31"/>
      <c r="AK1116" s="31"/>
      <c r="AL1116" s="31"/>
      <c r="AM1116" s="31"/>
      <c r="AN1116" s="39" t="str">
        <f t="array" ref="AN1116">IFNA(TEXT(XLOOKUP(C:C,'Follow up.2'!B:B,'Follow up.2'!AF:AF),if(left(B1116,1)="3","x", "mm/yyyy")), "-")</f>
        <v/>
      </c>
      <c r="AO1116" s="31"/>
      <c r="AP1116" s="27"/>
      <c r="AQ1116" s="3"/>
      <c r="AR1116" s="3"/>
      <c r="AS1116" s="3"/>
      <c r="AT1116" s="3"/>
      <c r="AU1116" s="3"/>
      <c r="AV1116" s="3"/>
      <c r="AW1116" s="13"/>
      <c r="AX1116" s="13"/>
      <c r="AY1116" s="13"/>
      <c r="AZ1116" s="13"/>
      <c r="BA1116" s="13"/>
      <c r="BB1116" s="13"/>
      <c r="BC1116" s="13"/>
      <c r="BD1116" s="13"/>
      <c r="BE1116" s="13"/>
      <c r="BF1116" s="13"/>
      <c r="BG1116" s="13"/>
      <c r="BH1116" s="13"/>
      <c r="BI1116" s="13"/>
    </row>
    <row r="1117" ht="12.75" customHeight="1">
      <c r="A1117" s="1"/>
      <c r="B1117" s="1">
        <f t="array" ref="B1117">ifna(iferror(xlookup(C:C,'1000'!A:A,'1000'!D:D),iferror(xlookup(C:C,'2000'!A:A,'2000'!D:D),xlookup(C:C,'3000'!A:A,'3000'!D:D))),"-")</f>
        <v>3046</v>
      </c>
      <c r="C1117" s="256">
        <v>320.0</v>
      </c>
      <c r="D1117" s="250" t="s">
        <v>373</v>
      </c>
      <c r="E1117" s="250" t="s">
        <v>4130</v>
      </c>
      <c r="F1117" s="250" t="s">
        <v>117</v>
      </c>
      <c r="G1117" s="250" t="s">
        <v>4124</v>
      </c>
      <c r="H1117" s="251">
        <v>0.0</v>
      </c>
      <c r="I1117" s="257">
        <v>0.0</v>
      </c>
      <c r="J1117" s="250" t="s">
        <v>4131</v>
      </c>
      <c r="K1117" s="255"/>
      <c r="L1117" s="255"/>
      <c r="N1117" s="33" t="s">
        <v>654</v>
      </c>
      <c r="O1117" s="264" t="s">
        <v>58</v>
      </c>
      <c r="P1117" s="35" t="s">
        <v>45</v>
      </c>
      <c r="Q1117" s="35" t="s">
        <v>45</v>
      </c>
      <c r="R1117" s="35" t="s">
        <v>45</v>
      </c>
      <c r="S1117" s="35" t="s">
        <v>45</v>
      </c>
      <c r="T1117" s="35" t="s">
        <v>45</v>
      </c>
      <c r="U1117" s="35" t="s">
        <v>45</v>
      </c>
      <c r="V1117" s="66" t="s">
        <v>45</v>
      </c>
      <c r="W1117" s="35" t="s">
        <v>45</v>
      </c>
      <c r="X1117" s="35" t="s">
        <v>45</v>
      </c>
      <c r="Y1117" s="35" t="s">
        <v>45</v>
      </c>
      <c r="Z1117" s="38" t="str">
        <f t="array" ref="Z1117">IFERROR(xlookup(C:C,'Follow up.1'!A:A,'Follow up.1'!AF:AF),"-")</f>
        <v> 3/25</v>
      </c>
      <c r="AA1117" s="32" t="s">
        <v>57</v>
      </c>
      <c r="AB1117" s="31"/>
      <c r="AC1117" s="31"/>
      <c r="AD1117" s="31"/>
      <c r="AE1117" s="31"/>
      <c r="AF1117" s="31"/>
      <c r="AG1117" s="31"/>
      <c r="AH1117" s="31"/>
      <c r="AI1117" s="31"/>
      <c r="AJ1117" s="31"/>
      <c r="AK1117" s="31"/>
      <c r="AL1117" s="31"/>
      <c r="AM1117" s="31"/>
      <c r="AN1117" s="39" t="str">
        <f t="array" ref="AN1117">IFNA(TEXT(XLOOKUP(C:C,'Follow up.2'!B:B,'Follow up.2'!AF:AF),if(left(B1117,1)="3","x", "mm/yyyy")), "-")</f>
        <v/>
      </c>
      <c r="AO1117" s="31"/>
      <c r="AP1117" s="27"/>
      <c r="AQ1117" s="3"/>
      <c r="AR1117" s="3"/>
      <c r="AS1117" s="3"/>
      <c r="AT1117" s="3"/>
      <c r="AU1117" s="3"/>
      <c r="AV1117" s="3"/>
      <c r="AW1117" s="3"/>
      <c r="AX1117" s="3"/>
      <c r="AY1117" s="3"/>
      <c r="AZ1117" s="3"/>
      <c r="BA1117" s="3"/>
      <c r="BB1117" s="3"/>
      <c r="BC1117" s="3"/>
      <c r="BD1117" s="3"/>
      <c r="BE1117" s="3"/>
      <c r="BF1117" s="3"/>
      <c r="BG1117" s="3"/>
      <c r="BH1117" s="3"/>
      <c r="BI1117" s="3"/>
    </row>
    <row r="1118" ht="12.75" customHeight="1">
      <c r="A1118" s="1"/>
      <c r="B1118" s="1">
        <f t="array" ref="B1118">ifna(iferror(xlookup(C:C,'1000'!A:A,'1000'!D:D),iferror(xlookup(C:C,'2000'!A:A,'2000'!D:D),xlookup(C:C,'3000'!A:A,'3000'!D:D))),"-")</f>
        <v>3072</v>
      </c>
      <c r="C1118" s="256">
        <v>536.0</v>
      </c>
      <c r="D1118" s="250" t="s">
        <v>4132</v>
      </c>
      <c r="E1118" s="250" t="s">
        <v>3923</v>
      </c>
      <c r="F1118" s="250" t="s">
        <v>117</v>
      </c>
      <c r="G1118" s="250" t="s">
        <v>4124</v>
      </c>
      <c r="H1118" s="251">
        <v>0.0</v>
      </c>
      <c r="I1118" s="257">
        <v>0.0</v>
      </c>
      <c r="J1118" s="250" t="s">
        <v>3926</v>
      </c>
      <c r="K1118" s="254" t="s">
        <v>3362</v>
      </c>
      <c r="L1118" s="255" t="s">
        <v>3362</v>
      </c>
      <c r="M1118" s="31"/>
      <c r="N1118" s="33" t="s">
        <v>654</v>
      </c>
      <c r="O1118" s="264" t="s">
        <v>654</v>
      </c>
      <c r="P1118" s="66" t="s">
        <v>45</v>
      </c>
      <c r="Q1118" s="66" t="s">
        <v>45</v>
      </c>
      <c r="R1118" s="66" t="s">
        <v>45</v>
      </c>
      <c r="S1118" s="66" t="s">
        <v>45</v>
      </c>
      <c r="T1118" s="66" t="s">
        <v>45</v>
      </c>
      <c r="U1118" s="66" t="s">
        <v>45</v>
      </c>
      <c r="V1118" s="66" t="s">
        <v>45</v>
      </c>
      <c r="W1118" s="66" t="s">
        <v>45</v>
      </c>
      <c r="X1118" s="66" t="s">
        <v>45</v>
      </c>
      <c r="Y1118" s="66" t="s">
        <v>45</v>
      </c>
      <c r="Z1118" s="38" t="str">
        <f t="array" ref="Z1118">IFERROR(xlookup(C:C,'Follow up.1'!A:A,'Follow up.1'!AF:AF),"-")</f>
        <v> 3/25</v>
      </c>
      <c r="AA1118" s="32" t="s">
        <v>86</v>
      </c>
      <c r="AB1118" s="31"/>
      <c r="AC1118" s="31"/>
      <c r="AD1118" s="31"/>
      <c r="AE1118" s="31"/>
      <c r="AF1118" s="31"/>
      <c r="AG1118" s="31"/>
      <c r="AH1118" s="31"/>
      <c r="AI1118" s="31"/>
      <c r="AJ1118" s="31"/>
      <c r="AK1118" s="31"/>
      <c r="AL1118" s="31"/>
      <c r="AM1118" s="31"/>
      <c r="AN1118" s="39" t="str">
        <f t="array" ref="AN1118">IFNA(TEXT(XLOOKUP(C:C,'Follow up.2'!B:B,'Follow up.2'!AF:AF),if(left(B1118,1)="3","x", "mm/yyyy")), "-")</f>
        <v/>
      </c>
      <c r="AO1118" s="31"/>
      <c r="AP1118" s="27"/>
      <c r="AQ1118" s="3"/>
      <c r="AR1118" s="3"/>
      <c r="AS1118" s="3"/>
      <c r="AT1118" s="3"/>
      <c r="AU1118" s="3"/>
      <c r="AV1118" s="3"/>
      <c r="AW1118" s="3"/>
      <c r="AX1118" s="3"/>
      <c r="AY1118" s="3"/>
      <c r="AZ1118" s="3"/>
      <c r="BA1118" s="3"/>
      <c r="BB1118" s="3"/>
      <c r="BC1118" s="3"/>
      <c r="BD1118" s="3"/>
      <c r="BE1118" s="3"/>
      <c r="BF1118" s="3"/>
      <c r="BG1118" s="3"/>
      <c r="BH1118" s="3"/>
      <c r="BI1118" s="3"/>
    </row>
    <row r="1119" ht="12.75" customHeight="1">
      <c r="A1119" s="1"/>
      <c r="B1119" s="1">
        <f t="array" ref="B1119">ifna(iferror(xlookup(C:C,'1000'!A:A,'1000'!D:D),iferror(xlookup(C:C,'2000'!A:A,'2000'!D:D),xlookup(C:C,'3000'!A:A,'3000'!D:D))),"-")</f>
        <v>3078</v>
      </c>
      <c r="C1119" s="256">
        <v>457.0</v>
      </c>
      <c r="D1119" s="250" t="s">
        <v>332</v>
      </c>
      <c r="E1119" s="250" t="s">
        <v>1690</v>
      </c>
      <c r="F1119" s="250" t="s">
        <v>117</v>
      </c>
      <c r="G1119" s="250" t="s">
        <v>4124</v>
      </c>
      <c r="H1119" s="251">
        <v>0.0</v>
      </c>
      <c r="I1119" s="257" t="s">
        <v>4133</v>
      </c>
      <c r="J1119" s="250" t="s">
        <v>4134</v>
      </c>
      <c r="K1119" s="254" t="s">
        <v>1008</v>
      </c>
      <c r="L1119" s="255" t="s">
        <v>1008</v>
      </c>
      <c r="M1119" s="32" t="s">
        <v>4135</v>
      </c>
      <c r="N1119" s="33" t="s">
        <v>654</v>
      </c>
      <c r="O1119" s="263" t="s">
        <v>654</v>
      </c>
      <c r="P1119" s="35" t="s">
        <v>45</v>
      </c>
      <c r="Q1119" s="35" t="s">
        <v>45</v>
      </c>
      <c r="R1119" s="35" t="s">
        <v>45</v>
      </c>
      <c r="S1119" s="35" t="s">
        <v>45</v>
      </c>
      <c r="T1119" s="35" t="s">
        <v>45</v>
      </c>
      <c r="U1119" s="35" t="s">
        <v>45</v>
      </c>
      <c r="V1119" s="35" t="s">
        <v>45</v>
      </c>
      <c r="W1119" s="35" t="s">
        <v>45</v>
      </c>
      <c r="X1119" s="35" t="s">
        <v>45</v>
      </c>
      <c r="Y1119" s="35" t="s">
        <v>45</v>
      </c>
      <c r="Z1119" s="38" t="str">
        <f t="array" ref="Z1119">IFERROR(xlookup(C:C,'Follow up.1'!A:A,'Follow up.1'!AF:AF),"-")</f>
        <v> 4/25</v>
      </c>
      <c r="AA1119" s="32" t="s">
        <v>46</v>
      </c>
      <c r="AB1119" s="32" t="s">
        <v>86</v>
      </c>
      <c r="AC1119" s="32" t="s">
        <v>46</v>
      </c>
      <c r="AD1119" s="32" t="s">
        <v>46</v>
      </c>
      <c r="AE1119" s="32"/>
      <c r="AF1119" s="32" t="s">
        <v>57</v>
      </c>
      <c r="AG1119" s="32" t="s">
        <v>77</v>
      </c>
      <c r="AH1119" s="32"/>
      <c r="AI1119" s="31"/>
      <c r="AJ1119" s="31"/>
      <c r="AK1119" s="31"/>
      <c r="AL1119" s="31"/>
      <c r="AM1119" s="31"/>
      <c r="AN1119" s="39" t="str">
        <f t="array" ref="AN1119">IFNA(TEXT(XLOOKUP(C:C,'Follow up.2'!B:B,'Follow up.2'!AF:AF),if(left(B1119,1)="3","x", "mm/yyyy")), "-")</f>
        <v/>
      </c>
      <c r="AO1119" s="31"/>
      <c r="AP1119" s="27"/>
      <c r="AQ1119" s="3"/>
      <c r="AR1119" s="3"/>
      <c r="AS1119" s="3"/>
      <c r="AT1119" s="3"/>
      <c r="AU1119" s="3"/>
      <c r="AV1119" s="3"/>
      <c r="AW1119" s="3"/>
      <c r="AX1119" s="3"/>
      <c r="AY1119" s="3"/>
      <c r="AZ1119" s="3"/>
      <c r="BA1119" s="3"/>
      <c r="BB1119" s="3"/>
      <c r="BC1119" s="3"/>
      <c r="BD1119" s="3"/>
      <c r="BE1119" s="3"/>
      <c r="BF1119" s="3"/>
      <c r="BG1119" s="3"/>
      <c r="BH1119" s="3"/>
      <c r="BI1119" s="3"/>
    </row>
    <row r="1120" ht="12.75" customHeight="1">
      <c r="A1120" s="1"/>
      <c r="B1120" s="1">
        <f t="array" ref="B1120">ifna(iferror(xlookup(C:C,'1000'!A:A,'1000'!D:D),iferror(xlookup(C:C,'2000'!A:A,'2000'!D:D),xlookup(C:C,'3000'!A:A,'3000'!D:D))),"-")</f>
        <v>3093</v>
      </c>
      <c r="C1120" s="256">
        <v>512.0</v>
      </c>
      <c r="D1120" s="250" t="s">
        <v>4136</v>
      </c>
      <c r="E1120" s="250" t="s">
        <v>4137</v>
      </c>
      <c r="F1120" s="250" t="s">
        <v>117</v>
      </c>
      <c r="G1120" s="250" t="s">
        <v>4124</v>
      </c>
      <c r="H1120" s="251">
        <v>0.0</v>
      </c>
      <c r="I1120" s="257">
        <v>0.0</v>
      </c>
      <c r="J1120" s="250" t="s">
        <v>4138</v>
      </c>
      <c r="K1120" s="254" t="s">
        <v>3241</v>
      </c>
      <c r="L1120" s="255" t="s">
        <v>3241</v>
      </c>
      <c r="M1120" s="32"/>
      <c r="N1120" s="33" t="s">
        <v>654</v>
      </c>
      <c r="O1120" s="263" t="s">
        <v>654</v>
      </c>
      <c r="P1120" s="35" t="s">
        <v>45</v>
      </c>
      <c r="Q1120" s="35" t="s">
        <v>45</v>
      </c>
      <c r="R1120" s="35" t="s">
        <v>45</v>
      </c>
      <c r="S1120" s="35" t="s">
        <v>45</v>
      </c>
      <c r="T1120" s="35" t="s">
        <v>45</v>
      </c>
      <c r="U1120" s="35" t="s">
        <v>45</v>
      </c>
      <c r="V1120" s="66" t="s">
        <v>45</v>
      </c>
      <c r="W1120" s="35" t="s">
        <v>45</v>
      </c>
      <c r="X1120" s="35" t="s">
        <v>45</v>
      </c>
      <c r="Y1120" s="35" t="s">
        <v>45</v>
      </c>
      <c r="Z1120" s="38" t="str">
        <f t="array" ref="Z1120">IFERROR(xlookup(C:C,'Follow up.1'!A:A,'Follow up.1'!AF:AF),"-")</f>
        <v> 4/25</v>
      </c>
      <c r="AA1120" s="32" t="s">
        <v>46</v>
      </c>
      <c r="AB1120" s="32" t="s">
        <v>86</v>
      </c>
      <c r="AC1120" s="32" t="s">
        <v>46</v>
      </c>
      <c r="AD1120" s="32" t="s">
        <v>46</v>
      </c>
      <c r="AE1120" s="32"/>
      <c r="AF1120" s="32" t="s">
        <v>47</v>
      </c>
      <c r="AG1120" s="32" t="s">
        <v>86</v>
      </c>
      <c r="AH1120" s="32"/>
      <c r="AI1120" s="122" t="s">
        <v>57</v>
      </c>
      <c r="AJ1120" s="32" t="s">
        <v>77</v>
      </c>
      <c r="AK1120" s="32" t="s">
        <v>68</v>
      </c>
      <c r="AL1120" s="122" t="s">
        <v>57</v>
      </c>
      <c r="AM1120" s="32" t="s">
        <v>121</v>
      </c>
      <c r="AN1120" s="39" t="str">
        <f t="array" ref="AN1120">IFNA(TEXT(XLOOKUP(C:C,'Follow up.2'!B:B,'Follow up.2'!AF:AF),if(left(B1120,1)="3","x", "mm/yyyy")), "-")</f>
        <v>x</v>
      </c>
      <c r="AO1120" s="31"/>
      <c r="AP1120" s="27"/>
      <c r="AQ1120" s="3"/>
      <c r="AR1120" s="3"/>
      <c r="AS1120" s="3"/>
      <c r="AT1120" s="3"/>
      <c r="AU1120" s="3"/>
      <c r="AV1120" s="3"/>
      <c r="AW1120" s="3"/>
      <c r="AX1120" s="3"/>
      <c r="AY1120" s="3"/>
      <c r="AZ1120" s="3"/>
      <c r="BA1120" s="3"/>
      <c r="BB1120" s="3"/>
      <c r="BC1120" s="3"/>
      <c r="BD1120" s="3"/>
      <c r="BE1120" s="3"/>
      <c r="BF1120" s="3"/>
      <c r="BG1120" s="3"/>
      <c r="BH1120" s="3"/>
      <c r="BI1120" s="3"/>
    </row>
    <row r="1121" ht="12.75" customHeight="1">
      <c r="A1121" s="1"/>
      <c r="B1121" s="1">
        <f t="array" ref="B1121">ifna(iferror(xlookup(C:C,'1000'!A:A,'1000'!D:D),iferror(xlookup(C:C,'2000'!A:A,'2000'!D:D),xlookup(C:C,'3000'!A:A,'3000'!D:D))),"-")</f>
        <v>3099</v>
      </c>
      <c r="C1121" s="256">
        <v>555.0</v>
      </c>
      <c r="D1121" s="250" t="s">
        <v>4139</v>
      </c>
      <c r="E1121" s="250" t="s">
        <v>4140</v>
      </c>
      <c r="F1121" s="250" t="s">
        <v>117</v>
      </c>
      <c r="G1121" s="250" t="s">
        <v>4124</v>
      </c>
      <c r="H1121" s="251">
        <v>0.0</v>
      </c>
      <c r="I1121" s="257">
        <v>0.0</v>
      </c>
      <c r="J1121" s="250" t="s">
        <v>4141</v>
      </c>
      <c r="K1121" s="254" t="s">
        <v>4142</v>
      </c>
      <c r="L1121" s="255" t="s">
        <v>4142</v>
      </c>
      <c r="M1121" s="51" t="s">
        <v>3328</v>
      </c>
      <c r="N1121" s="33" t="s">
        <v>654</v>
      </c>
      <c r="O1121" s="263" t="s">
        <v>654</v>
      </c>
      <c r="P1121" s="35" t="s">
        <v>45</v>
      </c>
      <c r="Q1121" s="35" t="s">
        <v>45</v>
      </c>
      <c r="R1121" s="35" t="s">
        <v>45</v>
      </c>
      <c r="S1121" s="35" t="s">
        <v>45</v>
      </c>
      <c r="T1121" s="35" t="s">
        <v>45</v>
      </c>
      <c r="U1121" s="35" t="s">
        <v>45</v>
      </c>
      <c r="V1121" s="66" t="s">
        <v>45</v>
      </c>
      <c r="W1121" s="35" t="s">
        <v>45</v>
      </c>
      <c r="X1121" s="35" t="s">
        <v>45</v>
      </c>
      <c r="Y1121" s="35" t="s">
        <v>45</v>
      </c>
      <c r="Z1121" s="38" t="str">
        <f t="array" ref="Z1121">IFERROR(xlookup(C:C,'Follow up.1'!A:A,'Follow up.1'!AF:AF),"-")</f>
        <v> 4/25</v>
      </c>
      <c r="AA1121" s="32" t="s">
        <v>46</v>
      </c>
      <c r="AB1121" s="31"/>
      <c r="AC1121" s="31"/>
      <c r="AD1121" s="31"/>
      <c r="AE1121" s="31"/>
      <c r="AF1121" s="31"/>
      <c r="AG1121" s="31"/>
      <c r="AH1121" s="31"/>
      <c r="AI1121" s="31"/>
      <c r="AJ1121" s="31"/>
      <c r="AK1121" s="31"/>
      <c r="AL1121" s="31"/>
      <c r="AM1121" s="31"/>
      <c r="AN1121" s="39" t="str">
        <f t="array" ref="AN1121">IFNA(TEXT(XLOOKUP(C:C,'Follow up.2'!B:B,'Follow up.2'!AF:AF),if(left(B1121,1)="3","x", "mm/yyyy")), "-")</f>
        <v/>
      </c>
      <c r="AO1121" s="31"/>
      <c r="AP1121" s="27"/>
      <c r="AQ1121" s="3"/>
      <c r="AR1121" s="3"/>
      <c r="AS1121" s="3"/>
      <c r="AT1121" s="3"/>
      <c r="AU1121" s="3"/>
      <c r="AV1121" s="3"/>
      <c r="AW1121" s="3"/>
      <c r="AX1121" s="3"/>
      <c r="AY1121" s="3"/>
      <c r="AZ1121" s="3"/>
      <c r="BA1121" s="3"/>
      <c r="BB1121" s="3"/>
      <c r="BC1121" s="3"/>
      <c r="BD1121" s="3"/>
      <c r="BE1121" s="3"/>
      <c r="BF1121" s="3"/>
      <c r="BG1121" s="3"/>
      <c r="BH1121" s="3"/>
      <c r="BI1121" s="3"/>
    </row>
    <row r="1122" ht="12.75" customHeight="1">
      <c r="A1122" s="1"/>
      <c r="B1122" s="1">
        <f t="array" ref="B1122">ifna(iferror(xlookup(C:C,'1000'!A:A,'1000'!D:D),iferror(xlookup(C:C,'2000'!A:A,'2000'!D:D),xlookup(C:C,'3000'!A:A,'3000'!D:D))),"-")</f>
        <v>3103</v>
      </c>
      <c r="C1122" s="256">
        <v>515.0</v>
      </c>
      <c r="D1122" s="250" t="s">
        <v>378</v>
      </c>
      <c r="E1122" s="250" t="s">
        <v>4143</v>
      </c>
      <c r="F1122" s="250" t="s">
        <v>117</v>
      </c>
      <c r="G1122" s="250" t="s">
        <v>4124</v>
      </c>
      <c r="H1122" s="251">
        <v>0.0</v>
      </c>
      <c r="I1122" s="257">
        <v>0.0</v>
      </c>
      <c r="J1122" s="250" t="s">
        <v>4144</v>
      </c>
      <c r="K1122" s="254" t="s">
        <v>4145</v>
      </c>
      <c r="L1122" s="255" t="s">
        <v>4145</v>
      </c>
      <c r="M1122" s="32"/>
      <c r="N1122" s="33" t="s">
        <v>654</v>
      </c>
      <c r="O1122" s="264" t="s">
        <v>654</v>
      </c>
      <c r="P1122" s="66" t="s">
        <v>45</v>
      </c>
      <c r="Q1122" s="66" t="s">
        <v>45</v>
      </c>
      <c r="R1122" s="66" t="s">
        <v>45</v>
      </c>
      <c r="S1122" s="66" t="s">
        <v>45</v>
      </c>
      <c r="T1122" s="66" t="s">
        <v>45</v>
      </c>
      <c r="U1122" s="66" t="s">
        <v>45</v>
      </c>
      <c r="V1122" s="66" t="s">
        <v>45</v>
      </c>
      <c r="W1122" s="66" t="s">
        <v>45</v>
      </c>
      <c r="X1122" s="66" t="s">
        <v>45</v>
      </c>
      <c r="Y1122" s="66" t="s">
        <v>45</v>
      </c>
      <c r="Z1122" s="38" t="str">
        <f t="array" ref="Z1122">IFERROR(xlookup(C:C,'Follow up.1'!A:A,'Follow up.1'!AF:AF),"-")</f>
        <v> 4/25</v>
      </c>
      <c r="AA1122" s="32" t="s">
        <v>46</v>
      </c>
      <c r="AB1122" s="31"/>
      <c r="AC1122" s="31"/>
      <c r="AD1122" s="31"/>
      <c r="AE1122" s="31"/>
      <c r="AF1122" s="31"/>
      <c r="AG1122" s="31"/>
      <c r="AH1122" s="31"/>
      <c r="AI1122" s="31"/>
      <c r="AJ1122" s="31"/>
      <c r="AK1122" s="31"/>
      <c r="AL1122" s="31"/>
      <c r="AM1122" s="31"/>
      <c r="AN1122" s="39" t="str">
        <f t="array" ref="AN1122">IFNA(TEXT(XLOOKUP(C:C,'Follow up.2'!B:B,'Follow up.2'!AF:AF),if(left(B1122,1)="3","x", "mm/yyyy")), "-")</f>
        <v/>
      </c>
      <c r="AO1122" s="31"/>
      <c r="AP1122" s="27"/>
      <c r="AQ1122" s="3"/>
      <c r="AR1122" s="3"/>
      <c r="AS1122" s="3"/>
      <c r="AT1122" s="3"/>
      <c r="AU1122" s="3"/>
      <c r="AV1122" s="3"/>
      <c r="AW1122" s="3"/>
      <c r="AX1122" s="3"/>
      <c r="AY1122" s="3"/>
      <c r="AZ1122" s="3"/>
      <c r="BA1122" s="3"/>
      <c r="BB1122" s="3"/>
      <c r="BC1122" s="3"/>
      <c r="BD1122" s="3"/>
      <c r="BE1122" s="3"/>
      <c r="BF1122" s="3"/>
      <c r="BG1122" s="3"/>
      <c r="BH1122" s="3"/>
      <c r="BI1122" s="3"/>
    </row>
    <row r="1123" ht="12.75" customHeight="1">
      <c r="A1123" s="1"/>
      <c r="B1123" s="1">
        <f t="array" ref="B1123">ifna(iferror(xlookup(C:C,'1000'!A:A,'1000'!D:D),iferror(xlookup(C:C,'2000'!A:A,'2000'!D:D),xlookup(C:C,'3000'!A:A,'3000'!D:D))),"-")</f>
        <v>3109</v>
      </c>
      <c r="C1123" s="256">
        <v>580.0</v>
      </c>
      <c r="D1123" s="250" t="s">
        <v>4146</v>
      </c>
      <c r="E1123" s="250" t="s">
        <v>4147</v>
      </c>
      <c r="F1123" s="250" t="s">
        <v>117</v>
      </c>
      <c r="G1123" s="250" t="s">
        <v>4124</v>
      </c>
      <c r="H1123" s="251">
        <v>0.0</v>
      </c>
      <c r="I1123" s="257">
        <v>0.0</v>
      </c>
      <c r="J1123" s="250" t="s">
        <v>4148</v>
      </c>
      <c r="K1123" s="254" t="s">
        <v>3362</v>
      </c>
      <c r="L1123" s="255" t="s">
        <v>3362</v>
      </c>
      <c r="M1123" s="32"/>
      <c r="N1123" s="33" t="s">
        <v>654</v>
      </c>
      <c r="O1123" s="263" t="s">
        <v>654</v>
      </c>
      <c r="P1123" s="35" t="s">
        <v>45</v>
      </c>
      <c r="Q1123" s="35" t="s">
        <v>45</v>
      </c>
      <c r="R1123" s="35" t="s">
        <v>45</v>
      </c>
      <c r="S1123" s="35" t="s">
        <v>45</v>
      </c>
      <c r="T1123" s="35" t="s">
        <v>45</v>
      </c>
      <c r="U1123" s="35" t="s">
        <v>45</v>
      </c>
      <c r="V1123" s="66" t="s">
        <v>45</v>
      </c>
      <c r="W1123" s="35" t="s">
        <v>45</v>
      </c>
      <c r="X1123" s="35" t="s">
        <v>45</v>
      </c>
      <c r="Y1123" s="35" t="s">
        <v>45</v>
      </c>
      <c r="Z1123" s="38" t="str">
        <f t="array" ref="Z1123">IFERROR(xlookup(C:C,'Follow up.1'!A:A,'Follow up.1'!AF:AF),"-")</f>
        <v> 5/25</v>
      </c>
      <c r="AA1123" s="32" t="s">
        <v>46</v>
      </c>
      <c r="AB1123" s="32" t="s">
        <v>46</v>
      </c>
      <c r="AC1123" s="32" t="s">
        <v>46</v>
      </c>
      <c r="AD1123" s="32" t="s">
        <v>46</v>
      </c>
      <c r="AE1123" s="32"/>
      <c r="AF1123" s="32" t="s">
        <v>86</v>
      </c>
      <c r="AG1123" s="32" t="s">
        <v>86</v>
      </c>
      <c r="AH1123" s="32"/>
      <c r="AI1123" s="32" t="s">
        <v>46</v>
      </c>
      <c r="AJ1123" s="32" t="s">
        <v>46</v>
      </c>
      <c r="AK1123" s="32" t="s">
        <v>86</v>
      </c>
      <c r="AL1123" s="32" t="s">
        <v>57</v>
      </c>
      <c r="AM1123" s="32" t="s">
        <v>121</v>
      </c>
      <c r="AN1123" s="39" t="str">
        <f t="array" ref="AN1123">IFNA(TEXT(XLOOKUP(C:C,'Follow up.2'!B:B,'Follow up.2'!AF:AF),if(left(B1123,1)="3","x", "mm/yyyy")), "-")</f>
        <v>x</v>
      </c>
      <c r="AO1123" s="31"/>
      <c r="AP1123" s="27"/>
      <c r="AQ1123" s="3"/>
      <c r="AR1123" s="3"/>
      <c r="AS1123" s="3"/>
      <c r="AT1123" s="3"/>
      <c r="AU1123" s="3"/>
      <c r="AV1123" s="3"/>
      <c r="AW1123" s="13"/>
      <c r="AX1123" s="13"/>
      <c r="AY1123" s="13"/>
      <c r="AZ1123" s="13"/>
      <c r="BA1123" s="13"/>
      <c r="BB1123" s="13"/>
      <c r="BC1123" s="13"/>
      <c r="BD1123" s="13"/>
      <c r="BE1123" s="13"/>
      <c r="BF1123" s="13"/>
      <c r="BG1123" s="13"/>
      <c r="BH1123" s="13"/>
      <c r="BI1123" s="13"/>
    </row>
    <row r="1124" ht="12.75" customHeight="1">
      <c r="A1124" s="1"/>
      <c r="B1124" s="1">
        <f t="array" ref="B1124">ifna(iferror(xlookup(C:C,'1000'!A:A,'1000'!D:D),iferror(xlookup(C:C,'2000'!A:A,'2000'!D:D),xlookup(C:C,'3000'!A:A,'3000'!D:D))),"-")</f>
        <v>3112</v>
      </c>
      <c r="C1124" s="256">
        <v>582.0</v>
      </c>
      <c r="D1124" s="250" t="s">
        <v>2054</v>
      </c>
      <c r="E1124" s="250" t="s">
        <v>4149</v>
      </c>
      <c r="F1124" s="250" t="s">
        <v>117</v>
      </c>
      <c r="G1124" s="250" t="s">
        <v>4124</v>
      </c>
      <c r="H1124" s="251">
        <v>0.0</v>
      </c>
      <c r="I1124" s="257">
        <v>0.0</v>
      </c>
      <c r="J1124" s="250" t="s">
        <v>4150</v>
      </c>
      <c r="K1124" s="254" t="s">
        <v>4151</v>
      </c>
      <c r="L1124" s="255" t="s">
        <v>4151</v>
      </c>
      <c r="M1124" s="32"/>
      <c r="N1124" s="33" t="s">
        <v>654</v>
      </c>
      <c r="O1124" s="264" t="s">
        <v>654</v>
      </c>
      <c r="P1124" s="35" t="s">
        <v>45</v>
      </c>
      <c r="Q1124" s="35" t="s">
        <v>45</v>
      </c>
      <c r="R1124" s="35" t="s">
        <v>45</v>
      </c>
      <c r="S1124" s="35" t="s">
        <v>45</v>
      </c>
      <c r="T1124" s="35" t="s">
        <v>45</v>
      </c>
      <c r="U1124" s="35" t="s">
        <v>45</v>
      </c>
      <c r="V1124" s="66" t="s">
        <v>45</v>
      </c>
      <c r="W1124" s="35" t="s">
        <v>45</v>
      </c>
      <c r="X1124" s="35" t="s">
        <v>45</v>
      </c>
      <c r="Y1124" s="35" t="s">
        <v>45</v>
      </c>
      <c r="Z1124" s="38" t="str">
        <f t="array" ref="Z1124">IFERROR(xlookup(C:C,'Follow up.1'!A:A,'Follow up.1'!AF:AF),"-")</f>
        <v> 5/25</v>
      </c>
      <c r="AA1124" s="32" t="s">
        <v>46</v>
      </c>
      <c r="AB1124" s="31"/>
      <c r="AC1124" s="31"/>
      <c r="AD1124" s="31"/>
      <c r="AE1124" s="31"/>
      <c r="AF1124" s="31"/>
      <c r="AG1124" s="31"/>
      <c r="AH1124" s="31"/>
      <c r="AI1124" s="31"/>
      <c r="AJ1124" s="31"/>
      <c r="AK1124" s="31"/>
      <c r="AL1124" s="31"/>
      <c r="AM1124" s="31"/>
      <c r="AN1124" s="39" t="str">
        <f t="array" ref="AN1124">IFNA(TEXT(XLOOKUP(C:C,'Follow up.2'!B:B,'Follow up.2'!AF:AF),if(left(B1124,1)="3","x", "mm/yyyy")), "-")</f>
        <v/>
      </c>
      <c r="AO1124" s="31"/>
      <c r="AP1124" s="27"/>
      <c r="AQ1124" s="3"/>
      <c r="AR1124" s="3"/>
      <c r="AS1124" s="3"/>
      <c r="AT1124" s="3"/>
      <c r="AU1124" s="3"/>
      <c r="AV1124" s="3"/>
      <c r="AW1124" s="13"/>
      <c r="AX1124" s="13"/>
      <c r="AY1124" s="13"/>
      <c r="AZ1124" s="13"/>
      <c r="BA1124" s="13"/>
      <c r="BB1124" s="13"/>
      <c r="BC1124" s="13"/>
      <c r="BD1124" s="13"/>
      <c r="BE1124" s="13"/>
      <c r="BF1124" s="13"/>
      <c r="BG1124" s="13"/>
      <c r="BH1124" s="13"/>
      <c r="BI1124" s="13"/>
    </row>
    <row r="1125" ht="12.75" customHeight="1">
      <c r="A1125" s="1"/>
      <c r="B1125" s="1">
        <f t="array" ref="B1125">ifna(iferror(xlookup(C:C,'1000'!A:A,'1000'!D:D),iferror(xlookup(C:C,'2000'!A:A,'2000'!D:D),xlookup(C:C,'3000'!A:A,'3000'!D:D))),"-")</f>
        <v>3122</v>
      </c>
      <c r="C1125" s="256">
        <v>573.0</v>
      </c>
      <c r="D1125" s="250" t="s">
        <v>2492</v>
      </c>
      <c r="E1125" s="250" t="s">
        <v>3622</v>
      </c>
      <c r="F1125" s="250" t="s">
        <v>117</v>
      </c>
      <c r="G1125" s="250" t="s">
        <v>4124</v>
      </c>
      <c r="H1125" s="251">
        <v>0.0</v>
      </c>
      <c r="I1125" s="257">
        <v>0.0</v>
      </c>
      <c r="J1125" s="250" t="s">
        <v>4152</v>
      </c>
      <c r="K1125" s="254" t="s">
        <v>4153</v>
      </c>
      <c r="L1125" s="255" t="s">
        <v>4153</v>
      </c>
      <c r="M1125" s="51" t="s">
        <v>895</v>
      </c>
      <c r="N1125" s="33" t="s">
        <v>654</v>
      </c>
      <c r="O1125" s="264" t="s">
        <v>654</v>
      </c>
      <c r="P1125" s="35" t="s">
        <v>45</v>
      </c>
      <c r="Q1125" s="35" t="s">
        <v>45</v>
      </c>
      <c r="R1125" s="35" t="s">
        <v>45</v>
      </c>
      <c r="S1125" s="35" t="s">
        <v>45</v>
      </c>
      <c r="T1125" s="35" t="s">
        <v>45</v>
      </c>
      <c r="U1125" s="35" t="s">
        <v>45</v>
      </c>
      <c r="V1125" s="66" t="s">
        <v>45</v>
      </c>
      <c r="W1125" s="35" t="s">
        <v>45</v>
      </c>
      <c r="X1125" s="35" t="s">
        <v>45</v>
      </c>
      <c r="Y1125" s="35" t="s">
        <v>45</v>
      </c>
      <c r="Z1125" s="38" t="str">
        <f t="array" ref="Z1125">IFERROR(xlookup(C:C,'Follow up.1'!A:A,'Follow up.1'!AF:AF),"-")</f>
        <v> 5/25</v>
      </c>
      <c r="AA1125" s="32" t="s">
        <v>46</v>
      </c>
      <c r="AB1125" s="31"/>
      <c r="AC1125" s="31"/>
      <c r="AD1125" s="31"/>
      <c r="AE1125" s="31"/>
      <c r="AF1125" s="31"/>
      <c r="AG1125" s="31"/>
      <c r="AH1125" s="31"/>
      <c r="AI1125" s="31"/>
      <c r="AJ1125" s="31"/>
      <c r="AK1125" s="31"/>
      <c r="AL1125" s="31"/>
      <c r="AM1125" s="31"/>
      <c r="AN1125" s="39" t="str">
        <f t="array" ref="AN1125">IFNA(TEXT(XLOOKUP(C:C,'Follow up.2'!B:B,'Follow up.2'!AF:AF),if(left(B1125,1)="3","x", "mm/yyyy")), "-")</f>
        <v/>
      </c>
      <c r="AO1125" s="31"/>
      <c r="AP1125" s="27"/>
      <c r="AQ1125" s="3"/>
      <c r="AR1125" s="3"/>
      <c r="AS1125" s="3"/>
      <c r="AT1125" s="3"/>
      <c r="AU1125" s="3"/>
      <c r="AV1125" s="3"/>
      <c r="AW1125" s="13"/>
      <c r="AX1125" s="13"/>
      <c r="AY1125" s="13"/>
      <c r="AZ1125" s="13"/>
      <c r="BA1125" s="13"/>
      <c r="BB1125" s="13"/>
      <c r="BC1125" s="13"/>
      <c r="BD1125" s="13"/>
      <c r="BE1125" s="13"/>
      <c r="BF1125" s="13"/>
      <c r="BG1125" s="13"/>
      <c r="BH1125" s="13"/>
      <c r="BI1125" s="13"/>
    </row>
    <row r="1126" ht="12.75" customHeight="1">
      <c r="A1126" s="1"/>
      <c r="B1126" s="1">
        <f t="array" ref="B1126">ifna(iferror(xlookup(C:C,'1000'!A:A,'1000'!D:D),iferror(xlookup(C:C,'2000'!A:A,'2000'!D:D),xlookup(C:C,'3000'!A:A,'3000'!D:D))),"-")</f>
        <v>3132</v>
      </c>
      <c r="C1126" s="256">
        <v>694.0</v>
      </c>
      <c r="D1126" s="250" t="s">
        <v>4154</v>
      </c>
      <c r="E1126" s="250" t="s">
        <v>4155</v>
      </c>
      <c r="F1126" s="250" t="s">
        <v>117</v>
      </c>
      <c r="G1126" s="250" t="s">
        <v>4124</v>
      </c>
      <c r="H1126" s="251">
        <v>0.0</v>
      </c>
      <c r="I1126" s="257">
        <v>0.0</v>
      </c>
      <c r="J1126" s="250" t="s">
        <v>4156</v>
      </c>
      <c r="K1126" s="254" t="s">
        <v>4157</v>
      </c>
      <c r="L1126" s="255" t="s">
        <v>4157</v>
      </c>
      <c r="M1126" s="32" t="s">
        <v>4158</v>
      </c>
      <c r="N1126" s="33" t="s">
        <v>654</v>
      </c>
      <c r="O1126" s="263" t="s">
        <v>654</v>
      </c>
      <c r="P1126" s="35" t="s">
        <v>46</v>
      </c>
      <c r="Q1126" s="35" t="s">
        <v>46</v>
      </c>
      <c r="R1126" s="35" t="s">
        <v>46</v>
      </c>
      <c r="S1126" s="35" t="s">
        <v>46</v>
      </c>
      <c r="T1126" s="35" t="s">
        <v>46</v>
      </c>
      <c r="U1126" s="35" t="s">
        <v>46</v>
      </c>
      <c r="V1126" s="65" t="s">
        <v>45</v>
      </c>
      <c r="W1126" s="35" t="s">
        <v>46</v>
      </c>
      <c r="X1126" s="35" t="s">
        <v>46</v>
      </c>
      <c r="Y1126" s="35" t="s">
        <v>46</v>
      </c>
      <c r="Z1126" s="38" t="str">
        <f t="array" ref="Z1126">IFERROR(xlookup(C:C,'Follow up.1'!A:A,'Follow up.1'!AF:AF),"-")</f>
        <v> 6/25</v>
      </c>
      <c r="AA1126" s="32" t="s">
        <v>57</v>
      </c>
      <c r="AB1126" s="32" t="s">
        <v>86</v>
      </c>
      <c r="AC1126" s="32" t="s">
        <v>86</v>
      </c>
      <c r="AD1126" s="32" t="s">
        <v>86</v>
      </c>
      <c r="AE1126" s="32"/>
      <c r="AF1126" s="32" t="s">
        <v>841</v>
      </c>
      <c r="AG1126" s="32" t="s">
        <v>86</v>
      </c>
      <c r="AH1126" s="32"/>
      <c r="AI1126" s="31"/>
      <c r="AJ1126" s="31"/>
      <c r="AK1126" s="31"/>
      <c r="AL1126" s="31"/>
      <c r="AM1126" s="31"/>
      <c r="AN1126" s="39" t="str">
        <f t="array" ref="AN1126">IFNA(TEXT(XLOOKUP(C:C,'Follow up.2'!B:B,'Follow up.2'!AF:AF),if(left(B1126,1)="3","x", "mm/yyyy")), "-")</f>
        <v/>
      </c>
      <c r="AO1126" s="31"/>
      <c r="AP1126" s="27"/>
      <c r="AQ1126" s="3"/>
      <c r="AR1126" s="3"/>
      <c r="AS1126" s="3"/>
      <c r="AT1126" s="3"/>
      <c r="AU1126" s="3"/>
      <c r="AV1126" s="3"/>
      <c r="AW1126" s="13"/>
      <c r="AX1126" s="13"/>
      <c r="AY1126" s="13"/>
      <c r="AZ1126" s="13"/>
      <c r="BA1126" s="13"/>
      <c r="BB1126" s="13"/>
      <c r="BC1126" s="13"/>
      <c r="BD1126" s="13"/>
      <c r="BE1126" s="13"/>
      <c r="BF1126" s="13"/>
      <c r="BG1126" s="13"/>
      <c r="BH1126" s="13"/>
      <c r="BI1126" s="13"/>
    </row>
    <row r="1127" ht="12.75" customHeight="1">
      <c r="A1127" s="1"/>
      <c r="B1127" s="1">
        <f t="array" ref="B1127">ifna(iferror(xlookup(C:C,'1000'!A:A,'1000'!D:D),iferror(xlookup(C:C,'2000'!A:A,'2000'!D:D),xlookup(C:C,'3000'!A:A,'3000'!D:D))),"-")</f>
        <v>3135</v>
      </c>
      <c r="C1127" s="256">
        <v>712.0</v>
      </c>
      <c r="D1127" s="250" t="s">
        <v>4159</v>
      </c>
      <c r="E1127" s="250" t="s">
        <v>3437</v>
      </c>
      <c r="F1127" s="250" t="s">
        <v>117</v>
      </c>
      <c r="G1127" s="250" t="s">
        <v>4124</v>
      </c>
      <c r="H1127" s="251">
        <v>0.0</v>
      </c>
      <c r="I1127" s="257">
        <v>0.0</v>
      </c>
      <c r="J1127" s="250" t="s">
        <v>4160</v>
      </c>
      <c r="K1127" s="254" t="s">
        <v>3362</v>
      </c>
      <c r="L1127" s="255" t="s">
        <v>3362</v>
      </c>
      <c r="M1127" s="32" t="s">
        <v>4161</v>
      </c>
      <c r="N1127" s="33" t="s">
        <v>654</v>
      </c>
      <c r="O1127" s="263" t="s">
        <v>654</v>
      </c>
      <c r="P1127" s="35" t="s">
        <v>46</v>
      </c>
      <c r="Q1127" s="35" t="s">
        <v>46</v>
      </c>
      <c r="R1127" s="35" t="s">
        <v>46</v>
      </c>
      <c r="S1127" s="35" t="s">
        <v>46</v>
      </c>
      <c r="T1127" s="35" t="s">
        <v>46</v>
      </c>
      <c r="U1127" s="35" t="s">
        <v>46</v>
      </c>
      <c r="V1127" s="65" t="s">
        <v>45</v>
      </c>
      <c r="W1127" s="35" t="s">
        <v>46</v>
      </c>
      <c r="X1127" s="35" t="s">
        <v>46</v>
      </c>
      <c r="Y1127" s="35" t="s">
        <v>46</v>
      </c>
      <c r="Z1127" s="38" t="str">
        <f t="array" ref="Z1127">IFERROR(xlookup(C:C,'Follow up.1'!A:A,'Follow up.1'!AF:AF),"-")</f>
        <v> 6/25</v>
      </c>
      <c r="AA1127" s="32" t="s">
        <v>57</v>
      </c>
      <c r="AB1127" s="31"/>
      <c r="AC1127" s="31"/>
      <c r="AD1127" s="31"/>
      <c r="AE1127" s="31"/>
      <c r="AF1127" s="31"/>
      <c r="AG1127" s="31"/>
      <c r="AH1127" s="31"/>
      <c r="AI1127" s="31"/>
      <c r="AJ1127" s="31"/>
      <c r="AK1127" s="31"/>
      <c r="AL1127" s="31"/>
      <c r="AM1127" s="31"/>
      <c r="AN1127" s="39" t="str">
        <f t="array" ref="AN1127">IFNA(TEXT(XLOOKUP(C:C,'Follow up.2'!B:B,'Follow up.2'!AF:AF),if(left(B1127,1)="3","x", "mm/yyyy")), "-")</f>
        <v/>
      </c>
      <c r="AO1127" s="31"/>
      <c r="AP1127" s="27"/>
      <c r="AQ1127" s="3"/>
      <c r="AR1127" s="3"/>
      <c r="AS1127" s="3"/>
      <c r="AT1127" s="3"/>
      <c r="AU1127" s="3"/>
      <c r="AV1127" s="3"/>
      <c r="AW1127" s="13"/>
      <c r="AX1127" s="13"/>
      <c r="AY1127" s="13"/>
      <c r="AZ1127" s="13"/>
      <c r="BA1127" s="13"/>
      <c r="BB1127" s="13"/>
      <c r="BC1127" s="13"/>
      <c r="BD1127" s="13"/>
      <c r="BE1127" s="13"/>
      <c r="BF1127" s="13"/>
      <c r="BG1127" s="13"/>
      <c r="BH1127" s="13"/>
      <c r="BI1127" s="13"/>
    </row>
    <row r="1128" ht="12.75" customHeight="1">
      <c r="A1128" s="1"/>
      <c r="B1128" s="1">
        <f t="array" ref="B1128">ifna(iferror(xlookup(C:C,'1000'!A:A,'1000'!D:D),iferror(xlookup(C:C,'2000'!A:A,'2000'!D:D),xlookup(C:C,'3000'!A:A,'3000'!D:D))),"-")</f>
        <v>3139</v>
      </c>
      <c r="C1128" s="256">
        <v>852.0</v>
      </c>
      <c r="D1128" s="250" t="s">
        <v>4162</v>
      </c>
      <c r="E1128" s="250" t="s">
        <v>4163</v>
      </c>
      <c r="F1128" s="250" t="s">
        <v>117</v>
      </c>
      <c r="G1128" s="250" t="s">
        <v>4124</v>
      </c>
      <c r="H1128" s="251">
        <v>0.0</v>
      </c>
      <c r="I1128" s="257">
        <v>0.0</v>
      </c>
      <c r="J1128" s="250" t="s">
        <v>4164</v>
      </c>
      <c r="K1128" s="254" t="s">
        <v>237</v>
      </c>
      <c r="L1128" s="255" t="s">
        <v>237</v>
      </c>
      <c r="M1128" s="51" t="s">
        <v>895</v>
      </c>
      <c r="N1128" s="153" t="s">
        <v>58</v>
      </c>
      <c r="O1128" s="259" t="s">
        <v>58</v>
      </c>
      <c r="P1128" s="35" t="s">
        <v>46</v>
      </c>
      <c r="Q1128" s="35" t="s">
        <v>46</v>
      </c>
      <c r="R1128" s="35" t="s">
        <v>46</v>
      </c>
      <c r="S1128" s="35" t="s">
        <v>46</v>
      </c>
      <c r="T1128" s="35" t="s">
        <v>46</v>
      </c>
      <c r="U1128" s="35" t="s">
        <v>46</v>
      </c>
      <c r="V1128" s="65" t="s">
        <v>45</v>
      </c>
      <c r="W1128" s="35" t="s">
        <v>46</v>
      </c>
      <c r="X1128" s="35" t="s">
        <v>46</v>
      </c>
      <c r="Y1128" s="35" t="s">
        <v>46</v>
      </c>
      <c r="Z1128" s="38" t="str">
        <f t="array" ref="Z1128">IFERROR(xlookup(C:C,'Follow up.1'!A:A,'Follow up.1'!AF:AF),"-")</f>
        <v>-</v>
      </c>
      <c r="AA1128" s="31"/>
      <c r="AB1128" s="31"/>
      <c r="AC1128" s="31"/>
      <c r="AD1128" s="31"/>
      <c r="AE1128" s="31"/>
      <c r="AF1128" s="31"/>
      <c r="AG1128" s="31"/>
      <c r="AH1128" s="31"/>
      <c r="AI1128" s="31"/>
      <c r="AJ1128" s="31"/>
      <c r="AK1128" s="31"/>
      <c r="AL1128" s="31"/>
      <c r="AM1128" s="31"/>
      <c r="AN1128" s="39" t="str">
        <f t="array" ref="AN1128">IFNA(TEXT(XLOOKUP(C:C,'Follow up.2'!B:B,'Follow up.2'!AF:AF),if(left(B1128,1)="3","x", "mm/yyyy")), "-")</f>
        <v/>
      </c>
      <c r="AO1128" s="31"/>
      <c r="AP1128" s="27"/>
      <c r="AQ1128" s="3"/>
      <c r="AR1128" s="3"/>
      <c r="AS1128" s="3"/>
      <c r="AT1128" s="3"/>
      <c r="AU1128" s="3"/>
      <c r="AV1128" s="3"/>
      <c r="AW1128" s="3"/>
      <c r="AX1128" s="3"/>
      <c r="AY1128" s="3"/>
      <c r="AZ1128" s="3"/>
      <c r="BA1128" s="3"/>
      <c r="BB1128" s="3"/>
      <c r="BC1128" s="3"/>
      <c r="BD1128" s="3"/>
      <c r="BE1128" s="3"/>
      <c r="BF1128" s="3"/>
      <c r="BG1128" s="3"/>
      <c r="BH1128" s="3"/>
      <c r="BI1128" s="3"/>
    </row>
    <row r="1129" ht="12.75" customHeight="1">
      <c r="A1129" s="1"/>
      <c r="B1129" s="1">
        <f t="array" ref="B1129">ifna(iferror(xlookup(C:C,'1000'!A:A,'1000'!D:D),iferror(xlookup(C:C,'2000'!A:A,'2000'!D:D),xlookup(C:C,'3000'!A:A,'3000'!D:D))),"-")</f>
        <v>3140</v>
      </c>
      <c r="C1129" s="256">
        <v>853.0</v>
      </c>
      <c r="D1129" s="250" t="s">
        <v>4090</v>
      </c>
      <c r="E1129" s="250" t="s">
        <v>2153</v>
      </c>
      <c r="F1129" s="250" t="s">
        <v>117</v>
      </c>
      <c r="G1129" s="250" t="s">
        <v>4124</v>
      </c>
      <c r="H1129" s="251">
        <v>0.0</v>
      </c>
      <c r="I1129" s="257">
        <v>0.0</v>
      </c>
      <c r="J1129" s="250" t="s">
        <v>4165</v>
      </c>
      <c r="K1129" s="254" t="s">
        <v>237</v>
      </c>
      <c r="L1129" s="255" t="s">
        <v>237</v>
      </c>
      <c r="M1129" s="32" t="s">
        <v>4166</v>
      </c>
      <c r="N1129" s="33" t="s">
        <v>654</v>
      </c>
      <c r="O1129" s="263" t="s">
        <v>654</v>
      </c>
      <c r="P1129" s="35" t="s">
        <v>46</v>
      </c>
      <c r="Q1129" s="35" t="s">
        <v>46</v>
      </c>
      <c r="R1129" s="35" t="s">
        <v>46</v>
      </c>
      <c r="S1129" s="35" t="s">
        <v>46</v>
      </c>
      <c r="T1129" s="35" t="s">
        <v>46</v>
      </c>
      <c r="U1129" s="35" t="s">
        <v>46</v>
      </c>
      <c r="V1129" s="65" t="s">
        <v>45</v>
      </c>
      <c r="W1129" s="35" t="s">
        <v>46</v>
      </c>
      <c r="X1129" s="35" t="s">
        <v>46</v>
      </c>
      <c r="Y1129" s="35" t="s">
        <v>46</v>
      </c>
      <c r="Z1129" s="38" t="str">
        <f t="array" ref="Z1129">IFERROR(xlookup(C:C,'Follow up.1'!A:A,'Follow up.1'!AF:AF),"-")</f>
        <v> 7/25</v>
      </c>
      <c r="AA1129" s="32" t="s">
        <v>46</v>
      </c>
      <c r="AB1129" s="32" t="s">
        <v>57</v>
      </c>
      <c r="AC1129" s="32" t="s">
        <v>86</v>
      </c>
      <c r="AD1129" s="32"/>
      <c r="AE1129" s="31"/>
      <c r="AF1129" s="31"/>
      <c r="AG1129" s="31"/>
      <c r="AH1129" s="31"/>
      <c r="AI1129" s="31"/>
      <c r="AJ1129" s="31"/>
      <c r="AK1129" s="31"/>
      <c r="AL1129" s="31"/>
      <c r="AM1129" s="31"/>
      <c r="AN1129" s="39" t="str">
        <f t="array" ref="AN1129">IFNA(TEXT(XLOOKUP(C:C,'Follow up.2'!B:B,'Follow up.2'!AF:AF),if(left(B1129,1)="3","x", "mm/yyyy")), "-")</f>
        <v/>
      </c>
      <c r="AO1129" s="31"/>
      <c r="AP1129" s="27"/>
      <c r="AQ1129" s="3"/>
      <c r="AR1129" s="3"/>
      <c r="AS1129" s="3"/>
      <c r="AT1129" s="3"/>
      <c r="AU1129" s="3"/>
      <c r="AV1129" s="3"/>
      <c r="AW1129" s="13"/>
      <c r="AX1129" s="13"/>
      <c r="AY1129" s="13"/>
      <c r="AZ1129" s="13"/>
      <c r="BA1129" s="13"/>
      <c r="BB1129" s="13"/>
      <c r="BC1129" s="13"/>
      <c r="BD1129" s="13"/>
      <c r="BE1129" s="13"/>
      <c r="BF1129" s="13"/>
      <c r="BG1129" s="13"/>
      <c r="BH1129" s="13"/>
      <c r="BI1129" s="13"/>
    </row>
    <row r="1130" ht="12.75" customHeight="1">
      <c r="A1130" s="1"/>
      <c r="B1130" s="1">
        <f t="array" ref="B1130">ifna(iferror(xlookup(C:C,'1000'!A:A,'1000'!D:D),iferror(xlookup(C:C,'2000'!A:A,'2000'!D:D),xlookup(C:C,'3000'!A:A,'3000'!D:D))),"-")</f>
        <v>3143</v>
      </c>
      <c r="C1130" s="256">
        <v>951.0</v>
      </c>
      <c r="D1130" s="250" t="s">
        <v>4167</v>
      </c>
      <c r="E1130" s="250" t="s">
        <v>4168</v>
      </c>
      <c r="F1130" s="250" t="s">
        <v>117</v>
      </c>
      <c r="G1130" s="250" t="s">
        <v>4124</v>
      </c>
      <c r="H1130" s="251">
        <v>0.0</v>
      </c>
      <c r="I1130" s="257">
        <v>0.0</v>
      </c>
      <c r="J1130" s="250" t="s">
        <v>4169</v>
      </c>
      <c r="K1130" s="254" t="s">
        <v>42</v>
      </c>
      <c r="L1130" s="255" t="s">
        <v>42</v>
      </c>
      <c r="M1130" s="31"/>
      <c r="N1130" s="33" t="s">
        <v>654</v>
      </c>
      <c r="O1130" s="263" t="s">
        <v>654</v>
      </c>
      <c r="P1130" s="35" t="s">
        <v>46</v>
      </c>
      <c r="Q1130" s="35" t="s">
        <v>46</v>
      </c>
      <c r="R1130" s="35" t="s">
        <v>46</v>
      </c>
      <c r="S1130" s="35" t="s">
        <v>46</v>
      </c>
      <c r="T1130" s="35" t="s">
        <v>46</v>
      </c>
      <c r="U1130" s="35" t="s">
        <v>46</v>
      </c>
      <c r="V1130" s="65" t="s">
        <v>45</v>
      </c>
      <c r="W1130" s="35" t="s">
        <v>46</v>
      </c>
      <c r="X1130" s="35" t="s">
        <v>46</v>
      </c>
      <c r="Y1130" s="35" t="s">
        <v>46</v>
      </c>
      <c r="Z1130" s="38" t="str">
        <f t="array" ref="Z1130">IFERROR(xlookup(C:C,'Follow up.1'!A:A,'Follow up.1'!AF:AF),"-")</f>
        <v> 9/25</v>
      </c>
      <c r="AA1130" s="32" t="s">
        <v>47</v>
      </c>
      <c r="AB1130" s="32" t="s">
        <v>87</v>
      </c>
      <c r="AC1130" s="32" t="s">
        <v>87</v>
      </c>
      <c r="AD1130" s="32" t="s">
        <v>87</v>
      </c>
      <c r="AE1130" s="32"/>
      <c r="AF1130" s="32" t="s">
        <v>87</v>
      </c>
      <c r="AG1130" s="32" t="s">
        <v>57</v>
      </c>
      <c r="AH1130" s="32"/>
      <c r="AI1130" s="31"/>
      <c r="AJ1130" s="31"/>
      <c r="AK1130" s="31"/>
      <c r="AL1130" s="32" t="s">
        <v>77</v>
      </c>
      <c r="AM1130" s="32" t="s">
        <v>121</v>
      </c>
      <c r="AN1130" s="39" t="str">
        <f t="array" ref="AN1130">IFNA(TEXT(XLOOKUP(C:C,'Follow up.2'!B:B,'Follow up.2'!AF:AF),if(left(B1130,1)="3","x", "mm/yyyy")), "-")</f>
        <v/>
      </c>
      <c r="AO1130" s="31"/>
      <c r="AP1130" s="27"/>
      <c r="AQ1130" s="3"/>
      <c r="AR1130" s="3"/>
      <c r="AS1130" s="3"/>
      <c r="AT1130" s="3"/>
      <c r="AU1130" s="3"/>
      <c r="AV1130" s="3"/>
      <c r="AW1130" s="13"/>
      <c r="AX1130" s="13"/>
      <c r="AY1130" s="13"/>
      <c r="AZ1130" s="13"/>
      <c r="BA1130" s="13"/>
      <c r="BB1130" s="13"/>
      <c r="BC1130" s="13"/>
      <c r="BD1130" s="13"/>
      <c r="BE1130" s="13"/>
      <c r="BF1130" s="13"/>
      <c r="BG1130" s="13"/>
      <c r="BH1130" s="13"/>
      <c r="BI1130" s="13"/>
    </row>
    <row r="1131" ht="12.75" customHeight="1">
      <c r="A1131" s="1"/>
      <c r="B1131" s="1">
        <f t="array" ref="B1131">ifna(iferror(xlookup(C:C,'1000'!A:A,'1000'!D:D),iferror(xlookup(C:C,'2000'!A:A,'2000'!D:D),xlookup(C:C,'3000'!A:A,'3000'!D:D))),"-")</f>
        <v>3144</v>
      </c>
      <c r="C1131" s="256">
        <v>1006.0</v>
      </c>
      <c r="D1131" s="250" t="s">
        <v>673</v>
      </c>
      <c r="E1131" s="250" t="s">
        <v>4170</v>
      </c>
      <c r="F1131" s="250" t="s">
        <v>117</v>
      </c>
      <c r="G1131" s="250" t="s">
        <v>4124</v>
      </c>
      <c r="H1131" s="251">
        <v>0.0</v>
      </c>
      <c r="I1131" s="257">
        <v>0.0</v>
      </c>
      <c r="J1131" s="250" t="s">
        <v>4171</v>
      </c>
      <c r="K1131" s="254" t="s">
        <v>42</v>
      </c>
      <c r="L1131" s="255" t="s">
        <v>42</v>
      </c>
      <c r="M1131" s="31"/>
      <c r="N1131" s="33" t="s">
        <v>654</v>
      </c>
      <c r="O1131" s="263" t="s">
        <v>654</v>
      </c>
      <c r="P1131" s="35" t="s">
        <v>45</v>
      </c>
      <c r="Q1131" s="35" t="s">
        <v>45</v>
      </c>
      <c r="R1131" s="35" t="s">
        <v>45</v>
      </c>
      <c r="S1131" s="35" t="s">
        <v>45</v>
      </c>
      <c r="T1131" s="35" t="s">
        <v>45</v>
      </c>
      <c r="U1131" s="35" t="s">
        <v>45</v>
      </c>
      <c r="V1131" s="65" t="s">
        <v>45</v>
      </c>
      <c r="W1131" s="35" t="s">
        <v>76</v>
      </c>
      <c r="X1131" s="35" t="s">
        <v>76</v>
      </c>
      <c r="Y1131" s="35" t="s">
        <v>76</v>
      </c>
      <c r="Z1131" s="38" t="str">
        <f t="array" ref="Z1131">IFERROR(xlookup(C:C,'Follow up.1'!A:A,'Follow up.1'!AF:AF),"-")</f>
        <v> 9/25</v>
      </c>
      <c r="AA1131" s="32" t="s">
        <v>47</v>
      </c>
      <c r="AB1131" s="32" t="s">
        <v>87</v>
      </c>
      <c r="AC1131" s="32" t="s">
        <v>88</v>
      </c>
      <c r="AD1131" s="32" t="s">
        <v>88</v>
      </c>
      <c r="AE1131" s="32"/>
      <c r="AF1131" s="32" t="s">
        <v>57</v>
      </c>
      <c r="AG1131" s="32" t="s">
        <v>68</v>
      </c>
      <c r="AH1131" s="32"/>
      <c r="AI1131" s="32" t="s">
        <v>87</v>
      </c>
      <c r="AJ1131" s="32" t="s">
        <v>87</v>
      </c>
      <c r="AK1131" s="32" t="s">
        <v>87</v>
      </c>
      <c r="AL1131" s="32" t="s">
        <v>87</v>
      </c>
      <c r="AM1131" s="32" t="s">
        <v>121</v>
      </c>
      <c r="AN1131" s="39" t="str">
        <f t="array" ref="AN1131">IFNA(TEXT(XLOOKUP(C:C,'Follow up.2'!B:B,'Follow up.2'!AF:AF),if(left(B1131,1)="3","x", "mm/yyyy")), "-")</f>
        <v/>
      </c>
      <c r="AO1131" s="31"/>
      <c r="AP1131" s="27"/>
      <c r="AQ1131" s="3"/>
      <c r="AR1131" s="3"/>
      <c r="AS1131" s="3"/>
      <c r="AT1131" s="3"/>
      <c r="AU1131" s="3"/>
      <c r="AV1131" s="3"/>
      <c r="AW1131" s="13"/>
      <c r="AX1131" s="13"/>
      <c r="AY1131" s="13"/>
      <c r="AZ1131" s="13"/>
      <c r="BA1131" s="13"/>
      <c r="BB1131" s="13"/>
      <c r="BC1131" s="13"/>
      <c r="BD1131" s="13"/>
      <c r="BE1131" s="13"/>
      <c r="BF1131" s="13"/>
      <c r="BG1131" s="13"/>
      <c r="BH1131" s="13"/>
      <c r="BI1131" s="13"/>
    </row>
    <row r="1132" ht="12.75" customHeight="1">
      <c r="A1132" s="1"/>
      <c r="B1132" s="1" t="str">
        <f t="array" ref="B1132">ifna(iferror(xlookup(C:C,'1000'!A:A,'1000'!D:D),iferror(xlookup(C:C,'2000'!A:A,'2000'!D:D),xlookup(C:C,'3000'!A:A,'3000'!D:D))),"-")</f>
        <v>-</v>
      </c>
      <c r="C1132" s="256">
        <v>302.0</v>
      </c>
      <c r="D1132" s="250" t="s">
        <v>4172</v>
      </c>
      <c r="E1132" s="250" t="s">
        <v>4173</v>
      </c>
      <c r="F1132" s="250" t="s">
        <v>117</v>
      </c>
      <c r="G1132" s="250" t="s">
        <v>4124</v>
      </c>
      <c r="H1132" s="251">
        <v>0.0</v>
      </c>
      <c r="I1132" s="257"/>
      <c r="J1132" s="250" t="s">
        <v>4174</v>
      </c>
      <c r="K1132" s="254"/>
      <c r="L1132" s="255"/>
      <c r="M1132" s="51" t="s">
        <v>895</v>
      </c>
      <c r="N1132" s="153" t="s">
        <v>58</v>
      </c>
      <c r="O1132" s="259" t="s">
        <v>58</v>
      </c>
      <c r="P1132" s="35"/>
      <c r="Q1132" s="35"/>
      <c r="R1132" s="35"/>
      <c r="S1132" s="35"/>
      <c r="T1132" s="35"/>
      <c r="U1132" s="35"/>
      <c r="V1132" s="35"/>
      <c r="W1132" s="35"/>
      <c r="X1132" s="35"/>
      <c r="Y1132" s="35"/>
      <c r="Z1132" s="38" t="str">
        <f t="array" ref="Z1132">IFERROR(xlookup(C:C,'Follow up.1'!A:A,'Follow up.1'!AF:AF),"-")</f>
        <v>-</v>
      </c>
      <c r="AA1132" s="31"/>
      <c r="AB1132" s="31"/>
      <c r="AC1132" s="31"/>
      <c r="AD1132" s="31"/>
      <c r="AE1132" s="31"/>
      <c r="AF1132" s="31"/>
      <c r="AG1132" s="31"/>
      <c r="AH1132" s="31"/>
      <c r="AI1132" s="31"/>
      <c r="AJ1132" s="31"/>
      <c r="AK1132" s="31"/>
      <c r="AL1132" s="31"/>
      <c r="AM1132" s="31"/>
      <c r="AN1132" s="39" t="str">
        <f t="array" ref="AN1132">IFNA(TEXT(XLOOKUP(C:C,'Follow up.2'!B:B,'Follow up.2'!AF:AF),if(left(B1132,1)="3","x", "mm/yyyy")), "-")</f>
        <v>-</v>
      </c>
      <c r="AO1132" s="31"/>
      <c r="AP1132" s="27"/>
      <c r="AQ1132" s="3"/>
      <c r="AR1132" s="3"/>
      <c r="AS1132" s="3"/>
      <c r="AT1132" s="3"/>
      <c r="AU1132" s="3"/>
      <c r="AV1132" s="3"/>
      <c r="AW1132" s="3"/>
      <c r="AX1132" s="3"/>
      <c r="AY1132" s="3"/>
      <c r="AZ1132" s="3"/>
      <c r="BA1132" s="3"/>
      <c r="BB1132" s="3"/>
      <c r="BC1132" s="3"/>
      <c r="BD1132" s="3"/>
      <c r="BE1132" s="3"/>
      <c r="BF1132" s="3"/>
      <c r="BG1132" s="3"/>
      <c r="BH1132" s="3"/>
      <c r="BI1132" s="3"/>
    </row>
    <row r="1133" ht="12.75" customHeight="1">
      <c r="A1133" s="1"/>
      <c r="B1133" s="1" t="str">
        <f t="array" ref="B1133">ifna(iferror(xlookup(C:C,'1000'!A:A,'1000'!D:D),iferror(xlookup(C:C,'2000'!A:A,'2000'!D:D),xlookup(C:C,'3000'!A:A,'3000'!D:D))),"-")</f>
        <v>-</v>
      </c>
      <c r="C1133" s="256">
        <v>491.0</v>
      </c>
      <c r="D1133" s="250" t="s">
        <v>4175</v>
      </c>
      <c r="E1133" s="250" t="s">
        <v>4176</v>
      </c>
      <c r="F1133" s="250" t="s">
        <v>117</v>
      </c>
      <c r="G1133" s="250" t="s">
        <v>4124</v>
      </c>
      <c r="H1133" s="251">
        <v>0.0</v>
      </c>
      <c r="I1133" s="257">
        <v>0.0</v>
      </c>
      <c r="J1133" s="250" t="s">
        <v>4177</v>
      </c>
      <c r="K1133" s="254" t="s">
        <v>4178</v>
      </c>
      <c r="L1133" s="255" t="s">
        <v>4178</v>
      </c>
      <c r="M1133" s="31"/>
      <c r="N1133" s="153" t="s">
        <v>58</v>
      </c>
      <c r="O1133" s="259" t="s">
        <v>58</v>
      </c>
      <c r="P1133" s="35"/>
      <c r="Q1133" s="35"/>
      <c r="R1133" s="35"/>
      <c r="S1133" s="35"/>
      <c r="T1133" s="35"/>
      <c r="U1133" s="35"/>
      <c r="V1133" s="35"/>
      <c r="W1133" s="35"/>
      <c r="X1133" s="35"/>
      <c r="Y1133" s="35"/>
      <c r="Z1133" s="38" t="str">
        <f t="array" ref="Z1133">IFERROR(xlookup(C:C,'Follow up.1'!A:A,'Follow up.1'!AF:AF),"-")</f>
        <v>-</v>
      </c>
      <c r="AA1133" s="31"/>
      <c r="AB1133" s="31"/>
      <c r="AC1133" s="31"/>
      <c r="AD1133" s="31"/>
      <c r="AE1133" s="31"/>
      <c r="AF1133" s="31"/>
      <c r="AG1133" s="31"/>
      <c r="AH1133" s="31"/>
      <c r="AI1133" s="31"/>
      <c r="AJ1133" s="31"/>
      <c r="AK1133" s="31"/>
      <c r="AL1133" s="31"/>
      <c r="AM1133" s="31"/>
      <c r="AN1133" s="39" t="str">
        <f t="array" ref="AN1133">IFNA(TEXT(XLOOKUP(C:C,'Follow up.2'!B:B,'Follow up.2'!AF:AF),if(left(B1133,1)="3","x", "mm/yyyy")), "-")</f>
        <v>-</v>
      </c>
      <c r="AO1133" s="31"/>
      <c r="AP1133" s="27"/>
      <c r="AQ1133" s="3"/>
      <c r="AR1133" s="3"/>
      <c r="AS1133" s="3"/>
      <c r="AT1133" s="3"/>
      <c r="AU1133" s="3"/>
      <c r="AV1133" s="3"/>
      <c r="AW1133" s="3"/>
      <c r="AX1133" s="3"/>
      <c r="AY1133" s="3"/>
      <c r="AZ1133" s="3"/>
      <c r="BA1133" s="3"/>
      <c r="BB1133" s="3"/>
      <c r="BC1133" s="3"/>
      <c r="BD1133" s="3"/>
      <c r="BE1133" s="3"/>
      <c r="BF1133" s="3"/>
      <c r="BG1133" s="3"/>
      <c r="BH1133" s="3"/>
      <c r="BI1133" s="3"/>
    </row>
    <row r="1134" ht="12.75" customHeight="1">
      <c r="A1134" s="1"/>
      <c r="B1134" s="1" t="str">
        <f t="array" ref="B1134">ifna(iferror(xlookup(C:C,'1000'!A:A,'1000'!D:D),iferror(xlookup(C:C,'2000'!A:A,'2000'!D:D),xlookup(C:C,'3000'!A:A,'3000'!D:D))),"-")</f>
        <v>-</v>
      </c>
      <c r="C1134" s="256">
        <v>530.0</v>
      </c>
      <c r="D1134" s="250" t="s">
        <v>4179</v>
      </c>
      <c r="E1134" s="250" t="s">
        <v>4180</v>
      </c>
      <c r="F1134" s="250" t="s">
        <v>117</v>
      </c>
      <c r="G1134" s="250" t="s">
        <v>4124</v>
      </c>
      <c r="H1134" s="251">
        <v>0.0</v>
      </c>
      <c r="I1134" s="257">
        <v>0.0</v>
      </c>
      <c r="J1134" s="250" t="s">
        <v>4181</v>
      </c>
      <c r="K1134" s="254" t="s">
        <v>4182</v>
      </c>
      <c r="L1134" s="255" t="s">
        <v>4182</v>
      </c>
      <c r="M1134" s="31"/>
      <c r="N1134" s="153" t="s">
        <v>58</v>
      </c>
      <c r="O1134" s="259" t="s">
        <v>58</v>
      </c>
      <c r="P1134" s="35"/>
      <c r="Q1134" s="35"/>
      <c r="R1134" s="35"/>
      <c r="S1134" s="35"/>
      <c r="T1134" s="35"/>
      <c r="U1134" s="35"/>
      <c r="V1134" s="35"/>
      <c r="W1134" s="35"/>
      <c r="X1134" s="35"/>
      <c r="Y1134" s="35"/>
      <c r="Z1134" s="38" t="str">
        <f t="array" ref="Z1134">IFERROR(xlookup(C:C,'Follow up.1'!A:A,'Follow up.1'!AF:AF),"-")</f>
        <v>-</v>
      </c>
      <c r="AA1134" s="31"/>
      <c r="AB1134" s="31"/>
      <c r="AC1134" s="31"/>
      <c r="AD1134" s="31"/>
      <c r="AE1134" s="31"/>
      <c r="AF1134" s="31"/>
      <c r="AG1134" s="31"/>
      <c r="AH1134" s="31"/>
      <c r="AI1134" s="31"/>
      <c r="AJ1134" s="31"/>
      <c r="AK1134" s="31"/>
      <c r="AL1134" s="31"/>
      <c r="AM1134" s="31"/>
      <c r="AN1134" s="39" t="str">
        <f t="array" ref="AN1134">IFNA(TEXT(XLOOKUP(C:C,'Follow up.2'!B:B,'Follow up.2'!AF:AF),if(left(B1134,1)="3","x", "mm/yyyy")), "-")</f>
        <v>-</v>
      </c>
      <c r="AO1134" s="31"/>
      <c r="AP1134" s="27"/>
      <c r="AQ1134" s="3"/>
      <c r="AR1134" s="3"/>
      <c r="AS1134" s="3"/>
      <c r="AT1134" s="3"/>
      <c r="AU1134" s="3"/>
      <c r="AV1134" s="3"/>
      <c r="AW1134" s="3"/>
      <c r="AX1134" s="3"/>
      <c r="AY1134" s="3"/>
      <c r="AZ1134" s="3"/>
      <c r="BA1134" s="3"/>
      <c r="BB1134" s="3"/>
      <c r="BC1134" s="3"/>
      <c r="BD1134" s="3"/>
      <c r="BE1134" s="3"/>
      <c r="BF1134" s="3"/>
      <c r="BG1134" s="3"/>
      <c r="BH1134" s="3"/>
      <c r="BI1134" s="3"/>
    </row>
    <row r="1135" ht="12.75" customHeight="1">
      <c r="A1135" s="1"/>
      <c r="B1135" s="1" t="str">
        <f t="array" ref="B1135">ifna(iferror(xlookup(C:C,'1000'!A:A,'1000'!D:D),iferror(xlookup(C:C,'2000'!A:A,'2000'!D:D),xlookup(C:C,'3000'!A:A,'3000'!D:D))),"-")</f>
        <v>-</v>
      </c>
      <c r="C1135" s="256">
        <v>535.0</v>
      </c>
      <c r="D1135" s="250" t="s">
        <v>4183</v>
      </c>
      <c r="E1135" s="250" t="s">
        <v>4184</v>
      </c>
      <c r="F1135" s="250" t="s">
        <v>117</v>
      </c>
      <c r="G1135" s="250" t="s">
        <v>4124</v>
      </c>
      <c r="H1135" s="251">
        <v>0.0</v>
      </c>
      <c r="I1135" s="257">
        <v>0.0</v>
      </c>
      <c r="J1135" s="250" t="s">
        <v>4185</v>
      </c>
      <c r="K1135" s="254" t="s">
        <v>4186</v>
      </c>
      <c r="L1135" s="255" t="s">
        <v>4186</v>
      </c>
      <c r="M1135" s="51" t="s">
        <v>895</v>
      </c>
      <c r="N1135" s="153" t="s">
        <v>58</v>
      </c>
      <c r="O1135" s="259" t="s">
        <v>58</v>
      </c>
      <c r="P1135" s="35" t="s">
        <v>45</v>
      </c>
      <c r="Q1135" s="35"/>
      <c r="R1135" s="35"/>
      <c r="S1135" s="35"/>
      <c r="T1135" s="35"/>
      <c r="U1135" s="35"/>
      <c r="V1135" s="35"/>
      <c r="W1135" s="35"/>
      <c r="X1135" s="35"/>
      <c r="Y1135" s="35"/>
      <c r="Z1135" s="38" t="str">
        <f t="array" ref="Z1135">IFERROR(xlookup(C:C,'Follow up.1'!A:A,'Follow up.1'!AF:AF),"-")</f>
        <v>-</v>
      </c>
      <c r="AA1135" s="31"/>
      <c r="AB1135" s="31"/>
      <c r="AC1135" s="31"/>
      <c r="AD1135" s="31"/>
      <c r="AE1135" s="31"/>
      <c r="AF1135" s="31"/>
      <c r="AG1135" s="31"/>
      <c r="AH1135" s="31"/>
      <c r="AI1135" s="31"/>
      <c r="AJ1135" s="31"/>
      <c r="AK1135" s="31"/>
      <c r="AL1135" s="31"/>
      <c r="AM1135" s="31"/>
      <c r="AN1135" s="39" t="str">
        <f t="array" ref="AN1135">IFNA(TEXT(XLOOKUP(C:C,'Follow up.2'!B:B,'Follow up.2'!AF:AF),if(left(B1135,1)="3","x", "mm/yyyy")), "-")</f>
        <v>-</v>
      </c>
      <c r="AO1135" s="31"/>
      <c r="AP1135" s="27"/>
      <c r="AQ1135" s="3"/>
      <c r="AR1135" s="3"/>
      <c r="AS1135" s="3"/>
      <c r="AT1135" s="3"/>
      <c r="AU1135" s="3"/>
      <c r="AV1135" s="3"/>
      <c r="AW1135" s="3"/>
      <c r="AX1135" s="3"/>
      <c r="AY1135" s="3"/>
      <c r="AZ1135" s="3"/>
      <c r="BA1135" s="3"/>
      <c r="BB1135" s="3"/>
      <c r="BC1135" s="3"/>
      <c r="BD1135" s="3"/>
      <c r="BE1135" s="3"/>
      <c r="BF1135" s="3"/>
      <c r="BG1135" s="3"/>
      <c r="BH1135" s="3"/>
      <c r="BI1135" s="3"/>
    </row>
    <row r="1136" ht="12.75" customHeight="1">
      <c r="A1136" s="1"/>
      <c r="B1136" s="1" t="str">
        <f t="array" ref="B1136">ifna(iferror(xlookup(C:C,'1000'!A:A,'1000'!D:D),iferror(xlookup(C:C,'2000'!A:A,'2000'!D:D),xlookup(C:C,'3000'!A:A,'3000'!D:D))),"-")</f>
        <v>-</v>
      </c>
      <c r="C1136" s="256">
        <v>567.0</v>
      </c>
      <c r="D1136" s="250" t="s">
        <v>4187</v>
      </c>
      <c r="E1136" s="250" t="s">
        <v>4188</v>
      </c>
      <c r="F1136" s="250" t="s">
        <v>117</v>
      </c>
      <c r="G1136" s="250" t="s">
        <v>4124</v>
      </c>
      <c r="H1136" s="251">
        <v>0.0</v>
      </c>
      <c r="I1136" s="257">
        <v>0.0</v>
      </c>
      <c r="J1136" s="250" t="s">
        <v>4189</v>
      </c>
      <c r="K1136" s="254" t="s">
        <v>4190</v>
      </c>
      <c r="L1136" s="255" t="s">
        <v>4190</v>
      </c>
      <c r="M1136" s="31"/>
      <c r="N1136" s="153" t="s">
        <v>58</v>
      </c>
      <c r="O1136" s="259" t="s">
        <v>58</v>
      </c>
      <c r="P1136" s="35"/>
      <c r="Q1136" s="35"/>
      <c r="R1136" s="35"/>
      <c r="S1136" s="35"/>
      <c r="T1136" s="35"/>
      <c r="U1136" s="35"/>
      <c r="V1136" s="35"/>
      <c r="W1136" s="35"/>
      <c r="X1136" s="35"/>
      <c r="Y1136" s="35"/>
      <c r="Z1136" s="38" t="str">
        <f t="array" ref="Z1136">IFERROR(xlookup(C:C,'Follow up.1'!A:A,'Follow up.1'!AF:AF),"-")</f>
        <v>-</v>
      </c>
      <c r="AA1136" s="31"/>
      <c r="AB1136" s="31"/>
      <c r="AC1136" s="31"/>
      <c r="AD1136" s="31"/>
      <c r="AE1136" s="31"/>
      <c r="AF1136" s="31"/>
      <c r="AG1136" s="31"/>
      <c r="AH1136" s="31"/>
      <c r="AI1136" s="31"/>
      <c r="AJ1136" s="31"/>
      <c r="AK1136" s="31"/>
      <c r="AL1136" s="31"/>
      <c r="AM1136" s="31"/>
      <c r="AN1136" s="39" t="str">
        <f t="array" ref="AN1136">IFNA(TEXT(XLOOKUP(C:C,'Follow up.2'!B:B,'Follow up.2'!AF:AF),if(left(B1136,1)="3","x", "mm/yyyy")), "-")</f>
        <v>-</v>
      </c>
      <c r="AO1136" s="31"/>
      <c r="AP1136" s="27"/>
      <c r="AQ1136" s="3"/>
      <c r="AR1136" s="3"/>
      <c r="AS1136" s="3"/>
      <c r="AT1136" s="3"/>
      <c r="AU1136" s="3"/>
      <c r="AV1136" s="3"/>
      <c r="AW1136" s="3"/>
      <c r="AX1136" s="3"/>
      <c r="AY1136" s="3"/>
      <c r="AZ1136" s="3"/>
      <c r="BA1136" s="3"/>
      <c r="BB1136" s="3"/>
      <c r="BC1136" s="3"/>
      <c r="BD1136" s="3"/>
      <c r="BE1136" s="3"/>
      <c r="BF1136" s="3"/>
      <c r="BG1136" s="3"/>
      <c r="BH1136" s="3"/>
      <c r="BI1136" s="3"/>
    </row>
    <row r="1137" ht="12.75" customHeight="1">
      <c r="A1137" s="1"/>
      <c r="B1137" s="1" t="str">
        <f t="array" ref="B1137">ifna(iferror(xlookup(C:C,'1000'!A:A,'1000'!D:D),iferror(xlookup(C:C,'2000'!A:A,'2000'!D:D),xlookup(C:C,'3000'!A:A,'3000'!D:D))),"-")</f>
        <v>-</v>
      </c>
      <c r="C1137" s="256">
        <v>584.0</v>
      </c>
      <c r="D1137" s="250" t="s">
        <v>4191</v>
      </c>
      <c r="E1137" s="250" t="s">
        <v>3923</v>
      </c>
      <c r="F1137" s="250" t="s">
        <v>117</v>
      </c>
      <c r="G1137" s="250" t="s">
        <v>4124</v>
      </c>
      <c r="H1137" s="251">
        <v>0.0</v>
      </c>
      <c r="I1137" s="257">
        <v>0.0</v>
      </c>
      <c r="J1137" s="250" t="s">
        <v>4192</v>
      </c>
      <c r="K1137" s="254" t="s">
        <v>4193</v>
      </c>
      <c r="L1137" s="255" t="s">
        <v>4193</v>
      </c>
      <c r="M1137" s="31"/>
      <c r="N1137" s="153" t="s">
        <v>58</v>
      </c>
      <c r="O1137" s="259" t="s">
        <v>58</v>
      </c>
      <c r="P1137" s="35"/>
      <c r="Q1137" s="35"/>
      <c r="R1137" s="35"/>
      <c r="S1137" s="35"/>
      <c r="T1137" s="35"/>
      <c r="U1137" s="35"/>
      <c r="V1137" s="35"/>
      <c r="W1137" s="35"/>
      <c r="X1137" s="35"/>
      <c r="Y1137" s="35"/>
      <c r="Z1137" s="38" t="str">
        <f t="array" ref="Z1137">IFERROR(xlookup(C:C,'Follow up.1'!A:A,'Follow up.1'!AF:AF),"-")</f>
        <v>-</v>
      </c>
      <c r="AA1137" s="31"/>
      <c r="AB1137" s="31"/>
      <c r="AC1137" s="31"/>
      <c r="AD1137" s="31"/>
      <c r="AE1137" s="31"/>
      <c r="AF1137" s="31"/>
      <c r="AG1137" s="31"/>
      <c r="AH1137" s="31"/>
      <c r="AI1137" s="31"/>
      <c r="AJ1137" s="31"/>
      <c r="AK1137" s="31"/>
      <c r="AL1137" s="31"/>
      <c r="AM1137" s="31"/>
      <c r="AN1137" s="39" t="str">
        <f t="array" ref="AN1137">IFNA(TEXT(XLOOKUP(C:C,'Follow up.2'!B:B,'Follow up.2'!AF:AF),if(left(B1137,1)="3","x", "mm/yyyy")), "-")</f>
        <v>-</v>
      </c>
      <c r="AO1137" s="31"/>
      <c r="AP1137" s="27"/>
      <c r="AQ1137" s="3"/>
      <c r="AR1137" s="3"/>
      <c r="AS1137" s="3"/>
      <c r="AT1137" s="3"/>
      <c r="AU1137" s="3"/>
      <c r="AV1137" s="3"/>
      <c r="AW1137" s="3"/>
      <c r="AX1137" s="3"/>
      <c r="AY1137" s="3"/>
      <c r="AZ1137" s="3"/>
      <c r="BA1137" s="3"/>
      <c r="BB1137" s="3"/>
      <c r="BC1137" s="3"/>
      <c r="BD1137" s="3"/>
      <c r="BE1137" s="3"/>
      <c r="BF1137" s="3"/>
      <c r="BG1137" s="3"/>
      <c r="BH1137" s="3"/>
      <c r="BI1137" s="3"/>
    </row>
    <row r="1138" ht="12.75" customHeight="1">
      <c r="A1138" s="1"/>
      <c r="B1138" s="1" t="str">
        <f t="array" ref="B1138">ifna(iferror(xlookup(C:C,'1000'!A:A,'1000'!D:D),iferror(xlookup(C:C,'2000'!A:A,'2000'!D:D),xlookup(C:C,'3000'!A:A,'3000'!D:D))),"-")</f>
        <v>-</v>
      </c>
      <c r="C1138" s="256">
        <v>590.0</v>
      </c>
      <c r="D1138" s="250" t="s">
        <v>1286</v>
      </c>
      <c r="E1138" s="250" t="s">
        <v>1117</v>
      </c>
      <c r="F1138" s="250" t="s">
        <v>117</v>
      </c>
      <c r="G1138" s="250" t="s">
        <v>4124</v>
      </c>
      <c r="H1138" s="251">
        <v>0.0</v>
      </c>
      <c r="I1138" s="257">
        <v>0.0</v>
      </c>
      <c r="J1138" s="250" t="s">
        <v>4194</v>
      </c>
      <c r="K1138" s="254" t="s">
        <v>3278</v>
      </c>
      <c r="L1138" s="255" t="s">
        <v>3278</v>
      </c>
      <c r="M1138" s="51" t="s">
        <v>895</v>
      </c>
      <c r="N1138" s="153" t="s">
        <v>58</v>
      </c>
      <c r="O1138" s="259" t="s">
        <v>58</v>
      </c>
      <c r="P1138" s="35"/>
      <c r="Q1138" s="35"/>
      <c r="R1138" s="35"/>
      <c r="S1138" s="35"/>
      <c r="T1138" s="35"/>
      <c r="U1138" s="35"/>
      <c r="V1138" s="35"/>
      <c r="W1138" s="35"/>
      <c r="X1138" s="35"/>
      <c r="Y1138" s="35"/>
      <c r="Z1138" s="38" t="str">
        <f t="array" ref="Z1138">IFERROR(xlookup(C:C,'Follow up.1'!A:A,'Follow up.1'!AF:AF),"-")</f>
        <v>-</v>
      </c>
      <c r="AA1138" s="31"/>
      <c r="AB1138" s="31"/>
      <c r="AC1138" s="31"/>
      <c r="AD1138" s="31"/>
      <c r="AE1138" s="31"/>
      <c r="AF1138" s="31"/>
      <c r="AG1138" s="31"/>
      <c r="AH1138" s="31"/>
      <c r="AI1138" s="31"/>
      <c r="AJ1138" s="31"/>
      <c r="AK1138" s="31"/>
      <c r="AL1138" s="31"/>
      <c r="AM1138" s="31"/>
      <c r="AN1138" s="39" t="str">
        <f t="array" ref="AN1138">IFNA(TEXT(XLOOKUP(C:C,'Follow up.2'!B:B,'Follow up.2'!AF:AF),if(left(B1138,1)="3","x", "mm/yyyy")), "-")</f>
        <v>-</v>
      </c>
      <c r="AO1138" s="31"/>
      <c r="AP1138" s="27"/>
      <c r="AQ1138" s="3"/>
      <c r="AR1138" s="3"/>
      <c r="AS1138" s="3"/>
      <c r="AT1138" s="3"/>
      <c r="AU1138" s="3"/>
      <c r="AV1138" s="3"/>
      <c r="AW1138" s="3"/>
      <c r="AX1138" s="3"/>
      <c r="AY1138" s="3"/>
      <c r="AZ1138" s="3"/>
      <c r="BA1138" s="3"/>
      <c r="BB1138" s="3"/>
      <c r="BC1138" s="3"/>
      <c r="BD1138" s="3"/>
      <c r="BE1138" s="3"/>
      <c r="BF1138" s="3"/>
      <c r="BG1138" s="3"/>
      <c r="BH1138" s="3"/>
      <c r="BI1138" s="3"/>
    </row>
    <row r="1139" ht="12.75" customHeight="1">
      <c r="A1139" s="1"/>
      <c r="B1139" s="1" t="str">
        <f t="array" ref="B1139">ifna(iferror(xlookup(C:C,'1000'!A:A,'1000'!D:D),iferror(xlookup(C:C,'2000'!A:A,'2000'!D:D),xlookup(C:C,'3000'!A:A,'3000'!D:D))),"-")</f>
        <v>-</v>
      </c>
      <c r="C1139" s="26">
        <v>725.0</v>
      </c>
      <c r="D1139" s="27" t="s">
        <v>2058</v>
      </c>
      <c r="E1139" s="27" t="s">
        <v>4195</v>
      </c>
      <c r="F1139" s="27" t="s">
        <v>117</v>
      </c>
      <c r="G1139" s="27" t="s">
        <v>4124</v>
      </c>
      <c r="H1139" s="28">
        <v>0.0</v>
      </c>
      <c r="I1139" s="257">
        <v>0.0</v>
      </c>
      <c r="J1139" s="250" t="s">
        <v>4196</v>
      </c>
      <c r="K1139" s="30" t="s">
        <v>3362</v>
      </c>
      <c r="L1139" s="255" t="s">
        <v>3362</v>
      </c>
      <c r="M1139" s="31"/>
      <c r="N1139" s="204" t="s">
        <v>58</v>
      </c>
      <c r="O1139" s="259" t="s">
        <v>58</v>
      </c>
      <c r="P1139" s="35"/>
      <c r="Q1139" s="35"/>
      <c r="R1139" s="35"/>
      <c r="S1139" s="35"/>
      <c r="T1139" s="35"/>
      <c r="U1139" s="35"/>
      <c r="V1139" s="35"/>
      <c r="W1139" s="35"/>
      <c r="X1139" s="35"/>
      <c r="Y1139" s="35"/>
      <c r="Z1139" s="38" t="str">
        <f t="array" ref="Z1139">IFERROR(xlookup(C:C,'Follow up.1'!A:A,'Follow up.1'!AF:AF),"-")</f>
        <v>-</v>
      </c>
      <c r="AA1139" s="31"/>
      <c r="AB1139" s="31"/>
      <c r="AC1139" s="31"/>
      <c r="AD1139" s="31"/>
      <c r="AE1139" s="31"/>
      <c r="AF1139" s="31"/>
      <c r="AG1139" s="31"/>
      <c r="AH1139" s="31"/>
      <c r="AI1139" s="31"/>
      <c r="AJ1139" s="31"/>
      <c r="AK1139" s="31"/>
      <c r="AL1139" s="31"/>
      <c r="AM1139" s="31"/>
      <c r="AN1139" s="39" t="str">
        <f t="array" ref="AN1139">IFNA(TEXT(XLOOKUP(C:C,'Follow up.2'!B:B,'Follow up.2'!AF:AF),if(left(B1139,1)="3","x", "mm/yyyy")), "-")</f>
        <v>-</v>
      </c>
      <c r="AO1139" s="31"/>
      <c r="AP1139" s="27"/>
      <c r="AQ1139" s="3"/>
      <c r="AR1139" s="3"/>
      <c r="AS1139" s="3"/>
      <c r="AT1139" s="3"/>
      <c r="AU1139" s="3"/>
      <c r="AV1139" s="3"/>
      <c r="AW1139" s="3"/>
      <c r="AX1139" s="3"/>
      <c r="AY1139" s="3"/>
      <c r="AZ1139" s="3"/>
      <c r="BA1139" s="3"/>
      <c r="BB1139" s="3"/>
      <c r="BC1139" s="3"/>
      <c r="BD1139" s="3"/>
      <c r="BE1139" s="3"/>
      <c r="BF1139" s="3"/>
      <c r="BG1139" s="3"/>
      <c r="BH1139" s="3"/>
      <c r="BI1139" s="3"/>
    </row>
    <row r="1140" ht="12.75" customHeight="1">
      <c r="A1140" s="1"/>
      <c r="B1140" s="1" t="str">
        <f t="array" ref="B1140">ifna(iferror(xlookup(C:C,'1000'!A:A,'1000'!D:D),iferror(xlookup(C:C,'2000'!A:A,'2000'!D:D),xlookup(C:C,'3000'!A:A,'3000'!D:D))),"-")</f>
        <v>-</v>
      </c>
      <c r="C1140" s="26">
        <v>728.0</v>
      </c>
      <c r="D1140" s="27" t="s">
        <v>4191</v>
      </c>
      <c r="E1140" s="27" t="s">
        <v>3923</v>
      </c>
      <c r="F1140" s="27" t="s">
        <v>117</v>
      </c>
      <c r="G1140" s="27" t="s">
        <v>4124</v>
      </c>
      <c r="H1140" s="28">
        <v>0.0</v>
      </c>
      <c r="I1140" s="29">
        <v>0.0</v>
      </c>
      <c r="J1140" s="27" t="s">
        <v>4192</v>
      </c>
      <c r="K1140" s="30" t="s">
        <v>4197</v>
      </c>
      <c r="L1140" s="255" t="s">
        <v>4197</v>
      </c>
      <c r="M1140" s="51" t="s">
        <v>895</v>
      </c>
      <c r="N1140" s="153" t="s">
        <v>58</v>
      </c>
      <c r="O1140" s="259" t="s">
        <v>58</v>
      </c>
      <c r="P1140" s="35"/>
      <c r="Q1140" s="35"/>
      <c r="R1140" s="35"/>
      <c r="S1140" s="35"/>
      <c r="T1140" s="35"/>
      <c r="U1140" s="35"/>
      <c r="V1140" s="35"/>
      <c r="W1140" s="35"/>
      <c r="X1140" s="35"/>
      <c r="Y1140" s="35"/>
      <c r="Z1140" s="38" t="str">
        <f t="array" ref="Z1140">IFERROR(xlookup(C:C,'Follow up.1'!A:A,'Follow up.1'!AF:AF),"-")</f>
        <v>-</v>
      </c>
      <c r="AA1140" s="31"/>
      <c r="AB1140" s="31"/>
      <c r="AC1140" s="31"/>
      <c r="AD1140" s="31"/>
      <c r="AE1140" s="31"/>
      <c r="AF1140" s="31"/>
      <c r="AG1140" s="31"/>
      <c r="AH1140" s="31"/>
      <c r="AI1140" s="31"/>
      <c r="AJ1140" s="31"/>
      <c r="AK1140" s="31"/>
      <c r="AL1140" s="31"/>
      <c r="AM1140" s="31"/>
      <c r="AN1140" s="39" t="str">
        <f t="array" ref="AN1140">IFNA(TEXT(XLOOKUP(C:C,'Follow up.2'!B:B,'Follow up.2'!AF:AF),if(left(B1140,1)="3","x", "mm/yyyy")), "-")</f>
        <v>-</v>
      </c>
      <c r="AO1140" s="31"/>
      <c r="AP1140" s="27"/>
      <c r="AQ1140" s="3"/>
      <c r="AR1140" s="3"/>
      <c r="AS1140" s="3"/>
      <c r="AT1140" s="3"/>
      <c r="AU1140" s="3"/>
      <c r="AV1140" s="3"/>
      <c r="AW1140" s="3"/>
      <c r="AX1140" s="3"/>
      <c r="AY1140" s="3"/>
      <c r="AZ1140" s="3"/>
      <c r="BA1140" s="3"/>
      <c r="BB1140" s="3"/>
      <c r="BC1140" s="3"/>
      <c r="BD1140" s="3"/>
      <c r="BE1140" s="3"/>
      <c r="BF1140" s="3"/>
      <c r="BG1140" s="3"/>
      <c r="BH1140" s="3"/>
      <c r="BI1140" s="3"/>
    </row>
    <row r="1141" ht="12.75" customHeight="1">
      <c r="A1141" s="1"/>
      <c r="B1141" s="1" t="str">
        <f t="array" ref="B1141">ifna(iferror(xlookup(C:C,'1000'!A:A,'1000'!D:D),iferror(xlookup(C:C,'2000'!A:A,'2000'!D:D),xlookup(C:C,'3000'!A:A,'3000'!D:D))),"-")</f>
        <v>-</v>
      </c>
      <c r="C1141" s="26">
        <v>829.0</v>
      </c>
      <c r="D1141" s="27" t="s">
        <v>829</v>
      </c>
      <c r="E1141" s="27" t="s">
        <v>4198</v>
      </c>
      <c r="F1141" s="27" t="s">
        <v>117</v>
      </c>
      <c r="G1141" s="27" t="s">
        <v>4124</v>
      </c>
      <c r="H1141" s="28">
        <v>0.0</v>
      </c>
      <c r="I1141" s="29">
        <v>0.0</v>
      </c>
      <c r="J1141" s="27" t="s">
        <v>4199</v>
      </c>
      <c r="K1141" s="30" t="s">
        <v>42</v>
      </c>
      <c r="L1141" s="255" t="s">
        <v>42</v>
      </c>
      <c r="M1141" s="51" t="s">
        <v>895</v>
      </c>
      <c r="N1141" s="153" t="s">
        <v>58</v>
      </c>
      <c r="O1141" s="259" t="s">
        <v>58</v>
      </c>
      <c r="P1141" s="35"/>
      <c r="Q1141" s="35"/>
      <c r="R1141" s="35"/>
      <c r="S1141" s="35"/>
      <c r="T1141" s="35"/>
      <c r="U1141" s="35"/>
      <c r="V1141" s="35"/>
      <c r="W1141" s="35"/>
      <c r="X1141" s="35"/>
      <c r="Y1141" s="35"/>
      <c r="Z1141" s="38" t="str">
        <f t="array" ref="Z1141">IFERROR(xlookup(C:C,'Follow up.1'!A:A,'Follow up.1'!AF:AF),"-")</f>
        <v>-</v>
      </c>
      <c r="AA1141" s="31"/>
      <c r="AB1141" s="31"/>
      <c r="AC1141" s="31"/>
      <c r="AD1141" s="31"/>
      <c r="AE1141" s="31"/>
      <c r="AF1141" s="31"/>
      <c r="AG1141" s="31"/>
      <c r="AH1141" s="31"/>
      <c r="AI1141" s="31"/>
      <c r="AJ1141" s="31"/>
      <c r="AK1141" s="31"/>
      <c r="AL1141" s="31"/>
      <c r="AM1141" s="31"/>
      <c r="AN1141" s="39" t="str">
        <f t="array" ref="AN1141">IFNA(TEXT(XLOOKUP(C:C,'Follow up.2'!B:B,'Follow up.2'!AF:AF),if(left(B1141,1)="3","x", "mm/yyyy")), "-")</f>
        <v>-</v>
      </c>
      <c r="AO1141" s="31"/>
      <c r="AP1141" s="27"/>
      <c r="AQ1141" s="3"/>
      <c r="AR1141" s="3"/>
      <c r="AS1141" s="3"/>
      <c r="AT1141" s="3"/>
      <c r="AU1141" s="3"/>
      <c r="AV1141" s="3"/>
      <c r="AW1141" s="3"/>
      <c r="AX1141" s="3"/>
      <c r="AY1141" s="3"/>
      <c r="AZ1141" s="3"/>
      <c r="BA1141" s="3"/>
      <c r="BB1141" s="3"/>
      <c r="BC1141" s="3"/>
      <c r="BD1141" s="3"/>
      <c r="BE1141" s="3"/>
      <c r="BF1141" s="3"/>
      <c r="BG1141" s="3"/>
      <c r="BH1141" s="3"/>
      <c r="BI1141" s="3"/>
    </row>
    <row r="1142" ht="12.75" customHeight="1">
      <c r="A1142" s="1"/>
      <c r="B1142" s="1" t="str">
        <f t="array" ref="B1142">ifna(iferror(xlookup(C:C,'1000'!A:A,'1000'!D:D),iferror(xlookup(C:C,'2000'!A:A,'2000'!D:D),xlookup(C:C,'3000'!A:A,'3000'!D:D))),"-")</f>
        <v>-</v>
      </c>
      <c r="C1142" s="26">
        <v>914.0</v>
      </c>
      <c r="D1142" s="27" t="s">
        <v>764</v>
      </c>
      <c r="E1142" s="27" t="s">
        <v>744</v>
      </c>
      <c r="F1142" s="27" t="s">
        <v>117</v>
      </c>
      <c r="G1142" s="27" t="s">
        <v>4124</v>
      </c>
      <c r="H1142" s="28">
        <v>0.0</v>
      </c>
      <c r="I1142" s="29">
        <v>0.0</v>
      </c>
      <c r="J1142" s="27" t="s">
        <v>4200</v>
      </c>
      <c r="K1142" s="30" t="s">
        <v>42</v>
      </c>
      <c r="L1142" s="250" t="s">
        <v>42</v>
      </c>
      <c r="M1142" s="51" t="s">
        <v>895</v>
      </c>
      <c r="N1142" s="153" t="s">
        <v>58</v>
      </c>
      <c r="O1142" s="259" t="s">
        <v>58</v>
      </c>
      <c r="P1142" s="66"/>
      <c r="Q1142" s="66"/>
      <c r="R1142" s="66"/>
      <c r="S1142" s="66"/>
      <c r="T1142" s="66"/>
      <c r="U1142" s="66"/>
      <c r="V1142" s="66"/>
      <c r="W1142" s="66"/>
      <c r="X1142" s="66"/>
      <c r="Y1142" s="66"/>
      <c r="Z1142" s="38" t="str">
        <f t="array" ref="Z1142">IFERROR(xlookup(C:C,'Follow up.1'!A:A,'Follow up.1'!AF:AF),"-")</f>
        <v>-</v>
      </c>
      <c r="AA1142" s="27"/>
      <c r="AB1142" s="27"/>
      <c r="AC1142" s="27"/>
      <c r="AD1142" s="27"/>
      <c r="AE1142" s="27"/>
      <c r="AF1142" s="27"/>
      <c r="AG1142" s="27"/>
      <c r="AH1142" s="27"/>
      <c r="AI1142" s="27"/>
      <c r="AJ1142" s="27"/>
      <c r="AK1142" s="27"/>
      <c r="AL1142" s="27"/>
      <c r="AM1142" s="27"/>
      <c r="AN1142" s="39" t="str">
        <f t="array" ref="AN1142">IFNA(TEXT(XLOOKUP(C:C,'Follow up.2'!B:B,'Follow up.2'!AF:AF),if(left(B1142,1)="3","x", "mm/yyyy")), "-")</f>
        <v>-</v>
      </c>
      <c r="AO1142" s="27"/>
      <c r="AP1142" s="27"/>
      <c r="AQ1142" s="3"/>
      <c r="AR1142" s="3"/>
      <c r="AS1142" s="3"/>
      <c r="AT1142" s="3"/>
      <c r="AU1142" s="3"/>
      <c r="AV1142" s="3"/>
      <c r="AW1142" s="3"/>
      <c r="AX1142" s="3"/>
      <c r="AY1142" s="3"/>
      <c r="AZ1142" s="3"/>
      <c r="BA1142" s="3"/>
      <c r="BB1142" s="3"/>
      <c r="BC1142" s="3"/>
      <c r="BD1142" s="3"/>
      <c r="BE1142" s="3"/>
      <c r="BF1142" s="3"/>
      <c r="BG1142" s="3"/>
      <c r="BH1142" s="3"/>
      <c r="BI1142" s="3"/>
    </row>
    <row r="1143" ht="12.75" customHeight="1">
      <c r="A1143" s="1"/>
      <c r="B1143" s="1" t="str">
        <f t="array" ref="B1143">ifna(iferror(xlookup(C:C,'1000'!A:A,'1000'!D:D),iferror(xlookup(C:C,'2000'!A:A,'2000'!D:D),xlookup(C:C,'3000'!A:A,'3000'!D:D))),"-")</f>
        <v>-</v>
      </c>
      <c r="C1143" s="26">
        <v>998.0</v>
      </c>
      <c r="D1143" s="27" t="s">
        <v>2047</v>
      </c>
      <c r="E1143" s="27" t="s">
        <v>4168</v>
      </c>
      <c r="F1143" s="27" t="s">
        <v>117</v>
      </c>
      <c r="G1143" s="27" t="s">
        <v>4124</v>
      </c>
      <c r="H1143" s="28">
        <v>0.0</v>
      </c>
      <c r="I1143" s="29">
        <v>0.0</v>
      </c>
      <c r="J1143" s="27" t="s">
        <v>4201</v>
      </c>
      <c r="K1143" s="30" t="s">
        <v>4202</v>
      </c>
      <c r="L1143" s="267" t="s">
        <v>4202</v>
      </c>
      <c r="M1143" s="51" t="s">
        <v>895</v>
      </c>
      <c r="N1143" s="204" t="s">
        <v>58</v>
      </c>
      <c r="O1143" s="259" t="s">
        <v>58</v>
      </c>
      <c r="P1143" s="35" t="s">
        <v>45</v>
      </c>
      <c r="Q1143" s="35"/>
      <c r="R1143" s="35"/>
      <c r="S1143" s="35"/>
      <c r="T1143" s="35"/>
      <c r="U1143" s="35"/>
      <c r="V1143" s="35"/>
      <c r="W1143" s="35"/>
      <c r="X1143" s="35"/>
      <c r="Y1143" s="35"/>
      <c r="Z1143" s="38" t="str">
        <f t="array" ref="Z1143">IFERROR(xlookup(C:C,'Follow up.1'!A:A,'Follow up.1'!AF:AF),"-")</f>
        <v>-</v>
      </c>
      <c r="AA1143" s="31"/>
      <c r="AB1143" s="31"/>
      <c r="AC1143" s="31"/>
      <c r="AD1143" s="31"/>
      <c r="AE1143" s="31"/>
      <c r="AF1143" s="31"/>
      <c r="AG1143" s="31"/>
      <c r="AH1143" s="31"/>
      <c r="AI1143" s="31"/>
      <c r="AJ1143" s="31"/>
      <c r="AK1143" s="31"/>
      <c r="AL1143" s="31"/>
      <c r="AM1143" s="31"/>
      <c r="AN1143" s="39" t="str">
        <f t="array" ref="AN1143">IFNA(TEXT(XLOOKUP(C:C,'Follow up.2'!B:B,'Follow up.2'!AF:AF),if(left(B1143,1)="3","x", "mm/yyyy")), "-")</f>
        <v>-</v>
      </c>
      <c r="AO1143" s="31"/>
      <c r="AP1143" s="27"/>
      <c r="AQ1143" s="3"/>
      <c r="AR1143" s="3"/>
      <c r="AS1143" s="3"/>
      <c r="AT1143" s="3"/>
      <c r="AU1143" s="3"/>
      <c r="AV1143" s="3"/>
      <c r="AW1143" s="3"/>
      <c r="AX1143" s="3"/>
      <c r="AY1143" s="3"/>
      <c r="AZ1143" s="3"/>
      <c r="BA1143" s="3"/>
      <c r="BB1143" s="3"/>
      <c r="BC1143" s="3"/>
      <c r="BD1143" s="3"/>
      <c r="BE1143" s="3"/>
      <c r="BF1143" s="3"/>
      <c r="BG1143" s="3"/>
      <c r="BH1143" s="3"/>
      <c r="BI1143" s="3"/>
    </row>
    <row r="1144" ht="12.75" customHeight="1">
      <c r="A1144" s="1"/>
      <c r="B1144" s="1" t="str">
        <f t="array" ref="B1144">ifna(iferror(xlookup(C:C,'1000'!A:A,'1000'!D:D),iferror(xlookup(C:C,'2000'!A:A,'2000'!D:D),xlookup(C:C,'3000'!A:A,'3000'!D:D))),"-")</f>
        <v>-</v>
      </c>
      <c r="C1144" s="26">
        <v>1012.0</v>
      </c>
      <c r="D1144" s="27" t="s">
        <v>468</v>
      </c>
      <c r="E1144" s="27" t="s">
        <v>4203</v>
      </c>
      <c r="F1144" s="27" t="s">
        <v>117</v>
      </c>
      <c r="G1144" s="27" t="s">
        <v>4124</v>
      </c>
      <c r="H1144" s="28">
        <v>0.0</v>
      </c>
      <c r="I1144" s="29">
        <v>0.0</v>
      </c>
      <c r="J1144" s="27" t="s">
        <v>4204</v>
      </c>
      <c r="K1144" s="30" t="s">
        <v>42</v>
      </c>
      <c r="L1144" s="267" t="s">
        <v>42</v>
      </c>
      <c r="M1144" s="51" t="s">
        <v>895</v>
      </c>
      <c r="N1144" s="204" t="s">
        <v>58</v>
      </c>
      <c r="O1144" s="259" t="s">
        <v>58</v>
      </c>
      <c r="P1144" s="35" t="s">
        <v>46</v>
      </c>
      <c r="Q1144" s="35"/>
      <c r="R1144" s="35"/>
      <c r="S1144" s="35"/>
      <c r="T1144" s="35"/>
      <c r="U1144" s="35"/>
      <c r="V1144" s="35"/>
      <c r="W1144" s="35"/>
      <c r="X1144" s="35"/>
      <c r="Y1144" s="35"/>
      <c r="Z1144" s="38" t="str">
        <f t="array" ref="Z1144">IFERROR(xlookup(C:C,'Follow up.1'!A:A,'Follow up.1'!AF:AF),"-")</f>
        <v>-</v>
      </c>
      <c r="AA1144" s="31"/>
      <c r="AB1144" s="31"/>
      <c r="AC1144" s="31"/>
      <c r="AD1144" s="31"/>
      <c r="AE1144" s="31"/>
      <c r="AF1144" s="31"/>
      <c r="AG1144" s="31"/>
      <c r="AH1144" s="31"/>
      <c r="AI1144" s="31"/>
      <c r="AJ1144" s="31"/>
      <c r="AK1144" s="31"/>
      <c r="AL1144" s="31"/>
      <c r="AM1144" s="31"/>
      <c r="AN1144" s="39" t="str">
        <f t="array" ref="AN1144">IFNA(TEXT(XLOOKUP(C:C,'Follow up.2'!B:B,'Follow up.2'!AF:AF),if(left(B1144,1)="3","x", "mm/yyyy")), "-")</f>
        <v/>
      </c>
      <c r="AO1144" s="31"/>
      <c r="AP1144" s="27"/>
      <c r="AQ1144" s="3"/>
      <c r="AR1144" s="3"/>
      <c r="AS1144" s="3"/>
      <c r="AT1144" s="3"/>
      <c r="AU1144" s="3"/>
      <c r="AV1144" s="3"/>
      <c r="AW1144" s="3"/>
      <c r="AX1144" s="3"/>
      <c r="AY1144" s="3"/>
      <c r="AZ1144" s="3"/>
      <c r="BA1144" s="3"/>
      <c r="BB1144" s="3"/>
      <c r="BC1144" s="3"/>
      <c r="BD1144" s="3"/>
      <c r="BE1144" s="3"/>
      <c r="BF1144" s="3"/>
      <c r="BG1144" s="3"/>
      <c r="BH1144" s="3"/>
      <c r="BI1144" s="3"/>
    </row>
    <row r="1145" ht="12.75" customHeight="1">
      <c r="A1145" s="1"/>
      <c r="B1145" s="1" t="str">
        <f t="array" ref="B1145">ifna(iferror(xlookup(C:C,'1000'!A:A,'1000'!D:D),iferror(xlookup(C:C,'2000'!A:A,'2000'!D:D),xlookup(C:C,'3000'!A:A,'3000'!D:D))),"-")</f>
        <v>-</v>
      </c>
      <c r="C1145" s="26">
        <v>1044.0</v>
      </c>
      <c r="D1145" s="27" t="s">
        <v>4205</v>
      </c>
      <c r="E1145" s="27" t="s">
        <v>4206</v>
      </c>
      <c r="F1145" s="27" t="s">
        <v>117</v>
      </c>
      <c r="G1145" s="27" t="s">
        <v>4124</v>
      </c>
      <c r="H1145" s="28">
        <v>0.0</v>
      </c>
      <c r="I1145" s="257">
        <v>0.0</v>
      </c>
      <c r="J1145" s="27" t="s">
        <v>4207</v>
      </c>
      <c r="K1145" s="30" t="s">
        <v>42</v>
      </c>
      <c r="L1145" s="267" t="s">
        <v>42</v>
      </c>
      <c r="M1145" s="51" t="s">
        <v>895</v>
      </c>
      <c r="N1145" s="204" t="s">
        <v>58</v>
      </c>
      <c r="O1145" s="259" t="s">
        <v>58</v>
      </c>
      <c r="P1145" s="35" t="s">
        <v>45</v>
      </c>
      <c r="Q1145" s="35"/>
      <c r="R1145" s="35"/>
      <c r="S1145" s="35"/>
      <c r="T1145" s="35"/>
      <c r="U1145" s="35"/>
      <c r="V1145" s="35"/>
      <c r="W1145" s="35"/>
      <c r="X1145" s="35"/>
      <c r="Y1145" s="35"/>
      <c r="Z1145" s="38" t="str">
        <f t="array" ref="Z1145">IFERROR(xlookup(C:C,'Follow up.1'!A:A,'Follow up.1'!AF:AF),"-")</f>
        <v>-</v>
      </c>
      <c r="AA1145" s="31"/>
      <c r="AB1145" s="31"/>
      <c r="AC1145" s="31"/>
      <c r="AD1145" s="31"/>
      <c r="AE1145" s="31"/>
      <c r="AF1145" s="31"/>
      <c r="AG1145" s="31"/>
      <c r="AH1145" s="31"/>
      <c r="AI1145" s="31"/>
      <c r="AJ1145" s="31"/>
      <c r="AK1145" s="31"/>
      <c r="AL1145" s="31"/>
      <c r="AM1145" s="31"/>
      <c r="AN1145" s="39" t="str">
        <f t="array" ref="AN1145">IFNA(TEXT(XLOOKUP(C:C,'Follow up.2'!B:B,'Follow up.2'!AF:AF), "mm/yyyy"), "-")</f>
        <v>-</v>
      </c>
      <c r="AO1145" s="31"/>
      <c r="AP1145" s="27"/>
      <c r="AQ1145" s="3"/>
      <c r="AR1145" s="3"/>
      <c r="AS1145" s="3"/>
      <c r="AT1145" s="3"/>
      <c r="AU1145" s="3"/>
      <c r="AV1145" s="3"/>
      <c r="AW1145" s="3"/>
      <c r="AX1145" s="3"/>
      <c r="AY1145" s="3"/>
      <c r="AZ1145" s="3"/>
      <c r="BA1145" s="3"/>
      <c r="BB1145" s="3"/>
      <c r="BC1145" s="3"/>
      <c r="BD1145" s="3"/>
      <c r="BE1145" s="3"/>
      <c r="BF1145" s="3"/>
      <c r="BG1145" s="3"/>
      <c r="BH1145" s="3"/>
      <c r="BI1145" s="3"/>
    </row>
    <row r="1146" ht="12.75" customHeight="1">
      <c r="A1146" s="1"/>
      <c r="B1146" s="1" t="str">
        <f t="array" ref="B1146">ifna(iferror(xlookup(C:C,'1000'!A:A,'1000'!D:D),iferror(xlookup(C:C,'2000'!A:A,'2000'!D:D),xlookup(C:C,'3000'!A:A,'3000'!D:D))),"-")</f>
        <v>-</v>
      </c>
      <c r="C1146" s="26">
        <v>1070.0</v>
      </c>
      <c r="D1146" s="27" t="s">
        <v>3992</v>
      </c>
      <c r="E1146" s="27" t="s">
        <v>4208</v>
      </c>
      <c r="F1146" s="27" t="s">
        <v>4209</v>
      </c>
      <c r="G1146" s="27" t="s">
        <v>4210</v>
      </c>
      <c r="H1146" s="28">
        <v>0.0</v>
      </c>
      <c r="I1146" s="29">
        <v>0.0</v>
      </c>
      <c r="J1146" s="27" t="s">
        <v>4211</v>
      </c>
      <c r="K1146" s="30" t="s">
        <v>42</v>
      </c>
      <c r="L1146" s="255" t="s">
        <v>42</v>
      </c>
      <c r="M1146" s="51" t="s">
        <v>895</v>
      </c>
      <c r="N1146" s="204" t="s">
        <v>58</v>
      </c>
      <c r="O1146" s="259" t="s">
        <v>58</v>
      </c>
      <c r="P1146" s="35" t="s">
        <v>88</v>
      </c>
      <c r="Q1146" s="35" t="s">
        <v>45</v>
      </c>
      <c r="R1146" s="35"/>
      <c r="S1146" s="35"/>
      <c r="T1146" s="35"/>
      <c r="U1146" s="35"/>
      <c r="V1146" s="35"/>
      <c r="W1146" s="35"/>
      <c r="X1146" s="35"/>
      <c r="Y1146" s="35"/>
      <c r="Z1146" s="38" t="str">
        <f t="array" ref="Z1146">IFERROR(xlookup(C:C,'Follow up.1'!A:A,'Follow up.1'!AF:AF),"-")</f>
        <v>-</v>
      </c>
      <c r="AA1146" s="31"/>
      <c r="AB1146" s="31"/>
      <c r="AC1146" s="31"/>
      <c r="AD1146" s="31"/>
      <c r="AE1146" s="31"/>
      <c r="AF1146" s="31"/>
      <c r="AG1146" s="31"/>
      <c r="AH1146" s="31"/>
      <c r="AI1146" s="31"/>
      <c r="AJ1146" s="31"/>
      <c r="AK1146" s="31"/>
      <c r="AL1146" s="31"/>
      <c r="AM1146" s="31"/>
      <c r="AN1146" s="39" t="str">
        <f t="array" ref="AN1146">IFNA(TEXT(XLOOKUP(C:C,'Follow up.2'!B:B,'Follow up.2'!AF:AF), "mm/yyyy"), "-")</f>
        <v>-</v>
      </c>
      <c r="AO1146" s="31"/>
      <c r="AP1146" s="27"/>
      <c r="AQ1146" s="3"/>
      <c r="AR1146" s="3"/>
      <c r="AS1146" s="3"/>
      <c r="AT1146" s="3"/>
      <c r="AU1146" s="3"/>
      <c r="AV1146" s="3"/>
      <c r="AW1146" s="3"/>
      <c r="AX1146" s="3"/>
      <c r="AY1146" s="3"/>
      <c r="AZ1146" s="3"/>
      <c r="BA1146" s="3"/>
      <c r="BB1146" s="3"/>
      <c r="BC1146" s="3"/>
      <c r="BD1146" s="3"/>
      <c r="BE1146" s="3"/>
      <c r="BF1146" s="3"/>
      <c r="BG1146" s="3"/>
      <c r="BH1146" s="3"/>
      <c r="BI1146" s="3"/>
    </row>
    <row r="1147" ht="12.75" customHeight="1">
      <c r="A1147" s="1"/>
      <c r="B1147" s="1" t="str">
        <f t="array" ref="B1147">ifna(iferror(xlookup(C:C,'1000'!A:A,'1000'!D:D),iferror(xlookup(C:C,'2000'!A:A,'2000'!D:D),xlookup(C:C,'3000'!A:A,'3000'!D:D))),"-")</f>
        <v>-</v>
      </c>
      <c r="C1147" s="26">
        <v>1074.0</v>
      </c>
      <c r="D1147" s="27" t="s">
        <v>4212</v>
      </c>
      <c r="E1147" s="27" t="s">
        <v>4213</v>
      </c>
      <c r="F1147" s="27" t="s">
        <v>117</v>
      </c>
      <c r="G1147" s="27" t="s">
        <v>4124</v>
      </c>
      <c r="H1147" s="28" t="s">
        <v>4214</v>
      </c>
      <c r="I1147" s="29" t="s">
        <v>4215</v>
      </c>
      <c r="J1147" s="27" t="s">
        <v>4215</v>
      </c>
      <c r="K1147" s="30" t="s">
        <v>42</v>
      </c>
      <c r="L1147" s="255" t="s">
        <v>42</v>
      </c>
      <c r="M1147" s="51" t="s">
        <v>895</v>
      </c>
      <c r="N1147" s="204" t="s">
        <v>58</v>
      </c>
      <c r="O1147" s="259" t="s">
        <v>58</v>
      </c>
      <c r="P1147" s="35" t="s">
        <v>76</v>
      </c>
      <c r="Q1147" s="35"/>
      <c r="R1147" s="35"/>
      <c r="S1147" s="35"/>
      <c r="T1147" s="35"/>
      <c r="U1147" s="35"/>
      <c r="V1147" s="35"/>
      <c r="W1147" s="35"/>
      <c r="X1147" s="35"/>
      <c r="Y1147" s="35"/>
      <c r="Z1147" s="38" t="str">
        <f t="array" ref="Z1147">IFERROR(xlookup(C:C,'Follow up.1'!A:A,'Follow up.1'!AF:AF),"-")</f>
        <v>-</v>
      </c>
      <c r="AA1147" s="31"/>
      <c r="AB1147" s="31"/>
      <c r="AC1147" s="31"/>
      <c r="AD1147" s="31"/>
      <c r="AE1147" s="31"/>
      <c r="AF1147" s="31"/>
      <c r="AG1147" s="31"/>
      <c r="AH1147" s="31"/>
      <c r="AI1147" s="31"/>
      <c r="AJ1147" s="31"/>
      <c r="AK1147" s="31"/>
      <c r="AL1147" s="31"/>
      <c r="AM1147" s="31"/>
      <c r="AN1147" s="39" t="str">
        <f t="array" ref="AN1147">IFNA(TEXT(XLOOKUP(C:C,'Follow up.2'!B:B,'Follow up.2'!AF:AF), "mm/yyyy"), "-")</f>
        <v>-</v>
      </c>
      <c r="AO1147" s="31"/>
      <c r="AP1147" s="27"/>
      <c r="AQ1147" s="3"/>
      <c r="AR1147" s="3"/>
      <c r="AS1147" s="3"/>
      <c r="AT1147" s="3"/>
      <c r="AU1147" s="3"/>
      <c r="AV1147" s="3"/>
      <c r="AW1147" s="3"/>
      <c r="AX1147" s="3"/>
      <c r="AY1147" s="3"/>
      <c r="AZ1147" s="3"/>
      <c r="BA1147" s="3"/>
      <c r="BB1147" s="3"/>
      <c r="BC1147" s="3"/>
      <c r="BD1147" s="3"/>
      <c r="BE1147" s="3"/>
      <c r="BF1147" s="3"/>
      <c r="BG1147" s="3"/>
      <c r="BH1147" s="3"/>
      <c r="BI1147" s="3"/>
    </row>
    <row r="1148" ht="12.75" customHeight="1">
      <c r="A1148" s="1"/>
      <c r="B1148" s="1" t="str">
        <f t="array" ref="B1148">ifna(iferror(xlookup(C:C,'1000'!A:A,'1000'!D:D),iferror(xlookup(C:C,'2000'!A:A,'2000'!D:D),xlookup(C:C,'3000'!A:A,'3000'!D:D))),"-")</f>
        <v>-</v>
      </c>
      <c r="C1148" s="26">
        <v>1082.0</v>
      </c>
      <c r="D1148" s="27" t="s">
        <v>4216</v>
      </c>
      <c r="E1148" s="27" t="s">
        <v>4217</v>
      </c>
      <c r="F1148" s="27" t="s">
        <v>117</v>
      </c>
      <c r="G1148" s="27" t="s">
        <v>4124</v>
      </c>
      <c r="H1148" s="28" t="s">
        <v>4218</v>
      </c>
      <c r="I1148" s="29" t="s">
        <v>4219</v>
      </c>
      <c r="J1148" s="27" t="s">
        <v>4219</v>
      </c>
      <c r="K1148" s="30" t="s">
        <v>42</v>
      </c>
      <c r="L1148" s="255" t="s">
        <v>42</v>
      </c>
      <c r="M1148" s="51" t="s">
        <v>895</v>
      </c>
      <c r="N1148" s="204" t="s">
        <v>58</v>
      </c>
      <c r="O1148" s="259" t="s">
        <v>58</v>
      </c>
      <c r="P1148" s="35" t="s">
        <v>76</v>
      </c>
      <c r="Q1148" s="35" t="s">
        <v>106</v>
      </c>
      <c r="R1148" s="35" t="s">
        <v>106</v>
      </c>
      <c r="S1148" s="35" t="s">
        <v>106</v>
      </c>
      <c r="T1148" s="35" t="s">
        <v>45</v>
      </c>
      <c r="U1148" s="35"/>
      <c r="V1148" s="35"/>
      <c r="W1148" s="35"/>
      <c r="X1148" s="35"/>
      <c r="Y1148" s="35"/>
      <c r="Z1148" s="38" t="str">
        <f t="array" ref="Z1148">IFERROR(xlookup(C:C,'Follow up.1'!A:A,'Follow up.1'!AF:AF),"-")</f>
        <v>-</v>
      </c>
      <c r="AA1148" s="31"/>
      <c r="AB1148" s="31"/>
      <c r="AC1148" s="31"/>
      <c r="AD1148" s="31"/>
      <c r="AE1148" s="31"/>
      <c r="AF1148" s="31"/>
      <c r="AG1148" s="31"/>
      <c r="AH1148" s="31"/>
      <c r="AI1148" s="31"/>
      <c r="AJ1148" s="31"/>
      <c r="AK1148" s="31"/>
      <c r="AL1148" s="31"/>
      <c r="AM1148" s="31"/>
      <c r="AN1148" s="39" t="str">
        <f t="array" ref="AN1148">IFNA(TEXT(XLOOKUP(C:C,'Follow up.2'!B:B,'Follow up.2'!AF:AF), "mm/yyyy"), "-")</f>
        <v>-</v>
      </c>
      <c r="AO1148" s="31"/>
      <c r="AP1148" s="27"/>
      <c r="AQ1148" s="3"/>
      <c r="AR1148" s="3"/>
      <c r="AS1148" s="3"/>
      <c r="AT1148" s="3"/>
      <c r="AU1148" s="3"/>
      <c r="AV1148" s="3"/>
      <c r="AW1148" s="3"/>
      <c r="AX1148" s="3"/>
      <c r="AY1148" s="3"/>
      <c r="AZ1148" s="3"/>
      <c r="BA1148" s="3"/>
      <c r="BB1148" s="3"/>
      <c r="BC1148" s="3"/>
      <c r="BD1148" s="3"/>
      <c r="BE1148" s="3"/>
      <c r="BF1148" s="3"/>
      <c r="BG1148" s="3"/>
      <c r="BH1148" s="3"/>
      <c r="BI1148" s="3"/>
    </row>
    <row r="1149" ht="12.75" customHeight="1">
      <c r="A1149" s="1"/>
      <c r="B1149" s="1">
        <f t="array" ref="B1149">ifna(iferror(xlookup(C:C,'1000'!A:A,'1000'!D:D),iferror(xlookup(C:C,'2000'!A:A,'2000'!D:D),xlookup(C:C,'3000'!A:A,'3000'!D:D))),"-")</f>
        <v>3030</v>
      </c>
      <c r="C1149" s="26">
        <v>286.0</v>
      </c>
      <c r="D1149" s="27" t="s">
        <v>1647</v>
      </c>
      <c r="E1149" s="27" t="s">
        <v>4220</v>
      </c>
      <c r="F1149" s="27" t="s">
        <v>117</v>
      </c>
      <c r="G1149" s="27" t="s">
        <v>4221</v>
      </c>
      <c r="H1149" s="28">
        <v>0.0</v>
      </c>
      <c r="I1149" s="29">
        <v>0.0</v>
      </c>
      <c r="J1149" s="27" t="s">
        <v>4222</v>
      </c>
      <c r="K1149" s="30"/>
      <c r="L1149" s="255"/>
      <c r="M1149" s="31"/>
      <c r="N1149" s="78" t="s">
        <v>654</v>
      </c>
      <c r="O1149" s="264" t="s">
        <v>654</v>
      </c>
      <c r="P1149" s="35" t="s">
        <v>45</v>
      </c>
      <c r="Q1149" s="35" t="s">
        <v>45</v>
      </c>
      <c r="R1149" s="35" t="s">
        <v>45</v>
      </c>
      <c r="S1149" s="35" t="s">
        <v>45</v>
      </c>
      <c r="T1149" s="35" t="s">
        <v>45</v>
      </c>
      <c r="U1149" s="35" t="s">
        <v>45</v>
      </c>
      <c r="V1149" s="35" t="s">
        <v>45</v>
      </c>
      <c r="W1149" s="35" t="s">
        <v>45</v>
      </c>
      <c r="X1149" s="35" t="s">
        <v>45</v>
      </c>
      <c r="Y1149" s="35" t="s">
        <v>45</v>
      </c>
      <c r="Z1149" s="38" t="str">
        <f t="array" ref="Z1149">IFERROR(xlookup(C:C,'Follow up.1'!A:A,'Follow up.1'!AF:AF),"-")</f>
        <v> 2/25</v>
      </c>
      <c r="AA1149" s="32" t="s">
        <v>68</v>
      </c>
      <c r="AB1149" s="31"/>
      <c r="AC1149" s="31"/>
      <c r="AD1149" s="31"/>
      <c r="AE1149" s="31"/>
      <c r="AF1149" s="31"/>
      <c r="AG1149" s="31"/>
      <c r="AH1149" s="31"/>
      <c r="AI1149" s="31"/>
      <c r="AJ1149" s="31"/>
      <c r="AK1149" s="31"/>
      <c r="AL1149" s="31"/>
      <c r="AM1149" s="31"/>
      <c r="AN1149" s="39" t="str">
        <f t="array" ref="AN1149">IFNA(TEXT(XLOOKUP(C:C,'Follow up.2'!B:B,'Follow up.2'!AF:AF),if(left(B1149,1)="3","x", "mm/yyyy")), "-")</f>
        <v/>
      </c>
      <c r="AO1149" s="31"/>
      <c r="AP1149" s="27"/>
      <c r="AQ1149" s="3"/>
      <c r="AR1149" s="3"/>
      <c r="AS1149" s="3"/>
      <c r="AT1149" s="3"/>
      <c r="AU1149" s="3"/>
      <c r="AV1149" s="3"/>
      <c r="AW1149" s="3"/>
      <c r="AX1149" s="3"/>
      <c r="AY1149" s="3"/>
      <c r="AZ1149" s="3"/>
      <c r="BA1149" s="3"/>
      <c r="BB1149" s="3"/>
      <c r="BC1149" s="3"/>
      <c r="BD1149" s="3"/>
      <c r="BE1149" s="3"/>
      <c r="BF1149" s="3"/>
      <c r="BG1149" s="3"/>
      <c r="BH1149" s="3"/>
      <c r="BI1149" s="3"/>
    </row>
    <row r="1150" ht="12.75" customHeight="1">
      <c r="A1150" s="1"/>
      <c r="B1150" s="1">
        <f t="array" ref="B1150">ifna(iferror(xlookup(C:C,'1000'!A:A,'1000'!D:D),iferror(xlookup(C:C,'2000'!A:A,'2000'!D:D),xlookup(C:C,'3000'!A:A,'3000'!D:D))),"-")</f>
        <v>3059</v>
      </c>
      <c r="C1150" s="26">
        <v>305.0</v>
      </c>
      <c r="D1150" s="27" t="s">
        <v>4223</v>
      </c>
      <c r="E1150" s="27" t="s">
        <v>4224</v>
      </c>
      <c r="F1150" s="27" t="s">
        <v>117</v>
      </c>
      <c r="G1150" s="27" t="s">
        <v>4221</v>
      </c>
      <c r="H1150" s="28">
        <v>0.0</v>
      </c>
      <c r="I1150" s="29" t="s">
        <v>3159</v>
      </c>
      <c r="J1150" s="27" t="s">
        <v>4225</v>
      </c>
      <c r="K1150" s="30"/>
      <c r="L1150" s="255"/>
      <c r="M1150" s="31"/>
      <c r="N1150" s="204" t="s">
        <v>58</v>
      </c>
      <c r="O1150" s="259" t="s">
        <v>58</v>
      </c>
      <c r="P1150" s="35" t="s">
        <v>45</v>
      </c>
      <c r="Q1150" s="35" t="s">
        <v>45</v>
      </c>
      <c r="R1150" s="35" t="s">
        <v>45</v>
      </c>
      <c r="S1150" s="35" t="s">
        <v>45</v>
      </c>
      <c r="T1150" s="35" t="s">
        <v>45</v>
      </c>
      <c r="U1150" s="35" t="s">
        <v>45</v>
      </c>
      <c r="V1150" s="66" t="s">
        <v>45</v>
      </c>
      <c r="W1150" s="35" t="s">
        <v>45</v>
      </c>
      <c r="X1150" s="35" t="s">
        <v>45</v>
      </c>
      <c r="Y1150" s="35" t="s">
        <v>45</v>
      </c>
      <c r="Z1150" s="38" t="str">
        <f t="array" ref="Z1150">IFERROR(xlookup(C:C,'Follow up.1'!A:A,'Follow up.1'!AF:AF),"-")</f>
        <v>-</v>
      </c>
      <c r="AA1150" s="31"/>
      <c r="AB1150" s="31"/>
      <c r="AC1150" s="31"/>
      <c r="AD1150" s="31"/>
      <c r="AE1150" s="31"/>
      <c r="AF1150" s="31"/>
      <c r="AG1150" s="31"/>
      <c r="AH1150" s="31"/>
      <c r="AI1150" s="31"/>
      <c r="AJ1150" s="31"/>
      <c r="AK1150" s="31"/>
      <c r="AL1150" s="31"/>
      <c r="AM1150" s="31"/>
      <c r="AN1150" s="39" t="str">
        <f t="array" ref="AN1150">IFNA(TEXT(XLOOKUP(C:C,'Follow up.2'!B:B,'Follow up.2'!AF:AF),if(left(B1150,1)="3","x", "mm/yyyy")), "-")</f>
        <v>-</v>
      </c>
      <c r="AO1150" s="31"/>
      <c r="AP1150" s="27"/>
      <c r="AQ1150" s="3"/>
      <c r="AR1150" s="3"/>
      <c r="AS1150" s="3"/>
      <c r="AT1150" s="3"/>
      <c r="AU1150" s="3"/>
      <c r="AV1150" s="3"/>
      <c r="AW1150" s="13"/>
      <c r="AX1150" s="13"/>
      <c r="AY1150" s="13"/>
      <c r="AZ1150" s="13"/>
      <c r="BA1150" s="13"/>
      <c r="BB1150" s="13"/>
      <c r="BC1150" s="13"/>
      <c r="BD1150" s="13"/>
      <c r="BE1150" s="13"/>
      <c r="BF1150" s="13"/>
      <c r="BG1150" s="13"/>
      <c r="BH1150" s="13"/>
      <c r="BI1150" s="13"/>
    </row>
    <row r="1151" ht="12.75" customHeight="1">
      <c r="A1151" s="1"/>
      <c r="B1151" s="1">
        <f t="array" ref="B1151">ifna(iferror(xlookup(C:C,'1000'!A:A,'1000'!D:D),iferror(xlookup(C:C,'2000'!A:A,'2000'!D:D),xlookup(C:C,'3000'!A:A,'3000'!D:D))),"-")</f>
        <v>3077</v>
      </c>
      <c r="C1151" s="26">
        <v>531.0</v>
      </c>
      <c r="D1151" s="27" t="s">
        <v>1916</v>
      </c>
      <c r="E1151" s="27" t="s">
        <v>4226</v>
      </c>
      <c r="F1151" s="27" t="s">
        <v>117</v>
      </c>
      <c r="G1151" s="27" t="s">
        <v>4221</v>
      </c>
      <c r="H1151" s="28">
        <v>0.0</v>
      </c>
      <c r="I1151" s="29">
        <v>0.0</v>
      </c>
      <c r="J1151" s="27" t="s">
        <v>4227</v>
      </c>
      <c r="K1151" s="30" t="s">
        <v>3241</v>
      </c>
      <c r="L1151" s="255" t="s">
        <v>3241</v>
      </c>
      <c r="M1151" s="32"/>
      <c r="N1151" s="78" t="s">
        <v>654</v>
      </c>
      <c r="O1151" s="263" t="s">
        <v>654</v>
      </c>
      <c r="P1151" s="66" t="s">
        <v>45</v>
      </c>
      <c r="Q1151" s="66" t="s">
        <v>45</v>
      </c>
      <c r="R1151" s="66" t="s">
        <v>45</v>
      </c>
      <c r="S1151" s="66" t="s">
        <v>45</v>
      </c>
      <c r="T1151" s="66" t="s">
        <v>45</v>
      </c>
      <c r="U1151" s="66" t="s">
        <v>45</v>
      </c>
      <c r="V1151" s="66" t="s">
        <v>45</v>
      </c>
      <c r="W1151" s="66" t="s">
        <v>45</v>
      </c>
      <c r="X1151" s="66" t="s">
        <v>45</v>
      </c>
      <c r="Y1151" s="66" t="s">
        <v>45</v>
      </c>
      <c r="Z1151" s="38" t="str">
        <f t="array" ref="Z1151">IFERROR(xlookup(C:C,'Follow up.1'!A:A,'Follow up.1'!AF:AF),"-")</f>
        <v> 4/25</v>
      </c>
      <c r="AA1151" s="32" t="s">
        <v>46</v>
      </c>
      <c r="AB1151" s="32" t="s">
        <v>46</v>
      </c>
      <c r="AC1151" s="32" t="s">
        <v>46</v>
      </c>
      <c r="AD1151" s="32" t="s">
        <v>46</v>
      </c>
      <c r="AE1151" s="32"/>
      <c r="AF1151" s="32" t="s">
        <v>57</v>
      </c>
      <c r="AG1151" s="31" t="s">
        <v>68</v>
      </c>
      <c r="AH1151" s="31"/>
      <c r="AI1151" s="32" t="s">
        <v>531</v>
      </c>
      <c r="AJ1151" s="32" t="s">
        <v>56</v>
      </c>
      <c r="AK1151" s="32" t="s">
        <v>46</v>
      </c>
      <c r="AL1151" s="32" t="s">
        <v>57</v>
      </c>
      <c r="AM1151" s="32" t="s">
        <v>121</v>
      </c>
      <c r="AN1151" s="39" t="str">
        <f t="array" ref="AN1151">IFNA(TEXT(XLOOKUP(C:C,'Follow up.2'!B:B,'Follow up.2'!AF:AF),if(left(B1151,1)="3","x", "mm/yyyy")), "-")</f>
        <v>x</v>
      </c>
      <c r="AO1151" s="31"/>
      <c r="AP1151" s="27"/>
      <c r="AQ1151" s="3"/>
      <c r="AR1151" s="3"/>
      <c r="AS1151" s="3"/>
      <c r="AT1151" s="3"/>
      <c r="AU1151" s="3"/>
      <c r="AV1151" s="3"/>
      <c r="AW1151" s="3"/>
      <c r="AX1151" s="3"/>
      <c r="AY1151" s="3"/>
      <c r="AZ1151" s="3"/>
      <c r="BA1151" s="3"/>
      <c r="BB1151" s="3"/>
      <c r="BC1151" s="3"/>
      <c r="BD1151" s="3"/>
      <c r="BE1151" s="3"/>
      <c r="BF1151" s="3"/>
      <c r="BG1151" s="3"/>
      <c r="BH1151" s="3"/>
      <c r="BI1151" s="3"/>
    </row>
    <row r="1152" ht="12.75" customHeight="1">
      <c r="A1152" s="1"/>
      <c r="B1152" s="1">
        <f t="array" ref="B1152">ifna(iferror(xlookup(C:C,'1000'!A:A,'1000'!D:D),iferror(xlookup(C:C,'2000'!A:A,'2000'!D:D),xlookup(C:C,'3000'!A:A,'3000'!D:D))),"-")</f>
        <v>3094</v>
      </c>
      <c r="C1152" s="26">
        <v>551.0</v>
      </c>
      <c r="D1152" s="27" t="s">
        <v>4228</v>
      </c>
      <c r="E1152" s="27" t="s">
        <v>2076</v>
      </c>
      <c r="F1152" s="27" t="s">
        <v>117</v>
      </c>
      <c r="G1152" s="27" t="s">
        <v>4221</v>
      </c>
      <c r="H1152" s="28">
        <v>0.0</v>
      </c>
      <c r="I1152" s="29">
        <v>0.0</v>
      </c>
      <c r="J1152" s="27" t="s">
        <v>4229</v>
      </c>
      <c r="K1152" s="30" t="s">
        <v>4230</v>
      </c>
      <c r="L1152" s="255" t="s">
        <v>4230</v>
      </c>
      <c r="M1152" s="32"/>
      <c r="N1152" s="78" t="s">
        <v>654</v>
      </c>
      <c r="O1152" s="263" t="s">
        <v>654</v>
      </c>
      <c r="P1152" s="66" t="s">
        <v>45</v>
      </c>
      <c r="Q1152" s="66" t="s">
        <v>45</v>
      </c>
      <c r="R1152" s="66" t="s">
        <v>45</v>
      </c>
      <c r="S1152" s="66" t="s">
        <v>45</v>
      </c>
      <c r="T1152" s="66" t="s">
        <v>45</v>
      </c>
      <c r="U1152" s="66" t="s">
        <v>45</v>
      </c>
      <c r="V1152" s="66" t="s">
        <v>45</v>
      </c>
      <c r="W1152" s="66" t="s">
        <v>45</v>
      </c>
      <c r="X1152" s="66" t="s">
        <v>45</v>
      </c>
      <c r="Y1152" s="66" t="s">
        <v>45</v>
      </c>
      <c r="Z1152" s="38" t="str">
        <f t="array" ref="Z1152">IFERROR(xlookup(C:C,'Follow up.1'!A:A,'Follow up.1'!AF:AF),"-")</f>
        <v> 4/25</v>
      </c>
      <c r="AA1152" s="32" t="s">
        <v>46</v>
      </c>
      <c r="AB1152" s="32" t="s">
        <v>46</v>
      </c>
      <c r="AC1152" s="32" t="s">
        <v>86</v>
      </c>
      <c r="AD1152" s="32" t="s">
        <v>86</v>
      </c>
      <c r="AE1152" s="32"/>
      <c r="AF1152" s="32" t="s">
        <v>77</v>
      </c>
      <c r="AG1152" s="32" t="s">
        <v>57</v>
      </c>
      <c r="AH1152" s="32"/>
      <c r="AI1152" s="32" t="s">
        <v>46</v>
      </c>
      <c r="AJ1152" s="32" t="s">
        <v>89</v>
      </c>
      <c r="AK1152" s="32" t="s">
        <v>57</v>
      </c>
      <c r="AL1152" s="32" t="s">
        <v>57</v>
      </c>
      <c r="AM1152" s="32" t="s">
        <v>121</v>
      </c>
      <c r="AN1152" s="39" t="str">
        <f t="array" ref="AN1152">IFNA(TEXT(XLOOKUP(C:C,'Follow up.2'!B:B,'Follow up.2'!AF:AF),if(left(B1152,1)="3","x", "mm/yyyy")), "-")</f>
        <v>x</v>
      </c>
      <c r="AO1152" s="31"/>
      <c r="AP1152" s="27"/>
      <c r="AQ1152" s="3"/>
      <c r="AR1152" s="3"/>
      <c r="AS1152" s="3"/>
      <c r="AT1152" s="3"/>
      <c r="AU1152" s="3"/>
      <c r="AV1152" s="3"/>
      <c r="AW1152" s="3"/>
      <c r="AX1152" s="3"/>
      <c r="AY1152" s="3"/>
      <c r="AZ1152" s="3"/>
      <c r="BA1152" s="3"/>
      <c r="BB1152" s="3"/>
      <c r="BC1152" s="3"/>
      <c r="BD1152" s="3"/>
      <c r="BE1152" s="3"/>
      <c r="BF1152" s="3"/>
      <c r="BG1152" s="3"/>
      <c r="BH1152" s="3"/>
      <c r="BI1152" s="3"/>
    </row>
    <row r="1153" ht="12.75" customHeight="1">
      <c r="A1153" s="1"/>
      <c r="B1153" s="1">
        <f t="array" ref="B1153">ifna(iferror(xlookup(C:C,'1000'!A:A,'1000'!D:D),iferror(xlookup(C:C,'2000'!A:A,'2000'!D:D),xlookup(C:C,'3000'!A:A,'3000'!D:D))),"-")</f>
        <v>3101</v>
      </c>
      <c r="C1153" s="26">
        <v>564.0</v>
      </c>
      <c r="D1153" s="27" t="s">
        <v>4231</v>
      </c>
      <c r="E1153" s="27" t="s">
        <v>4232</v>
      </c>
      <c r="F1153" s="27" t="s">
        <v>117</v>
      </c>
      <c r="G1153" s="27" t="s">
        <v>4221</v>
      </c>
      <c r="H1153" s="28">
        <v>0.0</v>
      </c>
      <c r="I1153" s="29">
        <v>0.0</v>
      </c>
      <c r="J1153" s="27" t="s">
        <v>4233</v>
      </c>
      <c r="K1153" s="30" t="s">
        <v>4234</v>
      </c>
      <c r="L1153" s="255" t="s">
        <v>4234</v>
      </c>
      <c r="M1153" s="32" t="s">
        <v>4235</v>
      </c>
      <c r="N1153" s="78" t="s">
        <v>654</v>
      </c>
      <c r="O1153" s="263" t="s">
        <v>654</v>
      </c>
      <c r="P1153" s="131" t="s">
        <v>45</v>
      </c>
      <c r="Q1153" s="131" t="s">
        <v>45</v>
      </c>
      <c r="R1153" s="35" t="s">
        <v>45</v>
      </c>
      <c r="S1153" s="35" t="s">
        <v>45</v>
      </c>
      <c r="T1153" s="35" t="s">
        <v>45</v>
      </c>
      <c r="U1153" s="35" t="s">
        <v>45</v>
      </c>
      <c r="V1153" s="66" t="s">
        <v>45</v>
      </c>
      <c r="W1153" s="35" t="s">
        <v>45</v>
      </c>
      <c r="X1153" s="35" t="s">
        <v>45</v>
      </c>
      <c r="Y1153" s="35" t="s">
        <v>45</v>
      </c>
      <c r="Z1153" s="38" t="str">
        <f t="array" ref="Z1153">IFERROR(xlookup(C:C,'Follow up.1'!A:A,'Follow up.1'!AF:AF),"-")</f>
        <v> 4/25</v>
      </c>
      <c r="AA1153" s="32" t="s">
        <v>46</v>
      </c>
      <c r="AB1153" s="32" t="s">
        <v>46</v>
      </c>
      <c r="AC1153" s="32" t="s">
        <v>88</v>
      </c>
      <c r="AD1153" s="32" t="s">
        <v>57</v>
      </c>
      <c r="AE1153" s="32"/>
      <c r="AF1153" s="32" t="s">
        <v>87</v>
      </c>
      <c r="AG1153" s="32" t="s">
        <v>87</v>
      </c>
      <c r="AH1153" s="32"/>
      <c r="AI1153" s="32" t="s">
        <v>87</v>
      </c>
      <c r="AJ1153" s="32" t="s">
        <v>57</v>
      </c>
      <c r="AK1153" s="32" t="s">
        <v>68</v>
      </c>
      <c r="AL1153" s="32" t="s">
        <v>56</v>
      </c>
      <c r="AM1153" s="32" t="s">
        <v>121</v>
      </c>
      <c r="AN1153" s="39" t="str">
        <f t="array" ref="AN1153">IFNA(TEXT(XLOOKUP(C:C,'Follow up.2'!B:B,'Follow up.2'!AF:AF),if(left(B1153,1)="3","x", "mm/yyyy")), "-")</f>
        <v>x</v>
      </c>
      <c r="AO1153" s="31"/>
      <c r="AP1153" s="27"/>
      <c r="AQ1153" s="3"/>
      <c r="AR1153" s="3"/>
      <c r="AS1153" s="3"/>
      <c r="AT1153" s="3"/>
      <c r="AU1153" s="3"/>
      <c r="AV1153" s="3"/>
      <c r="AW1153" s="3"/>
      <c r="AX1153" s="3"/>
      <c r="AY1153" s="3"/>
      <c r="AZ1153" s="3"/>
      <c r="BA1153" s="3"/>
      <c r="BB1153" s="3"/>
      <c r="BC1153" s="3"/>
      <c r="BD1153" s="3"/>
      <c r="BE1153" s="3"/>
      <c r="BF1153" s="3"/>
      <c r="BG1153" s="3"/>
      <c r="BH1153" s="3"/>
      <c r="BI1153" s="3"/>
    </row>
    <row r="1154" ht="12.75" customHeight="1">
      <c r="A1154" s="1"/>
      <c r="B1154" s="1">
        <f t="array" ref="B1154">ifna(iferror(xlookup(C:C,'1000'!A:A,'1000'!D:D),iferror(xlookup(C:C,'2000'!A:A,'2000'!D:D),xlookup(C:C,'3000'!A:A,'3000'!D:D))),"-")</f>
        <v>3102</v>
      </c>
      <c r="C1154" s="26">
        <v>516.0</v>
      </c>
      <c r="D1154" s="27" t="s">
        <v>968</v>
      </c>
      <c r="E1154" s="27" t="s">
        <v>4236</v>
      </c>
      <c r="F1154" s="27" t="s">
        <v>117</v>
      </c>
      <c r="G1154" s="27" t="s">
        <v>4221</v>
      </c>
      <c r="H1154" s="28">
        <v>0.0</v>
      </c>
      <c r="I1154" s="29">
        <v>0.0</v>
      </c>
      <c r="J1154" s="27" t="s">
        <v>4237</v>
      </c>
      <c r="K1154" s="30" t="s">
        <v>3278</v>
      </c>
      <c r="L1154" s="255" t="s">
        <v>3278</v>
      </c>
      <c r="M1154" s="32"/>
      <c r="N1154" s="78" t="s">
        <v>654</v>
      </c>
      <c r="O1154" s="263" t="s">
        <v>654</v>
      </c>
      <c r="P1154" s="66" t="s">
        <v>45</v>
      </c>
      <c r="Q1154" s="66" t="s">
        <v>45</v>
      </c>
      <c r="R1154" s="66" t="s">
        <v>45</v>
      </c>
      <c r="S1154" s="66" t="s">
        <v>45</v>
      </c>
      <c r="T1154" s="66" t="s">
        <v>45</v>
      </c>
      <c r="U1154" s="66" t="s">
        <v>45</v>
      </c>
      <c r="V1154" s="66" t="s">
        <v>45</v>
      </c>
      <c r="W1154" s="66" t="s">
        <v>45</v>
      </c>
      <c r="X1154" s="66" t="s">
        <v>45</v>
      </c>
      <c r="Y1154" s="66" t="s">
        <v>45</v>
      </c>
      <c r="Z1154" s="38" t="str">
        <f t="array" ref="Z1154">IFERROR(xlookup(C:C,'Follow up.1'!A:A,'Follow up.1'!AF:AF),"-")</f>
        <v> 4/25</v>
      </c>
      <c r="AA1154" s="32" t="s">
        <v>46</v>
      </c>
      <c r="AB1154" s="32" t="s">
        <v>46</v>
      </c>
      <c r="AC1154" s="32" t="s">
        <v>86</v>
      </c>
      <c r="AD1154" s="32" t="s">
        <v>86</v>
      </c>
      <c r="AE1154" s="32"/>
      <c r="AF1154" s="32" t="s">
        <v>57</v>
      </c>
      <c r="AG1154" s="32" t="s">
        <v>57</v>
      </c>
      <c r="AH1154" s="32"/>
      <c r="AI1154" s="122" t="s">
        <v>57</v>
      </c>
      <c r="AJ1154" s="122" t="s">
        <v>57</v>
      </c>
      <c r="AK1154" s="122" t="s">
        <v>57</v>
      </c>
      <c r="AL1154" s="122" t="s">
        <v>57</v>
      </c>
      <c r="AM1154" s="32" t="s">
        <v>121</v>
      </c>
      <c r="AN1154" s="39" t="str">
        <f t="array" ref="AN1154">IFNA(TEXT(XLOOKUP(C:C,'Follow up.2'!B:B,'Follow up.2'!AF:AF),if(left(B1154,1)="3","x", "mm/yyyy")), "-")</f>
        <v>x</v>
      </c>
      <c r="AO1154" s="31"/>
      <c r="AP1154" s="27"/>
      <c r="AQ1154" s="3"/>
      <c r="AR1154" s="3"/>
      <c r="AS1154" s="3"/>
      <c r="AT1154" s="3"/>
      <c r="AU1154" s="3"/>
      <c r="AV1154" s="3"/>
      <c r="AW1154" s="3"/>
      <c r="AX1154" s="3"/>
      <c r="AY1154" s="3"/>
      <c r="AZ1154" s="3"/>
      <c r="BA1154" s="3"/>
      <c r="BB1154" s="3"/>
      <c r="BC1154" s="3"/>
      <c r="BD1154" s="3"/>
      <c r="BE1154" s="3"/>
      <c r="BF1154" s="3"/>
      <c r="BG1154" s="3"/>
      <c r="BH1154" s="3"/>
      <c r="BI1154" s="3"/>
    </row>
    <row r="1155" ht="12.75" customHeight="1">
      <c r="A1155" s="1"/>
      <c r="B1155" s="1">
        <f t="array" ref="B1155">ifna(iferror(xlookup(C:C,'1000'!A:A,'1000'!D:D),iferror(xlookup(C:C,'2000'!A:A,'2000'!D:D),xlookup(C:C,'3000'!A:A,'3000'!D:D))),"-")</f>
        <v>3104</v>
      </c>
      <c r="C1155" s="26">
        <v>538.0</v>
      </c>
      <c r="D1155" s="27" t="s">
        <v>1948</v>
      </c>
      <c r="E1155" s="27" t="s">
        <v>4238</v>
      </c>
      <c r="F1155" s="27" t="s">
        <v>117</v>
      </c>
      <c r="G1155" s="27" t="s">
        <v>4221</v>
      </c>
      <c r="H1155" s="28">
        <v>0.0</v>
      </c>
      <c r="I1155" s="29">
        <v>0.0</v>
      </c>
      <c r="J1155" s="27" t="s">
        <v>4239</v>
      </c>
      <c r="K1155" s="30" t="s">
        <v>4240</v>
      </c>
      <c r="L1155" s="255" t="s">
        <v>4240</v>
      </c>
      <c r="M1155" s="32"/>
      <c r="N1155" s="78" t="s">
        <v>654</v>
      </c>
      <c r="O1155" s="263" t="s">
        <v>654</v>
      </c>
      <c r="P1155" s="66" t="s">
        <v>45</v>
      </c>
      <c r="Q1155" s="66" t="s">
        <v>45</v>
      </c>
      <c r="R1155" s="66" t="s">
        <v>45</v>
      </c>
      <c r="S1155" s="66" t="s">
        <v>45</v>
      </c>
      <c r="T1155" s="66" t="s">
        <v>45</v>
      </c>
      <c r="U1155" s="66" t="s">
        <v>45</v>
      </c>
      <c r="V1155" s="66" t="s">
        <v>45</v>
      </c>
      <c r="W1155" s="66" t="s">
        <v>45</v>
      </c>
      <c r="X1155" s="66" t="s">
        <v>45</v>
      </c>
      <c r="Y1155" s="66" t="s">
        <v>45</v>
      </c>
      <c r="Z1155" s="38" t="str">
        <f t="array" ref="Z1155">IFERROR(xlookup(C:C,'Follow up.1'!A:A,'Follow up.1'!AF:AF),"-")</f>
        <v> 4/25</v>
      </c>
      <c r="AA1155" s="32" t="s">
        <v>46</v>
      </c>
      <c r="AB1155" s="32" t="s">
        <v>46</v>
      </c>
      <c r="AC1155" s="32" t="s">
        <v>46</v>
      </c>
      <c r="AD1155" s="32" t="s">
        <v>46</v>
      </c>
      <c r="AE1155" s="32"/>
      <c r="AF1155" s="32" t="s">
        <v>57</v>
      </c>
      <c r="AG1155" s="32" t="s">
        <v>77</v>
      </c>
      <c r="AH1155" s="32"/>
      <c r="AI1155" s="32" t="s">
        <v>46</v>
      </c>
      <c r="AJ1155" s="32"/>
      <c r="AK1155" s="32"/>
      <c r="AL1155" s="31"/>
      <c r="AM1155" s="31"/>
      <c r="AN1155" s="39" t="str">
        <f t="array" ref="AN1155">IFNA(TEXT(XLOOKUP(C:C,'Follow up.2'!B:B,'Follow up.2'!AF:AF),if(left(B1155,1)="3","x", "mm/yyyy")), "-")</f>
        <v/>
      </c>
      <c r="AO1155" s="31"/>
      <c r="AP1155" s="27"/>
      <c r="AQ1155" s="3"/>
      <c r="AR1155" s="3"/>
      <c r="AS1155" s="3"/>
      <c r="AT1155" s="3"/>
      <c r="AU1155" s="3"/>
      <c r="AV1155" s="3"/>
      <c r="AW1155" s="3"/>
      <c r="AX1155" s="3"/>
      <c r="AY1155" s="3"/>
      <c r="AZ1155" s="3"/>
      <c r="BA1155" s="3"/>
      <c r="BB1155" s="3"/>
      <c r="BC1155" s="3"/>
      <c r="BD1155" s="3"/>
      <c r="BE1155" s="3"/>
      <c r="BF1155" s="3"/>
      <c r="BG1155" s="3"/>
      <c r="BH1155" s="3"/>
      <c r="BI1155" s="3"/>
    </row>
    <row r="1156" ht="12.75" customHeight="1">
      <c r="A1156" s="1"/>
      <c r="B1156" s="1">
        <f t="array" ref="B1156">ifna(iferror(xlookup(C:C,'1000'!A:A,'1000'!D:D),iferror(xlookup(C:C,'2000'!A:A,'2000'!D:D),xlookup(C:C,'3000'!A:A,'3000'!D:D))),"-")</f>
        <v>3126</v>
      </c>
      <c r="C1156" s="26">
        <v>619.0</v>
      </c>
      <c r="D1156" s="27" t="s">
        <v>1072</v>
      </c>
      <c r="E1156" s="27" t="s">
        <v>4241</v>
      </c>
      <c r="F1156" s="27" t="s">
        <v>117</v>
      </c>
      <c r="G1156" s="27" t="s">
        <v>4221</v>
      </c>
      <c r="H1156" s="28">
        <v>0.0</v>
      </c>
      <c r="I1156" s="29">
        <v>0.0</v>
      </c>
      <c r="J1156" s="27" t="s">
        <v>4242</v>
      </c>
      <c r="K1156" s="30" t="s">
        <v>4243</v>
      </c>
      <c r="L1156" s="255" t="s">
        <v>4243</v>
      </c>
      <c r="M1156" s="32"/>
      <c r="N1156" s="78" t="s">
        <v>654</v>
      </c>
      <c r="O1156" s="263" t="s">
        <v>654</v>
      </c>
      <c r="P1156" s="35" t="s">
        <v>45</v>
      </c>
      <c r="Q1156" s="35" t="s">
        <v>45</v>
      </c>
      <c r="R1156" s="35" t="s">
        <v>45</v>
      </c>
      <c r="S1156" s="35" t="s">
        <v>45</v>
      </c>
      <c r="T1156" s="35" t="s">
        <v>45</v>
      </c>
      <c r="U1156" s="35" t="s">
        <v>45</v>
      </c>
      <c r="V1156" s="35" t="s">
        <v>45</v>
      </c>
      <c r="W1156" s="35" t="s">
        <v>45</v>
      </c>
      <c r="X1156" s="35" t="s">
        <v>45</v>
      </c>
      <c r="Y1156" s="35" t="s">
        <v>45</v>
      </c>
      <c r="Z1156" s="38" t="str">
        <f t="array" ref="Z1156">IFERROR(xlookup(C:C,'Follow up.1'!A:A,'Follow up.1'!AF:AF),"-")</f>
        <v> 5/25</v>
      </c>
      <c r="AA1156" s="32" t="s">
        <v>46</v>
      </c>
      <c r="AB1156" s="32" t="s">
        <v>88</v>
      </c>
      <c r="AC1156" s="32" t="s">
        <v>47</v>
      </c>
      <c r="AD1156" s="32" t="s">
        <v>47</v>
      </c>
      <c r="AE1156" s="32"/>
      <c r="AF1156" s="32" t="s">
        <v>57</v>
      </c>
      <c r="AG1156" s="32" t="s">
        <v>87</v>
      </c>
      <c r="AH1156" s="32"/>
      <c r="AI1156" s="32" t="s">
        <v>68</v>
      </c>
      <c r="AJ1156" s="32" t="s">
        <v>46</v>
      </c>
      <c r="AK1156" s="32" t="s">
        <v>68</v>
      </c>
      <c r="AL1156" s="32" t="s">
        <v>841</v>
      </c>
      <c r="AM1156" s="32" t="s">
        <v>121</v>
      </c>
      <c r="AN1156" s="39" t="str">
        <f t="array" ref="AN1156">IFNA(TEXT(XLOOKUP(C:C,'Follow up.2'!B:B,'Follow up.2'!AF:AF),if(left(B1156,1)="3","x", "mm/yyyy")), "-")</f>
        <v>x</v>
      </c>
      <c r="AO1156" s="31"/>
      <c r="AP1156" s="27"/>
      <c r="AQ1156" s="3"/>
      <c r="AR1156" s="3"/>
      <c r="AS1156" s="3"/>
      <c r="AT1156" s="3"/>
      <c r="AU1156" s="3"/>
      <c r="AV1156" s="3"/>
      <c r="AW1156" s="13"/>
      <c r="AX1156" s="13"/>
      <c r="AY1156" s="13"/>
      <c r="AZ1156" s="13"/>
      <c r="BA1156" s="13"/>
      <c r="BB1156" s="13"/>
      <c r="BC1156" s="13"/>
      <c r="BD1156" s="13"/>
      <c r="BE1156" s="13"/>
      <c r="BF1156" s="13"/>
      <c r="BG1156" s="13"/>
      <c r="BH1156" s="13"/>
      <c r="BI1156" s="13"/>
    </row>
    <row r="1157" ht="12.75" customHeight="1">
      <c r="A1157" s="1"/>
      <c r="B1157" s="1">
        <f t="array" ref="B1157">ifna(iferror(xlookup(C:C,'1000'!A:A,'1000'!D:D),iferror(xlookup(C:C,'2000'!A:A,'2000'!D:D),xlookup(C:C,'3000'!A:A,'3000'!D:D))),"-")</f>
        <v>3137</v>
      </c>
      <c r="C1157" s="26">
        <v>811.0</v>
      </c>
      <c r="D1157" s="27" t="s">
        <v>1117</v>
      </c>
      <c r="E1157" s="27" t="s">
        <v>4244</v>
      </c>
      <c r="F1157" s="27" t="s">
        <v>117</v>
      </c>
      <c r="G1157" s="27" t="s">
        <v>4221</v>
      </c>
      <c r="H1157" s="28">
        <v>0.0</v>
      </c>
      <c r="I1157" s="29">
        <v>0.0</v>
      </c>
      <c r="J1157" s="27" t="s">
        <v>4245</v>
      </c>
      <c r="K1157" s="30" t="s">
        <v>42</v>
      </c>
      <c r="L1157" s="255" t="s">
        <v>42</v>
      </c>
      <c r="M1157" s="31"/>
      <c r="N1157" s="78" t="s">
        <v>654</v>
      </c>
      <c r="O1157" s="263" t="s">
        <v>654</v>
      </c>
      <c r="P1157" s="35" t="s">
        <v>46</v>
      </c>
      <c r="Q1157" s="35" t="s">
        <v>46</v>
      </c>
      <c r="R1157" s="35" t="s">
        <v>46</v>
      </c>
      <c r="S1157" s="35" t="s">
        <v>46</v>
      </c>
      <c r="T1157" s="35" t="s">
        <v>46</v>
      </c>
      <c r="U1157" s="35" t="s">
        <v>46</v>
      </c>
      <c r="V1157" s="65" t="s">
        <v>45</v>
      </c>
      <c r="W1157" s="35" t="s">
        <v>46</v>
      </c>
      <c r="X1157" s="35" t="s">
        <v>46</v>
      </c>
      <c r="Y1157" s="35" t="s">
        <v>46</v>
      </c>
      <c r="Z1157" s="38" t="str">
        <f t="array" ref="Z1157">IFERROR(xlookup(C:C,'Follow up.1'!A:A,'Follow up.1'!AF:AF),"-")</f>
        <v> 7/25</v>
      </c>
      <c r="AA1157" s="32" t="s">
        <v>46</v>
      </c>
      <c r="AB1157" s="32" t="s">
        <v>68</v>
      </c>
      <c r="AC1157" s="32" t="s">
        <v>68</v>
      </c>
      <c r="AD1157" s="32" t="s">
        <v>68</v>
      </c>
      <c r="AE1157" s="32"/>
      <c r="AF1157" s="32" t="s">
        <v>57</v>
      </c>
      <c r="AG1157" s="126" t="s">
        <v>68</v>
      </c>
      <c r="AH1157" s="126"/>
      <c r="AI1157" s="32" t="s">
        <v>57</v>
      </c>
      <c r="AJ1157" s="32" t="s">
        <v>86</v>
      </c>
      <c r="AK1157" s="32" t="s">
        <v>57</v>
      </c>
      <c r="AL1157" s="126" t="s">
        <v>57</v>
      </c>
      <c r="AM1157" s="32" t="s">
        <v>121</v>
      </c>
      <c r="AN1157" s="39" t="str">
        <f t="array" ref="AN1157">IFNA(TEXT(XLOOKUP(C:C,'Follow up.2'!B:B,'Follow up.2'!AF:AF),if(left(B1157,1)="3","x", "mm/yyyy")), "-")</f>
        <v>x</v>
      </c>
      <c r="AO1157" s="31"/>
      <c r="AP1157" s="27"/>
      <c r="AQ1157" s="3"/>
      <c r="AR1157" s="3"/>
      <c r="AS1157" s="3"/>
      <c r="AT1157" s="3"/>
      <c r="AU1157" s="3"/>
      <c r="AV1157" s="3"/>
      <c r="AW1157" s="13"/>
      <c r="AX1157" s="13"/>
      <c r="AY1157" s="13"/>
      <c r="AZ1157" s="13"/>
      <c r="BA1157" s="13"/>
      <c r="BB1157" s="13"/>
      <c r="BC1157" s="13"/>
      <c r="BD1157" s="13"/>
      <c r="BE1157" s="13"/>
      <c r="BF1157" s="13"/>
      <c r="BG1157" s="13"/>
      <c r="BH1157" s="13"/>
      <c r="BI1157" s="13"/>
    </row>
    <row r="1158" ht="12.75" customHeight="1">
      <c r="A1158" s="1"/>
      <c r="B1158" s="1">
        <f t="array" ref="B1158">ifna(iferror(xlookup(C:C,'1000'!A:A,'1000'!D:D),iferror(xlookup(C:C,'2000'!A:A,'2000'!D:D),xlookup(C:C,'3000'!A:A,'3000'!D:D))),"-")</f>
        <v>3138</v>
      </c>
      <c r="C1158" s="26">
        <v>826.0</v>
      </c>
      <c r="D1158" s="27" t="s">
        <v>1409</v>
      </c>
      <c r="E1158" s="27" t="s">
        <v>4246</v>
      </c>
      <c r="F1158" s="27" t="s">
        <v>117</v>
      </c>
      <c r="G1158" s="27" t="s">
        <v>4221</v>
      </c>
      <c r="H1158" s="28">
        <v>0.0</v>
      </c>
      <c r="I1158" s="29">
        <v>0.0</v>
      </c>
      <c r="J1158" s="27" t="s">
        <v>4247</v>
      </c>
      <c r="K1158" s="30" t="s">
        <v>42</v>
      </c>
      <c r="L1158" s="255" t="s">
        <v>42</v>
      </c>
      <c r="M1158" s="32" t="s">
        <v>4248</v>
      </c>
      <c r="N1158" s="78" t="s">
        <v>654</v>
      </c>
      <c r="O1158" s="263" t="s">
        <v>654</v>
      </c>
      <c r="P1158" s="35" t="s">
        <v>46</v>
      </c>
      <c r="Q1158" s="35" t="s">
        <v>46</v>
      </c>
      <c r="R1158" s="35" t="s">
        <v>46</v>
      </c>
      <c r="S1158" s="35" t="s">
        <v>46</v>
      </c>
      <c r="T1158" s="35" t="s">
        <v>46</v>
      </c>
      <c r="U1158" s="35" t="s">
        <v>46</v>
      </c>
      <c r="V1158" s="65" t="s">
        <v>45</v>
      </c>
      <c r="W1158" s="35" t="s">
        <v>46</v>
      </c>
      <c r="X1158" s="35" t="s">
        <v>46</v>
      </c>
      <c r="Y1158" s="35" t="s">
        <v>46</v>
      </c>
      <c r="Z1158" s="38" t="str">
        <f t="array" ref="Z1158">IFERROR(xlookup(C:C,'Follow up.1'!A:A,'Follow up.1'!AF:AF),"-")</f>
        <v> 7/25</v>
      </c>
      <c r="AA1158" s="32" t="s">
        <v>46</v>
      </c>
      <c r="AB1158" s="31"/>
      <c r="AC1158" s="31"/>
      <c r="AD1158" s="31"/>
      <c r="AE1158" s="31"/>
      <c r="AF1158" s="31"/>
      <c r="AG1158" s="31"/>
      <c r="AH1158" s="31"/>
      <c r="AI1158" s="31"/>
      <c r="AJ1158" s="31"/>
      <c r="AK1158" s="31"/>
      <c r="AL1158" s="31"/>
      <c r="AM1158" s="31"/>
      <c r="AN1158" s="39" t="str">
        <f t="array" ref="AN1158">IFNA(TEXT(XLOOKUP(C:C,'Follow up.2'!B:B,'Follow up.2'!AF:AF),if(left(B1158,1)="3","x", "mm/yyyy")), "-")</f>
        <v/>
      </c>
      <c r="AO1158" s="31"/>
      <c r="AP1158" s="27"/>
      <c r="AQ1158" s="3"/>
      <c r="AR1158" s="3"/>
      <c r="AS1158" s="3"/>
      <c r="AT1158" s="3"/>
      <c r="AU1158" s="3"/>
      <c r="AV1158" s="3"/>
      <c r="AW1158" s="13"/>
      <c r="AX1158" s="13"/>
      <c r="AY1158" s="13"/>
      <c r="AZ1158" s="13"/>
      <c r="BA1158" s="13"/>
      <c r="BB1158" s="13"/>
      <c r="BC1158" s="13"/>
      <c r="BD1158" s="13"/>
      <c r="BE1158" s="13"/>
      <c r="BF1158" s="13"/>
      <c r="BG1158" s="13"/>
      <c r="BH1158" s="13"/>
      <c r="BI1158" s="13"/>
    </row>
    <row r="1159" ht="12.75" customHeight="1">
      <c r="A1159" s="1"/>
      <c r="B1159" s="1" t="str">
        <f t="array" ref="B1159">ifna(iferror(xlookup(C:C,'1000'!A:A,'1000'!D:D),iferror(xlookup(C:C,'2000'!A:A,'2000'!D:D),xlookup(C:C,'3000'!A:A,'3000'!D:D))),"-")</f>
        <v>-</v>
      </c>
      <c r="C1159" s="26">
        <v>265.0</v>
      </c>
      <c r="D1159" s="27" t="s">
        <v>4249</v>
      </c>
      <c r="E1159" s="27" t="s">
        <v>4250</v>
      </c>
      <c r="F1159" s="27" t="s">
        <v>117</v>
      </c>
      <c r="G1159" s="27" t="s">
        <v>4221</v>
      </c>
      <c r="H1159" s="28">
        <v>0.0</v>
      </c>
      <c r="I1159" s="29" t="s">
        <v>4251</v>
      </c>
      <c r="J1159" s="27" t="s">
        <v>4252</v>
      </c>
      <c r="K1159" s="30"/>
      <c r="L1159" s="255"/>
      <c r="M1159" s="51" t="s">
        <v>895</v>
      </c>
      <c r="N1159" s="204" t="s">
        <v>58</v>
      </c>
      <c r="O1159" s="259" t="s">
        <v>58</v>
      </c>
      <c r="P1159" s="35"/>
      <c r="Q1159" s="35"/>
      <c r="R1159" s="35"/>
      <c r="S1159" s="35"/>
      <c r="T1159" s="35"/>
      <c r="U1159" s="35"/>
      <c r="V1159" s="35"/>
      <c r="W1159" s="35"/>
      <c r="X1159" s="35"/>
      <c r="Y1159" s="35"/>
      <c r="Z1159" s="38" t="str">
        <f t="array" ref="Z1159">IFERROR(xlookup(C:C,'Follow up.1'!A:A,'Follow up.1'!AF:AF),"-")</f>
        <v>-</v>
      </c>
      <c r="AA1159" s="31"/>
      <c r="AB1159" s="31"/>
      <c r="AC1159" s="31"/>
      <c r="AD1159" s="31"/>
      <c r="AE1159" s="31"/>
      <c r="AF1159" s="31"/>
      <c r="AG1159" s="31"/>
      <c r="AH1159" s="31"/>
      <c r="AI1159" s="31"/>
      <c r="AJ1159" s="31"/>
      <c r="AK1159" s="31"/>
      <c r="AL1159" s="31"/>
      <c r="AM1159" s="31"/>
      <c r="AN1159" s="39" t="str">
        <f t="array" ref="AN1159">IFNA(TEXT(XLOOKUP(C:C,'Follow up.2'!B:B,'Follow up.2'!AF:AF),if(left(B1159,1)="3","x", "mm/yyyy")), "-")</f>
        <v>-</v>
      </c>
      <c r="AO1159" s="31"/>
      <c r="AP1159" s="27"/>
      <c r="AQ1159" s="3"/>
      <c r="AR1159" s="3"/>
      <c r="AS1159" s="3"/>
      <c r="AT1159" s="3"/>
      <c r="AU1159" s="3"/>
      <c r="AV1159" s="3"/>
      <c r="AW1159" s="13"/>
      <c r="AX1159" s="13"/>
      <c r="AY1159" s="13"/>
      <c r="AZ1159" s="13"/>
      <c r="BA1159" s="13"/>
      <c r="BB1159" s="13"/>
      <c r="BC1159" s="13"/>
      <c r="BD1159" s="13"/>
      <c r="BE1159" s="13"/>
      <c r="BF1159" s="13"/>
      <c r="BG1159" s="13"/>
      <c r="BH1159" s="13"/>
      <c r="BI1159" s="13"/>
    </row>
    <row r="1160" ht="12.75" customHeight="1">
      <c r="A1160" s="1"/>
      <c r="B1160" s="1" t="str">
        <f t="array" ref="B1160">ifna(iferror(xlookup(C:C,'1000'!A:A,'1000'!D:D),iferror(xlookup(C:C,'2000'!A:A,'2000'!D:D),xlookup(C:C,'3000'!A:A,'3000'!D:D))),"-")</f>
        <v>-</v>
      </c>
      <c r="C1160" s="26">
        <v>321.0</v>
      </c>
      <c r="D1160" s="27" t="s">
        <v>1647</v>
      </c>
      <c r="E1160" s="27" t="s">
        <v>4253</v>
      </c>
      <c r="F1160" s="27" t="s">
        <v>117</v>
      </c>
      <c r="G1160" s="27" t="s">
        <v>4221</v>
      </c>
      <c r="H1160" s="28">
        <v>0.0</v>
      </c>
      <c r="I1160" s="29">
        <v>0.0</v>
      </c>
      <c r="J1160" s="27" t="s">
        <v>4254</v>
      </c>
      <c r="K1160" s="30"/>
      <c r="L1160" s="255"/>
      <c r="M1160" s="51" t="s">
        <v>895</v>
      </c>
      <c r="N1160" s="204" t="s">
        <v>58</v>
      </c>
      <c r="O1160" s="259" t="s">
        <v>58</v>
      </c>
      <c r="P1160" s="35"/>
      <c r="Q1160" s="35"/>
      <c r="R1160" s="35"/>
      <c r="S1160" s="35"/>
      <c r="T1160" s="35"/>
      <c r="U1160" s="35"/>
      <c r="V1160" s="35"/>
      <c r="W1160" s="35"/>
      <c r="X1160" s="35"/>
      <c r="Y1160" s="35"/>
      <c r="Z1160" s="38" t="str">
        <f t="array" ref="Z1160">IFERROR(xlookup(C:C,'Follow up.1'!A:A,'Follow up.1'!AF:AF),"-")</f>
        <v>-</v>
      </c>
      <c r="AA1160" s="31"/>
      <c r="AB1160" s="31"/>
      <c r="AC1160" s="31"/>
      <c r="AD1160" s="31"/>
      <c r="AE1160" s="31"/>
      <c r="AF1160" s="31"/>
      <c r="AG1160" s="31"/>
      <c r="AH1160" s="31"/>
      <c r="AI1160" s="31"/>
      <c r="AJ1160" s="31"/>
      <c r="AK1160" s="31"/>
      <c r="AL1160" s="31"/>
      <c r="AM1160" s="31"/>
      <c r="AN1160" s="39" t="str">
        <f t="array" ref="AN1160">IFNA(TEXT(XLOOKUP(C:C,'Follow up.2'!B:B,'Follow up.2'!AF:AF),if(left(B1160,1)="3","x", "mm/yyyy")), "-")</f>
        <v>-</v>
      </c>
      <c r="AO1160" s="31"/>
      <c r="AP1160" s="27"/>
      <c r="AQ1160" s="3"/>
      <c r="AR1160" s="3"/>
      <c r="AS1160" s="3"/>
      <c r="AT1160" s="3"/>
      <c r="AU1160" s="3"/>
      <c r="AV1160" s="3"/>
      <c r="AW1160" s="3"/>
      <c r="AX1160" s="3"/>
      <c r="AY1160" s="3"/>
      <c r="AZ1160" s="3"/>
      <c r="BA1160" s="3"/>
      <c r="BB1160" s="3"/>
      <c r="BC1160" s="3"/>
      <c r="BD1160" s="3"/>
      <c r="BE1160" s="3"/>
      <c r="BF1160" s="3"/>
      <c r="BG1160" s="3"/>
      <c r="BH1160" s="3"/>
      <c r="BI1160" s="3"/>
    </row>
    <row r="1161" ht="12.75" customHeight="1">
      <c r="A1161" s="1"/>
      <c r="B1161" s="1" t="str">
        <f t="array" ref="B1161">ifna(iferror(xlookup(C:C,'1000'!A:A,'1000'!D:D),iferror(xlookup(C:C,'2000'!A:A,'2000'!D:D),xlookup(C:C,'3000'!A:A,'3000'!D:D))),"-")</f>
        <v>-</v>
      </c>
      <c r="C1161" s="26">
        <v>341.0</v>
      </c>
      <c r="D1161" s="27" t="s">
        <v>4255</v>
      </c>
      <c r="E1161" s="27" t="s">
        <v>4256</v>
      </c>
      <c r="F1161" s="27" t="s">
        <v>117</v>
      </c>
      <c r="G1161" s="27" t="s">
        <v>4221</v>
      </c>
      <c r="H1161" s="28">
        <v>0.0</v>
      </c>
      <c r="I1161" s="29">
        <v>0.0</v>
      </c>
      <c r="J1161" s="27" t="s">
        <v>4257</v>
      </c>
      <c r="K1161" s="30"/>
      <c r="L1161" s="255"/>
      <c r="M1161" s="51" t="s">
        <v>895</v>
      </c>
      <c r="N1161" s="204" t="s">
        <v>58</v>
      </c>
      <c r="O1161" s="259" t="s">
        <v>58</v>
      </c>
      <c r="P1161" s="35"/>
      <c r="Q1161" s="35"/>
      <c r="R1161" s="35"/>
      <c r="S1161" s="35"/>
      <c r="T1161" s="35"/>
      <c r="U1161" s="35"/>
      <c r="V1161" s="35"/>
      <c r="W1161" s="35"/>
      <c r="X1161" s="35"/>
      <c r="Y1161" s="35"/>
      <c r="Z1161" s="38" t="str">
        <f t="array" ref="Z1161">IFERROR(xlookup(C:C,'Follow up.1'!A:A,'Follow up.1'!AF:AF),"-")</f>
        <v>-</v>
      </c>
      <c r="AA1161" s="31"/>
      <c r="AB1161" s="31"/>
      <c r="AC1161" s="31"/>
      <c r="AD1161" s="31"/>
      <c r="AE1161" s="31"/>
      <c r="AF1161" s="31"/>
      <c r="AG1161" s="31"/>
      <c r="AH1161" s="31"/>
      <c r="AI1161" s="31"/>
      <c r="AJ1161" s="31"/>
      <c r="AK1161" s="31"/>
      <c r="AL1161" s="31"/>
      <c r="AM1161" s="31"/>
      <c r="AN1161" s="39" t="str">
        <f t="array" ref="AN1161">IFNA(TEXT(XLOOKUP(C:C,'Follow up.2'!B:B,'Follow up.2'!AF:AF),if(left(B1161,1)="3","x", "mm/yyyy")), "-")</f>
        <v>-</v>
      </c>
      <c r="AO1161" s="31"/>
      <c r="AP1161" s="27"/>
      <c r="AQ1161" s="3"/>
      <c r="AR1161" s="3"/>
      <c r="AS1161" s="3"/>
      <c r="AT1161" s="3"/>
      <c r="AU1161" s="3"/>
      <c r="AV1161" s="3"/>
      <c r="AW1161" s="13"/>
      <c r="AX1161" s="13"/>
      <c r="AY1161" s="13"/>
      <c r="AZ1161" s="13"/>
      <c r="BA1161" s="13"/>
      <c r="BB1161" s="13"/>
      <c r="BC1161" s="13"/>
      <c r="BD1161" s="13"/>
      <c r="BE1161" s="13"/>
      <c r="BF1161" s="13"/>
      <c r="BG1161" s="13"/>
      <c r="BH1161" s="13"/>
      <c r="BI1161" s="13"/>
    </row>
    <row r="1162" ht="12.75" customHeight="1">
      <c r="A1162" s="1"/>
      <c r="B1162" s="1" t="str">
        <f t="array" ref="B1162">ifna(iferror(xlookup(C:C,'1000'!A:A,'1000'!D:D),iferror(xlookup(C:C,'2000'!A:A,'2000'!D:D),xlookup(C:C,'3000'!A:A,'3000'!D:D))),"-")</f>
        <v>-</v>
      </c>
      <c r="C1162" s="26">
        <v>563.0</v>
      </c>
      <c r="D1162" s="27" t="s">
        <v>1353</v>
      </c>
      <c r="E1162" s="27" t="s">
        <v>4258</v>
      </c>
      <c r="F1162" s="27" t="s">
        <v>117</v>
      </c>
      <c r="G1162" s="27" t="s">
        <v>4221</v>
      </c>
      <c r="H1162" s="28">
        <v>0.0</v>
      </c>
      <c r="I1162" s="29">
        <v>0.0</v>
      </c>
      <c r="J1162" s="27" t="s">
        <v>4259</v>
      </c>
      <c r="K1162" s="30" t="s">
        <v>4260</v>
      </c>
      <c r="L1162" s="255" t="s">
        <v>4260</v>
      </c>
      <c r="M1162" s="31"/>
      <c r="N1162" s="204" t="s">
        <v>58</v>
      </c>
      <c r="O1162" s="259" t="s">
        <v>58</v>
      </c>
      <c r="P1162" s="35" t="s">
        <v>45</v>
      </c>
      <c r="Q1162" s="35" t="s">
        <v>45</v>
      </c>
      <c r="R1162" s="35"/>
      <c r="S1162" s="35"/>
      <c r="T1162" s="35"/>
      <c r="U1162" s="35"/>
      <c r="V1162" s="35"/>
      <c r="W1162" s="35"/>
      <c r="X1162" s="35"/>
      <c r="Y1162" s="35"/>
      <c r="Z1162" s="38" t="str">
        <f t="array" ref="Z1162">IFERROR(xlookup(C:C,'Follow up.1'!A:A,'Follow up.1'!AF:AF),"-")</f>
        <v>-</v>
      </c>
      <c r="AA1162" s="31"/>
      <c r="AB1162" s="31"/>
      <c r="AC1162" s="31"/>
      <c r="AD1162" s="31"/>
      <c r="AE1162" s="31"/>
      <c r="AF1162" s="31"/>
      <c r="AG1162" s="31"/>
      <c r="AH1162" s="31"/>
      <c r="AI1162" s="31"/>
      <c r="AJ1162" s="31"/>
      <c r="AK1162" s="31"/>
      <c r="AL1162" s="31"/>
      <c r="AM1162" s="31"/>
      <c r="AN1162" s="39" t="str">
        <f t="array" ref="AN1162">IFNA(TEXT(XLOOKUP(C:C,'Follow up.2'!B:B,'Follow up.2'!AF:AF),if(left(B1162,1)="3","x", "mm/yyyy")), "-")</f>
        <v>-</v>
      </c>
      <c r="AO1162" s="31"/>
      <c r="AP1162" s="27"/>
      <c r="AQ1162" s="3"/>
      <c r="AR1162" s="3"/>
      <c r="AS1162" s="3"/>
      <c r="AT1162" s="3"/>
      <c r="AU1162" s="3"/>
      <c r="AV1162" s="3"/>
      <c r="AW1162" s="3"/>
      <c r="AX1162" s="3"/>
      <c r="AY1162" s="3"/>
      <c r="AZ1162" s="3"/>
      <c r="BA1162" s="3"/>
      <c r="BB1162" s="3"/>
      <c r="BC1162" s="3"/>
      <c r="BD1162" s="3"/>
      <c r="BE1162" s="3"/>
      <c r="BF1162" s="3"/>
      <c r="BG1162" s="3"/>
      <c r="BH1162" s="3"/>
      <c r="BI1162" s="3"/>
    </row>
    <row r="1163" ht="12.75" customHeight="1">
      <c r="A1163" s="1"/>
      <c r="B1163" s="1" t="str">
        <f t="array" ref="B1163">ifna(iferror(xlookup(C:C,'1000'!A:A,'1000'!D:D),iferror(xlookup(C:C,'2000'!A:A,'2000'!D:D),xlookup(C:C,'3000'!A:A,'3000'!D:D))),"-")</f>
        <v>-</v>
      </c>
      <c r="C1163" s="26">
        <v>717.0</v>
      </c>
      <c r="D1163" s="27" t="s">
        <v>4261</v>
      </c>
      <c r="E1163" s="27" t="s">
        <v>2280</v>
      </c>
      <c r="F1163" s="27" t="s">
        <v>117</v>
      </c>
      <c r="G1163" s="27" t="s">
        <v>4221</v>
      </c>
      <c r="H1163" s="28">
        <v>0.0</v>
      </c>
      <c r="I1163" s="29">
        <v>0.0</v>
      </c>
      <c r="J1163" s="27" t="s">
        <v>4262</v>
      </c>
      <c r="K1163" s="30" t="s">
        <v>3215</v>
      </c>
      <c r="L1163" s="255" t="s">
        <v>3215</v>
      </c>
      <c r="M1163" s="31"/>
      <c r="N1163" s="204" t="s">
        <v>58</v>
      </c>
      <c r="O1163" s="259" t="s">
        <v>58</v>
      </c>
      <c r="P1163" s="35"/>
      <c r="Q1163" s="35"/>
      <c r="R1163" s="35"/>
      <c r="S1163" s="35"/>
      <c r="T1163" s="35"/>
      <c r="U1163" s="35"/>
      <c r="V1163" s="35"/>
      <c r="W1163" s="35"/>
      <c r="X1163" s="35"/>
      <c r="Y1163" s="35"/>
      <c r="Z1163" s="38" t="str">
        <f t="array" ref="Z1163">IFERROR(xlookup(C:C,'Follow up.1'!A:A,'Follow up.1'!AF:AF),"-")</f>
        <v>-</v>
      </c>
      <c r="AA1163" s="31"/>
      <c r="AB1163" s="31"/>
      <c r="AC1163" s="31"/>
      <c r="AD1163" s="31"/>
      <c r="AE1163" s="31"/>
      <c r="AF1163" s="31"/>
      <c r="AG1163" s="31"/>
      <c r="AH1163" s="31"/>
      <c r="AI1163" s="31"/>
      <c r="AJ1163" s="31"/>
      <c r="AK1163" s="31"/>
      <c r="AL1163" s="31"/>
      <c r="AM1163" s="31"/>
      <c r="AN1163" s="39" t="str">
        <f t="array" ref="AN1163">IFNA(TEXT(XLOOKUP(C:C,'Follow up.2'!B:B,'Follow up.2'!AF:AF),if(left(B1163,1)="3","x", "mm/yyyy")), "-")</f>
        <v>-</v>
      </c>
      <c r="AO1163" s="31"/>
      <c r="AP1163" s="27"/>
      <c r="AQ1163" s="3"/>
      <c r="AR1163" s="3"/>
      <c r="AS1163" s="3"/>
      <c r="AT1163" s="3"/>
      <c r="AU1163" s="3"/>
      <c r="AV1163" s="3"/>
      <c r="AW1163" s="3"/>
      <c r="AX1163" s="3"/>
      <c r="AY1163" s="3"/>
      <c r="AZ1163" s="3"/>
      <c r="BA1163" s="3"/>
      <c r="BB1163" s="3"/>
      <c r="BC1163" s="3"/>
      <c r="BD1163" s="3"/>
      <c r="BE1163" s="3"/>
      <c r="BF1163" s="3"/>
      <c r="BG1163" s="3"/>
      <c r="BH1163" s="3"/>
      <c r="BI1163" s="3"/>
    </row>
    <row r="1164" ht="12.75" customHeight="1">
      <c r="A1164" s="1"/>
      <c r="B1164" s="1" t="str">
        <f t="array" ref="B1164">ifna(iferror(xlookup(C:C,'1000'!A:A,'1000'!D:D),iferror(xlookup(C:C,'2000'!A:A,'2000'!D:D),xlookup(C:C,'3000'!A:A,'3000'!D:D))),"-")</f>
        <v>-</v>
      </c>
      <c r="C1164" s="26">
        <v>947.0</v>
      </c>
      <c r="D1164" s="27" t="s">
        <v>4263</v>
      </c>
      <c r="E1164" s="27" t="s">
        <v>1022</v>
      </c>
      <c r="F1164" s="27" t="s">
        <v>117</v>
      </c>
      <c r="G1164" s="27" t="s">
        <v>4221</v>
      </c>
      <c r="H1164" s="28">
        <v>0.0</v>
      </c>
      <c r="I1164" s="29">
        <v>0.0</v>
      </c>
      <c r="J1164" s="27" t="s">
        <v>4264</v>
      </c>
      <c r="K1164" s="30" t="s">
        <v>42</v>
      </c>
      <c r="L1164" s="255" t="s">
        <v>42</v>
      </c>
      <c r="M1164" s="51" t="s">
        <v>895</v>
      </c>
      <c r="N1164" s="204" t="s">
        <v>58</v>
      </c>
      <c r="O1164" s="259" t="s">
        <v>58</v>
      </c>
      <c r="P1164" s="35"/>
      <c r="Q1164" s="35"/>
      <c r="R1164" s="35"/>
      <c r="S1164" s="35"/>
      <c r="T1164" s="35"/>
      <c r="U1164" s="35"/>
      <c r="V1164" s="35"/>
      <c r="W1164" s="35"/>
      <c r="X1164" s="35"/>
      <c r="Y1164" s="35"/>
      <c r="Z1164" s="38" t="str">
        <f t="array" ref="Z1164">IFERROR(xlookup(C:C,'Follow up.1'!A:A,'Follow up.1'!AF:AF),"-")</f>
        <v>-</v>
      </c>
      <c r="AA1164" s="31"/>
      <c r="AB1164" s="31"/>
      <c r="AC1164" s="31"/>
      <c r="AD1164" s="31"/>
      <c r="AE1164" s="31"/>
      <c r="AF1164" s="31"/>
      <c r="AG1164" s="31"/>
      <c r="AH1164" s="31"/>
      <c r="AI1164" s="31"/>
      <c r="AJ1164" s="31"/>
      <c r="AK1164" s="31"/>
      <c r="AL1164" s="31"/>
      <c r="AM1164" s="31"/>
      <c r="AN1164" s="39" t="str">
        <f t="array" ref="AN1164">IFNA(TEXT(XLOOKUP(C:C,'Follow up.2'!B:B,'Follow up.2'!AF:AF),if(left(B1164,1)="3","x", "mm/yyyy")), "-")</f>
        <v>-</v>
      </c>
      <c r="AO1164" s="31"/>
      <c r="AP1164" s="27"/>
      <c r="AQ1164" s="3"/>
      <c r="AR1164" s="3"/>
      <c r="AS1164" s="3"/>
      <c r="AT1164" s="3"/>
      <c r="AU1164" s="3"/>
      <c r="AV1164" s="3"/>
      <c r="AW1164" s="3"/>
      <c r="AX1164" s="3"/>
      <c r="AY1164" s="3"/>
      <c r="AZ1164" s="3"/>
      <c r="BA1164" s="3"/>
      <c r="BB1164" s="3"/>
      <c r="BC1164" s="3"/>
      <c r="BD1164" s="3"/>
      <c r="BE1164" s="3"/>
      <c r="BF1164" s="3"/>
      <c r="BG1164" s="3"/>
      <c r="BH1164" s="3"/>
      <c r="BI1164" s="3"/>
    </row>
    <row r="1165" ht="12.75" customHeight="1">
      <c r="A1165" s="1"/>
      <c r="B1165" s="1" t="str">
        <f t="array" ref="B1165">ifna(iferror(xlookup(C:C,'1000'!A:A,'1000'!D:D),iferror(xlookup(C:C,'2000'!A:A,'2000'!D:D),xlookup(C:C,'3000'!A:A,'3000'!D:D))),"-")</f>
        <v>-</v>
      </c>
      <c r="C1165" s="26">
        <v>955.0</v>
      </c>
      <c r="D1165" s="27" t="s">
        <v>4265</v>
      </c>
      <c r="E1165" s="27" t="s">
        <v>4266</v>
      </c>
      <c r="F1165" s="27" t="s">
        <v>117</v>
      </c>
      <c r="G1165" s="27" t="s">
        <v>4221</v>
      </c>
      <c r="H1165" s="28">
        <v>0.0</v>
      </c>
      <c r="I1165" s="29">
        <v>0.0</v>
      </c>
      <c r="J1165" s="27" t="s">
        <v>4267</v>
      </c>
      <c r="K1165" s="30" t="s">
        <v>42</v>
      </c>
      <c r="L1165" s="255" t="s">
        <v>42</v>
      </c>
      <c r="M1165" s="51" t="s">
        <v>895</v>
      </c>
      <c r="N1165" s="204" t="s">
        <v>58</v>
      </c>
      <c r="O1165" s="259" t="s">
        <v>58</v>
      </c>
      <c r="P1165" s="35"/>
      <c r="Q1165" s="35"/>
      <c r="R1165" s="35"/>
      <c r="S1165" s="35"/>
      <c r="T1165" s="35"/>
      <c r="U1165" s="35"/>
      <c r="V1165" s="35"/>
      <c r="W1165" s="35"/>
      <c r="X1165" s="35"/>
      <c r="Y1165" s="35"/>
      <c r="Z1165" s="38" t="str">
        <f t="array" ref="Z1165">IFERROR(xlookup(C:C,'Follow up.1'!A:A,'Follow up.1'!AF:AF),"-")</f>
        <v>-</v>
      </c>
      <c r="AA1165" s="31"/>
      <c r="AB1165" s="31"/>
      <c r="AC1165" s="31"/>
      <c r="AD1165" s="31"/>
      <c r="AE1165" s="31"/>
      <c r="AF1165" s="31"/>
      <c r="AG1165" s="31"/>
      <c r="AH1165" s="31"/>
      <c r="AI1165" s="31"/>
      <c r="AJ1165" s="31"/>
      <c r="AK1165" s="31"/>
      <c r="AL1165" s="31"/>
      <c r="AM1165" s="31"/>
      <c r="AN1165" s="39" t="str">
        <f t="array" ref="AN1165">IFNA(TEXT(XLOOKUP(C:C,'Follow up.2'!B:B,'Follow up.2'!AF:AF),if(left(B1165,1)="3","x", "mm/yyyy")), "-")</f>
        <v>-</v>
      </c>
      <c r="AO1165" s="31"/>
      <c r="AP1165" s="27"/>
      <c r="AQ1165" s="3"/>
      <c r="AR1165" s="3"/>
      <c r="AS1165" s="3"/>
      <c r="AT1165" s="3"/>
      <c r="AU1165" s="3"/>
      <c r="AV1165" s="3"/>
      <c r="AW1165" s="3"/>
      <c r="AX1165" s="3"/>
      <c r="AY1165" s="3"/>
      <c r="AZ1165" s="3"/>
      <c r="BA1165" s="3"/>
      <c r="BB1165" s="3"/>
      <c r="BC1165" s="3"/>
      <c r="BD1165" s="3"/>
      <c r="BE1165" s="3"/>
      <c r="BF1165" s="3"/>
      <c r="BG1165" s="3"/>
      <c r="BH1165" s="3"/>
      <c r="BI1165" s="3"/>
    </row>
    <row r="1166" ht="12.75" customHeight="1">
      <c r="A1166" s="1"/>
      <c r="B1166" s="1" t="str">
        <f t="array" ref="B1166">ifna(iferror(xlookup(C:C,'1000'!A:A,'1000'!D:D),iferror(xlookup(C:C,'2000'!A:A,'2000'!D:D),xlookup(C:C,'3000'!A:A,'3000'!D:D))),"-")</f>
        <v>-</v>
      </c>
      <c r="C1166" s="26">
        <v>992.0</v>
      </c>
      <c r="D1166" s="27" t="s">
        <v>4268</v>
      </c>
      <c r="E1166" s="27" t="s">
        <v>1822</v>
      </c>
      <c r="F1166" s="27" t="s">
        <v>117</v>
      </c>
      <c r="G1166" s="27" t="s">
        <v>4221</v>
      </c>
      <c r="H1166" s="28">
        <v>0.0</v>
      </c>
      <c r="I1166" s="29">
        <v>0.0</v>
      </c>
      <c r="J1166" s="27" t="s">
        <v>4269</v>
      </c>
      <c r="K1166" s="30" t="s">
        <v>42</v>
      </c>
      <c r="L1166" s="255" t="s">
        <v>42</v>
      </c>
      <c r="M1166" s="51" t="s">
        <v>895</v>
      </c>
      <c r="N1166" s="204" t="s">
        <v>58</v>
      </c>
      <c r="O1166" s="259" t="s">
        <v>58</v>
      </c>
      <c r="P1166" s="35" t="s">
        <v>45</v>
      </c>
      <c r="Q1166" s="35"/>
      <c r="R1166" s="35"/>
      <c r="S1166" s="35"/>
      <c r="T1166" s="35"/>
      <c r="U1166" s="35"/>
      <c r="V1166" s="35"/>
      <c r="W1166" s="35"/>
      <c r="X1166" s="35"/>
      <c r="Y1166" s="35"/>
      <c r="Z1166" s="38" t="str">
        <f t="array" ref="Z1166">IFERROR(xlookup(C:C,'Follow up.1'!A:A,'Follow up.1'!AF:AF),"-")</f>
        <v>-</v>
      </c>
      <c r="AA1166" s="31"/>
      <c r="AB1166" s="31"/>
      <c r="AC1166" s="31"/>
      <c r="AD1166" s="31"/>
      <c r="AE1166" s="31"/>
      <c r="AF1166" s="31"/>
      <c r="AG1166" s="31"/>
      <c r="AH1166" s="31"/>
      <c r="AI1166" s="31"/>
      <c r="AJ1166" s="31"/>
      <c r="AK1166" s="31"/>
      <c r="AL1166" s="31"/>
      <c r="AM1166" s="31"/>
      <c r="AN1166" s="39" t="str">
        <f t="array" ref="AN1166">IFNA(TEXT(XLOOKUP(C:C,'Follow up.2'!B:B,'Follow up.2'!AF:AF),if(left(B1166,1)="3","x", "mm/yyyy")), "-")</f>
        <v>-</v>
      </c>
      <c r="AO1166" s="31"/>
      <c r="AP1166" s="27"/>
      <c r="AQ1166" s="3"/>
      <c r="AR1166" s="3"/>
      <c r="AS1166" s="3"/>
      <c r="AT1166" s="3"/>
      <c r="AU1166" s="3"/>
      <c r="AV1166" s="3"/>
      <c r="AW1166" s="3"/>
      <c r="AX1166" s="3"/>
      <c r="AY1166" s="3"/>
      <c r="AZ1166" s="3"/>
      <c r="BA1166" s="3"/>
      <c r="BB1166" s="3"/>
      <c r="BC1166" s="3"/>
      <c r="BD1166" s="3"/>
      <c r="BE1166" s="3"/>
      <c r="BF1166" s="3"/>
      <c r="BG1166" s="3"/>
      <c r="BH1166" s="3"/>
      <c r="BI1166" s="3"/>
    </row>
    <row r="1167" ht="12.75" customHeight="1">
      <c r="A1167" s="1"/>
      <c r="B1167" s="1" t="str">
        <f t="array" ref="B1167">ifna(iferror(xlookup(C:C,'1000'!A:A,'1000'!D:D),iferror(xlookup(C:C,'2000'!A:A,'2000'!D:D),xlookup(C:C,'3000'!A:A,'3000'!D:D))),"-")</f>
        <v>-</v>
      </c>
      <c r="C1167" s="26">
        <v>1055.0</v>
      </c>
      <c r="D1167" s="27" t="s">
        <v>4270</v>
      </c>
      <c r="E1167" s="27" t="s">
        <v>4271</v>
      </c>
      <c r="F1167" s="27" t="s">
        <v>117</v>
      </c>
      <c r="G1167" s="27" t="s">
        <v>4221</v>
      </c>
      <c r="H1167" s="28">
        <v>0.0</v>
      </c>
      <c r="I1167" s="29">
        <v>0.0</v>
      </c>
      <c r="J1167" s="27" t="s">
        <v>4272</v>
      </c>
      <c r="K1167" s="30" t="s">
        <v>42</v>
      </c>
      <c r="L1167" s="255" t="s">
        <v>42</v>
      </c>
      <c r="M1167" s="51" t="s">
        <v>895</v>
      </c>
      <c r="N1167" s="204" t="s">
        <v>58</v>
      </c>
      <c r="O1167" s="259" t="s">
        <v>58</v>
      </c>
      <c r="P1167" s="35" t="s">
        <v>46</v>
      </c>
      <c r="Q1167" s="35"/>
      <c r="R1167" s="35"/>
      <c r="S1167" s="35"/>
      <c r="T1167" s="35"/>
      <c r="U1167" s="35"/>
      <c r="V1167" s="35"/>
      <c r="W1167" s="35"/>
      <c r="X1167" s="35"/>
      <c r="Y1167" s="35"/>
      <c r="Z1167" s="38" t="str">
        <f t="array" ref="Z1167">IFERROR(xlookup(C:C,'Follow up.1'!A:A,'Follow up.1'!AF:AF),"-")</f>
        <v>-</v>
      </c>
      <c r="AA1167" s="31"/>
      <c r="AB1167" s="31"/>
      <c r="AC1167" s="31"/>
      <c r="AD1167" s="31"/>
      <c r="AE1167" s="31"/>
      <c r="AF1167" s="31"/>
      <c r="AG1167" s="31"/>
      <c r="AH1167" s="31"/>
      <c r="AI1167" s="31"/>
      <c r="AJ1167" s="31"/>
      <c r="AK1167" s="31"/>
      <c r="AL1167" s="31"/>
      <c r="AM1167" s="31"/>
      <c r="AN1167" s="39" t="str">
        <f t="array" ref="AN1167">IFNA(TEXT(XLOOKUP(C:C,'Follow up.2'!B:B,'Follow up.2'!AF:AF), "mm/yyyy"), "-")</f>
        <v>-</v>
      </c>
      <c r="AO1167" s="31"/>
      <c r="AP1167" s="27"/>
      <c r="AQ1167" s="3"/>
      <c r="AR1167" s="3"/>
      <c r="AS1167" s="3"/>
      <c r="AT1167" s="3"/>
      <c r="AU1167" s="3"/>
      <c r="AV1167" s="3"/>
      <c r="AW1167" s="3"/>
      <c r="AX1167" s="3"/>
      <c r="AY1167" s="3"/>
      <c r="AZ1167" s="3"/>
      <c r="BA1167" s="3"/>
      <c r="BB1167" s="3"/>
      <c r="BC1167" s="3"/>
      <c r="BD1167" s="3"/>
      <c r="BE1167" s="3"/>
      <c r="BF1167" s="3"/>
      <c r="BG1167" s="3"/>
      <c r="BH1167" s="3"/>
      <c r="BI1167" s="3"/>
    </row>
    <row r="1168" ht="12.75" customHeight="1">
      <c r="A1168" s="1"/>
      <c r="B1168" s="1" t="str">
        <f t="array" ref="B1168">ifna(iferror(xlookup(C:C,'1000'!A:A,'1000'!D:D),iferror(xlookup(C:C,'2000'!A:A,'2000'!D:D),xlookup(C:C,'3000'!A:A,'3000'!D:D))),"-")</f>
        <v>-</v>
      </c>
      <c r="C1168" s="26">
        <v>1066.0</v>
      </c>
      <c r="D1168" s="27" t="s">
        <v>1022</v>
      </c>
      <c r="E1168" s="27" t="s">
        <v>4273</v>
      </c>
      <c r="F1168" s="27" t="s">
        <v>117</v>
      </c>
      <c r="G1168" s="27" t="s">
        <v>4221</v>
      </c>
      <c r="H1168" s="28">
        <v>0.0</v>
      </c>
      <c r="I1168" s="29">
        <v>0.0</v>
      </c>
      <c r="J1168" s="27" t="s">
        <v>4274</v>
      </c>
      <c r="K1168" s="30" t="s">
        <v>42</v>
      </c>
      <c r="L1168" s="255" t="s">
        <v>42</v>
      </c>
      <c r="M1168" s="51" t="s">
        <v>895</v>
      </c>
      <c r="N1168" s="204" t="s">
        <v>58</v>
      </c>
      <c r="O1168" s="259" t="s">
        <v>58</v>
      </c>
      <c r="P1168" s="35" t="s">
        <v>88</v>
      </c>
      <c r="Q1168" s="35"/>
      <c r="R1168" s="35"/>
      <c r="S1168" s="35"/>
      <c r="T1168" s="35"/>
      <c r="U1168" s="35"/>
      <c r="V1168" s="35"/>
      <c r="W1168" s="35"/>
      <c r="X1168" s="35"/>
      <c r="Y1168" s="35"/>
      <c r="Z1168" s="38" t="str">
        <f t="array" ref="Z1168">IFERROR(xlookup(C:C,'Follow up.1'!A:A,'Follow up.1'!AF:AF),"-")</f>
        <v>-</v>
      </c>
      <c r="AA1168" s="31"/>
      <c r="AB1168" s="31"/>
      <c r="AC1168" s="31"/>
      <c r="AD1168" s="31"/>
      <c r="AE1168" s="31"/>
      <c r="AF1168" s="31"/>
      <c r="AG1168" s="31"/>
      <c r="AH1168" s="31"/>
      <c r="AI1168" s="31"/>
      <c r="AJ1168" s="31"/>
      <c r="AK1168" s="31"/>
      <c r="AL1168" s="31"/>
      <c r="AM1168" s="31"/>
      <c r="AN1168" s="39" t="str">
        <f t="array" ref="AN1168">IFNA(TEXT(XLOOKUP(C:C,'Follow up.2'!B:B,'Follow up.2'!AF:AF), "mm/yyyy"), "-")</f>
        <v>-</v>
      </c>
      <c r="AO1168" s="31"/>
      <c r="AP1168" s="27"/>
      <c r="AQ1168" s="3"/>
      <c r="AR1168" s="3"/>
      <c r="AS1168" s="3"/>
      <c r="AT1168" s="3"/>
      <c r="AU1168" s="3"/>
      <c r="AV1168" s="3"/>
      <c r="AW1168" s="3"/>
      <c r="AX1168" s="3"/>
      <c r="AY1168" s="3"/>
      <c r="AZ1168" s="3"/>
      <c r="BA1168" s="3"/>
      <c r="BB1168" s="3"/>
      <c r="BC1168" s="3"/>
      <c r="BD1168" s="3"/>
      <c r="BE1168" s="3"/>
      <c r="BF1168" s="3"/>
      <c r="BG1168" s="3"/>
      <c r="BH1168" s="3"/>
      <c r="BI1168" s="3"/>
    </row>
    <row r="1169" ht="12.75" customHeight="1">
      <c r="A1169" s="1"/>
      <c r="B1169" s="1" t="str">
        <f t="array" ref="B1169">ifna(iferror(xlookup(C:C,'1000'!A:A,'1000'!D:D),iferror(xlookup(C:C,'2000'!A:A,'2000'!D:D),xlookup(C:C,'3000'!A:A,'3000'!D:D))),"-")</f>
        <v>-</v>
      </c>
      <c r="C1169" s="26">
        <v>1191.0</v>
      </c>
      <c r="D1169" s="27" t="s">
        <v>4275</v>
      </c>
      <c r="E1169" s="27" t="s">
        <v>1220</v>
      </c>
      <c r="F1169" s="27" t="s">
        <v>92</v>
      </c>
      <c r="G1169" s="27" t="s">
        <v>4221</v>
      </c>
      <c r="H1169" s="28"/>
      <c r="I1169" s="29" t="s">
        <v>4276</v>
      </c>
      <c r="J1169" s="27"/>
      <c r="K1169" s="30" t="s">
        <v>42</v>
      </c>
      <c r="L1169" s="255" t="s">
        <v>42</v>
      </c>
      <c r="M1169" s="51" t="s">
        <v>895</v>
      </c>
      <c r="N1169" s="204" t="s">
        <v>58</v>
      </c>
      <c r="O1169" s="259" t="s">
        <v>58</v>
      </c>
      <c r="P1169" s="35" t="s">
        <v>106</v>
      </c>
      <c r="Q1169" s="35"/>
      <c r="R1169" s="35"/>
      <c r="S1169" s="35"/>
      <c r="T1169" s="35"/>
      <c r="U1169" s="35"/>
      <c r="V1169" s="35"/>
      <c r="W1169" s="35"/>
      <c r="X1169" s="35"/>
      <c r="Y1169" s="35"/>
      <c r="Z1169" s="38" t="str">
        <f t="array" ref="Z1169">IFERROR(xlookup(C:C,'Follow up.1'!A:A,'Follow up.1'!AF:AF),"-")</f>
        <v>-</v>
      </c>
      <c r="AA1169" s="31"/>
      <c r="AB1169" s="31"/>
      <c r="AC1169" s="31"/>
      <c r="AD1169" s="31"/>
      <c r="AE1169" s="31"/>
      <c r="AF1169" s="31"/>
      <c r="AG1169" s="31"/>
      <c r="AH1169" s="31"/>
      <c r="AI1169" s="31"/>
      <c r="AJ1169" s="31"/>
      <c r="AK1169" s="31"/>
      <c r="AL1169" s="31"/>
      <c r="AM1169" s="31"/>
      <c r="AN1169" s="39" t="str">
        <f t="array" ref="AN1169">IFNA(TEXT(XLOOKUP(C:C,'Follow up.2'!B:B,'Follow up.2'!AF:AF), "mm/yyyy"), "-")</f>
        <v>-</v>
      </c>
      <c r="AO1169" s="31"/>
      <c r="AP1169" s="27"/>
      <c r="AQ1169" s="3"/>
      <c r="AR1169" s="3"/>
      <c r="AS1169" s="3"/>
      <c r="AT1169" s="3"/>
      <c r="AU1169" s="3"/>
      <c r="AV1169" s="3"/>
      <c r="AW1169" s="3"/>
      <c r="AX1169" s="3"/>
      <c r="AY1169" s="3"/>
      <c r="AZ1169" s="3"/>
      <c r="BA1169" s="3"/>
      <c r="BB1169" s="3"/>
      <c r="BC1169" s="3"/>
      <c r="BD1169" s="3"/>
      <c r="BE1169" s="3"/>
      <c r="BF1169" s="3"/>
      <c r="BG1169" s="3"/>
      <c r="BH1169" s="3"/>
      <c r="BI1169" s="3"/>
    </row>
    <row r="1170" ht="12.75" customHeight="1">
      <c r="A1170" s="1"/>
      <c r="B1170" s="1">
        <f t="array" ref="B1170">ifna(iferror(xlookup(C:C,'1000'!A:A,'1000'!D:D),iferror(xlookup(C:C,'2000'!A:A,'2000'!D:D),xlookup(C:C,'3000'!A:A,'3000'!D:D))),"-")</f>
        <v>3039</v>
      </c>
      <c r="C1170" s="26">
        <v>276.0</v>
      </c>
      <c r="D1170" s="27" t="s">
        <v>4187</v>
      </c>
      <c r="E1170" s="27" t="s">
        <v>4277</v>
      </c>
      <c r="F1170" s="27" t="s">
        <v>117</v>
      </c>
      <c r="G1170" s="27" t="s">
        <v>4278</v>
      </c>
      <c r="H1170" s="28">
        <v>0.0</v>
      </c>
      <c r="I1170" s="29">
        <v>0.0</v>
      </c>
      <c r="J1170" s="27" t="s">
        <v>4279</v>
      </c>
      <c r="K1170" s="30"/>
      <c r="L1170" s="255"/>
      <c r="M1170" s="31"/>
      <c r="N1170" s="78" t="s">
        <v>654</v>
      </c>
      <c r="O1170" s="268" t="s">
        <v>654</v>
      </c>
      <c r="P1170" s="35" t="s">
        <v>45</v>
      </c>
      <c r="Q1170" s="35" t="s">
        <v>45</v>
      </c>
      <c r="R1170" s="35" t="s">
        <v>45</v>
      </c>
      <c r="S1170" s="35" t="s">
        <v>45</v>
      </c>
      <c r="T1170" s="35" t="s">
        <v>45</v>
      </c>
      <c r="U1170" s="35" t="s">
        <v>45</v>
      </c>
      <c r="V1170" s="66" t="s">
        <v>45</v>
      </c>
      <c r="W1170" s="35" t="s">
        <v>45</v>
      </c>
      <c r="X1170" s="35" t="s">
        <v>45</v>
      </c>
      <c r="Y1170" s="35" t="s">
        <v>45</v>
      </c>
      <c r="Z1170" s="38" t="str">
        <f t="array" ref="Z1170">IFERROR(xlookup(C:C,'Follow up.1'!A:A,'Follow up.1'!AF:AF),"-")</f>
        <v> 3/25</v>
      </c>
      <c r="AA1170" s="32" t="s">
        <v>46</v>
      </c>
      <c r="AB1170" s="32" t="s">
        <v>86</v>
      </c>
      <c r="AC1170" s="32" t="s">
        <v>86</v>
      </c>
      <c r="AD1170" s="32" t="s">
        <v>86</v>
      </c>
      <c r="AE1170" s="32"/>
      <c r="AF1170" s="32" t="s">
        <v>86</v>
      </c>
      <c r="AG1170" s="32" t="s">
        <v>68</v>
      </c>
      <c r="AH1170" s="32"/>
      <c r="AI1170" s="32" t="s">
        <v>46</v>
      </c>
      <c r="AJ1170" s="32" t="s">
        <v>57</v>
      </c>
      <c r="AK1170" s="32" t="s">
        <v>57</v>
      </c>
      <c r="AL1170" s="32" t="s">
        <v>57</v>
      </c>
      <c r="AM1170" s="32" t="s">
        <v>121</v>
      </c>
      <c r="AN1170" s="39" t="str">
        <f t="array" ref="AN1170">IFNA(TEXT(XLOOKUP(C:C,'Follow up.2'!B:B,'Follow up.2'!AF:AF),if(left(B1170,1)="3","x", "mm/yyyy")), "-")</f>
        <v>x</v>
      </c>
      <c r="AO1170" s="31"/>
      <c r="AP1170" s="27"/>
      <c r="AQ1170" s="3"/>
      <c r="AR1170" s="3"/>
      <c r="AS1170" s="3"/>
      <c r="AT1170" s="3"/>
      <c r="AU1170" s="3"/>
      <c r="AV1170" s="3"/>
      <c r="AW1170" s="3"/>
      <c r="AX1170" s="3"/>
      <c r="AY1170" s="3"/>
      <c r="AZ1170" s="3"/>
      <c r="BA1170" s="3"/>
      <c r="BB1170" s="3"/>
      <c r="BC1170" s="3"/>
      <c r="BD1170" s="3"/>
      <c r="BE1170" s="3"/>
      <c r="BF1170" s="3"/>
      <c r="BG1170" s="3"/>
      <c r="BH1170" s="3"/>
      <c r="BI1170" s="3"/>
    </row>
    <row r="1171" ht="12.75" customHeight="1">
      <c r="A1171" s="1"/>
      <c r="B1171" s="1">
        <f t="array" ref="B1171">ifna(iferror(xlookup(C:C,'1000'!A:A,'1000'!D:D),iferror(xlookup(C:C,'2000'!A:A,'2000'!D:D),xlookup(C:C,'3000'!A:A,'3000'!D:D))),"-")</f>
        <v>3041</v>
      </c>
      <c r="C1171" s="26">
        <v>274.0</v>
      </c>
      <c r="D1171" s="27" t="s">
        <v>4280</v>
      </c>
      <c r="E1171" s="27" t="s">
        <v>4281</v>
      </c>
      <c r="F1171" s="27" t="s">
        <v>117</v>
      </c>
      <c r="G1171" s="27" t="s">
        <v>4278</v>
      </c>
      <c r="H1171" s="28">
        <v>0.0</v>
      </c>
      <c r="I1171" s="29">
        <v>0.0</v>
      </c>
      <c r="J1171" s="27" t="s">
        <v>4282</v>
      </c>
      <c r="K1171" s="30"/>
      <c r="L1171" s="31"/>
      <c r="M1171" s="32" t="s">
        <v>4283</v>
      </c>
      <c r="N1171" s="78" t="s">
        <v>654</v>
      </c>
      <c r="O1171" s="264" t="s">
        <v>654</v>
      </c>
      <c r="P1171" s="35" t="s">
        <v>45</v>
      </c>
      <c r="Q1171" s="35" t="s">
        <v>45</v>
      </c>
      <c r="R1171" s="35" t="s">
        <v>45</v>
      </c>
      <c r="S1171" s="35" t="s">
        <v>45</v>
      </c>
      <c r="T1171" s="35" t="s">
        <v>45</v>
      </c>
      <c r="U1171" s="35" t="s">
        <v>45</v>
      </c>
      <c r="V1171" s="35" t="s">
        <v>45</v>
      </c>
      <c r="W1171" s="35" t="s">
        <v>45</v>
      </c>
      <c r="X1171" s="35" t="s">
        <v>45</v>
      </c>
      <c r="Y1171" s="35" t="s">
        <v>45</v>
      </c>
      <c r="Z1171" s="38" t="str">
        <f t="array" ref="Z1171">IFERROR(xlookup(C:C,'Follow up.1'!A:A,'Follow up.1'!AF:AF),"-")</f>
        <v> 2/25</v>
      </c>
      <c r="AA1171" s="32" t="s">
        <v>46</v>
      </c>
      <c r="AB1171" s="31"/>
      <c r="AC1171" s="31"/>
      <c r="AD1171" s="31"/>
      <c r="AE1171" s="31"/>
      <c r="AF1171" s="31"/>
      <c r="AG1171" s="31"/>
      <c r="AH1171" s="31"/>
      <c r="AI1171" s="31"/>
      <c r="AJ1171" s="31"/>
      <c r="AK1171" s="31"/>
      <c r="AL1171" s="31"/>
      <c r="AM1171" s="31"/>
      <c r="AN1171" s="39" t="str">
        <f t="array" ref="AN1171">IFNA(TEXT(XLOOKUP(C:C,'Follow up.2'!B:B,'Follow up.2'!AF:AF),if(left(B1171,1)="3","x", "mm/yyyy")), "-")</f>
        <v/>
      </c>
      <c r="AO1171" s="31"/>
      <c r="AP1171" s="27"/>
      <c r="AQ1171" s="3"/>
      <c r="AR1171" s="3"/>
      <c r="AS1171" s="3"/>
      <c r="AT1171" s="3"/>
      <c r="AU1171" s="3"/>
      <c r="AV1171" s="3"/>
      <c r="AW1171" s="3"/>
      <c r="AX1171" s="3"/>
      <c r="AY1171" s="3"/>
      <c r="AZ1171" s="3"/>
      <c r="BA1171" s="3"/>
      <c r="BB1171" s="3"/>
      <c r="BC1171" s="3"/>
      <c r="BD1171" s="3"/>
      <c r="BE1171" s="3"/>
      <c r="BF1171" s="3"/>
      <c r="BG1171" s="3"/>
      <c r="BH1171" s="3"/>
      <c r="BI1171" s="3"/>
    </row>
    <row r="1172" ht="12.75" customHeight="1">
      <c r="A1172" s="1"/>
      <c r="B1172" s="1">
        <f t="array" ref="B1172">ifna(iferror(xlookup(C:C,'1000'!A:A,'1000'!D:D),iferror(xlookup(C:C,'2000'!A:A,'2000'!D:D),xlookup(C:C,'3000'!A:A,'3000'!D:D))),"-")</f>
        <v>3042</v>
      </c>
      <c r="C1172" s="26">
        <v>405.0</v>
      </c>
      <c r="D1172" s="27" t="s">
        <v>1948</v>
      </c>
      <c r="E1172" s="27" t="s">
        <v>4284</v>
      </c>
      <c r="F1172" s="27" t="s">
        <v>117</v>
      </c>
      <c r="G1172" s="27" t="s">
        <v>4278</v>
      </c>
      <c r="H1172" s="28">
        <v>0.0</v>
      </c>
      <c r="I1172" s="29">
        <v>0.0</v>
      </c>
      <c r="J1172" s="27" t="s">
        <v>4285</v>
      </c>
      <c r="K1172" s="30"/>
      <c r="L1172" s="255"/>
      <c r="M1172" s="31"/>
      <c r="N1172" s="78" t="s">
        <v>654</v>
      </c>
      <c r="O1172" s="268" t="s">
        <v>654</v>
      </c>
      <c r="P1172" s="35" t="s">
        <v>45</v>
      </c>
      <c r="Q1172" s="35" t="s">
        <v>45</v>
      </c>
      <c r="R1172" s="35" t="s">
        <v>45</v>
      </c>
      <c r="S1172" s="35" t="s">
        <v>45</v>
      </c>
      <c r="T1172" s="35" t="s">
        <v>45</v>
      </c>
      <c r="U1172" s="35" t="s">
        <v>45</v>
      </c>
      <c r="V1172" s="35" t="s">
        <v>45</v>
      </c>
      <c r="W1172" s="35" t="s">
        <v>45</v>
      </c>
      <c r="X1172" s="35" t="s">
        <v>45</v>
      </c>
      <c r="Y1172" s="35" t="s">
        <v>45</v>
      </c>
      <c r="Z1172" s="38" t="str">
        <f t="array" ref="Z1172">IFERROR(xlookup(C:C,'Follow up.1'!A:A,'Follow up.1'!AF:AF),"-")</f>
        <v> 3/25</v>
      </c>
      <c r="AA1172" s="32" t="s">
        <v>46</v>
      </c>
      <c r="AB1172" s="32" t="s">
        <v>56</v>
      </c>
      <c r="AC1172" s="32" t="s">
        <v>56</v>
      </c>
      <c r="AD1172" s="32" t="s">
        <v>56</v>
      </c>
      <c r="AE1172" s="32"/>
      <c r="AF1172" s="32" t="s">
        <v>56</v>
      </c>
      <c r="AG1172" s="32" t="s">
        <v>56</v>
      </c>
      <c r="AH1172" s="32"/>
      <c r="AI1172" s="32" t="s">
        <v>56</v>
      </c>
      <c r="AJ1172" s="32" t="s">
        <v>106</v>
      </c>
      <c r="AK1172" s="32" t="s">
        <v>86</v>
      </c>
      <c r="AL1172" s="32" t="s">
        <v>46</v>
      </c>
      <c r="AM1172" s="32" t="s">
        <v>121</v>
      </c>
      <c r="AN1172" s="39" t="str">
        <f t="array" ref="AN1172">IFNA(TEXT(XLOOKUP(C:C,'Follow up.2'!B:B,'Follow up.2'!AF:AF),if(left(B1172,1)="3","x", "mm/yyyy")), "-")</f>
        <v>x</v>
      </c>
      <c r="AO1172" s="31"/>
      <c r="AP1172" s="27"/>
      <c r="AQ1172" s="3"/>
      <c r="AR1172" s="3"/>
      <c r="AS1172" s="3"/>
      <c r="AT1172" s="3"/>
      <c r="AU1172" s="3"/>
      <c r="AV1172" s="3"/>
      <c r="AW1172" s="3"/>
      <c r="AX1172" s="3"/>
      <c r="AY1172" s="3"/>
      <c r="AZ1172" s="3"/>
      <c r="BA1172" s="3"/>
      <c r="BB1172" s="3"/>
      <c r="BC1172" s="3"/>
      <c r="BD1172" s="3"/>
      <c r="BE1172" s="3"/>
      <c r="BF1172" s="3"/>
      <c r="BG1172" s="3"/>
      <c r="BH1172" s="3"/>
      <c r="BI1172" s="3"/>
    </row>
    <row r="1173" ht="12.75" customHeight="1">
      <c r="A1173" s="1"/>
      <c r="B1173" s="1" t="str">
        <f t="array" ref="B1173">ifna(iferror(xlookup(C:C,'1000'!A:A,'1000'!D:D),iferror(xlookup(C:C,'2000'!A:A,'2000'!D:D),xlookup(C:C,'3000'!A:A,'3000'!D:D))),"-")</f>
        <v>-</v>
      </c>
      <c r="C1173" s="26">
        <v>455.0</v>
      </c>
      <c r="D1173" s="27" t="s">
        <v>4286</v>
      </c>
      <c r="E1173" s="27" t="s">
        <v>4287</v>
      </c>
      <c r="F1173" s="27" t="s">
        <v>117</v>
      </c>
      <c r="G1173" s="27" t="s">
        <v>4278</v>
      </c>
      <c r="H1173" s="28">
        <v>0.0</v>
      </c>
      <c r="I1173" s="29">
        <v>0.0</v>
      </c>
      <c r="J1173" s="27" t="s">
        <v>4288</v>
      </c>
      <c r="K1173" s="30" t="s">
        <v>1008</v>
      </c>
      <c r="L1173" s="255" t="s">
        <v>1008</v>
      </c>
      <c r="M1173" s="51" t="s">
        <v>895</v>
      </c>
      <c r="N1173" s="204" t="s">
        <v>58</v>
      </c>
      <c r="O1173" s="259" t="s">
        <v>58</v>
      </c>
      <c r="P1173" s="35"/>
      <c r="Q1173" s="35"/>
      <c r="R1173" s="35"/>
      <c r="S1173" s="35"/>
      <c r="T1173" s="35"/>
      <c r="U1173" s="35"/>
      <c r="V1173" s="35"/>
      <c r="W1173" s="35"/>
      <c r="X1173" s="35"/>
      <c r="Y1173" s="35"/>
      <c r="Z1173" s="38" t="str">
        <f t="array" ref="Z1173">IFERROR(xlookup(C:C,'Follow up.1'!A:A,'Follow up.1'!AF:AF),"-")</f>
        <v>-</v>
      </c>
      <c r="AA1173" s="31"/>
      <c r="AB1173" s="31"/>
      <c r="AC1173" s="31"/>
      <c r="AD1173" s="31"/>
      <c r="AE1173" s="31"/>
      <c r="AF1173" s="31"/>
      <c r="AG1173" s="31"/>
      <c r="AH1173" s="31"/>
      <c r="AI1173" s="31"/>
      <c r="AJ1173" s="31"/>
      <c r="AK1173" s="31"/>
      <c r="AL1173" s="31"/>
      <c r="AM1173" s="31"/>
      <c r="AN1173" s="39" t="str">
        <f t="array" ref="AN1173">IFNA(TEXT(XLOOKUP(C:C,'Follow up.2'!B:B,'Follow up.2'!AF:AF),if(left(B1173,1)="3","x", "mm/yyyy")), "-")</f>
        <v>-</v>
      </c>
      <c r="AO1173" s="31"/>
      <c r="AP1173" s="27"/>
      <c r="AQ1173" s="3"/>
      <c r="AR1173" s="3"/>
      <c r="AS1173" s="3"/>
      <c r="AT1173" s="3"/>
      <c r="AU1173" s="3"/>
      <c r="AV1173" s="3"/>
      <c r="AW1173" s="3"/>
      <c r="AX1173" s="3"/>
      <c r="AY1173" s="3"/>
      <c r="AZ1173" s="3"/>
      <c r="BA1173" s="3"/>
      <c r="BB1173" s="3"/>
      <c r="BC1173" s="3"/>
      <c r="BD1173" s="3"/>
      <c r="BE1173" s="3"/>
      <c r="BF1173" s="3"/>
      <c r="BG1173" s="3"/>
      <c r="BH1173" s="3"/>
      <c r="BI1173" s="3"/>
    </row>
    <row r="1174" ht="12.75" customHeight="1">
      <c r="A1174" s="1"/>
      <c r="B1174" s="1">
        <f t="array" ref="B1174">ifna(iferror(xlookup(C:C,'1000'!A:A,'1000'!D:D),iferror(xlookup(C:C,'2000'!A:A,'2000'!D:D),xlookup(C:C,'3000'!A:A,'3000'!D:D))),"-")</f>
        <v>3043</v>
      </c>
      <c r="C1174" s="52">
        <v>252.0</v>
      </c>
      <c r="D1174" s="53" t="s">
        <v>4289</v>
      </c>
      <c r="E1174" s="53" t="s">
        <v>2531</v>
      </c>
      <c r="F1174" s="93" t="s">
        <v>117</v>
      </c>
      <c r="G1174" s="93" t="s">
        <v>4290</v>
      </c>
      <c r="H1174" s="28">
        <v>0.0</v>
      </c>
      <c r="I1174" s="54">
        <v>0.0</v>
      </c>
      <c r="J1174" s="53" t="s">
        <v>4291</v>
      </c>
      <c r="K1174" s="30"/>
      <c r="L1174" s="250"/>
      <c r="M1174" s="32"/>
      <c r="N1174" s="78" t="s">
        <v>654</v>
      </c>
      <c r="O1174" s="263" t="s">
        <v>654</v>
      </c>
      <c r="P1174" s="35" t="s">
        <v>45</v>
      </c>
      <c r="Q1174" s="35" t="s">
        <v>45</v>
      </c>
      <c r="R1174" s="35" t="s">
        <v>45</v>
      </c>
      <c r="S1174" s="35" t="s">
        <v>45</v>
      </c>
      <c r="T1174" s="35" t="s">
        <v>45</v>
      </c>
      <c r="U1174" s="35" t="s">
        <v>45</v>
      </c>
      <c r="V1174" s="35" t="s">
        <v>45</v>
      </c>
      <c r="W1174" s="35" t="s">
        <v>45</v>
      </c>
      <c r="X1174" s="35" t="s">
        <v>45</v>
      </c>
      <c r="Y1174" s="35" t="s">
        <v>45</v>
      </c>
      <c r="Z1174" s="38" t="str">
        <f t="array" ref="Z1174">IFERROR(xlookup(C:C,'Follow up.1'!A:A,'Follow up.1'!AF:AF),"-")</f>
        <v> 4/25</v>
      </c>
      <c r="AA1174" s="32" t="s">
        <v>46</v>
      </c>
      <c r="AB1174" s="32" t="s">
        <v>57</v>
      </c>
      <c r="AC1174" s="32" t="s">
        <v>86</v>
      </c>
      <c r="AD1174" s="32" t="s">
        <v>86</v>
      </c>
      <c r="AE1174" s="32"/>
      <c r="AF1174" s="32" t="s">
        <v>86</v>
      </c>
      <c r="AG1174" s="32" t="s">
        <v>47</v>
      </c>
      <c r="AH1174" s="32"/>
      <c r="AI1174" s="32" t="s">
        <v>262</v>
      </c>
      <c r="AJ1174" s="32" t="s">
        <v>198</v>
      </c>
      <c r="AK1174" s="32" t="s">
        <v>56</v>
      </c>
      <c r="AL1174" s="32" t="s">
        <v>89</v>
      </c>
      <c r="AM1174" s="32" t="s">
        <v>121</v>
      </c>
      <c r="AN1174" s="39" t="str">
        <f t="array" ref="AN1174">IFNA(TEXT(XLOOKUP(C:C,'Follow up.2'!B:B,'Follow up.2'!AF:AF),if(left(B1174,1)="3","x", "mm/yyyy")), "-")</f>
        <v>x</v>
      </c>
      <c r="AO1174" s="31"/>
      <c r="AP1174" s="27"/>
      <c r="AQ1174" s="3"/>
      <c r="AR1174" s="3"/>
      <c r="AS1174" s="3"/>
      <c r="AT1174" s="3"/>
      <c r="AU1174" s="3"/>
      <c r="AV1174" s="3"/>
      <c r="AW1174" s="3"/>
      <c r="AX1174" s="3"/>
      <c r="AY1174" s="3"/>
      <c r="AZ1174" s="3"/>
      <c r="BA1174" s="3"/>
      <c r="BB1174" s="3"/>
      <c r="BC1174" s="3"/>
      <c r="BD1174" s="3"/>
      <c r="BE1174" s="3"/>
      <c r="BF1174" s="3"/>
      <c r="BG1174" s="3"/>
      <c r="BH1174" s="3"/>
      <c r="BI1174" s="3"/>
    </row>
    <row r="1175" ht="12.75" customHeight="1">
      <c r="A1175" s="1"/>
      <c r="B1175" s="1">
        <f t="array" ref="B1175">ifna(iferror(xlookup(C:C,'1000'!A:A,'1000'!D:D),iferror(xlookup(C:C,'2000'!A:A,'2000'!D:D),xlookup(C:C,'3000'!A:A,'3000'!D:D))),"-")</f>
        <v>3060</v>
      </c>
      <c r="C1175" s="26">
        <v>433.0</v>
      </c>
      <c r="D1175" s="27" t="s">
        <v>859</v>
      </c>
      <c r="E1175" s="27" t="s">
        <v>4292</v>
      </c>
      <c r="F1175" s="27" t="s">
        <v>117</v>
      </c>
      <c r="G1175" s="27" t="s">
        <v>4293</v>
      </c>
      <c r="H1175" s="28">
        <v>0.0</v>
      </c>
      <c r="I1175" s="29" t="s">
        <v>4294</v>
      </c>
      <c r="J1175" s="27" t="s">
        <v>4294</v>
      </c>
      <c r="K1175" s="30" t="s">
        <v>4295</v>
      </c>
      <c r="L1175" s="255" t="s">
        <v>4295</v>
      </c>
      <c r="M1175" s="31"/>
      <c r="N1175" s="204" t="s">
        <v>58</v>
      </c>
      <c r="O1175" s="259" t="s">
        <v>58</v>
      </c>
      <c r="P1175" s="35"/>
      <c r="Q1175" s="35"/>
      <c r="R1175" s="35"/>
      <c r="S1175" s="35"/>
      <c r="T1175" s="35"/>
      <c r="U1175" s="35"/>
      <c r="V1175" s="35"/>
      <c r="W1175" s="35"/>
      <c r="X1175" s="35"/>
      <c r="Y1175" s="35"/>
      <c r="Z1175" s="38" t="str">
        <f t="array" ref="Z1175">IFERROR(xlookup(C:C,'Follow up.1'!A:A,'Follow up.1'!AF:AF),"-")</f>
        <v>-</v>
      </c>
      <c r="AA1175" s="31"/>
      <c r="AB1175" s="31"/>
      <c r="AC1175" s="31"/>
      <c r="AD1175" s="31"/>
      <c r="AE1175" s="31"/>
      <c r="AF1175" s="31"/>
      <c r="AG1175" s="31"/>
      <c r="AH1175" s="31"/>
      <c r="AI1175" s="31"/>
      <c r="AJ1175" s="31"/>
      <c r="AK1175" s="31"/>
      <c r="AL1175" s="31"/>
      <c r="AM1175" s="31"/>
      <c r="AN1175" s="39" t="str">
        <f t="array" ref="AN1175">IFNA(TEXT(XLOOKUP(C:C,'Follow up.2'!B:B,'Follow up.2'!AF:AF),if(left(B1175,1)="3","x", "mm/yyyy")), "-")</f>
        <v>-</v>
      </c>
      <c r="AO1175" s="31"/>
      <c r="AP1175" s="27"/>
      <c r="AQ1175" s="3"/>
      <c r="AR1175" s="3"/>
      <c r="AS1175" s="3"/>
      <c r="AT1175" s="3"/>
      <c r="AU1175" s="3"/>
      <c r="AV1175" s="3"/>
      <c r="AW1175" s="3"/>
      <c r="AX1175" s="3"/>
      <c r="AY1175" s="3"/>
      <c r="AZ1175" s="3"/>
      <c r="BA1175" s="3"/>
      <c r="BB1175" s="3"/>
      <c r="BC1175" s="3"/>
      <c r="BD1175" s="3"/>
      <c r="BE1175" s="3"/>
      <c r="BF1175" s="3"/>
      <c r="BG1175" s="3"/>
      <c r="BH1175" s="3"/>
      <c r="BI1175" s="3"/>
    </row>
    <row r="1176" ht="12.75" customHeight="1">
      <c r="A1176" s="1"/>
      <c r="B1176" s="1">
        <f t="array" ref="B1176">ifna(iferror(xlookup(C:C,'1000'!A:A,'1000'!D:D),iferror(xlookup(C:C,'2000'!A:A,'2000'!D:D),xlookup(C:C,'3000'!A:A,'3000'!D:D))),"-")</f>
        <v>3066</v>
      </c>
      <c r="C1176" s="26">
        <v>430.0</v>
      </c>
      <c r="D1176" s="27" t="s">
        <v>4296</v>
      </c>
      <c r="E1176" s="27" t="s">
        <v>4297</v>
      </c>
      <c r="F1176" s="27" t="s">
        <v>117</v>
      </c>
      <c r="G1176" s="27" t="s">
        <v>4293</v>
      </c>
      <c r="H1176" s="28">
        <v>0.0</v>
      </c>
      <c r="I1176" s="29">
        <v>0.0</v>
      </c>
      <c r="J1176" s="27" t="s">
        <v>4298</v>
      </c>
      <c r="K1176" s="30" t="s">
        <v>4299</v>
      </c>
      <c r="L1176" s="255" t="s">
        <v>4299</v>
      </c>
      <c r="M1176" s="32" t="s">
        <v>4300</v>
      </c>
      <c r="N1176" s="78" t="s">
        <v>654</v>
      </c>
      <c r="O1176" s="259" t="s">
        <v>654</v>
      </c>
      <c r="P1176" s="35" t="s">
        <v>45</v>
      </c>
      <c r="Q1176" s="35" t="s">
        <v>45</v>
      </c>
      <c r="R1176" s="35" t="s">
        <v>45</v>
      </c>
      <c r="S1176" s="35" t="s">
        <v>45</v>
      </c>
      <c r="T1176" s="35" t="s">
        <v>45</v>
      </c>
      <c r="U1176" s="35" t="s">
        <v>45</v>
      </c>
      <c r="V1176" s="35" t="s">
        <v>45</v>
      </c>
      <c r="W1176" s="35" t="s">
        <v>45</v>
      </c>
      <c r="X1176" s="35" t="s">
        <v>45</v>
      </c>
      <c r="Y1176" s="35" t="s">
        <v>45</v>
      </c>
      <c r="Z1176" s="38" t="str">
        <f t="array" ref="Z1176">IFERROR(xlookup(C:C,'Follow up.1'!A:A,'Follow up.1'!AF:AF),"-")</f>
        <v> 3/25</v>
      </c>
      <c r="AA1176" s="32" t="s">
        <v>46</v>
      </c>
      <c r="AB1176" s="32" t="s">
        <v>87</v>
      </c>
      <c r="AC1176" s="32" t="s">
        <v>87</v>
      </c>
      <c r="AD1176" s="32" t="s">
        <v>87</v>
      </c>
      <c r="AE1176" s="32"/>
      <c r="AF1176" s="32" t="s">
        <v>239</v>
      </c>
      <c r="AG1176" s="32" t="s">
        <v>57</v>
      </c>
      <c r="AH1176" s="32"/>
      <c r="AI1176" s="32" t="s">
        <v>239</v>
      </c>
      <c r="AJ1176" s="32" t="s">
        <v>239</v>
      </c>
      <c r="AK1176" s="32" t="s">
        <v>57</v>
      </c>
      <c r="AL1176" s="32" t="s">
        <v>57</v>
      </c>
      <c r="AM1176" s="32"/>
      <c r="AN1176" s="39" t="str">
        <f t="array" ref="AN1176">IFNA(TEXT(XLOOKUP(C:C,'Follow up.2'!B:B,'Follow up.2'!AF:AF),if(left(B1176,1)="3","x", "mm/yyyy")), "-")</f>
        <v/>
      </c>
      <c r="AO1176" s="31"/>
      <c r="AP1176" s="27"/>
      <c r="AQ1176" s="3"/>
      <c r="AR1176" s="3"/>
      <c r="AS1176" s="3"/>
      <c r="AT1176" s="3"/>
      <c r="AU1176" s="3"/>
      <c r="AV1176" s="3"/>
      <c r="AW1176" s="3"/>
      <c r="AX1176" s="3"/>
      <c r="AY1176" s="3"/>
      <c r="AZ1176" s="3"/>
      <c r="BA1176" s="3"/>
      <c r="BB1176" s="3"/>
      <c r="BC1176" s="3"/>
      <c r="BD1176" s="3"/>
      <c r="BE1176" s="3"/>
      <c r="BF1176" s="3"/>
      <c r="BG1176" s="3"/>
      <c r="BH1176" s="3"/>
      <c r="BI1176" s="3"/>
    </row>
    <row r="1177" ht="12.75" customHeight="1">
      <c r="A1177" s="1"/>
      <c r="B1177" s="1" t="str">
        <f t="array" ref="B1177">ifna(iferror(xlookup(C:C,'1000'!A:A,'1000'!D:D),iferror(xlookup(C:C,'2000'!A:A,'2000'!D:D),xlookup(C:C,'3000'!A:A,'3000'!D:D))),"-")</f>
        <v>-</v>
      </c>
      <c r="C1177" s="26">
        <v>593.0</v>
      </c>
      <c r="D1177" s="27" t="s">
        <v>1948</v>
      </c>
      <c r="E1177" s="27" t="s">
        <v>959</v>
      </c>
      <c r="F1177" s="27" t="s">
        <v>117</v>
      </c>
      <c r="G1177" s="27" t="s">
        <v>4293</v>
      </c>
      <c r="H1177" s="28">
        <v>0.0</v>
      </c>
      <c r="I1177" s="29">
        <v>0.0</v>
      </c>
      <c r="J1177" s="27" t="s">
        <v>4301</v>
      </c>
      <c r="K1177" s="30" t="s">
        <v>4302</v>
      </c>
      <c r="L1177" s="255" t="s">
        <v>4302</v>
      </c>
      <c r="M1177" s="31"/>
      <c r="N1177" s="204" t="s">
        <v>58</v>
      </c>
      <c r="O1177" s="259" t="s">
        <v>58</v>
      </c>
      <c r="P1177" s="35"/>
      <c r="Q1177" s="35"/>
      <c r="R1177" s="35"/>
      <c r="S1177" s="35"/>
      <c r="T1177" s="35"/>
      <c r="U1177" s="35"/>
      <c r="V1177" s="35"/>
      <c r="W1177" s="35"/>
      <c r="X1177" s="35"/>
      <c r="Y1177" s="35"/>
      <c r="Z1177" s="38" t="str">
        <f t="array" ref="Z1177">IFERROR(xlookup(C:C,'Follow up.1'!A:A,'Follow up.1'!AF:AF),"-")</f>
        <v>-</v>
      </c>
      <c r="AA1177" s="31"/>
      <c r="AB1177" s="31"/>
      <c r="AC1177" s="31"/>
      <c r="AD1177" s="31"/>
      <c r="AE1177" s="31"/>
      <c r="AF1177" s="31"/>
      <c r="AG1177" s="31"/>
      <c r="AH1177" s="31"/>
      <c r="AI1177" s="31"/>
      <c r="AJ1177" s="31"/>
      <c r="AK1177" s="31"/>
      <c r="AL1177" s="31"/>
      <c r="AM1177" s="31"/>
      <c r="AN1177" s="39" t="str">
        <f t="array" ref="AN1177">IFNA(TEXT(XLOOKUP(C:C,'Follow up.2'!B:B,'Follow up.2'!AF:AF),if(left(B1177,1)="3","x", "mm/yyyy")), "-")</f>
        <v>-</v>
      </c>
      <c r="AO1177" s="31"/>
      <c r="AP1177" s="27"/>
      <c r="AQ1177" s="3"/>
      <c r="AR1177" s="3"/>
      <c r="AS1177" s="3"/>
      <c r="AT1177" s="3"/>
      <c r="AU1177" s="3"/>
      <c r="AV1177" s="3"/>
      <c r="AW1177" s="3"/>
      <c r="AX1177" s="3"/>
      <c r="AY1177" s="3"/>
      <c r="AZ1177" s="3"/>
      <c r="BA1177" s="3"/>
      <c r="BB1177" s="3"/>
      <c r="BC1177" s="3"/>
      <c r="BD1177" s="3"/>
      <c r="BE1177" s="3"/>
      <c r="BF1177" s="3"/>
      <c r="BG1177" s="3"/>
      <c r="BH1177" s="3"/>
      <c r="BI1177" s="3"/>
    </row>
    <row r="1178" ht="12.75" customHeight="1">
      <c r="A1178" s="1"/>
      <c r="B1178" s="1" t="str">
        <f t="array" ref="B1178">ifna(iferror(xlookup(C:C,'1000'!A:A,'1000'!D:D),iferror(xlookup(C:C,'2000'!A:A,'2000'!D:D),xlookup(C:C,'3000'!A:A,'3000'!D:D))),"-")</f>
        <v>-</v>
      </c>
      <c r="C1178" s="26">
        <v>700.0</v>
      </c>
      <c r="D1178" s="27" t="s">
        <v>1452</v>
      </c>
      <c r="E1178" s="27" t="s">
        <v>4084</v>
      </c>
      <c r="F1178" s="27" t="s">
        <v>117</v>
      </c>
      <c r="G1178" s="27" t="s">
        <v>4293</v>
      </c>
      <c r="H1178" s="28">
        <v>0.0</v>
      </c>
      <c r="I1178" s="29">
        <v>0.0</v>
      </c>
      <c r="J1178" s="27" t="s">
        <v>4303</v>
      </c>
      <c r="K1178" s="30" t="s">
        <v>4304</v>
      </c>
      <c r="L1178" s="255" t="s">
        <v>4304</v>
      </c>
      <c r="M1178" s="51" t="s">
        <v>895</v>
      </c>
      <c r="N1178" s="204" t="s">
        <v>58</v>
      </c>
      <c r="O1178" s="259" t="s">
        <v>58</v>
      </c>
      <c r="P1178" s="35"/>
      <c r="Q1178" s="35"/>
      <c r="R1178" s="35"/>
      <c r="S1178" s="35"/>
      <c r="T1178" s="35"/>
      <c r="U1178" s="35"/>
      <c r="V1178" s="35"/>
      <c r="W1178" s="35"/>
      <c r="X1178" s="35"/>
      <c r="Y1178" s="35"/>
      <c r="Z1178" s="38" t="str">
        <f t="array" ref="Z1178">IFERROR(xlookup(C:C,'Follow up.1'!A:A,'Follow up.1'!AF:AF),"-")</f>
        <v>-</v>
      </c>
      <c r="AA1178" s="31"/>
      <c r="AB1178" s="31"/>
      <c r="AC1178" s="31"/>
      <c r="AD1178" s="31"/>
      <c r="AE1178" s="31"/>
      <c r="AF1178" s="31"/>
      <c r="AG1178" s="31"/>
      <c r="AH1178" s="31"/>
      <c r="AI1178" s="31"/>
      <c r="AJ1178" s="31"/>
      <c r="AK1178" s="31"/>
      <c r="AL1178" s="31"/>
      <c r="AM1178" s="31"/>
      <c r="AN1178" s="39" t="str">
        <f t="array" ref="AN1178">IFNA(TEXT(XLOOKUP(C:C,'Follow up.2'!B:B,'Follow up.2'!AF:AF),if(left(B1178,1)="3","x", "mm/yyyy")), "-")</f>
        <v>-</v>
      </c>
      <c r="AO1178" s="31"/>
      <c r="AP1178" s="27"/>
      <c r="AQ1178" s="3"/>
      <c r="AR1178" s="3"/>
      <c r="AS1178" s="3"/>
      <c r="AT1178" s="3"/>
      <c r="AU1178" s="3"/>
      <c r="AV1178" s="3"/>
      <c r="AW1178" s="3"/>
      <c r="AX1178" s="3"/>
      <c r="AY1178" s="3"/>
      <c r="AZ1178" s="3"/>
      <c r="BA1178" s="3"/>
      <c r="BB1178" s="3"/>
      <c r="BC1178" s="3"/>
      <c r="BD1178" s="3"/>
      <c r="BE1178" s="3"/>
      <c r="BF1178" s="3"/>
      <c r="BG1178" s="3"/>
      <c r="BH1178" s="3"/>
      <c r="BI1178" s="3"/>
    </row>
    <row r="1179" ht="12.75" customHeight="1">
      <c r="A1179" s="1"/>
      <c r="B1179" s="1" t="str">
        <f t="array" ref="B1179">ifna(iferror(xlookup(C:C,'1000'!A:A,'1000'!D:D),iferror(xlookup(C:C,'2000'!A:A,'2000'!D:D),xlookup(C:C,'3000'!A:A,'3000'!D:D))),"-")</f>
        <v>-</v>
      </c>
      <c r="C1179" s="26">
        <v>825.0</v>
      </c>
      <c r="D1179" s="27" t="s">
        <v>4305</v>
      </c>
      <c r="E1179" s="27" t="s">
        <v>4306</v>
      </c>
      <c r="F1179" s="27" t="s">
        <v>117</v>
      </c>
      <c r="G1179" s="27" t="s">
        <v>4293</v>
      </c>
      <c r="H1179" s="28">
        <v>0.0</v>
      </c>
      <c r="I1179" s="29">
        <v>0.0</v>
      </c>
      <c r="J1179" s="27" t="s">
        <v>4307</v>
      </c>
      <c r="K1179" s="30" t="s">
        <v>42</v>
      </c>
      <c r="L1179" s="255" t="s">
        <v>42</v>
      </c>
      <c r="M1179" s="51" t="s">
        <v>895</v>
      </c>
      <c r="N1179" s="204" t="s">
        <v>58</v>
      </c>
      <c r="O1179" s="259" t="s">
        <v>58</v>
      </c>
      <c r="P1179" s="35"/>
      <c r="Q1179" s="35"/>
      <c r="R1179" s="35"/>
      <c r="S1179" s="35"/>
      <c r="T1179" s="35"/>
      <c r="U1179" s="35"/>
      <c r="V1179" s="35"/>
      <c r="W1179" s="35"/>
      <c r="X1179" s="35"/>
      <c r="Y1179" s="35"/>
      <c r="Z1179" s="38" t="str">
        <f t="array" ref="Z1179">IFERROR(xlookup(C:C,'Follow up.1'!A:A,'Follow up.1'!AF:AF),"-")</f>
        <v>-</v>
      </c>
      <c r="AA1179" s="31"/>
      <c r="AB1179" s="31"/>
      <c r="AC1179" s="31"/>
      <c r="AD1179" s="31"/>
      <c r="AE1179" s="31"/>
      <c r="AF1179" s="31"/>
      <c r="AG1179" s="31"/>
      <c r="AH1179" s="31"/>
      <c r="AI1179" s="31"/>
      <c r="AJ1179" s="31"/>
      <c r="AK1179" s="31"/>
      <c r="AL1179" s="31"/>
      <c r="AM1179" s="31"/>
      <c r="AN1179" s="39" t="str">
        <f t="array" ref="AN1179">IFNA(TEXT(XLOOKUP(C:C,'Follow up.2'!B:B,'Follow up.2'!AF:AF),if(left(B1179,1)="3","x", "mm/yyyy")), "-")</f>
        <v>-</v>
      </c>
      <c r="AO1179" s="31"/>
      <c r="AP1179" s="27"/>
      <c r="AQ1179" s="3"/>
      <c r="AR1179" s="3"/>
      <c r="AS1179" s="3"/>
      <c r="AT1179" s="3"/>
      <c r="AU1179" s="3"/>
      <c r="AV1179" s="3"/>
      <c r="AW1179" s="3"/>
      <c r="AX1179" s="3"/>
      <c r="AY1179" s="3"/>
      <c r="AZ1179" s="3"/>
      <c r="BA1179" s="3"/>
      <c r="BB1179" s="3"/>
      <c r="BC1179" s="3"/>
      <c r="BD1179" s="3"/>
      <c r="BE1179" s="3"/>
      <c r="BF1179" s="3"/>
      <c r="BG1179" s="3"/>
      <c r="BH1179" s="3"/>
      <c r="BI1179" s="3"/>
    </row>
    <row r="1180" ht="12.75" customHeight="1">
      <c r="A1180" s="1"/>
      <c r="B1180" s="1" t="str">
        <f t="array" ref="B1180">ifna(iferror(xlookup(C:C,'1000'!A:A,'1000'!D:D),iferror(xlookup(C:C,'2000'!A:A,'2000'!D:D),xlookup(C:C,'3000'!A:A,'3000'!D:D))),"-")</f>
        <v>-</v>
      </c>
      <c r="C1180" s="26">
        <v>840.0</v>
      </c>
      <c r="D1180" s="27" t="s">
        <v>689</v>
      </c>
      <c r="E1180" s="27" t="s">
        <v>4308</v>
      </c>
      <c r="F1180" s="27" t="s">
        <v>117</v>
      </c>
      <c r="G1180" s="27" t="s">
        <v>4293</v>
      </c>
      <c r="H1180" s="28" t="e">
        <v>#N/A</v>
      </c>
      <c r="I1180" s="29" t="e">
        <v>#N/A</v>
      </c>
      <c r="J1180" s="27" t="s">
        <v>4309</v>
      </c>
      <c r="K1180" s="30" t="s">
        <v>237</v>
      </c>
      <c r="L1180" s="255" t="s">
        <v>237</v>
      </c>
      <c r="M1180" s="51" t="s">
        <v>895</v>
      </c>
      <c r="N1180" s="204" t="s">
        <v>58</v>
      </c>
      <c r="O1180" s="259" t="s">
        <v>58</v>
      </c>
      <c r="P1180" s="35"/>
      <c r="Q1180" s="35"/>
      <c r="R1180" s="35"/>
      <c r="S1180" s="35"/>
      <c r="T1180" s="35"/>
      <c r="U1180" s="35"/>
      <c r="V1180" s="35"/>
      <c r="W1180" s="35"/>
      <c r="X1180" s="35"/>
      <c r="Y1180" s="35"/>
      <c r="Z1180" s="38" t="str">
        <f t="array" ref="Z1180">IFERROR(xlookup(C:C,'Follow up.1'!A:A,'Follow up.1'!AF:AF),"-")</f>
        <v>-</v>
      </c>
      <c r="AA1180" s="31"/>
      <c r="AB1180" s="31"/>
      <c r="AC1180" s="31"/>
      <c r="AD1180" s="31"/>
      <c r="AE1180" s="31"/>
      <c r="AF1180" s="31"/>
      <c r="AG1180" s="31"/>
      <c r="AH1180" s="31"/>
      <c r="AI1180" s="31"/>
      <c r="AJ1180" s="31"/>
      <c r="AK1180" s="31"/>
      <c r="AL1180" s="31"/>
      <c r="AM1180" s="31"/>
      <c r="AN1180" s="39" t="str">
        <f t="array" ref="AN1180">IFNA(TEXT(XLOOKUP(C:C,'Follow up.2'!B:B,'Follow up.2'!AF:AF),if(left(B1180,1)="3","x", "mm/yyyy")), "-")</f>
        <v>-</v>
      </c>
      <c r="AO1180" s="31"/>
      <c r="AP1180" s="27"/>
      <c r="AQ1180" s="3"/>
      <c r="AR1180" s="3"/>
      <c r="AS1180" s="3"/>
      <c r="AT1180" s="3"/>
      <c r="AU1180" s="3"/>
      <c r="AV1180" s="3"/>
      <c r="AW1180" s="3"/>
      <c r="AX1180" s="3"/>
      <c r="AY1180" s="3"/>
      <c r="AZ1180" s="3"/>
      <c r="BA1180" s="3"/>
      <c r="BB1180" s="3"/>
      <c r="BC1180" s="3"/>
      <c r="BD1180" s="3"/>
      <c r="BE1180" s="3"/>
      <c r="BF1180" s="3"/>
      <c r="BG1180" s="3"/>
      <c r="BH1180" s="3"/>
      <c r="BI1180" s="3"/>
    </row>
    <row r="1181" ht="12.75" customHeight="1">
      <c r="A1181" s="1"/>
      <c r="B1181" s="1" t="str">
        <f t="array" ref="B1181">ifna(iferror(xlookup(C:C,'1000'!A:A,'1000'!D:D),iferror(xlookup(C:C,'2000'!A:A,'2000'!D:D),xlookup(C:C,'3000'!A:A,'3000'!D:D))),"-")</f>
        <v>-</v>
      </c>
      <c r="C1181" s="26">
        <v>948.0</v>
      </c>
      <c r="D1181" s="27" t="s">
        <v>4310</v>
      </c>
      <c r="E1181" s="27" t="s">
        <v>4311</v>
      </c>
      <c r="F1181" s="27" t="s">
        <v>117</v>
      </c>
      <c r="G1181" s="27" t="s">
        <v>4293</v>
      </c>
      <c r="H1181" s="28">
        <v>0.0</v>
      </c>
      <c r="I1181" s="29">
        <v>0.0</v>
      </c>
      <c r="J1181" s="27" t="s">
        <v>4312</v>
      </c>
      <c r="K1181" s="30" t="s">
        <v>42</v>
      </c>
      <c r="L1181" s="255" t="s">
        <v>42</v>
      </c>
      <c r="M1181" s="51" t="s">
        <v>895</v>
      </c>
      <c r="N1181" s="204" t="s">
        <v>58</v>
      </c>
      <c r="O1181" s="259" t="s">
        <v>58</v>
      </c>
      <c r="P1181" s="35"/>
      <c r="Q1181" s="35"/>
      <c r="R1181" s="35"/>
      <c r="S1181" s="35"/>
      <c r="T1181" s="35"/>
      <c r="U1181" s="35"/>
      <c r="V1181" s="35"/>
      <c r="W1181" s="35"/>
      <c r="X1181" s="35"/>
      <c r="Y1181" s="35"/>
      <c r="Z1181" s="38" t="str">
        <f t="array" ref="Z1181">IFERROR(xlookup(C:C,'Follow up.1'!A:A,'Follow up.1'!AF:AF),"-")</f>
        <v>-</v>
      </c>
      <c r="AA1181" s="31"/>
      <c r="AB1181" s="31"/>
      <c r="AC1181" s="31"/>
      <c r="AD1181" s="31"/>
      <c r="AE1181" s="31"/>
      <c r="AF1181" s="31"/>
      <c r="AG1181" s="31"/>
      <c r="AH1181" s="31"/>
      <c r="AI1181" s="31"/>
      <c r="AJ1181" s="31"/>
      <c r="AK1181" s="31"/>
      <c r="AL1181" s="31"/>
      <c r="AM1181" s="31"/>
      <c r="AN1181" s="39" t="str">
        <f t="array" ref="AN1181">IFNA(TEXT(XLOOKUP(C:C,'Follow up.2'!B:B,'Follow up.2'!AF:AF),if(left(B1181,1)="3","x", "mm/yyyy")), "-")</f>
        <v>-</v>
      </c>
      <c r="AO1181" s="31"/>
      <c r="AP1181" s="27"/>
      <c r="AQ1181" s="3"/>
      <c r="AR1181" s="3"/>
      <c r="AS1181" s="3"/>
      <c r="AT1181" s="3"/>
      <c r="AU1181" s="3"/>
      <c r="AV1181" s="3"/>
      <c r="AW1181" s="3"/>
      <c r="AX1181" s="3"/>
      <c r="AY1181" s="3"/>
      <c r="AZ1181" s="3"/>
      <c r="BA1181" s="3"/>
      <c r="BB1181" s="3"/>
      <c r="BC1181" s="3"/>
      <c r="BD1181" s="3"/>
      <c r="BE1181" s="3"/>
      <c r="BF1181" s="3"/>
      <c r="BG1181" s="3"/>
      <c r="BH1181" s="3"/>
      <c r="BI1181" s="3"/>
    </row>
    <row r="1182" ht="12.75" customHeight="1">
      <c r="A1182" s="1"/>
      <c r="B1182" s="1" t="str">
        <f t="array" ref="B1182">ifna(iferror(xlookup(C:C,'1000'!A:A,'1000'!D:D),iferror(xlookup(C:C,'2000'!A:A,'2000'!D:D),xlookup(C:C,'3000'!A:A,'3000'!D:D))),"-")</f>
        <v>-</v>
      </c>
      <c r="C1182" s="26">
        <v>550.0</v>
      </c>
      <c r="D1182" s="27" t="s">
        <v>1995</v>
      </c>
      <c r="E1182" s="27" t="s">
        <v>4313</v>
      </c>
      <c r="F1182" s="27" t="s">
        <v>117</v>
      </c>
      <c r="G1182" s="27" t="s">
        <v>4314</v>
      </c>
      <c r="H1182" s="28" t="s">
        <v>4315</v>
      </c>
      <c r="I1182" s="29">
        <v>0.0</v>
      </c>
      <c r="J1182" s="27" t="s">
        <v>4316</v>
      </c>
      <c r="K1182" s="30" t="s">
        <v>2738</v>
      </c>
      <c r="L1182" s="255" t="s">
        <v>2738</v>
      </c>
      <c r="M1182" s="31"/>
      <c r="N1182" s="204" t="s">
        <v>58</v>
      </c>
      <c r="O1182" s="259" t="s">
        <v>58</v>
      </c>
      <c r="P1182" s="35"/>
      <c r="Q1182" s="35"/>
      <c r="R1182" s="35"/>
      <c r="S1182" s="35"/>
      <c r="T1182" s="35"/>
      <c r="U1182" s="35"/>
      <c r="V1182" s="35"/>
      <c r="W1182" s="35"/>
      <c r="X1182" s="35"/>
      <c r="Y1182" s="35"/>
      <c r="Z1182" s="38" t="str">
        <f t="array" ref="Z1182">IFERROR(xlookup(C:C,'Follow up.1'!A:A,'Follow up.1'!AF:AF),"-")</f>
        <v>-</v>
      </c>
      <c r="AA1182" s="31"/>
      <c r="AB1182" s="31"/>
      <c r="AC1182" s="31"/>
      <c r="AD1182" s="31"/>
      <c r="AE1182" s="31"/>
      <c r="AF1182" s="31"/>
      <c r="AG1182" s="31"/>
      <c r="AH1182" s="31"/>
      <c r="AI1182" s="31"/>
      <c r="AJ1182" s="31"/>
      <c r="AK1182" s="31"/>
      <c r="AL1182" s="31"/>
      <c r="AM1182" s="31"/>
      <c r="AN1182" s="39" t="str">
        <f t="array" ref="AN1182">IFNA(TEXT(XLOOKUP(C:C,'Follow up.2'!B:B,'Follow up.2'!AF:AF),if(left(B1182,1)="3","x", "mm/yyyy")), "-")</f>
        <v>-</v>
      </c>
      <c r="AO1182" s="31"/>
      <c r="AP1182" s="27"/>
      <c r="AQ1182" s="3"/>
      <c r="AR1182" s="3"/>
      <c r="AS1182" s="3"/>
      <c r="AT1182" s="3"/>
      <c r="AU1182" s="3"/>
      <c r="AV1182" s="3"/>
      <c r="AW1182" s="3"/>
      <c r="AX1182" s="3"/>
      <c r="AY1182" s="3"/>
      <c r="AZ1182" s="3"/>
      <c r="BA1182" s="3"/>
      <c r="BB1182" s="3"/>
      <c r="BC1182" s="3"/>
      <c r="BD1182" s="3"/>
      <c r="BE1182" s="3"/>
      <c r="BF1182" s="3"/>
      <c r="BG1182" s="3"/>
      <c r="BH1182" s="3"/>
      <c r="BI1182" s="3"/>
    </row>
    <row r="1183" ht="12.75" customHeight="1">
      <c r="A1183" s="1"/>
      <c r="B1183" s="1" t="str">
        <f t="array" ref="B1183">ifna(iferror(xlookup(C:C,'1000'!A:A,'1000'!D:D),iferror(xlookup(C:C,'2000'!A:A,'2000'!D:D),xlookup(C:C,'3000'!A:A,'3000'!D:D))),"-")</f>
        <v>-</v>
      </c>
      <c r="C1183" s="26">
        <v>898.0</v>
      </c>
      <c r="D1183" s="27" t="s">
        <v>642</v>
      </c>
      <c r="E1183" s="27" t="s">
        <v>4317</v>
      </c>
      <c r="F1183" s="27" t="s">
        <v>117</v>
      </c>
      <c r="G1183" s="27" t="s">
        <v>803</v>
      </c>
      <c r="H1183" s="28" t="s">
        <v>4318</v>
      </c>
      <c r="I1183" s="29">
        <v>0.0</v>
      </c>
      <c r="J1183" s="27" t="s">
        <v>4319</v>
      </c>
      <c r="K1183" s="30" t="s">
        <v>42</v>
      </c>
      <c r="L1183" s="250" t="s">
        <v>42</v>
      </c>
      <c r="M1183" s="51" t="s">
        <v>895</v>
      </c>
      <c r="N1183" s="204" t="s">
        <v>58</v>
      </c>
      <c r="O1183" s="259" t="s">
        <v>58</v>
      </c>
      <c r="P1183" s="66"/>
      <c r="Q1183" s="66"/>
      <c r="R1183" s="66"/>
      <c r="S1183" s="66"/>
      <c r="T1183" s="66"/>
      <c r="U1183" s="66"/>
      <c r="V1183" s="66"/>
      <c r="W1183" s="66"/>
      <c r="X1183" s="66"/>
      <c r="Y1183" s="66"/>
      <c r="Z1183" s="38" t="str">
        <f t="array" ref="Z1183">IFERROR(xlookup(C:C,'Follow up.1'!A:A,'Follow up.1'!AF:AF),"-")</f>
        <v>-</v>
      </c>
      <c r="AA1183" s="27"/>
      <c r="AB1183" s="27"/>
      <c r="AC1183" s="27"/>
      <c r="AD1183" s="27"/>
      <c r="AE1183" s="27"/>
      <c r="AF1183" s="27"/>
      <c r="AG1183" s="27"/>
      <c r="AH1183" s="27"/>
      <c r="AI1183" s="27"/>
      <c r="AJ1183" s="27"/>
      <c r="AK1183" s="27"/>
      <c r="AL1183" s="27"/>
      <c r="AM1183" s="27"/>
      <c r="AN1183" s="39" t="str">
        <f t="array" ref="AN1183">IFNA(TEXT(XLOOKUP(C:C,'Follow up.2'!B:B,'Follow up.2'!AF:AF),if(left(B1183,1)="3","x", "mm/yyyy")), "-")</f>
        <v>-</v>
      </c>
      <c r="AO1183" s="27"/>
      <c r="AP1183" s="27"/>
      <c r="AQ1183" s="3"/>
      <c r="AR1183" s="3"/>
      <c r="AS1183" s="3"/>
      <c r="AT1183" s="3"/>
      <c r="AU1183" s="3"/>
      <c r="AV1183" s="3"/>
      <c r="AW1183" s="3"/>
      <c r="AX1183" s="3"/>
      <c r="AY1183" s="3"/>
      <c r="AZ1183" s="3"/>
      <c r="BA1183" s="3"/>
      <c r="BB1183" s="3"/>
      <c r="BC1183" s="3"/>
      <c r="BD1183" s="3"/>
      <c r="BE1183" s="3"/>
      <c r="BF1183" s="3"/>
      <c r="BG1183" s="3"/>
      <c r="BH1183" s="3"/>
      <c r="BI1183" s="3"/>
    </row>
    <row r="1184" ht="12.75" customHeight="1">
      <c r="A1184" s="1"/>
      <c r="B1184" s="1" t="str">
        <f t="array" ref="B1184">ifna(iferror(xlookup(C:C,'1000'!A:A,'1000'!D:D),iferror(xlookup(C:C,'2000'!A:A,'2000'!D:D),xlookup(C:C,'3000'!A:A,'3000'!D:D))),"-")</f>
        <v>-</v>
      </c>
      <c r="C1184" s="26">
        <v>649.0</v>
      </c>
      <c r="D1184" s="27" t="s">
        <v>3836</v>
      </c>
      <c r="E1184" s="27" t="s">
        <v>2843</v>
      </c>
      <c r="F1184" s="27" t="s">
        <v>117</v>
      </c>
      <c r="G1184" s="27" t="s">
        <v>4320</v>
      </c>
      <c r="H1184" s="28" t="s">
        <v>4321</v>
      </c>
      <c r="I1184" s="29">
        <v>0.0</v>
      </c>
      <c r="J1184" s="27" t="s">
        <v>2845</v>
      </c>
      <c r="K1184" s="30" t="s">
        <v>569</v>
      </c>
      <c r="L1184" s="255" t="s">
        <v>569</v>
      </c>
      <c r="M1184" s="31"/>
      <c r="N1184" s="204" t="s">
        <v>58</v>
      </c>
      <c r="O1184" s="259" t="s">
        <v>58</v>
      </c>
      <c r="P1184" s="35"/>
      <c r="Q1184" s="35"/>
      <c r="R1184" s="35"/>
      <c r="S1184" s="35"/>
      <c r="T1184" s="35"/>
      <c r="U1184" s="35"/>
      <c r="V1184" s="35"/>
      <c r="W1184" s="35"/>
      <c r="X1184" s="35"/>
      <c r="Y1184" s="35"/>
      <c r="Z1184" s="38" t="str">
        <f t="array" ref="Z1184">IFERROR(xlookup(C:C,'Follow up.1'!A:A,'Follow up.1'!AF:AF),"-")</f>
        <v>-</v>
      </c>
      <c r="AA1184" s="31"/>
      <c r="AB1184" s="31"/>
      <c r="AC1184" s="31"/>
      <c r="AD1184" s="31"/>
      <c r="AE1184" s="31"/>
      <c r="AF1184" s="31"/>
      <c r="AG1184" s="31"/>
      <c r="AH1184" s="31"/>
      <c r="AI1184" s="31"/>
      <c r="AJ1184" s="31"/>
      <c r="AK1184" s="31"/>
      <c r="AL1184" s="31"/>
      <c r="AM1184" s="31"/>
      <c r="AN1184" s="39" t="str">
        <f t="array" ref="AN1184">IFNA(TEXT(XLOOKUP(C:C,'Follow up.2'!B:B,'Follow up.2'!AF:AF),if(left(B1184,1)="3","x", "mm/yyyy")), "-")</f>
        <v>-</v>
      </c>
      <c r="AO1184" s="31"/>
      <c r="AP1184" s="27"/>
      <c r="AQ1184" s="3"/>
      <c r="AR1184" s="3"/>
      <c r="AS1184" s="3"/>
      <c r="AT1184" s="3"/>
      <c r="AU1184" s="3"/>
      <c r="AV1184" s="3"/>
      <c r="AW1184" s="3"/>
      <c r="AX1184" s="3"/>
      <c r="AY1184" s="3"/>
      <c r="AZ1184" s="3"/>
      <c r="BA1184" s="3"/>
      <c r="BB1184" s="3"/>
      <c r="BC1184" s="3"/>
      <c r="BD1184" s="3"/>
      <c r="BE1184" s="3"/>
      <c r="BF1184" s="3"/>
      <c r="BG1184" s="3"/>
      <c r="BH1184" s="3"/>
      <c r="BI1184" s="3"/>
    </row>
    <row r="1185" ht="12.75" customHeight="1">
      <c r="A1185" s="1"/>
      <c r="B1185" s="1" t="str">
        <f t="array" ref="B1185">ifna(iferror(xlookup(C:C,'1000'!A:A,'1000'!D:D),iferror(xlookup(C:C,'2000'!A:A,'2000'!D:D),xlookup(C:C,'3000'!A:A,'3000'!D:D))),"-")</f>
        <v>-</v>
      </c>
      <c r="C1185" s="26">
        <v>744.0</v>
      </c>
      <c r="D1185" s="27" t="s">
        <v>1353</v>
      </c>
      <c r="E1185" s="27" t="s">
        <v>4322</v>
      </c>
      <c r="F1185" s="27" t="s">
        <v>117</v>
      </c>
      <c r="G1185" s="27" t="s">
        <v>4320</v>
      </c>
      <c r="H1185" s="28" t="s">
        <v>4323</v>
      </c>
      <c r="I1185" s="29" t="s">
        <v>4324</v>
      </c>
      <c r="J1185" s="27" t="s">
        <v>543</v>
      </c>
      <c r="K1185" s="30" t="s">
        <v>42</v>
      </c>
      <c r="L1185" s="31" t="s">
        <v>42</v>
      </c>
      <c r="M1185" s="51" t="s">
        <v>895</v>
      </c>
      <c r="N1185" s="204" t="s">
        <v>58</v>
      </c>
      <c r="O1185" s="259" t="s">
        <v>58</v>
      </c>
      <c r="P1185" s="35"/>
      <c r="Q1185" s="35"/>
      <c r="R1185" s="35"/>
      <c r="S1185" s="35"/>
      <c r="T1185" s="35"/>
      <c r="U1185" s="35"/>
      <c r="V1185" s="35"/>
      <c r="W1185" s="35"/>
      <c r="X1185" s="35"/>
      <c r="Y1185" s="35"/>
      <c r="Z1185" s="38" t="str">
        <f t="array" ref="Z1185">IFERROR(xlookup(C:C,'Follow up.1'!A:A,'Follow up.1'!AF:AF),"-")</f>
        <v>-</v>
      </c>
      <c r="AA1185" s="31"/>
      <c r="AB1185" s="31"/>
      <c r="AC1185" s="31"/>
      <c r="AD1185" s="31"/>
      <c r="AE1185" s="31"/>
      <c r="AF1185" s="31"/>
      <c r="AG1185" s="31"/>
      <c r="AH1185" s="31"/>
      <c r="AI1185" s="31"/>
      <c r="AJ1185" s="31"/>
      <c r="AK1185" s="31"/>
      <c r="AL1185" s="31"/>
      <c r="AM1185" s="31"/>
      <c r="AN1185" s="39" t="str">
        <f t="array" ref="AN1185">IFNA(TEXT(XLOOKUP(C:C,'Follow up.2'!B:B,'Follow up.2'!AF:AF),if(left(B1185,1)="3","x", "mm/yyyy")), "-")</f>
        <v>-</v>
      </c>
      <c r="AO1185" s="31"/>
      <c r="AP1185" s="27"/>
      <c r="AQ1185" s="3"/>
      <c r="AR1185" s="3"/>
      <c r="AS1185" s="3"/>
      <c r="AT1185" s="3"/>
      <c r="AU1185" s="3"/>
      <c r="AV1185" s="3"/>
      <c r="AW1185" s="3"/>
      <c r="AX1185" s="3"/>
      <c r="AY1185" s="3"/>
      <c r="AZ1185" s="3"/>
      <c r="BA1185" s="3"/>
      <c r="BB1185" s="3"/>
      <c r="BC1185" s="3"/>
      <c r="BD1185" s="3"/>
      <c r="BE1185" s="3"/>
      <c r="BF1185" s="3"/>
      <c r="BG1185" s="3"/>
      <c r="BH1185" s="3"/>
      <c r="BI1185" s="3"/>
    </row>
    <row r="1186" ht="12.75" customHeight="1">
      <c r="A1186" s="1"/>
      <c r="B1186" s="1" t="str">
        <f t="array" ref="B1186">ifna(iferror(xlookup(C:C,'1000'!A:A,'1000'!D:D),iferror(xlookup(C:C,'2000'!A:A,'2000'!D:D),xlookup(C:C,'3000'!A:A,'3000'!D:D))),"-")</f>
        <v>-</v>
      </c>
      <c r="C1186" s="26">
        <v>769.0</v>
      </c>
      <c r="D1186" s="27" t="s">
        <v>4325</v>
      </c>
      <c r="E1186" s="27" t="s">
        <v>2781</v>
      </c>
      <c r="F1186" s="27" t="s">
        <v>117</v>
      </c>
      <c r="G1186" s="27" t="s">
        <v>4320</v>
      </c>
      <c r="H1186" s="28" t="s">
        <v>2782</v>
      </c>
      <c r="I1186" s="29">
        <v>0.0</v>
      </c>
      <c r="J1186" s="27" t="s">
        <v>2783</v>
      </c>
      <c r="K1186" s="30" t="s">
        <v>392</v>
      </c>
      <c r="L1186" s="255" t="s">
        <v>392</v>
      </c>
      <c r="M1186" s="51" t="s">
        <v>895</v>
      </c>
      <c r="N1186" s="204" t="s">
        <v>58</v>
      </c>
      <c r="O1186" s="259" t="s">
        <v>58</v>
      </c>
      <c r="P1186" s="35" t="s">
        <v>45</v>
      </c>
      <c r="Q1186" s="35" t="s">
        <v>45</v>
      </c>
      <c r="R1186" s="35" t="s">
        <v>45</v>
      </c>
      <c r="S1186" s="35" t="s">
        <v>45</v>
      </c>
      <c r="T1186" s="35"/>
      <c r="U1186" s="35"/>
      <c r="V1186" s="35"/>
      <c r="W1186" s="35"/>
      <c r="X1186" s="35"/>
      <c r="Y1186" s="35"/>
      <c r="Z1186" s="38" t="str">
        <f t="array" ref="Z1186">IFERROR(xlookup(C:C,'Follow up.1'!A:A,'Follow up.1'!AF:AF),"-")</f>
        <v>-</v>
      </c>
      <c r="AA1186" s="31"/>
      <c r="AB1186" s="31"/>
      <c r="AC1186" s="31"/>
      <c r="AD1186" s="31"/>
      <c r="AE1186" s="31"/>
      <c r="AF1186" s="31"/>
      <c r="AG1186" s="31"/>
      <c r="AH1186" s="31"/>
      <c r="AI1186" s="31"/>
      <c r="AJ1186" s="31"/>
      <c r="AK1186" s="31"/>
      <c r="AL1186" s="31"/>
      <c r="AM1186" s="31"/>
      <c r="AN1186" s="39" t="str">
        <f t="array" ref="AN1186">IFNA(TEXT(XLOOKUP(C:C,'Follow up.2'!B:B,'Follow up.2'!AF:AF),if(left(B1186,1)="3","x", "mm/yyyy")), "-")</f>
        <v>-</v>
      </c>
      <c r="AO1186" s="31"/>
      <c r="AP1186" s="27"/>
      <c r="AQ1186" s="3"/>
      <c r="AR1186" s="3"/>
      <c r="AS1186" s="3"/>
      <c r="AT1186" s="3"/>
      <c r="AU1186" s="3"/>
      <c r="AV1186" s="3"/>
      <c r="AW1186" s="3"/>
      <c r="AX1186" s="3"/>
      <c r="AY1186" s="3"/>
      <c r="AZ1186" s="3"/>
      <c r="BA1186" s="3"/>
      <c r="BB1186" s="3"/>
      <c r="BC1186" s="3"/>
      <c r="BD1186" s="3"/>
      <c r="BE1186" s="3"/>
      <c r="BF1186" s="3"/>
      <c r="BG1186" s="3"/>
      <c r="BH1186" s="3"/>
      <c r="BI1186" s="3"/>
    </row>
    <row r="1187" ht="12.75" customHeight="1">
      <c r="A1187" s="1"/>
      <c r="B1187" s="1" t="str">
        <f t="array" ref="B1187">ifna(iferror(xlookup(C:C,'1000'!A:A,'1000'!D:D),iferror(xlookup(C:C,'2000'!A:A,'2000'!D:D),xlookup(C:C,'3000'!A:A,'3000'!D:D))),"-")</f>
        <v>-</v>
      </c>
      <c r="C1187" s="26">
        <v>799.0</v>
      </c>
      <c r="D1187" s="27" t="s">
        <v>317</v>
      </c>
      <c r="E1187" s="27" t="s">
        <v>1182</v>
      </c>
      <c r="F1187" s="27" t="s">
        <v>117</v>
      </c>
      <c r="G1187" s="27" t="s">
        <v>4320</v>
      </c>
      <c r="H1187" s="28" t="s">
        <v>4326</v>
      </c>
      <c r="I1187" s="29">
        <v>0.0</v>
      </c>
      <c r="J1187" s="27" t="s">
        <v>1184</v>
      </c>
      <c r="K1187" s="30" t="s">
        <v>42</v>
      </c>
      <c r="L1187" s="255" t="s">
        <v>42</v>
      </c>
      <c r="M1187" s="51" t="s">
        <v>895</v>
      </c>
      <c r="N1187" s="204" t="s">
        <v>58</v>
      </c>
      <c r="O1187" s="259" t="s">
        <v>58</v>
      </c>
      <c r="P1187" s="35"/>
      <c r="Q1187" s="35"/>
      <c r="R1187" s="35"/>
      <c r="S1187" s="35"/>
      <c r="T1187" s="35"/>
      <c r="U1187" s="35"/>
      <c r="V1187" s="35"/>
      <c r="W1187" s="35"/>
      <c r="X1187" s="35"/>
      <c r="Y1187" s="35"/>
      <c r="Z1187" s="38" t="str">
        <f t="array" ref="Z1187">IFERROR(xlookup(C:C,'Follow up.1'!A:A,'Follow up.1'!AF:AF),"-")</f>
        <v>-</v>
      </c>
      <c r="AA1187" s="31"/>
      <c r="AB1187" s="31"/>
      <c r="AC1187" s="31"/>
      <c r="AD1187" s="31"/>
      <c r="AE1187" s="31"/>
      <c r="AF1187" s="31"/>
      <c r="AG1187" s="31"/>
      <c r="AH1187" s="31"/>
      <c r="AI1187" s="31"/>
      <c r="AJ1187" s="31"/>
      <c r="AK1187" s="31"/>
      <c r="AL1187" s="31"/>
      <c r="AM1187" s="31"/>
      <c r="AN1187" s="39" t="str">
        <f t="array" ref="AN1187">IFNA(TEXT(XLOOKUP(C:C,'Follow up.2'!B:B,'Follow up.2'!AF:AF),if(left(B1187,1)="3","x", "mm/yyyy")), "-")</f>
        <v>-</v>
      </c>
      <c r="AO1187" s="31"/>
      <c r="AP1187" s="27"/>
      <c r="AQ1187" s="3"/>
      <c r="AR1187" s="3"/>
      <c r="AS1187" s="3"/>
      <c r="AT1187" s="3"/>
      <c r="AU1187" s="3"/>
      <c r="AV1187" s="3"/>
      <c r="AW1187" s="3"/>
      <c r="AX1187" s="3"/>
      <c r="AY1187" s="3"/>
      <c r="AZ1187" s="3"/>
      <c r="BA1187" s="3"/>
      <c r="BB1187" s="3"/>
      <c r="BC1187" s="3"/>
      <c r="BD1187" s="3"/>
      <c r="BE1187" s="3"/>
      <c r="BF1187" s="3"/>
      <c r="BG1187" s="3"/>
      <c r="BH1187" s="3"/>
      <c r="BI1187" s="3"/>
    </row>
    <row r="1188" ht="12.75" customHeight="1">
      <c r="A1188" s="1"/>
      <c r="B1188" s="1" t="str">
        <f t="array" ref="B1188">ifna(iferror(xlookup(C:C,'1000'!A:A,'1000'!D:D),iferror(xlookup(C:C,'2000'!A:A,'2000'!D:D),xlookup(C:C,'3000'!A:A,'3000'!D:D))),"-")</f>
        <v>-</v>
      </c>
      <c r="C1188" s="26">
        <v>870.0</v>
      </c>
      <c r="D1188" s="27" t="s">
        <v>4327</v>
      </c>
      <c r="E1188" s="27" t="s">
        <v>3131</v>
      </c>
      <c r="F1188" s="27" t="s">
        <v>117</v>
      </c>
      <c r="G1188" s="27" t="s">
        <v>4320</v>
      </c>
      <c r="H1188" s="28" t="s">
        <v>4328</v>
      </c>
      <c r="I1188" s="29" t="s">
        <v>4329</v>
      </c>
      <c r="J1188" s="27" t="s">
        <v>4330</v>
      </c>
      <c r="K1188" s="30" t="s">
        <v>42</v>
      </c>
      <c r="L1188" s="250" t="s">
        <v>42</v>
      </c>
      <c r="M1188" s="51" t="s">
        <v>895</v>
      </c>
      <c r="N1188" s="204" t="s">
        <v>58</v>
      </c>
      <c r="O1188" s="259" t="s">
        <v>58</v>
      </c>
      <c r="P1188" s="66"/>
      <c r="Q1188" s="66"/>
      <c r="R1188" s="66"/>
      <c r="S1188" s="66"/>
      <c r="T1188" s="66"/>
      <c r="U1188" s="66"/>
      <c r="V1188" s="66"/>
      <c r="W1188" s="66"/>
      <c r="X1188" s="66"/>
      <c r="Y1188" s="66"/>
      <c r="Z1188" s="38" t="str">
        <f t="array" ref="Z1188">IFERROR(xlookup(C:C,'Follow up.1'!A:A,'Follow up.1'!AF:AF),"-")</f>
        <v>-</v>
      </c>
      <c r="AA1188" s="27"/>
      <c r="AB1188" s="27"/>
      <c r="AC1188" s="27"/>
      <c r="AD1188" s="27"/>
      <c r="AE1188" s="27"/>
      <c r="AF1188" s="27"/>
      <c r="AG1188" s="27"/>
      <c r="AH1188" s="27"/>
      <c r="AI1188" s="27"/>
      <c r="AJ1188" s="27"/>
      <c r="AK1188" s="27"/>
      <c r="AL1188" s="27"/>
      <c r="AM1188" s="27"/>
      <c r="AN1188" s="39" t="str">
        <f t="array" ref="AN1188">IFNA(TEXT(XLOOKUP(C:C,'Follow up.2'!B:B,'Follow up.2'!AF:AF),if(left(B1188,1)="3","x", "mm/yyyy")), "-")</f>
        <v>-</v>
      </c>
      <c r="AO1188" s="27"/>
      <c r="AP1188" s="27"/>
      <c r="AQ1188" s="3"/>
      <c r="AR1188" s="3"/>
      <c r="AS1188" s="3"/>
      <c r="AT1188" s="3"/>
      <c r="AU1188" s="3"/>
      <c r="AV1188" s="3"/>
      <c r="AW1188" s="3"/>
      <c r="AX1188" s="3"/>
      <c r="AY1188" s="3"/>
      <c r="AZ1188" s="3"/>
      <c r="BA1188" s="3"/>
      <c r="BB1188" s="3"/>
      <c r="BC1188" s="3"/>
      <c r="BD1188" s="3"/>
      <c r="BE1188" s="3"/>
      <c r="BF1188" s="3"/>
      <c r="BG1188" s="3"/>
      <c r="BH1188" s="3"/>
      <c r="BI1188" s="3"/>
    </row>
    <row r="1189" ht="12.75" customHeight="1">
      <c r="A1189" s="1"/>
      <c r="B1189" s="1" t="str">
        <f t="array" ref="B1189">ifna(iferror(xlookup(C:C,'1000'!A:A,'1000'!D:D),iferror(xlookup(C:C,'2000'!A:A,'2000'!D:D),xlookup(C:C,'3000'!A:A,'3000'!D:D))),"-")</f>
        <v>-</v>
      </c>
      <c r="C1189" s="26">
        <v>871.0</v>
      </c>
      <c r="D1189" s="27" t="s">
        <v>1211</v>
      </c>
      <c r="E1189" s="27" t="s">
        <v>215</v>
      </c>
      <c r="F1189" s="27" t="s">
        <v>117</v>
      </c>
      <c r="G1189" s="27" t="s">
        <v>4320</v>
      </c>
      <c r="H1189" s="28" t="s">
        <v>1138</v>
      </c>
      <c r="I1189" s="29" t="s">
        <v>1212</v>
      </c>
      <c r="J1189" s="27" t="s">
        <v>1139</v>
      </c>
      <c r="K1189" s="30" t="s">
        <v>42</v>
      </c>
      <c r="L1189" s="250" t="s">
        <v>42</v>
      </c>
      <c r="M1189" s="51" t="s">
        <v>895</v>
      </c>
      <c r="N1189" s="204" t="s">
        <v>58</v>
      </c>
      <c r="O1189" s="259" t="s">
        <v>58</v>
      </c>
      <c r="P1189" s="66"/>
      <c r="Q1189" s="66"/>
      <c r="R1189" s="66"/>
      <c r="S1189" s="66"/>
      <c r="T1189" s="66"/>
      <c r="U1189" s="66"/>
      <c r="V1189" s="66"/>
      <c r="W1189" s="66"/>
      <c r="X1189" s="66"/>
      <c r="Y1189" s="66"/>
      <c r="Z1189" s="38" t="str">
        <f t="array" ref="Z1189">IFERROR(xlookup(C:C,'Follow up.1'!A:A,'Follow up.1'!AF:AF),"-")</f>
        <v>-</v>
      </c>
      <c r="AA1189" s="27"/>
      <c r="AB1189" s="27"/>
      <c r="AC1189" s="27"/>
      <c r="AD1189" s="27"/>
      <c r="AE1189" s="27"/>
      <c r="AF1189" s="27"/>
      <c r="AG1189" s="27"/>
      <c r="AH1189" s="27"/>
      <c r="AI1189" s="27"/>
      <c r="AJ1189" s="27"/>
      <c r="AK1189" s="27"/>
      <c r="AL1189" s="27"/>
      <c r="AM1189" s="27"/>
      <c r="AN1189" s="39" t="str">
        <f t="array" ref="AN1189">IFNA(TEXT(XLOOKUP(C:C,'Follow up.2'!B:B,'Follow up.2'!AF:AF),if(left(B1189,1)="3","x", "mm/yyyy")), "-")</f>
        <v>-</v>
      </c>
      <c r="AO1189" s="27"/>
      <c r="AP1189" s="27"/>
      <c r="AQ1189" s="3"/>
      <c r="AR1189" s="3"/>
      <c r="AS1189" s="3"/>
      <c r="AT1189" s="3"/>
      <c r="AU1189" s="3"/>
      <c r="AV1189" s="3"/>
      <c r="AW1189" s="3"/>
      <c r="AX1189" s="3"/>
      <c r="AY1189" s="3"/>
      <c r="AZ1189" s="3"/>
      <c r="BA1189" s="3"/>
      <c r="BB1189" s="3"/>
      <c r="BC1189" s="3"/>
      <c r="BD1189" s="3"/>
      <c r="BE1189" s="3"/>
      <c r="BF1189" s="3"/>
      <c r="BG1189" s="3"/>
      <c r="BH1189" s="3"/>
      <c r="BI1189" s="3"/>
    </row>
    <row r="1190" ht="12.75" customHeight="1">
      <c r="A1190" s="1"/>
      <c r="B1190" s="1" t="str">
        <f t="array" ref="B1190">ifna(iferror(xlookup(C:C,'1000'!A:A,'1000'!D:D),iferror(xlookup(C:C,'2000'!A:A,'2000'!D:D),xlookup(C:C,'3000'!A:A,'3000'!D:D))),"-")</f>
        <v>-</v>
      </c>
      <c r="C1190" s="26">
        <v>874.0</v>
      </c>
      <c r="D1190" s="27" t="s">
        <v>1080</v>
      </c>
      <c r="E1190" s="27" t="s">
        <v>1081</v>
      </c>
      <c r="F1190" s="27" t="s">
        <v>117</v>
      </c>
      <c r="G1190" s="27" t="s">
        <v>4320</v>
      </c>
      <c r="H1190" s="28" t="s">
        <v>4331</v>
      </c>
      <c r="I1190" s="29" t="s">
        <v>1083</v>
      </c>
      <c r="J1190" s="27" t="s">
        <v>1083</v>
      </c>
      <c r="K1190" s="30" t="s">
        <v>42</v>
      </c>
      <c r="L1190" s="250" t="s">
        <v>42</v>
      </c>
      <c r="M1190" s="51" t="s">
        <v>895</v>
      </c>
      <c r="N1190" s="204" t="s">
        <v>58</v>
      </c>
      <c r="O1190" s="259" t="s">
        <v>58</v>
      </c>
      <c r="P1190" s="66"/>
      <c r="Q1190" s="66"/>
      <c r="R1190" s="66"/>
      <c r="S1190" s="66"/>
      <c r="T1190" s="66"/>
      <c r="U1190" s="66"/>
      <c r="V1190" s="66"/>
      <c r="W1190" s="66"/>
      <c r="X1190" s="66"/>
      <c r="Y1190" s="66"/>
      <c r="Z1190" s="38" t="str">
        <f t="array" ref="Z1190">IFERROR(xlookup(C:C,'Follow up.1'!A:A,'Follow up.1'!AF:AF),"-")</f>
        <v>-</v>
      </c>
      <c r="AA1190" s="27"/>
      <c r="AB1190" s="27"/>
      <c r="AC1190" s="27"/>
      <c r="AD1190" s="27"/>
      <c r="AE1190" s="27"/>
      <c r="AF1190" s="27"/>
      <c r="AG1190" s="27"/>
      <c r="AH1190" s="27"/>
      <c r="AI1190" s="27"/>
      <c r="AJ1190" s="27"/>
      <c r="AK1190" s="27"/>
      <c r="AL1190" s="27"/>
      <c r="AM1190" s="27"/>
      <c r="AN1190" s="39" t="str">
        <f t="array" ref="AN1190">IFNA(TEXT(XLOOKUP(C:C,'Follow up.2'!B:B,'Follow up.2'!AF:AF),if(left(B1190,1)="3","x", "mm/yyyy")), "-")</f>
        <v>-</v>
      </c>
      <c r="AO1190" s="27"/>
      <c r="AP1190" s="27"/>
      <c r="AQ1190" s="3"/>
      <c r="AR1190" s="3"/>
      <c r="AS1190" s="3"/>
      <c r="AT1190" s="3"/>
      <c r="AU1190" s="3"/>
      <c r="AV1190" s="3"/>
      <c r="AW1190" s="3"/>
      <c r="AX1190" s="3"/>
      <c r="AY1190" s="3"/>
      <c r="AZ1190" s="3"/>
      <c r="BA1190" s="3"/>
      <c r="BB1190" s="3"/>
      <c r="BC1190" s="3"/>
      <c r="BD1190" s="3"/>
      <c r="BE1190" s="3"/>
      <c r="BF1190" s="3"/>
      <c r="BG1190" s="3"/>
      <c r="BH1190" s="3"/>
      <c r="BI1190" s="3"/>
    </row>
    <row r="1191" ht="12.75" customHeight="1">
      <c r="A1191" s="1"/>
      <c r="B1191" s="1" t="str">
        <f t="array" ref="B1191">ifna(iferror(xlookup(C:C,'1000'!A:A,'1000'!D:D),iferror(xlookup(C:C,'2000'!A:A,'2000'!D:D),xlookup(C:C,'3000'!A:A,'3000'!D:D))),"-")</f>
        <v>-</v>
      </c>
      <c r="C1191" s="26">
        <v>890.0</v>
      </c>
      <c r="D1191" s="27" t="s">
        <v>4332</v>
      </c>
      <c r="E1191" s="27" t="s">
        <v>1070</v>
      </c>
      <c r="F1191" s="27" t="s">
        <v>117</v>
      </c>
      <c r="G1191" s="27" t="s">
        <v>4320</v>
      </c>
      <c r="H1191" s="28" t="s">
        <v>4333</v>
      </c>
      <c r="I1191" s="29" t="s">
        <v>4334</v>
      </c>
      <c r="J1191" s="27" t="s">
        <v>4334</v>
      </c>
      <c r="K1191" s="30" t="s">
        <v>42</v>
      </c>
      <c r="L1191" s="250" t="s">
        <v>42</v>
      </c>
      <c r="M1191" s="51" t="s">
        <v>895</v>
      </c>
      <c r="N1191" s="204" t="s">
        <v>58</v>
      </c>
      <c r="O1191" s="259" t="s">
        <v>58</v>
      </c>
      <c r="P1191" s="35" t="s">
        <v>46</v>
      </c>
      <c r="Q1191" s="66" t="s">
        <v>46</v>
      </c>
      <c r="R1191" s="66" t="s">
        <v>56</v>
      </c>
      <c r="S1191" s="66" t="s">
        <v>46</v>
      </c>
      <c r="T1191" s="66"/>
      <c r="U1191" s="66"/>
      <c r="V1191" s="66"/>
      <c r="W1191" s="66"/>
      <c r="X1191" s="66"/>
      <c r="Y1191" s="66"/>
      <c r="Z1191" s="38" t="str">
        <f t="array" ref="Z1191">IFERROR(xlookup(C:C,'Follow up.1'!A:A,'Follow up.1'!AF:AF),"-")</f>
        <v>-</v>
      </c>
      <c r="AA1191" s="27"/>
      <c r="AB1191" s="27"/>
      <c r="AC1191" s="27"/>
      <c r="AD1191" s="27"/>
      <c r="AE1191" s="27"/>
      <c r="AF1191" s="27"/>
      <c r="AG1191" s="27"/>
      <c r="AH1191" s="27"/>
      <c r="AI1191" s="27"/>
      <c r="AJ1191" s="27"/>
      <c r="AK1191" s="27"/>
      <c r="AL1191" s="27"/>
      <c r="AM1191" s="27"/>
      <c r="AN1191" s="39" t="str">
        <f t="array" ref="AN1191">IFNA(TEXT(XLOOKUP(C:C,'Follow up.2'!B:B,'Follow up.2'!AF:AF),if(left(B1191,1)="3","x", "mm/yyyy")), "-")</f>
        <v>-</v>
      </c>
      <c r="AO1191" s="27"/>
      <c r="AP1191" s="27"/>
      <c r="AQ1191" s="3"/>
      <c r="AR1191" s="3"/>
      <c r="AS1191" s="3"/>
      <c r="AT1191" s="3"/>
      <c r="AU1191" s="3"/>
      <c r="AV1191" s="3"/>
      <c r="AW1191" s="3"/>
      <c r="AX1191" s="3"/>
      <c r="AY1191" s="3"/>
      <c r="AZ1191" s="3"/>
      <c r="BA1191" s="3"/>
      <c r="BB1191" s="3"/>
      <c r="BC1191" s="3"/>
      <c r="BD1191" s="3"/>
      <c r="BE1191" s="3"/>
      <c r="BF1191" s="3"/>
      <c r="BG1191" s="3"/>
      <c r="BH1191" s="3"/>
      <c r="BI1191" s="3"/>
    </row>
    <row r="1192" ht="12.75" customHeight="1">
      <c r="A1192" s="1"/>
      <c r="B1192" s="1" t="str">
        <f t="array" ref="B1192">ifna(iferror(xlookup(C:C,'1000'!A:A,'1000'!D:D),iferror(xlookup(C:C,'2000'!A:A,'2000'!D:D),xlookup(C:C,'3000'!A:A,'3000'!D:D))),"-")</f>
        <v>-</v>
      </c>
      <c r="C1192" s="26">
        <v>1086.0</v>
      </c>
      <c r="D1192" s="27" t="s">
        <v>3492</v>
      </c>
      <c r="E1192" s="27" t="s">
        <v>3816</v>
      </c>
      <c r="F1192" s="27" t="s">
        <v>117</v>
      </c>
      <c r="G1192" s="27" t="s">
        <v>4320</v>
      </c>
      <c r="H1192" s="28" t="s">
        <v>3817</v>
      </c>
      <c r="I1192" s="29">
        <v>0.0</v>
      </c>
      <c r="J1192" s="27" t="s">
        <v>3818</v>
      </c>
      <c r="K1192" s="30" t="s">
        <v>158</v>
      </c>
      <c r="L1192" s="255" t="s">
        <v>158</v>
      </c>
      <c r="M1192" s="51" t="s">
        <v>895</v>
      </c>
      <c r="N1192" s="204" t="s">
        <v>58</v>
      </c>
      <c r="O1192" s="259" t="s">
        <v>58</v>
      </c>
      <c r="P1192" s="35" t="s">
        <v>106</v>
      </c>
      <c r="Q1192" s="35"/>
      <c r="R1192" s="35"/>
      <c r="S1192" s="35"/>
      <c r="T1192" s="35"/>
      <c r="U1192" s="35"/>
      <c r="V1192" s="35"/>
      <c r="W1192" s="35"/>
      <c r="X1192" s="35"/>
      <c r="Y1192" s="35"/>
      <c r="Z1192" s="38" t="str">
        <f t="array" ref="Z1192">IFERROR(xlookup(C:C,'Follow up.1'!A:A,'Follow up.1'!AF:AF),"-")</f>
        <v>-</v>
      </c>
      <c r="AA1192" s="31"/>
      <c r="AB1192" s="31"/>
      <c r="AC1192" s="31"/>
      <c r="AD1192" s="31"/>
      <c r="AE1192" s="31"/>
      <c r="AF1192" s="31"/>
      <c r="AG1192" s="31"/>
      <c r="AH1192" s="31"/>
      <c r="AI1192" s="31"/>
      <c r="AJ1192" s="31"/>
      <c r="AK1192" s="31"/>
      <c r="AL1192" s="31"/>
      <c r="AM1192" s="31"/>
      <c r="AN1192" s="39" t="str">
        <f t="array" ref="AN1192">IFNA(TEXT(XLOOKUP(C:C,'Follow up.2'!B:B,'Follow up.2'!AF:AF), "mm/yyyy"), "-")</f>
        <v>-</v>
      </c>
      <c r="AO1192" s="31"/>
      <c r="AP1192" s="27"/>
      <c r="AQ1192" s="3"/>
      <c r="AR1192" s="3"/>
      <c r="AS1192" s="3"/>
      <c r="AT1192" s="3"/>
      <c r="AU1192" s="3"/>
      <c r="AV1192" s="3"/>
      <c r="AW1192" s="3"/>
      <c r="AX1192" s="3"/>
      <c r="AY1192" s="3"/>
      <c r="AZ1192" s="3"/>
      <c r="BA1192" s="3"/>
      <c r="BB1192" s="3"/>
      <c r="BC1192" s="3"/>
      <c r="BD1192" s="3"/>
      <c r="BE1192" s="3"/>
      <c r="BF1192" s="3"/>
      <c r="BG1192" s="3"/>
      <c r="BH1192" s="3"/>
      <c r="BI1192" s="3"/>
    </row>
    <row r="1193" ht="12.75" customHeight="1">
      <c r="A1193" s="1"/>
      <c r="B1193" s="1">
        <f t="array" ref="B1193">ifna(iferror(xlookup(C:C,'1000'!A:A,'1000'!D:D),iferror(xlookup(C:C,'2000'!A:A,'2000'!D:D),xlookup(C:C,'3000'!A:A,'3000'!D:D))),"-")</f>
        <v>1028</v>
      </c>
      <c r="C1193" s="26">
        <v>629.0</v>
      </c>
      <c r="D1193" s="27" t="s">
        <v>4335</v>
      </c>
      <c r="E1193" s="27" t="s">
        <v>185</v>
      </c>
      <c r="F1193" s="27" t="s">
        <v>117</v>
      </c>
      <c r="G1193" s="27" t="s">
        <v>557</v>
      </c>
      <c r="H1193" s="28" t="s">
        <v>3953</v>
      </c>
      <c r="I1193" s="29">
        <v>0.0</v>
      </c>
      <c r="J1193" s="27" t="s">
        <v>3954</v>
      </c>
      <c r="K1193" s="30" t="s">
        <v>569</v>
      </c>
      <c r="L1193" s="255" t="s">
        <v>569</v>
      </c>
      <c r="M1193" s="31"/>
      <c r="N1193" s="78" t="s">
        <v>654</v>
      </c>
      <c r="O1193" s="264" t="s">
        <v>654</v>
      </c>
      <c r="P1193" s="35" t="s">
        <v>45</v>
      </c>
      <c r="Q1193" s="35" t="s">
        <v>45</v>
      </c>
      <c r="R1193" s="35" t="s">
        <v>45</v>
      </c>
      <c r="S1193" s="35" t="s">
        <v>45</v>
      </c>
      <c r="T1193" s="35" t="s">
        <v>45</v>
      </c>
      <c r="U1193" s="35" t="s">
        <v>45</v>
      </c>
      <c r="V1193" s="65" t="s">
        <v>45</v>
      </c>
      <c r="W1193" s="35" t="s">
        <v>46</v>
      </c>
      <c r="X1193" s="35" t="s">
        <v>46</v>
      </c>
      <c r="Y1193" s="35" t="s">
        <v>46</v>
      </c>
      <c r="Z1193" s="38" t="str">
        <f t="array" ref="Z1193">IFERROR(xlookup(C:C,'Follow up.1'!A:A,'Follow up.1'!AF:AF),"-")</f>
        <v> 6/25</v>
      </c>
      <c r="AA1193" s="32" t="s">
        <v>331</v>
      </c>
      <c r="AB1193" s="32"/>
      <c r="AC1193" s="32"/>
      <c r="AD1193" s="32"/>
      <c r="AE1193" s="32"/>
      <c r="AF1193" s="32"/>
      <c r="AG1193" s="32"/>
      <c r="AH1193" s="32"/>
      <c r="AI1193" s="31"/>
      <c r="AJ1193" s="31"/>
      <c r="AK1193" s="31"/>
      <c r="AL1193" s="31"/>
      <c r="AM1193" s="31"/>
      <c r="AN1193" s="39" t="str">
        <f t="array" ref="AN1193">IFNA(TEXT(XLOOKUP(C:C,'Follow up.2'!B:B,'Follow up.2'!AF:AF),if(left(B1193,1)="3","x", "mm/yyyy")), "-")</f>
        <v/>
      </c>
      <c r="AO1193" s="31"/>
      <c r="AP1193" s="27"/>
      <c r="AQ1193" s="3"/>
      <c r="AR1193" s="3"/>
      <c r="AS1193" s="3"/>
      <c r="AT1193" s="3"/>
      <c r="AU1193" s="3"/>
      <c r="AV1193" s="3"/>
      <c r="AW1193" s="13"/>
      <c r="AX1193" s="13"/>
      <c r="AY1193" s="13"/>
      <c r="AZ1193" s="13"/>
      <c r="BA1193" s="13"/>
      <c r="BB1193" s="13"/>
      <c r="BC1193" s="13"/>
      <c r="BD1193" s="13"/>
      <c r="BE1193" s="13"/>
      <c r="BF1193" s="13"/>
      <c r="BG1193" s="13"/>
      <c r="BH1193" s="13"/>
      <c r="BI1193" s="13"/>
    </row>
    <row r="1194" ht="12.75" customHeight="1">
      <c r="A1194" s="1"/>
      <c r="B1194" s="1" t="str">
        <f t="array" ref="B1194">ifna(iferror(xlookup(C:C,'1000'!A:A,'1000'!D:D),iferror(xlookup(C:C,'2000'!A:A,'2000'!D:D),xlookup(C:C,'3000'!A:A,'3000'!D:D))),"-")</f>
        <v>-</v>
      </c>
      <c r="C1194" s="26">
        <v>623.0</v>
      </c>
      <c r="D1194" s="27" t="s">
        <v>4336</v>
      </c>
      <c r="E1194" s="27" t="s">
        <v>4271</v>
      </c>
      <c r="F1194" s="27" t="s">
        <v>117</v>
      </c>
      <c r="G1194" s="27" t="s">
        <v>557</v>
      </c>
      <c r="H1194" s="28" t="s">
        <v>4337</v>
      </c>
      <c r="I1194" s="29" t="s">
        <v>4338</v>
      </c>
      <c r="J1194" s="27" t="s">
        <v>4338</v>
      </c>
      <c r="K1194" s="30" t="s">
        <v>392</v>
      </c>
      <c r="L1194" s="255" t="s">
        <v>392</v>
      </c>
      <c r="M1194" s="51" t="s">
        <v>895</v>
      </c>
      <c r="N1194" s="204" t="s">
        <v>58</v>
      </c>
      <c r="O1194" s="259" t="s">
        <v>58</v>
      </c>
      <c r="P1194" s="35"/>
      <c r="Q1194" s="35"/>
      <c r="R1194" s="35"/>
      <c r="S1194" s="35"/>
      <c r="T1194" s="35"/>
      <c r="U1194" s="35"/>
      <c r="V1194" s="35"/>
      <c r="W1194" s="35"/>
      <c r="X1194" s="35"/>
      <c r="Y1194" s="35"/>
      <c r="Z1194" s="38" t="str">
        <f t="array" ref="Z1194">IFERROR(xlookup(C:C,'Follow up.1'!A:A,'Follow up.1'!AF:AF),"-")</f>
        <v>-</v>
      </c>
      <c r="AA1194" s="31"/>
      <c r="AB1194" s="31"/>
      <c r="AC1194" s="31"/>
      <c r="AD1194" s="31"/>
      <c r="AE1194" s="31"/>
      <c r="AF1194" s="31"/>
      <c r="AG1194" s="31"/>
      <c r="AH1194" s="31"/>
      <c r="AI1194" s="31"/>
      <c r="AJ1194" s="31"/>
      <c r="AK1194" s="31"/>
      <c r="AL1194" s="31"/>
      <c r="AM1194" s="31"/>
      <c r="AN1194" s="39" t="str">
        <f t="array" ref="AN1194">IFNA(TEXT(XLOOKUP(C:C,'Follow up.2'!B:B,'Follow up.2'!AF:AF),if(left(B1194,1)="3","x", "mm/yyyy")), "-")</f>
        <v>-</v>
      </c>
      <c r="AO1194" s="31"/>
      <c r="AP1194" s="27"/>
      <c r="AQ1194" s="3"/>
      <c r="AR1194" s="3"/>
      <c r="AS1194" s="3"/>
      <c r="AT1194" s="3"/>
      <c r="AU1194" s="3"/>
      <c r="AV1194" s="3"/>
      <c r="AW1194" s="3"/>
      <c r="AX1194" s="3"/>
      <c r="AY1194" s="3"/>
      <c r="AZ1194" s="3"/>
      <c r="BA1194" s="3"/>
      <c r="BB1194" s="3"/>
      <c r="BC1194" s="3"/>
      <c r="BD1194" s="3"/>
      <c r="BE1194" s="3"/>
      <c r="BF1194" s="3"/>
      <c r="BG1194" s="3"/>
      <c r="BH1194" s="3"/>
      <c r="BI1194" s="3"/>
    </row>
    <row r="1195" ht="12.75" customHeight="1">
      <c r="A1195" s="1"/>
      <c r="B1195" s="1" t="str">
        <f t="array" ref="B1195">ifna(iferror(xlookup(C:C,'1000'!A:A,'1000'!D:D),iferror(xlookup(C:C,'2000'!A:A,'2000'!D:D),xlookup(C:C,'3000'!A:A,'3000'!D:D))),"-")</f>
        <v>-</v>
      </c>
      <c r="C1195" s="26">
        <v>637.0</v>
      </c>
      <c r="D1195" s="27" t="s">
        <v>642</v>
      </c>
      <c r="E1195" s="27" t="s">
        <v>241</v>
      </c>
      <c r="F1195" s="27" t="s">
        <v>117</v>
      </c>
      <c r="G1195" s="27" t="s">
        <v>557</v>
      </c>
      <c r="H1195" s="28" t="s">
        <v>4339</v>
      </c>
      <c r="I1195" s="29">
        <v>0.0</v>
      </c>
      <c r="J1195" s="27" t="s">
        <v>3798</v>
      </c>
      <c r="K1195" s="30" t="s">
        <v>569</v>
      </c>
      <c r="L1195" s="255" t="s">
        <v>569</v>
      </c>
      <c r="M1195" s="31"/>
      <c r="N1195" s="204" t="s">
        <v>58</v>
      </c>
      <c r="O1195" s="259" t="s">
        <v>58</v>
      </c>
      <c r="P1195" s="35"/>
      <c r="Q1195" s="35"/>
      <c r="R1195" s="35"/>
      <c r="S1195" s="35"/>
      <c r="T1195" s="35"/>
      <c r="U1195" s="35"/>
      <c r="V1195" s="35"/>
      <c r="W1195" s="35"/>
      <c r="X1195" s="35"/>
      <c r="Y1195" s="35"/>
      <c r="Z1195" s="38" t="str">
        <f t="array" ref="Z1195">IFERROR(xlookup(C:C,'Follow up.1'!A:A,'Follow up.1'!AF:AF),"-")</f>
        <v>-</v>
      </c>
      <c r="AA1195" s="31"/>
      <c r="AB1195" s="31"/>
      <c r="AC1195" s="31"/>
      <c r="AD1195" s="31"/>
      <c r="AE1195" s="31"/>
      <c r="AF1195" s="31"/>
      <c r="AG1195" s="31"/>
      <c r="AH1195" s="31"/>
      <c r="AI1195" s="31"/>
      <c r="AJ1195" s="31"/>
      <c r="AK1195" s="31"/>
      <c r="AL1195" s="31"/>
      <c r="AM1195" s="31"/>
      <c r="AN1195" s="39" t="str">
        <f t="array" ref="AN1195">IFNA(TEXT(XLOOKUP(C:C,'Follow up.2'!B:B,'Follow up.2'!AF:AF),if(left(B1195,1)="3","x", "mm/yyyy")), "-")</f>
        <v>-</v>
      </c>
      <c r="AO1195" s="31"/>
      <c r="AP1195" s="27"/>
      <c r="AQ1195" s="3"/>
      <c r="AR1195" s="3"/>
      <c r="AS1195" s="3"/>
      <c r="AT1195" s="3"/>
      <c r="AU1195" s="3"/>
      <c r="AV1195" s="3"/>
      <c r="AW1195" s="3"/>
      <c r="AX1195" s="3"/>
      <c r="AY1195" s="3"/>
      <c r="AZ1195" s="3"/>
      <c r="BA1195" s="3"/>
      <c r="BB1195" s="3"/>
      <c r="BC1195" s="3"/>
      <c r="BD1195" s="3"/>
      <c r="BE1195" s="3"/>
      <c r="BF1195" s="3"/>
      <c r="BG1195" s="3"/>
      <c r="BH1195" s="3"/>
      <c r="BI1195" s="3"/>
    </row>
    <row r="1196" ht="12.75" customHeight="1">
      <c r="A1196" s="1"/>
      <c r="B1196" s="1" t="str">
        <f t="array" ref="B1196">ifna(iferror(xlookup(C:C,'1000'!A:A,'1000'!D:D),iferror(xlookup(C:C,'2000'!A:A,'2000'!D:D),xlookup(C:C,'3000'!A:A,'3000'!D:D))),"-")</f>
        <v>-</v>
      </c>
      <c r="C1196" s="26">
        <v>777.0</v>
      </c>
      <c r="D1196" s="27" t="s">
        <v>233</v>
      </c>
      <c r="E1196" s="27" t="s">
        <v>4340</v>
      </c>
      <c r="F1196" s="27" t="s">
        <v>117</v>
      </c>
      <c r="G1196" s="27" t="s">
        <v>557</v>
      </c>
      <c r="H1196" s="28" t="s">
        <v>235</v>
      </c>
      <c r="I1196" s="29">
        <v>0.0</v>
      </c>
      <c r="J1196" s="27" t="s">
        <v>236</v>
      </c>
      <c r="K1196" s="30" t="s">
        <v>42</v>
      </c>
      <c r="L1196" s="250" t="s">
        <v>42</v>
      </c>
      <c r="M1196" s="51" t="s">
        <v>895</v>
      </c>
      <c r="N1196" s="204" t="s">
        <v>58</v>
      </c>
      <c r="O1196" s="259" t="s">
        <v>58</v>
      </c>
      <c r="P1196" s="66"/>
      <c r="Q1196" s="66"/>
      <c r="R1196" s="66"/>
      <c r="S1196" s="66"/>
      <c r="T1196" s="66"/>
      <c r="U1196" s="66"/>
      <c r="V1196" s="66"/>
      <c r="W1196" s="66"/>
      <c r="X1196" s="66"/>
      <c r="Y1196" s="66"/>
      <c r="Z1196" s="38" t="str">
        <f t="array" ref="Z1196">IFERROR(xlookup(C:C,'Follow up.1'!A:A,'Follow up.1'!AF:AF),"-")</f>
        <v>-</v>
      </c>
      <c r="AA1196" s="27"/>
      <c r="AB1196" s="27"/>
      <c r="AC1196" s="27"/>
      <c r="AD1196" s="27"/>
      <c r="AE1196" s="27"/>
      <c r="AF1196" s="27"/>
      <c r="AG1196" s="27"/>
      <c r="AH1196" s="27"/>
      <c r="AI1196" s="27"/>
      <c r="AJ1196" s="27"/>
      <c r="AK1196" s="27"/>
      <c r="AL1196" s="27"/>
      <c r="AM1196" s="27"/>
      <c r="AN1196" s="39" t="str">
        <f t="array" ref="AN1196">IFNA(TEXT(XLOOKUP(C:C,'Follow up.2'!B:B,'Follow up.2'!AF:AF),if(left(B1196,1)="3","x", "mm/yyyy")), "-")</f>
        <v>-</v>
      </c>
      <c r="AO1196" s="27"/>
      <c r="AP1196" s="27"/>
      <c r="AQ1196" s="3"/>
      <c r="AR1196" s="3"/>
      <c r="AS1196" s="3"/>
      <c r="AT1196" s="3"/>
      <c r="AU1196" s="3"/>
      <c r="AV1196" s="3"/>
      <c r="AW1196" s="3"/>
      <c r="AX1196" s="3"/>
      <c r="AY1196" s="3"/>
      <c r="AZ1196" s="3"/>
      <c r="BA1196" s="3"/>
      <c r="BB1196" s="3"/>
      <c r="BC1196" s="3"/>
      <c r="BD1196" s="3"/>
      <c r="BE1196" s="3"/>
      <c r="BF1196" s="3"/>
      <c r="BG1196" s="3"/>
      <c r="BH1196" s="3"/>
      <c r="BI1196" s="3"/>
    </row>
    <row r="1197" ht="12.75" customHeight="1">
      <c r="A1197" s="1"/>
      <c r="B1197" s="1" t="str">
        <f t="array" ref="B1197">ifna(iferror(xlookup(C:C,'1000'!A:A,'1000'!D:D),iferror(xlookup(C:C,'2000'!A:A,'2000'!D:D),xlookup(C:C,'3000'!A:A,'3000'!D:D))),"-")</f>
        <v>-</v>
      </c>
      <c r="C1197" s="26">
        <v>796.0</v>
      </c>
      <c r="D1197" s="27" t="s">
        <v>4084</v>
      </c>
      <c r="E1197" s="27" t="s">
        <v>4341</v>
      </c>
      <c r="F1197" s="27" t="s">
        <v>117</v>
      </c>
      <c r="G1197" s="27" t="s">
        <v>557</v>
      </c>
      <c r="H1197" s="28" t="s">
        <v>4342</v>
      </c>
      <c r="I1197" s="29">
        <v>0.0</v>
      </c>
      <c r="J1197" s="27" t="s">
        <v>4343</v>
      </c>
      <c r="K1197" s="30" t="s">
        <v>4344</v>
      </c>
      <c r="L1197" s="269" t="s">
        <v>4344</v>
      </c>
      <c r="M1197" s="31"/>
      <c r="N1197" s="204" t="s">
        <v>58</v>
      </c>
      <c r="O1197" s="259" t="s">
        <v>58</v>
      </c>
      <c r="P1197" s="35"/>
      <c r="Q1197" s="35"/>
      <c r="R1197" s="35"/>
      <c r="S1197" s="35"/>
      <c r="T1197" s="35"/>
      <c r="U1197" s="35"/>
      <c r="V1197" s="35"/>
      <c r="W1197" s="35"/>
      <c r="X1197" s="35"/>
      <c r="Y1197" s="35"/>
      <c r="Z1197" s="38" t="str">
        <f t="array" ref="Z1197">IFERROR(xlookup(C:C,'Follow up.1'!A:A,'Follow up.1'!AF:AF),"-")</f>
        <v>-</v>
      </c>
      <c r="AA1197" s="31"/>
      <c r="AB1197" s="31"/>
      <c r="AC1197" s="31"/>
      <c r="AD1197" s="31"/>
      <c r="AE1197" s="31"/>
      <c r="AF1197" s="31"/>
      <c r="AG1197" s="31"/>
      <c r="AH1197" s="31"/>
      <c r="AI1197" s="31"/>
      <c r="AJ1197" s="31"/>
      <c r="AK1197" s="31"/>
      <c r="AL1197" s="31"/>
      <c r="AM1197" s="31"/>
      <c r="AN1197" s="39" t="str">
        <f t="array" ref="AN1197">IFNA(TEXT(XLOOKUP(C:C,'Follow up.2'!B:B,'Follow up.2'!AF:AF),if(left(B1197,1)="3","x", "mm/yyyy")), "-")</f>
        <v>-</v>
      </c>
      <c r="AO1197" s="31"/>
      <c r="AP1197" s="27"/>
      <c r="AQ1197" s="3"/>
      <c r="AR1197" s="3"/>
      <c r="AS1197" s="3"/>
      <c r="AT1197" s="3"/>
      <c r="AU1197" s="3"/>
      <c r="AV1197" s="3"/>
      <c r="AW1197" s="3"/>
      <c r="AX1197" s="3"/>
      <c r="AY1197" s="3"/>
      <c r="AZ1197" s="3"/>
      <c r="BA1197" s="3"/>
      <c r="BB1197" s="3"/>
      <c r="BC1197" s="3"/>
      <c r="BD1197" s="3"/>
      <c r="BE1197" s="3"/>
      <c r="BF1197" s="3"/>
      <c r="BG1197" s="3"/>
      <c r="BH1197" s="3"/>
      <c r="BI1197" s="3"/>
    </row>
    <row r="1198" ht="12.75" customHeight="1">
      <c r="A1198" s="1"/>
      <c r="B1198" s="1" t="str">
        <f t="array" ref="B1198">ifna(iferror(xlookup(C:C,'1000'!A:A,'1000'!D:D),iferror(xlookup(C:C,'2000'!A:A,'2000'!D:D),xlookup(C:C,'3000'!A:A,'3000'!D:D))),"-")</f>
        <v>-</v>
      </c>
      <c r="C1198" s="26">
        <v>872.0</v>
      </c>
      <c r="D1198" s="27" t="s">
        <v>4345</v>
      </c>
      <c r="E1198" s="27" t="s">
        <v>4346</v>
      </c>
      <c r="F1198" s="27" t="s">
        <v>117</v>
      </c>
      <c r="G1198" s="27" t="s">
        <v>557</v>
      </c>
      <c r="H1198" s="28" t="s">
        <v>4347</v>
      </c>
      <c r="I1198" s="29" t="s">
        <v>4348</v>
      </c>
      <c r="J1198" s="27" t="s">
        <v>4348</v>
      </c>
      <c r="K1198" s="30" t="s">
        <v>42</v>
      </c>
      <c r="L1198" s="250" t="s">
        <v>42</v>
      </c>
      <c r="M1198" s="51" t="s">
        <v>895</v>
      </c>
      <c r="N1198" s="204" t="s">
        <v>58</v>
      </c>
      <c r="O1198" s="259" t="s">
        <v>58</v>
      </c>
      <c r="P1198" s="66"/>
      <c r="Q1198" s="66"/>
      <c r="R1198" s="66"/>
      <c r="S1198" s="66"/>
      <c r="T1198" s="66"/>
      <c r="U1198" s="66"/>
      <c r="V1198" s="66"/>
      <c r="W1198" s="66"/>
      <c r="X1198" s="66"/>
      <c r="Y1198" s="66"/>
      <c r="Z1198" s="38" t="str">
        <f t="array" ref="Z1198">IFERROR(xlookup(C:C,'Follow up.1'!A:A,'Follow up.1'!AF:AF),"-")</f>
        <v>-</v>
      </c>
      <c r="AA1198" s="27"/>
      <c r="AB1198" s="27"/>
      <c r="AC1198" s="27"/>
      <c r="AD1198" s="27"/>
      <c r="AE1198" s="27"/>
      <c r="AF1198" s="27"/>
      <c r="AG1198" s="27"/>
      <c r="AH1198" s="27"/>
      <c r="AI1198" s="27"/>
      <c r="AJ1198" s="27"/>
      <c r="AK1198" s="27"/>
      <c r="AL1198" s="27"/>
      <c r="AM1198" s="27"/>
      <c r="AN1198" s="39" t="str">
        <f t="array" ref="AN1198">IFNA(TEXT(XLOOKUP(C:C,'Follow up.2'!B:B,'Follow up.2'!AF:AF),if(left(B1198,1)="3","x", "mm/yyyy")), "-")</f>
        <v>-</v>
      </c>
      <c r="AO1198" s="27"/>
      <c r="AP1198" s="27"/>
      <c r="AQ1198" s="3"/>
      <c r="AR1198" s="3"/>
      <c r="AS1198" s="3"/>
      <c r="AT1198" s="3"/>
      <c r="AU1198" s="3"/>
      <c r="AV1198" s="3"/>
      <c r="AW1198" s="3"/>
      <c r="AX1198" s="3"/>
      <c r="AY1198" s="3"/>
      <c r="AZ1198" s="3"/>
      <c r="BA1198" s="3"/>
      <c r="BB1198" s="3"/>
      <c r="BC1198" s="3"/>
      <c r="BD1198" s="3"/>
      <c r="BE1198" s="3"/>
      <c r="BF1198" s="3"/>
      <c r="BG1198" s="3"/>
      <c r="BH1198" s="3"/>
      <c r="BI1198" s="3"/>
    </row>
    <row r="1199" ht="12.75" customHeight="1">
      <c r="A1199" s="1"/>
      <c r="B1199" s="1" t="str">
        <f t="array" ref="B1199">ifna(iferror(xlookup(C:C,'1000'!A:A,'1000'!D:D),iferror(xlookup(C:C,'2000'!A:A,'2000'!D:D),xlookup(C:C,'3000'!A:A,'3000'!D:D))),"-")</f>
        <v>-</v>
      </c>
      <c r="C1199" s="26">
        <v>910.0</v>
      </c>
      <c r="D1199" s="27" t="s">
        <v>4349</v>
      </c>
      <c r="E1199" s="27" t="s">
        <v>1073</v>
      </c>
      <c r="F1199" s="27" t="s">
        <v>117</v>
      </c>
      <c r="G1199" s="27" t="s">
        <v>557</v>
      </c>
      <c r="H1199" s="28" t="s">
        <v>4350</v>
      </c>
      <c r="I1199" s="29">
        <v>0.0</v>
      </c>
      <c r="J1199" s="27" t="s">
        <v>4351</v>
      </c>
      <c r="K1199" s="30" t="s">
        <v>42</v>
      </c>
      <c r="L1199" s="250" t="s">
        <v>42</v>
      </c>
      <c r="M1199" s="51" t="s">
        <v>895</v>
      </c>
      <c r="N1199" s="204" t="s">
        <v>58</v>
      </c>
      <c r="O1199" s="259" t="s">
        <v>58</v>
      </c>
      <c r="P1199" s="66"/>
      <c r="Q1199" s="66"/>
      <c r="R1199" s="66"/>
      <c r="S1199" s="66"/>
      <c r="T1199" s="66"/>
      <c r="U1199" s="66"/>
      <c r="V1199" s="66"/>
      <c r="W1199" s="66"/>
      <c r="X1199" s="66"/>
      <c r="Y1199" s="66"/>
      <c r="Z1199" s="38" t="str">
        <f t="array" ref="Z1199">IFERROR(xlookup(C:C,'Follow up.1'!A:A,'Follow up.1'!AF:AF),"-")</f>
        <v>-</v>
      </c>
      <c r="AA1199" s="27"/>
      <c r="AB1199" s="27"/>
      <c r="AC1199" s="27"/>
      <c r="AD1199" s="27"/>
      <c r="AE1199" s="27"/>
      <c r="AF1199" s="27"/>
      <c r="AG1199" s="27"/>
      <c r="AH1199" s="27"/>
      <c r="AI1199" s="27"/>
      <c r="AJ1199" s="27"/>
      <c r="AK1199" s="27"/>
      <c r="AL1199" s="27"/>
      <c r="AM1199" s="27"/>
      <c r="AN1199" s="39" t="str">
        <f t="array" ref="AN1199">IFNA(TEXT(XLOOKUP(C:C,'Follow up.2'!B:B,'Follow up.2'!AF:AF),if(left(B1199,1)="3","x", "mm/yyyy")), "-")</f>
        <v>-</v>
      </c>
      <c r="AO1199" s="27"/>
      <c r="AP1199" s="27"/>
      <c r="AQ1199" s="3"/>
      <c r="AR1199" s="3"/>
      <c r="AS1199" s="3"/>
      <c r="AT1199" s="3"/>
      <c r="AU1199" s="3"/>
      <c r="AV1199" s="3"/>
      <c r="AW1199" s="3"/>
      <c r="AX1199" s="3"/>
      <c r="AY1199" s="3"/>
      <c r="AZ1199" s="3"/>
      <c r="BA1199" s="3"/>
      <c r="BB1199" s="3"/>
      <c r="BC1199" s="3"/>
      <c r="BD1199" s="3"/>
      <c r="BE1199" s="3"/>
      <c r="BF1199" s="3"/>
      <c r="BG1199" s="3"/>
      <c r="BH1199" s="3"/>
      <c r="BI1199" s="3"/>
    </row>
    <row r="1200" ht="12.75" customHeight="1">
      <c r="A1200" s="1"/>
      <c r="B1200" s="1" t="str">
        <f t="array" ref="B1200">ifna(iferror(xlookup(C:C,'1000'!A:A,'1000'!D:D),iferror(xlookup(C:C,'2000'!A:A,'2000'!D:D),xlookup(C:C,'3000'!A:A,'3000'!D:D))),"-")</f>
        <v>-</v>
      </c>
      <c r="C1200" s="26">
        <v>933.0</v>
      </c>
      <c r="D1200" s="27" t="s">
        <v>4352</v>
      </c>
      <c r="E1200" s="27" t="s">
        <v>4353</v>
      </c>
      <c r="F1200" s="27" t="s">
        <v>117</v>
      </c>
      <c r="G1200" s="27" t="s">
        <v>557</v>
      </c>
      <c r="H1200" s="28" t="s">
        <v>4354</v>
      </c>
      <c r="I1200" s="29" t="s">
        <v>2995</v>
      </c>
      <c r="J1200" s="27" t="s">
        <v>4355</v>
      </c>
      <c r="K1200" s="30" t="s">
        <v>42</v>
      </c>
      <c r="L1200" s="255" t="s">
        <v>42</v>
      </c>
      <c r="M1200" s="51" t="s">
        <v>895</v>
      </c>
      <c r="N1200" s="204" t="s">
        <v>58</v>
      </c>
      <c r="O1200" s="259" t="s">
        <v>58</v>
      </c>
      <c r="P1200" s="35" t="s">
        <v>45</v>
      </c>
      <c r="Q1200" s="35" t="s">
        <v>45</v>
      </c>
      <c r="R1200" s="35" t="s">
        <v>45</v>
      </c>
      <c r="S1200" s="35"/>
      <c r="T1200" s="35"/>
      <c r="U1200" s="35"/>
      <c r="V1200" s="35"/>
      <c r="W1200" s="35"/>
      <c r="X1200" s="35"/>
      <c r="Y1200" s="35"/>
      <c r="Z1200" s="38" t="str">
        <f t="array" ref="Z1200">IFERROR(xlookup(C:C,'Follow up.1'!A:A,'Follow up.1'!AF:AF),"-")</f>
        <v>-</v>
      </c>
      <c r="AA1200" s="31"/>
      <c r="AB1200" s="31"/>
      <c r="AC1200" s="31"/>
      <c r="AD1200" s="31"/>
      <c r="AE1200" s="31"/>
      <c r="AF1200" s="31"/>
      <c r="AG1200" s="31"/>
      <c r="AH1200" s="31"/>
      <c r="AI1200" s="31"/>
      <c r="AJ1200" s="31"/>
      <c r="AK1200" s="31"/>
      <c r="AL1200" s="31"/>
      <c r="AM1200" s="31"/>
      <c r="AN1200" s="39" t="str">
        <f t="array" ref="AN1200">IFNA(TEXT(XLOOKUP(C:C,'Follow up.2'!B:B,'Follow up.2'!AF:AF),if(left(B1200,1)="3","x", "mm/yyyy")), "-")</f>
        <v>-</v>
      </c>
      <c r="AO1200" s="31"/>
      <c r="AP1200" s="27"/>
      <c r="AQ1200" s="3"/>
      <c r="AR1200" s="3"/>
      <c r="AS1200" s="3"/>
      <c r="AT1200" s="3"/>
      <c r="AU1200" s="3"/>
      <c r="AV1200" s="3"/>
      <c r="AW1200" s="3"/>
      <c r="AX1200" s="3"/>
      <c r="AY1200" s="3"/>
      <c r="AZ1200" s="3"/>
      <c r="BA1200" s="3"/>
      <c r="BB1200" s="3"/>
      <c r="BC1200" s="3"/>
      <c r="BD1200" s="3"/>
      <c r="BE1200" s="3"/>
      <c r="BF1200" s="3"/>
      <c r="BG1200" s="3"/>
      <c r="BH1200" s="3"/>
      <c r="BI1200" s="3"/>
    </row>
    <row r="1201" ht="12.75" customHeight="1">
      <c r="A1201" s="1"/>
      <c r="B1201" s="1" t="str">
        <f t="array" ref="B1201">ifna(iferror(xlookup(C:C,'1000'!A:A,'1000'!D:D),iferror(xlookup(C:C,'2000'!A:A,'2000'!D:D),xlookup(C:C,'3000'!A:A,'3000'!D:D))),"-")</f>
        <v>-</v>
      </c>
      <c r="C1201" s="26">
        <v>966.0</v>
      </c>
      <c r="D1201" s="27" t="s">
        <v>1030</v>
      </c>
      <c r="E1201" s="27" t="s">
        <v>4356</v>
      </c>
      <c r="F1201" s="27" t="s">
        <v>117</v>
      </c>
      <c r="G1201" s="27" t="s">
        <v>557</v>
      </c>
      <c r="H1201" s="28" t="s">
        <v>4357</v>
      </c>
      <c r="I1201" s="29" t="s">
        <v>4358</v>
      </c>
      <c r="J1201" s="27" t="s">
        <v>4358</v>
      </c>
      <c r="K1201" s="30" t="s">
        <v>42</v>
      </c>
      <c r="L1201" s="250" t="s">
        <v>42</v>
      </c>
      <c r="M1201" s="51" t="s">
        <v>895</v>
      </c>
      <c r="N1201" s="204" t="s">
        <v>58</v>
      </c>
      <c r="O1201" s="259" t="s">
        <v>58</v>
      </c>
      <c r="P1201" s="66"/>
      <c r="Q1201" s="66"/>
      <c r="R1201" s="66"/>
      <c r="S1201" s="66"/>
      <c r="T1201" s="66"/>
      <c r="U1201" s="66"/>
      <c r="V1201" s="66"/>
      <c r="W1201" s="66"/>
      <c r="X1201" s="66"/>
      <c r="Y1201" s="66"/>
      <c r="Z1201" s="38" t="str">
        <f t="array" ref="Z1201">IFERROR(xlookup(C:C,'Follow up.1'!A:A,'Follow up.1'!AF:AF),"-")</f>
        <v>-</v>
      </c>
      <c r="AA1201" s="27"/>
      <c r="AB1201" s="27"/>
      <c r="AC1201" s="27"/>
      <c r="AD1201" s="27"/>
      <c r="AE1201" s="27"/>
      <c r="AF1201" s="27"/>
      <c r="AG1201" s="27"/>
      <c r="AH1201" s="27"/>
      <c r="AI1201" s="27"/>
      <c r="AJ1201" s="27"/>
      <c r="AK1201" s="27"/>
      <c r="AL1201" s="27"/>
      <c r="AM1201" s="27"/>
      <c r="AN1201" s="39" t="str">
        <f t="array" ref="AN1201">IFNA(TEXT(XLOOKUP(C:C,'Follow up.2'!B:B,'Follow up.2'!AF:AF),if(left(B1201,1)="3","x", "mm/yyyy")), "-")</f>
        <v>-</v>
      </c>
      <c r="AO1201" s="27"/>
      <c r="AP1201" s="27"/>
      <c r="AQ1201" s="3"/>
      <c r="AR1201" s="3"/>
      <c r="AS1201" s="3"/>
      <c r="AT1201" s="3"/>
      <c r="AU1201" s="3"/>
      <c r="AV1201" s="3"/>
      <c r="AW1201" s="3"/>
      <c r="AX1201" s="3"/>
      <c r="AY1201" s="3"/>
      <c r="AZ1201" s="3"/>
      <c r="BA1201" s="3"/>
      <c r="BB1201" s="3"/>
      <c r="BC1201" s="3"/>
      <c r="BD1201" s="3"/>
      <c r="BE1201" s="3"/>
      <c r="BF1201" s="3"/>
      <c r="BG1201" s="3"/>
      <c r="BH1201" s="3"/>
      <c r="BI1201" s="3"/>
    </row>
    <row r="1202" ht="12.75" customHeight="1">
      <c r="A1202" s="1"/>
      <c r="B1202" s="1" t="str">
        <f t="array" ref="B1202">ifna(iferror(xlookup(C:C,'1000'!A:A,'1000'!D:D),iferror(xlookup(C:C,'2000'!A:A,'2000'!D:D),xlookup(C:C,'3000'!A:A,'3000'!D:D))),"-")</f>
        <v>-</v>
      </c>
      <c r="C1202" s="26">
        <v>1080.0</v>
      </c>
      <c r="D1202" s="27" t="s">
        <v>4359</v>
      </c>
      <c r="E1202" s="27" t="s">
        <v>4360</v>
      </c>
      <c r="F1202" s="27" t="s">
        <v>4361</v>
      </c>
      <c r="G1202" s="27" t="s">
        <v>4362</v>
      </c>
      <c r="H1202" s="28" t="s">
        <v>4363</v>
      </c>
      <c r="I1202" s="29" t="s">
        <v>4364</v>
      </c>
      <c r="J1202" s="27" t="s">
        <v>4365</v>
      </c>
      <c r="K1202" s="30" t="s">
        <v>42</v>
      </c>
      <c r="L1202" s="255" t="s">
        <v>42</v>
      </c>
      <c r="M1202" s="51" t="s">
        <v>895</v>
      </c>
      <c r="N1202" s="204" t="s">
        <v>58</v>
      </c>
      <c r="O1202" s="259" t="s">
        <v>58</v>
      </c>
      <c r="P1202" s="35" t="s">
        <v>76</v>
      </c>
      <c r="Q1202" s="35" t="s">
        <v>106</v>
      </c>
      <c r="R1202" s="35" t="s">
        <v>106</v>
      </c>
      <c r="S1202" s="35"/>
      <c r="T1202" s="35"/>
      <c r="U1202" s="35"/>
      <c r="V1202" s="35"/>
      <c r="W1202" s="35"/>
      <c r="X1202" s="35"/>
      <c r="Y1202" s="35"/>
      <c r="Z1202" s="38" t="str">
        <f t="array" ref="Z1202">IFERROR(xlookup(C:C,'Follow up.1'!A:A,'Follow up.1'!AF:AF),"-")</f>
        <v>-</v>
      </c>
      <c r="AA1202" s="31"/>
      <c r="AB1202" s="31"/>
      <c r="AC1202" s="31"/>
      <c r="AD1202" s="31"/>
      <c r="AE1202" s="31"/>
      <c r="AF1202" s="31"/>
      <c r="AG1202" s="31"/>
      <c r="AH1202" s="31"/>
      <c r="AI1202" s="31"/>
      <c r="AJ1202" s="31"/>
      <c r="AK1202" s="31"/>
      <c r="AL1202" s="31"/>
      <c r="AM1202" s="31"/>
      <c r="AN1202" s="39" t="str">
        <f t="array" ref="AN1202">IFNA(TEXT(XLOOKUP(C:C,'Follow up.2'!B:B,'Follow up.2'!AF:AF), "mm/yyyy"), "-")</f>
        <v>-</v>
      </c>
      <c r="AO1202" s="31"/>
      <c r="AP1202" s="27"/>
      <c r="AQ1202" s="3"/>
      <c r="AR1202" s="3"/>
      <c r="AS1202" s="3"/>
      <c r="AT1202" s="3"/>
      <c r="AU1202" s="3"/>
      <c r="AV1202" s="3"/>
      <c r="AW1202" s="3"/>
      <c r="AX1202" s="3"/>
      <c r="AY1202" s="3"/>
      <c r="AZ1202" s="3"/>
      <c r="BA1202" s="3"/>
      <c r="BB1202" s="3"/>
      <c r="BC1202" s="3"/>
      <c r="BD1202" s="3"/>
      <c r="BE1202" s="3"/>
      <c r="BF1202" s="3"/>
      <c r="BG1202" s="3"/>
      <c r="BH1202" s="3"/>
      <c r="BI1202" s="3"/>
    </row>
    <row r="1203" ht="12.75" customHeight="1">
      <c r="A1203" s="1"/>
      <c r="B1203" s="1">
        <f t="array" ref="B1203">ifna(iferror(xlookup(C:C,'1000'!A:A,'1000'!D:D),iferror(xlookup(C:C,'2000'!A:A,'2000'!D:D),xlookup(C:C,'3000'!A:A,'3000'!D:D))),"-")</f>
        <v>2003</v>
      </c>
      <c r="C1203" s="52">
        <v>23.0</v>
      </c>
      <c r="D1203" s="53" t="s">
        <v>2492</v>
      </c>
      <c r="E1203" s="53" t="s">
        <v>4366</v>
      </c>
      <c r="F1203" s="27"/>
      <c r="G1203" s="53"/>
      <c r="H1203" s="28" t="s">
        <v>4367</v>
      </c>
      <c r="I1203" s="54" t="s">
        <v>4368</v>
      </c>
      <c r="J1203" s="93" t="s">
        <v>4369</v>
      </c>
      <c r="K1203" s="30"/>
      <c r="L1203" s="255"/>
      <c r="M1203" s="158" t="s">
        <v>4370</v>
      </c>
      <c r="N1203" s="78" t="s">
        <v>654</v>
      </c>
      <c r="O1203" s="263" t="s">
        <v>654</v>
      </c>
      <c r="P1203" s="35" t="s">
        <v>45</v>
      </c>
      <c r="Q1203" s="35" t="s">
        <v>45</v>
      </c>
      <c r="R1203" s="35" t="s">
        <v>45</v>
      </c>
      <c r="S1203" s="35" t="s">
        <v>45</v>
      </c>
      <c r="T1203" s="35" t="s">
        <v>45</v>
      </c>
      <c r="U1203" s="35" t="s">
        <v>45</v>
      </c>
      <c r="V1203" s="35" t="s">
        <v>45</v>
      </c>
      <c r="W1203" s="35" t="s">
        <v>45</v>
      </c>
      <c r="X1203" s="35" t="s">
        <v>45</v>
      </c>
      <c r="Y1203" s="35" t="s">
        <v>45</v>
      </c>
      <c r="Z1203" s="38" t="str">
        <f t="array" ref="Z1203">IFERROR(xlookup(C:C,'Follow up.1'!A:A,'Follow up.1'!AF:AF),"-")</f>
        <v> 10/24</v>
      </c>
      <c r="AA1203" s="31" t="s">
        <v>46</v>
      </c>
      <c r="AB1203" s="31" t="s">
        <v>45</v>
      </c>
      <c r="AC1203" s="31" t="s">
        <v>45</v>
      </c>
      <c r="AD1203" s="31" t="s">
        <v>46</v>
      </c>
      <c r="AE1203" s="32"/>
      <c r="AF1203" s="32" t="s">
        <v>45</v>
      </c>
      <c r="AG1203" s="32" t="s">
        <v>46</v>
      </c>
      <c r="AH1203" s="32"/>
      <c r="AI1203" s="32" t="s">
        <v>45</v>
      </c>
      <c r="AJ1203" s="32" t="s">
        <v>45</v>
      </c>
      <c r="AK1203" s="32" t="s">
        <v>45</v>
      </c>
      <c r="AL1203" s="32" t="s">
        <v>45</v>
      </c>
      <c r="AM1203" s="32" t="s">
        <v>121</v>
      </c>
      <c r="AN1203" s="39" t="str">
        <f t="array" ref="AN1203">IFNA(TEXT(XLOOKUP(C:C,'Follow up.2'!B:B,'Follow up.2'!AF:AF),if(left(B1203,1)="3","x", "mm/yyyy")), "-")</f>
        <v>04/2026</v>
      </c>
      <c r="AO1203" s="86" t="s">
        <v>56</v>
      </c>
      <c r="AP1203" s="27"/>
      <c r="AQ1203" s="3"/>
      <c r="AR1203" s="3"/>
      <c r="AS1203" s="3"/>
      <c r="AT1203" s="3"/>
      <c r="AU1203" s="3"/>
      <c r="AV1203" s="3"/>
      <c r="AW1203" s="3"/>
      <c r="AX1203" s="3"/>
      <c r="AY1203" s="3"/>
      <c r="AZ1203" s="3"/>
      <c r="BA1203" s="3"/>
      <c r="BB1203" s="3"/>
      <c r="BC1203" s="3"/>
      <c r="BD1203" s="3"/>
      <c r="BE1203" s="3"/>
      <c r="BF1203" s="3"/>
      <c r="BG1203" s="3"/>
      <c r="BH1203" s="3"/>
      <c r="BI1203" s="3"/>
    </row>
    <row r="1204" ht="12.75" customHeight="1">
      <c r="A1204" s="1"/>
      <c r="B1204" s="1">
        <f t="array" ref="B1204">ifna(iferror(xlookup(C:C,'1000'!A:A,'1000'!D:D),iferror(xlookup(C:C,'2000'!A:A,'2000'!D:D),xlookup(C:C,'3000'!A:A,'3000'!D:D))),"-")</f>
        <v>3003</v>
      </c>
      <c r="C1204" s="52">
        <v>145.0</v>
      </c>
      <c r="D1204" s="53" t="s">
        <v>4371</v>
      </c>
      <c r="E1204" s="53" t="s">
        <v>4372</v>
      </c>
      <c r="F1204" s="53"/>
      <c r="G1204" s="53"/>
      <c r="H1204" s="28">
        <v>0.0</v>
      </c>
      <c r="I1204" s="54" t="s">
        <v>4373</v>
      </c>
      <c r="J1204" s="53" t="s">
        <v>4374</v>
      </c>
      <c r="K1204" s="30"/>
      <c r="L1204" s="250"/>
      <c r="M1204" s="27"/>
      <c r="N1204" s="204" t="s">
        <v>284</v>
      </c>
      <c r="O1204" s="263" t="s">
        <v>654</v>
      </c>
      <c r="P1204" s="35" t="s">
        <v>44</v>
      </c>
      <c r="Q1204" s="35" t="s">
        <v>45</v>
      </c>
      <c r="R1204" s="35" t="s">
        <v>45</v>
      </c>
      <c r="S1204" s="35" t="s">
        <v>45</v>
      </c>
      <c r="T1204" s="35" t="s">
        <v>45</v>
      </c>
      <c r="U1204" s="35" t="s">
        <v>45</v>
      </c>
      <c r="V1204" s="66" t="s">
        <v>45</v>
      </c>
      <c r="W1204" s="35" t="s">
        <v>45</v>
      </c>
      <c r="X1204" s="35" t="s">
        <v>45</v>
      </c>
      <c r="Y1204" s="35" t="s">
        <v>45</v>
      </c>
      <c r="Z1204" s="38" t="str">
        <f t="array" ref="Z1204">IFERROR(xlookup(C:C,'Follow up.1'!A:A,'Follow up.1'!AF:AF),"-")</f>
        <v> 12/24</v>
      </c>
      <c r="AA1204" s="31" t="s">
        <v>45</v>
      </c>
      <c r="AB1204" s="31" t="s">
        <v>45</v>
      </c>
      <c r="AC1204" s="31" t="s">
        <v>45</v>
      </c>
      <c r="AD1204" s="31" t="s">
        <v>45</v>
      </c>
      <c r="AE1204" s="31"/>
      <c r="AF1204" s="31" t="s">
        <v>45</v>
      </c>
      <c r="AG1204" s="32" t="s">
        <v>87</v>
      </c>
      <c r="AH1204" s="32"/>
      <c r="AI1204" s="31" t="s">
        <v>86</v>
      </c>
      <c r="AJ1204" s="31" t="s">
        <v>86</v>
      </c>
      <c r="AK1204" s="31" t="s">
        <v>86</v>
      </c>
      <c r="AL1204" s="31" t="s">
        <v>46</v>
      </c>
      <c r="AM1204" s="32" t="s">
        <v>121</v>
      </c>
      <c r="AN1204" s="39" t="str">
        <f t="array" ref="AN1204">IFNA(TEXT(XLOOKUP(C:C,'Follow up.2'!B:B,'Follow up.2'!AF:AF),if(left(B1204,1)="3","x", "mm/yyyy")), "-")</f>
        <v>x</v>
      </c>
      <c r="AO1204" s="86" t="s">
        <v>654</v>
      </c>
      <c r="AP1204" s="27"/>
      <c r="AQ1204" s="3"/>
      <c r="AR1204" s="3"/>
      <c r="AS1204" s="3"/>
      <c r="AT1204" s="3"/>
      <c r="AU1204" s="3"/>
      <c r="AV1204" s="3"/>
      <c r="AW1204" s="3"/>
      <c r="AX1204" s="3"/>
      <c r="AY1204" s="3"/>
      <c r="AZ1204" s="3"/>
      <c r="BA1204" s="3"/>
      <c r="BB1204" s="3"/>
      <c r="BC1204" s="3"/>
      <c r="BD1204" s="3"/>
      <c r="BE1204" s="3"/>
      <c r="BF1204" s="3"/>
      <c r="BG1204" s="3"/>
      <c r="BH1204" s="3"/>
      <c r="BI1204" s="3"/>
    </row>
    <row r="1205" ht="12.75" customHeight="1">
      <c r="A1205" s="1"/>
      <c r="B1205" s="1">
        <f t="array" ref="B1205">ifna(iferror(xlookup(C:C,'1000'!A:A,'1000'!D:D),iferror(xlookup(C:C,'2000'!A:A,'2000'!D:D),xlookup(C:C,'3000'!A:A,'3000'!D:D))),"-")</f>
        <v>3011</v>
      </c>
      <c r="C1205" s="52">
        <v>214.0</v>
      </c>
      <c r="D1205" s="53" t="s">
        <v>4375</v>
      </c>
      <c r="E1205" s="53" t="s">
        <v>2756</v>
      </c>
      <c r="F1205" s="53"/>
      <c r="G1205" s="53"/>
      <c r="H1205" s="28">
        <v>0.0</v>
      </c>
      <c r="I1205" s="54">
        <v>0.0</v>
      </c>
      <c r="J1205" s="53" t="s">
        <v>4376</v>
      </c>
      <c r="K1205" s="30"/>
      <c r="L1205" s="250"/>
      <c r="M1205" s="27"/>
      <c r="N1205" s="78" t="s">
        <v>284</v>
      </c>
      <c r="O1205" s="268" t="s">
        <v>654</v>
      </c>
      <c r="P1205" s="35" t="s">
        <v>44</v>
      </c>
      <c r="Q1205" s="35" t="s">
        <v>44</v>
      </c>
      <c r="R1205" s="35" t="s">
        <v>45</v>
      </c>
      <c r="S1205" s="35" t="s">
        <v>45</v>
      </c>
      <c r="T1205" s="35" t="s">
        <v>45</v>
      </c>
      <c r="U1205" s="35" t="s">
        <v>45</v>
      </c>
      <c r="V1205" s="66" t="s">
        <v>45</v>
      </c>
      <c r="W1205" s="35" t="s">
        <v>45</v>
      </c>
      <c r="X1205" s="35" t="s">
        <v>45</v>
      </c>
      <c r="Y1205" s="35" t="s">
        <v>45</v>
      </c>
      <c r="Z1205" s="38" t="str">
        <f t="array" ref="Z1205">IFERROR(xlookup(C:C,'Follow up.1'!A:A,'Follow up.1'!AF:AF),"-")</f>
        <v> 12/24</v>
      </c>
      <c r="AA1205" s="31" t="s">
        <v>106</v>
      </c>
      <c r="AB1205" s="31" t="s">
        <v>106</v>
      </c>
      <c r="AC1205" s="31" t="s">
        <v>106</v>
      </c>
      <c r="AD1205" s="31" t="s">
        <v>106</v>
      </c>
      <c r="AE1205" s="31"/>
      <c r="AF1205" s="31" t="s">
        <v>56</v>
      </c>
      <c r="AG1205" s="32" t="s">
        <v>46</v>
      </c>
      <c r="AH1205" s="32"/>
      <c r="AI1205" s="31" t="s">
        <v>86</v>
      </c>
      <c r="AJ1205" s="31" t="s">
        <v>46</v>
      </c>
      <c r="AK1205" s="31" t="s">
        <v>46</v>
      </c>
      <c r="AL1205" s="31" t="s">
        <v>46</v>
      </c>
      <c r="AM1205" s="32" t="s">
        <v>121</v>
      </c>
      <c r="AN1205" s="39" t="str">
        <f t="array" ref="AN1205">IFNA(TEXT(XLOOKUP(C:C,'Follow up.2'!B:B,'Follow up.2'!AF:AF),if(left(B1205,1)="3","x", "mm/yyyy")), "-")</f>
        <v>x</v>
      </c>
      <c r="AO1205" s="95" t="s">
        <v>654</v>
      </c>
      <c r="AP1205" s="27"/>
      <c r="AQ1205" s="46"/>
      <c r="AR1205" s="3"/>
      <c r="AS1205" s="3"/>
      <c r="AT1205" s="3"/>
      <c r="AU1205" s="3"/>
      <c r="AV1205" s="3"/>
      <c r="AW1205" s="3"/>
      <c r="AX1205" s="3"/>
      <c r="AY1205" s="3"/>
      <c r="AZ1205" s="3"/>
      <c r="BA1205" s="3"/>
      <c r="BB1205" s="3"/>
      <c r="BC1205" s="3"/>
      <c r="BD1205" s="3"/>
      <c r="BE1205" s="3"/>
      <c r="BF1205" s="3"/>
      <c r="BG1205" s="3"/>
      <c r="BH1205" s="3"/>
      <c r="BI1205" s="3"/>
    </row>
    <row r="1206" ht="12.75" customHeight="1">
      <c r="A1206" s="1"/>
      <c r="B1206" s="1">
        <f t="array" ref="B1206">ifna(iferror(xlookup(C:C,'1000'!A:A,'1000'!D:D),iferror(xlookup(C:C,'2000'!A:A,'2000'!D:D),xlookup(C:C,'3000'!A:A,'3000'!D:D))),"-")</f>
        <v>3015</v>
      </c>
      <c r="C1206" s="52">
        <v>248.0</v>
      </c>
      <c r="D1206" s="53" t="s">
        <v>4377</v>
      </c>
      <c r="E1206" s="53" t="s">
        <v>4378</v>
      </c>
      <c r="F1206" s="53"/>
      <c r="G1206" s="53"/>
      <c r="H1206" s="28">
        <v>0.0</v>
      </c>
      <c r="I1206" s="54">
        <v>0.0</v>
      </c>
      <c r="J1206" s="53" t="s">
        <v>4379</v>
      </c>
      <c r="K1206" s="30"/>
      <c r="L1206" s="250"/>
      <c r="M1206" s="27"/>
      <c r="N1206" s="78" t="s">
        <v>4380</v>
      </c>
      <c r="O1206" s="263" t="s">
        <v>654</v>
      </c>
      <c r="P1206" s="35" t="s">
        <v>45</v>
      </c>
      <c r="Q1206" s="35" t="s">
        <v>45</v>
      </c>
      <c r="R1206" s="35" t="s">
        <v>45</v>
      </c>
      <c r="S1206" s="35" t="s">
        <v>45</v>
      </c>
      <c r="T1206" s="35" t="s">
        <v>45</v>
      </c>
      <c r="U1206" s="35" t="s">
        <v>45</v>
      </c>
      <c r="V1206" s="35" t="s">
        <v>45</v>
      </c>
      <c r="W1206" s="35" t="s">
        <v>45</v>
      </c>
      <c r="X1206" s="35" t="s">
        <v>45</v>
      </c>
      <c r="Y1206" s="35" t="s">
        <v>45</v>
      </c>
      <c r="Z1206" s="38" t="str">
        <f t="array" ref="Z1206">IFERROR(xlookup(C:C,'Follow up.1'!A:A,'Follow up.1'!AF:AF),"-")</f>
        <v> 12/24</v>
      </c>
      <c r="AA1206" s="31" t="s">
        <v>86</v>
      </c>
      <c r="AB1206" s="31" t="s">
        <v>76</v>
      </c>
      <c r="AC1206" s="31" t="s">
        <v>76</v>
      </c>
      <c r="AD1206" s="31" t="s">
        <v>45</v>
      </c>
      <c r="AE1206" s="31"/>
      <c r="AF1206" s="31" t="s">
        <v>45</v>
      </c>
      <c r="AG1206" s="32" t="s">
        <v>56</v>
      </c>
      <c r="AH1206" s="32"/>
      <c r="AI1206" s="32" t="s">
        <v>46</v>
      </c>
      <c r="AJ1206" s="32" t="s">
        <v>46</v>
      </c>
      <c r="AK1206" s="32" t="s">
        <v>46</v>
      </c>
      <c r="AL1206" s="31" t="s">
        <v>46</v>
      </c>
      <c r="AM1206" s="32" t="s">
        <v>121</v>
      </c>
      <c r="AN1206" s="39" t="str">
        <f t="array" ref="AN1206">IFNA(TEXT(XLOOKUP(C:C,'Follow up.2'!B:B,'Follow up.2'!AF:AF),if(left(B1206,1)="3","x", "mm/yyyy")), "-")</f>
        <v>x</v>
      </c>
      <c r="AO1206" s="86" t="s">
        <v>654</v>
      </c>
      <c r="AP1206" s="27"/>
      <c r="AQ1206" s="3"/>
      <c r="AR1206" s="3"/>
      <c r="AS1206" s="3"/>
      <c r="AT1206" s="3"/>
      <c r="AU1206" s="3"/>
      <c r="AV1206" s="3"/>
      <c r="AW1206" s="3"/>
      <c r="AX1206" s="3"/>
      <c r="AY1206" s="3"/>
      <c r="AZ1206" s="3"/>
      <c r="BA1206" s="3"/>
      <c r="BB1206" s="3"/>
      <c r="BC1206" s="3"/>
      <c r="BD1206" s="3"/>
      <c r="BE1206" s="3"/>
      <c r="BF1206" s="3"/>
      <c r="BG1206" s="3"/>
      <c r="BH1206" s="3"/>
      <c r="BI1206" s="3"/>
    </row>
    <row r="1207" ht="12.75" customHeight="1">
      <c r="A1207" s="1"/>
      <c r="B1207" s="1">
        <f t="array" ref="B1207">ifna(iferror(xlookup(C:C,'1000'!A:A,'1000'!D:D),iferror(xlookup(C:C,'2000'!A:A,'2000'!D:D),xlookup(C:C,'3000'!A:A,'3000'!D:D))),"-")</f>
        <v>3019</v>
      </c>
      <c r="C1207" s="270">
        <v>259.0</v>
      </c>
      <c r="D1207" s="94" t="s">
        <v>4381</v>
      </c>
      <c r="E1207" s="94" t="s">
        <v>4382</v>
      </c>
      <c r="F1207" s="103" t="s">
        <v>38</v>
      </c>
      <c r="G1207" s="27"/>
      <c r="H1207" s="271"/>
      <c r="I1207" s="29"/>
      <c r="J1207" s="27" t="s">
        <v>4383</v>
      </c>
      <c r="K1207" s="30"/>
      <c r="L1207" s="255"/>
      <c r="M1207" s="31"/>
      <c r="N1207" s="78" t="s">
        <v>284</v>
      </c>
      <c r="O1207" s="263" t="s">
        <v>654</v>
      </c>
      <c r="P1207" s="35" t="s">
        <v>45</v>
      </c>
      <c r="Q1207" s="35" t="s">
        <v>45</v>
      </c>
      <c r="R1207" s="35" t="s">
        <v>45</v>
      </c>
      <c r="S1207" s="35" t="s">
        <v>45</v>
      </c>
      <c r="T1207" s="35" t="s">
        <v>45</v>
      </c>
      <c r="U1207" s="35" t="s">
        <v>45</v>
      </c>
      <c r="V1207" s="35" t="s">
        <v>45</v>
      </c>
      <c r="W1207" s="35" t="s">
        <v>45</v>
      </c>
      <c r="X1207" s="35" t="s">
        <v>45</v>
      </c>
      <c r="Y1207" s="35" t="s">
        <v>45</v>
      </c>
      <c r="Z1207" s="38">
        <f t="array" ref="Z1207">IFERROR(xlookup(C:C,'Follow up.1'!A:A,'Follow up.1'!AF:AF),"-")</f>
        <v>46137</v>
      </c>
      <c r="AA1207" s="31" t="s">
        <v>45</v>
      </c>
      <c r="AB1207" s="31" t="s">
        <v>45</v>
      </c>
      <c r="AC1207" s="31" t="s">
        <v>45</v>
      </c>
      <c r="AD1207" s="32" t="s">
        <v>46</v>
      </c>
      <c r="AE1207" s="32"/>
      <c r="AF1207" s="32" t="s">
        <v>46</v>
      </c>
      <c r="AG1207" s="32" t="s">
        <v>46</v>
      </c>
      <c r="AH1207" s="32"/>
      <c r="AI1207" s="32" t="s">
        <v>46</v>
      </c>
      <c r="AJ1207" s="32" t="s">
        <v>46</v>
      </c>
      <c r="AK1207" s="32" t="s">
        <v>46</v>
      </c>
      <c r="AL1207" s="32" t="s">
        <v>46</v>
      </c>
      <c r="AM1207" s="32" t="s">
        <v>121</v>
      </c>
      <c r="AN1207" s="39" t="str">
        <f t="array" ref="AN1207">IFNA(TEXT(XLOOKUP(C:C,'Follow up.2'!B:B,'Follow up.2'!AF:AF),if(left(B1207,1)="3","x", "mm/yyyy")), "-")</f>
        <v>x</v>
      </c>
      <c r="AO1207" s="31"/>
      <c r="AP1207" s="30"/>
      <c r="AQ1207" s="13"/>
      <c r="AR1207" s="13"/>
      <c r="AS1207" s="13"/>
      <c r="AT1207" s="13"/>
      <c r="AU1207" s="13"/>
      <c r="AV1207" s="13"/>
      <c r="AW1207" s="3"/>
      <c r="AX1207" s="3"/>
      <c r="AY1207" s="3"/>
      <c r="AZ1207" s="3"/>
      <c r="BA1207" s="3"/>
      <c r="BB1207" s="3"/>
      <c r="BC1207" s="3"/>
      <c r="BD1207" s="3"/>
      <c r="BE1207" s="3"/>
      <c r="BF1207" s="3"/>
      <c r="BG1207" s="3"/>
      <c r="BH1207" s="3"/>
      <c r="BI1207" s="3"/>
    </row>
    <row r="1208" ht="12.75" customHeight="1">
      <c r="A1208" s="1"/>
      <c r="B1208" s="1">
        <f t="array" ref="B1208">ifna(iferror(xlookup(C:C,'1000'!A:A,'1000'!D:D),iferror(xlookup(C:C,'2000'!A:A,'2000'!D:D),xlookup(C:C,'3000'!A:A,'3000'!D:D))),"-")</f>
        <v>1001</v>
      </c>
      <c r="C1208" s="26">
        <v>46.0</v>
      </c>
      <c r="D1208" s="53" t="s">
        <v>2900</v>
      </c>
      <c r="E1208" s="53" t="s">
        <v>4384</v>
      </c>
      <c r="F1208" s="53"/>
      <c r="G1208" s="27"/>
      <c r="H1208" s="28" t="s">
        <v>4385</v>
      </c>
      <c r="I1208" s="29">
        <v>0.0</v>
      </c>
      <c r="J1208" s="27" t="s">
        <v>4386</v>
      </c>
      <c r="K1208" s="30"/>
      <c r="L1208" s="255"/>
      <c r="M1208" s="31"/>
      <c r="N1208" s="204" t="s">
        <v>58</v>
      </c>
      <c r="O1208" s="259" t="s">
        <v>58</v>
      </c>
      <c r="P1208" s="35" t="s">
        <v>45</v>
      </c>
      <c r="Q1208" s="35"/>
      <c r="R1208" s="35"/>
      <c r="S1208" s="35"/>
      <c r="T1208" s="35"/>
      <c r="U1208" s="35"/>
      <c r="V1208" s="35"/>
      <c r="W1208" s="35"/>
      <c r="X1208" s="35"/>
      <c r="Y1208" s="35"/>
      <c r="Z1208" s="38" t="str">
        <f t="array" ref="Z1208">IFERROR(xlookup(C:C,'Follow up.1'!A:A,'Follow up.1'!AF:AF),"-")</f>
        <v>-</v>
      </c>
      <c r="AA1208" s="31"/>
      <c r="AB1208" s="31"/>
      <c r="AC1208" s="31"/>
      <c r="AD1208" s="31"/>
      <c r="AE1208" s="31"/>
      <c r="AF1208" s="31"/>
      <c r="AG1208" s="31"/>
      <c r="AH1208" s="31"/>
      <c r="AI1208" s="31"/>
      <c r="AJ1208" s="31"/>
      <c r="AK1208" s="31"/>
      <c r="AL1208" s="31"/>
      <c r="AM1208" s="31"/>
      <c r="AN1208" s="39" t="str">
        <f t="array" ref="AN1208">IFNA(TEXT(XLOOKUP(C:C,'Follow up.2'!B:B,'Follow up.2'!AF:AF),if(left(B1208,1)="3","x", "mm/yyyy")), "-")</f>
        <v>-</v>
      </c>
      <c r="AO1208" s="31"/>
      <c r="AP1208" s="27"/>
      <c r="AQ1208" s="3"/>
      <c r="AR1208" s="3"/>
      <c r="AS1208" s="3"/>
      <c r="AT1208" s="3"/>
      <c r="AU1208" s="3"/>
      <c r="AV1208" s="3"/>
      <c r="AW1208" s="3"/>
      <c r="AX1208" s="3"/>
      <c r="AY1208" s="3"/>
      <c r="AZ1208" s="3"/>
      <c r="BA1208" s="3"/>
      <c r="BB1208" s="3"/>
      <c r="BC1208" s="3"/>
      <c r="BD1208" s="3"/>
      <c r="BE1208" s="3"/>
      <c r="BF1208" s="3"/>
      <c r="BG1208" s="3"/>
      <c r="BH1208" s="3"/>
      <c r="BI1208" s="3"/>
    </row>
    <row r="1209" ht="12.75" customHeight="1">
      <c r="A1209" s="1"/>
      <c r="B1209" s="1">
        <f t="array" ref="B1209">ifna(iferror(xlookup(C:C,'1000'!A:A,'1000'!D:D),iferror(xlookup(C:C,'2000'!A:A,'2000'!D:D),xlookup(C:C,'3000'!A:A,'3000'!D:D))),"-")</f>
        <v>1009</v>
      </c>
      <c r="C1209" s="52">
        <v>96.0</v>
      </c>
      <c r="D1209" s="53" t="s">
        <v>4387</v>
      </c>
      <c r="E1209" s="94" t="s">
        <v>4388</v>
      </c>
      <c r="F1209" s="94"/>
      <c r="G1209" s="53"/>
      <c r="H1209" s="28"/>
      <c r="I1209" s="57" t="s">
        <v>4389</v>
      </c>
      <c r="J1209" s="53" t="s">
        <v>1576</v>
      </c>
      <c r="K1209" s="30"/>
      <c r="L1209" s="255"/>
      <c r="M1209" s="32"/>
      <c r="N1209" s="78" t="s">
        <v>654</v>
      </c>
      <c r="O1209" s="264" t="s">
        <v>654</v>
      </c>
      <c r="P1209" s="35" t="s">
        <v>45</v>
      </c>
      <c r="Q1209" s="35" t="s">
        <v>76</v>
      </c>
      <c r="R1209" s="35" t="s">
        <v>76</v>
      </c>
      <c r="S1209" s="35" t="s">
        <v>76</v>
      </c>
      <c r="T1209" s="35" t="s">
        <v>76</v>
      </c>
      <c r="U1209" s="35" t="s">
        <v>76</v>
      </c>
      <c r="V1209" s="35" t="s">
        <v>46</v>
      </c>
      <c r="W1209" s="35" t="s">
        <v>45</v>
      </c>
      <c r="X1209" s="35" t="s">
        <v>45</v>
      </c>
      <c r="Y1209" s="35" t="s">
        <v>45</v>
      </c>
      <c r="Z1209" s="38" t="str">
        <f t="array" ref="Z1209">IFERROR(xlookup(C:C,'Follow up.1'!A:A,'Follow up.1'!AF:AF),"-")</f>
        <v> 10/24</v>
      </c>
      <c r="AA1209" s="32" t="s">
        <v>46</v>
      </c>
      <c r="AB1209" s="85"/>
      <c r="AC1209" s="32"/>
      <c r="AD1209" s="31"/>
      <c r="AE1209" s="31"/>
      <c r="AF1209" s="31"/>
      <c r="AG1209" s="31"/>
      <c r="AH1209" s="31"/>
      <c r="AI1209" s="31"/>
      <c r="AJ1209" s="31"/>
      <c r="AK1209" s="31"/>
      <c r="AL1209" s="31"/>
      <c r="AM1209" s="31"/>
      <c r="AN1209" s="39" t="str">
        <f t="array" ref="AN1209">IFNA(TEXT(XLOOKUP(C:C,'Follow up.2'!B:B,'Follow up.2'!AF:AF),if(left(B1209,1)="3","x", "mm/yyyy")), "-")</f>
        <v/>
      </c>
      <c r="AO1209" s="31"/>
      <c r="AP1209" s="30"/>
      <c r="AQ1209" s="13"/>
      <c r="AR1209" s="13"/>
      <c r="AS1209" s="13"/>
      <c r="AT1209" s="13"/>
      <c r="AU1209" s="13"/>
      <c r="AV1209" s="13"/>
      <c r="AW1209" s="3"/>
      <c r="AX1209" s="3"/>
      <c r="AY1209" s="3"/>
      <c r="AZ1209" s="3"/>
      <c r="BA1209" s="3"/>
      <c r="BB1209" s="3"/>
      <c r="BC1209" s="3"/>
      <c r="BD1209" s="3"/>
      <c r="BE1209" s="3"/>
      <c r="BF1209" s="3"/>
      <c r="BG1209" s="3"/>
      <c r="BH1209" s="3"/>
      <c r="BI1209" s="3"/>
    </row>
    <row r="1210" ht="12.75" customHeight="1">
      <c r="A1210" s="1"/>
      <c r="B1210" s="1">
        <f t="array" ref="B1210">ifna(iferror(xlookup(C:C,'1000'!A:A,'1000'!D:D),iferror(xlookup(C:C,'2000'!A:A,'2000'!D:D),xlookup(C:C,'3000'!A:A,'3000'!D:D))),"-")</f>
        <v>1010</v>
      </c>
      <c r="C1210" s="272">
        <v>136.0</v>
      </c>
      <c r="D1210" s="273" t="str">
        <f t="array" ref="D1210">IFERROR(INDEX('1000'!B:B, MATCH(C1210, '1000'!A:A, 0)), 
    IFERROR(INDEX('2000'!B:B, MATCH(C1210, '2000'!A:A, 0)), 
        IFERROR(INDEX('3000'!B:B, MATCH(C1210, '3000'!A:A, 0)), "")))
</f>
        <v>Holden
</v>
      </c>
      <c r="E1210" s="46" t="str">
        <f t="array" ref="E1210">IFERROR(INDEX('1000'!C:C, MATCH(C1210, '1000'!A:A, 0)), 
    IFERROR(INDEX('2000'!C:C, MATCH(C1210, '2000'!A:A, 0)), 
        IFERROR(INDEX('3000'!C:C, MATCH(C1210, '3000'!A:A, 0)), "")))
</f>
        <v> Saalbach </v>
      </c>
      <c r="F1210" s="3"/>
      <c r="G1210" s="3"/>
      <c r="H1210" s="193"/>
      <c r="I1210" s="163"/>
      <c r="J1210" s="3"/>
      <c r="K1210" s="5"/>
      <c r="L1210" s="274"/>
      <c r="M1210" s="6"/>
      <c r="N1210" s="102" t="s">
        <v>58</v>
      </c>
      <c r="O1210" s="264" t="s">
        <v>58</v>
      </c>
      <c r="P1210" s="50" t="s">
        <v>46</v>
      </c>
      <c r="Q1210" s="50" t="s">
        <v>46</v>
      </c>
      <c r="R1210" s="50" t="s">
        <v>46</v>
      </c>
      <c r="S1210" s="50" t="s">
        <v>46</v>
      </c>
      <c r="T1210" s="50" t="s">
        <v>46</v>
      </c>
      <c r="U1210" s="50" t="s">
        <v>46</v>
      </c>
      <c r="V1210" s="50" t="s">
        <v>46</v>
      </c>
      <c r="W1210" s="50" t="s">
        <v>46</v>
      </c>
      <c r="X1210" s="50" t="s">
        <v>46</v>
      </c>
      <c r="Y1210" s="50" t="s">
        <v>46</v>
      </c>
      <c r="Z1210" s="38" t="str">
        <f t="array" ref="Z1210">IFERROR(xlookup(C:C,'Follow up.1'!A:A,'Follow up.1'!AF:AF),"-")</f>
        <v>-</v>
      </c>
      <c r="AA1210" s="6"/>
      <c r="AB1210" s="6"/>
      <c r="AC1210" s="6"/>
      <c r="AD1210" s="6"/>
      <c r="AE1210" s="6"/>
      <c r="AF1210" s="6"/>
      <c r="AG1210" s="6"/>
      <c r="AH1210" s="6"/>
      <c r="AI1210" s="6"/>
      <c r="AJ1210" s="6"/>
      <c r="AK1210" s="6"/>
      <c r="AL1210" s="6"/>
      <c r="AM1210" s="6"/>
      <c r="AN1210" s="39" t="str">
        <f t="array" ref="AN1210">IFNA(TEXT(XLOOKUP(C:C,'Follow up.2'!B:B,'Follow up.2'!AF:AF),if(left(B1210,1)="3","x", "mm/yyyy")), "-")</f>
        <v>-</v>
      </c>
      <c r="AO1210" s="6"/>
      <c r="AP1210" s="3"/>
      <c r="AQ1210" s="3"/>
      <c r="AR1210" s="3"/>
      <c r="AS1210" s="3"/>
      <c r="AT1210" s="3"/>
      <c r="AU1210" s="3"/>
      <c r="AV1210" s="3"/>
      <c r="AW1210" s="3"/>
      <c r="AX1210" s="3"/>
      <c r="AY1210" s="3"/>
      <c r="AZ1210" s="3"/>
      <c r="BA1210" s="3"/>
      <c r="BB1210" s="3"/>
      <c r="BC1210" s="3"/>
      <c r="BD1210" s="3"/>
      <c r="BE1210" s="3"/>
      <c r="BF1210" s="3"/>
      <c r="BG1210" s="3"/>
      <c r="BH1210" s="3"/>
      <c r="BI1210" s="3"/>
    </row>
    <row r="1211" ht="12.75" customHeight="1">
      <c r="A1211" s="1"/>
      <c r="B1211" s="1">
        <f t="array" ref="B1211">ifna(iferror(xlookup(C:C,'1000'!A:A,'1000'!D:D),iferror(xlookup(C:C,'2000'!A:A,'2000'!D:D),xlookup(C:C,'3000'!A:A,'3000'!D:D))),"-")</f>
        <v>1013</v>
      </c>
      <c r="C1211" s="272">
        <v>160.0</v>
      </c>
      <c r="D1211" s="273" t="str">
        <f t="array" ref="D1211">IFERROR(INDEX('1000'!B:B, MATCH(C1211, '1000'!A:A, 0)), 
    IFERROR(INDEX('2000'!B:B, MATCH(C1211, '2000'!A:A, 0)), 
        IFERROR(INDEX('3000'!B:B, MATCH(C1211, '3000'!A:A, 0)), "")))
</f>
        <v>Kiran</v>
      </c>
      <c r="E1211" s="46" t="str">
        <f t="array" ref="E1211">IFERROR(INDEX('1000'!C:C, MATCH(C1211, '1000'!A:A, 0)), 
    IFERROR(INDEX('2000'!C:C, MATCH(C1211, '2000'!A:A, 0)), 
        IFERROR(INDEX('3000'!C:C, MATCH(C1211, '3000'!A:A, 0)), "")))
</f>
        <v>Singh</v>
      </c>
      <c r="F1211" s="3"/>
      <c r="G1211" s="3"/>
      <c r="H1211" s="193"/>
      <c r="I1211" s="163"/>
      <c r="J1211" s="3"/>
      <c r="K1211" s="5"/>
      <c r="L1211" s="274"/>
      <c r="M1211" s="6"/>
      <c r="N1211" s="102" t="s">
        <v>58</v>
      </c>
      <c r="O1211" s="264" t="s">
        <v>58</v>
      </c>
      <c r="P1211" s="50" t="s">
        <v>45</v>
      </c>
      <c r="Q1211" s="50" t="s">
        <v>45</v>
      </c>
      <c r="R1211" s="50" t="s">
        <v>45</v>
      </c>
      <c r="S1211" s="50" t="s">
        <v>45</v>
      </c>
      <c r="T1211" s="50" t="s">
        <v>45</v>
      </c>
      <c r="U1211" s="50" t="s">
        <v>45</v>
      </c>
      <c r="V1211" s="50" t="s">
        <v>45</v>
      </c>
      <c r="W1211" s="50" t="s">
        <v>45</v>
      </c>
      <c r="X1211" s="50" t="s">
        <v>45</v>
      </c>
      <c r="Y1211" s="50" t="s">
        <v>45</v>
      </c>
      <c r="Z1211" s="38" t="str">
        <f t="array" ref="Z1211">IFERROR(xlookup(C:C,'Follow up.1'!A:A,'Follow up.1'!AF:AF),"-")</f>
        <v>-</v>
      </c>
      <c r="AA1211" s="6"/>
      <c r="AB1211" s="6"/>
      <c r="AC1211" s="6"/>
      <c r="AD1211" s="6"/>
      <c r="AE1211" s="6"/>
      <c r="AF1211" s="6"/>
      <c r="AG1211" s="6"/>
      <c r="AH1211" s="6"/>
      <c r="AI1211" s="6"/>
      <c r="AJ1211" s="6"/>
      <c r="AK1211" s="6"/>
      <c r="AL1211" s="6"/>
      <c r="AM1211" s="6"/>
      <c r="AN1211" s="39" t="str">
        <f t="array" ref="AN1211">IFNA(TEXT(XLOOKUP(C:C,'Follow up.2'!B:B,'Follow up.2'!AF:AF),if(left(B1211,1)="3","x", "mm/yyyy")), "-")</f>
        <v>-</v>
      </c>
      <c r="AO1211" s="6"/>
      <c r="AP1211" s="3"/>
      <c r="AQ1211" s="3"/>
      <c r="AR1211" s="3"/>
      <c r="AS1211" s="3"/>
      <c r="AT1211" s="3"/>
      <c r="AU1211" s="3"/>
      <c r="AV1211" s="3"/>
      <c r="AW1211" s="3"/>
      <c r="AX1211" s="3"/>
      <c r="AY1211" s="3"/>
      <c r="AZ1211" s="3"/>
      <c r="BA1211" s="3"/>
      <c r="BB1211" s="3"/>
      <c r="BC1211" s="3"/>
      <c r="BD1211" s="3"/>
      <c r="BE1211" s="3"/>
      <c r="BF1211" s="3"/>
      <c r="BG1211" s="3"/>
      <c r="BH1211" s="3"/>
      <c r="BI1211" s="3"/>
    </row>
    <row r="1212" ht="12.75" customHeight="1">
      <c r="A1212" s="1"/>
      <c r="B1212" s="1">
        <f t="array" ref="B1212">ifna(iferror(xlookup(C:C,'1000'!A:A,'1000'!D:D),iferror(xlookup(C:C,'2000'!A:A,'2000'!D:D),xlookup(C:C,'3000'!A:A,'3000'!D:D))),"-")</f>
        <v>2004</v>
      </c>
      <c r="C1212" s="272">
        <v>22.0</v>
      </c>
      <c r="D1212" s="273" t="str">
        <f t="array" ref="D1212">IFERROR(INDEX('1000'!B:B, MATCH(C1212, '1000'!A:A, 0)), 
    IFERROR(INDEX('2000'!B:B, MATCH(C1212, '2000'!A:A, 0)), 
        IFERROR(INDEX('3000'!B:B, MATCH(C1212, '3000'!A:A, 0)), "")))
</f>
        <v>Jason</v>
      </c>
      <c r="E1212" s="46" t="str">
        <f t="array" ref="E1212">IFERROR(INDEX('1000'!C:C, MATCH(C1212, '1000'!A:A, 0)), 
    IFERROR(INDEX('2000'!C:C, MATCH(C1212, '2000'!A:A, 0)), 
        IFERROR(INDEX('3000'!C:C, MATCH(C1212, '3000'!A:A, 0)), "")))
</f>
        <v>Mckenzie</v>
      </c>
      <c r="F1212" s="3"/>
      <c r="G1212" s="3"/>
      <c r="H1212" s="193"/>
      <c r="I1212" s="163"/>
      <c r="J1212" s="3"/>
      <c r="K1212" s="5"/>
      <c r="L1212" s="274"/>
      <c r="M1212" s="6"/>
      <c r="N1212" s="102" t="s">
        <v>58</v>
      </c>
      <c r="O1212" s="264" t="s">
        <v>58</v>
      </c>
      <c r="P1212" s="50" t="s">
        <v>46</v>
      </c>
      <c r="Q1212" s="50" t="s">
        <v>46</v>
      </c>
      <c r="R1212" s="50" t="s">
        <v>46</v>
      </c>
      <c r="S1212" s="50" t="s">
        <v>46</v>
      </c>
      <c r="T1212" s="50" t="s">
        <v>46</v>
      </c>
      <c r="U1212" s="50" t="s">
        <v>46</v>
      </c>
      <c r="V1212" s="50" t="s">
        <v>46</v>
      </c>
      <c r="W1212" s="50" t="s">
        <v>46</v>
      </c>
      <c r="X1212" s="50" t="s">
        <v>46</v>
      </c>
      <c r="Y1212" s="50" t="s">
        <v>46</v>
      </c>
      <c r="Z1212" s="38" t="str">
        <f t="array" ref="Z1212">IFERROR(xlookup(C:C,'Follow up.1'!A:A,'Follow up.1'!AF:AF),"-")</f>
        <v>-</v>
      </c>
      <c r="AA1212" s="6"/>
      <c r="AB1212" s="6"/>
      <c r="AC1212" s="6"/>
      <c r="AD1212" s="6"/>
      <c r="AE1212" s="6"/>
      <c r="AF1212" s="6"/>
      <c r="AG1212" s="6"/>
      <c r="AH1212" s="6"/>
      <c r="AI1212" s="6"/>
      <c r="AJ1212" s="6"/>
      <c r="AK1212" s="6"/>
      <c r="AL1212" s="6"/>
      <c r="AM1212" s="6"/>
      <c r="AN1212" s="39" t="str">
        <f t="array" ref="AN1212">IFNA(TEXT(XLOOKUP(C:C,'Follow up.2'!B:B,'Follow up.2'!AF:AF),if(left(B1212,1)="3","x", "mm/yyyy")), "-")</f>
        <v>-</v>
      </c>
      <c r="AO1212" s="6"/>
      <c r="AP1212" s="3"/>
      <c r="AQ1212" s="3"/>
      <c r="AR1212" s="3"/>
      <c r="AS1212" s="3"/>
      <c r="AT1212" s="3"/>
      <c r="AU1212" s="3"/>
      <c r="AV1212" s="3"/>
      <c r="AW1212" s="3"/>
      <c r="AX1212" s="3"/>
      <c r="AY1212" s="3"/>
      <c r="AZ1212" s="3"/>
      <c r="BA1212" s="3"/>
      <c r="BB1212" s="3"/>
      <c r="BC1212" s="3"/>
      <c r="BD1212" s="3"/>
      <c r="BE1212" s="3"/>
      <c r="BF1212" s="3"/>
      <c r="BG1212" s="3"/>
      <c r="BH1212" s="3"/>
      <c r="BI1212" s="3"/>
    </row>
    <row r="1213" ht="12.75" customHeight="1">
      <c r="A1213" s="1"/>
      <c r="B1213" s="1">
        <f t="array" ref="B1213">ifna(iferror(xlookup(C:C,'1000'!A:A,'1000'!D:D),iferror(xlookup(C:C,'2000'!A:A,'2000'!D:D),xlookup(C:C,'3000'!A:A,'3000'!D:D))),"-")</f>
        <v>2008</v>
      </c>
      <c r="C1213" s="272">
        <v>126.0</v>
      </c>
      <c r="D1213" s="273" t="str">
        <f t="array" ref="D1213">IFERROR(INDEX('1000'!B:B, MATCH(C1213, '1000'!A:A, 0)), 
    IFERROR(INDEX('2000'!B:B, MATCH(C1213, '2000'!A:A, 0)), 
        IFERROR(INDEX('3000'!B:B, MATCH(C1213, '3000'!A:A, 0)), "")))
</f>
        <v>Ben </v>
      </c>
      <c r="E1213" s="46" t="str">
        <f t="array" ref="E1213">IFERROR(INDEX('1000'!C:C, MATCH(C1213, '1000'!A:A, 0)), 
    IFERROR(INDEX('2000'!C:C, MATCH(C1213, '2000'!A:A, 0)), 
        IFERROR(INDEX('3000'!C:C, MATCH(C1213, '3000'!A:A, 0)), "")))
</f>
        <v>Braus</v>
      </c>
      <c r="F1213" s="3"/>
      <c r="G1213" s="3"/>
      <c r="H1213" s="193"/>
      <c r="I1213" s="163"/>
      <c r="J1213" s="3"/>
      <c r="K1213" s="5"/>
      <c r="L1213" s="274"/>
      <c r="M1213" s="6"/>
      <c r="N1213" s="102" t="s">
        <v>58</v>
      </c>
      <c r="O1213" s="264" t="s">
        <v>58</v>
      </c>
      <c r="P1213" s="50" t="s">
        <v>45</v>
      </c>
      <c r="Q1213" s="50" t="s">
        <v>45</v>
      </c>
      <c r="R1213" s="50" t="s">
        <v>45</v>
      </c>
      <c r="S1213" s="50" t="s">
        <v>45</v>
      </c>
      <c r="T1213" s="50" t="s">
        <v>45</v>
      </c>
      <c r="U1213" s="50" t="s">
        <v>45</v>
      </c>
      <c r="V1213" s="50" t="s">
        <v>45</v>
      </c>
      <c r="W1213" s="50" t="s">
        <v>45</v>
      </c>
      <c r="X1213" s="50" t="s">
        <v>45</v>
      </c>
      <c r="Y1213" s="50" t="s">
        <v>45</v>
      </c>
      <c r="Z1213" s="38" t="str">
        <f t="array" ref="Z1213">IFERROR(xlookup(C:C,'Follow up.1'!A:A,'Follow up.1'!AF:AF),"-")</f>
        <v>-</v>
      </c>
      <c r="AA1213" s="6"/>
      <c r="AB1213" s="6"/>
      <c r="AC1213" s="6"/>
      <c r="AD1213" s="6"/>
      <c r="AE1213" s="6"/>
      <c r="AF1213" s="6"/>
      <c r="AG1213" s="6"/>
      <c r="AH1213" s="6"/>
      <c r="AI1213" s="6"/>
      <c r="AJ1213" s="6"/>
      <c r="AK1213" s="6"/>
      <c r="AL1213" s="6"/>
      <c r="AM1213" s="6"/>
      <c r="AN1213" s="39" t="str">
        <f t="array" ref="AN1213">IFNA(TEXT(XLOOKUP(C:C,'Follow up.2'!B:B,'Follow up.2'!AF:AF),if(left(B1213,1)="3","x", "mm/yyyy")), "-")</f>
        <v>-</v>
      </c>
      <c r="AO1213" s="6"/>
      <c r="AP1213" s="3"/>
      <c r="AQ1213" s="3"/>
      <c r="AR1213" s="3"/>
      <c r="AS1213" s="3"/>
      <c r="AT1213" s="3"/>
      <c r="AU1213" s="3"/>
      <c r="AV1213" s="3"/>
      <c r="AW1213" s="3"/>
      <c r="AX1213" s="3"/>
      <c r="AY1213" s="3"/>
      <c r="AZ1213" s="3"/>
      <c r="BA1213" s="3"/>
      <c r="BB1213" s="3"/>
      <c r="BC1213" s="3"/>
      <c r="BD1213" s="3"/>
      <c r="BE1213" s="3"/>
      <c r="BF1213" s="3"/>
      <c r="BG1213" s="3"/>
      <c r="BH1213" s="3"/>
      <c r="BI1213" s="3"/>
    </row>
    <row r="1214" ht="12.75" customHeight="1">
      <c r="A1214" s="1"/>
      <c r="B1214" s="1">
        <f t="array" ref="B1214">ifna(iferror(xlookup(C:C,'1000'!A:A,'1000'!D:D),iferror(xlookup(C:C,'2000'!A:A,'2000'!D:D),xlookup(C:C,'3000'!A:A,'3000'!D:D))),"-")</f>
        <v>3001</v>
      </c>
      <c r="C1214" s="270">
        <v>24.0</v>
      </c>
      <c r="D1214" s="94" t="s">
        <v>486</v>
      </c>
      <c r="E1214" s="94" t="s">
        <v>4393</v>
      </c>
      <c r="F1214" s="94" t="s">
        <v>117</v>
      </c>
      <c r="G1214" s="27"/>
      <c r="H1214" s="28"/>
      <c r="I1214" s="29" t="s">
        <v>4032</v>
      </c>
      <c r="J1214" s="27" t="s">
        <v>4031</v>
      </c>
      <c r="K1214" s="30"/>
      <c r="L1214" s="255"/>
      <c r="M1214" s="31"/>
      <c r="N1214" s="78" t="s">
        <v>654</v>
      </c>
      <c r="O1214" s="259" t="s">
        <v>654</v>
      </c>
      <c r="P1214" s="35"/>
      <c r="Q1214" s="35"/>
      <c r="R1214" s="35"/>
      <c r="S1214" s="35"/>
      <c r="T1214" s="35"/>
      <c r="U1214" s="35"/>
      <c r="V1214" s="35"/>
      <c r="W1214" s="35"/>
      <c r="X1214" s="35"/>
      <c r="Y1214" s="35"/>
      <c r="Z1214" s="38" t="str">
        <f t="array" ref="Z1214">IFERROR(xlookup(C:C,'Follow up.1'!A:A,'Follow up.1'!AF:AF),"-")</f>
        <v>-</v>
      </c>
      <c r="AA1214" s="31"/>
      <c r="AB1214" s="31"/>
      <c r="AC1214" s="31"/>
      <c r="AD1214" s="31"/>
      <c r="AE1214" s="31"/>
      <c r="AF1214" s="31"/>
      <c r="AG1214" s="31"/>
      <c r="AH1214" s="31"/>
      <c r="AI1214" s="31"/>
      <c r="AJ1214" s="31"/>
      <c r="AK1214" s="31"/>
      <c r="AL1214" s="31"/>
      <c r="AM1214" s="31"/>
      <c r="AN1214" s="39" t="str">
        <f t="array" ref="AN1214">IFNA(TEXT(XLOOKUP(C:C,'Follow up.2'!B:B,'Follow up.2'!AF:AF),if(left(B1214,1)="3","x", "mm/yyyy")), "-")</f>
        <v>-</v>
      </c>
      <c r="AO1214" s="31"/>
      <c r="AP1214" s="30"/>
      <c r="AQ1214" s="13"/>
      <c r="AR1214" s="13"/>
      <c r="AS1214" s="13"/>
      <c r="AT1214" s="13"/>
      <c r="AU1214" s="13"/>
      <c r="AV1214" s="13"/>
      <c r="AW1214" s="13"/>
      <c r="AX1214" s="13"/>
      <c r="AY1214" s="13"/>
      <c r="AZ1214" s="13"/>
      <c r="BA1214" s="13"/>
      <c r="BB1214" s="13"/>
      <c r="BC1214" s="13"/>
      <c r="BD1214" s="13"/>
      <c r="BE1214" s="13"/>
      <c r="BF1214" s="13"/>
      <c r="BG1214" s="13"/>
      <c r="BH1214" s="13"/>
      <c r="BI1214" s="13"/>
    </row>
    <row r="1215" ht="12.75" customHeight="1">
      <c r="A1215" s="1"/>
      <c r="B1215" s="1">
        <f t="array" ref="B1215">ifna(iferror(xlookup(C:C,'1000'!A:A,'1000'!D:D),iferror(xlookup(C:C,'2000'!A:A,'2000'!D:D),xlookup(C:C,'3000'!A:A,'3000'!D:D))),"-")</f>
        <v>3005</v>
      </c>
      <c r="C1215" s="270">
        <v>40.0</v>
      </c>
      <c r="D1215" s="94" t="s">
        <v>4394</v>
      </c>
      <c r="E1215" s="94" t="s">
        <v>2630</v>
      </c>
      <c r="F1215" s="94"/>
      <c r="G1215" s="27"/>
      <c r="H1215" s="28"/>
      <c r="I1215" s="29" t="s">
        <v>831</v>
      </c>
      <c r="J1215" s="27" t="s">
        <v>831</v>
      </c>
      <c r="K1215" s="30"/>
      <c r="L1215" s="255"/>
      <c r="M1215" s="31"/>
      <c r="N1215" s="204" t="s">
        <v>58</v>
      </c>
      <c r="O1215" s="268" t="s">
        <v>58</v>
      </c>
      <c r="P1215" s="35"/>
      <c r="Q1215" s="35"/>
      <c r="R1215" s="35"/>
      <c r="S1215" s="35"/>
      <c r="T1215" s="35"/>
      <c r="U1215" s="35"/>
      <c r="V1215" s="35"/>
      <c r="W1215" s="35"/>
      <c r="X1215" s="35"/>
      <c r="Y1215" s="35"/>
      <c r="Z1215" s="38" t="str">
        <f t="array" ref="Z1215">IFERROR(xlookup(C:C,'Follow up.1'!A:A,'Follow up.1'!AF:AF),"-")</f>
        <v>-</v>
      </c>
      <c r="AA1215" s="31"/>
      <c r="AB1215" s="31"/>
      <c r="AC1215" s="31"/>
      <c r="AD1215" s="31"/>
      <c r="AE1215" s="31"/>
      <c r="AF1215" s="31"/>
      <c r="AG1215" s="31"/>
      <c r="AH1215" s="31"/>
      <c r="AI1215" s="31"/>
      <c r="AJ1215" s="31"/>
      <c r="AK1215" s="31"/>
      <c r="AL1215" s="31"/>
      <c r="AM1215" s="31"/>
      <c r="AN1215" s="39" t="str">
        <f t="array" ref="AN1215">IFNA(TEXT(XLOOKUP(C:C,'Follow up.2'!B:B,'Follow up.2'!AF:AF),if(left(B1215,1)="3","x", "mm/yyyy")), "-")</f>
        <v>-</v>
      </c>
      <c r="AO1215" s="31"/>
      <c r="AP1215" s="30"/>
      <c r="AQ1215" s="13"/>
      <c r="AR1215" s="13"/>
      <c r="AS1215" s="13"/>
      <c r="AT1215" s="13"/>
      <c r="AU1215" s="13"/>
      <c r="AV1215" s="13"/>
      <c r="AW1215" s="13"/>
      <c r="AX1215" s="13"/>
      <c r="AY1215" s="13"/>
      <c r="AZ1215" s="13"/>
      <c r="BA1215" s="13"/>
      <c r="BB1215" s="13"/>
      <c r="BC1215" s="13"/>
      <c r="BD1215" s="13"/>
      <c r="BE1215" s="13"/>
      <c r="BF1215" s="13"/>
      <c r="BG1215" s="13"/>
      <c r="BH1215" s="13"/>
      <c r="BI1215" s="13"/>
    </row>
    <row r="1216" ht="12.75" customHeight="1">
      <c r="A1216" s="1"/>
      <c r="B1216" s="1">
        <f t="array" ref="B1216">ifna(iferror(xlookup(C:C,'1000'!A:A,'1000'!D:D),iferror(xlookup(C:C,'2000'!A:A,'2000'!D:D),xlookup(C:C,'3000'!A:A,'3000'!D:D))),"-")</f>
        <v>3006</v>
      </c>
      <c r="C1216" s="270">
        <v>36.0</v>
      </c>
      <c r="D1216" s="94" t="s">
        <v>2524</v>
      </c>
      <c r="E1216" s="94" t="s">
        <v>4395</v>
      </c>
      <c r="F1216" s="94" t="s">
        <v>50</v>
      </c>
      <c r="G1216" s="27"/>
      <c r="H1216" s="28"/>
      <c r="I1216" s="29" t="s">
        <v>2881</v>
      </c>
      <c r="J1216" s="27" t="s">
        <v>2881</v>
      </c>
      <c r="K1216" s="30"/>
      <c r="L1216" s="255"/>
      <c r="M1216" s="31"/>
      <c r="N1216" s="204" t="s">
        <v>58</v>
      </c>
      <c r="O1216" s="259" t="s">
        <v>58</v>
      </c>
      <c r="P1216" s="35"/>
      <c r="Q1216" s="35"/>
      <c r="R1216" s="35"/>
      <c r="S1216" s="35"/>
      <c r="T1216" s="35"/>
      <c r="U1216" s="35"/>
      <c r="V1216" s="35"/>
      <c r="W1216" s="35"/>
      <c r="X1216" s="35"/>
      <c r="Y1216" s="35"/>
      <c r="Z1216" s="38" t="str">
        <f t="array" ref="Z1216">IFERROR(xlookup(C:C,'Follow up.1'!A:A,'Follow up.1'!AF:AF),"-")</f>
        <v>-</v>
      </c>
      <c r="AA1216" s="31"/>
      <c r="AB1216" s="31"/>
      <c r="AC1216" s="31"/>
      <c r="AD1216" s="31"/>
      <c r="AE1216" s="31"/>
      <c r="AF1216" s="31"/>
      <c r="AG1216" s="31"/>
      <c r="AH1216" s="31"/>
      <c r="AI1216" s="31"/>
      <c r="AJ1216" s="31"/>
      <c r="AK1216" s="31"/>
      <c r="AL1216" s="31"/>
      <c r="AM1216" s="31"/>
      <c r="AN1216" s="39" t="str">
        <f t="array" ref="AN1216">IFNA(TEXT(XLOOKUP(C:C,'Follow up.2'!B:B,'Follow up.2'!AF:AF),if(left(B1216,1)="3","x", "mm/yyyy")), "-")</f>
        <v>-</v>
      </c>
      <c r="AO1216" s="31"/>
      <c r="AP1216" s="30"/>
      <c r="AQ1216" s="13"/>
      <c r="AR1216" s="13"/>
      <c r="AS1216" s="13"/>
      <c r="AT1216" s="13"/>
      <c r="AU1216" s="13"/>
      <c r="AV1216" s="13"/>
      <c r="AW1216" s="3"/>
      <c r="AX1216" s="3"/>
      <c r="AY1216" s="3"/>
      <c r="AZ1216" s="3"/>
      <c r="BA1216" s="3"/>
      <c r="BB1216" s="3"/>
      <c r="BC1216" s="3"/>
      <c r="BD1216" s="3"/>
      <c r="BE1216" s="3"/>
      <c r="BF1216" s="3"/>
      <c r="BG1216" s="3"/>
      <c r="BH1216" s="3"/>
      <c r="BI1216" s="3"/>
    </row>
    <row r="1217" ht="12.75" customHeight="1">
      <c r="A1217" s="1"/>
      <c r="B1217" s="1">
        <f t="array" ref="B1217">ifna(iferror(xlookup(C:C,'1000'!A:A,'1000'!D:D),iferror(xlookup(C:C,'2000'!A:A,'2000'!D:D),xlookup(C:C,'3000'!A:A,'3000'!D:D))),"-")</f>
        <v>3007</v>
      </c>
      <c r="C1217" s="270">
        <v>84.0</v>
      </c>
      <c r="D1217" s="94" t="s">
        <v>4396</v>
      </c>
      <c r="E1217" s="94" t="s">
        <v>4397</v>
      </c>
      <c r="F1217" s="94"/>
      <c r="G1217" s="27"/>
      <c r="H1217" s="28"/>
      <c r="I1217" s="29"/>
      <c r="J1217" s="27" t="s">
        <v>1875</v>
      </c>
      <c r="K1217" s="30"/>
      <c r="L1217" s="275"/>
      <c r="M1217" s="42"/>
      <c r="N1217" s="78" t="s">
        <v>654</v>
      </c>
      <c r="O1217" s="264" t="s">
        <v>654</v>
      </c>
      <c r="P1217" s="35" t="s">
        <v>45</v>
      </c>
      <c r="Q1217" s="35" t="s">
        <v>45</v>
      </c>
      <c r="R1217" s="35" t="s">
        <v>45</v>
      </c>
      <c r="S1217" s="35" t="s">
        <v>45</v>
      </c>
      <c r="T1217" s="35" t="s">
        <v>45</v>
      </c>
      <c r="U1217" s="35" t="s">
        <v>45</v>
      </c>
      <c r="V1217" s="35" t="s">
        <v>45</v>
      </c>
      <c r="W1217" s="35" t="s">
        <v>45</v>
      </c>
      <c r="X1217" s="35" t="s">
        <v>45</v>
      </c>
      <c r="Y1217" s="35" t="s">
        <v>45</v>
      </c>
      <c r="Z1217" s="139">
        <v>46015.0</v>
      </c>
      <c r="AA1217" s="31" t="s">
        <v>45</v>
      </c>
      <c r="AB1217" s="31"/>
      <c r="AC1217" s="31"/>
      <c r="AD1217" s="31"/>
      <c r="AE1217" s="31"/>
      <c r="AF1217" s="31"/>
      <c r="AG1217" s="31"/>
      <c r="AH1217" s="31"/>
      <c r="AI1217" s="31"/>
      <c r="AJ1217" s="31"/>
      <c r="AK1217" s="31"/>
      <c r="AL1217" s="31"/>
      <c r="AM1217" s="31"/>
      <c r="AN1217" s="39" t="str">
        <f t="array" ref="AN1217">IFNA(TEXT(XLOOKUP(C:C,'Follow up.2'!B:B,'Follow up.2'!AF:AF),if(left(B1217,1)="3","x", "mm/yyyy")), "-")</f>
        <v/>
      </c>
      <c r="AO1217" s="31"/>
      <c r="AP1217" s="30"/>
      <c r="AQ1217" s="13"/>
      <c r="AR1217" s="13"/>
      <c r="AS1217" s="13"/>
      <c r="AT1217" s="13"/>
      <c r="AU1217" s="13"/>
      <c r="AV1217" s="13"/>
      <c r="AW1217" s="40"/>
      <c r="AX1217" s="40"/>
      <c r="AY1217" s="40"/>
      <c r="AZ1217" s="40"/>
      <c r="BA1217" s="40"/>
      <c r="BB1217" s="40"/>
      <c r="BC1217" s="40"/>
      <c r="BD1217" s="40"/>
      <c r="BE1217" s="40"/>
      <c r="BF1217" s="40"/>
      <c r="BG1217" s="40"/>
      <c r="BH1217" s="40"/>
      <c r="BI1217" s="40"/>
    </row>
    <row r="1218" ht="12.75" customHeight="1">
      <c r="A1218" s="1"/>
      <c r="B1218" s="1">
        <f t="array" ref="B1218">ifna(iferror(xlookup(C:C,'1000'!A:A,'1000'!D:D),iferror(xlookup(C:C,'2000'!A:A,'2000'!D:D),xlookup(C:C,'3000'!A:A,'3000'!D:D))),"-")</f>
        <v>3008</v>
      </c>
      <c r="C1218" s="270">
        <v>149.0</v>
      </c>
      <c r="D1218" s="94" t="s">
        <v>4398</v>
      </c>
      <c r="E1218" s="94" t="s">
        <v>4399</v>
      </c>
      <c r="F1218" s="94"/>
      <c r="G1218" s="27"/>
      <c r="H1218" s="28"/>
      <c r="I1218" s="29"/>
      <c r="J1218" s="27" t="s">
        <v>4400</v>
      </c>
      <c r="K1218" s="30"/>
      <c r="L1218" s="255"/>
      <c r="M1218" s="42"/>
      <c r="N1218" s="78" t="s">
        <v>654</v>
      </c>
      <c r="O1218" s="264" t="s">
        <v>654</v>
      </c>
      <c r="P1218" s="35" t="s">
        <v>45</v>
      </c>
      <c r="Q1218" s="35" t="s">
        <v>45</v>
      </c>
      <c r="R1218" s="35" t="s">
        <v>45</v>
      </c>
      <c r="S1218" s="35" t="s">
        <v>45</v>
      </c>
      <c r="T1218" s="35" t="s">
        <v>45</v>
      </c>
      <c r="U1218" s="35" t="s">
        <v>45</v>
      </c>
      <c r="V1218" s="35" t="s">
        <v>45</v>
      </c>
      <c r="W1218" s="35" t="s">
        <v>45</v>
      </c>
      <c r="X1218" s="35" t="s">
        <v>45</v>
      </c>
      <c r="Y1218" s="35" t="s">
        <v>45</v>
      </c>
      <c r="Z1218" s="139">
        <v>46015.0</v>
      </c>
      <c r="AA1218" s="31" t="s">
        <v>45</v>
      </c>
      <c r="AB1218" s="31"/>
      <c r="AC1218" s="31"/>
      <c r="AD1218" s="31"/>
      <c r="AE1218" s="31"/>
      <c r="AF1218" s="31"/>
      <c r="AG1218" s="31"/>
      <c r="AH1218" s="31"/>
      <c r="AI1218" s="31"/>
      <c r="AJ1218" s="31"/>
      <c r="AK1218" s="31"/>
      <c r="AL1218" s="31"/>
      <c r="AM1218" s="31"/>
      <c r="AN1218" s="39" t="str">
        <f t="array" ref="AN1218">IFNA(TEXT(XLOOKUP(C:C,'Follow up.2'!B:B,'Follow up.2'!AF:AF),if(left(B1218,1)="3","x", "mm/yyyy")), "-")</f>
        <v/>
      </c>
      <c r="AO1218" s="31"/>
      <c r="AP1218" s="30"/>
      <c r="AQ1218" s="13"/>
      <c r="AR1218" s="13"/>
      <c r="AS1218" s="13"/>
      <c r="AT1218" s="13"/>
      <c r="AU1218" s="13"/>
      <c r="AV1218" s="13"/>
      <c r="AW1218" s="40"/>
      <c r="AX1218" s="40"/>
      <c r="AY1218" s="40"/>
      <c r="AZ1218" s="40"/>
      <c r="BA1218" s="40"/>
      <c r="BB1218" s="40"/>
      <c r="BC1218" s="40"/>
      <c r="BD1218" s="40"/>
      <c r="BE1218" s="40"/>
      <c r="BF1218" s="40"/>
      <c r="BG1218" s="40"/>
      <c r="BH1218" s="40"/>
      <c r="BI1218" s="40"/>
    </row>
    <row r="1219" ht="12.75" customHeight="1">
      <c r="A1219" s="1"/>
      <c r="B1219" s="1">
        <f t="array" ref="B1219">ifna(iferror(xlookup(C:C,'1000'!A:A,'1000'!D:D),iferror(xlookup(C:C,'2000'!A:A,'2000'!D:D),xlookup(C:C,'3000'!A:A,'3000'!D:D))),"-")</f>
        <v>3009</v>
      </c>
      <c r="C1219" s="270">
        <v>167.0</v>
      </c>
      <c r="D1219" s="94" t="s">
        <v>1168</v>
      </c>
      <c r="E1219" s="94" t="s">
        <v>4401</v>
      </c>
      <c r="F1219" s="94"/>
      <c r="G1219" s="27"/>
      <c r="H1219" s="28"/>
      <c r="I1219" s="29"/>
      <c r="J1219" s="27"/>
      <c r="K1219" s="30"/>
      <c r="L1219" s="255"/>
      <c r="M1219" s="31"/>
      <c r="N1219" s="204" t="s">
        <v>58</v>
      </c>
      <c r="O1219" s="259" t="s">
        <v>58</v>
      </c>
      <c r="P1219" s="35" t="s">
        <v>45</v>
      </c>
      <c r="Q1219" s="35" t="s">
        <v>45</v>
      </c>
      <c r="R1219" s="35" t="s">
        <v>45</v>
      </c>
      <c r="S1219" s="35" t="s">
        <v>45</v>
      </c>
      <c r="T1219" s="35" t="s">
        <v>45</v>
      </c>
      <c r="U1219" s="35" t="s">
        <v>45</v>
      </c>
      <c r="V1219" s="35" t="s">
        <v>45</v>
      </c>
      <c r="W1219" s="35" t="s">
        <v>45</v>
      </c>
      <c r="X1219" s="35" t="s">
        <v>45</v>
      </c>
      <c r="Y1219" s="35" t="s">
        <v>45</v>
      </c>
      <c r="Z1219" s="38" t="str">
        <f t="array" ref="Z1219">IFERROR(xlookup(C:C,'Follow up.1'!A:A,'Follow up.1'!AF:AF),"-")</f>
        <v>-</v>
      </c>
      <c r="AA1219" s="31"/>
      <c r="AB1219" s="31"/>
      <c r="AC1219" s="31"/>
      <c r="AD1219" s="31"/>
      <c r="AE1219" s="31"/>
      <c r="AF1219" s="31"/>
      <c r="AG1219" s="31"/>
      <c r="AH1219" s="31"/>
      <c r="AI1219" s="31"/>
      <c r="AJ1219" s="31"/>
      <c r="AK1219" s="31"/>
      <c r="AL1219" s="31"/>
      <c r="AM1219" s="31"/>
      <c r="AN1219" s="39" t="str">
        <f t="array" ref="AN1219">IFNA(TEXT(XLOOKUP(C:C,'Follow up.2'!B:B,'Follow up.2'!AF:AF),if(left(B1219,1)="3","x", "mm/yyyy")), "-")</f>
        <v>-</v>
      </c>
      <c r="AO1219" s="31"/>
      <c r="AP1219" s="30"/>
      <c r="AQ1219" s="13"/>
      <c r="AR1219" s="13"/>
      <c r="AS1219" s="13"/>
      <c r="AT1219" s="13"/>
      <c r="AU1219" s="13"/>
      <c r="AV1219" s="13"/>
      <c r="AW1219" s="3"/>
      <c r="AX1219" s="3"/>
      <c r="AY1219" s="3"/>
      <c r="AZ1219" s="3"/>
      <c r="BA1219" s="3"/>
      <c r="BB1219" s="3"/>
      <c r="BC1219" s="3"/>
      <c r="BD1219" s="3"/>
      <c r="BE1219" s="3"/>
      <c r="BF1219" s="3"/>
      <c r="BG1219" s="3"/>
      <c r="BH1219" s="3"/>
      <c r="BI1219" s="3"/>
    </row>
    <row r="1220" ht="12.75" customHeight="1">
      <c r="A1220" s="1"/>
      <c r="B1220" s="1">
        <f t="array" ref="B1220">ifna(iferror(xlookup(C:C,'1000'!A:A,'1000'!D:D),iferror(xlookup(C:C,'2000'!A:A,'2000'!D:D),xlookup(C:C,'3000'!A:A,'3000'!D:D))),"-")</f>
        <v>3012</v>
      </c>
      <c r="C1220" s="270">
        <v>218.0</v>
      </c>
      <c r="D1220" s="94" t="s">
        <v>1286</v>
      </c>
      <c r="E1220" s="94" t="s">
        <v>312</v>
      </c>
      <c r="F1220" s="94"/>
      <c r="G1220" s="27"/>
      <c r="H1220" s="28"/>
      <c r="I1220" s="29"/>
      <c r="J1220" s="27"/>
      <c r="K1220" s="30"/>
      <c r="L1220" s="255"/>
      <c r="M1220" s="31"/>
      <c r="N1220" s="204" t="s">
        <v>58</v>
      </c>
      <c r="O1220" s="259" t="s">
        <v>58</v>
      </c>
      <c r="P1220" s="35"/>
      <c r="Q1220" s="35"/>
      <c r="R1220" s="35"/>
      <c r="S1220" s="35"/>
      <c r="T1220" s="35"/>
      <c r="U1220" s="35"/>
      <c r="V1220" s="35"/>
      <c r="W1220" s="35"/>
      <c r="X1220" s="35"/>
      <c r="Y1220" s="35"/>
      <c r="Z1220" s="38" t="str">
        <f t="array" ref="Z1220">IFERROR(xlookup(C:C,'Follow up.1'!A:A,'Follow up.1'!AF:AF),"-")</f>
        <v>-</v>
      </c>
      <c r="AA1220" s="31"/>
      <c r="AB1220" s="31"/>
      <c r="AC1220" s="31"/>
      <c r="AD1220" s="31"/>
      <c r="AE1220" s="31"/>
      <c r="AF1220" s="31"/>
      <c r="AG1220" s="31"/>
      <c r="AH1220" s="31"/>
      <c r="AI1220" s="31"/>
      <c r="AJ1220" s="31"/>
      <c r="AK1220" s="31"/>
      <c r="AL1220" s="31"/>
      <c r="AM1220" s="31"/>
      <c r="AN1220" s="39" t="str">
        <f t="array" ref="AN1220">IFNA(TEXT(XLOOKUP(C:C,'Follow up.2'!B:B,'Follow up.2'!AF:AF),if(left(B1220,1)="3","x", "mm/yyyy")), "-")</f>
        <v>-</v>
      </c>
      <c r="AO1220" s="31"/>
      <c r="AP1220" s="30"/>
      <c r="AQ1220" s="13"/>
      <c r="AR1220" s="13"/>
      <c r="AS1220" s="13"/>
      <c r="AT1220" s="13"/>
      <c r="AU1220" s="13"/>
      <c r="AV1220" s="13"/>
      <c r="AW1220" s="13"/>
      <c r="AX1220" s="13"/>
      <c r="AY1220" s="13"/>
      <c r="AZ1220" s="13"/>
      <c r="BA1220" s="13"/>
      <c r="BB1220" s="13"/>
      <c r="BC1220" s="13"/>
      <c r="BD1220" s="13"/>
      <c r="BE1220" s="13"/>
      <c r="BF1220" s="13"/>
      <c r="BG1220" s="13"/>
      <c r="BH1220" s="13"/>
      <c r="BI1220" s="13"/>
    </row>
    <row r="1221" ht="12.75" customHeight="1">
      <c r="A1221" s="1"/>
      <c r="B1221" s="1">
        <f t="array" ref="B1221">ifna(iferror(xlookup(C:C,'1000'!A:A,'1000'!D:D),iferror(xlookup(C:C,'2000'!A:A,'2000'!D:D),xlookup(C:C,'3000'!A:A,'3000'!D:D))),"-")</f>
        <v>3013</v>
      </c>
      <c r="C1221" s="52">
        <v>227.0</v>
      </c>
      <c r="D1221" s="53" t="s">
        <v>4402</v>
      </c>
      <c r="E1221" s="53" t="s">
        <v>1254</v>
      </c>
      <c r="F1221" s="53"/>
      <c r="G1221" s="53"/>
      <c r="H1221" s="28">
        <v>0.0</v>
      </c>
      <c r="I1221" s="54">
        <v>0.0</v>
      </c>
      <c r="J1221" s="53" t="s">
        <v>4403</v>
      </c>
      <c r="K1221" s="30"/>
      <c r="L1221" s="250"/>
      <c r="M1221" s="27"/>
      <c r="N1221" s="78" t="s">
        <v>654</v>
      </c>
      <c r="O1221" s="263" t="s">
        <v>654</v>
      </c>
      <c r="P1221" s="35" t="s">
        <v>45</v>
      </c>
      <c r="Q1221" s="35" t="s">
        <v>45</v>
      </c>
      <c r="R1221" s="35" t="s">
        <v>45</v>
      </c>
      <c r="S1221" s="35" t="s">
        <v>45</v>
      </c>
      <c r="T1221" s="35" t="s">
        <v>45</v>
      </c>
      <c r="U1221" s="35" t="s">
        <v>45</v>
      </c>
      <c r="V1221" s="35" t="s">
        <v>45</v>
      </c>
      <c r="W1221" s="35" t="s">
        <v>45</v>
      </c>
      <c r="X1221" s="35" t="s">
        <v>45</v>
      </c>
      <c r="Y1221" s="35" t="s">
        <v>45</v>
      </c>
      <c r="Z1221" s="38" t="str">
        <f t="array" ref="Z1221">IFERROR(xlookup(C:C,'Follow up.1'!A:A,'Follow up.1'!AF:AF),"-")</f>
        <v> 12/24</v>
      </c>
      <c r="AA1221" s="31" t="s">
        <v>86</v>
      </c>
      <c r="AB1221" s="32" t="s">
        <v>86</v>
      </c>
      <c r="AC1221" s="32" t="s">
        <v>46</v>
      </c>
      <c r="AD1221" s="32" t="s">
        <v>46</v>
      </c>
      <c r="AE1221" s="32"/>
      <c r="AF1221" s="32" t="s">
        <v>44</v>
      </c>
      <c r="AG1221" s="32" t="s">
        <v>46</v>
      </c>
      <c r="AH1221" s="32"/>
      <c r="AI1221" s="32" t="s">
        <v>46</v>
      </c>
      <c r="AJ1221" s="32" t="s">
        <v>46</v>
      </c>
      <c r="AK1221" s="32" t="s">
        <v>46</v>
      </c>
      <c r="AL1221" s="32" t="s">
        <v>87</v>
      </c>
      <c r="AM1221" s="32" t="s">
        <v>121</v>
      </c>
      <c r="AN1221" s="39" t="str">
        <f t="array" ref="AN1221">IFNA(TEXT(XLOOKUP(C:C,'Follow up.2'!B:B,'Follow up.2'!AF:AF),if(left(B1221,1)="3","x", "mm/yyyy")), "-")</f>
        <v>x</v>
      </c>
      <c r="AO1221" s="31"/>
      <c r="AP1221" s="27"/>
      <c r="AQ1221" s="3"/>
      <c r="AR1221" s="3"/>
      <c r="AS1221" s="3"/>
      <c r="AT1221" s="3"/>
      <c r="AU1221" s="3"/>
      <c r="AV1221" s="3"/>
      <c r="AW1221" s="40"/>
      <c r="AX1221" s="40"/>
      <c r="AY1221" s="40"/>
      <c r="AZ1221" s="40"/>
      <c r="BA1221" s="40"/>
      <c r="BB1221" s="40"/>
      <c r="BC1221" s="40"/>
      <c r="BD1221" s="40"/>
      <c r="BE1221" s="40"/>
      <c r="BF1221" s="40"/>
      <c r="BG1221" s="40"/>
      <c r="BH1221" s="40"/>
      <c r="BI1221" s="40"/>
    </row>
    <row r="1222" ht="12.75" customHeight="1">
      <c r="A1222" s="1"/>
      <c r="B1222" s="1">
        <f t="array" ref="B1222">ifna(iferror(xlookup(C:C,'1000'!A:A,'1000'!D:D),iferror(xlookup(C:C,'2000'!A:A,'2000'!D:D),xlookup(C:C,'3000'!A:A,'3000'!D:D))),"-")</f>
        <v>3014</v>
      </c>
      <c r="C1222" s="52">
        <v>206.0</v>
      </c>
      <c r="D1222" s="53" t="s">
        <v>4404</v>
      </c>
      <c r="E1222" s="53" t="s">
        <v>4405</v>
      </c>
      <c r="F1222" s="53"/>
      <c r="G1222" s="53"/>
      <c r="H1222" s="28">
        <v>0.0</v>
      </c>
      <c r="I1222" s="54">
        <v>0.0</v>
      </c>
      <c r="J1222" s="53" t="s">
        <v>4406</v>
      </c>
      <c r="K1222" s="30"/>
      <c r="L1222" s="250"/>
      <c r="M1222" s="27"/>
      <c r="N1222" s="78" t="s">
        <v>654</v>
      </c>
      <c r="O1222" s="264" t="s">
        <v>654</v>
      </c>
      <c r="P1222" s="35" t="s">
        <v>45</v>
      </c>
      <c r="Q1222" s="35" t="s">
        <v>45</v>
      </c>
      <c r="R1222" s="35" t="s">
        <v>45</v>
      </c>
      <c r="S1222" s="35" t="s">
        <v>45</v>
      </c>
      <c r="T1222" s="35" t="s">
        <v>45</v>
      </c>
      <c r="U1222" s="35" t="s">
        <v>45</v>
      </c>
      <c r="V1222" s="35" t="s">
        <v>45</v>
      </c>
      <c r="W1222" s="35" t="s">
        <v>45</v>
      </c>
      <c r="X1222" s="35" t="s">
        <v>45</v>
      </c>
      <c r="Y1222" s="35" t="s">
        <v>45</v>
      </c>
      <c r="Z1222" s="38" t="str">
        <f t="array" ref="Z1222">IFERROR(xlookup(C:C,'Follow up.1'!A:A,'Follow up.1'!AF:AF),"-")</f>
        <v> 12/24</v>
      </c>
      <c r="AA1222" s="31" t="s">
        <v>86</v>
      </c>
      <c r="AB1222" s="31"/>
      <c r="AC1222" s="31"/>
      <c r="AD1222" s="31"/>
      <c r="AE1222" s="31"/>
      <c r="AF1222" s="31"/>
      <c r="AG1222" s="31"/>
      <c r="AH1222" s="31"/>
      <c r="AI1222" s="31"/>
      <c r="AJ1222" s="31"/>
      <c r="AK1222" s="31"/>
      <c r="AL1222" s="31"/>
      <c r="AM1222" s="31"/>
      <c r="AN1222" s="39" t="str">
        <f t="array" ref="AN1222">IFNA(TEXT(XLOOKUP(C:C,'Follow up.2'!B:B,'Follow up.2'!AF:AF),if(left(B1222,1)="3","x", "mm/yyyy")), "-")</f>
        <v/>
      </c>
      <c r="AO1222" s="31"/>
      <c r="AP1222" s="27"/>
      <c r="AQ1222" s="3"/>
      <c r="AR1222" s="3"/>
      <c r="AS1222" s="3"/>
      <c r="AT1222" s="3"/>
      <c r="AU1222" s="3"/>
      <c r="AV1222" s="3"/>
      <c r="AW1222" s="40"/>
      <c r="AX1222" s="40"/>
      <c r="AY1222" s="40"/>
      <c r="AZ1222" s="40"/>
      <c r="BA1222" s="40"/>
      <c r="BB1222" s="40"/>
      <c r="BC1222" s="40"/>
      <c r="BD1222" s="40"/>
      <c r="BE1222" s="40"/>
      <c r="BF1222" s="40"/>
      <c r="BG1222" s="40"/>
      <c r="BH1222" s="40"/>
      <c r="BI1222" s="40"/>
    </row>
    <row r="1223" ht="12.75" customHeight="1">
      <c r="A1223" s="1"/>
      <c r="B1223" s="1">
        <f t="array" ref="B1223">ifna(iferror(xlookup(C:C,'1000'!A:A,'1000'!D:D),iferror(xlookup(C:C,'2000'!A:A,'2000'!D:D),xlookup(C:C,'3000'!A:A,'3000'!D:D))),"-")</f>
        <v>3018</v>
      </c>
      <c r="C1223" s="270">
        <v>237.0</v>
      </c>
      <c r="D1223" s="94" t="s">
        <v>4407</v>
      </c>
      <c r="E1223" s="94" t="s">
        <v>4408</v>
      </c>
      <c r="F1223" s="94"/>
      <c r="G1223" s="27"/>
      <c r="H1223" s="28"/>
      <c r="I1223" s="29"/>
      <c r="J1223" s="27"/>
      <c r="K1223" s="30"/>
      <c r="L1223" s="255"/>
      <c r="M1223" s="31"/>
      <c r="N1223" s="204" t="s">
        <v>58</v>
      </c>
      <c r="O1223" s="259" t="s">
        <v>58</v>
      </c>
      <c r="P1223" s="35"/>
      <c r="Q1223" s="35"/>
      <c r="R1223" s="35"/>
      <c r="S1223" s="35"/>
      <c r="T1223" s="35"/>
      <c r="U1223" s="35"/>
      <c r="V1223" s="35"/>
      <c r="W1223" s="35"/>
      <c r="X1223" s="35"/>
      <c r="Y1223" s="35"/>
      <c r="Z1223" s="38" t="str">
        <f t="array" ref="Z1223">IFERROR(xlookup(C:C,'Follow up.1'!A:A,'Follow up.1'!AF:AF),"-")</f>
        <v>-</v>
      </c>
      <c r="AA1223" s="31"/>
      <c r="AB1223" s="31"/>
      <c r="AC1223" s="31"/>
      <c r="AD1223" s="31"/>
      <c r="AE1223" s="31"/>
      <c r="AF1223" s="31"/>
      <c r="AG1223" s="31"/>
      <c r="AH1223" s="31"/>
      <c r="AI1223" s="31"/>
      <c r="AJ1223" s="31"/>
      <c r="AK1223" s="31"/>
      <c r="AL1223" s="31"/>
      <c r="AM1223" s="31"/>
      <c r="AN1223" s="39" t="str">
        <f t="array" ref="AN1223">IFNA(TEXT(XLOOKUP(C:C,'Follow up.2'!B:B,'Follow up.2'!AF:AF),if(left(B1223,1)="3","x", "mm/yyyy")), "-")</f>
        <v>-</v>
      </c>
      <c r="AO1223" s="31"/>
      <c r="AP1223" s="30"/>
      <c r="AQ1223" s="13"/>
      <c r="AR1223" s="13"/>
      <c r="AS1223" s="13"/>
      <c r="AT1223" s="13"/>
      <c r="AU1223" s="13"/>
      <c r="AV1223" s="13"/>
      <c r="AW1223" s="3"/>
      <c r="AX1223" s="3"/>
      <c r="AY1223" s="3"/>
      <c r="AZ1223" s="3"/>
      <c r="BA1223" s="3"/>
      <c r="BB1223" s="3"/>
      <c r="BC1223" s="3"/>
      <c r="BD1223" s="3"/>
      <c r="BE1223" s="3"/>
      <c r="BF1223" s="3"/>
      <c r="BG1223" s="3"/>
      <c r="BH1223" s="3"/>
      <c r="BI1223" s="3"/>
    </row>
    <row r="1224" ht="12.75" customHeight="1">
      <c r="A1224" s="1"/>
      <c r="B1224" s="1">
        <f t="array" ref="B1224">ifna(iferror(xlookup(C:C,'1000'!A:A,'1000'!D:D),iferror(xlookup(C:C,'2000'!A:A,'2000'!D:D),xlookup(C:C,'3000'!A:A,'3000'!D:D))),"-")</f>
        <v>3020</v>
      </c>
      <c r="C1224" s="52">
        <v>242.0</v>
      </c>
      <c r="D1224" s="53" t="s">
        <v>4409</v>
      </c>
      <c r="E1224" s="53" t="s">
        <v>4410</v>
      </c>
      <c r="F1224" s="53"/>
      <c r="G1224" s="53"/>
      <c r="H1224" s="28">
        <v>0.0</v>
      </c>
      <c r="I1224" s="54">
        <v>0.0</v>
      </c>
      <c r="J1224" s="53" t="s">
        <v>4411</v>
      </c>
      <c r="K1224" s="30"/>
      <c r="L1224" s="250"/>
      <c r="M1224" s="27"/>
      <c r="N1224" s="78" t="s">
        <v>654</v>
      </c>
      <c r="O1224" s="263" t="s">
        <v>654</v>
      </c>
      <c r="P1224" s="35" t="s">
        <v>45</v>
      </c>
      <c r="Q1224" s="35" t="s">
        <v>45</v>
      </c>
      <c r="R1224" s="35" t="s">
        <v>45</v>
      </c>
      <c r="S1224" s="35" t="s">
        <v>45</v>
      </c>
      <c r="T1224" s="35" t="s">
        <v>45</v>
      </c>
      <c r="U1224" s="35" t="s">
        <v>45</v>
      </c>
      <c r="V1224" s="37" t="s">
        <v>45</v>
      </c>
      <c r="W1224" s="37" t="s">
        <v>45</v>
      </c>
      <c r="X1224" s="37" t="s">
        <v>45</v>
      </c>
      <c r="Y1224" s="37" t="s">
        <v>45</v>
      </c>
      <c r="Z1224" s="38" t="str">
        <f t="array" ref="Z1224">IFERROR(xlookup(C:C,'Follow up.1'!A:A,'Follow up.1'!AF:AF),"-")</f>
        <v> 12/24</v>
      </c>
      <c r="AA1224" s="31" t="s">
        <v>86</v>
      </c>
      <c r="AB1224" s="31" t="s">
        <v>46</v>
      </c>
      <c r="AC1224" s="31" t="s">
        <v>56</v>
      </c>
      <c r="AD1224" s="31" t="s">
        <v>56</v>
      </c>
      <c r="AE1224" s="31"/>
      <c r="AF1224" s="31" t="s">
        <v>45</v>
      </c>
      <c r="AG1224" s="32" t="s">
        <v>45</v>
      </c>
      <c r="AH1224" s="32"/>
      <c r="AI1224" s="32" t="s">
        <v>46</v>
      </c>
      <c r="AJ1224" s="32" t="s">
        <v>68</v>
      </c>
      <c r="AK1224" s="32" t="s">
        <v>56</v>
      </c>
      <c r="AL1224" s="32" t="s">
        <v>56</v>
      </c>
      <c r="AM1224" s="32" t="s">
        <v>121</v>
      </c>
      <c r="AN1224" s="39" t="str">
        <f t="array" ref="AN1224">IFNA(TEXT(XLOOKUP(C:C,'Follow up.2'!B:B,'Follow up.2'!AF:AF),if(left(B1224,1)="3","x", "mm/yyyy")), "-")</f>
        <v>x</v>
      </c>
      <c r="AO1224" s="31"/>
      <c r="AP1224" s="27"/>
      <c r="AQ1224" s="3"/>
      <c r="AR1224" s="3"/>
      <c r="AS1224" s="3"/>
      <c r="AT1224" s="3"/>
      <c r="AU1224" s="3"/>
      <c r="AV1224" s="3"/>
      <c r="AW1224" s="40"/>
      <c r="AX1224" s="40"/>
      <c r="AY1224" s="40"/>
      <c r="AZ1224" s="40"/>
      <c r="BA1224" s="40"/>
      <c r="BB1224" s="40"/>
      <c r="BC1224" s="40"/>
      <c r="BD1224" s="40"/>
      <c r="BE1224" s="40"/>
      <c r="BF1224" s="40"/>
      <c r="BG1224" s="40"/>
      <c r="BH1224" s="40"/>
      <c r="BI1224" s="40"/>
    </row>
    <row r="1225" ht="12.75" customHeight="1">
      <c r="A1225" s="1"/>
      <c r="B1225" s="1">
        <f t="array" ref="B1225">ifna(iferror(xlookup(C:C,'1000'!A:A,'1000'!D:D),iferror(xlookup(C:C,'2000'!A:A,'2000'!D:D),xlookup(C:C,'3000'!A:A,'3000'!D:D))),"-")</f>
        <v>3021</v>
      </c>
      <c r="C1225" s="270">
        <v>254.0</v>
      </c>
      <c r="D1225" s="94" t="s">
        <v>4412</v>
      </c>
      <c r="E1225" s="94" t="s">
        <v>4413</v>
      </c>
      <c r="F1225" s="94"/>
      <c r="G1225" s="27"/>
      <c r="H1225" s="28"/>
      <c r="I1225" s="29"/>
      <c r="J1225" s="27"/>
      <c r="K1225" s="30"/>
      <c r="L1225" s="255"/>
      <c r="M1225" s="31"/>
      <c r="N1225" s="204" t="s">
        <v>58</v>
      </c>
      <c r="O1225" s="259" t="s">
        <v>58</v>
      </c>
      <c r="P1225" s="35"/>
      <c r="Q1225" s="35"/>
      <c r="R1225" s="35"/>
      <c r="S1225" s="35"/>
      <c r="T1225" s="35"/>
      <c r="U1225" s="35"/>
      <c r="V1225" s="35"/>
      <c r="W1225" s="35"/>
      <c r="X1225" s="35"/>
      <c r="Y1225" s="35"/>
      <c r="Z1225" s="38" t="str">
        <f t="array" ref="Z1225">IFERROR(xlookup(C:C,'Follow up.1'!A:A,'Follow up.1'!AF:AF),"-")</f>
        <v>-</v>
      </c>
      <c r="AA1225" s="31"/>
      <c r="AB1225" s="31"/>
      <c r="AC1225" s="31"/>
      <c r="AD1225" s="31"/>
      <c r="AE1225" s="31"/>
      <c r="AF1225" s="31"/>
      <c r="AG1225" s="31"/>
      <c r="AH1225" s="31"/>
      <c r="AI1225" s="31"/>
      <c r="AJ1225" s="31"/>
      <c r="AK1225" s="31"/>
      <c r="AL1225" s="31"/>
      <c r="AM1225" s="31"/>
      <c r="AN1225" s="39" t="str">
        <f t="array" ref="AN1225">IFNA(TEXT(XLOOKUP(C:C,'Follow up.2'!B:B,'Follow up.2'!AF:AF),if(left(B1225,1)="3","x", "mm/yyyy")), "-")</f>
        <v>-</v>
      </c>
      <c r="AO1225" s="31"/>
      <c r="AP1225" s="30"/>
      <c r="AQ1225" s="13"/>
      <c r="AR1225" s="13"/>
      <c r="AS1225" s="13"/>
      <c r="AT1225" s="13"/>
      <c r="AU1225" s="13"/>
      <c r="AV1225" s="13"/>
      <c r="AW1225" s="13"/>
      <c r="AX1225" s="13"/>
      <c r="AY1225" s="13"/>
      <c r="AZ1225" s="13"/>
      <c r="BA1225" s="13"/>
      <c r="BB1225" s="13"/>
      <c r="BC1225" s="13"/>
      <c r="BD1225" s="13"/>
      <c r="BE1225" s="13"/>
      <c r="BF1225" s="13"/>
      <c r="BG1225" s="13"/>
      <c r="BH1225" s="13"/>
      <c r="BI1225" s="13"/>
    </row>
    <row r="1226" ht="12.75" customHeight="1">
      <c r="A1226" s="1"/>
      <c r="B1226" s="1">
        <f t="array" ref="B1226">ifna(iferror(xlookup(C:C,'1000'!A:A,'1000'!D:D),iferror(xlookup(C:C,'2000'!A:A,'2000'!D:D),xlookup(C:C,'3000'!A:A,'3000'!D:D))),"-")</f>
        <v>3022</v>
      </c>
      <c r="C1226" s="52">
        <v>243.0</v>
      </c>
      <c r="D1226" s="53" t="s">
        <v>4414</v>
      </c>
      <c r="E1226" s="53" t="s">
        <v>4415</v>
      </c>
      <c r="F1226" s="53"/>
      <c r="G1226" s="53"/>
      <c r="H1226" s="28">
        <v>0.0</v>
      </c>
      <c r="I1226" s="54">
        <v>0.0</v>
      </c>
      <c r="J1226" s="53" t="s">
        <v>4416</v>
      </c>
      <c r="K1226" s="30"/>
      <c r="L1226" s="250"/>
      <c r="M1226" s="27"/>
      <c r="N1226" s="78" t="s">
        <v>654</v>
      </c>
      <c r="O1226" s="264" t="s">
        <v>654</v>
      </c>
      <c r="P1226" s="35" t="s">
        <v>45</v>
      </c>
      <c r="Q1226" s="35" t="s">
        <v>45</v>
      </c>
      <c r="R1226" s="35" t="s">
        <v>45</v>
      </c>
      <c r="S1226" s="35" t="s">
        <v>45</v>
      </c>
      <c r="T1226" s="35" t="s">
        <v>45</v>
      </c>
      <c r="U1226" s="35" t="s">
        <v>45</v>
      </c>
      <c r="V1226" s="35" t="s">
        <v>45</v>
      </c>
      <c r="W1226" s="35" t="s">
        <v>45</v>
      </c>
      <c r="X1226" s="35" t="s">
        <v>45</v>
      </c>
      <c r="Y1226" s="35" t="s">
        <v>45</v>
      </c>
      <c r="Z1226" s="38" t="str">
        <f t="array" ref="Z1226">IFERROR(xlookup(C:C,'Follow up.1'!A:A,'Follow up.1'!AF:AF),"-")</f>
        <v> 1/25</v>
      </c>
      <c r="AA1226" s="32" t="s">
        <v>106</v>
      </c>
      <c r="AB1226" s="31"/>
      <c r="AC1226" s="31"/>
      <c r="AD1226" s="31"/>
      <c r="AE1226" s="31"/>
      <c r="AF1226" s="31"/>
      <c r="AG1226" s="31"/>
      <c r="AH1226" s="31"/>
      <c r="AI1226" s="31"/>
      <c r="AJ1226" s="31"/>
      <c r="AK1226" s="31"/>
      <c r="AL1226" s="31"/>
      <c r="AM1226" s="31"/>
      <c r="AN1226" s="39" t="str">
        <f t="array" ref="AN1226">IFNA(TEXT(XLOOKUP(C:C,'Follow up.2'!B:B,'Follow up.2'!AF:AF),if(left(B1226,1)="3","x", "mm/yyyy")), "-")</f>
        <v/>
      </c>
      <c r="AO1226" s="31"/>
      <c r="AP1226" s="27"/>
      <c r="AQ1226" s="3"/>
      <c r="AR1226" s="3"/>
      <c r="AS1226" s="3"/>
      <c r="AT1226" s="3"/>
      <c r="AU1226" s="3"/>
      <c r="AV1226" s="3"/>
      <c r="AW1226" s="3"/>
      <c r="AX1226" s="3"/>
      <c r="AY1226" s="3"/>
      <c r="AZ1226" s="3"/>
      <c r="BA1226" s="3"/>
      <c r="BB1226" s="3"/>
      <c r="BC1226" s="3"/>
      <c r="BD1226" s="3"/>
      <c r="BE1226" s="3"/>
      <c r="BF1226" s="3"/>
      <c r="BG1226" s="3"/>
      <c r="BH1226" s="3"/>
      <c r="BI1226" s="3"/>
    </row>
    <row r="1227" ht="12.75" customHeight="1">
      <c r="A1227" s="1"/>
      <c r="B1227" s="1">
        <f t="array" ref="B1227">ifna(iferror(xlookup(C:C,'1000'!A:A,'1000'!D:D),iferror(xlookup(C:C,'2000'!A:A,'2000'!D:D),xlookup(C:C,'3000'!A:A,'3000'!D:D))),"-")</f>
        <v>3024</v>
      </c>
      <c r="C1227" s="52">
        <v>362.0</v>
      </c>
      <c r="D1227" s="53" t="s">
        <v>4417</v>
      </c>
      <c r="E1227" s="53" t="s">
        <v>2481</v>
      </c>
      <c r="F1227" s="53"/>
      <c r="G1227" s="53"/>
      <c r="H1227" s="28">
        <v>0.0</v>
      </c>
      <c r="I1227" s="54">
        <v>0.0</v>
      </c>
      <c r="J1227" s="53" t="s">
        <v>4418</v>
      </c>
      <c r="K1227" s="30"/>
      <c r="L1227" s="250"/>
      <c r="M1227" s="27"/>
      <c r="N1227" s="78" t="s">
        <v>654</v>
      </c>
      <c r="O1227" s="264" t="s">
        <v>654</v>
      </c>
      <c r="P1227" s="35" t="s">
        <v>45</v>
      </c>
      <c r="Q1227" s="35" t="s">
        <v>45</v>
      </c>
      <c r="R1227" s="35" t="s">
        <v>45</v>
      </c>
      <c r="S1227" s="35" t="s">
        <v>45</v>
      </c>
      <c r="T1227" s="35" t="s">
        <v>45</v>
      </c>
      <c r="U1227" s="35" t="s">
        <v>45</v>
      </c>
      <c r="V1227" s="35" t="s">
        <v>45</v>
      </c>
      <c r="W1227" s="35" t="s">
        <v>45</v>
      </c>
      <c r="X1227" s="35" t="s">
        <v>45</v>
      </c>
      <c r="Y1227" s="35" t="s">
        <v>45</v>
      </c>
      <c r="Z1227" s="38" t="str">
        <f t="array" ref="Z1227">IFERROR(xlookup(C:C,'Follow up.1'!A:A,'Follow up.1'!AF:AF),"-")</f>
        <v> 3/25</v>
      </c>
      <c r="AA1227" s="32" t="s">
        <v>86</v>
      </c>
      <c r="AB1227" s="31"/>
      <c r="AC1227" s="31"/>
      <c r="AD1227" s="31"/>
      <c r="AE1227" s="31"/>
      <c r="AF1227" s="31"/>
      <c r="AG1227" s="31"/>
      <c r="AH1227" s="31"/>
      <c r="AI1227" s="31"/>
      <c r="AJ1227" s="31"/>
      <c r="AK1227" s="31"/>
      <c r="AL1227" s="31"/>
      <c r="AM1227" s="31"/>
      <c r="AN1227" s="39" t="str">
        <f t="array" ref="AN1227">IFNA(TEXT(XLOOKUP(C:C,'Follow up.2'!B:B,'Follow up.2'!AF:AF),if(left(B1227,1)="3","x", "mm/yyyy")), "-")</f>
        <v/>
      </c>
      <c r="AO1227" s="31"/>
      <c r="AP1227" s="27"/>
      <c r="AQ1227" s="3"/>
      <c r="AR1227" s="3"/>
      <c r="AS1227" s="3"/>
      <c r="AT1227" s="3"/>
      <c r="AU1227" s="3"/>
      <c r="AV1227" s="3"/>
      <c r="AW1227" s="3"/>
      <c r="AX1227" s="3"/>
      <c r="AY1227" s="3"/>
      <c r="AZ1227" s="3"/>
      <c r="BA1227" s="3"/>
      <c r="BB1227" s="3"/>
      <c r="BC1227" s="3"/>
      <c r="BD1227" s="3"/>
      <c r="BE1227" s="3"/>
      <c r="BF1227" s="3"/>
      <c r="BG1227" s="3"/>
      <c r="BH1227" s="3"/>
      <c r="BI1227" s="3"/>
    </row>
    <row r="1228" ht="12.75" customHeight="1">
      <c r="A1228" s="1"/>
      <c r="B1228" s="1">
        <f t="array" ref="B1228">ifna(iferror(xlookup(C:C,'1000'!A:A,'1000'!D:D),iferror(xlookup(C:C,'2000'!A:A,'2000'!D:D),xlookup(C:C,'3000'!A:A,'3000'!D:D))),"-")</f>
        <v>3025</v>
      </c>
      <c r="C1228" s="52">
        <v>373.0</v>
      </c>
      <c r="D1228" s="53" t="s">
        <v>304</v>
      </c>
      <c r="E1228" s="53" t="s">
        <v>4419</v>
      </c>
      <c r="F1228" s="53"/>
      <c r="G1228" s="53"/>
      <c r="H1228" s="28">
        <v>0.0</v>
      </c>
      <c r="I1228" s="54">
        <v>0.0</v>
      </c>
      <c r="J1228" s="53" t="s">
        <v>4420</v>
      </c>
      <c r="K1228" s="30"/>
      <c r="L1228" s="250"/>
      <c r="M1228" s="27"/>
      <c r="N1228" s="78" t="s">
        <v>654</v>
      </c>
      <c r="O1228" s="264" t="s">
        <v>654</v>
      </c>
      <c r="P1228" s="35" t="s">
        <v>45</v>
      </c>
      <c r="Q1228" s="35" t="s">
        <v>45</v>
      </c>
      <c r="R1228" s="35" t="s">
        <v>45</v>
      </c>
      <c r="S1228" s="35" t="s">
        <v>45</v>
      </c>
      <c r="T1228" s="35" t="s">
        <v>45</v>
      </c>
      <c r="U1228" s="35" t="s">
        <v>45</v>
      </c>
      <c r="V1228" s="35" t="s">
        <v>45</v>
      </c>
      <c r="W1228" s="35" t="s">
        <v>45</v>
      </c>
      <c r="X1228" s="35" t="s">
        <v>45</v>
      </c>
      <c r="Y1228" s="35" t="s">
        <v>45</v>
      </c>
      <c r="Z1228" s="38" t="str">
        <f t="array" ref="Z1228">IFERROR(xlookup(C:C,'Follow up.1'!A:A,'Follow up.1'!AF:AF),"-")</f>
        <v> 2/25</v>
      </c>
      <c r="AA1228" s="32" t="s">
        <v>46</v>
      </c>
      <c r="AB1228" s="31"/>
      <c r="AC1228" s="31"/>
      <c r="AD1228" s="31"/>
      <c r="AE1228" s="31"/>
      <c r="AF1228" s="31"/>
      <c r="AG1228" s="31"/>
      <c r="AH1228" s="31"/>
      <c r="AI1228" s="31"/>
      <c r="AJ1228" s="31"/>
      <c r="AK1228" s="31"/>
      <c r="AL1228" s="31"/>
      <c r="AM1228" s="31"/>
      <c r="AN1228" s="39" t="str">
        <f t="array" ref="AN1228">IFNA(TEXT(XLOOKUP(C:C,'Follow up.2'!B:B,'Follow up.2'!AF:AF),if(left(B1228,1)="3","x", "mm/yyyy")), "-")</f>
        <v/>
      </c>
      <c r="AO1228" s="31"/>
      <c r="AP1228" s="27"/>
      <c r="AQ1228" s="3"/>
      <c r="AR1228" s="3"/>
      <c r="AS1228" s="3"/>
      <c r="AT1228" s="3"/>
      <c r="AU1228" s="3"/>
      <c r="AV1228" s="3"/>
      <c r="AW1228" s="40"/>
      <c r="AX1228" s="40"/>
      <c r="AY1228" s="40"/>
      <c r="AZ1228" s="40"/>
      <c r="BA1228" s="40"/>
      <c r="BB1228" s="40"/>
      <c r="BC1228" s="40"/>
      <c r="BD1228" s="40"/>
      <c r="BE1228" s="40"/>
      <c r="BF1228" s="40"/>
      <c r="BG1228" s="40"/>
      <c r="BH1228" s="40"/>
      <c r="BI1228" s="40"/>
    </row>
    <row r="1229" ht="12.75" customHeight="1">
      <c r="A1229" s="1"/>
      <c r="B1229" s="1">
        <f t="array" ref="B1229">ifna(iferror(xlookup(C:C,'1000'!A:A,'1000'!D:D),iferror(xlookup(C:C,'2000'!A:A,'2000'!D:D),xlookup(C:C,'3000'!A:A,'3000'!D:D))),"-")</f>
        <v>3027</v>
      </c>
      <c r="C1229" s="52">
        <v>370.0</v>
      </c>
      <c r="D1229" s="93" t="s">
        <v>4421</v>
      </c>
      <c r="E1229" s="93" t="s">
        <v>4422</v>
      </c>
      <c r="F1229" s="93" t="s">
        <v>4423</v>
      </c>
      <c r="G1229" s="53"/>
      <c r="H1229" s="28">
        <v>0.0</v>
      </c>
      <c r="I1229" s="54">
        <v>0.0</v>
      </c>
      <c r="J1229" s="53" t="s">
        <v>4424</v>
      </c>
      <c r="K1229" s="30"/>
      <c r="L1229" s="27"/>
      <c r="M1229" s="42" t="s">
        <v>4425</v>
      </c>
      <c r="N1229" s="78" t="s">
        <v>654</v>
      </c>
      <c r="O1229" s="263" t="s">
        <v>654</v>
      </c>
      <c r="P1229" s="35" t="s">
        <v>45</v>
      </c>
      <c r="Q1229" s="35" t="s">
        <v>45</v>
      </c>
      <c r="R1229" s="35" t="s">
        <v>45</v>
      </c>
      <c r="S1229" s="35" t="s">
        <v>45</v>
      </c>
      <c r="T1229" s="35" t="s">
        <v>45</v>
      </c>
      <c r="U1229" s="35" t="s">
        <v>45</v>
      </c>
      <c r="V1229" s="35" t="s">
        <v>45</v>
      </c>
      <c r="W1229" s="35" t="s">
        <v>45</v>
      </c>
      <c r="X1229" s="35" t="s">
        <v>45</v>
      </c>
      <c r="Y1229" s="35" t="s">
        <v>45</v>
      </c>
      <c r="Z1229" s="38" t="str">
        <f t="array" ref="Z1229">IFERROR(xlookup(C:C,'Follow up.1'!A:A,'Follow up.1'!AF:AF),"-")</f>
        <v> 3/25</v>
      </c>
      <c r="AA1229" s="32" t="s">
        <v>86</v>
      </c>
      <c r="AB1229" s="32" t="s">
        <v>86</v>
      </c>
      <c r="AC1229" s="32" t="s">
        <v>86</v>
      </c>
      <c r="AD1229" s="32" t="s">
        <v>86</v>
      </c>
      <c r="AE1229" s="32"/>
      <c r="AF1229" s="32" t="s">
        <v>86</v>
      </c>
      <c r="AG1229" s="32" t="s">
        <v>86</v>
      </c>
      <c r="AH1229" s="32"/>
      <c r="AI1229" s="32" t="s">
        <v>57</v>
      </c>
      <c r="AJ1229" s="32" t="s">
        <v>56</v>
      </c>
      <c r="AK1229" s="32" t="s">
        <v>121</v>
      </c>
      <c r="AL1229" s="32" t="s">
        <v>57</v>
      </c>
      <c r="AM1229" s="32" t="s">
        <v>121</v>
      </c>
      <c r="AN1229" s="39" t="str">
        <f t="array" ref="AN1229">IFNA(TEXT(XLOOKUP(C:C,'Follow up.2'!B:B,'Follow up.2'!AF:AF),if(left(B1229,1)="3","x", "mm/yyyy")), "-")</f>
        <v>x</v>
      </c>
      <c r="AO1229" s="31"/>
      <c r="AP1229" s="27"/>
      <c r="AQ1229" s="3"/>
      <c r="AR1229" s="3"/>
      <c r="AS1229" s="3"/>
      <c r="AT1229" s="3"/>
      <c r="AU1229" s="3"/>
      <c r="AV1229" s="3"/>
      <c r="AW1229" s="3"/>
      <c r="AX1229" s="3"/>
      <c r="AY1229" s="3"/>
      <c r="AZ1229" s="3"/>
      <c r="BA1229" s="3"/>
      <c r="BB1229" s="3"/>
      <c r="BC1229" s="3"/>
      <c r="BD1229" s="3"/>
      <c r="BE1229" s="3"/>
      <c r="BF1229" s="3"/>
      <c r="BG1229" s="3"/>
      <c r="BH1229" s="3"/>
      <c r="BI1229" s="3"/>
    </row>
    <row r="1230" ht="12.75" customHeight="1">
      <c r="A1230" s="1"/>
      <c r="B1230" s="1">
        <f t="array" ref="B1230">ifna(iferror(xlookup(C:C,'1000'!A:A,'1000'!D:D),iferror(xlookup(C:C,'2000'!A:A,'2000'!D:D),xlookup(C:C,'3000'!A:A,'3000'!D:D))),"-")</f>
        <v>3029</v>
      </c>
      <c r="C1230" s="272">
        <v>360.0</v>
      </c>
      <c r="D1230" s="273" t="str">
        <f t="array" ref="D1230">IFERROR(INDEX('1000'!B:B, MATCH(C1230, '1000'!A:A, 0)), 
    IFERROR(INDEX('2000'!B:B, MATCH(C1230, '2000'!A:A, 0)), 
        IFERROR(INDEX('3000'!B:B, MATCH(C1230, '3000'!A:A, 0)), "")))
</f>
        <v>Anais </v>
      </c>
      <c r="E1230" s="46" t="str">
        <f t="array" ref="E1230">IFERROR(INDEX('1000'!C:C, MATCH(C1230, '1000'!A:A, 0)), 
    IFERROR(INDEX('2000'!C:C, MATCH(C1230, '2000'!A:A, 0)), 
        IFERROR(INDEX('3000'!C:C, MATCH(C1230, '3000'!A:A, 0)), "")))
</f>
        <v>Lothrop</v>
      </c>
      <c r="F1230" s="3"/>
      <c r="G1230" s="3"/>
      <c r="H1230" s="193"/>
      <c r="I1230" s="163"/>
      <c r="J1230" s="3"/>
      <c r="K1230" s="5"/>
      <c r="L1230" s="6"/>
      <c r="M1230" s="6"/>
      <c r="N1230" s="102" t="s">
        <v>58</v>
      </c>
      <c r="O1230" s="264" t="s">
        <v>58</v>
      </c>
      <c r="P1230" s="50" t="s">
        <v>46</v>
      </c>
      <c r="Q1230" s="50" t="s">
        <v>46</v>
      </c>
      <c r="R1230" s="50" t="s">
        <v>46</v>
      </c>
      <c r="S1230" s="50" t="s">
        <v>46</v>
      </c>
      <c r="T1230" s="50" t="s">
        <v>46</v>
      </c>
      <c r="U1230" s="50" t="s">
        <v>46</v>
      </c>
      <c r="V1230" s="50" t="s">
        <v>46</v>
      </c>
      <c r="W1230" s="50" t="s">
        <v>46</v>
      </c>
      <c r="X1230" s="50" t="s">
        <v>46</v>
      </c>
      <c r="Y1230" s="50" t="s">
        <v>46</v>
      </c>
      <c r="Z1230" s="38" t="str">
        <f t="array" ref="Z1230">IFERROR(xlookup(C:C,'Follow up.1'!A:A,'Follow up.1'!AF:AF),"-")</f>
        <v>-</v>
      </c>
      <c r="AA1230" s="6"/>
      <c r="AB1230" s="6"/>
      <c r="AC1230" s="6"/>
      <c r="AD1230" s="6"/>
      <c r="AE1230" s="6"/>
      <c r="AF1230" s="6"/>
      <c r="AG1230" s="6"/>
      <c r="AH1230" s="6"/>
      <c r="AI1230" s="6"/>
      <c r="AJ1230" s="6"/>
      <c r="AK1230" s="6"/>
      <c r="AL1230" s="6"/>
      <c r="AM1230" s="6"/>
      <c r="AN1230" s="39" t="str">
        <f t="array" ref="AN1230">IFNA(TEXT(XLOOKUP(C:C,'Follow up.2'!B:B,'Follow up.2'!AF:AF),if(left(B1230,1)="3","x", "mm/yyyy")), "-")</f>
        <v>-</v>
      </c>
      <c r="AO1230" s="6"/>
      <c r="AP1230" s="3"/>
      <c r="AQ1230" s="3"/>
      <c r="AR1230" s="3"/>
      <c r="AS1230" s="3"/>
      <c r="AT1230" s="3"/>
      <c r="AU1230" s="3"/>
      <c r="AV1230" s="3"/>
      <c r="AW1230" s="3"/>
      <c r="AX1230" s="3"/>
      <c r="AY1230" s="3"/>
      <c r="AZ1230" s="3"/>
      <c r="BA1230" s="3"/>
      <c r="BB1230" s="3"/>
      <c r="BC1230" s="3"/>
      <c r="BD1230" s="3"/>
      <c r="BE1230" s="3"/>
      <c r="BF1230" s="3"/>
      <c r="BG1230" s="3"/>
      <c r="BH1230" s="3"/>
      <c r="BI1230" s="3"/>
    </row>
    <row r="1231" ht="12.75" customHeight="1">
      <c r="A1231" s="1"/>
      <c r="B1231" s="1">
        <f t="array" ref="B1231">ifna(iferror(xlookup(C:C,'1000'!A:A,'1000'!D:D),iferror(xlookup(C:C,'2000'!A:A,'2000'!D:D),xlookup(C:C,'3000'!A:A,'3000'!D:D))),"-")</f>
        <v>3033</v>
      </c>
      <c r="C1231" s="52">
        <v>380.0</v>
      </c>
      <c r="D1231" s="53" t="s">
        <v>4426</v>
      </c>
      <c r="E1231" s="53" t="s">
        <v>4427</v>
      </c>
      <c r="F1231" s="53"/>
      <c r="G1231" s="53"/>
      <c r="H1231" s="28">
        <v>0.0</v>
      </c>
      <c r="I1231" s="54">
        <v>0.0</v>
      </c>
      <c r="J1231" s="53" t="s">
        <v>4428</v>
      </c>
      <c r="K1231" s="30"/>
      <c r="L1231" s="27"/>
      <c r="M1231" s="42" t="s">
        <v>4166</v>
      </c>
      <c r="N1231" s="78" t="s">
        <v>654</v>
      </c>
      <c r="O1231" s="263" t="s">
        <v>654</v>
      </c>
      <c r="P1231" s="35" t="s">
        <v>45</v>
      </c>
      <c r="Q1231" s="35" t="s">
        <v>45</v>
      </c>
      <c r="R1231" s="35" t="s">
        <v>45</v>
      </c>
      <c r="S1231" s="35" t="s">
        <v>45</v>
      </c>
      <c r="T1231" s="35" t="s">
        <v>45</v>
      </c>
      <c r="U1231" s="35" t="s">
        <v>45</v>
      </c>
      <c r="V1231" s="35" t="s">
        <v>45</v>
      </c>
      <c r="W1231" s="35" t="s">
        <v>45</v>
      </c>
      <c r="X1231" s="35" t="s">
        <v>45</v>
      </c>
      <c r="Y1231" s="35" t="s">
        <v>45</v>
      </c>
      <c r="Z1231" s="38" t="str">
        <f t="array" ref="Z1231">IFERROR(xlookup(C:C,'Follow up.1'!A:A,'Follow up.1'!AF:AF),"-")</f>
        <v> 7/25</v>
      </c>
      <c r="AA1231" s="32" t="s">
        <v>46</v>
      </c>
      <c r="AB1231" s="31"/>
      <c r="AC1231" s="31"/>
      <c r="AD1231" s="31"/>
      <c r="AE1231" s="31"/>
      <c r="AF1231" s="31"/>
      <c r="AG1231" s="31"/>
      <c r="AH1231" s="31"/>
      <c r="AI1231" s="31"/>
      <c r="AJ1231" s="31"/>
      <c r="AK1231" s="31"/>
      <c r="AL1231" s="31"/>
      <c r="AM1231" s="31"/>
      <c r="AN1231" s="39" t="str">
        <f t="array" ref="AN1231">IFNA(TEXT(XLOOKUP(C:C,'Follow up.2'!B:B,'Follow up.2'!AF:AF),if(left(B1231,1)="3","x", "mm/yyyy")), "-")</f>
        <v/>
      </c>
      <c r="AO1231" s="31"/>
      <c r="AP1231" s="27"/>
      <c r="AQ1231" s="3"/>
      <c r="AR1231" s="3"/>
      <c r="AS1231" s="3"/>
      <c r="AT1231" s="3"/>
      <c r="AU1231" s="3"/>
      <c r="AV1231" s="3"/>
      <c r="AW1231" s="13"/>
      <c r="AX1231" s="13"/>
      <c r="AY1231" s="13"/>
      <c r="AZ1231" s="13"/>
      <c r="BA1231" s="13"/>
      <c r="BB1231" s="13"/>
      <c r="BC1231" s="13"/>
      <c r="BD1231" s="13"/>
      <c r="BE1231" s="13"/>
      <c r="BF1231" s="13"/>
      <c r="BG1231" s="13"/>
      <c r="BH1231" s="13"/>
      <c r="BI1231" s="13"/>
    </row>
    <row r="1232" ht="12.75" customHeight="1">
      <c r="A1232" s="1"/>
      <c r="B1232" s="1">
        <f t="array" ref="B1232">ifna(iferror(xlookup(C:C,'1000'!A:A,'1000'!D:D),iferror(xlookup(C:C,'2000'!A:A,'2000'!D:D),xlookup(C:C,'3000'!A:A,'3000'!D:D))),"-")</f>
        <v>3091</v>
      </c>
      <c r="C1232" s="52">
        <v>552.0</v>
      </c>
      <c r="D1232" s="53" t="s">
        <v>4429</v>
      </c>
      <c r="E1232" s="53" t="s">
        <v>4430</v>
      </c>
      <c r="F1232" s="53"/>
      <c r="G1232" s="27"/>
      <c r="H1232" s="28">
        <v>0.0</v>
      </c>
      <c r="I1232" s="29">
        <v>0.0</v>
      </c>
      <c r="J1232" s="27" t="s">
        <v>4431</v>
      </c>
      <c r="K1232" s="30"/>
      <c r="L1232" s="31"/>
      <c r="M1232" s="32"/>
      <c r="N1232" s="78" t="s">
        <v>654</v>
      </c>
      <c r="O1232" s="263" t="s">
        <v>654</v>
      </c>
      <c r="P1232" s="35" t="s">
        <v>45</v>
      </c>
      <c r="Q1232" s="35" t="s">
        <v>45</v>
      </c>
      <c r="R1232" s="35" t="s">
        <v>45</v>
      </c>
      <c r="S1232" s="35" t="s">
        <v>45</v>
      </c>
      <c r="T1232" s="35" t="s">
        <v>45</v>
      </c>
      <c r="U1232" s="35" t="s">
        <v>45</v>
      </c>
      <c r="V1232" s="66" t="s">
        <v>45</v>
      </c>
      <c r="W1232" s="35" t="s">
        <v>45</v>
      </c>
      <c r="X1232" s="35" t="s">
        <v>45</v>
      </c>
      <c r="Y1232" s="35" t="s">
        <v>45</v>
      </c>
      <c r="Z1232" s="38" t="str">
        <f t="array" ref="Z1232">IFERROR(xlookup(C:C,'Follow up.1'!A:A,'Follow up.1'!AF:AF),"-")</f>
        <v> 4/25</v>
      </c>
      <c r="AA1232" s="32" t="s">
        <v>46</v>
      </c>
      <c r="AB1232" s="32" t="s">
        <v>46</v>
      </c>
      <c r="AC1232" s="32" t="s">
        <v>86</v>
      </c>
      <c r="AD1232" s="32" t="s">
        <v>46</v>
      </c>
      <c r="AE1232" s="32"/>
      <c r="AF1232" s="32" t="s">
        <v>57</v>
      </c>
      <c r="AG1232" s="32" t="s">
        <v>47</v>
      </c>
      <c r="AH1232" s="32"/>
      <c r="AI1232" s="32" t="s">
        <v>47</v>
      </c>
      <c r="AJ1232" s="32" t="s">
        <v>57</v>
      </c>
      <c r="AK1232" s="32" t="s">
        <v>68</v>
      </c>
      <c r="AL1232" s="32" t="s">
        <v>57</v>
      </c>
      <c r="AM1232" s="32" t="s">
        <v>121</v>
      </c>
      <c r="AN1232" s="39" t="str">
        <f t="array" ref="AN1232">IFNA(TEXT(XLOOKUP(C:C,'Follow up.2'!B:B,'Follow up.2'!AF:AF),if(left(B1232,1)="3","x", "mm/yyyy")), "-")</f>
        <v>x</v>
      </c>
      <c r="AO1232" s="31"/>
      <c r="AP1232" s="27"/>
      <c r="AQ1232" s="3"/>
      <c r="AR1232" s="3"/>
      <c r="AS1232" s="3"/>
      <c r="AT1232" s="3"/>
      <c r="AU1232" s="3"/>
      <c r="AV1232" s="3"/>
      <c r="AW1232" s="3"/>
      <c r="AX1232" s="3"/>
      <c r="AY1232" s="3"/>
      <c r="AZ1232" s="3"/>
      <c r="BA1232" s="3"/>
      <c r="BB1232" s="3"/>
      <c r="BC1232" s="3"/>
      <c r="BD1232" s="3"/>
      <c r="BE1232" s="3"/>
      <c r="BF1232" s="3"/>
      <c r="BG1232" s="3"/>
      <c r="BH1232" s="3"/>
      <c r="BI1232" s="3"/>
    </row>
    <row r="1233" ht="12.75" customHeight="1">
      <c r="A1233" s="1"/>
      <c r="B1233" s="1" t="str">
        <f t="array" ref="B1233">ifna(iferror(xlookup(C:C,'1000'!A:A,'1000'!D:D),iferror(xlookup(C:C,'2000'!A:A,'2000'!D:D),xlookup(C:C,'3000'!A:A,'3000'!D:D))),"-")</f>
        <v>-</v>
      </c>
      <c r="C1233" s="26">
        <v>1008.0</v>
      </c>
      <c r="D1233" s="27"/>
      <c r="E1233" s="27"/>
      <c r="F1233" s="27"/>
      <c r="G1233" s="27"/>
      <c r="H1233" s="28">
        <v>0.0</v>
      </c>
      <c r="I1233" s="29">
        <v>0.0</v>
      </c>
      <c r="J1233" s="27" t="s">
        <v>52</v>
      </c>
      <c r="K1233" s="30"/>
      <c r="L1233" s="31"/>
      <c r="M1233" s="51" t="s">
        <v>895</v>
      </c>
      <c r="N1233" s="204" t="s">
        <v>58</v>
      </c>
      <c r="O1233" s="259" t="s">
        <v>58</v>
      </c>
      <c r="P1233" s="35"/>
      <c r="Q1233" s="35"/>
      <c r="R1233" s="35"/>
      <c r="S1233" s="35"/>
      <c r="T1233" s="35"/>
      <c r="U1233" s="35"/>
      <c r="V1233" s="35"/>
      <c r="W1233" s="35"/>
      <c r="X1233" s="35"/>
      <c r="Y1233" s="35"/>
      <c r="Z1233" s="38" t="str">
        <f t="array" ref="Z1233">IFERROR(xlookup(C:C,'Follow up.1'!A:A,'Follow up.1'!AF:AF),"-")</f>
        <v>-</v>
      </c>
      <c r="AA1233" s="31"/>
      <c r="AB1233" s="31"/>
      <c r="AC1233" s="31"/>
      <c r="AD1233" s="31"/>
      <c r="AE1233" s="31"/>
      <c r="AF1233" s="31"/>
      <c r="AG1233" s="31"/>
      <c r="AH1233" s="31"/>
      <c r="AI1233" s="31"/>
      <c r="AJ1233" s="31"/>
      <c r="AK1233" s="31"/>
      <c r="AL1233" s="31"/>
      <c r="AM1233" s="31"/>
      <c r="AN1233" s="39" t="str">
        <f t="array" ref="AN1233">IFNA(TEXT(XLOOKUP(C:C,'Follow up.2'!B:B,'Follow up.2'!AF:AF),if(left(B1233,1)="3","x", "mm/yyyy")), "-")</f>
        <v>-</v>
      </c>
      <c r="AO1233" s="31"/>
      <c r="AP1233" s="27"/>
      <c r="AQ1233" s="3"/>
      <c r="AR1233" s="3"/>
      <c r="AS1233" s="3"/>
      <c r="AT1233" s="3"/>
      <c r="AU1233" s="3"/>
      <c r="AV1233" s="3"/>
      <c r="AW1233" s="3"/>
      <c r="AX1233" s="3"/>
      <c r="AY1233" s="3"/>
      <c r="AZ1233" s="3"/>
      <c r="BA1233" s="3"/>
      <c r="BB1233" s="3"/>
      <c r="BC1233" s="3"/>
      <c r="BD1233" s="3"/>
      <c r="BE1233" s="3"/>
      <c r="BF1233" s="3"/>
      <c r="BG1233" s="3"/>
      <c r="BH1233" s="3"/>
      <c r="BI1233" s="3"/>
    </row>
    <row r="1234" ht="12.75" customHeight="1">
      <c r="A1234" s="1"/>
      <c r="B1234" s="1">
        <f t="array" ref="B1234">ifna(iferror(xlookup(C:C,'1000'!A:A,'1000'!D:D),iferror(xlookup(C:C,'2000'!A:A,'2000'!D:D),xlookup(C:C,'3000'!A:A,'3000'!D:D))),"-")</f>
        <v>1046</v>
      </c>
      <c r="C1234" s="26">
        <v>905.0</v>
      </c>
      <c r="D1234" s="27" t="s">
        <v>4438</v>
      </c>
      <c r="E1234" s="27" t="s">
        <v>4439</v>
      </c>
      <c r="F1234" s="27" t="s">
        <v>117</v>
      </c>
      <c r="G1234" s="27" t="s">
        <v>803</v>
      </c>
      <c r="H1234" s="28" t="s">
        <v>4440</v>
      </c>
      <c r="I1234" s="29">
        <v>0.0</v>
      </c>
      <c r="J1234" s="27" t="s">
        <v>4441</v>
      </c>
      <c r="K1234" s="30" t="s">
        <v>42</v>
      </c>
      <c r="L1234" s="27" t="s">
        <v>42</v>
      </c>
      <c r="M1234" s="42" t="s">
        <v>4442</v>
      </c>
      <c r="N1234" s="78" t="s">
        <v>5998</v>
      </c>
      <c r="O1234" s="276" t="s">
        <v>4444</v>
      </c>
      <c r="P1234" s="35" t="s">
        <v>45</v>
      </c>
      <c r="Q1234" s="35" t="s">
        <v>45</v>
      </c>
      <c r="R1234" s="35" t="s">
        <v>45</v>
      </c>
      <c r="S1234" s="35" t="s">
        <v>45</v>
      </c>
      <c r="T1234" s="35" t="s">
        <v>45</v>
      </c>
      <c r="U1234" s="35" t="s">
        <v>45</v>
      </c>
      <c r="V1234" s="65" t="s">
        <v>45</v>
      </c>
      <c r="W1234" s="35" t="s">
        <v>45</v>
      </c>
      <c r="X1234" s="35" t="s">
        <v>45</v>
      </c>
      <c r="Y1234" s="35" t="s">
        <v>45</v>
      </c>
      <c r="Z1234" s="38" t="str">
        <f t="array" ref="Z1234">IFERROR(xlookup(C:C,'Follow up.1'!A:A,'Follow up.1'!AF:AF),"-")</f>
        <v> 8/25</v>
      </c>
      <c r="AA1234" s="32" t="s">
        <v>89</v>
      </c>
      <c r="AB1234" s="32" t="s">
        <v>46</v>
      </c>
      <c r="AC1234" s="32" t="s">
        <v>56</v>
      </c>
      <c r="AD1234" s="32" t="s">
        <v>56</v>
      </c>
      <c r="AE1234" s="32"/>
      <c r="AF1234" s="32" t="s">
        <v>128</v>
      </c>
      <c r="AG1234" s="32" t="s">
        <v>128</v>
      </c>
      <c r="AH1234" s="32"/>
      <c r="AI1234" s="32" t="s">
        <v>57</v>
      </c>
      <c r="AJ1234" s="32" t="s">
        <v>87</v>
      </c>
      <c r="AK1234" s="32" t="s">
        <v>87</v>
      </c>
      <c r="AL1234" s="31" t="s">
        <v>87</v>
      </c>
      <c r="AM1234" s="32" t="s">
        <v>121</v>
      </c>
      <c r="AN1234" s="39" t="str">
        <f t="array" ref="AN1234">IFNA(TEXT(XLOOKUP(C:C,'Follow up.2'!B:B,'Follow up.2'!AF:AF),if(left(B1234,1)="3","x", "mm/yyyy")), "-")</f>
        <v>01/2026</v>
      </c>
      <c r="AO1234" s="32" t="s">
        <v>56</v>
      </c>
      <c r="AP1234" s="27"/>
      <c r="AQ1234" s="3"/>
      <c r="AR1234" s="3"/>
      <c r="AS1234" s="3"/>
      <c r="AT1234" s="3"/>
      <c r="AU1234" s="3"/>
      <c r="AV1234" s="3"/>
      <c r="AW1234" s="13"/>
      <c r="AX1234" s="13"/>
      <c r="AY1234" s="13"/>
      <c r="AZ1234" s="13"/>
      <c r="BA1234" s="13"/>
      <c r="BB1234" s="13"/>
      <c r="BC1234" s="13"/>
      <c r="BD1234" s="13"/>
      <c r="BE1234" s="13"/>
      <c r="BF1234" s="13"/>
      <c r="BG1234" s="13"/>
      <c r="BH1234" s="13"/>
      <c r="BI1234" s="13"/>
    </row>
    <row r="1235" ht="12.75" customHeight="1">
      <c r="A1235" s="1"/>
      <c r="B1235" s="1"/>
      <c r="C1235" s="280"/>
      <c r="D1235" s="281"/>
      <c r="E1235" s="273"/>
      <c r="F1235" s="282"/>
      <c r="G1235" s="27"/>
      <c r="H1235" s="283"/>
      <c r="I1235" s="27"/>
      <c r="J1235" s="27"/>
      <c r="K1235" s="284"/>
      <c r="L1235" s="31"/>
      <c r="M1235" s="31"/>
      <c r="N1235" s="18"/>
      <c r="O1235" s="285"/>
      <c r="P1235" s="286" t="s">
        <v>0</v>
      </c>
      <c r="Z1235" s="287"/>
      <c r="AA1235" s="288" t="s">
        <v>1</v>
      </c>
      <c r="AM1235" s="288"/>
      <c r="AN1235" s="287"/>
      <c r="AO1235" s="289" t="s">
        <v>2</v>
      </c>
      <c r="AY1235" s="290"/>
      <c r="AZ1235" s="290"/>
      <c r="BD1235" s="31"/>
      <c r="BE1235" s="31"/>
      <c r="BF1235" s="31"/>
      <c r="BG1235" s="31"/>
      <c r="BH1235" s="31"/>
      <c r="BI1235" s="31"/>
    </row>
    <row r="1236" ht="12.75" customHeight="1">
      <c r="A1236" s="1"/>
      <c r="B1236" s="1"/>
      <c r="C1236" s="3"/>
      <c r="D1236" s="281"/>
      <c r="E1236" s="273"/>
      <c r="F1236" s="282"/>
      <c r="G1236" s="27"/>
      <c r="H1236" s="283"/>
      <c r="I1236" s="27"/>
      <c r="J1236" s="27"/>
      <c r="K1236" s="284"/>
      <c r="L1236" s="31"/>
      <c r="M1236" s="31"/>
      <c r="N1236" s="291"/>
      <c r="O1236" s="285"/>
      <c r="P1236" s="35"/>
      <c r="Q1236" s="35"/>
      <c r="R1236" s="35"/>
      <c r="S1236" s="35"/>
      <c r="T1236" s="35"/>
      <c r="U1236" s="35"/>
      <c r="V1236" s="35"/>
      <c r="W1236" s="35"/>
      <c r="X1236" s="35"/>
      <c r="Y1236" s="35"/>
      <c r="Z1236" s="292"/>
      <c r="AA1236" s="31"/>
      <c r="AB1236" s="31"/>
      <c r="AC1236" s="31"/>
      <c r="AD1236" s="31"/>
      <c r="AE1236" s="31"/>
      <c r="AF1236" s="31"/>
      <c r="AG1236" s="31"/>
      <c r="AH1236" s="31"/>
      <c r="AI1236" s="31"/>
      <c r="AJ1236" s="31"/>
      <c r="AK1236" s="31"/>
      <c r="AL1236" s="31"/>
      <c r="AM1236" s="31"/>
      <c r="AN1236" s="292"/>
      <c r="AO1236" s="31"/>
      <c r="AP1236" s="27"/>
      <c r="AQ1236" s="3"/>
      <c r="AR1236" s="3"/>
      <c r="AS1236" s="3"/>
      <c r="AT1236" s="3"/>
      <c r="AU1236" s="3"/>
      <c r="AV1236" s="3"/>
      <c r="AW1236" s="3"/>
      <c r="AX1236" s="3"/>
      <c r="AY1236" s="3"/>
      <c r="AZ1236" s="3"/>
      <c r="BA1236" s="3"/>
      <c r="BB1236" s="3"/>
      <c r="BC1236" s="3"/>
      <c r="BD1236" s="3"/>
      <c r="BE1236" s="3"/>
      <c r="BF1236" s="3"/>
      <c r="BG1236" s="3"/>
      <c r="BH1236" s="3"/>
      <c r="BI1236" s="3"/>
    </row>
    <row r="1237" ht="12.75" customHeight="1">
      <c r="A1237" s="1"/>
      <c r="B1237" s="1"/>
      <c r="C1237" s="27"/>
      <c r="D1237" s="27"/>
      <c r="E1237" s="27"/>
      <c r="F1237" s="27"/>
      <c r="G1237" s="27"/>
      <c r="H1237" s="283"/>
      <c r="I1237" s="27"/>
      <c r="J1237" s="27"/>
      <c r="K1237" s="284"/>
      <c r="L1237" s="31"/>
      <c r="M1237" s="31"/>
      <c r="N1237" s="291"/>
      <c r="O1237" s="285"/>
      <c r="P1237" s="35">
        <v>1.0</v>
      </c>
      <c r="Q1237" s="35">
        <v>2.0</v>
      </c>
      <c r="R1237" s="35">
        <v>3.0</v>
      </c>
      <c r="S1237" s="35">
        <v>4.0</v>
      </c>
      <c r="T1237" s="35">
        <v>5.0</v>
      </c>
      <c r="U1237" s="35">
        <v>6.0</v>
      </c>
      <c r="V1237" s="37">
        <v>7.0</v>
      </c>
      <c r="W1237" s="37">
        <v>8.0</v>
      </c>
      <c r="X1237" s="37">
        <v>9.0</v>
      </c>
      <c r="Y1237" s="37">
        <v>10.0</v>
      </c>
      <c r="Z1237" s="292"/>
      <c r="AA1237" s="31"/>
      <c r="AB1237" s="31"/>
      <c r="AC1237" s="31"/>
      <c r="AD1237" s="31"/>
      <c r="AE1237" s="31"/>
      <c r="AF1237" s="31"/>
      <c r="AG1237" s="31"/>
      <c r="AH1237" s="31"/>
      <c r="AI1237" s="31"/>
      <c r="AJ1237" s="31"/>
      <c r="AK1237" s="31"/>
      <c r="AL1237" s="31"/>
      <c r="AM1237" s="31"/>
      <c r="AN1237" s="292"/>
      <c r="AO1237" s="31"/>
      <c r="AP1237" s="27"/>
      <c r="AQ1237" s="3"/>
      <c r="AR1237" s="3"/>
      <c r="AS1237" s="3"/>
      <c r="AT1237" s="3"/>
      <c r="AU1237" s="3"/>
      <c r="AV1237" s="3"/>
      <c r="AW1237" s="3"/>
      <c r="AX1237" s="3"/>
      <c r="AY1237" s="3"/>
      <c r="AZ1237" s="3"/>
      <c r="BA1237" s="3"/>
      <c r="BB1237" s="3"/>
      <c r="BC1237" s="3"/>
      <c r="BD1237" s="3"/>
      <c r="BE1237" s="3"/>
      <c r="BF1237" s="3"/>
      <c r="BG1237" s="3"/>
      <c r="BH1237" s="3"/>
      <c r="BI1237" s="3"/>
    </row>
    <row r="1238" ht="12.75" customHeight="1">
      <c r="A1238" s="1"/>
      <c r="B1238" s="1"/>
      <c r="C1238" s="46"/>
      <c r="D1238" s="293" t="str">
        <f t="array" ref="D1238">IFERROR(INDEX('1000'!B:B, MATCH(C1238, '1000'!A:A, 0)), 
    IFERROR(INDEX('2000'!B:B, MATCH(C1238, '2000'!A:A, 0)), 
        IFERROR(INDEX('3000'!B:B, MATCH(C1238, '3000'!A:A, 0)), "")))
</f>
        <v/>
      </c>
      <c r="E1238" s="46"/>
      <c r="F1238" s="3"/>
      <c r="G1238" s="3"/>
      <c r="H1238" s="193"/>
      <c r="I1238" s="163"/>
      <c r="J1238" s="3"/>
      <c r="K1238" s="5"/>
      <c r="L1238" s="6"/>
      <c r="M1238" s="6"/>
      <c r="N1238" s="291"/>
      <c r="O1238" s="285"/>
      <c r="P1238" s="65"/>
      <c r="Q1238" s="65"/>
      <c r="R1238" s="65"/>
      <c r="S1238" s="65"/>
      <c r="T1238" s="65"/>
      <c r="U1238" s="65"/>
      <c r="V1238" s="65"/>
      <c r="W1238" s="65"/>
      <c r="X1238" s="65"/>
      <c r="Y1238" s="65"/>
      <c r="Z1238" s="38" t="str">
        <f t="array" ref="Z1238">IFERROR(xlookup(C:C,'Follow up.1'!A:A,'Follow up.1'!AF:AF),"-")</f>
        <v>-</v>
      </c>
      <c r="AA1238" s="6"/>
      <c r="AB1238" s="6"/>
      <c r="AC1238" s="6"/>
      <c r="AD1238" s="6"/>
      <c r="AE1238" s="6"/>
      <c r="AF1238" s="6"/>
      <c r="AG1238" s="6"/>
      <c r="AH1238" s="6"/>
      <c r="AI1238" s="6"/>
      <c r="AJ1238" s="6"/>
      <c r="AK1238" s="6"/>
      <c r="AL1238" s="6"/>
      <c r="AM1238" s="6"/>
      <c r="AN1238" s="39" t="str">
        <f t="array" ref="AN1238">IFNA(TEXT(XLOOKUP(C:C,'Follow up.2'!B:B,'Follow up.2'!AF:AF), "mm/yyyy"), "-")</f>
        <v>-</v>
      </c>
      <c r="AO1238" s="6"/>
      <c r="AP1238" s="3"/>
      <c r="AQ1238" s="3"/>
      <c r="AR1238" s="3"/>
      <c r="AS1238" s="3"/>
      <c r="AT1238" s="3"/>
      <c r="AU1238" s="3"/>
      <c r="AV1238" s="3"/>
      <c r="AW1238" s="3"/>
      <c r="AX1238" s="3"/>
      <c r="AY1238" s="3"/>
      <c r="AZ1238" s="3"/>
      <c r="BA1238" s="3"/>
      <c r="BB1238" s="3"/>
      <c r="BC1238" s="3"/>
      <c r="BD1238" s="3"/>
      <c r="BE1238" s="3"/>
      <c r="BF1238" s="3"/>
      <c r="BG1238" s="3"/>
      <c r="BH1238" s="3"/>
      <c r="BI1238" s="3"/>
    </row>
    <row r="1239" ht="12.75" customHeight="1">
      <c r="A1239" s="1"/>
      <c r="B1239" s="1"/>
      <c r="C1239" s="46"/>
      <c r="D1239" s="3"/>
      <c r="E1239" s="3"/>
      <c r="F1239" s="3"/>
      <c r="G1239" s="3"/>
      <c r="H1239" s="193"/>
      <c r="I1239" s="163"/>
      <c r="J1239" s="3"/>
      <c r="K1239" s="5"/>
      <c r="L1239" s="6"/>
      <c r="M1239" s="6"/>
      <c r="N1239" s="291"/>
      <c r="O1239" s="285"/>
      <c r="P1239" s="65"/>
      <c r="Q1239" s="65"/>
      <c r="R1239" s="65"/>
      <c r="S1239" s="65"/>
      <c r="T1239" s="65"/>
      <c r="U1239" s="65"/>
      <c r="V1239" s="65"/>
      <c r="W1239" s="65"/>
      <c r="X1239" s="65"/>
      <c r="Y1239" s="65"/>
      <c r="Z1239" s="38" t="str">
        <f t="array" ref="Z1239">IFERROR(xlookup(C:C,'Follow up.1'!A:A,'Follow up.1'!AF:AF),"-")</f>
        <v>-</v>
      </c>
      <c r="AA1239" s="6"/>
      <c r="AB1239" s="6"/>
      <c r="AC1239" s="6"/>
      <c r="AD1239" s="6"/>
      <c r="AE1239" s="6"/>
      <c r="AF1239" s="6"/>
      <c r="AG1239" s="6"/>
      <c r="AH1239" s="6"/>
      <c r="AI1239" s="6"/>
      <c r="AJ1239" s="6"/>
      <c r="AK1239" s="6"/>
      <c r="AL1239" s="6"/>
      <c r="AM1239" s="6"/>
      <c r="AN1239" s="39" t="str">
        <f t="array" ref="AN1239">IFNA(TEXT(XLOOKUP(C:C,'Follow up.2'!B:B,'Follow up.2'!AF:AF), "mm/yyyy"), "-")</f>
        <v>-</v>
      </c>
      <c r="AO1239" s="6"/>
      <c r="AP1239" s="3"/>
      <c r="AQ1239" s="3"/>
      <c r="AR1239" s="3"/>
      <c r="AS1239" s="3"/>
      <c r="AT1239" s="3"/>
      <c r="AU1239" s="3"/>
      <c r="AV1239" s="3"/>
      <c r="AW1239" s="3"/>
      <c r="AX1239" s="3"/>
      <c r="AY1239" s="3"/>
      <c r="AZ1239" s="3"/>
      <c r="BA1239" s="3"/>
      <c r="BB1239" s="3"/>
      <c r="BC1239" s="3"/>
      <c r="BD1239" s="3"/>
      <c r="BE1239" s="3"/>
      <c r="BF1239" s="3"/>
      <c r="BG1239" s="3"/>
      <c r="BH1239" s="3"/>
      <c r="BI1239" s="3"/>
    </row>
    <row r="1240" ht="12.75" customHeight="1">
      <c r="A1240" s="1"/>
      <c r="B1240" s="1"/>
      <c r="C1240" s="46"/>
      <c r="D1240" s="3"/>
      <c r="E1240" s="3"/>
      <c r="F1240" s="3"/>
      <c r="G1240" s="3"/>
      <c r="H1240" s="193"/>
      <c r="I1240" s="163"/>
      <c r="J1240" s="3"/>
      <c r="K1240" s="5"/>
      <c r="L1240" s="6"/>
      <c r="M1240" s="6"/>
      <c r="N1240" s="291"/>
      <c r="O1240" s="285"/>
      <c r="P1240" s="65"/>
      <c r="Q1240" s="65"/>
      <c r="R1240" s="65"/>
      <c r="S1240" s="65"/>
      <c r="T1240" s="65"/>
      <c r="U1240" s="65"/>
      <c r="V1240" s="65"/>
      <c r="W1240" s="65"/>
      <c r="X1240" s="65"/>
      <c r="Y1240" s="65"/>
      <c r="Z1240" s="38" t="str">
        <f t="array" ref="Z1240">IFERROR(xlookup(C:C,'Follow up.1'!A:A,'Follow up.1'!AF:AF),"-")</f>
        <v>-</v>
      </c>
      <c r="AA1240" s="6"/>
      <c r="AB1240" s="6"/>
      <c r="AC1240" s="6"/>
      <c r="AD1240" s="6"/>
      <c r="AE1240" s="6"/>
      <c r="AF1240" s="6"/>
      <c r="AG1240" s="6"/>
      <c r="AH1240" s="6"/>
      <c r="AI1240" s="6"/>
      <c r="AJ1240" s="6"/>
      <c r="AK1240" s="6"/>
      <c r="AL1240" s="6"/>
      <c r="AM1240" s="6"/>
      <c r="AN1240" s="39" t="str">
        <f t="array" ref="AN1240">IFNA(TEXT(XLOOKUP(C:C,'Follow up.2'!B:B,'Follow up.2'!AF:AF), "mm/yyyy"), "-")</f>
        <v>-</v>
      </c>
      <c r="AO1240" s="6"/>
      <c r="AP1240" s="3"/>
      <c r="AQ1240" s="3"/>
      <c r="AR1240" s="3"/>
      <c r="AS1240" s="3"/>
      <c r="AT1240" s="3"/>
      <c r="AU1240" s="3"/>
      <c r="AV1240" s="3"/>
      <c r="AW1240" s="3"/>
      <c r="AX1240" s="3"/>
      <c r="AY1240" s="3"/>
      <c r="AZ1240" s="3"/>
      <c r="BA1240" s="3"/>
      <c r="BB1240" s="3"/>
      <c r="BC1240" s="3"/>
      <c r="BD1240" s="3"/>
      <c r="BE1240" s="3"/>
      <c r="BF1240" s="3"/>
      <c r="BG1240" s="3"/>
      <c r="BH1240" s="3"/>
      <c r="BI1240" s="3"/>
    </row>
    <row r="1241" ht="12.75" customHeight="1">
      <c r="A1241" s="1"/>
      <c r="B1241" s="1"/>
      <c r="C1241" s="46"/>
      <c r="D1241" s="3"/>
      <c r="E1241" s="3"/>
      <c r="F1241" s="3"/>
      <c r="G1241" s="3"/>
      <c r="H1241" s="193"/>
      <c r="I1241" s="163"/>
      <c r="J1241" s="3"/>
      <c r="K1241" s="5"/>
      <c r="L1241" s="6"/>
      <c r="M1241" s="6"/>
      <c r="N1241" s="291"/>
      <c r="O1241" s="285"/>
      <c r="P1241" s="65"/>
      <c r="Q1241" s="65"/>
      <c r="R1241" s="65"/>
      <c r="S1241" s="65"/>
      <c r="T1241" s="65"/>
      <c r="U1241" s="65"/>
      <c r="V1241" s="65"/>
      <c r="W1241" s="65"/>
      <c r="X1241" s="65"/>
      <c r="Y1241" s="65"/>
      <c r="Z1241" s="38" t="str">
        <f t="array" ref="Z1241">IFERROR(xlookup(C:C,'Follow up.1'!A:A,'Follow up.1'!AF:AF),"-")</f>
        <v>-</v>
      </c>
      <c r="AA1241" s="6"/>
      <c r="AB1241" s="6"/>
      <c r="AC1241" s="6"/>
      <c r="AD1241" s="6"/>
      <c r="AE1241" s="6"/>
      <c r="AF1241" s="6"/>
      <c r="AG1241" s="6"/>
      <c r="AH1241" s="6"/>
      <c r="AI1241" s="6"/>
      <c r="AJ1241" s="6"/>
      <c r="AK1241" s="6"/>
      <c r="AL1241" s="6"/>
      <c r="AM1241" s="6"/>
      <c r="AN1241" s="39" t="str">
        <f t="array" ref="AN1241">IFNA(TEXT(XLOOKUP(C:C,'Follow up.2'!B:B,'Follow up.2'!AF:AF), "mm/yyyy"), "-")</f>
        <v>-</v>
      </c>
      <c r="AO1241" s="6"/>
      <c r="AP1241" s="3"/>
      <c r="AQ1241" s="3"/>
      <c r="AR1241" s="3"/>
      <c r="AS1241" s="3"/>
      <c r="AT1241" s="3"/>
      <c r="AU1241" s="3"/>
      <c r="AV1241" s="3"/>
      <c r="AW1241" s="3"/>
      <c r="AX1241" s="3"/>
      <c r="AY1241" s="3"/>
      <c r="AZ1241" s="3"/>
      <c r="BA1241" s="3"/>
      <c r="BB1241" s="3"/>
      <c r="BC1241" s="3"/>
      <c r="BD1241" s="3"/>
      <c r="BE1241" s="3"/>
      <c r="BF1241" s="3"/>
      <c r="BG1241" s="3"/>
      <c r="BH1241" s="3"/>
      <c r="BI1241" s="3"/>
    </row>
    <row r="1242" ht="12.75" customHeight="1">
      <c r="A1242" s="1"/>
      <c r="B1242" s="1"/>
      <c r="C1242" s="46"/>
      <c r="D1242" s="3"/>
      <c r="E1242" s="3"/>
      <c r="F1242" s="3"/>
      <c r="G1242" s="3"/>
      <c r="H1242" s="193"/>
      <c r="I1242" s="163"/>
      <c r="J1242" s="3"/>
      <c r="K1242" s="5"/>
      <c r="L1242" s="6"/>
      <c r="M1242" s="6"/>
      <c r="N1242" s="291"/>
      <c r="O1242" s="285"/>
      <c r="P1242" s="65"/>
      <c r="Q1242" s="65"/>
      <c r="R1242" s="65"/>
      <c r="S1242" s="65"/>
      <c r="T1242" s="65"/>
      <c r="U1242" s="65"/>
      <c r="V1242" s="65"/>
      <c r="W1242" s="65"/>
      <c r="X1242" s="65"/>
      <c r="Y1242" s="65"/>
      <c r="Z1242" s="38" t="str">
        <f t="array" ref="Z1242">IFERROR(xlookup(C:C,'Follow up.1'!A:A,'Follow up.1'!AF:AF),"-")</f>
        <v>-</v>
      </c>
      <c r="AA1242" s="6"/>
      <c r="AB1242" s="6"/>
      <c r="AC1242" s="6"/>
      <c r="AD1242" s="6"/>
      <c r="AE1242" s="6"/>
      <c r="AF1242" s="6"/>
      <c r="AG1242" s="6"/>
      <c r="AH1242" s="6"/>
      <c r="AI1242" s="6"/>
      <c r="AJ1242" s="6"/>
      <c r="AK1242" s="6"/>
      <c r="AL1242" s="6"/>
      <c r="AM1242" s="6"/>
      <c r="AN1242" s="39" t="str">
        <f t="array" ref="AN1242">IFNA(TEXT(XLOOKUP(C:C,'Follow up.2'!B:B,'Follow up.2'!AF:AF), "mm/yyyy"), "-")</f>
        <v>-</v>
      </c>
      <c r="AO1242" s="6"/>
      <c r="AP1242" s="3"/>
      <c r="AQ1242" s="3"/>
      <c r="AR1242" s="3"/>
      <c r="AS1242" s="3"/>
      <c r="AT1242" s="3"/>
      <c r="AU1242" s="3"/>
      <c r="AV1242" s="3"/>
      <c r="AW1242" s="3"/>
      <c r="AX1242" s="3"/>
      <c r="AY1242" s="3"/>
      <c r="AZ1242" s="3"/>
      <c r="BA1242" s="3"/>
      <c r="BB1242" s="3"/>
      <c r="BC1242" s="3"/>
      <c r="BD1242" s="3"/>
      <c r="BE1242" s="3"/>
      <c r="BF1242" s="3"/>
      <c r="BG1242" s="3"/>
      <c r="BH1242" s="3"/>
      <c r="BI1242" s="3"/>
    </row>
    <row r="1243" ht="12.75" customHeight="1">
      <c r="A1243" s="1"/>
      <c r="B1243" s="1"/>
      <c r="C1243" s="3"/>
      <c r="D1243" s="3"/>
      <c r="E1243" s="3"/>
      <c r="F1243" s="3"/>
      <c r="G1243" s="3"/>
      <c r="H1243" s="193"/>
      <c r="I1243" s="163"/>
      <c r="J1243" s="3"/>
      <c r="K1243" s="5"/>
      <c r="L1243" s="6"/>
      <c r="M1243" s="6"/>
      <c r="N1243" s="291"/>
      <c r="O1243" s="285"/>
      <c r="P1243" s="65"/>
      <c r="Q1243" s="65"/>
      <c r="R1243" s="65"/>
      <c r="S1243" s="65"/>
      <c r="T1243" s="65"/>
      <c r="U1243" s="65"/>
      <c r="V1243" s="65"/>
      <c r="W1243" s="65"/>
      <c r="X1243" s="65"/>
      <c r="Y1243" s="65"/>
      <c r="Z1243" s="38" t="str">
        <f t="array" ref="Z1243">IFERROR(xlookup(C:C,'Follow up.1'!A:A,'Follow up.1'!AF:AF),"-")</f>
        <v>-</v>
      </c>
      <c r="AA1243" s="6"/>
      <c r="AB1243" s="6"/>
      <c r="AC1243" s="6"/>
      <c r="AD1243" s="6"/>
      <c r="AE1243" s="6"/>
      <c r="AF1243" s="6"/>
      <c r="AG1243" s="6"/>
      <c r="AH1243" s="6"/>
      <c r="AI1243" s="6"/>
      <c r="AJ1243" s="6"/>
      <c r="AK1243" s="6"/>
      <c r="AL1243" s="6"/>
      <c r="AM1243" s="6"/>
      <c r="AN1243" s="39" t="str">
        <f t="array" ref="AN1243">IFNA(TEXT(XLOOKUP(C:C,'Follow up.2'!B:B,'Follow up.2'!AF:AF), "mm/yyyy"), "-")</f>
        <v>-</v>
      </c>
      <c r="AO1243" s="6"/>
      <c r="AP1243" s="3"/>
      <c r="AQ1243" s="3"/>
      <c r="AR1243" s="3"/>
      <c r="AS1243" s="3"/>
      <c r="AT1243" s="3"/>
      <c r="AU1243" s="3"/>
      <c r="AV1243" s="3"/>
      <c r="AW1243" s="3"/>
      <c r="AX1243" s="3"/>
      <c r="AY1243" s="3"/>
      <c r="AZ1243" s="3"/>
      <c r="BA1243" s="3"/>
      <c r="BB1243" s="3"/>
      <c r="BC1243" s="3"/>
      <c r="BD1243" s="3"/>
      <c r="BE1243" s="3"/>
      <c r="BF1243" s="3"/>
      <c r="BG1243" s="3"/>
      <c r="BH1243" s="3"/>
      <c r="BI1243" s="3"/>
    </row>
    <row r="1244" ht="12.75" customHeight="1">
      <c r="A1244" s="1"/>
      <c r="B1244" s="1"/>
      <c r="C1244" s="3"/>
      <c r="D1244" s="3"/>
      <c r="E1244" s="3"/>
      <c r="F1244" s="3"/>
      <c r="G1244" s="3"/>
      <c r="H1244" s="193"/>
      <c r="I1244" s="163"/>
      <c r="J1244" s="3"/>
      <c r="K1244" s="5"/>
      <c r="L1244" s="6"/>
      <c r="M1244" s="6"/>
      <c r="N1244" s="291"/>
      <c r="O1244" s="285"/>
      <c r="P1244" s="65"/>
      <c r="Q1244" s="65"/>
      <c r="R1244" s="65"/>
      <c r="S1244" s="65"/>
      <c r="T1244" s="65"/>
      <c r="U1244" s="65"/>
      <c r="V1244" s="65"/>
      <c r="W1244" s="65"/>
      <c r="X1244" s="65"/>
      <c r="Y1244" s="65"/>
      <c r="Z1244" s="38" t="str">
        <f t="array" ref="Z1244">IFERROR(xlookup(C:C,'Follow up.1'!A:A,'Follow up.1'!AF:AF),"-")</f>
        <v>-</v>
      </c>
      <c r="AA1244" s="6"/>
      <c r="AB1244" s="6"/>
      <c r="AC1244" s="6"/>
      <c r="AD1244" s="6"/>
      <c r="AE1244" s="6"/>
      <c r="AF1244" s="6"/>
      <c r="AG1244" s="6"/>
      <c r="AH1244" s="6"/>
      <c r="AI1244" s="6"/>
      <c r="AJ1244" s="6"/>
      <c r="AK1244" s="6"/>
      <c r="AL1244" s="6"/>
      <c r="AM1244" s="6"/>
      <c r="AN1244" s="39" t="str">
        <f t="array" ref="AN1244">IFNA(TEXT(XLOOKUP(C:C,'Follow up.2'!B:B,'Follow up.2'!AF:AF), "mm/yyyy"), "-")</f>
        <v>-</v>
      </c>
      <c r="AO1244" s="6"/>
      <c r="AP1244" s="3"/>
      <c r="AQ1244" s="3"/>
      <c r="AR1244" s="3"/>
      <c r="AS1244" s="3"/>
      <c r="AT1244" s="3"/>
      <c r="AU1244" s="3"/>
      <c r="AV1244" s="3"/>
      <c r="AW1244" s="3"/>
      <c r="AX1244" s="3"/>
      <c r="AY1244" s="3"/>
      <c r="AZ1244" s="3"/>
      <c r="BA1244" s="3"/>
      <c r="BB1244" s="3"/>
      <c r="BC1244" s="3"/>
      <c r="BD1244" s="3"/>
      <c r="BE1244" s="3"/>
      <c r="BF1244" s="3"/>
      <c r="BG1244" s="3"/>
      <c r="BH1244" s="3"/>
      <c r="BI1244" s="3"/>
    </row>
    <row r="1245" ht="12.75" customHeight="1">
      <c r="A1245" s="1"/>
      <c r="B1245" s="1"/>
      <c r="C1245" s="3"/>
      <c r="D1245" s="3"/>
      <c r="E1245" s="3"/>
      <c r="F1245" s="3"/>
      <c r="G1245" s="3"/>
      <c r="H1245" s="193"/>
      <c r="I1245" s="163"/>
      <c r="J1245" s="3"/>
      <c r="K1245" s="5"/>
      <c r="L1245" s="6"/>
      <c r="M1245" s="6"/>
      <c r="N1245" s="291"/>
      <c r="O1245" s="285"/>
      <c r="P1245" s="65"/>
      <c r="Q1245" s="65"/>
      <c r="R1245" s="65"/>
      <c r="S1245" s="65"/>
      <c r="T1245" s="65"/>
      <c r="U1245" s="65"/>
      <c r="V1245" s="65"/>
      <c r="W1245" s="65"/>
      <c r="X1245" s="65"/>
      <c r="Y1245" s="65"/>
      <c r="Z1245" s="38" t="str">
        <f t="array" ref="Z1245">IFERROR(xlookup(C:C,'Follow up.1'!A:A,'Follow up.1'!AF:AF),"-")</f>
        <v>-</v>
      </c>
      <c r="AA1245" s="6"/>
      <c r="AB1245" s="6"/>
      <c r="AC1245" s="6"/>
      <c r="AD1245" s="6"/>
      <c r="AE1245" s="6"/>
      <c r="AF1245" s="6"/>
      <c r="AG1245" s="6"/>
      <c r="AH1245" s="6"/>
      <c r="AI1245" s="6"/>
      <c r="AJ1245" s="6"/>
      <c r="AK1245" s="6"/>
      <c r="AL1245" s="6"/>
      <c r="AM1245" s="6"/>
      <c r="AN1245" s="39" t="str">
        <f t="array" ref="AN1245">IFNA(TEXT(XLOOKUP(C:C,'Follow up.2'!B:B,'Follow up.2'!AF:AF), "mm/yyyy"), "-")</f>
        <v>-</v>
      </c>
      <c r="AO1245" s="6"/>
      <c r="AP1245" s="3"/>
      <c r="AQ1245" s="3"/>
      <c r="AR1245" s="3"/>
      <c r="AS1245" s="3"/>
      <c r="AT1245" s="3"/>
      <c r="AU1245" s="3"/>
      <c r="AV1245" s="3"/>
      <c r="AW1245" s="3"/>
      <c r="AX1245" s="3"/>
      <c r="AY1245" s="3"/>
      <c r="AZ1245" s="3"/>
      <c r="BA1245" s="3"/>
      <c r="BB1245" s="3"/>
      <c r="BC1245" s="3"/>
      <c r="BD1245" s="3"/>
      <c r="BE1245" s="3"/>
      <c r="BF1245" s="3"/>
      <c r="BG1245" s="3"/>
      <c r="BH1245" s="3"/>
      <c r="BI1245" s="3"/>
    </row>
    <row r="1246" ht="12.75" customHeight="1">
      <c r="A1246" s="1"/>
      <c r="B1246" s="1"/>
      <c r="C1246" s="3"/>
      <c r="D1246" s="3"/>
      <c r="E1246" s="3"/>
      <c r="F1246" s="3"/>
      <c r="G1246" s="3"/>
      <c r="H1246" s="193"/>
      <c r="I1246" s="163"/>
      <c r="J1246" s="3"/>
      <c r="K1246" s="5"/>
      <c r="L1246" s="6"/>
      <c r="M1246" s="6"/>
      <c r="N1246" s="291"/>
      <c r="O1246" s="285"/>
      <c r="P1246" s="65"/>
      <c r="Q1246" s="65"/>
      <c r="R1246" s="65"/>
      <c r="S1246" s="65"/>
      <c r="T1246" s="65"/>
      <c r="U1246" s="65"/>
      <c r="V1246" s="65"/>
      <c r="W1246" s="65"/>
      <c r="X1246" s="65"/>
      <c r="Y1246" s="65"/>
      <c r="Z1246" s="38" t="str">
        <f t="array" ref="Z1246">IFERROR(xlookup(C:C,'Follow up.1'!A:A,'Follow up.1'!AF:AF),"-")</f>
        <v>-</v>
      </c>
      <c r="AA1246" s="6"/>
      <c r="AB1246" s="6"/>
      <c r="AC1246" s="6"/>
      <c r="AD1246" s="6"/>
      <c r="AE1246" s="6"/>
      <c r="AF1246" s="6"/>
      <c r="AG1246" s="6"/>
      <c r="AH1246" s="6"/>
      <c r="AI1246" s="6"/>
      <c r="AJ1246" s="6"/>
      <c r="AK1246" s="6"/>
      <c r="AL1246" s="6"/>
      <c r="AM1246" s="6"/>
      <c r="AN1246" s="39" t="str">
        <f t="array" ref="AN1246">IFNA(TEXT(XLOOKUP(C:C,'Follow up.2'!B:B,'Follow up.2'!AF:AF), "mm/yyyy"), "-")</f>
        <v>-</v>
      </c>
      <c r="AO1246" s="6"/>
      <c r="AP1246" s="3"/>
      <c r="AQ1246" s="3"/>
      <c r="AR1246" s="3"/>
      <c r="AS1246" s="3"/>
      <c r="AT1246" s="3"/>
      <c r="AU1246" s="3"/>
      <c r="AV1246" s="3"/>
      <c r="AW1246" s="3"/>
      <c r="AX1246" s="3"/>
      <c r="AY1246" s="3"/>
      <c r="AZ1246" s="3"/>
      <c r="BA1246" s="3"/>
      <c r="BB1246" s="3"/>
      <c r="BC1246" s="3"/>
      <c r="BD1246" s="3"/>
      <c r="BE1246" s="3"/>
      <c r="BF1246" s="3"/>
      <c r="BG1246" s="3"/>
      <c r="BH1246" s="3"/>
      <c r="BI1246" s="3"/>
    </row>
    <row r="1247" ht="12.75" customHeight="1">
      <c r="A1247" s="1"/>
      <c r="B1247" s="1"/>
      <c r="C1247" s="3"/>
      <c r="D1247" s="3"/>
      <c r="E1247" s="3"/>
      <c r="F1247" s="3"/>
      <c r="G1247" s="3"/>
      <c r="H1247" s="193"/>
      <c r="I1247" s="163"/>
      <c r="J1247" s="3"/>
      <c r="K1247" s="5"/>
      <c r="L1247" s="6"/>
      <c r="M1247" s="6"/>
      <c r="N1247" s="291"/>
      <c r="O1247" s="285"/>
      <c r="P1247" s="65"/>
      <c r="Q1247" s="65"/>
      <c r="R1247" s="65"/>
      <c r="S1247" s="65"/>
      <c r="T1247" s="65"/>
      <c r="U1247" s="65"/>
      <c r="V1247" s="65"/>
      <c r="W1247" s="65"/>
      <c r="X1247" s="65"/>
      <c r="Y1247" s="65"/>
      <c r="Z1247" s="38" t="str">
        <f t="array" ref="Z1247">IFERROR(xlookup(C:C,'Follow up.1'!A:A,'Follow up.1'!AF:AF),"-")</f>
        <v>-</v>
      </c>
      <c r="AA1247" s="6"/>
      <c r="AB1247" s="6"/>
      <c r="AC1247" s="6"/>
      <c r="AD1247" s="6"/>
      <c r="AE1247" s="6"/>
      <c r="AF1247" s="6"/>
      <c r="AG1247" s="6"/>
      <c r="AH1247" s="6"/>
      <c r="AI1247" s="6"/>
      <c r="AJ1247" s="6"/>
      <c r="AK1247" s="6"/>
      <c r="AL1247" s="6"/>
      <c r="AM1247" s="6"/>
      <c r="AN1247" s="39" t="str">
        <f t="array" ref="AN1247">IFNA(TEXT(XLOOKUP(C:C,'Follow up.2'!B:B,'Follow up.2'!AF:AF), "mm/yyyy"), "-")</f>
        <v>-</v>
      </c>
      <c r="AO1247" s="6"/>
      <c r="AP1247" s="3"/>
      <c r="AQ1247" s="3"/>
      <c r="AR1247" s="3"/>
      <c r="AS1247" s="3"/>
      <c r="AT1247" s="3"/>
      <c r="AU1247" s="3"/>
      <c r="AV1247" s="3"/>
      <c r="AW1247" s="3"/>
      <c r="AX1247" s="3"/>
      <c r="AY1247" s="3"/>
      <c r="AZ1247" s="3"/>
      <c r="BA1247" s="3"/>
      <c r="BB1247" s="3"/>
      <c r="BC1247" s="3"/>
      <c r="BD1247" s="3"/>
      <c r="BE1247" s="3"/>
      <c r="BF1247" s="3"/>
      <c r="BG1247" s="3"/>
      <c r="BH1247" s="3"/>
      <c r="BI1247" s="3"/>
    </row>
    <row r="1248" ht="12.75" customHeight="1">
      <c r="A1248" s="1"/>
      <c r="B1248" s="1"/>
      <c r="C1248" s="3"/>
      <c r="D1248" s="3"/>
      <c r="E1248" s="3"/>
      <c r="F1248" s="3"/>
      <c r="G1248" s="3"/>
      <c r="H1248" s="193"/>
      <c r="I1248" s="163"/>
      <c r="J1248" s="3"/>
      <c r="K1248" s="5"/>
      <c r="L1248" s="6"/>
      <c r="M1248" s="6"/>
      <c r="N1248" s="291"/>
      <c r="O1248" s="285"/>
      <c r="P1248" s="65"/>
      <c r="Q1248" s="65"/>
      <c r="R1248" s="65"/>
      <c r="S1248" s="65"/>
      <c r="T1248" s="65"/>
      <c r="U1248" s="65"/>
      <c r="V1248" s="65"/>
      <c r="W1248" s="65"/>
      <c r="X1248" s="65"/>
      <c r="Y1248" s="65"/>
      <c r="Z1248" s="38" t="str">
        <f t="array" ref="Z1248">IFERROR(xlookup(C:C,'Follow up.1'!A:A,'Follow up.1'!AF:AF),"-")</f>
        <v>-</v>
      </c>
      <c r="AA1248" s="6"/>
      <c r="AB1248" s="6"/>
      <c r="AC1248" s="6"/>
      <c r="AD1248" s="6"/>
      <c r="AE1248" s="6"/>
      <c r="AF1248" s="6"/>
      <c r="AG1248" s="6"/>
      <c r="AH1248" s="6"/>
      <c r="AI1248" s="6"/>
      <c r="AJ1248" s="6"/>
      <c r="AK1248" s="6"/>
      <c r="AL1248" s="6"/>
      <c r="AM1248" s="6"/>
      <c r="AN1248" s="39" t="str">
        <f t="array" ref="AN1248">IFNA(TEXT(XLOOKUP(C:C,'Follow up.2'!B:B,'Follow up.2'!AF:AF), "mm/yyyy"), "-")</f>
        <v>-</v>
      </c>
      <c r="AO1248" s="6"/>
      <c r="AP1248" s="3"/>
      <c r="AQ1248" s="3"/>
      <c r="AR1248" s="3"/>
      <c r="AS1248" s="3"/>
      <c r="AT1248" s="3"/>
      <c r="AU1248" s="3"/>
      <c r="AV1248" s="3"/>
      <c r="AW1248" s="3"/>
      <c r="AX1248" s="3"/>
      <c r="AY1248" s="3"/>
      <c r="AZ1248" s="3"/>
      <c r="BA1248" s="3"/>
      <c r="BB1248" s="3"/>
      <c r="BC1248" s="3"/>
      <c r="BD1248" s="3"/>
      <c r="BE1248" s="3"/>
      <c r="BF1248" s="3"/>
      <c r="BG1248" s="3"/>
      <c r="BH1248" s="3"/>
      <c r="BI1248" s="3"/>
    </row>
    <row r="1249" ht="12.75" customHeight="1">
      <c r="A1249" s="1"/>
      <c r="B1249" s="1"/>
      <c r="C1249" s="3"/>
      <c r="D1249" s="3"/>
      <c r="E1249" s="3"/>
      <c r="F1249" s="3"/>
      <c r="G1249" s="3"/>
      <c r="H1249" s="193"/>
      <c r="I1249" s="163"/>
      <c r="J1249" s="3"/>
      <c r="K1249" s="5"/>
      <c r="L1249" s="6"/>
      <c r="M1249" s="6"/>
      <c r="N1249" s="291"/>
      <c r="O1249" s="285"/>
      <c r="P1249" s="65"/>
      <c r="Q1249" s="65"/>
      <c r="R1249" s="65"/>
      <c r="S1249" s="65"/>
      <c r="T1249" s="65"/>
      <c r="U1249" s="65"/>
      <c r="V1249" s="65"/>
      <c r="W1249" s="65"/>
      <c r="X1249" s="65"/>
      <c r="Y1249" s="65"/>
      <c r="Z1249" s="38" t="str">
        <f t="array" ref="Z1249">IFERROR(xlookup(C:C,'Follow up.1'!A:A,'Follow up.1'!AF:AF),"-")</f>
        <v>-</v>
      </c>
      <c r="AA1249" s="6"/>
      <c r="AB1249" s="6"/>
      <c r="AC1249" s="6"/>
      <c r="AD1249" s="6"/>
      <c r="AE1249" s="6"/>
      <c r="AF1249" s="6"/>
      <c r="AG1249" s="6"/>
      <c r="AH1249" s="6"/>
      <c r="AI1249" s="6"/>
      <c r="AJ1249" s="6"/>
      <c r="AK1249" s="6"/>
      <c r="AL1249" s="6"/>
      <c r="AM1249" s="6"/>
      <c r="AN1249" s="39" t="str">
        <f t="array" ref="AN1249">IFNA(TEXT(XLOOKUP(C:C,'Follow up.2'!B:B,'Follow up.2'!AF:AF), "mm/yyyy"), "-")</f>
        <v>-</v>
      </c>
      <c r="AO1249" s="6"/>
      <c r="AP1249" s="3"/>
      <c r="AQ1249" s="3"/>
      <c r="AR1249" s="3"/>
      <c r="AS1249" s="3"/>
      <c r="AT1249" s="3"/>
      <c r="AU1249" s="3"/>
      <c r="AV1249" s="3"/>
      <c r="AW1249" s="3"/>
      <c r="AX1249" s="3"/>
      <c r="AY1249" s="3"/>
      <c r="AZ1249" s="3"/>
      <c r="BA1249" s="3"/>
      <c r="BB1249" s="3"/>
      <c r="BC1249" s="3"/>
      <c r="BD1249" s="3"/>
      <c r="BE1249" s="3"/>
      <c r="BF1249" s="3"/>
      <c r="BG1249" s="3"/>
      <c r="BH1249" s="3"/>
      <c r="BI1249" s="3"/>
    </row>
    <row r="1250" ht="12.75" customHeight="1">
      <c r="A1250" s="1"/>
      <c r="B1250" s="1"/>
      <c r="C1250" s="3"/>
      <c r="D1250" s="3"/>
      <c r="E1250" s="3"/>
      <c r="F1250" s="3"/>
      <c r="G1250" s="3"/>
      <c r="H1250" s="193"/>
      <c r="I1250" s="163"/>
      <c r="J1250" s="3"/>
      <c r="K1250" s="5"/>
      <c r="L1250" s="6"/>
      <c r="M1250" s="6"/>
      <c r="N1250" s="291"/>
      <c r="O1250" s="285"/>
      <c r="P1250" s="65"/>
      <c r="Q1250" s="65"/>
      <c r="R1250" s="65"/>
      <c r="S1250" s="65"/>
      <c r="T1250" s="65"/>
      <c r="U1250" s="65"/>
      <c r="V1250" s="65"/>
      <c r="W1250" s="65"/>
      <c r="X1250" s="65"/>
      <c r="Y1250" s="65"/>
      <c r="Z1250" s="38" t="str">
        <f t="array" ref="Z1250">IFERROR(xlookup(C:C,'Follow up.1'!A:A,'Follow up.1'!AF:AF),"-")</f>
        <v>-</v>
      </c>
      <c r="AA1250" s="6"/>
      <c r="AB1250" s="6"/>
      <c r="AC1250" s="6"/>
      <c r="AD1250" s="6"/>
      <c r="AE1250" s="6"/>
      <c r="AF1250" s="6"/>
      <c r="AG1250" s="6"/>
      <c r="AH1250" s="6"/>
      <c r="AI1250" s="6"/>
      <c r="AJ1250" s="6"/>
      <c r="AK1250" s="6"/>
      <c r="AL1250" s="6"/>
      <c r="AM1250" s="6"/>
      <c r="AN1250" s="39" t="str">
        <f t="array" ref="AN1250">IFNA(TEXT(XLOOKUP(C:C,'Follow up.2'!B:B,'Follow up.2'!AF:AF), "mm/yyyy"), "-")</f>
        <v>-</v>
      </c>
      <c r="AO1250" s="6"/>
      <c r="AP1250" s="3"/>
      <c r="AQ1250" s="3"/>
      <c r="AR1250" s="3"/>
      <c r="AS1250" s="3"/>
      <c r="AT1250" s="3"/>
      <c r="AU1250" s="3"/>
      <c r="AV1250" s="3"/>
      <c r="AW1250" s="3"/>
      <c r="AX1250" s="3"/>
      <c r="AY1250" s="3"/>
      <c r="AZ1250" s="3"/>
      <c r="BA1250" s="3"/>
      <c r="BB1250" s="3"/>
      <c r="BC1250" s="3"/>
      <c r="BD1250" s="3"/>
      <c r="BE1250" s="3"/>
      <c r="BF1250" s="3"/>
      <c r="BG1250" s="3"/>
      <c r="BH1250" s="3"/>
      <c r="BI1250" s="3"/>
    </row>
    <row r="1251" ht="12.75" customHeight="1">
      <c r="A1251" s="1"/>
      <c r="B1251" s="1"/>
      <c r="C1251" s="3"/>
      <c r="D1251" s="3"/>
      <c r="E1251" s="3"/>
      <c r="F1251" s="3"/>
      <c r="G1251" s="3"/>
      <c r="H1251" s="193"/>
      <c r="I1251" s="163"/>
      <c r="J1251" s="3"/>
      <c r="K1251" s="5"/>
      <c r="L1251" s="6"/>
      <c r="M1251" s="6"/>
      <c r="N1251" s="291"/>
      <c r="O1251" s="285"/>
      <c r="P1251" s="65"/>
      <c r="Q1251" s="65"/>
      <c r="R1251" s="65"/>
      <c r="S1251" s="65"/>
      <c r="T1251" s="65"/>
      <c r="U1251" s="65"/>
      <c r="V1251" s="65"/>
      <c r="W1251" s="65"/>
      <c r="X1251" s="65"/>
      <c r="Y1251" s="65"/>
      <c r="Z1251" s="38" t="str">
        <f t="array" ref="Z1251">IFERROR(xlookup(C:C,'Follow up.1'!A:A,'Follow up.1'!AF:AF),"-")</f>
        <v>-</v>
      </c>
      <c r="AA1251" s="6"/>
      <c r="AB1251" s="6"/>
      <c r="AC1251" s="6"/>
      <c r="AD1251" s="6"/>
      <c r="AE1251" s="6"/>
      <c r="AF1251" s="6"/>
      <c r="AG1251" s="6"/>
      <c r="AH1251" s="6"/>
      <c r="AI1251" s="6"/>
      <c r="AJ1251" s="6"/>
      <c r="AK1251" s="6"/>
      <c r="AL1251" s="6"/>
      <c r="AM1251" s="6"/>
      <c r="AN1251" s="39" t="str">
        <f t="array" ref="AN1251">IFNA(TEXT(XLOOKUP(C:C,'Follow up.2'!B:B,'Follow up.2'!AF:AF), "mm/yyyy"), "-")</f>
        <v>-</v>
      </c>
      <c r="AO1251" s="6"/>
      <c r="AP1251" s="3"/>
      <c r="AQ1251" s="3"/>
      <c r="AR1251" s="3"/>
      <c r="AS1251" s="3"/>
      <c r="AT1251" s="3"/>
      <c r="AU1251" s="3"/>
      <c r="AV1251" s="3"/>
      <c r="AW1251" s="3"/>
      <c r="AX1251" s="3"/>
      <c r="AY1251" s="3"/>
      <c r="AZ1251" s="3"/>
      <c r="BA1251" s="3"/>
      <c r="BB1251" s="3"/>
      <c r="BC1251" s="3"/>
      <c r="BD1251" s="3"/>
      <c r="BE1251" s="3"/>
      <c r="BF1251" s="3"/>
      <c r="BG1251" s="3"/>
      <c r="BH1251" s="3"/>
      <c r="BI1251" s="3"/>
    </row>
    <row r="1252" ht="12.75" customHeight="1">
      <c r="A1252" s="1"/>
      <c r="B1252" s="1"/>
      <c r="C1252" s="3"/>
      <c r="D1252" s="3"/>
      <c r="E1252" s="3"/>
      <c r="F1252" s="3"/>
      <c r="G1252" s="3"/>
      <c r="H1252" s="193"/>
      <c r="I1252" s="163"/>
      <c r="J1252" s="3"/>
      <c r="K1252" s="5"/>
      <c r="L1252" s="6"/>
      <c r="M1252" s="6"/>
      <c r="N1252" s="291"/>
      <c r="O1252" s="285"/>
      <c r="P1252" s="65"/>
      <c r="Q1252" s="65"/>
      <c r="R1252" s="65"/>
      <c r="S1252" s="65"/>
      <c r="T1252" s="65"/>
      <c r="U1252" s="65"/>
      <c r="V1252" s="65"/>
      <c r="W1252" s="65"/>
      <c r="X1252" s="65"/>
      <c r="Y1252" s="65"/>
      <c r="Z1252" s="38" t="str">
        <f t="array" ref="Z1252">IFERROR(xlookup(C:C,'Follow up.1'!A:A,'Follow up.1'!AF:AF),"-")</f>
        <v>-</v>
      </c>
      <c r="AA1252" s="6"/>
      <c r="AB1252" s="6"/>
      <c r="AC1252" s="6"/>
      <c r="AD1252" s="6"/>
      <c r="AE1252" s="6"/>
      <c r="AF1252" s="6"/>
      <c r="AG1252" s="6"/>
      <c r="AH1252" s="6"/>
      <c r="AI1252" s="6"/>
      <c r="AJ1252" s="6"/>
      <c r="AK1252" s="6"/>
      <c r="AL1252" s="6"/>
      <c r="AM1252" s="6"/>
      <c r="AN1252" s="39" t="str">
        <f t="array" ref="AN1252">IFNA(TEXT(XLOOKUP(C:C,'Follow up.2'!B:B,'Follow up.2'!AF:AF), "mm/yyyy"), "-")</f>
        <v>-</v>
      </c>
      <c r="AO1252" s="6"/>
      <c r="AP1252" s="3"/>
      <c r="AQ1252" s="3"/>
      <c r="AR1252" s="3"/>
      <c r="AS1252" s="3"/>
      <c r="AT1252" s="3"/>
      <c r="AU1252" s="3"/>
      <c r="AV1252" s="3"/>
      <c r="AW1252" s="3"/>
      <c r="AX1252" s="3"/>
      <c r="AY1252" s="3"/>
      <c r="AZ1252" s="3"/>
      <c r="BA1252" s="3"/>
      <c r="BB1252" s="3"/>
      <c r="BC1252" s="3"/>
      <c r="BD1252" s="3"/>
      <c r="BE1252" s="3"/>
      <c r="BF1252" s="3"/>
      <c r="BG1252" s="3"/>
      <c r="BH1252" s="3"/>
      <c r="BI1252" s="3"/>
    </row>
    <row r="1253" ht="12.75" customHeight="1">
      <c r="A1253" s="1"/>
      <c r="B1253" s="1"/>
      <c r="C1253" s="3"/>
      <c r="D1253" s="3"/>
      <c r="E1253" s="3"/>
      <c r="F1253" s="3"/>
      <c r="G1253" s="3"/>
      <c r="H1253" s="193"/>
      <c r="I1253" s="163"/>
      <c r="J1253" s="3"/>
      <c r="K1253" s="5"/>
      <c r="L1253" s="6"/>
      <c r="M1253" s="6"/>
      <c r="N1253" s="291"/>
      <c r="O1253" s="285"/>
      <c r="P1253" s="65"/>
      <c r="Q1253" s="65"/>
      <c r="R1253" s="65"/>
      <c r="S1253" s="65"/>
      <c r="T1253" s="65"/>
      <c r="U1253" s="65"/>
      <c r="V1253" s="65"/>
      <c r="W1253" s="65"/>
      <c r="X1253" s="65"/>
      <c r="Y1253" s="65"/>
      <c r="Z1253" s="38" t="str">
        <f t="array" ref="Z1253">IFERROR(xlookup(C:C,'Follow up.1'!A:A,'Follow up.1'!AF:AF),"-")</f>
        <v>-</v>
      </c>
      <c r="AA1253" s="6"/>
      <c r="AB1253" s="6"/>
      <c r="AC1253" s="6"/>
      <c r="AD1253" s="6"/>
      <c r="AE1253" s="6"/>
      <c r="AF1253" s="6"/>
      <c r="AG1253" s="6"/>
      <c r="AH1253" s="6"/>
      <c r="AI1253" s="6"/>
      <c r="AJ1253" s="6"/>
      <c r="AK1253" s="6"/>
      <c r="AL1253" s="6"/>
      <c r="AM1253" s="6"/>
      <c r="AN1253" s="39" t="str">
        <f t="array" ref="AN1253">IFNA(TEXT(XLOOKUP(C:C,'Follow up.2'!B:B,'Follow up.2'!AF:AF), "mm/yyyy"), "-")</f>
        <v>-</v>
      </c>
      <c r="AO1253" s="6"/>
      <c r="AP1253" s="3"/>
      <c r="AQ1253" s="3"/>
      <c r="AR1253" s="3"/>
      <c r="AS1253" s="3"/>
      <c r="AT1253" s="3"/>
      <c r="AU1253" s="3"/>
      <c r="AV1253" s="3"/>
      <c r="AW1253" s="3"/>
      <c r="AX1253" s="3"/>
      <c r="AY1253" s="3"/>
      <c r="AZ1253" s="3"/>
      <c r="BA1253" s="3"/>
      <c r="BB1253" s="3"/>
      <c r="BC1253" s="3"/>
      <c r="BD1253" s="3"/>
      <c r="BE1253" s="3"/>
      <c r="BF1253" s="3"/>
      <c r="BG1253" s="3"/>
      <c r="BH1253" s="3"/>
      <c r="BI1253" s="3"/>
    </row>
    <row r="1254" ht="12.75" customHeight="1">
      <c r="A1254" s="1"/>
      <c r="B1254" s="1"/>
      <c r="C1254" s="3"/>
      <c r="D1254" s="3"/>
      <c r="E1254" s="3"/>
      <c r="F1254" s="3"/>
      <c r="G1254" s="3"/>
      <c r="H1254" s="193"/>
      <c r="I1254" s="163"/>
      <c r="J1254" s="3"/>
      <c r="K1254" s="5"/>
      <c r="L1254" s="6"/>
      <c r="M1254" s="6"/>
      <c r="N1254" s="291"/>
      <c r="O1254" s="285"/>
      <c r="P1254" s="65"/>
      <c r="Q1254" s="65"/>
      <c r="R1254" s="65"/>
      <c r="S1254" s="65"/>
      <c r="T1254" s="65"/>
      <c r="U1254" s="65"/>
      <c r="V1254" s="65"/>
      <c r="W1254" s="65"/>
      <c r="X1254" s="65"/>
      <c r="Y1254" s="65"/>
      <c r="Z1254" s="38" t="str">
        <f t="array" ref="Z1254">IFERROR(xlookup(C:C,'Follow up.1'!A:A,'Follow up.1'!AF:AF),"-")</f>
        <v>-</v>
      </c>
      <c r="AA1254" s="6"/>
      <c r="AB1254" s="6"/>
      <c r="AC1254" s="6"/>
      <c r="AD1254" s="6"/>
      <c r="AE1254" s="6"/>
      <c r="AF1254" s="6"/>
      <c r="AG1254" s="6"/>
      <c r="AH1254" s="6"/>
      <c r="AI1254" s="6"/>
      <c r="AJ1254" s="6"/>
      <c r="AK1254" s="6"/>
      <c r="AL1254" s="6"/>
      <c r="AM1254" s="6"/>
      <c r="AN1254" s="39" t="str">
        <f t="array" ref="AN1254">IFNA(TEXT(XLOOKUP(C:C,'Follow up.2'!B:B,'Follow up.2'!AF:AF), "mm/yyyy"), "-")</f>
        <v>-</v>
      </c>
      <c r="AO1254" s="6"/>
      <c r="AP1254" s="3"/>
      <c r="AQ1254" s="3"/>
      <c r="AR1254" s="3"/>
      <c r="AS1254" s="3"/>
      <c r="AT1254" s="3"/>
      <c r="AU1254" s="3"/>
      <c r="AV1254" s="3"/>
      <c r="AW1254" s="3"/>
      <c r="AX1254" s="3"/>
      <c r="AY1254" s="3"/>
      <c r="AZ1254" s="3"/>
      <c r="BA1254" s="3"/>
      <c r="BB1254" s="3"/>
      <c r="BC1254" s="3"/>
      <c r="BD1254" s="3"/>
      <c r="BE1254" s="3"/>
      <c r="BF1254" s="3"/>
      <c r="BG1254" s="3"/>
      <c r="BH1254" s="3"/>
      <c r="BI1254" s="3"/>
    </row>
    <row r="1255" ht="12.75" customHeight="1">
      <c r="A1255" s="1"/>
      <c r="B1255" s="1"/>
      <c r="C1255" s="3"/>
      <c r="D1255" s="3"/>
      <c r="E1255" s="3"/>
      <c r="F1255" s="3"/>
      <c r="G1255" s="3"/>
      <c r="H1255" s="193"/>
      <c r="I1255" s="163"/>
      <c r="J1255" s="3"/>
      <c r="K1255" s="5"/>
      <c r="L1255" s="6"/>
      <c r="M1255" s="6"/>
      <c r="N1255" s="291"/>
      <c r="O1255" s="285"/>
      <c r="P1255" s="65"/>
      <c r="Q1255" s="65"/>
      <c r="R1255" s="65"/>
      <c r="S1255" s="65"/>
      <c r="T1255" s="65"/>
      <c r="U1255" s="65"/>
      <c r="V1255" s="65"/>
      <c r="W1255" s="65"/>
      <c r="X1255" s="65"/>
      <c r="Y1255" s="65"/>
      <c r="Z1255" s="38" t="str">
        <f t="array" ref="Z1255">IFERROR(xlookup(C:C,'Follow up.1'!A:A,'Follow up.1'!AF:AF),"-")</f>
        <v>-</v>
      </c>
      <c r="AA1255" s="6"/>
      <c r="AB1255" s="6"/>
      <c r="AC1255" s="6"/>
      <c r="AD1255" s="6"/>
      <c r="AE1255" s="6"/>
      <c r="AF1255" s="6"/>
      <c r="AG1255" s="6"/>
      <c r="AH1255" s="6"/>
      <c r="AI1255" s="6"/>
      <c r="AJ1255" s="6"/>
      <c r="AK1255" s="6"/>
      <c r="AL1255" s="6"/>
      <c r="AM1255" s="6"/>
      <c r="AN1255" s="39" t="str">
        <f t="array" ref="AN1255">IFNA(TEXT(XLOOKUP(C:C,'Follow up.2'!B:B,'Follow up.2'!AF:AF), "mm/yyyy"), "-")</f>
        <v>-</v>
      </c>
      <c r="AO1255" s="6"/>
      <c r="AP1255" s="3"/>
      <c r="AQ1255" s="3"/>
      <c r="AR1255" s="3"/>
      <c r="AS1255" s="3"/>
      <c r="AT1255" s="3"/>
      <c r="AU1255" s="3"/>
      <c r="AV1255" s="3"/>
      <c r="AW1255" s="3"/>
      <c r="AX1255" s="3"/>
      <c r="AY1255" s="3"/>
      <c r="AZ1255" s="3"/>
      <c r="BA1255" s="3"/>
      <c r="BB1255" s="3"/>
      <c r="BC1255" s="3"/>
      <c r="BD1255" s="3"/>
      <c r="BE1255" s="3"/>
      <c r="BF1255" s="3"/>
      <c r="BG1255" s="3"/>
      <c r="BH1255" s="3"/>
      <c r="BI1255" s="3"/>
    </row>
    <row r="1256" ht="12.75" customHeight="1">
      <c r="A1256" s="1"/>
      <c r="B1256" s="1"/>
      <c r="C1256" s="3"/>
      <c r="D1256" s="3"/>
      <c r="E1256" s="3"/>
      <c r="F1256" s="3"/>
      <c r="G1256" s="3"/>
      <c r="H1256" s="193"/>
      <c r="I1256" s="163"/>
      <c r="J1256" s="3"/>
      <c r="K1256" s="5"/>
      <c r="L1256" s="6"/>
      <c r="M1256" s="6"/>
      <c r="N1256" s="291"/>
      <c r="O1256" s="285"/>
      <c r="P1256" s="65"/>
      <c r="Q1256" s="65"/>
      <c r="R1256" s="65"/>
      <c r="S1256" s="65"/>
      <c r="T1256" s="65"/>
      <c r="U1256" s="65"/>
      <c r="V1256" s="65"/>
      <c r="W1256" s="65"/>
      <c r="X1256" s="65"/>
      <c r="Y1256" s="65"/>
      <c r="Z1256" s="38" t="str">
        <f t="array" ref="Z1256">IFERROR(xlookup(C:C,'Follow up.1'!A:A,'Follow up.1'!AF:AF),"-")</f>
        <v>-</v>
      </c>
      <c r="AA1256" s="6"/>
      <c r="AB1256" s="6"/>
      <c r="AC1256" s="6"/>
      <c r="AD1256" s="6"/>
      <c r="AE1256" s="6"/>
      <c r="AF1256" s="6"/>
      <c r="AG1256" s="6"/>
      <c r="AH1256" s="6"/>
      <c r="AI1256" s="6"/>
      <c r="AJ1256" s="6"/>
      <c r="AK1256" s="6"/>
      <c r="AL1256" s="6"/>
      <c r="AM1256" s="6"/>
      <c r="AN1256" s="39" t="str">
        <f t="array" ref="AN1256">IFNA(TEXT(XLOOKUP(C:C,'Follow up.2'!B:B,'Follow up.2'!AF:AF), "mm/yyyy"), "-")</f>
        <v>-</v>
      </c>
      <c r="AO1256" s="6"/>
      <c r="AP1256" s="3"/>
      <c r="AQ1256" s="3"/>
      <c r="AR1256" s="3"/>
      <c r="AS1256" s="3"/>
      <c r="AT1256" s="3"/>
      <c r="AU1256" s="3"/>
      <c r="AV1256" s="3"/>
      <c r="AW1256" s="3"/>
      <c r="AX1256" s="3"/>
      <c r="AY1256" s="3"/>
      <c r="AZ1256" s="3"/>
      <c r="BA1256" s="3"/>
      <c r="BB1256" s="3"/>
      <c r="BC1256" s="3"/>
      <c r="BD1256" s="3"/>
      <c r="BE1256" s="3"/>
      <c r="BF1256" s="3"/>
      <c r="BG1256" s="3"/>
      <c r="BH1256" s="3"/>
      <c r="BI1256" s="3"/>
    </row>
    <row r="1257" ht="12.75" customHeight="1">
      <c r="A1257" s="1"/>
      <c r="B1257" s="1"/>
      <c r="C1257" s="3"/>
      <c r="D1257" s="3"/>
      <c r="E1257" s="3"/>
      <c r="F1257" s="3"/>
      <c r="G1257" s="3"/>
      <c r="H1257" s="193"/>
      <c r="I1257" s="163"/>
      <c r="J1257" s="3"/>
      <c r="K1257" s="5"/>
      <c r="L1257" s="6"/>
      <c r="M1257" s="6"/>
      <c r="N1257" s="291"/>
      <c r="O1257" s="285"/>
      <c r="P1257" s="65"/>
      <c r="Q1257" s="65"/>
      <c r="R1257" s="65"/>
      <c r="S1257" s="65"/>
      <c r="T1257" s="65"/>
      <c r="U1257" s="65"/>
      <c r="V1257" s="65"/>
      <c r="W1257" s="65"/>
      <c r="X1257" s="65"/>
      <c r="Y1257" s="65"/>
      <c r="Z1257" s="38" t="str">
        <f t="array" ref="Z1257">IFERROR(xlookup(C:C,'Follow up.1'!A:A,'Follow up.1'!AF:AF),"-")</f>
        <v>-</v>
      </c>
      <c r="AA1257" s="6"/>
      <c r="AB1257" s="6"/>
      <c r="AC1257" s="6"/>
      <c r="AD1257" s="6"/>
      <c r="AE1257" s="6"/>
      <c r="AF1257" s="6"/>
      <c r="AG1257" s="6"/>
      <c r="AH1257" s="6"/>
      <c r="AI1257" s="6"/>
      <c r="AJ1257" s="6"/>
      <c r="AK1257" s="6"/>
      <c r="AL1257" s="6"/>
      <c r="AM1257" s="6"/>
      <c r="AN1257" s="39" t="str">
        <f t="array" ref="AN1257">IFNA(TEXT(XLOOKUP(C:C,'Follow up.2'!B:B,'Follow up.2'!AF:AF), "mm/yyyy"), "-")</f>
        <v>-</v>
      </c>
      <c r="AO1257" s="6"/>
      <c r="AP1257" s="3"/>
      <c r="AQ1257" s="3"/>
      <c r="AR1257" s="3"/>
      <c r="AS1257" s="3"/>
      <c r="AT1257" s="3"/>
      <c r="AU1257" s="3"/>
      <c r="AV1257" s="3"/>
      <c r="AW1257" s="3"/>
      <c r="AX1257" s="3"/>
      <c r="AY1257" s="3"/>
      <c r="AZ1257" s="3"/>
      <c r="BA1257" s="3"/>
      <c r="BB1257" s="3"/>
      <c r="BC1257" s="3"/>
      <c r="BD1257" s="3"/>
      <c r="BE1257" s="3"/>
      <c r="BF1257" s="3"/>
      <c r="BG1257" s="3"/>
      <c r="BH1257" s="3"/>
      <c r="BI1257" s="3"/>
    </row>
    <row r="1258" ht="12.75" customHeight="1">
      <c r="A1258" s="1"/>
      <c r="B1258" s="1"/>
      <c r="C1258" s="3"/>
      <c r="D1258" s="3"/>
      <c r="E1258" s="3"/>
      <c r="F1258" s="3"/>
      <c r="G1258" s="3"/>
      <c r="H1258" s="193"/>
      <c r="I1258" s="163"/>
      <c r="J1258" s="3"/>
      <c r="K1258" s="5"/>
      <c r="L1258" s="6"/>
      <c r="M1258" s="6"/>
      <c r="N1258" s="291"/>
      <c r="O1258" s="285"/>
      <c r="P1258" s="65"/>
      <c r="Q1258" s="65"/>
      <c r="R1258" s="65"/>
      <c r="S1258" s="65"/>
      <c r="T1258" s="65"/>
      <c r="U1258" s="65"/>
      <c r="V1258" s="65"/>
      <c r="W1258" s="65"/>
      <c r="X1258" s="65"/>
      <c r="Y1258" s="65"/>
      <c r="Z1258" s="38" t="str">
        <f t="array" ref="Z1258">IFERROR(xlookup(C:C,'Follow up.1'!A:A,'Follow up.1'!AF:AF),"-")</f>
        <v>-</v>
      </c>
      <c r="AA1258" s="6"/>
      <c r="AB1258" s="6"/>
      <c r="AC1258" s="6"/>
      <c r="AD1258" s="6"/>
      <c r="AE1258" s="6"/>
      <c r="AF1258" s="6"/>
      <c r="AG1258" s="6"/>
      <c r="AH1258" s="6"/>
      <c r="AI1258" s="6"/>
      <c r="AJ1258" s="6"/>
      <c r="AK1258" s="6"/>
      <c r="AL1258" s="6"/>
      <c r="AM1258" s="6"/>
      <c r="AN1258" s="39" t="str">
        <f t="array" ref="AN1258">IFNA(TEXT(XLOOKUP(C:C,'Follow up.2'!B:B,'Follow up.2'!AF:AF), "mm/yyyy"), "-")</f>
        <v>-</v>
      </c>
      <c r="AO1258" s="6"/>
      <c r="AP1258" s="3"/>
      <c r="AQ1258" s="3"/>
      <c r="AR1258" s="3"/>
      <c r="AS1258" s="3"/>
      <c r="AT1258" s="3"/>
      <c r="AU1258" s="3"/>
      <c r="AV1258" s="3"/>
      <c r="AW1258" s="3"/>
      <c r="AX1258" s="3"/>
      <c r="AY1258" s="3"/>
      <c r="AZ1258" s="3"/>
      <c r="BA1258" s="3"/>
      <c r="BB1258" s="3"/>
      <c r="BC1258" s="3"/>
      <c r="BD1258" s="3"/>
      <c r="BE1258" s="3"/>
      <c r="BF1258" s="3"/>
      <c r="BG1258" s="3"/>
      <c r="BH1258" s="3"/>
      <c r="BI1258" s="3"/>
    </row>
    <row r="1259" ht="12.75" customHeight="1">
      <c r="A1259" s="1"/>
      <c r="B1259" s="1"/>
      <c r="C1259" s="3"/>
      <c r="D1259" s="3"/>
      <c r="E1259" s="3"/>
      <c r="F1259" s="3"/>
      <c r="G1259" s="3"/>
      <c r="H1259" s="193"/>
      <c r="I1259" s="163"/>
      <c r="J1259" s="3"/>
      <c r="K1259" s="5"/>
      <c r="L1259" s="6"/>
      <c r="M1259" s="6"/>
      <c r="N1259" s="291"/>
      <c r="O1259" s="285"/>
      <c r="P1259" s="65"/>
      <c r="Q1259" s="65"/>
      <c r="R1259" s="65"/>
      <c r="S1259" s="65"/>
      <c r="T1259" s="65"/>
      <c r="U1259" s="65"/>
      <c r="V1259" s="65"/>
      <c r="W1259" s="65"/>
      <c r="X1259" s="65"/>
      <c r="Y1259" s="65"/>
      <c r="Z1259" s="38" t="str">
        <f t="array" ref="Z1259">IFERROR(xlookup(C:C,'Follow up.1'!A:A,'Follow up.1'!AF:AF),"-")</f>
        <v>-</v>
      </c>
      <c r="AA1259" s="6"/>
      <c r="AB1259" s="6"/>
      <c r="AC1259" s="6"/>
      <c r="AD1259" s="6"/>
      <c r="AE1259" s="6"/>
      <c r="AF1259" s="6"/>
      <c r="AG1259" s="6"/>
      <c r="AH1259" s="6"/>
      <c r="AI1259" s="6"/>
      <c r="AJ1259" s="6"/>
      <c r="AK1259" s="6"/>
      <c r="AL1259" s="6"/>
      <c r="AM1259" s="6"/>
      <c r="AN1259" s="39" t="str">
        <f t="array" ref="AN1259">IFNA(TEXT(XLOOKUP(C:C,'Follow up.2'!B:B,'Follow up.2'!AF:AF), "mm/yyyy"), "-")</f>
        <v>-</v>
      </c>
      <c r="AO1259" s="6"/>
      <c r="AP1259" s="3"/>
      <c r="AQ1259" s="3"/>
      <c r="AR1259" s="3"/>
      <c r="AS1259" s="3"/>
      <c r="AT1259" s="3"/>
      <c r="AU1259" s="3"/>
      <c r="AV1259" s="3"/>
      <c r="AW1259" s="3"/>
      <c r="AX1259" s="3"/>
      <c r="AY1259" s="3"/>
      <c r="AZ1259" s="3"/>
      <c r="BA1259" s="3"/>
      <c r="BB1259" s="3"/>
      <c r="BC1259" s="3"/>
      <c r="BD1259" s="3"/>
      <c r="BE1259" s="3"/>
      <c r="BF1259" s="3"/>
      <c r="BG1259" s="3"/>
      <c r="BH1259" s="3"/>
      <c r="BI1259" s="3"/>
    </row>
    <row r="1260" ht="12.75" customHeight="1">
      <c r="A1260" s="1"/>
      <c r="B1260" s="1"/>
      <c r="C1260" s="3"/>
      <c r="D1260" s="3"/>
      <c r="E1260" s="3"/>
      <c r="F1260" s="3"/>
      <c r="G1260" s="3"/>
      <c r="H1260" s="193"/>
      <c r="I1260" s="163"/>
      <c r="J1260" s="3"/>
      <c r="K1260" s="5"/>
      <c r="L1260" s="6"/>
      <c r="M1260" s="6"/>
      <c r="N1260" s="291"/>
      <c r="O1260" s="285"/>
      <c r="P1260" s="65"/>
      <c r="Q1260" s="65"/>
      <c r="R1260" s="65"/>
      <c r="S1260" s="65"/>
      <c r="T1260" s="65"/>
      <c r="U1260" s="65"/>
      <c r="V1260" s="65"/>
      <c r="W1260" s="65"/>
      <c r="X1260" s="65"/>
      <c r="Y1260" s="65"/>
      <c r="Z1260" s="38" t="str">
        <f t="array" ref="Z1260">IFERROR(xlookup(C:C,'Follow up.1'!A:A,'Follow up.1'!AF:AF),"-")</f>
        <v>-</v>
      </c>
      <c r="AA1260" s="6"/>
      <c r="AB1260" s="6"/>
      <c r="AC1260" s="6"/>
      <c r="AD1260" s="6"/>
      <c r="AE1260" s="6"/>
      <c r="AF1260" s="6"/>
      <c r="AG1260" s="6"/>
      <c r="AH1260" s="6"/>
      <c r="AI1260" s="6"/>
      <c r="AJ1260" s="6"/>
      <c r="AK1260" s="6"/>
      <c r="AL1260" s="6"/>
      <c r="AM1260" s="6"/>
      <c r="AN1260" s="39" t="str">
        <f t="array" ref="AN1260">IFNA(TEXT(XLOOKUP(C:C,'Follow up.2'!B:B,'Follow up.2'!AF:AF), "mm/yyyy"), "-")</f>
        <v>-</v>
      </c>
      <c r="AO1260" s="6"/>
      <c r="AP1260" s="3"/>
      <c r="AQ1260" s="3"/>
      <c r="AR1260" s="3"/>
      <c r="AS1260" s="3"/>
      <c r="AT1260" s="3"/>
      <c r="AU1260" s="3"/>
      <c r="AV1260" s="3"/>
      <c r="AW1260" s="3"/>
      <c r="AX1260" s="3"/>
      <c r="AY1260" s="3"/>
      <c r="AZ1260" s="3"/>
      <c r="BA1260" s="3"/>
      <c r="BB1260" s="3"/>
      <c r="BC1260" s="3"/>
      <c r="BD1260" s="3"/>
      <c r="BE1260" s="3"/>
      <c r="BF1260" s="3"/>
      <c r="BG1260" s="3"/>
      <c r="BH1260" s="3"/>
      <c r="BI1260" s="3"/>
    </row>
    <row r="1261" ht="12.75" customHeight="1">
      <c r="A1261" s="1"/>
      <c r="B1261" s="1"/>
      <c r="C1261" s="3"/>
      <c r="D1261" s="3"/>
      <c r="E1261" s="3"/>
      <c r="F1261" s="3"/>
      <c r="G1261" s="3"/>
      <c r="H1261" s="193"/>
      <c r="I1261" s="163"/>
      <c r="J1261" s="3"/>
      <c r="K1261" s="5"/>
      <c r="L1261" s="6"/>
      <c r="M1261" s="6"/>
      <c r="N1261" s="291"/>
      <c r="O1261" s="285"/>
      <c r="P1261" s="65"/>
      <c r="Q1261" s="65"/>
      <c r="R1261" s="65"/>
      <c r="S1261" s="65"/>
      <c r="T1261" s="65"/>
      <c r="U1261" s="65"/>
      <c r="V1261" s="65"/>
      <c r="W1261" s="65"/>
      <c r="X1261" s="65"/>
      <c r="Y1261" s="65"/>
      <c r="Z1261" s="38" t="str">
        <f t="array" ref="Z1261">IFERROR(xlookup(C:C,'Follow up.1'!A:A,'Follow up.1'!AF:AF),"-")</f>
        <v>-</v>
      </c>
      <c r="AA1261" s="6"/>
      <c r="AB1261" s="6"/>
      <c r="AC1261" s="6"/>
      <c r="AD1261" s="6"/>
      <c r="AE1261" s="6"/>
      <c r="AF1261" s="6"/>
      <c r="AG1261" s="6"/>
      <c r="AH1261" s="6"/>
      <c r="AI1261" s="6"/>
      <c r="AJ1261" s="6"/>
      <c r="AK1261" s="6"/>
      <c r="AL1261" s="6"/>
      <c r="AM1261" s="6"/>
      <c r="AN1261" s="39" t="str">
        <f t="array" ref="AN1261">IFNA(TEXT(XLOOKUP(C:C,'Follow up.2'!B:B,'Follow up.2'!AF:AF), "mm/yyyy"), "-")</f>
        <v>-</v>
      </c>
      <c r="AO1261" s="6"/>
      <c r="AP1261" s="3"/>
      <c r="AQ1261" s="3"/>
      <c r="AR1261" s="3"/>
      <c r="AS1261" s="3"/>
      <c r="AT1261" s="3"/>
      <c r="AU1261" s="3"/>
      <c r="AV1261" s="3"/>
      <c r="AW1261" s="3"/>
      <c r="AX1261" s="3"/>
      <c r="AY1261" s="3"/>
      <c r="AZ1261" s="3"/>
      <c r="BA1261" s="3"/>
      <c r="BB1261" s="3"/>
      <c r="BC1261" s="3"/>
      <c r="BD1261" s="3"/>
      <c r="BE1261" s="3"/>
      <c r="BF1261" s="3"/>
      <c r="BG1261" s="3"/>
      <c r="BH1261" s="3"/>
      <c r="BI1261" s="3"/>
    </row>
    <row r="1262" ht="12.75" customHeight="1">
      <c r="A1262" s="1"/>
      <c r="B1262" s="1"/>
      <c r="C1262" s="3"/>
      <c r="D1262" s="3"/>
      <c r="E1262" s="3"/>
      <c r="F1262" s="3"/>
      <c r="G1262" s="3"/>
      <c r="H1262" s="193"/>
      <c r="I1262" s="163"/>
      <c r="J1262" s="3"/>
      <c r="K1262" s="5"/>
      <c r="L1262" s="6"/>
      <c r="M1262" s="6"/>
      <c r="N1262" s="291"/>
      <c r="O1262" s="285"/>
      <c r="P1262" s="65"/>
      <c r="Q1262" s="65"/>
      <c r="R1262" s="65"/>
      <c r="S1262" s="65"/>
      <c r="T1262" s="65"/>
      <c r="U1262" s="65"/>
      <c r="V1262" s="65"/>
      <c r="W1262" s="65"/>
      <c r="X1262" s="65"/>
      <c r="Y1262" s="65"/>
      <c r="Z1262" s="38" t="str">
        <f t="array" ref="Z1262">IFERROR(xlookup(C:C,'Follow up.1'!A:A,'Follow up.1'!AF:AF),"-")</f>
        <v>-</v>
      </c>
      <c r="AA1262" s="6"/>
      <c r="AB1262" s="6"/>
      <c r="AC1262" s="6"/>
      <c r="AD1262" s="6"/>
      <c r="AE1262" s="6"/>
      <c r="AF1262" s="6"/>
      <c r="AG1262" s="6"/>
      <c r="AH1262" s="6"/>
      <c r="AI1262" s="6"/>
      <c r="AJ1262" s="6"/>
      <c r="AK1262" s="6"/>
      <c r="AL1262" s="6"/>
      <c r="AM1262" s="6"/>
      <c r="AN1262" s="39" t="str">
        <f t="array" ref="AN1262">IFNA(TEXT(XLOOKUP(C:C,'Follow up.2'!B:B,'Follow up.2'!AF:AF), "mm/yyyy"), "-")</f>
        <v>-</v>
      </c>
      <c r="AO1262" s="6"/>
      <c r="AP1262" s="3"/>
      <c r="AQ1262" s="3"/>
      <c r="AR1262" s="3"/>
      <c r="AS1262" s="3"/>
      <c r="AT1262" s="3"/>
      <c r="AU1262" s="3"/>
      <c r="AV1262" s="3"/>
      <c r="AW1262" s="3"/>
      <c r="AX1262" s="3"/>
      <c r="AY1262" s="3"/>
      <c r="AZ1262" s="3"/>
      <c r="BA1262" s="3"/>
      <c r="BB1262" s="3"/>
      <c r="BC1262" s="3"/>
      <c r="BD1262" s="3"/>
      <c r="BE1262" s="3"/>
      <c r="BF1262" s="3"/>
      <c r="BG1262" s="3"/>
      <c r="BH1262" s="3"/>
      <c r="BI1262" s="3"/>
    </row>
    <row r="1263" ht="12.75" customHeight="1">
      <c r="A1263" s="1"/>
      <c r="B1263" s="1"/>
      <c r="C1263" s="3"/>
      <c r="D1263" s="3"/>
      <c r="E1263" s="3"/>
      <c r="F1263" s="3"/>
      <c r="G1263" s="3"/>
      <c r="H1263" s="193"/>
      <c r="I1263" s="163"/>
      <c r="J1263" s="3"/>
      <c r="K1263" s="5"/>
      <c r="L1263" s="6"/>
      <c r="M1263" s="6"/>
      <c r="N1263" s="291"/>
      <c r="O1263" s="285"/>
      <c r="P1263" s="65"/>
      <c r="Q1263" s="65"/>
      <c r="R1263" s="65"/>
      <c r="S1263" s="65"/>
      <c r="T1263" s="65"/>
      <c r="U1263" s="65"/>
      <c r="V1263" s="65"/>
      <c r="W1263" s="65"/>
      <c r="X1263" s="65"/>
      <c r="Y1263" s="65"/>
      <c r="Z1263" s="38" t="str">
        <f t="array" ref="Z1263">IFERROR(xlookup(C:C,'Follow up.1'!A:A,'Follow up.1'!AF:AF),"-")</f>
        <v>-</v>
      </c>
      <c r="AA1263" s="6"/>
      <c r="AB1263" s="6"/>
      <c r="AC1263" s="6"/>
      <c r="AD1263" s="6"/>
      <c r="AE1263" s="6"/>
      <c r="AF1263" s="6"/>
      <c r="AG1263" s="6"/>
      <c r="AH1263" s="6"/>
      <c r="AI1263" s="6"/>
      <c r="AJ1263" s="6"/>
      <c r="AK1263" s="6"/>
      <c r="AL1263" s="6"/>
      <c r="AM1263" s="6"/>
      <c r="AN1263" s="39" t="str">
        <f t="array" ref="AN1263">IFNA(TEXT(XLOOKUP(C:C,'Follow up.2'!B:B,'Follow up.2'!AF:AF), "mm/yyyy"), "-")</f>
        <v>-</v>
      </c>
      <c r="AO1263" s="6"/>
      <c r="AP1263" s="3"/>
      <c r="AQ1263" s="3"/>
      <c r="AR1263" s="3"/>
      <c r="AS1263" s="3"/>
      <c r="AT1263" s="3"/>
      <c r="AU1263" s="3"/>
      <c r="AV1263" s="3"/>
      <c r="AW1263" s="3"/>
      <c r="AX1263" s="3"/>
      <c r="AY1263" s="3"/>
      <c r="AZ1263" s="3"/>
      <c r="BA1263" s="3"/>
      <c r="BB1263" s="3"/>
      <c r="BC1263" s="3"/>
      <c r="BD1263" s="3"/>
      <c r="BE1263" s="3"/>
      <c r="BF1263" s="3"/>
      <c r="BG1263" s="3"/>
      <c r="BH1263" s="3"/>
      <c r="BI1263" s="3"/>
    </row>
    <row r="1264" ht="12.75" customHeight="1">
      <c r="A1264" s="1"/>
      <c r="B1264" s="1"/>
      <c r="C1264" s="3"/>
      <c r="D1264" s="3"/>
      <c r="E1264" s="3"/>
      <c r="F1264" s="3"/>
      <c r="G1264" s="3"/>
      <c r="H1264" s="193"/>
      <c r="I1264" s="163"/>
      <c r="J1264" s="3"/>
      <c r="K1264" s="5"/>
      <c r="L1264" s="6"/>
      <c r="M1264" s="6"/>
      <c r="N1264" s="291"/>
      <c r="O1264" s="285"/>
      <c r="P1264" s="65"/>
      <c r="Q1264" s="65"/>
      <c r="R1264" s="65"/>
      <c r="S1264" s="65"/>
      <c r="T1264" s="65"/>
      <c r="U1264" s="65"/>
      <c r="V1264" s="65"/>
      <c r="W1264" s="65"/>
      <c r="X1264" s="65"/>
      <c r="Y1264" s="65"/>
      <c r="Z1264" s="38" t="str">
        <f t="array" ref="Z1264">IFERROR(xlookup(C:C,'Follow up.1'!A:A,'Follow up.1'!AF:AF),"-")</f>
        <v>-</v>
      </c>
      <c r="AA1264" s="6"/>
      <c r="AB1264" s="6"/>
      <c r="AC1264" s="6"/>
      <c r="AD1264" s="6"/>
      <c r="AE1264" s="6"/>
      <c r="AF1264" s="6"/>
      <c r="AG1264" s="6"/>
      <c r="AH1264" s="6"/>
      <c r="AI1264" s="6"/>
      <c r="AJ1264" s="6"/>
      <c r="AK1264" s="6"/>
      <c r="AL1264" s="6"/>
      <c r="AM1264" s="6"/>
      <c r="AN1264" s="39" t="str">
        <f t="array" ref="AN1264">IFNA(TEXT(XLOOKUP(C:C,'Follow up.2'!B:B,'Follow up.2'!AF:AF), "mm/yyyy"), "-")</f>
        <v>-</v>
      </c>
      <c r="AO1264" s="6"/>
      <c r="AP1264" s="3"/>
      <c r="AQ1264" s="3"/>
      <c r="AR1264" s="3"/>
      <c r="AS1264" s="3"/>
      <c r="AT1264" s="3"/>
      <c r="AU1264" s="3"/>
      <c r="AV1264" s="3"/>
      <c r="AW1264" s="3"/>
      <c r="AX1264" s="3"/>
      <c r="AY1264" s="3"/>
      <c r="AZ1264" s="3"/>
      <c r="BA1264" s="3"/>
      <c r="BB1264" s="3"/>
      <c r="BC1264" s="3"/>
      <c r="BD1264" s="3"/>
      <c r="BE1264" s="3"/>
      <c r="BF1264" s="3"/>
      <c r="BG1264" s="3"/>
      <c r="BH1264" s="3"/>
      <c r="BI1264" s="3"/>
    </row>
    <row r="1265" ht="12.75" customHeight="1">
      <c r="A1265" s="1"/>
      <c r="B1265" s="1"/>
      <c r="C1265" s="3"/>
      <c r="D1265" s="3"/>
      <c r="E1265" s="3"/>
      <c r="F1265" s="3"/>
      <c r="G1265" s="3"/>
      <c r="H1265" s="193"/>
      <c r="I1265" s="163"/>
      <c r="J1265" s="3"/>
      <c r="K1265" s="5"/>
      <c r="L1265" s="6"/>
      <c r="M1265" s="6"/>
      <c r="N1265" s="291"/>
      <c r="O1265" s="285"/>
      <c r="P1265" s="65"/>
      <c r="Q1265" s="65"/>
      <c r="R1265" s="65"/>
      <c r="S1265" s="65"/>
      <c r="T1265" s="65"/>
      <c r="U1265" s="65"/>
      <c r="V1265" s="65"/>
      <c r="W1265" s="65"/>
      <c r="X1265" s="65"/>
      <c r="Y1265" s="65"/>
      <c r="Z1265" s="38" t="str">
        <f t="array" ref="Z1265">IFERROR(xlookup(C:C,'Follow up.1'!A:A,'Follow up.1'!AF:AF),"-")</f>
        <v>-</v>
      </c>
      <c r="AA1265" s="6"/>
      <c r="AB1265" s="6"/>
      <c r="AC1265" s="6"/>
      <c r="AD1265" s="6"/>
      <c r="AE1265" s="6"/>
      <c r="AF1265" s="6"/>
      <c r="AG1265" s="6"/>
      <c r="AH1265" s="6"/>
      <c r="AI1265" s="6"/>
      <c r="AJ1265" s="6"/>
      <c r="AK1265" s="6"/>
      <c r="AL1265" s="6"/>
      <c r="AM1265" s="6"/>
      <c r="AN1265" s="39" t="str">
        <f t="array" ref="AN1265">IFNA(TEXT(XLOOKUP(C:C,'Follow up.2'!B:B,'Follow up.2'!AF:AF), "mm/yyyy"), "-")</f>
        <v>-</v>
      </c>
      <c r="AO1265" s="6"/>
      <c r="AP1265" s="3"/>
      <c r="AQ1265" s="3"/>
      <c r="AR1265" s="3"/>
      <c r="AS1265" s="3"/>
      <c r="AT1265" s="3"/>
      <c r="AU1265" s="3"/>
      <c r="AV1265" s="3"/>
      <c r="AW1265" s="3"/>
      <c r="AX1265" s="3"/>
      <c r="AY1265" s="3"/>
      <c r="AZ1265" s="3"/>
      <c r="BA1265" s="3"/>
      <c r="BB1265" s="3"/>
      <c r="BC1265" s="3"/>
      <c r="BD1265" s="3"/>
      <c r="BE1265" s="3"/>
      <c r="BF1265" s="3"/>
      <c r="BG1265" s="3"/>
      <c r="BH1265" s="3"/>
      <c r="BI1265" s="3"/>
    </row>
    <row r="1266" ht="12.75" customHeight="1">
      <c r="A1266" s="1"/>
      <c r="B1266" s="1"/>
      <c r="C1266" s="3"/>
      <c r="D1266" s="3"/>
      <c r="E1266" s="3"/>
      <c r="F1266" s="3"/>
      <c r="G1266" s="3"/>
      <c r="H1266" s="193"/>
      <c r="I1266" s="163"/>
      <c r="J1266" s="3"/>
      <c r="K1266" s="5"/>
      <c r="L1266" s="6"/>
      <c r="M1266" s="6"/>
      <c r="N1266" s="291"/>
      <c r="O1266" s="285"/>
      <c r="P1266" s="65"/>
      <c r="Q1266" s="65"/>
      <c r="R1266" s="65"/>
      <c r="S1266" s="65"/>
      <c r="T1266" s="65"/>
      <c r="U1266" s="65"/>
      <c r="V1266" s="65"/>
      <c r="W1266" s="65"/>
      <c r="X1266" s="65"/>
      <c r="Y1266" s="65"/>
      <c r="Z1266" s="38" t="str">
        <f t="array" ref="Z1266">IFERROR(xlookup(C:C,'Follow up.1'!A:A,'Follow up.1'!AF:AF),"-")</f>
        <v>-</v>
      </c>
      <c r="AA1266" s="6"/>
      <c r="AB1266" s="6"/>
      <c r="AC1266" s="6"/>
      <c r="AD1266" s="6"/>
      <c r="AE1266" s="6"/>
      <c r="AF1266" s="6"/>
      <c r="AG1266" s="6"/>
      <c r="AH1266" s="6"/>
      <c r="AI1266" s="6"/>
      <c r="AJ1266" s="6"/>
      <c r="AK1266" s="6"/>
      <c r="AL1266" s="6"/>
      <c r="AM1266" s="6"/>
      <c r="AN1266" s="39" t="str">
        <f t="array" ref="AN1266">IFNA(TEXT(XLOOKUP(C:C,'Follow up.2'!B:B,'Follow up.2'!AF:AF), "mm/yyyy"), "-")</f>
        <v>-</v>
      </c>
      <c r="AO1266" s="6"/>
      <c r="AP1266" s="3"/>
      <c r="AQ1266" s="3"/>
      <c r="AR1266" s="3"/>
      <c r="AS1266" s="3"/>
      <c r="AT1266" s="3"/>
      <c r="AU1266" s="3"/>
      <c r="AV1266" s="3"/>
      <c r="AW1266" s="3"/>
      <c r="AX1266" s="3"/>
      <c r="AY1266" s="3"/>
      <c r="AZ1266" s="3"/>
      <c r="BA1266" s="3"/>
      <c r="BB1266" s="3"/>
      <c r="BC1266" s="3"/>
      <c r="BD1266" s="3"/>
      <c r="BE1266" s="3"/>
      <c r="BF1266" s="3"/>
      <c r="BG1266" s="3"/>
      <c r="BH1266" s="3"/>
      <c r="BI1266" s="3"/>
    </row>
    <row r="1267" ht="12.75" customHeight="1">
      <c r="A1267" s="1"/>
      <c r="B1267" s="1"/>
      <c r="C1267" s="3"/>
      <c r="D1267" s="3"/>
      <c r="E1267" s="3"/>
      <c r="F1267" s="3"/>
      <c r="G1267" s="3"/>
      <c r="H1267" s="193"/>
      <c r="I1267" s="163"/>
      <c r="J1267" s="3"/>
      <c r="K1267" s="5"/>
      <c r="L1267" s="6"/>
      <c r="M1267" s="6"/>
      <c r="N1267" s="291"/>
      <c r="O1267" s="285"/>
      <c r="P1267" s="65"/>
      <c r="Q1267" s="65"/>
      <c r="R1267" s="65"/>
      <c r="S1267" s="65"/>
      <c r="T1267" s="65"/>
      <c r="U1267" s="65"/>
      <c r="V1267" s="65"/>
      <c r="W1267" s="65"/>
      <c r="X1267" s="65"/>
      <c r="Y1267" s="65"/>
      <c r="Z1267" s="38" t="str">
        <f t="array" ref="Z1267">IFERROR(xlookup(C:C,'Follow up.1'!A:A,'Follow up.1'!AF:AF),"-")</f>
        <v>-</v>
      </c>
      <c r="AA1267" s="6"/>
      <c r="AB1267" s="6"/>
      <c r="AC1267" s="6"/>
      <c r="AD1267" s="6"/>
      <c r="AE1267" s="6"/>
      <c r="AF1267" s="6"/>
      <c r="AG1267" s="6"/>
      <c r="AH1267" s="6"/>
      <c r="AI1267" s="6"/>
      <c r="AJ1267" s="6"/>
      <c r="AK1267" s="6"/>
      <c r="AL1267" s="6"/>
      <c r="AM1267" s="6"/>
      <c r="AN1267" s="39" t="str">
        <f t="array" ref="AN1267">IFNA(TEXT(XLOOKUP(C:C,'Follow up.2'!B:B,'Follow up.2'!AF:AF), "mm/yyyy"), "-")</f>
        <v>-</v>
      </c>
      <c r="AO1267" s="6"/>
      <c r="AP1267" s="3"/>
      <c r="AQ1267" s="3"/>
      <c r="AR1267" s="3"/>
      <c r="AS1267" s="3"/>
      <c r="AT1267" s="3"/>
      <c r="AU1267" s="3"/>
      <c r="AV1267" s="3"/>
      <c r="AW1267" s="3"/>
      <c r="AX1267" s="3"/>
      <c r="AY1267" s="3"/>
      <c r="AZ1267" s="3"/>
      <c r="BA1267" s="3"/>
      <c r="BB1267" s="3"/>
      <c r="BC1267" s="3"/>
      <c r="BD1267" s="3"/>
      <c r="BE1267" s="3"/>
      <c r="BF1267" s="3"/>
      <c r="BG1267" s="3"/>
      <c r="BH1267" s="3"/>
      <c r="BI1267" s="3"/>
    </row>
    <row r="1268" ht="12.75" customHeight="1">
      <c r="A1268" s="1"/>
      <c r="B1268" s="1"/>
      <c r="C1268" s="3"/>
      <c r="D1268" s="3"/>
      <c r="E1268" s="3"/>
      <c r="F1268" s="3"/>
      <c r="G1268" s="3"/>
      <c r="H1268" s="193"/>
      <c r="I1268" s="163"/>
      <c r="J1268" s="3"/>
      <c r="K1268" s="5"/>
      <c r="L1268" s="6"/>
      <c r="M1268" s="6"/>
      <c r="N1268" s="291"/>
      <c r="O1268" s="285"/>
      <c r="P1268" s="65"/>
      <c r="Q1268" s="65"/>
      <c r="R1268" s="65"/>
      <c r="S1268" s="65"/>
      <c r="T1268" s="65"/>
      <c r="U1268" s="65"/>
      <c r="V1268" s="65"/>
      <c r="W1268" s="65"/>
      <c r="X1268" s="65"/>
      <c r="Y1268" s="65"/>
      <c r="Z1268" s="38" t="str">
        <f t="array" ref="Z1268">IFERROR(xlookup(C:C,'Follow up.1'!A:A,'Follow up.1'!AF:AF),"-")</f>
        <v>-</v>
      </c>
      <c r="AA1268" s="6"/>
      <c r="AB1268" s="6"/>
      <c r="AC1268" s="6"/>
      <c r="AD1268" s="6"/>
      <c r="AE1268" s="6"/>
      <c r="AF1268" s="6"/>
      <c r="AG1268" s="6"/>
      <c r="AH1268" s="6"/>
      <c r="AI1268" s="6"/>
      <c r="AJ1268" s="6"/>
      <c r="AK1268" s="6"/>
      <c r="AL1268" s="6"/>
      <c r="AM1268" s="6"/>
      <c r="AN1268" s="39" t="str">
        <f t="array" ref="AN1268">IFNA(TEXT(XLOOKUP(C:C,'Follow up.2'!B:B,'Follow up.2'!AF:AF), "mm/yyyy"), "-")</f>
        <v>-</v>
      </c>
      <c r="AO1268" s="6"/>
      <c r="AP1268" s="3"/>
      <c r="AQ1268" s="3"/>
      <c r="AR1268" s="3"/>
      <c r="AS1268" s="3"/>
      <c r="AT1268" s="3"/>
      <c r="AU1268" s="3"/>
      <c r="AV1268" s="3"/>
      <c r="AW1268" s="3"/>
      <c r="AX1268" s="3"/>
      <c r="AY1268" s="3"/>
      <c r="AZ1268" s="3"/>
      <c r="BA1268" s="3"/>
      <c r="BB1268" s="3"/>
      <c r="BC1268" s="3"/>
      <c r="BD1268" s="3"/>
      <c r="BE1268" s="3"/>
      <c r="BF1268" s="3"/>
      <c r="BG1268" s="3"/>
      <c r="BH1268" s="3"/>
      <c r="BI1268" s="3"/>
    </row>
    <row r="1269" ht="12.75" customHeight="1">
      <c r="A1269" s="1"/>
      <c r="B1269" s="1"/>
      <c r="C1269" s="3"/>
      <c r="D1269" s="3"/>
      <c r="E1269" s="3"/>
      <c r="F1269" s="3"/>
      <c r="G1269" s="3"/>
      <c r="H1269" s="193"/>
      <c r="I1269" s="163"/>
      <c r="J1269" s="3"/>
      <c r="K1269" s="5"/>
      <c r="L1269" s="6"/>
      <c r="M1269" s="6"/>
      <c r="N1269" s="291"/>
      <c r="O1269" s="285"/>
      <c r="P1269" s="65"/>
      <c r="Q1269" s="65"/>
      <c r="R1269" s="65"/>
      <c r="S1269" s="65"/>
      <c r="T1269" s="65"/>
      <c r="U1269" s="65"/>
      <c r="V1269" s="65"/>
      <c r="W1269" s="65"/>
      <c r="X1269" s="65"/>
      <c r="Y1269" s="65"/>
      <c r="Z1269" s="38" t="str">
        <f t="array" ref="Z1269">IFERROR(xlookup(C:C,'Follow up.1'!A:A,'Follow up.1'!AF:AF),"-")</f>
        <v>-</v>
      </c>
      <c r="AA1269" s="6"/>
      <c r="AB1269" s="6"/>
      <c r="AC1269" s="6"/>
      <c r="AD1269" s="6"/>
      <c r="AE1269" s="6"/>
      <c r="AF1269" s="6"/>
      <c r="AG1269" s="6"/>
      <c r="AH1269" s="6"/>
      <c r="AI1269" s="6"/>
      <c r="AJ1269" s="6"/>
      <c r="AK1269" s="6"/>
      <c r="AL1269" s="6"/>
      <c r="AM1269" s="6"/>
      <c r="AN1269" s="39" t="str">
        <f t="array" ref="AN1269">IFNA(TEXT(XLOOKUP(C:C,'Follow up.2'!B:B,'Follow up.2'!AF:AF), "mm/yyyy"), "-")</f>
        <v>-</v>
      </c>
      <c r="AO1269" s="6"/>
      <c r="AP1269" s="3"/>
      <c r="AQ1269" s="3"/>
      <c r="AR1269" s="3"/>
      <c r="AS1269" s="3"/>
      <c r="AT1269" s="3"/>
      <c r="AU1269" s="3"/>
      <c r="AV1269" s="3"/>
      <c r="AW1269" s="3"/>
      <c r="AX1269" s="3"/>
      <c r="AY1269" s="3"/>
      <c r="AZ1269" s="3"/>
      <c r="BA1269" s="3"/>
      <c r="BB1269" s="3"/>
      <c r="BC1269" s="3"/>
      <c r="BD1269" s="3"/>
      <c r="BE1269" s="3"/>
      <c r="BF1269" s="3"/>
      <c r="BG1269" s="3"/>
      <c r="BH1269" s="3"/>
      <c r="BI1269" s="3"/>
    </row>
    <row r="1270" ht="12.75" customHeight="1">
      <c r="A1270" s="1"/>
      <c r="B1270" s="1"/>
      <c r="C1270" s="3"/>
      <c r="D1270" s="3"/>
      <c r="E1270" s="3"/>
      <c r="F1270" s="3"/>
      <c r="G1270" s="3"/>
      <c r="H1270" s="193"/>
      <c r="I1270" s="163"/>
      <c r="J1270" s="3"/>
      <c r="K1270" s="5"/>
      <c r="L1270" s="6"/>
      <c r="M1270" s="6"/>
      <c r="N1270" s="291"/>
      <c r="O1270" s="285"/>
      <c r="P1270" s="65"/>
      <c r="Q1270" s="65"/>
      <c r="R1270" s="65"/>
      <c r="S1270" s="65"/>
      <c r="T1270" s="65"/>
      <c r="U1270" s="65"/>
      <c r="V1270" s="65"/>
      <c r="W1270" s="65"/>
      <c r="X1270" s="65"/>
      <c r="Y1270" s="65"/>
      <c r="Z1270" s="38" t="str">
        <f t="array" ref="Z1270">IFERROR(xlookup(C:C,'Follow up.1'!A:A,'Follow up.1'!AF:AF),"-")</f>
        <v>-</v>
      </c>
      <c r="AA1270" s="6"/>
      <c r="AB1270" s="6"/>
      <c r="AC1270" s="6"/>
      <c r="AD1270" s="6"/>
      <c r="AE1270" s="6"/>
      <c r="AF1270" s="6"/>
      <c r="AG1270" s="6"/>
      <c r="AH1270" s="6"/>
      <c r="AI1270" s="6"/>
      <c r="AJ1270" s="6"/>
      <c r="AK1270" s="6"/>
      <c r="AL1270" s="6"/>
      <c r="AM1270" s="6"/>
      <c r="AN1270" s="39" t="str">
        <f t="array" ref="AN1270">IFNA(TEXT(XLOOKUP(C:C,'Follow up.2'!B:B,'Follow up.2'!AF:AF), "mm/yyyy"), "-")</f>
        <v>-</v>
      </c>
      <c r="AO1270" s="6"/>
      <c r="AP1270" s="3"/>
      <c r="AQ1270" s="3"/>
      <c r="AR1270" s="3"/>
      <c r="AS1270" s="3"/>
      <c r="AT1270" s="3"/>
      <c r="AU1270" s="3"/>
      <c r="AV1270" s="3"/>
      <c r="AW1270" s="3"/>
      <c r="AX1270" s="3"/>
      <c r="AY1270" s="3"/>
      <c r="AZ1270" s="3"/>
      <c r="BA1270" s="3"/>
      <c r="BB1270" s="3"/>
      <c r="BC1270" s="3"/>
      <c r="BD1270" s="3"/>
      <c r="BE1270" s="3"/>
      <c r="BF1270" s="3"/>
      <c r="BG1270" s="3"/>
      <c r="BH1270" s="3"/>
      <c r="BI1270" s="3"/>
    </row>
    <row r="1271" ht="12.75" customHeight="1">
      <c r="A1271" s="1"/>
      <c r="B1271" s="1"/>
      <c r="C1271" s="3"/>
      <c r="D1271" s="3"/>
      <c r="E1271" s="3"/>
      <c r="F1271" s="3"/>
      <c r="G1271" s="3"/>
      <c r="H1271" s="193"/>
      <c r="I1271" s="163"/>
      <c r="J1271" s="3"/>
      <c r="K1271" s="5"/>
      <c r="L1271" s="6"/>
      <c r="M1271" s="6"/>
      <c r="N1271" s="291"/>
      <c r="O1271" s="285"/>
      <c r="P1271" s="65"/>
      <c r="Q1271" s="65"/>
      <c r="R1271" s="65"/>
      <c r="S1271" s="65"/>
      <c r="T1271" s="65"/>
      <c r="U1271" s="65"/>
      <c r="V1271" s="65"/>
      <c r="W1271" s="65"/>
      <c r="X1271" s="65"/>
      <c r="Y1271" s="65"/>
      <c r="Z1271" s="38" t="str">
        <f t="array" ref="Z1271">IFERROR(xlookup(C:C,'Follow up.1'!A:A,'Follow up.1'!AF:AF),"-")</f>
        <v>-</v>
      </c>
      <c r="AA1271" s="6"/>
      <c r="AB1271" s="6"/>
      <c r="AC1271" s="6"/>
      <c r="AD1271" s="6"/>
      <c r="AE1271" s="6"/>
      <c r="AF1271" s="6"/>
      <c r="AG1271" s="6"/>
      <c r="AH1271" s="6"/>
      <c r="AI1271" s="6"/>
      <c r="AJ1271" s="6"/>
      <c r="AK1271" s="6"/>
      <c r="AL1271" s="6"/>
      <c r="AM1271" s="6"/>
      <c r="AN1271" s="39" t="str">
        <f t="array" ref="AN1271">IFNA(TEXT(XLOOKUP(C:C,'Follow up.2'!B:B,'Follow up.2'!AF:AF), "mm/yyyy"), "-")</f>
        <v>-</v>
      </c>
      <c r="AO1271" s="6"/>
      <c r="AP1271" s="3"/>
      <c r="AQ1271" s="3"/>
      <c r="AR1271" s="3"/>
      <c r="AS1271" s="3"/>
      <c r="AT1271" s="3"/>
      <c r="AU1271" s="3"/>
      <c r="AV1271" s="3"/>
      <c r="AW1271" s="3"/>
      <c r="AX1271" s="3"/>
      <c r="AY1271" s="3"/>
      <c r="AZ1271" s="3"/>
      <c r="BA1271" s="3"/>
      <c r="BB1271" s="3"/>
      <c r="BC1271" s="3"/>
      <c r="BD1271" s="3"/>
      <c r="BE1271" s="3"/>
      <c r="BF1271" s="3"/>
      <c r="BG1271" s="3"/>
      <c r="BH1271" s="3"/>
      <c r="BI1271" s="3"/>
    </row>
    <row r="1272" ht="12.75" customHeight="1">
      <c r="A1272" s="1"/>
      <c r="B1272" s="1"/>
      <c r="C1272" s="3"/>
      <c r="D1272" s="3"/>
      <c r="E1272" s="3"/>
      <c r="F1272" s="3"/>
      <c r="G1272" s="3"/>
      <c r="H1272" s="193"/>
      <c r="I1272" s="163"/>
      <c r="J1272" s="3"/>
      <c r="K1272" s="5"/>
      <c r="L1272" s="6"/>
      <c r="M1272" s="6"/>
      <c r="N1272" s="291"/>
      <c r="O1272" s="285"/>
      <c r="P1272" s="65"/>
      <c r="Q1272" s="65"/>
      <c r="R1272" s="65"/>
      <c r="S1272" s="65"/>
      <c r="T1272" s="65"/>
      <c r="U1272" s="65"/>
      <c r="V1272" s="65"/>
      <c r="W1272" s="65"/>
      <c r="X1272" s="65"/>
      <c r="Y1272" s="65"/>
      <c r="Z1272" s="38" t="str">
        <f t="array" ref="Z1272">IFERROR(xlookup(C:C,'Follow up.1'!A:A,'Follow up.1'!AF:AF),"-")</f>
        <v>-</v>
      </c>
      <c r="AA1272" s="6"/>
      <c r="AB1272" s="6"/>
      <c r="AC1272" s="6"/>
      <c r="AD1272" s="6"/>
      <c r="AE1272" s="6"/>
      <c r="AF1272" s="6"/>
      <c r="AG1272" s="6"/>
      <c r="AH1272" s="6"/>
      <c r="AI1272" s="6"/>
      <c r="AJ1272" s="6"/>
      <c r="AK1272" s="6"/>
      <c r="AL1272" s="6"/>
      <c r="AM1272" s="6"/>
      <c r="AN1272" s="39" t="str">
        <f t="array" ref="AN1272">IFNA(TEXT(XLOOKUP(C:C,'Follow up.2'!B:B,'Follow up.2'!AF:AF), "mm/yyyy"), "-")</f>
        <v>-</v>
      </c>
      <c r="AO1272" s="6"/>
      <c r="AP1272" s="3"/>
      <c r="AQ1272" s="3"/>
      <c r="AR1272" s="3"/>
      <c r="AS1272" s="3"/>
      <c r="AT1272" s="3"/>
      <c r="AU1272" s="3"/>
      <c r="AV1272" s="3"/>
      <c r="AW1272" s="3"/>
      <c r="AX1272" s="3"/>
      <c r="AY1272" s="3"/>
      <c r="AZ1272" s="3"/>
      <c r="BA1272" s="3"/>
      <c r="BB1272" s="3"/>
      <c r="BC1272" s="3"/>
      <c r="BD1272" s="3"/>
      <c r="BE1272" s="3"/>
      <c r="BF1272" s="3"/>
      <c r="BG1272" s="3"/>
      <c r="BH1272" s="3"/>
      <c r="BI1272" s="3"/>
    </row>
    <row r="1273" ht="12.75" customHeight="1">
      <c r="A1273" s="1"/>
      <c r="B1273" s="1"/>
      <c r="C1273" s="3"/>
      <c r="D1273" s="3"/>
      <c r="E1273" s="3"/>
      <c r="F1273" s="3"/>
      <c r="G1273" s="3"/>
      <c r="H1273" s="193"/>
      <c r="I1273" s="163"/>
      <c r="J1273" s="3"/>
      <c r="K1273" s="5"/>
      <c r="L1273" s="6"/>
      <c r="M1273" s="6"/>
      <c r="N1273" s="291"/>
      <c r="O1273" s="285"/>
      <c r="P1273" s="65"/>
      <c r="Q1273" s="65"/>
      <c r="R1273" s="65"/>
      <c r="S1273" s="65"/>
      <c r="T1273" s="65"/>
      <c r="U1273" s="65"/>
      <c r="V1273" s="65"/>
      <c r="W1273" s="65"/>
      <c r="X1273" s="65"/>
      <c r="Y1273" s="65"/>
      <c r="Z1273" s="38" t="str">
        <f t="array" ref="Z1273">IFERROR(xlookup(C:C,'Follow up.1'!A:A,'Follow up.1'!AF:AF),"-")</f>
        <v>-</v>
      </c>
      <c r="AA1273" s="6"/>
      <c r="AB1273" s="6"/>
      <c r="AC1273" s="6"/>
      <c r="AD1273" s="6"/>
      <c r="AE1273" s="6"/>
      <c r="AF1273" s="6"/>
      <c r="AG1273" s="6"/>
      <c r="AH1273" s="6"/>
      <c r="AI1273" s="6"/>
      <c r="AJ1273" s="6"/>
      <c r="AK1273" s="6"/>
      <c r="AL1273" s="6"/>
      <c r="AM1273" s="6"/>
      <c r="AN1273" s="39" t="str">
        <f t="array" ref="AN1273">IFNA(TEXT(XLOOKUP(C:C,'Follow up.2'!B:B,'Follow up.2'!AF:AF), "mm/yyyy"), "-")</f>
        <v>-</v>
      </c>
      <c r="AO1273" s="6"/>
      <c r="AP1273" s="3"/>
      <c r="AQ1273" s="3"/>
      <c r="AR1273" s="3"/>
      <c r="AS1273" s="3"/>
      <c r="AT1273" s="3"/>
      <c r="AU1273" s="3"/>
      <c r="AV1273" s="3"/>
      <c r="AW1273" s="3"/>
      <c r="AX1273" s="3"/>
      <c r="AY1273" s="3"/>
      <c r="AZ1273" s="3"/>
      <c r="BA1273" s="3"/>
      <c r="BB1273" s="3"/>
      <c r="BC1273" s="3"/>
      <c r="BD1273" s="3"/>
      <c r="BE1273" s="3"/>
      <c r="BF1273" s="3"/>
      <c r="BG1273" s="3"/>
      <c r="BH1273" s="3"/>
      <c r="BI1273" s="3"/>
    </row>
    <row r="1274" ht="12.75" customHeight="1">
      <c r="A1274" s="1"/>
      <c r="B1274" s="1"/>
      <c r="C1274" s="3"/>
      <c r="D1274" s="3"/>
      <c r="E1274" s="3"/>
      <c r="F1274" s="3"/>
      <c r="G1274" s="3"/>
      <c r="H1274" s="193"/>
      <c r="I1274" s="163"/>
      <c r="J1274" s="3"/>
      <c r="K1274" s="5"/>
      <c r="L1274" s="6"/>
      <c r="M1274" s="6"/>
      <c r="N1274" s="291"/>
      <c r="O1274" s="285"/>
      <c r="P1274" s="65"/>
      <c r="Q1274" s="65"/>
      <c r="R1274" s="65"/>
      <c r="S1274" s="65"/>
      <c r="T1274" s="65"/>
      <c r="U1274" s="65"/>
      <c r="V1274" s="65"/>
      <c r="W1274" s="65"/>
      <c r="X1274" s="65"/>
      <c r="Y1274" s="65"/>
      <c r="Z1274" s="38" t="str">
        <f t="array" ref="Z1274">IFERROR(xlookup(C:C,'Follow up.1'!A:A,'Follow up.1'!AF:AF),"-")</f>
        <v>-</v>
      </c>
      <c r="AA1274" s="6"/>
      <c r="AB1274" s="6"/>
      <c r="AC1274" s="6"/>
      <c r="AD1274" s="6"/>
      <c r="AE1274" s="6"/>
      <c r="AF1274" s="6"/>
      <c r="AG1274" s="6"/>
      <c r="AH1274" s="6"/>
      <c r="AI1274" s="6"/>
      <c r="AJ1274" s="6"/>
      <c r="AK1274" s="6"/>
      <c r="AL1274" s="6"/>
      <c r="AM1274" s="6"/>
      <c r="AN1274" s="39" t="str">
        <f t="array" ref="AN1274">IFNA(TEXT(XLOOKUP(C:C,'Follow up.2'!B:B,'Follow up.2'!AF:AF), "mm/yyyy"), "-")</f>
        <v>-</v>
      </c>
      <c r="AO1274" s="6"/>
      <c r="AP1274" s="3"/>
      <c r="AQ1274" s="3"/>
      <c r="AR1274" s="3"/>
      <c r="AS1274" s="3"/>
      <c r="AT1274" s="3"/>
      <c r="AU1274" s="3"/>
      <c r="AV1274" s="3"/>
      <c r="AW1274" s="3"/>
      <c r="AX1274" s="3"/>
      <c r="AY1274" s="3"/>
      <c r="AZ1274" s="3"/>
      <c r="BA1274" s="3"/>
      <c r="BB1274" s="3"/>
      <c r="BC1274" s="3"/>
      <c r="BD1274" s="3"/>
      <c r="BE1274" s="3"/>
      <c r="BF1274" s="3"/>
      <c r="BG1274" s="3"/>
      <c r="BH1274" s="3"/>
      <c r="BI1274" s="3"/>
    </row>
    <row r="1275" ht="12.75" customHeight="1">
      <c r="A1275" s="1"/>
      <c r="B1275" s="1"/>
      <c r="C1275" s="3"/>
      <c r="D1275" s="3"/>
      <c r="E1275" s="3"/>
      <c r="F1275" s="3"/>
      <c r="G1275" s="3"/>
      <c r="H1275" s="193"/>
      <c r="I1275" s="163"/>
      <c r="J1275" s="3"/>
      <c r="K1275" s="5"/>
      <c r="L1275" s="6"/>
      <c r="M1275" s="6"/>
      <c r="N1275" s="291"/>
      <c r="O1275" s="285"/>
      <c r="P1275" s="65"/>
      <c r="Q1275" s="65"/>
      <c r="R1275" s="65"/>
      <c r="S1275" s="65"/>
      <c r="T1275" s="65"/>
      <c r="U1275" s="65"/>
      <c r="V1275" s="65"/>
      <c r="W1275" s="65"/>
      <c r="X1275" s="65"/>
      <c r="Y1275" s="65"/>
      <c r="Z1275" s="38" t="str">
        <f t="array" ref="Z1275">IFERROR(xlookup(C:C,'Follow up.1'!A:A,'Follow up.1'!AF:AF),"-")</f>
        <v>-</v>
      </c>
      <c r="AA1275" s="6"/>
      <c r="AB1275" s="6"/>
      <c r="AC1275" s="6"/>
      <c r="AD1275" s="6"/>
      <c r="AE1275" s="6"/>
      <c r="AF1275" s="6"/>
      <c r="AG1275" s="6"/>
      <c r="AH1275" s="6"/>
      <c r="AI1275" s="6"/>
      <c r="AJ1275" s="6"/>
      <c r="AK1275" s="6"/>
      <c r="AL1275" s="6"/>
      <c r="AM1275" s="6"/>
      <c r="AN1275" s="39" t="str">
        <f t="array" ref="AN1275">IFNA(TEXT(XLOOKUP(C:C,'Follow up.2'!B:B,'Follow up.2'!AF:AF), "mm/yyyy"), "-")</f>
        <v>-</v>
      </c>
      <c r="AO1275" s="6"/>
      <c r="AP1275" s="3"/>
      <c r="AQ1275" s="3"/>
      <c r="AR1275" s="3"/>
      <c r="AS1275" s="3"/>
      <c r="AT1275" s="3"/>
      <c r="AU1275" s="3"/>
      <c r="AV1275" s="3"/>
      <c r="AW1275" s="3"/>
      <c r="AX1275" s="3"/>
      <c r="AY1275" s="3"/>
      <c r="AZ1275" s="3"/>
      <c r="BA1275" s="3"/>
      <c r="BB1275" s="3"/>
      <c r="BC1275" s="3"/>
      <c r="BD1275" s="3"/>
      <c r="BE1275" s="3"/>
      <c r="BF1275" s="3"/>
      <c r="BG1275" s="3"/>
      <c r="BH1275" s="3"/>
      <c r="BI1275" s="3"/>
    </row>
    <row r="1276" ht="12.75" customHeight="1">
      <c r="A1276" s="1"/>
      <c r="B1276" s="1"/>
      <c r="C1276" s="3"/>
      <c r="D1276" s="3"/>
      <c r="E1276" s="3"/>
      <c r="F1276" s="3"/>
      <c r="G1276" s="3"/>
      <c r="H1276" s="193"/>
      <c r="I1276" s="163"/>
      <c r="J1276" s="3"/>
      <c r="K1276" s="5"/>
      <c r="L1276" s="6"/>
      <c r="M1276" s="6"/>
      <c r="N1276" s="291"/>
      <c r="O1276" s="285"/>
      <c r="P1276" s="65"/>
      <c r="Q1276" s="65"/>
      <c r="R1276" s="65"/>
      <c r="S1276" s="65"/>
      <c r="T1276" s="65"/>
      <c r="U1276" s="65"/>
      <c r="V1276" s="65"/>
      <c r="W1276" s="65"/>
      <c r="X1276" s="65"/>
      <c r="Y1276" s="65"/>
      <c r="Z1276" s="38" t="str">
        <f t="array" ref="Z1276">IFERROR(xlookup(C:C,'Follow up.1'!A:A,'Follow up.1'!AF:AF),"-")</f>
        <v>-</v>
      </c>
      <c r="AA1276" s="6"/>
      <c r="AB1276" s="6"/>
      <c r="AC1276" s="6"/>
      <c r="AD1276" s="6"/>
      <c r="AE1276" s="6"/>
      <c r="AF1276" s="6"/>
      <c r="AG1276" s="6"/>
      <c r="AH1276" s="6"/>
      <c r="AI1276" s="6"/>
      <c r="AJ1276" s="6"/>
      <c r="AK1276" s="6"/>
      <c r="AL1276" s="6"/>
      <c r="AM1276" s="6"/>
      <c r="AN1276" s="39" t="str">
        <f t="array" ref="AN1276">IFNA(TEXT(XLOOKUP(C:C,'Follow up.2'!B:B,'Follow up.2'!AF:AF), "mm/yyyy"), "-")</f>
        <v>-</v>
      </c>
      <c r="AO1276" s="6"/>
      <c r="AP1276" s="3"/>
      <c r="AQ1276" s="3"/>
      <c r="AR1276" s="3"/>
      <c r="AS1276" s="3"/>
      <c r="AT1276" s="3"/>
      <c r="AU1276" s="3"/>
      <c r="AV1276" s="3"/>
      <c r="AW1276" s="3"/>
      <c r="AX1276" s="3"/>
      <c r="AY1276" s="3"/>
      <c r="AZ1276" s="3"/>
      <c r="BA1276" s="3"/>
      <c r="BB1276" s="3"/>
      <c r="BC1276" s="3"/>
      <c r="BD1276" s="3"/>
      <c r="BE1276" s="3"/>
      <c r="BF1276" s="3"/>
      <c r="BG1276" s="3"/>
      <c r="BH1276" s="3"/>
      <c r="BI1276" s="3"/>
    </row>
    <row r="1277" ht="12.75" customHeight="1">
      <c r="A1277" s="1"/>
      <c r="B1277" s="1"/>
      <c r="C1277" s="3"/>
      <c r="D1277" s="3"/>
      <c r="E1277" s="3"/>
      <c r="F1277" s="3"/>
      <c r="G1277" s="3"/>
      <c r="H1277" s="193"/>
      <c r="I1277" s="163"/>
      <c r="J1277" s="3"/>
      <c r="K1277" s="5"/>
      <c r="L1277" s="6"/>
      <c r="M1277" s="6"/>
      <c r="N1277" s="291"/>
      <c r="O1277" s="285"/>
      <c r="P1277" s="65"/>
      <c r="Q1277" s="65"/>
      <c r="R1277" s="65"/>
      <c r="S1277" s="65"/>
      <c r="T1277" s="65"/>
      <c r="U1277" s="65"/>
      <c r="V1277" s="65"/>
      <c r="W1277" s="65"/>
      <c r="X1277" s="65"/>
      <c r="Y1277" s="65"/>
      <c r="Z1277" s="38" t="str">
        <f t="array" ref="Z1277">IFERROR(xlookup(C:C,'Follow up.1'!A:A,'Follow up.1'!AF:AF),"-")</f>
        <v>-</v>
      </c>
      <c r="AA1277" s="6"/>
      <c r="AB1277" s="6"/>
      <c r="AC1277" s="6"/>
      <c r="AD1277" s="6"/>
      <c r="AE1277" s="6"/>
      <c r="AF1277" s="6"/>
      <c r="AG1277" s="6"/>
      <c r="AH1277" s="6"/>
      <c r="AI1277" s="6"/>
      <c r="AJ1277" s="6"/>
      <c r="AK1277" s="6"/>
      <c r="AL1277" s="6"/>
      <c r="AM1277" s="6"/>
      <c r="AN1277" s="39" t="str">
        <f t="array" ref="AN1277">IFNA(TEXT(XLOOKUP(C:C,'Follow up.2'!B:B,'Follow up.2'!AF:AF), "mm/yyyy"), "-")</f>
        <v>-</v>
      </c>
      <c r="AO1277" s="6"/>
      <c r="AP1277" s="3"/>
      <c r="AQ1277" s="3"/>
      <c r="AR1277" s="3"/>
      <c r="AS1277" s="3"/>
      <c r="AT1277" s="3"/>
      <c r="AU1277" s="3"/>
      <c r="AV1277" s="3"/>
      <c r="AW1277" s="3"/>
      <c r="AX1277" s="3"/>
      <c r="AY1277" s="3"/>
      <c r="AZ1277" s="3"/>
      <c r="BA1277" s="3"/>
      <c r="BB1277" s="3"/>
      <c r="BC1277" s="3"/>
      <c r="BD1277" s="3"/>
      <c r="BE1277" s="3"/>
      <c r="BF1277" s="3"/>
      <c r="BG1277" s="3"/>
      <c r="BH1277" s="3"/>
      <c r="BI1277" s="3"/>
    </row>
    <row r="1278" ht="12.75" customHeight="1">
      <c r="A1278" s="1"/>
      <c r="B1278" s="1"/>
      <c r="C1278" s="3"/>
      <c r="D1278" s="3"/>
      <c r="E1278" s="3"/>
      <c r="F1278" s="3"/>
      <c r="G1278" s="3"/>
      <c r="H1278" s="193"/>
      <c r="I1278" s="163"/>
      <c r="J1278" s="3"/>
      <c r="K1278" s="5"/>
      <c r="L1278" s="6"/>
      <c r="M1278" s="6"/>
      <c r="N1278" s="291"/>
      <c r="O1278" s="285"/>
      <c r="P1278" s="65"/>
      <c r="Q1278" s="65"/>
      <c r="R1278" s="65"/>
      <c r="S1278" s="65"/>
      <c r="T1278" s="65"/>
      <c r="U1278" s="65"/>
      <c r="V1278" s="65"/>
      <c r="W1278" s="65"/>
      <c r="X1278" s="65"/>
      <c r="Y1278" s="65"/>
      <c r="Z1278" s="38" t="str">
        <f t="array" ref="Z1278">IFERROR(xlookup(C:C,'Follow up.1'!A:A,'Follow up.1'!AF:AF),"-")</f>
        <v>-</v>
      </c>
      <c r="AA1278" s="6"/>
      <c r="AB1278" s="6"/>
      <c r="AC1278" s="6"/>
      <c r="AD1278" s="6"/>
      <c r="AE1278" s="6"/>
      <c r="AF1278" s="6"/>
      <c r="AG1278" s="6"/>
      <c r="AH1278" s="6"/>
      <c r="AI1278" s="6"/>
      <c r="AJ1278" s="6"/>
      <c r="AK1278" s="6"/>
      <c r="AL1278" s="6"/>
      <c r="AM1278" s="6"/>
      <c r="AN1278" s="39" t="str">
        <f t="array" ref="AN1278">IFNA(TEXT(XLOOKUP(C:C,'Follow up.2'!B:B,'Follow up.2'!AF:AF), "mm/yyyy"), "-")</f>
        <v>-</v>
      </c>
      <c r="AO1278" s="6"/>
      <c r="AP1278" s="3"/>
      <c r="AQ1278" s="3"/>
      <c r="AR1278" s="3"/>
      <c r="AS1278" s="3"/>
      <c r="AT1278" s="3"/>
      <c r="AU1278" s="3"/>
      <c r="AV1278" s="3"/>
      <c r="AW1278" s="3"/>
      <c r="AX1278" s="3"/>
      <c r="AY1278" s="3"/>
      <c r="AZ1278" s="3"/>
      <c r="BA1278" s="3"/>
      <c r="BB1278" s="3"/>
      <c r="BC1278" s="3"/>
      <c r="BD1278" s="3"/>
      <c r="BE1278" s="3"/>
      <c r="BF1278" s="3"/>
      <c r="BG1278" s="3"/>
      <c r="BH1278" s="3"/>
      <c r="BI1278" s="3"/>
    </row>
    <row r="1279" ht="12.75" customHeight="1">
      <c r="A1279" s="1"/>
      <c r="B1279" s="1"/>
      <c r="C1279" s="3"/>
      <c r="D1279" s="3"/>
      <c r="E1279" s="3"/>
      <c r="F1279" s="3"/>
      <c r="G1279" s="3"/>
      <c r="H1279" s="193"/>
      <c r="I1279" s="163"/>
      <c r="J1279" s="3"/>
      <c r="K1279" s="5"/>
      <c r="L1279" s="6"/>
      <c r="M1279" s="6"/>
      <c r="N1279" s="291"/>
      <c r="O1279" s="285"/>
      <c r="P1279" s="65"/>
      <c r="Q1279" s="65"/>
      <c r="R1279" s="65"/>
      <c r="S1279" s="65"/>
      <c r="T1279" s="65"/>
      <c r="U1279" s="65"/>
      <c r="V1279" s="65"/>
      <c r="W1279" s="65"/>
      <c r="X1279" s="65"/>
      <c r="Y1279" s="65"/>
      <c r="Z1279" s="38" t="str">
        <f t="array" ref="Z1279">IFERROR(xlookup(C:C,'Follow up.1'!A:A,'Follow up.1'!AF:AF),"-")</f>
        <v>-</v>
      </c>
      <c r="AA1279" s="6"/>
      <c r="AB1279" s="6"/>
      <c r="AC1279" s="6"/>
      <c r="AD1279" s="6"/>
      <c r="AE1279" s="6"/>
      <c r="AF1279" s="6"/>
      <c r="AG1279" s="6"/>
      <c r="AH1279" s="6"/>
      <c r="AI1279" s="6"/>
      <c r="AJ1279" s="6"/>
      <c r="AK1279" s="6"/>
      <c r="AL1279" s="6"/>
      <c r="AM1279" s="6"/>
      <c r="AN1279" s="39" t="str">
        <f t="array" ref="AN1279">IFNA(TEXT(XLOOKUP(C:C,'Follow up.2'!B:B,'Follow up.2'!AF:AF), "mm/yyyy"), "-")</f>
        <v>-</v>
      </c>
      <c r="AO1279" s="6"/>
      <c r="AP1279" s="3"/>
      <c r="AQ1279" s="3"/>
      <c r="AR1279" s="3"/>
      <c r="AS1279" s="3"/>
      <c r="AT1279" s="3"/>
      <c r="AU1279" s="3"/>
      <c r="AV1279" s="3"/>
      <c r="AW1279" s="3"/>
      <c r="AX1279" s="3"/>
      <c r="AY1279" s="3"/>
      <c r="AZ1279" s="3"/>
      <c r="BA1279" s="3"/>
      <c r="BB1279" s="3"/>
      <c r="BC1279" s="3"/>
      <c r="BD1279" s="3"/>
      <c r="BE1279" s="3"/>
      <c r="BF1279" s="3"/>
      <c r="BG1279" s="3"/>
      <c r="BH1279" s="3"/>
      <c r="BI1279" s="3"/>
    </row>
    <row r="1280" ht="12.75" customHeight="1">
      <c r="A1280" s="1"/>
      <c r="B1280" s="1"/>
      <c r="C1280" s="3"/>
      <c r="D1280" s="3"/>
      <c r="E1280" s="3"/>
      <c r="F1280" s="3"/>
      <c r="G1280" s="3"/>
      <c r="H1280" s="193"/>
      <c r="I1280" s="163"/>
      <c r="J1280" s="3"/>
      <c r="K1280" s="5"/>
      <c r="L1280" s="6"/>
      <c r="M1280" s="6"/>
      <c r="N1280" s="291"/>
      <c r="O1280" s="285"/>
      <c r="P1280" s="65"/>
      <c r="Q1280" s="65"/>
      <c r="R1280" s="65"/>
      <c r="S1280" s="65"/>
      <c r="T1280" s="65"/>
      <c r="U1280" s="65"/>
      <c r="V1280" s="65"/>
      <c r="W1280" s="65"/>
      <c r="X1280" s="65"/>
      <c r="Y1280" s="65"/>
      <c r="Z1280" s="38" t="str">
        <f t="array" ref="Z1280">IFERROR(xlookup(C:C,'Follow up.1'!A:A,'Follow up.1'!AF:AF),"-")</f>
        <v>-</v>
      </c>
      <c r="AA1280" s="6"/>
      <c r="AB1280" s="6"/>
      <c r="AC1280" s="6"/>
      <c r="AD1280" s="6"/>
      <c r="AE1280" s="6"/>
      <c r="AF1280" s="6"/>
      <c r="AG1280" s="6"/>
      <c r="AH1280" s="6"/>
      <c r="AI1280" s="6"/>
      <c r="AJ1280" s="6"/>
      <c r="AK1280" s="6"/>
      <c r="AL1280" s="6"/>
      <c r="AM1280" s="6"/>
      <c r="AN1280" s="39" t="str">
        <f t="array" ref="AN1280">IFNA(TEXT(XLOOKUP(C:C,'Follow up.2'!B:B,'Follow up.2'!AF:AF), "mm/yyyy"), "-")</f>
        <v>-</v>
      </c>
      <c r="AO1280" s="6"/>
      <c r="AP1280" s="3"/>
      <c r="AQ1280" s="3"/>
      <c r="AR1280" s="3"/>
      <c r="AS1280" s="3"/>
      <c r="AT1280" s="3"/>
      <c r="AU1280" s="3"/>
      <c r="AV1280" s="3"/>
      <c r="AW1280" s="3"/>
      <c r="AX1280" s="3"/>
      <c r="AY1280" s="3"/>
      <c r="AZ1280" s="3"/>
      <c r="BA1280" s="3"/>
      <c r="BB1280" s="3"/>
      <c r="BC1280" s="3"/>
      <c r="BD1280" s="3"/>
      <c r="BE1280" s="3"/>
      <c r="BF1280" s="3"/>
      <c r="BG1280" s="3"/>
      <c r="BH1280" s="3"/>
      <c r="BI1280" s="3"/>
    </row>
    <row r="1281" ht="12.75" customHeight="1">
      <c r="A1281" s="1"/>
      <c r="B1281" s="1"/>
      <c r="C1281" s="3"/>
      <c r="D1281" s="3"/>
      <c r="E1281" s="3"/>
      <c r="F1281" s="3"/>
      <c r="G1281" s="3"/>
      <c r="H1281" s="193"/>
      <c r="I1281" s="163"/>
      <c r="J1281" s="3"/>
      <c r="K1281" s="5"/>
      <c r="L1281" s="6"/>
      <c r="M1281" s="6"/>
      <c r="N1281" s="291"/>
      <c r="O1281" s="285"/>
      <c r="P1281" s="65"/>
      <c r="Q1281" s="65"/>
      <c r="R1281" s="65"/>
      <c r="S1281" s="65"/>
      <c r="T1281" s="65"/>
      <c r="U1281" s="65"/>
      <c r="V1281" s="65"/>
      <c r="W1281" s="65"/>
      <c r="X1281" s="65"/>
      <c r="Y1281" s="65"/>
      <c r="Z1281" s="38" t="str">
        <f t="array" ref="Z1281">IFERROR(xlookup(C:C,'Follow up.1'!A:A,'Follow up.1'!AF:AF),"-")</f>
        <v>-</v>
      </c>
      <c r="AA1281" s="6"/>
      <c r="AB1281" s="6"/>
      <c r="AC1281" s="6"/>
      <c r="AD1281" s="6"/>
      <c r="AE1281" s="6"/>
      <c r="AF1281" s="6"/>
      <c r="AG1281" s="6"/>
      <c r="AH1281" s="6"/>
      <c r="AI1281" s="6"/>
      <c r="AJ1281" s="6"/>
      <c r="AK1281" s="6"/>
      <c r="AL1281" s="6"/>
      <c r="AM1281" s="6"/>
      <c r="AN1281" s="39" t="str">
        <f t="array" ref="AN1281">IFNA(TEXT(XLOOKUP(C:C,'Follow up.2'!B:B,'Follow up.2'!AF:AF), "mm/yyyy"), "-")</f>
        <v>-</v>
      </c>
      <c r="AO1281" s="6"/>
      <c r="AP1281" s="3"/>
      <c r="AQ1281" s="3"/>
      <c r="AR1281" s="3"/>
      <c r="AS1281" s="3"/>
      <c r="AT1281" s="3"/>
      <c r="AU1281" s="3"/>
      <c r="AV1281" s="3"/>
      <c r="AW1281" s="3"/>
      <c r="AX1281" s="3"/>
      <c r="AY1281" s="3"/>
      <c r="AZ1281" s="3"/>
      <c r="BA1281" s="3"/>
      <c r="BB1281" s="3"/>
      <c r="BC1281" s="3"/>
      <c r="BD1281" s="3"/>
      <c r="BE1281" s="3"/>
      <c r="BF1281" s="3"/>
      <c r="BG1281" s="3"/>
      <c r="BH1281" s="3"/>
      <c r="BI1281" s="3"/>
    </row>
    <row r="1282" ht="12.75" customHeight="1">
      <c r="A1282" s="1"/>
      <c r="B1282" s="1"/>
      <c r="C1282" s="3"/>
      <c r="D1282" s="3"/>
      <c r="E1282" s="3"/>
      <c r="F1282" s="3"/>
      <c r="G1282" s="3"/>
      <c r="H1282" s="193"/>
      <c r="I1282" s="163"/>
      <c r="J1282" s="3"/>
      <c r="K1282" s="5"/>
      <c r="L1282" s="6"/>
      <c r="M1282" s="6"/>
      <c r="N1282" s="291"/>
      <c r="O1282" s="285"/>
      <c r="P1282" s="65"/>
      <c r="Q1282" s="65"/>
      <c r="R1282" s="65"/>
      <c r="S1282" s="65"/>
      <c r="T1282" s="65"/>
      <c r="U1282" s="65"/>
      <c r="V1282" s="65"/>
      <c r="W1282" s="65"/>
      <c r="X1282" s="65"/>
      <c r="Y1282" s="65"/>
      <c r="Z1282" s="38" t="str">
        <f t="array" ref="Z1282">IFERROR(xlookup(C:C,'Follow up.1'!A:A,'Follow up.1'!AF:AF),"-")</f>
        <v>-</v>
      </c>
      <c r="AA1282" s="6"/>
      <c r="AB1282" s="6"/>
      <c r="AC1282" s="6"/>
      <c r="AD1282" s="6"/>
      <c r="AE1282" s="6"/>
      <c r="AF1282" s="6"/>
      <c r="AG1282" s="6"/>
      <c r="AH1282" s="6"/>
      <c r="AI1282" s="6"/>
      <c r="AJ1282" s="6"/>
      <c r="AK1282" s="6"/>
      <c r="AL1282" s="6"/>
      <c r="AM1282" s="6"/>
      <c r="AN1282" s="39" t="str">
        <f t="array" ref="AN1282">IFNA(TEXT(XLOOKUP(C:C,'Follow up.2'!B:B,'Follow up.2'!AF:AF), "mm/yyyy"), "-")</f>
        <v>-</v>
      </c>
      <c r="AO1282" s="6"/>
      <c r="AP1282" s="3"/>
      <c r="AQ1282" s="3"/>
      <c r="AR1282" s="3"/>
      <c r="AS1282" s="3"/>
      <c r="AT1282" s="3"/>
      <c r="AU1282" s="3"/>
      <c r="AV1282" s="3"/>
      <c r="AW1282" s="3"/>
      <c r="AX1282" s="3"/>
      <c r="AY1282" s="3"/>
      <c r="AZ1282" s="3"/>
      <c r="BA1282" s="3"/>
      <c r="BB1282" s="3"/>
      <c r="BC1282" s="3"/>
      <c r="BD1282" s="3"/>
      <c r="BE1282" s="3"/>
      <c r="BF1282" s="3"/>
      <c r="BG1282" s="3"/>
      <c r="BH1282" s="3"/>
      <c r="BI1282" s="3"/>
    </row>
    <row r="1283" ht="12.75" customHeight="1">
      <c r="A1283" s="1"/>
      <c r="B1283" s="1"/>
      <c r="C1283" s="3"/>
      <c r="D1283" s="3"/>
      <c r="E1283" s="3"/>
      <c r="F1283" s="3"/>
      <c r="G1283" s="3"/>
      <c r="H1283" s="193"/>
      <c r="I1283" s="163"/>
      <c r="J1283" s="3"/>
      <c r="K1283" s="5"/>
      <c r="L1283" s="6"/>
      <c r="M1283" s="6"/>
      <c r="N1283" s="291"/>
      <c r="O1283" s="285"/>
      <c r="P1283" s="65"/>
      <c r="Q1283" s="65"/>
      <c r="R1283" s="65"/>
      <c r="S1283" s="65"/>
      <c r="T1283" s="65"/>
      <c r="U1283" s="65"/>
      <c r="V1283" s="65"/>
      <c r="W1283" s="65"/>
      <c r="X1283" s="65"/>
      <c r="Y1283" s="65"/>
      <c r="Z1283" s="38" t="str">
        <f t="array" ref="Z1283">IFERROR(xlookup(C:C,'Follow up.1'!A:A,'Follow up.1'!AF:AF),"-")</f>
        <v>-</v>
      </c>
      <c r="AA1283" s="6"/>
      <c r="AB1283" s="6"/>
      <c r="AC1283" s="6"/>
      <c r="AD1283" s="6"/>
      <c r="AE1283" s="6"/>
      <c r="AF1283" s="6"/>
      <c r="AG1283" s="6"/>
      <c r="AH1283" s="6"/>
      <c r="AI1283" s="6"/>
      <c r="AJ1283" s="6"/>
      <c r="AK1283" s="6"/>
      <c r="AL1283" s="6"/>
      <c r="AM1283" s="6"/>
      <c r="AN1283" s="39" t="str">
        <f t="array" ref="AN1283">IFNA(TEXT(XLOOKUP(C:C,'Follow up.2'!B:B,'Follow up.2'!AF:AF), "mm/yyyy"), "-")</f>
        <v>-</v>
      </c>
      <c r="AO1283" s="6"/>
      <c r="AP1283" s="3"/>
      <c r="AQ1283" s="3"/>
      <c r="AR1283" s="3"/>
      <c r="AS1283" s="3"/>
      <c r="AT1283" s="3"/>
      <c r="AU1283" s="3"/>
      <c r="AV1283" s="3"/>
      <c r="AW1283" s="3"/>
      <c r="AX1283" s="3"/>
      <c r="AY1283" s="3"/>
      <c r="AZ1283" s="3"/>
      <c r="BA1283" s="3"/>
      <c r="BB1283" s="3"/>
      <c r="BC1283" s="3"/>
      <c r="BD1283" s="3"/>
      <c r="BE1283" s="3"/>
      <c r="BF1283" s="3"/>
      <c r="BG1283" s="3"/>
      <c r="BH1283" s="3"/>
      <c r="BI1283" s="3"/>
    </row>
    <row r="1284" ht="12.75" customHeight="1">
      <c r="A1284" s="1"/>
      <c r="B1284" s="1"/>
      <c r="C1284" s="3"/>
      <c r="D1284" s="3"/>
      <c r="E1284" s="3"/>
      <c r="F1284" s="3"/>
      <c r="G1284" s="3"/>
      <c r="H1284" s="193"/>
      <c r="I1284" s="163"/>
      <c r="J1284" s="3"/>
      <c r="K1284" s="5"/>
      <c r="L1284" s="6"/>
      <c r="M1284" s="6"/>
      <c r="N1284" s="291"/>
      <c r="O1284" s="285"/>
      <c r="P1284" s="65"/>
      <c r="Q1284" s="65"/>
      <c r="R1284" s="65"/>
      <c r="S1284" s="65"/>
      <c r="T1284" s="65"/>
      <c r="U1284" s="65"/>
      <c r="V1284" s="65"/>
      <c r="W1284" s="65"/>
      <c r="X1284" s="65"/>
      <c r="Y1284" s="65"/>
      <c r="Z1284" s="38" t="str">
        <f t="array" ref="Z1284">IFERROR(xlookup(C:C,'Follow up.1'!A:A,'Follow up.1'!AF:AF),"-")</f>
        <v>-</v>
      </c>
      <c r="AA1284" s="6"/>
      <c r="AB1284" s="6"/>
      <c r="AC1284" s="6"/>
      <c r="AD1284" s="6"/>
      <c r="AE1284" s="6"/>
      <c r="AF1284" s="6"/>
      <c r="AG1284" s="6"/>
      <c r="AH1284" s="6"/>
      <c r="AI1284" s="6"/>
      <c r="AJ1284" s="6"/>
      <c r="AK1284" s="6"/>
      <c r="AL1284" s="6"/>
      <c r="AM1284" s="6"/>
      <c r="AN1284" s="39" t="str">
        <f t="array" ref="AN1284">IFNA(TEXT(XLOOKUP(C:C,'Follow up.2'!B:B,'Follow up.2'!AF:AF), "mm/yyyy"), "-")</f>
        <v>-</v>
      </c>
      <c r="AO1284" s="6"/>
      <c r="AP1284" s="3"/>
      <c r="AQ1284" s="3"/>
      <c r="AR1284" s="3"/>
      <c r="AS1284" s="3"/>
      <c r="AT1284" s="3"/>
      <c r="AU1284" s="3"/>
      <c r="AV1284" s="3"/>
      <c r="AW1284" s="3"/>
      <c r="AX1284" s="3"/>
      <c r="AY1284" s="3"/>
      <c r="AZ1284" s="3"/>
      <c r="BA1284" s="3"/>
      <c r="BB1284" s="3"/>
      <c r="BC1284" s="3"/>
      <c r="BD1284" s="3"/>
      <c r="BE1284" s="3"/>
      <c r="BF1284" s="3"/>
      <c r="BG1284" s="3"/>
      <c r="BH1284" s="3"/>
      <c r="BI1284" s="3"/>
    </row>
    <row r="1285" ht="12.75" customHeight="1">
      <c r="A1285" s="1"/>
      <c r="B1285" s="1"/>
      <c r="C1285" s="3"/>
      <c r="D1285" s="3"/>
      <c r="E1285" s="3"/>
      <c r="F1285" s="3"/>
      <c r="G1285" s="3"/>
      <c r="H1285" s="193"/>
      <c r="I1285" s="163"/>
      <c r="J1285" s="3"/>
      <c r="K1285" s="5"/>
      <c r="L1285" s="6"/>
      <c r="M1285" s="6"/>
      <c r="N1285" s="291"/>
      <c r="O1285" s="285"/>
      <c r="P1285" s="65"/>
      <c r="Q1285" s="65"/>
      <c r="R1285" s="65"/>
      <c r="S1285" s="65"/>
      <c r="T1285" s="65"/>
      <c r="U1285" s="65"/>
      <c r="V1285" s="65"/>
      <c r="W1285" s="65"/>
      <c r="X1285" s="65"/>
      <c r="Y1285" s="65"/>
      <c r="Z1285" s="38" t="str">
        <f t="array" ref="Z1285">IFERROR(xlookup(C:C,'Follow up.1'!A:A,'Follow up.1'!AF:AF),"-")</f>
        <v>-</v>
      </c>
      <c r="AA1285" s="6"/>
      <c r="AB1285" s="6"/>
      <c r="AC1285" s="6"/>
      <c r="AD1285" s="6"/>
      <c r="AE1285" s="6"/>
      <c r="AF1285" s="6"/>
      <c r="AG1285" s="6"/>
      <c r="AH1285" s="6"/>
      <c r="AI1285" s="6"/>
      <c r="AJ1285" s="6"/>
      <c r="AK1285" s="6"/>
      <c r="AL1285" s="6"/>
      <c r="AM1285" s="6"/>
      <c r="AN1285" s="39" t="str">
        <f t="array" ref="AN1285">IFNA(TEXT(XLOOKUP(C:C,'Follow up.2'!B:B,'Follow up.2'!AF:AF), "mm/yyyy"), "-")</f>
        <v>-</v>
      </c>
      <c r="AO1285" s="6"/>
      <c r="AP1285" s="3"/>
      <c r="AQ1285" s="3"/>
      <c r="AR1285" s="3"/>
      <c r="AS1285" s="3"/>
      <c r="AT1285" s="3"/>
      <c r="AU1285" s="3"/>
      <c r="AV1285" s="3"/>
      <c r="AW1285" s="3"/>
      <c r="AX1285" s="3"/>
      <c r="AY1285" s="3"/>
      <c r="AZ1285" s="3"/>
      <c r="BA1285" s="3"/>
      <c r="BB1285" s="3"/>
      <c r="BC1285" s="3"/>
      <c r="BD1285" s="3"/>
      <c r="BE1285" s="3"/>
      <c r="BF1285" s="3"/>
      <c r="BG1285" s="3"/>
      <c r="BH1285" s="3"/>
      <c r="BI1285" s="3"/>
    </row>
    <row r="1286" ht="12.75" customHeight="1">
      <c r="A1286" s="1"/>
      <c r="B1286" s="1"/>
      <c r="C1286" s="3"/>
      <c r="D1286" s="3"/>
      <c r="E1286" s="3"/>
      <c r="F1286" s="3"/>
      <c r="G1286" s="3"/>
      <c r="H1286" s="193"/>
      <c r="I1286" s="163"/>
      <c r="J1286" s="3"/>
      <c r="K1286" s="5"/>
      <c r="L1286" s="6"/>
      <c r="M1286" s="6"/>
      <c r="N1286" s="291"/>
      <c r="O1286" s="285"/>
      <c r="P1286" s="65"/>
      <c r="Q1286" s="65"/>
      <c r="R1286" s="65"/>
      <c r="S1286" s="65"/>
      <c r="T1286" s="65"/>
      <c r="U1286" s="65"/>
      <c r="V1286" s="65"/>
      <c r="W1286" s="65"/>
      <c r="X1286" s="65"/>
      <c r="Y1286" s="65"/>
      <c r="Z1286" s="38" t="str">
        <f t="array" ref="Z1286">IFERROR(xlookup(C:C,'Follow up.1'!A:A,'Follow up.1'!AF:AF),"-")</f>
        <v>-</v>
      </c>
      <c r="AA1286" s="6"/>
      <c r="AB1286" s="6"/>
      <c r="AC1286" s="6"/>
      <c r="AD1286" s="6"/>
      <c r="AE1286" s="6"/>
      <c r="AF1286" s="6"/>
      <c r="AG1286" s="6"/>
      <c r="AH1286" s="6"/>
      <c r="AI1286" s="6"/>
      <c r="AJ1286" s="6"/>
      <c r="AK1286" s="6"/>
      <c r="AL1286" s="6"/>
      <c r="AM1286" s="6"/>
      <c r="AN1286" s="39" t="str">
        <f t="array" ref="AN1286">IFNA(TEXT(XLOOKUP(C:C,'Follow up.2'!B:B,'Follow up.2'!AF:AF), "mm/yyyy"), "-")</f>
        <v>-</v>
      </c>
      <c r="AO1286" s="6"/>
      <c r="AP1286" s="3"/>
      <c r="AQ1286" s="3"/>
      <c r="AR1286" s="3"/>
      <c r="AS1286" s="3"/>
      <c r="AT1286" s="3"/>
      <c r="AU1286" s="3"/>
      <c r="AV1286" s="3"/>
      <c r="AW1286" s="3"/>
      <c r="AX1286" s="3"/>
      <c r="AY1286" s="3"/>
      <c r="AZ1286" s="3"/>
      <c r="BA1286" s="3"/>
      <c r="BB1286" s="3"/>
      <c r="BC1286" s="3"/>
      <c r="BD1286" s="3"/>
      <c r="BE1286" s="3"/>
      <c r="BF1286" s="3"/>
      <c r="BG1286" s="3"/>
      <c r="BH1286" s="3"/>
      <c r="BI1286" s="3"/>
    </row>
    <row r="1287" ht="12.75" customHeight="1">
      <c r="A1287" s="1"/>
      <c r="B1287" s="1"/>
      <c r="C1287" s="3"/>
      <c r="D1287" s="3"/>
      <c r="E1287" s="3"/>
      <c r="F1287" s="3"/>
      <c r="G1287" s="3"/>
      <c r="H1287" s="193"/>
      <c r="I1287" s="163"/>
      <c r="J1287" s="3"/>
      <c r="K1287" s="5"/>
      <c r="L1287" s="6"/>
      <c r="M1287" s="6"/>
      <c r="N1287" s="291"/>
      <c r="O1287" s="285"/>
      <c r="P1287" s="65"/>
      <c r="Q1287" s="65"/>
      <c r="R1287" s="65"/>
      <c r="S1287" s="65"/>
      <c r="T1287" s="65"/>
      <c r="U1287" s="65"/>
      <c r="V1287" s="65"/>
      <c r="W1287" s="65"/>
      <c r="X1287" s="65"/>
      <c r="Y1287" s="65"/>
      <c r="Z1287" s="38" t="str">
        <f t="array" ref="Z1287">IFERROR(xlookup(C:C,'Follow up.1'!A:A,'Follow up.1'!AF:AF),"-")</f>
        <v>-</v>
      </c>
      <c r="AA1287" s="6"/>
      <c r="AB1287" s="6"/>
      <c r="AC1287" s="6"/>
      <c r="AD1287" s="6"/>
      <c r="AE1287" s="6"/>
      <c r="AF1287" s="6"/>
      <c r="AG1287" s="6"/>
      <c r="AH1287" s="6"/>
      <c r="AI1287" s="6"/>
      <c r="AJ1287" s="6"/>
      <c r="AK1287" s="6"/>
      <c r="AL1287" s="6"/>
      <c r="AM1287" s="6"/>
      <c r="AN1287" s="39" t="str">
        <f t="array" ref="AN1287">IFNA(TEXT(XLOOKUP(C:C,'Follow up.2'!B:B,'Follow up.2'!AF:AF), "mm/yyyy"), "-")</f>
        <v>-</v>
      </c>
      <c r="AO1287" s="6"/>
      <c r="AP1287" s="3"/>
      <c r="AQ1287" s="3"/>
      <c r="AR1287" s="3"/>
      <c r="AS1287" s="3"/>
      <c r="AT1287" s="3"/>
      <c r="AU1287" s="3"/>
      <c r="AV1287" s="3"/>
      <c r="AW1287" s="3"/>
      <c r="AX1287" s="3"/>
      <c r="AY1287" s="3"/>
      <c r="AZ1287" s="3"/>
      <c r="BA1287" s="3"/>
      <c r="BB1287" s="3"/>
      <c r="BC1287" s="3"/>
      <c r="BD1287" s="3"/>
      <c r="BE1287" s="3"/>
      <c r="BF1287" s="3"/>
      <c r="BG1287" s="3"/>
      <c r="BH1287" s="3"/>
      <c r="BI1287" s="3"/>
    </row>
    <row r="1288" ht="12.75" customHeight="1">
      <c r="A1288" s="1"/>
      <c r="B1288" s="1"/>
      <c r="C1288" s="3"/>
      <c r="D1288" s="3"/>
      <c r="E1288" s="3"/>
      <c r="F1288" s="3"/>
      <c r="G1288" s="3"/>
      <c r="H1288" s="193"/>
      <c r="I1288" s="163"/>
      <c r="J1288" s="3"/>
      <c r="K1288" s="5"/>
      <c r="L1288" s="6"/>
      <c r="M1288" s="6"/>
      <c r="N1288" s="291"/>
      <c r="O1288" s="285"/>
      <c r="P1288" s="65"/>
      <c r="Q1288" s="65"/>
      <c r="R1288" s="65"/>
      <c r="S1288" s="65"/>
      <c r="T1288" s="65"/>
      <c r="U1288" s="65"/>
      <c r="V1288" s="65"/>
      <c r="W1288" s="65"/>
      <c r="X1288" s="65"/>
      <c r="Y1288" s="65"/>
      <c r="Z1288" s="38" t="str">
        <f t="array" ref="Z1288">IFERROR(xlookup(C:C,'Follow up.1'!A:A,'Follow up.1'!AF:AF),"-")</f>
        <v>-</v>
      </c>
      <c r="AA1288" s="6"/>
      <c r="AB1288" s="6"/>
      <c r="AC1288" s="6"/>
      <c r="AD1288" s="6"/>
      <c r="AE1288" s="6"/>
      <c r="AF1288" s="6"/>
      <c r="AG1288" s="6"/>
      <c r="AH1288" s="6"/>
      <c r="AI1288" s="6"/>
      <c r="AJ1288" s="6"/>
      <c r="AK1288" s="6"/>
      <c r="AL1288" s="6"/>
      <c r="AM1288" s="6"/>
      <c r="AN1288" s="39" t="str">
        <f t="array" ref="AN1288">IFNA(TEXT(XLOOKUP(C:C,'Follow up.2'!B:B,'Follow up.2'!AF:AF), "mm/yyyy"), "-")</f>
        <v>-</v>
      </c>
      <c r="AO1288" s="6"/>
      <c r="AP1288" s="3"/>
      <c r="AQ1288" s="3"/>
      <c r="AR1288" s="3"/>
      <c r="AS1288" s="3"/>
      <c r="AT1288" s="3"/>
      <c r="AU1288" s="3"/>
      <c r="AV1288" s="3"/>
      <c r="AW1288" s="3"/>
      <c r="AX1288" s="3"/>
      <c r="AY1288" s="3"/>
      <c r="AZ1288" s="3"/>
      <c r="BA1288" s="3"/>
      <c r="BB1288" s="3"/>
      <c r="BC1288" s="3"/>
      <c r="BD1288" s="3"/>
      <c r="BE1288" s="3"/>
      <c r="BF1288" s="3"/>
      <c r="BG1288" s="3"/>
      <c r="BH1288" s="3"/>
      <c r="BI1288" s="3"/>
    </row>
    <row r="1289" ht="12.75" customHeight="1">
      <c r="A1289" s="1"/>
      <c r="B1289" s="1"/>
      <c r="C1289" s="3"/>
      <c r="D1289" s="3"/>
      <c r="E1289" s="3"/>
      <c r="F1289" s="3"/>
      <c r="G1289" s="3"/>
      <c r="H1289" s="193"/>
      <c r="I1289" s="163"/>
      <c r="J1289" s="3"/>
      <c r="K1289" s="5"/>
      <c r="L1289" s="6"/>
      <c r="M1289" s="6"/>
      <c r="N1289" s="291"/>
      <c r="O1289" s="285"/>
      <c r="P1289" s="65"/>
      <c r="Q1289" s="65"/>
      <c r="R1289" s="65"/>
      <c r="S1289" s="65"/>
      <c r="T1289" s="65"/>
      <c r="U1289" s="65"/>
      <c r="V1289" s="65"/>
      <c r="W1289" s="65"/>
      <c r="X1289" s="65"/>
      <c r="Y1289" s="65"/>
      <c r="Z1289" s="38" t="str">
        <f t="array" ref="Z1289">IFERROR(xlookup(C:C,'Follow up.1'!A:A,'Follow up.1'!AF:AF),"-")</f>
        <v>-</v>
      </c>
      <c r="AA1289" s="6"/>
      <c r="AB1289" s="6"/>
      <c r="AC1289" s="6"/>
      <c r="AD1289" s="6"/>
      <c r="AE1289" s="6"/>
      <c r="AF1289" s="6"/>
      <c r="AG1289" s="6"/>
      <c r="AH1289" s="6"/>
      <c r="AI1289" s="6"/>
      <c r="AJ1289" s="6"/>
      <c r="AK1289" s="6"/>
      <c r="AL1289" s="6"/>
      <c r="AM1289" s="6"/>
      <c r="AN1289" s="39" t="str">
        <f t="array" ref="AN1289">IFNA(TEXT(XLOOKUP(C:C,'Follow up.2'!B:B,'Follow up.2'!AF:AF), "mm/yyyy"), "-")</f>
        <v>-</v>
      </c>
      <c r="AO1289" s="6"/>
      <c r="AP1289" s="3"/>
      <c r="AQ1289" s="3"/>
      <c r="AR1289" s="3"/>
      <c r="AS1289" s="3"/>
      <c r="AT1289" s="3"/>
      <c r="AU1289" s="3"/>
      <c r="AV1289" s="3"/>
      <c r="AW1289" s="3"/>
      <c r="AX1289" s="3"/>
      <c r="AY1289" s="3"/>
      <c r="AZ1289" s="3"/>
      <c r="BA1289" s="3"/>
      <c r="BB1289" s="3"/>
      <c r="BC1289" s="3"/>
      <c r="BD1289" s="3"/>
      <c r="BE1289" s="3"/>
      <c r="BF1289" s="3"/>
      <c r="BG1289" s="3"/>
      <c r="BH1289" s="3"/>
      <c r="BI1289" s="3"/>
    </row>
    <row r="1290" ht="12.75" customHeight="1">
      <c r="A1290" s="1"/>
      <c r="B1290" s="1"/>
      <c r="C1290" s="3"/>
      <c r="D1290" s="3"/>
      <c r="E1290" s="3"/>
      <c r="F1290" s="3"/>
      <c r="G1290" s="3"/>
      <c r="H1290" s="193"/>
      <c r="I1290" s="163"/>
      <c r="J1290" s="3"/>
      <c r="K1290" s="5"/>
      <c r="L1290" s="6"/>
      <c r="M1290" s="6"/>
      <c r="N1290" s="291"/>
      <c r="O1290" s="285"/>
      <c r="P1290" s="65"/>
      <c r="Q1290" s="65"/>
      <c r="R1290" s="65"/>
      <c r="S1290" s="65"/>
      <c r="T1290" s="65"/>
      <c r="U1290" s="65"/>
      <c r="V1290" s="65"/>
      <c r="W1290" s="65"/>
      <c r="X1290" s="65"/>
      <c r="Y1290" s="65"/>
      <c r="Z1290" s="38" t="str">
        <f t="array" ref="Z1290">IFERROR(xlookup(C:C,'Follow up.1'!A:A,'Follow up.1'!AF:AF),"-")</f>
        <v>-</v>
      </c>
      <c r="AA1290" s="6"/>
      <c r="AB1290" s="6"/>
      <c r="AC1290" s="6"/>
      <c r="AD1290" s="6"/>
      <c r="AE1290" s="6"/>
      <c r="AF1290" s="6"/>
      <c r="AG1290" s="6"/>
      <c r="AH1290" s="6"/>
      <c r="AI1290" s="6"/>
      <c r="AJ1290" s="6"/>
      <c r="AK1290" s="6"/>
      <c r="AL1290" s="6"/>
      <c r="AM1290" s="6"/>
      <c r="AN1290" s="39" t="str">
        <f t="array" ref="AN1290">IFNA(TEXT(XLOOKUP(C:C,'Follow up.2'!B:B,'Follow up.2'!AF:AF), "mm/yyyy"), "-")</f>
        <v>-</v>
      </c>
      <c r="AO1290" s="6"/>
      <c r="AP1290" s="3"/>
      <c r="AQ1290" s="3"/>
      <c r="AR1290" s="3"/>
      <c r="AS1290" s="3"/>
      <c r="AT1290" s="3"/>
      <c r="AU1290" s="3"/>
      <c r="AV1290" s="3"/>
      <c r="AW1290" s="3"/>
      <c r="AX1290" s="3"/>
      <c r="AY1290" s="3"/>
      <c r="AZ1290" s="3"/>
      <c r="BA1290" s="3"/>
      <c r="BB1290" s="3"/>
      <c r="BC1290" s="3"/>
      <c r="BD1290" s="3"/>
      <c r="BE1290" s="3"/>
      <c r="BF1290" s="3"/>
      <c r="BG1290" s="3"/>
      <c r="BH1290" s="3"/>
      <c r="BI1290" s="3"/>
    </row>
    <row r="1291" ht="12.75" customHeight="1">
      <c r="A1291" s="1"/>
      <c r="B1291" s="1"/>
      <c r="C1291" s="3"/>
      <c r="D1291" s="3"/>
      <c r="E1291" s="3"/>
      <c r="F1291" s="3"/>
      <c r="G1291" s="3"/>
      <c r="H1291" s="193"/>
      <c r="I1291" s="163"/>
      <c r="J1291" s="3"/>
      <c r="K1291" s="5"/>
      <c r="L1291" s="6"/>
      <c r="M1291" s="6"/>
      <c r="N1291" s="291"/>
      <c r="O1291" s="285"/>
      <c r="P1291" s="65"/>
      <c r="Q1291" s="65"/>
      <c r="R1291" s="65"/>
      <c r="S1291" s="65"/>
      <c r="T1291" s="65"/>
      <c r="U1291" s="65"/>
      <c r="V1291" s="65"/>
      <c r="W1291" s="65"/>
      <c r="X1291" s="65"/>
      <c r="Y1291" s="65"/>
      <c r="Z1291" s="38" t="str">
        <f t="array" ref="Z1291">IFERROR(xlookup(C:C,'Follow up.1'!A:A,'Follow up.1'!AF:AF),"-")</f>
        <v>-</v>
      </c>
      <c r="AA1291" s="6"/>
      <c r="AB1291" s="6"/>
      <c r="AC1291" s="6"/>
      <c r="AD1291" s="6"/>
      <c r="AE1291" s="6"/>
      <c r="AF1291" s="6"/>
      <c r="AG1291" s="6"/>
      <c r="AH1291" s="6"/>
      <c r="AI1291" s="6"/>
      <c r="AJ1291" s="6"/>
      <c r="AK1291" s="6"/>
      <c r="AL1291" s="6"/>
      <c r="AM1291" s="6"/>
      <c r="AN1291" s="39" t="str">
        <f t="array" ref="AN1291">IFNA(TEXT(XLOOKUP(C:C,'Follow up.2'!B:B,'Follow up.2'!AF:AF), "mm/yyyy"), "-")</f>
        <v>-</v>
      </c>
      <c r="AO1291" s="6"/>
      <c r="AP1291" s="3"/>
      <c r="AQ1291" s="3"/>
      <c r="AR1291" s="3"/>
      <c r="AS1291" s="3"/>
      <c r="AT1291" s="3"/>
      <c r="AU1291" s="3"/>
      <c r="AV1291" s="3"/>
      <c r="AW1291" s="3"/>
      <c r="AX1291" s="3"/>
      <c r="AY1291" s="3"/>
      <c r="AZ1291" s="3"/>
      <c r="BA1291" s="3"/>
      <c r="BB1291" s="3"/>
      <c r="BC1291" s="3"/>
      <c r="BD1291" s="3"/>
      <c r="BE1291" s="3"/>
      <c r="BF1291" s="3"/>
      <c r="BG1291" s="3"/>
      <c r="BH1291" s="3"/>
      <c r="BI1291" s="3"/>
    </row>
    <row r="1292" ht="12.75" customHeight="1">
      <c r="A1292" s="1"/>
      <c r="B1292" s="1"/>
      <c r="C1292" s="3"/>
      <c r="D1292" s="3"/>
      <c r="E1292" s="3"/>
      <c r="F1292" s="3"/>
      <c r="G1292" s="3"/>
      <c r="H1292" s="193"/>
      <c r="I1292" s="163"/>
      <c r="J1292" s="3"/>
      <c r="K1292" s="5"/>
      <c r="L1292" s="6"/>
      <c r="M1292" s="6"/>
      <c r="N1292" s="291"/>
      <c r="O1292" s="285"/>
      <c r="P1292" s="65"/>
      <c r="Q1292" s="65"/>
      <c r="R1292" s="65"/>
      <c r="S1292" s="65"/>
      <c r="T1292" s="65"/>
      <c r="U1292" s="65"/>
      <c r="V1292" s="65"/>
      <c r="W1292" s="65"/>
      <c r="X1292" s="65"/>
      <c r="Y1292" s="65"/>
      <c r="Z1292" s="38" t="str">
        <f t="array" ref="Z1292">IFERROR(xlookup(C:C,'Follow up.1'!A:A,'Follow up.1'!AF:AF),"-")</f>
        <v>-</v>
      </c>
      <c r="AA1292" s="6"/>
      <c r="AB1292" s="6"/>
      <c r="AC1292" s="6"/>
      <c r="AD1292" s="6"/>
      <c r="AE1292" s="6"/>
      <c r="AF1292" s="6"/>
      <c r="AG1292" s="6"/>
      <c r="AH1292" s="6"/>
      <c r="AI1292" s="6"/>
      <c r="AJ1292" s="6"/>
      <c r="AK1292" s="6"/>
      <c r="AL1292" s="6"/>
      <c r="AM1292" s="6"/>
      <c r="AN1292" s="39" t="str">
        <f t="array" ref="AN1292">IFNA(TEXT(XLOOKUP(C:C,'Follow up.2'!B:B,'Follow up.2'!AF:AF), "mm/yyyy"), "-")</f>
        <v>-</v>
      </c>
      <c r="AO1292" s="6"/>
      <c r="AP1292" s="3"/>
      <c r="AQ1292" s="3"/>
      <c r="AR1292" s="3"/>
      <c r="AS1292" s="3"/>
      <c r="AT1292" s="3"/>
      <c r="AU1292" s="3"/>
      <c r="AV1292" s="3"/>
      <c r="AW1292" s="3"/>
      <c r="AX1292" s="3"/>
      <c r="AY1292" s="3"/>
      <c r="AZ1292" s="3"/>
      <c r="BA1292" s="3"/>
      <c r="BB1292" s="3"/>
      <c r="BC1292" s="3"/>
      <c r="BD1292" s="3"/>
      <c r="BE1292" s="3"/>
      <c r="BF1292" s="3"/>
      <c r="BG1292" s="3"/>
      <c r="BH1292" s="3"/>
      <c r="BI1292" s="3"/>
    </row>
    <row r="1293" ht="12.75" customHeight="1">
      <c r="A1293" s="1"/>
      <c r="B1293" s="1"/>
      <c r="C1293" s="3"/>
      <c r="D1293" s="3"/>
      <c r="E1293" s="3"/>
      <c r="F1293" s="3"/>
      <c r="G1293" s="3"/>
      <c r="H1293" s="193"/>
      <c r="I1293" s="163"/>
      <c r="J1293" s="3"/>
      <c r="K1293" s="5"/>
      <c r="L1293" s="6"/>
      <c r="M1293" s="6"/>
      <c r="N1293" s="291"/>
      <c r="O1293" s="285"/>
      <c r="P1293" s="65"/>
      <c r="Q1293" s="65"/>
      <c r="R1293" s="65"/>
      <c r="S1293" s="65"/>
      <c r="T1293" s="65"/>
      <c r="U1293" s="65"/>
      <c r="V1293" s="65"/>
      <c r="W1293" s="65"/>
      <c r="X1293" s="65"/>
      <c r="Y1293" s="65"/>
      <c r="Z1293" s="38" t="str">
        <f t="array" ref="Z1293">IFERROR(xlookup(C:C,'Follow up.1'!A:A,'Follow up.1'!AF:AF),"-")</f>
        <v>-</v>
      </c>
      <c r="AA1293" s="6"/>
      <c r="AB1293" s="6"/>
      <c r="AC1293" s="6"/>
      <c r="AD1293" s="6"/>
      <c r="AE1293" s="6"/>
      <c r="AF1293" s="6"/>
      <c r="AG1293" s="6"/>
      <c r="AH1293" s="6"/>
      <c r="AI1293" s="6"/>
      <c r="AJ1293" s="6"/>
      <c r="AK1293" s="6"/>
      <c r="AL1293" s="6"/>
      <c r="AM1293" s="6"/>
      <c r="AN1293" s="39" t="str">
        <f t="array" ref="AN1293">IFNA(TEXT(XLOOKUP(C:C,'Follow up.2'!B:B,'Follow up.2'!AF:AF), "mm/yyyy"), "-")</f>
        <v>-</v>
      </c>
      <c r="AO1293" s="6"/>
      <c r="AP1293" s="3"/>
      <c r="AQ1293" s="3"/>
      <c r="AR1293" s="3"/>
      <c r="AS1293" s="3"/>
      <c r="AT1293" s="3"/>
      <c r="AU1293" s="3"/>
      <c r="AV1293" s="3"/>
      <c r="AW1293" s="3"/>
      <c r="AX1293" s="3"/>
      <c r="AY1293" s="3"/>
      <c r="AZ1293" s="3"/>
      <c r="BA1293" s="3"/>
      <c r="BB1293" s="3"/>
      <c r="BC1293" s="3"/>
      <c r="BD1293" s="3"/>
      <c r="BE1293" s="3"/>
      <c r="BF1293" s="3"/>
      <c r="BG1293" s="3"/>
      <c r="BH1293" s="3"/>
      <c r="BI1293" s="3"/>
    </row>
    <row r="1294" ht="12.75" customHeight="1">
      <c r="A1294" s="1"/>
      <c r="B1294" s="1"/>
      <c r="C1294" s="3"/>
      <c r="D1294" s="3"/>
      <c r="E1294" s="3"/>
      <c r="F1294" s="3"/>
      <c r="G1294" s="3"/>
      <c r="H1294" s="193"/>
      <c r="I1294" s="163"/>
      <c r="J1294" s="3"/>
      <c r="K1294" s="5"/>
      <c r="L1294" s="6"/>
      <c r="M1294" s="6"/>
      <c r="N1294" s="291"/>
      <c r="O1294" s="285"/>
      <c r="P1294" s="65"/>
      <c r="Q1294" s="65"/>
      <c r="R1294" s="65"/>
      <c r="S1294" s="65"/>
      <c r="T1294" s="65"/>
      <c r="U1294" s="65"/>
      <c r="V1294" s="65"/>
      <c r="W1294" s="65"/>
      <c r="X1294" s="65"/>
      <c r="Y1294" s="65"/>
      <c r="Z1294" s="38" t="str">
        <f t="array" ref="Z1294">IFERROR(xlookup(C:C,'Follow up.1'!A:A,'Follow up.1'!AF:AF),"-")</f>
        <v>-</v>
      </c>
      <c r="AA1294" s="6"/>
      <c r="AB1294" s="6"/>
      <c r="AC1294" s="6"/>
      <c r="AD1294" s="6"/>
      <c r="AE1294" s="6"/>
      <c r="AF1294" s="6"/>
      <c r="AG1294" s="6"/>
      <c r="AH1294" s="6"/>
      <c r="AI1294" s="6"/>
      <c r="AJ1294" s="6"/>
      <c r="AK1294" s="6"/>
      <c r="AL1294" s="6"/>
      <c r="AM1294" s="6"/>
      <c r="AN1294" s="39" t="str">
        <f t="array" ref="AN1294">IFNA(TEXT(XLOOKUP(C:C,'Follow up.2'!B:B,'Follow up.2'!AF:AF), "mm/yyyy"), "-")</f>
        <v>-</v>
      </c>
      <c r="AO1294" s="6"/>
      <c r="AP1294" s="3"/>
      <c r="AQ1294" s="3"/>
      <c r="AR1294" s="3"/>
      <c r="AS1294" s="3"/>
      <c r="AT1294" s="3"/>
      <c r="AU1294" s="3"/>
      <c r="AV1294" s="3"/>
      <c r="AW1294" s="3"/>
      <c r="AX1294" s="3"/>
      <c r="AY1294" s="3"/>
      <c r="AZ1294" s="3"/>
      <c r="BA1294" s="3"/>
      <c r="BB1294" s="3"/>
      <c r="BC1294" s="3"/>
      <c r="BD1294" s="3"/>
      <c r="BE1294" s="3"/>
      <c r="BF1294" s="3"/>
      <c r="BG1294" s="3"/>
      <c r="BH1294" s="3"/>
      <c r="BI1294" s="3"/>
    </row>
    <row r="1295" ht="12.75" customHeight="1">
      <c r="A1295" s="1"/>
      <c r="B1295" s="1"/>
      <c r="C1295" s="3"/>
      <c r="D1295" s="3"/>
      <c r="E1295" s="3"/>
      <c r="F1295" s="3"/>
      <c r="G1295" s="3"/>
      <c r="H1295" s="193"/>
      <c r="I1295" s="163"/>
      <c r="J1295" s="3"/>
      <c r="K1295" s="5"/>
      <c r="L1295" s="6"/>
      <c r="M1295" s="6"/>
      <c r="N1295" s="291"/>
      <c r="O1295" s="285"/>
      <c r="P1295" s="65"/>
      <c r="Q1295" s="65"/>
      <c r="R1295" s="65"/>
      <c r="S1295" s="65"/>
      <c r="T1295" s="65"/>
      <c r="U1295" s="65"/>
      <c r="V1295" s="65"/>
      <c r="W1295" s="65"/>
      <c r="X1295" s="65"/>
      <c r="Y1295" s="65"/>
      <c r="Z1295" s="38" t="str">
        <f t="array" ref="Z1295">IFERROR(xlookup(C:C,'Follow up.1'!A:A,'Follow up.1'!AF:AF),"-")</f>
        <v>-</v>
      </c>
      <c r="AA1295" s="6"/>
      <c r="AB1295" s="6"/>
      <c r="AC1295" s="6"/>
      <c r="AD1295" s="6"/>
      <c r="AE1295" s="6"/>
      <c r="AF1295" s="6"/>
      <c r="AG1295" s="6"/>
      <c r="AH1295" s="6"/>
      <c r="AI1295" s="6"/>
      <c r="AJ1295" s="6"/>
      <c r="AK1295" s="6"/>
      <c r="AL1295" s="6"/>
      <c r="AM1295" s="6"/>
      <c r="AN1295" s="39" t="str">
        <f t="array" ref="AN1295">IFNA(TEXT(XLOOKUP(C:C,'Follow up.2'!B:B,'Follow up.2'!AF:AF), "mm/yyyy"), "-")</f>
        <v>-</v>
      </c>
      <c r="AO1295" s="6"/>
      <c r="AP1295" s="3"/>
      <c r="AQ1295" s="3"/>
      <c r="AR1295" s="3"/>
      <c r="AS1295" s="3"/>
      <c r="AT1295" s="3"/>
      <c r="AU1295" s="3"/>
      <c r="AV1295" s="3"/>
      <c r="AW1295" s="3"/>
      <c r="AX1295" s="3"/>
      <c r="AY1295" s="3"/>
      <c r="AZ1295" s="3"/>
      <c r="BA1295" s="3"/>
      <c r="BB1295" s="3"/>
      <c r="BC1295" s="3"/>
      <c r="BD1295" s="3"/>
      <c r="BE1295" s="3"/>
      <c r="BF1295" s="3"/>
      <c r="BG1295" s="3"/>
      <c r="BH1295" s="3"/>
      <c r="BI1295" s="3"/>
    </row>
    <row r="1296" ht="12.75" customHeight="1">
      <c r="A1296" s="1"/>
      <c r="B1296" s="1"/>
      <c r="C1296" s="3"/>
      <c r="D1296" s="3"/>
      <c r="E1296" s="3"/>
      <c r="F1296" s="3"/>
      <c r="G1296" s="3"/>
      <c r="H1296" s="193"/>
      <c r="I1296" s="163"/>
      <c r="J1296" s="3"/>
      <c r="K1296" s="5"/>
      <c r="L1296" s="6"/>
      <c r="M1296" s="6"/>
      <c r="N1296" s="291"/>
      <c r="O1296" s="285"/>
      <c r="P1296" s="65"/>
      <c r="Q1296" s="65"/>
      <c r="R1296" s="65"/>
      <c r="S1296" s="65"/>
      <c r="T1296" s="65"/>
      <c r="U1296" s="65"/>
      <c r="V1296" s="65"/>
      <c r="W1296" s="65"/>
      <c r="X1296" s="65"/>
      <c r="Y1296" s="65"/>
      <c r="Z1296" s="38" t="str">
        <f t="array" ref="Z1296">IFERROR(xlookup(C:C,'Follow up.1'!A:A,'Follow up.1'!AF:AF),"-")</f>
        <v>-</v>
      </c>
      <c r="AA1296" s="6"/>
      <c r="AB1296" s="6"/>
      <c r="AC1296" s="6"/>
      <c r="AD1296" s="6"/>
      <c r="AE1296" s="6"/>
      <c r="AF1296" s="6"/>
      <c r="AG1296" s="6"/>
      <c r="AH1296" s="6"/>
      <c r="AI1296" s="6"/>
      <c r="AJ1296" s="6"/>
      <c r="AK1296" s="6"/>
      <c r="AL1296" s="6"/>
      <c r="AM1296" s="6"/>
      <c r="AN1296" s="39" t="str">
        <f t="array" ref="AN1296">IFNA(TEXT(XLOOKUP(C:C,'Follow up.2'!B:B,'Follow up.2'!AF:AF), "mm/yyyy"), "-")</f>
        <v>-</v>
      </c>
      <c r="AO1296" s="6"/>
      <c r="AP1296" s="3"/>
      <c r="AQ1296" s="3"/>
      <c r="AR1296" s="3"/>
      <c r="AS1296" s="3"/>
      <c r="AT1296" s="3"/>
      <c r="AU1296" s="3"/>
      <c r="AV1296" s="3"/>
      <c r="AW1296" s="3"/>
      <c r="AX1296" s="3"/>
      <c r="AY1296" s="3"/>
      <c r="AZ1296" s="3"/>
      <c r="BA1296" s="3"/>
      <c r="BB1296" s="3"/>
      <c r="BC1296" s="3"/>
      <c r="BD1296" s="3"/>
      <c r="BE1296" s="3"/>
      <c r="BF1296" s="3"/>
      <c r="BG1296" s="3"/>
      <c r="BH1296" s="3"/>
      <c r="BI1296" s="3"/>
    </row>
    <row r="1297" ht="12.75" customHeight="1">
      <c r="A1297" s="1"/>
      <c r="B1297" s="1"/>
      <c r="C1297" s="3"/>
      <c r="D1297" s="3"/>
      <c r="E1297" s="3"/>
      <c r="F1297" s="3"/>
      <c r="G1297" s="3"/>
      <c r="H1297" s="193"/>
      <c r="I1297" s="163"/>
      <c r="J1297" s="3"/>
      <c r="K1297" s="5"/>
      <c r="L1297" s="6"/>
      <c r="M1297" s="6"/>
      <c r="N1297" s="291"/>
      <c r="O1297" s="285"/>
      <c r="P1297" s="65"/>
      <c r="Q1297" s="65"/>
      <c r="R1297" s="65"/>
      <c r="S1297" s="65"/>
      <c r="T1297" s="65"/>
      <c r="U1297" s="65"/>
      <c r="V1297" s="65"/>
      <c r="W1297" s="65"/>
      <c r="X1297" s="65"/>
      <c r="Y1297" s="65"/>
      <c r="Z1297" s="38" t="str">
        <f t="array" ref="Z1297">IFERROR(xlookup(C:C,'Follow up.1'!A:A,'Follow up.1'!AF:AF),"-")</f>
        <v>-</v>
      </c>
      <c r="AA1297" s="6"/>
      <c r="AB1297" s="6"/>
      <c r="AC1297" s="6"/>
      <c r="AD1297" s="6"/>
      <c r="AE1297" s="6"/>
      <c r="AF1297" s="6"/>
      <c r="AG1297" s="6"/>
      <c r="AH1297" s="6"/>
      <c r="AI1297" s="6"/>
      <c r="AJ1297" s="6"/>
      <c r="AK1297" s="6"/>
      <c r="AL1297" s="6"/>
      <c r="AM1297" s="6"/>
      <c r="AN1297" s="39" t="str">
        <f t="array" ref="AN1297">IFNA(TEXT(XLOOKUP(C:C,'Follow up.2'!B:B,'Follow up.2'!AF:AF), "mm/yyyy"), "-")</f>
        <v>-</v>
      </c>
      <c r="AO1297" s="6"/>
      <c r="AP1297" s="3"/>
      <c r="AQ1297" s="3"/>
      <c r="AR1297" s="3"/>
      <c r="AS1297" s="3"/>
      <c r="AT1297" s="3"/>
      <c r="AU1297" s="3"/>
      <c r="AV1297" s="3"/>
      <c r="AW1297" s="3"/>
      <c r="AX1297" s="3"/>
      <c r="AY1297" s="3"/>
      <c r="AZ1297" s="3"/>
      <c r="BA1297" s="3"/>
      <c r="BB1297" s="3"/>
      <c r="BC1297" s="3"/>
      <c r="BD1297" s="3"/>
      <c r="BE1297" s="3"/>
      <c r="BF1297" s="3"/>
      <c r="BG1297" s="3"/>
      <c r="BH1297" s="3"/>
      <c r="BI1297" s="3"/>
    </row>
    <row r="1298" ht="12.75" customHeight="1">
      <c r="A1298" s="1"/>
      <c r="B1298" s="1"/>
      <c r="C1298" s="3"/>
      <c r="D1298" s="3"/>
      <c r="E1298" s="3"/>
      <c r="F1298" s="3"/>
      <c r="G1298" s="3"/>
      <c r="H1298" s="193"/>
      <c r="I1298" s="163"/>
      <c r="J1298" s="3"/>
      <c r="K1298" s="5"/>
      <c r="L1298" s="6"/>
      <c r="M1298" s="6"/>
      <c r="N1298" s="291"/>
      <c r="O1298" s="285"/>
      <c r="P1298" s="65"/>
      <c r="Q1298" s="65"/>
      <c r="R1298" s="65"/>
      <c r="S1298" s="65"/>
      <c r="T1298" s="65"/>
      <c r="U1298" s="65"/>
      <c r="V1298" s="65"/>
      <c r="W1298" s="65"/>
      <c r="X1298" s="65"/>
      <c r="Y1298" s="65"/>
      <c r="Z1298" s="38" t="str">
        <f t="array" ref="Z1298">IFERROR(xlookup(C:C,'Follow up.1'!A:A,'Follow up.1'!AF:AF),"-")</f>
        <v>-</v>
      </c>
      <c r="AA1298" s="6"/>
      <c r="AB1298" s="6"/>
      <c r="AC1298" s="6"/>
      <c r="AD1298" s="6"/>
      <c r="AE1298" s="6"/>
      <c r="AF1298" s="6"/>
      <c r="AG1298" s="6"/>
      <c r="AH1298" s="6"/>
      <c r="AI1298" s="6"/>
      <c r="AJ1298" s="6"/>
      <c r="AK1298" s="6"/>
      <c r="AL1298" s="6"/>
      <c r="AM1298" s="6"/>
      <c r="AN1298" s="39" t="str">
        <f t="array" ref="AN1298">IFNA(TEXT(XLOOKUP(C:C,'Follow up.2'!B:B,'Follow up.2'!AF:AF), "mm/yyyy"), "-")</f>
        <v>-</v>
      </c>
      <c r="AO1298" s="6"/>
      <c r="AP1298" s="3"/>
      <c r="AQ1298" s="3"/>
      <c r="AR1298" s="3"/>
      <c r="AS1298" s="3"/>
      <c r="AT1298" s="3"/>
      <c r="AU1298" s="3"/>
      <c r="AV1298" s="3"/>
      <c r="AW1298" s="3"/>
      <c r="AX1298" s="3"/>
      <c r="AY1298" s="3"/>
      <c r="AZ1298" s="3"/>
      <c r="BA1298" s="3"/>
      <c r="BB1298" s="3"/>
      <c r="BC1298" s="3"/>
      <c r="BD1298" s="3"/>
      <c r="BE1298" s="3"/>
      <c r="BF1298" s="3"/>
      <c r="BG1298" s="3"/>
      <c r="BH1298" s="3"/>
      <c r="BI1298" s="3"/>
    </row>
    <row r="1299" ht="12.75" customHeight="1">
      <c r="A1299" s="1"/>
      <c r="B1299" s="1"/>
      <c r="C1299" s="3"/>
      <c r="D1299" s="3"/>
      <c r="E1299" s="3"/>
      <c r="F1299" s="3"/>
      <c r="G1299" s="3"/>
      <c r="H1299" s="193"/>
      <c r="I1299" s="163"/>
      <c r="J1299" s="3"/>
      <c r="K1299" s="5"/>
      <c r="L1299" s="6"/>
      <c r="M1299" s="6"/>
      <c r="N1299" s="291"/>
      <c r="O1299" s="285"/>
      <c r="P1299" s="65"/>
      <c r="Q1299" s="65"/>
      <c r="R1299" s="65"/>
      <c r="S1299" s="65"/>
      <c r="T1299" s="65"/>
      <c r="U1299" s="65"/>
      <c r="V1299" s="65"/>
      <c r="W1299" s="65"/>
      <c r="X1299" s="65"/>
      <c r="Y1299" s="65"/>
      <c r="Z1299" s="38" t="str">
        <f t="array" ref="Z1299">IFERROR(xlookup(C:C,'Follow up.1'!A:A,'Follow up.1'!AF:AF),"-")</f>
        <v>-</v>
      </c>
      <c r="AA1299" s="6"/>
      <c r="AB1299" s="6"/>
      <c r="AC1299" s="6"/>
      <c r="AD1299" s="6"/>
      <c r="AE1299" s="6"/>
      <c r="AF1299" s="6"/>
      <c r="AG1299" s="6"/>
      <c r="AH1299" s="6"/>
      <c r="AI1299" s="6"/>
      <c r="AJ1299" s="6"/>
      <c r="AK1299" s="6"/>
      <c r="AL1299" s="6"/>
      <c r="AM1299" s="6"/>
      <c r="AN1299" s="39" t="str">
        <f t="array" ref="AN1299">IFNA(TEXT(XLOOKUP(C:C,'Follow up.2'!B:B,'Follow up.2'!AF:AF), "mm/yyyy"), "-")</f>
        <v>-</v>
      </c>
      <c r="AO1299" s="6"/>
      <c r="AP1299" s="3"/>
      <c r="AQ1299" s="3"/>
      <c r="AR1299" s="3"/>
      <c r="AS1299" s="3"/>
      <c r="AT1299" s="3"/>
      <c r="AU1299" s="3"/>
      <c r="AV1299" s="3"/>
      <c r="AW1299" s="3"/>
      <c r="AX1299" s="3"/>
      <c r="AY1299" s="3"/>
      <c r="AZ1299" s="3"/>
      <c r="BA1299" s="3"/>
      <c r="BB1299" s="3"/>
      <c r="BC1299" s="3"/>
      <c r="BD1299" s="3"/>
      <c r="BE1299" s="3"/>
      <c r="BF1299" s="3"/>
      <c r="BG1299" s="3"/>
      <c r="BH1299" s="3"/>
      <c r="BI1299" s="3"/>
    </row>
    <row r="1300" ht="12.75" customHeight="1">
      <c r="A1300" s="1"/>
      <c r="B1300" s="1"/>
      <c r="C1300" s="3"/>
      <c r="D1300" s="3"/>
      <c r="E1300" s="3"/>
      <c r="F1300" s="3"/>
      <c r="G1300" s="3"/>
      <c r="H1300" s="193"/>
      <c r="I1300" s="163"/>
      <c r="J1300" s="3"/>
      <c r="K1300" s="5"/>
      <c r="L1300" s="6"/>
      <c r="M1300" s="6"/>
      <c r="N1300" s="291"/>
      <c r="O1300" s="285"/>
      <c r="P1300" s="65"/>
      <c r="Q1300" s="65"/>
      <c r="R1300" s="65"/>
      <c r="S1300" s="65"/>
      <c r="T1300" s="65"/>
      <c r="U1300" s="65"/>
      <c r="V1300" s="65"/>
      <c r="W1300" s="65"/>
      <c r="X1300" s="65"/>
      <c r="Y1300" s="65"/>
      <c r="Z1300" s="38" t="str">
        <f t="array" ref="Z1300">IFERROR(xlookup(C:C,'Follow up.1'!A:A,'Follow up.1'!AF:AF),"-")</f>
        <v>-</v>
      </c>
      <c r="AA1300" s="6"/>
      <c r="AB1300" s="6"/>
      <c r="AC1300" s="6"/>
      <c r="AD1300" s="6"/>
      <c r="AE1300" s="6"/>
      <c r="AF1300" s="6"/>
      <c r="AG1300" s="6"/>
      <c r="AH1300" s="6"/>
      <c r="AI1300" s="6"/>
      <c r="AJ1300" s="6"/>
      <c r="AK1300" s="6"/>
      <c r="AL1300" s="6"/>
      <c r="AM1300" s="6"/>
      <c r="AN1300" s="39" t="str">
        <f t="array" ref="AN1300">IFNA(TEXT(XLOOKUP(C:C,'Follow up.2'!B:B,'Follow up.2'!AF:AF), "mm/yyyy"), "-")</f>
        <v>-</v>
      </c>
      <c r="AO1300" s="6"/>
      <c r="AP1300" s="3"/>
      <c r="AQ1300" s="3"/>
      <c r="AR1300" s="3"/>
      <c r="AS1300" s="3"/>
      <c r="AT1300" s="3"/>
      <c r="AU1300" s="3"/>
      <c r="AV1300" s="3"/>
      <c r="AW1300" s="3"/>
      <c r="AX1300" s="3"/>
      <c r="AY1300" s="3"/>
      <c r="AZ1300" s="3"/>
      <c r="BA1300" s="3"/>
      <c r="BB1300" s="3"/>
      <c r="BC1300" s="3"/>
      <c r="BD1300" s="3"/>
      <c r="BE1300" s="3"/>
      <c r="BF1300" s="3"/>
      <c r="BG1300" s="3"/>
      <c r="BH1300" s="3"/>
      <c r="BI1300" s="3"/>
    </row>
    <row r="1301" ht="12.75" customHeight="1">
      <c r="A1301" s="1"/>
      <c r="B1301" s="1"/>
      <c r="C1301" s="3"/>
      <c r="D1301" s="3"/>
      <c r="E1301" s="3"/>
      <c r="F1301" s="3"/>
      <c r="G1301" s="3"/>
      <c r="H1301" s="193"/>
      <c r="I1301" s="163"/>
      <c r="J1301" s="3"/>
      <c r="K1301" s="5"/>
      <c r="L1301" s="6"/>
      <c r="M1301" s="6"/>
      <c r="N1301" s="291"/>
      <c r="O1301" s="285"/>
      <c r="P1301" s="65"/>
      <c r="Q1301" s="65"/>
      <c r="R1301" s="65"/>
      <c r="S1301" s="65"/>
      <c r="T1301" s="65"/>
      <c r="U1301" s="65"/>
      <c r="V1301" s="65"/>
      <c r="W1301" s="65"/>
      <c r="X1301" s="65"/>
      <c r="Y1301" s="65"/>
      <c r="Z1301" s="38" t="str">
        <f t="array" ref="Z1301">IFERROR(xlookup(C:C,'Follow up.1'!A:A,'Follow up.1'!AF:AF),"-")</f>
        <v>-</v>
      </c>
      <c r="AA1301" s="6"/>
      <c r="AB1301" s="6"/>
      <c r="AC1301" s="6"/>
      <c r="AD1301" s="6"/>
      <c r="AE1301" s="6"/>
      <c r="AF1301" s="6"/>
      <c r="AG1301" s="6"/>
      <c r="AH1301" s="6"/>
      <c r="AI1301" s="6"/>
      <c r="AJ1301" s="6"/>
      <c r="AK1301" s="6"/>
      <c r="AL1301" s="6"/>
      <c r="AM1301" s="6"/>
      <c r="AN1301" s="39" t="str">
        <f t="array" ref="AN1301">IFNA(TEXT(XLOOKUP(C:C,'Follow up.2'!B:B,'Follow up.2'!AF:AF), "mm/yyyy"), "-")</f>
        <v>-</v>
      </c>
      <c r="AO1301" s="6"/>
      <c r="AP1301" s="3"/>
      <c r="AQ1301" s="3"/>
      <c r="AR1301" s="3"/>
      <c r="AS1301" s="3"/>
      <c r="AT1301" s="3"/>
      <c r="AU1301" s="3"/>
      <c r="AV1301" s="3"/>
      <c r="AW1301" s="3"/>
      <c r="AX1301" s="3"/>
      <c r="AY1301" s="3"/>
      <c r="AZ1301" s="3"/>
      <c r="BA1301" s="3"/>
      <c r="BB1301" s="3"/>
      <c r="BC1301" s="3"/>
      <c r="BD1301" s="3"/>
      <c r="BE1301" s="3"/>
      <c r="BF1301" s="3"/>
      <c r="BG1301" s="3"/>
      <c r="BH1301" s="3"/>
      <c r="BI1301" s="3"/>
    </row>
    <row r="1302" ht="12.75" customHeight="1">
      <c r="A1302" s="1"/>
      <c r="B1302" s="1"/>
      <c r="C1302" s="3"/>
      <c r="D1302" s="3"/>
      <c r="E1302" s="3"/>
      <c r="F1302" s="3"/>
      <c r="G1302" s="3"/>
      <c r="H1302" s="193"/>
      <c r="I1302" s="163"/>
      <c r="J1302" s="3"/>
      <c r="K1302" s="5"/>
      <c r="L1302" s="6"/>
      <c r="M1302" s="6"/>
      <c r="N1302" s="291"/>
      <c r="O1302" s="285"/>
      <c r="P1302" s="65"/>
      <c r="Q1302" s="65"/>
      <c r="R1302" s="65"/>
      <c r="S1302" s="65"/>
      <c r="T1302" s="65"/>
      <c r="U1302" s="65"/>
      <c r="V1302" s="65"/>
      <c r="W1302" s="65"/>
      <c r="X1302" s="65"/>
      <c r="Y1302" s="65"/>
      <c r="Z1302" s="38" t="str">
        <f t="array" ref="Z1302">IFERROR(xlookup(C:C,'Follow up.1'!A:A,'Follow up.1'!AF:AF),"-")</f>
        <v>-</v>
      </c>
      <c r="AA1302" s="6"/>
      <c r="AB1302" s="6"/>
      <c r="AC1302" s="6"/>
      <c r="AD1302" s="6"/>
      <c r="AE1302" s="6"/>
      <c r="AF1302" s="6"/>
      <c r="AG1302" s="6"/>
      <c r="AH1302" s="6"/>
      <c r="AI1302" s="6"/>
      <c r="AJ1302" s="6"/>
      <c r="AK1302" s="6"/>
      <c r="AL1302" s="6"/>
      <c r="AM1302" s="6"/>
      <c r="AN1302" s="39" t="str">
        <f t="array" ref="AN1302">IFNA(TEXT(XLOOKUP(C:C,'Follow up.2'!B:B,'Follow up.2'!AF:AF), "mm/yyyy"), "-")</f>
        <v>-</v>
      </c>
      <c r="AO1302" s="6"/>
      <c r="AP1302" s="3"/>
      <c r="AQ1302" s="3"/>
      <c r="AR1302" s="3"/>
      <c r="AS1302" s="3"/>
      <c r="AT1302" s="3"/>
      <c r="AU1302" s="3"/>
      <c r="AV1302" s="3"/>
      <c r="AW1302" s="3"/>
      <c r="AX1302" s="3"/>
      <c r="AY1302" s="3"/>
      <c r="AZ1302" s="3"/>
      <c r="BA1302" s="3"/>
      <c r="BB1302" s="3"/>
      <c r="BC1302" s="3"/>
      <c r="BD1302" s="3"/>
      <c r="BE1302" s="3"/>
      <c r="BF1302" s="3"/>
      <c r="BG1302" s="3"/>
      <c r="BH1302" s="3"/>
      <c r="BI1302" s="3"/>
    </row>
    <row r="1303" ht="12.75" customHeight="1">
      <c r="A1303" s="1"/>
      <c r="B1303" s="1"/>
      <c r="C1303" s="3"/>
      <c r="D1303" s="3"/>
      <c r="E1303" s="3"/>
      <c r="F1303" s="3"/>
      <c r="G1303" s="3"/>
      <c r="H1303" s="193"/>
      <c r="I1303" s="163"/>
      <c r="J1303" s="3"/>
      <c r="K1303" s="5"/>
      <c r="L1303" s="6"/>
      <c r="M1303" s="6"/>
      <c r="N1303" s="291"/>
      <c r="O1303" s="285"/>
      <c r="P1303" s="65"/>
      <c r="Q1303" s="65"/>
      <c r="R1303" s="65"/>
      <c r="S1303" s="65"/>
      <c r="T1303" s="65"/>
      <c r="U1303" s="65"/>
      <c r="V1303" s="65"/>
      <c r="W1303" s="65"/>
      <c r="X1303" s="65"/>
      <c r="Y1303" s="65"/>
      <c r="Z1303" s="38" t="str">
        <f t="array" ref="Z1303">IFERROR(xlookup(C:C,'Follow up.1'!A:A,'Follow up.1'!AF:AF),"-")</f>
        <v>-</v>
      </c>
      <c r="AA1303" s="6"/>
      <c r="AB1303" s="6"/>
      <c r="AC1303" s="6"/>
      <c r="AD1303" s="6"/>
      <c r="AE1303" s="6"/>
      <c r="AF1303" s="6"/>
      <c r="AG1303" s="6"/>
      <c r="AH1303" s="6"/>
      <c r="AI1303" s="6"/>
      <c r="AJ1303" s="6"/>
      <c r="AK1303" s="6"/>
      <c r="AL1303" s="6"/>
      <c r="AM1303" s="6"/>
      <c r="AN1303" s="39" t="str">
        <f t="array" ref="AN1303">IFNA(TEXT(XLOOKUP(C:C,'Follow up.2'!B:B,'Follow up.2'!AF:AF), "mm/yyyy"), "-")</f>
        <v>-</v>
      </c>
      <c r="AO1303" s="6"/>
      <c r="AP1303" s="3"/>
      <c r="AQ1303" s="3"/>
      <c r="AR1303" s="3"/>
      <c r="AS1303" s="3"/>
      <c r="AT1303" s="3"/>
      <c r="AU1303" s="3"/>
      <c r="AV1303" s="3"/>
      <c r="AW1303" s="3"/>
      <c r="AX1303" s="3"/>
      <c r="AY1303" s="3"/>
      <c r="AZ1303" s="3"/>
      <c r="BA1303" s="3"/>
      <c r="BB1303" s="3"/>
      <c r="BC1303" s="3"/>
      <c r="BD1303" s="3"/>
      <c r="BE1303" s="3"/>
      <c r="BF1303" s="3"/>
      <c r="BG1303" s="3"/>
      <c r="BH1303" s="3"/>
      <c r="BI1303" s="3"/>
    </row>
    <row r="1304" ht="12.75" customHeight="1">
      <c r="A1304" s="1"/>
      <c r="B1304" s="1"/>
      <c r="C1304" s="3"/>
      <c r="D1304" s="3"/>
      <c r="E1304" s="3"/>
      <c r="F1304" s="3"/>
      <c r="G1304" s="3"/>
      <c r="H1304" s="193"/>
      <c r="I1304" s="163"/>
      <c r="J1304" s="3"/>
      <c r="K1304" s="5"/>
      <c r="L1304" s="6"/>
      <c r="M1304" s="6"/>
      <c r="N1304" s="291"/>
      <c r="O1304" s="285"/>
      <c r="P1304" s="65"/>
      <c r="Q1304" s="65"/>
      <c r="R1304" s="65"/>
      <c r="S1304" s="65"/>
      <c r="T1304" s="65"/>
      <c r="U1304" s="65"/>
      <c r="V1304" s="65"/>
      <c r="W1304" s="65"/>
      <c r="X1304" s="65"/>
      <c r="Y1304" s="65"/>
      <c r="Z1304" s="38" t="str">
        <f t="array" ref="Z1304">IFERROR(xlookup(C:C,'Follow up.1'!A:A,'Follow up.1'!AF:AF),"-")</f>
        <v>-</v>
      </c>
      <c r="AA1304" s="6"/>
      <c r="AB1304" s="6"/>
      <c r="AC1304" s="6"/>
      <c r="AD1304" s="6"/>
      <c r="AE1304" s="6"/>
      <c r="AF1304" s="6"/>
      <c r="AG1304" s="6"/>
      <c r="AH1304" s="6"/>
      <c r="AI1304" s="6"/>
      <c r="AJ1304" s="6"/>
      <c r="AK1304" s="6"/>
      <c r="AL1304" s="6"/>
      <c r="AM1304" s="6"/>
      <c r="AN1304" s="39" t="str">
        <f t="array" ref="AN1304">IFNA(TEXT(XLOOKUP(C:C,'Follow up.2'!B:B,'Follow up.2'!AF:AF), "mm/yyyy"), "-")</f>
        <v>-</v>
      </c>
      <c r="AO1304" s="6"/>
      <c r="AP1304" s="3"/>
      <c r="AQ1304" s="3"/>
      <c r="AR1304" s="3"/>
      <c r="AS1304" s="3"/>
      <c r="AT1304" s="3"/>
      <c r="AU1304" s="3"/>
      <c r="AV1304" s="3"/>
      <c r="AW1304" s="3"/>
      <c r="AX1304" s="3"/>
      <c r="AY1304" s="3"/>
      <c r="AZ1304" s="3"/>
      <c r="BA1304" s="3"/>
      <c r="BB1304" s="3"/>
      <c r="BC1304" s="3"/>
      <c r="BD1304" s="3"/>
      <c r="BE1304" s="3"/>
      <c r="BF1304" s="3"/>
      <c r="BG1304" s="3"/>
      <c r="BH1304" s="3"/>
      <c r="BI1304" s="3"/>
    </row>
    <row r="1305" ht="12.75" customHeight="1">
      <c r="A1305" s="1"/>
      <c r="B1305" s="1"/>
      <c r="C1305" s="3"/>
      <c r="D1305" s="3"/>
      <c r="E1305" s="3"/>
      <c r="F1305" s="3"/>
      <c r="G1305" s="3"/>
      <c r="H1305" s="193"/>
      <c r="I1305" s="163"/>
      <c r="J1305" s="3"/>
      <c r="K1305" s="5"/>
      <c r="L1305" s="6"/>
      <c r="M1305" s="6"/>
      <c r="N1305" s="291"/>
      <c r="O1305" s="285"/>
      <c r="P1305" s="65"/>
      <c r="Q1305" s="65"/>
      <c r="R1305" s="65"/>
      <c r="S1305" s="65"/>
      <c r="T1305" s="65"/>
      <c r="U1305" s="65"/>
      <c r="V1305" s="65"/>
      <c r="W1305" s="65"/>
      <c r="X1305" s="65"/>
      <c r="Y1305" s="65"/>
      <c r="Z1305" s="38" t="str">
        <f t="array" ref="Z1305">IFERROR(xlookup(C:C,'Follow up.1'!A:A,'Follow up.1'!AF:AF),"-")</f>
        <v>-</v>
      </c>
      <c r="AA1305" s="6"/>
      <c r="AB1305" s="6"/>
      <c r="AC1305" s="6"/>
      <c r="AD1305" s="6"/>
      <c r="AE1305" s="6"/>
      <c r="AF1305" s="6"/>
      <c r="AG1305" s="6"/>
      <c r="AH1305" s="6"/>
      <c r="AI1305" s="6"/>
      <c r="AJ1305" s="6"/>
      <c r="AK1305" s="6"/>
      <c r="AL1305" s="6"/>
      <c r="AM1305" s="6"/>
      <c r="AN1305" s="39" t="str">
        <f t="array" ref="AN1305">IFNA(TEXT(XLOOKUP(C:C,'Follow up.2'!B:B,'Follow up.2'!AF:AF), "mm/yyyy"), "-")</f>
        <v>-</v>
      </c>
      <c r="AO1305" s="6"/>
      <c r="AP1305" s="3"/>
      <c r="AQ1305" s="3"/>
      <c r="AR1305" s="3"/>
      <c r="AS1305" s="3"/>
      <c r="AT1305" s="3"/>
      <c r="AU1305" s="3"/>
      <c r="AV1305" s="3"/>
      <c r="AW1305" s="3"/>
      <c r="AX1305" s="3"/>
      <c r="AY1305" s="3"/>
      <c r="AZ1305" s="3"/>
      <c r="BA1305" s="3"/>
      <c r="BB1305" s="3"/>
      <c r="BC1305" s="3"/>
      <c r="BD1305" s="3"/>
      <c r="BE1305" s="3"/>
      <c r="BF1305" s="3"/>
      <c r="BG1305" s="3"/>
      <c r="BH1305" s="3"/>
      <c r="BI1305" s="3"/>
    </row>
    <row r="1306" ht="12.75" customHeight="1">
      <c r="A1306" s="1"/>
      <c r="B1306" s="1"/>
      <c r="C1306" s="3"/>
      <c r="D1306" s="3"/>
      <c r="E1306" s="3"/>
      <c r="F1306" s="3"/>
      <c r="G1306" s="3"/>
      <c r="H1306" s="193"/>
      <c r="I1306" s="163"/>
      <c r="J1306" s="3"/>
      <c r="K1306" s="5"/>
      <c r="L1306" s="6"/>
      <c r="M1306" s="6"/>
      <c r="N1306" s="291"/>
      <c r="O1306" s="285"/>
      <c r="P1306" s="65"/>
      <c r="Q1306" s="65"/>
      <c r="R1306" s="65"/>
      <c r="S1306" s="65"/>
      <c r="T1306" s="65"/>
      <c r="U1306" s="65"/>
      <c r="V1306" s="65"/>
      <c r="W1306" s="65"/>
      <c r="X1306" s="65"/>
      <c r="Y1306" s="65"/>
      <c r="Z1306" s="38" t="str">
        <f t="array" ref="Z1306">IFERROR(xlookup(C:C,'Follow up.1'!A:A,'Follow up.1'!AF:AF),"-")</f>
        <v>-</v>
      </c>
      <c r="AA1306" s="6"/>
      <c r="AB1306" s="6"/>
      <c r="AC1306" s="6"/>
      <c r="AD1306" s="6"/>
      <c r="AE1306" s="6"/>
      <c r="AF1306" s="6"/>
      <c r="AG1306" s="6"/>
      <c r="AH1306" s="6"/>
      <c r="AI1306" s="6"/>
      <c r="AJ1306" s="6"/>
      <c r="AK1306" s="6"/>
      <c r="AL1306" s="6"/>
      <c r="AM1306" s="6"/>
      <c r="AN1306" s="39" t="str">
        <f t="array" ref="AN1306">IFNA(TEXT(XLOOKUP(C:C,'Follow up.2'!B:B,'Follow up.2'!AF:AF), "mm/yyyy"), "-")</f>
        <v>-</v>
      </c>
      <c r="AO1306" s="6"/>
      <c r="AP1306" s="3"/>
      <c r="AQ1306" s="3"/>
      <c r="AR1306" s="3"/>
      <c r="AS1306" s="3"/>
      <c r="AT1306" s="3"/>
      <c r="AU1306" s="3"/>
      <c r="AV1306" s="3"/>
      <c r="AW1306" s="3"/>
      <c r="AX1306" s="3"/>
      <c r="AY1306" s="3"/>
      <c r="AZ1306" s="3"/>
      <c r="BA1306" s="3"/>
      <c r="BB1306" s="3"/>
      <c r="BC1306" s="3"/>
      <c r="BD1306" s="3"/>
      <c r="BE1306" s="3"/>
      <c r="BF1306" s="3"/>
      <c r="BG1306" s="3"/>
      <c r="BH1306" s="3"/>
      <c r="BI1306" s="3"/>
    </row>
    <row r="1307" ht="12.75" customHeight="1">
      <c r="A1307" s="1"/>
      <c r="B1307" s="1"/>
      <c r="C1307" s="3"/>
      <c r="D1307" s="3"/>
      <c r="E1307" s="3"/>
      <c r="F1307" s="3"/>
      <c r="G1307" s="3"/>
      <c r="H1307" s="193"/>
      <c r="I1307" s="163"/>
      <c r="J1307" s="3"/>
      <c r="K1307" s="5"/>
      <c r="L1307" s="6"/>
      <c r="M1307" s="6"/>
      <c r="N1307" s="291"/>
      <c r="O1307" s="285"/>
      <c r="P1307" s="65"/>
      <c r="Q1307" s="65"/>
      <c r="R1307" s="65"/>
      <c r="S1307" s="65"/>
      <c r="T1307" s="65"/>
      <c r="U1307" s="65"/>
      <c r="V1307" s="65"/>
      <c r="W1307" s="65"/>
      <c r="X1307" s="65"/>
      <c r="Y1307" s="65"/>
      <c r="Z1307" s="38" t="str">
        <f t="array" ref="Z1307">IFERROR(xlookup(C:C,'Follow up.1'!A:A,'Follow up.1'!AF:AF),"-")</f>
        <v>-</v>
      </c>
      <c r="AA1307" s="6"/>
      <c r="AB1307" s="6"/>
      <c r="AC1307" s="6"/>
      <c r="AD1307" s="6"/>
      <c r="AE1307" s="6"/>
      <c r="AF1307" s="6"/>
      <c r="AG1307" s="6"/>
      <c r="AH1307" s="6"/>
      <c r="AI1307" s="6"/>
      <c r="AJ1307" s="6"/>
      <c r="AK1307" s="6"/>
      <c r="AL1307" s="6"/>
      <c r="AM1307" s="6"/>
      <c r="AN1307" s="39" t="str">
        <f t="array" ref="AN1307">IFNA(TEXT(XLOOKUP(C:C,'Follow up.2'!B:B,'Follow up.2'!AF:AF), "mm/yyyy"), "-")</f>
        <v>-</v>
      </c>
      <c r="AO1307" s="6"/>
      <c r="AP1307" s="3"/>
      <c r="AQ1307" s="3"/>
      <c r="AR1307" s="3"/>
      <c r="AS1307" s="3"/>
      <c r="AT1307" s="3"/>
      <c r="AU1307" s="3"/>
      <c r="AV1307" s="3"/>
      <c r="AW1307" s="3"/>
      <c r="AX1307" s="3"/>
      <c r="AY1307" s="3"/>
      <c r="AZ1307" s="3"/>
      <c r="BA1307" s="3"/>
      <c r="BB1307" s="3"/>
      <c r="BC1307" s="3"/>
      <c r="BD1307" s="3"/>
      <c r="BE1307" s="3"/>
      <c r="BF1307" s="3"/>
      <c r="BG1307" s="3"/>
      <c r="BH1307" s="3"/>
      <c r="BI1307" s="3"/>
    </row>
    <row r="1308" ht="12.75" customHeight="1">
      <c r="A1308" s="1"/>
      <c r="B1308" s="1"/>
      <c r="C1308" s="3"/>
      <c r="D1308" s="3"/>
      <c r="E1308" s="3"/>
      <c r="F1308" s="3"/>
      <c r="G1308" s="3"/>
      <c r="H1308" s="193"/>
      <c r="I1308" s="163"/>
      <c r="J1308" s="3"/>
      <c r="K1308" s="5"/>
      <c r="L1308" s="6"/>
      <c r="M1308" s="6"/>
      <c r="N1308" s="291"/>
      <c r="O1308" s="285"/>
      <c r="P1308" s="65"/>
      <c r="Q1308" s="65"/>
      <c r="R1308" s="65"/>
      <c r="S1308" s="65"/>
      <c r="T1308" s="65"/>
      <c r="U1308" s="65"/>
      <c r="V1308" s="65"/>
      <c r="W1308" s="65"/>
      <c r="X1308" s="65"/>
      <c r="Y1308" s="65"/>
      <c r="Z1308" s="38" t="str">
        <f t="array" ref="Z1308">IFERROR(xlookup(C:C,'Follow up.1'!A:A,'Follow up.1'!AF:AF),"-")</f>
        <v>-</v>
      </c>
      <c r="AA1308" s="6"/>
      <c r="AB1308" s="6"/>
      <c r="AC1308" s="6"/>
      <c r="AD1308" s="6"/>
      <c r="AE1308" s="6"/>
      <c r="AF1308" s="6"/>
      <c r="AG1308" s="6"/>
      <c r="AH1308" s="6"/>
      <c r="AI1308" s="6"/>
      <c r="AJ1308" s="6"/>
      <c r="AK1308" s="6"/>
      <c r="AL1308" s="6"/>
      <c r="AM1308" s="6"/>
      <c r="AN1308" s="39" t="str">
        <f t="array" ref="AN1308">IFNA(TEXT(XLOOKUP(C:C,'Follow up.2'!B:B,'Follow up.2'!AF:AF), "mm/yyyy"), "-")</f>
        <v>-</v>
      </c>
      <c r="AO1308" s="6"/>
      <c r="AP1308" s="3"/>
      <c r="AQ1308" s="3"/>
      <c r="AR1308" s="3"/>
      <c r="AS1308" s="3"/>
      <c r="AT1308" s="3"/>
      <c r="AU1308" s="3"/>
      <c r="AV1308" s="3"/>
      <c r="AW1308" s="3"/>
      <c r="AX1308" s="3"/>
      <c r="AY1308" s="3"/>
      <c r="AZ1308" s="3"/>
      <c r="BA1308" s="3"/>
      <c r="BB1308" s="3"/>
      <c r="BC1308" s="3"/>
      <c r="BD1308" s="3"/>
      <c r="BE1308" s="3"/>
      <c r="BF1308" s="3"/>
      <c r="BG1308" s="3"/>
      <c r="BH1308" s="3"/>
      <c r="BI1308" s="3"/>
    </row>
    <row r="1309" ht="12.75" customHeight="1">
      <c r="A1309" s="1"/>
      <c r="B1309" s="1"/>
      <c r="C1309" s="3"/>
      <c r="D1309" s="3"/>
      <c r="E1309" s="3"/>
      <c r="F1309" s="3"/>
      <c r="G1309" s="3"/>
      <c r="H1309" s="193"/>
      <c r="I1309" s="163"/>
      <c r="J1309" s="3"/>
      <c r="K1309" s="5"/>
      <c r="L1309" s="6"/>
      <c r="M1309" s="6"/>
      <c r="N1309" s="291"/>
      <c r="O1309" s="285"/>
      <c r="P1309" s="65"/>
      <c r="Q1309" s="65"/>
      <c r="R1309" s="65"/>
      <c r="S1309" s="65"/>
      <c r="T1309" s="65"/>
      <c r="U1309" s="65"/>
      <c r="V1309" s="65"/>
      <c r="W1309" s="65"/>
      <c r="X1309" s="65"/>
      <c r="Y1309" s="65"/>
      <c r="Z1309" s="38" t="str">
        <f t="array" ref="Z1309">IFERROR(xlookup(C:C,'Follow up.1'!A:A,'Follow up.1'!AF:AF),"-")</f>
        <v>-</v>
      </c>
      <c r="AA1309" s="6"/>
      <c r="AB1309" s="6"/>
      <c r="AC1309" s="6"/>
      <c r="AD1309" s="6"/>
      <c r="AE1309" s="6"/>
      <c r="AF1309" s="6"/>
      <c r="AG1309" s="6"/>
      <c r="AH1309" s="6"/>
      <c r="AI1309" s="6"/>
      <c r="AJ1309" s="6"/>
      <c r="AK1309" s="6"/>
      <c r="AL1309" s="6"/>
      <c r="AM1309" s="6"/>
      <c r="AN1309" s="39" t="str">
        <f t="array" ref="AN1309">IFNA(TEXT(XLOOKUP(C:C,'Follow up.2'!B:B,'Follow up.2'!AF:AF), "mm/yyyy"), "-")</f>
        <v>-</v>
      </c>
      <c r="AO1309" s="6"/>
      <c r="AP1309" s="3"/>
      <c r="AQ1309" s="3"/>
      <c r="AR1309" s="3"/>
      <c r="AS1309" s="3"/>
      <c r="AT1309" s="3"/>
      <c r="AU1309" s="3"/>
      <c r="AV1309" s="3"/>
      <c r="AW1309" s="3"/>
      <c r="AX1309" s="3"/>
      <c r="AY1309" s="3"/>
      <c r="AZ1309" s="3"/>
      <c r="BA1309" s="3"/>
      <c r="BB1309" s="3"/>
      <c r="BC1309" s="3"/>
      <c r="BD1309" s="3"/>
      <c r="BE1309" s="3"/>
      <c r="BF1309" s="3"/>
      <c r="BG1309" s="3"/>
      <c r="BH1309" s="3"/>
      <c r="BI1309" s="3"/>
    </row>
    <row r="1310" ht="12.75" customHeight="1">
      <c r="A1310" s="1"/>
      <c r="B1310" s="1"/>
      <c r="C1310" s="3"/>
      <c r="D1310" s="3"/>
      <c r="E1310" s="3"/>
      <c r="F1310" s="3"/>
      <c r="G1310" s="3"/>
      <c r="H1310" s="193"/>
      <c r="I1310" s="163"/>
      <c r="J1310" s="3"/>
      <c r="K1310" s="5"/>
      <c r="L1310" s="6"/>
      <c r="M1310" s="6"/>
      <c r="N1310" s="291"/>
      <c r="O1310" s="285"/>
      <c r="P1310" s="65"/>
      <c r="Q1310" s="65"/>
      <c r="R1310" s="65"/>
      <c r="S1310" s="65"/>
      <c r="T1310" s="65"/>
      <c r="U1310" s="65"/>
      <c r="V1310" s="65"/>
      <c r="W1310" s="65"/>
      <c r="X1310" s="65"/>
      <c r="Y1310" s="65"/>
      <c r="Z1310" s="38" t="str">
        <f t="array" ref="Z1310">IFERROR(xlookup(C:C,'Follow up.1'!A:A,'Follow up.1'!AF:AF),"-")</f>
        <v>-</v>
      </c>
      <c r="AA1310" s="6"/>
      <c r="AB1310" s="6"/>
      <c r="AC1310" s="6"/>
      <c r="AD1310" s="6"/>
      <c r="AE1310" s="6"/>
      <c r="AF1310" s="6"/>
      <c r="AG1310" s="6"/>
      <c r="AH1310" s="6"/>
      <c r="AI1310" s="6"/>
      <c r="AJ1310" s="6"/>
      <c r="AK1310" s="6"/>
      <c r="AL1310" s="6"/>
      <c r="AM1310" s="6"/>
      <c r="AN1310" s="39" t="str">
        <f t="array" ref="AN1310">IFNA(TEXT(XLOOKUP(C:C,'Follow up.2'!B:B,'Follow up.2'!AF:AF), "mm/yyyy"), "-")</f>
        <v>-</v>
      </c>
      <c r="AO1310" s="6"/>
      <c r="AP1310" s="3"/>
      <c r="AQ1310" s="3"/>
      <c r="AR1310" s="3"/>
      <c r="AS1310" s="3"/>
      <c r="AT1310" s="3"/>
      <c r="AU1310" s="3"/>
      <c r="AV1310" s="3"/>
      <c r="AW1310" s="3"/>
      <c r="AX1310" s="3"/>
      <c r="AY1310" s="3"/>
      <c r="AZ1310" s="3"/>
      <c r="BA1310" s="3"/>
      <c r="BB1310" s="3"/>
      <c r="BC1310" s="3"/>
      <c r="BD1310" s="3"/>
      <c r="BE1310" s="3"/>
      <c r="BF1310" s="3"/>
      <c r="BG1310" s="3"/>
      <c r="BH1310" s="3"/>
      <c r="BI1310" s="3"/>
    </row>
    <row r="1311" ht="12.75" customHeight="1">
      <c r="A1311" s="1"/>
      <c r="B1311" s="1"/>
      <c r="C1311" s="3"/>
      <c r="D1311" s="3"/>
      <c r="E1311" s="3"/>
      <c r="F1311" s="3"/>
      <c r="G1311" s="3"/>
      <c r="H1311" s="193"/>
      <c r="I1311" s="163"/>
      <c r="J1311" s="3"/>
      <c r="K1311" s="5"/>
      <c r="L1311" s="6"/>
      <c r="M1311" s="6"/>
      <c r="N1311" s="291"/>
      <c r="O1311" s="285"/>
      <c r="P1311" s="65"/>
      <c r="Q1311" s="65"/>
      <c r="R1311" s="65"/>
      <c r="S1311" s="65"/>
      <c r="T1311" s="65"/>
      <c r="U1311" s="65"/>
      <c r="V1311" s="65"/>
      <c r="W1311" s="65"/>
      <c r="X1311" s="65"/>
      <c r="Y1311" s="65"/>
      <c r="Z1311" s="38" t="str">
        <f t="array" ref="Z1311">IFERROR(xlookup(C:C,'Follow up.1'!A:A,'Follow up.1'!AF:AF),"-")</f>
        <v>-</v>
      </c>
      <c r="AA1311" s="6"/>
      <c r="AB1311" s="6"/>
      <c r="AC1311" s="6"/>
      <c r="AD1311" s="6"/>
      <c r="AE1311" s="6"/>
      <c r="AF1311" s="6"/>
      <c r="AG1311" s="6"/>
      <c r="AH1311" s="6"/>
      <c r="AI1311" s="6"/>
      <c r="AJ1311" s="6"/>
      <c r="AK1311" s="6"/>
      <c r="AL1311" s="6"/>
      <c r="AM1311" s="6"/>
      <c r="AN1311" s="39" t="str">
        <f t="array" ref="AN1311">IFNA(TEXT(XLOOKUP(C:C,'Follow up.2'!B:B,'Follow up.2'!AF:AF), "mm/yyyy"), "-")</f>
        <v>-</v>
      </c>
      <c r="AO1311" s="6"/>
      <c r="AP1311" s="3"/>
      <c r="AQ1311" s="3"/>
      <c r="AR1311" s="3"/>
      <c r="AS1311" s="3"/>
      <c r="AT1311" s="3"/>
      <c r="AU1311" s="3"/>
      <c r="AV1311" s="3"/>
      <c r="AW1311" s="3"/>
      <c r="AX1311" s="3"/>
      <c r="AY1311" s="3"/>
      <c r="AZ1311" s="3"/>
      <c r="BA1311" s="3"/>
      <c r="BB1311" s="3"/>
      <c r="BC1311" s="3"/>
      <c r="BD1311" s="3"/>
      <c r="BE1311" s="3"/>
      <c r="BF1311" s="3"/>
      <c r="BG1311" s="3"/>
      <c r="BH1311" s="3"/>
      <c r="BI1311" s="3"/>
    </row>
    <row r="1312" ht="12.75" customHeight="1">
      <c r="A1312" s="1"/>
      <c r="B1312" s="1"/>
      <c r="C1312" s="3"/>
      <c r="D1312" s="3"/>
      <c r="E1312" s="3"/>
      <c r="F1312" s="3"/>
      <c r="G1312" s="3"/>
      <c r="H1312" s="193"/>
      <c r="I1312" s="163"/>
      <c r="J1312" s="3"/>
      <c r="K1312" s="5"/>
      <c r="L1312" s="6"/>
      <c r="M1312" s="6"/>
      <c r="N1312" s="291"/>
      <c r="O1312" s="285"/>
      <c r="P1312" s="65"/>
      <c r="Q1312" s="65"/>
      <c r="R1312" s="65"/>
      <c r="S1312" s="65"/>
      <c r="T1312" s="65"/>
      <c r="U1312" s="65"/>
      <c r="V1312" s="65"/>
      <c r="W1312" s="65"/>
      <c r="X1312" s="65"/>
      <c r="Y1312" s="65"/>
      <c r="Z1312" s="38" t="str">
        <f t="array" ref="Z1312">IFERROR(xlookup(C:C,'Follow up.1'!A:A,'Follow up.1'!AF:AF),"-")</f>
        <v>-</v>
      </c>
      <c r="AA1312" s="6"/>
      <c r="AB1312" s="6"/>
      <c r="AC1312" s="6"/>
      <c r="AD1312" s="6"/>
      <c r="AE1312" s="6"/>
      <c r="AF1312" s="6"/>
      <c r="AG1312" s="6"/>
      <c r="AH1312" s="6"/>
      <c r="AI1312" s="6"/>
      <c r="AJ1312" s="6"/>
      <c r="AK1312" s="6"/>
      <c r="AL1312" s="6"/>
      <c r="AM1312" s="6"/>
      <c r="AN1312" s="39" t="str">
        <f t="array" ref="AN1312">IFNA(TEXT(XLOOKUP(C:C,'Follow up.2'!B:B,'Follow up.2'!AF:AF), "mm/yyyy"), "-")</f>
        <v>-</v>
      </c>
      <c r="AO1312" s="6"/>
      <c r="AP1312" s="3"/>
      <c r="AQ1312" s="3"/>
      <c r="AR1312" s="3"/>
      <c r="AS1312" s="3"/>
      <c r="AT1312" s="3"/>
      <c r="AU1312" s="3"/>
      <c r="AV1312" s="3"/>
      <c r="AW1312" s="3"/>
      <c r="AX1312" s="3"/>
      <c r="AY1312" s="3"/>
      <c r="AZ1312" s="3"/>
      <c r="BA1312" s="3"/>
      <c r="BB1312" s="3"/>
      <c r="BC1312" s="3"/>
      <c r="BD1312" s="3"/>
      <c r="BE1312" s="3"/>
      <c r="BF1312" s="3"/>
      <c r="BG1312" s="3"/>
      <c r="BH1312" s="3"/>
      <c r="BI1312" s="3"/>
    </row>
    <row r="1313" ht="12.75" customHeight="1">
      <c r="A1313" s="1"/>
      <c r="B1313" s="1"/>
      <c r="C1313" s="3"/>
      <c r="D1313" s="3"/>
      <c r="E1313" s="3"/>
      <c r="F1313" s="3"/>
      <c r="G1313" s="3"/>
      <c r="H1313" s="193"/>
      <c r="I1313" s="163"/>
      <c r="J1313" s="3"/>
      <c r="K1313" s="5"/>
      <c r="L1313" s="6"/>
      <c r="M1313" s="6"/>
      <c r="N1313" s="291"/>
      <c r="O1313" s="285"/>
      <c r="P1313" s="65"/>
      <c r="Q1313" s="65"/>
      <c r="R1313" s="65"/>
      <c r="S1313" s="65"/>
      <c r="T1313" s="65"/>
      <c r="U1313" s="65"/>
      <c r="V1313" s="65"/>
      <c r="W1313" s="65"/>
      <c r="X1313" s="65"/>
      <c r="Y1313" s="65"/>
      <c r="Z1313" s="38" t="str">
        <f t="array" ref="Z1313">IFERROR(xlookup(C:C,'Follow up.1'!A:A,'Follow up.1'!AF:AF),"-")</f>
        <v>-</v>
      </c>
      <c r="AA1313" s="6"/>
      <c r="AB1313" s="6"/>
      <c r="AC1313" s="6"/>
      <c r="AD1313" s="6"/>
      <c r="AE1313" s="6"/>
      <c r="AF1313" s="6"/>
      <c r="AG1313" s="6"/>
      <c r="AH1313" s="6"/>
      <c r="AI1313" s="6"/>
      <c r="AJ1313" s="6"/>
      <c r="AK1313" s="6"/>
      <c r="AL1313" s="6"/>
      <c r="AM1313" s="6"/>
      <c r="AN1313" s="39" t="str">
        <f t="array" ref="AN1313">IFNA(TEXT(XLOOKUP(C:C,'Follow up.2'!B:B,'Follow up.2'!AF:AF), "mm/yyyy"), "-")</f>
        <v>-</v>
      </c>
      <c r="AO1313" s="6"/>
      <c r="AP1313" s="3"/>
      <c r="AQ1313" s="3"/>
      <c r="AR1313" s="3"/>
      <c r="AS1313" s="3"/>
      <c r="AT1313" s="3"/>
      <c r="AU1313" s="3"/>
      <c r="AV1313" s="3"/>
      <c r="AW1313" s="3"/>
      <c r="AX1313" s="3"/>
      <c r="AY1313" s="3"/>
      <c r="AZ1313" s="3"/>
      <c r="BA1313" s="3"/>
      <c r="BB1313" s="3"/>
      <c r="BC1313" s="3"/>
      <c r="BD1313" s="3"/>
      <c r="BE1313" s="3"/>
      <c r="BF1313" s="3"/>
      <c r="BG1313" s="3"/>
      <c r="BH1313" s="3"/>
      <c r="BI1313" s="3"/>
    </row>
    <row r="1314" ht="12.75" customHeight="1">
      <c r="A1314" s="1"/>
      <c r="B1314" s="1"/>
      <c r="C1314" s="3"/>
      <c r="D1314" s="3"/>
      <c r="E1314" s="3"/>
      <c r="F1314" s="3"/>
      <c r="G1314" s="3"/>
      <c r="H1314" s="193"/>
      <c r="I1314" s="163"/>
      <c r="J1314" s="3"/>
      <c r="K1314" s="5"/>
      <c r="L1314" s="6"/>
      <c r="M1314" s="6"/>
      <c r="N1314" s="232"/>
      <c r="O1314" s="285"/>
      <c r="P1314" s="65"/>
      <c r="Q1314" s="65"/>
      <c r="R1314" s="65"/>
      <c r="S1314" s="65"/>
      <c r="T1314" s="65"/>
      <c r="U1314" s="65"/>
      <c r="V1314" s="65"/>
      <c r="W1314" s="65"/>
      <c r="X1314" s="65"/>
      <c r="Y1314" s="65"/>
      <c r="Z1314" s="38" t="str">
        <f t="array" ref="Z1314">IFERROR(xlookup(C:C,'Follow up.1'!A:A,'Follow up.1'!AF:AF),"-")</f>
        <v>-</v>
      </c>
      <c r="AA1314" s="6"/>
      <c r="AB1314" s="6"/>
      <c r="AC1314" s="6"/>
      <c r="AD1314" s="6"/>
      <c r="AE1314" s="6"/>
      <c r="AF1314" s="6"/>
      <c r="AG1314" s="6"/>
      <c r="AH1314" s="6"/>
      <c r="AI1314" s="6"/>
      <c r="AJ1314" s="6"/>
      <c r="AK1314" s="6"/>
      <c r="AL1314" s="6"/>
      <c r="AM1314" s="6"/>
      <c r="AN1314" s="39" t="str">
        <f t="array" ref="AN1314">IFNA(TEXT(XLOOKUP(C:C,'Follow up.2'!B:B,'Follow up.2'!AF:AF), "mm/yyyy"), "-")</f>
        <v>-</v>
      </c>
      <c r="AO1314" s="6"/>
      <c r="AP1314" s="3"/>
      <c r="AQ1314" s="3"/>
      <c r="AR1314" s="3"/>
      <c r="AS1314" s="3"/>
      <c r="AT1314" s="3"/>
      <c r="AU1314" s="3"/>
      <c r="AV1314" s="3"/>
      <c r="AW1314" s="3"/>
      <c r="AX1314" s="3"/>
      <c r="AY1314" s="3"/>
      <c r="AZ1314" s="3"/>
      <c r="BA1314" s="3"/>
      <c r="BB1314" s="3"/>
      <c r="BC1314" s="3"/>
      <c r="BD1314" s="3"/>
      <c r="BE1314" s="3"/>
      <c r="BF1314" s="3"/>
      <c r="BG1314" s="3"/>
      <c r="BH1314" s="3"/>
      <c r="BI1314" s="3"/>
    </row>
    <row r="1315" ht="12.75" customHeight="1">
      <c r="A1315" s="1"/>
      <c r="B1315" s="1"/>
      <c r="C1315" s="3"/>
      <c r="D1315" s="3"/>
      <c r="E1315" s="3"/>
      <c r="F1315" s="3"/>
      <c r="G1315" s="3"/>
      <c r="H1315" s="193"/>
      <c r="I1315" s="163"/>
      <c r="J1315" s="3"/>
      <c r="K1315" s="5"/>
      <c r="L1315" s="6"/>
      <c r="M1315" s="6"/>
      <c r="N1315" s="232"/>
      <c r="O1315" s="285"/>
      <c r="P1315" s="65"/>
      <c r="Q1315" s="65"/>
      <c r="R1315" s="65"/>
      <c r="S1315" s="65"/>
      <c r="T1315" s="65"/>
      <c r="U1315" s="65"/>
      <c r="V1315" s="65"/>
      <c r="W1315" s="65"/>
      <c r="X1315" s="65"/>
      <c r="Y1315" s="65"/>
      <c r="Z1315" s="38" t="str">
        <f t="array" ref="Z1315">IFERROR(xlookup(C:C,'Follow up.1'!A:A,'Follow up.1'!AF:AF),"-")</f>
        <v>-</v>
      </c>
      <c r="AA1315" s="6"/>
      <c r="AB1315" s="6"/>
      <c r="AC1315" s="6"/>
      <c r="AD1315" s="6"/>
      <c r="AE1315" s="6"/>
      <c r="AF1315" s="6"/>
      <c r="AG1315" s="6"/>
      <c r="AH1315" s="6"/>
      <c r="AI1315" s="6"/>
      <c r="AJ1315" s="6"/>
      <c r="AK1315" s="6"/>
      <c r="AL1315" s="6"/>
      <c r="AM1315" s="6"/>
      <c r="AN1315" s="39" t="str">
        <f t="array" ref="AN1315">IFNA(TEXT(XLOOKUP(C:C,'Follow up.2'!B:B,'Follow up.2'!AF:AF), "mm/yyyy"), "-")</f>
        <v>-</v>
      </c>
      <c r="AO1315" s="6"/>
      <c r="AP1315" s="3"/>
      <c r="AQ1315" s="3"/>
      <c r="AR1315" s="3"/>
      <c r="AS1315" s="3"/>
      <c r="AT1315" s="3"/>
      <c r="AU1315" s="3"/>
      <c r="AV1315" s="3"/>
      <c r="AW1315" s="3"/>
      <c r="AX1315" s="3"/>
      <c r="AY1315" s="3"/>
      <c r="AZ1315" s="3"/>
      <c r="BA1315" s="3"/>
      <c r="BB1315" s="3"/>
      <c r="BC1315" s="3"/>
      <c r="BD1315" s="3"/>
      <c r="BE1315" s="3"/>
      <c r="BF1315" s="3"/>
      <c r="BG1315" s="3"/>
      <c r="BH1315" s="3"/>
      <c r="BI1315" s="3"/>
    </row>
    <row r="1316" ht="12.75" customHeight="1">
      <c r="A1316" s="1"/>
      <c r="B1316" s="1"/>
      <c r="C1316" s="3"/>
      <c r="D1316" s="3"/>
      <c r="E1316" s="3"/>
      <c r="F1316" s="3"/>
      <c r="G1316" s="3"/>
      <c r="H1316" s="193"/>
      <c r="I1316" s="163"/>
      <c r="J1316" s="3"/>
      <c r="K1316" s="5"/>
      <c r="L1316" s="6"/>
      <c r="M1316" s="6"/>
      <c r="N1316" s="232"/>
      <c r="O1316" s="285"/>
      <c r="P1316" s="65"/>
      <c r="Q1316" s="65"/>
      <c r="R1316" s="65"/>
      <c r="S1316" s="65"/>
      <c r="T1316" s="65"/>
      <c r="U1316" s="65"/>
      <c r="V1316" s="65"/>
      <c r="W1316" s="65"/>
      <c r="X1316" s="65"/>
      <c r="Y1316" s="65"/>
      <c r="Z1316" s="38" t="str">
        <f t="array" ref="Z1316">IFERROR(xlookup(C:C,'Follow up.1'!A:A,'Follow up.1'!AF:AF),"-")</f>
        <v>-</v>
      </c>
      <c r="AA1316" s="6"/>
      <c r="AB1316" s="6"/>
      <c r="AC1316" s="6"/>
      <c r="AD1316" s="6"/>
      <c r="AE1316" s="6"/>
      <c r="AF1316" s="6"/>
      <c r="AG1316" s="6"/>
      <c r="AH1316" s="6"/>
      <c r="AI1316" s="6"/>
      <c r="AJ1316" s="6"/>
      <c r="AK1316" s="6"/>
      <c r="AL1316" s="6"/>
      <c r="AM1316" s="6"/>
      <c r="AN1316" s="39" t="str">
        <f t="array" ref="AN1316">IFNA(TEXT(XLOOKUP(C:C,'Follow up.2'!B:B,'Follow up.2'!AF:AF), "mm/yyyy"), "-")</f>
        <v>-</v>
      </c>
      <c r="AO1316" s="6"/>
      <c r="AP1316" s="3"/>
      <c r="AQ1316" s="3"/>
      <c r="AR1316" s="3"/>
      <c r="AS1316" s="3"/>
      <c r="AT1316" s="3"/>
      <c r="AU1316" s="3"/>
      <c r="AV1316" s="3"/>
      <c r="AW1316" s="3"/>
      <c r="AX1316" s="3"/>
      <c r="AY1316" s="3"/>
      <c r="AZ1316" s="3"/>
      <c r="BA1316" s="3"/>
      <c r="BB1316" s="3"/>
      <c r="BC1316" s="3"/>
      <c r="BD1316" s="3"/>
      <c r="BE1316" s="3"/>
      <c r="BF1316" s="3"/>
      <c r="BG1316" s="3"/>
      <c r="BH1316" s="3"/>
      <c r="BI1316" s="3"/>
    </row>
    <row r="1317" ht="12.75" customHeight="1">
      <c r="A1317" s="1"/>
      <c r="B1317" s="1"/>
      <c r="C1317" s="3"/>
      <c r="D1317" s="3"/>
      <c r="E1317" s="3"/>
      <c r="F1317" s="3"/>
      <c r="G1317" s="3"/>
      <c r="H1317" s="193"/>
      <c r="I1317" s="163"/>
      <c r="J1317" s="3"/>
      <c r="K1317" s="5"/>
      <c r="L1317" s="6"/>
      <c r="M1317" s="6"/>
      <c r="N1317" s="232"/>
      <c r="O1317" s="285"/>
      <c r="P1317" s="65"/>
      <c r="Q1317" s="65"/>
      <c r="R1317" s="65"/>
      <c r="S1317" s="65"/>
      <c r="T1317" s="65"/>
      <c r="U1317" s="65"/>
      <c r="V1317" s="65"/>
      <c r="W1317" s="65"/>
      <c r="X1317" s="65"/>
      <c r="Y1317" s="65"/>
      <c r="Z1317" s="38" t="str">
        <f t="array" ref="Z1317">IFERROR(xlookup(C:C,'Follow up.1'!A:A,'Follow up.1'!AF:AF),"-")</f>
        <v>-</v>
      </c>
      <c r="AA1317" s="6"/>
      <c r="AB1317" s="6"/>
      <c r="AC1317" s="6"/>
      <c r="AD1317" s="6"/>
      <c r="AE1317" s="6"/>
      <c r="AF1317" s="6"/>
      <c r="AG1317" s="6"/>
      <c r="AH1317" s="6"/>
      <c r="AI1317" s="6"/>
      <c r="AJ1317" s="6"/>
      <c r="AK1317" s="6"/>
      <c r="AL1317" s="6"/>
      <c r="AM1317" s="6"/>
      <c r="AN1317" s="39" t="str">
        <f t="array" ref="AN1317">IFNA(TEXT(XLOOKUP(C:C,'Follow up.2'!B:B,'Follow up.2'!AF:AF), "mm/yyyy"), "-")</f>
        <v>-</v>
      </c>
      <c r="AO1317" s="6"/>
      <c r="AP1317" s="3"/>
      <c r="AQ1317" s="3"/>
      <c r="AR1317" s="3"/>
      <c r="AS1317" s="3"/>
      <c r="AT1317" s="3"/>
      <c r="AU1317" s="3"/>
      <c r="AV1317" s="3"/>
      <c r="AW1317" s="3"/>
      <c r="AX1317" s="3"/>
      <c r="AY1317" s="3"/>
      <c r="AZ1317" s="3"/>
      <c r="BA1317" s="3"/>
      <c r="BB1317" s="3"/>
      <c r="BC1317" s="3"/>
      <c r="BD1317" s="3"/>
      <c r="BE1317" s="3"/>
      <c r="BF1317" s="3"/>
      <c r="BG1317" s="3"/>
      <c r="BH1317" s="3"/>
      <c r="BI1317" s="3"/>
    </row>
    <row r="1318" ht="12.75" customHeight="1">
      <c r="A1318" s="1"/>
      <c r="B1318" s="1"/>
      <c r="C1318" s="3"/>
      <c r="D1318" s="3"/>
      <c r="E1318" s="3"/>
      <c r="F1318" s="3"/>
      <c r="G1318" s="3"/>
      <c r="H1318" s="193"/>
      <c r="I1318" s="163"/>
      <c r="J1318" s="3"/>
      <c r="K1318" s="5"/>
      <c r="L1318" s="6"/>
      <c r="M1318" s="6"/>
      <c r="N1318" s="232"/>
      <c r="O1318" s="285"/>
      <c r="P1318" s="65"/>
      <c r="Q1318" s="65"/>
      <c r="R1318" s="65"/>
      <c r="S1318" s="65"/>
      <c r="T1318" s="65"/>
      <c r="U1318" s="65"/>
      <c r="V1318" s="65"/>
      <c r="W1318" s="65"/>
      <c r="X1318" s="65"/>
      <c r="Y1318" s="65"/>
      <c r="Z1318" s="38" t="str">
        <f t="array" ref="Z1318">IFERROR(xlookup(C:C,'Follow up.1'!A:A,'Follow up.1'!AF:AF),"-")</f>
        <v>-</v>
      </c>
      <c r="AA1318" s="6"/>
      <c r="AB1318" s="6"/>
      <c r="AC1318" s="6"/>
      <c r="AD1318" s="6"/>
      <c r="AE1318" s="6"/>
      <c r="AF1318" s="6"/>
      <c r="AG1318" s="6"/>
      <c r="AH1318" s="6"/>
      <c r="AI1318" s="6"/>
      <c r="AJ1318" s="6"/>
      <c r="AK1318" s="6"/>
      <c r="AL1318" s="6"/>
      <c r="AM1318" s="6"/>
      <c r="AN1318" s="39" t="str">
        <f t="array" ref="AN1318">IFNA(TEXT(XLOOKUP(C:C,'Follow up.2'!B:B,'Follow up.2'!AF:AF), "mm/yyyy"), "-")</f>
        <v>-</v>
      </c>
      <c r="AO1318" s="6"/>
      <c r="AP1318" s="3"/>
      <c r="AQ1318" s="3"/>
      <c r="AR1318" s="3"/>
      <c r="AS1318" s="3"/>
      <c r="AT1318" s="3"/>
      <c r="AU1318" s="3"/>
      <c r="AV1318" s="3"/>
      <c r="AW1318" s="3"/>
      <c r="AX1318" s="3"/>
      <c r="AY1318" s="3"/>
      <c r="AZ1318" s="3"/>
      <c r="BA1318" s="3"/>
      <c r="BB1318" s="3"/>
      <c r="BC1318" s="3"/>
      <c r="BD1318" s="3"/>
      <c r="BE1318" s="3"/>
      <c r="BF1318" s="3"/>
      <c r="BG1318" s="3"/>
      <c r="BH1318" s="3"/>
      <c r="BI1318" s="3"/>
    </row>
    <row r="1319" ht="12.75" customHeight="1">
      <c r="A1319" s="1"/>
      <c r="B1319" s="1"/>
      <c r="C1319" s="3"/>
      <c r="D1319" s="3"/>
      <c r="E1319" s="3"/>
      <c r="F1319" s="3"/>
      <c r="G1319" s="3"/>
      <c r="H1319" s="193"/>
      <c r="I1319" s="163"/>
      <c r="J1319" s="3"/>
      <c r="K1319" s="5"/>
      <c r="L1319" s="6"/>
      <c r="M1319" s="6"/>
      <c r="N1319" s="232"/>
      <c r="O1319" s="285"/>
      <c r="P1319" s="65"/>
      <c r="Q1319" s="65"/>
      <c r="R1319" s="65"/>
      <c r="S1319" s="65"/>
      <c r="T1319" s="65"/>
      <c r="U1319" s="65"/>
      <c r="V1319" s="65"/>
      <c r="W1319" s="65"/>
      <c r="X1319" s="65"/>
      <c r="Y1319" s="65"/>
      <c r="Z1319" s="38" t="str">
        <f t="array" ref="Z1319">IFERROR(xlookup(C:C,'Follow up.1'!A:A,'Follow up.1'!AF:AF),"-")</f>
        <v>-</v>
      </c>
      <c r="AA1319" s="6"/>
      <c r="AB1319" s="6"/>
      <c r="AC1319" s="6"/>
      <c r="AD1319" s="6"/>
      <c r="AE1319" s="6"/>
      <c r="AF1319" s="6"/>
      <c r="AG1319" s="6"/>
      <c r="AH1319" s="6"/>
      <c r="AI1319" s="6"/>
      <c r="AJ1319" s="6"/>
      <c r="AK1319" s="6"/>
      <c r="AL1319" s="6"/>
      <c r="AM1319" s="6"/>
      <c r="AN1319" s="39" t="str">
        <f t="array" ref="AN1319">IFNA(TEXT(XLOOKUP(C:C,'Follow up.2'!B:B,'Follow up.2'!AF:AF), "mm/yyyy"), "-")</f>
        <v>-</v>
      </c>
      <c r="AO1319" s="6"/>
      <c r="AP1319" s="3"/>
      <c r="AQ1319" s="3"/>
      <c r="AR1319" s="3"/>
      <c r="AS1319" s="3"/>
      <c r="AT1319" s="3"/>
      <c r="AU1319" s="3"/>
      <c r="AV1319" s="3"/>
      <c r="AW1319" s="3"/>
      <c r="AX1319" s="3"/>
      <c r="AY1319" s="3"/>
      <c r="AZ1319" s="3"/>
      <c r="BA1319" s="3"/>
      <c r="BB1319" s="3"/>
      <c r="BC1319" s="3"/>
      <c r="BD1319" s="3"/>
      <c r="BE1319" s="3"/>
      <c r="BF1319" s="3"/>
      <c r="BG1319" s="3"/>
      <c r="BH1319" s="3"/>
      <c r="BI1319" s="3"/>
    </row>
    <row r="1320" ht="12.75" customHeight="1">
      <c r="A1320" s="1"/>
      <c r="B1320" s="1"/>
      <c r="C1320" s="3"/>
      <c r="D1320" s="3"/>
      <c r="E1320" s="3"/>
      <c r="F1320" s="3"/>
      <c r="G1320" s="3"/>
      <c r="H1320" s="193"/>
      <c r="I1320" s="163"/>
      <c r="J1320" s="3"/>
      <c r="K1320" s="5"/>
      <c r="L1320" s="6"/>
      <c r="M1320" s="6"/>
      <c r="N1320" s="232"/>
      <c r="O1320" s="285"/>
      <c r="P1320" s="65"/>
      <c r="Q1320" s="65"/>
      <c r="R1320" s="65"/>
      <c r="S1320" s="65"/>
      <c r="T1320" s="65"/>
      <c r="U1320" s="65"/>
      <c r="V1320" s="65"/>
      <c r="W1320" s="65"/>
      <c r="X1320" s="65"/>
      <c r="Y1320" s="65"/>
      <c r="Z1320" s="38" t="str">
        <f t="array" ref="Z1320">IFERROR(xlookup(C:C,'Follow up.1'!A:A,'Follow up.1'!AF:AF),"-")</f>
        <v>-</v>
      </c>
      <c r="AA1320" s="6"/>
      <c r="AB1320" s="6"/>
      <c r="AC1320" s="6"/>
      <c r="AD1320" s="6"/>
      <c r="AE1320" s="6"/>
      <c r="AF1320" s="6"/>
      <c r="AG1320" s="6"/>
      <c r="AH1320" s="6"/>
      <c r="AI1320" s="6"/>
      <c r="AJ1320" s="6"/>
      <c r="AK1320" s="6"/>
      <c r="AL1320" s="6"/>
      <c r="AM1320" s="6"/>
      <c r="AN1320" s="39" t="str">
        <f t="array" ref="AN1320">IFNA(TEXT(XLOOKUP(C:C,'Follow up.2'!B:B,'Follow up.2'!AF:AF), "mm/yyyy"), "-")</f>
        <v>-</v>
      </c>
      <c r="AO1320" s="6"/>
      <c r="AP1320" s="3"/>
      <c r="AQ1320" s="3"/>
      <c r="AR1320" s="3"/>
      <c r="AS1320" s="3"/>
      <c r="AT1320" s="3"/>
      <c r="AU1320" s="3"/>
      <c r="AV1320" s="3"/>
      <c r="AW1320" s="3"/>
      <c r="AX1320" s="3"/>
      <c r="AY1320" s="3"/>
      <c r="AZ1320" s="3"/>
      <c r="BA1320" s="3"/>
      <c r="BB1320" s="3"/>
      <c r="BC1320" s="3"/>
      <c r="BD1320" s="3"/>
      <c r="BE1320" s="3"/>
      <c r="BF1320" s="3"/>
      <c r="BG1320" s="3"/>
      <c r="BH1320" s="3"/>
      <c r="BI1320" s="3"/>
    </row>
    <row r="1321" ht="12.75" customHeight="1">
      <c r="A1321" s="1"/>
      <c r="B1321" s="1"/>
      <c r="C1321" s="3"/>
      <c r="D1321" s="3"/>
      <c r="E1321" s="3"/>
      <c r="F1321" s="3"/>
      <c r="G1321" s="3"/>
      <c r="H1321" s="193"/>
      <c r="I1321" s="163"/>
      <c r="J1321" s="3"/>
      <c r="K1321" s="5"/>
      <c r="L1321" s="6"/>
      <c r="M1321" s="6"/>
      <c r="N1321" s="232"/>
      <c r="O1321" s="285"/>
      <c r="P1321" s="65"/>
      <c r="Q1321" s="65"/>
      <c r="R1321" s="65"/>
      <c r="S1321" s="65"/>
      <c r="T1321" s="65"/>
      <c r="U1321" s="65"/>
      <c r="V1321" s="65"/>
      <c r="W1321" s="65"/>
      <c r="X1321" s="65"/>
      <c r="Y1321" s="65"/>
      <c r="Z1321" s="38" t="str">
        <f t="array" ref="Z1321">IFERROR(xlookup(C:C,'Follow up.1'!A:A,'Follow up.1'!AF:AF),"-")</f>
        <v>-</v>
      </c>
      <c r="AA1321" s="6"/>
      <c r="AB1321" s="6"/>
      <c r="AC1321" s="6"/>
      <c r="AD1321" s="6"/>
      <c r="AE1321" s="6"/>
      <c r="AF1321" s="6"/>
      <c r="AG1321" s="6"/>
      <c r="AH1321" s="6"/>
      <c r="AI1321" s="6"/>
      <c r="AJ1321" s="6"/>
      <c r="AK1321" s="6"/>
      <c r="AL1321" s="6"/>
      <c r="AM1321" s="6"/>
      <c r="AN1321" s="39" t="str">
        <f t="array" ref="AN1321">IFNA(TEXT(XLOOKUP(C:C,'Follow up.2'!B:B,'Follow up.2'!AF:AF), "mm/yyyy"), "-")</f>
        <v>-</v>
      </c>
      <c r="AO1321" s="6"/>
      <c r="AP1321" s="3"/>
      <c r="AQ1321" s="3"/>
      <c r="AR1321" s="3"/>
      <c r="AS1321" s="3"/>
      <c r="AT1321" s="3"/>
      <c r="AU1321" s="3"/>
      <c r="AV1321" s="3"/>
      <c r="AW1321" s="3"/>
      <c r="AX1321" s="3"/>
      <c r="AY1321" s="3"/>
      <c r="AZ1321" s="3"/>
      <c r="BA1321" s="3"/>
      <c r="BB1321" s="3"/>
      <c r="BC1321" s="3"/>
      <c r="BD1321" s="3"/>
      <c r="BE1321" s="3"/>
      <c r="BF1321" s="3"/>
      <c r="BG1321" s="3"/>
      <c r="BH1321" s="3"/>
      <c r="BI1321" s="3"/>
    </row>
    <row r="1322" ht="12.75" customHeight="1">
      <c r="A1322" s="1"/>
      <c r="B1322" s="1"/>
      <c r="C1322" s="3"/>
      <c r="D1322" s="3"/>
      <c r="E1322" s="3"/>
      <c r="F1322" s="3"/>
      <c r="G1322" s="3"/>
      <c r="H1322" s="193"/>
      <c r="I1322" s="163"/>
      <c r="J1322" s="3"/>
      <c r="K1322" s="5"/>
      <c r="L1322" s="6"/>
      <c r="M1322" s="6"/>
      <c r="N1322" s="232"/>
      <c r="O1322" s="285"/>
      <c r="P1322" s="65"/>
      <c r="Q1322" s="65"/>
      <c r="R1322" s="65"/>
      <c r="S1322" s="65"/>
      <c r="T1322" s="65"/>
      <c r="U1322" s="65"/>
      <c r="V1322" s="65"/>
      <c r="W1322" s="65"/>
      <c r="X1322" s="65"/>
      <c r="Y1322" s="65"/>
      <c r="Z1322" s="38" t="str">
        <f t="array" ref="Z1322">IFERROR(xlookup(C:C,'Follow up.1'!A:A,'Follow up.1'!AF:AF),"-")</f>
        <v>-</v>
      </c>
      <c r="AA1322" s="6"/>
      <c r="AB1322" s="6"/>
      <c r="AC1322" s="6"/>
      <c r="AD1322" s="6"/>
      <c r="AE1322" s="6"/>
      <c r="AF1322" s="6"/>
      <c r="AG1322" s="6"/>
      <c r="AH1322" s="6"/>
      <c r="AI1322" s="6"/>
      <c r="AJ1322" s="6"/>
      <c r="AK1322" s="6"/>
      <c r="AL1322" s="6"/>
      <c r="AM1322" s="6"/>
      <c r="AN1322" s="39" t="str">
        <f t="array" ref="AN1322">IFNA(TEXT(XLOOKUP(C:C,'Follow up.2'!B:B,'Follow up.2'!AF:AF), "mm/yyyy"), "-")</f>
        <v>-</v>
      </c>
      <c r="AO1322" s="6"/>
      <c r="AP1322" s="3"/>
      <c r="AQ1322" s="3"/>
      <c r="AR1322" s="3"/>
      <c r="AS1322" s="3"/>
      <c r="AT1322" s="3"/>
      <c r="AU1322" s="3"/>
      <c r="AV1322" s="3"/>
      <c r="AW1322" s="3"/>
      <c r="AX1322" s="3"/>
      <c r="AY1322" s="3"/>
      <c r="AZ1322" s="3"/>
      <c r="BA1322" s="3"/>
      <c r="BB1322" s="3"/>
      <c r="BC1322" s="3"/>
      <c r="BD1322" s="3"/>
      <c r="BE1322" s="3"/>
      <c r="BF1322" s="3"/>
      <c r="BG1322" s="3"/>
      <c r="BH1322" s="3"/>
      <c r="BI1322" s="3"/>
    </row>
    <row r="1323" ht="12.75" customHeight="1">
      <c r="A1323" s="1"/>
      <c r="B1323" s="1"/>
      <c r="C1323" s="3"/>
      <c r="D1323" s="3"/>
      <c r="E1323" s="3"/>
      <c r="F1323" s="3"/>
      <c r="G1323" s="3"/>
      <c r="H1323" s="193"/>
      <c r="I1323" s="163"/>
      <c r="J1323" s="3"/>
      <c r="K1323" s="5"/>
      <c r="L1323" s="6"/>
      <c r="M1323" s="6"/>
      <c r="N1323" s="232"/>
      <c r="O1323" s="285"/>
      <c r="P1323" s="65"/>
      <c r="Q1323" s="65"/>
      <c r="R1323" s="65"/>
      <c r="S1323" s="65"/>
      <c r="T1323" s="65"/>
      <c r="U1323" s="65"/>
      <c r="V1323" s="65"/>
      <c r="W1323" s="65"/>
      <c r="X1323" s="65"/>
      <c r="Y1323" s="65"/>
      <c r="Z1323" s="38" t="str">
        <f t="array" ref="Z1323">IFERROR(xlookup(C:C,'Follow up.1'!A:A,'Follow up.1'!AF:AF),"-")</f>
        <v>-</v>
      </c>
      <c r="AA1323" s="6"/>
      <c r="AB1323" s="6"/>
      <c r="AC1323" s="6"/>
      <c r="AD1323" s="6"/>
      <c r="AE1323" s="6"/>
      <c r="AF1323" s="6"/>
      <c r="AG1323" s="6"/>
      <c r="AH1323" s="6"/>
      <c r="AI1323" s="6"/>
      <c r="AJ1323" s="6"/>
      <c r="AK1323" s="6"/>
      <c r="AL1323" s="6"/>
      <c r="AM1323" s="6"/>
      <c r="AN1323" s="39" t="str">
        <f t="array" ref="AN1323">IFNA(TEXT(XLOOKUP(C:C,'Follow up.2'!B:B,'Follow up.2'!AF:AF), "mm/yyyy"), "-")</f>
        <v>-</v>
      </c>
      <c r="AO1323" s="6"/>
      <c r="AP1323" s="3"/>
      <c r="AQ1323" s="3"/>
      <c r="AR1323" s="3"/>
      <c r="AS1323" s="3"/>
      <c r="AT1323" s="3"/>
      <c r="AU1323" s="3"/>
      <c r="AV1323" s="3"/>
      <c r="AW1323" s="3"/>
      <c r="AX1323" s="3"/>
      <c r="AY1323" s="3"/>
      <c r="AZ1323" s="3"/>
      <c r="BA1323" s="3"/>
      <c r="BB1323" s="3"/>
      <c r="BC1323" s="3"/>
      <c r="BD1323" s="3"/>
      <c r="BE1323" s="3"/>
      <c r="BF1323" s="3"/>
      <c r="BG1323" s="3"/>
      <c r="BH1323" s="3"/>
      <c r="BI1323" s="3"/>
    </row>
    <row r="1324" ht="12.75" customHeight="1">
      <c r="A1324" s="1"/>
      <c r="B1324" s="1"/>
      <c r="C1324" s="3"/>
      <c r="D1324" s="3"/>
      <c r="E1324" s="3"/>
      <c r="F1324" s="3"/>
      <c r="G1324" s="3"/>
      <c r="H1324" s="193"/>
      <c r="I1324" s="163"/>
      <c r="J1324" s="3"/>
      <c r="K1324" s="5"/>
      <c r="L1324" s="6"/>
      <c r="M1324" s="6"/>
      <c r="N1324" s="232"/>
      <c r="O1324" s="285"/>
      <c r="P1324" s="65"/>
      <c r="Q1324" s="65"/>
      <c r="R1324" s="65"/>
      <c r="S1324" s="65"/>
      <c r="T1324" s="65"/>
      <c r="U1324" s="65"/>
      <c r="V1324" s="65"/>
      <c r="W1324" s="65"/>
      <c r="X1324" s="65"/>
      <c r="Y1324" s="65"/>
      <c r="Z1324" s="38" t="str">
        <f t="array" ref="Z1324">IFERROR(xlookup(C:C,'Follow up.1'!A:A,'Follow up.1'!AF:AF),"-")</f>
        <v>-</v>
      </c>
      <c r="AA1324" s="6"/>
      <c r="AB1324" s="6"/>
      <c r="AC1324" s="6"/>
      <c r="AD1324" s="6"/>
      <c r="AE1324" s="6"/>
      <c r="AF1324" s="6"/>
      <c r="AG1324" s="6"/>
      <c r="AH1324" s="6"/>
      <c r="AI1324" s="6"/>
      <c r="AJ1324" s="6"/>
      <c r="AK1324" s="6"/>
      <c r="AL1324" s="6"/>
      <c r="AM1324" s="6"/>
      <c r="AN1324" s="39" t="str">
        <f t="array" ref="AN1324">IFNA(TEXT(XLOOKUP(C:C,'Follow up.2'!B:B,'Follow up.2'!AF:AF), "mm/yyyy"), "-")</f>
        <v>-</v>
      </c>
      <c r="AO1324" s="6"/>
      <c r="AP1324" s="3"/>
      <c r="AQ1324" s="3"/>
      <c r="AR1324" s="3"/>
      <c r="AS1324" s="3"/>
      <c r="AT1324" s="3"/>
      <c r="AU1324" s="3"/>
      <c r="AV1324" s="3"/>
      <c r="AW1324" s="3"/>
      <c r="AX1324" s="3"/>
      <c r="AY1324" s="3"/>
      <c r="AZ1324" s="3"/>
      <c r="BA1324" s="3"/>
      <c r="BB1324" s="3"/>
      <c r="BC1324" s="3"/>
      <c r="BD1324" s="3"/>
      <c r="BE1324" s="3"/>
      <c r="BF1324" s="3"/>
      <c r="BG1324" s="3"/>
      <c r="BH1324" s="3"/>
      <c r="BI1324" s="3"/>
    </row>
    <row r="1325" ht="12.75" customHeight="1">
      <c r="A1325" s="294"/>
      <c r="B1325" s="294"/>
      <c r="C1325" s="3"/>
      <c r="D1325" s="3"/>
      <c r="E1325" s="3"/>
      <c r="F1325" s="3"/>
      <c r="G1325" s="3"/>
      <c r="H1325" s="193"/>
      <c r="I1325" s="163"/>
      <c r="J1325" s="3"/>
      <c r="K1325" s="5"/>
      <c r="L1325" s="6"/>
      <c r="M1325" s="6"/>
      <c r="N1325" s="232"/>
      <c r="O1325" s="285"/>
      <c r="P1325" s="65"/>
      <c r="Q1325" s="65"/>
      <c r="R1325" s="65"/>
      <c r="S1325" s="65"/>
      <c r="T1325" s="65"/>
      <c r="U1325" s="65"/>
      <c r="V1325" s="65"/>
      <c r="W1325" s="65"/>
      <c r="X1325" s="65"/>
      <c r="Y1325" s="65"/>
      <c r="Z1325" s="38" t="str">
        <f t="array" ref="Z1325">IFERROR(xlookup(C:C,'Follow up.1'!A:A,'Follow up.1'!AF:AF),"-")</f>
        <v>-</v>
      </c>
      <c r="AA1325" s="6"/>
      <c r="AB1325" s="6"/>
      <c r="AC1325" s="6"/>
      <c r="AD1325" s="6"/>
      <c r="AE1325" s="6"/>
      <c r="AF1325" s="6"/>
      <c r="AG1325" s="6"/>
      <c r="AH1325" s="6"/>
      <c r="AI1325" s="6"/>
      <c r="AJ1325" s="6"/>
      <c r="AK1325" s="6"/>
      <c r="AL1325" s="6"/>
      <c r="AM1325" s="6"/>
      <c r="AN1325" s="39" t="str">
        <f t="array" ref="AN1325">IFNA(TEXT(XLOOKUP(C:C,'Follow up.2'!B:B,'Follow up.2'!AF:AF), "mm/yyyy"), "-")</f>
        <v>-</v>
      </c>
      <c r="AO1325" s="6"/>
      <c r="AP1325" s="3"/>
      <c r="AQ1325" s="3"/>
      <c r="AR1325" s="3"/>
      <c r="AS1325" s="3"/>
      <c r="AT1325" s="3"/>
      <c r="AU1325" s="3"/>
      <c r="AV1325" s="3"/>
      <c r="AW1325" s="3"/>
      <c r="AX1325" s="3"/>
      <c r="AY1325" s="3"/>
      <c r="AZ1325" s="3"/>
      <c r="BA1325" s="3"/>
      <c r="BB1325" s="3"/>
      <c r="BC1325" s="3"/>
      <c r="BD1325" s="3"/>
      <c r="BE1325" s="3"/>
      <c r="BF1325" s="3"/>
      <c r="BG1325" s="3"/>
      <c r="BH1325" s="3"/>
      <c r="BI1325" s="3"/>
    </row>
    <row r="1326" ht="12.75" customHeight="1">
      <c r="A1326" s="294"/>
      <c r="B1326" s="294"/>
      <c r="C1326" s="3"/>
      <c r="D1326" s="3"/>
      <c r="E1326" s="3"/>
      <c r="F1326" s="3"/>
      <c r="G1326" s="3"/>
      <c r="H1326" s="193"/>
      <c r="I1326" s="163"/>
      <c r="J1326" s="3"/>
      <c r="K1326" s="5"/>
      <c r="L1326" s="6"/>
      <c r="M1326" s="6"/>
      <c r="N1326" s="232"/>
      <c r="O1326" s="285"/>
      <c r="P1326" s="65"/>
      <c r="Q1326" s="65"/>
      <c r="R1326" s="65"/>
      <c r="S1326" s="65"/>
      <c r="T1326" s="65"/>
      <c r="U1326" s="65"/>
      <c r="V1326" s="65"/>
      <c r="W1326" s="65"/>
      <c r="X1326" s="65"/>
      <c r="Y1326" s="65"/>
      <c r="Z1326" s="38" t="str">
        <f t="array" ref="Z1326">IFERROR(xlookup(C:C,'Follow up.1'!A:A,'Follow up.1'!AF:AF),"-")</f>
        <v>-</v>
      </c>
      <c r="AA1326" s="6"/>
      <c r="AB1326" s="6"/>
      <c r="AC1326" s="6"/>
      <c r="AD1326" s="6"/>
      <c r="AE1326" s="6"/>
      <c r="AF1326" s="6"/>
      <c r="AG1326" s="6"/>
      <c r="AH1326" s="6"/>
      <c r="AI1326" s="6"/>
      <c r="AJ1326" s="6"/>
      <c r="AK1326" s="6"/>
      <c r="AL1326" s="6"/>
      <c r="AM1326" s="6"/>
      <c r="AN1326" s="39" t="str">
        <f t="array" ref="AN1326">IFNA(TEXT(XLOOKUP(C:C,'Follow up.2'!B:B,'Follow up.2'!AF:AF), "mm/yyyy"), "-")</f>
        <v>-</v>
      </c>
      <c r="AO1326" s="6"/>
      <c r="AP1326" s="3"/>
      <c r="AQ1326" s="3"/>
      <c r="AR1326" s="3"/>
      <c r="AS1326" s="3"/>
      <c r="AT1326" s="3"/>
      <c r="AU1326" s="3"/>
      <c r="AV1326" s="3"/>
      <c r="AW1326" s="3"/>
      <c r="AX1326" s="3"/>
      <c r="AY1326" s="3"/>
      <c r="AZ1326" s="3"/>
      <c r="BA1326" s="3"/>
      <c r="BB1326" s="3"/>
      <c r="BC1326" s="3"/>
      <c r="BD1326" s="3"/>
      <c r="BE1326" s="3"/>
      <c r="BF1326" s="3"/>
      <c r="BG1326" s="3"/>
      <c r="BH1326" s="3"/>
      <c r="BI1326" s="3"/>
    </row>
    <row r="1327" ht="12.75" customHeight="1">
      <c r="A1327" s="294"/>
      <c r="B1327" s="294"/>
      <c r="C1327" s="3"/>
      <c r="D1327" s="3"/>
      <c r="E1327" s="3"/>
      <c r="F1327" s="3"/>
      <c r="G1327" s="3"/>
      <c r="H1327" s="193"/>
      <c r="I1327" s="163"/>
      <c r="J1327" s="3"/>
      <c r="K1327" s="5"/>
      <c r="L1327" s="6"/>
      <c r="M1327" s="6"/>
      <c r="N1327" s="232"/>
      <c r="O1327" s="285"/>
      <c r="P1327" s="65"/>
      <c r="Q1327" s="65"/>
      <c r="R1327" s="65"/>
      <c r="S1327" s="65"/>
      <c r="T1327" s="65"/>
      <c r="U1327" s="65"/>
      <c r="V1327" s="65"/>
      <c r="W1327" s="65"/>
      <c r="X1327" s="65"/>
      <c r="Y1327" s="65"/>
      <c r="Z1327" s="38" t="str">
        <f t="array" ref="Z1327">IFERROR(xlookup(C:C,'Follow up.1'!A:A,'Follow up.1'!AF:AF),"-")</f>
        <v>-</v>
      </c>
      <c r="AA1327" s="6"/>
      <c r="AB1327" s="6"/>
      <c r="AC1327" s="6"/>
      <c r="AD1327" s="6"/>
      <c r="AE1327" s="6"/>
      <c r="AF1327" s="6"/>
      <c r="AG1327" s="6"/>
      <c r="AH1327" s="6"/>
      <c r="AI1327" s="6"/>
      <c r="AJ1327" s="6"/>
      <c r="AK1327" s="6"/>
      <c r="AL1327" s="6"/>
      <c r="AM1327" s="6"/>
      <c r="AN1327" s="39" t="str">
        <f t="array" ref="AN1327">IFNA(TEXT(XLOOKUP(C:C,'Follow up.2'!B:B,'Follow up.2'!AF:AF), "mm/yyyy"), "-")</f>
        <v>-</v>
      </c>
      <c r="AO1327" s="6"/>
      <c r="AP1327" s="3"/>
      <c r="AQ1327" s="3"/>
      <c r="AR1327" s="3"/>
      <c r="AS1327" s="3"/>
      <c r="AT1327" s="3"/>
      <c r="AU1327" s="3"/>
      <c r="AV1327" s="3"/>
      <c r="AW1327" s="3"/>
      <c r="AX1327" s="3"/>
      <c r="AY1327" s="3"/>
      <c r="AZ1327" s="3"/>
      <c r="BA1327" s="3"/>
      <c r="BB1327" s="3"/>
      <c r="BC1327" s="3"/>
      <c r="BD1327" s="3"/>
      <c r="BE1327" s="3"/>
      <c r="BF1327" s="3"/>
      <c r="BG1327" s="3"/>
      <c r="BH1327" s="3"/>
      <c r="BI1327" s="3"/>
    </row>
    <row r="1328" ht="12.75" customHeight="1">
      <c r="A1328" s="294"/>
      <c r="B1328" s="294"/>
      <c r="C1328" s="3"/>
      <c r="D1328" s="3"/>
      <c r="E1328" s="3"/>
      <c r="F1328" s="3"/>
      <c r="G1328" s="3"/>
      <c r="H1328" s="193"/>
      <c r="I1328" s="163"/>
      <c r="J1328" s="3"/>
      <c r="K1328" s="5"/>
      <c r="L1328" s="6"/>
      <c r="M1328" s="6"/>
      <c r="N1328" s="232"/>
      <c r="O1328" s="285"/>
      <c r="P1328" s="65"/>
      <c r="Q1328" s="65"/>
      <c r="R1328" s="65"/>
      <c r="S1328" s="65"/>
      <c r="T1328" s="65"/>
      <c r="U1328" s="65"/>
      <c r="V1328" s="65"/>
      <c r="W1328" s="65"/>
      <c r="X1328" s="65"/>
      <c r="Y1328" s="65"/>
      <c r="Z1328" s="38" t="str">
        <f t="array" ref="Z1328">IFERROR(xlookup(C:C,'Follow up.1'!A:A,'Follow up.1'!AF:AF),"-")</f>
        <v>-</v>
      </c>
      <c r="AA1328" s="6"/>
      <c r="AB1328" s="6"/>
      <c r="AC1328" s="6"/>
      <c r="AD1328" s="6"/>
      <c r="AE1328" s="6"/>
      <c r="AF1328" s="6"/>
      <c r="AG1328" s="6"/>
      <c r="AH1328" s="6"/>
      <c r="AI1328" s="6"/>
      <c r="AJ1328" s="6"/>
      <c r="AK1328" s="6"/>
      <c r="AL1328" s="6"/>
      <c r="AM1328" s="6"/>
      <c r="AN1328" s="39" t="str">
        <f t="array" ref="AN1328">IFNA(TEXT(XLOOKUP(C:C,'Follow up.2'!B:B,'Follow up.2'!AF:AF), "mm/yyyy"), "-")</f>
        <v>-</v>
      </c>
      <c r="AO1328" s="6"/>
      <c r="AP1328" s="3"/>
      <c r="AQ1328" s="3"/>
      <c r="AR1328" s="3"/>
      <c r="AS1328" s="3"/>
      <c r="AT1328" s="3"/>
      <c r="AU1328" s="3"/>
      <c r="AV1328" s="3"/>
      <c r="AW1328" s="3"/>
      <c r="AX1328" s="3"/>
      <c r="AY1328" s="3"/>
      <c r="AZ1328" s="3"/>
      <c r="BA1328" s="3"/>
      <c r="BB1328" s="3"/>
      <c r="BC1328" s="3"/>
      <c r="BD1328" s="3"/>
      <c r="BE1328" s="3"/>
      <c r="BF1328" s="3"/>
      <c r="BG1328" s="3"/>
      <c r="BH1328" s="3"/>
      <c r="BI1328" s="3"/>
    </row>
    <row r="1329" ht="12.75" customHeight="1">
      <c r="A1329" s="294"/>
      <c r="B1329" s="294"/>
      <c r="C1329" s="3"/>
      <c r="D1329" s="3"/>
      <c r="E1329" s="3"/>
      <c r="F1329" s="3"/>
      <c r="G1329" s="3"/>
      <c r="H1329" s="193"/>
      <c r="I1329" s="163"/>
      <c r="J1329" s="3"/>
      <c r="K1329" s="5"/>
      <c r="L1329" s="6"/>
      <c r="M1329" s="6"/>
      <c r="N1329" s="232"/>
      <c r="O1329" s="285"/>
      <c r="P1329" s="65"/>
      <c r="Q1329" s="65"/>
      <c r="R1329" s="65"/>
      <c r="S1329" s="65"/>
      <c r="T1329" s="65"/>
      <c r="U1329" s="65"/>
      <c r="V1329" s="65"/>
      <c r="W1329" s="65"/>
      <c r="X1329" s="65"/>
      <c r="Y1329" s="65"/>
      <c r="Z1329" s="38" t="str">
        <f t="array" ref="Z1329">IFERROR(xlookup(C:C,'Follow up.1'!A:A,'Follow up.1'!AF:AF),"-")</f>
        <v>-</v>
      </c>
      <c r="AA1329" s="6"/>
      <c r="AB1329" s="6"/>
      <c r="AC1329" s="6"/>
      <c r="AD1329" s="6"/>
      <c r="AE1329" s="6"/>
      <c r="AF1329" s="6"/>
      <c r="AG1329" s="6"/>
      <c r="AH1329" s="6"/>
      <c r="AI1329" s="6"/>
      <c r="AJ1329" s="6"/>
      <c r="AK1329" s="6"/>
      <c r="AL1329" s="6"/>
      <c r="AM1329" s="6"/>
      <c r="AN1329" s="39" t="str">
        <f t="array" ref="AN1329">IFNA(TEXT(XLOOKUP(C:C,'Follow up.2'!B:B,'Follow up.2'!AF:AF), "mm/yyyy"), "-")</f>
        <v>-</v>
      </c>
      <c r="AO1329" s="6"/>
      <c r="AP1329" s="3"/>
      <c r="AQ1329" s="3"/>
      <c r="AR1329" s="3"/>
      <c r="AS1329" s="3"/>
      <c r="AT1329" s="3"/>
      <c r="AU1329" s="3"/>
      <c r="AV1329" s="3"/>
      <c r="AW1329" s="3"/>
      <c r="AX1329" s="3"/>
      <c r="AY1329" s="3"/>
      <c r="AZ1329" s="3"/>
      <c r="BA1329" s="3"/>
      <c r="BB1329" s="3"/>
      <c r="BC1329" s="3"/>
      <c r="BD1329" s="3"/>
      <c r="BE1329" s="3"/>
      <c r="BF1329" s="3"/>
      <c r="BG1329" s="3"/>
      <c r="BH1329" s="3"/>
      <c r="BI1329" s="3"/>
    </row>
    <row r="1330" ht="12.75" customHeight="1">
      <c r="A1330" s="294"/>
      <c r="B1330" s="294"/>
      <c r="C1330" s="3"/>
      <c r="D1330" s="3"/>
      <c r="E1330" s="3"/>
      <c r="F1330" s="3"/>
      <c r="G1330" s="3"/>
      <c r="H1330" s="193"/>
      <c r="I1330" s="163"/>
      <c r="J1330" s="3"/>
      <c r="K1330" s="5"/>
      <c r="L1330" s="6"/>
      <c r="M1330" s="6"/>
      <c r="N1330" s="232"/>
      <c r="O1330" s="285"/>
      <c r="P1330" s="65"/>
      <c r="Q1330" s="65"/>
      <c r="R1330" s="65"/>
      <c r="S1330" s="65"/>
      <c r="T1330" s="65"/>
      <c r="U1330" s="65"/>
      <c r="V1330" s="65"/>
      <c r="W1330" s="65"/>
      <c r="X1330" s="65"/>
      <c r="Y1330" s="65"/>
      <c r="Z1330" s="38" t="str">
        <f t="array" ref="Z1330">IFERROR(xlookup(C:C,'Follow up.1'!A:A,'Follow up.1'!AF:AF),"-")</f>
        <v>-</v>
      </c>
      <c r="AA1330" s="6"/>
      <c r="AB1330" s="6"/>
      <c r="AC1330" s="6"/>
      <c r="AD1330" s="6"/>
      <c r="AE1330" s="6"/>
      <c r="AF1330" s="6"/>
      <c r="AG1330" s="6"/>
      <c r="AH1330" s="6"/>
      <c r="AI1330" s="6"/>
      <c r="AJ1330" s="6"/>
      <c r="AK1330" s="6"/>
      <c r="AL1330" s="6"/>
      <c r="AM1330" s="6"/>
      <c r="AN1330" s="39" t="str">
        <f t="array" ref="AN1330">IFNA(TEXT(XLOOKUP(C:C,'Follow up.2'!B:B,'Follow up.2'!AF:AF), "mm/yyyy"), "-")</f>
        <v>-</v>
      </c>
      <c r="AO1330" s="6"/>
      <c r="AP1330" s="3"/>
      <c r="AQ1330" s="3"/>
      <c r="AR1330" s="3"/>
      <c r="AS1330" s="3"/>
      <c r="AT1330" s="3"/>
      <c r="AU1330" s="3"/>
      <c r="AV1330" s="3"/>
      <c r="AW1330" s="3"/>
      <c r="AX1330" s="3"/>
      <c r="AY1330" s="3"/>
      <c r="AZ1330" s="3"/>
      <c r="BA1330" s="3"/>
      <c r="BB1330" s="3"/>
      <c r="BC1330" s="3"/>
      <c r="BD1330" s="3"/>
      <c r="BE1330" s="3"/>
      <c r="BF1330" s="3"/>
      <c r="BG1330" s="3"/>
      <c r="BH1330" s="3"/>
      <c r="BI1330" s="3"/>
    </row>
    <row r="1331" ht="12.75" customHeight="1">
      <c r="A1331" s="294"/>
      <c r="B1331" s="294"/>
      <c r="C1331" s="3"/>
      <c r="D1331" s="3"/>
      <c r="E1331" s="3"/>
      <c r="F1331" s="3"/>
      <c r="G1331" s="3"/>
      <c r="H1331" s="193"/>
      <c r="I1331" s="163"/>
      <c r="J1331" s="3"/>
      <c r="K1331" s="5"/>
      <c r="L1331" s="6"/>
      <c r="M1331" s="6"/>
      <c r="N1331" s="232"/>
      <c r="O1331" s="285"/>
      <c r="P1331" s="65"/>
      <c r="Q1331" s="65"/>
      <c r="R1331" s="65"/>
      <c r="S1331" s="65"/>
      <c r="T1331" s="65"/>
      <c r="U1331" s="65"/>
      <c r="V1331" s="65"/>
      <c r="W1331" s="65"/>
      <c r="X1331" s="65"/>
      <c r="Y1331" s="65"/>
      <c r="Z1331" s="38" t="str">
        <f t="array" ref="Z1331">IFERROR(xlookup(C:C,'Follow up.1'!A:A,'Follow up.1'!AF:AF),"-")</f>
        <v>-</v>
      </c>
      <c r="AA1331" s="6"/>
      <c r="AB1331" s="6"/>
      <c r="AC1331" s="6"/>
      <c r="AD1331" s="6"/>
      <c r="AE1331" s="6"/>
      <c r="AF1331" s="6"/>
      <c r="AG1331" s="6"/>
      <c r="AH1331" s="6"/>
      <c r="AI1331" s="6"/>
      <c r="AJ1331" s="6"/>
      <c r="AK1331" s="6"/>
      <c r="AL1331" s="6"/>
      <c r="AM1331" s="6"/>
      <c r="AN1331" s="39" t="str">
        <f t="array" ref="AN1331">IFNA(TEXT(XLOOKUP(C:C,'Follow up.2'!B:B,'Follow up.2'!AF:AF), "mm/yyyy"), "-")</f>
        <v>-</v>
      </c>
      <c r="AO1331" s="6"/>
      <c r="AP1331" s="3"/>
      <c r="AQ1331" s="3"/>
      <c r="AR1331" s="3"/>
      <c r="AS1331" s="3"/>
      <c r="AT1331" s="3"/>
      <c r="AU1331" s="3"/>
      <c r="AV1331" s="3"/>
      <c r="AW1331" s="3"/>
      <c r="AX1331" s="3"/>
      <c r="AY1331" s="3"/>
      <c r="AZ1331" s="3"/>
      <c r="BA1331" s="3"/>
      <c r="BB1331" s="3"/>
      <c r="BC1331" s="3"/>
      <c r="BD1331" s="3"/>
      <c r="BE1331" s="3"/>
      <c r="BF1331" s="3"/>
      <c r="BG1331" s="3"/>
      <c r="BH1331" s="3"/>
      <c r="BI1331" s="3"/>
    </row>
    <row r="1332" ht="12.75" customHeight="1">
      <c r="A1332" s="294"/>
      <c r="B1332" s="294"/>
      <c r="C1332" s="3"/>
      <c r="D1332" s="3"/>
      <c r="E1332" s="3"/>
      <c r="F1332" s="3"/>
      <c r="G1332" s="3"/>
      <c r="H1332" s="193"/>
      <c r="I1332" s="163"/>
      <c r="J1332" s="3"/>
      <c r="K1332" s="5"/>
      <c r="L1332" s="6"/>
      <c r="M1332" s="6"/>
      <c r="N1332" s="232"/>
      <c r="O1332" s="285"/>
      <c r="P1332" s="65"/>
      <c r="Q1332" s="65"/>
      <c r="R1332" s="65"/>
      <c r="S1332" s="65"/>
      <c r="T1332" s="65"/>
      <c r="U1332" s="65"/>
      <c r="V1332" s="65"/>
      <c r="W1332" s="65"/>
      <c r="X1332" s="65"/>
      <c r="Y1332" s="65"/>
      <c r="Z1332" s="38" t="str">
        <f t="array" ref="Z1332">IFERROR(xlookup(C:C,'Follow up.1'!A:A,'Follow up.1'!AF:AF),"-")</f>
        <v>-</v>
      </c>
      <c r="AA1332" s="6"/>
      <c r="AB1332" s="6"/>
      <c r="AC1332" s="6"/>
      <c r="AD1332" s="6"/>
      <c r="AE1332" s="6"/>
      <c r="AF1332" s="6"/>
      <c r="AG1332" s="6"/>
      <c r="AH1332" s="6"/>
      <c r="AI1332" s="6"/>
      <c r="AJ1332" s="6"/>
      <c r="AK1332" s="6"/>
      <c r="AL1332" s="6"/>
      <c r="AM1332" s="6"/>
      <c r="AN1332" s="39" t="str">
        <f t="array" ref="AN1332">IFNA(TEXT(XLOOKUP(C:C,'Follow up.2'!B:B,'Follow up.2'!AF:AF), "mm/yyyy"), "-")</f>
        <v>-</v>
      </c>
      <c r="AO1332" s="6"/>
      <c r="AP1332" s="3"/>
      <c r="AQ1332" s="3"/>
      <c r="AR1332" s="3"/>
      <c r="AS1332" s="3"/>
      <c r="AT1332" s="3"/>
      <c r="AU1332" s="3"/>
      <c r="AV1332" s="3"/>
      <c r="AW1332" s="3"/>
      <c r="AX1332" s="3"/>
      <c r="AY1332" s="3"/>
      <c r="AZ1332" s="3"/>
      <c r="BA1332" s="3"/>
      <c r="BB1332" s="3"/>
      <c r="BC1332" s="3"/>
      <c r="BD1332" s="3"/>
      <c r="BE1332" s="3"/>
      <c r="BF1332" s="3"/>
      <c r="BG1332" s="3"/>
      <c r="BH1332" s="3"/>
      <c r="BI1332" s="3"/>
    </row>
    <row r="1333" ht="12.75" customHeight="1">
      <c r="A1333" s="294"/>
      <c r="B1333" s="294"/>
      <c r="C1333" s="3"/>
      <c r="D1333" s="3"/>
      <c r="E1333" s="3"/>
      <c r="F1333" s="3"/>
      <c r="G1333" s="3"/>
      <c r="H1333" s="193"/>
      <c r="I1333" s="163"/>
      <c r="J1333" s="3"/>
      <c r="K1333" s="5"/>
      <c r="L1333" s="6"/>
      <c r="M1333" s="6"/>
      <c r="N1333" s="232"/>
      <c r="O1333" s="285"/>
      <c r="P1333" s="65"/>
      <c r="Q1333" s="65"/>
      <c r="R1333" s="65"/>
      <c r="S1333" s="65"/>
      <c r="T1333" s="65"/>
      <c r="U1333" s="65"/>
      <c r="V1333" s="65"/>
      <c r="W1333" s="65"/>
      <c r="X1333" s="65"/>
      <c r="Y1333" s="65"/>
      <c r="Z1333" s="38" t="str">
        <f t="array" ref="Z1333">IFERROR(xlookup(C:C,'Follow up.1'!A:A,'Follow up.1'!AF:AF),"-")</f>
        <v>-</v>
      </c>
      <c r="AA1333" s="6"/>
      <c r="AB1333" s="6"/>
      <c r="AC1333" s="6"/>
      <c r="AD1333" s="6"/>
      <c r="AE1333" s="6"/>
      <c r="AF1333" s="6"/>
      <c r="AG1333" s="6"/>
      <c r="AH1333" s="6"/>
      <c r="AI1333" s="6"/>
      <c r="AJ1333" s="6"/>
      <c r="AK1333" s="6"/>
      <c r="AL1333" s="6"/>
      <c r="AM1333" s="6"/>
      <c r="AN1333" s="39" t="str">
        <f t="array" ref="AN1333">IFNA(TEXT(XLOOKUP(C:C,'Follow up.2'!B:B,'Follow up.2'!AF:AF), "mm/yyyy"), "-")</f>
        <v>-</v>
      </c>
      <c r="AO1333" s="6"/>
      <c r="AP1333" s="3"/>
      <c r="AQ1333" s="3"/>
      <c r="AR1333" s="3"/>
      <c r="AS1333" s="3"/>
      <c r="AT1333" s="3"/>
      <c r="AU1333" s="3"/>
      <c r="AV1333" s="3"/>
      <c r="AW1333" s="3"/>
      <c r="AX1333" s="3"/>
      <c r="AY1333" s="3"/>
      <c r="AZ1333" s="3"/>
      <c r="BA1333" s="3"/>
      <c r="BB1333" s="3"/>
      <c r="BC1333" s="3"/>
      <c r="BD1333" s="3"/>
      <c r="BE1333" s="3"/>
      <c r="BF1333" s="3"/>
      <c r="BG1333" s="3"/>
      <c r="BH1333" s="3"/>
      <c r="BI1333" s="3"/>
    </row>
    <row r="1334" ht="12.75" customHeight="1">
      <c r="A1334" s="294"/>
      <c r="B1334" s="294"/>
      <c r="C1334" s="3"/>
      <c r="D1334" s="3"/>
      <c r="E1334" s="3"/>
      <c r="F1334" s="3"/>
      <c r="G1334" s="3"/>
      <c r="H1334" s="193"/>
      <c r="I1334" s="163"/>
      <c r="J1334" s="3"/>
      <c r="K1334" s="5"/>
      <c r="L1334" s="6"/>
      <c r="M1334" s="6"/>
      <c r="N1334" s="291"/>
      <c r="O1334" s="285"/>
      <c r="P1334" s="65"/>
      <c r="Q1334" s="65"/>
      <c r="R1334" s="65"/>
      <c r="S1334" s="65"/>
      <c r="T1334" s="65"/>
      <c r="U1334" s="65"/>
      <c r="V1334" s="65"/>
      <c r="W1334" s="65"/>
      <c r="X1334" s="65"/>
      <c r="Y1334" s="65"/>
      <c r="Z1334" s="38" t="str">
        <f t="array" ref="Z1334">IFERROR(xlookup(C:C,'Follow up.1'!A:A,'Follow up.1'!AF:AF),"-")</f>
        <v>-</v>
      </c>
      <c r="AA1334" s="6"/>
      <c r="AB1334" s="6"/>
      <c r="AC1334" s="6"/>
      <c r="AD1334" s="6"/>
      <c r="AE1334" s="6"/>
      <c r="AF1334" s="6"/>
      <c r="AG1334" s="6"/>
      <c r="AH1334" s="6"/>
      <c r="AI1334" s="6"/>
      <c r="AJ1334" s="6"/>
      <c r="AK1334" s="6"/>
      <c r="AL1334" s="6"/>
      <c r="AM1334" s="6"/>
      <c r="AN1334" s="39" t="str">
        <f t="array" ref="AN1334">IFNA(TEXT(XLOOKUP(C:C,'Follow up.2'!B:B,'Follow up.2'!AF:AF), "mm/yyyy"), "-")</f>
        <v>-</v>
      </c>
      <c r="AO1334" s="6"/>
      <c r="AP1334" s="3"/>
      <c r="AQ1334" s="3"/>
      <c r="AR1334" s="3"/>
      <c r="AS1334" s="3"/>
      <c r="AT1334" s="3"/>
      <c r="AU1334" s="3"/>
      <c r="AV1334" s="3"/>
      <c r="AW1334" s="3"/>
      <c r="AX1334" s="3"/>
      <c r="AY1334" s="3"/>
      <c r="AZ1334" s="3"/>
      <c r="BA1334" s="3"/>
      <c r="BB1334" s="3"/>
      <c r="BC1334" s="3"/>
      <c r="BD1334" s="3"/>
      <c r="BE1334" s="3"/>
      <c r="BF1334" s="3"/>
      <c r="BG1334" s="3"/>
      <c r="BH1334" s="3"/>
      <c r="BI1334" s="3"/>
    </row>
    <row r="1335" ht="12.75" customHeight="1">
      <c r="A1335" s="294"/>
      <c r="B1335" s="294"/>
      <c r="C1335" s="3"/>
      <c r="D1335" s="3"/>
      <c r="E1335" s="3"/>
      <c r="F1335" s="3"/>
      <c r="G1335" s="3"/>
      <c r="H1335" s="193"/>
      <c r="I1335" s="163"/>
      <c r="J1335" s="3"/>
      <c r="K1335" s="5"/>
      <c r="L1335" s="6"/>
      <c r="M1335" s="6"/>
      <c r="N1335" s="291"/>
      <c r="O1335" s="285"/>
      <c r="P1335" s="65"/>
      <c r="Q1335" s="65"/>
      <c r="R1335" s="65"/>
      <c r="S1335" s="65"/>
      <c r="T1335" s="65"/>
      <c r="U1335" s="65"/>
      <c r="V1335" s="65"/>
      <c r="W1335" s="65"/>
      <c r="X1335" s="65"/>
      <c r="Y1335" s="65"/>
      <c r="Z1335" s="38" t="str">
        <f t="array" ref="Z1335">IFERROR(xlookup(C:C,'Follow up.1'!A:A,'Follow up.1'!AF:AF),"-")</f>
        <v>-</v>
      </c>
      <c r="AA1335" s="6"/>
      <c r="AB1335" s="6"/>
      <c r="AC1335" s="6"/>
      <c r="AD1335" s="6"/>
      <c r="AE1335" s="6"/>
      <c r="AF1335" s="6"/>
      <c r="AG1335" s="6"/>
      <c r="AH1335" s="6"/>
      <c r="AI1335" s="6"/>
      <c r="AJ1335" s="6"/>
      <c r="AK1335" s="6"/>
      <c r="AL1335" s="6"/>
      <c r="AM1335" s="6"/>
      <c r="AN1335" s="39" t="str">
        <f t="array" ref="AN1335">IFNA(TEXT(XLOOKUP(C:C,'Follow up.2'!B:B,'Follow up.2'!AF:AF), "mm/yyyy"), "-")</f>
        <v>-</v>
      </c>
      <c r="AO1335" s="6"/>
      <c r="AP1335" s="3"/>
      <c r="AQ1335" s="3"/>
      <c r="AR1335" s="3"/>
      <c r="AS1335" s="3"/>
      <c r="AT1335" s="3"/>
      <c r="AU1335" s="3"/>
      <c r="AV1335" s="3"/>
      <c r="AW1335" s="3"/>
      <c r="AX1335" s="3"/>
      <c r="AY1335" s="3"/>
      <c r="AZ1335" s="3"/>
      <c r="BA1335" s="3"/>
      <c r="BB1335" s="3"/>
      <c r="BC1335" s="3"/>
      <c r="BD1335" s="3"/>
      <c r="BE1335" s="3"/>
      <c r="BF1335" s="3"/>
      <c r="BG1335" s="3"/>
      <c r="BH1335" s="3"/>
      <c r="BI1335" s="3"/>
    </row>
    <row r="1336" ht="12.75" customHeight="1">
      <c r="A1336" s="294"/>
      <c r="B1336" s="294"/>
      <c r="C1336" s="3"/>
      <c r="D1336" s="3"/>
      <c r="E1336" s="3"/>
      <c r="F1336" s="3"/>
      <c r="G1336" s="3"/>
      <c r="H1336" s="193"/>
      <c r="I1336" s="163"/>
      <c r="J1336" s="3"/>
      <c r="K1336" s="5"/>
      <c r="L1336" s="6"/>
      <c r="M1336" s="6"/>
      <c r="N1336" s="291"/>
      <c r="O1336" s="285"/>
      <c r="P1336" s="65"/>
      <c r="Q1336" s="65"/>
      <c r="R1336" s="65"/>
      <c r="S1336" s="65"/>
      <c r="T1336" s="65"/>
      <c r="U1336" s="65"/>
      <c r="V1336" s="65"/>
      <c r="W1336" s="65"/>
      <c r="X1336" s="65"/>
      <c r="Y1336" s="65"/>
      <c r="Z1336" s="38" t="str">
        <f t="array" ref="Z1336">IFERROR(xlookup(C:C,'Follow up.1'!A:A,'Follow up.1'!AF:AF),"-")</f>
        <v>-</v>
      </c>
      <c r="AA1336" s="6"/>
      <c r="AB1336" s="6"/>
      <c r="AC1336" s="6"/>
      <c r="AD1336" s="6"/>
      <c r="AE1336" s="6"/>
      <c r="AF1336" s="6"/>
      <c r="AG1336" s="6"/>
      <c r="AH1336" s="6"/>
      <c r="AI1336" s="6"/>
      <c r="AJ1336" s="6"/>
      <c r="AK1336" s="6"/>
      <c r="AL1336" s="6"/>
      <c r="AM1336" s="6"/>
      <c r="AN1336" s="39" t="str">
        <f t="array" ref="AN1336">IFNA(TEXT(XLOOKUP(C:C,'Follow up.2'!B:B,'Follow up.2'!AF:AF), "mm/yyyy"), "-")</f>
        <v>-</v>
      </c>
      <c r="AO1336" s="6"/>
      <c r="AP1336" s="3"/>
      <c r="AQ1336" s="3"/>
      <c r="AR1336" s="3"/>
      <c r="AS1336" s="3"/>
      <c r="AT1336" s="3"/>
      <c r="AU1336" s="3"/>
      <c r="AV1336" s="3"/>
      <c r="AW1336" s="3"/>
      <c r="AX1336" s="3"/>
      <c r="AY1336" s="3"/>
      <c r="AZ1336" s="3"/>
      <c r="BA1336" s="3"/>
      <c r="BB1336" s="3"/>
      <c r="BC1336" s="3"/>
      <c r="BD1336" s="3"/>
      <c r="BE1336" s="3"/>
      <c r="BF1336" s="3"/>
      <c r="BG1336" s="3"/>
      <c r="BH1336" s="3"/>
      <c r="BI1336" s="3"/>
    </row>
    <row r="1337" ht="12.75" customHeight="1">
      <c r="A1337" s="294"/>
      <c r="B1337" s="294"/>
      <c r="C1337" s="3"/>
      <c r="D1337" s="3"/>
      <c r="E1337" s="3"/>
      <c r="F1337" s="3"/>
      <c r="G1337" s="3"/>
      <c r="H1337" s="193"/>
      <c r="I1337" s="163"/>
      <c r="J1337" s="3"/>
      <c r="K1337" s="5"/>
      <c r="L1337" s="6"/>
      <c r="M1337" s="6"/>
      <c r="N1337" s="291"/>
      <c r="O1337" s="285"/>
      <c r="P1337" s="65"/>
      <c r="Q1337" s="65"/>
      <c r="R1337" s="65"/>
      <c r="S1337" s="65"/>
      <c r="T1337" s="65"/>
      <c r="U1337" s="65"/>
      <c r="V1337" s="65"/>
      <c r="W1337" s="65"/>
      <c r="X1337" s="65"/>
      <c r="Y1337" s="65"/>
      <c r="Z1337" s="38" t="str">
        <f t="array" ref="Z1337">IFERROR(xlookup(C:C,'Follow up.1'!A:A,'Follow up.1'!AF:AF),"-")</f>
        <v>-</v>
      </c>
      <c r="AA1337" s="6"/>
      <c r="AB1337" s="6"/>
      <c r="AC1337" s="6"/>
      <c r="AD1337" s="6"/>
      <c r="AE1337" s="6"/>
      <c r="AF1337" s="6"/>
      <c r="AG1337" s="6"/>
      <c r="AH1337" s="6"/>
      <c r="AI1337" s="6"/>
      <c r="AJ1337" s="6"/>
      <c r="AK1337" s="6"/>
      <c r="AL1337" s="6"/>
      <c r="AM1337" s="6"/>
      <c r="AN1337" s="39" t="str">
        <f t="array" ref="AN1337">IFNA(TEXT(XLOOKUP(C:C,'Follow up.2'!B:B,'Follow up.2'!AF:AF), "mm/yyyy"), "-")</f>
        <v>-</v>
      </c>
      <c r="AO1337" s="6"/>
      <c r="AP1337" s="3"/>
      <c r="AQ1337" s="3"/>
      <c r="AR1337" s="3"/>
      <c r="AS1337" s="3"/>
      <c r="AT1337" s="3"/>
      <c r="AU1337" s="3"/>
      <c r="AV1337" s="3"/>
      <c r="AW1337" s="3"/>
      <c r="AX1337" s="3"/>
      <c r="AY1337" s="3"/>
      <c r="AZ1337" s="3"/>
      <c r="BA1337" s="3"/>
      <c r="BB1337" s="3"/>
      <c r="BC1337" s="3"/>
      <c r="BD1337" s="3"/>
      <c r="BE1337" s="3"/>
      <c r="BF1337" s="3"/>
      <c r="BG1337" s="3"/>
      <c r="BH1337" s="3"/>
      <c r="BI1337" s="3"/>
    </row>
    <row r="1338" ht="12.75" customHeight="1">
      <c r="A1338" s="294"/>
      <c r="B1338" s="294"/>
      <c r="C1338" s="3"/>
      <c r="D1338" s="3"/>
      <c r="E1338" s="3"/>
      <c r="F1338" s="3"/>
      <c r="G1338" s="3"/>
      <c r="H1338" s="193"/>
      <c r="I1338" s="163"/>
      <c r="J1338" s="3"/>
      <c r="K1338" s="5"/>
      <c r="L1338" s="6"/>
      <c r="M1338" s="6"/>
      <c r="N1338" s="291"/>
      <c r="O1338" s="285"/>
      <c r="P1338" s="65"/>
      <c r="Q1338" s="65"/>
      <c r="R1338" s="65"/>
      <c r="S1338" s="65"/>
      <c r="T1338" s="65"/>
      <c r="U1338" s="65"/>
      <c r="V1338" s="65"/>
      <c r="W1338" s="65"/>
      <c r="X1338" s="65"/>
      <c r="Y1338" s="65"/>
      <c r="Z1338" s="38" t="str">
        <f t="array" ref="Z1338">IFERROR(xlookup(C:C,'Follow up.1'!A:A,'Follow up.1'!AF:AF),"-")</f>
        <v>-</v>
      </c>
      <c r="AA1338" s="6"/>
      <c r="AB1338" s="6"/>
      <c r="AC1338" s="6"/>
      <c r="AD1338" s="6"/>
      <c r="AE1338" s="6"/>
      <c r="AF1338" s="6"/>
      <c r="AG1338" s="6"/>
      <c r="AH1338" s="6"/>
      <c r="AI1338" s="6"/>
      <c r="AJ1338" s="6"/>
      <c r="AK1338" s="6"/>
      <c r="AL1338" s="6"/>
      <c r="AM1338" s="6"/>
      <c r="AN1338" s="39" t="str">
        <f t="array" ref="AN1338">IFNA(TEXT(XLOOKUP(C:C,'Follow up.2'!B:B,'Follow up.2'!AF:AF), "mm/yyyy"), "-")</f>
        <v>-</v>
      </c>
      <c r="AO1338" s="6"/>
      <c r="AP1338" s="3"/>
      <c r="AQ1338" s="3"/>
      <c r="AR1338" s="3"/>
      <c r="AS1338" s="3"/>
      <c r="AT1338" s="3"/>
      <c r="AU1338" s="3"/>
      <c r="AV1338" s="3"/>
      <c r="AW1338" s="3"/>
      <c r="AX1338" s="3"/>
      <c r="AY1338" s="3"/>
      <c r="AZ1338" s="3"/>
      <c r="BA1338" s="3"/>
      <c r="BB1338" s="3"/>
      <c r="BC1338" s="3"/>
      <c r="BD1338" s="3"/>
      <c r="BE1338" s="3"/>
      <c r="BF1338" s="3"/>
      <c r="BG1338" s="3"/>
      <c r="BH1338" s="3"/>
      <c r="BI1338" s="3"/>
    </row>
    <row r="1339" ht="12.75" customHeight="1">
      <c r="A1339" s="294"/>
      <c r="B1339" s="294"/>
      <c r="C1339" s="3"/>
      <c r="D1339" s="3"/>
      <c r="E1339" s="3"/>
      <c r="F1339" s="3"/>
      <c r="G1339" s="3"/>
      <c r="H1339" s="193"/>
      <c r="I1339" s="163"/>
      <c r="J1339" s="3"/>
      <c r="K1339" s="5"/>
      <c r="L1339" s="6"/>
      <c r="M1339" s="6"/>
      <c r="N1339" s="291"/>
      <c r="O1339" s="285"/>
      <c r="P1339" s="65"/>
      <c r="Q1339" s="65"/>
      <c r="R1339" s="65"/>
      <c r="S1339" s="65"/>
      <c r="T1339" s="65"/>
      <c r="U1339" s="65"/>
      <c r="V1339" s="65"/>
      <c r="W1339" s="65"/>
      <c r="X1339" s="65"/>
      <c r="Y1339" s="65"/>
      <c r="Z1339" s="38" t="str">
        <f t="array" ref="Z1339">IFERROR(xlookup(C:C,'Follow up.1'!A:A,'Follow up.1'!AF:AF),"-")</f>
        <v>-</v>
      </c>
      <c r="AA1339" s="6"/>
      <c r="AB1339" s="6"/>
      <c r="AC1339" s="6"/>
      <c r="AD1339" s="6"/>
      <c r="AE1339" s="6"/>
      <c r="AF1339" s="6"/>
      <c r="AG1339" s="6"/>
      <c r="AH1339" s="6"/>
      <c r="AI1339" s="6"/>
      <c r="AJ1339" s="6"/>
      <c r="AK1339" s="6"/>
      <c r="AL1339" s="6"/>
      <c r="AM1339" s="6"/>
      <c r="AN1339" s="39" t="str">
        <f t="array" ref="AN1339">IFNA(TEXT(XLOOKUP(C:C,'Follow up.2'!B:B,'Follow up.2'!AF:AF), "mm/yyyy"), "-")</f>
        <v>-</v>
      </c>
      <c r="AO1339" s="6"/>
      <c r="AP1339" s="3"/>
      <c r="AQ1339" s="3"/>
      <c r="AR1339" s="3"/>
      <c r="AS1339" s="3"/>
      <c r="AT1339" s="3"/>
      <c r="AU1339" s="3"/>
      <c r="AV1339" s="3"/>
      <c r="AW1339" s="3"/>
      <c r="AX1339" s="3"/>
      <c r="AY1339" s="3"/>
      <c r="AZ1339" s="3"/>
      <c r="BA1339" s="3"/>
      <c r="BB1339" s="3"/>
      <c r="BC1339" s="3"/>
      <c r="BD1339" s="3"/>
      <c r="BE1339" s="3"/>
      <c r="BF1339" s="3"/>
      <c r="BG1339" s="3"/>
      <c r="BH1339" s="3"/>
      <c r="BI1339" s="3"/>
    </row>
    <row r="1340" ht="12.75" customHeight="1">
      <c r="A1340" s="294"/>
      <c r="B1340" s="294"/>
      <c r="C1340" s="3"/>
      <c r="D1340" s="3"/>
      <c r="E1340" s="3"/>
      <c r="F1340" s="3"/>
      <c r="G1340" s="3"/>
      <c r="H1340" s="193"/>
      <c r="I1340" s="163"/>
      <c r="J1340" s="3"/>
      <c r="K1340" s="5"/>
      <c r="L1340" s="6"/>
      <c r="M1340" s="6"/>
      <c r="N1340" s="232"/>
      <c r="O1340" s="285"/>
      <c r="P1340" s="65"/>
      <c r="Q1340" s="65"/>
      <c r="R1340" s="65"/>
      <c r="S1340" s="65"/>
      <c r="T1340" s="65"/>
      <c r="U1340" s="65"/>
      <c r="V1340" s="65"/>
      <c r="W1340" s="65"/>
      <c r="X1340" s="65"/>
      <c r="Y1340" s="65"/>
      <c r="Z1340" s="38" t="str">
        <f t="array" ref="Z1340">IFERROR(xlookup(C:C,'Follow up.1'!A:A,'Follow up.1'!AF:AF),"-")</f>
        <v>-</v>
      </c>
      <c r="AA1340" s="6"/>
      <c r="AB1340" s="6"/>
      <c r="AC1340" s="6"/>
      <c r="AD1340" s="6"/>
      <c r="AE1340" s="6"/>
      <c r="AF1340" s="6"/>
      <c r="AG1340" s="6"/>
      <c r="AH1340" s="6"/>
      <c r="AI1340" s="6"/>
      <c r="AJ1340" s="6"/>
      <c r="AK1340" s="6"/>
      <c r="AL1340" s="6"/>
      <c r="AM1340" s="6"/>
      <c r="AN1340" s="39" t="str">
        <f t="array" ref="AN1340">IFNA(TEXT(XLOOKUP(C:C,'Follow up.2'!B:B,'Follow up.2'!AF:AF), "mm/yyyy"), "-")</f>
        <v>-</v>
      </c>
      <c r="AO1340" s="6"/>
      <c r="AP1340" s="3"/>
      <c r="AQ1340" s="3"/>
      <c r="AR1340" s="3"/>
      <c r="AS1340" s="3"/>
      <c r="AT1340" s="3"/>
      <c r="AU1340" s="3"/>
      <c r="AV1340" s="3"/>
      <c r="AW1340" s="3"/>
      <c r="AX1340" s="3"/>
      <c r="AY1340" s="3"/>
      <c r="AZ1340" s="3"/>
      <c r="BA1340" s="3"/>
      <c r="BB1340" s="3"/>
      <c r="BC1340" s="3"/>
      <c r="BD1340" s="3"/>
      <c r="BE1340" s="3"/>
      <c r="BF1340" s="3"/>
      <c r="BG1340" s="3"/>
      <c r="BH1340" s="3"/>
      <c r="BI1340" s="3"/>
    </row>
    <row r="1341" ht="12.75" customHeight="1">
      <c r="A1341" s="294"/>
      <c r="B1341" s="294"/>
      <c r="C1341" s="3"/>
      <c r="D1341" s="3"/>
      <c r="E1341" s="3"/>
      <c r="F1341" s="3"/>
      <c r="G1341" s="3"/>
      <c r="H1341" s="193"/>
      <c r="I1341" s="163"/>
      <c r="J1341" s="3"/>
      <c r="K1341" s="5"/>
      <c r="L1341" s="6"/>
      <c r="M1341" s="6"/>
      <c r="N1341" s="232"/>
      <c r="O1341" s="285"/>
      <c r="P1341" s="65"/>
      <c r="Q1341" s="65"/>
      <c r="R1341" s="65"/>
      <c r="S1341" s="65"/>
      <c r="T1341" s="65"/>
      <c r="U1341" s="65"/>
      <c r="V1341" s="65"/>
      <c r="W1341" s="65"/>
      <c r="X1341" s="65"/>
      <c r="Y1341" s="65"/>
      <c r="Z1341" s="38" t="str">
        <f t="array" ref="Z1341">IFERROR(xlookup(C:C,'Follow up.1'!A:A,'Follow up.1'!AF:AF),"-")</f>
        <v>-</v>
      </c>
      <c r="AA1341" s="6"/>
      <c r="AB1341" s="6"/>
      <c r="AC1341" s="6"/>
      <c r="AD1341" s="6"/>
      <c r="AE1341" s="6"/>
      <c r="AF1341" s="6"/>
      <c r="AG1341" s="6"/>
      <c r="AH1341" s="6"/>
      <c r="AI1341" s="6"/>
      <c r="AJ1341" s="6"/>
      <c r="AK1341" s="6"/>
      <c r="AL1341" s="6"/>
      <c r="AM1341" s="6"/>
      <c r="AN1341" s="39" t="str">
        <f t="array" ref="AN1341">IFNA(TEXT(XLOOKUP(C:C,'Follow up.2'!B:B,'Follow up.2'!AF:AF), "mm/yyyy"), "-")</f>
        <v>-</v>
      </c>
      <c r="AO1341" s="6"/>
      <c r="AP1341" s="3"/>
      <c r="AQ1341" s="3"/>
      <c r="AR1341" s="3"/>
      <c r="AS1341" s="3"/>
      <c r="AT1341" s="3"/>
      <c r="AU1341" s="3"/>
      <c r="AV1341" s="3"/>
      <c r="AW1341" s="3"/>
      <c r="AX1341" s="3"/>
      <c r="AY1341" s="3"/>
      <c r="AZ1341" s="3"/>
      <c r="BA1341" s="3"/>
      <c r="BB1341" s="3"/>
      <c r="BC1341" s="3"/>
      <c r="BD1341" s="3"/>
      <c r="BE1341" s="3"/>
      <c r="BF1341" s="3"/>
      <c r="BG1341" s="3"/>
      <c r="BH1341" s="3"/>
      <c r="BI1341" s="3"/>
    </row>
    <row r="1342" ht="12.75" customHeight="1">
      <c r="A1342" s="294"/>
      <c r="B1342" s="294"/>
      <c r="C1342" s="3"/>
      <c r="D1342" s="3"/>
      <c r="E1342" s="3"/>
      <c r="F1342" s="3"/>
      <c r="G1342" s="3"/>
      <c r="H1342" s="193"/>
      <c r="I1342" s="163"/>
      <c r="J1342" s="3"/>
      <c r="K1342" s="5"/>
      <c r="L1342" s="6"/>
      <c r="M1342" s="6"/>
      <c r="N1342" s="232"/>
      <c r="O1342" s="285"/>
      <c r="P1342" s="65"/>
      <c r="Q1342" s="65"/>
      <c r="R1342" s="65"/>
      <c r="S1342" s="65"/>
      <c r="T1342" s="65"/>
      <c r="U1342" s="65"/>
      <c r="V1342" s="65"/>
      <c r="W1342" s="65"/>
      <c r="X1342" s="65"/>
      <c r="Y1342" s="65"/>
      <c r="Z1342" s="38" t="str">
        <f t="array" ref="Z1342">IFERROR(xlookup(C:C,'Follow up.1'!A:A,'Follow up.1'!AF:AF),"-")</f>
        <v>-</v>
      </c>
      <c r="AA1342" s="6"/>
      <c r="AB1342" s="6"/>
      <c r="AC1342" s="6"/>
      <c r="AD1342" s="6"/>
      <c r="AE1342" s="6"/>
      <c r="AF1342" s="6"/>
      <c r="AG1342" s="6"/>
      <c r="AH1342" s="6"/>
      <c r="AI1342" s="6"/>
      <c r="AJ1342" s="6"/>
      <c r="AK1342" s="6"/>
      <c r="AL1342" s="6"/>
      <c r="AM1342" s="6"/>
      <c r="AN1342" s="39" t="str">
        <f t="array" ref="AN1342">IFNA(TEXT(XLOOKUP(C:C,'Follow up.2'!B:B,'Follow up.2'!AF:AF), "mm/yyyy"), "-")</f>
        <v>-</v>
      </c>
      <c r="AO1342" s="6"/>
      <c r="AP1342" s="3"/>
      <c r="AQ1342" s="3"/>
      <c r="AR1342" s="3"/>
      <c r="AS1342" s="3"/>
      <c r="AT1342" s="3"/>
      <c r="AU1342" s="3"/>
      <c r="AV1342" s="3"/>
      <c r="AW1342" s="3"/>
      <c r="AX1342" s="3"/>
      <c r="AY1342" s="3"/>
      <c r="AZ1342" s="3"/>
      <c r="BA1342" s="3"/>
      <c r="BB1342" s="3"/>
      <c r="BC1342" s="3"/>
      <c r="BD1342" s="3"/>
      <c r="BE1342" s="3"/>
      <c r="BF1342" s="3"/>
      <c r="BG1342" s="3"/>
      <c r="BH1342" s="3"/>
      <c r="BI1342" s="3"/>
    </row>
    <row r="1343" ht="12.75" customHeight="1">
      <c r="A1343" s="294"/>
      <c r="B1343" s="294"/>
      <c r="C1343" s="3"/>
      <c r="D1343" s="3"/>
      <c r="E1343" s="3"/>
      <c r="F1343" s="3"/>
      <c r="G1343" s="3"/>
      <c r="H1343" s="193"/>
      <c r="I1343" s="163"/>
      <c r="J1343" s="3"/>
      <c r="K1343" s="5"/>
      <c r="L1343" s="6"/>
      <c r="M1343" s="6"/>
      <c r="N1343" s="232"/>
      <c r="O1343" s="285"/>
      <c r="P1343" s="65"/>
      <c r="Q1343" s="65"/>
      <c r="R1343" s="65"/>
      <c r="S1343" s="65"/>
      <c r="T1343" s="65"/>
      <c r="U1343" s="65"/>
      <c r="V1343" s="65"/>
      <c r="W1343" s="65"/>
      <c r="X1343" s="65"/>
      <c r="Y1343" s="65"/>
      <c r="Z1343" s="38" t="str">
        <f t="array" ref="Z1343">IFERROR(xlookup(C:C,'Follow up.1'!A:A,'Follow up.1'!AF:AF),"-")</f>
        <v>-</v>
      </c>
      <c r="AA1343" s="6"/>
      <c r="AB1343" s="6"/>
      <c r="AC1343" s="6"/>
      <c r="AD1343" s="6"/>
      <c r="AE1343" s="6"/>
      <c r="AF1343" s="6"/>
      <c r="AG1343" s="6"/>
      <c r="AH1343" s="6"/>
      <c r="AI1343" s="6"/>
      <c r="AJ1343" s="6"/>
      <c r="AK1343" s="6"/>
      <c r="AL1343" s="6"/>
      <c r="AM1343" s="6"/>
      <c r="AN1343" s="39" t="str">
        <f t="array" ref="AN1343">IFNA(TEXT(XLOOKUP(C:C,'Follow up.2'!B:B,'Follow up.2'!AF:AF), "mm/yyyy"), "-")</f>
        <v>-</v>
      </c>
      <c r="AO1343" s="6"/>
      <c r="AP1343" s="3"/>
      <c r="AQ1343" s="3"/>
      <c r="AR1343" s="3"/>
      <c r="AS1343" s="3"/>
      <c r="AT1343" s="3"/>
      <c r="AU1343" s="3"/>
      <c r="AV1343" s="3"/>
      <c r="AW1343" s="3"/>
      <c r="AX1343" s="3"/>
      <c r="AY1343" s="3"/>
      <c r="AZ1343" s="3"/>
      <c r="BA1343" s="3"/>
      <c r="BB1343" s="3"/>
      <c r="BC1343" s="3"/>
      <c r="BD1343" s="3"/>
      <c r="BE1343" s="3"/>
      <c r="BF1343" s="3"/>
      <c r="BG1343" s="3"/>
      <c r="BH1343" s="3"/>
      <c r="BI1343" s="3"/>
    </row>
    <row r="1344" ht="12.75" customHeight="1">
      <c r="A1344" s="294"/>
      <c r="B1344" s="294"/>
      <c r="C1344" s="3"/>
      <c r="D1344" s="3"/>
      <c r="E1344" s="3"/>
      <c r="F1344" s="3"/>
      <c r="G1344" s="3"/>
      <c r="H1344" s="193"/>
      <c r="I1344" s="163"/>
      <c r="J1344" s="3"/>
      <c r="K1344" s="5"/>
      <c r="L1344" s="6"/>
      <c r="M1344" s="6"/>
      <c r="N1344" s="232"/>
      <c r="O1344" s="285"/>
      <c r="P1344" s="65"/>
      <c r="Q1344" s="65"/>
      <c r="R1344" s="65"/>
      <c r="S1344" s="65"/>
      <c r="T1344" s="65"/>
      <c r="U1344" s="65"/>
      <c r="V1344" s="65"/>
      <c r="W1344" s="65"/>
      <c r="X1344" s="65"/>
      <c r="Y1344" s="65"/>
      <c r="Z1344" s="38" t="str">
        <f t="array" ref="Z1344">IFERROR(xlookup(C:C,'Follow up.1'!A:A,'Follow up.1'!AF:AF),"-")</f>
        <v>-</v>
      </c>
      <c r="AA1344" s="6"/>
      <c r="AB1344" s="6"/>
      <c r="AC1344" s="6"/>
      <c r="AD1344" s="6"/>
      <c r="AE1344" s="6"/>
      <c r="AF1344" s="6"/>
      <c r="AG1344" s="6"/>
      <c r="AH1344" s="6"/>
      <c r="AI1344" s="6"/>
      <c r="AJ1344" s="6"/>
      <c r="AK1344" s="6"/>
      <c r="AL1344" s="6"/>
      <c r="AM1344" s="6"/>
      <c r="AN1344" s="39" t="str">
        <f t="array" ref="AN1344">IFNA(TEXT(XLOOKUP(C:C,'Follow up.2'!B:B,'Follow up.2'!AF:AF), "mm/yyyy"), "-")</f>
        <v>-</v>
      </c>
      <c r="AO1344" s="6"/>
      <c r="AP1344" s="3"/>
      <c r="AQ1344" s="3"/>
      <c r="AR1344" s="3"/>
      <c r="AS1344" s="3"/>
      <c r="AT1344" s="3"/>
      <c r="AU1344" s="3"/>
      <c r="AV1344" s="3"/>
      <c r="AW1344" s="3"/>
      <c r="AX1344" s="3"/>
      <c r="AY1344" s="3"/>
      <c r="AZ1344" s="3"/>
      <c r="BA1344" s="3"/>
      <c r="BB1344" s="3"/>
      <c r="BC1344" s="3"/>
      <c r="BD1344" s="3"/>
      <c r="BE1344" s="3"/>
      <c r="BF1344" s="3"/>
      <c r="BG1344" s="3"/>
      <c r="BH1344" s="3"/>
      <c r="BI1344" s="3"/>
    </row>
    <row r="1345" ht="12.75" customHeight="1">
      <c r="A1345" s="294"/>
      <c r="B1345" s="294"/>
      <c r="C1345" s="3"/>
      <c r="D1345" s="3"/>
      <c r="E1345" s="3"/>
      <c r="F1345" s="3"/>
      <c r="G1345" s="3"/>
      <c r="H1345" s="193"/>
      <c r="I1345" s="163"/>
      <c r="J1345" s="3"/>
      <c r="K1345" s="5"/>
      <c r="L1345" s="6"/>
      <c r="M1345" s="6"/>
      <c r="N1345" s="232"/>
      <c r="O1345" s="285"/>
      <c r="P1345" s="65"/>
      <c r="Q1345" s="65"/>
      <c r="R1345" s="65"/>
      <c r="S1345" s="65"/>
      <c r="T1345" s="65"/>
      <c r="U1345" s="65"/>
      <c r="V1345" s="65"/>
      <c r="W1345" s="65"/>
      <c r="X1345" s="65"/>
      <c r="Y1345" s="65"/>
      <c r="Z1345" s="38" t="str">
        <f t="array" ref="Z1345">IFERROR(xlookup(C:C,'Follow up.1'!A:A,'Follow up.1'!AF:AF),"-")</f>
        <v>-</v>
      </c>
      <c r="AA1345" s="6"/>
      <c r="AB1345" s="6"/>
      <c r="AC1345" s="6"/>
      <c r="AD1345" s="6"/>
      <c r="AE1345" s="6"/>
      <c r="AF1345" s="6"/>
      <c r="AG1345" s="6"/>
      <c r="AH1345" s="6"/>
      <c r="AI1345" s="6"/>
      <c r="AJ1345" s="6"/>
      <c r="AK1345" s="6"/>
      <c r="AL1345" s="6"/>
      <c r="AM1345" s="6"/>
      <c r="AN1345" s="39" t="str">
        <f t="array" ref="AN1345">IFNA(TEXT(XLOOKUP(C:C,'Follow up.2'!B:B,'Follow up.2'!AF:AF), "mm/yyyy"), "-")</f>
        <v>-</v>
      </c>
      <c r="AO1345" s="6"/>
      <c r="AP1345" s="3"/>
      <c r="AQ1345" s="3"/>
      <c r="AR1345" s="3"/>
      <c r="AS1345" s="3"/>
      <c r="AT1345" s="3"/>
      <c r="AU1345" s="3"/>
      <c r="AV1345" s="3"/>
      <c r="AW1345" s="3"/>
      <c r="AX1345" s="3"/>
      <c r="AY1345" s="3"/>
      <c r="AZ1345" s="3"/>
      <c r="BA1345" s="3"/>
      <c r="BB1345" s="3"/>
      <c r="BC1345" s="3"/>
      <c r="BD1345" s="3"/>
      <c r="BE1345" s="3"/>
      <c r="BF1345" s="3"/>
      <c r="BG1345" s="3"/>
      <c r="BH1345" s="3"/>
      <c r="BI1345" s="3"/>
    </row>
    <row r="1346" ht="12.75" customHeight="1">
      <c r="A1346" s="294"/>
      <c r="B1346" s="294"/>
      <c r="C1346" s="3"/>
      <c r="D1346" s="3"/>
      <c r="E1346" s="3"/>
      <c r="F1346" s="3"/>
      <c r="G1346" s="3"/>
      <c r="H1346" s="193"/>
      <c r="I1346" s="163"/>
      <c r="J1346" s="3"/>
      <c r="K1346" s="5"/>
      <c r="L1346" s="6"/>
      <c r="M1346" s="6"/>
      <c r="N1346" s="232"/>
      <c r="O1346" s="285"/>
      <c r="P1346" s="6"/>
      <c r="Q1346" s="6"/>
      <c r="R1346" s="6"/>
      <c r="S1346" s="6"/>
      <c r="T1346" s="6"/>
      <c r="U1346" s="6"/>
      <c r="V1346" s="6"/>
      <c r="W1346" s="6"/>
      <c r="X1346" s="6"/>
      <c r="Y1346" s="6"/>
      <c r="Z1346" s="38" t="str">
        <f t="array" ref="Z1346">IFERROR(xlookup(C:C,'Follow up.1'!A:A,'Follow up.1'!AF:AF),"-")</f>
        <v>-</v>
      </c>
      <c r="AA1346" s="6"/>
      <c r="AB1346" s="6"/>
      <c r="AC1346" s="6"/>
      <c r="AD1346" s="6"/>
      <c r="AE1346" s="6"/>
      <c r="AF1346" s="6"/>
      <c r="AG1346" s="6"/>
      <c r="AH1346" s="6"/>
      <c r="AI1346" s="6"/>
      <c r="AJ1346" s="6"/>
      <c r="AK1346" s="6"/>
      <c r="AL1346" s="6"/>
      <c r="AM1346" s="6"/>
      <c r="AN1346" s="39" t="str">
        <f t="array" ref="AN1346">IFNA(TEXT(XLOOKUP(C:C,'Follow up.2'!B:B,'Follow up.2'!AF:AF), "mm/yyyy"), "-")</f>
        <v>-</v>
      </c>
      <c r="AO1346" s="6"/>
      <c r="AP1346" s="3"/>
      <c r="AQ1346" s="3"/>
      <c r="AR1346" s="3"/>
      <c r="AS1346" s="3"/>
      <c r="AT1346" s="3"/>
      <c r="AU1346" s="3"/>
      <c r="AV1346" s="3"/>
      <c r="AW1346" s="3"/>
      <c r="AX1346" s="3"/>
      <c r="AY1346" s="3"/>
      <c r="AZ1346" s="3"/>
      <c r="BA1346" s="3"/>
      <c r="BB1346" s="3"/>
      <c r="BC1346" s="3"/>
      <c r="BD1346" s="3"/>
      <c r="BE1346" s="3"/>
      <c r="BF1346" s="3"/>
      <c r="BG1346" s="3"/>
      <c r="BH1346" s="3"/>
      <c r="BI1346" s="3"/>
    </row>
    <row r="1347" ht="12.75" customHeight="1">
      <c r="A1347" s="294"/>
      <c r="B1347" s="294"/>
      <c r="C1347" s="3"/>
      <c r="D1347" s="3"/>
      <c r="E1347" s="3"/>
      <c r="F1347" s="3"/>
      <c r="G1347" s="3"/>
      <c r="H1347" s="193"/>
      <c r="I1347" s="163"/>
      <c r="J1347" s="3"/>
      <c r="K1347" s="5"/>
      <c r="L1347" s="6"/>
      <c r="M1347" s="6"/>
      <c r="N1347" s="232"/>
      <c r="O1347" s="285"/>
      <c r="P1347" s="6"/>
      <c r="Q1347" s="6"/>
      <c r="R1347" s="6"/>
      <c r="S1347" s="6"/>
      <c r="T1347" s="6"/>
      <c r="U1347" s="6"/>
      <c r="V1347" s="6"/>
      <c r="W1347" s="6"/>
      <c r="X1347" s="6"/>
      <c r="Y1347" s="6"/>
      <c r="Z1347" s="38" t="str">
        <f t="array" ref="Z1347">IFERROR(xlookup(C:C,'Follow up.1'!A:A,'Follow up.1'!AF:AF),"-")</f>
        <v>-</v>
      </c>
      <c r="AA1347" s="6"/>
      <c r="AB1347" s="6"/>
      <c r="AC1347" s="6"/>
      <c r="AD1347" s="6"/>
      <c r="AE1347" s="6"/>
      <c r="AF1347" s="6"/>
      <c r="AG1347" s="6"/>
      <c r="AH1347" s="6"/>
      <c r="AI1347" s="6"/>
      <c r="AJ1347" s="6"/>
      <c r="AK1347" s="6"/>
      <c r="AL1347" s="6"/>
      <c r="AM1347" s="6"/>
      <c r="AN1347" s="39" t="str">
        <f t="array" ref="AN1347">IFNA(TEXT(XLOOKUP(C:C,'Follow up.2'!B:B,'Follow up.2'!AF:AF), "mm/yyyy"), "-")</f>
        <v>-</v>
      </c>
      <c r="AO1347" s="6"/>
      <c r="AP1347" s="3"/>
      <c r="AQ1347" s="3"/>
      <c r="AR1347" s="3"/>
      <c r="AS1347" s="3"/>
      <c r="AT1347" s="3"/>
      <c r="AU1347" s="3"/>
      <c r="AV1347" s="3"/>
      <c r="AW1347" s="3"/>
      <c r="AX1347" s="3"/>
      <c r="AY1347" s="3"/>
      <c r="AZ1347" s="3"/>
      <c r="BA1347" s="3"/>
      <c r="BB1347" s="3"/>
      <c r="BC1347" s="3"/>
      <c r="BD1347" s="3"/>
      <c r="BE1347" s="3"/>
      <c r="BF1347" s="3"/>
      <c r="BG1347" s="3"/>
      <c r="BH1347" s="3"/>
      <c r="BI1347" s="3"/>
    </row>
    <row r="1348" ht="12.75" customHeight="1">
      <c r="A1348" s="294"/>
      <c r="B1348" s="294"/>
      <c r="C1348" s="3"/>
      <c r="D1348" s="3"/>
      <c r="E1348" s="3"/>
      <c r="F1348" s="3"/>
      <c r="G1348" s="3"/>
      <c r="H1348" s="193"/>
      <c r="I1348" s="163"/>
      <c r="J1348" s="3"/>
      <c r="K1348" s="5"/>
      <c r="L1348" s="6"/>
      <c r="M1348" s="6"/>
      <c r="N1348" s="232"/>
      <c r="O1348" s="285"/>
      <c r="P1348" s="6"/>
      <c r="Q1348" s="6"/>
      <c r="R1348" s="6"/>
      <c r="S1348" s="6"/>
      <c r="T1348" s="6"/>
      <c r="U1348" s="6"/>
      <c r="V1348" s="6"/>
      <c r="W1348" s="6"/>
      <c r="X1348" s="6"/>
      <c r="Y1348" s="6"/>
      <c r="Z1348" s="38" t="str">
        <f t="array" ref="Z1348">IFERROR(xlookup(C:C,'Follow up.1'!A:A,'Follow up.1'!AF:AF),"-")</f>
        <v>-</v>
      </c>
      <c r="AA1348" s="6"/>
      <c r="AB1348" s="6"/>
      <c r="AC1348" s="6"/>
      <c r="AD1348" s="6"/>
      <c r="AE1348" s="6"/>
      <c r="AF1348" s="6"/>
      <c r="AG1348" s="6"/>
      <c r="AH1348" s="6"/>
      <c r="AI1348" s="6"/>
      <c r="AJ1348" s="6"/>
      <c r="AK1348" s="6"/>
      <c r="AL1348" s="6"/>
      <c r="AM1348" s="6"/>
      <c r="AN1348" s="39" t="str">
        <f t="array" ref="AN1348">IFNA(TEXT(XLOOKUP(C:C,'Follow up.2'!B:B,'Follow up.2'!AF:AF), "mm/yyyy"), "-")</f>
        <v>-</v>
      </c>
      <c r="AO1348" s="6"/>
      <c r="AP1348" s="3"/>
      <c r="AQ1348" s="3"/>
      <c r="AR1348" s="3"/>
      <c r="AS1348" s="3"/>
      <c r="AT1348" s="3"/>
      <c r="AU1348" s="3"/>
      <c r="AV1348" s="3"/>
      <c r="AW1348" s="3"/>
      <c r="AX1348" s="3"/>
      <c r="AY1348" s="3"/>
      <c r="AZ1348" s="3"/>
      <c r="BA1348" s="3"/>
      <c r="BB1348" s="3"/>
      <c r="BC1348" s="3"/>
      <c r="BD1348" s="3"/>
      <c r="BE1348" s="3"/>
      <c r="BF1348" s="3"/>
      <c r="BG1348" s="3"/>
      <c r="BH1348" s="3"/>
      <c r="BI1348" s="3"/>
    </row>
    <row r="1349" ht="12.75" customHeight="1">
      <c r="A1349" s="294"/>
      <c r="B1349" s="294"/>
      <c r="C1349" s="3"/>
      <c r="D1349" s="3"/>
      <c r="E1349" s="3"/>
      <c r="F1349" s="3"/>
      <c r="G1349" s="3"/>
      <c r="H1349" s="193"/>
      <c r="I1349" s="163"/>
      <c r="J1349" s="3"/>
      <c r="K1349" s="5"/>
      <c r="L1349" s="6"/>
      <c r="M1349" s="6"/>
      <c r="N1349" s="232"/>
      <c r="O1349" s="285"/>
      <c r="P1349" s="6"/>
      <c r="Q1349" s="6"/>
      <c r="R1349" s="6"/>
      <c r="S1349" s="6"/>
      <c r="T1349" s="6"/>
      <c r="U1349" s="6"/>
      <c r="V1349" s="6"/>
      <c r="W1349" s="6"/>
      <c r="X1349" s="6"/>
      <c r="Y1349" s="6"/>
      <c r="Z1349" s="38" t="str">
        <f t="array" ref="Z1349">IFERROR(xlookup(C:C,'Follow up.1'!A:A,'Follow up.1'!AF:AF),"-")</f>
        <v>-</v>
      </c>
      <c r="AA1349" s="6"/>
      <c r="AB1349" s="6"/>
      <c r="AC1349" s="6"/>
      <c r="AD1349" s="6"/>
      <c r="AE1349" s="6"/>
      <c r="AF1349" s="6"/>
      <c r="AG1349" s="6"/>
      <c r="AH1349" s="6"/>
      <c r="AI1349" s="6"/>
      <c r="AJ1349" s="6"/>
      <c r="AK1349" s="6"/>
      <c r="AL1349" s="6"/>
      <c r="AM1349" s="6"/>
      <c r="AN1349" s="39" t="str">
        <f t="array" ref="AN1349">IFNA(TEXT(XLOOKUP(C:C,'Follow up.2'!B:B,'Follow up.2'!AF:AF), "mm/yyyy"), "-")</f>
        <v>-</v>
      </c>
      <c r="AO1349" s="6"/>
      <c r="AP1349" s="3"/>
      <c r="AQ1349" s="3"/>
      <c r="AR1349" s="3"/>
      <c r="AS1349" s="3"/>
      <c r="AT1349" s="3"/>
      <c r="AU1349" s="3"/>
      <c r="AV1349" s="3"/>
      <c r="AW1349" s="3"/>
      <c r="AX1349" s="3"/>
      <c r="AY1349" s="3"/>
      <c r="AZ1349" s="3"/>
      <c r="BA1349" s="3"/>
      <c r="BB1349" s="3"/>
      <c r="BC1349" s="3"/>
      <c r="BD1349" s="3"/>
      <c r="BE1349" s="3"/>
      <c r="BF1349" s="3"/>
      <c r="BG1349" s="3"/>
      <c r="BH1349" s="3"/>
      <c r="BI1349" s="3"/>
    </row>
    <row r="1350" ht="12.75" customHeight="1">
      <c r="A1350" s="294"/>
      <c r="B1350" s="294"/>
      <c r="C1350" s="3"/>
      <c r="D1350" s="3"/>
      <c r="E1350" s="3"/>
      <c r="F1350" s="3"/>
      <c r="G1350" s="3"/>
      <c r="H1350" s="193"/>
      <c r="I1350" s="163"/>
      <c r="J1350" s="3"/>
      <c r="K1350" s="5"/>
      <c r="L1350" s="6"/>
      <c r="M1350" s="6"/>
      <c r="N1350" s="232"/>
      <c r="O1350" s="285"/>
      <c r="P1350" s="6"/>
      <c r="Q1350" s="6"/>
      <c r="R1350" s="6"/>
      <c r="S1350" s="6"/>
      <c r="T1350" s="6"/>
      <c r="U1350" s="6"/>
      <c r="V1350" s="6"/>
      <c r="W1350" s="6"/>
      <c r="X1350" s="6"/>
      <c r="Y1350" s="6"/>
      <c r="Z1350" s="38" t="str">
        <f t="array" ref="Z1350">IFERROR(xlookup(C:C,'Follow up.1'!A:A,'Follow up.1'!AF:AF),"-")</f>
        <v>-</v>
      </c>
      <c r="AA1350" s="6"/>
      <c r="AB1350" s="6"/>
      <c r="AC1350" s="6"/>
      <c r="AD1350" s="6"/>
      <c r="AE1350" s="6"/>
      <c r="AF1350" s="6"/>
      <c r="AG1350" s="6"/>
      <c r="AH1350" s="6"/>
      <c r="AI1350" s="6"/>
      <c r="AJ1350" s="6"/>
      <c r="AK1350" s="6"/>
      <c r="AL1350" s="6"/>
      <c r="AM1350" s="6"/>
      <c r="AN1350" s="39" t="str">
        <f t="array" ref="AN1350">IFNA(TEXT(XLOOKUP(C:C,'Follow up.2'!B:B,'Follow up.2'!AF:AF), "mm/yyyy"), "-")</f>
        <v>-</v>
      </c>
      <c r="AO1350" s="6"/>
      <c r="AP1350" s="3"/>
      <c r="AQ1350" s="3"/>
      <c r="AR1350" s="3"/>
      <c r="AS1350" s="3"/>
      <c r="AT1350" s="3"/>
      <c r="AU1350" s="3"/>
      <c r="AV1350" s="3"/>
      <c r="AW1350" s="3"/>
      <c r="AX1350" s="3"/>
      <c r="AY1350" s="3"/>
      <c r="AZ1350" s="3"/>
      <c r="BA1350" s="3"/>
      <c r="BB1350" s="3"/>
      <c r="BC1350" s="3"/>
      <c r="BD1350" s="3"/>
      <c r="BE1350" s="3"/>
      <c r="BF1350" s="3"/>
      <c r="BG1350" s="3"/>
      <c r="BH1350" s="3"/>
      <c r="BI1350" s="3"/>
    </row>
    <row r="1351" ht="12.75" customHeight="1">
      <c r="A1351" s="294"/>
      <c r="B1351" s="294"/>
      <c r="C1351" s="3"/>
      <c r="D1351" s="3"/>
      <c r="E1351" s="3"/>
      <c r="F1351" s="3"/>
      <c r="G1351" s="3"/>
      <c r="H1351" s="193"/>
      <c r="I1351" s="163"/>
      <c r="J1351" s="3"/>
      <c r="K1351" s="5"/>
      <c r="L1351" s="6"/>
      <c r="M1351" s="6"/>
      <c r="N1351" s="232"/>
      <c r="O1351" s="285"/>
      <c r="P1351" s="6"/>
      <c r="Q1351" s="6"/>
      <c r="R1351" s="6"/>
      <c r="S1351" s="6"/>
      <c r="T1351" s="6"/>
      <c r="U1351" s="6"/>
      <c r="V1351" s="6"/>
      <c r="W1351" s="6"/>
      <c r="X1351" s="6"/>
      <c r="Y1351" s="6"/>
      <c r="Z1351" s="38" t="str">
        <f t="array" ref="Z1351">IFERROR(xlookup(C:C,'Follow up.1'!A:A,'Follow up.1'!AF:AF),"-")</f>
        <v>-</v>
      </c>
      <c r="AA1351" s="6"/>
      <c r="AB1351" s="6"/>
      <c r="AC1351" s="6"/>
      <c r="AD1351" s="6"/>
      <c r="AE1351" s="6"/>
      <c r="AF1351" s="6"/>
      <c r="AG1351" s="6"/>
      <c r="AH1351" s="6"/>
      <c r="AI1351" s="6"/>
      <c r="AJ1351" s="6"/>
      <c r="AK1351" s="6"/>
      <c r="AL1351" s="6"/>
      <c r="AM1351" s="6"/>
      <c r="AN1351" s="39" t="str">
        <f t="array" ref="AN1351">IFNA(TEXT(XLOOKUP(C:C,'Follow up.2'!B:B,'Follow up.2'!AF:AF), "mm/yyyy"), "-")</f>
        <v>-</v>
      </c>
      <c r="AO1351" s="6"/>
      <c r="AP1351" s="3"/>
      <c r="AQ1351" s="3"/>
      <c r="AR1351" s="3"/>
      <c r="AS1351" s="3"/>
      <c r="AT1351" s="3"/>
      <c r="AU1351" s="3"/>
      <c r="AV1351" s="3"/>
      <c r="AW1351" s="3"/>
      <c r="AX1351" s="3"/>
      <c r="AY1351" s="3"/>
      <c r="AZ1351" s="3"/>
      <c r="BA1351" s="3"/>
      <c r="BB1351" s="3"/>
      <c r="BC1351" s="3"/>
      <c r="BD1351" s="3"/>
      <c r="BE1351" s="3"/>
      <c r="BF1351" s="3"/>
      <c r="BG1351" s="3"/>
      <c r="BH1351" s="3"/>
      <c r="BI1351" s="3"/>
    </row>
    <row r="1352" ht="12.75" customHeight="1">
      <c r="A1352" s="294"/>
      <c r="B1352" s="294"/>
      <c r="C1352" s="3"/>
      <c r="D1352" s="3"/>
      <c r="E1352" s="3"/>
      <c r="F1352" s="3"/>
      <c r="G1352" s="3"/>
      <c r="H1352" s="193"/>
      <c r="I1352" s="163"/>
      <c r="J1352" s="3"/>
      <c r="K1352" s="5"/>
      <c r="L1352" s="6"/>
      <c r="M1352" s="6"/>
      <c r="N1352" s="232"/>
      <c r="O1352" s="285"/>
      <c r="P1352" s="6"/>
      <c r="Q1352" s="6"/>
      <c r="R1352" s="6"/>
      <c r="S1352" s="6"/>
      <c r="T1352" s="6"/>
      <c r="U1352" s="6"/>
      <c r="V1352" s="6"/>
      <c r="W1352" s="6"/>
      <c r="X1352" s="6"/>
      <c r="Y1352" s="6"/>
      <c r="Z1352" s="38" t="str">
        <f t="array" ref="Z1352">IFERROR(xlookup(C:C,'Follow up.1'!A:A,'Follow up.1'!AF:AF),"-")</f>
        <v>-</v>
      </c>
      <c r="AA1352" s="6"/>
      <c r="AB1352" s="6"/>
      <c r="AC1352" s="6"/>
      <c r="AD1352" s="6"/>
      <c r="AE1352" s="6"/>
      <c r="AF1352" s="6"/>
      <c r="AG1352" s="6"/>
      <c r="AH1352" s="6"/>
      <c r="AI1352" s="6"/>
      <c r="AJ1352" s="6"/>
      <c r="AK1352" s="6"/>
      <c r="AL1352" s="6"/>
      <c r="AM1352" s="6"/>
      <c r="AN1352" s="39" t="str">
        <f t="array" ref="AN1352">IFNA(TEXT(XLOOKUP(C:C,'Follow up.2'!B:B,'Follow up.2'!AF:AF), "mm/yyyy"), "-")</f>
        <v>-</v>
      </c>
      <c r="AO1352" s="6"/>
      <c r="AP1352" s="3"/>
      <c r="AQ1352" s="3"/>
      <c r="AR1352" s="3"/>
      <c r="AS1352" s="3"/>
      <c r="AT1352" s="3"/>
      <c r="AU1352" s="3"/>
      <c r="AV1352" s="3"/>
      <c r="AW1352" s="3"/>
      <c r="AX1352" s="3"/>
      <c r="AY1352" s="3"/>
      <c r="AZ1352" s="3"/>
      <c r="BA1352" s="3"/>
      <c r="BB1352" s="3"/>
      <c r="BC1352" s="3"/>
      <c r="BD1352" s="3"/>
      <c r="BE1352" s="3"/>
      <c r="BF1352" s="3"/>
      <c r="BG1352" s="3"/>
      <c r="BH1352" s="3"/>
      <c r="BI1352" s="3"/>
    </row>
    <row r="1353" ht="12.75" customHeight="1">
      <c r="A1353" s="294"/>
      <c r="B1353" s="294"/>
      <c r="C1353" s="3"/>
      <c r="D1353" s="3"/>
      <c r="E1353" s="3"/>
      <c r="F1353" s="3"/>
      <c r="G1353" s="3"/>
      <c r="H1353" s="193"/>
      <c r="I1353" s="163"/>
      <c r="J1353" s="3"/>
      <c r="K1353" s="5"/>
      <c r="L1353" s="6"/>
      <c r="M1353" s="6"/>
      <c r="N1353" s="291"/>
      <c r="O1353" s="285"/>
      <c r="P1353" s="6"/>
      <c r="Q1353" s="6"/>
      <c r="R1353" s="6"/>
      <c r="S1353" s="6"/>
      <c r="T1353" s="6"/>
      <c r="U1353" s="6"/>
      <c r="V1353" s="6"/>
      <c r="W1353" s="6"/>
      <c r="X1353" s="6"/>
      <c r="Y1353" s="6"/>
      <c r="Z1353" s="38" t="str">
        <f t="array" ref="Z1353">IFERROR(xlookup(C:C,'Follow up.1'!A:A,'Follow up.1'!AF:AF),"-")</f>
        <v>-</v>
      </c>
      <c r="AA1353" s="6"/>
      <c r="AB1353" s="6"/>
      <c r="AC1353" s="6"/>
      <c r="AD1353" s="6"/>
      <c r="AE1353" s="6"/>
      <c r="AF1353" s="6"/>
      <c r="AG1353" s="6"/>
      <c r="AH1353" s="6"/>
      <c r="AI1353" s="6"/>
      <c r="AJ1353" s="6"/>
      <c r="AK1353" s="6"/>
      <c r="AL1353" s="6"/>
      <c r="AM1353" s="6"/>
      <c r="AN1353" s="39" t="str">
        <f t="array" ref="AN1353">IFNA(TEXT(XLOOKUP(C:C,'Follow up.2'!B:B,'Follow up.2'!AF:AF), "mm/yyyy"), "-")</f>
        <v>-</v>
      </c>
      <c r="AO1353" s="6"/>
      <c r="AP1353" s="3"/>
      <c r="AQ1353" s="3"/>
      <c r="AR1353" s="3"/>
      <c r="AS1353" s="3"/>
      <c r="AT1353" s="3"/>
      <c r="AU1353" s="3"/>
      <c r="AV1353" s="3"/>
      <c r="AW1353" s="3"/>
      <c r="AX1353" s="3"/>
      <c r="AY1353" s="3"/>
      <c r="AZ1353" s="3"/>
      <c r="BA1353" s="3"/>
      <c r="BB1353" s="3"/>
      <c r="BC1353" s="3"/>
      <c r="BD1353" s="3"/>
      <c r="BE1353" s="3"/>
      <c r="BF1353" s="3"/>
      <c r="BG1353" s="3"/>
      <c r="BH1353" s="3"/>
      <c r="BI1353" s="3"/>
    </row>
    <row r="1354" ht="12.75" customHeight="1">
      <c r="A1354" s="294"/>
      <c r="B1354" s="294"/>
      <c r="C1354" s="3"/>
      <c r="D1354" s="3"/>
      <c r="E1354" s="3"/>
      <c r="F1354" s="3"/>
      <c r="G1354" s="3"/>
      <c r="H1354" s="193"/>
      <c r="I1354" s="163"/>
      <c r="J1354" s="3"/>
      <c r="K1354" s="5"/>
      <c r="L1354" s="6"/>
      <c r="M1354" s="6"/>
      <c r="N1354" s="291"/>
      <c r="O1354" s="285"/>
      <c r="P1354" s="6"/>
      <c r="Q1354" s="6"/>
      <c r="R1354" s="6"/>
      <c r="S1354" s="6"/>
      <c r="T1354" s="6"/>
      <c r="U1354" s="6"/>
      <c r="V1354" s="6"/>
      <c r="W1354" s="6"/>
      <c r="X1354" s="6"/>
      <c r="Y1354" s="6"/>
      <c r="Z1354" s="38" t="str">
        <f t="array" ref="Z1354">IFERROR(xlookup(C:C,'Follow up.1'!A:A,'Follow up.1'!AF:AF),"-")</f>
        <v>-</v>
      </c>
      <c r="AA1354" s="6"/>
      <c r="AB1354" s="6"/>
      <c r="AC1354" s="6"/>
      <c r="AD1354" s="6"/>
      <c r="AE1354" s="6"/>
      <c r="AF1354" s="6"/>
      <c r="AG1354" s="6"/>
      <c r="AH1354" s="6"/>
      <c r="AI1354" s="6"/>
      <c r="AJ1354" s="6"/>
      <c r="AK1354" s="6"/>
      <c r="AL1354" s="6"/>
      <c r="AM1354" s="6"/>
      <c r="AN1354" s="39" t="str">
        <f t="array" ref="AN1354">IFNA(TEXT(XLOOKUP(C:C,'Follow up.2'!B:B,'Follow up.2'!AF:AF), "mm/yyyy"), "-")</f>
        <v>-</v>
      </c>
      <c r="AO1354" s="6"/>
      <c r="AP1354" s="3"/>
      <c r="AQ1354" s="3"/>
      <c r="AR1354" s="3"/>
      <c r="AS1354" s="3"/>
      <c r="AT1354" s="3"/>
      <c r="AU1354" s="3"/>
      <c r="AV1354" s="3"/>
      <c r="AW1354" s="3"/>
      <c r="AX1354" s="3"/>
      <c r="AY1354" s="3"/>
      <c r="AZ1354" s="3"/>
      <c r="BA1354" s="3"/>
      <c r="BB1354" s="3"/>
      <c r="BC1354" s="3"/>
      <c r="BD1354" s="3"/>
      <c r="BE1354" s="3"/>
      <c r="BF1354" s="3"/>
      <c r="BG1354" s="3"/>
      <c r="BH1354" s="3"/>
      <c r="BI1354" s="3"/>
    </row>
    <row r="1355" ht="12.75" customHeight="1">
      <c r="A1355" s="294"/>
      <c r="B1355" s="294"/>
      <c r="C1355" s="3"/>
      <c r="D1355" s="3"/>
      <c r="E1355" s="3"/>
      <c r="F1355" s="3"/>
      <c r="G1355" s="3"/>
      <c r="H1355" s="193"/>
      <c r="I1355" s="163"/>
      <c r="J1355" s="3"/>
      <c r="K1355" s="5"/>
      <c r="L1355" s="6"/>
      <c r="M1355" s="6"/>
      <c r="N1355" s="291"/>
      <c r="O1355" s="285"/>
      <c r="P1355" s="6"/>
      <c r="Q1355" s="6"/>
      <c r="R1355" s="6"/>
      <c r="S1355" s="6"/>
      <c r="T1355" s="6"/>
      <c r="U1355" s="6"/>
      <c r="V1355" s="6"/>
      <c r="W1355" s="6"/>
      <c r="X1355" s="6"/>
      <c r="Y1355" s="6"/>
      <c r="Z1355" s="38" t="str">
        <f t="array" ref="Z1355">IFERROR(xlookup(C:C,'Follow up.1'!A:A,'Follow up.1'!AF:AF),"-")</f>
        <v>-</v>
      </c>
      <c r="AA1355" s="6"/>
      <c r="AB1355" s="6"/>
      <c r="AC1355" s="6"/>
      <c r="AD1355" s="6"/>
      <c r="AE1355" s="6"/>
      <c r="AF1355" s="6"/>
      <c r="AG1355" s="6"/>
      <c r="AH1355" s="6"/>
      <c r="AI1355" s="6"/>
      <c r="AJ1355" s="6"/>
      <c r="AK1355" s="6"/>
      <c r="AL1355" s="6"/>
      <c r="AM1355" s="6"/>
      <c r="AN1355" s="39" t="str">
        <f t="array" ref="AN1355">IFNA(TEXT(XLOOKUP(C:C,'Follow up.2'!B:B,'Follow up.2'!AF:AF), "mm/yyyy"), "-")</f>
        <v>-</v>
      </c>
      <c r="AO1355" s="6"/>
      <c r="AP1355" s="3"/>
      <c r="AQ1355" s="3"/>
      <c r="AR1355" s="3"/>
      <c r="AS1355" s="3"/>
      <c r="AT1355" s="3"/>
      <c r="AU1355" s="3"/>
      <c r="AV1355" s="3"/>
      <c r="AW1355" s="3"/>
      <c r="AX1355" s="3"/>
      <c r="AY1355" s="3"/>
      <c r="AZ1355" s="3"/>
      <c r="BA1355" s="3"/>
      <c r="BB1355" s="3"/>
      <c r="BC1355" s="3"/>
      <c r="BD1355" s="3"/>
      <c r="BE1355" s="3"/>
      <c r="BF1355" s="3"/>
      <c r="BG1355" s="3"/>
      <c r="BH1355" s="3"/>
      <c r="BI1355" s="3"/>
    </row>
    <row r="1356" ht="12.75" customHeight="1">
      <c r="A1356" s="294"/>
      <c r="B1356" s="294"/>
      <c r="C1356" s="3"/>
      <c r="D1356" s="3"/>
      <c r="E1356" s="3"/>
      <c r="F1356" s="3"/>
      <c r="G1356" s="3"/>
      <c r="H1356" s="193"/>
      <c r="I1356" s="163"/>
      <c r="J1356" s="3"/>
      <c r="K1356" s="5"/>
      <c r="L1356" s="6"/>
      <c r="M1356" s="6"/>
      <c r="N1356" s="291"/>
      <c r="O1356" s="285"/>
      <c r="P1356" s="6"/>
      <c r="Q1356" s="6"/>
      <c r="R1356" s="6"/>
      <c r="S1356" s="6"/>
      <c r="T1356" s="6"/>
      <c r="U1356" s="6"/>
      <c r="V1356" s="6"/>
      <c r="W1356" s="6"/>
      <c r="X1356" s="6"/>
      <c r="Y1356" s="6"/>
      <c r="Z1356" s="38" t="str">
        <f t="array" ref="Z1356">IFERROR(xlookup(C:C,'Follow up.1'!A:A,'Follow up.1'!AF:AF),"-")</f>
        <v>-</v>
      </c>
      <c r="AA1356" s="6"/>
      <c r="AB1356" s="6"/>
      <c r="AC1356" s="6"/>
      <c r="AD1356" s="6"/>
      <c r="AE1356" s="6"/>
      <c r="AF1356" s="6"/>
      <c r="AG1356" s="6"/>
      <c r="AH1356" s="6"/>
      <c r="AI1356" s="6"/>
      <c r="AJ1356" s="6"/>
      <c r="AK1356" s="6"/>
      <c r="AL1356" s="6"/>
      <c r="AM1356" s="6"/>
      <c r="AN1356" s="39" t="str">
        <f t="array" ref="AN1356">IFNA(TEXT(XLOOKUP(C:C,'Follow up.2'!B:B,'Follow up.2'!AF:AF), "mm/yyyy"), "-")</f>
        <v>-</v>
      </c>
      <c r="AO1356" s="6"/>
      <c r="AP1356" s="3"/>
      <c r="AQ1356" s="3"/>
      <c r="AR1356" s="3"/>
      <c r="AS1356" s="3"/>
      <c r="AT1356" s="3"/>
      <c r="AU1356" s="3"/>
      <c r="AV1356" s="3"/>
      <c r="AW1356" s="3"/>
      <c r="AX1356" s="3"/>
      <c r="AY1356" s="3"/>
      <c r="AZ1356" s="3"/>
      <c r="BA1356" s="3"/>
      <c r="BB1356" s="3"/>
      <c r="BC1356" s="3"/>
      <c r="BD1356" s="3"/>
      <c r="BE1356" s="3"/>
      <c r="BF1356" s="3"/>
      <c r="BG1356" s="3"/>
      <c r="BH1356" s="3"/>
      <c r="BI1356" s="3"/>
    </row>
    <row r="1357" ht="12.75" customHeight="1">
      <c r="A1357" s="294"/>
      <c r="B1357" s="294"/>
      <c r="C1357" s="3"/>
      <c r="D1357" s="3"/>
      <c r="E1357" s="3"/>
      <c r="F1357" s="3"/>
      <c r="G1357" s="3"/>
      <c r="H1357" s="193"/>
      <c r="I1357" s="163"/>
      <c r="J1357" s="3"/>
      <c r="K1357" s="5"/>
      <c r="L1357" s="6"/>
      <c r="M1357" s="6"/>
      <c r="N1357" s="291"/>
      <c r="O1357" s="285"/>
      <c r="P1357" s="6"/>
      <c r="Q1357" s="6"/>
      <c r="R1357" s="6"/>
      <c r="S1357" s="6"/>
      <c r="T1357" s="6"/>
      <c r="U1357" s="6"/>
      <c r="V1357" s="6"/>
      <c r="W1357" s="6"/>
      <c r="X1357" s="6"/>
      <c r="Y1357" s="6"/>
      <c r="Z1357" s="38" t="str">
        <f t="array" ref="Z1357">IFERROR(xlookup(C:C,'Follow up.1'!A:A,'Follow up.1'!AF:AF),"-")</f>
        <v>-</v>
      </c>
      <c r="AA1357" s="6"/>
      <c r="AB1357" s="6"/>
      <c r="AC1357" s="6"/>
      <c r="AD1357" s="6"/>
      <c r="AE1357" s="6"/>
      <c r="AF1357" s="6"/>
      <c r="AG1357" s="6"/>
      <c r="AH1357" s="6"/>
      <c r="AI1357" s="6"/>
      <c r="AJ1357" s="6"/>
      <c r="AK1357" s="6"/>
      <c r="AL1357" s="6"/>
      <c r="AM1357" s="6"/>
      <c r="AN1357" s="39" t="str">
        <f t="array" ref="AN1357">IFNA(TEXT(XLOOKUP(C:C,'Follow up.2'!B:B,'Follow up.2'!AF:AF), "mm/yyyy"), "-")</f>
        <v>-</v>
      </c>
      <c r="AO1357" s="6"/>
      <c r="AP1357" s="3"/>
      <c r="AQ1357" s="3"/>
      <c r="AR1357" s="3"/>
      <c r="AS1357" s="3"/>
      <c r="AT1357" s="3"/>
      <c r="AU1357" s="3"/>
      <c r="AV1357" s="3"/>
      <c r="AW1357" s="3"/>
      <c r="AX1357" s="3"/>
      <c r="AY1357" s="3"/>
      <c r="AZ1357" s="3"/>
      <c r="BA1357" s="3"/>
      <c r="BB1357" s="3"/>
      <c r="BC1357" s="3"/>
      <c r="BD1357" s="3"/>
      <c r="BE1357" s="3"/>
      <c r="BF1357" s="3"/>
      <c r="BG1357" s="3"/>
      <c r="BH1357" s="3"/>
      <c r="BI1357" s="3"/>
    </row>
    <row r="1358" ht="12.75" customHeight="1">
      <c r="A1358" s="294"/>
      <c r="B1358" s="294"/>
      <c r="C1358" s="3"/>
      <c r="D1358" s="3"/>
      <c r="E1358" s="3"/>
      <c r="F1358" s="3"/>
      <c r="G1358" s="3"/>
      <c r="H1358" s="193"/>
      <c r="I1358" s="163"/>
      <c r="J1358" s="3"/>
      <c r="K1358" s="5"/>
      <c r="L1358" s="6"/>
      <c r="M1358" s="6"/>
      <c r="N1358" s="291"/>
      <c r="O1358" s="285"/>
      <c r="P1358" s="6"/>
      <c r="Q1358" s="6"/>
      <c r="R1358" s="6"/>
      <c r="S1358" s="6"/>
      <c r="T1358" s="6"/>
      <c r="U1358" s="6"/>
      <c r="V1358" s="6"/>
      <c r="W1358" s="6"/>
      <c r="X1358" s="6"/>
      <c r="Y1358" s="6"/>
      <c r="Z1358" s="38" t="str">
        <f t="array" ref="Z1358">IFERROR(xlookup(C:C,'Follow up.1'!A:A,'Follow up.1'!AF:AF),"-")</f>
        <v>-</v>
      </c>
      <c r="AA1358" s="6"/>
      <c r="AB1358" s="6"/>
      <c r="AC1358" s="6"/>
      <c r="AD1358" s="6"/>
      <c r="AE1358" s="6"/>
      <c r="AF1358" s="6"/>
      <c r="AG1358" s="6"/>
      <c r="AH1358" s="6"/>
      <c r="AI1358" s="6"/>
      <c r="AJ1358" s="6"/>
      <c r="AK1358" s="6"/>
      <c r="AL1358" s="6"/>
      <c r="AM1358" s="6"/>
      <c r="AN1358" s="39" t="str">
        <f t="array" ref="AN1358">IFNA(TEXT(XLOOKUP(C:C,'Follow up.2'!B:B,'Follow up.2'!AF:AF), "mm/yyyy"), "-")</f>
        <v>-</v>
      </c>
      <c r="AO1358" s="6"/>
      <c r="AP1358" s="3"/>
      <c r="AQ1358" s="3"/>
      <c r="AR1358" s="3"/>
      <c r="AS1358" s="3"/>
      <c r="AT1358" s="3"/>
      <c r="AU1358" s="3"/>
      <c r="AV1358" s="3"/>
      <c r="AW1358" s="3"/>
      <c r="AX1358" s="3"/>
      <c r="AY1358" s="3"/>
      <c r="AZ1358" s="3"/>
      <c r="BA1358" s="3"/>
      <c r="BB1358" s="3"/>
      <c r="BC1358" s="3"/>
      <c r="BD1358" s="3"/>
      <c r="BE1358" s="3"/>
      <c r="BF1358" s="3"/>
      <c r="BG1358" s="3"/>
      <c r="BH1358" s="3"/>
      <c r="BI1358" s="3"/>
    </row>
    <row r="1359" ht="12.75" customHeight="1">
      <c r="A1359" s="294"/>
      <c r="B1359" s="294"/>
      <c r="C1359" s="3"/>
      <c r="D1359" s="3"/>
      <c r="E1359" s="3"/>
      <c r="F1359" s="3"/>
      <c r="G1359" s="3"/>
      <c r="H1359" s="193"/>
      <c r="I1359" s="163"/>
      <c r="J1359" s="3"/>
      <c r="K1359" s="5"/>
      <c r="L1359" s="6"/>
      <c r="M1359" s="6"/>
      <c r="N1359" s="291"/>
      <c r="O1359" s="285"/>
      <c r="P1359" s="6"/>
      <c r="Q1359" s="6"/>
      <c r="R1359" s="6"/>
      <c r="S1359" s="6"/>
      <c r="T1359" s="6"/>
      <c r="U1359" s="6"/>
      <c r="V1359" s="6"/>
      <c r="W1359" s="6"/>
      <c r="X1359" s="6"/>
      <c r="Y1359" s="6"/>
      <c r="Z1359" s="38" t="str">
        <f t="array" ref="Z1359">IFERROR(xlookup(C:C,'Follow up.1'!A:A,'Follow up.1'!AF:AF),"-")</f>
        <v>-</v>
      </c>
      <c r="AA1359" s="6"/>
      <c r="AB1359" s="6"/>
      <c r="AC1359" s="6"/>
      <c r="AD1359" s="6"/>
      <c r="AE1359" s="6"/>
      <c r="AF1359" s="6"/>
      <c r="AG1359" s="6"/>
      <c r="AH1359" s="6"/>
      <c r="AI1359" s="6"/>
      <c r="AJ1359" s="6"/>
      <c r="AK1359" s="6"/>
      <c r="AL1359" s="6"/>
      <c r="AM1359" s="6"/>
      <c r="AN1359" s="39" t="str">
        <f t="array" ref="AN1359">IFNA(TEXT(XLOOKUP(C:C,'Follow up.2'!B:B,'Follow up.2'!AF:AF), "mm/yyyy"), "-")</f>
        <v>-</v>
      </c>
      <c r="AO1359" s="6"/>
      <c r="AP1359" s="3"/>
      <c r="AQ1359" s="3"/>
      <c r="AR1359" s="3"/>
      <c r="AS1359" s="3"/>
      <c r="AT1359" s="3"/>
      <c r="AU1359" s="3"/>
      <c r="AV1359" s="3"/>
      <c r="AW1359" s="3"/>
      <c r="AX1359" s="3"/>
      <c r="AY1359" s="3"/>
      <c r="AZ1359" s="3"/>
      <c r="BA1359" s="3"/>
      <c r="BB1359" s="3"/>
      <c r="BC1359" s="3"/>
      <c r="BD1359" s="3"/>
      <c r="BE1359" s="3"/>
      <c r="BF1359" s="3"/>
      <c r="BG1359" s="3"/>
      <c r="BH1359" s="3"/>
      <c r="BI1359" s="3"/>
    </row>
    <row r="1360" ht="12.75" customHeight="1">
      <c r="A1360" s="294"/>
      <c r="B1360" s="294"/>
      <c r="C1360" s="3"/>
      <c r="D1360" s="3"/>
      <c r="E1360" s="3"/>
      <c r="F1360" s="3"/>
      <c r="G1360" s="3"/>
      <c r="H1360" s="193"/>
      <c r="I1360" s="163"/>
      <c r="J1360" s="3"/>
      <c r="K1360" s="5"/>
      <c r="L1360" s="6"/>
      <c r="M1360" s="6"/>
      <c r="N1360" s="291"/>
      <c r="O1360" s="285"/>
      <c r="P1360" s="6"/>
      <c r="Q1360" s="6"/>
      <c r="R1360" s="6"/>
      <c r="S1360" s="6"/>
      <c r="T1360" s="6"/>
      <c r="U1360" s="6"/>
      <c r="V1360" s="6"/>
      <c r="W1360" s="6"/>
      <c r="X1360" s="6"/>
      <c r="Y1360" s="6"/>
      <c r="Z1360" s="38" t="str">
        <f t="array" ref="Z1360">IFERROR(xlookup(C:C,'Follow up.1'!A:A,'Follow up.1'!AF:AF),"-")</f>
        <v>-</v>
      </c>
      <c r="AA1360" s="6"/>
      <c r="AB1360" s="6"/>
      <c r="AC1360" s="6"/>
      <c r="AD1360" s="6"/>
      <c r="AE1360" s="6"/>
      <c r="AF1360" s="6"/>
      <c r="AG1360" s="6"/>
      <c r="AH1360" s="6"/>
      <c r="AI1360" s="6"/>
      <c r="AJ1360" s="6"/>
      <c r="AK1360" s="6"/>
      <c r="AL1360" s="6"/>
      <c r="AM1360" s="6"/>
      <c r="AN1360" s="39" t="str">
        <f t="array" ref="AN1360">IFNA(TEXT(XLOOKUP(C:C,'Follow up.2'!B:B,'Follow up.2'!AF:AF), "mm/yyyy"), "-")</f>
        <v>-</v>
      </c>
      <c r="AO1360" s="6"/>
      <c r="AP1360" s="3"/>
      <c r="AQ1360" s="3"/>
      <c r="AR1360" s="3"/>
      <c r="AS1360" s="3"/>
      <c r="AT1360" s="3"/>
      <c r="AU1360" s="3"/>
      <c r="AV1360" s="3"/>
      <c r="AW1360" s="3"/>
      <c r="AX1360" s="3"/>
      <c r="AY1360" s="3"/>
      <c r="AZ1360" s="3"/>
      <c r="BA1360" s="3"/>
      <c r="BB1360" s="3"/>
      <c r="BC1360" s="3"/>
      <c r="BD1360" s="3"/>
      <c r="BE1360" s="3"/>
      <c r="BF1360" s="3"/>
      <c r="BG1360" s="3"/>
      <c r="BH1360" s="3"/>
      <c r="BI1360" s="3"/>
    </row>
    <row r="1361" ht="12.75" customHeight="1">
      <c r="A1361" s="294"/>
      <c r="B1361" s="294"/>
      <c r="C1361" s="3"/>
      <c r="D1361" s="3"/>
      <c r="E1361" s="3"/>
      <c r="F1361" s="3"/>
      <c r="G1361" s="3"/>
      <c r="H1361" s="193"/>
      <c r="I1361" s="163"/>
      <c r="J1361" s="3"/>
      <c r="K1361" s="5"/>
      <c r="L1361" s="6"/>
      <c r="M1361" s="6"/>
      <c r="N1361" s="232"/>
      <c r="O1361" s="285"/>
      <c r="P1361" s="6"/>
      <c r="Q1361" s="6"/>
      <c r="R1361" s="6"/>
      <c r="S1361" s="6"/>
      <c r="T1361" s="6"/>
      <c r="U1361" s="6"/>
      <c r="V1361" s="6"/>
      <c r="W1361" s="6"/>
      <c r="X1361" s="6"/>
      <c r="Y1361" s="6"/>
      <c r="Z1361" s="38" t="str">
        <f t="array" ref="Z1361">IFERROR(xlookup(C:C,'Follow up.1'!A:A,'Follow up.1'!AF:AF),"-")</f>
        <v>-</v>
      </c>
      <c r="AA1361" s="6"/>
      <c r="AB1361" s="6"/>
      <c r="AC1361" s="6"/>
      <c r="AD1361" s="6"/>
      <c r="AE1361" s="6"/>
      <c r="AF1361" s="6"/>
      <c r="AG1361" s="6"/>
      <c r="AH1361" s="6"/>
      <c r="AI1361" s="6"/>
      <c r="AJ1361" s="6"/>
      <c r="AK1361" s="6"/>
      <c r="AL1361" s="6"/>
      <c r="AM1361" s="6"/>
      <c r="AN1361" s="39" t="str">
        <f t="array" ref="AN1361">IFNA(TEXT(XLOOKUP(C:C,'Follow up.2'!B:B,'Follow up.2'!AF:AF), "mm/yyyy"), "-")</f>
        <v>-</v>
      </c>
      <c r="AO1361" s="6"/>
      <c r="AP1361" s="3"/>
      <c r="AQ1361" s="3"/>
      <c r="AR1361" s="3"/>
      <c r="AS1361" s="3"/>
      <c r="AT1361" s="3"/>
      <c r="AU1361" s="3"/>
      <c r="AV1361" s="3"/>
      <c r="AW1361" s="3"/>
      <c r="AX1361" s="3"/>
      <c r="AY1361" s="3"/>
      <c r="AZ1361" s="3"/>
      <c r="BA1361" s="3"/>
      <c r="BB1361" s="3"/>
      <c r="BC1361" s="3"/>
      <c r="BD1361" s="3"/>
      <c r="BE1361" s="3"/>
      <c r="BF1361" s="3"/>
      <c r="BG1361" s="3"/>
      <c r="BH1361" s="3"/>
      <c r="BI1361" s="3"/>
    </row>
    <row r="1362" ht="12.75" customHeight="1">
      <c r="A1362" s="294"/>
      <c r="B1362" s="294"/>
      <c r="C1362" s="3"/>
      <c r="D1362" s="3"/>
      <c r="E1362" s="3"/>
      <c r="F1362" s="3"/>
      <c r="G1362" s="3"/>
      <c r="H1362" s="193"/>
      <c r="I1362" s="163"/>
      <c r="J1362" s="3"/>
      <c r="K1362" s="5"/>
      <c r="L1362" s="6"/>
      <c r="M1362" s="6"/>
      <c r="N1362" s="232"/>
      <c r="O1362" s="285"/>
      <c r="P1362" s="6"/>
      <c r="Q1362" s="6"/>
      <c r="R1362" s="6"/>
      <c r="S1362" s="6"/>
      <c r="T1362" s="6"/>
      <c r="U1362" s="6"/>
      <c r="V1362" s="6"/>
      <c r="W1362" s="6"/>
      <c r="X1362" s="6"/>
      <c r="Y1362" s="6"/>
      <c r="Z1362" s="38" t="str">
        <f t="array" ref="Z1362">IFERROR(xlookup(C:C,'Follow up.1'!A:A,'Follow up.1'!AF:AF),"-")</f>
        <v>-</v>
      </c>
      <c r="AA1362" s="6"/>
      <c r="AB1362" s="6"/>
      <c r="AC1362" s="6"/>
      <c r="AD1362" s="6"/>
      <c r="AE1362" s="6"/>
      <c r="AF1362" s="6"/>
      <c r="AG1362" s="6"/>
      <c r="AH1362" s="6"/>
      <c r="AI1362" s="6"/>
      <c r="AJ1362" s="6"/>
      <c r="AK1362" s="6"/>
      <c r="AL1362" s="6"/>
      <c r="AM1362" s="6"/>
      <c r="AN1362" s="39" t="str">
        <f t="array" ref="AN1362">IFNA(TEXT(XLOOKUP(C:C,'Follow up.2'!B:B,'Follow up.2'!AF:AF), "mm/yyyy"), "-")</f>
        <v>-</v>
      </c>
      <c r="AO1362" s="6"/>
      <c r="AP1362" s="3"/>
      <c r="AQ1362" s="3"/>
      <c r="AR1362" s="3"/>
      <c r="AS1362" s="3"/>
      <c r="AT1362" s="3"/>
      <c r="AU1362" s="3"/>
      <c r="AV1362" s="3"/>
      <c r="AW1362" s="3"/>
      <c r="AX1362" s="3"/>
      <c r="AY1362" s="3"/>
      <c r="AZ1362" s="3"/>
      <c r="BA1362" s="3"/>
      <c r="BB1362" s="3"/>
      <c r="BC1362" s="3"/>
      <c r="BD1362" s="3"/>
      <c r="BE1362" s="3"/>
      <c r="BF1362" s="3"/>
      <c r="BG1362" s="3"/>
      <c r="BH1362" s="3"/>
      <c r="BI1362" s="3"/>
    </row>
    <row r="1363" ht="12.75" customHeight="1">
      <c r="A1363" s="294"/>
      <c r="B1363" s="294"/>
      <c r="C1363" s="3"/>
      <c r="D1363" s="3"/>
      <c r="E1363" s="3"/>
      <c r="F1363" s="3"/>
      <c r="G1363" s="3"/>
      <c r="H1363" s="193"/>
      <c r="I1363" s="163"/>
      <c r="J1363" s="3"/>
      <c r="K1363" s="5"/>
      <c r="L1363" s="6"/>
      <c r="M1363" s="6"/>
      <c r="N1363" s="232"/>
      <c r="O1363" s="285"/>
      <c r="P1363" s="6"/>
      <c r="Q1363" s="6"/>
      <c r="R1363" s="6"/>
      <c r="S1363" s="6"/>
      <c r="T1363" s="6"/>
      <c r="U1363" s="6"/>
      <c r="V1363" s="6"/>
      <c r="W1363" s="6"/>
      <c r="X1363" s="6"/>
      <c r="Y1363" s="6"/>
      <c r="Z1363" s="38" t="str">
        <f t="array" ref="Z1363">IFERROR(xlookup(C:C,'Follow up.1'!A:A,'Follow up.1'!AF:AF),"-")</f>
        <v>-</v>
      </c>
      <c r="AA1363" s="6"/>
      <c r="AB1363" s="6"/>
      <c r="AC1363" s="6"/>
      <c r="AD1363" s="6"/>
      <c r="AE1363" s="6"/>
      <c r="AF1363" s="6"/>
      <c r="AG1363" s="6"/>
      <c r="AH1363" s="6"/>
      <c r="AI1363" s="6"/>
      <c r="AJ1363" s="6"/>
      <c r="AK1363" s="6"/>
      <c r="AL1363" s="6"/>
      <c r="AM1363" s="6"/>
      <c r="AN1363" s="39" t="str">
        <f t="array" ref="AN1363">IFNA(TEXT(XLOOKUP(C:C,'Follow up.2'!B:B,'Follow up.2'!AF:AF), "mm/yyyy"), "-")</f>
        <v>-</v>
      </c>
      <c r="AO1363" s="6"/>
      <c r="AP1363" s="3"/>
      <c r="AQ1363" s="3"/>
      <c r="AR1363" s="3"/>
      <c r="AS1363" s="3"/>
      <c r="AT1363" s="3"/>
      <c r="AU1363" s="3"/>
      <c r="AV1363" s="3"/>
      <c r="AW1363" s="3"/>
      <c r="AX1363" s="3"/>
      <c r="AY1363" s="3"/>
      <c r="AZ1363" s="3"/>
      <c r="BA1363" s="3"/>
      <c r="BB1363" s="3"/>
      <c r="BC1363" s="3"/>
      <c r="BD1363" s="3"/>
      <c r="BE1363" s="3"/>
      <c r="BF1363" s="3"/>
      <c r="BG1363" s="3"/>
      <c r="BH1363" s="3"/>
      <c r="BI1363" s="3"/>
    </row>
    <row r="1364" ht="12.75" customHeight="1">
      <c r="A1364" s="294"/>
      <c r="B1364" s="294"/>
      <c r="C1364" s="3"/>
      <c r="D1364" s="3"/>
      <c r="E1364" s="3"/>
      <c r="F1364" s="3"/>
      <c r="G1364" s="3"/>
      <c r="H1364" s="193"/>
      <c r="I1364" s="163"/>
      <c r="J1364" s="3"/>
      <c r="K1364" s="5"/>
      <c r="L1364" s="6"/>
      <c r="M1364" s="6"/>
      <c r="N1364" s="232"/>
      <c r="O1364" s="285"/>
      <c r="P1364" s="6"/>
      <c r="Q1364" s="6"/>
      <c r="R1364" s="6"/>
      <c r="S1364" s="6"/>
      <c r="T1364" s="6"/>
      <c r="U1364" s="6"/>
      <c r="V1364" s="6"/>
      <c r="W1364" s="6"/>
      <c r="X1364" s="6"/>
      <c r="Y1364" s="6"/>
      <c r="Z1364" s="38" t="str">
        <f t="array" ref="Z1364">IFERROR(xlookup(C:C,'Follow up.1'!A:A,'Follow up.1'!AF:AF),"-")</f>
        <v>-</v>
      </c>
      <c r="AA1364" s="6"/>
      <c r="AB1364" s="6"/>
      <c r="AC1364" s="6"/>
      <c r="AD1364" s="6"/>
      <c r="AE1364" s="6"/>
      <c r="AF1364" s="6"/>
      <c r="AG1364" s="6"/>
      <c r="AH1364" s="6"/>
      <c r="AI1364" s="6"/>
      <c r="AJ1364" s="6"/>
      <c r="AK1364" s="6"/>
      <c r="AL1364" s="6"/>
      <c r="AM1364" s="6"/>
      <c r="AN1364" s="39" t="str">
        <f t="array" ref="AN1364">IFNA(TEXT(XLOOKUP(C:C,'Follow up.2'!B:B,'Follow up.2'!AF:AF), "mm/yyyy"), "-")</f>
        <v>-</v>
      </c>
      <c r="AO1364" s="6"/>
      <c r="AP1364" s="3"/>
      <c r="AQ1364" s="3"/>
      <c r="AR1364" s="3"/>
      <c r="AS1364" s="3"/>
      <c r="AT1364" s="3"/>
      <c r="AU1364" s="3"/>
      <c r="AV1364" s="3"/>
      <c r="AW1364" s="3"/>
      <c r="AX1364" s="3"/>
      <c r="AY1364" s="3"/>
      <c r="AZ1364" s="3"/>
      <c r="BA1364" s="3"/>
      <c r="BB1364" s="3"/>
      <c r="BC1364" s="3"/>
      <c r="BD1364" s="3"/>
      <c r="BE1364" s="3"/>
      <c r="BF1364" s="3"/>
      <c r="BG1364" s="3"/>
      <c r="BH1364" s="3"/>
      <c r="BI1364" s="3"/>
    </row>
    <row r="1365" ht="12.75" customHeight="1">
      <c r="A1365" s="294"/>
      <c r="B1365" s="294"/>
      <c r="C1365" s="3"/>
      <c r="D1365" s="3"/>
      <c r="E1365" s="3"/>
      <c r="F1365" s="3"/>
      <c r="G1365" s="3"/>
      <c r="H1365" s="193"/>
      <c r="I1365" s="163"/>
      <c r="J1365" s="3"/>
      <c r="K1365" s="5"/>
      <c r="L1365" s="6"/>
      <c r="M1365" s="6"/>
      <c r="N1365" s="232"/>
      <c r="O1365" s="285"/>
      <c r="P1365" s="6"/>
      <c r="Q1365" s="6"/>
      <c r="R1365" s="6"/>
      <c r="S1365" s="6"/>
      <c r="T1365" s="6"/>
      <c r="U1365" s="6"/>
      <c r="V1365" s="6"/>
      <c r="W1365" s="6"/>
      <c r="X1365" s="6"/>
      <c r="Y1365" s="6"/>
      <c r="Z1365" s="38" t="str">
        <f t="array" ref="Z1365">IFERROR(xlookup(C:C,'Follow up.1'!A:A,'Follow up.1'!AF:AF),"-")</f>
        <v>-</v>
      </c>
      <c r="AA1365" s="6"/>
      <c r="AB1365" s="6"/>
      <c r="AC1365" s="6"/>
      <c r="AD1365" s="6"/>
      <c r="AE1365" s="6"/>
      <c r="AF1365" s="6"/>
      <c r="AG1365" s="6"/>
      <c r="AH1365" s="6"/>
      <c r="AI1365" s="6"/>
      <c r="AJ1365" s="6"/>
      <c r="AK1365" s="6"/>
      <c r="AL1365" s="6"/>
      <c r="AM1365" s="6"/>
      <c r="AN1365" s="39" t="str">
        <f t="array" ref="AN1365">IFNA(TEXT(XLOOKUP(C:C,'Follow up.2'!B:B,'Follow up.2'!AF:AF), "mm/yyyy"), "-")</f>
        <v>-</v>
      </c>
      <c r="AO1365" s="6"/>
      <c r="AP1365" s="3"/>
      <c r="AQ1365" s="3"/>
      <c r="AR1365" s="3"/>
      <c r="AS1365" s="3"/>
      <c r="AT1365" s="3"/>
      <c r="AU1365" s="3"/>
      <c r="AV1365" s="3"/>
      <c r="AW1365" s="3"/>
      <c r="AX1365" s="3"/>
      <c r="AY1365" s="3"/>
      <c r="AZ1365" s="3"/>
      <c r="BA1365" s="3"/>
      <c r="BB1365" s="3"/>
      <c r="BC1365" s="3"/>
      <c r="BD1365" s="3"/>
      <c r="BE1365" s="3"/>
      <c r="BF1365" s="3"/>
      <c r="BG1365" s="3"/>
      <c r="BH1365" s="3"/>
      <c r="BI1365" s="3"/>
    </row>
    <row r="1366" ht="12.75" customHeight="1">
      <c r="A1366" s="294"/>
      <c r="B1366" s="294"/>
      <c r="C1366" s="3"/>
      <c r="D1366" s="3"/>
      <c r="E1366" s="3"/>
      <c r="F1366" s="3"/>
      <c r="G1366" s="3"/>
      <c r="H1366" s="193"/>
      <c r="I1366" s="163"/>
      <c r="J1366" s="3"/>
      <c r="K1366" s="5"/>
      <c r="L1366" s="6"/>
      <c r="M1366" s="6"/>
      <c r="N1366" s="232"/>
      <c r="O1366" s="285"/>
      <c r="P1366" s="6"/>
      <c r="Q1366" s="6"/>
      <c r="R1366" s="6"/>
      <c r="S1366" s="6"/>
      <c r="T1366" s="6"/>
      <c r="U1366" s="6"/>
      <c r="V1366" s="6"/>
      <c r="W1366" s="6"/>
      <c r="X1366" s="6"/>
      <c r="Y1366" s="6"/>
      <c r="Z1366" s="38" t="str">
        <f t="array" ref="Z1366">IFERROR(xlookup(C:C,'Follow up.1'!A:A,'Follow up.1'!AF:AF),"-")</f>
        <v>-</v>
      </c>
      <c r="AA1366" s="6"/>
      <c r="AB1366" s="6"/>
      <c r="AC1366" s="6"/>
      <c r="AD1366" s="6"/>
      <c r="AE1366" s="6"/>
      <c r="AF1366" s="6"/>
      <c r="AG1366" s="6"/>
      <c r="AH1366" s="6"/>
      <c r="AI1366" s="6"/>
      <c r="AJ1366" s="6"/>
      <c r="AK1366" s="6"/>
      <c r="AL1366" s="6"/>
      <c r="AM1366" s="6"/>
      <c r="AN1366" s="39" t="str">
        <f t="array" ref="AN1366">IFNA(TEXT(XLOOKUP(C:C,'Follow up.2'!B:B,'Follow up.2'!AF:AF), "mm/yyyy"), "-")</f>
        <v>-</v>
      </c>
      <c r="AO1366" s="6"/>
      <c r="AP1366" s="3"/>
      <c r="AQ1366" s="3"/>
      <c r="AR1366" s="3"/>
      <c r="AS1366" s="3"/>
      <c r="AT1366" s="3"/>
      <c r="AU1366" s="3"/>
      <c r="AV1366" s="3"/>
      <c r="AW1366" s="3"/>
      <c r="AX1366" s="3"/>
      <c r="AY1366" s="3"/>
      <c r="AZ1366" s="3"/>
      <c r="BA1366" s="3"/>
      <c r="BB1366" s="3"/>
      <c r="BC1366" s="3"/>
      <c r="BD1366" s="3"/>
      <c r="BE1366" s="3"/>
      <c r="BF1366" s="3"/>
      <c r="BG1366" s="3"/>
      <c r="BH1366" s="3"/>
      <c r="BI1366" s="3"/>
    </row>
    <row r="1367" ht="12.75" customHeight="1">
      <c r="A1367" s="294"/>
      <c r="B1367" s="294"/>
      <c r="C1367" s="3"/>
      <c r="D1367" s="3"/>
      <c r="E1367" s="3"/>
      <c r="F1367" s="3"/>
      <c r="G1367" s="3"/>
      <c r="H1367" s="193"/>
      <c r="I1367" s="163"/>
      <c r="J1367" s="3"/>
      <c r="K1367" s="5"/>
      <c r="L1367" s="6"/>
      <c r="M1367" s="6"/>
      <c r="N1367" s="232"/>
      <c r="O1367" s="285"/>
      <c r="P1367" s="6"/>
      <c r="Q1367" s="6"/>
      <c r="R1367" s="6"/>
      <c r="S1367" s="6"/>
      <c r="T1367" s="6"/>
      <c r="U1367" s="6"/>
      <c r="V1367" s="6"/>
      <c r="W1367" s="6"/>
      <c r="X1367" s="6"/>
      <c r="Y1367" s="6"/>
      <c r="Z1367" s="38" t="str">
        <f t="array" ref="Z1367">IFERROR(xlookup(C:C,'Follow up.1'!A:A,'Follow up.1'!AF:AF),"-")</f>
        <v>-</v>
      </c>
      <c r="AA1367" s="6"/>
      <c r="AB1367" s="6"/>
      <c r="AC1367" s="6"/>
      <c r="AD1367" s="6"/>
      <c r="AE1367" s="6"/>
      <c r="AF1367" s="6"/>
      <c r="AG1367" s="6"/>
      <c r="AH1367" s="6"/>
      <c r="AI1367" s="6"/>
      <c r="AJ1367" s="6"/>
      <c r="AK1367" s="6"/>
      <c r="AL1367" s="6"/>
      <c r="AM1367" s="6"/>
      <c r="AN1367" s="39" t="str">
        <f t="array" ref="AN1367">IFNA(TEXT(XLOOKUP(C:C,'Follow up.2'!B:B,'Follow up.2'!AF:AF), "mm/yyyy"), "-")</f>
        <v>-</v>
      </c>
      <c r="AO1367" s="6"/>
      <c r="AP1367" s="3"/>
      <c r="AQ1367" s="3"/>
      <c r="AR1367" s="3"/>
      <c r="AS1367" s="3"/>
      <c r="AT1367" s="3"/>
      <c r="AU1367" s="3"/>
      <c r="AV1367" s="3"/>
      <c r="AW1367" s="3"/>
      <c r="AX1367" s="3"/>
      <c r="AY1367" s="3"/>
      <c r="AZ1367" s="3"/>
      <c r="BA1367" s="3"/>
      <c r="BB1367" s="3"/>
      <c r="BC1367" s="3"/>
      <c r="BD1367" s="3"/>
      <c r="BE1367" s="3"/>
      <c r="BF1367" s="3"/>
      <c r="BG1367" s="3"/>
      <c r="BH1367" s="3"/>
      <c r="BI1367" s="3"/>
    </row>
    <row r="1368" ht="12.75" customHeight="1">
      <c r="A1368" s="294"/>
      <c r="B1368" s="294"/>
      <c r="C1368" s="3"/>
      <c r="D1368" s="3"/>
      <c r="E1368" s="3"/>
      <c r="F1368" s="3"/>
      <c r="G1368" s="3"/>
      <c r="H1368" s="193"/>
      <c r="I1368" s="163"/>
      <c r="J1368" s="3"/>
      <c r="K1368" s="5"/>
      <c r="L1368" s="6"/>
      <c r="M1368" s="6"/>
      <c r="N1368" s="232"/>
      <c r="O1368" s="285"/>
      <c r="P1368" s="6"/>
      <c r="Q1368" s="6"/>
      <c r="R1368" s="6"/>
      <c r="S1368" s="6"/>
      <c r="T1368" s="6"/>
      <c r="U1368" s="6"/>
      <c r="V1368" s="6"/>
      <c r="W1368" s="6"/>
      <c r="X1368" s="6"/>
      <c r="Y1368" s="6"/>
      <c r="Z1368" s="38" t="str">
        <f t="array" ref="Z1368">IFERROR(xlookup(C:C,'Follow up.1'!A:A,'Follow up.1'!AF:AF),"-")</f>
        <v>-</v>
      </c>
      <c r="AA1368" s="6"/>
      <c r="AB1368" s="6"/>
      <c r="AC1368" s="6"/>
      <c r="AD1368" s="6"/>
      <c r="AE1368" s="6"/>
      <c r="AF1368" s="6"/>
      <c r="AG1368" s="6"/>
      <c r="AH1368" s="6"/>
      <c r="AI1368" s="6"/>
      <c r="AJ1368" s="6"/>
      <c r="AK1368" s="6"/>
      <c r="AL1368" s="6"/>
      <c r="AM1368" s="6"/>
      <c r="AN1368" s="39" t="str">
        <f t="array" ref="AN1368">IFNA(TEXT(XLOOKUP(C:C,'Follow up.2'!B:B,'Follow up.2'!AF:AF), "mm/yyyy"), "-")</f>
        <v>-</v>
      </c>
      <c r="AO1368" s="6"/>
      <c r="AP1368" s="3"/>
      <c r="AQ1368" s="3"/>
      <c r="AR1368" s="3"/>
      <c r="AS1368" s="3"/>
      <c r="AT1368" s="3"/>
      <c r="AU1368" s="3"/>
      <c r="AV1368" s="3"/>
      <c r="AW1368" s="3"/>
      <c r="AX1368" s="3"/>
      <c r="AY1368" s="3"/>
      <c r="AZ1368" s="3"/>
      <c r="BA1368" s="3"/>
      <c r="BB1368" s="3"/>
      <c r="BC1368" s="3"/>
      <c r="BD1368" s="3"/>
      <c r="BE1368" s="3"/>
      <c r="BF1368" s="3"/>
      <c r="BG1368" s="3"/>
      <c r="BH1368" s="3"/>
      <c r="BI1368" s="3"/>
    </row>
    <row r="1369" ht="12.75" customHeight="1">
      <c r="A1369" s="294"/>
      <c r="B1369" s="294"/>
      <c r="C1369" s="3"/>
      <c r="D1369" s="3"/>
      <c r="E1369" s="3"/>
      <c r="F1369" s="3"/>
      <c r="G1369" s="3"/>
      <c r="H1369" s="193"/>
      <c r="I1369" s="163"/>
      <c r="J1369" s="3"/>
      <c r="K1369" s="5"/>
      <c r="L1369" s="6"/>
      <c r="M1369" s="6"/>
      <c r="N1369" s="232"/>
      <c r="O1369" s="285"/>
      <c r="P1369" s="6"/>
      <c r="Q1369" s="6"/>
      <c r="R1369" s="6"/>
      <c r="S1369" s="6"/>
      <c r="T1369" s="6"/>
      <c r="U1369" s="6"/>
      <c r="V1369" s="6"/>
      <c r="W1369" s="6"/>
      <c r="X1369" s="6"/>
      <c r="Y1369" s="6"/>
      <c r="Z1369" s="38" t="str">
        <f t="array" ref="Z1369">IFERROR(xlookup(C:C,'Follow up.1'!A:A,'Follow up.1'!AF:AF),"-")</f>
        <v>-</v>
      </c>
      <c r="AA1369" s="6"/>
      <c r="AB1369" s="6"/>
      <c r="AC1369" s="6"/>
      <c r="AD1369" s="6"/>
      <c r="AE1369" s="6"/>
      <c r="AF1369" s="6"/>
      <c r="AG1369" s="6"/>
      <c r="AH1369" s="6"/>
      <c r="AI1369" s="6"/>
      <c r="AJ1369" s="6"/>
      <c r="AK1369" s="6"/>
      <c r="AL1369" s="6"/>
      <c r="AM1369" s="6"/>
      <c r="AN1369" s="39" t="str">
        <f t="array" ref="AN1369">IFNA(TEXT(XLOOKUP(C:C,'Follow up.2'!B:B,'Follow up.2'!AF:AF), "mm/yyyy"), "-")</f>
        <v>-</v>
      </c>
      <c r="AO1369" s="6"/>
      <c r="AP1369" s="3"/>
      <c r="AQ1369" s="3"/>
      <c r="AR1369" s="3"/>
      <c r="AS1369" s="3"/>
      <c r="AT1369" s="3"/>
      <c r="AU1369" s="3"/>
      <c r="AV1369" s="3"/>
      <c r="AW1369" s="3"/>
      <c r="AX1369" s="3"/>
      <c r="AY1369" s="3"/>
      <c r="AZ1369" s="3"/>
      <c r="BA1369" s="3"/>
      <c r="BB1369" s="3"/>
      <c r="BC1369" s="3"/>
      <c r="BD1369" s="3"/>
      <c r="BE1369" s="3"/>
      <c r="BF1369" s="3"/>
      <c r="BG1369" s="3"/>
      <c r="BH1369" s="3"/>
      <c r="BI1369" s="3"/>
    </row>
    <row r="1370" ht="12.75" customHeight="1">
      <c r="A1370" s="294"/>
      <c r="B1370" s="294"/>
      <c r="C1370" s="3"/>
      <c r="D1370" s="3"/>
      <c r="E1370" s="3"/>
      <c r="F1370" s="3"/>
      <c r="G1370" s="3"/>
      <c r="H1370" s="193"/>
      <c r="I1370" s="163"/>
      <c r="J1370" s="3"/>
      <c r="K1370" s="5"/>
      <c r="L1370" s="6"/>
      <c r="M1370" s="6"/>
      <c r="N1370" s="232"/>
      <c r="O1370" s="285"/>
      <c r="P1370" s="6"/>
      <c r="Q1370" s="6"/>
      <c r="R1370" s="6"/>
      <c r="S1370" s="6"/>
      <c r="T1370" s="6"/>
      <c r="U1370" s="6"/>
      <c r="V1370" s="6"/>
      <c r="W1370" s="6"/>
      <c r="X1370" s="6"/>
      <c r="Y1370" s="6"/>
      <c r="Z1370" s="38" t="str">
        <f t="array" ref="Z1370">IFERROR(xlookup(C:C,'Follow up.1'!A:A,'Follow up.1'!AF:AF),"-")</f>
        <v>-</v>
      </c>
      <c r="AA1370" s="6"/>
      <c r="AB1370" s="6"/>
      <c r="AC1370" s="6"/>
      <c r="AD1370" s="6"/>
      <c r="AE1370" s="6"/>
      <c r="AF1370" s="6"/>
      <c r="AG1370" s="6"/>
      <c r="AH1370" s="6"/>
      <c r="AI1370" s="6"/>
      <c r="AJ1370" s="6"/>
      <c r="AK1370" s="6"/>
      <c r="AL1370" s="6"/>
      <c r="AM1370" s="6"/>
      <c r="AN1370" s="39" t="str">
        <f t="array" ref="AN1370">IFNA(TEXT(XLOOKUP(C:C,'Follow up.2'!B:B,'Follow up.2'!AF:AF), "mm/yyyy"), "-")</f>
        <v>-</v>
      </c>
      <c r="AO1370" s="6"/>
      <c r="AP1370" s="3"/>
      <c r="AQ1370" s="3"/>
      <c r="AR1370" s="3"/>
      <c r="AS1370" s="3"/>
      <c r="AT1370" s="3"/>
      <c r="AU1370" s="3"/>
      <c r="AV1370" s="3"/>
      <c r="AW1370" s="3"/>
      <c r="AX1370" s="3"/>
      <c r="AY1370" s="3"/>
      <c r="AZ1370" s="3"/>
      <c r="BA1370" s="3"/>
      <c r="BB1370" s="3"/>
      <c r="BC1370" s="3"/>
      <c r="BD1370" s="3"/>
      <c r="BE1370" s="3"/>
      <c r="BF1370" s="3"/>
      <c r="BG1370" s="3"/>
      <c r="BH1370" s="3"/>
      <c r="BI1370" s="3"/>
    </row>
    <row r="1371" ht="12.75" customHeight="1">
      <c r="A1371" s="294"/>
      <c r="B1371" s="294"/>
      <c r="C1371" s="3"/>
      <c r="D1371" s="3"/>
      <c r="E1371" s="3"/>
      <c r="F1371" s="3"/>
      <c r="G1371" s="3"/>
      <c r="H1371" s="193"/>
      <c r="I1371" s="163"/>
      <c r="J1371" s="3"/>
      <c r="K1371" s="5"/>
      <c r="L1371" s="6"/>
      <c r="M1371" s="6"/>
      <c r="N1371" s="232"/>
      <c r="O1371" s="285"/>
      <c r="P1371" s="6"/>
      <c r="Q1371" s="6"/>
      <c r="R1371" s="6"/>
      <c r="S1371" s="6"/>
      <c r="T1371" s="6"/>
      <c r="U1371" s="6"/>
      <c r="V1371" s="6"/>
      <c r="W1371" s="6"/>
      <c r="X1371" s="6"/>
      <c r="Y1371" s="6"/>
      <c r="Z1371" s="38" t="str">
        <f t="array" ref="Z1371">IFERROR(xlookup(C:C,'Follow up.1'!A:A,'Follow up.1'!AF:AF),"-")</f>
        <v>-</v>
      </c>
      <c r="AA1371" s="6"/>
      <c r="AB1371" s="6"/>
      <c r="AC1371" s="6"/>
      <c r="AD1371" s="6"/>
      <c r="AE1371" s="6"/>
      <c r="AF1371" s="6"/>
      <c r="AG1371" s="6"/>
      <c r="AH1371" s="6"/>
      <c r="AI1371" s="6"/>
      <c r="AJ1371" s="6"/>
      <c r="AK1371" s="6"/>
      <c r="AL1371" s="6"/>
      <c r="AM1371" s="6"/>
      <c r="AN1371" s="39" t="str">
        <f t="array" ref="AN1371">IFNA(TEXT(XLOOKUP(C:C,'Follow up.2'!B:B,'Follow up.2'!AF:AF), "mm/yyyy"), "-")</f>
        <v>-</v>
      </c>
      <c r="AO1371" s="6"/>
      <c r="AP1371" s="3"/>
      <c r="AQ1371" s="3"/>
      <c r="AR1371" s="3"/>
      <c r="AS1371" s="3"/>
      <c r="AT1371" s="3"/>
      <c r="AU1371" s="3"/>
      <c r="AV1371" s="3"/>
      <c r="AW1371" s="3"/>
      <c r="AX1371" s="3"/>
      <c r="AY1371" s="3"/>
      <c r="AZ1371" s="3"/>
      <c r="BA1371" s="3"/>
      <c r="BB1371" s="3"/>
      <c r="BC1371" s="3"/>
      <c r="BD1371" s="3"/>
      <c r="BE1371" s="3"/>
      <c r="BF1371" s="3"/>
      <c r="BG1371" s="3"/>
      <c r="BH1371" s="3"/>
      <c r="BI1371" s="3"/>
    </row>
    <row r="1372" ht="12.75" customHeight="1">
      <c r="A1372" s="294"/>
      <c r="B1372" s="294"/>
      <c r="C1372" s="3"/>
      <c r="D1372" s="3"/>
      <c r="E1372" s="3"/>
      <c r="F1372" s="3"/>
      <c r="G1372" s="3"/>
      <c r="H1372" s="193"/>
      <c r="I1372" s="163"/>
      <c r="J1372" s="3"/>
      <c r="K1372" s="5"/>
      <c r="L1372" s="6"/>
      <c r="M1372" s="6"/>
      <c r="N1372" s="232"/>
      <c r="O1372" s="285"/>
      <c r="P1372" s="6"/>
      <c r="Q1372" s="6"/>
      <c r="R1372" s="6"/>
      <c r="S1372" s="6"/>
      <c r="T1372" s="6"/>
      <c r="U1372" s="6"/>
      <c r="V1372" s="6"/>
      <c r="W1372" s="6"/>
      <c r="X1372" s="6"/>
      <c r="Y1372" s="6"/>
      <c r="Z1372" s="38" t="str">
        <f t="array" ref="Z1372">IFERROR(xlookup(C:C,'Follow up.1'!A:A,'Follow up.1'!AF:AF),"-")</f>
        <v>-</v>
      </c>
      <c r="AA1372" s="6"/>
      <c r="AB1372" s="6"/>
      <c r="AC1372" s="6"/>
      <c r="AD1372" s="6"/>
      <c r="AE1372" s="6"/>
      <c r="AF1372" s="6"/>
      <c r="AG1372" s="6"/>
      <c r="AH1372" s="6"/>
      <c r="AI1372" s="6"/>
      <c r="AJ1372" s="6"/>
      <c r="AK1372" s="6"/>
      <c r="AL1372" s="6"/>
      <c r="AM1372" s="6"/>
      <c r="AN1372" s="39" t="str">
        <f t="array" ref="AN1372">IFNA(TEXT(XLOOKUP(C:C,'Follow up.2'!B:B,'Follow up.2'!AF:AF), "mm/yyyy"), "-")</f>
        <v>-</v>
      </c>
      <c r="AO1372" s="6"/>
      <c r="AP1372" s="3"/>
      <c r="AQ1372" s="3"/>
      <c r="AR1372" s="3"/>
      <c r="AS1372" s="3"/>
      <c r="AT1372" s="3"/>
      <c r="AU1372" s="3"/>
      <c r="AV1372" s="3"/>
      <c r="AW1372" s="3"/>
      <c r="AX1372" s="3"/>
      <c r="AY1372" s="3"/>
      <c r="AZ1372" s="3"/>
      <c r="BA1372" s="3"/>
      <c r="BB1372" s="3"/>
      <c r="BC1372" s="3"/>
      <c r="BD1372" s="3"/>
      <c r="BE1372" s="3"/>
      <c r="BF1372" s="3"/>
      <c r="BG1372" s="3"/>
      <c r="BH1372" s="3"/>
      <c r="BI1372" s="3"/>
    </row>
    <row r="1373" ht="12.75" customHeight="1">
      <c r="A1373" s="294"/>
      <c r="B1373" s="294"/>
      <c r="C1373" s="3"/>
      <c r="D1373" s="3"/>
      <c r="E1373" s="3"/>
      <c r="F1373" s="3"/>
      <c r="G1373" s="3"/>
      <c r="H1373" s="193"/>
      <c r="I1373" s="163"/>
      <c r="J1373" s="3"/>
      <c r="K1373" s="5"/>
      <c r="L1373" s="6"/>
      <c r="M1373" s="6"/>
      <c r="N1373" s="232"/>
      <c r="O1373" s="285"/>
      <c r="P1373" s="6"/>
      <c r="Q1373" s="6"/>
      <c r="R1373" s="6"/>
      <c r="S1373" s="6"/>
      <c r="T1373" s="6"/>
      <c r="U1373" s="6"/>
      <c r="V1373" s="6"/>
      <c r="W1373" s="6"/>
      <c r="X1373" s="6"/>
      <c r="Y1373" s="6"/>
      <c r="Z1373" s="38" t="str">
        <f t="array" ref="Z1373">IFERROR(xlookup(C:C,'Follow up.1'!A:A,'Follow up.1'!AF:AF),"-")</f>
        <v>-</v>
      </c>
      <c r="AA1373" s="6"/>
      <c r="AB1373" s="6"/>
      <c r="AC1373" s="6"/>
      <c r="AD1373" s="6"/>
      <c r="AE1373" s="6"/>
      <c r="AF1373" s="6"/>
      <c r="AG1373" s="6"/>
      <c r="AH1373" s="6"/>
      <c r="AI1373" s="6"/>
      <c r="AJ1373" s="6"/>
      <c r="AK1373" s="6"/>
      <c r="AL1373" s="6"/>
      <c r="AM1373" s="6"/>
      <c r="AN1373" s="39" t="str">
        <f t="array" ref="AN1373">IFNA(TEXT(XLOOKUP(C:C,'Follow up.2'!B:B,'Follow up.2'!AF:AF), "mm/yyyy"), "-")</f>
        <v>-</v>
      </c>
      <c r="AO1373" s="6"/>
      <c r="AP1373" s="3"/>
      <c r="AQ1373" s="3"/>
      <c r="AR1373" s="3"/>
      <c r="AS1373" s="3"/>
      <c r="AT1373" s="3"/>
      <c r="AU1373" s="3"/>
      <c r="AV1373" s="3"/>
      <c r="AW1373" s="3"/>
      <c r="AX1373" s="3"/>
      <c r="AY1373" s="3"/>
      <c r="AZ1373" s="3"/>
      <c r="BA1373" s="3"/>
      <c r="BB1373" s="3"/>
      <c r="BC1373" s="3"/>
      <c r="BD1373" s="3"/>
      <c r="BE1373" s="3"/>
      <c r="BF1373" s="3"/>
      <c r="BG1373" s="3"/>
      <c r="BH1373" s="3"/>
      <c r="BI1373" s="3"/>
    </row>
    <row r="1374" ht="12.75" customHeight="1">
      <c r="A1374" s="294"/>
      <c r="B1374" s="294"/>
      <c r="C1374" s="3"/>
      <c r="D1374" s="3"/>
      <c r="E1374" s="3"/>
      <c r="F1374" s="3"/>
      <c r="G1374" s="3"/>
      <c r="H1374" s="193"/>
      <c r="I1374" s="163"/>
      <c r="J1374" s="3"/>
      <c r="K1374" s="5"/>
      <c r="L1374" s="6"/>
      <c r="M1374" s="6"/>
      <c r="N1374" s="232"/>
      <c r="O1374" s="285"/>
      <c r="P1374" s="6"/>
      <c r="Q1374" s="6"/>
      <c r="R1374" s="6"/>
      <c r="S1374" s="6"/>
      <c r="T1374" s="6"/>
      <c r="U1374" s="6"/>
      <c r="V1374" s="6"/>
      <c r="W1374" s="6"/>
      <c r="X1374" s="6"/>
      <c r="Y1374" s="6"/>
      <c r="Z1374" s="38" t="str">
        <f t="array" ref="Z1374">IFERROR(xlookup(C:C,'Follow up.1'!A:A,'Follow up.1'!AF:AF),"-")</f>
        <v>-</v>
      </c>
      <c r="AA1374" s="6"/>
      <c r="AB1374" s="6"/>
      <c r="AC1374" s="6"/>
      <c r="AD1374" s="6"/>
      <c r="AE1374" s="6"/>
      <c r="AF1374" s="6"/>
      <c r="AG1374" s="6"/>
      <c r="AH1374" s="6"/>
      <c r="AI1374" s="6"/>
      <c r="AJ1374" s="6"/>
      <c r="AK1374" s="6"/>
      <c r="AL1374" s="6"/>
      <c r="AM1374" s="6"/>
      <c r="AN1374" s="39" t="str">
        <f t="array" ref="AN1374">IFNA(TEXT(XLOOKUP(C:C,'Follow up.2'!B:B,'Follow up.2'!AF:AF), "mm/yyyy"), "-")</f>
        <v>-</v>
      </c>
      <c r="AO1374" s="6"/>
      <c r="AP1374" s="3"/>
      <c r="AQ1374" s="3"/>
      <c r="AR1374" s="3"/>
      <c r="AS1374" s="3"/>
      <c r="AT1374" s="3"/>
      <c r="AU1374" s="3"/>
      <c r="AV1374" s="3"/>
      <c r="AW1374" s="3"/>
      <c r="AX1374" s="3"/>
      <c r="AY1374" s="3"/>
      <c r="AZ1374" s="3"/>
      <c r="BA1374" s="3"/>
      <c r="BB1374" s="3"/>
      <c r="BC1374" s="3"/>
      <c r="BD1374" s="3"/>
      <c r="BE1374" s="3"/>
      <c r="BF1374" s="3"/>
      <c r="BG1374" s="3"/>
      <c r="BH1374" s="3"/>
      <c r="BI1374" s="3"/>
    </row>
    <row r="1375" ht="12.75" customHeight="1">
      <c r="A1375" s="294"/>
      <c r="B1375" s="294"/>
      <c r="C1375" s="3"/>
      <c r="D1375" s="3"/>
      <c r="E1375" s="3"/>
      <c r="F1375" s="3"/>
      <c r="G1375" s="3"/>
      <c r="H1375" s="193"/>
      <c r="I1375" s="163"/>
      <c r="J1375" s="3"/>
      <c r="K1375" s="5"/>
      <c r="L1375" s="6"/>
      <c r="M1375" s="6"/>
      <c r="N1375" s="232"/>
      <c r="O1375" s="285"/>
      <c r="P1375" s="6"/>
      <c r="Q1375" s="6"/>
      <c r="R1375" s="6"/>
      <c r="S1375" s="6"/>
      <c r="T1375" s="6"/>
      <c r="U1375" s="6"/>
      <c r="V1375" s="6"/>
      <c r="W1375" s="6"/>
      <c r="X1375" s="6"/>
      <c r="Y1375" s="6"/>
      <c r="Z1375" s="38" t="str">
        <f t="array" ref="Z1375">IFERROR(xlookup(C:C,'Follow up.1'!A:A,'Follow up.1'!AF:AF),"-")</f>
        <v>-</v>
      </c>
      <c r="AA1375" s="6"/>
      <c r="AB1375" s="6"/>
      <c r="AC1375" s="6"/>
      <c r="AD1375" s="6"/>
      <c r="AE1375" s="6"/>
      <c r="AF1375" s="6"/>
      <c r="AG1375" s="6"/>
      <c r="AH1375" s="6"/>
      <c r="AI1375" s="6"/>
      <c r="AJ1375" s="6"/>
      <c r="AK1375" s="6"/>
      <c r="AL1375" s="6"/>
      <c r="AM1375" s="6"/>
      <c r="AN1375" s="39" t="str">
        <f t="array" ref="AN1375">IFNA(TEXT(XLOOKUP(C:C,'Follow up.2'!B:B,'Follow up.2'!AF:AF), "mm/yyyy"), "-")</f>
        <v>-</v>
      </c>
      <c r="AO1375" s="6"/>
      <c r="AP1375" s="3"/>
      <c r="AQ1375" s="3"/>
      <c r="AR1375" s="3"/>
      <c r="AS1375" s="3"/>
      <c r="AT1375" s="3"/>
      <c r="AU1375" s="3"/>
      <c r="AV1375" s="3"/>
      <c r="AW1375" s="3"/>
      <c r="AX1375" s="3"/>
      <c r="AY1375" s="3"/>
      <c r="AZ1375" s="3"/>
      <c r="BA1375" s="3"/>
      <c r="BB1375" s="3"/>
      <c r="BC1375" s="3"/>
      <c r="BD1375" s="3"/>
      <c r="BE1375" s="3"/>
      <c r="BF1375" s="3"/>
      <c r="BG1375" s="3"/>
      <c r="BH1375" s="3"/>
      <c r="BI1375" s="3"/>
    </row>
    <row r="1376" ht="12.75" customHeight="1">
      <c r="A1376" s="294"/>
      <c r="B1376" s="294"/>
      <c r="C1376" s="3"/>
      <c r="D1376" s="3"/>
      <c r="E1376" s="3"/>
      <c r="F1376" s="3"/>
      <c r="G1376" s="3"/>
      <c r="H1376" s="193"/>
      <c r="I1376" s="163"/>
      <c r="J1376" s="3"/>
      <c r="K1376" s="5"/>
      <c r="L1376" s="6"/>
      <c r="M1376" s="6"/>
      <c r="N1376" s="232"/>
      <c r="O1376" s="285"/>
      <c r="P1376" s="6"/>
      <c r="Q1376" s="6"/>
      <c r="R1376" s="6"/>
      <c r="S1376" s="6"/>
      <c r="T1376" s="6"/>
      <c r="U1376" s="6"/>
      <c r="V1376" s="6"/>
      <c r="W1376" s="6"/>
      <c r="X1376" s="6"/>
      <c r="Y1376" s="6"/>
      <c r="Z1376" s="38" t="str">
        <f t="array" ref="Z1376">IFERROR(xlookup(C:C,'Follow up.1'!A:A,'Follow up.1'!AF:AF),"-")</f>
        <v>-</v>
      </c>
      <c r="AA1376" s="6"/>
      <c r="AB1376" s="6"/>
      <c r="AC1376" s="6"/>
      <c r="AD1376" s="6"/>
      <c r="AE1376" s="6"/>
      <c r="AF1376" s="6"/>
      <c r="AG1376" s="6"/>
      <c r="AH1376" s="6"/>
      <c r="AI1376" s="6"/>
      <c r="AJ1376" s="6"/>
      <c r="AK1376" s="6"/>
      <c r="AL1376" s="6"/>
      <c r="AM1376" s="6"/>
      <c r="AN1376" s="39" t="str">
        <f t="array" ref="AN1376">IFNA(TEXT(XLOOKUP(C:C,'Follow up.2'!B:B,'Follow up.2'!AF:AF), "mm/yyyy"), "-")</f>
        <v>-</v>
      </c>
      <c r="AO1376" s="6"/>
      <c r="AP1376" s="3"/>
      <c r="AQ1376" s="3"/>
      <c r="AR1376" s="3"/>
      <c r="AS1376" s="3"/>
      <c r="AT1376" s="3"/>
      <c r="AU1376" s="3"/>
      <c r="AV1376" s="3"/>
      <c r="AW1376" s="3"/>
      <c r="AX1376" s="3"/>
      <c r="AY1376" s="3"/>
      <c r="AZ1376" s="3"/>
      <c r="BA1376" s="3"/>
      <c r="BB1376" s="3"/>
      <c r="BC1376" s="3"/>
      <c r="BD1376" s="3"/>
      <c r="BE1376" s="3"/>
      <c r="BF1376" s="3"/>
      <c r="BG1376" s="3"/>
      <c r="BH1376" s="3"/>
      <c r="BI1376" s="3"/>
    </row>
    <row r="1377" ht="12.75" customHeight="1">
      <c r="A1377" s="294"/>
      <c r="B1377" s="294"/>
      <c r="C1377" s="3"/>
      <c r="D1377" s="3"/>
      <c r="E1377" s="3"/>
      <c r="F1377" s="3"/>
      <c r="G1377" s="3"/>
      <c r="H1377" s="193"/>
      <c r="I1377" s="163"/>
      <c r="J1377" s="3"/>
      <c r="K1377" s="5"/>
      <c r="L1377" s="6"/>
      <c r="M1377" s="6"/>
      <c r="N1377" s="232"/>
      <c r="O1377" s="285"/>
      <c r="P1377" s="6"/>
      <c r="Q1377" s="6"/>
      <c r="R1377" s="6"/>
      <c r="S1377" s="6"/>
      <c r="T1377" s="6"/>
      <c r="U1377" s="6"/>
      <c r="V1377" s="6"/>
      <c r="W1377" s="6"/>
      <c r="X1377" s="6"/>
      <c r="Y1377" s="6"/>
      <c r="Z1377" s="38" t="str">
        <f t="array" ref="Z1377">IFERROR(xlookup(C:C,'Follow up.1'!A:A,'Follow up.1'!AF:AF),"-")</f>
        <v>-</v>
      </c>
      <c r="AA1377" s="6"/>
      <c r="AB1377" s="6"/>
      <c r="AC1377" s="6"/>
      <c r="AD1377" s="6"/>
      <c r="AE1377" s="6"/>
      <c r="AF1377" s="6"/>
      <c r="AG1377" s="6"/>
      <c r="AH1377" s="6"/>
      <c r="AI1377" s="6"/>
      <c r="AJ1377" s="6"/>
      <c r="AK1377" s="6"/>
      <c r="AL1377" s="6"/>
      <c r="AM1377" s="6"/>
      <c r="AN1377" s="39" t="str">
        <f t="array" ref="AN1377">IFNA(TEXT(XLOOKUP(C:C,'Follow up.2'!B:B,'Follow up.2'!AF:AF), "mm/yyyy"), "-")</f>
        <v>-</v>
      </c>
      <c r="AO1377" s="6"/>
      <c r="AP1377" s="3"/>
      <c r="AQ1377" s="3"/>
      <c r="AR1377" s="3"/>
      <c r="AS1377" s="3"/>
      <c r="AT1377" s="3"/>
      <c r="AU1377" s="3"/>
      <c r="AV1377" s="3"/>
      <c r="AW1377" s="3"/>
      <c r="AX1377" s="3"/>
      <c r="AY1377" s="3"/>
      <c r="AZ1377" s="3"/>
      <c r="BA1377" s="3"/>
      <c r="BB1377" s="3"/>
      <c r="BC1377" s="3"/>
      <c r="BD1377" s="3"/>
      <c r="BE1377" s="3"/>
      <c r="BF1377" s="3"/>
      <c r="BG1377" s="3"/>
      <c r="BH1377" s="3"/>
      <c r="BI1377" s="3"/>
    </row>
    <row r="1378" ht="12.75" customHeight="1">
      <c r="A1378" s="294"/>
      <c r="B1378" s="294"/>
      <c r="C1378" s="3"/>
      <c r="D1378" s="3"/>
      <c r="E1378" s="3"/>
      <c r="F1378" s="3"/>
      <c r="G1378" s="3"/>
      <c r="H1378" s="193"/>
      <c r="I1378" s="163"/>
      <c r="J1378" s="3"/>
      <c r="K1378" s="5"/>
      <c r="L1378" s="6"/>
      <c r="M1378" s="6"/>
      <c r="N1378" s="232"/>
      <c r="O1378" s="285"/>
      <c r="P1378" s="6"/>
      <c r="Q1378" s="6"/>
      <c r="R1378" s="6"/>
      <c r="S1378" s="6"/>
      <c r="T1378" s="6"/>
      <c r="U1378" s="6"/>
      <c r="V1378" s="6"/>
      <c r="W1378" s="6"/>
      <c r="X1378" s="6"/>
      <c r="Y1378" s="6"/>
      <c r="Z1378" s="38" t="str">
        <f t="array" ref="Z1378">IFERROR(xlookup(C:C,'Follow up.1'!A:A,'Follow up.1'!AF:AF),"-")</f>
        <v>-</v>
      </c>
      <c r="AA1378" s="6"/>
      <c r="AB1378" s="6"/>
      <c r="AC1378" s="6"/>
      <c r="AD1378" s="6"/>
      <c r="AE1378" s="6"/>
      <c r="AF1378" s="6"/>
      <c r="AG1378" s="6"/>
      <c r="AH1378" s="6"/>
      <c r="AI1378" s="6"/>
      <c r="AJ1378" s="6"/>
      <c r="AK1378" s="6"/>
      <c r="AL1378" s="6"/>
      <c r="AM1378" s="6"/>
      <c r="AN1378" s="39" t="str">
        <f t="array" ref="AN1378">IFNA(TEXT(XLOOKUP(C:C,'Follow up.2'!B:B,'Follow up.2'!AF:AF), "mm/yyyy"), "-")</f>
        <v>-</v>
      </c>
      <c r="AO1378" s="6"/>
      <c r="AP1378" s="3"/>
      <c r="AQ1378" s="3"/>
      <c r="AR1378" s="3"/>
      <c r="AS1378" s="3"/>
      <c r="AT1378" s="3"/>
      <c r="AU1378" s="3"/>
      <c r="AV1378" s="3"/>
      <c r="AW1378" s="3"/>
      <c r="AX1378" s="3"/>
      <c r="AY1378" s="3"/>
      <c r="AZ1378" s="3"/>
      <c r="BA1378" s="3"/>
      <c r="BB1378" s="3"/>
      <c r="BC1378" s="3"/>
      <c r="BD1378" s="3"/>
      <c r="BE1378" s="3"/>
      <c r="BF1378" s="3"/>
      <c r="BG1378" s="3"/>
      <c r="BH1378" s="3"/>
      <c r="BI1378" s="3"/>
    </row>
    <row r="1379" ht="12.75" customHeight="1">
      <c r="A1379" s="294"/>
      <c r="B1379" s="294"/>
      <c r="C1379" s="3"/>
      <c r="D1379" s="3"/>
      <c r="E1379" s="3"/>
      <c r="F1379" s="3"/>
      <c r="G1379" s="3"/>
      <c r="H1379" s="193"/>
      <c r="I1379" s="163"/>
      <c r="J1379" s="3"/>
      <c r="K1379" s="5"/>
      <c r="L1379" s="6"/>
      <c r="M1379" s="6"/>
      <c r="N1379" s="291"/>
      <c r="O1379" s="285"/>
      <c r="P1379" s="6"/>
      <c r="Q1379" s="6"/>
      <c r="R1379" s="6"/>
      <c r="S1379" s="6"/>
      <c r="T1379" s="6"/>
      <c r="U1379" s="6"/>
      <c r="V1379" s="6"/>
      <c r="W1379" s="6"/>
      <c r="X1379" s="6"/>
      <c r="Y1379" s="6"/>
      <c r="Z1379" s="38" t="str">
        <f t="array" ref="Z1379">IFERROR(xlookup(C:C,'Follow up.1'!A:A,'Follow up.1'!AF:AF),"-")</f>
        <v>-</v>
      </c>
      <c r="AA1379" s="6"/>
      <c r="AB1379" s="6"/>
      <c r="AC1379" s="6"/>
      <c r="AD1379" s="6"/>
      <c r="AE1379" s="6"/>
      <c r="AF1379" s="6"/>
      <c r="AG1379" s="6"/>
      <c r="AH1379" s="6"/>
      <c r="AI1379" s="6"/>
      <c r="AJ1379" s="6"/>
      <c r="AK1379" s="6"/>
      <c r="AL1379" s="6"/>
      <c r="AM1379" s="6"/>
      <c r="AN1379" s="39" t="str">
        <f t="array" ref="AN1379">IFNA(TEXT(XLOOKUP(C:C,'Follow up.2'!B:B,'Follow up.2'!AF:AF), "mm/yyyy"), "-")</f>
        <v>-</v>
      </c>
      <c r="AO1379" s="6"/>
      <c r="AP1379" s="3"/>
      <c r="AQ1379" s="3"/>
      <c r="AR1379" s="3"/>
      <c r="AS1379" s="3"/>
      <c r="AT1379" s="3"/>
      <c r="AU1379" s="3"/>
      <c r="AV1379" s="3"/>
      <c r="AW1379" s="3"/>
      <c r="AX1379" s="3"/>
      <c r="AY1379" s="3"/>
      <c r="AZ1379" s="3"/>
      <c r="BA1379" s="3"/>
      <c r="BB1379" s="3"/>
      <c r="BC1379" s="3"/>
      <c r="BD1379" s="3"/>
      <c r="BE1379" s="3"/>
      <c r="BF1379" s="3"/>
      <c r="BG1379" s="3"/>
      <c r="BH1379" s="3"/>
      <c r="BI1379" s="3"/>
    </row>
    <row r="1380" ht="12.75" customHeight="1">
      <c r="A1380" s="294"/>
      <c r="B1380" s="294"/>
      <c r="C1380" s="3"/>
      <c r="D1380" s="3"/>
      <c r="E1380" s="3"/>
      <c r="F1380" s="3"/>
      <c r="G1380" s="3"/>
      <c r="H1380" s="193"/>
      <c r="I1380" s="163"/>
      <c r="J1380" s="3"/>
      <c r="K1380" s="5"/>
      <c r="L1380" s="6"/>
      <c r="M1380" s="6"/>
      <c r="N1380" s="291"/>
      <c r="O1380" s="285"/>
      <c r="P1380" s="6"/>
      <c r="Q1380" s="6"/>
      <c r="R1380" s="6"/>
      <c r="S1380" s="6"/>
      <c r="T1380" s="6"/>
      <c r="U1380" s="6"/>
      <c r="V1380" s="6"/>
      <c r="W1380" s="6"/>
      <c r="X1380" s="6"/>
      <c r="Y1380" s="6"/>
      <c r="Z1380" s="38" t="str">
        <f t="array" ref="Z1380">IFERROR(xlookup(C:C,'Follow up.1'!A:A,'Follow up.1'!AF:AF),"-")</f>
        <v>-</v>
      </c>
      <c r="AA1380" s="6"/>
      <c r="AB1380" s="6"/>
      <c r="AC1380" s="6"/>
      <c r="AD1380" s="6"/>
      <c r="AE1380" s="6"/>
      <c r="AF1380" s="6"/>
      <c r="AG1380" s="6"/>
      <c r="AH1380" s="6"/>
      <c r="AI1380" s="6"/>
      <c r="AJ1380" s="6"/>
      <c r="AK1380" s="6"/>
      <c r="AL1380" s="6"/>
      <c r="AM1380" s="6"/>
      <c r="AN1380" s="39" t="str">
        <f t="array" ref="AN1380">IFNA(TEXT(XLOOKUP(C:C,'Follow up.2'!B:B,'Follow up.2'!AF:AF), "mm/yyyy"), "-")</f>
        <v>-</v>
      </c>
      <c r="AO1380" s="6"/>
      <c r="AP1380" s="3"/>
      <c r="AQ1380" s="3"/>
      <c r="AR1380" s="3"/>
      <c r="AS1380" s="3"/>
      <c r="AT1380" s="3"/>
      <c r="AU1380" s="3"/>
      <c r="AV1380" s="3"/>
      <c r="AW1380" s="3"/>
      <c r="AX1380" s="3"/>
      <c r="AY1380" s="3"/>
      <c r="AZ1380" s="3"/>
      <c r="BA1380" s="3"/>
      <c r="BB1380" s="3"/>
      <c r="BC1380" s="3"/>
      <c r="BD1380" s="3"/>
      <c r="BE1380" s="3"/>
      <c r="BF1380" s="3"/>
      <c r="BG1380" s="3"/>
      <c r="BH1380" s="3"/>
      <c r="BI1380" s="3"/>
    </row>
    <row r="1381" ht="12.75" customHeight="1">
      <c r="A1381" s="294"/>
      <c r="B1381" s="294"/>
      <c r="C1381" s="3"/>
      <c r="D1381" s="3"/>
      <c r="E1381" s="3"/>
      <c r="F1381" s="3"/>
      <c r="G1381" s="3"/>
      <c r="H1381" s="193"/>
      <c r="I1381" s="163"/>
      <c r="J1381" s="3"/>
      <c r="K1381" s="5"/>
      <c r="L1381" s="6"/>
      <c r="M1381" s="6"/>
      <c r="N1381" s="232"/>
      <c r="O1381" s="285"/>
      <c r="P1381" s="6"/>
      <c r="Q1381" s="6"/>
      <c r="R1381" s="6"/>
      <c r="S1381" s="6"/>
      <c r="T1381" s="6"/>
      <c r="U1381" s="6"/>
      <c r="V1381" s="6"/>
      <c r="W1381" s="6"/>
      <c r="X1381" s="6"/>
      <c r="Y1381" s="6"/>
      <c r="Z1381" s="38" t="str">
        <f t="array" ref="Z1381">IFERROR(xlookup(C:C,'Follow up.1'!A:A,'Follow up.1'!AF:AF),"-")</f>
        <v>-</v>
      </c>
      <c r="AA1381" s="6"/>
      <c r="AB1381" s="6"/>
      <c r="AC1381" s="6"/>
      <c r="AD1381" s="6"/>
      <c r="AE1381" s="6"/>
      <c r="AF1381" s="6"/>
      <c r="AG1381" s="6"/>
      <c r="AH1381" s="6"/>
      <c r="AI1381" s="6"/>
      <c r="AJ1381" s="6"/>
      <c r="AK1381" s="6"/>
      <c r="AL1381" s="6"/>
      <c r="AM1381" s="6"/>
      <c r="AN1381" s="39" t="str">
        <f t="array" ref="AN1381">IFNA(TEXT(XLOOKUP(C:C,'Follow up.2'!B:B,'Follow up.2'!AF:AF), "mm/yyyy"), "-")</f>
        <v>-</v>
      </c>
      <c r="AO1381" s="6"/>
      <c r="AP1381" s="3"/>
      <c r="AQ1381" s="3"/>
      <c r="AR1381" s="3"/>
      <c r="AS1381" s="3"/>
      <c r="AT1381" s="3"/>
      <c r="AU1381" s="3"/>
      <c r="AV1381" s="3"/>
      <c r="AW1381" s="3"/>
      <c r="AX1381" s="3"/>
      <c r="AY1381" s="3"/>
      <c r="AZ1381" s="3"/>
      <c r="BA1381" s="3"/>
      <c r="BB1381" s="3"/>
      <c r="BC1381" s="3"/>
      <c r="BD1381" s="3"/>
      <c r="BE1381" s="3"/>
      <c r="BF1381" s="3"/>
      <c r="BG1381" s="3"/>
      <c r="BH1381" s="3"/>
      <c r="BI1381" s="3"/>
    </row>
    <row r="1382" ht="12.75" customHeight="1">
      <c r="A1382" s="294"/>
      <c r="B1382" s="294"/>
      <c r="C1382" s="3"/>
      <c r="D1382" s="3"/>
      <c r="E1382" s="3"/>
      <c r="F1382" s="3"/>
      <c r="G1382" s="3"/>
      <c r="H1382" s="193"/>
      <c r="I1382" s="163"/>
      <c r="J1382" s="3"/>
      <c r="K1382" s="5"/>
      <c r="L1382" s="6"/>
      <c r="M1382" s="6"/>
      <c r="N1382" s="232"/>
      <c r="O1382" s="285"/>
      <c r="P1382" s="6"/>
      <c r="Q1382" s="6"/>
      <c r="R1382" s="6"/>
      <c r="S1382" s="6"/>
      <c r="T1382" s="6"/>
      <c r="U1382" s="6"/>
      <c r="V1382" s="6"/>
      <c r="W1382" s="6"/>
      <c r="X1382" s="6"/>
      <c r="Y1382" s="6"/>
      <c r="Z1382" s="38" t="str">
        <f t="array" ref="Z1382">IFERROR(xlookup(C:C,'Follow up.1'!A:A,'Follow up.1'!AF:AF),"-")</f>
        <v>-</v>
      </c>
      <c r="AA1382" s="6"/>
      <c r="AB1382" s="6"/>
      <c r="AC1382" s="6"/>
      <c r="AD1382" s="6"/>
      <c r="AE1382" s="6"/>
      <c r="AF1382" s="6"/>
      <c r="AG1382" s="6"/>
      <c r="AH1382" s="6"/>
      <c r="AI1382" s="6"/>
      <c r="AJ1382" s="6"/>
      <c r="AK1382" s="6"/>
      <c r="AL1382" s="6"/>
      <c r="AM1382" s="6"/>
      <c r="AN1382" s="39" t="str">
        <f t="array" ref="AN1382">IFNA(TEXT(XLOOKUP(C:C,'Follow up.2'!B:B,'Follow up.2'!AF:AF), "mm/yyyy"), "-")</f>
        <v>-</v>
      </c>
      <c r="AO1382" s="6"/>
      <c r="AP1382" s="3"/>
      <c r="AQ1382" s="3"/>
      <c r="AR1382" s="3"/>
      <c r="AS1382" s="3"/>
      <c r="AT1382" s="3"/>
      <c r="AU1382" s="3"/>
      <c r="AV1382" s="3"/>
      <c r="AW1382" s="3"/>
      <c r="AX1382" s="3"/>
      <c r="AY1382" s="3"/>
      <c r="AZ1382" s="3"/>
      <c r="BA1382" s="3"/>
      <c r="BB1382" s="3"/>
      <c r="BC1382" s="3"/>
      <c r="BD1382" s="3"/>
      <c r="BE1382" s="3"/>
      <c r="BF1382" s="3"/>
      <c r="BG1382" s="3"/>
      <c r="BH1382" s="3"/>
      <c r="BI1382" s="3"/>
    </row>
    <row r="1383" ht="12.75" customHeight="1">
      <c r="A1383" s="294"/>
      <c r="B1383" s="294"/>
      <c r="C1383" s="3"/>
      <c r="D1383" s="3"/>
      <c r="E1383" s="3"/>
      <c r="F1383" s="3"/>
      <c r="G1383" s="3"/>
      <c r="H1383" s="193"/>
      <c r="I1383" s="163"/>
      <c r="J1383" s="3"/>
      <c r="K1383" s="5"/>
      <c r="L1383" s="6"/>
      <c r="M1383" s="6"/>
      <c r="N1383" s="232"/>
      <c r="O1383" s="285"/>
      <c r="P1383" s="6"/>
      <c r="Q1383" s="6"/>
      <c r="R1383" s="6"/>
      <c r="S1383" s="6"/>
      <c r="T1383" s="6"/>
      <c r="U1383" s="6"/>
      <c r="V1383" s="6"/>
      <c r="W1383" s="6"/>
      <c r="X1383" s="6"/>
      <c r="Y1383" s="6"/>
      <c r="Z1383" s="38" t="str">
        <f t="array" ref="Z1383">IFERROR(xlookup(C:C,'Follow up.1'!A:A,'Follow up.1'!AF:AF),"-")</f>
        <v>-</v>
      </c>
      <c r="AA1383" s="6"/>
      <c r="AB1383" s="6"/>
      <c r="AC1383" s="6"/>
      <c r="AD1383" s="6"/>
      <c r="AE1383" s="6"/>
      <c r="AF1383" s="6"/>
      <c r="AG1383" s="6"/>
      <c r="AH1383" s="6"/>
      <c r="AI1383" s="6"/>
      <c r="AJ1383" s="6"/>
      <c r="AK1383" s="6"/>
      <c r="AL1383" s="6"/>
      <c r="AM1383" s="6"/>
      <c r="AN1383" s="39" t="str">
        <f t="array" ref="AN1383">IFNA(TEXT(XLOOKUP(C:C,'Follow up.2'!B:B,'Follow up.2'!AF:AF), "mm/yyyy"), "-")</f>
        <v>-</v>
      </c>
      <c r="AO1383" s="6"/>
      <c r="AP1383" s="3"/>
      <c r="AQ1383" s="3"/>
      <c r="AR1383" s="3"/>
      <c r="AS1383" s="3"/>
      <c r="AT1383" s="3"/>
      <c r="AU1383" s="3"/>
      <c r="AV1383" s="3"/>
      <c r="AW1383" s="3"/>
      <c r="AX1383" s="3"/>
      <c r="AY1383" s="3"/>
      <c r="AZ1383" s="3"/>
      <c r="BA1383" s="3"/>
      <c r="BB1383" s="3"/>
      <c r="BC1383" s="3"/>
      <c r="BD1383" s="3"/>
      <c r="BE1383" s="3"/>
      <c r="BF1383" s="3"/>
      <c r="BG1383" s="3"/>
      <c r="BH1383" s="3"/>
      <c r="BI1383" s="3"/>
    </row>
    <row r="1384" ht="12.75" customHeight="1">
      <c r="A1384" s="294"/>
      <c r="B1384" s="294"/>
      <c r="C1384" s="3"/>
      <c r="D1384" s="3"/>
      <c r="E1384" s="3"/>
      <c r="F1384" s="3"/>
      <c r="G1384" s="3"/>
      <c r="H1384" s="193"/>
      <c r="I1384" s="163"/>
      <c r="J1384" s="3"/>
      <c r="K1384" s="5"/>
      <c r="L1384" s="6"/>
      <c r="M1384" s="6"/>
      <c r="N1384" s="232"/>
      <c r="O1384" s="285"/>
      <c r="P1384" s="6"/>
      <c r="Q1384" s="6"/>
      <c r="R1384" s="6"/>
      <c r="S1384" s="6"/>
      <c r="T1384" s="6"/>
      <c r="U1384" s="6"/>
      <c r="V1384" s="6"/>
      <c r="W1384" s="6"/>
      <c r="X1384" s="6"/>
      <c r="Y1384" s="6"/>
      <c r="Z1384" s="38" t="str">
        <f t="array" ref="Z1384">IFERROR(xlookup(C:C,'Follow up.1'!A:A,'Follow up.1'!AF:AF),"-")</f>
        <v>-</v>
      </c>
      <c r="AA1384" s="6"/>
      <c r="AB1384" s="6"/>
      <c r="AC1384" s="6"/>
      <c r="AD1384" s="6"/>
      <c r="AE1384" s="6"/>
      <c r="AF1384" s="6"/>
      <c r="AG1384" s="6"/>
      <c r="AH1384" s="6"/>
      <c r="AI1384" s="6"/>
      <c r="AJ1384" s="6"/>
      <c r="AK1384" s="6"/>
      <c r="AL1384" s="6"/>
      <c r="AM1384" s="6"/>
      <c r="AN1384" s="39" t="str">
        <f t="array" ref="AN1384">IFNA(TEXT(XLOOKUP(C:C,'Follow up.2'!B:B,'Follow up.2'!AF:AF), "mm/yyyy"), "-")</f>
        <v>-</v>
      </c>
      <c r="AO1384" s="6"/>
      <c r="AP1384" s="3"/>
      <c r="AQ1384" s="3"/>
      <c r="AR1384" s="3"/>
      <c r="AS1384" s="3"/>
      <c r="AT1384" s="3"/>
      <c r="AU1384" s="3"/>
      <c r="AV1384" s="3"/>
      <c r="AW1384" s="3"/>
      <c r="AX1384" s="3"/>
      <c r="AY1384" s="3"/>
      <c r="AZ1384" s="3"/>
      <c r="BA1384" s="3"/>
      <c r="BB1384" s="3"/>
      <c r="BC1384" s="3"/>
      <c r="BD1384" s="3"/>
      <c r="BE1384" s="3"/>
      <c r="BF1384" s="3"/>
      <c r="BG1384" s="3"/>
      <c r="BH1384" s="3"/>
      <c r="BI1384" s="3"/>
    </row>
    <row r="1385" ht="12.75" customHeight="1">
      <c r="A1385" s="294"/>
      <c r="B1385" s="294"/>
      <c r="C1385" s="3"/>
      <c r="D1385" s="3"/>
      <c r="E1385" s="3"/>
      <c r="F1385" s="3"/>
      <c r="G1385" s="3"/>
      <c r="H1385" s="193"/>
      <c r="I1385" s="163"/>
      <c r="J1385" s="3"/>
      <c r="K1385" s="5"/>
      <c r="L1385" s="6"/>
      <c r="M1385" s="6"/>
      <c r="N1385" s="232"/>
      <c r="O1385" s="285"/>
      <c r="P1385" s="6"/>
      <c r="Q1385" s="6"/>
      <c r="R1385" s="6"/>
      <c r="S1385" s="6"/>
      <c r="T1385" s="6"/>
      <c r="U1385" s="6"/>
      <c r="V1385" s="6"/>
      <c r="W1385" s="6"/>
      <c r="X1385" s="6"/>
      <c r="Y1385" s="6"/>
      <c r="Z1385" s="38" t="str">
        <f t="array" ref="Z1385">IFERROR(xlookup(C:C,'Follow up.1'!A:A,'Follow up.1'!AF:AF),"-")</f>
        <v>-</v>
      </c>
      <c r="AA1385" s="6"/>
      <c r="AB1385" s="6"/>
      <c r="AC1385" s="6"/>
      <c r="AD1385" s="6"/>
      <c r="AE1385" s="6"/>
      <c r="AF1385" s="6"/>
      <c r="AG1385" s="6"/>
      <c r="AH1385" s="6"/>
      <c r="AI1385" s="6"/>
      <c r="AJ1385" s="6"/>
      <c r="AK1385" s="6"/>
      <c r="AL1385" s="6"/>
      <c r="AM1385" s="6"/>
      <c r="AN1385" s="39" t="str">
        <f t="array" ref="AN1385">IFNA(TEXT(XLOOKUP(C:C,'Follow up.2'!B:B,'Follow up.2'!AF:AF), "mm/yyyy"), "-")</f>
        <v>-</v>
      </c>
      <c r="AO1385" s="6"/>
      <c r="AP1385" s="3"/>
      <c r="AQ1385" s="3"/>
      <c r="AR1385" s="3"/>
      <c r="AS1385" s="3"/>
      <c r="AT1385" s="3"/>
      <c r="AU1385" s="3"/>
      <c r="AV1385" s="3"/>
      <c r="AW1385" s="3"/>
      <c r="AX1385" s="3"/>
      <c r="AY1385" s="3"/>
      <c r="AZ1385" s="3"/>
      <c r="BA1385" s="3"/>
      <c r="BB1385" s="3"/>
      <c r="BC1385" s="3"/>
      <c r="BD1385" s="3"/>
      <c r="BE1385" s="3"/>
      <c r="BF1385" s="3"/>
      <c r="BG1385" s="3"/>
      <c r="BH1385" s="3"/>
      <c r="BI1385" s="3"/>
    </row>
    <row r="1386" ht="12.75" customHeight="1">
      <c r="A1386" s="294"/>
      <c r="B1386" s="294"/>
      <c r="C1386" s="3"/>
      <c r="D1386" s="3"/>
      <c r="E1386" s="3"/>
      <c r="F1386" s="3"/>
      <c r="G1386" s="3"/>
      <c r="H1386" s="193"/>
      <c r="I1386" s="163"/>
      <c r="J1386" s="3"/>
      <c r="K1386" s="5"/>
      <c r="L1386" s="6"/>
      <c r="M1386" s="6"/>
      <c r="N1386" s="232"/>
      <c r="O1386" s="285"/>
      <c r="P1386" s="6"/>
      <c r="Q1386" s="6"/>
      <c r="R1386" s="6"/>
      <c r="S1386" s="6"/>
      <c r="T1386" s="6"/>
      <c r="U1386" s="6"/>
      <c r="V1386" s="6"/>
      <c r="W1386" s="6"/>
      <c r="X1386" s="6"/>
      <c r="Y1386" s="6"/>
      <c r="Z1386" s="38" t="str">
        <f t="array" ref="Z1386">IFERROR(xlookup(C:C,'Follow up.1'!A:A,'Follow up.1'!AF:AF),"-")</f>
        <v>-</v>
      </c>
      <c r="AA1386" s="6"/>
      <c r="AB1386" s="6"/>
      <c r="AC1386" s="6"/>
      <c r="AD1386" s="6"/>
      <c r="AE1386" s="6"/>
      <c r="AF1386" s="6"/>
      <c r="AG1386" s="6"/>
      <c r="AH1386" s="6"/>
      <c r="AI1386" s="6"/>
      <c r="AJ1386" s="6"/>
      <c r="AK1386" s="6"/>
      <c r="AL1386" s="6"/>
      <c r="AM1386" s="6"/>
      <c r="AN1386" s="39" t="str">
        <f t="array" ref="AN1386">IFNA(TEXT(XLOOKUP(C:C,'Follow up.2'!B:B,'Follow up.2'!AF:AF), "mm/yyyy"), "-")</f>
        <v>-</v>
      </c>
      <c r="AO1386" s="6"/>
      <c r="AP1386" s="3"/>
      <c r="AQ1386" s="3"/>
      <c r="AR1386" s="3"/>
      <c r="AS1386" s="3"/>
      <c r="AT1386" s="3"/>
      <c r="AU1386" s="3"/>
      <c r="AV1386" s="3"/>
      <c r="AW1386" s="3"/>
      <c r="AX1386" s="3"/>
      <c r="AY1386" s="3"/>
      <c r="AZ1386" s="3"/>
      <c r="BA1386" s="3"/>
      <c r="BB1386" s="3"/>
      <c r="BC1386" s="3"/>
      <c r="BD1386" s="3"/>
      <c r="BE1386" s="3"/>
      <c r="BF1386" s="3"/>
      <c r="BG1386" s="3"/>
      <c r="BH1386" s="3"/>
      <c r="BI1386" s="3"/>
    </row>
    <row r="1387" ht="12.75" customHeight="1">
      <c r="A1387" s="294"/>
      <c r="B1387" s="294"/>
      <c r="C1387" s="3"/>
      <c r="D1387" s="3"/>
      <c r="E1387" s="3"/>
      <c r="F1387" s="3"/>
      <c r="G1387" s="3"/>
      <c r="H1387" s="193"/>
      <c r="I1387" s="163"/>
      <c r="J1387" s="3"/>
      <c r="K1387" s="5"/>
      <c r="L1387" s="6"/>
      <c r="M1387" s="6"/>
      <c r="N1387" s="232"/>
      <c r="O1387" s="285"/>
      <c r="P1387" s="6"/>
      <c r="Q1387" s="6"/>
      <c r="R1387" s="6"/>
      <c r="S1387" s="6"/>
      <c r="T1387" s="6"/>
      <c r="U1387" s="6"/>
      <c r="V1387" s="6"/>
      <c r="W1387" s="6"/>
      <c r="X1387" s="6"/>
      <c r="Y1387" s="6"/>
      <c r="Z1387" s="38" t="str">
        <f t="array" ref="Z1387">IFERROR(xlookup(C:C,'Follow up.1'!A:A,'Follow up.1'!AF:AF),"-")</f>
        <v>-</v>
      </c>
      <c r="AA1387" s="6"/>
      <c r="AB1387" s="6"/>
      <c r="AC1387" s="6"/>
      <c r="AD1387" s="6"/>
      <c r="AE1387" s="6"/>
      <c r="AF1387" s="6"/>
      <c r="AG1387" s="6"/>
      <c r="AH1387" s="6"/>
      <c r="AI1387" s="6"/>
      <c r="AJ1387" s="6"/>
      <c r="AK1387" s="6"/>
      <c r="AL1387" s="6"/>
      <c r="AM1387" s="6"/>
      <c r="AN1387" s="39" t="str">
        <f t="array" ref="AN1387">IFNA(TEXT(XLOOKUP(C:C,'Follow up.2'!B:B,'Follow up.2'!AF:AF), "mm/yyyy"), "-")</f>
        <v>-</v>
      </c>
      <c r="AO1387" s="6"/>
      <c r="AP1387" s="3"/>
      <c r="AQ1387" s="3"/>
      <c r="AR1387" s="3"/>
      <c r="AS1387" s="3"/>
      <c r="AT1387" s="3"/>
      <c r="AU1387" s="3"/>
      <c r="AV1387" s="3"/>
      <c r="AW1387" s="3"/>
      <c r="AX1387" s="3"/>
      <c r="AY1387" s="3"/>
      <c r="AZ1387" s="3"/>
      <c r="BA1387" s="3"/>
      <c r="BB1387" s="3"/>
      <c r="BC1387" s="3"/>
      <c r="BD1387" s="3"/>
      <c r="BE1387" s="3"/>
      <c r="BF1387" s="3"/>
      <c r="BG1387" s="3"/>
      <c r="BH1387" s="3"/>
      <c r="BI1387" s="3"/>
    </row>
    <row r="1388" ht="12.75" customHeight="1">
      <c r="A1388" s="294"/>
      <c r="B1388" s="294"/>
      <c r="C1388" s="3"/>
      <c r="D1388" s="3"/>
      <c r="E1388" s="3"/>
      <c r="F1388" s="3"/>
      <c r="G1388" s="3"/>
      <c r="H1388" s="193"/>
      <c r="I1388" s="163"/>
      <c r="J1388" s="3"/>
      <c r="K1388" s="5"/>
      <c r="L1388" s="6"/>
      <c r="M1388" s="6"/>
      <c r="N1388" s="232"/>
      <c r="O1388" s="285"/>
      <c r="P1388" s="6"/>
      <c r="Q1388" s="6"/>
      <c r="R1388" s="6"/>
      <c r="S1388" s="6"/>
      <c r="T1388" s="6"/>
      <c r="U1388" s="6"/>
      <c r="V1388" s="6"/>
      <c r="W1388" s="6"/>
      <c r="X1388" s="6"/>
      <c r="Y1388" s="6"/>
      <c r="Z1388" s="38" t="str">
        <f t="array" ref="Z1388">IFERROR(xlookup(C:C,'Follow up.1'!A:A,'Follow up.1'!AF:AF),"-")</f>
        <v>-</v>
      </c>
      <c r="AA1388" s="6"/>
      <c r="AB1388" s="6"/>
      <c r="AC1388" s="6"/>
      <c r="AD1388" s="6"/>
      <c r="AE1388" s="6"/>
      <c r="AF1388" s="6"/>
      <c r="AG1388" s="6"/>
      <c r="AH1388" s="6"/>
      <c r="AI1388" s="6"/>
      <c r="AJ1388" s="6"/>
      <c r="AK1388" s="6"/>
      <c r="AL1388" s="6"/>
      <c r="AM1388" s="6"/>
      <c r="AN1388" s="39" t="str">
        <f t="array" ref="AN1388">IFNA(TEXT(XLOOKUP(C:C,'Follow up.2'!B:B,'Follow up.2'!AF:AF), "mm/yyyy"), "-")</f>
        <v>-</v>
      </c>
      <c r="AO1388" s="6"/>
      <c r="AP1388" s="3"/>
      <c r="AQ1388" s="3"/>
      <c r="AR1388" s="3"/>
      <c r="AS1388" s="3"/>
      <c r="AT1388" s="3"/>
      <c r="AU1388" s="3"/>
      <c r="AV1388" s="3"/>
      <c r="AW1388" s="3"/>
      <c r="AX1388" s="3"/>
      <c r="AY1388" s="3"/>
      <c r="AZ1388" s="3"/>
      <c r="BA1388" s="3"/>
      <c r="BB1388" s="3"/>
      <c r="BC1388" s="3"/>
      <c r="BD1388" s="3"/>
      <c r="BE1388" s="3"/>
      <c r="BF1388" s="3"/>
      <c r="BG1388" s="3"/>
      <c r="BH1388" s="3"/>
      <c r="BI1388" s="3"/>
    </row>
    <row r="1389" ht="12.75" customHeight="1">
      <c r="A1389" s="294"/>
      <c r="B1389" s="294"/>
      <c r="C1389" s="3"/>
      <c r="D1389" s="3"/>
      <c r="E1389" s="3"/>
      <c r="F1389" s="3"/>
      <c r="G1389" s="3"/>
      <c r="H1389" s="193"/>
      <c r="I1389" s="163"/>
      <c r="J1389" s="3"/>
      <c r="K1389" s="5"/>
      <c r="L1389" s="6"/>
      <c r="M1389" s="6"/>
      <c r="N1389" s="232"/>
      <c r="O1389" s="285"/>
      <c r="P1389" s="6"/>
      <c r="Q1389" s="6"/>
      <c r="R1389" s="6"/>
      <c r="S1389" s="6"/>
      <c r="T1389" s="6"/>
      <c r="U1389" s="6"/>
      <c r="V1389" s="6"/>
      <c r="W1389" s="6"/>
      <c r="X1389" s="6"/>
      <c r="Y1389" s="6"/>
      <c r="Z1389" s="38" t="str">
        <f t="array" ref="Z1389">IFERROR(xlookup(C:C,'Follow up.1'!A:A,'Follow up.1'!AF:AF),"-")</f>
        <v>-</v>
      </c>
      <c r="AA1389" s="6"/>
      <c r="AB1389" s="6"/>
      <c r="AC1389" s="6"/>
      <c r="AD1389" s="6"/>
      <c r="AE1389" s="6"/>
      <c r="AF1389" s="6"/>
      <c r="AG1389" s="6"/>
      <c r="AH1389" s="6"/>
      <c r="AI1389" s="6"/>
      <c r="AJ1389" s="6"/>
      <c r="AK1389" s="6"/>
      <c r="AL1389" s="6"/>
      <c r="AM1389" s="6"/>
      <c r="AN1389" s="39" t="str">
        <f t="array" ref="AN1389">IFNA(TEXT(XLOOKUP(C:C,'Follow up.2'!B:B,'Follow up.2'!AF:AF), "mm/yyyy"), "-")</f>
        <v>-</v>
      </c>
      <c r="AO1389" s="6"/>
      <c r="AP1389" s="3"/>
      <c r="AQ1389" s="3"/>
      <c r="AR1389" s="3"/>
      <c r="AS1389" s="3"/>
      <c r="AT1389" s="3"/>
      <c r="AU1389" s="3"/>
      <c r="AV1389" s="3"/>
      <c r="AW1389" s="3"/>
      <c r="AX1389" s="3"/>
      <c r="AY1389" s="3"/>
      <c r="AZ1389" s="3"/>
      <c r="BA1389" s="3"/>
      <c r="BB1389" s="3"/>
      <c r="BC1389" s="3"/>
      <c r="BD1389" s="3"/>
      <c r="BE1389" s="3"/>
      <c r="BF1389" s="3"/>
      <c r="BG1389" s="3"/>
      <c r="BH1389" s="3"/>
      <c r="BI1389" s="3"/>
    </row>
    <row r="1390" ht="12.75" customHeight="1">
      <c r="A1390" s="294"/>
      <c r="B1390" s="294"/>
      <c r="C1390" s="3"/>
      <c r="D1390" s="3"/>
      <c r="E1390" s="3"/>
      <c r="F1390" s="3"/>
      <c r="G1390" s="3"/>
      <c r="H1390" s="193"/>
      <c r="I1390" s="163"/>
      <c r="J1390" s="3"/>
      <c r="K1390" s="5"/>
      <c r="L1390" s="6"/>
      <c r="M1390" s="6"/>
      <c r="N1390" s="232"/>
      <c r="O1390" s="285"/>
      <c r="P1390" s="6"/>
      <c r="Q1390" s="6"/>
      <c r="R1390" s="6"/>
      <c r="S1390" s="6"/>
      <c r="T1390" s="6"/>
      <c r="U1390" s="6"/>
      <c r="V1390" s="6"/>
      <c r="W1390" s="6"/>
      <c r="X1390" s="6"/>
      <c r="Y1390" s="6"/>
      <c r="Z1390" s="38" t="str">
        <f t="array" ref="Z1390">IFERROR(xlookup(C:C,'Follow up.1'!A:A,'Follow up.1'!AF:AF),"-")</f>
        <v>-</v>
      </c>
      <c r="AA1390" s="6"/>
      <c r="AB1390" s="6"/>
      <c r="AC1390" s="6"/>
      <c r="AD1390" s="6"/>
      <c r="AE1390" s="6"/>
      <c r="AF1390" s="6"/>
      <c r="AG1390" s="6"/>
      <c r="AH1390" s="6"/>
      <c r="AI1390" s="6"/>
      <c r="AJ1390" s="6"/>
      <c r="AK1390" s="6"/>
      <c r="AL1390" s="6"/>
      <c r="AM1390" s="6"/>
      <c r="AN1390" s="39" t="str">
        <f t="array" ref="AN1390">IFNA(TEXT(XLOOKUP(C:C,'Follow up.2'!B:B,'Follow up.2'!AF:AF), "mm/yyyy"), "-")</f>
        <v>-</v>
      </c>
      <c r="AO1390" s="6"/>
      <c r="AP1390" s="3"/>
      <c r="AQ1390" s="3"/>
      <c r="AR1390" s="3"/>
      <c r="AS1390" s="3"/>
      <c r="AT1390" s="3"/>
      <c r="AU1390" s="3"/>
      <c r="AV1390" s="3"/>
      <c r="AW1390" s="3"/>
      <c r="AX1390" s="3"/>
      <c r="AY1390" s="3"/>
      <c r="AZ1390" s="3"/>
      <c r="BA1390" s="3"/>
      <c r="BB1390" s="3"/>
      <c r="BC1390" s="3"/>
      <c r="BD1390" s="3"/>
      <c r="BE1390" s="3"/>
      <c r="BF1390" s="3"/>
      <c r="BG1390" s="3"/>
      <c r="BH1390" s="3"/>
      <c r="BI1390" s="3"/>
    </row>
    <row r="1391" ht="12.75" customHeight="1">
      <c r="A1391" s="294"/>
      <c r="B1391" s="294"/>
      <c r="C1391" s="3"/>
      <c r="D1391" s="3"/>
      <c r="E1391" s="3"/>
      <c r="F1391" s="3"/>
      <c r="G1391" s="3"/>
      <c r="H1391" s="193"/>
      <c r="I1391" s="163"/>
      <c r="J1391" s="3"/>
      <c r="K1391" s="5"/>
      <c r="L1391" s="6"/>
      <c r="M1391" s="6"/>
      <c r="N1391" s="232"/>
      <c r="O1391" s="285"/>
      <c r="P1391" s="6"/>
      <c r="Q1391" s="6"/>
      <c r="R1391" s="6"/>
      <c r="S1391" s="6"/>
      <c r="T1391" s="6"/>
      <c r="U1391" s="6"/>
      <c r="V1391" s="6"/>
      <c r="W1391" s="6"/>
      <c r="X1391" s="6"/>
      <c r="Y1391" s="6"/>
      <c r="Z1391" s="38" t="str">
        <f t="array" ref="Z1391">IFERROR(xlookup(C:C,'Follow up.1'!A:A,'Follow up.1'!AF:AF),"-")</f>
        <v>-</v>
      </c>
      <c r="AA1391" s="6"/>
      <c r="AB1391" s="6"/>
      <c r="AC1391" s="6"/>
      <c r="AD1391" s="6"/>
      <c r="AE1391" s="6"/>
      <c r="AF1391" s="6"/>
      <c r="AG1391" s="6"/>
      <c r="AH1391" s="6"/>
      <c r="AI1391" s="6"/>
      <c r="AJ1391" s="6"/>
      <c r="AK1391" s="6"/>
      <c r="AL1391" s="6"/>
      <c r="AM1391" s="6"/>
      <c r="AN1391" s="39" t="str">
        <f t="array" ref="AN1391">IFNA(TEXT(XLOOKUP(C:C,'Follow up.2'!B:B,'Follow up.2'!AF:AF), "mm/yyyy"), "-")</f>
        <v>-</v>
      </c>
      <c r="AO1391" s="6"/>
      <c r="AP1391" s="3"/>
      <c r="AQ1391" s="3"/>
      <c r="AR1391" s="3"/>
      <c r="AS1391" s="3"/>
      <c r="AT1391" s="3"/>
      <c r="AU1391" s="3"/>
      <c r="AV1391" s="3"/>
      <c r="AW1391" s="3"/>
      <c r="AX1391" s="3"/>
      <c r="AY1391" s="3"/>
      <c r="AZ1391" s="3"/>
      <c r="BA1391" s="3"/>
      <c r="BB1391" s="3"/>
      <c r="BC1391" s="3"/>
      <c r="BD1391" s="3"/>
      <c r="BE1391" s="3"/>
      <c r="BF1391" s="3"/>
      <c r="BG1391" s="3"/>
      <c r="BH1391" s="3"/>
      <c r="BI1391" s="3"/>
    </row>
    <row r="1392" ht="12.75" customHeight="1">
      <c r="A1392" s="294"/>
      <c r="B1392" s="294"/>
      <c r="C1392" s="3"/>
      <c r="D1392" s="3"/>
      <c r="E1392" s="3"/>
      <c r="F1392" s="3"/>
      <c r="G1392" s="3"/>
      <c r="H1392" s="193"/>
      <c r="I1392" s="163"/>
      <c r="J1392" s="3"/>
      <c r="K1392" s="5"/>
      <c r="L1392" s="6"/>
      <c r="M1392" s="6"/>
      <c r="N1392" s="232"/>
      <c r="O1392" s="285"/>
      <c r="P1392" s="6"/>
      <c r="Q1392" s="6"/>
      <c r="R1392" s="6"/>
      <c r="S1392" s="6"/>
      <c r="T1392" s="6"/>
      <c r="U1392" s="6"/>
      <c r="V1392" s="6"/>
      <c r="W1392" s="6"/>
      <c r="X1392" s="6"/>
      <c r="Y1392" s="6"/>
      <c r="Z1392" s="38" t="str">
        <f t="array" ref="Z1392">IFERROR(xlookup(C:C,'Follow up.1'!A:A,'Follow up.1'!AF:AF),"-")</f>
        <v>-</v>
      </c>
      <c r="AA1392" s="6"/>
      <c r="AB1392" s="6"/>
      <c r="AC1392" s="6"/>
      <c r="AD1392" s="6"/>
      <c r="AE1392" s="6"/>
      <c r="AF1392" s="6"/>
      <c r="AG1392" s="6"/>
      <c r="AH1392" s="6"/>
      <c r="AI1392" s="6"/>
      <c r="AJ1392" s="6"/>
      <c r="AK1392" s="6"/>
      <c r="AL1392" s="6"/>
      <c r="AM1392" s="6"/>
      <c r="AN1392" s="39" t="str">
        <f t="array" ref="AN1392">IFNA(TEXT(XLOOKUP(C:C,'Follow up.2'!B:B,'Follow up.2'!AF:AF), "mm/yyyy"), "-")</f>
        <v>-</v>
      </c>
      <c r="AO1392" s="6"/>
      <c r="AP1392" s="3"/>
      <c r="AQ1392" s="3"/>
      <c r="AR1392" s="3"/>
      <c r="AS1392" s="3"/>
      <c r="AT1392" s="3"/>
      <c r="AU1392" s="3"/>
      <c r="AV1392" s="3"/>
      <c r="AW1392" s="3"/>
      <c r="AX1392" s="3"/>
      <c r="AY1392" s="3"/>
      <c r="AZ1392" s="3"/>
      <c r="BA1392" s="3"/>
      <c r="BB1392" s="3"/>
      <c r="BC1392" s="3"/>
      <c r="BD1392" s="3"/>
      <c r="BE1392" s="3"/>
      <c r="BF1392" s="3"/>
      <c r="BG1392" s="3"/>
      <c r="BH1392" s="3"/>
      <c r="BI1392" s="3"/>
    </row>
    <row r="1393" ht="12.75" customHeight="1">
      <c r="A1393" s="294"/>
      <c r="B1393" s="294"/>
      <c r="C1393" s="3"/>
      <c r="D1393" s="3"/>
      <c r="E1393" s="3"/>
      <c r="F1393" s="3"/>
      <c r="G1393" s="3"/>
      <c r="H1393" s="193"/>
      <c r="I1393" s="163"/>
      <c r="J1393" s="3"/>
      <c r="K1393" s="5"/>
      <c r="L1393" s="6"/>
      <c r="M1393" s="6"/>
      <c r="N1393" s="232"/>
      <c r="O1393" s="285"/>
      <c r="P1393" s="6"/>
      <c r="Q1393" s="6"/>
      <c r="R1393" s="6"/>
      <c r="S1393" s="6"/>
      <c r="T1393" s="6"/>
      <c r="U1393" s="6"/>
      <c r="V1393" s="6"/>
      <c r="W1393" s="6"/>
      <c r="X1393" s="6"/>
      <c r="Y1393" s="6"/>
      <c r="Z1393" s="38" t="str">
        <f t="array" ref="Z1393">IFERROR(xlookup(C:C,'Follow up.1'!A:A,'Follow up.1'!AF:AF),"-")</f>
        <v>-</v>
      </c>
      <c r="AA1393" s="6"/>
      <c r="AB1393" s="6"/>
      <c r="AC1393" s="6"/>
      <c r="AD1393" s="6"/>
      <c r="AE1393" s="6"/>
      <c r="AF1393" s="6"/>
      <c r="AG1393" s="6"/>
      <c r="AH1393" s="6"/>
      <c r="AI1393" s="6"/>
      <c r="AJ1393" s="6"/>
      <c r="AK1393" s="6"/>
      <c r="AL1393" s="6"/>
      <c r="AM1393" s="6"/>
      <c r="AN1393" s="39" t="str">
        <f t="array" ref="AN1393">IFNA(TEXT(XLOOKUP(C:C,'Follow up.2'!B:B,'Follow up.2'!AF:AF), "mm/yyyy"), "-")</f>
        <v>-</v>
      </c>
      <c r="AO1393" s="6"/>
      <c r="AP1393" s="3"/>
      <c r="AQ1393" s="3"/>
      <c r="AR1393" s="3"/>
      <c r="AS1393" s="3"/>
      <c r="AT1393" s="3"/>
      <c r="AU1393" s="3"/>
      <c r="AV1393" s="3"/>
      <c r="AW1393" s="3"/>
      <c r="AX1393" s="3"/>
      <c r="AY1393" s="3"/>
      <c r="AZ1393" s="3"/>
      <c r="BA1393" s="3"/>
      <c r="BB1393" s="3"/>
      <c r="BC1393" s="3"/>
      <c r="BD1393" s="3"/>
      <c r="BE1393" s="3"/>
      <c r="BF1393" s="3"/>
      <c r="BG1393" s="3"/>
      <c r="BH1393" s="3"/>
      <c r="BI1393" s="3"/>
    </row>
    <row r="1394" ht="12.75" customHeight="1">
      <c r="A1394" s="294"/>
      <c r="B1394" s="294"/>
      <c r="C1394" s="3"/>
      <c r="D1394" s="3"/>
      <c r="E1394" s="3"/>
      <c r="F1394" s="3"/>
      <c r="G1394" s="3"/>
      <c r="H1394" s="193"/>
      <c r="I1394" s="163"/>
      <c r="J1394" s="3"/>
      <c r="K1394" s="5"/>
      <c r="L1394" s="6"/>
      <c r="M1394" s="6"/>
      <c r="N1394" s="232"/>
      <c r="O1394" s="285"/>
      <c r="P1394" s="6"/>
      <c r="Q1394" s="6"/>
      <c r="R1394" s="6"/>
      <c r="S1394" s="6"/>
      <c r="T1394" s="6"/>
      <c r="U1394" s="6"/>
      <c r="V1394" s="6"/>
      <c r="W1394" s="6"/>
      <c r="X1394" s="6"/>
      <c r="Y1394" s="6"/>
      <c r="Z1394" s="38" t="str">
        <f t="array" ref="Z1394">IFERROR(xlookup(C:C,'Follow up.1'!A:A,'Follow up.1'!AF:AF),"-")</f>
        <v>-</v>
      </c>
      <c r="AA1394" s="6"/>
      <c r="AB1394" s="6"/>
      <c r="AC1394" s="6"/>
      <c r="AD1394" s="6"/>
      <c r="AE1394" s="6"/>
      <c r="AF1394" s="6"/>
      <c r="AG1394" s="6"/>
      <c r="AH1394" s="6"/>
      <c r="AI1394" s="6"/>
      <c r="AJ1394" s="6"/>
      <c r="AK1394" s="6"/>
      <c r="AL1394" s="6"/>
      <c r="AM1394" s="6"/>
      <c r="AN1394" s="39" t="str">
        <f t="array" ref="AN1394">IFNA(TEXT(XLOOKUP(C:C,'Follow up.2'!B:B,'Follow up.2'!AF:AF), "mm/yyyy"), "-")</f>
        <v>-</v>
      </c>
      <c r="AO1394" s="6"/>
      <c r="AP1394" s="3"/>
      <c r="AQ1394" s="3"/>
      <c r="AR1394" s="3"/>
      <c r="AS1394" s="3"/>
      <c r="AT1394" s="3"/>
      <c r="AU1394" s="3"/>
      <c r="AV1394" s="3"/>
      <c r="AW1394" s="3"/>
      <c r="AX1394" s="3"/>
      <c r="AY1394" s="3"/>
      <c r="AZ1394" s="3"/>
      <c r="BA1394" s="3"/>
      <c r="BB1394" s="3"/>
      <c r="BC1394" s="3"/>
      <c r="BD1394" s="3"/>
      <c r="BE1394" s="3"/>
      <c r="BF1394" s="3"/>
      <c r="BG1394" s="3"/>
      <c r="BH1394" s="3"/>
      <c r="BI1394" s="3"/>
    </row>
    <row r="1395" ht="12.75" customHeight="1">
      <c r="A1395" s="294"/>
      <c r="B1395" s="294"/>
      <c r="C1395" s="3"/>
      <c r="D1395" s="3"/>
      <c r="E1395" s="3"/>
      <c r="F1395" s="3"/>
      <c r="G1395" s="3"/>
      <c r="H1395" s="193"/>
      <c r="I1395" s="163"/>
      <c r="J1395" s="3"/>
      <c r="K1395" s="5"/>
      <c r="L1395" s="6"/>
      <c r="M1395" s="6"/>
      <c r="N1395" s="232"/>
      <c r="O1395" s="285"/>
      <c r="P1395" s="6"/>
      <c r="Q1395" s="6"/>
      <c r="R1395" s="6"/>
      <c r="S1395" s="6"/>
      <c r="T1395" s="6"/>
      <c r="U1395" s="6"/>
      <c r="V1395" s="6"/>
      <c r="W1395" s="6"/>
      <c r="X1395" s="6"/>
      <c r="Y1395" s="6"/>
      <c r="Z1395" s="38" t="str">
        <f t="array" ref="Z1395">IFERROR(xlookup(C:C,'Follow up.1'!A:A,'Follow up.1'!AF:AF),"-")</f>
        <v>-</v>
      </c>
      <c r="AA1395" s="6"/>
      <c r="AB1395" s="6"/>
      <c r="AC1395" s="6"/>
      <c r="AD1395" s="6"/>
      <c r="AE1395" s="6"/>
      <c r="AF1395" s="6"/>
      <c r="AG1395" s="6"/>
      <c r="AH1395" s="6"/>
      <c r="AI1395" s="6"/>
      <c r="AJ1395" s="6"/>
      <c r="AK1395" s="6"/>
      <c r="AL1395" s="6"/>
      <c r="AM1395" s="6"/>
      <c r="AN1395" s="39" t="str">
        <f t="array" ref="AN1395">IFNA(TEXT(XLOOKUP(C:C,'Follow up.2'!B:B,'Follow up.2'!AF:AF), "mm/yyyy"), "-")</f>
        <v>-</v>
      </c>
      <c r="AO1395" s="6"/>
      <c r="AP1395" s="3"/>
      <c r="AQ1395" s="3"/>
      <c r="AR1395" s="3"/>
      <c r="AS1395" s="3"/>
      <c r="AT1395" s="3"/>
      <c r="AU1395" s="3"/>
      <c r="AV1395" s="3"/>
      <c r="AW1395" s="3"/>
      <c r="AX1395" s="3"/>
      <c r="AY1395" s="3"/>
      <c r="AZ1395" s="3"/>
      <c r="BA1395" s="3"/>
      <c r="BB1395" s="3"/>
      <c r="BC1395" s="3"/>
      <c r="BD1395" s="3"/>
      <c r="BE1395" s="3"/>
      <c r="BF1395" s="3"/>
      <c r="BG1395" s="3"/>
      <c r="BH1395" s="3"/>
      <c r="BI1395" s="3"/>
    </row>
    <row r="1396" ht="12.75" customHeight="1">
      <c r="A1396" s="294"/>
      <c r="B1396" s="294"/>
      <c r="C1396" s="3"/>
      <c r="D1396" s="3"/>
      <c r="E1396" s="3"/>
      <c r="F1396" s="3"/>
      <c r="G1396" s="3"/>
      <c r="H1396" s="193"/>
      <c r="I1396" s="163"/>
      <c r="J1396" s="3"/>
      <c r="K1396" s="5"/>
      <c r="L1396" s="6"/>
      <c r="M1396" s="6"/>
      <c r="N1396" s="232"/>
      <c r="O1396" s="285"/>
      <c r="P1396" s="6"/>
      <c r="Q1396" s="6"/>
      <c r="R1396" s="6"/>
      <c r="S1396" s="6"/>
      <c r="T1396" s="6"/>
      <c r="U1396" s="6"/>
      <c r="V1396" s="6"/>
      <c r="W1396" s="6"/>
      <c r="X1396" s="6"/>
      <c r="Y1396" s="6"/>
      <c r="Z1396" s="38" t="str">
        <f t="array" ref="Z1396">IFERROR(xlookup(C:C,'Follow up.1'!A:A,'Follow up.1'!AF:AF),"-")</f>
        <v>-</v>
      </c>
      <c r="AA1396" s="6"/>
      <c r="AB1396" s="6"/>
      <c r="AC1396" s="6"/>
      <c r="AD1396" s="6"/>
      <c r="AE1396" s="6"/>
      <c r="AF1396" s="6"/>
      <c r="AG1396" s="6"/>
      <c r="AH1396" s="6"/>
      <c r="AI1396" s="6"/>
      <c r="AJ1396" s="6"/>
      <c r="AK1396" s="6"/>
      <c r="AL1396" s="6"/>
      <c r="AM1396" s="6"/>
      <c r="AN1396" s="39" t="str">
        <f t="array" ref="AN1396">IFNA(TEXT(XLOOKUP(C:C,'Follow up.2'!B:B,'Follow up.2'!AF:AF), "mm/yyyy"), "-")</f>
        <v>-</v>
      </c>
      <c r="AO1396" s="6"/>
      <c r="AP1396" s="3"/>
      <c r="AQ1396" s="3"/>
      <c r="AR1396" s="3"/>
      <c r="AS1396" s="3"/>
      <c r="AT1396" s="3"/>
      <c r="AU1396" s="3"/>
      <c r="AV1396" s="3"/>
      <c r="AW1396" s="3"/>
      <c r="AX1396" s="3"/>
      <c r="AY1396" s="3"/>
      <c r="AZ1396" s="3"/>
      <c r="BA1396" s="3"/>
      <c r="BB1396" s="3"/>
      <c r="BC1396" s="3"/>
      <c r="BD1396" s="3"/>
      <c r="BE1396" s="3"/>
      <c r="BF1396" s="3"/>
      <c r="BG1396" s="3"/>
      <c r="BH1396" s="3"/>
      <c r="BI1396" s="3"/>
    </row>
    <row r="1397" ht="12.75" customHeight="1">
      <c r="A1397" s="294"/>
      <c r="B1397" s="294"/>
      <c r="C1397" s="3"/>
      <c r="D1397" s="3"/>
      <c r="E1397" s="3"/>
      <c r="F1397" s="3"/>
      <c r="G1397" s="3"/>
      <c r="H1397" s="193"/>
      <c r="I1397" s="163"/>
      <c r="J1397" s="3"/>
      <c r="K1397" s="5"/>
      <c r="L1397" s="6"/>
      <c r="M1397" s="6"/>
      <c r="N1397" s="232"/>
      <c r="O1397" s="285"/>
      <c r="P1397" s="6"/>
      <c r="Q1397" s="6"/>
      <c r="R1397" s="6"/>
      <c r="S1397" s="6"/>
      <c r="T1397" s="6"/>
      <c r="U1397" s="6"/>
      <c r="V1397" s="6"/>
      <c r="W1397" s="6"/>
      <c r="X1397" s="6"/>
      <c r="Y1397" s="6"/>
      <c r="Z1397" s="38" t="str">
        <f t="array" ref="Z1397">IFERROR(xlookup(C:C,'Follow up.1'!A:A,'Follow up.1'!AF:AF),"-")</f>
        <v>-</v>
      </c>
      <c r="AA1397" s="6"/>
      <c r="AB1397" s="6"/>
      <c r="AC1397" s="6"/>
      <c r="AD1397" s="6"/>
      <c r="AE1397" s="6"/>
      <c r="AF1397" s="6"/>
      <c r="AG1397" s="6"/>
      <c r="AH1397" s="6"/>
      <c r="AI1397" s="6"/>
      <c r="AJ1397" s="6"/>
      <c r="AK1397" s="6"/>
      <c r="AL1397" s="6"/>
      <c r="AM1397" s="6"/>
      <c r="AN1397" s="39" t="str">
        <f t="array" ref="AN1397">IFNA(TEXT(XLOOKUP(C:C,'Follow up.2'!B:B,'Follow up.2'!AF:AF), "mm/yyyy"), "-")</f>
        <v>-</v>
      </c>
      <c r="AO1397" s="6"/>
      <c r="AP1397" s="3"/>
      <c r="AQ1397" s="3"/>
      <c r="AR1397" s="3"/>
      <c r="AS1397" s="3"/>
      <c r="AT1397" s="3"/>
      <c r="AU1397" s="3"/>
      <c r="AV1397" s="3"/>
      <c r="AW1397" s="3"/>
      <c r="AX1397" s="3"/>
      <c r="AY1397" s="3"/>
      <c r="AZ1397" s="3"/>
      <c r="BA1397" s="3"/>
      <c r="BB1397" s="3"/>
      <c r="BC1397" s="3"/>
      <c r="BD1397" s="3"/>
      <c r="BE1397" s="3"/>
      <c r="BF1397" s="3"/>
      <c r="BG1397" s="3"/>
      <c r="BH1397" s="3"/>
      <c r="BI1397" s="3"/>
    </row>
    <row r="1398" ht="12.75" customHeight="1">
      <c r="A1398" s="294"/>
      <c r="B1398" s="294"/>
      <c r="C1398" s="3"/>
      <c r="D1398" s="3"/>
      <c r="E1398" s="3"/>
      <c r="F1398" s="3"/>
      <c r="G1398" s="3"/>
      <c r="H1398" s="193"/>
      <c r="I1398" s="163"/>
      <c r="J1398" s="3"/>
      <c r="K1398" s="5"/>
      <c r="L1398" s="6"/>
      <c r="M1398" s="6"/>
      <c r="N1398" s="232"/>
      <c r="O1398" s="285"/>
      <c r="P1398" s="6"/>
      <c r="Q1398" s="6"/>
      <c r="R1398" s="6"/>
      <c r="S1398" s="6"/>
      <c r="T1398" s="6"/>
      <c r="U1398" s="6"/>
      <c r="V1398" s="6"/>
      <c r="W1398" s="6"/>
      <c r="X1398" s="6"/>
      <c r="Y1398" s="6"/>
      <c r="Z1398" s="38" t="str">
        <f t="array" ref="Z1398">IFERROR(xlookup(C:C,'Follow up.1'!A:A,'Follow up.1'!AF:AF),"-")</f>
        <v>-</v>
      </c>
      <c r="AA1398" s="6"/>
      <c r="AB1398" s="6"/>
      <c r="AC1398" s="6"/>
      <c r="AD1398" s="6"/>
      <c r="AE1398" s="6"/>
      <c r="AF1398" s="6"/>
      <c r="AG1398" s="6"/>
      <c r="AH1398" s="6"/>
      <c r="AI1398" s="6"/>
      <c r="AJ1398" s="6"/>
      <c r="AK1398" s="6"/>
      <c r="AL1398" s="6"/>
      <c r="AM1398" s="6"/>
      <c r="AN1398" s="39" t="str">
        <f t="array" ref="AN1398">IFNA(TEXT(XLOOKUP(C:C,'Follow up.2'!B:B,'Follow up.2'!AF:AF), "mm/yyyy"), "-")</f>
        <v>-</v>
      </c>
      <c r="AO1398" s="6"/>
      <c r="AP1398" s="3"/>
      <c r="AQ1398" s="3"/>
      <c r="AR1398" s="3"/>
      <c r="AS1398" s="3"/>
      <c r="AT1398" s="3"/>
      <c r="AU1398" s="3"/>
      <c r="AV1398" s="3"/>
      <c r="AW1398" s="3"/>
      <c r="AX1398" s="3"/>
      <c r="AY1398" s="3"/>
      <c r="AZ1398" s="3"/>
      <c r="BA1398" s="3"/>
      <c r="BB1398" s="3"/>
      <c r="BC1398" s="3"/>
      <c r="BD1398" s="3"/>
      <c r="BE1398" s="3"/>
      <c r="BF1398" s="3"/>
      <c r="BG1398" s="3"/>
      <c r="BH1398" s="3"/>
      <c r="BI1398" s="3"/>
    </row>
    <row r="1399" ht="12.75" customHeight="1">
      <c r="A1399" s="294"/>
      <c r="B1399" s="294"/>
      <c r="C1399" s="3"/>
      <c r="D1399" s="3"/>
      <c r="E1399" s="3"/>
      <c r="F1399" s="3"/>
      <c r="G1399" s="3"/>
      <c r="H1399" s="193"/>
      <c r="I1399" s="163"/>
      <c r="J1399" s="3"/>
      <c r="K1399" s="5"/>
      <c r="L1399" s="6"/>
      <c r="M1399" s="6"/>
      <c r="N1399" s="232"/>
      <c r="O1399" s="285"/>
      <c r="P1399" s="6"/>
      <c r="Q1399" s="6"/>
      <c r="R1399" s="6"/>
      <c r="S1399" s="6"/>
      <c r="T1399" s="6"/>
      <c r="U1399" s="6"/>
      <c r="V1399" s="6"/>
      <c r="W1399" s="6"/>
      <c r="X1399" s="6"/>
      <c r="Y1399" s="6"/>
      <c r="Z1399" s="38" t="str">
        <f t="array" ref="Z1399">IFERROR(xlookup(C:C,'Follow up.1'!A:A,'Follow up.1'!AF:AF),"-")</f>
        <v>-</v>
      </c>
      <c r="AA1399" s="6"/>
      <c r="AB1399" s="6"/>
      <c r="AC1399" s="6"/>
      <c r="AD1399" s="6"/>
      <c r="AE1399" s="6"/>
      <c r="AF1399" s="6"/>
      <c r="AG1399" s="6"/>
      <c r="AH1399" s="6"/>
      <c r="AI1399" s="6"/>
      <c r="AJ1399" s="6"/>
      <c r="AK1399" s="6"/>
      <c r="AL1399" s="6"/>
      <c r="AM1399" s="6"/>
      <c r="AN1399" s="39" t="str">
        <f t="array" ref="AN1399">IFNA(TEXT(XLOOKUP(C:C,'Follow up.2'!B:B,'Follow up.2'!AF:AF), "mm/yyyy"), "-")</f>
        <v>-</v>
      </c>
      <c r="AO1399" s="6"/>
      <c r="AP1399" s="3"/>
      <c r="AQ1399" s="3"/>
      <c r="AR1399" s="3"/>
      <c r="AS1399" s="3"/>
      <c r="AT1399" s="3"/>
      <c r="AU1399" s="3"/>
      <c r="AV1399" s="3"/>
      <c r="AW1399" s="3"/>
      <c r="AX1399" s="3"/>
      <c r="AY1399" s="3"/>
      <c r="AZ1399" s="3"/>
      <c r="BA1399" s="3"/>
      <c r="BB1399" s="3"/>
      <c r="BC1399" s="3"/>
      <c r="BD1399" s="3"/>
      <c r="BE1399" s="3"/>
      <c r="BF1399" s="3"/>
      <c r="BG1399" s="3"/>
      <c r="BH1399" s="3"/>
      <c r="BI1399" s="3"/>
    </row>
    <row r="1400" ht="12.75" customHeight="1">
      <c r="A1400" s="294"/>
      <c r="B1400" s="294"/>
      <c r="C1400" s="3"/>
      <c r="D1400" s="3"/>
      <c r="E1400" s="3"/>
      <c r="F1400" s="3"/>
      <c r="G1400" s="3"/>
      <c r="H1400" s="193"/>
      <c r="I1400" s="163"/>
      <c r="J1400" s="3"/>
      <c r="K1400" s="5"/>
      <c r="L1400" s="6"/>
      <c r="M1400" s="6"/>
      <c r="N1400" s="232"/>
      <c r="O1400" s="285"/>
      <c r="P1400" s="6"/>
      <c r="Q1400" s="6"/>
      <c r="R1400" s="6"/>
      <c r="S1400" s="6"/>
      <c r="T1400" s="6"/>
      <c r="U1400" s="6"/>
      <c r="V1400" s="6"/>
      <c r="W1400" s="6"/>
      <c r="X1400" s="6"/>
      <c r="Y1400" s="6"/>
      <c r="Z1400" s="38" t="str">
        <f t="array" ref="Z1400">IFERROR(xlookup(C:C,'Follow up.1'!A:A,'Follow up.1'!AF:AF),"-")</f>
        <v>-</v>
      </c>
      <c r="AA1400" s="6"/>
      <c r="AB1400" s="6"/>
      <c r="AC1400" s="6"/>
      <c r="AD1400" s="6"/>
      <c r="AE1400" s="6"/>
      <c r="AF1400" s="6"/>
      <c r="AG1400" s="6"/>
      <c r="AH1400" s="6"/>
      <c r="AI1400" s="6"/>
      <c r="AJ1400" s="6"/>
      <c r="AK1400" s="6"/>
      <c r="AL1400" s="6"/>
      <c r="AM1400" s="6"/>
      <c r="AN1400" s="39" t="str">
        <f t="array" ref="AN1400">IFNA(TEXT(XLOOKUP(C:C,'Follow up.2'!B:B,'Follow up.2'!AF:AF), "mm/yyyy"), "-")</f>
        <v>-</v>
      </c>
      <c r="AO1400" s="6"/>
      <c r="AP1400" s="3"/>
      <c r="AQ1400" s="3"/>
      <c r="AR1400" s="3"/>
      <c r="AS1400" s="3"/>
      <c r="AT1400" s="3"/>
      <c r="AU1400" s="3"/>
      <c r="AV1400" s="3"/>
      <c r="AW1400" s="3"/>
      <c r="AX1400" s="3"/>
      <c r="AY1400" s="3"/>
      <c r="AZ1400" s="3"/>
      <c r="BA1400" s="3"/>
      <c r="BB1400" s="3"/>
      <c r="BC1400" s="3"/>
      <c r="BD1400" s="3"/>
      <c r="BE1400" s="3"/>
      <c r="BF1400" s="3"/>
      <c r="BG1400" s="3"/>
      <c r="BH1400" s="3"/>
      <c r="BI1400" s="3"/>
    </row>
    <row r="1401" ht="12.75" customHeight="1">
      <c r="A1401" s="294"/>
      <c r="B1401" s="294"/>
      <c r="C1401" s="3"/>
      <c r="D1401" s="3"/>
      <c r="E1401" s="3"/>
      <c r="F1401" s="3"/>
      <c r="G1401" s="3"/>
      <c r="H1401" s="193"/>
      <c r="I1401" s="163"/>
      <c r="J1401" s="3"/>
      <c r="K1401" s="5"/>
      <c r="L1401" s="6"/>
      <c r="M1401" s="6"/>
      <c r="N1401" s="232"/>
      <c r="O1401" s="285"/>
      <c r="P1401" s="6"/>
      <c r="Q1401" s="6"/>
      <c r="R1401" s="6"/>
      <c r="S1401" s="6"/>
      <c r="T1401" s="6"/>
      <c r="U1401" s="6"/>
      <c r="V1401" s="6"/>
      <c r="W1401" s="6"/>
      <c r="X1401" s="6"/>
      <c r="Y1401" s="6"/>
      <c r="Z1401" s="38" t="str">
        <f t="array" ref="Z1401">IFERROR(xlookup(C:C,'Follow up.1'!A:A,'Follow up.1'!AF:AF),"-")</f>
        <v>-</v>
      </c>
      <c r="AA1401" s="6"/>
      <c r="AB1401" s="6"/>
      <c r="AC1401" s="6"/>
      <c r="AD1401" s="6"/>
      <c r="AE1401" s="6"/>
      <c r="AF1401" s="6"/>
      <c r="AG1401" s="6"/>
      <c r="AH1401" s="6"/>
      <c r="AI1401" s="6"/>
      <c r="AJ1401" s="6"/>
      <c r="AK1401" s="6"/>
      <c r="AL1401" s="6"/>
      <c r="AM1401" s="6"/>
      <c r="AN1401" s="39" t="str">
        <f t="array" ref="AN1401">IFNA(TEXT(XLOOKUP(C:C,'Follow up.2'!B:B,'Follow up.2'!AF:AF), "mm/yyyy"), "-")</f>
        <v>-</v>
      </c>
      <c r="AO1401" s="6"/>
      <c r="AP1401" s="3"/>
      <c r="AQ1401" s="3"/>
      <c r="AR1401" s="3"/>
      <c r="AS1401" s="3"/>
      <c r="AT1401" s="3"/>
      <c r="AU1401" s="3"/>
      <c r="AV1401" s="3"/>
      <c r="AW1401" s="3"/>
      <c r="AX1401" s="3"/>
      <c r="AY1401" s="3"/>
      <c r="AZ1401" s="3"/>
      <c r="BA1401" s="3"/>
      <c r="BB1401" s="3"/>
      <c r="BC1401" s="3"/>
      <c r="BD1401" s="3"/>
      <c r="BE1401" s="3"/>
      <c r="BF1401" s="3"/>
      <c r="BG1401" s="3"/>
      <c r="BH1401" s="3"/>
      <c r="BI1401" s="3"/>
    </row>
    <row r="1402" ht="12.75" customHeight="1">
      <c r="A1402" s="294"/>
      <c r="B1402" s="294"/>
      <c r="C1402" s="3"/>
      <c r="D1402" s="3"/>
      <c r="E1402" s="3"/>
      <c r="F1402" s="3"/>
      <c r="G1402" s="3"/>
      <c r="H1402" s="193"/>
      <c r="I1402" s="163"/>
      <c r="J1402" s="3"/>
      <c r="K1402" s="5"/>
      <c r="L1402" s="6"/>
      <c r="M1402" s="6"/>
      <c r="N1402" s="232"/>
      <c r="O1402" s="285"/>
      <c r="P1402" s="6"/>
      <c r="Q1402" s="6"/>
      <c r="R1402" s="6"/>
      <c r="S1402" s="6"/>
      <c r="T1402" s="6"/>
      <c r="U1402" s="6"/>
      <c r="V1402" s="6"/>
      <c r="W1402" s="6"/>
      <c r="X1402" s="6"/>
      <c r="Y1402" s="6"/>
      <c r="Z1402" s="38" t="str">
        <f t="array" ref="Z1402">IFERROR(xlookup(C:C,'Follow up.1'!A:A,'Follow up.1'!AF:AF),"-")</f>
        <v>-</v>
      </c>
      <c r="AA1402" s="6"/>
      <c r="AB1402" s="6"/>
      <c r="AC1402" s="6"/>
      <c r="AD1402" s="6"/>
      <c r="AE1402" s="6"/>
      <c r="AF1402" s="6"/>
      <c r="AG1402" s="6"/>
      <c r="AH1402" s="6"/>
      <c r="AI1402" s="6"/>
      <c r="AJ1402" s="6"/>
      <c r="AK1402" s="6"/>
      <c r="AL1402" s="6"/>
      <c r="AM1402" s="6"/>
      <c r="AN1402" s="39" t="str">
        <f t="array" ref="AN1402">IFNA(TEXT(XLOOKUP(C:C,'Follow up.2'!B:B,'Follow up.2'!AF:AF), "mm/yyyy"), "-")</f>
        <v>-</v>
      </c>
      <c r="AO1402" s="6"/>
      <c r="AP1402" s="3"/>
      <c r="AQ1402" s="3"/>
      <c r="AR1402" s="3"/>
      <c r="AS1402" s="3"/>
      <c r="AT1402" s="3"/>
      <c r="AU1402" s="3"/>
      <c r="AV1402" s="3"/>
      <c r="AW1402" s="3"/>
      <c r="AX1402" s="3"/>
      <c r="AY1402" s="3"/>
      <c r="AZ1402" s="3"/>
      <c r="BA1402" s="3"/>
      <c r="BB1402" s="3"/>
      <c r="BC1402" s="3"/>
      <c r="BD1402" s="3"/>
      <c r="BE1402" s="3"/>
      <c r="BF1402" s="3"/>
      <c r="BG1402" s="3"/>
      <c r="BH1402" s="3"/>
      <c r="BI1402" s="3"/>
    </row>
    <row r="1403" ht="12.75" customHeight="1">
      <c r="A1403" s="294"/>
      <c r="B1403" s="294"/>
      <c r="C1403" s="3"/>
      <c r="D1403" s="3"/>
      <c r="E1403" s="3"/>
      <c r="F1403" s="3"/>
      <c r="G1403" s="3"/>
      <c r="H1403" s="193"/>
      <c r="I1403" s="163"/>
      <c r="J1403" s="3"/>
      <c r="K1403" s="5"/>
      <c r="L1403" s="6"/>
      <c r="M1403" s="6"/>
      <c r="N1403" s="291"/>
      <c r="O1403" s="285"/>
      <c r="P1403" s="6"/>
      <c r="Q1403" s="6"/>
      <c r="R1403" s="6"/>
      <c r="S1403" s="6"/>
      <c r="T1403" s="6"/>
      <c r="U1403" s="6"/>
      <c r="V1403" s="6"/>
      <c r="W1403" s="6"/>
      <c r="X1403" s="6"/>
      <c r="Y1403" s="6"/>
      <c r="Z1403" s="38" t="str">
        <f t="array" ref="Z1403">IFERROR(xlookup(C:C,'Follow up.1'!A:A,'Follow up.1'!AF:AF),"-")</f>
        <v>-</v>
      </c>
      <c r="AA1403" s="6"/>
      <c r="AB1403" s="6"/>
      <c r="AC1403" s="6"/>
      <c r="AD1403" s="6"/>
      <c r="AE1403" s="6"/>
      <c r="AF1403" s="6"/>
      <c r="AG1403" s="6"/>
      <c r="AH1403" s="6"/>
      <c r="AI1403" s="6"/>
      <c r="AJ1403" s="6"/>
      <c r="AK1403" s="6"/>
      <c r="AL1403" s="6"/>
      <c r="AM1403" s="6"/>
      <c r="AN1403" s="39" t="str">
        <f t="array" ref="AN1403">IFNA(TEXT(XLOOKUP(C:C,'Follow up.2'!B:B,'Follow up.2'!AF:AF), "mm/yyyy"), "-")</f>
        <v>-</v>
      </c>
      <c r="AO1403" s="6"/>
      <c r="AP1403" s="3"/>
      <c r="AQ1403" s="3"/>
      <c r="AR1403" s="3"/>
      <c r="AS1403" s="3"/>
      <c r="AT1403" s="3"/>
      <c r="AU1403" s="3"/>
      <c r="AV1403" s="3"/>
      <c r="AW1403" s="3"/>
      <c r="AX1403" s="3"/>
      <c r="AY1403" s="3"/>
      <c r="AZ1403" s="3"/>
      <c r="BA1403" s="3"/>
      <c r="BB1403" s="3"/>
      <c r="BC1403" s="3"/>
      <c r="BD1403" s="3"/>
      <c r="BE1403" s="3"/>
      <c r="BF1403" s="3"/>
      <c r="BG1403" s="3"/>
      <c r="BH1403" s="3"/>
      <c r="BI1403" s="3"/>
    </row>
    <row r="1404" ht="12.75" customHeight="1">
      <c r="A1404" s="294"/>
      <c r="B1404" s="294"/>
      <c r="C1404" s="3"/>
      <c r="D1404" s="3"/>
      <c r="E1404" s="3"/>
      <c r="F1404" s="3"/>
      <c r="G1404" s="3"/>
      <c r="H1404" s="193"/>
      <c r="I1404" s="163"/>
      <c r="J1404" s="3"/>
      <c r="K1404" s="5"/>
      <c r="L1404" s="6"/>
      <c r="M1404" s="6"/>
      <c r="N1404" s="291"/>
      <c r="O1404" s="285"/>
      <c r="P1404" s="6"/>
      <c r="Q1404" s="6"/>
      <c r="R1404" s="6"/>
      <c r="S1404" s="6"/>
      <c r="T1404" s="6"/>
      <c r="U1404" s="6"/>
      <c r="V1404" s="6"/>
      <c r="W1404" s="6"/>
      <c r="X1404" s="6"/>
      <c r="Y1404" s="6"/>
      <c r="Z1404" s="38" t="str">
        <f t="array" ref="Z1404">IFERROR(xlookup(C:C,'Follow up.1'!A:A,'Follow up.1'!AF:AF),"-")</f>
        <v>-</v>
      </c>
      <c r="AA1404" s="6"/>
      <c r="AB1404" s="6"/>
      <c r="AC1404" s="6"/>
      <c r="AD1404" s="6"/>
      <c r="AE1404" s="6"/>
      <c r="AF1404" s="6"/>
      <c r="AG1404" s="6"/>
      <c r="AH1404" s="6"/>
      <c r="AI1404" s="6"/>
      <c r="AJ1404" s="6"/>
      <c r="AK1404" s="6"/>
      <c r="AL1404" s="6"/>
      <c r="AM1404" s="6"/>
      <c r="AN1404" s="39" t="str">
        <f t="array" ref="AN1404">IFNA(TEXT(XLOOKUP(C:C,'Follow up.2'!B:B,'Follow up.2'!AF:AF), "mm/yyyy"), "-")</f>
        <v>-</v>
      </c>
      <c r="AO1404" s="6"/>
      <c r="AP1404" s="3"/>
      <c r="AQ1404" s="3"/>
      <c r="AR1404" s="3"/>
      <c r="AS1404" s="3"/>
      <c r="AT1404" s="3"/>
      <c r="AU1404" s="3"/>
      <c r="AV1404" s="3"/>
      <c r="AW1404" s="3"/>
      <c r="AX1404" s="3"/>
      <c r="AY1404" s="3"/>
      <c r="AZ1404" s="3"/>
      <c r="BA1404" s="3"/>
      <c r="BB1404" s="3"/>
      <c r="BC1404" s="3"/>
      <c r="BD1404" s="3"/>
      <c r="BE1404" s="3"/>
      <c r="BF1404" s="3"/>
      <c r="BG1404" s="3"/>
      <c r="BH1404" s="3"/>
      <c r="BI1404" s="3"/>
    </row>
    <row r="1405" ht="12.75" customHeight="1">
      <c r="A1405" s="294"/>
      <c r="B1405" s="294"/>
      <c r="C1405" s="3"/>
      <c r="D1405" s="3"/>
      <c r="E1405" s="3"/>
      <c r="F1405" s="3"/>
      <c r="G1405" s="3"/>
      <c r="H1405" s="193"/>
      <c r="I1405" s="163"/>
      <c r="J1405" s="3"/>
      <c r="K1405" s="5"/>
      <c r="L1405" s="6"/>
      <c r="M1405" s="6"/>
      <c r="N1405" s="291"/>
      <c r="O1405" s="285"/>
      <c r="P1405" s="6"/>
      <c r="Q1405" s="6"/>
      <c r="R1405" s="6"/>
      <c r="S1405" s="6"/>
      <c r="T1405" s="6"/>
      <c r="U1405" s="6"/>
      <c r="V1405" s="6"/>
      <c r="W1405" s="6"/>
      <c r="X1405" s="6"/>
      <c r="Y1405" s="6"/>
      <c r="Z1405" s="38" t="str">
        <f t="array" ref="Z1405">IFERROR(xlookup(C:C,'Follow up.1'!A:A,'Follow up.1'!AF:AF),"-")</f>
        <v>-</v>
      </c>
      <c r="AA1405" s="6"/>
      <c r="AB1405" s="6"/>
      <c r="AC1405" s="6"/>
      <c r="AD1405" s="6"/>
      <c r="AE1405" s="6"/>
      <c r="AF1405" s="6"/>
      <c r="AG1405" s="6"/>
      <c r="AH1405" s="6"/>
      <c r="AI1405" s="6"/>
      <c r="AJ1405" s="6"/>
      <c r="AK1405" s="6"/>
      <c r="AL1405" s="6"/>
      <c r="AM1405" s="6"/>
      <c r="AN1405" s="39" t="str">
        <f t="array" ref="AN1405">IFNA(TEXT(XLOOKUP(C:C,'Follow up.2'!B:B,'Follow up.2'!AF:AF), "mm/yyyy"), "-")</f>
        <v>-</v>
      </c>
      <c r="AO1405" s="6"/>
      <c r="AP1405" s="3"/>
      <c r="AQ1405" s="3"/>
      <c r="AR1405" s="3"/>
      <c r="AS1405" s="3"/>
      <c r="AT1405" s="3"/>
      <c r="AU1405" s="3"/>
      <c r="AV1405" s="3"/>
      <c r="AW1405" s="3"/>
      <c r="AX1405" s="3"/>
      <c r="AY1405" s="3"/>
      <c r="AZ1405" s="3"/>
      <c r="BA1405" s="3"/>
      <c r="BB1405" s="3"/>
      <c r="BC1405" s="3"/>
      <c r="BD1405" s="3"/>
      <c r="BE1405" s="3"/>
      <c r="BF1405" s="3"/>
      <c r="BG1405" s="3"/>
      <c r="BH1405" s="3"/>
      <c r="BI1405" s="3"/>
    </row>
    <row r="1406" ht="12.75" customHeight="1">
      <c r="A1406" s="294"/>
      <c r="B1406" s="294"/>
      <c r="C1406" s="3"/>
      <c r="D1406" s="3"/>
      <c r="E1406" s="3"/>
      <c r="F1406" s="3"/>
      <c r="G1406" s="3"/>
      <c r="H1406" s="193"/>
      <c r="I1406" s="163"/>
      <c r="J1406" s="3"/>
      <c r="K1406" s="5"/>
      <c r="L1406" s="6"/>
      <c r="M1406" s="6"/>
      <c r="N1406" s="232"/>
      <c r="O1406" s="285"/>
      <c r="P1406" s="6"/>
      <c r="Q1406" s="6"/>
      <c r="R1406" s="6"/>
      <c r="S1406" s="6"/>
      <c r="T1406" s="6"/>
      <c r="U1406" s="6"/>
      <c r="V1406" s="6"/>
      <c r="W1406" s="6"/>
      <c r="X1406" s="6"/>
      <c r="Y1406" s="6"/>
      <c r="Z1406" s="38" t="str">
        <f t="array" ref="Z1406">IFERROR(xlookup(C:C,'Follow up.1'!A:A,'Follow up.1'!AF:AF),"-")</f>
        <v>-</v>
      </c>
      <c r="AA1406" s="6"/>
      <c r="AB1406" s="6"/>
      <c r="AC1406" s="6"/>
      <c r="AD1406" s="6"/>
      <c r="AE1406" s="6"/>
      <c r="AF1406" s="6"/>
      <c r="AG1406" s="6"/>
      <c r="AH1406" s="6"/>
      <c r="AI1406" s="6"/>
      <c r="AJ1406" s="6"/>
      <c r="AK1406" s="6"/>
      <c r="AL1406" s="6"/>
      <c r="AM1406" s="6"/>
      <c r="AN1406" s="39" t="str">
        <f t="array" ref="AN1406">IFNA(TEXT(XLOOKUP(C:C,'Follow up.2'!B:B,'Follow up.2'!AF:AF), "mm/yyyy"), "-")</f>
        <v>-</v>
      </c>
      <c r="AO1406" s="6"/>
      <c r="AP1406" s="3"/>
      <c r="AQ1406" s="3"/>
      <c r="AR1406" s="3"/>
      <c r="AS1406" s="3"/>
      <c r="AT1406" s="3"/>
      <c r="AU1406" s="3"/>
      <c r="AV1406" s="3"/>
      <c r="AW1406" s="3"/>
      <c r="AX1406" s="3"/>
      <c r="AY1406" s="3"/>
      <c r="AZ1406" s="3"/>
      <c r="BA1406" s="3"/>
      <c r="BB1406" s="3"/>
      <c r="BC1406" s="3"/>
      <c r="BD1406" s="3"/>
      <c r="BE1406" s="3"/>
      <c r="BF1406" s="3"/>
      <c r="BG1406" s="3"/>
      <c r="BH1406" s="3"/>
      <c r="BI1406" s="3"/>
    </row>
    <row r="1407" ht="12.75" customHeight="1">
      <c r="A1407" s="294"/>
      <c r="B1407" s="294"/>
      <c r="C1407" s="3"/>
      <c r="D1407" s="3"/>
      <c r="E1407" s="3"/>
      <c r="F1407" s="3"/>
      <c r="G1407" s="3"/>
      <c r="H1407" s="193"/>
      <c r="I1407" s="163"/>
      <c r="J1407" s="3"/>
      <c r="K1407" s="5"/>
      <c r="L1407" s="6"/>
      <c r="M1407" s="6"/>
      <c r="N1407" s="232"/>
      <c r="O1407" s="285"/>
      <c r="P1407" s="6"/>
      <c r="Q1407" s="6"/>
      <c r="R1407" s="6"/>
      <c r="S1407" s="6"/>
      <c r="T1407" s="6"/>
      <c r="U1407" s="6"/>
      <c r="V1407" s="6"/>
      <c r="W1407" s="6"/>
      <c r="X1407" s="6"/>
      <c r="Y1407" s="6"/>
      <c r="Z1407" s="38" t="str">
        <f t="array" ref="Z1407">IFERROR(xlookup(C:C,'Follow up.1'!A:A,'Follow up.1'!AF:AF),"-")</f>
        <v>-</v>
      </c>
      <c r="AA1407" s="6"/>
      <c r="AB1407" s="6"/>
      <c r="AC1407" s="6"/>
      <c r="AD1407" s="6"/>
      <c r="AE1407" s="6"/>
      <c r="AF1407" s="6"/>
      <c r="AG1407" s="6"/>
      <c r="AH1407" s="6"/>
      <c r="AI1407" s="6"/>
      <c r="AJ1407" s="6"/>
      <c r="AK1407" s="6"/>
      <c r="AL1407" s="6"/>
      <c r="AM1407" s="6"/>
      <c r="AN1407" s="39" t="str">
        <f t="array" ref="AN1407">IFNA(TEXT(XLOOKUP(C:C,'Follow up.2'!B:B,'Follow up.2'!AF:AF), "mm/yyyy"), "-")</f>
        <v>-</v>
      </c>
      <c r="AO1407" s="6"/>
      <c r="AP1407" s="3"/>
      <c r="AQ1407" s="3"/>
      <c r="AR1407" s="3"/>
      <c r="AS1407" s="3"/>
      <c r="AT1407" s="3"/>
      <c r="AU1407" s="3"/>
      <c r="AV1407" s="3"/>
      <c r="AW1407" s="3"/>
      <c r="AX1407" s="3"/>
      <c r="AY1407" s="3"/>
      <c r="AZ1407" s="3"/>
      <c r="BA1407" s="3"/>
      <c r="BB1407" s="3"/>
      <c r="BC1407" s="3"/>
      <c r="BD1407" s="3"/>
      <c r="BE1407" s="3"/>
      <c r="BF1407" s="3"/>
      <c r="BG1407" s="3"/>
      <c r="BH1407" s="3"/>
      <c r="BI1407" s="3"/>
    </row>
    <row r="1408" ht="12.75" customHeight="1">
      <c r="A1408" s="294"/>
      <c r="B1408" s="294"/>
      <c r="C1408" s="3"/>
      <c r="D1408" s="3"/>
      <c r="E1408" s="3"/>
      <c r="F1408" s="3"/>
      <c r="G1408" s="3"/>
      <c r="H1408" s="193"/>
      <c r="I1408" s="163"/>
      <c r="J1408" s="3"/>
      <c r="K1408" s="5"/>
      <c r="L1408" s="6"/>
      <c r="M1408" s="6"/>
      <c r="N1408" s="232"/>
      <c r="O1408" s="285"/>
      <c r="P1408" s="6"/>
      <c r="Q1408" s="6"/>
      <c r="R1408" s="6"/>
      <c r="S1408" s="6"/>
      <c r="T1408" s="6"/>
      <c r="U1408" s="6"/>
      <c r="V1408" s="6"/>
      <c r="W1408" s="6"/>
      <c r="X1408" s="6"/>
      <c r="Y1408" s="6"/>
      <c r="Z1408" s="38" t="str">
        <f t="array" ref="Z1408">IFERROR(xlookup(C:C,'Follow up.1'!A:A,'Follow up.1'!AF:AF),"-")</f>
        <v>-</v>
      </c>
      <c r="AA1408" s="6"/>
      <c r="AB1408" s="6"/>
      <c r="AC1408" s="6"/>
      <c r="AD1408" s="6"/>
      <c r="AE1408" s="6"/>
      <c r="AF1408" s="6"/>
      <c r="AG1408" s="6"/>
      <c r="AH1408" s="6"/>
      <c r="AI1408" s="6"/>
      <c r="AJ1408" s="6"/>
      <c r="AK1408" s="6"/>
      <c r="AL1408" s="6"/>
      <c r="AM1408" s="6"/>
      <c r="AN1408" s="39" t="str">
        <f t="array" ref="AN1408">IFNA(TEXT(XLOOKUP(C:C,'Follow up.2'!B:B,'Follow up.2'!AF:AF), "mm/yyyy"), "-")</f>
        <v>-</v>
      </c>
      <c r="AO1408" s="6"/>
      <c r="AP1408" s="3"/>
      <c r="AQ1408" s="3"/>
      <c r="AR1408" s="3"/>
      <c r="AS1408" s="3"/>
      <c r="AT1408" s="3"/>
      <c r="AU1408" s="3"/>
      <c r="AV1408" s="3"/>
      <c r="AW1408" s="3"/>
      <c r="AX1408" s="3"/>
      <c r="AY1408" s="3"/>
      <c r="AZ1408" s="3"/>
      <c r="BA1408" s="3"/>
      <c r="BB1408" s="3"/>
      <c r="BC1408" s="3"/>
      <c r="BD1408" s="3"/>
      <c r="BE1408" s="3"/>
      <c r="BF1408" s="3"/>
      <c r="BG1408" s="3"/>
      <c r="BH1408" s="3"/>
      <c r="BI1408" s="3"/>
    </row>
    <row r="1409" ht="12.75" customHeight="1">
      <c r="A1409" s="294"/>
      <c r="B1409" s="294"/>
      <c r="C1409" s="3"/>
      <c r="D1409" s="3"/>
      <c r="E1409" s="3"/>
      <c r="F1409" s="3"/>
      <c r="G1409" s="3"/>
      <c r="H1409" s="193"/>
      <c r="I1409" s="163"/>
      <c r="J1409" s="3"/>
      <c r="K1409" s="5"/>
      <c r="L1409" s="6"/>
      <c r="M1409" s="6"/>
      <c r="N1409" s="232"/>
      <c r="O1409" s="285"/>
      <c r="P1409" s="6"/>
      <c r="Q1409" s="6"/>
      <c r="R1409" s="6"/>
      <c r="S1409" s="6"/>
      <c r="T1409" s="6"/>
      <c r="U1409" s="6"/>
      <c r="V1409" s="6"/>
      <c r="W1409" s="6"/>
      <c r="X1409" s="6"/>
      <c r="Y1409" s="6"/>
      <c r="Z1409" s="38" t="str">
        <f t="array" ref="Z1409">IFERROR(xlookup(C:C,'Follow up.1'!A:A,'Follow up.1'!AF:AF),"-")</f>
        <v>-</v>
      </c>
      <c r="AA1409" s="6"/>
      <c r="AB1409" s="6"/>
      <c r="AC1409" s="6"/>
      <c r="AD1409" s="6"/>
      <c r="AE1409" s="6"/>
      <c r="AF1409" s="6"/>
      <c r="AG1409" s="6"/>
      <c r="AH1409" s="6"/>
      <c r="AI1409" s="6"/>
      <c r="AJ1409" s="6"/>
      <c r="AK1409" s="6"/>
      <c r="AL1409" s="6"/>
      <c r="AM1409" s="6"/>
      <c r="AN1409" s="39" t="str">
        <f t="array" ref="AN1409">IFNA(TEXT(XLOOKUP(C:C,'Follow up.2'!B:B,'Follow up.2'!AF:AF), "mm/yyyy"), "-")</f>
        <v>-</v>
      </c>
      <c r="AO1409" s="6"/>
      <c r="AP1409" s="3"/>
      <c r="AQ1409" s="3"/>
      <c r="AR1409" s="3"/>
      <c r="AS1409" s="3"/>
      <c r="AT1409" s="3"/>
      <c r="AU1409" s="3"/>
      <c r="AV1409" s="3"/>
      <c r="AW1409" s="3"/>
      <c r="AX1409" s="3"/>
      <c r="AY1409" s="3"/>
      <c r="AZ1409" s="3"/>
      <c r="BA1409" s="3"/>
      <c r="BB1409" s="3"/>
      <c r="BC1409" s="3"/>
      <c r="BD1409" s="3"/>
      <c r="BE1409" s="3"/>
      <c r="BF1409" s="3"/>
      <c r="BG1409" s="3"/>
      <c r="BH1409" s="3"/>
      <c r="BI1409" s="3"/>
    </row>
    <row r="1410" ht="12.75" customHeight="1">
      <c r="A1410" s="294"/>
      <c r="B1410" s="294"/>
      <c r="C1410" s="3"/>
      <c r="D1410" s="3"/>
      <c r="E1410" s="3"/>
      <c r="F1410" s="3"/>
      <c r="G1410" s="3"/>
      <c r="H1410" s="193"/>
      <c r="I1410" s="163"/>
      <c r="J1410" s="3"/>
      <c r="K1410" s="5"/>
      <c r="L1410" s="6"/>
      <c r="M1410" s="6"/>
      <c r="N1410" s="232"/>
      <c r="O1410" s="285"/>
      <c r="P1410" s="6"/>
      <c r="Q1410" s="6"/>
      <c r="R1410" s="6"/>
      <c r="S1410" s="6"/>
      <c r="T1410" s="6"/>
      <c r="U1410" s="6"/>
      <c r="V1410" s="6"/>
      <c r="W1410" s="6"/>
      <c r="X1410" s="6"/>
      <c r="Y1410" s="6"/>
      <c r="Z1410" s="38" t="str">
        <f t="array" ref="Z1410">IFERROR(xlookup(C:C,'Follow up.1'!A:A,'Follow up.1'!AF:AF),"-")</f>
        <v>-</v>
      </c>
      <c r="AA1410" s="6"/>
      <c r="AB1410" s="6"/>
      <c r="AC1410" s="6"/>
      <c r="AD1410" s="6"/>
      <c r="AE1410" s="6"/>
      <c r="AF1410" s="6"/>
      <c r="AG1410" s="6"/>
      <c r="AH1410" s="6"/>
      <c r="AI1410" s="6"/>
      <c r="AJ1410" s="6"/>
      <c r="AK1410" s="6"/>
      <c r="AL1410" s="6"/>
      <c r="AM1410" s="6"/>
      <c r="AN1410" s="39" t="str">
        <f t="array" ref="AN1410">IFNA(TEXT(XLOOKUP(C:C,'Follow up.2'!B:B,'Follow up.2'!AF:AF), "mm/yyyy"), "-")</f>
        <v>-</v>
      </c>
      <c r="AO1410" s="6"/>
      <c r="AP1410" s="3"/>
      <c r="AQ1410" s="3"/>
      <c r="AR1410" s="3"/>
      <c r="AS1410" s="3"/>
      <c r="AT1410" s="3"/>
      <c r="AU1410" s="3"/>
      <c r="AV1410" s="3"/>
      <c r="AW1410" s="3"/>
      <c r="AX1410" s="3"/>
      <c r="AY1410" s="3"/>
      <c r="AZ1410" s="3"/>
      <c r="BA1410" s="3"/>
      <c r="BB1410" s="3"/>
      <c r="BC1410" s="3"/>
      <c r="BD1410" s="3"/>
      <c r="BE1410" s="3"/>
      <c r="BF1410" s="3"/>
      <c r="BG1410" s="3"/>
      <c r="BH1410" s="3"/>
      <c r="BI1410" s="3"/>
    </row>
    <row r="1411" ht="12.75" customHeight="1">
      <c r="A1411" s="294"/>
      <c r="B1411" s="294"/>
      <c r="C1411" s="3"/>
      <c r="D1411" s="3"/>
      <c r="E1411" s="3"/>
      <c r="F1411" s="3"/>
      <c r="G1411" s="3"/>
      <c r="H1411" s="193"/>
      <c r="I1411" s="163"/>
      <c r="J1411" s="3"/>
      <c r="K1411" s="5"/>
      <c r="L1411" s="6"/>
      <c r="M1411" s="6"/>
      <c r="N1411" s="232"/>
      <c r="O1411" s="285"/>
      <c r="P1411" s="6"/>
      <c r="Q1411" s="6"/>
      <c r="R1411" s="6"/>
      <c r="S1411" s="6"/>
      <c r="T1411" s="6"/>
      <c r="U1411" s="6"/>
      <c r="V1411" s="6"/>
      <c r="W1411" s="6"/>
      <c r="X1411" s="6"/>
      <c r="Y1411" s="6"/>
      <c r="Z1411" s="38" t="str">
        <f t="array" ref="Z1411">IFERROR(xlookup(C:C,'Follow up.1'!A:A,'Follow up.1'!AF:AF),"-")</f>
        <v>-</v>
      </c>
      <c r="AA1411" s="6"/>
      <c r="AB1411" s="6"/>
      <c r="AC1411" s="6"/>
      <c r="AD1411" s="6"/>
      <c r="AE1411" s="6"/>
      <c r="AF1411" s="6"/>
      <c r="AG1411" s="6"/>
      <c r="AH1411" s="6"/>
      <c r="AI1411" s="6"/>
      <c r="AJ1411" s="6"/>
      <c r="AK1411" s="6"/>
      <c r="AL1411" s="6"/>
      <c r="AM1411" s="6"/>
      <c r="AN1411" s="39" t="str">
        <f t="array" ref="AN1411">IFNA(TEXT(XLOOKUP(C:C,'Follow up.2'!B:B,'Follow up.2'!AF:AF), "mm/yyyy"), "-")</f>
        <v>-</v>
      </c>
      <c r="AO1411" s="6"/>
      <c r="AP1411" s="3"/>
      <c r="AQ1411" s="3"/>
      <c r="AR1411" s="3"/>
      <c r="AS1411" s="3"/>
      <c r="AT1411" s="3"/>
      <c r="AU1411" s="3"/>
      <c r="AV1411" s="3"/>
      <c r="AW1411" s="3"/>
      <c r="AX1411" s="3"/>
      <c r="AY1411" s="3"/>
      <c r="AZ1411" s="3"/>
      <c r="BA1411" s="3"/>
      <c r="BB1411" s="3"/>
      <c r="BC1411" s="3"/>
      <c r="BD1411" s="3"/>
      <c r="BE1411" s="3"/>
      <c r="BF1411" s="3"/>
      <c r="BG1411" s="3"/>
      <c r="BH1411" s="3"/>
      <c r="BI1411" s="3"/>
    </row>
    <row r="1412" ht="12.75" customHeight="1">
      <c r="A1412" s="294"/>
      <c r="B1412" s="294"/>
      <c r="C1412" s="3"/>
      <c r="D1412" s="3"/>
      <c r="E1412" s="3"/>
      <c r="F1412" s="3"/>
      <c r="G1412" s="3"/>
      <c r="H1412" s="193"/>
      <c r="I1412" s="163"/>
      <c r="J1412" s="3"/>
      <c r="K1412" s="5"/>
      <c r="L1412" s="6"/>
      <c r="M1412" s="6"/>
      <c r="N1412" s="232"/>
      <c r="O1412" s="285"/>
      <c r="P1412" s="6"/>
      <c r="Q1412" s="6"/>
      <c r="R1412" s="6"/>
      <c r="S1412" s="6"/>
      <c r="T1412" s="6"/>
      <c r="U1412" s="6"/>
      <c r="V1412" s="6"/>
      <c r="W1412" s="6"/>
      <c r="X1412" s="6"/>
      <c r="Y1412" s="6"/>
      <c r="Z1412" s="38" t="str">
        <f t="array" ref="Z1412">IFERROR(xlookup(C:C,'Follow up.1'!A:A,'Follow up.1'!AF:AF),"-")</f>
        <v>-</v>
      </c>
      <c r="AA1412" s="6"/>
      <c r="AB1412" s="6"/>
      <c r="AC1412" s="6"/>
      <c r="AD1412" s="6"/>
      <c r="AE1412" s="6"/>
      <c r="AF1412" s="6"/>
      <c r="AG1412" s="6"/>
      <c r="AH1412" s="6"/>
      <c r="AI1412" s="6"/>
      <c r="AJ1412" s="6"/>
      <c r="AK1412" s="6"/>
      <c r="AL1412" s="6"/>
      <c r="AM1412" s="6"/>
      <c r="AN1412" s="39" t="str">
        <f t="array" ref="AN1412">IFNA(TEXT(XLOOKUP(C:C,'Follow up.2'!B:B,'Follow up.2'!AF:AF), "mm/yyyy"), "-")</f>
        <v>-</v>
      </c>
      <c r="AO1412" s="6"/>
      <c r="AP1412" s="3"/>
      <c r="AQ1412" s="3"/>
      <c r="AR1412" s="3"/>
      <c r="AS1412" s="3"/>
      <c r="AT1412" s="3"/>
      <c r="AU1412" s="3"/>
      <c r="AV1412" s="3"/>
      <c r="AW1412" s="3"/>
      <c r="AX1412" s="3"/>
      <c r="AY1412" s="3"/>
      <c r="AZ1412" s="3"/>
      <c r="BA1412" s="3"/>
      <c r="BB1412" s="3"/>
      <c r="BC1412" s="3"/>
      <c r="BD1412" s="3"/>
      <c r="BE1412" s="3"/>
      <c r="BF1412" s="3"/>
      <c r="BG1412" s="3"/>
      <c r="BH1412" s="3"/>
      <c r="BI1412" s="3"/>
    </row>
    <row r="1413" ht="12.75" customHeight="1">
      <c r="A1413" s="294"/>
      <c r="B1413" s="294"/>
      <c r="C1413" s="3"/>
      <c r="D1413" s="3"/>
      <c r="E1413" s="3"/>
      <c r="F1413" s="3"/>
      <c r="G1413" s="3"/>
      <c r="H1413" s="193"/>
      <c r="I1413" s="163"/>
      <c r="J1413" s="3"/>
      <c r="K1413" s="5"/>
      <c r="L1413" s="6"/>
      <c r="M1413" s="6"/>
      <c r="N1413" s="232"/>
      <c r="O1413" s="285"/>
      <c r="P1413" s="6"/>
      <c r="Q1413" s="6"/>
      <c r="R1413" s="6"/>
      <c r="S1413" s="6"/>
      <c r="T1413" s="6"/>
      <c r="U1413" s="6"/>
      <c r="V1413" s="6"/>
      <c r="W1413" s="6"/>
      <c r="X1413" s="6"/>
      <c r="Y1413" s="6"/>
      <c r="Z1413" s="38" t="str">
        <f t="array" ref="Z1413">IFERROR(xlookup(C:C,'Follow up.1'!A:A,'Follow up.1'!AF:AF),"-")</f>
        <v>-</v>
      </c>
      <c r="AA1413" s="6"/>
      <c r="AB1413" s="6"/>
      <c r="AC1413" s="6"/>
      <c r="AD1413" s="6"/>
      <c r="AE1413" s="6"/>
      <c r="AF1413" s="6"/>
      <c r="AG1413" s="6"/>
      <c r="AH1413" s="6"/>
      <c r="AI1413" s="6"/>
      <c r="AJ1413" s="6"/>
      <c r="AK1413" s="6"/>
      <c r="AL1413" s="6"/>
      <c r="AM1413" s="6"/>
      <c r="AN1413" s="39" t="str">
        <f t="array" ref="AN1413">IFNA(TEXT(XLOOKUP(C:C,'Follow up.2'!B:B,'Follow up.2'!AF:AF), "mm/yyyy"), "-")</f>
        <v>-</v>
      </c>
      <c r="AO1413" s="6"/>
      <c r="AP1413" s="3"/>
      <c r="AQ1413" s="3"/>
      <c r="AR1413" s="3"/>
      <c r="AS1413" s="3"/>
      <c r="AT1413" s="3"/>
      <c r="AU1413" s="3"/>
      <c r="AV1413" s="3"/>
      <c r="AW1413" s="3"/>
      <c r="AX1413" s="3"/>
      <c r="AY1413" s="3"/>
      <c r="AZ1413" s="3"/>
      <c r="BA1413" s="3"/>
      <c r="BB1413" s="3"/>
      <c r="BC1413" s="3"/>
      <c r="BD1413" s="3"/>
      <c r="BE1413" s="3"/>
      <c r="BF1413" s="3"/>
      <c r="BG1413" s="3"/>
      <c r="BH1413" s="3"/>
      <c r="BI1413" s="3"/>
    </row>
    <row r="1414" ht="12.75" customHeight="1">
      <c r="A1414" s="294"/>
      <c r="B1414" s="294"/>
      <c r="C1414" s="3"/>
      <c r="D1414" s="3"/>
      <c r="E1414" s="3"/>
      <c r="F1414" s="3"/>
      <c r="G1414" s="3"/>
      <c r="H1414" s="193"/>
      <c r="I1414" s="163"/>
      <c r="J1414" s="3"/>
      <c r="K1414" s="5"/>
      <c r="L1414" s="6"/>
      <c r="M1414" s="6"/>
      <c r="N1414" s="232"/>
      <c r="O1414" s="285"/>
      <c r="P1414" s="6"/>
      <c r="Q1414" s="6"/>
      <c r="R1414" s="6"/>
      <c r="S1414" s="6"/>
      <c r="T1414" s="6"/>
      <c r="U1414" s="6"/>
      <c r="V1414" s="6"/>
      <c r="W1414" s="6"/>
      <c r="X1414" s="6"/>
      <c r="Y1414" s="6"/>
      <c r="Z1414" s="38" t="str">
        <f t="array" ref="Z1414">IFERROR(xlookup(C:C,'Follow up.1'!A:A,'Follow up.1'!AF:AF),"-")</f>
        <v>-</v>
      </c>
      <c r="AA1414" s="6"/>
      <c r="AB1414" s="6"/>
      <c r="AC1414" s="6"/>
      <c r="AD1414" s="6"/>
      <c r="AE1414" s="6"/>
      <c r="AF1414" s="6"/>
      <c r="AG1414" s="6"/>
      <c r="AH1414" s="6"/>
      <c r="AI1414" s="6"/>
      <c r="AJ1414" s="6"/>
      <c r="AK1414" s="6"/>
      <c r="AL1414" s="6"/>
      <c r="AM1414" s="6"/>
      <c r="AN1414" s="39" t="str">
        <f t="array" ref="AN1414">IFNA(TEXT(XLOOKUP(C:C,'Follow up.2'!B:B,'Follow up.2'!AF:AF), "mm/yyyy"), "-")</f>
        <v>-</v>
      </c>
      <c r="AO1414" s="6"/>
      <c r="AP1414" s="3"/>
      <c r="AQ1414" s="3"/>
      <c r="AR1414" s="3"/>
      <c r="AS1414" s="3"/>
      <c r="AT1414" s="3"/>
      <c r="AU1414" s="3"/>
      <c r="AV1414" s="3"/>
      <c r="AW1414" s="3"/>
      <c r="AX1414" s="3"/>
      <c r="AY1414" s="3"/>
      <c r="AZ1414" s="3"/>
      <c r="BA1414" s="3"/>
      <c r="BB1414" s="3"/>
      <c r="BC1414" s="3"/>
      <c r="BD1414" s="3"/>
      <c r="BE1414" s="3"/>
      <c r="BF1414" s="3"/>
      <c r="BG1414" s="3"/>
      <c r="BH1414" s="3"/>
      <c r="BI1414" s="3"/>
    </row>
    <row r="1415" ht="12.75" customHeight="1">
      <c r="A1415" s="294"/>
      <c r="B1415" s="294"/>
      <c r="C1415" s="3"/>
      <c r="D1415" s="3"/>
      <c r="E1415" s="3"/>
      <c r="F1415" s="3"/>
      <c r="G1415" s="3"/>
      <c r="H1415" s="193"/>
      <c r="I1415" s="163"/>
      <c r="J1415" s="3"/>
      <c r="K1415" s="5"/>
      <c r="L1415" s="6"/>
      <c r="M1415" s="6"/>
      <c r="N1415" s="232"/>
      <c r="O1415" s="285"/>
      <c r="P1415" s="6"/>
      <c r="Q1415" s="6"/>
      <c r="R1415" s="6"/>
      <c r="S1415" s="6"/>
      <c r="T1415" s="6"/>
      <c r="U1415" s="6"/>
      <c r="V1415" s="6"/>
      <c r="W1415" s="6"/>
      <c r="X1415" s="6"/>
      <c r="Y1415" s="6"/>
      <c r="Z1415" s="38" t="str">
        <f t="array" ref="Z1415">IFERROR(xlookup(C:C,'Follow up.1'!A:A,'Follow up.1'!AF:AF),"-")</f>
        <v>-</v>
      </c>
      <c r="AA1415" s="6"/>
      <c r="AB1415" s="6"/>
      <c r="AC1415" s="6"/>
      <c r="AD1415" s="6"/>
      <c r="AE1415" s="6"/>
      <c r="AF1415" s="6"/>
      <c r="AG1415" s="6"/>
      <c r="AH1415" s="6"/>
      <c r="AI1415" s="6"/>
      <c r="AJ1415" s="6"/>
      <c r="AK1415" s="6"/>
      <c r="AL1415" s="6"/>
      <c r="AM1415" s="6"/>
      <c r="AN1415" s="39" t="str">
        <f t="array" ref="AN1415">IFNA(TEXT(XLOOKUP(C:C,'Follow up.2'!B:B,'Follow up.2'!AF:AF), "mm/yyyy"), "-")</f>
        <v>-</v>
      </c>
      <c r="AO1415" s="6"/>
      <c r="AP1415" s="3"/>
      <c r="AQ1415" s="3"/>
      <c r="AR1415" s="3"/>
      <c r="AS1415" s="3"/>
      <c r="AT1415" s="3"/>
      <c r="AU1415" s="3"/>
      <c r="AV1415" s="3"/>
      <c r="AW1415" s="3"/>
      <c r="AX1415" s="3"/>
      <c r="AY1415" s="3"/>
      <c r="AZ1415" s="3"/>
      <c r="BA1415" s="3"/>
      <c r="BB1415" s="3"/>
      <c r="BC1415" s="3"/>
      <c r="BD1415" s="3"/>
      <c r="BE1415" s="3"/>
      <c r="BF1415" s="3"/>
      <c r="BG1415" s="3"/>
      <c r="BH1415" s="3"/>
      <c r="BI1415" s="3"/>
    </row>
    <row r="1416" ht="12.75" customHeight="1">
      <c r="A1416" s="294"/>
      <c r="B1416" s="294"/>
      <c r="C1416" s="3"/>
      <c r="D1416" s="3"/>
      <c r="E1416" s="3"/>
      <c r="F1416" s="3"/>
      <c r="G1416" s="3"/>
      <c r="H1416" s="193"/>
      <c r="I1416" s="163"/>
      <c r="J1416" s="3"/>
      <c r="K1416" s="5"/>
      <c r="L1416" s="6"/>
      <c r="M1416" s="6"/>
      <c r="N1416" s="232"/>
      <c r="O1416" s="285"/>
      <c r="P1416" s="6"/>
      <c r="Q1416" s="6"/>
      <c r="R1416" s="6"/>
      <c r="S1416" s="6"/>
      <c r="T1416" s="6"/>
      <c r="U1416" s="6"/>
      <c r="V1416" s="6"/>
      <c r="W1416" s="6"/>
      <c r="X1416" s="6"/>
      <c r="Y1416" s="6"/>
      <c r="Z1416" s="38" t="str">
        <f t="array" ref="Z1416">IFERROR(xlookup(C:C,'Follow up.1'!A:A,'Follow up.1'!AF:AF),"-")</f>
        <v>-</v>
      </c>
      <c r="AA1416" s="6"/>
      <c r="AB1416" s="6"/>
      <c r="AC1416" s="6"/>
      <c r="AD1416" s="6"/>
      <c r="AE1416" s="6"/>
      <c r="AF1416" s="6"/>
      <c r="AG1416" s="6"/>
      <c r="AH1416" s="6"/>
      <c r="AI1416" s="6"/>
      <c r="AJ1416" s="6"/>
      <c r="AK1416" s="6"/>
      <c r="AL1416" s="6"/>
      <c r="AM1416" s="6"/>
      <c r="AN1416" s="39" t="str">
        <f t="array" ref="AN1416">IFNA(TEXT(XLOOKUP(C:C,'Follow up.2'!B:B,'Follow up.2'!AF:AF), "mm/yyyy"), "-")</f>
        <v>-</v>
      </c>
      <c r="AO1416" s="6"/>
      <c r="AP1416" s="3"/>
      <c r="AQ1416" s="3"/>
      <c r="AR1416" s="3"/>
      <c r="AS1416" s="3"/>
      <c r="AT1416" s="3"/>
      <c r="AU1416" s="3"/>
      <c r="AV1416" s="3"/>
      <c r="AW1416" s="3"/>
      <c r="AX1416" s="3"/>
      <c r="AY1416" s="3"/>
      <c r="AZ1416" s="3"/>
      <c r="BA1416" s="3"/>
      <c r="BB1416" s="3"/>
      <c r="BC1416" s="3"/>
      <c r="BD1416" s="3"/>
      <c r="BE1416" s="3"/>
      <c r="BF1416" s="3"/>
      <c r="BG1416" s="3"/>
      <c r="BH1416" s="3"/>
      <c r="BI1416" s="3"/>
    </row>
    <row r="1417" ht="12.75" customHeight="1">
      <c r="A1417" s="294"/>
      <c r="B1417" s="294"/>
      <c r="C1417" s="3"/>
      <c r="D1417" s="3"/>
      <c r="E1417" s="3"/>
      <c r="F1417" s="3"/>
      <c r="G1417" s="3"/>
      <c r="H1417" s="193"/>
      <c r="I1417" s="163"/>
      <c r="J1417" s="3"/>
      <c r="K1417" s="5"/>
      <c r="L1417" s="6"/>
      <c r="M1417" s="6"/>
      <c r="N1417" s="232"/>
      <c r="O1417" s="285"/>
      <c r="P1417" s="6"/>
      <c r="Q1417" s="6"/>
      <c r="R1417" s="6"/>
      <c r="S1417" s="6"/>
      <c r="T1417" s="6"/>
      <c r="U1417" s="6"/>
      <c r="V1417" s="6"/>
      <c r="W1417" s="6"/>
      <c r="X1417" s="6"/>
      <c r="Y1417" s="6"/>
      <c r="Z1417" s="38" t="str">
        <f t="array" ref="Z1417">IFERROR(xlookup(C:C,'Follow up.1'!A:A,'Follow up.1'!AF:AF),"-")</f>
        <v>-</v>
      </c>
      <c r="AA1417" s="6"/>
      <c r="AB1417" s="6"/>
      <c r="AC1417" s="6"/>
      <c r="AD1417" s="6"/>
      <c r="AE1417" s="6"/>
      <c r="AF1417" s="6"/>
      <c r="AG1417" s="6"/>
      <c r="AH1417" s="6"/>
      <c r="AI1417" s="6"/>
      <c r="AJ1417" s="6"/>
      <c r="AK1417" s="6"/>
      <c r="AL1417" s="6"/>
      <c r="AM1417" s="6"/>
      <c r="AN1417" s="39" t="str">
        <f t="array" ref="AN1417">IFNA(TEXT(XLOOKUP(C:C,'Follow up.2'!B:B,'Follow up.2'!AF:AF), "mm/yyyy"), "-")</f>
        <v>-</v>
      </c>
      <c r="AO1417" s="6"/>
      <c r="AP1417" s="3"/>
      <c r="AQ1417" s="3"/>
      <c r="AR1417" s="3"/>
      <c r="AS1417" s="3"/>
      <c r="AT1417" s="3"/>
      <c r="AU1417" s="3"/>
      <c r="AV1417" s="3"/>
      <c r="AW1417" s="3"/>
      <c r="AX1417" s="3"/>
      <c r="AY1417" s="3"/>
      <c r="AZ1417" s="3"/>
      <c r="BA1417" s="3"/>
      <c r="BB1417" s="3"/>
      <c r="BC1417" s="3"/>
      <c r="BD1417" s="3"/>
      <c r="BE1417" s="3"/>
      <c r="BF1417" s="3"/>
      <c r="BG1417" s="3"/>
      <c r="BH1417" s="3"/>
      <c r="BI1417" s="3"/>
    </row>
    <row r="1418" ht="12.75" customHeight="1">
      <c r="A1418" s="294"/>
      <c r="B1418" s="294"/>
      <c r="C1418" s="3"/>
      <c r="D1418" s="3"/>
      <c r="E1418" s="3"/>
      <c r="F1418" s="3"/>
      <c r="G1418" s="3"/>
      <c r="H1418" s="193"/>
      <c r="I1418" s="163"/>
      <c r="J1418" s="3"/>
      <c r="K1418" s="5"/>
      <c r="L1418" s="6"/>
      <c r="M1418" s="6"/>
      <c r="N1418" s="232"/>
      <c r="O1418" s="285"/>
      <c r="P1418" s="6"/>
      <c r="Q1418" s="6"/>
      <c r="R1418" s="6"/>
      <c r="S1418" s="6"/>
      <c r="T1418" s="6"/>
      <c r="U1418" s="6"/>
      <c r="V1418" s="6"/>
      <c r="W1418" s="6"/>
      <c r="X1418" s="6"/>
      <c r="Y1418" s="6"/>
      <c r="Z1418" s="38" t="str">
        <f t="array" ref="Z1418">IFERROR(xlookup(C:C,'Follow up.1'!A:A,'Follow up.1'!AF:AF),"-")</f>
        <v>-</v>
      </c>
      <c r="AA1418" s="6"/>
      <c r="AB1418" s="6"/>
      <c r="AC1418" s="6"/>
      <c r="AD1418" s="6"/>
      <c r="AE1418" s="6"/>
      <c r="AF1418" s="6"/>
      <c r="AG1418" s="6"/>
      <c r="AH1418" s="6"/>
      <c r="AI1418" s="6"/>
      <c r="AJ1418" s="6"/>
      <c r="AK1418" s="6"/>
      <c r="AL1418" s="6"/>
      <c r="AM1418" s="6"/>
      <c r="AN1418" s="39" t="str">
        <f t="array" ref="AN1418">IFNA(TEXT(XLOOKUP(C:C,'Follow up.2'!B:B,'Follow up.2'!AF:AF), "mm/yyyy"), "-")</f>
        <v>-</v>
      </c>
      <c r="AO1418" s="6"/>
      <c r="AP1418" s="3"/>
      <c r="AQ1418" s="3"/>
      <c r="AR1418" s="3"/>
      <c r="AS1418" s="3"/>
      <c r="AT1418" s="3"/>
      <c r="AU1418" s="3"/>
      <c r="AV1418" s="3"/>
      <c r="AW1418" s="3"/>
      <c r="AX1418" s="3"/>
      <c r="AY1418" s="3"/>
      <c r="AZ1418" s="3"/>
      <c r="BA1418" s="3"/>
      <c r="BB1418" s="3"/>
      <c r="BC1418" s="3"/>
      <c r="BD1418" s="3"/>
      <c r="BE1418" s="3"/>
      <c r="BF1418" s="3"/>
      <c r="BG1418" s="3"/>
      <c r="BH1418" s="3"/>
      <c r="BI1418" s="3"/>
    </row>
    <row r="1419" ht="12.75" customHeight="1">
      <c r="A1419" s="294"/>
      <c r="B1419" s="294"/>
      <c r="C1419" s="3"/>
      <c r="D1419" s="3"/>
      <c r="E1419" s="3"/>
      <c r="F1419" s="3"/>
      <c r="G1419" s="3"/>
      <c r="H1419" s="193"/>
      <c r="I1419" s="163"/>
      <c r="J1419" s="3"/>
      <c r="K1419" s="5"/>
      <c r="L1419" s="6"/>
      <c r="M1419" s="6"/>
      <c r="N1419" s="232"/>
      <c r="O1419" s="285"/>
      <c r="P1419" s="6"/>
      <c r="Q1419" s="6"/>
      <c r="R1419" s="6"/>
      <c r="S1419" s="6"/>
      <c r="T1419" s="6"/>
      <c r="U1419" s="6"/>
      <c r="V1419" s="6"/>
      <c r="W1419" s="6"/>
      <c r="X1419" s="6"/>
      <c r="Y1419" s="6"/>
      <c r="Z1419" s="38" t="str">
        <f t="array" ref="Z1419">IFERROR(xlookup(C:C,'Follow up.1'!A:A,'Follow up.1'!AF:AF),"-")</f>
        <v>-</v>
      </c>
      <c r="AA1419" s="6"/>
      <c r="AB1419" s="6"/>
      <c r="AC1419" s="6"/>
      <c r="AD1419" s="6"/>
      <c r="AE1419" s="6"/>
      <c r="AF1419" s="6"/>
      <c r="AG1419" s="6"/>
      <c r="AH1419" s="6"/>
      <c r="AI1419" s="6"/>
      <c r="AJ1419" s="6"/>
      <c r="AK1419" s="6"/>
      <c r="AL1419" s="6"/>
      <c r="AM1419" s="6"/>
      <c r="AN1419" s="39" t="str">
        <f t="array" ref="AN1419">IFNA(TEXT(XLOOKUP(C:C,'Follow up.2'!B:B,'Follow up.2'!AF:AF), "mm/yyyy"), "-")</f>
        <v>-</v>
      </c>
      <c r="AO1419" s="6"/>
      <c r="AP1419" s="3"/>
      <c r="AQ1419" s="3"/>
      <c r="AR1419" s="3"/>
      <c r="AS1419" s="3"/>
      <c r="AT1419" s="3"/>
      <c r="AU1419" s="3"/>
      <c r="AV1419" s="3"/>
      <c r="AW1419" s="3"/>
      <c r="AX1419" s="3"/>
      <c r="AY1419" s="3"/>
      <c r="AZ1419" s="3"/>
      <c r="BA1419" s="3"/>
      <c r="BB1419" s="3"/>
      <c r="BC1419" s="3"/>
      <c r="BD1419" s="3"/>
      <c r="BE1419" s="3"/>
      <c r="BF1419" s="3"/>
      <c r="BG1419" s="3"/>
      <c r="BH1419" s="3"/>
      <c r="BI1419" s="3"/>
    </row>
    <row r="1420" ht="12.75" customHeight="1">
      <c r="A1420" s="294"/>
      <c r="B1420" s="294"/>
      <c r="C1420" s="3"/>
      <c r="D1420" s="3"/>
      <c r="E1420" s="3"/>
      <c r="F1420" s="3"/>
      <c r="G1420" s="3"/>
      <c r="H1420" s="193"/>
      <c r="I1420" s="163"/>
      <c r="J1420" s="3"/>
      <c r="K1420" s="5"/>
      <c r="L1420" s="6"/>
      <c r="M1420" s="6"/>
      <c r="N1420" s="232"/>
      <c r="O1420" s="285"/>
      <c r="P1420" s="6"/>
      <c r="Q1420" s="6"/>
      <c r="R1420" s="6"/>
      <c r="S1420" s="6"/>
      <c r="T1420" s="6"/>
      <c r="U1420" s="6"/>
      <c r="V1420" s="6"/>
      <c r="W1420" s="6"/>
      <c r="X1420" s="6"/>
      <c r="Y1420" s="6"/>
      <c r="Z1420" s="38" t="str">
        <f t="array" ref="Z1420">IFERROR(xlookup(C:C,'Follow up.1'!A:A,'Follow up.1'!AF:AF),"-")</f>
        <v>-</v>
      </c>
      <c r="AA1420" s="6"/>
      <c r="AB1420" s="6"/>
      <c r="AC1420" s="6"/>
      <c r="AD1420" s="6"/>
      <c r="AE1420" s="6"/>
      <c r="AF1420" s="6"/>
      <c r="AG1420" s="6"/>
      <c r="AH1420" s="6"/>
      <c r="AI1420" s="6"/>
      <c r="AJ1420" s="6"/>
      <c r="AK1420" s="6"/>
      <c r="AL1420" s="6"/>
      <c r="AM1420" s="6"/>
      <c r="AN1420" s="39" t="str">
        <f t="array" ref="AN1420">IFNA(TEXT(XLOOKUP(C:C,'Follow up.2'!B:B,'Follow up.2'!AF:AF), "mm/yyyy"), "-")</f>
        <v>-</v>
      </c>
      <c r="AO1420" s="6"/>
      <c r="AP1420" s="3"/>
      <c r="AQ1420" s="3"/>
      <c r="AR1420" s="3"/>
      <c r="AS1420" s="3"/>
      <c r="AT1420" s="3"/>
      <c r="AU1420" s="3"/>
      <c r="AV1420" s="3"/>
      <c r="AW1420" s="3"/>
      <c r="AX1420" s="3"/>
      <c r="AY1420" s="3"/>
      <c r="AZ1420" s="3"/>
      <c r="BA1420" s="3"/>
      <c r="BB1420" s="3"/>
      <c r="BC1420" s="3"/>
      <c r="BD1420" s="3"/>
      <c r="BE1420" s="3"/>
      <c r="BF1420" s="3"/>
      <c r="BG1420" s="3"/>
      <c r="BH1420" s="3"/>
      <c r="BI1420" s="3"/>
    </row>
    <row r="1421" ht="12.75" customHeight="1">
      <c r="A1421" s="294"/>
      <c r="B1421" s="294"/>
      <c r="C1421" s="3"/>
      <c r="D1421" s="3"/>
      <c r="E1421" s="3"/>
      <c r="F1421" s="3"/>
      <c r="G1421" s="3"/>
      <c r="H1421" s="193"/>
      <c r="I1421" s="163"/>
      <c r="J1421" s="3"/>
      <c r="K1421" s="5"/>
      <c r="L1421" s="6"/>
      <c r="M1421" s="6"/>
      <c r="N1421" s="232"/>
      <c r="O1421" s="285"/>
      <c r="P1421" s="6"/>
      <c r="Q1421" s="6"/>
      <c r="R1421" s="6"/>
      <c r="S1421" s="6"/>
      <c r="T1421" s="6"/>
      <c r="U1421" s="6"/>
      <c r="V1421" s="6"/>
      <c r="W1421" s="6"/>
      <c r="X1421" s="6"/>
      <c r="Y1421" s="6"/>
      <c r="Z1421" s="38" t="str">
        <f t="array" ref="Z1421">IFERROR(xlookup(C:C,'Follow up.1'!A:A,'Follow up.1'!AF:AF),"-")</f>
        <v>-</v>
      </c>
      <c r="AA1421" s="6"/>
      <c r="AB1421" s="6"/>
      <c r="AC1421" s="6"/>
      <c r="AD1421" s="6"/>
      <c r="AE1421" s="6"/>
      <c r="AF1421" s="6"/>
      <c r="AG1421" s="6"/>
      <c r="AH1421" s="6"/>
      <c r="AI1421" s="6"/>
      <c r="AJ1421" s="6"/>
      <c r="AK1421" s="6"/>
      <c r="AL1421" s="6"/>
      <c r="AM1421" s="6"/>
      <c r="AN1421" s="39" t="str">
        <f t="array" ref="AN1421">IFNA(TEXT(XLOOKUP(C:C,'Follow up.2'!B:B,'Follow up.2'!AF:AF), "mm/yyyy"), "-")</f>
        <v>-</v>
      </c>
      <c r="AO1421" s="6"/>
      <c r="AP1421" s="3"/>
      <c r="AQ1421" s="3"/>
      <c r="AR1421" s="3"/>
      <c r="AS1421" s="3"/>
      <c r="AT1421" s="3"/>
      <c r="AU1421" s="3"/>
      <c r="AV1421" s="3"/>
      <c r="AW1421" s="3"/>
      <c r="AX1421" s="3"/>
      <c r="AY1421" s="3"/>
      <c r="AZ1421" s="3"/>
      <c r="BA1421" s="3"/>
      <c r="BB1421" s="3"/>
      <c r="BC1421" s="3"/>
      <c r="BD1421" s="3"/>
      <c r="BE1421" s="3"/>
      <c r="BF1421" s="3"/>
      <c r="BG1421" s="3"/>
      <c r="BH1421" s="3"/>
      <c r="BI1421" s="3"/>
    </row>
    <row r="1422" ht="12.75" customHeight="1">
      <c r="A1422" s="294"/>
      <c r="B1422" s="294"/>
      <c r="C1422" s="3"/>
      <c r="D1422" s="3"/>
      <c r="E1422" s="3"/>
      <c r="F1422" s="3"/>
      <c r="G1422" s="3"/>
      <c r="H1422" s="193"/>
      <c r="I1422" s="163"/>
      <c r="J1422" s="3"/>
      <c r="K1422" s="5"/>
      <c r="L1422" s="6"/>
      <c r="M1422" s="6"/>
      <c r="N1422" s="232"/>
      <c r="O1422" s="285"/>
      <c r="P1422" s="6"/>
      <c r="Q1422" s="6"/>
      <c r="R1422" s="6"/>
      <c r="S1422" s="6"/>
      <c r="T1422" s="6"/>
      <c r="U1422" s="6"/>
      <c r="V1422" s="6"/>
      <c r="W1422" s="6"/>
      <c r="X1422" s="6"/>
      <c r="Y1422" s="6"/>
      <c r="Z1422" s="38" t="str">
        <f t="array" ref="Z1422">IFERROR(xlookup(C:C,'Follow up.1'!A:A,'Follow up.1'!AF:AF),"-")</f>
        <v>-</v>
      </c>
      <c r="AA1422" s="6"/>
      <c r="AB1422" s="6"/>
      <c r="AC1422" s="6"/>
      <c r="AD1422" s="6"/>
      <c r="AE1422" s="6"/>
      <c r="AF1422" s="6"/>
      <c r="AG1422" s="6"/>
      <c r="AH1422" s="6"/>
      <c r="AI1422" s="6"/>
      <c r="AJ1422" s="6"/>
      <c r="AK1422" s="6"/>
      <c r="AL1422" s="6"/>
      <c r="AM1422" s="6"/>
      <c r="AN1422" s="39" t="str">
        <f t="array" ref="AN1422">IFNA(TEXT(XLOOKUP(C:C,'Follow up.2'!B:B,'Follow up.2'!AF:AF), "mm/yyyy"), "-")</f>
        <v>-</v>
      </c>
      <c r="AO1422" s="6"/>
      <c r="AP1422" s="3"/>
      <c r="AQ1422" s="3"/>
      <c r="AR1422" s="3"/>
      <c r="AS1422" s="3"/>
      <c r="AT1422" s="3"/>
      <c r="AU1422" s="3"/>
      <c r="AV1422" s="3"/>
      <c r="AW1422" s="3"/>
      <c r="AX1422" s="3"/>
      <c r="AY1422" s="3"/>
      <c r="AZ1422" s="3"/>
      <c r="BA1422" s="3"/>
      <c r="BB1422" s="3"/>
      <c r="BC1422" s="3"/>
      <c r="BD1422" s="3"/>
      <c r="BE1422" s="3"/>
      <c r="BF1422" s="3"/>
      <c r="BG1422" s="3"/>
      <c r="BH1422" s="3"/>
      <c r="BI1422" s="3"/>
    </row>
    <row r="1423" ht="12.75" customHeight="1">
      <c r="A1423" s="294"/>
      <c r="B1423" s="294"/>
      <c r="C1423" s="3"/>
      <c r="D1423" s="3"/>
      <c r="E1423" s="3"/>
      <c r="F1423" s="3"/>
      <c r="G1423" s="3"/>
      <c r="H1423" s="193"/>
      <c r="I1423" s="163"/>
      <c r="J1423" s="3"/>
      <c r="K1423" s="5"/>
      <c r="L1423" s="6"/>
      <c r="M1423" s="6"/>
      <c r="N1423" s="232"/>
      <c r="O1423" s="285"/>
      <c r="P1423" s="6"/>
      <c r="Q1423" s="6"/>
      <c r="R1423" s="6"/>
      <c r="S1423" s="6"/>
      <c r="T1423" s="6"/>
      <c r="U1423" s="6"/>
      <c r="V1423" s="6"/>
      <c r="W1423" s="6"/>
      <c r="X1423" s="6"/>
      <c r="Y1423" s="6"/>
      <c r="Z1423" s="38" t="str">
        <f t="array" ref="Z1423">IFERROR(xlookup(C:C,'Follow up.1'!A:A,'Follow up.1'!AF:AF),"-")</f>
        <v>-</v>
      </c>
      <c r="AA1423" s="6"/>
      <c r="AB1423" s="6"/>
      <c r="AC1423" s="6"/>
      <c r="AD1423" s="6"/>
      <c r="AE1423" s="6"/>
      <c r="AF1423" s="6"/>
      <c r="AG1423" s="6"/>
      <c r="AH1423" s="6"/>
      <c r="AI1423" s="6"/>
      <c r="AJ1423" s="6"/>
      <c r="AK1423" s="6"/>
      <c r="AL1423" s="6"/>
      <c r="AM1423" s="6"/>
      <c r="AN1423" s="39" t="str">
        <f t="array" ref="AN1423">IFNA(TEXT(XLOOKUP(C:C,'Follow up.2'!B:B,'Follow up.2'!AF:AF), "mm/yyyy"), "-")</f>
        <v>-</v>
      </c>
      <c r="AO1423" s="6"/>
      <c r="AP1423" s="3"/>
      <c r="AQ1423" s="3"/>
      <c r="AR1423" s="3"/>
      <c r="AS1423" s="3"/>
      <c r="AT1423" s="3"/>
      <c r="AU1423" s="3"/>
      <c r="AV1423" s="3"/>
      <c r="AW1423" s="3"/>
      <c r="AX1423" s="3"/>
      <c r="AY1423" s="3"/>
      <c r="AZ1423" s="3"/>
      <c r="BA1423" s="3"/>
      <c r="BB1423" s="3"/>
      <c r="BC1423" s="3"/>
      <c r="BD1423" s="3"/>
      <c r="BE1423" s="3"/>
      <c r="BF1423" s="3"/>
      <c r="BG1423" s="3"/>
      <c r="BH1423" s="3"/>
      <c r="BI1423" s="3"/>
    </row>
    <row r="1424" ht="12.75" customHeight="1">
      <c r="A1424" s="294"/>
      <c r="B1424" s="294"/>
      <c r="C1424" s="3"/>
      <c r="D1424" s="3"/>
      <c r="E1424" s="3"/>
      <c r="F1424" s="3"/>
      <c r="G1424" s="3"/>
      <c r="H1424" s="193"/>
      <c r="I1424" s="163"/>
      <c r="J1424" s="3"/>
      <c r="K1424" s="5"/>
      <c r="L1424" s="6"/>
      <c r="M1424" s="6"/>
      <c r="N1424" s="232"/>
      <c r="O1424" s="285"/>
      <c r="P1424" s="6"/>
      <c r="Q1424" s="6"/>
      <c r="R1424" s="6"/>
      <c r="S1424" s="6"/>
      <c r="T1424" s="6"/>
      <c r="U1424" s="6"/>
      <c r="V1424" s="6"/>
      <c r="W1424" s="6"/>
      <c r="X1424" s="6"/>
      <c r="Y1424" s="6"/>
      <c r="Z1424" s="38" t="str">
        <f t="array" ref="Z1424">IFERROR(xlookup(C:C,'Follow up.1'!A:A,'Follow up.1'!AF:AF),"-")</f>
        <v>-</v>
      </c>
      <c r="AA1424" s="6"/>
      <c r="AB1424" s="6"/>
      <c r="AC1424" s="6"/>
      <c r="AD1424" s="6"/>
      <c r="AE1424" s="6"/>
      <c r="AF1424" s="6"/>
      <c r="AG1424" s="6"/>
      <c r="AH1424" s="6"/>
      <c r="AI1424" s="6"/>
      <c r="AJ1424" s="6"/>
      <c r="AK1424" s="6"/>
      <c r="AL1424" s="6"/>
      <c r="AM1424" s="6"/>
      <c r="AN1424" s="39" t="str">
        <f t="array" ref="AN1424">IFNA(TEXT(XLOOKUP(C:C,'Follow up.2'!B:B,'Follow up.2'!AF:AF), "mm/yyyy"), "-")</f>
        <v>-</v>
      </c>
      <c r="AO1424" s="6"/>
      <c r="AP1424" s="3"/>
      <c r="AQ1424" s="3"/>
      <c r="AR1424" s="3"/>
      <c r="AS1424" s="3"/>
      <c r="AT1424" s="3"/>
      <c r="AU1424" s="3"/>
      <c r="AV1424" s="3"/>
      <c r="AW1424" s="3"/>
      <c r="AX1424" s="3"/>
      <c r="AY1424" s="3"/>
      <c r="AZ1424" s="3"/>
      <c r="BA1424" s="3"/>
      <c r="BB1424" s="3"/>
      <c r="BC1424" s="3"/>
      <c r="BD1424" s="3"/>
      <c r="BE1424" s="3"/>
      <c r="BF1424" s="3"/>
      <c r="BG1424" s="3"/>
      <c r="BH1424" s="3"/>
      <c r="BI1424" s="3"/>
    </row>
    <row r="1425" ht="12.75" customHeight="1">
      <c r="A1425" s="294"/>
      <c r="B1425" s="294"/>
      <c r="C1425" s="3"/>
      <c r="D1425" s="3"/>
      <c r="E1425" s="3"/>
      <c r="F1425" s="3"/>
      <c r="G1425" s="3"/>
      <c r="H1425" s="193"/>
      <c r="I1425" s="163"/>
      <c r="J1425" s="3"/>
      <c r="K1425" s="5"/>
      <c r="L1425" s="6"/>
      <c r="M1425" s="6"/>
      <c r="N1425" s="232"/>
      <c r="O1425" s="285"/>
      <c r="P1425" s="6"/>
      <c r="Q1425" s="6"/>
      <c r="R1425" s="6"/>
      <c r="S1425" s="6"/>
      <c r="T1425" s="6"/>
      <c r="U1425" s="6"/>
      <c r="V1425" s="6"/>
      <c r="W1425" s="6"/>
      <c r="X1425" s="6"/>
      <c r="Y1425" s="6"/>
      <c r="Z1425" s="38" t="str">
        <f t="array" ref="Z1425">IFERROR(xlookup(C:C,'Follow up.1'!A:A,'Follow up.1'!AF:AF),"-")</f>
        <v>-</v>
      </c>
      <c r="AA1425" s="6"/>
      <c r="AB1425" s="6"/>
      <c r="AC1425" s="6"/>
      <c r="AD1425" s="6"/>
      <c r="AE1425" s="6"/>
      <c r="AF1425" s="6"/>
      <c r="AG1425" s="6"/>
      <c r="AH1425" s="6"/>
      <c r="AI1425" s="6"/>
      <c r="AJ1425" s="6"/>
      <c r="AK1425" s="6"/>
      <c r="AL1425" s="6"/>
      <c r="AM1425" s="6"/>
      <c r="AN1425" s="39" t="str">
        <f t="array" ref="AN1425">IFNA(TEXT(XLOOKUP(C:C,'Follow up.2'!B:B,'Follow up.2'!AF:AF), "mm/yyyy"), "-")</f>
        <v>-</v>
      </c>
      <c r="AO1425" s="6"/>
      <c r="AP1425" s="3"/>
      <c r="AQ1425" s="3"/>
      <c r="AR1425" s="3"/>
      <c r="AS1425" s="3"/>
      <c r="AT1425" s="3"/>
      <c r="AU1425" s="3"/>
      <c r="AV1425" s="3"/>
      <c r="AW1425" s="3"/>
      <c r="AX1425" s="3"/>
      <c r="AY1425" s="3"/>
      <c r="AZ1425" s="3"/>
      <c r="BA1425" s="3"/>
      <c r="BB1425" s="3"/>
      <c r="BC1425" s="3"/>
      <c r="BD1425" s="3"/>
      <c r="BE1425" s="3"/>
      <c r="BF1425" s="3"/>
      <c r="BG1425" s="3"/>
      <c r="BH1425" s="3"/>
      <c r="BI1425" s="3"/>
    </row>
    <row r="1426" ht="12.75" customHeight="1">
      <c r="A1426" s="294"/>
      <c r="B1426" s="294"/>
      <c r="C1426" s="3"/>
      <c r="D1426" s="3"/>
      <c r="E1426" s="3"/>
      <c r="F1426" s="3"/>
      <c r="G1426" s="3"/>
      <c r="H1426" s="193"/>
      <c r="I1426" s="163"/>
      <c r="J1426" s="3"/>
      <c r="K1426" s="5"/>
      <c r="L1426" s="6"/>
      <c r="M1426" s="6"/>
      <c r="N1426" s="291"/>
      <c r="O1426" s="285"/>
      <c r="P1426" s="6"/>
      <c r="Q1426" s="6"/>
      <c r="R1426" s="6"/>
      <c r="S1426" s="6"/>
      <c r="T1426" s="6"/>
      <c r="U1426" s="6"/>
      <c r="V1426" s="6"/>
      <c r="W1426" s="6"/>
      <c r="X1426" s="6"/>
      <c r="Y1426" s="6"/>
      <c r="Z1426" s="38" t="str">
        <f t="array" ref="Z1426">IFERROR(xlookup(C:C,'Follow up.1'!A:A,'Follow up.1'!AF:AF),"-")</f>
        <v>-</v>
      </c>
      <c r="AA1426" s="6"/>
      <c r="AB1426" s="6"/>
      <c r="AC1426" s="6"/>
      <c r="AD1426" s="6"/>
      <c r="AE1426" s="6"/>
      <c r="AF1426" s="6"/>
      <c r="AG1426" s="6"/>
      <c r="AH1426" s="6"/>
      <c r="AI1426" s="6"/>
      <c r="AJ1426" s="6"/>
      <c r="AK1426" s="6"/>
      <c r="AL1426" s="6"/>
      <c r="AM1426" s="6"/>
      <c r="AN1426" s="39" t="str">
        <f t="array" ref="AN1426">IFNA(TEXT(XLOOKUP(C:C,'Follow up.2'!B:B,'Follow up.2'!AF:AF), "mm/yyyy"), "-")</f>
        <v>-</v>
      </c>
      <c r="AO1426" s="6"/>
      <c r="AP1426" s="3"/>
      <c r="AQ1426" s="3"/>
      <c r="AR1426" s="3"/>
      <c r="AS1426" s="3"/>
      <c r="AT1426" s="3"/>
      <c r="AU1426" s="3"/>
      <c r="AV1426" s="3"/>
      <c r="AW1426" s="3"/>
      <c r="AX1426" s="3"/>
      <c r="AY1426" s="3"/>
      <c r="AZ1426" s="3"/>
      <c r="BA1426" s="3"/>
      <c r="BB1426" s="3"/>
      <c r="BC1426" s="3"/>
      <c r="BD1426" s="3"/>
      <c r="BE1426" s="3"/>
      <c r="BF1426" s="3"/>
      <c r="BG1426" s="3"/>
      <c r="BH1426" s="3"/>
      <c r="BI1426" s="3"/>
    </row>
    <row r="1427" ht="12.75" customHeight="1">
      <c r="A1427" s="294"/>
      <c r="B1427" s="294"/>
      <c r="C1427" s="3"/>
      <c r="D1427" s="3"/>
      <c r="E1427" s="3"/>
      <c r="F1427" s="3"/>
      <c r="G1427" s="3"/>
      <c r="H1427" s="193"/>
      <c r="I1427" s="163"/>
      <c r="J1427" s="3"/>
      <c r="K1427" s="5"/>
      <c r="L1427" s="6"/>
      <c r="M1427" s="6"/>
      <c r="N1427" s="291"/>
      <c r="O1427" s="285"/>
      <c r="P1427" s="6"/>
      <c r="Q1427" s="6"/>
      <c r="R1427" s="6"/>
      <c r="S1427" s="6"/>
      <c r="T1427" s="6"/>
      <c r="U1427" s="6"/>
      <c r="V1427" s="6"/>
      <c r="W1427" s="6"/>
      <c r="X1427" s="6"/>
      <c r="Y1427" s="6"/>
      <c r="Z1427" s="38" t="str">
        <f t="array" ref="Z1427">IFERROR(xlookup(C:C,'Follow up.1'!A:A,'Follow up.1'!AF:AF),"-")</f>
        <v>-</v>
      </c>
      <c r="AA1427" s="6"/>
      <c r="AB1427" s="6"/>
      <c r="AC1427" s="6"/>
      <c r="AD1427" s="6"/>
      <c r="AE1427" s="6"/>
      <c r="AF1427" s="6"/>
      <c r="AG1427" s="6"/>
      <c r="AH1427" s="6"/>
      <c r="AI1427" s="6"/>
      <c r="AJ1427" s="6"/>
      <c r="AK1427" s="6"/>
      <c r="AL1427" s="6"/>
      <c r="AM1427" s="6"/>
      <c r="AN1427" s="39" t="str">
        <f t="array" ref="AN1427">IFNA(TEXT(XLOOKUP(C:C,'Follow up.2'!B:B,'Follow up.2'!AF:AF), "mm/yyyy"), "-")</f>
        <v>-</v>
      </c>
      <c r="AO1427" s="6"/>
      <c r="AP1427" s="3"/>
      <c r="AQ1427" s="3"/>
      <c r="AR1427" s="3"/>
      <c r="AS1427" s="3"/>
      <c r="AT1427" s="3"/>
      <c r="AU1427" s="3"/>
      <c r="AV1427" s="3"/>
      <c r="AW1427" s="3"/>
      <c r="AX1427" s="3"/>
      <c r="AY1427" s="3"/>
      <c r="AZ1427" s="3"/>
      <c r="BA1427" s="3"/>
      <c r="BB1427" s="3"/>
      <c r="BC1427" s="3"/>
      <c r="BD1427" s="3"/>
      <c r="BE1427" s="3"/>
      <c r="BF1427" s="3"/>
      <c r="BG1427" s="3"/>
      <c r="BH1427" s="3"/>
      <c r="BI1427" s="3"/>
    </row>
    <row r="1428" ht="12.75" customHeight="1">
      <c r="A1428" s="294"/>
      <c r="B1428" s="294"/>
      <c r="C1428" s="3"/>
      <c r="D1428" s="3"/>
      <c r="E1428" s="3"/>
      <c r="F1428" s="3"/>
      <c r="G1428" s="3"/>
      <c r="H1428" s="193"/>
      <c r="I1428" s="163"/>
      <c r="J1428" s="3"/>
      <c r="K1428" s="5"/>
      <c r="L1428" s="6"/>
      <c r="M1428" s="6"/>
      <c r="N1428" s="232"/>
      <c r="O1428" s="285"/>
      <c r="P1428" s="6"/>
      <c r="Q1428" s="6"/>
      <c r="R1428" s="6"/>
      <c r="S1428" s="6"/>
      <c r="T1428" s="6"/>
      <c r="U1428" s="6"/>
      <c r="V1428" s="6"/>
      <c r="W1428" s="6"/>
      <c r="X1428" s="6"/>
      <c r="Y1428" s="6"/>
      <c r="Z1428" s="38" t="str">
        <f t="array" ref="Z1428">IFERROR(xlookup(C:C,'Follow up.1'!A:A,'Follow up.1'!AF:AF),"-")</f>
        <v>-</v>
      </c>
      <c r="AA1428" s="6"/>
      <c r="AB1428" s="6"/>
      <c r="AC1428" s="6"/>
      <c r="AD1428" s="6"/>
      <c r="AE1428" s="6"/>
      <c r="AF1428" s="6"/>
      <c r="AG1428" s="6"/>
      <c r="AH1428" s="6"/>
      <c r="AI1428" s="6"/>
      <c r="AJ1428" s="6"/>
      <c r="AK1428" s="6"/>
      <c r="AL1428" s="6"/>
      <c r="AM1428" s="6"/>
      <c r="AN1428" s="39" t="str">
        <f t="array" ref="AN1428">IFNA(TEXT(XLOOKUP(C:C,'Follow up.2'!B:B,'Follow up.2'!AF:AF), "mm/yyyy"), "-")</f>
        <v>-</v>
      </c>
      <c r="AO1428" s="6"/>
      <c r="AP1428" s="3"/>
      <c r="AQ1428" s="3"/>
      <c r="AR1428" s="3"/>
      <c r="AS1428" s="3"/>
      <c r="AT1428" s="3"/>
      <c r="AU1428" s="3"/>
      <c r="AV1428" s="3"/>
      <c r="AW1428" s="3"/>
      <c r="AX1428" s="3"/>
      <c r="AY1428" s="3"/>
      <c r="AZ1428" s="3"/>
      <c r="BA1428" s="3"/>
      <c r="BB1428" s="3"/>
      <c r="BC1428" s="3"/>
      <c r="BD1428" s="3"/>
      <c r="BE1428" s="3"/>
      <c r="BF1428" s="3"/>
      <c r="BG1428" s="3"/>
      <c r="BH1428" s="3"/>
      <c r="BI1428" s="3"/>
    </row>
    <row r="1429" ht="12.75" customHeight="1">
      <c r="A1429" s="294"/>
      <c r="B1429" s="294"/>
      <c r="C1429" s="3"/>
      <c r="D1429" s="3"/>
      <c r="E1429" s="3"/>
      <c r="F1429" s="3"/>
      <c r="G1429" s="3"/>
      <c r="H1429" s="193"/>
      <c r="I1429" s="163"/>
      <c r="J1429" s="3"/>
      <c r="K1429" s="5"/>
      <c r="L1429" s="6"/>
      <c r="M1429" s="6"/>
      <c r="N1429" s="232"/>
      <c r="O1429" s="285"/>
      <c r="P1429" s="6"/>
      <c r="Q1429" s="6"/>
      <c r="R1429" s="6"/>
      <c r="S1429" s="6"/>
      <c r="T1429" s="6"/>
      <c r="U1429" s="6"/>
      <c r="V1429" s="6"/>
      <c r="W1429" s="6"/>
      <c r="X1429" s="6"/>
      <c r="Y1429" s="6"/>
      <c r="Z1429" s="38" t="str">
        <f t="array" ref="Z1429">IFERROR(xlookup(C:C,'Follow up.1'!A:A,'Follow up.1'!AF:AF),"-")</f>
        <v>-</v>
      </c>
      <c r="AA1429" s="6"/>
      <c r="AB1429" s="6"/>
      <c r="AC1429" s="6"/>
      <c r="AD1429" s="6"/>
      <c r="AE1429" s="6"/>
      <c r="AF1429" s="6"/>
      <c r="AG1429" s="6"/>
      <c r="AH1429" s="6"/>
      <c r="AI1429" s="6"/>
      <c r="AJ1429" s="6"/>
      <c r="AK1429" s="6"/>
      <c r="AL1429" s="6"/>
      <c r="AM1429" s="6"/>
      <c r="AN1429" s="39" t="str">
        <f t="array" ref="AN1429">IFNA(TEXT(XLOOKUP(C:C,'Follow up.2'!B:B,'Follow up.2'!AF:AF), "mm/yyyy"), "-")</f>
        <v>-</v>
      </c>
      <c r="AO1429" s="6"/>
      <c r="AP1429" s="3"/>
      <c r="AQ1429" s="3"/>
      <c r="AR1429" s="3"/>
      <c r="AS1429" s="3"/>
      <c r="AT1429" s="3"/>
      <c r="AU1429" s="3"/>
      <c r="AV1429" s="3"/>
      <c r="AW1429" s="3"/>
      <c r="AX1429" s="3"/>
      <c r="AY1429" s="3"/>
      <c r="AZ1429" s="3"/>
      <c r="BA1429" s="3"/>
      <c r="BB1429" s="3"/>
      <c r="BC1429" s="3"/>
      <c r="BD1429" s="3"/>
      <c r="BE1429" s="3"/>
      <c r="BF1429" s="3"/>
      <c r="BG1429" s="3"/>
      <c r="BH1429" s="3"/>
      <c r="BI1429" s="3"/>
    </row>
    <row r="1430" ht="12.75" customHeight="1">
      <c r="A1430" s="294"/>
      <c r="B1430" s="294"/>
      <c r="C1430" s="3"/>
      <c r="D1430" s="3"/>
      <c r="E1430" s="3"/>
      <c r="F1430" s="3"/>
      <c r="G1430" s="3"/>
      <c r="H1430" s="193"/>
      <c r="I1430" s="163"/>
      <c r="J1430" s="3"/>
      <c r="K1430" s="5"/>
      <c r="L1430" s="6"/>
      <c r="M1430" s="6"/>
      <c r="N1430" s="232"/>
      <c r="O1430" s="285"/>
      <c r="P1430" s="6"/>
      <c r="Q1430" s="6"/>
      <c r="R1430" s="6"/>
      <c r="S1430" s="6"/>
      <c r="T1430" s="6"/>
      <c r="U1430" s="6"/>
      <c r="V1430" s="6"/>
      <c r="W1430" s="6"/>
      <c r="X1430" s="6"/>
      <c r="Y1430" s="6"/>
      <c r="Z1430" s="38" t="str">
        <f t="array" ref="Z1430">IFERROR(xlookup(C:C,'Follow up.1'!A:A,'Follow up.1'!AF:AF),"-")</f>
        <v>-</v>
      </c>
      <c r="AA1430" s="6"/>
      <c r="AB1430" s="6"/>
      <c r="AC1430" s="6"/>
      <c r="AD1430" s="6"/>
      <c r="AE1430" s="6"/>
      <c r="AF1430" s="6"/>
      <c r="AG1430" s="6"/>
      <c r="AH1430" s="6"/>
      <c r="AI1430" s="6"/>
      <c r="AJ1430" s="6"/>
      <c r="AK1430" s="6"/>
      <c r="AL1430" s="6"/>
      <c r="AM1430" s="6"/>
      <c r="AN1430" s="39" t="str">
        <f t="array" ref="AN1430">IFNA(TEXT(XLOOKUP(C:C,'Follow up.2'!B:B,'Follow up.2'!AF:AF), "mm/yyyy"), "-")</f>
        <v>-</v>
      </c>
      <c r="AO1430" s="6"/>
      <c r="AP1430" s="3"/>
      <c r="AQ1430" s="3"/>
      <c r="AR1430" s="3"/>
      <c r="AS1430" s="3"/>
      <c r="AT1430" s="3"/>
      <c r="AU1430" s="3"/>
      <c r="AV1430" s="3"/>
      <c r="AW1430" s="3"/>
      <c r="AX1430" s="3"/>
      <c r="AY1430" s="3"/>
      <c r="AZ1430" s="3"/>
      <c r="BA1430" s="3"/>
      <c r="BB1430" s="3"/>
      <c r="BC1430" s="3"/>
      <c r="BD1430" s="3"/>
      <c r="BE1430" s="3"/>
      <c r="BF1430" s="3"/>
      <c r="BG1430" s="3"/>
      <c r="BH1430" s="3"/>
      <c r="BI1430" s="3"/>
    </row>
    <row r="1431" ht="12.75" customHeight="1">
      <c r="A1431" s="294"/>
      <c r="B1431" s="294"/>
      <c r="C1431" s="3"/>
      <c r="D1431" s="3"/>
      <c r="E1431" s="3"/>
      <c r="F1431" s="3"/>
      <c r="G1431" s="3"/>
      <c r="H1431" s="193"/>
      <c r="I1431" s="163"/>
      <c r="J1431" s="3"/>
      <c r="K1431" s="5"/>
      <c r="L1431" s="6"/>
      <c r="M1431" s="6"/>
      <c r="N1431" s="232"/>
      <c r="O1431" s="285"/>
      <c r="P1431" s="6"/>
      <c r="Q1431" s="6"/>
      <c r="R1431" s="6"/>
      <c r="S1431" s="6"/>
      <c r="T1431" s="6"/>
      <c r="U1431" s="6"/>
      <c r="V1431" s="6"/>
      <c r="W1431" s="6"/>
      <c r="X1431" s="6"/>
      <c r="Y1431" s="6"/>
      <c r="Z1431" s="38" t="str">
        <f t="array" ref="Z1431">IFERROR(xlookup(C:C,'Follow up.1'!A:A,'Follow up.1'!AF:AF),"-")</f>
        <v>-</v>
      </c>
      <c r="AA1431" s="6"/>
      <c r="AB1431" s="6"/>
      <c r="AC1431" s="6"/>
      <c r="AD1431" s="6"/>
      <c r="AE1431" s="6"/>
      <c r="AF1431" s="6"/>
      <c r="AG1431" s="6"/>
      <c r="AH1431" s="6"/>
      <c r="AI1431" s="6"/>
      <c r="AJ1431" s="6"/>
      <c r="AK1431" s="6"/>
      <c r="AL1431" s="6"/>
      <c r="AM1431" s="6"/>
      <c r="AN1431" s="39" t="str">
        <f t="array" ref="AN1431">IFNA(TEXT(XLOOKUP(C:C,'Follow up.2'!B:B,'Follow up.2'!AF:AF), "mm/yyyy"), "-")</f>
        <v>-</v>
      </c>
      <c r="AO1431" s="6"/>
      <c r="AP1431" s="3"/>
      <c r="AQ1431" s="3"/>
      <c r="AR1431" s="3"/>
      <c r="AS1431" s="3"/>
      <c r="AT1431" s="3"/>
      <c r="AU1431" s="3"/>
      <c r="AV1431" s="3"/>
      <c r="AW1431" s="3"/>
      <c r="AX1431" s="3"/>
      <c r="AY1431" s="3"/>
      <c r="AZ1431" s="3"/>
      <c r="BA1431" s="3"/>
      <c r="BB1431" s="3"/>
      <c r="BC1431" s="3"/>
      <c r="BD1431" s="3"/>
      <c r="BE1431" s="3"/>
      <c r="BF1431" s="3"/>
      <c r="BG1431" s="3"/>
      <c r="BH1431" s="3"/>
      <c r="BI1431" s="3"/>
    </row>
    <row r="1432" ht="12.75" customHeight="1">
      <c r="A1432" s="294"/>
      <c r="B1432" s="294"/>
      <c r="C1432" s="3"/>
      <c r="D1432" s="3"/>
      <c r="E1432" s="3"/>
      <c r="F1432" s="3"/>
      <c r="G1432" s="3"/>
      <c r="H1432" s="193"/>
      <c r="I1432" s="163"/>
      <c r="J1432" s="3"/>
      <c r="K1432" s="5"/>
      <c r="L1432" s="6"/>
      <c r="M1432" s="6"/>
      <c r="N1432" s="232"/>
      <c r="O1432" s="285"/>
      <c r="P1432" s="6"/>
      <c r="Q1432" s="6"/>
      <c r="R1432" s="6"/>
      <c r="S1432" s="6"/>
      <c r="T1432" s="6"/>
      <c r="U1432" s="6"/>
      <c r="V1432" s="6"/>
      <c r="W1432" s="6"/>
      <c r="X1432" s="6"/>
      <c r="Y1432" s="6"/>
      <c r="Z1432" s="38" t="str">
        <f t="array" ref="Z1432">IFERROR(xlookup(C:C,'Follow up.1'!A:A,'Follow up.1'!AF:AF),"-")</f>
        <v>-</v>
      </c>
      <c r="AA1432" s="6"/>
      <c r="AB1432" s="6"/>
      <c r="AC1432" s="6"/>
      <c r="AD1432" s="6"/>
      <c r="AE1432" s="6"/>
      <c r="AF1432" s="6"/>
      <c r="AG1432" s="6"/>
      <c r="AH1432" s="6"/>
      <c r="AI1432" s="6"/>
      <c r="AJ1432" s="6"/>
      <c r="AK1432" s="6"/>
      <c r="AL1432" s="6"/>
      <c r="AM1432" s="6"/>
      <c r="AN1432" s="39" t="str">
        <f t="array" ref="AN1432">IFNA(TEXT(XLOOKUP(C:C,'Follow up.2'!B:B,'Follow up.2'!AF:AF), "mm/yyyy"), "-")</f>
        <v>-</v>
      </c>
      <c r="AO1432" s="6"/>
      <c r="AP1432" s="3"/>
      <c r="AQ1432" s="3"/>
      <c r="AR1432" s="3"/>
      <c r="AS1432" s="3"/>
      <c r="AT1432" s="3"/>
      <c r="AU1432" s="3"/>
      <c r="AV1432" s="3"/>
      <c r="AW1432" s="3"/>
      <c r="AX1432" s="3"/>
      <c r="AY1432" s="3"/>
      <c r="AZ1432" s="3"/>
      <c r="BA1432" s="3"/>
      <c r="BB1432" s="3"/>
      <c r="BC1432" s="3"/>
      <c r="BD1432" s="3"/>
      <c r="BE1432" s="3"/>
      <c r="BF1432" s="3"/>
      <c r="BG1432" s="3"/>
      <c r="BH1432" s="3"/>
      <c r="BI1432" s="3"/>
    </row>
    <row r="1433" ht="12.75" customHeight="1">
      <c r="A1433" s="294"/>
      <c r="B1433" s="294"/>
      <c r="C1433" s="3"/>
      <c r="D1433" s="3"/>
      <c r="E1433" s="3"/>
      <c r="F1433" s="3"/>
      <c r="G1433" s="3"/>
      <c r="H1433" s="193"/>
      <c r="I1433" s="163"/>
      <c r="J1433" s="3"/>
      <c r="K1433" s="5"/>
      <c r="L1433" s="6"/>
      <c r="M1433" s="6"/>
      <c r="N1433" s="232"/>
      <c r="O1433" s="285"/>
      <c r="P1433" s="6"/>
      <c r="Q1433" s="6"/>
      <c r="R1433" s="6"/>
      <c r="S1433" s="6"/>
      <c r="T1433" s="6"/>
      <c r="U1433" s="6"/>
      <c r="V1433" s="6"/>
      <c r="W1433" s="6"/>
      <c r="X1433" s="6"/>
      <c r="Y1433" s="6"/>
      <c r="Z1433" s="38" t="str">
        <f t="array" ref="Z1433">IFERROR(xlookup(C:C,'Follow up.1'!A:A,'Follow up.1'!AF:AF),"-")</f>
        <v>-</v>
      </c>
      <c r="AA1433" s="6"/>
      <c r="AB1433" s="6"/>
      <c r="AC1433" s="6"/>
      <c r="AD1433" s="6"/>
      <c r="AE1433" s="6"/>
      <c r="AF1433" s="6"/>
      <c r="AG1433" s="6"/>
      <c r="AH1433" s="6"/>
      <c r="AI1433" s="6"/>
      <c r="AJ1433" s="6"/>
      <c r="AK1433" s="6"/>
      <c r="AL1433" s="6"/>
      <c r="AM1433" s="6"/>
      <c r="AN1433" s="39" t="str">
        <f t="array" ref="AN1433">IFNA(TEXT(XLOOKUP(C:C,'Follow up.2'!B:B,'Follow up.2'!AF:AF), "mm/yyyy"), "-")</f>
        <v>-</v>
      </c>
      <c r="AO1433" s="6"/>
      <c r="AP1433" s="3"/>
      <c r="AQ1433" s="3"/>
      <c r="AR1433" s="3"/>
      <c r="AS1433" s="3"/>
      <c r="AT1433" s="3"/>
      <c r="AU1433" s="3"/>
      <c r="AV1433" s="3"/>
      <c r="AW1433" s="3"/>
      <c r="AX1433" s="3"/>
      <c r="AY1433" s="3"/>
      <c r="AZ1433" s="3"/>
      <c r="BA1433" s="3"/>
      <c r="BB1433" s="3"/>
      <c r="BC1433" s="3"/>
      <c r="BD1433" s="3"/>
      <c r="BE1433" s="3"/>
      <c r="BF1433" s="3"/>
      <c r="BG1433" s="3"/>
      <c r="BH1433" s="3"/>
      <c r="BI1433" s="3"/>
    </row>
    <row r="1434" ht="12.75" customHeight="1">
      <c r="A1434" s="294"/>
      <c r="B1434" s="294"/>
      <c r="C1434" s="3"/>
      <c r="D1434" s="3"/>
      <c r="E1434" s="3"/>
      <c r="F1434" s="3"/>
      <c r="G1434" s="3"/>
      <c r="H1434" s="193"/>
      <c r="I1434" s="163"/>
      <c r="J1434" s="3"/>
      <c r="K1434" s="5"/>
      <c r="L1434" s="6"/>
      <c r="M1434" s="6"/>
      <c r="N1434" s="232"/>
      <c r="O1434" s="285"/>
      <c r="P1434" s="6"/>
      <c r="Q1434" s="6"/>
      <c r="R1434" s="6"/>
      <c r="S1434" s="6"/>
      <c r="T1434" s="6"/>
      <c r="U1434" s="6"/>
      <c r="V1434" s="6"/>
      <c r="W1434" s="6"/>
      <c r="X1434" s="6"/>
      <c r="Y1434" s="6"/>
      <c r="Z1434" s="38" t="str">
        <f t="array" ref="Z1434">IFERROR(xlookup(C:C,'Follow up.1'!A:A,'Follow up.1'!AF:AF),"-")</f>
        <v>-</v>
      </c>
      <c r="AA1434" s="6"/>
      <c r="AB1434" s="6"/>
      <c r="AC1434" s="6"/>
      <c r="AD1434" s="6"/>
      <c r="AE1434" s="6"/>
      <c r="AF1434" s="6"/>
      <c r="AG1434" s="6"/>
      <c r="AH1434" s="6"/>
      <c r="AI1434" s="6"/>
      <c r="AJ1434" s="6"/>
      <c r="AK1434" s="6"/>
      <c r="AL1434" s="6"/>
      <c r="AM1434" s="6"/>
      <c r="AN1434" s="39" t="str">
        <f t="array" ref="AN1434">IFNA(TEXT(XLOOKUP(C:C,'Follow up.2'!B:B,'Follow up.2'!AF:AF), "mm/yyyy"), "-")</f>
        <v>-</v>
      </c>
      <c r="AO1434" s="6"/>
      <c r="AP1434" s="3"/>
      <c r="AQ1434" s="3"/>
      <c r="AR1434" s="3"/>
      <c r="AS1434" s="3"/>
      <c r="AT1434" s="3"/>
      <c r="AU1434" s="3"/>
      <c r="AV1434" s="3"/>
      <c r="AW1434" s="3"/>
      <c r="AX1434" s="3"/>
      <c r="AY1434" s="3"/>
      <c r="AZ1434" s="3"/>
      <c r="BA1434" s="3"/>
      <c r="BB1434" s="3"/>
      <c r="BC1434" s="3"/>
      <c r="BD1434" s="3"/>
      <c r="BE1434" s="3"/>
      <c r="BF1434" s="3"/>
      <c r="BG1434" s="3"/>
      <c r="BH1434" s="3"/>
      <c r="BI1434" s="3"/>
    </row>
    <row r="1435" ht="12.75" customHeight="1">
      <c r="A1435" s="294"/>
      <c r="B1435" s="294"/>
      <c r="C1435" s="3"/>
      <c r="D1435" s="3"/>
      <c r="E1435" s="3"/>
      <c r="F1435" s="3"/>
      <c r="G1435" s="3"/>
      <c r="H1435" s="193"/>
      <c r="I1435" s="163"/>
      <c r="J1435" s="3"/>
      <c r="K1435" s="5"/>
      <c r="L1435" s="6"/>
      <c r="M1435" s="6"/>
      <c r="N1435" s="232"/>
      <c r="O1435" s="285"/>
      <c r="P1435" s="6"/>
      <c r="Q1435" s="6"/>
      <c r="R1435" s="6"/>
      <c r="S1435" s="6"/>
      <c r="T1435" s="6"/>
      <c r="U1435" s="6"/>
      <c r="V1435" s="6"/>
      <c r="W1435" s="6"/>
      <c r="X1435" s="6"/>
      <c r="Y1435" s="6"/>
      <c r="Z1435" s="38" t="str">
        <f t="array" ref="Z1435">IFERROR(xlookup(C:C,'Follow up.1'!A:A,'Follow up.1'!AF:AF),"-")</f>
        <v>-</v>
      </c>
      <c r="AA1435" s="6"/>
      <c r="AB1435" s="6"/>
      <c r="AC1435" s="6"/>
      <c r="AD1435" s="6"/>
      <c r="AE1435" s="6"/>
      <c r="AF1435" s="6"/>
      <c r="AG1435" s="6"/>
      <c r="AH1435" s="6"/>
      <c r="AI1435" s="6"/>
      <c r="AJ1435" s="6"/>
      <c r="AK1435" s="6"/>
      <c r="AL1435" s="6"/>
      <c r="AM1435" s="6"/>
      <c r="AN1435" s="39" t="str">
        <f t="array" ref="AN1435">IFNA(TEXT(XLOOKUP(C:C,'Follow up.2'!B:B,'Follow up.2'!AF:AF), "mm/yyyy"), "-")</f>
        <v>-</v>
      </c>
      <c r="AO1435" s="6"/>
      <c r="AP1435" s="3"/>
      <c r="AQ1435" s="3"/>
      <c r="AR1435" s="3"/>
      <c r="AS1435" s="3"/>
      <c r="AT1435" s="3"/>
      <c r="AU1435" s="3"/>
      <c r="AV1435" s="3"/>
      <c r="AW1435" s="3"/>
      <c r="AX1435" s="3"/>
      <c r="AY1435" s="3"/>
      <c r="AZ1435" s="3"/>
      <c r="BA1435" s="3"/>
      <c r="BB1435" s="3"/>
      <c r="BC1435" s="3"/>
      <c r="BD1435" s="3"/>
      <c r="BE1435" s="3"/>
      <c r="BF1435" s="3"/>
      <c r="BG1435" s="3"/>
      <c r="BH1435" s="3"/>
      <c r="BI1435" s="3"/>
    </row>
    <row r="1436" ht="12.75" customHeight="1">
      <c r="A1436" s="294"/>
      <c r="B1436" s="294"/>
      <c r="C1436" s="3"/>
      <c r="D1436" s="3"/>
      <c r="E1436" s="3"/>
      <c r="F1436" s="3"/>
      <c r="G1436" s="3"/>
      <c r="H1436" s="193"/>
      <c r="I1436" s="163"/>
      <c r="J1436" s="3"/>
      <c r="K1436" s="5"/>
      <c r="L1436" s="6"/>
      <c r="M1436" s="6"/>
      <c r="N1436" s="232"/>
      <c r="O1436" s="285"/>
      <c r="P1436" s="6"/>
      <c r="Q1436" s="6"/>
      <c r="R1436" s="6"/>
      <c r="S1436" s="6"/>
      <c r="T1436" s="6"/>
      <c r="U1436" s="6"/>
      <c r="V1436" s="6"/>
      <c r="W1436" s="6"/>
      <c r="X1436" s="6"/>
      <c r="Y1436" s="6"/>
      <c r="Z1436" s="38" t="str">
        <f t="array" ref="Z1436">IFERROR(xlookup(C:C,'Follow up.1'!A:A,'Follow up.1'!AF:AF),"-")</f>
        <v>-</v>
      </c>
      <c r="AA1436" s="6"/>
      <c r="AB1436" s="6"/>
      <c r="AC1436" s="6"/>
      <c r="AD1436" s="6"/>
      <c r="AE1436" s="6"/>
      <c r="AF1436" s="6"/>
      <c r="AG1436" s="6"/>
      <c r="AH1436" s="6"/>
      <c r="AI1436" s="6"/>
      <c r="AJ1436" s="6"/>
      <c r="AK1436" s="6"/>
      <c r="AL1436" s="6"/>
      <c r="AM1436" s="6"/>
      <c r="AN1436" s="39" t="str">
        <f t="array" ref="AN1436">IFNA(TEXT(XLOOKUP(C:C,'Follow up.2'!B:B,'Follow up.2'!AF:AF), "mm/yyyy"), "-")</f>
        <v>-</v>
      </c>
      <c r="AO1436" s="6"/>
      <c r="AP1436" s="3"/>
      <c r="AQ1436" s="3"/>
      <c r="AR1436" s="3"/>
      <c r="AS1436" s="3"/>
      <c r="AT1436" s="3"/>
      <c r="AU1436" s="3"/>
      <c r="AV1436" s="3"/>
      <c r="AW1436" s="3"/>
      <c r="AX1436" s="3"/>
      <c r="AY1436" s="3"/>
      <c r="AZ1436" s="3"/>
      <c r="BA1436" s="3"/>
      <c r="BB1436" s="3"/>
      <c r="BC1436" s="3"/>
      <c r="BD1436" s="3"/>
      <c r="BE1436" s="3"/>
      <c r="BF1436" s="3"/>
      <c r="BG1436" s="3"/>
      <c r="BH1436" s="3"/>
      <c r="BI1436" s="3"/>
    </row>
    <row r="1437" ht="12.75" customHeight="1">
      <c r="A1437" s="294"/>
      <c r="B1437" s="294"/>
      <c r="C1437" s="3"/>
      <c r="D1437" s="3"/>
      <c r="E1437" s="3"/>
      <c r="F1437" s="3"/>
      <c r="G1437" s="3"/>
      <c r="H1437" s="193"/>
      <c r="I1437" s="163"/>
      <c r="J1437" s="3"/>
      <c r="K1437" s="5"/>
      <c r="L1437" s="6"/>
      <c r="M1437" s="6"/>
      <c r="N1437" s="232"/>
      <c r="O1437" s="285"/>
      <c r="P1437" s="6"/>
      <c r="Q1437" s="6"/>
      <c r="R1437" s="6"/>
      <c r="S1437" s="6"/>
      <c r="T1437" s="6"/>
      <c r="U1437" s="6"/>
      <c r="V1437" s="6"/>
      <c r="W1437" s="6"/>
      <c r="X1437" s="6"/>
      <c r="Y1437" s="6"/>
      <c r="Z1437" s="38" t="str">
        <f t="array" ref="Z1437">IFERROR(xlookup(C:C,'Follow up.1'!A:A,'Follow up.1'!AF:AF),"-")</f>
        <v>-</v>
      </c>
      <c r="AA1437" s="6"/>
      <c r="AB1437" s="6"/>
      <c r="AC1437" s="6"/>
      <c r="AD1437" s="6"/>
      <c r="AE1437" s="6"/>
      <c r="AF1437" s="6"/>
      <c r="AG1437" s="6"/>
      <c r="AH1437" s="6"/>
      <c r="AI1437" s="6"/>
      <c r="AJ1437" s="6"/>
      <c r="AK1437" s="6"/>
      <c r="AL1437" s="6"/>
      <c r="AM1437" s="6"/>
      <c r="AN1437" s="39" t="str">
        <f t="array" ref="AN1437">IFNA(TEXT(XLOOKUP(C:C,'Follow up.2'!B:B,'Follow up.2'!AF:AF), "mm/yyyy"), "-")</f>
        <v>-</v>
      </c>
      <c r="AO1437" s="6"/>
      <c r="AP1437" s="3"/>
      <c r="AQ1437" s="3"/>
      <c r="AR1437" s="3"/>
      <c r="AS1437" s="3"/>
      <c r="AT1437" s="3"/>
      <c r="AU1437" s="3"/>
      <c r="AV1437" s="3"/>
      <c r="AW1437" s="3"/>
      <c r="AX1437" s="3"/>
      <c r="AY1437" s="3"/>
      <c r="AZ1437" s="3"/>
      <c r="BA1437" s="3"/>
      <c r="BB1437" s="3"/>
      <c r="BC1437" s="3"/>
      <c r="BD1437" s="3"/>
      <c r="BE1437" s="3"/>
      <c r="BF1437" s="3"/>
      <c r="BG1437" s="3"/>
      <c r="BH1437" s="3"/>
      <c r="BI1437" s="3"/>
    </row>
    <row r="1438" ht="12.75" customHeight="1">
      <c r="A1438" s="294"/>
      <c r="B1438" s="294"/>
      <c r="C1438" s="3"/>
      <c r="D1438" s="3"/>
      <c r="E1438" s="3"/>
      <c r="F1438" s="3"/>
      <c r="G1438" s="3"/>
      <c r="H1438" s="193"/>
      <c r="I1438" s="163"/>
      <c r="J1438" s="3"/>
      <c r="K1438" s="5"/>
      <c r="L1438" s="6"/>
      <c r="M1438" s="6"/>
      <c r="N1438" s="232"/>
      <c r="O1438" s="285"/>
      <c r="P1438" s="6"/>
      <c r="Q1438" s="6"/>
      <c r="R1438" s="6"/>
      <c r="S1438" s="6"/>
      <c r="T1438" s="6"/>
      <c r="U1438" s="6"/>
      <c r="V1438" s="6"/>
      <c r="W1438" s="6"/>
      <c r="X1438" s="6"/>
      <c r="Y1438" s="6"/>
      <c r="Z1438" s="38" t="str">
        <f t="array" ref="Z1438">IFERROR(xlookup(C:C,'Follow up.1'!A:A,'Follow up.1'!AF:AF),"-")</f>
        <v>-</v>
      </c>
      <c r="AA1438" s="6"/>
      <c r="AB1438" s="6"/>
      <c r="AC1438" s="6"/>
      <c r="AD1438" s="6"/>
      <c r="AE1438" s="6"/>
      <c r="AF1438" s="6"/>
      <c r="AG1438" s="6"/>
      <c r="AH1438" s="6"/>
      <c r="AI1438" s="6"/>
      <c r="AJ1438" s="6"/>
      <c r="AK1438" s="6"/>
      <c r="AL1438" s="6"/>
      <c r="AM1438" s="6"/>
      <c r="AN1438" s="39" t="str">
        <f t="array" ref="AN1438">IFNA(TEXT(XLOOKUP(C:C,'Follow up.2'!B:B,'Follow up.2'!AF:AF), "mm/yyyy"), "-")</f>
        <v>-</v>
      </c>
      <c r="AO1438" s="6"/>
      <c r="AP1438" s="3"/>
      <c r="AQ1438" s="3"/>
      <c r="AR1438" s="3"/>
      <c r="AS1438" s="3"/>
      <c r="AT1438" s="3"/>
      <c r="AU1438" s="3"/>
      <c r="AV1438" s="3"/>
      <c r="AW1438" s="3"/>
      <c r="AX1438" s="3"/>
      <c r="AY1438" s="3"/>
      <c r="AZ1438" s="3"/>
      <c r="BA1438" s="3"/>
      <c r="BB1438" s="3"/>
      <c r="BC1438" s="3"/>
      <c r="BD1438" s="3"/>
      <c r="BE1438" s="3"/>
      <c r="BF1438" s="3"/>
      <c r="BG1438" s="3"/>
      <c r="BH1438" s="3"/>
      <c r="BI1438" s="3"/>
    </row>
    <row r="1439" ht="12.75" customHeight="1">
      <c r="A1439" s="294"/>
      <c r="B1439" s="294"/>
      <c r="C1439" s="3"/>
      <c r="D1439" s="3"/>
      <c r="E1439" s="3"/>
      <c r="F1439" s="3"/>
      <c r="G1439" s="3"/>
      <c r="H1439" s="193"/>
      <c r="I1439" s="163"/>
      <c r="J1439" s="3"/>
      <c r="K1439" s="5"/>
      <c r="L1439" s="6"/>
      <c r="M1439" s="6"/>
      <c r="N1439" s="232"/>
      <c r="O1439" s="285"/>
      <c r="P1439" s="6"/>
      <c r="Q1439" s="6"/>
      <c r="R1439" s="6"/>
      <c r="S1439" s="6"/>
      <c r="T1439" s="6"/>
      <c r="U1439" s="6"/>
      <c r="V1439" s="6"/>
      <c r="W1439" s="6"/>
      <c r="X1439" s="6"/>
      <c r="Y1439" s="6"/>
      <c r="Z1439" s="38" t="str">
        <f t="array" ref="Z1439">IFERROR(xlookup(C:C,'Follow up.1'!A:A,'Follow up.1'!AF:AF),"-")</f>
        <v>-</v>
      </c>
      <c r="AA1439" s="6"/>
      <c r="AB1439" s="6"/>
      <c r="AC1439" s="6"/>
      <c r="AD1439" s="6"/>
      <c r="AE1439" s="6"/>
      <c r="AF1439" s="6"/>
      <c r="AG1439" s="6"/>
      <c r="AH1439" s="6"/>
      <c r="AI1439" s="6"/>
      <c r="AJ1439" s="6"/>
      <c r="AK1439" s="6"/>
      <c r="AL1439" s="6"/>
      <c r="AM1439" s="6"/>
      <c r="AN1439" s="39" t="str">
        <f t="array" ref="AN1439">IFNA(TEXT(XLOOKUP(C:C,'Follow up.2'!B:B,'Follow up.2'!AF:AF), "mm/yyyy"), "-")</f>
        <v>-</v>
      </c>
      <c r="AO1439" s="6"/>
      <c r="AP1439" s="3"/>
      <c r="AQ1439" s="3"/>
      <c r="AR1439" s="3"/>
      <c r="AS1439" s="3"/>
      <c r="AT1439" s="3"/>
      <c r="AU1439" s="3"/>
      <c r="AV1439" s="3"/>
      <c r="AW1439" s="3"/>
      <c r="AX1439" s="3"/>
      <c r="AY1439" s="3"/>
      <c r="AZ1439" s="3"/>
      <c r="BA1439" s="3"/>
      <c r="BB1439" s="3"/>
      <c r="BC1439" s="3"/>
      <c r="BD1439" s="3"/>
      <c r="BE1439" s="3"/>
      <c r="BF1439" s="3"/>
      <c r="BG1439" s="3"/>
      <c r="BH1439" s="3"/>
      <c r="BI1439" s="3"/>
    </row>
    <row r="1440" ht="12.75" customHeight="1">
      <c r="A1440" s="294"/>
      <c r="B1440" s="294"/>
      <c r="C1440" s="3"/>
      <c r="D1440" s="3"/>
      <c r="E1440" s="3"/>
      <c r="F1440" s="3"/>
      <c r="G1440" s="3"/>
      <c r="H1440" s="193"/>
      <c r="I1440" s="163"/>
      <c r="J1440" s="3"/>
      <c r="K1440" s="5"/>
      <c r="L1440" s="6"/>
      <c r="M1440" s="6"/>
      <c r="N1440" s="232"/>
      <c r="O1440" s="285"/>
      <c r="P1440" s="6"/>
      <c r="Q1440" s="6"/>
      <c r="R1440" s="6"/>
      <c r="S1440" s="6"/>
      <c r="T1440" s="6"/>
      <c r="U1440" s="6"/>
      <c r="V1440" s="6"/>
      <c r="W1440" s="6"/>
      <c r="X1440" s="6"/>
      <c r="Y1440" s="6"/>
      <c r="Z1440" s="38" t="str">
        <f t="array" ref="Z1440">IFERROR(xlookup(C:C,'Follow up.1'!A:A,'Follow up.1'!AF:AF),"-")</f>
        <v>-</v>
      </c>
      <c r="AA1440" s="6"/>
      <c r="AB1440" s="6"/>
      <c r="AC1440" s="6"/>
      <c r="AD1440" s="6"/>
      <c r="AE1440" s="6"/>
      <c r="AF1440" s="6"/>
      <c r="AG1440" s="6"/>
      <c r="AH1440" s="6"/>
      <c r="AI1440" s="6"/>
      <c r="AJ1440" s="6"/>
      <c r="AK1440" s="6"/>
      <c r="AL1440" s="6"/>
      <c r="AM1440" s="6"/>
      <c r="AN1440" s="39" t="str">
        <f t="array" ref="AN1440">IFNA(TEXT(XLOOKUP(C:C,'Follow up.2'!B:B,'Follow up.2'!AF:AF), "mm/yyyy"), "-")</f>
        <v>-</v>
      </c>
      <c r="AO1440" s="6"/>
      <c r="AP1440" s="3"/>
      <c r="AQ1440" s="3"/>
      <c r="AR1440" s="3"/>
      <c r="AS1440" s="3"/>
      <c r="AT1440" s="3"/>
      <c r="AU1440" s="3"/>
      <c r="AV1440" s="3"/>
      <c r="AW1440" s="3"/>
      <c r="AX1440" s="3"/>
      <c r="AY1440" s="3"/>
      <c r="AZ1440" s="3"/>
      <c r="BA1440" s="3"/>
      <c r="BB1440" s="3"/>
      <c r="BC1440" s="3"/>
      <c r="BD1440" s="3"/>
      <c r="BE1440" s="3"/>
      <c r="BF1440" s="3"/>
      <c r="BG1440" s="3"/>
      <c r="BH1440" s="3"/>
      <c r="BI1440" s="3"/>
    </row>
    <row r="1441" ht="12.75" customHeight="1">
      <c r="A1441" s="294"/>
      <c r="B1441" s="294"/>
      <c r="C1441" s="3"/>
      <c r="D1441" s="3"/>
      <c r="E1441" s="3"/>
      <c r="F1441" s="3"/>
      <c r="G1441" s="3"/>
      <c r="H1441" s="193"/>
      <c r="I1441" s="163"/>
      <c r="J1441" s="3"/>
      <c r="K1441" s="5"/>
      <c r="L1441" s="6"/>
      <c r="M1441" s="6"/>
      <c r="N1441" s="232"/>
      <c r="O1441" s="285"/>
      <c r="P1441" s="6"/>
      <c r="Q1441" s="6"/>
      <c r="R1441" s="6"/>
      <c r="S1441" s="6"/>
      <c r="T1441" s="6"/>
      <c r="U1441" s="6"/>
      <c r="V1441" s="6"/>
      <c r="W1441" s="6"/>
      <c r="X1441" s="6"/>
      <c r="Y1441" s="6"/>
      <c r="Z1441" s="38" t="str">
        <f t="array" ref="Z1441">IFERROR(xlookup(C:C,'Follow up.1'!A:A,'Follow up.1'!AF:AF),"-")</f>
        <v>-</v>
      </c>
      <c r="AA1441" s="6"/>
      <c r="AB1441" s="6"/>
      <c r="AC1441" s="6"/>
      <c r="AD1441" s="6"/>
      <c r="AE1441" s="6"/>
      <c r="AF1441" s="6"/>
      <c r="AG1441" s="6"/>
      <c r="AH1441" s="6"/>
      <c r="AI1441" s="6"/>
      <c r="AJ1441" s="6"/>
      <c r="AK1441" s="6"/>
      <c r="AL1441" s="6"/>
      <c r="AM1441" s="6"/>
      <c r="AN1441" s="39" t="str">
        <f t="array" ref="AN1441">IFNA(TEXT(XLOOKUP(C:C,'Follow up.2'!B:B,'Follow up.2'!AF:AF), "mm/yyyy"), "-")</f>
        <v>-</v>
      </c>
      <c r="AO1441" s="6"/>
      <c r="AP1441" s="3"/>
      <c r="AQ1441" s="3"/>
      <c r="AR1441" s="3"/>
      <c r="AS1441" s="3"/>
      <c r="AT1441" s="3"/>
      <c r="AU1441" s="3"/>
      <c r="AV1441" s="3"/>
      <c r="AW1441" s="3"/>
      <c r="AX1441" s="3"/>
      <c r="AY1441" s="3"/>
      <c r="AZ1441" s="3"/>
      <c r="BA1441" s="3"/>
      <c r="BB1441" s="3"/>
      <c r="BC1441" s="3"/>
      <c r="BD1441" s="3"/>
      <c r="BE1441" s="3"/>
      <c r="BF1441" s="3"/>
      <c r="BG1441" s="3"/>
      <c r="BH1441" s="3"/>
      <c r="BI1441" s="3"/>
    </row>
    <row r="1442" ht="12.75" customHeight="1">
      <c r="A1442" s="294"/>
      <c r="B1442" s="294"/>
      <c r="C1442" s="3"/>
      <c r="D1442" s="3"/>
      <c r="E1442" s="3"/>
      <c r="F1442" s="3"/>
      <c r="G1442" s="3"/>
      <c r="H1442" s="193"/>
      <c r="I1442" s="163"/>
      <c r="J1442" s="3"/>
      <c r="K1442" s="5"/>
      <c r="L1442" s="6"/>
      <c r="M1442" s="6"/>
      <c r="N1442" s="291"/>
      <c r="O1442" s="285"/>
      <c r="P1442" s="6"/>
      <c r="Q1442" s="6"/>
      <c r="R1442" s="6"/>
      <c r="S1442" s="6"/>
      <c r="T1442" s="6"/>
      <c r="U1442" s="6"/>
      <c r="V1442" s="6"/>
      <c r="W1442" s="6"/>
      <c r="X1442" s="6"/>
      <c r="Y1442" s="6"/>
      <c r="Z1442" s="38" t="str">
        <f t="array" ref="Z1442">IFERROR(xlookup(C:C,'Follow up.1'!A:A,'Follow up.1'!AF:AF),"-")</f>
        <v>-</v>
      </c>
      <c r="AA1442" s="6"/>
      <c r="AB1442" s="6"/>
      <c r="AC1442" s="6"/>
      <c r="AD1442" s="6"/>
      <c r="AE1442" s="6"/>
      <c r="AF1442" s="6"/>
      <c r="AG1442" s="6"/>
      <c r="AH1442" s="6"/>
      <c r="AI1442" s="6"/>
      <c r="AJ1442" s="6"/>
      <c r="AK1442" s="6"/>
      <c r="AL1442" s="6"/>
      <c r="AM1442" s="6"/>
      <c r="AN1442" s="39" t="str">
        <f t="array" ref="AN1442">IFNA(TEXT(XLOOKUP(C:C,'Follow up.2'!B:B,'Follow up.2'!AF:AF), "mm/yyyy"), "-")</f>
        <v>-</v>
      </c>
      <c r="AO1442" s="6"/>
      <c r="AP1442" s="3"/>
      <c r="AQ1442" s="3"/>
      <c r="AR1442" s="3"/>
      <c r="AS1442" s="3"/>
      <c r="AT1442" s="3"/>
      <c r="AU1442" s="3"/>
      <c r="AV1442" s="3"/>
      <c r="AW1442" s="3"/>
      <c r="AX1442" s="3"/>
      <c r="AY1442" s="3"/>
      <c r="AZ1442" s="3"/>
      <c r="BA1442" s="3"/>
      <c r="BB1442" s="3"/>
      <c r="BC1442" s="3"/>
      <c r="BD1442" s="3"/>
      <c r="BE1442" s="3"/>
      <c r="BF1442" s="3"/>
      <c r="BG1442" s="3"/>
      <c r="BH1442" s="3"/>
      <c r="BI1442" s="3"/>
    </row>
    <row r="1443" ht="12.75" customHeight="1">
      <c r="A1443" s="294"/>
      <c r="B1443" s="294"/>
      <c r="C1443" s="3"/>
      <c r="D1443" s="3"/>
      <c r="E1443" s="3"/>
      <c r="F1443" s="3"/>
      <c r="G1443" s="3"/>
      <c r="H1443" s="193"/>
      <c r="I1443" s="163"/>
      <c r="J1443" s="3"/>
      <c r="K1443" s="5"/>
      <c r="L1443" s="6"/>
      <c r="M1443" s="6"/>
      <c r="N1443" s="291"/>
      <c r="O1443" s="285"/>
      <c r="P1443" s="6"/>
      <c r="Q1443" s="6"/>
      <c r="R1443" s="6"/>
      <c r="S1443" s="6"/>
      <c r="T1443" s="6"/>
      <c r="U1443" s="6"/>
      <c r="V1443" s="6"/>
      <c r="W1443" s="6"/>
      <c r="X1443" s="6"/>
      <c r="Y1443" s="6"/>
      <c r="Z1443" s="38" t="str">
        <f t="array" ref="Z1443">IFERROR(xlookup(C:C,'Follow up.1'!A:A,'Follow up.1'!AF:AF),"-")</f>
        <v>-</v>
      </c>
      <c r="AA1443" s="6"/>
      <c r="AB1443" s="6"/>
      <c r="AC1443" s="6"/>
      <c r="AD1443" s="6"/>
      <c r="AE1443" s="6"/>
      <c r="AF1443" s="6"/>
      <c r="AG1443" s="6"/>
      <c r="AH1443" s="6"/>
      <c r="AI1443" s="6"/>
      <c r="AJ1443" s="6"/>
      <c r="AK1443" s="6"/>
      <c r="AL1443" s="6"/>
      <c r="AM1443" s="6"/>
      <c r="AN1443" s="39" t="str">
        <f t="array" ref="AN1443">IFNA(TEXT(XLOOKUP(C:C,'Follow up.2'!B:B,'Follow up.2'!AF:AF), "mm/yyyy"), "-")</f>
        <v>-</v>
      </c>
      <c r="AO1443" s="6"/>
      <c r="AP1443" s="3"/>
      <c r="AQ1443" s="3"/>
      <c r="AR1443" s="3"/>
      <c r="AS1443" s="3"/>
      <c r="AT1443" s="3"/>
      <c r="AU1443" s="3"/>
      <c r="AV1443" s="3"/>
      <c r="AW1443" s="3"/>
      <c r="AX1443" s="3"/>
      <c r="AY1443" s="3"/>
      <c r="AZ1443" s="3"/>
      <c r="BA1443" s="3"/>
      <c r="BB1443" s="3"/>
      <c r="BC1443" s="3"/>
      <c r="BD1443" s="3"/>
      <c r="BE1443" s="3"/>
      <c r="BF1443" s="3"/>
      <c r="BG1443" s="3"/>
      <c r="BH1443" s="3"/>
      <c r="BI1443" s="3"/>
    </row>
    <row r="1444" ht="12.75" customHeight="1">
      <c r="A1444" s="294"/>
      <c r="B1444" s="294"/>
      <c r="C1444" s="3"/>
      <c r="D1444" s="3"/>
      <c r="E1444" s="3"/>
      <c r="F1444" s="3"/>
      <c r="G1444" s="3"/>
      <c r="H1444" s="193"/>
      <c r="I1444" s="163"/>
      <c r="J1444" s="3"/>
      <c r="K1444" s="5"/>
      <c r="L1444" s="6"/>
      <c r="M1444" s="6"/>
      <c r="N1444" s="291"/>
      <c r="O1444" s="285"/>
      <c r="P1444" s="6"/>
      <c r="Q1444" s="6"/>
      <c r="R1444" s="6"/>
      <c r="S1444" s="6"/>
      <c r="T1444" s="6"/>
      <c r="U1444" s="6"/>
      <c r="V1444" s="6"/>
      <c r="W1444" s="6"/>
      <c r="X1444" s="6"/>
      <c r="Y1444" s="6"/>
      <c r="Z1444" s="38" t="str">
        <f t="array" ref="Z1444">IFERROR(xlookup(C:C,'Follow up.1'!A:A,'Follow up.1'!AF:AF),"-")</f>
        <v>-</v>
      </c>
      <c r="AA1444" s="6"/>
      <c r="AB1444" s="6"/>
      <c r="AC1444" s="6"/>
      <c r="AD1444" s="6"/>
      <c r="AE1444" s="6"/>
      <c r="AF1444" s="6"/>
      <c r="AG1444" s="6"/>
      <c r="AH1444" s="6"/>
      <c r="AI1444" s="6"/>
      <c r="AJ1444" s="6"/>
      <c r="AK1444" s="6"/>
      <c r="AL1444" s="6"/>
      <c r="AM1444" s="6"/>
      <c r="AN1444" s="39" t="str">
        <f t="array" ref="AN1444">IFNA(TEXT(XLOOKUP(C:C,'Follow up.2'!B:B,'Follow up.2'!AF:AF), "mm/yyyy"), "-")</f>
        <v>-</v>
      </c>
      <c r="AO1444" s="6"/>
      <c r="AP1444" s="3"/>
      <c r="AQ1444" s="3"/>
      <c r="AR1444" s="3"/>
      <c r="AS1444" s="3"/>
      <c r="AT1444" s="3"/>
      <c r="AU1444" s="3"/>
      <c r="AV1444" s="3"/>
      <c r="AW1444" s="3"/>
      <c r="AX1444" s="3"/>
      <c r="AY1444" s="3"/>
      <c r="AZ1444" s="3"/>
      <c r="BA1444" s="3"/>
      <c r="BB1444" s="3"/>
      <c r="BC1444" s="3"/>
      <c r="BD1444" s="3"/>
      <c r="BE1444" s="3"/>
      <c r="BF1444" s="3"/>
      <c r="BG1444" s="3"/>
      <c r="BH1444" s="3"/>
      <c r="BI1444" s="3"/>
    </row>
    <row r="1445" ht="12.75" customHeight="1">
      <c r="A1445" s="294"/>
      <c r="B1445" s="294"/>
      <c r="C1445" s="3"/>
      <c r="D1445" s="3"/>
      <c r="E1445" s="3"/>
      <c r="F1445" s="3"/>
      <c r="G1445" s="3"/>
      <c r="H1445" s="193"/>
      <c r="I1445" s="163"/>
      <c r="J1445" s="3"/>
      <c r="K1445" s="5"/>
      <c r="L1445" s="6"/>
      <c r="M1445" s="6"/>
      <c r="N1445" s="232"/>
      <c r="O1445" s="285"/>
      <c r="P1445" s="6"/>
      <c r="Q1445" s="6"/>
      <c r="R1445" s="6"/>
      <c r="S1445" s="6"/>
      <c r="T1445" s="6"/>
      <c r="U1445" s="6"/>
      <c r="V1445" s="6"/>
      <c r="W1445" s="6"/>
      <c r="X1445" s="6"/>
      <c r="Y1445" s="6"/>
      <c r="Z1445" s="38" t="str">
        <f t="array" ref="Z1445">IFERROR(xlookup(C:C,'Follow up.1'!A:A,'Follow up.1'!AF:AF),"-")</f>
        <v>-</v>
      </c>
      <c r="AA1445" s="6"/>
      <c r="AB1445" s="6"/>
      <c r="AC1445" s="6"/>
      <c r="AD1445" s="6"/>
      <c r="AE1445" s="6"/>
      <c r="AF1445" s="6"/>
      <c r="AG1445" s="6"/>
      <c r="AH1445" s="6"/>
      <c r="AI1445" s="6"/>
      <c r="AJ1445" s="6"/>
      <c r="AK1445" s="6"/>
      <c r="AL1445" s="6"/>
      <c r="AM1445" s="6"/>
      <c r="AN1445" s="39" t="str">
        <f t="array" ref="AN1445">IFNA(TEXT(XLOOKUP(C:C,'Follow up.2'!B:B,'Follow up.2'!AF:AF), "mm/yyyy"), "-")</f>
        <v>-</v>
      </c>
      <c r="AO1445" s="6"/>
      <c r="AP1445" s="3"/>
      <c r="AQ1445" s="3"/>
      <c r="AR1445" s="3"/>
      <c r="AS1445" s="3"/>
      <c r="AT1445" s="3"/>
      <c r="AU1445" s="3"/>
      <c r="AV1445" s="3"/>
      <c r="AW1445" s="3"/>
      <c r="AX1445" s="3"/>
      <c r="AY1445" s="3"/>
      <c r="AZ1445" s="3"/>
      <c r="BA1445" s="3"/>
      <c r="BB1445" s="3"/>
      <c r="BC1445" s="3"/>
      <c r="BD1445" s="3"/>
      <c r="BE1445" s="3"/>
      <c r="BF1445" s="3"/>
      <c r="BG1445" s="3"/>
      <c r="BH1445" s="3"/>
      <c r="BI1445" s="3"/>
    </row>
    <row r="1446" ht="12.75" customHeight="1">
      <c r="A1446" s="294"/>
      <c r="B1446" s="294"/>
      <c r="C1446" s="3"/>
      <c r="D1446" s="3"/>
      <c r="E1446" s="3"/>
      <c r="F1446" s="3"/>
      <c r="G1446" s="3"/>
      <c r="H1446" s="193"/>
      <c r="I1446" s="163"/>
      <c r="J1446" s="3"/>
      <c r="K1446" s="5"/>
      <c r="L1446" s="6"/>
      <c r="M1446" s="6"/>
      <c r="N1446" s="232"/>
      <c r="O1446" s="285"/>
      <c r="P1446" s="6"/>
      <c r="Q1446" s="6"/>
      <c r="R1446" s="6"/>
      <c r="S1446" s="6"/>
      <c r="T1446" s="6"/>
      <c r="U1446" s="6"/>
      <c r="V1446" s="6"/>
      <c r="W1446" s="6"/>
      <c r="X1446" s="6"/>
      <c r="Y1446" s="6"/>
      <c r="Z1446" s="38" t="str">
        <f t="array" ref="Z1446">IFERROR(xlookup(C:C,'Follow up.1'!A:A,'Follow up.1'!AF:AF),"-")</f>
        <v>-</v>
      </c>
      <c r="AA1446" s="6"/>
      <c r="AB1446" s="6"/>
      <c r="AC1446" s="6"/>
      <c r="AD1446" s="6"/>
      <c r="AE1446" s="6"/>
      <c r="AF1446" s="6"/>
      <c r="AG1446" s="6"/>
      <c r="AH1446" s="6"/>
      <c r="AI1446" s="6"/>
      <c r="AJ1446" s="6"/>
      <c r="AK1446" s="6"/>
      <c r="AL1446" s="6"/>
      <c r="AM1446" s="6"/>
      <c r="AN1446" s="39" t="str">
        <f t="array" ref="AN1446">IFNA(TEXT(XLOOKUP(C:C,'Follow up.2'!B:B,'Follow up.2'!AF:AF), "mm/yyyy"), "-")</f>
        <v>-</v>
      </c>
      <c r="AO1446" s="6"/>
      <c r="AP1446" s="3"/>
      <c r="AQ1446" s="3"/>
      <c r="AR1446" s="3"/>
      <c r="AS1446" s="3"/>
      <c r="AT1446" s="3"/>
      <c r="AU1446" s="3"/>
      <c r="AV1446" s="3"/>
      <c r="AW1446" s="3"/>
      <c r="AX1446" s="3"/>
      <c r="AY1446" s="3"/>
      <c r="AZ1446" s="3"/>
      <c r="BA1446" s="3"/>
      <c r="BB1446" s="3"/>
      <c r="BC1446" s="3"/>
      <c r="BD1446" s="3"/>
      <c r="BE1446" s="3"/>
      <c r="BF1446" s="3"/>
      <c r="BG1446" s="3"/>
      <c r="BH1446" s="3"/>
      <c r="BI1446" s="3"/>
    </row>
    <row r="1447" ht="12.75" customHeight="1">
      <c r="A1447" s="294"/>
      <c r="B1447" s="294"/>
      <c r="C1447" s="3"/>
      <c r="D1447" s="3"/>
      <c r="E1447" s="3"/>
      <c r="F1447" s="3"/>
      <c r="G1447" s="3"/>
      <c r="H1447" s="193"/>
      <c r="I1447" s="163"/>
      <c r="J1447" s="3"/>
      <c r="K1447" s="5"/>
      <c r="L1447" s="6"/>
      <c r="M1447" s="6"/>
      <c r="N1447" s="232"/>
      <c r="O1447" s="285"/>
      <c r="P1447" s="6"/>
      <c r="Q1447" s="6"/>
      <c r="R1447" s="6"/>
      <c r="S1447" s="6"/>
      <c r="T1447" s="6"/>
      <c r="U1447" s="6"/>
      <c r="V1447" s="6"/>
      <c r="W1447" s="6"/>
      <c r="X1447" s="6"/>
      <c r="Y1447" s="6"/>
      <c r="Z1447" s="38" t="str">
        <f t="array" ref="Z1447">IFERROR(xlookup(C:C,'Follow up.1'!A:A,'Follow up.1'!AF:AF),"-")</f>
        <v>-</v>
      </c>
      <c r="AA1447" s="6"/>
      <c r="AB1447" s="6"/>
      <c r="AC1447" s="6"/>
      <c r="AD1447" s="6"/>
      <c r="AE1447" s="6"/>
      <c r="AF1447" s="6"/>
      <c r="AG1447" s="6"/>
      <c r="AH1447" s="6"/>
      <c r="AI1447" s="6"/>
      <c r="AJ1447" s="6"/>
      <c r="AK1447" s="6"/>
      <c r="AL1447" s="6"/>
      <c r="AM1447" s="6"/>
      <c r="AN1447" s="39" t="str">
        <f t="array" ref="AN1447">IFNA(TEXT(XLOOKUP(C:C,'Follow up.2'!B:B,'Follow up.2'!AF:AF), "mm/yyyy"), "-")</f>
        <v>-</v>
      </c>
      <c r="AO1447" s="6"/>
      <c r="AP1447" s="3"/>
      <c r="AQ1447" s="3"/>
      <c r="AR1447" s="3"/>
      <c r="AS1447" s="3"/>
      <c r="AT1447" s="3"/>
      <c r="AU1447" s="3"/>
      <c r="AV1447" s="3"/>
      <c r="AW1447" s="3"/>
      <c r="AX1447" s="3"/>
      <c r="AY1447" s="3"/>
      <c r="AZ1447" s="3"/>
      <c r="BA1447" s="3"/>
      <c r="BB1447" s="3"/>
      <c r="BC1447" s="3"/>
      <c r="BD1447" s="3"/>
      <c r="BE1447" s="3"/>
      <c r="BF1447" s="3"/>
      <c r="BG1447" s="3"/>
      <c r="BH1447" s="3"/>
      <c r="BI1447" s="3"/>
    </row>
    <row r="1448" ht="12.75" customHeight="1">
      <c r="A1448" s="294"/>
      <c r="B1448" s="294"/>
      <c r="C1448" s="3"/>
      <c r="D1448" s="3"/>
      <c r="E1448" s="3"/>
      <c r="F1448" s="3"/>
      <c r="G1448" s="3"/>
      <c r="H1448" s="193"/>
      <c r="I1448" s="163"/>
      <c r="J1448" s="3"/>
      <c r="K1448" s="5"/>
      <c r="L1448" s="6"/>
      <c r="M1448" s="6"/>
      <c r="N1448" s="232"/>
      <c r="O1448" s="285"/>
      <c r="P1448" s="6"/>
      <c r="Q1448" s="6"/>
      <c r="R1448" s="6"/>
      <c r="S1448" s="6"/>
      <c r="T1448" s="6"/>
      <c r="U1448" s="6"/>
      <c r="V1448" s="6"/>
      <c r="W1448" s="6"/>
      <c r="X1448" s="6"/>
      <c r="Y1448" s="6"/>
      <c r="Z1448" s="38" t="str">
        <f t="array" ref="Z1448">IFERROR(xlookup(C:C,'Follow up.1'!A:A,'Follow up.1'!AF:AF),"-")</f>
        <v>-</v>
      </c>
      <c r="AA1448" s="6"/>
      <c r="AB1448" s="6"/>
      <c r="AC1448" s="6"/>
      <c r="AD1448" s="6"/>
      <c r="AE1448" s="6"/>
      <c r="AF1448" s="6"/>
      <c r="AG1448" s="6"/>
      <c r="AH1448" s="6"/>
      <c r="AI1448" s="6"/>
      <c r="AJ1448" s="6"/>
      <c r="AK1448" s="6"/>
      <c r="AL1448" s="6"/>
      <c r="AM1448" s="6"/>
      <c r="AN1448" s="39" t="str">
        <f t="array" ref="AN1448">IFNA(TEXT(XLOOKUP(C:C,'Follow up.2'!B:B,'Follow up.2'!AF:AF), "mm/yyyy"), "-")</f>
        <v>-</v>
      </c>
      <c r="AO1448" s="6"/>
      <c r="AP1448" s="3"/>
      <c r="AQ1448" s="3"/>
      <c r="AR1448" s="3"/>
      <c r="AS1448" s="3"/>
      <c r="AT1448" s="3"/>
      <c r="AU1448" s="3"/>
      <c r="AV1448" s="3"/>
      <c r="AW1448" s="3"/>
      <c r="AX1448" s="3"/>
      <c r="AY1448" s="3"/>
      <c r="AZ1448" s="3"/>
      <c r="BA1448" s="3"/>
      <c r="BB1448" s="3"/>
      <c r="BC1448" s="3"/>
      <c r="BD1448" s="3"/>
      <c r="BE1448" s="3"/>
      <c r="BF1448" s="3"/>
      <c r="BG1448" s="3"/>
      <c r="BH1448" s="3"/>
      <c r="BI1448" s="3"/>
    </row>
    <row r="1449" ht="12.75" customHeight="1">
      <c r="A1449" s="294"/>
      <c r="B1449" s="294"/>
      <c r="C1449" s="3"/>
      <c r="D1449" s="3"/>
      <c r="E1449" s="3"/>
      <c r="F1449" s="3"/>
      <c r="G1449" s="3"/>
      <c r="H1449" s="193"/>
      <c r="I1449" s="163"/>
      <c r="J1449" s="3"/>
      <c r="K1449" s="5"/>
      <c r="L1449" s="6"/>
      <c r="M1449" s="6"/>
      <c r="N1449" s="232"/>
      <c r="O1449" s="285"/>
      <c r="P1449" s="6"/>
      <c r="Q1449" s="6"/>
      <c r="R1449" s="6"/>
      <c r="S1449" s="6"/>
      <c r="T1449" s="6"/>
      <c r="U1449" s="6"/>
      <c r="V1449" s="6"/>
      <c r="W1449" s="6"/>
      <c r="X1449" s="6"/>
      <c r="Y1449" s="6"/>
      <c r="Z1449" s="38" t="str">
        <f t="array" ref="Z1449">IFERROR(xlookup(C:C,'Follow up.1'!A:A,'Follow up.1'!AF:AF),"-")</f>
        <v>-</v>
      </c>
      <c r="AA1449" s="6"/>
      <c r="AB1449" s="6"/>
      <c r="AC1449" s="6"/>
      <c r="AD1449" s="6"/>
      <c r="AE1449" s="6"/>
      <c r="AF1449" s="6"/>
      <c r="AG1449" s="6"/>
      <c r="AH1449" s="6"/>
      <c r="AI1449" s="6"/>
      <c r="AJ1449" s="6"/>
      <c r="AK1449" s="6"/>
      <c r="AL1449" s="6"/>
      <c r="AM1449" s="6"/>
      <c r="AN1449" s="39" t="str">
        <f t="array" ref="AN1449">IFNA(TEXT(XLOOKUP(C:C,'Follow up.2'!B:B,'Follow up.2'!AF:AF), "mm/yyyy"), "-")</f>
        <v>-</v>
      </c>
      <c r="AO1449" s="6"/>
      <c r="AP1449" s="3"/>
      <c r="AQ1449" s="3"/>
      <c r="AR1449" s="3"/>
      <c r="AS1449" s="3"/>
      <c r="AT1449" s="3"/>
      <c r="AU1449" s="3"/>
      <c r="AV1449" s="3"/>
      <c r="AW1449" s="3"/>
      <c r="AX1449" s="3"/>
      <c r="AY1449" s="3"/>
      <c r="AZ1449" s="3"/>
      <c r="BA1449" s="3"/>
      <c r="BB1449" s="3"/>
      <c r="BC1449" s="3"/>
      <c r="BD1449" s="3"/>
      <c r="BE1449" s="3"/>
      <c r="BF1449" s="3"/>
      <c r="BG1449" s="3"/>
      <c r="BH1449" s="3"/>
      <c r="BI1449" s="3"/>
    </row>
    <row r="1450" ht="12.75" customHeight="1">
      <c r="A1450" s="294"/>
      <c r="B1450" s="294"/>
      <c r="C1450" s="3"/>
      <c r="D1450" s="3"/>
      <c r="E1450" s="3"/>
      <c r="F1450" s="3"/>
      <c r="G1450" s="3"/>
      <c r="H1450" s="193"/>
      <c r="I1450" s="163"/>
      <c r="J1450" s="3"/>
      <c r="K1450" s="5"/>
      <c r="L1450" s="6"/>
      <c r="M1450" s="6"/>
      <c r="N1450" s="291"/>
      <c r="O1450" s="285"/>
      <c r="P1450" s="6"/>
      <c r="Q1450" s="6"/>
      <c r="R1450" s="6"/>
      <c r="S1450" s="6"/>
      <c r="T1450" s="6"/>
      <c r="U1450" s="6"/>
      <c r="V1450" s="6"/>
      <c r="W1450" s="6"/>
      <c r="X1450" s="6"/>
      <c r="Y1450" s="6"/>
      <c r="Z1450" s="38" t="str">
        <f t="array" ref="Z1450">IFERROR(xlookup(C:C,'Follow up.1'!A:A,'Follow up.1'!AF:AF),"-")</f>
        <v>-</v>
      </c>
      <c r="AA1450" s="6"/>
      <c r="AB1450" s="6"/>
      <c r="AC1450" s="6"/>
      <c r="AD1450" s="6"/>
      <c r="AE1450" s="6"/>
      <c r="AF1450" s="6"/>
      <c r="AG1450" s="6"/>
      <c r="AH1450" s="6"/>
      <c r="AI1450" s="6"/>
      <c r="AJ1450" s="6"/>
      <c r="AK1450" s="6"/>
      <c r="AL1450" s="6"/>
      <c r="AM1450" s="6"/>
      <c r="AN1450" s="39" t="str">
        <f t="array" ref="AN1450">IFNA(TEXT(XLOOKUP(C:C,'Follow up.2'!B:B,'Follow up.2'!AF:AF), "mm/yyyy"), "-")</f>
        <v>-</v>
      </c>
      <c r="AO1450" s="6"/>
      <c r="AP1450" s="3"/>
      <c r="AQ1450" s="3"/>
      <c r="AR1450" s="3"/>
      <c r="AS1450" s="3"/>
      <c r="AT1450" s="3"/>
      <c r="AU1450" s="3"/>
      <c r="AV1450" s="3"/>
      <c r="AW1450" s="3"/>
      <c r="AX1450" s="3"/>
      <c r="AY1450" s="3"/>
      <c r="AZ1450" s="3"/>
      <c r="BA1450" s="3"/>
      <c r="BB1450" s="3"/>
      <c r="BC1450" s="3"/>
      <c r="BD1450" s="3"/>
      <c r="BE1450" s="3"/>
      <c r="BF1450" s="3"/>
      <c r="BG1450" s="3"/>
      <c r="BH1450" s="3"/>
      <c r="BI1450" s="3"/>
    </row>
    <row r="1451" ht="12.75" customHeight="1">
      <c r="A1451" s="294"/>
      <c r="B1451" s="294"/>
      <c r="C1451" s="3"/>
      <c r="D1451" s="3"/>
      <c r="E1451" s="3"/>
      <c r="F1451" s="3"/>
      <c r="G1451" s="3"/>
      <c r="H1451" s="193"/>
      <c r="I1451" s="163"/>
      <c r="J1451" s="3"/>
      <c r="K1451" s="5"/>
      <c r="L1451" s="6"/>
      <c r="M1451" s="6"/>
      <c r="N1451" s="232"/>
      <c r="O1451" s="285"/>
      <c r="P1451" s="6"/>
      <c r="Q1451" s="6"/>
      <c r="R1451" s="6"/>
      <c r="S1451" s="6"/>
      <c r="T1451" s="6"/>
      <c r="U1451" s="6"/>
      <c r="V1451" s="6"/>
      <c r="W1451" s="6"/>
      <c r="X1451" s="6"/>
      <c r="Y1451" s="6"/>
      <c r="Z1451" s="38" t="str">
        <f t="array" ref="Z1451">IFERROR(xlookup(C:C,'Follow up.1'!A:A,'Follow up.1'!AF:AF),"-")</f>
        <v>-</v>
      </c>
      <c r="AA1451" s="6"/>
      <c r="AB1451" s="6"/>
      <c r="AC1451" s="6"/>
      <c r="AD1451" s="6"/>
      <c r="AE1451" s="6"/>
      <c r="AF1451" s="6"/>
      <c r="AG1451" s="6"/>
      <c r="AH1451" s="6"/>
      <c r="AI1451" s="6"/>
      <c r="AJ1451" s="6"/>
      <c r="AK1451" s="6"/>
      <c r="AL1451" s="6"/>
      <c r="AM1451" s="6"/>
      <c r="AN1451" s="39" t="str">
        <f t="array" ref="AN1451">IFNA(TEXT(XLOOKUP(C:C,'Follow up.2'!B:B,'Follow up.2'!AF:AF), "mm/yyyy"), "-")</f>
        <v>-</v>
      </c>
      <c r="AO1451" s="6"/>
      <c r="AP1451" s="3"/>
      <c r="AQ1451" s="3"/>
      <c r="AR1451" s="3"/>
      <c r="AS1451" s="3"/>
      <c r="AT1451" s="3"/>
      <c r="AU1451" s="3"/>
      <c r="AV1451" s="3"/>
      <c r="AW1451" s="3"/>
      <c r="AX1451" s="3"/>
      <c r="AY1451" s="3"/>
      <c r="AZ1451" s="3"/>
      <c r="BA1451" s="3"/>
      <c r="BB1451" s="3"/>
      <c r="BC1451" s="3"/>
      <c r="BD1451" s="3"/>
      <c r="BE1451" s="3"/>
      <c r="BF1451" s="3"/>
      <c r="BG1451" s="3"/>
      <c r="BH1451" s="3"/>
      <c r="BI1451" s="3"/>
    </row>
    <row r="1452" ht="12.75" customHeight="1">
      <c r="A1452" s="294"/>
      <c r="B1452" s="294"/>
      <c r="C1452" s="3"/>
      <c r="D1452" s="3"/>
      <c r="E1452" s="3"/>
      <c r="F1452" s="3"/>
      <c r="G1452" s="3"/>
      <c r="H1452" s="193"/>
      <c r="I1452" s="163"/>
      <c r="J1452" s="3"/>
      <c r="K1452" s="5"/>
      <c r="L1452" s="6"/>
      <c r="M1452" s="6"/>
      <c r="N1452" s="232"/>
      <c r="O1452" s="285"/>
      <c r="P1452" s="6"/>
      <c r="Q1452" s="6"/>
      <c r="R1452" s="6"/>
      <c r="S1452" s="6"/>
      <c r="T1452" s="6"/>
      <c r="U1452" s="6"/>
      <c r="V1452" s="6"/>
      <c r="W1452" s="6"/>
      <c r="X1452" s="6"/>
      <c r="Y1452" s="6"/>
      <c r="Z1452" s="38" t="str">
        <f t="array" ref="Z1452">IFERROR(xlookup(C:C,'Follow up.1'!A:A,'Follow up.1'!AF:AF),"-")</f>
        <v>-</v>
      </c>
      <c r="AA1452" s="6"/>
      <c r="AB1452" s="6"/>
      <c r="AC1452" s="6"/>
      <c r="AD1452" s="6"/>
      <c r="AE1452" s="6"/>
      <c r="AF1452" s="6"/>
      <c r="AG1452" s="6"/>
      <c r="AH1452" s="6"/>
      <c r="AI1452" s="6"/>
      <c r="AJ1452" s="6"/>
      <c r="AK1452" s="6"/>
      <c r="AL1452" s="6"/>
      <c r="AM1452" s="6"/>
      <c r="AN1452" s="39" t="str">
        <f t="array" ref="AN1452">IFNA(TEXT(XLOOKUP(C:C,'Follow up.2'!B:B,'Follow up.2'!AF:AF), "mm/yyyy"), "-")</f>
        <v>-</v>
      </c>
      <c r="AO1452" s="6"/>
      <c r="AP1452" s="3"/>
      <c r="AQ1452" s="3"/>
      <c r="AR1452" s="3"/>
      <c r="AS1452" s="3"/>
      <c r="AT1452" s="3"/>
      <c r="AU1452" s="3"/>
      <c r="AV1452" s="3"/>
      <c r="AW1452" s="3"/>
      <c r="AX1452" s="3"/>
      <c r="AY1452" s="3"/>
      <c r="AZ1452" s="3"/>
      <c r="BA1452" s="3"/>
      <c r="BB1452" s="3"/>
      <c r="BC1452" s="3"/>
      <c r="BD1452" s="3"/>
      <c r="BE1452" s="3"/>
      <c r="BF1452" s="3"/>
      <c r="BG1452" s="3"/>
      <c r="BH1452" s="3"/>
      <c r="BI1452" s="3"/>
    </row>
    <row r="1453" ht="12.75" customHeight="1">
      <c r="A1453" s="294"/>
      <c r="B1453" s="294"/>
      <c r="C1453" s="3"/>
      <c r="D1453" s="3"/>
      <c r="E1453" s="3"/>
      <c r="F1453" s="3"/>
      <c r="G1453" s="3"/>
      <c r="H1453" s="193"/>
      <c r="I1453" s="163"/>
      <c r="J1453" s="3"/>
      <c r="K1453" s="5"/>
      <c r="L1453" s="6"/>
      <c r="M1453" s="6"/>
      <c r="N1453" s="232"/>
      <c r="O1453" s="285"/>
      <c r="P1453" s="6"/>
      <c r="Q1453" s="6"/>
      <c r="R1453" s="6"/>
      <c r="S1453" s="6"/>
      <c r="T1453" s="6"/>
      <c r="U1453" s="6"/>
      <c r="V1453" s="6"/>
      <c r="W1453" s="6"/>
      <c r="X1453" s="6"/>
      <c r="Y1453" s="6"/>
      <c r="Z1453" s="38" t="str">
        <f t="array" ref="Z1453">IFERROR(xlookup(C:C,'Follow up.1'!A:A,'Follow up.1'!AF:AF),"-")</f>
        <v>-</v>
      </c>
      <c r="AA1453" s="6"/>
      <c r="AB1453" s="6"/>
      <c r="AC1453" s="6"/>
      <c r="AD1453" s="6"/>
      <c r="AE1453" s="6"/>
      <c r="AF1453" s="6"/>
      <c r="AG1453" s="6"/>
      <c r="AH1453" s="6"/>
      <c r="AI1453" s="6"/>
      <c r="AJ1453" s="6"/>
      <c r="AK1453" s="6"/>
      <c r="AL1453" s="6"/>
      <c r="AM1453" s="6"/>
      <c r="AN1453" s="39" t="str">
        <f t="array" ref="AN1453">IFNA(TEXT(XLOOKUP(C:C,'Follow up.2'!B:B,'Follow up.2'!AF:AF), "mm/yyyy"), "-")</f>
        <v>-</v>
      </c>
      <c r="AO1453" s="6"/>
      <c r="AP1453" s="3"/>
      <c r="AQ1453" s="3"/>
      <c r="AR1453" s="3"/>
      <c r="AS1453" s="3"/>
      <c r="AT1453" s="3"/>
      <c r="AU1453" s="3"/>
      <c r="AV1453" s="3"/>
      <c r="AW1453" s="3"/>
      <c r="AX1453" s="3"/>
      <c r="AY1453" s="3"/>
      <c r="AZ1453" s="3"/>
      <c r="BA1453" s="3"/>
      <c r="BB1453" s="3"/>
      <c r="BC1453" s="3"/>
      <c r="BD1453" s="3"/>
      <c r="BE1453" s="3"/>
      <c r="BF1453" s="3"/>
      <c r="BG1453" s="3"/>
      <c r="BH1453" s="3"/>
      <c r="BI1453" s="3"/>
    </row>
    <row r="1454" ht="12.75" customHeight="1">
      <c r="A1454" s="294"/>
      <c r="B1454" s="294"/>
      <c r="C1454" s="3"/>
      <c r="D1454" s="3"/>
      <c r="E1454" s="3"/>
      <c r="F1454" s="3"/>
      <c r="G1454" s="3"/>
      <c r="H1454" s="193"/>
      <c r="I1454" s="163"/>
      <c r="J1454" s="3"/>
      <c r="K1454" s="5"/>
      <c r="L1454" s="6"/>
      <c r="M1454" s="6"/>
      <c r="N1454" s="232"/>
      <c r="O1454" s="285"/>
      <c r="P1454" s="6"/>
      <c r="Q1454" s="6"/>
      <c r="R1454" s="6"/>
      <c r="S1454" s="6"/>
      <c r="T1454" s="6"/>
      <c r="U1454" s="6"/>
      <c r="V1454" s="6"/>
      <c r="W1454" s="6"/>
      <c r="X1454" s="6"/>
      <c r="Y1454" s="6"/>
      <c r="Z1454" s="38" t="str">
        <f t="array" ref="Z1454">IFERROR(xlookup(C:C,'Follow up.1'!A:A,'Follow up.1'!AF:AF),"-")</f>
        <v>-</v>
      </c>
      <c r="AA1454" s="6"/>
      <c r="AB1454" s="6"/>
      <c r="AC1454" s="6"/>
      <c r="AD1454" s="6"/>
      <c r="AE1454" s="6"/>
      <c r="AF1454" s="6"/>
      <c r="AG1454" s="6"/>
      <c r="AH1454" s="6"/>
      <c r="AI1454" s="6"/>
      <c r="AJ1454" s="6"/>
      <c r="AK1454" s="6"/>
      <c r="AL1454" s="6"/>
      <c r="AM1454" s="6"/>
      <c r="AN1454" s="39" t="str">
        <f t="array" ref="AN1454">IFNA(TEXT(XLOOKUP(C:C,'Follow up.2'!B:B,'Follow up.2'!AF:AF), "mm/yyyy"), "-")</f>
        <v>-</v>
      </c>
      <c r="AO1454" s="6"/>
      <c r="AP1454" s="3"/>
      <c r="AQ1454" s="3"/>
      <c r="AR1454" s="3"/>
      <c r="AS1454" s="3"/>
      <c r="AT1454" s="3"/>
      <c r="AU1454" s="3"/>
      <c r="AV1454" s="3"/>
      <c r="AW1454" s="3"/>
      <c r="AX1454" s="3"/>
      <c r="AY1454" s="3"/>
      <c r="AZ1454" s="3"/>
      <c r="BA1454" s="3"/>
      <c r="BB1454" s="3"/>
      <c r="BC1454" s="3"/>
      <c r="BD1454" s="3"/>
      <c r="BE1454" s="3"/>
      <c r="BF1454" s="3"/>
      <c r="BG1454" s="3"/>
      <c r="BH1454" s="3"/>
      <c r="BI1454" s="3"/>
    </row>
    <row r="1455" ht="12.75" customHeight="1">
      <c r="A1455" s="294"/>
      <c r="B1455" s="294"/>
      <c r="C1455" s="3"/>
      <c r="D1455" s="3"/>
      <c r="E1455" s="3"/>
      <c r="F1455" s="3"/>
      <c r="G1455" s="3"/>
      <c r="H1455" s="193"/>
      <c r="I1455" s="163"/>
      <c r="J1455" s="3"/>
      <c r="K1455" s="5"/>
      <c r="L1455" s="6"/>
      <c r="M1455" s="6"/>
      <c r="N1455" s="232"/>
      <c r="O1455" s="285"/>
      <c r="P1455" s="6"/>
      <c r="Q1455" s="6"/>
      <c r="R1455" s="6"/>
      <c r="S1455" s="6"/>
      <c r="T1455" s="6"/>
      <c r="U1455" s="6"/>
      <c r="V1455" s="6"/>
      <c r="W1455" s="6"/>
      <c r="X1455" s="6"/>
      <c r="Y1455" s="6"/>
      <c r="Z1455" s="38" t="str">
        <f t="array" ref="Z1455">IFERROR(xlookup(C:C,'Follow up.1'!A:A,'Follow up.1'!AF:AF),"-")</f>
        <v>-</v>
      </c>
      <c r="AA1455" s="6"/>
      <c r="AB1455" s="6"/>
      <c r="AC1455" s="6"/>
      <c r="AD1455" s="6"/>
      <c r="AE1455" s="6"/>
      <c r="AF1455" s="6"/>
      <c r="AG1455" s="6"/>
      <c r="AH1455" s="6"/>
      <c r="AI1455" s="6"/>
      <c r="AJ1455" s="6"/>
      <c r="AK1455" s="6"/>
      <c r="AL1455" s="6"/>
      <c r="AM1455" s="6"/>
      <c r="AN1455" s="39" t="str">
        <f t="array" ref="AN1455">IFNA(TEXT(XLOOKUP(C:C,'Follow up.2'!B:B,'Follow up.2'!AF:AF), "mm/yyyy"), "-")</f>
        <v>-</v>
      </c>
      <c r="AO1455" s="6"/>
      <c r="AP1455" s="3"/>
      <c r="AQ1455" s="3"/>
      <c r="AR1455" s="3"/>
      <c r="AS1455" s="3"/>
      <c r="AT1455" s="3"/>
      <c r="AU1455" s="3"/>
      <c r="AV1455" s="3"/>
      <c r="AW1455" s="3"/>
      <c r="AX1455" s="3"/>
      <c r="AY1455" s="3"/>
      <c r="AZ1455" s="3"/>
      <c r="BA1455" s="3"/>
      <c r="BB1455" s="3"/>
      <c r="BC1455" s="3"/>
      <c r="BD1455" s="3"/>
      <c r="BE1455" s="3"/>
      <c r="BF1455" s="3"/>
      <c r="BG1455" s="3"/>
      <c r="BH1455" s="3"/>
      <c r="BI1455" s="3"/>
    </row>
    <row r="1456" ht="12.75" customHeight="1">
      <c r="A1456" s="294"/>
      <c r="B1456" s="294"/>
      <c r="C1456" s="3"/>
      <c r="D1456" s="3"/>
      <c r="E1456" s="3"/>
      <c r="F1456" s="3"/>
      <c r="G1456" s="3"/>
      <c r="H1456" s="193"/>
      <c r="I1456" s="163"/>
      <c r="J1456" s="3"/>
      <c r="K1456" s="5"/>
      <c r="L1456" s="6"/>
      <c r="M1456" s="6"/>
      <c r="N1456" s="232"/>
      <c r="O1456" s="285"/>
      <c r="P1456" s="6"/>
      <c r="Q1456" s="6"/>
      <c r="R1456" s="6"/>
      <c r="S1456" s="6"/>
      <c r="T1456" s="6"/>
      <c r="U1456" s="6"/>
      <c r="V1456" s="6"/>
      <c r="W1456" s="6"/>
      <c r="X1456" s="6"/>
      <c r="Y1456" s="6"/>
      <c r="Z1456" s="38" t="str">
        <f t="array" ref="Z1456">IFERROR(xlookup(C:C,'Follow up.1'!A:A,'Follow up.1'!AF:AF),"-")</f>
        <v>-</v>
      </c>
      <c r="AA1456" s="6"/>
      <c r="AB1456" s="6"/>
      <c r="AC1456" s="6"/>
      <c r="AD1456" s="6"/>
      <c r="AE1456" s="6"/>
      <c r="AF1456" s="6"/>
      <c r="AG1456" s="6"/>
      <c r="AH1456" s="6"/>
      <c r="AI1456" s="6"/>
      <c r="AJ1456" s="6"/>
      <c r="AK1456" s="6"/>
      <c r="AL1456" s="6"/>
      <c r="AM1456" s="6"/>
      <c r="AN1456" s="39" t="str">
        <f t="array" ref="AN1456">IFNA(TEXT(XLOOKUP(C:C,'Follow up.2'!B:B,'Follow up.2'!AF:AF), "mm/yyyy"), "-")</f>
        <v>-</v>
      </c>
      <c r="AO1456" s="6"/>
      <c r="AP1456" s="3"/>
      <c r="AQ1456" s="3"/>
      <c r="AR1456" s="3"/>
      <c r="AS1456" s="3"/>
      <c r="AT1456" s="3"/>
      <c r="AU1456" s="3"/>
      <c r="AV1456" s="3"/>
      <c r="AW1456" s="3"/>
      <c r="AX1456" s="3"/>
      <c r="AY1456" s="3"/>
      <c r="AZ1456" s="3"/>
      <c r="BA1456" s="3"/>
      <c r="BB1456" s="3"/>
      <c r="BC1456" s="3"/>
      <c r="BD1456" s="3"/>
      <c r="BE1456" s="3"/>
      <c r="BF1456" s="3"/>
      <c r="BG1456" s="3"/>
      <c r="BH1456" s="3"/>
      <c r="BI1456" s="3"/>
    </row>
    <row r="1457" ht="12.75" customHeight="1">
      <c r="A1457" s="294"/>
      <c r="B1457" s="294"/>
      <c r="C1457" s="3"/>
      <c r="D1457" s="3"/>
      <c r="E1457" s="3"/>
      <c r="F1457" s="3"/>
      <c r="G1457" s="3"/>
      <c r="H1457" s="193"/>
      <c r="I1457" s="163"/>
      <c r="J1457" s="3"/>
      <c r="K1457" s="5"/>
      <c r="L1457" s="6"/>
      <c r="M1457" s="6"/>
      <c r="N1457" s="232"/>
      <c r="O1457" s="285"/>
      <c r="P1457" s="6"/>
      <c r="Q1457" s="6"/>
      <c r="R1457" s="6"/>
      <c r="S1457" s="6"/>
      <c r="T1457" s="6"/>
      <c r="U1457" s="6"/>
      <c r="V1457" s="6"/>
      <c r="W1457" s="6"/>
      <c r="X1457" s="6"/>
      <c r="Y1457" s="6"/>
      <c r="Z1457" s="38" t="str">
        <f t="array" ref="Z1457">IFERROR(xlookup(C:C,'Follow up.1'!A:A,'Follow up.1'!AF:AF),"-")</f>
        <v>-</v>
      </c>
      <c r="AA1457" s="6"/>
      <c r="AB1457" s="6"/>
      <c r="AC1457" s="6"/>
      <c r="AD1457" s="6"/>
      <c r="AE1457" s="6"/>
      <c r="AF1457" s="6"/>
      <c r="AG1457" s="6"/>
      <c r="AH1457" s="6"/>
      <c r="AI1457" s="6"/>
      <c r="AJ1457" s="6"/>
      <c r="AK1457" s="6"/>
      <c r="AL1457" s="6"/>
      <c r="AM1457" s="6"/>
      <c r="AN1457" s="39" t="str">
        <f t="array" ref="AN1457">IFNA(TEXT(XLOOKUP(C:C,'Follow up.2'!B:B,'Follow up.2'!AF:AF), "mm/yyyy"), "-")</f>
        <v>-</v>
      </c>
      <c r="AO1457" s="6"/>
      <c r="AP1457" s="3"/>
      <c r="AQ1457" s="3"/>
      <c r="AR1457" s="3"/>
      <c r="AS1457" s="3"/>
      <c r="AT1457" s="3"/>
      <c r="AU1457" s="3"/>
      <c r="AV1457" s="3"/>
      <c r="AW1457" s="3"/>
      <c r="AX1457" s="3"/>
      <c r="AY1457" s="3"/>
      <c r="AZ1457" s="3"/>
      <c r="BA1457" s="3"/>
      <c r="BB1457" s="3"/>
      <c r="BC1457" s="3"/>
      <c r="BD1457" s="3"/>
      <c r="BE1457" s="3"/>
      <c r="BF1457" s="3"/>
      <c r="BG1457" s="3"/>
      <c r="BH1457" s="3"/>
      <c r="BI1457" s="3"/>
    </row>
    <row r="1458" ht="12.75" customHeight="1">
      <c r="A1458" s="294"/>
      <c r="B1458" s="294"/>
      <c r="C1458" s="3"/>
      <c r="D1458" s="3"/>
      <c r="E1458" s="3"/>
      <c r="F1458" s="3"/>
      <c r="G1458" s="3"/>
      <c r="H1458" s="193"/>
      <c r="I1458" s="163"/>
      <c r="J1458" s="3"/>
      <c r="K1458" s="5"/>
      <c r="L1458" s="6"/>
      <c r="M1458" s="6"/>
      <c r="N1458" s="232"/>
      <c r="O1458" s="285"/>
      <c r="P1458" s="6"/>
      <c r="Q1458" s="6"/>
      <c r="R1458" s="6"/>
      <c r="S1458" s="6"/>
      <c r="T1458" s="6"/>
      <c r="U1458" s="6"/>
      <c r="V1458" s="6"/>
      <c r="W1458" s="6"/>
      <c r="X1458" s="6"/>
      <c r="Y1458" s="6"/>
      <c r="Z1458" s="38" t="str">
        <f t="array" ref="Z1458">IFERROR(xlookup(C:C,'Follow up.1'!A:A,'Follow up.1'!AF:AF),"-")</f>
        <v>-</v>
      </c>
      <c r="AA1458" s="6"/>
      <c r="AB1458" s="6"/>
      <c r="AC1458" s="6"/>
      <c r="AD1458" s="6"/>
      <c r="AE1458" s="6"/>
      <c r="AF1458" s="6"/>
      <c r="AG1458" s="6"/>
      <c r="AH1458" s="6"/>
      <c r="AI1458" s="6"/>
      <c r="AJ1458" s="6"/>
      <c r="AK1458" s="6"/>
      <c r="AL1458" s="6"/>
      <c r="AM1458" s="6"/>
      <c r="AN1458" s="39" t="str">
        <f t="array" ref="AN1458">IFNA(TEXT(XLOOKUP(C:C,'Follow up.2'!B:B,'Follow up.2'!AF:AF), "mm/yyyy"), "-")</f>
        <v>-</v>
      </c>
      <c r="AO1458" s="6"/>
      <c r="AP1458" s="3"/>
      <c r="AQ1458" s="3"/>
      <c r="AR1458" s="3"/>
      <c r="AS1458" s="3"/>
      <c r="AT1458" s="3"/>
      <c r="AU1458" s="3"/>
      <c r="AV1458" s="3"/>
      <c r="AW1458" s="3"/>
      <c r="AX1458" s="3"/>
      <c r="AY1458" s="3"/>
      <c r="AZ1458" s="3"/>
      <c r="BA1458" s="3"/>
      <c r="BB1458" s="3"/>
      <c r="BC1458" s="3"/>
      <c r="BD1458" s="3"/>
      <c r="BE1458" s="3"/>
      <c r="BF1458" s="3"/>
      <c r="BG1458" s="3"/>
      <c r="BH1458" s="3"/>
      <c r="BI1458" s="3"/>
    </row>
    <row r="1459" ht="12.75" customHeight="1">
      <c r="A1459" s="294"/>
      <c r="B1459" s="294"/>
      <c r="C1459" s="3"/>
      <c r="D1459" s="3"/>
      <c r="E1459" s="3"/>
      <c r="F1459" s="3"/>
      <c r="G1459" s="3"/>
      <c r="H1459" s="193"/>
      <c r="I1459" s="163"/>
      <c r="J1459" s="3"/>
      <c r="K1459" s="5"/>
      <c r="L1459" s="6"/>
      <c r="M1459" s="6"/>
      <c r="N1459" s="232"/>
      <c r="O1459" s="285"/>
      <c r="P1459" s="6"/>
      <c r="Q1459" s="6"/>
      <c r="R1459" s="6"/>
      <c r="S1459" s="6"/>
      <c r="T1459" s="6"/>
      <c r="U1459" s="6"/>
      <c r="V1459" s="6"/>
      <c r="W1459" s="6"/>
      <c r="X1459" s="6"/>
      <c r="Y1459" s="6"/>
      <c r="Z1459" s="38" t="str">
        <f t="array" ref="Z1459">IFERROR(xlookup(C:C,'Follow up.1'!A:A,'Follow up.1'!AF:AF),"-")</f>
        <v>-</v>
      </c>
      <c r="AA1459" s="6"/>
      <c r="AB1459" s="6"/>
      <c r="AC1459" s="6"/>
      <c r="AD1459" s="6"/>
      <c r="AE1459" s="6"/>
      <c r="AF1459" s="6"/>
      <c r="AG1459" s="6"/>
      <c r="AH1459" s="6"/>
      <c r="AI1459" s="6"/>
      <c r="AJ1459" s="6"/>
      <c r="AK1459" s="6"/>
      <c r="AL1459" s="6"/>
      <c r="AM1459" s="6"/>
      <c r="AN1459" s="39" t="str">
        <f t="array" ref="AN1459">IFNA(TEXT(XLOOKUP(C:C,'Follow up.2'!B:B,'Follow up.2'!AF:AF), "mm/yyyy"), "-")</f>
        <v>-</v>
      </c>
      <c r="AO1459" s="6"/>
      <c r="AP1459" s="3"/>
      <c r="AQ1459" s="3"/>
      <c r="AR1459" s="3"/>
      <c r="AS1459" s="3"/>
      <c r="AT1459" s="3"/>
      <c r="AU1459" s="3"/>
      <c r="AV1459" s="3"/>
      <c r="AW1459" s="3"/>
      <c r="AX1459" s="3"/>
      <c r="AY1459" s="3"/>
      <c r="AZ1459" s="3"/>
      <c r="BA1459" s="3"/>
      <c r="BB1459" s="3"/>
      <c r="BC1459" s="3"/>
      <c r="BD1459" s="3"/>
      <c r="BE1459" s="3"/>
      <c r="BF1459" s="3"/>
      <c r="BG1459" s="3"/>
      <c r="BH1459" s="3"/>
      <c r="BI1459" s="3"/>
    </row>
    <row r="1460" ht="12.75" customHeight="1">
      <c r="A1460" s="294"/>
      <c r="B1460" s="294"/>
      <c r="C1460" s="3"/>
      <c r="D1460" s="3"/>
      <c r="E1460" s="3"/>
      <c r="F1460" s="3"/>
      <c r="G1460" s="3"/>
      <c r="H1460" s="193"/>
      <c r="I1460" s="163"/>
      <c r="J1460" s="3"/>
      <c r="K1460" s="5"/>
      <c r="L1460" s="6"/>
      <c r="M1460" s="6"/>
      <c r="N1460" s="232"/>
      <c r="O1460" s="285"/>
      <c r="P1460" s="6"/>
      <c r="Q1460" s="6"/>
      <c r="R1460" s="6"/>
      <c r="S1460" s="6"/>
      <c r="T1460" s="6"/>
      <c r="U1460" s="6"/>
      <c r="V1460" s="6"/>
      <c r="W1460" s="6"/>
      <c r="X1460" s="6"/>
      <c r="Y1460" s="6"/>
      <c r="Z1460" s="38" t="str">
        <f t="array" ref="Z1460">IFERROR(xlookup(C:C,'Follow up.1'!A:A,'Follow up.1'!AF:AF),"-")</f>
        <v>-</v>
      </c>
      <c r="AA1460" s="6"/>
      <c r="AB1460" s="6"/>
      <c r="AC1460" s="6"/>
      <c r="AD1460" s="6"/>
      <c r="AE1460" s="6"/>
      <c r="AF1460" s="6"/>
      <c r="AG1460" s="6"/>
      <c r="AH1460" s="6"/>
      <c r="AI1460" s="6"/>
      <c r="AJ1460" s="6"/>
      <c r="AK1460" s="6"/>
      <c r="AL1460" s="6"/>
      <c r="AM1460" s="6"/>
      <c r="AN1460" s="39" t="str">
        <f t="array" ref="AN1460">IFNA(TEXT(XLOOKUP(C:C,'Follow up.2'!B:B,'Follow up.2'!AF:AF), "mm/yyyy"), "-")</f>
        <v>-</v>
      </c>
      <c r="AO1460" s="6"/>
      <c r="AP1460" s="3"/>
      <c r="AQ1460" s="3"/>
      <c r="AR1460" s="3"/>
      <c r="AS1460" s="3"/>
      <c r="AT1460" s="3"/>
      <c r="AU1460" s="3"/>
      <c r="AV1460" s="3"/>
      <c r="AW1460" s="3"/>
      <c r="AX1460" s="3"/>
      <c r="AY1460" s="3"/>
      <c r="AZ1460" s="3"/>
      <c r="BA1460" s="3"/>
      <c r="BB1460" s="3"/>
      <c r="BC1460" s="3"/>
      <c r="BD1460" s="3"/>
      <c r="BE1460" s="3"/>
      <c r="BF1460" s="3"/>
      <c r="BG1460" s="3"/>
      <c r="BH1460" s="3"/>
      <c r="BI1460" s="3"/>
    </row>
    <row r="1461" ht="12.75" customHeight="1">
      <c r="A1461" s="294"/>
      <c r="B1461" s="294"/>
      <c r="C1461" s="3"/>
      <c r="D1461" s="3"/>
      <c r="E1461" s="3"/>
      <c r="F1461" s="3"/>
      <c r="G1461" s="3"/>
      <c r="H1461" s="193"/>
      <c r="I1461" s="163"/>
      <c r="J1461" s="3"/>
      <c r="K1461" s="5"/>
      <c r="L1461" s="6"/>
      <c r="M1461" s="6"/>
      <c r="N1461" s="232"/>
      <c r="O1461" s="285"/>
      <c r="P1461" s="6"/>
      <c r="Q1461" s="6"/>
      <c r="R1461" s="6"/>
      <c r="S1461" s="6"/>
      <c r="T1461" s="6"/>
      <c r="U1461" s="6"/>
      <c r="V1461" s="6"/>
      <c r="W1461" s="6"/>
      <c r="X1461" s="6"/>
      <c r="Y1461" s="6"/>
      <c r="Z1461" s="38" t="str">
        <f t="array" ref="Z1461">IFERROR(xlookup(C:C,'Follow up.1'!A:A,'Follow up.1'!AF:AF),"-")</f>
        <v>-</v>
      </c>
      <c r="AA1461" s="6"/>
      <c r="AB1461" s="6"/>
      <c r="AC1461" s="6"/>
      <c r="AD1461" s="6"/>
      <c r="AE1461" s="6"/>
      <c r="AF1461" s="6"/>
      <c r="AG1461" s="6"/>
      <c r="AH1461" s="6"/>
      <c r="AI1461" s="6"/>
      <c r="AJ1461" s="6"/>
      <c r="AK1461" s="6"/>
      <c r="AL1461" s="6"/>
      <c r="AM1461" s="6"/>
      <c r="AN1461" s="39" t="str">
        <f t="array" ref="AN1461">IFNA(TEXT(XLOOKUP(C:C,'Follow up.2'!B:B,'Follow up.2'!AF:AF), "mm/yyyy"), "-")</f>
        <v>-</v>
      </c>
      <c r="AO1461" s="6"/>
      <c r="AP1461" s="3"/>
      <c r="AQ1461" s="3"/>
      <c r="AR1461" s="3"/>
      <c r="AS1461" s="3"/>
      <c r="AT1461" s="3"/>
      <c r="AU1461" s="3"/>
      <c r="AV1461" s="3"/>
      <c r="AW1461" s="3"/>
      <c r="AX1461" s="3"/>
      <c r="AY1461" s="3"/>
      <c r="AZ1461" s="3"/>
      <c r="BA1461" s="3"/>
      <c r="BB1461" s="3"/>
      <c r="BC1461" s="3"/>
      <c r="BD1461" s="3"/>
      <c r="BE1461" s="3"/>
      <c r="BF1461" s="3"/>
      <c r="BG1461" s="3"/>
      <c r="BH1461" s="3"/>
      <c r="BI1461" s="3"/>
    </row>
    <row r="1462" ht="12.75" customHeight="1">
      <c r="A1462" s="294"/>
      <c r="B1462" s="294"/>
      <c r="C1462" s="3"/>
      <c r="D1462" s="3"/>
      <c r="E1462" s="3"/>
      <c r="F1462" s="3"/>
      <c r="G1462" s="3"/>
      <c r="H1462" s="193"/>
      <c r="I1462" s="163"/>
      <c r="J1462" s="3"/>
      <c r="K1462" s="5"/>
      <c r="L1462" s="6"/>
      <c r="M1462" s="6"/>
      <c r="N1462" s="232"/>
      <c r="O1462" s="285"/>
      <c r="P1462" s="6"/>
      <c r="Q1462" s="6"/>
      <c r="R1462" s="6"/>
      <c r="S1462" s="6"/>
      <c r="T1462" s="6"/>
      <c r="U1462" s="6"/>
      <c r="V1462" s="6"/>
      <c r="W1462" s="6"/>
      <c r="X1462" s="6"/>
      <c r="Y1462" s="6"/>
      <c r="Z1462" s="38" t="str">
        <f t="array" ref="Z1462">IFERROR(xlookup(C:C,'Follow up.1'!A:A,'Follow up.1'!AF:AF),"-")</f>
        <v>-</v>
      </c>
      <c r="AA1462" s="6"/>
      <c r="AB1462" s="6"/>
      <c r="AC1462" s="6"/>
      <c r="AD1462" s="6"/>
      <c r="AE1462" s="6"/>
      <c r="AF1462" s="6"/>
      <c r="AG1462" s="6"/>
      <c r="AH1462" s="6"/>
      <c r="AI1462" s="6"/>
      <c r="AJ1462" s="6"/>
      <c r="AK1462" s="6"/>
      <c r="AL1462" s="6"/>
      <c r="AM1462" s="6"/>
      <c r="AN1462" s="39" t="str">
        <f t="array" ref="AN1462">IFNA(TEXT(XLOOKUP(C:C,'Follow up.2'!B:B,'Follow up.2'!AF:AF), "mm/yyyy"), "-")</f>
        <v>-</v>
      </c>
      <c r="AO1462" s="6"/>
      <c r="AP1462" s="3"/>
      <c r="AQ1462" s="3"/>
      <c r="AR1462" s="3"/>
      <c r="AS1462" s="3"/>
      <c r="AT1462" s="3"/>
      <c r="AU1462" s="3"/>
      <c r="AV1462" s="3"/>
      <c r="AW1462" s="3"/>
      <c r="AX1462" s="3"/>
      <c r="AY1462" s="3"/>
      <c r="AZ1462" s="3"/>
      <c r="BA1462" s="3"/>
      <c r="BB1462" s="3"/>
      <c r="BC1462" s="3"/>
      <c r="BD1462" s="3"/>
      <c r="BE1462" s="3"/>
      <c r="BF1462" s="3"/>
      <c r="BG1462" s="3"/>
      <c r="BH1462" s="3"/>
      <c r="BI1462" s="3"/>
    </row>
    <row r="1463" ht="12.75" customHeight="1">
      <c r="A1463" s="294"/>
      <c r="B1463" s="294"/>
      <c r="C1463" s="3"/>
      <c r="D1463" s="3"/>
      <c r="E1463" s="3"/>
      <c r="F1463" s="3"/>
      <c r="G1463" s="3"/>
      <c r="H1463" s="193"/>
      <c r="I1463" s="163"/>
      <c r="J1463" s="3"/>
      <c r="K1463" s="5"/>
      <c r="L1463" s="6"/>
      <c r="M1463" s="6"/>
      <c r="N1463" s="232"/>
      <c r="O1463" s="285"/>
      <c r="P1463" s="6"/>
      <c r="Q1463" s="6"/>
      <c r="R1463" s="6"/>
      <c r="S1463" s="6"/>
      <c r="T1463" s="6"/>
      <c r="U1463" s="6"/>
      <c r="V1463" s="6"/>
      <c r="W1463" s="6"/>
      <c r="X1463" s="6"/>
      <c r="Y1463" s="6"/>
      <c r="Z1463" s="38" t="str">
        <f t="array" ref="Z1463">IFERROR(xlookup(C:C,'Follow up.1'!A:A,'Follow up.1'!AF:AF),"-")</f>
        <v>-</v>
      </c>
      <c r="AA1463" s="6"/>
      <c r="AB1463" s="6"/>
      <c r="AC1463" s="6"/>
      <c r="AD1463" s="6"/>
      <c r="AE1463" s="6"/>
      <c r="AF1463" s="6"/>
      <c r="AG1463" s="6"/>
      <c r="AH1463" s="6"/>
      <c r="AI1463" s="6"/>
      <c r="AJ1463" s="6"/>
      <c r="AK1463" s="6"/>
      <c r="AL1463" s="6"/>
      <c r="AM1463" s="6"/>
      <c r="AN1463" s="39" t="str">
        <f t="array" ref="AN1463">IFNA(TEXT(XLOOKUP(C:C,'Follow up.2'!B:B,'Follow up.2'!AF:AF), "mm/yyyy"), "-")</f>
        <v>-</v>
      </c>
      <c r="AO1463" s="6"/>
      <c r="AP1463" s="3"/>
      <c r="AQ1463" s="3"/>
      <c r="AR1463" s="3"/>
      <c r="AS1463" s="3"/>
      <c r="AT1463" s="3"/>
      <c r="AU1463" s="3"/>
      <c r="AV1463" s="3"/>
      <c r="AW1463" s="3"/>
      <c r="AX1463" s="3"/>
      <c r="AY1463" s="3"/>
      <c r="AZ1463" s="3"/>
      <c r="BA1463" s="3"/>
      <c r="BB1463" s="3"/>
      <c r="BC1463" s="3"/>
      <c r="BD1463" s="3"/>
      <c r="BE1463" s="3"/>
      <c r="BF1463" s="3"/>
      <c r="BG1463" s="3"/>
      <c r="BH1463" s="3"/>
      <c r="BI1463" s="3"/>
    </row>
    <row r="1464" ht="12.75" customHeight="1">
      <c r="A1464" s="294"/>
      <c r="B1464" s="294"/>
      <c r="C1464" s="3"/>
      <c r="D1464" s="3"/>
      <c r="E1464" s="3"/>
      <c r="F1464" s="3"/>
      <c r="G1464" s="3"/>
      <c r="H1464" s="193"/>
      <c r="I1464" s="163"/>
      <c r="J1464" s="3"/>
      <c r="K1464" s="5"/>
      <c r="L1464" s="6"/>
      <c r="M1464" s="6"/>
      <c r="N1464" s="232"/>
      <c r="O1464" s="285"/>
      <c r="P1464" s="6"/>
      <c r="Q1464" s="6"/>
      <c r="R1464" s="6"/>
      <c r="S1464" s="6"/>
      <c r="T1464" s="6"/>
      <c r="U1464" s="6"/>
      <c r="V1464" s="6"/>
      <c r="W1464" s="6"/>
      <c r="X1464" s="6"/>
      <c r="Y1464" s="6"/>
      <c r="Z1464" s="38" t="str">
        <f t="array" ref="Z1464">IFERROR(xlookup(C:C,'Follow up.1'!A:A,'Follow up.1'!AF:AF),"-")</f>
        <v>-</v>
      </c>
      <c r="AA1464" s="6"/>
      <c r="AB1464" s="6"/>
      <c r="AC1464" s="6"/>
      <c r="AD1464" s="6"/>
      <c r="AE1464" s="6"/>
      <c r="AF1464" s="6"/>
      <c r="AG1464" s="6"/>
      <c r="AH1464" s="6"/>
      <c r="AI1464" s="6"/>
      <c r="AJ1464" s="6"/>
      <c r="AK1464" s="6"/>
      <c r="AL1464" s="6"/>
      <c r="AM1464" s="6"/>
      <c r="AN1464" s="39" t="str">
        <f t="array" ref="AN1464">IFNA(TEXT(XLOOKUP(C:C,'Follow up.2'!B:B,'Follow up.2'!AF:AF), "mm/yyyy"), "-")</f>
        <v>-</v>
      </c>
      <c r="AO1464" s="6"/>
      <c r="AP1464" s="3"/>
      <c r="AQ1464" s="3"/>
      <c r="AR1464" s="3"/>
      <c r="AS1464" s="3"/>
      <c r="AT1464" s="3"/>
      <c r="AU1464" s="3"/>
      <c r="AV1464" s="3"/>
      <c r="AW1464" s="3"/>
      <c r="AX1464" s="3"/>
      <c r="AY1464" s="3"/>
      <c r="AZ1464" s="3"/>
      <c r="BA1464" s="3"/>
      <c r="BB1464" s="3"/>
      <c r="BC1464" s="3"/>
      <c r="BD1464" s="3"/>
      <c r="BE1464" s="3"/>
      <c r="BF1464" s="3"/>
      <c r="BG1464" s="3"/>
      <c r="BH1464" s="3"/>
      <c r="BI1464" s="3"/>
    </row>
    <row r="1465" ht="12.75" customHeight="1">
      <c r="A1465" s="294"/>
      <c r="B1465" s="294"/>
      <c r="C1465" s="3"/>
      <c r="D1465" s="3"/>
      <c r="E1465" s="3"/>
      <c r="F1465" s="3"/>
      <c r="G1465" s="3"/>
      <c r="H1465" s="193"/>
      <c r="I1465" s="163"/>
      <c r="J1465" s="3"/>
      <c r="K1465" s="5"/>
      <c r="L1465" s="6"/>
      <c r="M1465" s="6"/>
      <c r="N1465" s="232"/>
      <c r="O1465" s="285"/>
      <c r="P1465" s="6"/>
      <c r="Q1465" s="6"/>
      <c r="R1465" s="6"/>
      <c r="S1465" s="6"/>
      <c r="T1465" s="6"/>
      <c r="U1465" s="6"/>
      <c r="V1465" s="6"/>
      <c r="W1465" s="6"/>
      <c r="X1465" s="6"/>
      <c r="Y1465" s="6"/>
      <c r="Z1465" s="38" t="str">
        <f t="array" ref="Z1465">IFERROR(xlookup(C:C,'Follow up.1'!A:A,'Follow up.1'!AF:AF),"-")</f>
        <v>-</v>
      </c>
      <c r="AA1465" s="6"/>
      <c r="AB1465" s="6"/>
      <c r="AC1465" s="6"/>
      <c r="AD1465" s="6"/>
      <c r="AE1465" s="6"/>
      <c r="AF1465" s="6"/>
      <c r="AG1465" s="6"/>
      <c r="AH1465" s="6"/>
      <c r="AI1465" s="6"/>
      <c r="AJ1465" s="6"/>
      <c r="AK1465" s="6"/>
      <c r="AL1465" s="6"/>
      <c r="AM1465" s="6"/>
      <c r="AN1465" s="39" t="str">
        <f t="array" ref="AN1465">IFNA(TEXT(XLOOKUP(C:C,'Follow up.2'!B:B,'Follow up.2'!AF:AF), "mm/yyyy"), "-")</f>
        <v>-</v>
      </c>
      <c r="AO1465" s="6"/>
      <c r="AP1465" s="3"/>
      <c r="AQ1465" s="3"/>
      <c r="AR1465" s="3"/>
      <c r="AS1465" s="3"/>
      <c r="AT1465" s="3"/>
      <c r="AU1465" s="3"/>
      <c r="AV1465" s="3"/>
      <c r="AW1465" s="3"/>
      <c r="AX1465" s="3"/>
      <c r="AY1465" s="3"/>
      <c r="AZ1465" s="3"/>
      <c r="BA1465" s="3"/>
      <c r="BB1465" s="3"/>
      <c r="BC1465" s="3"/>
      <c r="BD1465" s="3"/>
      <c r="BE1465" s="3"/>
      <c r="BF1465" s="3"/>
      <c r="BG1465" s="3"/>
      <c r="BH1465" s="3"/>
      <c r="BI1465" s="3"/>
    </row>
    <row r="1466" ht="12.75" customHeight="1">
      <c r="A1466" s="294"/>
      <c r="B1466" s="294"/>
      <c r="C1466" s="3"/>
      <c r="D1466" s="3"/>
      <c r="E1466" s="3"/>
      <c r="F1466" s="3"/>
      <c r="G1466" s="3"/>
      <c r="H1466" s="193"/>
      <c r="I1466" s="163"/>
      <c r="J1466" s="3"/>
      <c r="K1466" s="5"/>
      <c r="L1466" s="6"/>
      <c r="M1466" s="6"/>
      <c r="N1466" s="232"/>
      <c r="O1466" s="285"/>
      <c r="P1466" s="6"/>
      <c r="Q1466" s="6"/>
      <c r="R1466" s="6"/>
      <c r="S1466" s="6"/>
      <c r="T1466" s="6"/>
      <c r="U1466" s="6"/>
      <c r="V1466" s="6"/>
      <c r="W1466" s="6"/>
      <c r="X1466" s="6"/>
      <c r="Y1466" s="6"/>
      <c r="Z1466" s="38" t="str">
        <f t="array" ref="Z1466">IFERROR(xlookup(C:C,'Follow up.1'!A:A,'Follow up.1'!AF:AF),"-")</f>
        <v>-</v>
      </c>
      <c r="AA1466" s="6"/>
      <c r="AB1466" s="6"/>
      <c r="AC1466" s="6"/>
      <c r="AD1466" s="6"/>
      <c r="AE1466" s="6"/>
      <c r="AF1466" s="6"/>
      <c r="AG1466" s="6"/>
      <c r="AH1466" s="6"/>
      <c r="AI1466" s="6"/>
      <c r="AJ1466" s="6"/>
      <c r="AK1466" s="6"/>
      <c r="AL1466" s="6"/>
      <c r="AM1466" s="6"/>
      <c r="AN1466" s="39" t="str">
        <f t="array" ref="AN1466">IFNA(TEXT(XLOOKUP(C:C,'Follow up.2'!B:B,'Follow up.2'!AF:AF), "mm/yyyy"), "-")</f>
        <v>-</v>
      </c>
      <c r="AO1466" s="6"/>
      <c r="AP1466" s="3"/>
      <c r="AQ1466" s="3"/>
      <c r="AR1466" s="3"/>
      <c r="AS1466" s="3"/>
      <c r="AT1466" s="3"/>
      <c r="AU1466" s="3"/>
      <c r="AV1466" s="3"/>
      <c r="AW1466" s="3"/>
      <c r="AX1466" s="3"/>
      <c r="AY1466" s="3"/>
      <c r="AZ1466" s="3"/>
      <c r="BA1466" s="3"/>
      <c r="BB1466" s="3"/>
      <c r="BC1466" s="3"/>
      <c r="BD1466" s="3"/>
      <c r="BE1466" s="3"/>
      <c r="BF1466" s="3"/>
      <c r="BG1466" s="3"/>
      <c r="BH1466" s="3"/>
      <c r="BI1466" s="3"/>
    </row>
    <row r="1467" ht="12.75" customHeight="1">
      <c r="A1467" s="294"/>
      <c r="B1467" s="294"/>
      <c r="C1467" s="3"/>
      <c r="D1467" s="3"/>
      <c r="E1467" s="3"/>
      <c r="F1467" s="3"/>
      <c r="G1467" s="3"/>
      <c r="H1467" s="193"/>
      <c r="I1467" s="163"/>
      <c r="J1467" s="3"/>
      <c r="K1467" s="5"/>
      <c r="L1467" s="6"/>
      <c r="M1467" s="6"/>
      <c r="N1467" s="232"/>
      <c r="O1467" s="285"/>
      <c r="P1467" s="6"/>
      <c r="Q1467" s="6"/>
      <c r="R1467" s="6"/>
      <c r="S1467" s="6"/>
      <c r="T1467" s="6"/>
      <c r="U1467" s="6"/>
      <c r="V1467" s="6"/>
      <c r="W1467" s="6"/>
      <c r="X1467" s="6"/>
      <c r="Y1467" s="6"/>
      <c r="Z1467" s="38" t="str">
        <f t="array" ref="Z1467">IFERROR(xlookup(C:C,'Follow up.1'!A:A,'Follow up.1'!AF:AF),"-")</f>
        <v>-</v>
      </c>
      <c r="AA1467" s="6"/>
      <c r="AB1467" s="6"/>
      <c r="AC1467" s="6"/>
      <c r="AD1467" s="6"/>
      <c r="AE1467" s="6"/>
      <c r="AF1467" s="6"/>
      <c r="AG1467" s="6"/>
      <c r="AH1467" s="6"/>
      <c r="AI1467" s="6"/>
      <c r="AJ1467" s="6"/>
      <c r="AK1467" s="6"/>
      <c r="AL1467" s="6"/>
      <c r="AM1467" s="6"/>
      <c r="AN1467" s="39" t="str">
        <f t="array" ref="AN1467">IFNA(TEXT(XLOOKUP(C:C,'Follow up.2'!B:B,'Follow up.2'!AF:AF), "mm/yyyy"), "-")</f>
        <v>-</v>
      </c>
      <c r="AO1467" s="6"/>
      <c r="AP1467" s="3"/>
      <c r="AQ1467" s="3"/>
      <c r="AR1467" s="3"/>
      <c r="AS1467" s="3"/>
      <c r="AT1467" s="3"/>
      <c r="AU1467" s="3"/>
      <c r="AV1467" s="3"/>
      <c r="AW1467" s="3"/>
      <c r="AX1467" s="3"/>
      <c r="AY1467" s="3"/>
      <c r="AZ1467" s="3"/>
      <c r="BA1467" s="3"/>
      <c r="BB1467" s="3"/>
      <c r="BC1467" s="3"/>
      <c r="BD1467" s="3"/>
      <c r="BE1467" s="3"/>
      <c r="BF1467" s="3"/>
      <c r="BG1467" s="3"/>
      <c r="BH1467" s="3"/>
      <c r="BI1467" s="3"/>
    </row>
    <row r="1468" ht="12.75" customHeight="1">
      <c r="A1468" s="294"/>
      <c r="B1468" s="294"/>
      <c r="C1468" s="3"/>
      <c r="D1468" s="3"/>
      <c r="E1468" s="3"/>
      <c r="F1468" s="3"/>
      <c r="G1468" s="3"/>
      <c r="H1468" s="193"/>
      <c r="I1468" s="163"/>
      <c r="J1468" s="3"/>
      <c r="K1468" s="5"/>
      <c r="L1468" s="6"/>
      <c r="M1468" s="6"/>
      <c r="N1468" s="232"/>
      <c r="O1468" s="285"/>
      <c r="P1468" s="6"/>
      <c r="Q1468" s="6"/>
      <c r="R1468" s="6"/>
      <c r="S1468" s="6"/>
      <c r="T1468" s="6"/>
      <c r="U1468" s="6"/>
      <c r="V1468" s="6"/>
      <c r="W1468" s="6"/>
      <c r="X1468" s="6"/>
      <c r="Y1468" s="6"/>
      <c r="Z1468" s="38" t="str">
        <f t="array" ref="Z1468">IFERROR(xlookup(C:C,'Follow up.1'!A:A,'Follow up.1'!AF:AF),"-")</f>
        <v>-</v>
      </c>
      <c r="AA1468" s="6"/>
      <c r="AB1468" s="6"/>
      <c r="AC1468" s="6"/>
      <c r="AD1468" s="6"/>
      <c r="AE1468" s="6"/>
      <c r="AF1468" s="6"/>
      <c r="AG1468" s="6"/>
      <c r="AH1468" s="6"/>
      <c r="AI1468" s="6"/>
      <c r="AJ1468" s="6"/>
      <c r="AK1468" s="6"/>
      <c r="AL1468" s="6"/>
      <c r="AM1468" s="6"/>
      <c r="AN1468" s="39" t="str">
        <f t="array" ref="AN1468">IFNA(TEXT(XLOOKUP(C:C,'Follow up.2'!B:B,'Follow up.2'!AF:AF), "mm/yyyy"), "-")</f>
        <v>-</v>
      </c>
      <c r="AO1468" s="6"/>
      <c r="AP1468" s="3"/>
      <c r="AQ1468" s="3"/>
      <c r="AR1468" s="3"/>
      <c r="AS1468" s="3"/>
      <c r="AT1468" s="3"/>
      <c r="AU1468" s="3"/>
      <c r="AV1468" s="3"/>
      <c r="AW1468" s="3"/>
      <c r="AX1468" s="3"/>
      <c r="AY1468" s="3"/>
      <c r="AZ1468" s="3"/>
      <c r="BA1468" s="3"/>
      <c r="BB1468" s="3"/>
      <c r="BC1468" s="3"/>
      <c r="BD1468" s="3"/>
      <c r="BE1468" s="3"/>
      <c r="BF1468" s="3"/>
      <c r="BG1468" s="3"/>
      <c r="BH1468" s="3"/>
      <c r="BI1468" s="3"/>
    </row>
    <row r="1469" ht="12.75" customHeight="1">
      <c r="A1469" s="294"/>
      <c r="B1469" s="294"/>
      <c r="C1469" s="3"/>
      <c r="D1469" s="3"/>
      <c r="E1469" s="3"/>
      <c r="F1469" s="3"/>
      <c r="G1469" s="3"/>
      <c r="H1469" s="193"/>
      <c r="I1469" s="163"/>
      <c r="J1469" s="3"/>
      <c r="K1469" s="5"/>
      <c r="L1469" s="6"/>
      <c r="M1469" s="6"/>
      <c r="N1469" s="232"/>
      <c r="O1469" s="285"/>
      <c r="P1469" s="6"/>
      <c r="Q1469" s="6"/>
      <c r="R1469" s="6"/>
      <c r="S1469" s="6"/>
      <c r="T1469" s="6"/>
      <c r="U1469" s="6"/>
      <c r="V1469" s="6"/>
      <c r="W1469" s="6"/>
      <c r="X1469" s="6"/>
      <c r="Y1469" s="6"/>
      <c r="Z1469" s="38" t="str">
        <f t="array" ref="Z1469">IFERROR(xlookup(C:C,'Follow up.1'!A:A,'Follow up.1'!AF:AF),"-")</f>
        <v>-</v>
      </c>
      <c r="AA1469" s="6"/>
      <c r="AB1469" s="6"/>
      <c r="AC1469" s="6"/>
      <c r="AD1469" s="6"/>
      <c r="AE1469" s="6"/>
      <c r="AF1469" s="6"/>
      <c r="AG1469" s="6"/>
      <c r="AH1469" s="6"/>
      <c r="AI1469" s="6"/>
      <c r="AJ1469" s="6"/>
      <c r="AK1469" s="6"/>
      <c r="AL1469" s="6"/>
      <c r="AM1469" s="6"/>
      <c r="AN1469" s="39" t="str">
        <f t="array" ref="AN1469">IFNA(TEXT(XLOOKUP(C:C,'Follow up.2'!B:B,'Follow up.2'!AF:AF), "mm/yyyy"), "-")</f>
        <v>-</v>
      </c>
      <c r="AO1469" s="6"/>
      <c r="AP1469" s="3"/>
      <c r="AQ1469" s="3"/>
      <c r="AR1469" s="3"/>
      <c r="AS1469" s="3"/>
      <c r="AT1469" s="3"/>
      <c r="AU1469" s="3"/>
      <c r="AV1469" s="3"/>
      <c r="AW1469" s="3"/>
      <c r="AX1469" s="3"/>
      <c r="AY1469" s="3"/>
      <c r="AZ1469" s="3"/>
      <c r="BA1469" s="3"/>
      <c r="BB1469" s="3"/>
      <c r="BC1469" s="3"/>
      <c r="BD1469" s="3"/>
      <c r="BE1469" s="3"/>
      <c r="BF1469" s="3"/>
      <c r="BG1469" s="3"/>
      <c r="BH1469" s="3"/>
      <c r="BI1469" s="3"/>
    </row>
    <row r="1470" ht="12.75" customHeight="1">
      <c r="A1470" s="294"/>
      <c r="B1470" s="294"/>
      <c r="C1470" s="3"/>
      <c r="D1470" s="3"/>
      <c r="E1470" s="3"/>
      <c r="F1470" s="3"/>
      <c r="G1470" s="3"/>
      <c r="H1470" s="193"/>
      <c r="I1470" s="163"/>
      <c r="J1470" s="3"/>
      <c r="K1470" s="5"/>
      <c r="L1470" s="6"/>
      <c r="M1470" s="6"/>
      <c r="N1470" s="232"/>
      <c r="O1470" s="285"/>
      <c r="P1470" s="6"/>
      <c r="Q1470" s="6"/>
      <c r="R1470" s="6"/>
      <c r="S1470" s="6"/>
      <c r="T1470" s="6"/>
      <c r="U1470" s="6"/>
      <c r="V1470" s="6"/>
      <c r="W1470" s="6"/>
      <c r="X1470" s="6"/>
      <c r="Y1470" s="6"/>
      <c r="Z1470" s="38" t="str">
        <f t="array" ref="Z1470">IFERROR(xlookup(C:C,'Follow up.1'!A:A,'Follow up.1'!AF:AF),"-")</f>
        <v>-</v>
      </c>
      <c r="AA1470" s="6"/>
      <c r="AB1470" s="6"/>
      <c r="AC1470" s="6"/>
      <c r="AD1470" s="6"/>
      <c r="AE1470" s="6"/>
      <c r="AF1470" s="6"/>
      <c r="AG1470" s="6"/>
      <c r="AH1470" s="6"/>
      <c r="AI1470" s="6"/>
      <c r="AJ1470" s="6"/>
      <c r="AK1470" s="6"/>
      <c r="AL1470" s="6"/>
      <c r="AM1470" s="6"/>
      <c r="AN1470" s="39" t="str">
        <f t="array" ref="AN1470">IFNA(TEXT(XLOOKUP(C:C,'Follow up.2'!B:B,'Follow up.2'!AF:AF), "mm/yyyy"), "-")</f>
        <v>-</v>
      </c>
      <c r="AO1470" s="6"/>
      <c r="AP1470" s="3"/>
      <c r="AQ1470" s="3"/>
      <c r="AR1470" s="3"/>
      <c r="AS1470" s="3"/>
      <c r="AT1470" s="3"/>
      <c r="AU1470" s="3"/>
      <c r="AV1470" s="3"/>
      <c r="AW1470" s="3"/>
      <c r="AX1470" s="3"/>
      <c r="AY1470" s="3"/>
      <c r="AZ1470" s="3"/>
      <c r="BA1470" s="3"/>
      <c r="BB1470" s="3"/>
      <c r="BC1470" s="3"/>
      <c r="BD1470" s="3"/>
      <c r="BE1470" s="3"/>
      <c r="BF1470" s="3"/>
      <c r="BG1470" s="3"/>
      <c r="BH1470" s="3"/>
      <c r="BI1470" s="3"/>
    </row>
    <row r="1471" ht="12.75" customHeight="1">
      <c r="A1471" s="294"/>
      <c r="B1471" s="294"/>
      <c r="C1471" s="3"/>
      <c r="D1471" s="3"/>
      <c r="E1471" s="3"/>
      <c r="F1471" s="3"/>
      <c r="G1471" s="3"/>
      <c r="H1471" s="193"/>
      <c r="I1471" s="163"/>
      <c r="J1471" s="3"/>
      <c r="K1471" s="5"/>
      <c r="L1471" s="6"/>
      <c r="M1471" s="6"/>
      <c r="N1471" s="232"/>
      <c r="O1471" s="285"/>
      <c r="P1471" s="6"/>
      <c r="Q1471" s="6"/>
      <c r="R1471" s="6"/>
      <c r="S1471" s="6"/>
      <c r="T1471" s="6"/>
      <c r="U1471" s="6"/>
      <c r="V1471" s="6"/>
      <c r="W1471" s="6"/>
      <c r="X1471" s="6"/>
      <c r="Y1471" s="6"/>
      <c r="Z1471" s="38" t="str">
        <f t="array" ref="Z1471">IFERROR(xlookup(C:C,'Follow up.1'!A:A,'Follow up.1'!AF:AF),"-")</f>
        <v>-</v>
      </c>
      <c r="AA1471" s="6"/>
      <c r="AB1471" s="6"/>
      <c r="AC1471" s="6"/>
      <c r="AD1471" s="6"/>
      <c r="AE1471" s="6"/>
      <c r="AF1471" s="6"/>
      <c r="AG1471" s="6"/>
      <c r="AH1471" s="6"/>
      <c r="AI1471" s="6"/>
      <c r="AJ1471" s="6"/>
      <c r="AK1471" s="6"/>
      <c r="AL1471" s="6"/>
      <c r="AM1471" s="6"/>
      <c r="AN1471" s="39" t="str">
        <f t="array" ref="AN1471">IFNA(TEXT(XLOOKUP(C:C,'Follow up.2'!B:B,'Follow up.2'!AF:AF), "mm/yyyy"), "-")</f>
        <v>-</v>
      </c>
      <c r="AO1471" s="6"/>
      <c r="AP1471" s="3"/>
      <c r="AQ1471" s="3"/>
      <c r="AR1471" s="3"/>
      <c r="AS1471" s="3"/>
      <c r="AT1471" s="3"/>
      <c r="AU1471" s="3"/>
      <c r="AV1471" s="3"/>
      <c r="AW1471" s="3"/>
      <c r="AX1471" s="3"/>
      <c r="AY1471" s="3"/>
      <c r="AZ1471" s="3"/>
      <c r="BA1471" s="3"/>
      <c r="BB1471" s="3"/>
      <c r="BC1471" s="3"/>
      <c r="BD1471" s="3"/>
      <c r="BE1471" s="3"/>
      <c r="BF1471" s="3"/>
      <c r="BG1471" s="3"/>
      <c r="BH1471" s="3"/>
      <c r="BI1471" s="3"/>
    </row>
    <row r="1472" ht="12.75" customHeight="1">
      <c r="A1472" s="294"/>
      <c r="B1472" s="294"/>
      <c r="C1472" s="3"/>
      <c r="D1472" s="3"/>
      <c r="E1472" s="3"/>
      <c r="F1472" s="3"/>
      <c r="G1472" s="3"/>
      <c r="H1472" s="193"/>
      <c r="I1472" s="163"/>
      <c r="J1472" s="3"/>
      <c r="K1472" s="5"/>
      <c r="L1472" s="6"/>
      <c r="M1472" s="6"/>
      <c r="N1472" s="232"/>
      <c r="O1472" s="285"/>
      <c r="P1472" s="6"/>
      <c r="Q1472" s="6"/>
      <c r="R1472" s="6"/>
      <c r="S1472" s="6"/>
      <c r="T1472" s="6"/>
      <c r="U1472" s="6"/>
      <c r="V1472" s="6"/>
      <c r="W1472" s="6"/>
      <c r="X1472" s="6"/>
      <c r="Y1472" s="6"/>
      <c r="Z1472" s="38" t="str">
        <f t="array" ref="Z1472">IFERROR(xlookup(C:C,'Follow up.1'!A:A,'Follow up.1'!AF:AF),"-")</f>
        <v>-</v>
      </c>
      <c r="AA1472" s="6"/>
      <c r="AB1472" s="6"/>
      <c r="AC1472" s="6"/>
      <c r="AD1472" s="6"/>
      <c r="AE1472" s="6"/>
      <c r="AF1472" s="6"/>
      <c r="AG1472" s="6"/>
      <c r="AH1472" s="6"/>
      <c r="AI1472" s="6"/>
      <c r="AJ1472" s="6"/>
      <c r="AK1472" s="6"/>
      <c r="AL1472" s="6"/>
      <c r="AM1472" s="6"/>
      <c r="AN1472" s="39" t="str">
        <f t="array" ref="AN1472">IFNA(TEXT(XLOOKUP(C:C,'Follow up.2'!B:B,'Follow up.2'!AF:AF), "mm/yyyy"), "-")</f>
        <v>-</v>
      </c>
      <c r="AO1472" s="6"/>
      <c r="AP1472" s="3"/>
      <c r="AQ1472" s="3"/>
      <c r="AR1472" s="3"/>
      <c r="AS1472" s="3"/>
      <c r="AT1472" s="3"/>
      <c r="AU1472" s="3"/>
      <c r="AV1472" s="3"/>
      <c r="AW1472" s="3"/>
      <c r="AX1472" s="3"/>
      <c r="AY1472" s="3"/>
      <c r="AZ1472" s="3"/>
      <c r="BA1472" s="3"/>
      <c r="BB1472" s="3"/>
      <c r="BC1472" s="3"/>
      <c r="BD1472" s="3"/>
      <c r="BE1472" s="3"/>
      <c r="BF1472" s="3"/>
      <c r="BG1472" s="3"/>
      <c r="BH1472" s="3"/>
      <c r="BI1472" s="3"/>
    </row>
    <row r="1473" ht="12.75" customHeight="1">
      <c r="A1473" s="294"/>
      <c r="B1473" s="294"/>
      <c r="C1473" s="3"/>
      <c r="D1473" s="3"/>
      <c r="E1473" s="3"/>
      <c r="F1473" s="3"/>
      <c r="G1473" s="3"/>
      <c r="H1473" s="193"/>
      <c r="I1473" s="163"/>
      <c r="J1473" s="3"/>
      <c r="K1473" s="5"/>
      <c r="L1473" s="6"/>
      <c r="M1473" s="6"/>
      <c r="N1473" s="232"/>
      <c r="O1473" s="285"/>
      <c r="P1473" s="6"/>
      <c r="Q1473" s="6"/>
      <c r="R1473" s="6"/>
      <c r="S1473" s="6"/>
      <c r="T1473" s="6"/>
      <c r="U1473" s="6"/>
      <c r="V1473" s="6"/>
      <c r="W1473" s="6"/>
      <c r="X1473" s="6"/>
      <c r="Y1473" s="6"/>
      <c r="Z1473" s="38" t="str">
        <f t="array" ref="Z1473">IFERROR(xlookup(C:C,'Follow up.1'!A:A,'Follow up.1'!AF:AF),"-")</f>
        <v>-</v>
      </c>
      <c r="AA1473" s="6"/>
      <c r="AB1473" s="6"/>
      <c r="AC1473" s="6"/>
      <c r="AD1473" s="6"/>
      <c r="AE1473" s="6"/>
      <c r="AF1473" s="6"/>
      <c r="AG1473" s="6"/>
      <c r="AH1473" s="6"/>
      <c r="AI1473" s="6"/>
      <c r="AJ1473" s="6"/>
      <c r="AK1473" s="6"/>
      <c r="AL1473" s="6"/>
      <c r="AM1473" s="6"/>
      <c r="AN1473" s="39" t="str">
        <f t="array" ref="AN1473">IFNA(TEXT(XLOOKUP(C:C,'Follow up.2'!B:B,'Follow up.2'!AF:AF), "mm/yyyy"), "-")</f>
        <v>-</v>
      </c>
      <c r="AO1473" s="6"/>
      <c r="AP1473" s="3"/>
      <c r="AQ1473" s="3"/>
      <c r="AR1473" s="3"/>
      <c r="AS1473" s="3"/>
      <c r="AT1473" s="3"/>
      <c r="AU1473" s="3"/>
      <c r="AV1473" s="3"/>
      <c r="AW1473" s="3"/>
      <c r="AX1473" s="3"/>
      <c r="AY1473" s="3"/>
      <c r="AZ1473" s="3"/>
      <c r="BA1473" s="3"/>
      <c r="BB1473" s="3"/>
      <c r="BC1473" s="3"/>
      <c r="BD1473" s="3"/>
      <c r="BE1473" s="3"/>
      <c r="BF1473" s="3"/>
      <c r="BG1473" s="3"/>
      <c r="BH1473" s="3"/>
      <c r="BI1473" s="3"/>
    </row>
    <row r="1474" ht="12.75" customHeight="1">
      <c r="A1474" s="294"/>
      <c r="B1474" s="294"/>
      <c r="C1474" s="3"/>
      <c r="D1474" s="3"/>
      <c r="E1474" s="3"/>
      <c r="F1474" s="3"/>
      <c r="G1474" s="3"/>
      <c r="H1474" s="193"/>
      <c r="I1474" s="163"/>
      <c r="J1474" s="3"/>
      <c r="K1474" s="5"/>
      <c r="L1474" s="6"/>
      <c r="M1474" s="6"/>
      <c r="N1474" s="232"/>
      <c r="O1474" s="285"/>
      <c r="P1474" s="6"/>
      <c r="Q1474" s="6"/>
      <c r="R1474" s="6"/>
      <c r="S1474" s="6"/>
      <c r="T1474" s="6"/>
      <c r="U1474" s="6"/>
      <c r="V1474" s="6"/>
      <c r="W1474" s="6"/>
      <c r="X1474" s="6"/>
      <c r="Y1474" s="6"/>
      <c r="Z1474" s="38" t="str">
        <f t="array" ref="Z1474">IFERROR(xlookup(C:C,'Follow up.1'!A:A,'Follow up.1'!AF:AF),"-")</f>
        <v>-</v>
      </c>
      <c r="AA1474" s="6"/>
      <c r="AB1474" s="6"/>
      <c r="AC1474" s="6"/>
      <c r="AD1474" s="6"/>
      <c r="AE1474" s="6"/>
      <c r="AF1474" s="6"/>
      <c r="AG1474" s="6"/>
      <c r="AH1474" s="6"/>
      <c r="AI1474" s="6"/>
      <c r="AJ1474" s="6"/>
      <c r="AK1474" s="6"/>
      <c r="AL1474" s="6"/>
      <c r="AM1474" s="6"/>
      <c r="AN1474" s="39" t="str">
        <f t="array" ref="AN1474">IFNA(TEXT(XLOOKUP(C:C,'Follow up.2'!B:B,'Follow up.2'!AF:AF), "mm/yyyy"), "-")</f>
        <v>-</v>
      </c>
      <c r="AO1474" s="6"/>
      <c r="AP1474" s="3"/>
      <c r="AQ1474" s="3"/>
      <c r="AR1474" s="3"/>
      <c r="AS1474" s="3"/>
      <c r="AT1474" s="3"/>
      <c r="AU1474" s="3"/>
      <c r="AV1474" s="3"/>
      <c r="AW1474" s="3"/>
      <c r="AX1474" s="3"/>
      <c r="AY1474" s="3"/>
      <c r="AZ1474" s="3"/>
      <c r="BA1474" s="3"/>
      <c r="BB1474" s="3"/>
      <c r="BC1474" s="3"/>
      <c r="BD1474" s="3"/>
      <c r="BE1474" s="3"/>
      <c r="BF1474" s="3"/>
      <c r="BG1474" s="3"/>
      <c r="BH1474" s="3"/>
      <c r="BI1474" s="3"/>
    </row>
    <row r="1475" ht="12.75" customHeight="1">
      <c r="A1475" s="294"/>
      <c r="B1475" s="294"/>
      <c r="C1475" s="3"/>
      <c r="D1475" s="3"/>
      <c r="E1475" s="3"/>
      <c r="F1475" s="3"/>
      <c r="G1475" s="3"/>
      <c r="H1475" s="193"/>
      <c r="I1475" s="163"/>
      <c r="J1475" s="3"/>
      <c r="K1475" s="5"/>
      <c r="L1475" s="6"/>
      <c r="M1475" s="6"/>
      <c r="N1475" s="232"/>
      <c r="O1475" s="285"/>
      <c r="P1475" s="6"/>
      <c r="Q1475" s="6"/>
      <c r="R1475" s="6"/>
      <c r="S1475" s="6"/>
      <c r="T1475" s="6"/>
      <c r="U1475" s="6"/>
      <c r="V1475" s="6"/>
      <c r="W1475" s="6"/>
      <c r="X1475" s="6"/>
      <c r="Y1475" s="6"/>
      <c r="Z1475" s="38" t="str">
        <f t="array" ref="Z1475">IFERROR(xlookup(C:C,'Follow up.1'!A:A,'Follow up.1'!AF:AF),"-")</f>
        <v>-</v>
      </c>
      <c r="AA1475" s="6"/>
      <c r="AB1475" s="6"/>
      <c r="AC1475" s="6"/>
      <c r="AD1475" s="6"/>
      <c r="AE1475" s="6"/>
      <c r="AF1475" s="6"/>
      <c r="AG1475" s="6"/>
      <c r="AH1475" s="6"/>
      <c r="AI1475" s="6"/>
      <c r="AJ1475" s="6"/>
      <c r="AK1475" s="6"/>
      <c r="AL1475" s="6"/>
      <c r="AM1475" s="6"/>
      <c r="AN1475" s="39" t="str">
        <f t="array" ref="AN1475">IFNA(TEXT(XLOOKUP(C:C,'Follow up.2'!B:B,'Follow up.2'!AF:AF), "mm/yyyy"), "-")</f>
        <v>-</v>
      </c>
      <c r="AO1475" s="6"/>
      <c r="AP1475" s="3"/>
      <c r="AQ1475" s="3"/>
      <c r="AR1475" s="3"/>
      <c r="AS1475" s="3"/>
      <c r="AT1475" s="3"/>
      <c r="AU1475" s="3"/>
      <c r="AV1475" s="3"/>
      <c r="AW1475" s="3"/>
      <c r="AX1475" s="3"/>
      <c r="AY1475" s="3"/>
      <c r="AZ1475" s="3"/>
      <c r="BA1475" s="3"/>
      <c r="BB1475" s="3"/>
      <c r="BC1475" s="3"/>
      <c r="BD1475" s="3"/>
      <c r="BE1475" s="3"/>
      <c r="BF1475" s="3"/>
      <c r="BG1475" s="3"/>
      <c r="BH1475" s="3"/>
      <c r="BI1475" s="3"/>
    </row>
    <row r="1476" ht="12.75" customHeight="1">
      <c r="A1476" s="294"/>
      <c r="B1476" s="294"/>
      <c r="C1476" s="3"/>
      <c r="D1476" s="3"/>
      <c r="E1476" s="3"/>
      <c r="F1476" s="3"/>
      <c r="G1476" s="3"/>
      <c r="H1476" s="193"/>
      <c r="I1476" s="163"/>
      <c r="J1476" s="3"/>
      <c r="K1476" s="5"/>
      <c r="L1476" s="6"/>
      <c r="M1476" s="6"/>
      <c r="N1476" s="232"/>
      <c r="O1476" s="285"/>
      <c r="P1476" s="6"/>
      <c r="Q1476" s="6"/>
      <c r="R1476" s="6"/>
      <c r="S1476" s="6"/>
      <c r="T1476" s="6"/>
      <c r="U1476" s="6"/>
      <c r="V1476" s="6"/>
      <c r="W1476" s="6"/>
      <c r="X1476" s="6"/>
      <c r="Y1476" s="6"/>
      <c r="Z1476" s="38" t="str">
        <f t="array" ref="Z1476">IFERROR(xlookup(C:C,'Follow up.1'!A:A,'Follow up.1'!AF:AF),"-")</f>
        <v>-</v>
      </c>
      <c r="AA1476" s="6"/>
      <c r="AB1476" s="6"/>
      <c r="AC1476" s="6"/>
      <c r="AD1476" s="6"/>
      <c r="AE1476" s="6"/>
      <c r="AF1476" s="6"/>
      <c r="AG1476" s="6"/>
      <c r="AH1476" s="6"/>
      <c r="AI1476" s="6"/>
      <c r="AJ1476" s="6"/>
      <c r="AK1476" s="6"/>
      <c r="AL1476" s="6"/>
      <c r="AM1476" s="6"/>
      <c r="AN1476" s="39" t="str">
        <f t="array" ref="AN1476">IFNA(TEXT(XLOOKUP(C:C,'Follow up.2'!B:B,'Follow up.2'!AF:AF), "mm/yyyy"), "-")</f>
        <v>-</v>
      </c>
      <c r="AO1476" s="6"/>
      <c r="AP1476" s="3"/>
      <c r="AQ1476" s="3"/>
      <c r="AR1476" s="3"/>
      <c r="AS1476" s="3"/>
      <c r="AT1476" s="3"/>
      <c r="AU1476" s="3"/>
      <c r="AV1476" s="3"/>
      <c r="AW1476" s="3"/>
      <c r="AX1476" s="3"/>
      <c r="AY1476" s="3"/>
      <c r="AZ1476" s="3"/>
      <c r="BA1476" s="3"/>
      <c r="BB1476" s="3"/>
      <c r="BC1476" s="3"/>
      <c r="BD1476" s="3"/>
      <c r="BE1476" s="3"/>
      <c r="BF1476" s="3"/>
      <c r="BG1476" s="3"/>
      <c r="BH1476" s="3"/>
      <c r="BI1476" s="3"/>
    </row>
    <row r="1477" ht="12.75" customHeight="1">
      <c r="A1477" s="294"/>
      <c r="B1477" s="294"/>
      <c r="C1477" s="3"/>
      <c r="D1477" s="3"/>
      <c r="E1477" s="3"/>
      <c r="F1477" s="3"/>
      <c r="G1477" s="3"/>
      <c r="H1477" s="193"/>
      <c r="I1477" s="163"/>
      <c r="J1477" s="3"/>
      <c r="K1477" s="5"/>
      <c r="L1477" s="6"/>
      <c r="M1477" s="6"/>
      <c r="N1477" s="232"/>
      <c r="O1477" s="285"/>
      <c r="P1477" s="6"/>
      <c r="Q1477" s="6"/>
      <c r="R1477" s="6"/>
      <c r="S1477" s="6"/>
      <c r="T1477" s="6"/>
      <c r="U1477" s="6"/>
      <c r="V1477" s="6"/>
      <c r="W1477" s="6"/>
      <c r="X1477" s="6"/>
      <c r="Y1477" s="6"/>
      <c r="Z1477" s="38" t="str">
        <f t="array" ref="Z1477">IFERROR(xlookup(C:C,'Follow up.1'!A:A,'Follow up.1'!AF:AF),"-")</f>
        <v>-</v>
      </c>
      <c r="AA1477" s="6"/>
      <c r="AB1477" s="6"/>
      <c r="AC1477" s="6"/>
      <c r="AD1477" s="6"/>
      <c r="AE1477" s="6"/>
      <c r="AF1477" s="6"/>
      <c r="AG1477" s="6"/>
      <c r="AH1477" s="6"/>
      <c r="AI1477" s="6"/>
      <c r="AJ1477" s="6"/>
      <c r="AK1477" s="6"/>
      <c r="AL1477" s="6"/>
      <c r="AM1477" s="6"/>
      <c r="AN1477" s="39" t="str">
        <f t="array" ref="AN1477">IFNA(TEXT(XLOOKUP(C:C,'Follow up.2'!B:B,'Follow up.2'!AF:AF), "mm/yyyy"), "-")</f>
        <v>-</v>
      </c>
      <c r="AO1477" s="6"/>
      <c r="AP1477" s="3"/>
      <c r="AQ1477" s="3"/>
      <c r="AR1477" s="3"/>
      <c r="AS1477" s="3"/>
      <c r="AT1477" s="3"/>
      <c r="AU1477" s="3"/>
      <c r="AV1477" s="3"/>
      <c r="AW1477" s="3"/>
      <c r="AX1477" s="3"/>
      <c r="AY1477" s="3"/>
      <c r="AZ1477" s="3"/>
      <c r="BA1477" s="3"/>
      <c r="BB1477" s="3"/>
      <c r="BC1477" s="3"/>
      <c r="BD1477" s="3"/>
      <c r="BE1477" s="3"/>
      <c r="BF1477" s="3"/>
      <c r="BG1477" s="3"/>
      <c r="BH1477" s="3"/>
      <c r="BI1477" s="3"/>
    </row>
    <row r="1478" ht="12.75" customHeight="1">
      <c r="A1478" s="294"/>
      <c r="B1478" s="294"/>
      <c r="C1478" s="3"/>
      <c r="D1478" s="3"/>
      <c r="E1478" s="3"/>
      <c r="F1478" s="3"/>
      <c r="G1478" s="3"/>
      <c r="H1478" s="193"/>
      <c r="I1478" s="163"/>
      <c r="J1478" s="3"/>
      <c r="K1478" s="5"/>
      <c r="L1478" s="6"/>
      <c r="M1478" s="6"/>
      <c r="N1478" s="232"/>
      <c r="O1478" s="285"/>
      <c r="P1478" s="6"/>
      <c r="Q1478" s="6"/>
      <c r="R1478" s="6"/>
      <c r="S1478" s="6"/>
      <c r="T1478" s="6"/>
      <c r="U1478" s="6"/>
      <c r="V1478" s="6"/>
      <c r="W1478" s="6"/>
      <c r="X1478" s="6"/>
      <c r="Y1478" s="6"/>
      <c r="Z1478" s="38" t="str">
        <f t="array" ref="Z1478">IFERROR(xlookup(C:C,'Follow up.1'!A:A,'Follow up.1'!AF:AF),"-")</f>
        <v>-</v>
      </c>
      <c r="AA1478" s="6"/>
      <c r="AB1478" s="6"/>
      <c r="AC1478" s="6"/>
      <c r="AD1478" s="6"/>
      <c r="AE1478" s="6"/>
      <c r="AF1478" s="6"/>
      <c r="AG1478" s="6"/>
      <c r="AH1478" s="6"/>
      <c r="AI1478" s="6"/>
      <c r="AJ1478" s="6"/>
      <c r="AK1478" s="6"/>
      <c r="AL1478" s="6"/>
      <c r="AM1478" s="6"/>
      <c r="AN1478" s="39" t="str">
        <f t="array" ref="AN1478">IFNA(TEXT(XLOOKUP(C:C,'Follow up.2'!B:B,'Follow up.2'!AF:AF), "mm/yyyy"), "-")</f>
        <v>-</v>
      </c>
      <c r="AO1478" s="6"/>
      <c r="AP1478" s="3"/>
      <c r="AQ1478" s="3"/>
      <c r="AR1478" s="3"/>
      <c r="AS1478" s="3"/>
      <c r="AT1478" s="3"/>
      <c r="AU1478" s="3"/>
      <c r="AV1478" s="3"/>
      <c r="AW1478" s="3"/>
      <c r="AX1478" s="3"/>
      <c r="AY1478" s="3"/>
      <c r="AZ1478" s="3"/>
      <c r="BA1478" s="3"/>
      <c r="BB1478" s="3"/>
      <c r="BC1478" s="3"/>
      <c r="BD1478" s="3"/>
      <c r="BE1478" s="3"/>
      <c r="BF1478" s="3"/>
      <c r="BG1478" s="3"/>
      <c r="BH1478" s="3"/>
      <c r="BI1478" s="3"/>
    </row>
    <row r="1479" ht="12.75" customHeight="1">
      <c r="A1479" s="294"/>
      <c r="B1479" s="294"/>
      <c r="C1479" s="3"/>
      <c r="D1479" s="3"/>
      <c r="E1479" s="3"/>
      <c r="F1479" s="3"/>
      <c r="G1479" s="3"/>
      <c r="H1479" s="193"/>
      <c r="I1479" s="163"/>
      <c r="J1479" s="3"/>
      <c r="K1479" s="5"/>
      <c r="L1479" s="6"/>
      <c r="M1479" s="6"/>
      <c r="N1479" s="232"/>
      <c r="O1479" s="285"/>
      <c r="P1479" s="6"/>
      <c r="Q1479" s="6"/>
      <c r="R1479" s="6"/>
      <c r="S1479" s="6"/>
      <c r="T1479" s="6"/>
      <c r="U1479" s="6"/>
      <c r="V1479" s="6"/>
      <c r="W1479" s="6"/>
      <c r="X1479" s="6"/>
      <c r="Y1479" s="6"/>
      <c r="Z1479" s="38" t="str">
        <f t="array" ref="Z1479">IFERROR(xlookup(C:C,'Follow up.1'!A:A,'Follow up.1'!AF:AF),"-")</f>
        <v>-</v>
      </c>
      <c r="AA1479" s="6"/>
      <c r="AB1479" s="6"/>
      <c r="AC1479" s="6"/>
      <c r="AD1479" s="6"/>
      <c r="AE1479" s="6"/>
      <c r="AF1479" s="6"/>
      <c r="AG1479" s="6"/>
      <c r="AH1479" s="6"/>
      <c r="AI1479" s="6"/>
      <c r="AJ1479" s="6"/>
      <c r="AK1479" s="6"/>
      <c r="AL1479" s="6"/>
      <c r="AM1479" s="6"/>
      <c r="AN1479" s="39" t="str">
        <f t="array" ref="AN1479">IFNA(TEXT(XLOOKUP(C:C,'Follow up.2'!B:B,'Follow up.2'!AF:AF), "mm/yyyy"), "-")</f>
        <v>-</v>
      </c>
      <c r="AO1479" s="6"/>
      <c r="AP1479" s="3"/>
      <c r="AQ1479" s="3"/>
      <c r="AR1479" s="3"/>
      <c r="AS1479" s="3"/>
      <c r="AT1479" s="3"/>
      <c r="AU1479" s="3"/>
      <c r="AV1479" s="3"/>
      <c r="AW1479" s="3"/>
      <c r="AX1479" s="3"/>
      <c r="AY1479" s="3"/>
      <c r="AZ1479" s="3"/>
      <c r="BA1479" s="3"/>
      <c r="BB1479" s="3"/>
      <c r="BC1479" s="3"/>
      <c r="BD1479" s="3"/>
      <c r="BE1479" s="3"/>
      <c r="BF1479" s="3"/>
      <c r="BG1479" s="3"/>
      <c r="BH1479" s="3"/>
      <c r="BI1479" s="3"/>
    </row>
    <row r="1480" ht="12.75" customHeight="1">
      <c r="A1480" s="294"/>
      <c r="B1480" s="294"/>
      <c r="C1480" s="3"/>
      <c r="D1480" s="3"/>
      <c r="E1480" s="3"/>
      <c r="F1480" s="3"/>
      <c r="G1480" s="3"/>
      <c r="H1480" s="193"/>
      <c r="I1480" s="163"/>
      <c r="J1480" s="3"/>
      <c r="K1480" s="5"/>
      <c r="L1480" s="6"/>
      <c r="M1480" s="6"/>
      <c r="N1480" s="232"/>
      <c r="O1480" s="285"/>
      <c r="P1480" s="6"/>
      <c r="Q1480" s="6"/>
      <c r="R1480" s="6"/>
      <c r="S1480" s="6"/>
      <c r="T1480" s="6"/>
      <c r="U1480" s="6"/>
      <c r="V1480" s="6"/>
      <c r="W1480" s="6"/>
      <c r="X1480" s="6"/>
      <c r="Y1480" s="6"/>
      <c r="Z1480" s="38" t="str">
        <f t="array" ref="Z1480">IFERROR(xlookup(C:C,'Follow up.1'!A:A,'Follow up.1'!AF:AF),"-")</f>
        <v>-</v>
      </c>
      <c r="AA1480" s="6"/>
      <c r="AB1480" s="6"/>
      <c r="AC1480" s="6"/>
      <c r="AD1480" s="6"/>
      <c r="AE1480" s="6"/>
      <c r="AF1480" s="6"/>
      <c r="AG1480" s="6"/>
      <c r="AH1480" s="6"/>
      <c r="AI1480" s="6"/>
      <c r="AJ1480" s="6"/>
      <c r="AK1480" s="6"/>
      <c r="AL1480" s="6"/>
      <c r="AM1480" s="6"/>
      <c r="AN1480" s="39" t="str">
        <f t="array" ref="AN1480">IFNA(TEXT(XLOOKUP(C:C,'Follow up.2'!B:B,'Follow up.2'!AF:AF), "mm/yyyy"), "-")</f>
        <v>-</v>
      </c>
      <c r="AO1480" s="6"/>
      <c r="AP1480" s="3"/>
      <c r="AQ1480" s="3"/>
      <c r="AR1480" s="3"/>
      <c r="AS1480" s="3"/>
      <c r="AT1480" s="3"/>
      <c r="AU1480" s="3"/>
      <c r="AV1480" s="3"/>
      <c r="AW1480" s="3"/>
      <c r="AX1480" s="3"/>
      <c r="AY1480" s="3"/>
      <c r="AZ1480" s="3"/>
      <c r="BA1480" s="3"/>
      <c r="BB1480" s="3"/>
      <c r="BC1480" s="3"/>
      <c r="BD1480" s="3"/>
      <c r="BE1480" s="3"/>
      <c r="BF1480" s="3"/>
      <c r="BG1480" s="3"/>
      <c r="BH1480" s="3"/>
      <c r="BI1480" s="3"/>
    </row>
    <row r="1481" ht="12.75" customHeight="1">
      <c r="A1481" s="294"/>
      <c r="B1481" s="294"/>
      <c r="C1481" s="3"/>
      <c r="D1481" s="3"/>
      <c r="E1481" s="3"/>
      <c r="F1481" s="3"/>
      <c r="G1481" s="3"/>
      <c r="H1481" s="193"/>
      <c r="I1481" s="163"/>
      <c r="J1481" s="3"/>
      <c r="K1481" s="5"/>
      <c r="L1481" s="6"/>
      <c r="M1481" s="6"/>
      <c r="N1481" s="291"/>
      <c r="O1481" s="285"/>
      <c r="P1481" s="6"/>
      <c r="Q1481" s="6"/>
      <c r="R1481" s="6"/>
      <c r="S1481" s="6"/>
      <c r="T1481" s="6"/>
      <c r="U1481" s="6"/>
      <c r="V1481" s="6"/>
      <c r="W1481" s="6"/>
      <c r="X1481" s="6"/>
      <c r="Y1481" s="6"/>
      <c r="Z1481" s="38" t="str">
        <f t="array" ref="Z1481">IFERROR(xlookup(C:C,'Follow up.1'!A:A,'Follow up.1'!AF:AF),"-")</f>
        <v>-</v>
      </c>
      <c r="AA1481" s="6"/>
      <c r="AB1481" s="6"/>
      <c r="AC1481" s="6"/>
      <c r="AD1481" s="6"/>
      <c r="AE1481" s="6"/>
      <c r="AF1481" s="6"/>
      <c r="AG1481" s="6"/>
      <c r="AH1481" s="6"/>
      <c r="AI1481" s="6"/>
      <c r="AJ1481" s="6"/>
      <c r="AK1481" s="6"/>
      <c r="AL1481" s="6"/>
      <c r="AM1481" s="6"/>
      <c r="AN1481" s="39" t="str">
        <f t="array" ref="AN1481">IFNA(TEXT(XLOOKUP(C:C,'Follow up.2'!B:B,'Follow up.2'!AF:AF), "mm/yyyy"), "-")</f>
        <v>-</v>
      </c>
      <c r="AO1481" s="6"/>
      <c r="AP1481" s="3"/>
      <c r="AQ1481" s="3"/>
      <c r="AR1481" s="3"/>
      <c r="AS1481" s="3"/>
      <c r="AT1481" s="3"/>
      <c r="AU1481" s="3"/>
      <c r="AV1481" s="3"/>
      <c r="AW1481" s="3"/>
      <c r="AX1481" s="3"/>
      <c r="AY1481" s="3"/>
      <c r="AZ1481" s="3"/>
      <c r="BA1481" s="3"/>
      <c r="BB1481" s="3"/>
      <c r="BC1481" s="3"/>
      <c r="BD1481" s="3"/>
      <c r="BE1481" s="3"/>
      <c r="BF1481" s="3"/>
      <c r="BG1481" s="3"/>
      <c r="BH1481" s="3"/>
      <c r="BI1481" s="3"/>
    </row>
    <row r="1482" ht="12.75" customHeight="1">
      <c r="A1482" s="294"/>
      <c r="B1482" s="294"/>
      <c r="C1482" s="3"/>
      <c r="D1482" s="3"/>
      <c r="E1482" s="3"/>
      <c r="F1482" s="3"/>
      <c r="G1482" s="3"/>
      <c r="H1482" s="193"/>
      <c r="I1482" s="163"/>
      <c r="J1482" s="3"/>
      <c r="K1482" s="5"/>
      <c r="L1482" s="6"/>
      <c r="M1482" s="6"/>
      <c r="N1482" s="291"/>
      <c r="O1482" s="285"/>
      <c r="P1482" s="6"/>
      <c r="Q1482" s="6"/>
      <c r="R1482" s="6"/>
      <c r="S1482" s="6"/>
      <c r="T1482" s="6"/>
      <c r="U1482" s="6"/>
      <c r="V1482" s="6"/>
      <c r="W1482" s="6"/>
      <c r="X1482" s="6"/>
      <c r="Y1482" s="6"/>
      <c r="Z1482" s="38" t="str">
        <f t="array" ref="Z1482">IFERROR(xlookup(C:C,'Follow up.1'!A:A,'Follow up.1'!AF:AF),"-")</f>
        <v>-</v>
      </c>
      <c r="AA1482" s="6"/>
      <c r="AB1482" s="6"/>
      <c r="AC1482" s="6"/>
      <c r="AD1482" s="6"/>
      <c r="AE1482" s="6"/>
      <c r="AF1482" s="6"/>
      <c r="AG1482" s="6"/>
      <c r="AH1482" s="6"/>
      <c r="AI1482" s="6"/>
      <c r="AJ1482" s="6"/>
      <c r="AK1482" s="6"/>
      <c r="AL1482" s="6"/>
      <c r="AM1482" s="6"/>
      <c r="AN1482" s="39" t="str">
        <f t="array" ref="AN1482">IFNA(TEXT(XLOOKUP(C:C,'Follow up.2'!B:B,'Follow up.2'!AF:AF), "mm/yyyy"), "-")</f>
        <v>-</v>
      </c>
      <c r="AO1482" s="6"/>
      <c r="AP1482" s="3"/>
      <c r="AQ1482" s="3"/>
      <c r="AR1482" s="3"/>
      <c r="AS1482" s="3"/>
      <c r="AT1482" s="3"/>
      <c r="AU1482" s="3"/>
      <c r="AV1482" s="3"/>
      <c r="AW1482" s="3"/>
      <c r="AX1482" s="3"/>
      <c r="AY1482" s="3"/>
      <c r="AZ1482" s="3"/>
      <c r="BA1482" s="3"/>
      <c r="BB1482" s="3"/>
      <c r="BC1482" s="3"/>
      <c r="BD1482" s="3"/>
      <c r="BE1482" s="3"/>
      <c r="BF1482" s="3"/>
      <c r="BG1482" s="3"/>
      <c r="BH1482" s="3"/>
      <c r="BI1482" s="3"/>
    </row>
    <row r="1483" ht="12.75" customHeight="1">
      <c r="A1483" s="294"/>
      <c r="B1483" s="294"/>
      <c r="C1483" s="3"/>
      <c r="D1483" s="3"/>
      <c r="E1483" s="3"/>
      <c r="F1483" s="3"/>
      <c r="G1483" s="3"/>
      <c r="H1483" s="193"/>
      <c r="I1483" s="163"/>
      <c r="J1483" s="3"/>
      <c r="K1483" s="5"/>
      <c r="L1483" s="6"/>
      <c r="M1483" s="6"/>
      <c r="N1483" s="291"/>
      <c r="O1483" s="285"/>
      <c r="P1483" s="6"/>
      <c r="Q1483" s="6"/>
      <c r="R1483" s="6"/>
      <c r="S1483" s="6"/>
      <c r="T1483" s="6"/>
      <c r="U1483" s="6"/>
      <c r="V1483" s="6"/>
      <c r="W1483" s="6"/>
      <c r="X1483" s="6"/>
      <c r="Y1483" s="6"/>
      <c r="Z1483" s="38" t="str">
        <f t="array" ref="Z1483">IFERROR(xlookup(C:C,'Follow up.1'!A:A,'Follow up.1'!AF:AF),"-")</f>
        <v>-</v>
      </c>
      <c r="AA1483" s="6"/>
      <c r="AB1483" s="6"/>
      <c r="AC1483" s="6"/>
      <c r="AD1483" s="6"/>
      <c r="AE1483" s="6"/>
      <c r="AF1483" s="6"/>
      <c r="AG1483" s="6"/>
      <c r="AH1483" s="6"/>
      <c r="AI1483" s="6"/>
      <c r="AJ1483" s="6"/>
      <c r="AK1483" s="6"/>
      <c r="AL1483" s="6"/>
      <c r="AM1483" s="6"/>
      <c r="AN1483" s="39" t="str">
        <f t="array" ref="AN1483">IFNA(TEXT(XLOOKUP(C:C,'Follow up.2'!B:B,'Follow up.2'!AF:AF), "mm/yyyy"), "-")</f>
        <v>-</v>
      </c>
      <c r="AO1483" s="6"/>
      <c r="AP1483" s="3"/>
      <c r="AQ1483" s="3"/>
      <c r="AR1483" s="3"/>
      <c r="AS1483" s="3"/>
      <c r="AT1483" s="3"/>
      <c r="AU1483" s="3"/>
      <c r="AV1483" s="3"/>
      <c r="AW1483" s="3"/>
      <c r="AX1483" s="3"/>
      <c r="AY1483" s="3"/>
      <c r="AZ1483" s="3"/>
      <c r="BA1483" s="3"/>
      <c r="BB1483" s="3"/>
      <c r="BC1483" s="3"/>
      <c r="BD1483" s="3"/>
      <c r="BE1483" s="3"/>
      <c r="BF1483" s="3"/>
      <c r="BG1483" s="3"/>
      <c r="BH1483" s="3"/>
      <c r="BI1483" s="3"/>
    </row>
    <row r="1484" ht="12.75" customHeight="1">
      <c r="A1484" s="294"/>
      <c r="B1484" s="294"/>
      <c r="C1484" s="3"/>
      <c r="D1484" s="3"/>
      <c r="E1484" s="3"/>
      <c r="F1484" s="3"/>
      <c r="G1484" s="3"/>
      <c r="H1484" s="193"/>
      <c r="I1484" s="163"/>
      <c r="J1484" s="3"/>
      <c r="K1484" s="5"/>
      <c r="L1484" s="6"/>
      <c r="M1484" s="6"/>
      <c r="N1484" s="291"/>
      <c r="O1484" s="285"/>
      <c r="P1484" s="6"/>
      <c r="Q1484" s="6"/>
      <c r="R1484" s="6"/>
      <c r="S1484" s="6"/>
      <c r="T1484" s="6"/>
      <c r="U1484" s="6"/>
      <c r="V1484" s="6"/>
      <c r="W1484" s="6"/>
      <c r="X1484" s="6"/>
      <c r="Y1484" s="6"/>
      <c r="Z1484" s="38" t="str">
        <f t="array" ref="Z1484">IFERROR(xlookup(C:C,'Follow up.1'!A:A,'Follow up.1'!AF:AF),"-")</f>
        <v>-</v>
      </c>
      <c r="AA1484" s="6"/>
      <c r="AB1484" s="6"/>
      <c r="AC1484" s="6"/>
      <c r="AD1484" s="6"/>
      <c r="AE1484" s="6"/>
      <c r="AF1484" s="6"/>
      <c r="AG1484" s="6"/>
      <c r="AH1484" s="6"/>
      <c r="AI1484" s="6"/>
      <c r="AJ1484" s="6"/>
      <c r="AK1484" s="6"/>
      <c r="AL1484" s="6"/>
      <c r="AM1484" s="6"/>
      <c r="AN1484" s="39" t="str">
        <f t="array" ref="AN1484">IFNA(TEXT(XLOOKUP(C:C,'Follow up.2'!B:B,'Follow up.2'!AF:AF), "mm/yyyy"), "-")</f>
        <v>-</v>
      </c>
      <c r="AO1484" s="6"/>
      <c r="AP1484" s="3"/>
      <c r="AQ1484" s="3"/>
      <c r="AR1484" s="3"/>
      <c r="AS1484" s="3"/>
      <c r="AT1484" s="3"/>
      <c r="AU1484" s="3"/>
      <c r="AV1484" s="3"/>
      <c r="AW1484" s="3"/>
      <c r="AX1484" s="3"/>
      <c r="AY1484" s="3"/>
      <c r="AZ1484" s="3"/>
      <c r="BA1484" s="3"/>
      <c r="BB1484" s="3"/>
      <c r="BC1484" s="3"/>
      <c r="BD1484" s="3"/>
      <c r="BE1484" s="3"/>
      <c r="BF1484" s="3"/>
      <c r="BG1484" s="3"/>
      <c r="BH1484" s="3"/>
      <c r="BI1484" s="3"/>
    </row>
    <row r="1485" ht="12.75" customHeight="1">
      <c r="A1485" s="294"/>
      <c r="B1485" s="294"/>
      <c r="C1485" s="3"/>
      <c r="D1485" s="3"/>
      <c r="E1485" s="3"/>
      <c r="F1485" s="3"/>
      <c r="G1485" s="3"/>
      <c r="H1485" s="193"/>
      <c r="I1485" s="163"/>
      <c r="J1485" s="3"/>
      <c r="K1485" s="5"/>
      <c r="L1485" s="6"/>
      <c r="M1485" s="6"/>
      <c r="N1485" s="291"/>
      <c r="O1485" s="285"/>
      <c r="P1485" s="6"/>
      <c r="Q1485" s="6"/>
      <c r="R1485" s="6"/>
      <c r="S1485" s="6"/>
      <c r="T1485" s="6"/>
      <c r="U1485" s="6"/>
      <c r="V1485" s="6"/>
      <c r="W1485" s="6"/>
      <c r="X1485" s="6"/>
      <c r="Y1485" s="6"/>
      <c r="Z1485" s="38" t="str">
        <f t="array" ref="Z1485">IFERROR(xlookup(C:C,'Follow up.1'!A:A,'Follow up.1'!AF:AF),"-")</f>
        <v>-</v>
      </c>
      <c r="AA1485" s="6"/>
      <c r="AB1485" s="6"/>
      <c r="AC1485" s="6"/>
      <c r="AD1485" s="6"/>
      <c r="AE1485" s="6"/>
      <c r="AF1485" s="6"/>
      <c r="AG1485" s="6"/>
      <c r="AH1485" s="6"/>
      <c r="AI1485" s="6"/>
      <c r="AJ1485" s="6"/>
      <c r="AK1485" s="6"/>
      <c r="AL1485" s="6"/>
      <c r="AM1485" s="6"/>
      <c r="AN1485" s="39" t="str">
        <f t="array" ref="AN1485">IFNA(TEXT(XLOOKUP(C:C,'Follow up.2'!B:B,'Follow up.2'!AF:AF), "mm/yyyy"), "-")</f>
        <v>-</v>
      </c>
      <c r="AO1485" s="6"/>
      <c r="AP1485" s="3"/>
      <c r="AQ1485" s="3"/>
      <c r="AR1485" s="3"/>
      <c r="AS1485" s="3"/>
      <c r="AT1485" s="3"/>
      <c r="AU1485" s="3"/>
      <c r="AV1485" s="3"/>
      <c r="AW1485" s="3"/>
      <c r="AX1485" s="3"/>
      <c r="AY1485" s="3"/>
      <c r="AZ1485" s="3"/>
      <c r="BA1485" s="3"/>
      <c r="BB1485" s="3"/>
      <c r="BC1485" s="3"/>
      <c r="BD1485" s="3"/>
      <c r="BE1485" s="3"/>
      <c r="BF1485" s="3"/>
      <c r="BG1485" s="3"/>
      <c r="BH1485" s="3"/>
      <c r="BI1485" s="3"/>
    </row>
    <row r="1486" ht="12.75" customHeight="1">
      <c r="A1486" s="294"/>
      <c r="B1486" s="294"/>
      <c r="C1486" s="3"/>
      <c r="D1486" s="3"/>
      <c r="E1486" s="3"/>
      <c r="F1486" s="3"/>
      <c r="G1486" s="3"/>
      <c r="H1486" s="193"/>
      <c r="I1486" s="163"/>
      <c r="J1486" s="3"/>
      <c r="K1486" s="5"/>
      <c r="L1486" s="6"/>
      <c r="M1486" s="6"/>
      <c r="N1486" s="291"/>
      <c r="O1486" s="285"/>
      <c r="P1486" s="6"/>
      <c r="Q1486" s="6"/>
      <c r="R1486" s="6"/>
      <c r="S1486" s="6"/>
      <c r="T1486" s="6"/>
      <c r="U1486" s="6"/>
      <c r="V1486" s="6"/>
      <c r="W1486" s="6"/>
      <c r="X1486" s="6"/>
      <c r="Y1486" s="6"/>
      <c r="Z1486" s="38" t="str">
        <f t="array" ref="Z1486">IFERROR(xlookup(C:C,'Follow up.1'!A:A,'Follow up.1'!AF:AF),"-")</f>
        <v>-</v>
      </c>
      <c r="AA1486" s="6"/>
      <c r="AB1486" s="6"/>
      <c r="AC1486" s="6"/>
      <c r="AD1486" s="6"/>
      <c r="AE1486" s="6"/>
      <c r="AF1486" s="6"/>
      <c r="AG1486" s="6"/>
      <c r="AH1486" s="6"/>
      <c r="AI1486" s="6"/>
      <c r="AJ1486" s="6"/>
      <c r="AK1486" s="6"/>
      <c r="AL1486" s="6"/>
      <c r="AM1486" s="6"/>
      <c r="AN1486" s="39" t="str">
        <f t="array" ref="AN1486">IFNA(TEXT(XLOOKUP(C:C,'Follow up.2'!B:B,'Follow up.2'!AF:AF), "mm/yyyy"), "-")</f>
        <v>-</v>
      </c>
      <c r="AO1486" s="6"/>
      <c r="AP1486" s="3"/>
      <c r="AQ1486" s="3"/>
      <c r="AR1486" s="3"/>
      <c r="AS1486" s="3"/>
      <c r="AT1486" s="3"/>
      <c r="AU1486" s="3"/>
      <c r="AV1486" s="3"/>
      <c r="AW1486" s="3"/>
      <c r="AX1486" s="3"/>
      <c r="AY1486" s="3"/>
      <c r="AZ1486" s="3"/>
      <c r="BA1486" s="3"/>
      <c r="BB1486" s="3"/>
      <c r="BC1486" s="3"/>
      <c r="BD1486" s="3"/>
      <c r="BE1486" s="3"/>
      <c r="BF1486" s="3"/>
      <c r="BG1486" s="3"/>
      <c r="BH1486" s="3"/>
      <c r="BI1486" s="3"/>
    </row>
    <row r="1487" ht="12.75" customHeight="1">
      <c r="A1487" s="294"/>
      <c r="B1487" s="294"/>
      <c r="C1487" s="3"/>
      <c r="D1487" s="3"/>
      <c r="E1487" s="3"/>
      <c r="F1487" s="3"/>
      <c r="G1487" s="3"/>
      <c r="H1487" s="193"/>
      <c r="I1487" s="163"/>
      <c r="J1487" s="3"/>
      <c r="K1487" s="5"/>
      <c r="L1487" s="6"/>
      <c r="M1487" s="6"/>
      <c r="N1487" s="232"/>
      <c r="O1487" s="285"/>
      <c r="P1487" s="6"/>
      <c r="Q1487" s="6"/>
      <c r="R1487" s="6"/>
      <c r="S1487" s="6"/>
      <c r="T1487" s="6"/>
      <c r="U1487" s="6"/>
      <c r="V1487" s="6"/>
      <c r="W1487" s="6"/>
      <c r="X1487" s="6"/>
      <c r="Y1487" s="6"/>
      <c r="Z1487" s="38" t="str">
        <f t="array" ref="Z1487">IFERROR(xlookup(C:C,'Follow up.1'!A:A,'Follow up.1'!AF:AF),"-")</f>
        <v>-</v>
      </c>
      <c r="AA1487" s="6"/>
      <c r="AB1487" s="6"/>
      <c r="AC1487" s="6"/>
      <c r="AD1487" s="6"/>
      <c r="AE1487" s="6"/>
      <c r="AF1487" s="6"/>
      <c r="AG1487" s="6"/>
      <c r="AH1487" s="6"/>
      <c r="AI1487" s="6"/>
      <c r="AJ1487" s="6"/>
      <c r="AK1487" s="6"/>
      <c r="AL1487" s="6"/>
      <c r="AM1487" s="6"/>
      <c r="AN1487" s="39" t="str">
        <f t="array" ref="AN1487">IFNA(TEXT(XLOOKUP(C:C,'Follow up.2'!B:B,'Follow up.2'!AF:AF), "mm/yyyy"), "-")</f>
        <v>-</v>
      </c>
      <c r="AO1487" s="6"/>
      <c r="AP1487" s="3"/>
      <c r="AQ1487" s="3"/>
      <c r="AR1487" s="3"/>
      <c r="AS1487" s="3"/>
      <c r="AT1487" s="3"/>
      <c r="AU1487" s="3"/>
      <c r="AV1487" s="3"/>
      <c r="AW1487" s="3"/>
      <c r="AX1487" s="3"/>
      <c r="AY1487" s="3"/>
      <c r="AZ1487" s="3"/>
      <c r="BA1487" s="3"/>
      <c r="BB1487" s="3"/>
      <c r="BC1487" s="3"/>
      <c r="BD1487" s="3"/>
      <c r="BE1487" s="3"/>
      <c r="BF1487" s="3"/>
      <c r="BG1487" s="3"/>
      <c r="BH1487" s="3"/>
      <c r="BI1487" s="3"/>
    </row>
    <row r="1488" ht="12.75" customHeight="1">
      <c r="A1488" s="294"/>
      <c r="B1488" s="294"/>
      <c r="C1488" s="3"/>
      <c r="D1488" s="3"/>
      <c r="E1488" s="3"/>
      <c r="F1488" s="3"/>
      <c r="G1488" s="3"/>
      <c r="H1488" s="193"/>
      <c r="I1488" s="163"/>
      <c r="J1488" s="3"/>
      <c r="K1488" s="5"/>
      <c r="L1488" s="6"/>
      <c r="M1488" s="6"/>
      <c r="N1488" s="232"/>
      <c r="O1488" s="285"/>
      <c r="P1488" s="6"/>
      <c r="Q1488" s="6"/>
      <c r="R1488" s="6"/>
      <c r="S1488" s="6"/>
      <c r="T1488" s="6"/>
      <c r="U1488" s="6"/>
      <c r="V1488" s="6"/>
      <c r="W1488" s="6"/>
      <c r="X1488" s="6"/>
      <c r="Y1488" s="6"/>
      <c r="Z1488" s="38" t="str">
        <f t="array" ref="Z1488">IFERROR(xlookup(C:C,'Follow up.1'!A:A,'Follow up.1'!AF:AF),"-")</f>
        <v>-</v>
      </c>
      <c r="AA1488" s="6"/>
      <c r="AB1488" s="6"/>
      <c r="AC1488" s="6"/>
      <c r="AD1488" s="6"/>
      <c r="AE1488" s="6"/>
      <c r="AF1488" s="6"/>
      <c r="AG1488" s="6"/>
      <c r="AH1488" s="6"/>
      <c r="AI1488" s="6"/>
      <c r="AJ1488" s="6"/>
      <c r="AK1488" s="6"/>
      <c r="AL1488" s="6"/>
      <c r="AM1488" s="6"/>
      <c r="AN1488" s="39" t="str">
        <f t="array" ref="AN1488">IFNA(TEXT(XLOOKUP(C:C,'Follow up.2'!B:B,'Follow up.2'!AF:AF), "mm/yyyy"), "-")</f>
        <v>-</v>
      </c>
      <c r="AO1488" s="6"/>
      <c r="AP1488" s="3"/>
      <c r="AQ1488" s="3"/>
      <c r="AR1488" s="3"/>
      <c r="AS1488" s="3"/>
      <c r="AT1488" s="3"/>
      <c r="AU1488" s="3"/>
      <c r="AV1488" s="3"/>
      <c r="AW1488" s="3"/>
      <c r="AX1488" s="3"/>
      <c r="AY1488" s="3"/>
      <c r="AZ1488" s="3"/>
      <c r="BA1488" s="3"/>
      <c r="BB1488" s="3"/>
      <c r="BC1488" s="3"/>
      <c r="BD1488" s="3"/>
      <c r="BE1488" s="3"/>
      <c r="BF1488" s="3"/>
      <c r="BG1488" s="3"/>
      <c r="BH1488" s="3"/>
      <c r="BI1488" s="3"/>
    </row>
    <row r="1489" ht="12.75" customHeight="1">
      <c r="A1489" s="294"/>
      <c r="B1489" s="294"/>
      <c r="C1489" s="3"/>
      <c r="D1489" s="3"/>
      <c r="E1489" s="3"/>
      <c r="F1489" s="3"/>
      <c r="G1489" s="3"/>
      <c r="H1489" s="193"/>
      <c r="I1489" s="163"/>
      <c r="J1489" s="3"/>
      <c r="K1489" s="5"/>
      <c r="L1489" s="6"/>
      <c r="M1489" s="6"/>
      <c r="N1489" s="291"/>
      <c r="O1489" s="285"/>
      <c r="P1489" s="6"/>
      <c r="Q1489" s="6"/>
      <c r="R1489" s="6"/>
      <c r="S1489" s="6"/>
      <c r="T1489" s="6"/>
      <c r="U1489" s="6"/>
      <c r="V1489" s="6"/>
      <c r="W1489" s="6"/>
      <c r="X1489" s="6"/>
      <c r="Y1489" s="6"/>
      <c r="Z1489" s="38" t="str">
        <f t="array" ref="Z1489">IFERROR(xlookup(C:C,'Follow up.1'!A:A,'Follow up.1'!AF:AF),"-")</f>
        <v>-</v>
      </c>
      <c r="AA1489" s="6"/>
      <c r="AB1489" s="6"/>
      <c r="AC1489" s="6"/>
      <c r="AD1489" s="6"/>
      <c r="AE1489" s="6"/>
      <c r="AF1489" s="6"/>
      <c r="AG1489" s="6"/>
      <c r="AH1489" s="6"/>
      <c r="AI1489" s="6"/>
      <c r="AJ1489" s="6"/>
      <c r="AK1489" s="6"/>
      <c r="AL1489" s="6"/>
      <c r="AM1489" s="6"/>
      <c r="AN1489" s="39" t="str">
        <f t="array" ref="AN1489">IFNA(TEXT(XLOOKUP(C:C,'Follow up.2'!B:B,'Follow up.2'!AF:AF), "mm/yyyy"), "-")</f>
        <v>-</v>
      </c>
      <c r="AO1489" s="6"/>
      <c r="AP1489" s="3"/>
      <c r="AQ1489" s="3"/>
      <c r="AR1489" s="3"/>
      <c r="AS1489" s="3"/>
      <c r="AT1489" s="3"/>
      <c r="AU1489" s="3"/>
      <c r="AV1489" s="3"/>
      <c r="AW1489" s="3"/>
      <c r="AX1489" s="3"/>
      <c r="AY1489" s="3"/>
      <c r="AZ1489" s="3"/>
      <c r="BA1489" s="3"/>
      <c r="BB1489" s="3"/>
      <c r="BC1489" s="3"/>
      <c r="BD1489" s="3"/>
      <c r="BE1489" s="3"/>
      <c r="BF1489" s="3"/>
      <c r="BG1489" s="3"/>
      <c r="BH1489" s="3"/>
      <c r="BI1489" s="3"/>
    </row>
    <row r="1490" ht="12.75" customHeight="1">
      <c r="A1490" s="294"/>
      <c r="B1490" s="294"/>
      <c r="C1490" s="3"/>
      <c r="D1490" s="3"/>
      <c r="E1490" s="3"/>
      <c r="F1490" s="3"/>
      <c r="G1490" s="3"/>
      <c r="H1490" s="193"/>
      <c r="I1490" s="163"/>
      <c r="J1490" s="3"/>
      <c r="K1490" s="5"/>
      <c r="L1490" s="6"/>
      <c r="M1490" s="6"/>
      <c r="N1490" s="291"/>
      <c r="O1490" s="285"/>
      <c r="P1490" s="6"/>
      <c r="Q1490" s="6"/>
      <c r="R1490" s="6"/>
      <c r="S1490" s="6"/>
      <c r="T1490" s="6"/>
      <c r="U1490" s="6"/>
      <c r="V1490" s="6"/>
      <c r="W1490" s="6"/>
      <c r="X1490" s="6"/>
      <c r="Y1490" s="6"/>
      <c r="Z1490" s="38" t="str">
        <f t="array" ref="Z1490">IFERROR(xlookup(C:C,'Follow up.1'!A:A,'Follow up.1'!AF:AF),"-")</f>
        <v>-</v>
      </c>
      <c r="AA1490" s="6"/>
      <c r="AB1490" s="6"/>
      <c r="AC1490" s="6"/>
      <c r="AD1490" s="6"/>
      <c r="AE1490" s="6"/>
      <c r="AF1490" s="6"/>
      <c r="AG1490" s="6"/>
      <c r="AH1490" s="6"/>
      <c r="AI1490" s="6"/>
      <c r="AJ1490" s="6"/>
      <c r="AK1490" s="6"/>
      <c r="AL1490" s="6"/>
      <c r="AM1490" s="6"/>
      <c r="AN1490" s="39" t="str">
        <f t="array" ref="AN1490">IFNA(TEXT(XLOOKUP(C:C,'Follow up.2'!B:B,'Follow up.2'!AF:AF), "mm/yyyy"), "-")</f>
        <v>-</v>
      </c>
      <c r="AO1490" s="6"/>
      <c r="AP1490" s="3"/>
      <c r="AQ1490" s="3"/>
      <c r="AR1490" s="3"/>
      <c r="AS1490" s="3"/>
      <c r="AT1490" s="3"/>
      <c r="AU1490" s="3"/>
      <c r="AV1490" s="3"/>
      <c r="AW1490" s="3"/>
      <c r="AX1490" s="3"/>
      <c r="AY1490" s="3"/>
      <c r="AZ1490" s="3"/>
      <c r="BA1490" s="3"/>
      <c r="BB1490" s="3"/>
      <c r="BC1490" s="3"/>
      <c r="BD1490" s="3"/>
      <c r="BE1490" s="3"/>
      <c r="BF1490" s="3"/>
      <c r="BG1490" s="3"/>
      <c r="BH1490" s="3"/>
      <c r="BI1490" s="3"/>
    </row>
    <row r="1491" ht="12.75" customHeight="1">
      <c r="A1491" s="294"/>
      <c r="B1491" s="294"/>
      <c r="C1491" s="3"/>
      <c r="D1491" s="3"/>
      <c r="E1491" s="3"/>
      <c r="F1491" s="3"/>
      <c r="G1491" s="3"/>
      <c r="H1491" s="193"/>
      <c r="I1491" s="163"/>
      <c r="J1491" s="3"/>
      <c r="K1491" s="5"/>
      <c r="L1491" s="6"/>
      <c r="M1491" s="6"/>
      <c r="N1491" s="232"/>
      <c r="O1491" s="285"/>
      <c r="P1491" s="6"/>
      <c r="Q1491" s="6"/>
      <c r="R1491" s="6"/>
      <c r="S1491" s="6"/>
      <c r="T1491" s="6"/>
      <c r="U1491" s="6"/>
      <c r="V1491" s="6"/>
      <c r="W1491" s="6"/>
      <c r="X1491" s="6"/>
      <c r="Y1491" s="6"/>
      <c r="Z1491" s="38" t="str">
        <f t="array" ref="Z1491">IFERROR(xlookup(C:C,'Follow up.1'!A:A,'Follow up.1'!AF:AF),"-")</f>
        <v>-</v>
      </c>
      <c r="AA1491" s="6"/>
      <c r="AB1491" s="6"/>
      <c r="AC1491" s="6"/>
      <c r="AD1491" s="6"/>
      <c r="AE1491" s="6"/>
      <c r="AF1491" s="6"/>
      <c r="AG1491" s="6"/>
      <c r="AH1491" s="6"/>
      <c r="AI1491" s="6"/>
      <c r="AJ1491" s="6"/>
      <c r="AK1491" s="6"/>
      <c r="AL1491" s="6"/>
      <c r="AM1491" s="6"/>
      <c r="AN1491" s="39" t="str">
        <f t="array" ref="AN1491">IFNA(TEXT(XLOOKUP(C:C,'Follow up.2'!B:B,'Follow up.2'!AF:AF), "mm/yyyy"), "-")</f>
        <v>-</v>
      </c>
      <c r="AO1491" s="6"/>
      <c r="AP1491" s="3"/>
      <c r="AQ1491" s="3"/>
      <c r="AR1491" s="3"/>
      <c r="AS1491" s="3"/>
      <c r="AT1491" s="3"/>
      <c r="AU1491" s="3"/>
      <c r="AV1491" s="3"/>
      <c r="AW1491" s="3"/>
      <c r="AX1491" s="3"/>
      <c r="AY1491" s="3"/>
      <c r="AZ1491" s="3"/>
      <c r="BA1491" s="3"/>
      <c r="BB1491" s="3"/>
      <c r="BC1491" s="3"/>
      <c r="BD1491" s="3"/>
      <c r="BE1491" s="3"/>
      <c r="BF1491" s="3"/>
      <c r="BG1491" s="3"/>
      <c r="BH1491" s="3"/>
      <c r="BI1491" s="3"/>
    </row>
    <row r="1492" ht="12.75" customHeight="1">
      <c r="A1492" s="294"/>
      <c r="B1492" s="294"/>
      <c r="C1492" s="3"/>
      <c r="D1492" s="3"/>
      <c r="E1492" s="3"/>
      <c r="F1492" s="3"/>
      <c r="G1492" s="3"/>
      <c r="H1492" s="193"/>
      <c r="I1492" s="163"/>
      <c r="J1492" s="3"/>
      <c r="K1492" s="5"/>
      <c r="L1492" s="6"/>
      <c r="M1492" s="6"/>
      <c r="N1492" s="232"/>
      <c r="O1492" s="285"/>
      <c r="P1492" s="6"/>
      <c r="Q1492" s="6"/>
      <c r="R1492" s="6"/>
      <c r="S1492" s="6"/>
      <c r="T1492" s="6"/>
      <c r="U1492" s="6"/>
      <c r="V1492" s="6"/>
      <c r="W1492" s="6"/>
      <c r="X1492" s="6"/>
      <c r="Y1492" s="6"/>
      <c r="Z1492" s="38" t="str">
        <f t="array" ref="Z1492">IFERROR(xlookup(C:C,'Follow up.1'!A:A,'Follow up.1'!AF:AF),"-")</f>
        <v>-</v>
      </c>
      <c r="AA1492" s="6"/>
      <c r="AB1492" s="6"/>
      <c r="AC1492" s="6"/>
      <c r="AD1492" s="6"/>
      <c r="AE1492" s="6"/>
      <c r="AF1492" s="6"/>
      <c r="AG1492" s="6"/>
      <c r="AH1492" s="6"/>
      <c r="AI1492" s="6"/>
      <c r="AJ1492" s="6"/>
      <c r="AK1492" s="6"/>
      <c r="AL1492" s="6"/>
      <c r="AM1492" s="6"/>
      <c r="AN1492" s="39" t="str">
        <f t="array" ref="AN1492">IFNA(TEXT(XLOOKUP(C:C,'Follow up.2'!B:B,'Follow up.2'!AF:AF), "mm/yyyy"), "-")</f>
        <v>-</v>
      </c>
      <c r="AO1492" s="6"/>
      <c r="AP1492" s="3"/>
      <c r="AQ1492" s="3"/>
      <c r="AR1492" s="3"/>
      <c r="AS1492" s="3"/>
      <c r="AT1492" s="3"/>
      <c r="AU1492" s="3"/>
      <c r="AV1492" s="3"/>
      <c r="AW1492" s="3"/>
      <c r="AX1492" s="3"/>
      <c r="AY1492" s="3"/>
      <c r="AZ1492" s="3"/>
      <c r="BA1492" s="3"/>
      <c r="BB1492" s="3"/>
      <c r="BC1492" s="3"/>
      <c r="BD1492" s="3"/>
      <c r="BE1492" s="3"/>
      <c r="BF1492" s="3"/>
      <c r="BG1492" s="3"/>
      <c r="BH1492" s="3"/>
      <c r="BI1492" s="3"/>
    </row>
    <row r="1493" ht="12.75" customHeight="1">
      <c r="A1493" s="294"/>
      <c r="B1493" s="294"/>
      <c r="C1493" s="3"/>
      <c r="D1493" s="3"/>
      <c r="E1493" s="3"/>
      <c r="F1493" s="3"/>
      <c r="G1493" s="3"/>
      <c r="H1493" s="193"/>
      <c r="I1493" s="163"/>
      <c r="J1493" s="3"/>
      <c r="K1493" s="5"/>
      <c r="L1493" s="6"/>
      <c r="M1493" s="6"/>
      <c r="N1493" s="232"/>
      <c r="O1493" s="285"/>
      <c r="P1493" s="6"/>
      <c r="Q1493" s="6"/>
      <c r="R1493" s="6"/>
      <c r="S1493" s="6"/>
      <c r="T1493" s="6"/>
      <c r="U1493" s="6"/>
      <c r="V1493" s="6"/>
      <c r="W1493" s="6"/>
      <c r="X1493" s="6"/>
      <c r="Y1493" s="6"/>
      <c r="Z1493" s="38" t="str">
        <f t="array" ref="Z1493">IFERROR(xlookup(C:C,'Follow up.1'!A:A,'Follow up.1'!AF:AF),"-")</f>
        <v>-</v>
      </c>
      <c r="AA1493" s="6"/>
      <c r="AB1493" s="6"/>
      <c r="AC1493" s="6"/>
      <c r="AD1493" s="6"/>
      <c r="AE1493" s="6"/>
      <c r="AF1493" s="6"/>
      <c r="AG1493" s="6"/>
      <c r="AH1493" s="6"/>
      <c r="AI1493" s="6"/>
      <c r="AJ1493" s="6"/>
      <c r="AK1493" s="6"/>
      <c r="AL1493" s="6"/>
      <c r="AM1493" s="6"/>
      <c r="AN1493" s="39" t="str">
        <f t="array" ref="AN1493">IFNA(TEXT(XLOOKUP(C:C,'Follow up.2'!B:B,'Follow up.2'!AF:AF), "mm/yyyy"), "-")</f>
        <v>-</v>
      </c>
      <c r="AO1493" s="6"/>
      <c r="AP1493" s="3"/>
      <c r="AQ1493" s="3"/>
      <c r="AR1493" s="3"/>
      <c r="AS1493" s="3"/>
      <c r="AT1493" s="3"/>
      <c r="AU1493" s="3"/>
      <c r="AV1493" s="3"/>
      <c r="AW1493" s="3"/>
      <c r="AX1493" s="3"/>
      <c r="AY1493" s="3"/>
      <c r="AZ1493" s="3"/>
      <c r="BA1493" s="3"/>
      <c r="BB1493" s="3"/>
      <c r="BC1493" s="3"/>
      <c r="BD1493" s="3"/>
      <c r="BE1493" s="3"/>
      <c r="BF1493" s="3"/>
      <c r="BG1493" s="3"/>
      <c r="BH1493" s="3"/>
      <c r="BI1493" s="3"/>
    </row>
    <row r="1494" ht="12.75" customHeight="1">
      <c r="A1494" s="294"/>
      <c r="B1494" s="294"/>
      <c r="C1494" s="3"/>
      <c r="D1494" s="3"/>
      <c r="E1494" s="3"/>
      <c r="F1494" s="3"/>
      <c r="G1494" s="3"/>
      <c r="H1494" s="193"/>
      <c r="I1494" s="163"/>
      <c r="J1494" s="3"/>
      <c r="K1494" s="5"/>
      <c r="L1494" s="6"/>
      <c r="M1494" s="6"/>
      <c r="N1494" s="232"/>
      <c r="O1494" s="285"/>
      <c r="P1494" s="6"/>
      <c r="Q1494" s="6"/>
      <c r="R1494" s="6"/>
      <c r="S1494" s="6"/>
      <c r="T1494" s="6"/>
      <c r="U1494" s="6"/>
      <c r="V1494" s="6"/>
      <c r="W1494" s="6"/>
      <c r="X1494" s="6"/>
      <c r="Y1494" s="6"/>
      <c r="Z1494" s="38" t="str">
        <f t="array" ref="Z1494">IFERROR(xlookup(C:C,'Follow up.1'!A:A,'Follow up.1'!AF:AF),"-")</f>
        <v>-</v>
      </c>
      <c r="AA1494" s="6"/>
      <c r="AB1494" s="6"/>
      <c r="AC1494" s="6"/>
      <c r="AD1494" s="6"/>
      <c r="AE1494" s="6"/>
      <c r="AF1494" s="6"/>
      <c r="AG1494" s="6"/>
      <c r="AH1494" s="6"/>
      <c r="AI1494" s="6"/>
      <c r="AJ1494" s="6"/>
      <c r="AK1494" s="6"/>
      <c r="AL1494" s="6"/>
      <c r="AM1494" s="6"/>
      <c r="AN1494" s="39" t="str">
        <f t="array" ref="AN1494">IFNA(TEXT(XLOOKUP(C:C,'Follow up.2'!B:B,'Follow up.2'!AF:AF), "mm/yyyy"), "-")</f>
        <v>-</v>
      </c>
      <c r="AO1494" s="6"/>
      <c r="AP1494" s="3"/>
      <c r="AQ1494" s="3"/>
      <c r="AR1494" s="3"/>
      <c r="AS1494" s="3"/>
      <c r="AT1494" s="3"/>
      <c r="AU1494" s="3"/>
      <c r="AV1494" s="3"/>
      <c r="AW1494" s="3"/>
      <c r="AX1494" s="3"/>
      <c r="AY1494" s="3"/>
      <c r="AZ1494" s="3"/>
      <c r="BA1494" s="3"/>
      <c r="BB1494" s="3"/>
      <c r="BC1494" s="3"/>
      <c r="BD1494" s="3"/>
      <c r="BE1494" s="3"/>
      <c r="BF1494" s="3"/>
      <c r="BG1494" s="3"/>
      <c r="BH1494" s="3"/>
      <c r="BI1494" s="3"/>
    </row>
    <row r="1495" ht="12.75" customHeight="1">
      <c r="A1495" s="294"/>
      <c r="B1495" s="294"/>
      <c r="C1495" s="3"/>
      <c r="D1495" s="3"/>
      <c r="E1495" s="3"/>
      <c r="F1495" s="3"/>
      <c r="G1495" s="3"/>
      <c r="H1495" s="193"/>
      <c r="I1495" s="163"/>
      <c r="J1495" s="3"/>
      <c r="K1495" s="5"/>
      <c r="L1495" s="6"/>
      <c r="M1495" s="6"/>
      <c r="N1495" s="232"/>
      <c r="O1495" s="285"/>
      <c r="P1495" s="6"/>
      <c r="Q1495" s="6"/>
      <c r="R1495" s="6"/>
      <c r="S1495" s="6"/>
      <c r="T1495" s="6"/>
      <c r="U1495" s="6"/>
      <c r="V1495" s="6"/>
      <c r="W1495" s="6"/>
      <c r="X1495" s="6"/>
      <c r="Y1495" s="6"/>
      <c r="Z1495" s="38" t="str">
        <f t="array" ref="Z1495">IFERROR(xlookup(C:C,'Follow up.1'!A:A,'Follow up.1'!AF:AF),"-")</f>
        <v>-</v>
      </c>
      <c r="AA1495" s="6"/>
      <c r="AB1495" s="6"/>
      <c r="AC1495" s="6"/>
      <c r="AD1495" s="6"/>
      <c r="AE1495" s="6"/>
      <c r="AF1495" s="6"/>
      <c r="AG1495" s="6"/>
      <c r="AH1495" s="6"/>
      <c r="AI1495" s="6"/>
      <c r="AJ1495" s="6"/>
      <c r="AK1495" s="6"/>
      <c r="AL1495" s="6"/>
      <c r="AM1495" s="6"/>
      <c r="AN1495" s="39" t="str">
        <f t="array" ref="AN1495">IFNA(TEXT(XLOOKUP(C:C,'Follow up.2'!B:B,'Follow up.2'!AF:AF), "mm/yyyy"), "-")</f>
        <v>-</v>
      </c>
      <c r="AO1495" s="6"/>
      <c r="AP1495" s="3"/>
      <c r="AQ1495" s="3"/>
      <c r="AR1495" s="3"/>
      <c r="AS1495" s="3"/>
      <c r="AT1495" s="3"/>
      <c r="AU1495" s="3"/>
      <c r="AV1495" s="3"/>
      <c r="AW1495" s="3"/>
      <c r="AX1495" s="3"/>
      <c r="AY1495" s="3"/>
      <c r="AZ1495" s="3"/>
      <c r="BA1495" s="3"/>
      <c r="BB1495" s="3"/>
      <c r="BC1495" s="3"/>
      <c r="BD1495" s="3"/>
      <c r="BE1495" s="3"/>
      <c r="BF1495" s="3"/>
      <c r="BG1495" s="3"/>
      <c r="BH1495" s="3"/>
      <c r="BI1495" s="3"/>
    </row>
    <row r="1496" ht="12.75" customHeight="1">
      <c r="A1496" s="294"/>
      <c r="B1496" s="294"/>
      <c r="C1496" s="3"/>
      <c r="D1496" s="3"/>
      <c r="E1496" s="3"/>
      <c r="F1496" s="3"/>
      <c r="G1496" s="3"/>
      <c r="H1496" s="193"/>
      <c r="I1496" s="163"/>
      <c r="J1496" s="3"/>
      <c r="K1496" s="5"/>
      <c r="L1496" s="6"/>
      <c r="M1496" s="6"/>
      <c r="N1496" s="232"/>
      <c r="O1496" s="285"/>
      <c r="P1496" s="6"/>
      <c r="Q1496" s="6"/>
      <c r="R1496" s="6"/>
      <c r="S1496" s="6"/>
      <c r="T1496" s="6"/>
      <c r="U1496" s="6"/>
      <c r="V1496" s="6"/>
      <c r="W1496" s="6"/>
      <c r="X1496" s="6"/>
      <c r="Y1496" s="6"/>
      <c r="Z1496" s="38" t="str">
        <f t="array" ref="Z1496">IFERROR(xlookup(C:C,'Follow up.1'!A:A,'Follow up.1'!AF:AF),"-")</f>
        <v>-</v>
      </c>
      <c r="AA1496" s="6"/>
      <c r="AB1496" s="6"/>
      <c r="AC1496" s="6"/>
      <c r="AD1496" s="6"/>
      <c r="AE1496" s="6"/>
      <c r="AF1496" s="6"/>
      <c r="AG1496" s="6"/>
      <c r="AH1496" s="6"/>
      <c r="AI1496" s="6"/>
      <c r="AJ1496" s="6"/>
      <c r="AK1496" s="6"/>
      <c r="AL1496" s="6"/>
      <c r="AM1496" s="6"/>
      <c r="AN1496" s="39" t="str">
        <f t="array" ref="AN1496">IFNA(TEXT(XLOOKUP(C:C,'Follow up.2'!B:B,'Follow up.2'!AF:AF), "mm/yyyy"), "-")</f>
        <v>-</v>
      </c>
      <c r="AO1496" s="6"/>
      <c r="AP1496" s="3"/>
      <c r="AQ1496" s="3"/>
      <c r="AR1496" s="3"/>
      <c r="AS1496" s="3"/>
      <c r="AT1496" s="3"/>
      <c r="AU1496" s="3"/>
      <c r="AV1496" s="3"/>
      <c r="AW1496" s="3"/>
      <c r="AX1496" s="3"/>
      <c r="AY1496" s="3"/>
      <c r="AZ1496" s="3"/>
      <c r="BA1496" s="3"/>
      <c r="BB1496" s="3"/>
      <c r="BC1496" s="3"/>
      <c r="BD1496" s="3"/>
      <c r="BE1496" s="3"/>
      <c r="BF1496" s="3"/>
      <c r="BG1496" s="3"/>
      <c r="BH1496" s="3"/>
      <c r="BI1496" s="3"/>
    </row>
    <row r="1497" ht="12.75" customHeight="1">
      <c r="A1497" s="294"/>
      <c r="B1497" s="294"/>
      <c r="C1497" s="3"/>
      <c r="D1497" s="3"/>
      <c r="E1497" s="3"/>
      <c r="F1497" s="3"/>
      <c r="G1497" s="3"/>
      <c r="H1497" s="193"/>
      <c r="I1497" s="163"/>
      <c r="J1497" s="3"/>
      <c r="K1497" s="5"/>
      <c r="L1497" s="6"/>
      <c r="M1497" s="6"/>
      <c r="N1497" s="232"/>
      <c r="O1497" s="285"/>
      <c r="P1497" s="6"/>
      <c r="Q1497" s="6"/>
      <c r="R1497" s="6"/>
      <c r="S1497" s="6"/>
      <c r="T1497" s="6"/>
      <c r="U1497" s="6"/>
      <c r="V1497" s="6"/>
      <c r="W1497" s="6"/>
      <c r="X1497" s="6"/>
      <c r="Y1497" s="6"/>
      <c r="Z1497" s="38" t="str">
        <f t="array" ref="Z1497">IFERROR(xlookup(C:C,'Follow up.1'!A:A,'Follow up.1'!AF:AF),"-")</f>
        <v>-</v>
      </c>
      <c r="AA1497" s="6"/>
      <c r="AB1497" s="6"/>
      <c r="AC1497" s="6"/>
      <c r="AD1497" s="6"/>
      <c r="AE1497" s="6"/>
      <c r="AF1497" s="6"/>
      <c r="AG1497" s="6"/>
      <c r="AH1497" s="6"/>
      <c r="AI1497" s="6"/>
      <c r="AJ1497" s="6"/>
      <c r="AK1497" s="6"/>
      <c r="AL1497" s="6"/>
      <c r="AM1497" s="6"/>
      <c r="AN1497" s="39" t="str">
        <f t="array" ref="AN1497">IFNA(TEXT(XLOOKUP(C:C,'Follow up.2'!B:B,'Follow up.2'!AF:AF), "mm/yyyy"), "-")</f>
        <v>-</v>
      </c>
      <c r="AO1497" s="6"/>
      <c r="AP1497" s="3"/>
      <c r="AQ1497" s="3"/>
      <c r="AR1497" s="3"/>
      <c r="AS1497" s="3"/>
      <c r="AT1497" s="3"/>
      <c r="AU1497" s="3"/>
      <c r="AV1497" s="3"/>
      <c r="AW1497" s="3"/>
      <c r="AX1497" s="3"/>
      <c r="AY1497" s="3"/>
      <c r="AZ1497" s="3"/>
      <c r="BA1497" s="3"/>
      <c r="BB1497" s="3"/>
      <c r="BC1497" s="3"/>
      <c r="BD1497" s="3"/>
      <c r="BE1497" s="3"/>
      <c r="BF1497" s="3"/>
      <c r="BG1497" s="3"/>
      <c r="BH1497" s="3"/>
      <c r="BI1497" s="3"/>
    </row>
    <row r="1498" ht="12.75" customHeight="1">
      <c r="A1498" s="294"/>
      <c r="B1498" s="294"/>
      <c r="C1498" s="3"/>
      <c r="D1498" s="3"/>
      <c r="E1498" s="3"/>
      <c r="F1498" s="3"/>
      <c r="G1498" s="3"/>
      <c r="H1498" s="193"/>
      <c r="I1498" s="163"/>
      <c r="J1498" s="3"/>
      <c r="K1498" s="5"/>
      <c r="L1498" s="6"/>
      <c r="M1498" s="6"/>
      <c r="N1498" s="291"/>
      <c r="O1498" s="285"/>
      <c r="P1498" s="6"/>
      <c r="Q1498" s="6"/>
      <c r="R1498" s="6"/>
      <c r="S1498" s="6"/>
      <c r="T1498" s="6"/>
      <c r="U1498" s="6"/>
      <c r="V1498" s="6"/>
      <c r="W1498" s="6"/>
      <c r="X1498" s="6"/>
      <c r="Y1498" s="6"/>
      <c r="Z1498" s="38" t="str">
        <f t="array" ref="Z1498">IFERROR(xlookup(C:C,'Follow up.1'!A:A,'Follow up.1'!AF:AF),"-")</f>
        <v>-</v>
      </c>
      <c r="AA1498" s="6"/>
      <c r="AB1498" s="6"/>
      <c r="AC1498" s="6"/>
      <c r="AD1498" s="6"/>
      <c r="AE1498" s="6"/>
      <c r="AF1498" s="6"/>
      <c r="AG1498" s="6"/>
      <c r="AH1498" s="6"/>
      <c r="AI1498" s="6"/>
      <c r="AJ1498" s="6"/>
      <c r="AK1498" s="6"/>
      <c r="AL1498" s="6"/>
      <c r="AM1498" s="6"/>
      <c r="AN1498" s="39" t="str">
        <f t="array" ref="AN1498">IFNA(TEXT(XLOOKUP(C:C,'Follow up.2'!B:B,'Follow up.2'!AF:AF), "mm/yyyy"), "-")</f>
        <v>-</v>
      </c>
      <c r="AO1498" s="6"/>
      <c r="AP1498" s="3"/>
      <c r="AQ1498" s="3"/>
      <c r="AR1498" s="3"/>
      <c r="AS1498" s="3"/>
      <c r="AT1498" s="3"/>
      <c r="AU1498" s="3"/>
      <c r="AV1498" s="3"/>
      <c r="AW1498" s="3"/>
      <c r="AX1498" s="3"/>
      <c r="AY1498" s="3"/>
      <c r="AZ1498" s="3"/>
      <c r="BA1498" s="3"/>
      <c r="BB1498" s="3"/>
      <c r="BC1498" s="3"/>
      <c r="BD1498" s="3"/>
      <c r="BE1498" s="3"/>
      <c r="BF1498" s="3"/>
      <c r="BG1498" s="3"/>
      <c r="BH1498" s="3"/>
      <c r="BI1498" s="3"/>
    </row>
    <row r="1499" ht="12.75" customHeight="1">
      <c r="A1499" s="294"/>
      <c r="B1499" s="294"/>
      <c r="C1499" s="3"/>
      <c r="D1499" s="3"/>
      <c r="E1499" s="3"/>
      <c r="F1499" s="3"/>
      <c r="G1499" s="3"/>
      <c r="H1499" s="193"/>
      <c r="I1499" s="163"/>
      <c r="J1499" s="3"/>
      <c r="K1499" s="5"/>
      <c r="L1499" s="6"/>
      <c r="M1499" s="6"/>
      <c r="N1499" s="291"/>
      <c r="O1499" s="285"/>
      <c r="P1499" s="6"/>
      <c r="Q1499" s="6"/>
      <c r="R1499" s="6"/>
      <c r="S1499" s="6"/>
      <c r="T1499" s="6"/>
      <c r="U1499" s="6"/>
      <c r="V1499" s="6"/>
      <c r="W1499" s="6"/>
      <c r="X1499" s="6"/>
      <c r="Y1499" s="6"/>
      <c r="Z1499" s="38" t="str">
        <f t="array" ref="Z1499">IFERROR(xlookup(C:C,'Follow up.1'!A:A,'Follow up.1'!AF:AF),"-")</f>
        <v>-</v>
      </c>
      <c r="AA1499" s="6"/>
      <c r="AB1499" s="6"/>
      <c r="AC1499" s="6"/>
      <c r="AD1499" s="6"/>
      <c r="AE1499" s="6"/>
      <c r="AF1499" s="6"/>
      <c r="AG1499" s="6"/>
      <c r="AH1499" s="6"/>
      <c r="AI1499" s="6"/>
      <c r="AJ1499" s="6"/>
      <c r="AK1499" s="6"/>
      <c r="AL1499" s="6"/>
      <c r="AM1499" s="6"/>
      <c r="AN1499" s="39" t="str">
        <f t="array" ref="AN1499">IFNA(TEXT(XLOOKUP(C:C,'Follow up.2'!B:B,'Follow up.2'!AF:AF), "mm/yyyy"), "-")</f>
        <v>-</v>
      </c>
      <c r="AO1499" s="6"/>
      <c r="AP1499" s="3"/>
      <c r="AQ1499" s="3"/>
      <c r="AR1499" s="3"/>
      <c r="AS1499" s="3"/>
      <c r="AT1499" s="3"/>
      <c r="AU1499" s="3"/>
      <c r="AV1499" s="3"/>
      <c r="AW1499" s="3"/>
      <c r="AX1499" s="3"/>
      <c r="AY1499" s="3"/>
      <c r="AZ1499" s="3"/>
      <c r="BA1499" s="3"/>
      <c r="BB1499" s="3"/>
      <c r="BC1499" s="3"/>
      <c r="BD1499" s="3"/>
      <c r="BE1499" s="3"/>
      <c r="BF1499" s="3"/>
      <c r="BG1499" s="3"/>
      <c r="BH1499" s="3"/>
      <c r="BI1499" s="3"/>
    </row>
    <row r="1500" ht="12.75" customHeight="1">
      <c r="A1500" s="294"/>
      <c r="B1500" s="294"/>
      <c r="C1500" s="3"/>
      <c r="D1500" s="3"/>
      <c r="E1500" s="3"/>
      <c r="F1500" s="3"/>
      <c r="G1500" s="3"/>
      <c r="H1500" s="193"/>
      <c r="I1500" s="163"/>
      <c r="J1500" s="3"/>
      <c r="K1500" s="5"/>
      <c r="L1500" s="6"/>
      <c r="M1500" s="6"/>
      <c r="N1500" s="291"/>
      <c r="O1500" s="285"/>
      <c r="P1500" s="6"/>
      <c r="Q1500" s="6"/>
      <c r="R1500" s="6"/>
      <c r="S1500" s="6"/>
      <c r="T1500" s="6"/>
      <c r="U1500" s="6"/>
      <c r="V1500" s="6"/>
      <c r="W1500" s="6"/>
      <c r="X1500" s="6"/>
      <c r="Y1500" s="6"/>
      <c r="Z1500" s="38" t="str">
        <f t="array" ref="Z1500">IFERROR(xlookup(C:C,'Follow up.1'!A:A,'Follow up.1'!AF:AF),"-")</f>
        <v>-</v>
      </c>
      <c r="AA1500" s="6"/>
      <c r="AB1500" s="6"/>
      <c r="AC1500" s="6"/>
      <c r="AD1500" s="6"/>
      <c r="AE1500" s="6"/>
      <c r="AF1500" s="6"/>
      <c r="AG1500" s="6"/>
      <c r="AH1500" s="6"/>
      <c r="AI1500" s="6"/>
      <c r="AJ1500" s="6"/>
      <c r="AK1500" s="6"/>
      <c r="AL1500" s="6"/>
      <c r="AM1500" s="6"/>
      <c r="AN1500" s="39" t="str">
        <f t="array" ref="AN1500">IFNA(TEXT(XLOOKUP(C:C,'Follow up.2'!B:B,'Follow up.2'!AF:AF), "mm/yyyy"), "-")</f>
        <v>-</v>
      </c>
      <c r="AO1500" s="6"/>
      <c r="AP1500" s="3"/>
      <c r="AQ1500" s="3"/>
      <c r="AR1500" s="3"/>
      <c r="AS1500" s="3"/>
      <c r="AT1500" s="3"/>
      <c r="AU1500" s="3"/>
      <c r="AV1500" s="3"/>
      <c r="AW1500" s="3"/>
      <c r="AX1500" s="3"/>
      <c r="AY1500" s="3"/>
      <c r="AZ1500" s="3"/>
      <c r="BA1500" s="3"/>
      <c r="BB1500" s="3"/>
      <c r="BC1500" s="3"/>
      <c r="BD1500" s="3"/>
      <c r="BE1500" s="3"/>
      <c r="BF1500" s="3"/>
      <c r="BG1500" s="3"/>
      <c r="BH1500" s="3"/>
      <c r="BI1500" s="3"/>
    </row>
    <row r="1501" ht="12.75" customHeight="1">
      <c r="A1501" s="294"/>
      <c r="B1501" s="294"/>
      <c r="C1501" s="3"/>
      <c r="D1501" s="3"/>
      <c r="E1501" s="3"/>
      <c r="F1501" s="3"/>
      <c r="G1501" s="3"/>
      <c r="H1501" s="193"/>
      <c r="I1501" s="163"/>
      <c r="J1501" s="3"/>
      <c r="K1501" s="5"/>
      <c r="L1501" s="6"/>
      <c r="M1501" s="6"/>
      <c r="N1501" s="291"/>
      <c r="O1501" s="285"/>
      <c r="P1501" s="6"/>
      <c r="Q1501" s="6"/>
      <c r="R1501" s="6"/>
      <c r="S1501" s="6"/>
      <c r="T1501" s="6"/>
      <c r="U1501" s="6"/>
      <c r="V1501" s="6"/>
      <c r="W1501" s="6"/>
      <c r="X1501" s="6"/>
      <c r="Y1501" s="6"/>
      <c r="Z1501" s="38" t="str">
        <f t="array" ref="Z1501">IFERROR(xlookup(C:C,'Follow up.1'!A:A,'Follow up.1'!AF:AF),"-")</f>
        <v>-</v>
      </c>
      <c r="AA1501" s="6"/>
      <c r="AB1501" s="6"/>
      <c r="AC1501" s="6"/>
      <c r="AD1501" s="6"/>
      <c r="AE1501" s="6"/>
      <c r="AF1501" s="6"/>
      <c r="AG1501" s="6"/>
      <c r="AH1501" s="6"/>
      <c r="AI1501" s="6"/>
      <c r="AJ1501" s="6"/>
      <c r="AK1501" s="6"/>
      <c r="AL1501" s="6"/>
      <c r="AM1501" s="6"/>
      <c r="AN1501" s="39" t="str">
        <f t="array" ref="AN1501">IFNA(TEXT(XLOOKUP(C:C,'Follow up.2'!B:B,'Follow up.2'!AF:AF), "mm/yyyy"), "-")</f>
        <v>-</v>
      </c>
      <c r="AO1501" s="6"/>
      <c r="AP1501" s="3"/>
      <c r="AQ1501" s="3"/>
      <c r="AR1501" s="3"/>
      <c r="AS1501" s="3"/>
      <c r="AT1501" s="3"/>
      <c r="AU1501" s="3"/>
      <c r="AV1501" s="3"/>
      <c r="AW1501" s="3"/>
      <c r="AX1501" s="3"/>
      <c r="AY1501" s="3"/>
      <c r="AZ1501" s="3"/>
      <c r="BA1501" s="3"/>
      <c r="BB1501" s="3"/>
      <c r="BC1501" s="3"/>
      <c r="BD1501" s="3"/>
      <c r="BE1501" s="3"/>
      <c r="BF1501" s="3"/>
      <c r="BG1501" s="3"/>
      <c r="BH1501" s="3"/>
      <c r="BI1501" s="3"/>
    </row>
    <row r="1502" ht="12.75" customHeight="1">
      <c r="A1502" s="294"/>
      <c r="B1502" s="294"/>
      <c r="C1502" s="3"/>
      <c r="D1502" s="3"/>
      <c r="E1502" s="3"/>
      <c r="F1502" s="3"/>
      <c r="G1502" s="3"/>
      <c r="H1502" s="193"/>
      <c r="I1502" s="163"/>
      <c r="J1502" s="3"/>
      <c r="K1502" s="5"/>
      <c r="L1502" s="6"/>
      <c r="M1502" s="6"/>
      <c r="N1502" s="291"/>
      <c r="O1502" s="285"/>
      <c r="P1502" s="6"/>
      <c r="Q1502" s="6"/>
      <c r="R1502" s="6"/>
      <c r="S1502" s="6"/>
      <c r="T1502" s="6"/>
      <c r="U1502" s="6"/>
      <c r="V1502" s="6"/>
      <c r="W1502" s="6"/>
      <c r="X1502" s="6"/>
      <c r="Y1502" s="6"/>
      <c r="Z1502" s="38" t="str">
        <f t="array" ref="Z1502">IFERROR(xlookup(C:C,'Follow up.1'!A:A,'Follow up.1'!AF:AF),"-")</f>
        <v>-</v>
      </c>
      <c r="AA1502" s="6"/>
      <c r="AB1502" s="6"/>
      <c r="AC1502" s="6"/>
      <c r="AD1502" s="6"/>
      <c r="AE1502" s="6"/>
      <c r="AF1502" s="6"/>
      <c r="AG1502" s="6"/>
      <c r="AH1502" s="6"/>
      <c r="AI1502" s="6"/>
      <c r="AJ1502" s="6"/>
      <c r="AK1502" s="6"/>
      <c r="AL1502" s="6"/>
      <c r="AM1502" s="6"/>
      <c r="AN1502" s="39" t="str">
        <f t="array" ref="AN1502">IFNA(TEXT(XLOOKUP(C:C,'Follow up.2'!B:B,'Follow up.2'!AF:AF), "mm/yyyy"), "-")</f>
        <v>-</v>
      </c>
      <c r="AO1502" s="6"/>
      <c r="AP1502" s="3"/>
      <c r="AQ1502" s="3"/>
      <c r="AR1502" s="3"/>
      <c r="AS1502" s="3"/>
      <c r="AT1502" s="3"/>
      <c r="AU1502" s="3"/>
      <c r="AV1502" s="3"/>
      <c r="AW1502" s="3"/>
      <c r="AX1502" s="3"/>
      <c r="AY1502" s="3"/>
      <c r="AZ1502" s="3"/>
      <c r="BA1502" s="3"/>
      <c r="BB1502" s="3"/>
      <c r="BC1502" s="3"/>
      <c r="BD1502" s="3"/>
      <c r="BE1502" s="3"/>
      <c r="BF1502" s="3"/>
      <c r="BG1502" s="3"/>
      <c r="BH1502" s="3"/>
      <c r="BI1502" s="3"/>
    </row>
    <row r="1503" ht="12.75" customHeight="1">
      <c r="A1503" s="294"/>
      <c r="B1503" s="294"/>
      <c r="C1503" s="3"/>
      <c r="D1503" s="3"/>
      <c r="E1503" s="3"/>
      <c r="F1503" s="3"/>
      <c r="G1503" s="3"/>
      <c r="H1503" s="193"/>
      <c r="I1503" s="163"/>
      <c r="J1503" s="3"/>
      <c r="K1503" s="5"/>
      <c r="L1503" s="6"/>
      <c r="M1503" s="6"/>
      <c r="N1503" s="291"/>
      <c r="O1503" s="285"/>
      <c r="P1503" s="6"/>
      <c r="Q1503" s="6"/>
      <c r="R1503" s="6"/>
      <c r="S1503" s="6"/>
      <c r="T1503" s="6"/>
      <c r="U1503" s="6"/>
      <c r="V1503" s="6"/>
      <c r="W1503" s="6"/>
      <c r="X1503" s="6"/>
      <c r="Y1503" s="6"/>
      <c r="Z1503" s="38" t="str">
        <f t="array" ref="Z1503">IFERROR(xlookup(C:C,'Follow up.1'!A:A,'Follow up.1'!AF:AF),"-")</f>
        <v>-</v>
      </c>
      <c r="AA1503" s="6"/>
      <c r="AB1503" s="6"/>
      <c r="AC1503" s="6"/>
      <c r="AD1503" s="6"/>
      <c r="AE1503" s="6"/>
      <c r="AF1503" s="6"/>
      <c r="AG1503" s="6"/>
      <c r="AH1503" s="6"/>
      <c r="AI1503" s="6"/>
      <c r="AJ1503" s="6"/>
      <c r="AK1503" s="6"/>
      <c r="AL1503" s="6"/>
      <c r="AM1503" s="6"/>
      <c r="AN1503" s="39" t="str">
        <f t="array" ref="AN1503">IFNA(TEXT(XLOOKUP(C:C,'Follow up.2'!B:B,'Follow up.2'!AF:AF), "mm/yyyy"), "-")</f>
        <v>-</v>
      </c>
      <c r="AO1503" s="6"/>
      <c r="AP1503" s="3"/>
      <c r="AQ1503" s="3"/>
      <c r="AR1503" s="3"/>
      <c r="AS1503" s="3"/>
      <c r="AT1503" s="3"/>
      <c r="AU1503" s="3"/>
      <c r="AV1503" s="3"/>
      <c r="AW1503" s="3"/>
      <c r="AX1503" s="3"/>
      <c r="AY1503" s="3"/>
      <c r="AZ1503" s="3"/>
      <c r="BA1503" s="3"/>
      <c r="BB1503" s="3"/>
      <c r="BC1503" s="3"/>
      <c r="BD1503" s="3"/>
      <c r="BE1503" s="3"/>
      <c r="BF1503" s="3"/>
      <c r="BG1503" s="3"/>
      <c r="BH1503" s="3"/>
      <c r="BI1503" s="3"/>
    </row>
    <row r="1504" ht="12.75" customHeight="1">
      <c r="A1504" s="294"/>
      <c r="B1504" s="294"/>
      <c r="C1504" s="3"/>
      <c r="D1504" s="3"/>
      <c r="E1504" s="3"/>
      <c r="F1504" s="3"/>
      <c r="G1504" s="3"/>
      <c r="H1504" s="193"/>
      <c r="I1504" s="163"/>
      <c r="J1504" s="3"/>
      <c r="K1504" s="5"/>
      <c r="L1504" s="6"/>
      <c r="M1504" s="6"/>
      <c r="N1504" s="291"/>
      <c r="O1504" s="285"/>
      <c r="P1504" s="6"/>
      <c r="Q1504" s="6"/>
      <c r="R1504" s="6"/>
      <c r="S1504" s="6"/>
      <c r="T1504" s="6"/>
      <c r="U1504" s="6"/>
      <c r="V1504" s="6"/>
      <c r="W1504" s="6"/>
      <c r="X1504" s="6"/>
      <c r="Y1504" s="6"/>
      <c r="Z1504" s="38" t="str">
        <f t="array" ref="Z1504">IFERROR(xlookup(C:C,'Follow up.1'!A:A,'Follow up.1'!AF:AF),"-")</f>
        <v>-</v>
      </c>
      <c r="AA1504" s="6"/>
      <c r="AB1504" s="6"/>
      <c r="AC1504" s="6"/>
      <c r="AD1504" s="6"/>
      <c r="AE1504" s="6"/>
      <c r="AF1504" s="6"/>
      <c r="AG1504" s="6"/>
      <c r="AH1504" s="6"/>
      <c r="AI1504" s="6"/>
      <c r="AJ1504" s="6"/>
      <c r="AK1504" s="6"/>
      <c r="AL1504" s="6"/>
      <c r="AM1504" s="6"/>
      <c r="AN1504" s="39" t="str">
        <f t="array" ref="AN1504">IFNA(TEXT(XLOOKUP(C:C,'Follow up.2'!B:B,'Follow up.2'!AF:AF), "mm/yyyy"), "-")</f>
        <v>-</v>
      </c>
      <c r="AO1504" s="6"/>
      <c r="AP1504" s="3"/>
      <c r="AQ1504" s="3"/>
      <c r="AR1504" s="3"/>
      <c r="AS1504" s="3"/>
      <c r="AT1504" s="3"/>
      <c r="AU1504" s="3"/>
      <c r="AV1504" s="3"/>
      <c r="AW1504" s="3"/>
      <c r="AX1504" s="3"/>
      <c r="AY1504" s="3"/>
      <c r="AZ1504" s="3"/>
      <c r="BA1504" s="3"/>
      <c r="BB1504" s="3"/>
      <c r="BC1504" s="3"/>
      <c r="BD1504" s="3"/>
      <c r="BE1504" s="3"/>
      <c r="BF1504" s="3"/>
      <c r="BG1504" s="3"/>
      <c r="BH1504" s="3"/>
      <c r="BI1504" s="3"/>
    </row>
    <row r="1505" ht="12.75" customHeight="1">
      <c r="A1505" s="294"/>
      <c r="B1505" s="294"/>
      <c r="C1505" s="3"/>
      <c r="D1505" s="3"/>
      <c r="E1505" s="3"/>
      <c r="F1505" s="3"/>
      <c r="G1505" s="3"/>
      <c r="H1505" s="193"/>
      <c r="I1505" s="163"/>
      <c r="J1505" s="3"/>
      <c r="K1505" s="5"/>
      <c r="L1505" s="6"/>
      <c r="M1505" s="6"/>
      <c r="N1505" s="291"/>
      <c r="O1505" s="285"/>
      <c r="P1505" s="6"/>
      <c r="Q1505" s="6"/>
      <c r="R1505" s="6"/>
      <c r="S1505" s="6"/>
      <c r="T1505" s="6"/>
      <c r="U1505" s="6"/>
      <c r="V1505" s="6"/>
      <c r="W1505" s="6"/>
      <c r="X1505" s="6"/>
      <c r="Y1505" s="6"/>
      <c r="Z1505" s="38" t="str">
        <f t="array" ref="Z1505">IFERROR(xlookup(C:C,'Follow up.1'!A:A,'Follow up.1'!AF:AF),"-")</f>
        <v>-</v>
      </c>
      <c r="AA1505" s="6"/>
      <c r="AB1505" s="6"/>
      <c r="AC1505" s="6"/>
      <c r="AD1505" s="6"/>
      <c r="AE1505" s="6"/>
      <c r="AF1505" s="6"/>
      <c r="AG1505" s="6"/>
      <c r="AH1505" s="6"/>
      <c r="AI1505" s="6"/>
      <c r="AJ1505" s="6"/>
      <c r="AK1505" s="6"/>
      <c r="AL1505" s="6"/>
      <c r="AM1505" s="6"/>
      <c r="AN1505" s="39" t="str">
        <f t="array" ref="AN1505">IFNA(TEXT(XLOOKUP(C:C,'Follow up.2'!B:B,'Follow up.2'!AF:AF), "mm/yyyy"), "-")</f>
        <v>-</v>
      </c>
      <c r="AO1505" s="6"/>
      <c r="AP1505" s="3"/>
      <c r="AQ1505" s="3"/>
      <c r="AR1505" s="3"/>
      <c r="AS1505" s="3"/>
      <c r="AT1505" s="3"/>
      <c r="AU1505" s="3"/>
      <c r="AV1505" s="3"/>
      <c r="AW1505" s="3"/>
      <c r="AX1505" s="3"/>
      <c r="AY1505" s="3"/>
      <c r="AZ1505" s="3"/>
      <c r="BA1505" s="3"/>
      <c r="BB1505" s="3"/>
      <c r="BC1505" s="3"/>
      <c r="BD1505" s="3"/>
      <c r="BE1505" s="3"/>
      <c r="BF1505" s="3"/>
      <c r="BG1505" s="3"/>
      <c r="BH1505" s="3"/>
      <c r="BI1505" s="3"/>
    </row>
    <row r="1506" ht="12.75" customHeight="1">
      <c r="A1506" s="294"/>
      <c r="B1506" s="294"/>
      <c r="C1506" s="3"/>
      <c r="D1506" s="3"/>
      <c r="E1506" s="3"/>
      <c r="F1506" s="3"/>
      <c r="G1506" s="3"/>
      <c r="H1506" s="193"/>
      <c r="I1506" s="163"/>
      <c r="J1506" s="3"/>
      <c r="K1506" s="5"/>
      <c r="L1506" s="6"/>
      <c r="M1506" s="6"/>
      <c r="N1506" s="291"/>
      <c r="O1506" s="285"/>
      <c r="P1506" s="6"/>
      <c r="Q1506" s="6"/>
      <c r="R1506" s="6"/>
      <c r="S1506" s="6"/>
      <c r="T1506" s="6"/>
      <c r="U1506" s="6"/>
      <c r="V1506" s="6"/>
      <c r="W1506" s="6"/>
      <c r="X1506" s="6"/>
      <c r="Y1506" s="6"/>
      <c r="Z1506" s="38" t="str">
        <f t="array" ref="Z1506">IFERROR(xlookup(C:C,'Follow up.1'!A:A,'Follow up.1'!AF:AF),"-")</f>
        <v>-</v>
      </c>
      <c r="AA1506" s="6"/>
      <c r="AB1506" s="6"/>
      <c r="AC1506" s="6"/>
      <c r="AD1506" s="6"/>
      <c r="AE1506" s="6"/>
      <c r="AF1506" s="6"/>
      <c r="AG1506" s="6"/>
      <c r="AH1506" s="6"/>
      <c r="AI1506" s="6"/>
      <c r="AJ1506" s="6"/>
      <c r="AK1506" s="6"/>
      <c r="AL1506" s="6"/>
      <c r="AM1506" s="6"/>
      <c r="AN1506" s="39" t="str">
        <f t="array" ref="AN1506">IFNA(TEXT(XLOOKUP(C:C,'Follow up.2'!B:B,'Follow up.2'!AF:AF), "mm/yyyy"), "-")</f>
        <v>-</v>
      </c>
      <c r="AO1506" s="6"/>
      <c r="AP1506" s="3"/>
      <c r="AQ1506" s="3"/>
      <c r="AR1506" s="3"/>
      <c r="AS1506" s="3"/>
      <c r="AT1506" s="3"/>
      <c r="AU1506" s="3"/>
      <c r="AV1506" s="3"/>
      <c r="AW1506" s="3"/>
      <c r="AX1506" s="3"/>
      <c r="AY1506" s="3"/>
      <c r="AZ1506" s="3"/>
      <c r="BA1506" s="3"/>
      <c r="BB1506" s="3"/>
      <c r="BC1506" s="3"/>
      <c r="BD1506" s="3"/>
      <c r="BE1506" s="3"/>
      <c r="BF1506" s="3"/>
      <c r="BG1506" s="3"/>
      <c r="BH1506" s="3"/>
      <c r="BI1506" s="3"/>
    </row>
    <row r="1507" ht="12.75" customHeight="1">
      <c r="A1507" s="294"/>
      <c r="B1507" s="294"/>
      <c r="C1507" s="3"/>
      <c r="D1507" s="3"/>
      <c r="E1507" s="3"/>
      <c r="F1507" s="3"/>
      <c r="G1507" s="3"/>
      <c r="H1507" s="193"/>
      <c r="I1507" s="163"/>
      <c r="J1507" s="3"/>
      <c r="K1507" s="5"/>
      <c r="L1507" s="6"/>
      <c r="M1507" s="6"/>
      <c r="N1507" s="291"/>
      <c r="O1507" s="285"/>
      <c r="P1507" s="6"/>
      <c r="Q1507" s="6"/>
      <c r="R1507" s="6"/>
      <c r="S1507" s="6"/>
      <c r="T1507" s="6"/>
      <c r="U1507" s="6"/>
      <c r="V1507" s="6"/>
      <c r="W1507" s="6"/>
      <c r="X1507" s="6"/>
      <c r="Y1507" s="6"/>
      <c r="Z1507" s="38" t="str">
        <f t="array" ref="Z1507">IFERROR(xlookup(C:C,'Follow up.1'!A:A,'Follow up.1'!AF:AF),"-")</f>
        <v>-</v>
      </c>
      <c r="AA1507" s="6"/>
      <c r="AB1507" s="6"/>
      <c r="AC1507" s="6"/>
      <c r="AD1507" s="6"/>
      <c r="AE1507" s="6"/>
      <c r="AF1507" s="6"/>
      <c r="AG1507" s="6"/>
      <c r="AH1507" s="6"/>
      <c r="AI1507" s="6"/>
      <c r="AJ1507" s="6"/>
      <c r="AK1507" s="6"/>
      <c r="AL1507" s="6"/>
      <c r="AM1507" s="6"/>
      <c r="AN1507" s="39" t="str">
        <f t="array" ref="AN1507">IFNA(TEXT(XLOOKUP(C:C,'Follow up.2'!B:B,'Follow up.2'!AF:AF), "mm/yyyy"), "-")</f>
        <v>-</v>
      </c>
      <c r="AO1507" s="6"/>
      <c r="AP1507" s="3"/>
      <c r="AQ1507" s="3"/>
      <c r="AR1507" s="3"/>
      <c r="AS1507" s="3"/>
      <c r="AT1507" s="3"/>
      <c r="AU1507" s="3"/>
      <c r="AV1507" s="3"/>
      <c r="AW1507" s="3"/>
      <c r="AX1507" s="3"/>
      <c r="AY1507" s="3"/>
      <c r="AZ1507" s="3"/>
      <c r="BA1507" s="3"/>
      <c r="BB1507" s="3"/>
      <c r="BC1507" s="3"/>
      <c r="BD1507" s="3"/>
      <c r="BE1507" s="3"/>
      <c r="BF1507" s="3"/>
      <c r="BG1507" s="3"/>
      <c r="BH1507" s="3"/>
      <c r="BI1507" s="3"/>
    </row>
    <row r="1508" ht="12.75" customHeight="1">
      <c r="A1508" s="294"/>
      <c r="B1508" s="294"/>
      <c r="C1508" s="3"/>
      <c r="D1508" s="3"/>
      <c r="E1508" s="3"/>
      <c r="F1508" s="3"/>
      <c r="G1508" s="3"/>
      <c r="H1508" s="193"/>
      <c r="I1508" s="163"/>
      <c r="J1508" s="3"/>
      <c r="K1508" s="5"/>
      <c r="L1508" s="6"/>
      <c r="M1508" s="6"/>
      <c r="N1508" s="291"/>
      <c r="O1508" s="285"/>
      <c r="P1508" s="6"/>
      <c r="Q1508" s="6"/>
      <c r="R1508" s="6"/>
      <c r="S1508" s="6"/>
      <c r="T1508" s="6"/>
      <c r="U1508" s="6"/>
      <c r="V1508" s="6"/>
      <c r="W1508" s="6"/>
      <c r="X1508" s="6"/>
      <c r="Y1508" s="6"/>
      <c r="Z1508" s="38" t="str">
        <f t="array" ref="Z1508">IFERROR(xlookup(C:C,'Follow up.1'!A:A,'Follow up.1'!AF:AF),"-")</f>
        <v>-</v>
      </c>
      <c r="AA1508" s="6"/>
      <c r="AB1508" s="6"/>
      <c r="AC1508" s="6"/>
      <c r="AD1508" s="6"/>
      <c r="AE1508" s="6"/>
      <c r="AF1508" s="6"/>
      <c r="AG1508" s="6"/>
      <c r="AH1508" s="6"/>
      <c r="AI1508" s="6"/>
      <c r="AJ1508" s="6"/>
      <c r="AK1508" s="6"/>
      <c r="AL1508" s="6"/>
      <c r="AM1508" s="6"/>
      <c r="AN1508" s="39" t="str">
        <f t="array" ref="AN1508">IFNA(TEXT(XLOOKUP(C:C,'Follow up.2'!B:B,'Follow up.2'!AF:AF), "mm/yyyy"), "-")</f>
        <v>-</v>
      </c>
      <c r="AO1508" s="6"/>
      <c r="AP1508" s="3"/>
      <c r="AQ1508" s="3"/>
      <c r="AR1508" s="3"/>
      <c r="AS1508" s="3"/>
      <c r="AT1508" s="3"/>
      <c r="AU1508" s="3"/>
      <c r="AV1508" s="3"/>
      <c r="AW1508" s="3"/>
      <c r="AX1508" s="3"/>
      <c r="AY1508" s="3"/>
      <c r="AZ1508" s="3"/>
      <c r="BA1508" s="3"/>
      <c r="BB1508" s="3"/>
      <c r="BC1508" s="3"/>
      <c r="BD1508" s="3"/>
      <c r="BE1508" s="3"/>
      <c r="BF1508" s="3"/>
      <c r="BG1508" s="3"/>
      <c r="BH1508" s="3"/>
      <c r="BI1508" s="3"/>
    </row>
    <row r="1509" ht="12.75" customHeight="1">
      <c r="A1509" s="294"/>
      <c r="B1509" s="294"/>
      <c r="C1509" s="3"/>
      <c r="D1509" s="3"/>
      <c r="E1509" s="3"/>
      <c r="F1509" s="3"/>
      <c r="G1509" s="3"/>
      <c r="H1509" s="193"/>
      <c r="I1509" s="163"/>
      <c r="J1509" s="3"/>
      <c r="K1509" s="5"/>
      <c r="L1509" s="6"/>
      <c r="M1509" s="6"/>
      <c r="N1509" s="291"/>
      <c r="O1509" s="285"/>
      <c r="P1509" s="6"/>
      <c r="Q1509" s="6"/>
      <c r="R1509" s="6"/>
      <c r="S1509" s="6"/>
      <c r="T1509" s="6"/>
      <c r="U1509" s="6"/>
      <c r="V1509" s="6"/>
      <c r="W1509" s="6"/>
      <c r="X1509" s="6"/>
      <c r="Y1509" s="6"/>
      <c r="Z1509" s="38" t="str">
        <f t="array" ref="Z1509">IFERROR(xlookup(C:C,'Follow up.1'!A:A,'Follow up.1'!AF:AF),"-")</f>
        <v>-</v>
      </c>
      <c r="AA1509" s="6"/>
      <c r="AB1509" s="6"/>
      <c r="AC1509" s="6"/>
      <c r="AD1509" s="6"/>
      <c r="AE1509" s="6"/>
      <c r="AF1509" s="6"/>
      <c r="AG1509" s="6"/>
      <c r="AH1509" s="6"/>
      <c r="AI1509" s="6"/>
      <c r="AJ1509" s="6"/>
      <c r="AK1509" s="6"/>
      <c r="AL1509" s="6"/>
      <c r="AM1509" s="6"/>
      <c r="AN1509" s="39" t="str">
        <f t="array" ref="AN1509">IFNA(TEXT(XLOOKUP(C:C,'Follow up.2'!B:B,'Follow up.2'!AF:AF), "mm/yyyy"), "-")</f>
        <v>-</v>
      </c>
      <c r="AO1509" s="6"/>
      <c r="AP1509" s="3"/>
      <c r="AQ1509" s="3"/>
      <c r="AR1509" s="3"/>
      <c r="AS1509" s="3"/>
      <c r="AT1509" s="3"/>
      <c r="AU1509" s="3"/>
      <c r="AV1509" s="3"/>
      <c r="AW1509" s="3"/>
      <c r="AX1509" s="3"/>
      <c r="AY1509" s="3"/>
      <c r="AZ1509" s="3"/>
      <c r="BA1509" s="3"/>
      <c r="BB1509" s="3"/>
      <c r="BC1509" s="3"/>
      <c r="BD1509" s="3"/>
      <c r="BE1509" s="3"/>
      <c r="BF1509" s="3"/>
      <c r="BG1509" s="3"/>
      <c r="BH1509" s="3"/>
      <c r="BI1509" s="3"/>
    </row>
    <row r="1510" ht="12.75" customHeight="1">
      <c r="A1510" s="294"/>
      <c r="B1510" s="294"/>
      <c r="C1510" s="3"/>
      <c r="D1510" s="3"/>
      <c r="E1510" s="3"/>
      <c r="F1510" s="3"/>
      <c r="G1510" s="3"/>
      <c r="H1510" s="193"/>
      <c r="I1510" s="163"/>
      <c r="J1510" s="3"/>
      <c r="K1510" s="5"/>
      <c r="L1510" s="6"/>
      <c r="M1510" s="6"/>
      <c r="N1510" s="291"/>
      <c r="O1510" s="285"/>
      <c r="P1510" s="6"/>
      <c r="Q1510" s="6"/>
      <c r="R1510" s="6"/>
      <c r="S1510" s="6"/>
      <c r="T1510" s="6"/>
      <c r="U1510" s="6"/>
      <c r="V1510" s="6"/>
      <c r="W1510" s="6"/>
      <c r="X1510" s="6"/>
      <c r="Y1510" s="6"/>
      <c r="Z1510" s="38" t="str">
        <f t="array" ref="Z1510">IFERROR(xlookup(C:C,'Follow up.1'!A:A,'Follow up.1'!AF:AF),"-")</f>
        <v>-</v>
      </c>
      <c r="AA1510" s="6"/>
      <c r="AB1510" s="6"/>
      <c r="AC1510" s="6"/>
      <c r="AD1510" s="6"/>
      <c r="AE1510" s="6"/>
      <c r="AF1510" s="6"/>
      <c r="AG1510" s="6"/>
      <c r="AH1510" s="6"/>
      <c r="AI1510" s="6"/>
      <c r="AJ1510" s="6"/>
      <c r="AK1510" s="6"/>
      <c r="AL1510" s="6"/>
      <c r="AM1510" s="6"/>
      <c r="AN1510" s="39" t="str">
        <f t="array" ref="AN1510">IFNA(TEXT(XLOOKUP(C:C,'Follow up.2'!B:B,'Follow up.2'!AF:AF), "mm/yyyy"), "-")</f>
        <v>-</v>
      </c>
      <c r="AO1510" s="6"/>
      <c r="AP1510" s="3"/>
      <c r="AQ1510" s="3"/>
      <c r="AR1510" s="3"/>
      <c r="AS1510" s="3"/>
      <c r="AT1510" s="3"/>
      <c r="AU1510" s="3"/>
      <c r="AV1510" s="3"/>
      <c r="AW1510" s="3"/>
      <c r="AX1510" s="3"/>
      <c r="AY1510" s="3"/>
      <c r="AZ1510" s="3"/>
      <c r="BA1510" s="3"/>
      <c r="BB1510" s="3"/>
      <c r="BC1510" s="3"/>
      <c r="BD1510" s="3"/>
      <c r="BE1510" s="3"/>
      <c r="BF1510" s="3"/>
      <c r="BG1510" s="3"/>
      <c r="BH1510" s="3"/>
      <c r="BI1510" s="3"/>
    </row>
    <row r="1511" ht="12.75" customHeight="1">
      <c r="A1511" s="294"/>
      <c r="B1511" s="294"/>
      <c r="C1511" s="3"/>
      <c r="D1511" s="3"/>
      <c r="E1511" s="3"/>
      <c r="F1511" s="3"/>
      <c r="G1511" s="3"/>
      <c r="H1511" s="193"/>
      <c r="I1511" s="163"/>
      <c r="J1511" s="3"/>
      <c r="K1511" s="5"/>
      <c r="L1511" s="6"/>
      <c r="M1511" s="6"/>
      <c r="N1511" s="291"/>
      <c r="O1511" s="285"/>
      <c r="P1511" s="6"/>
      <c r="Q1511" s="6"/>
      <c r="R1511" s="6"/>
      <c r="S1511" s="6"/>
      <c r="T1511" s="6"/>
      <c r="U1511" s="6"/>
      <c r="V1511" s="6"/>
      <c r="W1511" s="6"/>
      <c r="X1511" s="6"/>
      <c r="Y1511" s="6"/>
      <c r="Z1511" s="38" t="str">
        <f t="array" ref="Z1511">IFERROR(xlookup(C:C,'Follow up.1'!A:A,'Follow up.1'!AF:AF),"-")</f>
        <v>-</v>
      </c>
      <c r="AA1511" s="6"/>
      <c r="AB1511" s="6"/>
      <c r="AC1511" s="6"/>
      <c r="AD1511" s="6"/>
      <c r="AE1511" s="6"/>
      <c r="AF1511" s="6"/>
      <c r="AG1511" s="6"/>
      <c r="AH1511" s="6"/>
      <c r="AI1511" s="6"/>
      <c r="AJ1511" s="6"/>
      <c r="AK1511" s="6"/>
      <c r="AL1511" s="6"/>
      <c r="AM1511" s="6"/>
      <c r="AN1511" s="39" t="str">
        <f t="array" ref="AN1511">IFNA(TEXT(XLOOKUP(C:C,'Follow up.2'!B:B,'Follow up.2'!AF:AF), "mm/yyyy"), "-")</f>
        <v>-</v>
      </c>
      <c r="AO1511" s="6"/>
      <c r="AP1511" s="3"/>
      <c r="AQ1511" s="3"/>
      <c r="AR1511" s="3"/>
      <c r="AS1511" s="3"/>
      <c r="AT1511" s="3"/>
      <c r="AU1511" s="3"/>
      <c r="AV1511" s="3"/>
      <c r="AW1511" s="3"/>
      <c r="AX1511" s="3"/>
      <c r="AY1511" s="3"/>
      <c r="AZ1511" s="3"/>
      <c r="BA1511" s="3"/>
      <c r="BB1511" s="3"/>
      <c r="BC1511" s="3"/>
      <c r="BD1511" s="3"/>
      <c r="BE1511" s="3"/>
      <c r="BF1511" s="3"/>
      <c r="BG1511" s="3"/>
      <c r="BH1511" s="3"/>
      <c r="BI1511" s="3"/>
    </row>
    <row r="1512" ht="12.75" customHeight="1">
      <c r="A1512" s="294"/>
      <c r="B1512" s="294"/>
      <c r="C1512" s="3"/>
      <c r="D1512" s="3"/>
      <c r="E1512" s="3"/>
      <c r="F1512" s="3"/>
      <c r="G1512" s="3"/>
      <c r="H1512" s="193"/>
      <c r="I1512" s="163"/>
      <c r="J1512" s="3"/>
      <c r="K1512" s="5"/>
      <c r="L1512" s="6"/>
      <c r="M1512" s="6"/>
      <c r="N1512" s="295"/>
      <c r="O1512" s="285"/>
      <c r="P1512" s="6"/>
      <c r="Q1512" s="6"/>
      <c r="R1512" s="6"/>
      <c r="S1512" s="6"/>
      <c r="T1512" s="6"/>
      <c r="U1512" s="6"/>
      <c r="V1512" s="6"/>
      <c r="W1512" s="6"/>
      <c r="X1512" s="6"/>
      <c r="Y1512" s="6"/>
      <c r="Z1512" s="38" t="str">
        <f t="array" ref="Z1512">IFERROR(xlookup(C:C,'Follow up.1'!A:A,'Follow up.1'!AF:AF),"-")</f>
        <v>-</v>
      </c>
      <c r="AA1512" s="6"/>
      <c r="AB1512" s="6"/>
      <c r="AC1512" s="6"/>
      <c r="AD1512" s="6"/>
      <c r="AE1512" s="6"/>
      <c r="AF1512" s="6"/>
      <c r="AG1512" s="6"/>
      <c r="AH1512" s="6"/>
      <c r="AI1512" s="6"/>
      <c r="AJ1512" s="6"/>
      <c r="AK1512" s="6"/>
      <c r="AL1512" s="6"/>
      <c r="AM1512" s="6"/>
      <c r="AN1512" s="39" t="str">
        <f t="array" ref="AN1512">IFNA(TEXT(XLOOKUP(C:C,'Follow up.2'!B:B,'Follow up.2'!AF:AF), "mm/yyyy"), "-")</f>
        <v>-</v>
      </c>
      <c r="AO1512" s="6"/>
      <c r="AP1512" s="3"/>
      <c r="AQ1512" s="3"/>
      <c r="AR1512" s="3"/>
      <c r="AS1512" s="3"/>
      <c r="AT1512" s="3"/>
      <c r="AU1512" s="3"/>
      <c r="AV1512" s="3"/>
      <c r="AW1512" s="3"/>
      <c r="AX1512" s="3"/>
      <c r="AY1512" s="3"/>
      <c r="AZ1512" s="3"/>
      <c r="BA1512" s="3"/>
      <c r="BB1512" s="3"/>
      <c r="BC1512" s="3"/>
      <c r="BD1512" s="3"/>
      <c r="BE1512" s="3"/>
      <c r="BF1512" s="3"/>
      <c r="BG1512" s="3"/>
      <c r="BH1512" s="3"/>
      <c r="BI1512" s="3"/>
    </row>
    <row r="1513" ht="12.75" customHeight="1">
      <c r="A1513" s="294"/>
      <c r="B1513" s="294"/>
      <c r="C1513" s="3"/>
      <c r="D1513" s="3"/>
      <c r="E1513" s="3"/>
      <c r="F1513" s="3"/>
      <c r="G1513" s="3"/>
      <c r="H1513" s="193"/>
      <c r="I1513" s="163"/>
      <c r="J1513" s="3"/>
      <c r="K1513" s="5"/>
      <c r="L1513" s="6"/>
      <c r="M1513" s="6"/>
      <c r="N1513" s="291"/>
      <c r="O1513" s="285"/>
      <c r="P1513" s="6"/>
      <c r="Q1513" s="6"/>
      <c r="R1513" s="6"/>
      <c r="S1513" s="6"/>
      <c r="T1513" s="6"/>
      <c r="U1513" s="6"/>
      <c r="V1513" s="6"/>
      <c r="W1513" s="6"/>
      <c r="X1513" s="6"/>
      <c r="Y1513" s="6"/>
      <c r="Z1513" s="38" t="str">
        <f t="array" ref="Z1513">IFERROR(xlookup(C:C,'Follow up.1'!A:A,'Follow up.1'!AF:AF),"-")</f>
        <v>-</v>
      </c>
      <c r="AA1513" s="6"/>
      <c r="AB1513" s="6"/>
      <c r="AC1513" s="6"/>
      <c r="AD1513" s="6"/>
      <c r="AE1513" s="6"/>
      <c r="AF1513" s="6"/>
      <c r="AG1513" s="6"/>
      <c r="AH1513" s="6"/>
      <c r="AI1513" s="6"/>
      <c r="AJ1513" s="6"/>
      <c r="AK1513" s="6"/>
      <c r="AL1513" s="6"/>
      <c r="AM1513" s="6"/>
      <c r="AN1513" s="39" t="str">
        <f t="array" ref="AN1513">IFNA(TEXT(XLOOKUP(C:C,'Follow up.2'!B:B,'Follow up.2'!AF:AF), "mm/yyyy"), "-")</f>
        <v>-</v>
      </c>
      <c r="AO1513" s="6"/>
      <c r="AP1513" s="3"/>
      <c r="AQ1513" s="3"/>
      <c r="AR1513" s="3"/>
      <c r="AS1513" s="3"/>
      <c r="AT1513" s="3"/>
      <c r="AU1513" s="3"/>
      <c r="AV1513" s="3"/>
      <c r="AW1513" s="3"/>
      <c r="AX1513" s="3"/>
      <c r="AY1513" s="3"/>
      <c r="AZ1513" s="3"/>
      <c r="BA1513" s="3"/>
      <c r="BB1513" s="3"/>
      <c r="BC1513" s="3"/>
      <c r="BD1513" s="3"/>
      <c r="BE1513" s="3"/>
      <c r="BF1513" s="3"/>
      <c r="BG1513" s="3"/>
      <c r="BH1513" s="3"/>
      <c r="BI1513" s="3"/>
    </row>
    <row r="1514" ht="12.75" customHeight="1">
      <c r="A1514" s="294"/>
      <c r="B1514" s="294"/>
      <c r="C1514" s="3"/>
      <c r="D1514" s="3"/>
      <c r="E1514" s="3"/>
      <c r="F1514" s="3"/>
      <c r="G1514" s="3"/>
      <c r="H1514" s="193"/>
      <c r="I1514" s="163"/>
      <c r="J1514" s="3"/>
      <c r="K1514" s="5"/>
      <c r="L1514" s="6"/>
      <c r="M1514" s="6"/>
      <c r="N1514" s="291"/>
      <c r="O1514" s="285"/>
      <c r="P1514" s="6"/>
      <c r="Q1514" s="6"/>
      <c r="R1514" s="6"/>
      <c r="S1514" s="6"/>
      <c r="T1514" s="6"/>
      <c r="U1514" s="6"/>
      <c r="V1514" s="6"/>
      <c r="W1514" s="6"/>
      <c r="X1514" s="6"/>
      <c r="Y1514" s="6"/>
      <c r="Z1514" s="38" t="str">
        <f t="array" ref="Z1514">IFERROR(xlookup(C:C,'Follow up.1'!A:A,'Follow up.1'!AF:AF),"-")</f>
        <v>-</v>
      </c>
      <c r="AA1514" s="6"/>
      <c r="AB1514" s="6"/>
      <c r="AC1514" s="6"/>
      <c r="AD1514" s="6"/>
      <c r="AE1514" s="6"/>
      <c r="AF1514" s="6"/>
      <c r="AG1514" s="6"/>
      <c r="AH1514" s="6"/>
      <c r="AI1514" s="6"/>
      <c r="AJ1514" s="6"/>
      <c r="AK1514" s="6"/>
      <c r="AL1514" s="6"/>
      <c r="AM1514" s="6"/>
      <c r="AN1514" s="39" t="str">
        <f t="array" ref="AN1514">IFNA(TEXT(XLOOKUP(C:C,'Follow up.2'!B:B,'Follow up.2'!AF:AF), "mm/yyyy"), "-")</f>
        <v>-</v>
      </c>
      <c r="AO1514" s="6"/>
      <c r="AP1514" s="3"/>
      <c r="AQ1514" s="3"/>
      <c r="AR1514" s="3"/>
      <c r="AS1514" s="3"/>
      <c r="AT1514" s="3"/>
      <c r="AU1514" s="3"/>
      <c r="AV1514" s="3"/>
      <c r="AW1514" s="3"/>
      <c r="AX1514" s="3"/>
      <c r="AY1514" s="3"/>
      <c r="AZ1514" s="3"/>
      <c r="BA1514" s="3"/>
      <c r="BB1514" s="3"/>
      <c r="BC1514" s="3"/>
      <c r="BD1514" s="3"/>
      <c r="BE1514" s="3"/>
      <c r="BF1514" s="3"/>
      <c r="BG1514" s="3"/>
      <c r="BH1514" s="3"/>
      <c r="BI1514" s="3"/>
    </row>
    <row r="1515" ht="12.75" customHeight="1">
      <c r="A1515" s="294"/>
      <c r="B1515" s="294"/>
      <c r="C1515" s="3"/>
      <c r="D1515" s="3"/>
      <c r="E1515" s="3"/>
      <c r="F1515" s="3"/>
      <c r="G1515" s="3"/>
      <c r="H1515" s="193"/>
      <c r="I1515" s="163"/>
      <c r="J1515" s="3"/>
      <c r="K1515" s="5"/>
      <c r="L1515" s="6"/>
      <c r="M1515" s="6"/>
      <c r="N1515" s="296"/>
      <c r="O1515" s="285"/>
      <c r="P1515" s="6"/>
      <c r="Q1515" s="6"/>
      <c r="R1515" s="6"/>
      <c r="S1515" s="6"/>
      <c r="T1515" s="6"/>
      <c r="U1515" s="6"/>
      <c r="V1515" s="6"/>
      <c r="W1515" s="6"/>
      <c r="X1515" s="6"/>
      <c r="Y1515" s="6"/>
      <c r="Z1515" s="38" t="str">
        <f t="array" ref="Z1515">IFERROR(xlookup(C:C,'Follow up.1'!A:A,'Follow up.1'!AF:AF),"-")</f>
        <v>-</v>
      </c>
      <c r="AA1515" s="6"/>
      <c r="AB1515" s="6"/>
      <c r="AC1515" s="6"/>
      <c r="AD1515" s="6"/>
      <c r="AE1515" s="6"/>
      <c r="AF1515" s="6"/>
      <c r="AG1515" s="6"/>
      <c r="AH1515" s="6"/>
      <c r="AI1515" s="6"/>
      <c r="AJ1515" s="6"/>
      <c r="AK1515" s="6"/>
      <c r="AL1515" s="6"/>
      <c r="AM1515" s="6"/>
      <c r="AN1515" s="39" t="str">
        <f t="array" ref="AN1515">IFNA(TEXT(XLOOKUP(C:C,'Follow up.2'!B:B,'Follow up.2'!AF:AF), "mm/yyyy"), "-")</f>
        <v>-</v>
      </c>
      <c r="AO1515" s="6"/>
      <c r="AP1515" s="3"/>
      <c r="AQ1515" s="3"/>
      <c r="AR1515" s="3"/>
      <c r="AS1515" s="3"/>
      <c r="AT1515" s="3"/>
      <c r="AU1515" s="3"/>
      <c r="AV1515" s="3"/>
      <c r="AW1515" s="3"/>
      <c r="AX1515" s="3"/>
      <c r="AY1515" s="3"/>
      <c r="AZ1515" s="3"/>
      <c r="BA1515" s="3"/>
      <c r="BB1515" s="3"/>
      <c r="BC1515" s="3"/>
      <c r="BD1515" s="3"/>
      <c r="BE1515" s="3"/>
      <c r="BF1515" s="3"/>
      <c r="BG1515" s="3"/>
      <c r="BH1515" s="3"/>
      <c r="BI1515" s="3"/>
    </row>
    <row r="1516" ht="12.75" customHeight="1">
      <c r="A1516" s="294"/>
      <c r="B1516" s="294"/>
      <c r="C1516" s="3"/>
      <c r="D1516" s="3"/>
      <c r="E1516" s="3"/>
      <c r="F1516" s="3"/>
      <c r="G1516" s="3"/>
      <c r="H1516" s="193"/>
      <c r="I1516" s="163"/>
      <c r="J1516" s="3"/>
      <c r="K1516" s="5"/>
      <c r="L1516" s="6"/>
      <c r="M1516" s="6"/>
      <c r="N1516" s="291"/>
      <c r="O1516" s="285"/>
      <c r="P1516" s="6"/>
      <c r="Q1516" s="6"/>
      <c r="R1516" s="6"/>
      <c r="S1516" s="6"/>
      <c r="T1516" s="6"/>
      <c r="U1516" s="6"/>
      <c r="V1516" s="6"/>
      <c r="W1516" s="6"/>
      <c r="X1516" s="6"/>
      <c r="Y1516" s="6"/>
      <c r="Z1516" s="38" t="str">
        <f t="array" ref="Z1516">IFERROR(xlookup(C:C,'Follow up.1'!A:A,'Follow up.1'!AF:AF),"-")</f>
        <v>-</v>
      </c>
      <c r="AA1516" s="6"/>
      <c r="AB1516" s="6"/>
      <c r="AC1516" s="6"/>
      <c r="AD1516" s="6"/>
      <c r="AE1516" s="6"/>
      <c r="AF1516" s="6"/>
      <c r="AG1516" s="6"/>
      <c r="AH1516" s="6"/>
      <c r="AI1516" s="6"/>
      <c r="AJ1516" s="6"/>
      <c r="AK1516" s="6"/>
      <c r="AL1516" s="6"/>
      <c r="AM1516" s="6"/>
      <c r="AN1516" s="39" t="str">
        <f t="array" ref="AN1516">IFNA(TEXT(XLOOKUP(C:C,'Follow up.2'!B:B,'Follow up.2'!AF:AF), "mm/yyyy"), "-")</f>
        <v>-</v>
      </c>
      <c r="AO1516" s="6"/>
      <c r="AP1516" s="3"/>
      <c r="AQ1516" s="3"/>
      <c r="AR1516" s="3"/>
      <c r="AS1516" s="3"/>
      <c r="AT1516" s="3"/>
      <c r="AU1516" s="3"/>
      <c r="AV1516" s="3"/>
      <c r="AW1516" s="3"/>
      <c r="AX1516" s="3"/>
      <c r="AY1516" s="3"/>
      <c r="AZ1516" s="3"/>
      <c r="BA1516" s="3"/>
      <c r="BB1516" s="3"/>
      <c r="BC1516" s="3"/>
      <c r="BD1516" s="3"/>
      <c r="BE1516" s="3"/>
      <c r="BF1516" s="3"/>
      <c r="BG1516" s="3"/>
      <c r="BH1516" s="3"/>
      <c r="BI1516" s="3"/>
    </row>
    <row r="1517" ht="12.75" customHeight="1">
      <c r="A1517" s="294"/>
      <c r="B1517" s="294"/>
      <c r="C1517" s="3"/>
      <c r="D1517" s="3"/>
      <c r="E1517" s="3"/>
      <c r="F1517" s="3"/>
      <c r="G1517" s="3"/>
      <c r="H1517" s="193"/>
      <c r="I1517" s="163"/>
      <c r="J1517" s="3"/>
      <c r="K1517" s="5"/>
      <c r="L1517" s="6"/>
      <c r="M1517" s="6"/>
      <c r="N1517" s="291"/>
      <c r="O1517" s="285"/>
      <c r="P1517" s="6"/>
      <c r="Q1517" s="6"/>
      <c r="R1517" s="6"/>
      <c r="S1517" s="6"/>
      <c r="T1517" s="6"/>
      <c r="U1517" s="6"/>
      <c r="V1517" s="6"/>
      <c r="W1517" s="6"/>
      <c r="X1517" s="6"/>
      <c r="Y1517" s="6"/>
      <c r="Z1517" s="38" t="str">
        <f t="array" ref="Z1517">IFERROR(xlookup(C:C,'Follow up.1'!A:A,'Follow up.1'!AF:AF),"-")</f>
        <v>-</v>
      </c>
      <c r="AA1517" s="6"/>
      <c r="AB1517" s="6"/>
      <c r="AC1517" s="6"/>
      <c r="AD1517" s="6"/>
      <c r="AE1517" s="6"/>
      <c r="AF1517" s="6"/>
      <c r="AG1517" s="6"/>
      <c r="AH1517" s="6"/>
      <c r="AI1517" s="6"/>
      <c r="AJ1517" s="6"/>
      <c r="AK1517" s="6"/>
      <c r="AL1517" s="6"/>
      <c r="AM1517" s="6"/>
      <c r="AN1517" s="39" t="str">
        <f t="array" ref="AN1517">IFNA(TEXT(XLOOKUP(C:C,'Follow up.2'!B:B,'Follow up.2'!AF:AF), "mm/yyyy"), "-")</f>
        <v>-</v>
      </c>
      <c r="AO1517" s="6"/>
      <c r="AP1517" s="3"/>
      <c r="AQ1517" s="3"/>
      <c r="AR1517" s="3"/>
      <c r="AS1517" s="3"/>
      <c r="AT1517" s="3"/>
      <c r="AU1517" s="3"/>
      <c r="AV1517" s="3"/>
      <c r="AW1517" s="3"/>
      <c r="AX1517" s="3"/>
      <c r="AY1517" s="3"/>
      <c r="AZ1517" s="3"/>
      <c r="BA1517" s="3"/>
      <c r="BB1517" s="3"/>
      <c r="BC1517" s="3"/>
      <c r="BD1517" s="3"/>
      <c r="BE1517" s="3"/>
      <c r="BF1517" s="3"/>
      <c r="BG1517" s="3"/>
      <c r="BH1517" s="3"/>
      <c r="BI1517" s="3"/>
    </row>
    <row r="1518" ht="12.75" customHeight="1">
      <c r="A1518" s="294"/>
      <c r="B1518" s="294"/>
      <c r="C1518" s="3"/>
      <c r="D1518" s="3"/>
      <c r="E1518" s="3"/>
      <c r="F1518" s="3"/>
      <c r="G1518" s="3"/>
      <c r="H1518" s="193"/>
      <c r="I1518" s="163"/>
      <c r="J1518" s="3"/>
      <c r="K1518" s="5"/>
      <c r="L1518" s="6"/>
      <c r="M1518" s="6"/>
      <c r="N1518" s="291"/>
      <c r="O1518" s="285"/>
      <c r="P1518" s="6"/>
      <c r="Q1518" s="6"/>
      <c r="R1518" s="6"/>
      <c r="S1518" s="6"/>
      <c r="T1518" s="6"/>
      <c r="U1518" s="6"/>
      <c r="V1518" s="6"/>
      <c r="W1518" s="6"/>
      <c r="X1518" s="6"/>
      <c r="Y1518" s="6"/>
      <c r="Z1518" s="38" t="str">
        <f t="array" ref="Z1518">IFERROR(xlookup(C:C,'Follow up.1'!A:A,'Follow up.1'!AF:AF),"-")</f>
        <v>-</v>
      </c>
      <c r="AA1518" s="6"/>
      <c r="AB1518" s="6"/>
      <c r="AC1518" s="6"/>
      <c r="AD1518" s="6"/>
      <c r="AE1518" s="6"/>
      <c r="AF1518" s="6"/>
      <c r="AG1518" s="6"/>
      <c r="AH1518" s="6"/>
      <c r="AI1518" s="6"/>
      <c r="AJ1518" s="6"/>
      <c r="AK1518" s="6"/>
      <c r="AL1518" s="6"/>
      <c r="AM1518" s="6"/>
      <c r="AN1518" s="39" t="str">
        <f t="array" ref="AN1518">IFNA(TEXT(XLOOKUP(C:C,'Follow up.2'!B:B,'Follow up.2'!AF:AF), "mm/yyyy"), "-")</f>
        <v>-</v>
      </c>
      <c r="AO1518" s="6"/>
      <c r="AP1518" s="3"/>
      <c r="AQ1518" s="3"/>
      <c r="AR1518" s="3"/>
      <c r="AS1518" s="3"/>
      <c r="AT1518" s="3"/>
      <c r="AU1518" s="3"/>
      <c r="AV1518" s="3"/>
      <c r="AW1518" s="3"/>
      <c r="AX1518" s="3"/>
      <c r="AY1518" s="3"/>
      <c r="AZ1518" s="3"/>
      <c r="BA1518" s="3"/>
      <c r="BB1518" s="3"/>
      <c r="BC1518" s="3"/>
      <c r="BD1518" s="3"/>
      <c r="BE1518" s="3"/>
      <c r="BF1518" s="3"/>
      <c r="BG1518" s="3"/>
      <c r="BH1518" s="3"/>
      <c r="BI1518" s="3"/>
    </row>
    <row r="1519" ht="12.75" customHeight="1">
      <c r="A1519" s="294"/>
      <c r="B1519" s="294"/>
      <c r="C1519" s="3"/>
      <c r="D1519" s="3"/>
      <c r="E1519" s="3"/>
      <c r="F1519" s="3"/>
      <c r="G1519" s="3"/>
      <c r="H1519" s="193"/>
      <c r="I1519" s="163"/>
      <c r="J1519" s="3"/>
      <c r="K1519" s="5"/>
      <c r="L1519" s="6"/>
      <c r="M1519" s="6"/>
      <c r="N1519" s="296"/>
      <c r="O1519" s="285"/>
      <c r="P1519" s="6"/>
      <c r="Q1519" s="6"/>
      <c r="R1519" s="6"/>
      <c r="S1519" s="6"/>
      <c r="T1519" s="6"/>
      <c r="U1519" s="6"/>
      <c r="V1519" s="6"/>
      <c r="W1519" s="6"/>
      <c r="X1519" s="6"/>
      <c r="Y1519" s="6"/>
      <c r="Z1519" s="38" t="str">
        <f t="array" ref="Z1519">IFERROR(xlookup(C:C,'Follow up.1'!A:A,'Follow up.1'!AF:AF),"-")</f>
        <v>-</v>
      </c>
      <c r="AA1519" s="6"/>
      <c r="AB1519" s="6"/>
      <c r="AC1519" s="6"/>
      <c r="AD1519" s="6"/>
      <c r="AE1519" s="6"/>
      <c r="AF1519" s="6"/>
      <c r="AG1519" s="6"/>
      <c r="AH1519" s="6"/>
      <c r="AI1519" s="6"/>
      <c r="AJ1519" s="6"/>
      <c r="AK1519" s="6"/>
      <c r="AL1519" s="6"/>
      <c r="AM1519" s="6"/>
      <c r="AN1519" s="39" t="str">
        <f t="array" ref="AN1519">IFNA(TEXT(XLOOKUP(C:C,'Follow up.2'!B:B,'Follow up.2'!AF:AF), "mm/yyyy"), "-")</f>
        <v>-</v>
      </c>
      <c r="AO1519" s="6"/>
      <c r="AP1519" s="3"/>
      <c r="AQ1519" s="3"/>
      <c r="AR1519" s="3"/>
      <c r="AS1519" s="3"/>
      <c r="AT1519" s="3"/>
      <c r="AU1519" s="3"/>
      <c r="AV1519" s="3"/>
      <c r="AW1519" s="3"/>
      <c r="AX1519" s="3"/>
      <c r="AY1519" s="3"/>
      <c r="AZ1519" s="3"/>
      <c r="BA1519" s="3"/>
      <c r="BB1519" s="3"/>
      <c r="BC1519" s="3"/>
      <c r="BD1519" s="3"/>
      <c r="BE1519" s="3"/>
      <c r="BF1519" s="3"/>
      <c r="BG1519" s="3"/>
      <c r="BH1519" s="3"/>
      <c r="BI1519" s="3"/>
    </row>
    <row r="1520" ht="12.75" customHeight="1">
      <c r="A1520" s="294"/>
      <c r="B1520" s="294"/>
      <c r="C1520" s="3"/>
      <c r="D1520" s="3"/>
      <c r="E1520" s="3"/>
      <c r="F1520" s="3"/>
      <c r="G1520" s="3"/>
      <c r="H1520" s="193"/>
      <c r="I1520" s="163"/>
      <c r="J1520" s="3"/>
      <c r="K1520" s="5"/>
      <c r="L1520" s="6"/>
      <c r="M1520" s="6"/>
      <c r="N1520" s="291"/>
      <c r="O1520" s="285"/>
      <c r="P1520" s="6"/>
      <c r="Q1520" s="6"/>
      <c r="R1520" s="6"/>
      <c r="S1520" s="6"/>
      <c r="T1520" s="6"/>
      <c r="U1520" s="6"/>
      <c r="V1520" s="6"/>
      <c r="W1520" s="6"/>
      <c r="X1520" s="6"/>
      <c r="Y1520" s="6"/>
      <c r="Z1520" s="38" t="str">
        <f t="array" ref="Z1520">IFERROR(xlookup(C:C,'Follow up.1'!A:A,'Follow up.1'!AF:AF),"-")</f>
        <v>-</v>
      </c>
      <c r="AA1520" s="6"/>
      <c r="AB1520" s="6"/>
      <c r="AC1520" s="6"/>
      <c r="AD1520" s="6"/>
      <c r="AE1520" s="6"/>
      <c r="AF1520" s="6"/>
      <c r="AG1520" s="6"/>
      <c r="AH1520" s="6"/>
      <c r="AI1520" s="6"/>
      <c r="AJ1520" s="6"/>
      <c r="AK1520" s="6"/>
      <c r="AL1520" s="6"/>
      <c r="AM1520" s="6"/>
      <c r="AN1520" s="39" t="str">
        <f t="array" ref="AN1520">IFNA(TEXT(XLOOKUP(C:C,'Follow up.2'!B:B,'Follow up.2'!AF:AF), "mm/yyyy"), "-")</f>
        <v>-</v>
      </c>
      <c r="AO1520" s="6"/>
      <c r="AP1520" s="3"/>
      <c r="AQ1520" s="3"/>
      <c r="AR1520" s="3"/>
      <c r="AS1520" s="3"/>
      <c r="AT1520" s="3"/>
      <c r="AU1520" s="3"/>
      <c r="AV1520" s="3"/>
      <c r="AW1520" s="3"/>
      <c r="AX1520" s="3"/>
      <c r="AY1520" s="3"/>
      <c r="AZ1520" s="3"/>
      <c r="BA1520" s="3"/>
      <c r="BB1520" s="3"/>
      <c r="BC1520" s="3"/>
      <c r="BD1520" s="3"/>
      <c r="BE1520" s="3"/>
      <c r="BF1520" s="3"/>
      <c r="BG1520" s="3"/>
      <c r="BH1520" s="3"/>
      <c r="BI1520" s="3"/>
    </row>
    <row r="1521" ht="12.75" customHeight="1">
      <c r="A1521" s="294"/>
      <c r="B1521" s="294"/>
      <c r="C1521" s="3"/>
      <c r="D1521" s="3"/>
      <c r="E1521" s="3"/>
      <c r="F1521" s="3"/>
      <c r="G1521" s="3"/>
      <c r="H1521" s="193"/>
      <c r="I1521" s="163"/>
      <c r="J1521" s="3"/>
      <c r="K1521" s="5"/>
      <c r="L1521" s="6"/>
      <c r="M1521" s="6"/>
      <c r="N1521" s="291"/>
      <c r="O1521" s="285"/>
      <c r="P1521" s="6"/>
      <c r="Q1521" s="6"/>
      <c r="R1521" s="6"/>
      <c r="S1521" s="6"/>
      <c r="T1521" s="6"/>
      <c r="U1521" s="6"/>
      <c r="V1521" s="6"/>
      <c r="W1521" s="6"/>
      <c r="X1521" s="6"/>
      <c r="Y1521" s="6"/>
      <c r="Z1521" s="38" t="str">
        <f t="array" ref="Z1521">IFERROR(xlookup(C:C,'Follow up.1'!A:A,'Follow up.1'!AF:AF),"-")</f>
        <v>-</v>
      </c>
      <c r="AA1521" s="6"/>
      <c r="AB1521" s="6"/>
      <c r="AC1521" s="6"/>
      <c r="AD1521" s="6"/>
      <c r="AE1521" s="6"/>
      <c r="AF1521" s="6"/>
      <c r="AG1521" s="6"/>
      <c r="AH1521" s="6"/>
      <c r="AI1521" s="6"/>
      <c r="AJ1521" s="6"/>
      <c r="AK1521" s="6"/>
      <c r="AL1521" s="6"/>
      <c r="AM1521" s="6"/>
      <c r="AN1521" s="39" t="str">
        <f t="array" ref="AN1521">IFNA(TEXT(XLOOKUP(C:C,'Follow up.2'!B:B,'Follow up.2'!AF:AF), "mm/yyyy"), "-")</f>
        <v>-</v>
      </c>
      <c r="AO1521" s="6"/>
      <c r="AP1521" s="3"/>
      <c r="AQ1521" s="3"/>
      <c r="AR1521" s="3"/>
      <c r="AS1521" s="3"/>
      <c r="AT1521" s="3"/>
      <c r="AU1521" s="3"/>
      <c r="AV1521" s="3"/>
      <c r="AW1521" s="3"/>
      <c r="AX1521" s="3"/>
      <c r="AY1521" s="3"/>
      <c r="AZ1521" s="3"/>
      <c r="BA1521" s="3"/>
      <c r="BB1521" s="3"/>
      <c r="BC1521" s="3"/>
      <c r="BD1521" s="3"/>
      <c r="BE1521" s="3"/>
      <c r="BF1521" s="3"/>
      <c r="BG1521" s="3"/>
      <c r="BH1521" s="3"/>
      <c r="BI1521" s="3"/>
    </row>
    <row r="1522" ht="12.75" customHeight="1">
      <c r="A1522" s="294"/>
      <c r="B1522" s="294"/>
      <c r="C1522" s="3"/>
      <c r="D1522" s="3"/>
      <c r="E1522" s="3"/>
      <c r="F1522" s="3"/>
      <c r="G1522" s="3"/>
      <c r="H1522" s="193"/>
      <c r="I1522" s="163"/>
      <c r="J1522" s="3"/>
      <c r="K1522" s="5"/>
      <c r="L1522" s="6"/>
      <c r="M1522" s="6"/>
      <c r="N1522" s="291"/>
      <c r="O1522" s="285"/>
      <c r="P1522" s="6"/>
      <c r="Q1522" s="6"/>
      <c r="R1522" s="6"/>
      <c r="S1522" s="6"/>
      <c r="T1522" s="6"/>
      <c r="U1522" s="6"/>
      <c r="V1522" s="6"/>
      <c r="W1522" s="6"/>
      <c r="X1522" s="6"/>
      <c r="Y1522" s="6"/>
      <c r="Z1522" s="38" t="str">
        <f t="array" ref="Z1522">IFERROR(xlookup(C:C,'Follow up.1'!A:A,'Follow up.1'!AF:AF),"-")</f>
        <v>-</v>
      </c>
      <c r="AA1522" s="6"/>
      <c r="AB1522" s="6"/>
      <c r="AC1522" s="6"/>
      <c r="AD1522" s="6"/>
      <c r="AE1522" s="6"/>
      <c r="AF1522" s="6"/>
      <c r="AG1522" s="6"/>
      <c r="AH1522" s="6"/>
      <c r="AI1522" s="6"/>
      <c r="AJ1522" s="6"/>
      <c r="AK1522" s="6"/>
      <c r="AL1522" s="6"/>
      <c r="AM1522" s="6"/>
      <c r="AN1522" s="39" t="str">
        <f t="array" ref="AN1522">IFNA(TEXT(XLOOKUP(C:C,'Follow up.2'!B:B,'Follow up.2'!AF:AF), "mm/yyyy"), "-")</f>
        <v>-</v>
      </c>
      <c r="AO1522" s="6"/>
      <c r="AP1522" s="3"/>
      <c r="AQ1522" s="3"/>
      <c r="AR1522" s="3"/>
      <c r="AS1522" s="3"/>
      <c r="AT1522" s="3"/>
      <c r="AU1522" s="3"/>
      <c r="AV1522" s="3"/>
      <c r="AW1522" s="3"/>
      <c r="AX1522" s="3"/>
      <c r="AY1522" s="3"/>
      <c r="AZ1522" s="3"/>
      <c r="BA1522" s="3"/>
      <c r="BB1522" s="3"/>
      <c r="BC1522" s="3"/>
      <c r="BD1522" s="3"/>
      <c r="BE1522" s="3"/>
      <c r="BF1522" s="3"/>
      <c r="BG1522" s="3"/>
      <c r="BH1522" s="3"/>
      <c r="BI1522" s="3"/>
    </row>
    <row r="1523" ht="12.75" customHeight="1">
      <c r="A1523" s="294"/>
      <c r="B1523" s="294"/>
      <c r="C1523" s="3"/>
      <c r="D1523" s="3"/>
      <c r="E1523" s="3"/>
      <c r="F1523" s="3"/>
      <c r="G1523" s="3"/>
      <c r="H1523" s="193"/>
      <c r="I1523" s="163"/>
      <c r="J1523" s="3"/>
      <c r="K1523" s="5"/>
      <c r="L1523" s="6"/>
      <c r="M1523" s="6"/>
      <c r="N1523" s="291"/>
      <c r="O1523" s="285"/>
      <c r="P1523" s="6"/>
      <c r="Q1523" s="6"/>
      <c r="R1523" s="6"/>
      <c r="S1523" s="6"/>
      <c r="T1523" s="6"/>
      <c r="U1523" s="6"/>
      <c r="V1523" s="6"/>
      <c r="W1523" s="6"/>
      <c r="X1523" s="6"/>
      <c r="Y1523" s="6"/>
      <c r="Z1523" s="38" t="str">
        <f t="array" ref="Z1523">IFERROR(xlookup(C:C,'Follow up.1'!A:A,'Follow up.1'!AF:AF),"-")</f>
        <v>-</v>
      </c>
      <c r="AA1523" s="6"/>
      <c r="AB1523" s="6"/>
      <c r="AC1523" s="6"/>
      <c r="AD1523" s="6"/>
      <c r="AE1523" s="6"/>
      <c r="AF1523" s="6"/>
      <c r="AG1523" s="6"/>
      <c r="AH1523" s="6"/>
      <c r="AI1523" s="6"/>
      <c r="AJ1523" s="6"/>
      <c r="AK1523" s="6"/>
      <c r="AL1523" s="6"/>
      <c r="AM1523" s="6"/>
      <c r="AN1523" s="39" t="str">
        <f t="array" ref="AN1523">IFNA(TEXT(XLOOKUP(C:C,'Follow up.2'!B:B,'Follow up.2'!AF:AF), "mm/yyyy"), "-")</f>
        <v>-</v>
      </c>
      <c r="AO1523" s="6"/>
      <c r="AP1523" s="3"/>
      <c r="AQ1523" s="3"/>
      <c r="AR1523" s="3"/>
      <c r="AS1523" s="3"/>
      <c r="AT1523" s="3"/>
      <c r="AU1523" s="3"/>
      <c r="AV1523" s="3"/>
      <c r="AW1523" s="3"/>
      <c r="AX1523" s="3"/>
      <c r="AY1523" s="3"/>
      <c r="AZ1523" s="3"/>
      <c r="BA1523" s="3"/>
      <c r="BB1523" s="3"/>
      <c r="BC1523" s="3"/>
      <c r="BD1523" s="3"/>
      <c r="BE1523" s="3"/>
      <c r="BF1523" s="3"/>
      <c r="BG1523" s="3"/>
      <c r="BH1523" s="3"/>
      <c r="BI1523" s="3"/>
    </row>
    <row r="1524" ht="12.75" customHeight="1">
      <c r="A1524" s="294"/>
      <c r="B1524" s="294"/>
      <c r="C1524" s="3"/>
      <c r="D1524" s="3"/>
      <c r="E1524" s="3"/>
      <c r="F1524" s="3"/>
      <c r="G1524" s="3"/>
      <c r="H1524" s="193"/>
      <c r="I1524" s="163"/>
      <c r="J1524" s="3"/>
      <c r="K1524" s="5"/>
      <c r="L1524" s="6"/>
      <c r="M1524" s="6"/>
      <c r="N1524" s="232"/>
      <c r="O1524" s="285"/>
      <c r="P1524" s="6"/>
      <c r="Q1524" s="6"/>
      <c r="R1524" s="6"/>
      <c r="S1524" s="6"/>
      <c r="T1524" s="6"/>
      <c r="U1524" s="6"/>
      <c r="V1524" s="6"/>
      <c r="W1524" s="6"/>
      <c r="X1524" s="6"/>
      <c r="Y1524" s="6"/>
      <c r="Z1524" s="38" t="str">
        <f t="array" ref="Z1524">IFERROR(xlookup(C:C,'Follow up.1'!A:A,'Follow up.1'!AF:AF),"-")</f>
        <v>-</v>
      </c>
      <c r="AA1524" s="6"/>
      <c r="AB1524" s="6"/>
      <c r="AC1524" s="6"/>
      <c r="AD1524" s="6"/>
      <c r="AE1524" s="6"/>
      <c r="AF1524" s="6"/>
      <c r="AG1524" s="6"/>
      <c r="AH1524" s="6"/>
      <c r="AI1524" s="6"/>
      <c r="AJ1524" s="6"/>
      <c r="AK1524" s="6"/>
      <c r="AL1524" s="6"/>
      <c r="AM1524" s="6"/>
      <c r="AN1524" s="39" t="str">
        <f t="array" ref="AN1524">IFNA(TEXT(XLOOKUP(C:C,'Follow up.2'!B:B,'Follow up.2'!AF:AF), "mm/yyyy"), "-")</f>
        <v>-</v>
      </c>
      <c r="AO1524" s="6"/>
      <c r="AP1524" s="3"/>
      <c r="AQ1524" s="3"/>
      <c r="AR1524" s="3"/>
      <c r="AS1524" s="3"/>
      <c r="AT1524" s="3"/>
      <c r="AU1524" s="3"/>
      <c r="AV1524" s="3"/>
      <c r="AW1524" s="3"/>
      <c r="AX1524" s="3"/>
      <c r="AY1524" s="3"/>
      <c r="AZ1524" s="3"/>
      <c r="BA1524" s="3"/>
      <c r="BB1524" s="3"/>
      <c r="BC1524" s="3"/>
      <c r="BD1524" s="3"/>
      <c r="BE1524" s="3"/>
      <c r="BF1524" s="3"/>
      <c r="BG1524" s="3"/>
      <c r="BH1524" s="3"/>
      <c r="BI1524" s="3"/>
    </row>
    <row r="1525" ht="12.75" customHeight="1">
      <c r="A1525" s="294"/>
      <c r="B1525" s="294"/>
      <c r="C1525" s="3"/>
      <c r="D1525" s="3"/>
      <c r="E1525" s="3"/>
      <c r="F1525" s="3"/>
      <c r="G1525" s="3"/>
      <c r="H1525" s="193"/>
      <c r="I1525" s="163"/>
      <c r="J1525" s="3"/>
      <c r="K1525" s="5"/>
      <c r="L1525" s="6"/>
      <c r="M1525" s="6"/>
      <c r="N1525" s="291"/>
      <c r="O1525" s="285"/>
      <c r="P1525" s="6"/>
      <c r="Q1525" s="6"/>
      <c r="R1525" s="6"/>
      <c r="S1525" s="6"/>
      <c r="T1525" s="6"/>
      <c r="U1525" s="6"/>
      <c r="V1525" s="6"/>
      <c r="W1525" s="6"/>
      <c r="X1525" s="6"/>
      <c r="Y1525" s="6"/>
      <c r="Z1525" s="38" t="str">
        <f t="array" ref="Z1525">IFERROR(xlookup(C:C,'Follow up.1'!A:A,'Follow up.1'!AF:AF),"-")</f>
        <v>-</v>
      </c>
      <c r="AA1525" s="6"/>
      <c r="AB1525" s="6"/>
      <c r="AC1525" s="6"/>
      <c r="AD1525" s="6"/>
      <c r="AE1525" s="6"/>
      <c r="AF1525" s="6"/>
      <c r="AG1525" s="6"/>
      <c r="AH1525" s="6"/>
      <c r="AI1525" s="6"/>
      <c r="AJ1525" s="6"/>
      <c r="AK1525" s="6"/>
      <c r="AL1525" s="6"/>
      <c r="AM1525" s="6"/>
      <c r="AN1525" s="39" t="str">
        <f t="array" ref="AN1525">IFNA(TEXT(XLOOKUP(C:C,'Follow up.2'!B:B,'Follow up.2'!AF:AF), "mm/yyyy"), "-")</f>
        <v>-</v>
      </c>
      <c r="AO1525" s="6"/>
      <c r="AP1525" s="3"/>
      <c r="AQ1525" s="3"/>
      <c r="AR1525" s="3"/>
      <c r="AS1525" s="3"/>
      <c r="AT1525" s="3"/>
      <c r="AU1525" s="3"/>
      <c r="AV1525" s="3"/>
      <c r="AW1525" s="3"/>
      <c r="AX1525" s="3"/>
      <c r="AY1525" s="3"/>
      <c r="AZ1525" s="3"/>
      <c r="BA1525" s="3"/>
      <c r="BB1525" s="3"/>
      <c r="BC1525" s="3"/>
      <c r="BD1525" s="3"/>
      <c r="BE1525" s="3"/>
      <c r="BF1525" s="3"/>
      <c r="BG1525" s="3"/>
      <c r="BH1525" s="3"/>
      <c r="BI1525" s="3"/>
    </row>
    <row r="1526" ht="12.75" customHeight="1">
      <c r="A1526" s="294"/>
      <c r="B1526" s="294"/>
      <c r="C1526" s="3"/>
      <c r="D1526" s="3"/>
      <c r="E1526" s="3"/>
      <c r="F1526" s="3"/>
      <c r="G1526" s="3"/>
      <c r="H1526" s="193"/>
      <c r="I1526" s="163"/>
      <c r="J1526" s="3"/>
      <c r="K1526" s="5"/>
      <c r="L1526" s="6"/>
      <c r="M1526" s="6"/>
      <c r="N1526" s="291"/>
      <c r="O1526" s="285"/>
      <c r="P1526" s="6"/>
      <c r="Q1526" s="6"/>
      <c r="R1526" s="6"/>
      <c r="S1526" s="6"/>
      <c r="T1526" s="6"/>
      <c r="U1526" s="6"/>
      <c r="V1526" s="6"/>
      <c r="W1526" s="6"/>
      <c r="X1526" s="6"/>
      <c r="Y1526" s="6"/>
      <c r="Z1526" s="38" t="str">
        <f t="array" ref="Z1526">IFERROR(xlookup(C:C,'Follow up.1'!A:A,'Follow up.1'!AF:AF),"-")</f>
        <v>-</v>
      </c>
      <c r="AA1526" s="6"/>
      <c r="AB1526" s="6"/>
      <c r="AC1526" s="6"/>
      <c r="AD1526" s="6"/>
      <c r="AE1526" s="6"/>
      <c r="AF1526" s="6"/>
      <c r="AG1526" s="6"/>
      <c r="AH1526" s="6"/>
      <c r="AI1526" s="6"/>
      <c r="AJ1526" s="6"/>
      <c r="AK1526" s="6"/>
      <c r="AL1526" s="6"/>
      <c r="AM1526" s="6"/>
      <c r="AN1526" s="39" t="str">
        <f t="array" ref="AN1526">IFNA(TEXT(XLOOKUP(C:C,'Follow up.2'!B:B,'Follow up.2'!AF:AF), "mm/yyyy"), "-")</f>
        <v>-</v>
      </c>
      <c r="AO1526" s="6"/>
      <c r="AP1526" s="3"/>
      <c r="AQ1526" s="3"/>
      <c r="AR1526" s="3"/>
      <c r="AS1526" s="3"/>
      <c r="AT1526" s="3"/>
      <c r="AU1526" s="3"/>
      <c r="AV1526" s="3"/>
      <c r="AW1526" s="3"/>
      <c r="AX1526" s="3"/>
      <c r="AY1526" s="3"/>
      <c r="AZ1526" s="3"/>
      <c r="BA1526" s="3"/>
      <c r="BB1526" s="3"/>
      <c r="BC1526" s="3"/>
      <c r="BD1526" s="3"/>
      <c r="BE1526" s="3"/>
      <c r="BF1526" s="3"/>
      <c r="BG1526" s="3"/>
      <c r="BH1526" s="3"/>
      <c r="BI1526" s="3"/>
    </row>
    <row r="1527" ht="12.75" customHeight="1">
      <c r="A1527" s="294"/>
      <c r="B1527" s="294"/>
      <c r="C1527" s="3"/>
      <c r="D1527" s="3"/>
      <c r="E1527" s="3"/>
      <c r="F1527" s="3"/>
      <c r="G1527" s="3"/>
      <c r="H1527" s="193"/>
      <c r="I1527" s="163"/>
      <c r="J1527" s="3"/>
      <c r="K1527" s="5"/>
      <c r="L1527" s="6"/>
      <c r="M1527" s="6"/>
      <c r="N1527" s="291"/>
      <c r="O1527" s="285"/>
      <c r="P1527" s="6"/>
      <c r="Q1527" s="6"/>
      <c r="R1527" s="6"/>
      <c r="S1527" s="6"/>
      <c r="T1527" s="6"/>
      <c r="U1527" s="6"/>
      <c r="V1527" s="6"/>
      <c r="W1527" s="6"/>
      <c r="X1527" s="6"/>
      <c r="Y1527" s="6"/>
      <c r="Z1527" s="38" t="str">
        <f t="array" ref="Z1527">IFERROR(xlookup(C:C,'Follow up.1'!A:A,'Follow up.1'!AF:AF),"-")</f>
        <v>-</v>
      </c>
      <c r="AA1527" s="6"/>
      <c r="AB1527" s="6"/>
      <c r="AC1527" s="6"/>
      <c r="AD1527" s="6"/>
      <c r="AE1527" s="6"/>
      <c r="AF1527" s="6"/>
      <c r="AG1527" s="6"/>
      <c r="AH1527" s="6"/>
      <c r="AI1527" s="6"/>
      <c r="AJ1527" s="6"/>
      <c r="AK1527" s="6"/>
      <c r="AL1527" s="6"/>
      <c r="AM1527" s="6"/>
      <c r="AN1527" s="39" t="str">
        <f t="array" ref="AN1527">IFNA(TEXT(XLOOKUP(C:C,'Follow up.2'!B:B,'Follow up.2'!AF:AF), "mm/yyyy"), "-")</f>
        <v>-</v>
      </c>
      <c r="AO1527" s="6"/>
      <c r="AP1527" s="3"/>
      <c r="AQ1527" s="3"/>
      <c r="AR1527" s="3"/>
      <c r="AS1527" s="3"/>
      <c r="AT1527" s="3"/>
      <c r="AU1527" s="3"/>
      <c r="AV1527" s="3"/>
      <c r="AW1527" s="3"/>
      <c r="AX1527" s="3"/>
      <c r="AY1527" s="3"/>
      <c r="AZ1527" s="3"/>
      <c r="BA1527" s="3"/>
      <c r="BB1527" s="3"/>
      <c r="BC1527" s="3"/>
      <c r="BD1527" s="3"/>
      <c r="BE1527" s="3"/>
      <c r="BF1527" s="3"/>
      <c r="BG1527" s="3"/>
      <c r="BH1527" s="3"/>
      <c r="BI1527" s="3"/>
    </row>
    <row r="1528" ht="12.75" customHeight="1">
      <c r="A1528" s="294"/>
      <c r="B1528" s="294"/>
      <c r="C1528" s="3"/>
      <c r="D1528" s="3"/>
      <c r="E1528" s="3"/>
      <c r="F1528" s="3"/>
      <c r="G1528" s="3"/>
      <c r="H1528" s="193"/>
      <c r="I1528" s="163"/>
      <c r="J1528" s="3"/>
      <c r="K1528" s="5"/>
      <c r="L1528" s="6"/>
      <c r="M1528" s="6"/>
      <c r="N1528" s="295"/>
      <c r="O1528" s="285"/>
      <c r="P1528" s="6"/>
      <c r="Q1528" s="6"/>
      <c r="R1528" s="6"/>
      <c r="S1528" s="6"/>
      <c r="T1528" s="6"/>
      <c r="U1528" s="6"/>
      <c r="V1528" s="6"/>
      <c r="W1528" s="6"/>
      <c r="X1528" s="6"/>
      <c r="Y1528" s="6"/>
      <c r="Z1528" s="38" t="str">
        <f t="array" ref="Z1528">IFERROR(xlookup(C:C,'Follow up.1'!A:A,'Follow up.1'!AF:AF),"-")</f>
        <v>-</v>
      </c>
      <c r="AA1528" s="6"/>
      <c r="AB1528" s="6"/>
      <c r="AC1528" s="6"/>
      <c r="AD1528" s="6"/>
      <c r="AE1528" s="6"/>
      <c r="AF1528" s="6"/>
      <c r="AG1528" s="6"/>
      <c r="AH1528" s="6"/>
      <c r="AI1528" s="6"/>
      <c r="AJ1528" s="6"/>
      <c r="AK1528" s="6"/>
      <c r="AL1528" s="6"/>
      <c r="AM1528" s="6"/>
      <c r="AN1528" s="39" t="str">
        <f t="array" ref="AN1528">IFNA(TEXT(XLOOKUP(C:C,'Follow up.2'!B:B,'Follow up.2'!AF:AF), "mm/yyyy"), "-")</f>
        <v>-</v>
      </c>
      <c r="AO1528" s="6"/>
      <c r="AP1528" s="3"/>
      <c r="AQ1528" s="3"/>
      <c r="AR1528" s="3"/>
      <c r="AS1528" s="3"/>
      <c r="AT1528" s="3"/>
      <c r="AU1528" s="3"/>
      <c r="AV1528" s="3"/>
      <c r="AW1528" s="3"/>
      <c r="AX1528" s="3"/>
      <c r="AY1528" s="3"/>
      <c r="AZ1528" s="3"/>
      <c r="BA1528" s="3"/>
      <c r="BB1528" s="3"/>
      <c r="BC1528" s="3"/>
      <c r="BD1528" s="3"/>
      <c r="BE1528" s="3"/>
      <c r="BF1528" s="3"/>
      <c r="BG1528" s="3"/>
      <c r="BH1528" s="3"/>
      <c r="BI1528" s="3"/>
    </row>
    <row r="1529" ht="12.75" customHeight="1">
      <c r="A1529" s="294"/>
      <c r="B1529" s="294"/>
      <c r="C1529" s="3"/>
      <c r="D1529" s="3"/>
      <c r="E1529" s="3"/>
      <c r="F1529" s="3"/>
      <c r="G1529" s="3"/>
      <c r="H1529" s="193"/>
      <c r="I1529" s="163"/>
      <c r="J1529" s="3"/>
      <c r="K1529" s="5"/>
      <c r="L1529" s="6"/>
      <c r="M1529" s="6"/>
      <c r="N1529" s="291"/>
      <c r="O1529" s="285"/>
      <c r="P1529" s="6"/>
      <c r="Q1529" s="6"/>
      <c r="R1529" s="6"/>
      <c r="S1529" s="6"/>
      <c r="T1529" s="6"/>
      <c r="U1529" s="6"/>
      <c r="V1529" s="6"/>
      <c r="W1529" s="6"/>
      <c r="X1529" s="6"/>
      <c r="Y1529" s="6"/>
      <c r="Z1529" s="38" t="str">
        <f t="array" ref="Z1529">IFERROR(xlookup(C:C,'Follow up.1'!A:A,'Follow up.1'!AF:AF),"-")</f>
        <v>-</v>
      </c>
      <c r="AA1529" s="6"/>
      <c r="AB1529" s="6"/>
      <c r="AC1529" s="6"/>
      <c r="AD1529" s="6"/>
      <c r="AE1529" s="6"/>
      <c r="AF1529" s="6"/>
      <c r="AG1529" s="6"/>
      <c r="AH1529" s="6"/>
      <c r="AI1529" s="6"/>
      <c r="AJ1529" s="6"/>
      <c r="AK1529" s="6"/>
      <c r="AL1529" s="6"/>
      <c r="AM1529" s="6"/>
      <c r="AN1529" s="39" t="str">
        <f t="array" ref="AN1529">IFNA(TEXT(XLOOKUP(C:C,'Follow up.2'!B:B,'Follow up.2'!AF:AF), "mm/yyyy"), "-")</f>
        <v>-</v>
      </c>
      <c r="AO1529" s="6"/>
      <c r="AP1529" s="3"/>
      <c r="AQ1529" s="3"/>
      <c r="AR1529" s="3"/>
      <c r="AS1529" s="3"/>
      <c r="AT1529" s="3"/>
      <c r="AU1529" s="3"/>
      <c r="AV1529" s="3"/>
      <c r="AW1529" s="3"/>
      <c r="AX1529" s="3"/>
      <c r="AY1529" s="3"/>
      <c r="AZ1529" s="3"/>
      <c r="BA1529" s="3"/>
      <c r="BB1529" s="3"/>
      <c r="BC1529" s="3"/>
      <c r="BD1529" s="3"/>
      <c r="BE1529" s="3"/>
      <c r="BF1529" s="3"/>
      <c r="BG1529" s="3"/>
      <c r="BH1529" s="3"/>
      <c r="BI1529" s="3"/>
    </row>
    <row r="1530" ht="12.75" customHeight="1">
      <c r="A1530" s="294"/>
      <c r="B1530" s="294"/>
      <c r="C1530" s="3"/>
      <c r="D1530" s="3"/>
      <c r="E1530" s="3"/>
      <c r="F1530" s="3"/>
      <c r="G1530" s="3"/>
      <c r="H1530" s="193"/>
      <c r="I1530" s="163"/>
      <c r="J1530" s="3"/>
      <c r="K1530" s="5"/>
      <c r="L1530" s="6"/>
      <c r="M1530" s="6"/>
      <c r="N1530" s="291"/>
      <c r="O1530" s="285"/>
      <c r="P1530" s="6"/>
      <c r="Q1530" s="6"/>
      <c r="R1530" s="6"/>
      <c r="S1530" s="6"/>
      <c r="T1530" s="6"/>
      <c r="U1530" s="6"/>
      <c r="V1530" s="6"/>
      <c r="W1530" s="6"/>
      <c r="X1530" s="6"/>
      <c r="Y1530" s="6"/>
      <c r="Z1530" s="38" t="str">
        <f t="array" ref="Z1530">IFERROR(xlookup(C:C,'Follow up.1'!A:A,'Follow up.1'!AF:AF),"-")</f>
        <v>-</v>
      </c>
      <c r="AA1530" s="6"/>
      <c r="AB1530" s="6"/>
      <c r="AC1530" s="6"/>
      <c r="AD1530" s="6"/>
      <c r="AE1530" s="6"/>
      <c r="AF1530" s="6"/>
      <c r="AG1530" s="6"/>
      <c r="AH1530" s="6"/>
      <c r="AI1530" s="6"/>
      <c r="AJ1530" s="6"/>
      <c r="AK1530" s="6"/>
      <c r="AL1530" s="6"/>
      <c r="AM1530" s="6"/>
      <c r="AN1530" s="39" t="str">
        <f t="array" ref="AN1530">IFNA(TEXT(XLOOKUP(C:C,'Follow up.2'!B:B,'Follow up.2'!AF:AF), "mm/yyyy"), "-")</f>
        <v>-</v>
      </c>
      <c r="AO1530" s="6"/>
      <c r="AP1530" s="3"/>
      <c r="AQ1530" s="3"/>
      <c r="AR1530" s="3"/>
      <c r="AS1530" s="3"/>
      <c r="AT1530" s="3"/>
      <c r="AU1530" s="3"/>
      <c r="AV1530" s="3"/>
      <c r="AW1530" s="3"/>
      <c r="AX1530" s="3"/>
      <c r="AY1530" s="3"/>
      <c r="AZ1530" s="3"/>
      <c r="BA1530" s="3"/>
      <c r="BB1530" s="3"/>
      <c r="BC1530" s="3"/>
      <c r="BD1530" s="3"/>
      <c r="BE1530" s="3"/>
      <c r="BF1530" s="3"/>
      <c r="BG1530" s="3"/>
      <c r="BH1530" s="3"/>
      <c r="BI1530" s="3"/>
    </row>
    <row r="1531" ht="12.75" customHeight="1">
      <c r="A1531" s="294"/>
      <c r="B1531" s="294"/>
      <c r="C1531" s="3"/>
      <c r="D1531" s="3"/>
      <c r="E1531" s="3"/>
      <c r="F1531" s="3"/>
      <c r="G1531" s="3"/>
      <c r="H1531" s="193"/>
      <c r="I1531" s="163"/>
      <c r="J1531" s="3"/>
      <c r="K1531" s="5"/>
      <c r="L1531" s="6"/>
      <c r="M1531" s="6"/>
      <c r="N1531" s="291"/>
      <c r="O1531" s="285"/>
      <c r="P1531" s="6"/>
      <c r="Q1531" s="6"/>
      <c r="R1531" s="6"/>
      <c r="S1531" s="6"/>
      <c r="T1531" s="6"/>
      <c r="U1531" s="6"/>
      <c r="V1531" s="6"/>
      <c r="W1531" s="6"/>
      <c r="X1531" s="6"/>
      <c r="Y1531" s="6"/>
      <c r="Z1531" s="38" t="str">
        <f t="array" ref="Z1531">IFERROR(xlookup(C:C,'Follow up.1'!A:A,'Follow up.1'!AF:AF),"-")</f>
        <v>-</v>
      </c>
      <c r="AA1531" s="6"/>
      <c r="AB1531" s="6"/>
      <c r="AC1531" s="6"/>
      <c r="AD1531" s="6"/>
      <c r="AE1531" s="6"/>
      <c r="AF1531" s="6"/>
      <c r="AG1531" s="6"/>
      <c r="AH1531" s="6"/>
      <c r="AI1531" s="6"/>
      <c r="AJ1531" s="6"/>
      <c r="AK1531" s="6"/>
      <c r="AL1531" s="6"/>
      <c r="AM1531" s="6"/>
      <c r="AN1531" s="39" t="str">
        <f t="array" ref="AN1531">IFNA(TEXT(XLOOKUP(C:C,'Follow up.2'!B:B,'Follow up.2'!AF:AF), "mm/yyyy"), "-")</f>
        <v>-</v>
      </c>
      <c r="AO1531" s="6"/>
      <c r="AP1531" s="3"/>
      <c r="AQ1531" s="3"/>
      <c r="AR1531" s="3"/>
      <c r="AS1531" s="3"/>
      <c r="AT1531" s="3"/>
      <c r="AU1531" s="3"/>
      <c r="AV1531" s="3"/>
      <c r="AW1531" s="3"/>
      <c r="AX1531" s="3"/>
      <c r="AY1531" s="3"/>
      <c r="AZ1531" s="3"/>
      <c r="BA1531" s="3"/>
      <c r="BB1531" s="3"/>
      <c r="BC1531" s="3"/>
      <c r="BD1531" s="3"/>
      <c r="BE1531" s="3"/>
      <c r="BF1531" s="3"/>
      <c r="BG1531" s="3"/>
      <c r="BH1531" s="3"/>
      <c r="BI1531" s="3"/>
    </row>
    <row r="1532" ht="12.75" customHeight="1">
      <c r="A1532" s="294"/>
      <c r="B1532" s="294"/>
      <c r="C1532" s="3"/>
      <c r="D1532" s="3"/>
      <c r="E1532" s="3"/>
      <c r="F1532" s="3"/>
      <c r="G1532" s="3"/>
      <c r="H1532" s="193"/>
      <c r="I1532" s="163"/>
      <c r="J1532" s="3"/>
      <c r="K1532" s="5"/>
      <c r="L1532" s="6"/>
      <c r="M1532" s="6"/>
      <c r="N1532" s="291"/>
      <c r="O1532" s="285"/>
      <c r="P1532" s="6"/>
      <c r="Q1532" s="6"/>
      <c r="R1532" s="6"/>
      <c r="S1532" s="6"/>
      <c r="T1532" s="6"/>
      <c r="U1532" s="6"/>
      <c r="V1532" s="6"/>
      <c r="W1532" s="6"/>
      <c r="X1532" s="6"/>
      <c r="Y1532" s="6"/>
      <c r="Z1532" s="38" t="str">
        <f t="array" ref="Z1532">IFERROR(xlookup(C:C,'Follow up.1'!A:A,'Follow up.1'!AF:AF),"-")</f>
        <v>-</v>
      </c>
      <c r="AA1532" s="6"/>
      <c r="AB1532" s="6"/>
      <c r="AC1532" s="6"/>
      <c r="AD1532" s="6"/>
      <c r="AE1532" s="6"/>
      <c r="AF1532" s="6"/>
      <c r="AG1532" s="6"/>
      <c r="AH1532" s="6"/>
      <c r="AI1532" s="6"/>
      <c r="AJ1532" s="6"/>
      <c r="AK1532" s="6"/>
      <c r="AL1532" s="6"/>
      <c r="AM1532" s="6"/>
      <c r="AN1532" s="39" t="str">
        <f t="array" ref="AN1532">IFNA(TEXT(XLOOKUP(C:C,'Follow up.2'!B:B,'Follow up.2'!AF:AF), "mm/yyyy"), "-")</f>
        <v>-</v>
      </c>
      <c r="AO1532" s="6"/>
      <c r="AP1532" s="3"/>
      <c r="AQ1532" s="3"/>
      <c r="AR1532" s="3"/>
      <c r="AS1532" s="3"/>
      <c r="AT1532" s="3"/>
      <c r="AU1532" s="3"/>
      <c r="AV1532" s="3"/>
      <c r="AW1532" s="3"/>
      <c r="AX1532" s="3"/>
      <c r="AY1532" s="3"/>
      <c r="AZ1532" s="3"/>
      <c r="BA1532" s="3"/>
      <c r="BB1532" s="3"/>
      <c r="BC1532" s="3"/>
      <c r="BD1532" s="3"/>
      <c r="BE1532" s="3"/>
      <c r="BF1532" s="3"/>
      <c r="BG1532" s="3"/>
      <c r="BH1532" s="3"/>
      <c r="BI1532" s="3"/>
    </row>
    <row r="1533" ht="12.75" customHeight="1">
      <c r="A1533" s="294"/>
      <c r="B1533" s="294"/>
      <c r="C1533" s="3"/>
      <c r="D1533" s="3"/>
      <c r="E1533" s="3"/>
      <c r="F1533" s="3"/>
      <c r="G1533" s="3"/>
      <c r="H1533" s="193"/>
      <c r="I1533" s="163"/>
      <c r="J1533" s="3"/>
      <c r="K1533" s="5"/>
      <c r="L1533" s="6"/>
      <c r="M1533" s="6"/>
      <c r="N1533" s="291"/>
      <c r="O1533" s="285"/>
      <c r="P1533" s="6"/>
      <c r="Q1533" s="6"/>
      <c r="R1533" s="6"/>
      <c r="S1533" s="6"/>
      <c r="T1533" s="6"/>
      <c r="U1533" s="6"/>
      <c r="V1533" s="6"/>
      <c r="W1533" s="6"/>
      <c r="X1533" s="6"/>
      <c r="Y1533" s="6"/>
      <c r="Z1533" s="38" t="str">
        <f t="array" ref="Z1533">IFERROR(xlookup(C:C,'Follow up.1'!A:A,'Follow up.1'!AF:AF),"-")</f>
        <v>-</v>
      </c>
      <c r="AA1533" s="6"/>
      <c r="AB1533" s="6"/>
      <c r="AC1533" s="6"/>
      <c r="AD1533" s="6"/>
      <c r="AE1533" s="6"/>
      <c r="AF1533" s="6"/>
      <c r="AG1533" s="6"/>
      <c r="AH1533" s="6"/>
      <c r="AI1533" s="6"/>
      <c r="AJ1533" s="6"/>
      <c r="AK1533" s="6"/>
      <c r="AL1533" s="6"/>
      <c r="AM1533" s="6"/>
      <c r="AN1533" s="39" t="str">
        <f t="array" ref="AN1533">IFNA(TEXT(XLOOKUP(C:C,'Follow up.2'!B:B,'Follow up.2'!AF:AF), "mm/yyyy"), "-")</f>
        <v>-</v>
      </c>
      <c r="AO1533" s="6"/>
      <c r="AP1533" s="3"/>
      <c r="AQ1533" s="3"/>
      <c r="AR1533" s="3"/>
      <c r="AS1533" s="3"/>
      <c r="AT1533" s="3"/>
      <c r="AU1533" s="3"/>
      <c r="AV1533" s="3"/>
      <c r="AW1533" s="3"/>
      <c r="AX1533" s="3"/>
      <c r="AY1533" s="3"/>
      <c r="AZ1533" s="3"/>
      <c r="BA1533" s="3"/>
      <c r="BB1533" s="3"/>
      <c r="BC1533" s="3"/>
      <c r="BD1533" s="3"/>
      <c r="BE1533" s="3"/>
      <c r="BF1533" s="3"/>
      <c r="BG1533" s="3"/>
      <c r="BH1533" s="3"/>
      <c r="BI1533" s="3"/>
    </row>
    <row r="1534" ht="12.75" customHeight="1">
      <c r="A1534" s="294"/>
      <c r="B1534" s="294"/>
      <c r="C1534" s="3"/>
      <c r="D1534" s="3"/>
      <c r="E1534" s="3"/>
      <c r="F1534" s="3"/>
      <c r="G1534" s="3"/>
      <c r="H1534" s="193"/>
      <c r="I1534" s="163"/>
      <c r="J1534" s="3"/>
      <c r="K1534" s="5"/>
      <c r="L1534" s="6"/>
      <c r="M1534" s="6"/>
      <c r="N1534" s="291"/>
      <c r="O1534" s="285"/>
      <c r="P1534" s="6"/>
      <c r="Q1534" s="6"/>
      <c r="R1534" s="6"/>
      <c r="S1534" s="6"/>
      <c r="T1534" s="6"/>
      <c r="U1534" s="6"/>
      <c r="V1534" s="6"/>
      <c r="W1534" s="6"/>
      <c r="X1534" s="6"/>
      <c r="Y1534" s="6"/>
      <c r="Z1534" s="38" t="str">
        <f t="array" ref="Z1534">IFERROR(xlookup(C:C,'Follow up.1'!A:A,'Follow up.1'!AF:AF),"-")</f>
        <v>-</v>
      </c>
      <c r="AA1534" s="6"/>
      <c r="AB1534" s="6"/>
      <c r="AC1534" s="6"/>
      <c r="AD1534" s="6"/>
      <c r="AE1534" s="6"/>
      <c r="AF1534" s="6"/>
      <c r="AG1534" s="6"/>
      <c r="AH1534" s="6"/>
      <c r="AI1534" s="6"/>
      <c r="AJ1534" s="6"/>
      <c r="AK1534" s="6"/>
      <c r="AL1534" s="6"/>
      <c r="AM1534" s="6"/>
      <c r="AN1534" s="39" t="str">
        <f t="array" ref="AN1534">IFNA(TEXT(XLOOKUP(C:C,'Follow up.2'!B:B,'Follow up.2'!AF:AF), "mm/yyyy"), "-")</f>
        <v>-</v>
      </c>
      <c r="AO1534" s="6"/>
      <c r="AP1534" s="3"/>
      <c r="AQ1534" s="3"/>
      <c r="AR1534" s="3"/>
      <c r="AS1534" s="3"/>
      <c r="AT1534" s="3"/>
      <c r="AU1534" s="3"/>
      <c r="AV1534" s="3"/>
      <c r="AW1534" s="3"/>
      <c r="AX1534" s="3"/>
      <c r="AY1534" s="3"/>
      <c r="AZ1534" s="3"/>
      <c r="BA1534" s="3"/>
      <c r="BB1534" s="3"/>
      <c r="BC1534" s="3"/>
      <c r="BD1534" s="3"/>
      <c r="BE1534" s="3"/>
      <c r="BF1534" s="3"/>
      <c r="BG1534" s="3"/>
      <c r="BH1534" s="3"/>
      <c r="BI1534" s="3"/>
    </row>
    <row r="1535" ht="12.75" customHeight="1">
      <c r="A1535" s="294"/>
      <c r="B1535" s="294"/>
      <c r="C1535" s="3"/>
      <c r="D1535" s="3"/>
      <c r="E1535" s="3"/>
      <c r="F1535" s="3"/>
      <c r="G1535" s="3"/>
      <c r="H1535" s="193"/>
      <c r="I1535" s="163"/>
      <c r="J1535" s="3"/>
      <c r="K1535" s="5"/>
      <c r="L1535" s="6"/>
      <c r="M1535" s="6"/>
      <c r="N1535" s="291"/>
      <c r="O1535" s="285"/>
      <c r="P1535" s="6"/>
      <c r="Q1535" s="6"/>
      <c r="R1535" s="6"/>
      <c r="S1535" s="6"/>
      <c r="T1535" s="6"/>
      <c r="U1535" s="6"/>
      <c r="V1535" s="6"/>
      <c r="W1535" s="6"/>
      <c r="X1535" s="6"/>
      <c r="Y1535" s="6"/>
      <c r="Z1535" s="38" t="str">
        <f t="array" ref="Z1535">IFERROR(xlookup(C:C,'Follow up.1'!A:A,'Follow up.1'!AF:AF),"-")</f>
        <v>-</v>
      </c>
      <c r="AA1535" s="6"/>
      <c r="AB1535" s="6"/>
      <c r="AC1535" s="6"/>
      <c r="AD1535" s="6"/>
      <c r="AE1535" s="6"/>
      <c r="AF1535" s="6"/>
      <c r="AG1535" s="6"/>
      <c r="AH1535" s="6"/>
      <c r="AI1535" s="6"/>
      <c r="AJ1535" s="6"/>
      <c r="AK1535" s="6"/>
      <c r="AL1535" s="6"/>
      <c r="AM1535" s="6"/>
      <c r="AN1535" s="39" t="str">
        <f t="array" ref="AN1535">IFNA(TEXT(XLOOKUP(C:C,'Follow up.2'!B:B,'Follow up.2'!AF:AF), "mm/yyyy"), "-")</f>
        <v>-</v>
      </c>
      <c r="AO1535" s="6"/>
      <c r="AP1535" s="3"/>
      <c r="AQ1535" s="3"/>
      <c r="AR1535" s="3"/>
      <c r="AS1535" s="3"/>
      <c r="AT1535" s="3"/>
      <c r="AU1535" s="3"/>
      <c r="AV1535" s="3"/>
      <c r="AW1535" s="3"/>
      <c r="AX1535" s="3"/>
      <c r="AY1535" s="3"/>
      <c r="AZ1535" s="3"/>
      <c r="BA1535" s="3"/>
      <c r="BB1535" s="3"/>
      <c r="BC1535" s="3"/>
      <c r="BD1535" s="3"/>
      <c r="BE1535" s="3"/>
      <c r="BF1535" s="3"/>
      <c r="BG1535" s="3"/>
      <c r="BH1535" s="3"/>
      <c r="BI1535" s="3"/>
    </row>
    <row r="1536" ht="12.75" customHeight="1">
      <c r="A1536" s="294"/>
      <c r="B1536" s="294"/>
      <c r="C1536" s="3"/>
      <c r="D1536" s="3"/>
      <c r="E1536" s="3"/>
      <c r="F1536" s="3"/>
      <c r="G1536" s="3"/>
      <c r="H1536" s="193"/>
      <c r="I1536" s="163"/>
      <c r="J1536" s="3"/>
      <c r="K1536" s="5"/>
      <c r="L1536" s="6"/>
      <c r="M1536" s="6"/>
      <c r="N1536" s="291"/>
      <c r="O1536" s="285"/>
      <c r="P1536" s="6"/>
      <c r="Q1536" s="6"/>
      <c r="R1536" s="6"/>
      <c r="S1536" s="6"/>
      <c r="T1536" s="6"/>
      <c r="U1536" s="6"/>
      <c r="V1536" s="6"/>
      <c r="W1536" s="6"/>
      <c r="X1536" s="6"/>
      <c r="Y1536" s="6"/>
      <c r="Z1536" s="38" t="str">
        <f t="array" ref="Z1536">IFERROR(xlookup(C:C,'Follow up.1'!A:A,'Follow up.1'!AF:AF),"-")</f>
        <v>-</v>
      </c>
      <c r="AA1536" s="6"/>
      <c r="AB1536" s="6"/>
      <c r="AC1536" s="6"/>
      <c r="AD1536" s="6"/>
      <c r="AE1536" s="6"/>
      <c r="AF1536" s="6"/>
      <c r="AG1536" s="6"/>
      <c r="AH1536" s="6"/>
      <c r="AI1536" s="6"/>
      <c r="AJ1536" s="6"/>
      <c r="AK1536" s="6"/>
      <c r="AL1536" s="6"/>
      <c r="AM1536" s="6"/>
      <c r="AN1536" s="39" t="str">
        <f t="array" ref="AN1536">IFNA(TEXT(XLOOKUP(C:C,'Follow up.2'!B:B,'Follow up.2'!AF:AF), "mm/yyyy"), "-")</f>
        <v>-</v>
      </c>
      <c r="AO1536" s="6"/>
      <c r="AP1536" s="3"/>
      <c r="AQ1536" s="3"/>
      <c r="AR1536" s="3"/>
      <c r="AS1536" s="3"/>
      <c r="AT1536" s="3"/>
      <c r="AU1536" s="3"/>
      <c r="AV1536" s="3"/>
      <c r="AW1536" s="3"/>
      <c r="AX1536" s="3"/>
      <c r="AY1536" s="3"/>
      <c r="AZ1536" s="3"/>
      <c r="BA1536" s="3"/>
      <c r="BB1536" s="3"/>
      <c r="BC1536" s="3"/>
      <c r="BD1536" s="3"/>
      <c r="BE1536" s="3"/>
      <c r="BF1536" s="3"/>
      <c r="BG1536" s="3"/>
      <c r="BH1536" s="3"/>
      <c r="BI1536" s="3"/>
    </row>
    <row r="1537" ht="12.75" customHeight="1">
      <c r="A1537" s="294"/>
      <c r="B1537" s="294"/>
      <c r="C1537" s="3"/>
      <c r="D1537" s="3"/>
      <c r="E1537" s="3"/>
      <c r="F1537" s="3"/>
      <c r="G1537" s="3"/>
      <c r="H1537" s="193"/>
      <c r="I1537" s="163"/>
      <c r="J1537" s="3"/>
      <c r="K1537" s="5"/>
      <c r="L1537" s="6"/>
      <c r="M1537" s="6"/>
      <c r="N1537" s="291"/>
      <c r="O1537" s="285"/>
      <c r="P1537" s="6"/>
      <c r="Q1537" s="6"/>
      <c r="R1537" s="6"/>
      <c r="S1537" s="6"/>
      <c r="T1537" s="6"/>
      <c r="U1537" s="6"/>
      <c r="V1537" s="6"/>
      <c r="W1537" s="6"/>
      <c r="X1537" s="6"/>
      <c r="Y1537" s="6"/>
      <c r="Z1537" s="38" t="str">
        <f t="array" ref="Z1537">IFERROR(xlookup(C:C,'Follow up.1'!A:A,'Follow up.1'!AF:AF),"-")</f>
        <v>-</v>
      </c>
      <c r="AA1537" s="6"/>
      <c r="AB1537" s="6"/>
      <c r="AC1537" s="6"/>
      <c r="AD1537" s="6"/>
      <c r="AE1537" s="6"/>
      <c r="AF1537" s="6"/>
      <c r="AG1537" s="6"/>
      <c r="AH1537" s="6"/>
      <c r="AI1537" s="6"/>
      <c r="AJ1537" s="6"/>
      <c r="AK1537" s="6"/>
      <c r="AL1537" s="6"/>
      <c r="AM1537" s="6"/>
      <c r="AN1537" s="39" t="str">
        <f t="array" ref="AN1537">IFNA(TEXT(XLOOKUP(C:C,'Follow up.2'!B:B,'Follow up.2'!AF:AF), "mm/yyyy"), "-")</f>
        <v>-</v>
      </c>
      <c r="AO1537" s="6"/>
      <c r="AP1537" s="3"/>
      <c r="AQ1537" s="3"/>
      <c r="AR1537" s="3"/>
      <c r="AS1537" s="3"/>
      <c r="AT1537" s="3"/>
      <c r="AU1537" s="3"/>
      <c r="AV1537" s="3"/>
      <c r="AW1537" s="3"/>
      <c r="AX1537" s="3"/>
      <c r="AY1537" s="3"/>
      <c r="AZ1537" s="3"/>
      <c r="BA1537" s="3"/>
      <c r="BB1537" s="3"/>
      <c r="BC1537" s="3"/>
      <c r="BD1537" s="3"/>
      <c r="BE1537" s="3"/>
      <c r="BF1537" s="3"/>
      <c r="BG1537" s="3"/>
      <c r="BH1537" s="3"/>
      <c r="BI1537" s="3"/>
    </row>
    <row r="1538" ht="12.75" customHeight="1">
      <c r="A1538" s="294"/>
      <c r="B1538" s="294"/>
      <c r="C1538" s="3"/>
      <c r="D1538" s="3"/>
      <c r="E1538" s="3"/>
      <c r="F1538" s="3"/>
      <c r="G1538" s="3"/>
      <c r="H1538" s="193"/>
      <c r="I1538" s="163"/>
      <c r="J1538" s="3"/>
      <c r="K1538" s="5"/>
      <c r="L1538" s="6"/>
      <c r="M1538" s="6"/>
      <c r="N1538" s="291"/>
      <c r="O1538" s="285"/>
      <c r="P1538" s="6"/>
      <c r="Q1538" s="6"/>
      <c r="R1538" s="6"/>
      <c r="S1538" s="6"/>
      <c r="T1538" s="6"/>
      <c r="U1538" s="6"/>
      <c r="V1538" s="6"/>
      <c r="W1538" s="6"/>
      <c r="X1538" s="6"/>
      <c r="Y1538" s="6"/>
      <c r="Z1538" s="38" t="str">
        <f t="array" ref="Z1538">IFERROR(xlookup(C:C,'Follow up.1'!A:A,'Follow up.1'!AF:AF),"-")</f>
        <v>-</v>
      </c>
      <c r="AA1538" s="6"/>
      <c r="AB1538" s="6"/>
      <c r="AC1538" s="6"/>
      <c r="AD1538" s="6"/>
      <c r="AE1538" s="6"/>
      <c r="AF1538" s="6"/>
      <c r="AG1538" s="6"/>
      <c r="AH1538" s="6"/>
      <c r="AI1538" s="6"/>
      <c r="AJ1538" s="6"/>
      <c r="AK1538" s="6"/>
      <c r="AL1538" s="6"/>
      <c r="AM1538" s="6"/>
      <c r="AN1538" s="39" t="str">
        <f t="array" ref="AN1538">IFNA(TEXT(XLOOKUP(C:C,'Follow up.2'!B:B,'Follow up.2'!AF:AF), "mm/yyyy"), "-")</f>
        <v>-</v>
      </c>
      <c r="AO1538" s="6"/>
      <c r="AP1538" s="3"/>
      <c r="AQ1538" s="3"/>
      <c r="AR1538" s="3"/>
      <c r="AS1538" s="3"/>
      <c r="AT1538" s="3"/>
      <c r="AU1538" s="3"/>
      <c r="AV1538" s="3"/>
      <c r="AW1538" s="3"/>
      <c r="AX1538" s="3"/>
      <c r="AY1538" s="3"/>
      <c r="AZ1538" s="3"/>
      <c r="BA1538" s="3"/>
      <c r="BB1538" s="3"/>
      <c r="BC1538" s="3"/>
      <c r="BD1538" s="3"/>
      <c r="BE1538" s="3"/>
      <c r="BF1538" s="3"/>
      <c r="BG1538" s="3"/>
      <c r="BH1538" s="3"/>
      <c r="BI1538" s="3"/>
    </row>
    <row r="1539" ht="12.75" customHeight="1">
      <c r="A1539" s="294"/>
      <c r="B1539" s="294"/>
      <c r="C1539" s="3"/>
      <c r="D1539" s="3"/>
      <c r="E1539" s="3"/>
      <c r="F1539" s="3"/>
      <c r="G1539" s="3"/>
      <c r="H1539" s="193"/>
      <c r="I1539" s="163"/>
      <c r="J1539" s="3"/>
      <c r="K1539" s="5"/>
      <c r="L1539" s="6"/>
      <c r="M1539" s="6"/>
      <c r="N1539" s="291"/>
      <c r="O1539" s="285"/>
      <c r="P1539" s="6"/>
      <c r="Q1539" s="6"/>
      <c r="R1539" s="6"/>
      <c r="S1539" s="6"/>
      <c r="T1539" s="6"/>
      <c r="U1539" s="6"/>
      <c r="V1539" s="6"/>
      <c r="W1539" s="6"/>
      <c r="X1539" s="6"/>
      <c r="Y1539" s="6"/>
      <c r="Z1539" s="38" t="str">
        <f t="array" ref="Z1539">IFERROR(xlookup(C:C,'Follow up.1'!A:A,'Follow up.1'!AF:AF),"-")</f>
        <v>-</v>
      </c>
      <c r="AA1539" s="6"/>
      <c r="AB1539" s="6"/>
      <c r="AC1539" s="6"/>
      <c r="AD1539" s="6"/>
      <c r="AE1539" s="6"/>
      <c r="AF1539" s="6"/>
      <c r="AG1539" s="6"/>
      <c r="AH1539" s="6"/>
      <c r="AI1539" s="6"/>
      <c r="AJ1539" s="6"/>
      <c r="AK1539" s="6"/>
      <c r="AL1539" s="6"/>
      <c r="AM1539" s="6"/>
      <c r="AN1539" s="39" t="str">
        <f t="array" ref="AN1539">IFNA(TEXT(XLOOKUP(C:C,'Follow up.2'!B:B,'Follow up.2'!AF:AF), "mm/yyyy"), "-")</f>
        <v>-</v>
      </c>
      <c r="AO1539" s="6"/>
      <c r="AP1539" s="3"/>
      <c r="AQ1539" s="3"/>
      <c r="AR1539" s="3"/>
      <c r="AS1539" s="3"/>
      <c r="AT1539" s="3"/>
      <c r="AU1539" s="3"/>
      <c r="AV1539" s="3"/>
      <c r="AW1539" s="3"/>
      <c r="AX1539" s="3"/>
      <c r="AY1539" s="3"/>
      <c r="AZ1539" s="3"/>
      <c r="BA1539" s="3"/>
      <c r="BB1539" s="3"/>
      <c r="BC1539" s="3"/>
      <c r="BD1539" s="3"/>
      <c r="BE1539" s="3"/>
      <c r="BF1539" s="3"/>
      <c r="BG1539" s="3"/>
      <c r="BH1539" s="3"/>
      <c r="BI1539" s="3"/>
    </row>
    <row r="1540" ht="12.75" customHeight="1">
      <c r="A1540" s="294"/>
      <c r="B1540" s="294"/>
      <c r="C1540" s="3"/>
      <c r="D1540" s="3"/>
      <c r="E1540" s="3"/>
      <c r="F1540" s="3"/>
      <c r="G1540" s="3"/>
      <c r="H1540" s="193"/>
      <c r="I1540" s="163"/>
      <c r="J1540" s="3"/>
      <c r="K1540" s="5"/>
      <c r="L1540" s="6"/>
      <c r="M1540" s="6"/>
      <c r="N1540" s="291"/>
      <c r="O1540" s="285"/>
      <c r="P1540" s="6"/>
      <c r="Q1540" s="6"/>
      <c r="R1540" s="6"/>
      <c r="S1540" s="6"/>
      <c r="T1540" s="6"/>
      <c r="U1540" s="6"/>
      <c r="V1540" s="6"/>
      <c r="W1540" s="6"/>
      <c r="X1540" s="6"/>
      <c r="Y1540" s="6"/>
      <c r="Z1540" s="38" t="str">
        <f t="array" ref="Z1540">IFERROR(xlookup(C:C,'Follow up.1'!A:A,'Follow up.1'!AF:AF),"-")</f>
        <v>-</v>
      </c>
      <c r="AA1540" s="6"/>
      <c r="AB1540" s="6"/>
      <c r="AC1540" s="6"/>
      <c r="AD1540" s="6"/>
      <c r="AE1540" s="6"/>
      <c r="AF1540" s="6"/>
      <c r="AG1540" s="6"/>
      <c r="AH1540" s="6"/>
      <c r="AI1540" s="6"/>
      <c r="AJ1540" s="6"/>
      <c r="AK1540" s="6"/>
      <c r="AL1540" s="6"/>
      <c r="AM1540" s="6"/>
      <c r="AN1540" s="39" t="str">
        <f t="array" ref="AN1540">IFNA(TEXT(XLOOKUP(C:C,'Follow up.2'!B:B,'Follow up.2'!AF:AF), "mm/yyyy"), "-")</f>
        <v>-</v>
      </c>
      <c r="AO1540" s="6"/>
      <c r="AP1540" s="3"/>
      <c r="AQ1540" s="3"/>
      <c r="AR1540" s="3"/>
      <c r="AS1540" s="3"/>
      <c r="AT1540" s="3"/>
      <c r="AU1540" s="3"/>
      <c r="AV1540" s="3"/>
      <c r="AW1540" s="3"/>
      <c r="AX1540" s="3"/>
      <c r="AY1540" s="3"/>
      <c r="AZ1540" s="3"/>
      <c r="BA1540" s="3"/>
      <c r="BB1540" s="3"/>
      <c r="BC1540" s="3"/>
      <c r="BD1540" s="3"/>
      <c r="BE1540" s="3"/>
      <c r="BF1540" s="3"/>
      <c r="BG1540" s="3"/>
      <c r="BH1540" s="3"/>
      <c r="BI1540" s="3"/>
    </row>
    <row r="1541" ht="12.75" customHeight="1">
      <c r="A1541" s="294"/>
      <c r="B1541" s="294"/>
      <c r="C1541" s="3"/>
      <c r="D1541" s="3"/>
      <c r="E1541" s="3"/>
      <c r="F1541" s="3"/>
      <c r="G1541" s="3"/>
      <c r="H1541" s="193"/>
      <c r="I1541" s="163"/>
      <c r="J1541" s="3"/>
      <c r="K1541" s="5"/>
      <c r="L1541" s="6"/>
      <c r="M1541" s="6"/>
      <c r="N1541" s="291"/>
      <c r="O1541" s="285"/>
      <c r="P1541" s="6"/>
      <c r="Q1541" s="6"/>
      <c r="R1541" s="6"/>
      <c r="S1541" s="6"/>
      <c r="T1541" s="6"/>
      <c r="U1541" s="6"/>
      <c r="V1541" s="6"/>
      <c r="W1541" s="6"/>
      <c r="X1541" s="6"/>
      <c r="Y1541" s="6"/>
      <c r="Z1541" s="38" t="str">
        <f t="array" ref="Z1541">IFERROR(xlookup(C:C,'Follow up.1'!A:A,'Follow up.1'!AF:AF),"-")</f>
        <v>-</v>
      </c>
      <c r="AA1541" s="6"/>
      <c r="AB1541" s="6"/>
      <c r="AC1541" s="6"/>
      <c r="AD1541" s="6"/>
      <c r="AE1541" s="6"/>
      <c r="AF1541" s="6"/>
      <c r="AG1541" s="6"/>
      <c r="AH1541" s="6"/>
      <c r="AI1541" s="6"/>
      <c r="AJ1541" s="6"/>
      <c r="AK1541" s="6"/>
      <c r="AL1541" s="6"/>
      <c r="AM1541" s="6"/>
      <c r="AN1541" s="39" t="str">
        <f t="array" ref="AN1541">IFNA(TEXT(XLOOKUP(C:C,'Follow up.2'!B:B,'Follow up.2'!AF:AF), "mm/yyyy"), "-")</f>
        <v>-</v>
      </c>
      <c r="AO1541" s="6"/>
      <c r="AP1541" s="3"/>
      <c r="AQ1541" s="3"/>
      <c r="AR1541" s="3"/>
      <c r="AS1541" s="3"/>
      <c r="AT1541" s="3"/>
      <c r="AU1541" s="3"/>
      <c r="AV1541" s="3"/>
      <c r="AW1541" s="3"/>
      <c r="AX1541" s="3"/>
      <c r="AY1541" s="3"/>
      <c r="AZ1541" s="3"/>
      <c r="BA1541" s="3"/>
      <c r="BB1541" s="3"/>
      <c r="BC1541" s="3"/>
      <c r="BD1541" s="3"/>
      <c r="BE1541" s="3"/>
      <c r="BF1541" s="3"/>
      <c r="BG1541" s="3"/>
      <c r="BH1541" s="3"/>
      <c r="BI1541" s="3"/>
    </row>
    <row r="1542" ht="12.75" customHeight="1">
      <c r="A1542" s="294"/>
      <c r="B1542" s="294"/>
      <c r="C1542" s="3"/>
      <c r="D1542" s="3"/>
      <c r="E1542" s="3"/>
      <c r="F1542" s="3"/>
      <c r="G1542" s="3"/>
      <c r="H1542" s="193"/>
      <c r="I1542" s="163"/>
      <c r="J1542" s="3"/>
      <c r="K1542" s="5"/>
      <c r="L1542" s="6"/>
      <c r="M1542" s="6"/>
      <c r="N1542" s="291"/>
      <c r="O1542" s="285"/>
      <c r="P1542" s="6"/>
      <c r="Q1542" s="6"/>
      <c r="R1542" s="6"/>
      <c r="S1542" s="6"/>
      <c r="T1542" s="6"/>
      <c r="U1542" s="6"/>
      <c r="V1542" s="6"/>
      <c r="W1542" s="6"/>
      <c r="X1542" s="6"/>
      <c r="Y1542" s="6"/>
      <c r="Z1542" s="38" t="str">
        <f t="array" ref="Z1542">IFERROR(xlookup(C:C,'Follow up.1'!A:A,'Follow up.1'!AF:AF),"-")</f>
        <v>-</v>
      </c>
      <c r="AA1542" s="6"/>
      <c r="AB1542" s="6"/>
      <c r="AC1542" s="6"/>
      <c r="AD1542" s="6"/>
      <c r="AE1542" s="6"/>
      <c r="AF1542" s="6"/>
      <c r="AG1542" s="6"/>
      <c r="AH1542" s="6"/>
      <c r="AI1542" s="6"/>
      <c r="AJ1542" s="6"/>
      <c r="AK1542" s="6"/>
      <c r="AL1542" s="6"/>
      <c r="AM1542" s="6"/>
      <c r="AN1542" s="39" t="str">
        <f t="array" ref="AN1542">IFNA(TEXT(XLOOKUP(C:C,'Follow up.2'!B:B,'Follow up.2'!AF:AF), "mm/yyyy"), "-")</f>
        <v>-</v>
      </c>
      <c r="AO1542" s="6"/>
      <c r="AP1542" s="3"/>
      <c r="AQ1542" s="3"/>
      <c r="AR1542" s="3"/>
      <c r="AS1542" s="3"/>
      <c r="AT1542" s="3"/>
      <c r="AU1542" s="3"/>
      <c r="AV1542" s="3"/>
      <c r="AW1542" s="3"/>
      <c r="AX1542" s="3"/>
      <c r="AY1542" s="3"/>
      <c r="AZ1542" s="3"/>
      <c r="BA1542" s="3"/>
      <c r="BB1542" s="3"/>
      <c r="BC1542" s="3"/>
      <c r="BD1542" s="3"/>
      <c r="BE1542" s="3"/>
      <c r="BF1542" s="3"/>
      <c r="BG1542" s="3"/>
      <c r="BH1542" s="3"/>
      <c r="BI1542" s="3"/>
    </row>
    <row r="1543" ht="12.75" customHeight="1">
      <c r="A1543" s="294"/>
      <c r="B1543" s="294"/>
      <c r="C1543" s="3"/>
      <c r="D1543" s="3"/>
      <c r="E1543" s="3"/>
      <c r="F1543" s="3"/>
      <c r="G1543" s="3"/>
      <c r="H1543" s="193"/>
      <c r="I1543" s="163"/>
      <c r="J1543" s="3"/>
      <c r="K1543" s="5"/>
      <c r="L1543" s="6"/>
      <c r="M1543" s="6"/>
      <c r="N1543" s="291"/>
      <c r="O1543" s="285"/>
      <c r="P1543" s="6"/>
      <c r="Q1543" s="6"/>
      <c r="R1543" s="6"/>
      <c r="S1543" s="6"/>
      <c r="T1543" s="6"/>
      <c r="U1543" s="6"/>
      <c r="V1543" s="6"/>
      <c r="W1543" s="6"/>
      <c r="X1543" s="6"/>
      <c r="Y1543" s="6"/>
      <c r="Z1543" s="38" t="str">
        <f t="array" ref="Z1543">IFERROR(xlookup(C:C,'Follow up.1'!A:A,'Follow up.1'!AF:AF),"-")</f>
        <v>-</v>
      </c>
      <c r="AA1543" s="6"/>
      <c r="AB1543" s="6"/>
      <c r="AC1543" s="6"/>
      <c r="AD1543" s="6"/>
      <c r="AE1543" s="6"/>
      <c r="AF1543" s="6"/>
      <c r="AG1543" s="6"/>
      <c r="AH1543" s="6"/>
      <c r="AI1543" s="6"/>
      <c r="AJ1543" s="6"/>
      <c r="AK1543" s="6"/>
      <c r="AL1543" s="6"/>
      <c r="AM1543" s="6"/>
      <c r="AN1543" s="39" t="str">
        <f t="array" ref="AN1543">IFNA(TEXT(XLOOKUP(C:C,'Follow up.2'!B:B,'Follow up.2'!AF:AF), "mm/yyyy"), "-")</f>
        <v>-</v>
      </c>
      <c r="AO1543" s="6"/>
      <c r="AP1543" s="3"/>
      <c r="AQ1543" s="3"/>
      <c r="AR1543" s="3"/>
      <c r="AS1543" s="3"/>
      <c r="AT1543" s="3"/>
      <c r="AU1543" s="3"/>
      <c r="AV1543" s="3"/>
      <c r="AW1543" s="3"/>
      <c r="AX1543" s="3"/>
      <c r="AY1543" s="3"/>
      <c r="AZ1543" s="3"/>
      <c r="BA1543" s="3"/>
      <c r="BB1543" s="3"/>
      <c r="BC1543" s="3"/>
      <c r="BD1543" s="3"/>
      <c r="BE1543" s="3"/>
      <c r="BF1543" s="3"/>
      <c r="BG1543" s="3"/>
      <c r="BH1543" s="3"/>
      <c r="BI1543" s="3"/>
    </row>
    <row r="1544" ht="12.75" customHeight="1">
      <c r="A1544" s="294"/>
      <c r="B1544" s="294"/>
      <c r="C1544" s="3"/>
      <c r="D1544" s="3"/>
      <c r="E1544" s="3"/>
      <c r="F1544" s="3"/>
      <c r="G1544" s="3"/>
      <c r="H1544" s="193"/>
      <c r="I1544" s="163"/>
      <c r="J1544" s="3"/>
      <c r="K1544" s="5"/>
      <c r="L1544" s="6"/>
      <c r="M1544" s="6"/>
      <c r="N1544" s="291"/>
      <c r="O1544" s="285"/>
      <c r="P1544" s="6"/>
      <c r="Q1544" s="6"/>
      <c r="R1544" s="6"/>
      <c r="S1544" s="6"/>
      <c r="T1544" s="6"/>
      <c r="U1544" s="6"/>
      <c r="V1544" s="6"/>
      <c r="W1544" s="6"/>
      <c r="X1544" s="6"/>
      <c r="Y1544" s="6"/>
      <c r="Z1544" s="38" t="str">
        <f t="array" ref="Z1544">IFERROR(xlookup(C:C,'Follow up.1'!A:A,'Follow up.1'!AF:AF),"-")</f>
        <v>-</v>
      </c>
      <c r="AA1544" s="6"/>
      <c r="AB1544" s="6"/>
      <c r="AC1544" s="6"/>
      <c r="AD1544" s="6"/>
      <c r="AE1544" s="6"/>
      <c r="AF1544" s="6"/>
      <c r="AG1544" s="6"/>
      <c r="AH1544" s="6"/>
      <c r="AI1544" s="6"/>
      <c r="AJ1544" s="6"/>
      <c r="AK1544" s="6"/>
      <c r="AL1544" s="6"/>
      <c r="AM1544" s="6"/>
      <c r="AN1544" s="39" t="str">
        <f t="array" ref="AN1544">IFNA(TEXT(XLOOKUP(C:C,'Follow up.2'!B:B,'Follow up.2'!AF:AF), "mm/yyyy"), "-")</f>
        <v>-</v>
      </c>
      <c r="AO1544" s="6"/>
      <c r="AP1544" s="3"/>
      <c r="AQ1544" s="3"/>
      <c r="AR1544" s="3"/>
      <c r="AS1544" s="3"/>
      <c r="AT1544" s="3"/>
      <c r="AU1544" s="3"/>
      <c r="AV1544" s="3"/>
      <c r="AW1544" s="3"/>
      <c r="AX1544" s="3"/>
      <c r="AY1544" s="3"/>
      <c r="AZ1544" s="3"/>
      <c r="BA1544" s="3"/>
      <c r="BB1544" s="3"/>
      <c r="BC1544" s="3"/>
      <c r="BD1544" s="3"/>
      <c r="BE1544" s="3"/>
      <c r="BF1544" s="3"/>
      <c r="BG1544" s="3"/>
      <c r="BH1544" s="3"/>
      <c r="BI1544" s="3"/>
    </row>
    <row r="1545" ht="12.75" customHeight="1">
      <c r="A1545" s="294"/>
      <c r="B1545" s="294"/>
      <c r="C1545" s="3"/>
      <c r="D1545" s="3"/>
      <c r="E1545" s="3"/>
      <c r="F1545" s="3"/>
      <c r="G1545" s="3"/>
      <c r="H1545" s="193"/>
      <c r="I1545" s="163"/>
      <c r="J1545" s="3"/>
      <c r="K1545" s="5"/>
      <c r="L1545" s="6"/>
      <c r="M1545" s="6"/>
      <c r="N1545" s="291"/>
      <c r="O1545" s="285"/>
      <c r="P1545" s="6"/>
      <c r="Q1545" s="6"/>
      <c r="R1545" s="6"/>
      <c r="S1545" s="6"/>
      <c r="T1545" s="6"/>
      <c r="U1545" s="6"/>
      <c r="V1545" s="6"/>
      <c r="W1545" s="6"/>
      <c r="X1545" s="6"/>
      <c r="Y1545" s="6"/>
      <c r="Z1545" s="38" t="str">
        <f t="array" ref="Z1545">IFERROR(xlookup(C:C,'Follow up.1'!A:A,'Follow up.1'!AF:AF),"-")</f>
        <v>-</v>
      </c>
      <c r="AA1545" s="6"/>
      <c r="AB1545" s="6"/>
      <c r="AC1545" s="6"/>
      <c r="AD1545" s="6"/>
      <c r="AE1545" s="6"/>
      <c r="AF1545" s="6"/>
      <c r="AG1545" s="6"/>
      <c r="AH1545" s="6"/>
      <c r="AI1545" s="6"/>
      <c r="AJ1545" s="6"/>
      <c r="AK1545" s="6"/>
      <c r="AL1545" s="6"/>
      <c r="AM1545" s="6"/>
      <c r="AN1545" s="39" t="str">
        <f t="array" ref="AN1545">IFNA(TEXT(XLOOKUP(C:C,'Follow up.2'!B:B,'Follow up.2'!AF:AF), "mm/yyyy"), "-")</f>
        <v>-</v>
      </c>
      <c r="AO1545" s="6"/>
      <c r="AP1545" s="3"/>
      <c r="AQ1545" s="3"/>
      <c r="AR1545" s="3"/>
      <c r="AS1545" s="3"/>
      <c r="AT1545" s="3"/>
      <c r="AU1545" s="3"/>
      <c r="AV1545" s="3"/>
      <c r="AW1545" s="3"/>
      <c r="AX1545" s="3"/>
      <c r="AY1545" s="3"/>
      <c r="AZ1545" s="3"/>
      <c r="BA1545" s="3"/>
      <c r="BB1545" s="3"/>
      <c r="BC1545" s="3"/>
      <c r="BD1545" s="3"/>
      <c r="BE1545" s="3"/>
      <c r="BF1545" s="3"/>
      <c r="BG1545" s="3"/>
      <c r="BH1545" s="3"/>
      <c r="BI1545" s="3"/>
    </row>
    <row r="1546" ht="12.75" customHeight="1">
      <c r="A1546" s="294"/>
      <c r="B1546" s="294"/>
      <c r="C1546" s="3"/>
      <c r="D1546" s="3"/>
      <c r="E1546" s="3"/>
      <c r="F1546" s="3"/>
      <c r="G1546" s="3"/>
      <c r="H1546" s="193"/>
      <c r="I1546" s="163"/>
      <c r="J1546" s="3"/>
      <c r="K1546" s="5"/>
      <c r="L1546" s="6"/>
      <c r="M1546" s="6"/>
      <c r="N1546" s="291"/>
      <c r="O1546" s="285"/>
      <c r="P1546" s="6"/>
      <c r="Q1546" s="6"/>
      <c r="R1546" s="6"/>
      <c r="S1546" s="6"/>
      <c r="T1546" s="6"/>
      <c r="U1546" s="6"/>
      <c r="V1546" s="6"/>
      <c r="W1546" s="6"/>
      <c r="X1546" s="6"/>
      <c r="Y1546" s="6"/>
      <c r="Z1546" s="38" t="str">
        <f t="array" ref="Z1546">IFERROR(xlookup(C:C,'Follow up.1'!A:A,'Follow up.1'!AF:AF),"-")</f>
        <v>-</v>
      </c>
      <c r="AA1546" s="6"/>
      <c r="AB1546" s="6"/>
      <c r="AC1546" s="6"/>
      <c r="AD1546" s="6"/>
      <c r="AE1546" s="6"/>
      <c r="AF1546" s="6"/>
      <c r="AG1546" s="6"/>
      <c r="AH1546" s="6"/>
      <c r="AI1546" s="6"/>
      <c r="AJ1546" s="6"/>
      <c r="AK1546" s="6"/>
      <c r="AL1546" s="6"/>
      <c r="AM1546" s="6"/>
      <c r="AN1546" s="39" t="str">
        <f t="array" ref="AN1546">IFNA(TEXT(XLOOKUP(C:C,'Follow up.2'!B:B,'Follow up.2'!AF:AF), "mm/yyyy"), "-")</f>
        <v>-</v>
      </c>
      <c r="AO1546" s="6"/>
      <c r="AP1546" s="3"/>
      <c r="AQ1546" s="3"/>
      <c r="AR1546" s="3"/>
      <c r="AS1546" s="3"/>
      <c r="AT1546" s="3"/>
      <c r="AU1546" s="3"/>
      <c r="AV1546" s="3"/>
      <c r="AW1546" s="3"/>
      <c r="AX1546" s="3"/>
      <c r="AY1546" s="3"/>
      <c r="AZ1546" s="3"/>
      <c r="BA1546" s="3"/>
      <c r="BB1546" s="3"/>
      <c r="BC1546" s="3"/>
      <c r="BD1546" s="3"/>
      <c r="BE1546" s="3"/>
      <c r="BF1546" s="3"/>
      <c r="BG1546" s="3"/>
      <c r="BH1546" s="3"/>
      <c r="BI1546" s="3"/>
    </row>
    <row r="1547" ht="12.75" customHeight="1">
      <c r="A1547" s="294"/>
      <c r="B1547" s="294"/>
      <c r="C1547" s="3"/>
      <c r="D1547" s="3"/>
      <c r="E1547" s="3"/>
      <c r="F1547" s="3"/>
      <c r="G1547" s="3"/>
      <c r="H1547" s="193"/>
      <c r="I1547" s="163"/>
      <c r="J1547" s="3"/>
      <c r="K1547" s="5"/>
      <c r="L1547" s="6"/>
      <c r="M1547" s="6"/>
      <c r="N1547" s="291"/>
      <c r="O1547" s="285"/>
      <c r="P1547" s="6"/>
      <c r="Q1547" s="6"/>
      <c r="R1547" s="6"/>
      <c r="S1547" s="6"/>
      <c r="T1547" s="6"/>
      <c r="U1547" s="6"/>
      <c r="V1547" s="6"/>
      <c r="W1547" s="6"/>
      <c r="X1547" s="6"/>
      <c r="Y1547" s="6"/>
      <c r="Z1547" s="38" t="str">
        <f t="array" ref="Z1547">IFERROR(xlookup(C:C,'Follow up.1'!A:A,'Follow up.1'!AF:AF),"-")</f>
        <v>-</v>
      </c>
      <c r="AA1547" s="6"/>
      <c r="AB1547" s="6"/>
      <c r="AC1547" s="6"/>
      <c r="AD1547" s="6"/>
      <c r="AE1547" s="6"/>
      <c r="AF1547" s="6"/>
      <c r="AG1547" s="6"/>
      <c r="AH1547" s="6"/>
      <c r="AI1547" s="6"/>
      <c r="AJ1547" s="6"/>
      <c r="AK1547" s="6"/>
      <c r="AL1547" s="6"/>
      <c r="AM1547" s="6"/>
      <c r="AN1547" s="39" t="str">
        <f t="array" ref="AN1547">IFNA(TEXT(XLOOKUP(C:C,'Follow up.2'!B:B,'Follow up.2'!AF:AF), "mm/yyyy"), "-")</f>
        <v>-</v>
      </c>
      <c r="AO1547" s="6"/>
      <c r="AP1547" s="3"/>
      <c r="AQ1547" s="3"/>
      <c r="AR1547" s="3"/>
      <c r="AS1547" s="3"/>
      <c r="AT1547" s="3"/>
      <c r="AU1547" s="3"/>
      <c r="AV1547" s="3"/>
      <c r="AW1547" s="3"/>
      <c r="AX1547" s="3"/>
      <c r="AY1547" s="3"/>
      <c r="AZ1547" s="3"/>
      <c r="BA1547" s="3"/>
      <c r="BB1547" s="3"/>
      <c r="BC1547" s="3"/>
      <c r="BD1547" s="3"/>
      <c r="BE1547" s="3"/>
      <c r="BF1547" s="3"/>
      <c r="BG1547" s="3"/>
      <c r="BH1547" s="3"/>
      <c r="BI1547" s="3"/>
    </row>
    <row r="1548" ht="12.75" customHeight="1">
      <c r="A1548" s="294"/>
      <c r="B1548" s="294"/>
      <c r="C1548" s="3"/>
      <c r="D1548" s="3"/>
      <c r="E1548" s="3"/>
      <c r="F1548" s="3"/>
      <c r="G1548" s="3"/>
      <c r="H1548" s="193"/>
      <c r="I1548" s="163"/>
      <c r="J1548" s="3"/>
      <c r="K1548" s="5"/>
      <c r="L1548" s="6"/>
      <c r="M1548" s="6"/>
      <c r="N1548" s="291"/>
      <c r="O1548" s="285"/>
      <c r="P1548" s="6"/>
      <c r="Q1548" s="6"/>
      <c r="R1548" s="6"/>
      <c r="S1548" s="6"/>
      <c r="T1548" s="6"/>
      <c r="U1548" s="6"/>
      <c r="V1548" s="6"/>
      <c r="W1548" s="6"/>
      <c r="X1548" s="6"/>
      <c r="Y1548" s="6"/>
      <c r="Z1548" s="38" t="str">
        <f t="array" ref="Z1548">IFERROR(xlookup(C:C,'Follow up.1'!A:A,'Follow up.1'!AF:AF),"-")</f>
        <v>-</v>
      </c>
      <c r="AA1548" s="6"/>
      <c r="AB1548" s="6"/>
      <c r="AC1548" s="6"/>
      <c r="AD1548" s="6"/>
      <c r="AE1548" s="6"/>
      <c r="AF1548" s="6"/>
      <c r="AG1548" s="6"/>
      <c r="AH1548" s="6"/>
      <c r="AI1548" s="6"/>
      <c r="AJ1548" s="6"/>
      <c r="AK1548" s="6"/>
      <c r="AL1548" s="6"/>
      <c r="AM1548" s="6"/>
      <c r="AN1548" s="39" t="str">
        <f t="array" ref="AN1548">IFNA(TEXT(XLOOKUP(C:C,'Follow up.2'!B:B,'Follow up.2'!AF:AF), "mm/yyyy"), "-")</f>
        <v>-</v>
      </c>
      <c r="AO1548" s="6"/>
      <c r="AP1548" s="3"/>
      <c r="AQ1548" s="3"/>
      <c r="AR1548" s="3"/>
      <c r="AS1548" s="3"/>
      <c r="AT1548" s="3"/>
      <c r="AU1548" s="3"/>
      <c r="AV1548" s="3"/>
      <c r="AW1548" s="3"/>
      <c r="AX1548" s="3"/>
      <c r="AY1548" s="3"/>
      <c r="AZ1548" s="3"/>
      <c r="BA1548" s="3"/>
      <c r="BB1548" s="3"/>
      <c r="BC1548" s="3"/>
      <c r="BD1548" s="3"/>
      <c r="BE1548" s="3"/>
      <c r="BF1548" s="3"/>
      <c r="BG1548" s="3"/>
      <c r="BH1548" s="3"/>
      <c r="BI1548" s="3"/>
    </row>
    <row r="1549" ht="12.75" customHeight="1">
      <c r="A1549" s="294"/>
      <c r="B1549" s="294"/>
      <c r="C1549" s="3"/>
      <c r="D1549" s="3"/>
      <c r="E1549" s="3"/>
      <c r="F1549" s="3"/>
      <c r="G1549" s="3"/>
      <c r="H1549" s="193"/>
      <c r="I1549" s="163"/>
      <c r="J1549" s="3"/>
      <c r="K1549" s="5"/>
      <c r="L1549" s="6"/>
      <c r="M1549" s="6"/>
      <c r="N1549" s="291"/>
      <c r="O1549" s="285"/>
      <c r="P1549" s="6"/>
      <c r="Q1549" s="6"/>
      <c r="R1549" s="6"/>
      <c r="S1549" s="6"/>
      <c r="T1549" s="6"/>
      <c r="U1549" s="6"/>
      <c r="V1549" s="6"/>
      <c r="W1549" s="6"/>
      <c r="X1549" s="6"/>
      <c r="Y1549" s="6"/>
      <c r="Z1549" s="38" t="str">
        <f t="array" ref="Z1549">IFERROR(xlookup(C:C,'Follow up.1'!A:A,'Follow up.1'!AF:AF),"-")</f>
        <v>-</v>
      </c>
      <c r="AA1549" s="6"/>
      <c r="AB1549" s="6"/>
      <c r="AC1549" s="6"/>
      <c r="AD1549" s="6"/>
      <c r="AE1549" s="6"/>
      <c r="AF1549" s="6"/>
      <c r="AG1549" s="6"/>
      <c r="AH1549" s="6"/>
      <c r="AI1549" s="6"/>
      <c r="AJ1549" s="6"/>
      <c r="AK1549" s="6"/>
      <c r="AL1549" s="6"/>
      <c r="AM1549" s="6"/>
      <c r="AN1549" s="39" t="str">
        <f t="array" ref="AN1549">IFNA(TEXT(XLOOKUP(C:C,'Follow up.2'!B:B,'Follow up.2'!AF:AF), "mm/yyyy"), "-")</f>
        <v>-</v>
      </c>
      <c r="AO1549" s="6"/>
      <c r="AP1549" s="3"/>
      <c r="AQ1549" s="3"/>
      <c r="AR1549" s="3"/>
      <c r="AS1549" s="3"/>
      <c r="AT1549" s="3"/>
      <c r="AU1549" s="3"/>
      <c r="AV1549" s="3"/>
      <c r="AW1549" s="3"/>
      <c r="AX1549" s="3"/>
      <c r="AY1549" s="3"/>
      <c r="AZ1549" s="3"/>
      <c r="BA1549" s="3"/>
      <c r="BB1549" s="3"/>
      <c r="BC1549" s="3"/>
      <c r="BD1549" s="3"/>
      <c r="BE1549" s="3"/>
      <c r="BF1549" s="3"/>
      <c r="BG1549" s="3"/>
      <c r="BH1549" s="3"/>
      <c r="BI1549" s="3"/>
    </row>
    <row r="1550" ht="12.75" customHeight="1">
      <c r="A1550" s="294"/>
      <c r="B1550" s="294"/>
      <c r="C1550" s="3"/>
      <c r="D1550" s="3"/>
      <c r="E1550" s="3"/>
      <c r="F1550" s="3"/>
      <c r="G1550" s="3"/>
      <c r="H1550" s="193"/>
      <c r="I1550" s="163"/>
      <c r="J1550" s="3"/>
      <c r="K1550" s="5"/>
      <c r="L1550" s="6"/>
      <c r="M1550" s="6"/>
      <c r="N1550" s="291"/>
      <c r="O1550" s="285"/>
      <c r="P1550" s="6"/>
      <c r="Q1550" s="6"/>
      <c r="R1550" s="6"/>
      <c r="S1550" s="6"/>
      <c r="T1550" s="6"/>
      <c r="U1550" s="6"/>
      <c r="V1550" s="6"/>
      <c r="W1550" s="6"/>
      <c r="X1550" s="6"/>
      <c r="Y1550" s="6"/>
      <c r="Z1550" s="38" t="str">
        <f t="array" ref="Z1550">IFERROR(xlookup(C:C,'Follow up.1'!A:A,'Follow up.1'!AF:AF),"-")</f>
        <v>-</v>
      </c>
      <c r="AA1550" s="6"/>
      <c r="AB1550" s="6"/>
      <c r="AC1550" s="6"/>
      <c r="AD1550" s="6"/>
      <c r="AE1550" s="6"/>
      <c r="AF1550" s="6"/>
      <c r="AG1550" s="6"/>
      <c r="AH1550" s="6"/>
      <c r="AI1550" s="6"/>
      <c r="AJ1550" s="6"/>
      <c r="AK1550" s="6"/>
      <c r="AL1550" s="6"/>
      <c r="AM1550" s="6"/>
      <c r="AN1550" s="39" t="str">
        <f t="array" ref="AN1550">IFNA(TEXT(XLOOKUP(C:C,'Follow up.2'!B:B,'Follow up.2'!AF:AF), "mm/yyyy"), "-")</f>
        <v>-</v>
      </c>
      <c r="AO1550" s="6"/>
      <c r="AP1550" s="3"/>
      <c r="AQ1550" s="3"/>
      <c r="AR1550" s="3"/>
      <c r="AS1550" s="3"/>
      <c r="AT1550" s="3"/>
      <c r="AU1550" s="3"/>
      <c r="AV1550" s="3"/>
      <c r="AW1550" s="3"/>
      <c r="AX1550" s="3"/>
      <c r="AY1550" s="3"/>
      <c r="AZ1550" s="3"/>
      <c r="BA1550" s="3"/>
      <c r="BB1550" s="3"/>
      <c r="BC1550" s="3"/>
      <c r="BD1550" s="3"/>
      <c r="BE1550" s="3"/>
      <c r="BF1550" s="3"/>
      <c r="BG1550" s="3"/>
      <c r="BH1550" s="3"/>
      <c r="BI1550" s="3"/>
    </row>
    <row r="1551" ht="12.75" customHeight="1">
      <c r="A1551" s="294"/>
      <c r="B1551" s="294"/>
      <c r="C1551" s="3"/>
      <c r="D1551" s="3"/>
      <c r="E1551" s="3"/>
      <c r="F1551" s="3"/>
      <c r="G1551" s="3"/>
      <c r="H1551" s="193"/>
      <c r="I1551" s="163"/>
      <c r="J1551" s="3"/>
      <c r="K1551" s="5"/>
      <c r="L1551" s="6"/>
      <c r="M1551" s="6"/>
      <c r="N1551" s="291"/>
      <c r="O1551" s="285"/>
      <c r="P1551" s="6"/>
      <c r="Q1551" s="6"/>
      <c r="R1551" s="6"/>
      <c r="S1551" s="6"/>
      <c r="T1551" s="6"/>
      <c r="U1551" s="6"/>
      <c r="V1551" s="6"/>
      <c r="W1551" s="6"/>
      <c r="X1551" s="6"/>
      <c r="Y1551" s="6"/>
      <c r="Z1551" s="38" t="str">
        <f t="array" ref="Z1551">IFERROR(xlookup(C:C,'Follow up.1'!A:A,'Follow up.1'!AF:AF),"-")</f>
        <v>-</v>
      </c>
      <c r="AA1551" s="6"/>
      <c r="AB1551" s="6"/>
      <c r="AC1551" s="6"/>
      <c r="AD1551" s="6"/>
      <c r="AE1551" s="6"/>
      <c r="AF1551" s="6"/>
      <c r="AG1551" s="6"/>
      <c r="AH1551" s="6"/>
      <c r="AI1551" s="6"/>
      <c r="AJ1551" s="6"/>
      <c r="AK1551" s="6"/>
      <c r="AL1551" s="6"/>
      <c r="AM1551" s="6"/>
      <c r="AN1551" s="39" t="str">
        <f t="array" ref="AN1551">IFNA(TEXT(XLOOKUP(C:C,'Follow up.2'!B:B,'Follow up.2'!AF:AF), "mm/yyyy"), "-")</f>
        <v>-</v>
      </c>
      <c r="AO1551" s="6"/>
      <c r="AP1551" s="3"/>
      <c r="AQ1551" s="3"/>
      <c r="AR1551" s="3"/>
      <c r="AS1551" s="3"/>
      <c r="AT1551" s="3"/>
      <c r="AU1551" s="3"/>
      <c r="AV1551" s="3"/>
      <c r="AW1551" s="3"/>
      <c r="AX1551" s="3"/>
      <c r="AY1551" s="3"/>
      <c r="AZ1551" s="3"/>
      <c r="BA1551" s="3"/>
      <c r="BB1551" s="3"/>
      <c r="BC1551" s="3"/>
      <c r="BD1551" s="3"/>
      <c r="BE1551" s="3"/>
      <c r="BF1551" s="3"/>
      <c r="BG1551" s="3"/>
      <c r="BH1551" s="3"/>
      <c r="BI1551" s="3"/>
    </row>
    <row r="1552" ht="12.75" customHeight="1">
      <c r="A1552" s="294"/>
      <c r="B1552" s="294"/>
      <c r="C1552" s="3"/>
      <c r="D1552" s="3"/>
      <c r="E1552" s="3"/>
      <c r="F1552" s="3"/>
      <c r="G1552" s="3"/>
      <c r="H1552" s="193"/>
      <c r="I1552" s="163"/>
      <c r="J1552" s="3"/>
      <c r="K1552" s="5"/>
      <c r="L1552" s="6"/>
      <c r="M1552" s="6"/>
      <c r="N1552" s="291"/>
      <c r="O1552" s="285"/>
      <c r="P1552" s="6"/>
      <c r="Q1552" s="6"/>
      <c r="R1552" s="6"/>
      <c r="S1552" s="6"/>
      <c r="T1552" s="6"/>
      <c r="U1552" s="6"/>
      <c r="V1552" s="6"/>
      <c r="W1552" s="6"/>
      <c r="X1552" s="6"/>
      <c r="Y1552" s="6"/>
      <c r="Z1552" s="38" t="str">
        <f t="array" ref="Z1552">IFERROR(xlookup(C:C,'Follow up.1'!A:A,'Follow up.1'!AF:AF),"-")</f>
        <v>-</v>
      </c>
      <c r="AA1552" s="6"/>
      <c r="AB1552" s="6"/>
      <c r="AC1552" s="6"/>
      <c r="AD1552" s="6"/>
      <c r="AE1552" s="6"/>
      <c r="AF1552" s="6"/>
      <c r="AG1552" s="6"/>
      <c r="AH1552" s="6"/>
      <c r="AI1552" s="6"/>
      <c r="AJ1552" s="6"/>
      <c r="AK1552" s="6"/>
      <c r="AL1552" s="6"/>
      <c r="AM1552" s="6"/>
      <c r="AN1552" s="39" t="str">
        <f t="array" ref="AN1552">IFNA(TEXT(XLOOKUP(C:C,'Follow up.2'!B:B,'Follow up.2'!AF:AF), "mm/yyyy"), "-")</f>
        <v>-</v>
      </c>
      <c r="AO1552" s="6"/>
      <c r="AP1552" s="3"/>
      <c r="AQ1552" s="3"/>
      <c r="AR1552" s="3"/>
      <c r="AS1552" s="3"/>
      <c r="AT1552" s="3"/>
      <c r="AU1552" s="3"/>
      <c r="AV1552" s="3"/>
      <c r="AW1552" s="3"/>
      <c r="AX1552" s="3"/>
      <c r="AY1552" s="3"/>
      <c r="AZ1552" s="3"/>
      <c r="BA1552" s="3"/>
      <c r="BB1552" s="3"/>
      <c r="BC1552" s="3"/>
      <c r="BD1552" s="3"/>
      <c r="BE1552" s="3"/>
      <c r="BF1552" s="3"/>
      <c r="BG1552" s="3"/>
      <c r="BH1552" s="3"/>
      <c r="BI1552" s="3"/>
    </row>
    <row r="1553" ht="12.75" customHeight="1">
      <c r="A1553" s="294"/>
      <c r="B1553" s="294"/>
      <c r="C1553" s="3"/>
      <c r="D1553" s="3"/>
      <c r="E1553" s="3"/>
      <c r="F1553" s="3"/>
      <c r="G1553" s="3"/>
      <c r="H1553" s="193"/>
      <c r="I1553" s="163"/>
      <c r="J1553" s="3"/>
      <c r="K1553" s="5"/>
      <c r="L1553" s="6"/>
      <c r="M1553" s="6"/>
      <c r="N1553" s="291"/>
      <c r="O1553" s="285"/>
      <c r="P1553" s="6"/>
      <c r="Q1553" s="6"/>
      <c r="R1553" s="6"/>
      <c r="S1553" s="6"/>
      <c r="T1553" s="6"/>
      <c r="U1553" s="6"/>
      <c r="V1553" s="6"/>
      <c r="W1553" s="6"/>
      <c r="X1553" s="6"/>
      <c r="Y1553" s="6"/>
      <c r="Z1553" s="38" t="str">
        <f t="array" ref="Z1553">IFERROR(xlookup(C:C,'Follow up.1'!A:A,'Follow up.1'!AF:AF),"-")</f>
        <v>-</v>
      </c>
      <c r="AA1553" s="6"/>
      <c r="AB1553" s="6"/>
      <c r="AC1553" s="6"/>
      <c r="AD1553" s="6"/>
      <c r="AE1553" s="6"/>
      <c r="AF1553" s="6"/>
      <c r="AG1553" s="6"/>
      <c r="AH1553" s="6"/>
      <c r="AI1553" s="6"/>
      <c r="AJ1553" s="6"/>
      <c r="AK1553" s="6"/>
      <c r="AL1553" s="6"/>
      <c r="AM1553" s="6"/>
      <c r="AN1553" s="39" t="str">
        <f t="array" ref="AN1553">IFNA(TEXT(XLOOKUP(C:C,'Follow up.2'!B:B,'Follow up.2'!AF:AF), "mm/yyyy"), "-")</f>
        <v>-</v>
      </c>
      <c r="AO1553" s="6"/>
      <c r="AP1553" s="3"/>
      <c r="AQ1553" s="3"/>
      <c r="AR1553" s="3"/>
      <c r="AS1553" s="3"/>
      <c r="AT1553" s="3"/>
      <c r="AU1553" s="3"/>
      <c r="AV1553" s="3"/>
      <c r="AW1553" s="3"/>
      <c r="AX1553" s="3"/>
      <c r="AY1553" s="3"/>
      <c r="AZ1553" s="3"/>
      <c r="BA1553" s="3"/>
      <c r="BB1553" s="3"/>
      <c r="BC1553" s="3"/>
      <c r="BD1553" s="3"/>
      <c r="BE1553" s="3"/>
      <c r="BF1553" s="3"/>
      <c r="BG1553" s="3"/>
      <c r="BH1553" s="3"/>
      <c r="BI1553" s="3"/>
    </row>
    <row r="1554" ht="12.75" customHeight="1">
      <c r="A1554" s="294"/>
      <c r="B1554" s="294"/>
      <c r="C1554" s="3"/>
      <c r="D1554" s="3"/>
      <c r="E1554" s="3"/>
      <c r="F1554" s="3"/>
      <c r="G1554" s="3"/>
      <c r="H1554" s="193"/>
      <c r="I1554" s="163"/>
      <c r="J1554" s="3"/>
      <c r="K1554" s="5"/>
      <c r="L1554" s="6"/>
      <c r="M1554" s="6"/>
      <c r="N1554" s="291"/>
      <c r="O1554" s="285"/>
      <c r="P1554" s="6"/>
      <c r="Q1554" s="6"/>
      <c r="R1554" s="6"/>
      <c r="S1554" s="6"/>
      <c r="T1554" s="6"/>
      <c r="U1554" s="6"/>
      <c r="V1554" s="6"/>
      <c r="W1554" s="6"/>
      <c r="X1554" s="6"/>
      <c r="Y1554" s="6"/>
      <c r="Z1554" s="38" t="str">
        <f t="array" ref="Z1554">IFERROR(xlookup(C:C,'Follow up.1'!A:A,'Follow up.1'!AF:AF),"-")</f>
        <v>-</v>
      </c>
      <c r="AA1554" s="6"/>
      <c r="AB1554" s="6"/>
      <c r="AC1554" s="6"/>
      <c r="AD1554" s="6"/>
      <c r="AE1554" s="6"/>
      <c r="AF1554" s="6"/>
      <c r="AG1554" s="6"/>
      <c r="AH1554" s="6"/>
      <c r="AI1554" s="6"/>
      <c r="AJ1554" s="6"/>
      <c r="AK1554" s="6"/>
      <c r="AL1554" s="6"/>
      <c r="AM1554" s="6"/>
      <c r="AN1554" s="39" t="str">
        <f t="array" ref="AN1554">IFNA(TEXT(XLOOKUP(C:C,'Follow up.2'!B:B,'Follow up.2'!AF:AF), "mm/yyyy"), "-")</f>
        <v>-</v>
      </c>
      <c r="AO1554" s="6"/>
      <c r="AP1554" s="3"/>
      <c r="AQ1554" s="3"/>
      <c r="AR1554" s="3"/>
      <c r="AS1554" s="3"/>
      <c r="AT1554" s="3"/>
      <c r="AU1554" s="3"/>
      <c r="AV1554" s="3"/>
      <c r="AW1554" s="3"/>
      <c r="AX1554" s="3"/>
      <c r="AY1554" s="3"/>
      <c r="AZ1554" s="3"/>
      <c r="BA1554" s="3"/>
      <c r="BB1554" s="3"/>
      <c r="BC1554" s="3"/>
      <c r="BD1554" s="3"/>
      <c r="BE1554" s="3"/>
      <c r="BF1554" s="3"/>
      <c r="BG1554" s="3"/>
      <c r="BH1554" s="3"/>
      <c r="BI1554" s="3"/>
    </row>
    <row r="1555" ht="12.75" customHeight="1">
      <c r="A1555" s="294"/>
      <c r="B1555" s="294"/>
      <c r="C1555" s="3"/>
      <c r="D1555" s="3"/>
      <c r="E1555" s="3"/>
      <c r="F1555" s="3"/>
      <c r="G1555" s="3"/>
      <c r="H1555" s="193"/>
      <c r="I1555" s="163"/>
      <c r="J1555" s="3"/>
      <c r="K1555" s="5"/>
      <c r="L1555" s="6"/>
      <c r="M1555" s="6"/>
      <c r="N1555" s="291"/>
      <c r="O1555" s="285"/>
      <c r="P1555" s="6"/>
      <c r="Q1555" s="6"/>
      <c r="R1555" s="6"/>
      <c r="S1555" s="6"/>
      <c r="T1555" s="6"/>
      <c r="U1555" s="6"/>
      <c r="V1555" s="6"/>
      <c r="W1555" s="6"/>
      <c r="X1555" s="6"/>
      <c r="Y1555" s="6"/>
      <c r="Z1555" s="38" t="str">
        <f t="array" ref="Z1555">IFERROR(xlookup(C:C,'Follow up.1'!A:A,'Follow up.1'!AF:AF),"-")</f>
        <v>-</v>
      </c>
      <c r="AA1555" s="6"/>
      <c r="AB1555" s="6"/>
      <c r="AC1555" s="6"/>
      <c r="AD1555" s="6"/>
      <c r="AE1555" s="6"/>
      <c r="AF1555" s="6"/>
      <c r="AG1555" s="6"/>
      <c r="AH1555" s="6"/>
      <c r="AI1555" s="6"/>
      <c r="AJ1555" s="6"/>
      <c r="AK1555" s="6"/>
      <c r="AL1555" s="6"/>
      <c r="AM1555" s="6"/>
      <c r="AN1555" s="39" t="str">
        <f t="array" ref="AN1555">IFNA(TEXT(XLOOKUP(C:C,'Follow up.2'!B:B,'Follow up.2'!AF:AF), "mm/yyyy"), "-")</f>
        <v>-</v>
      </c>
      <c r="AO1555" s="6"/>
      <c r="AP1555" s="3"/>
      <c r="AQ1555" s="3"/>
      <c r="AR1555" s="3"/>
      <c r="AS1555" s="3"/>
      <c r="AT1555" s="3"/>
      <c r="AU1555" s="3"/>
      <c r="AV1555" s="3"/>
      <c r="AW1555" s="3"/>
      <c r="AX1555" s="3"/>
      <c r="AY1555" s="3"/>
      <c r="AZ1555" s="3"/>
      <c r="BA1555" s="3"/>
      <c r="BB1555" s="3"/>
      <c r="BC1555" s="3"/>
      <c r="BD1555" s="3"/>
      <c r="BE1555" s="3"/>
      <c r="BF1555" s="3"/>
      <c r="BG1555" s="3"/>
      <c r="BH1555" s="3"/>
      <c r="BI1555" s="3"/>
    </row>
    <row r="1556" ht="12.75" customHeight="1">
      <c r="A1556" s="294"/>
      <c r="B1556" s="294"/>
      <c r="C1556" s="3"/>
      <c r="D1556" s="3"/>
      <c r="E1556" s="3"/>
      <c r="F1556" s="3"/>
      <c r="G1556" s="3"/>
      <c r="H1556" s="193"/>
      <c r="I1556" s="163"/>
      <c r="J1556" s="3"/>
      <c r="K1556" s="5"/>
      <c r="L1556" s="6"/>
      <c r="M1556" s="6"/>
      <c r="N1556" s="291"/>
      <c r="O1556" s="285"/>
      <c r="P1556" s="6"/>
      <c r="Q1556" s="6"/>
      <c r="R1556" s="6"/>
      <c r="S1556" s="6"/>
      <c r="T1556" s="6"/>
      <c r="U1556" s="6"/>
      <c r="V1556" s="6"/>
      <c r="W1556" s="6"/>
      <c r="X1556" s="6"/>
      <c r="Y1556" s="6"/>
      <c r="Z1556" s="38" t="str">
        <f t="array" ref="Z1556">IFERROR(xlookup(C:C,'Follow up.1'!A:A,'Follow up.1'!AF:AF),"-")</f>
        <v>-</v>
      </c>
      <c r="AA1556" s="6"/>
      <c r="AB1556" s="6"/>
      <c r="AC1556" s="6"/>
      <c r="AD1556" s="6"/>
      <c r="AE1556" s="6"/>
      <c r="AF1556" s="6"/>
      <c r="AG1556" s="6"/>
      <c r="AH1556" s="6"/>
      <c r="AI1556" s="6"/>
      <c r="AJ1556" s="6"/>
      <c r="AK1556" s="6"/>
      <c r="AL1556" s="6"/>
      <c r="AM1556" s="6"/>
      <c r="AN1556" s="39" t="str">
        <f t="array" ref="AN1556">IFNA(TEXT(XLOOKUP(C:C,'Follow up.2'!B:B,'Follow up.2'!AF:AF), "mm/yyyy"), "-")</f>
        <v>-</v>
      </c>
      <c r="AO1556" s="6"/>
      <c r="AP1556" s="3"/>
      <c r="AQ1556" s="3"/>
      <c r="AR1556" s="3"/>
      <c r="AS1556" s="3"/>
      <c r="AT1556" s="3"/>
      <c r="AU1556" s="3"/>
      <c r="AV1556" s="3"/>
      <c r="AW1556" s="3"/>
      <c r="AX1556" s="3"/>
      <c r="AY1556" s="3"/>
      <c r="AZ1556" s="3"/>
      <c r="BA1556" s="3"/>
      <c r="BB1556" s="3"/>
      <c r="BC1556" s="3"/>
      <c r="BD1556" s="3"/>
      <c r="BE1556" s="3"/>
      <c r="BF1556" s="3"/>
      <c r="BG1556" s="3"/>
      <c r="BH1556" s="3"/>
      <c r="BI1556" s="3"/>
    </row>
    <row r="1557" ht="12.75" customHeight="1">
      <c r="A1557" s="294"/>
      <c r="B1557" s="294"/>
      <c r="C1557" s="3"/>
      <c r="D1557" s="3"/>
      <c r="E1557" s="3"/>
      <c r="F1557" s="3"/>
      <c r="G1557" s="3"/>
      <c r="H1557" s="193"/>
      <c r="I1557" s="163"/>
      <c r="J1557" s="3"/>
      <c r="K1557" s="5"/>
      <c r="L1557" s="6"/>
      <c r="M1557" s="6"/>
      <c r="N1557" s="291"/>
      <c r="O1557" s="285"/>
      <c r="P1557" s="6"/>
      <c r="Q1557" s="6"/>
      <c r="R1557" s="6"/>
      <c r="S1557" s="6"/>
      <c r="T1557" s="6"/>
      <c r="U1557" s="6"/>
      <c r="V1557" s="6"/>
      <c r="W1557" s="6"/>
      <c r="X1557" s="6"/>
      <c r="Y1557" s="6"/>
      <c r="Z1557" s="38" t="str">
        <f t="array" ref="Z1557">IFERROR(xlookup(C:C,'Follow up.1'!A:A,'Follow up.1'!AF:AF),"-")</f>
        <v>-</v>
      </c>
      <c r="AA1557" s="6"/>
      <c r="AB1557" s="6"/>
      <c r="AC1557" s="6"/>
      <c r="AD1557" s="6"/>
      <c r="AE1557" s="6"/>
      <c r="AF1557" s="6"/>
      <c r="AG1557" s="6"/>
      <c r="AH1557" s="6"/>
      <c r="AI1557" s="6"/>
      <c r="AJ1557" s="6"/>
      <c r="AK1557" s="6"/>
      <c r="AL1557" s="6"/>
      <c r="AM1557" s="6"/>
      <c r="AN1557" s="39" t="str">
        <f t="array" ref="AN1557">IFNA(TEXT(XLOOKUP(C:C,'Follow up.2'!B:B,'Follow up.2'!AF:AF), "mm/yyyy"), "-")</f>
        <v>-</v>
      </c>
      <c r="AO1557" s="6"/>
      <c r="AP1557" s="3"/>
      <c r="AQ1557" s="3"/>
      <c r="AR1557" s="3"/>
      <c r="AS1557" s="3"/>
      <c r="AT1557" s="3"/>
      <c r="AU1557" s="3"/>
      <c r="AV1557" s="3"/>
      <c r="AW1557" s="3"/>
      <c r="AX1557" s="3"/>
      <c r="AY1557" s="3"/>
      <c r="AZ1557" s="3"/>
      <c r="BA1557" s="3"/>
      <c r="BB1557" s="3"/>
      <c r="BC1557" s="3"/>
      <c r="BD1557" s="3"/>
      <c r="BE1557" s="3"/>
      <c r="BF1557" s="3"/>
      <c r="BG1557" s="3"/>
      <c r="BH1557" s="3"/>
      <c r="BI1557" s="3"/>
    </row>
    <row r="1558" ht="12.75" customHeight="1">
      <c r="A1558" s="294"/>
      <c r="B1558" s="294"/>
      <c r="C1558" s="3"/>
      <c r="D1558" s="3"/>
      <c r="E1558" s="3"/>
      <c r="F1558" s="3"/>
      <c r="G1558" s="3"/>
      <c r="H1558" s="193"/>
      <c r="I1558" s="163"/>
      <c r="J1558" s="3"/>
      <c r="K1558" s="5"/>
      <c r="L1558" s="6"/>
      <c r="M1558" s="6"/>
      <c r="N1558" s="291"/>
      <c r="O1558" s="285"/>
      <c r="P1558" s="6"/>
      <c r="Q1558" s="6"/>
      <c r="R1558" s="6"/>
      <c r="S1558" s="6"/>
      <c r="T1558" s="6"/>
      <c r="U1558" s="6"/>
      <c r="V1558" s="6"/>
      <c r="W1558" s="6"/>
      <c r="X1558" s="6"/>
      <c r="Y1558" s="6"/>
      <c r="Z1558" s="38" t="str">
        <f t="array" ref="Z1558">IFERROR(xlookup(C:C,'Follow up.1'!A:A,'Follow up.1'!AF:AF),"-")</f>
        <v>-</v>
      </c>
      <c r="AA1558" s="6"/>
      <c r="AB1558" s="6"/>
      <c r="AC1558" s="6"/>
      <c r="AD1558" s="6"/>
      <c r="AE1558" s="6"/>
      <c r="AF1558" s="6"/>
      <c r="AG1558" s="6"/>
      <c r="AH1558" s="6"/>
      <c r="AI1558" s="6"/>
      <c r="AJ1558" s="6"/>
      <c r="AK1558" s="6"/>
      <c r="AL1558" s="6"/>
      <c r="AM1558" s="6"/>
      <c r="AN1558" s="39" t="str">
        <f t="array" ref="AN1558">IFNA(TEXT(XLOOKUP(C:C,'Follow up.2'!B:B,'Follow up.2'!AF:AF), "mm/yyyy"), "-")</f>
        <v>-</v>
      </c>
      <c r="AO1558" s="6"/>
      <c r="AP1558" s="3"/>
      <c r="AQ1558" s="3"/>
      <c r="AR1558" s="3"/>
      <c r="AS1558" s="3"/>
      <c r="AT1558" s="3"/>
      <c r="AU1558" s="3"/>
      <c r="AV1558" s="3"/>
      <c r="AW1558" s="3"/>
      <c r="AX1558" s="3"/>
      <c r="AY1558" s="3"/>
      <c r="AZ1558" s="3"/>
      <c r="BA1558" s="3"/>
      <c r="BB1558" s="3"/>
      <c r="BC1558" s="3"/>
      <c r="BD1558" s="3"/>
      <c r="BE1558" s="3"/>
      <c r="BF1558" s="3"/>
      <c r="BG1558" s="3"/>
      <c r="BH1558" s="3"/>
      <c r="BI1558" s="3"/>
    </row>
    <row r="1559" ht="12.75" customHeight="1">
      <c r="A1559" s="294"/>
      <c r="B1559" s="294"/>
      <c r="C1559" s="3"/>
      <c r="D1559" s="3"/>
      <c r="E1559" s="3"/>
      <c r="F1559" s="3"/>
      <c r="G1559" s="3"/>
      <c r="H1559" s="193"/>
      <c r="I1559" s="163"/>
      <c r="J1559" s="3"/>
      <c r="K1559" s="5"/>
      <c r="L1559" s="6"/>
      <c r="M1559" s="6"/>
      <c r="N1559" s="291"/>
      <c r="O1559" s="285"/>
      <c r="P1559" s="6"/>
      <c r="Q1559" s="6"/>
      <c r="R1559" s="6"/>
      <c r="S1559" s="6"/>
      <c r="T1559" s="6"/>
      <c r="U1559" s="6"/>
      <c r="V1559" s="6"/>
      <c r="W1559" s="6"/>
      <c r="X1559" s="6"/>
      <c r="Y1559" s="6"/>
      <c r="Z1559" s="38" t="str">
        <f t="array" ref="Z1559">IFERROR(xlookup(C:C,'Follow up.1'!A:A,'Follow up.1'!AF:AF),"-")</f>
        <v>-</v>
      </c>
      <c r="AA1559" s="6"/>
      <c r="AB1559" s="6"/>
      <c r="AC1559" s="6"/>
      <c r="AD1559" s="6"/>
      <c r="AE1559" s="6"/>
      <c r="AF1559" s="6"/>
      <c r="AG1559" s="6"/>
      <c r="AH1559" s="6"/>
      <c r="AI1559" s="6"/>
      <c r="AJ1559" s="6"/>
      <c r="AK1559" s="6"/>
      <c r="AL1559" s="6"/>
      <c r="AM1559" s="6"/>
      <c r="AN1559" s="39" t="str">
        <f t="array" ref="AN1559">IFNA(TEXT(XLOOKUP(C:C,'Follow up.2'!B:B,'Follow up.2'!AF:AF), "mm/yyyy"), "-")</f>
        <v>-</v>
      </c>
      <c r="AO1559" s="6"/>
      <c r="AP1559" s="3"/>
      <c r="AQ1559" s="3"/>
      <c r="AR1559" s="3"/>
      <c r="AS1559" s="3"/>
      <c r="AT1559" s="3"/>
      <c r="AU1559" s="3"/>
      <c r="AV1559" s="3"/>
      <c r="AW1559" s="3"/>
      <c r="AX1559" s="3"/>
      <c r="AY1559" s="3"/>
      <c r="AZ1559" s="3"/>
      <c r="BA1559" s="3"/>
      <c r="BB1559" s="3"/>
      <c r="BC1559" s="3"/>
      <c r="BD1559" s="3"/>
      <c r="BE1559" s="3"/>
      <c r="BF1559" s="3"/>
      <c r="BG1559" s="3"/>
      <c r="BH1559" s="3"/>
      <c r="BI1559" s="3"/>
    </row>
    <row r="1560" ht="12.75" customHeight="1">
      <c r="A1560" s="294"/>
      <c r="B1560" s="294"/>
      <c r="C1560" s="3"/>
      <c r="D1560" s="3"/>
      <c r="E1560" s="3"/>
      <c r="F1560" s="3"/>
      <c r="G1560" s="3"/>
      <c r="H1560" s="193"/>
      <c r="I1560" s="163"/>
      <c r="J1560" s="3"/>
      <c r="K1560" s="5"/>
      <c r="L1560" s="6"/>
      <c r="M1560" s="6"/>
      <c r="N1560" s="291"/>
      <c r="O1560" s="285"/>
      <c r="P1560" s="6"/>
      <c r="Q1560" s="6"/>
      <c r="R1560" s="6"/>
      <c r="S1560" s="6"/>
      <c r="T1560" s="6"/>
      <c r="U1560" s="6"/>
      <c r="V1560" s="6"/>
      <c r="W1560" s="6"/>
      <c r="X1560" s="6"/>
      <c r="Y1560" s="6"/>
      <c r="Z1560" s="38" t="str">
        <f t="array" ref="Z1560">IFERROR(xlookup(C:C,'Follow up.1'!A:A,'Follow up.1'!AF:AF),"-")</f>
        <v>-</v>
      </c>
      <c r="AA1560" s="6"/>
      <c r="AB1560" s="6"/>
      <c r="AC1560" s="6"/>
      <c r="AD1560" s="6"/>
      <c r="AE1560" s="6"/>
      <c r="AF1560" s="6"/>
      <c r="AG1560" s="6"/>
      <c r="AH1560" s="6"/>
      <c r="AI1560" s="6"/>
      <c r="AJ1560" s="6"/>
      <c r="AK1560" s="6"/>
      <c r="AL1560" s="6"/>
      <c r="AM1560" s="6"/>
      <c r="AN1560" s="39" t="str">
        <f t="array" ref="AN1560">IFNA(TEXT(XLOOKUP(C:C,'Follow up.2'!B:B,'Follow up.2'!AF:AF), "mm/yyyy"), "-")</f>
        <v>-</v>
      </c>
      <c r="AO1560" s="6"/>
      <c r="AP1560" s="3"/>
      <c r="AQ1560" s="3"/>
      <c r="AR1560" s="3"/>
      <c r="AS1560" s="3"/>
      <c r="AT1560" s="3"/>
      <c r="AU1560" s="3"/>
      <c r="AV1560" s="3"/>
      <c r="AW1560" s="3"/>
      <c r="AX1560" s="3"/>
      <c r="AY1560" s="3"/>
      <c r="AZ1560" s="3"/>
      <c r="BA1560" s="3"/>
      <c r="BB1560" s="3"/>
      <c r="BC1560" s="3"/>
      <c r="BD1560" s="3"/>
      <c r="BE1560" s="3"/>
      <c r="BF1560" s="3"/>
      <c r="BG1560" s="3"/>
      <c r="BH1560" s="3"/>
      <c r="BI1560" s="3"/>
    </row>
    <row r="1561" ht="12.75" customHeight="1">
      <c r="A1561" s="294"/>
      <c r="B1561" s="294"/>
      <c r="C1561" s="3"/>
      <c r="D1561" s="3"/>
      <c r="E1561" s="3"/>
      <c r="F1561" s="3"/>
      <c r="G1561" s="3"/>
      <c r="H1561" s="193"/>
      <c r="I1561" s="163"/>
      <c r="J1561" s="3"/>
      <c r="K1561" s="5"/>
      <c r="L1561" s="6"/>
      <c r="M1561" s="6"/>
      <c r="N1561" s="291"/>
      <c r="O1561" s="285"/>
      <c r="P1561" s="6"/>
      <c r="Q1561" s="6"/>
      <c r="R1561" s="6"/>
      <c r="S1561" s="6"/>
      <c r="T1561" s="6"/>
      <c r="U1561" s="6"/>
      <c r="V1561" s="6"/>
      <c r="W1561" s="6"/>
      <c r="X1561" s="6"/>
      <c r="Y1561" s="6"/>
      <c r="Z1561" s="38" t="str">
        <f t="array" ref="Z1561">IFERROR(xlookup(C:C,'Follow up.1'!A:A,'Follow up.1'!AF:AF),"-")</f>
        <v>-</v>
      </c>
      <c r="AA1561" s="6"/>
      <c r="AB1561" s="6"/>
      <c r="AC1561" s="6"/>
      <c r="AD1561" s="6"/>
      <c r="AE1561" s="6"/>
      <c r="AF1561" s="6"/>
      <c r="AG1561" s="6"/>
      <c r="AH1561" s="6"/>
      <c r="AI1561" s="6"/>
      <c r="AJ1561" s="6"/>
      <c r="AK1561" s="6"/>
      <c r="AL1561" s="6"/>
      <c r="AM1561" s="6"/>
      <c r="AN1561" s="39" t="str">
        <f t="array" ref="AN1561">IFNA(TEXT(XLOOKUP(C:C,'Follow up.2'!B:B,'Follow up.2'!AF:AF), "mm/yyyy"), "-")</f>
        <v>-</v>
      </c>
      <c r="AO1561" s="6"/>
      <c r="AP1561" s="3"/>
      <c r="AQ1561" s="3"/>
      <c r="AR1561" s="3"/>
      <c r="AS1561" s="3"/>
      <c r="AT1561" s="3"/>
      <c r="AU1561" s="3"/>
      <c r="AV1561" s="3"/>
      <c r="AW1561" s="3"/>
      <c r="AX1561" s="3"/>
      <c r="AY1561" s="3"/>
      <c r="AZ1561" s="3"/>
      <c r="BA1561" s="3"/>
      <c r="BB1561" s="3"/>
      <c r="BC1561" s="3"/>
      <c r="BD1561" s="3"/>
      <c r="BE1561" s="3"/>
      <c r="BF1561" s="3"/>
      <c r="BG1561" s="3"/>
      <c r="BH1561" s="3"/>
      <c r="BI1561" s="3"/>
    </row>
    <row r="1562" ht="12.75" customHeight="1">
      <c r="A1562" s="294"/>
      <c r="B1562" s="294"/>
      <c r="C1562" s="3"/>
      <c r="D1562" s="3"/>
      <c r="E1562" s="3"/>
      <c r="F1562" s="3"/>
      <c r="G1562" s="3"/>
      <c r="H1562" s="193"/>
      <c r="I1562" s="163"/>
      <c r="J1562" s="3"/>
      <c r="K1562" s="5"/>
      <c r="L1562" s="6"/>
      <c r="M1562" s="6"/>
      <c r="N1562" s="291"/>
      <c r="O1562" s="285"/>
      <c r="P1562" s="6"/>
      <c r="Q1562" s="6"/>
      <c r="R1562" s="6"/>
      <c r="S1562" s="6"/>
      <c r="T1562" s="6"/>
      <c r="U1562" s="6"/>
      <c r="V1562" s="6"/>
      <c r="W1562" s="6"/>
      <c r="X1562" s="6"/>
      <c r="Y1562" s="6"/>
      <c r="Z1562" s="38" t="str">
        <f t="array" ref="Z1562">IFERROR(xlookup(C:C,'Follow up.1'!A:A,'Follow up.1'!AF:AF),"-")</f>
        <v>-</v>
      </c>
      <c r="AA1562" s="6"/>
      <c r="AB1562" s="6"/>
      <c r="AC1562" s="6"/>
      <c r="AD1562" s="6"/>
      <c r="AE1562" s="6"/>
      <c r="AF1562" s="6"/>
      <c r="AG1562" s="6"/>
      <c r="AH1562" s="6"/>
      <c r="AI1562" s="6"/>
      <c r="AJ1562" s="6"/>
      <c r="AK1562" s="6"/>
      <c r="AL1562" s="6"/>
      <c r="AM1562" s="6"/>
      <c r="AN1562" s="39" t="str">
        <f t="array" ref="AN1562">IFNA(TEXT(XLOOKUP(C:C,'Follow up.2'!B:B,'Follow up.2'!AF:AF), "mm/yyyy"), "-")</f>
        <v>-</v>
      </c>
      <c r="AO1562" s="6"/>
      <c r="AP1562" s="3"/>
      <c r="AQ1562" s="3"/>
      <c r="AR1562" s="3"/>
      <c r="AS1562" s="3"/>
      <c r="AT1562" s="3"/>
      <c r="AU1562" s="3"/>
      <c r="AV1562" s="3"/>
      <c r="AW1562" s="3"/>
      <c r="AX1562" s="3"/>
      <c r="AY1562" s="3"/>
      <c r="AZ1562" s="3"/>
      <c r="BA1562" s="3"/>
      <c r="BB1562" s="3"/>
      <c r="BC1562" s="3"/>
      <c r="BD1562" s="3"/>
      <c r="BE1562" s="3"/>
      <c r="BF1562" s="3"/>
      <c r="BG1562" s="3"/>
      <c r="BH1562" s="3"/>
      <c r="BI1562" s="3"/>
    </row>
    <row r="1563" ht="12.75" customHeight="1">
      <c r="A1563" s="294"/>
      <c r="B1563" s="294"/>
      <c r="C1563" s="3"/>
      <c r="D1563" s="3"/>
      <c r="E1563" s="3"/>
      <c r="F1563" s="3"/>
      <c r="G1563" s="3"/>
      <c r="H1563" s="193"/>
      <c r="I1563" s="163"/>
      <c r="J1563" s="3"/>
      <c r="K1563" s="5"/>
      <c r="L1563" s="6"/>
      <c r="M1563" s="6"/>
      <c r="N1563" s="291"/>
      <c r="O1563" s="285"/>
      <c r="P1563" s="6"/>
      <c r="Q1563" s="6"/>
      <c r="R1563" s="6"/>
      <c r="S1563" s="6"/>
      <c r="T1563" s="6"/>
      <c r="U1563" s="6"/>
      <c r="V1563" s="6"/>
      <c r="W1563" s="6"/>
      <c r="X1563" s="6"/>
      <c r="Y1563" s="6"/>
      <c r="Z1563" s="38" t="str">
        <f t="array" ref="Z1563">IFERROR(xlookup(C:C,'Follow up.1'!A:A,'Follow up.1'!AF:AF),"-")</f>
        <v>-</v>
      </c>
      <c r="AA1563" s="6"/>
      <c r="AB1563" s="6"/>
      <c r="AC1563" s="6"/>
      <c r="AD1563" s="6"/>
      <c r="AE1563" s="6"/>
      <c r="AF1563" s="6"/>
      <c r="AG1563" s="6"/>
      <c r="AH1563" s="6"/>
      <c r="AI1563" s="6"/>
      <c r="AJ1563" s="6"/>
      <c r="AK1563" s="6"/>
      <c r="AL1563" s="6"/>
      <c r="AM1563" s="6"/>
      <c r="AN1563" s="39" t="str">
        <f t="array" ref="AN1563">IFNA(TEXT(XLOOKUP(C:C,'Follow up.2'!B:B,'Follow up.2'!AF:AF), "mm/yyyy"), "-")</f>
        <v>-</v>
      </c>
      <c r="AO1563" s="6"/>
      <c r="AP1563" s="3"/>
      <c r="AQ1563" s="3"/>
      <c r="AR1563" s="3"/>
      <c r="AS1563" s="3"/>
      <c r="AT1563" s="3"/>
      <c r="AU1563" s="3"/>
      <c r="AV1563" s="3"/>
      <c r="AW1563" s="3"/>
      <c r="AX1563" s="3"/>
      <c r="AY1563" s="3"/>
      <c r="AZ1563" s="3"/>
      <c r="BA1563" s="3"/>
      <c r="BB1563" s="3"/>
      <c r="BC1563" s="3"/>
      <c r="BD1563" s="3"/>
      <c r="BE1563" s="3"/>
      <c r="BF1563" s="3"/>
      <c r="BG1563" s="3"/>
      <c r="BH1563" s="3"/>
      <c r="BI1563" s="3"/>
    </row>
    <row r="1564" ht="12.75" customHeight="1">
      <c r="A1564" s="294"/>
      <c r="B1564" s="294"/>
      <c r="C1564" s="3"/>
      <c r="D1564" s="3"/>
      <c r="E1564" s="3"/>
      <c r="F1564" s="3"/>
      <c r="G1564" s="3"/>
      <c r="H1564" s="193"/>
      <c r="I1564" s="163"/>
      <c r="J1564" s="3"/>
      <c r="K1564" s="5"/>
      <c r="L1564" s="6"/>
      <c r="M1564" s="6"/>
      <c r="N1564" s="291"/>
      <c r="O1564" s="285"/>
      <c r="P1564" s="6"/>
      <c r="Q1564" s="6"/>
      <c r="R1564" s="6"/>
      <c r="S1564" s="6"/>
      <c r="T1564" s="6"/>
      <c r="U1564" s="6"/>
      <c r="V1564" s="6"/>
      <c r="W1564" s="6"/>
      <c r="X1564" s="6"/>
      <c r="Y1564" s="6"/>
      <c r="Z1564" s="38" t="str">
        <f t="array" ref="Z1564">IFERROR(xlookup(C:C,'Follow up.1'!A:A,'Follow up.1'!AF:AF),"-")</f>
        <v>-</v>
      </c>
      <c r="AA1564" s="6"/>
      <c r="AB1564" s="6"/>
      <c r="AC1564" s="6"/>
      <c r="AD1564" s="6"/>
      <c r="AE1564" s="6"/>
      <c r="AF1564" s="6"/>
      <c r="AG1564" s="6"/>
      <c r="AH1564" s="6"/>
      <c r="AI1564" s="6"/>
      <c r="AJ1564" s="6"/>
      <c r="AK1564" s="6"/>
      <c r="AL1564" s="6"/>
      <c r="AM1564" s="6"/>
      <c r="AN1564" s="39" t="str">
        <f t="array" ref="AN1564">IFNA(TEXT(XLOOKUP(C:C,'Follow up.2'!B:B,'Follow up.2'!AF:AF), "mm/yyyy"), "-")</f>
        <v>-</v>
      </c>
      <c r="AO1564" s="6"/>
      <c r="AP1564" s="3"/>
      <c r="AQ1564" s="3"/>
      <c r="AR1564" s="3"/>
      <c r="AS1564" s="3"/>
      <c r="AT1564" s="3"/>
      <c r="AU1564" s="3"/>
      <c r="AV1564" s="3"/>
      <c r="AW1564" s="3"/>
      <c r="AX1564" s="3"/>
      <c r="AY1564" s="3"/>
      <c r="AZ1564" s="3"/>
      <c r="BA1564" s="3"/>
      <c r="BB1564" s="3"/>
      <c r="BC1564" s="3"/>
      <c r="BD1564" s="3"/>
      <c r="BE1564" s="3"/>
      <c r="BF1564" s="3"/>
      <c r="BG1564" s="3"/>
      <c r="BH1564" s="3"/>
      <c r="BI1564" s="3"/>
    </row>
    <row r="1565" ht="12.75" customHeight="1">
      <c r="A1565" s="294"/>
      <c r="B1565" s="294"/>
      <c r="C1565" s="3"/>
      <c r="D1565" s="3"/>
      <c r="E1565" s="3"/>
      <c r="F1565" s="3"/>
      <c r="G1565" s="3"/>
      <c r="H1565" s="193"/>
      <c r="I1565" s="163"/>
      <c r="J1565" s="3"/>
      <c r="K1565" s="5"/>
      <c r="L1565" s="6"/>
      <c r="M1565" s="6"/>
      <c r="N1565" s="291"/>
      <c r="O1565" s="285"/>
      <c r="P1565" s="6"/>
      <c r="Q1565" s="6"/>
      <c r="R1565" s="6"/>
      <c r="S1565" s="6"/>
      <c r="T1565" s="6"/>
      <c r="U1565" s="6"/>
      <c r="V1565" s="6"/>
      <c r="W1565" s="6"/>
      <c r="X1565" s="6"/>
      <c r="Y1565" s="6"/>
      <c r="Z1565" s="38" t="str">
        <f t="array" ref="Z1565">IFERROR(xlookup(C:C,'Follow up.1'!A:A,'Follow up.1'!AF:AF),"-")</f>
        <v>-</v>
      </c>
      <c r="AA1565" s="6"/>
      <c r="AB1565" s="6"/>
      <c r="AC1565" s="6"/>
      <c r="AD1565" s="6"/>
      <c r="AE1565" s="6"/>
      <c r="AF1565" s="6"/>
      <c r="AG1565" s="6"/>
      <c r="AH1565" s="6"/>
      <c r="AI1565" s="6"/>
      <c r="AJ1565" s="6"/>
      <c r="AK1565" s="6"/>
      <c r="AL1565" s="6"/>
      <c r="AM1565" s="6"/>
      <c r="AN1565" s="39" t="str">
        <f t="array" ref="AN1565">IFNA(TEXT(XLOOKUP(C:C,'Follow up.2'!B:B,'Follow up.2'!AF:AF), "mm/yyyy"), "-")</f>
        <v>-</v>
      </c>
      <c r="AO1565" s="6"/>
      <c r="AP1565" s="3"/>
      <c r="AQ1565" s="3"/>
      <c r="AR1565" s="3"/>
      <c r="AS1565" s="3"/>
      <c r="AT1565" s="3"/>
      <c r="AU1565" s="3"/>
      <c r="AV1565" s="3"/>
      <c r="AW1565" s="3"/>
      <c r="AX1565" s="3"/>
      <c r="AY1565" s="3"/>
      <c r="AZ1565" s="3"/>
      <c r="BA1565" s="3"/>
      <c r="BB1565" s="3"/>
      <c r="BC1565" s="3"/>
      <c r="BD1565" s="3"/>
      <c r="BE1565" s="3"/>
      <c r="BF1565" s="3"/>
      <c r="BG1565" s="3"/>
      <c r="BH1565" s="3"/>
      <c r="BI1565" s="3"/>
    </row>
    <row r="1566" ht="12.75" customHeight="1">
      <c r="A1566" s="294"/>
      <c r="B1566" s="294"/>
      <c r="C1566" s="3"/>
      <c r="D1566" s="3"/>
      <c r="E1566" s="3"/>
      <c r="F1566" s="3"/>
      <c r="G1566" s="3"/>
      <c r="H1566" s="193"/>
      <c r="I1566" s="163"/>
      <c r="J1566" s="3"/>
      <c r="K1566" s="5"/>
      <c r="L1566" s="6"/>
      <c r="M1566" s="6"/>
      <c r="N1566" s="291"/>
      <c r="O1566" s="285"/>
      <c r="P1566" s="6"/>
      <c r="Q1566" s="6"/>
      <c r="R1566" s="6"/>
      <c r="S1566" s="6"/>
      <c r="T1566" s="6"/>
      <c r="U1566" s="6"/>
      <c r="V1566" s="6"/>
      <c r="W1566" s="6"/>
      <c r="X1566" s="6"/>
      <c r="Y1566" s="6"/>
      <c r="Z1566" s="38" t="str">
        <f t="array" ref="Z1566">IFERROR(xlookup(C:C,'Follow up.1'!A:A,'Follow up.1'!AF:AF),"-")</f>
        <v>-</v>
      </c>
      <c r="AA1566" s="6"/>
      <c r="AB1566" s="6"/>
      <c r="AC1566" s="6"/>
      <c r="AD1566" s="6"/>
      <c r="AE1566" s="6"/>
      <c r="AF1566" s="6"/>
      <c r="AG1566" s="6"/>
      <c r="AH1566" s="6"/>
      <c r="AI1566" s="6"/>
      <c r="AJ1566" s="6"/>
      <c r="AK1566" s="6"/>
      <c r="AL1566" s="6"/>
      <c r="AM1566" s="6"/>
      <c r="AN1566" s="39" t="str">
        <f t="array" ref="AN1566">IFNA(TEXT(XLOOKUP(C:C,'Follow up.2'!B:B,'Follow up.2'!AF:AF), "mm/yyyy"), "-")</f>
        <v>-</v>
      </c>
      <c r="AO1566" s="6"/>
      <c r="AP1566" s="3"/>
      <c r="AQ1566" s="3"/>
      <c r="AR1566" s="3"/>
      <c r="AS1566" s="3"/>
      <c r="AT1566" s="3"/>
      <c r="AU1566" s="3"/>
      <c r="AV1566" s="3"/>
      <c r="AW1566" s="3"/>
      <c r="AX1566" s="3"/>
      <c r="AY1566" s="3"/>
      <c r="AZ1566" s="3"/>
      <c r="BA1566" s="3"/>
      <c r="BB1566" s="3"/>
      <c r="BC1566" s="3"/>
      <c r="BD1566" s="3"/>
      <c r="BE1566" s="3"/>
      <c r="BF1566" s="3"/>
      <c r="BG1566" s="3"/>
      <c r="BH1566" s="3"/>
      <c r="BI1566" s="3"/>
    </row>
    <row r="1567" ht="12.75" customHeight="1">
      <c r="A1567" s="294"/>
      <c r="B1567" s="294"/>
      <c r="C1567" s="3"/>
      <c r="D1567" s="3"/>
      <c r="E1567" s="3"/>
      <c r="F1567" s="3"/>
      <c r="G1567" s="3"/>
      <c r="H1567" s="193"/>
      <c r="I1567" s="163"/>
      <c r="J1567" s="3"/>
      <c r="K1567" s="5"/>
      <c r="L1567" s="6"/>
      <c r="M1567" s="6"/>
      <c r="N1567" s="291"/>
      <c r="O1567" s="285"/>
      <c r="P1567" s="6"/>
      <c r="Q1567" s="6"/>
      <c r="R1567" s="6"/>
      <c r="S1567" s="6"/>
      <c r="T1567" s="6"/>
      <c r="U1567" s="6"/>
      <c r="V1567" s="6"/>
      <c r="W1567" s="6"/>
      <c r="X1567" s="6"/>
      <c r="Y1567" s="6"/>
      <c r="Z1567" s="38" t="str">
        <f t="array" ref="Z1567">IFERROR(xlookup(C:C,'Follow up.1'!A:A,'Follow up.1'!AF:AF),"-")</f>
        <v>-</v>
      </c>
      <c r="AA1567" s="6"/>
      <c r="AB1567" s="6"/>
      <c r="AC1567" s="6"/>
      <c r="AD1567" s="6"/>
      <c r="AE1567" s="6"/>
      <c r="AF1567" s="6"/>
      <c r="AG1567" s="6"/>
      <c r="AH1567" s="6"/>
      <c r="AI1567" s="6"/>
      <c r="AJ1567" s="6"/>
      <c r="AK1567" s="6"/>
      <c r="AL1567" s="6"/>
      <c r="AM1567" s="6"/>
      <c r="AN1567" s="39" t="str">
        <f t="array" ref="AN1567">IFNA(TEXT(XLOOKUP(C:C,'Follow up.2'!B:B,'Follow up.2'!AF:AF), "mm/yyyy"), "-")</f>
        <v>-</v>
      </c>
      <c r="AO1567" s="6"/>
      <c r="AP1567" s="3"/>
      <c r="AQ1567" s="3"/>
      <c r="AR1567" s="3"/>
      <c r="AS1567" s="3"/>
      <c r="AT1567" s="3"/>
      <c r="AU1567" s="3"/>
      <c r="AV1567" s="3"/>
      <c r="AW1567" s="3"/>
      <c r="AX1567" s="3"/>
      <c r="AY1567" s="3"/>
      <c r="AZ1567" s="3"/>
      <c r="BA1567" s="3"/>
      <c r="BB1567" s="3"/>
      <c r="BC1567" s="3"/>
      <c r="BD1567" s="3"/>
      <c r="BE1567" s="3"/>
      <c r="BF1567" s="3"/>
      <c r="BG1567" s="3"/>
      <c r="BH1567" s="3"/>
      <c r="BI1567" s="3"/>
    </row>
    <row r="1568" ht="12.75" customHeight="1">
      <c r="A1568" s="294"/>
      <c r="B1568" s="294"/>
      <c r="C1568" s="3"/>
      <c r="D1568" s="3"/>
      <c r="E1568" s="3"/>
      <c r="F1568" s="3"/>
      <c r="G1568" s="3"/>
      <c r="H1568" s="193"/>
      <c r="I1568" s="163"/>
      <c r="J1568" s="3"/>
      <c r="K1568" s="5"/>
      <c r="L1568" s="6"/>
      <c r="M1568" s="6"/>
      <c r="N1568" s="291"/>
      <c r="O1568" s="285"/>
      <c r="P1568" s="6"/>
      <c r="Q1568" s="6"/>
      <c r="R1568" s="6"/>
      <c r="S1568" s="6"/>
      <c r="T1568" s="6"/>
      <c r="U1568" s="6"/>
      <c r="V1568" s="6"/>
      <c r="W1568" s="6"/>
      <c r="X1568" s="6"/>
      <c r="Y1568" s="6"/>
      <c r="Z1568" s="38" t="str">
        <f t="array" ref="Z1568">IFERROR(xlookup(C:C,'Follow up.1'!A:A,'Follow up.1'!AF:AF),"-")</f>
        <v>-</v>
      </c>
      <c r="AA1568" s="6"/>
      <c r="AB1568" s="6"/>
      <c r="AC1568" s="6"/>
      <c r="AD1568" s="6"/>
      <c r="AE1568" s="6"/>
      <c r="AF1568" s="6"/>
      <c r="AG1568" s="6"/>
      <c r="AH1568" s="6"/>
      <c r="AI1568" s="6"/>
      <c r="AJ1568" s="6"/>
      <c r="AK1568" s="6"/>
      <c r="AL1568" s="6"/>
      <c r="AM1568" s="6"/>
      <c r="AN1568" s="39" t="str">
        <f t="array" ref="AN1568">IFNA(TEXT(XLOOKUP(C:C,'Follow up.2'!B:B,'Follow up.2'!AF:AF), "mm/yyyy"), "-")</f>
        <v>-</v>
      </c>
      <c r="AO1568" s="6"/>
      <c r="AP1568" s="3"/>
      <c r="AQ1568" s="3"/>
      <c r="AR1568" s="3"/>
      <c r="AS1568" s="3"/>
      <c r="AT1568" s="3"/>
      <c r="AU1568" s="3"/>
      <c r="AV1568" s="3"/>
      <c r="AW1568" s="3"/>
      <c r="AX1568" s="3"/>
      <c r="AY1568" s="3"/>
      <c r="AZ1568" s="3"/>
      <c r="BA1568" s="3"/>
      <c r="BB1568" s="3"/>
      <c r="BC1568" s="3"/>
      <c r="BD1568" s="3"/>
      <c r="BE1568" s="3"/>
      <c r="BF1568" s="3"/>
      <c r="BG1568" s="3"/>
      <c r="BH1568" s="3"/>
      <c r="BI1568" s="3"/>
    </row>
    <row r="1569" ht="12.75" customHeight="1">
      <c r="A1569" s="294"/>
      <c r="B1569" s="294"/>
      <c r="C1569" s="3"/>
      <c r="D1569" s="3"/>
      <c r="E1569" s="3"/>
      <c r="F1569" s="3"/>
      <c r="G1569" s="3"/>
      <c r="H1569" s="193"/>
      <c r="I1569" s="163"/>
      <c r="J1569" s="3"/>
      <c r="K1569" s="5"/>
      <c r="L1569" s="6"/>
      <c r="M1569" s="6"/>
      <c r="N1569" s="291"/>
      <c r="O1569" s="285"/>
      <c r="P1569" s="6"/>
      <c r="Q1569" s="6"/>
      <c r="R1569" s="6"/>
      <c r="S1569" s="6"/>
      <c r="T1569" s="6"/>
      <c r="U1569" s="6"/>
      <c r="V1569" s="6"/>
      <c r="W1569" s="6"/>
      <c r="X1569" s="6"/>
      <c r="Y1569" s="6"/>
      <c r="Z1569" s="38" t="str">
        <f t="array" ref="Z1569">IFERROR(xlookup(C:C,'Follow up.1'!A:A,'Follow up.1'!AF:AF),"-")</f>
        <v>-</v>
      </c>
      <c r="AA1569" s="6"/>
      <c r="AB1569" s="6"/>
      <c r="AC1569" s="6"/>
      <c r="AD1569" s="6"/>
      <c r="AE1569" s="6"/>
      <c r="AF1569" s="6"/>
      <c r="AG1569" s="6"/>
      <c r="AH1569" s="6"/>
      <c r="AI1569" s="6"/>
      <c r="AJ1569" s="6"/>
      <c r="AK1569" s="6"/>
      <c r="AL1569" s="6"/>
      <c r="AM1569" s="6"/>
      <c r="AN1569" s="39" t="str">
        <f t="array" ref="AN1569">IFNA(TEXT(XLOOKUP(C:C,'Follow up.2'!B:B,'Follow up.2'!AF:AF), "mm/yyyy"), "-")</f>
        <v>-</v>
      </c>
      <c r="AO1569" s="6"/>
      <c r="AP1569" s="3"/>
      <c r="AQ1569" s="3"/>
      <c r="AR1569" s="3"/>
      <c r="AS1569" s="3"/>
      <c r="AT1569" s="3"/>
      <c r="AU1569" s="3"/>
      <c r="AV1569" s="3"/>
      <c r="AW1569" s="3"/>
      <c r="AX1569" s="3"/>
      <c r="AY1569" s="3"/>
      <c r="AZ1569" s="3"/>
      <c r="BA1569" s="3"/>
      <c r="BB1569" s="3"/>
      <c r="BC1569" s="3"/>
      <c r="BD1569" s="3"/>
      <c r="BE1569" s="3"/>
      <c r="BF1569" s="3"/>
      <c r="BG1569" s="3"/>
      <c r="BH1569" s="3"/>
      <c r="BI1569" s="3"/>
    </row>
    <row r="1570" ht="12.75" customHeight="1">
      <c r="A1570" s="294"/>
      <c r="B1570" s="294"/>
      <c r="C1570" s="3"/>
      <c r="D1570" s="3"/>
      <c r="E1570" s="3"/>
      <c r="F1570" s="3"/>
      <c r="G1570" s="3"/>
      <c r="H1570" s="193"/>
      <c r="I1570" s="163"/>
      <c r="J1570" s="3"/>
      <c r="K1570" s="5"/>
      <c r="L1570" s="6"/>
      <c r="M1570" s="6"/>
      <c r="N1570" s="291"/>
      <c r="O1570" s="285"/>
      <c r="P1570" s="6"/>
      <c r="Q1570" s="6"/>
      <c r="R1570" s="6"/>
      <c r="S1570" s="6"/>
      <c r="T1570" s="6"/>
      <c r="U1570" s="6"/>
      <c r="V1570" s="6"/>
      <c r="W1570" s="6"/>
      <c r="X1570" s="6"/>
      <c r="Y1570" s="6"/>
      <c r="Z1570" s="38" t="str">
        <f t="array" ref="Z1570">IFERROR(xlookup(C:C,'Follow up.1'!A:A,'Follow up.1'!AF:AF),"-")</f>
        <v>-</v>
      </c>
      <c r="AA1570" s="6"/>
      <c r="AB1570" s="6"/>
      <c r="AC1570" s="6"/>
      <c r="AD1570" s="6"/>
      <c r="AE1570" s="6"/>
      <c r="AF1570" s="6"/>
      <c r="AG1570" s="6"/>
      <c r="AH1570" s="6"/>
      <c r="AI1570" s="6"/>
      <c r="AJ1570" s="6"/>
      <c r="AK1570" s="6"/>
      <c r="AL1570" s="6"/>
      <c r="AM1570" s="6"/>
      <c r="AN1570" s="39" t="str">
        <f t="array" ref="AN1570">IFNA(TEXT(XLOOKUP(C:C,'Follow up.2'!B:B,'Follow up.2'!AF:AF), "mm/yyyy"), "-")</f>
        <v>-</v>
      </c>
      <c r="AO1570" s="6"/>
      <c r="AP1570" s="3"/>
      <c r="AQ1570" s="3"/>
      <c r="AR1570" s="3"/>
      <c r="AS1570" s="3"/>
      <c r="AT1570" s="3"/>
      <c r="AU1570" s="3"/>
      <c r="AV1570" s="3"/>
      <c r="AW1570" s="3"/>
      <c r="AX1570" s="3"/>
      <c r="AY1570" s="3"/>
      <c r="AZ1570" s="3"/>
      <c r="BA1570" s="3"/>
      <c r="BB1570" s="3"/>
      <c r="BC1570" s="3"/>
      <c r="BD1570" s="3"/>
      <c r="BE1570" s="3"/>
      <c r="BF1570" s="3"/>
      <c r="BG1570" s="3"/>
      <c r="BH1570" s="3"/>
      <c r="BI1570" s="3"/>
    </row>
    <row r="1571" ht="12.75" customHeight="1">
      <c r="A1571" s="294"/>
      <c r="B1571" s="294"/>
      <c r="C1571" s="3"/>
      <c r="D1571" s="3"/>
      <c r="E1571" s="3"/>
      <c r="F1571" s="3"/>
      <c r="G1571" s="3"/>
      <c r="H1571" s="193"/>
      <c r="I1571" s="163"/>
      <c r="J1571" s="3"/>
      <c r="K1571" s="5"/>
      <c r="L1571" s="6"/>
      <c r="M1571" s="6"/>
      <c r="N1571" s="291"/>
      <c r="O1571" s="285"/>
      <c r="P1571" s="6"/>
      <c r="Q1571" s="6"/>
      <c r="R1571" s="6"/>
      <c r="S1571" s="6"/>
      <c r="T1571" s="6"/>
      <c r="U1571" s="6"/>
      <c r="V1571" s="6"/>
      <c r="W1571" s="6"/>
      <c r="X1571" s="6"/>
      <c r="Y1571" s="6"/>
      <c r="Z1571" s="38" t="str">
        <f t="array" ref="Z1571">IFERROR(xlookup(C:C,'Follow up.1'!A:A,'Follow up.1'!AF:AF),"-")</f>
        <v>-</v>
      </c>
      <c r="AA1571" s="6"/>
      <c r="AB1571" s="6"/>
      <c r="AC1571" s="6"/>
      <c r="AD1571" s="6"/>
      <c r="AE1571" s="6"/>
      <c r="AF1571" s="6"/>
      <c r="AG1571" s="6"/>
      <c r="AH1571" s="6"/>
      <c r="AI1571" s="6"/>
      <c r="AJ1571" s="6"/>
      <c r="AK1571" s="6"/>
      <c r="AL1571" s="6"/>
      <c r="AM1571" s="6"/>
      <c r="AN1571" s="39" t="str">
        <f t="array" ref="AN1571">IFNA(TEXT(XLOOKUP(C:C,'Follow up.2'!B:B,'Follow up.2'!AF:AF), "mm/yyyy"), "-")</f>
        <v>-</v>
      </c>
      <c r="AO1571" s="6"/>
      <c r="AP1571" s="3"/>
      <c r="AQ1571" s="3"/>
      <c r="AR1571" s="3"/>
      <c r="AS1571" s="3"/>
      <c r="AT1571" s="3"/>
      <c r="AU1571" s="3"/>
      <c r="AV1571" s="3"/>
      <c r="AW1571" s="3"/>
      <c r="AX1571" s="3"/>
      <c r="AY1571" s="3"/>
      <c r="AZ1571" s="3"/>
      <c r="BA1571" s="3"/>
      <c r="BB1571" s="3"/>
      <c r="BC1571" s="3"/>
      <c r="BD1571" s="3"/>
      <c r="BE1571" s="3"/>
      <c r="BF1571" s="3"/>
      <c r="BG1571" s="3"/>
      <c r="BH1571" s="3"/>
      <c r="BI1571" s="3"/>
    </row>
    <row r="1572" ht="12.75" customHeight="1">
      <c r="A1572" s="294"/>
      <c r="B1572" s="294"/>
      <c r="C1572" s="3"/>
      <c r="D1572" s="3"/>
      <c r="E1572" s="3"/>
      <c r="F1572" s="3"/>
      <c r="G1572" s="3"/>
      <c r="H1572" s="193"/>
      <c r="I1572" s="163"/>
      <c r="J1572" s="3"/>
      <c r="K1572" s="5"/>
      <c r="L1572" s="6"/>
      <c r="M1572" s="6"/>
      <c r="N1572" s="291"/>
      <c r="O1572" s="285"/>
      <c r="P1572" s="6"/>
      <c r="Q1572" s="6"/>
      <c r="R1572" s="6"/>
      <c r="S1572" s="6"/>
      <c r="T1572" s="6"/>
      <c r="U1572" s="6"/>
      <c r="V1572" s="6"/>
      <c r="W1572" s="6"/>
      <c r="X1572" s="6"/>
      <c r="Y1572" s="6"/>
      <c r="Z1572" s="38" t="str">
        <f t="array" ref="Z1572">IFERROR(xlookup(C:C,'Follow up.1'!A:A,'Follow up.1'!AF:AF),"-")</f>
        <v>-</v>
      </c>
      <c r="AA1572" s="6"/>
      <c r="AB1572" s="6"/>
      <c r="AC1572" s="6"/>
      <c r="AD1572" s="6"/>
      <c r="AE1572" s="6"/>
      <c r="AF1572" s="6"/>
      <c r="AG1572" s="6"/>
      <c r="AH1572" s="6"/>
      <c r="AI1572" s="6"/>
      <c r="AJ1572" s="6"/>
      <c r="AK1572" s="6"/>
      <c r="AL1572" s="6"/>
      <c r="AM1572" s="6"/>
      <c r="AN1572" s="39" t="str">
        <f t="array" ref="AN1572">IFNA(TEXT(XLOOKUP(C:C,'Follow up.2'!B:B,'Follow up.2'!AF:AF), "mm/yyyy"), "-")</f>
        <v>-</v>
      </c>
      <c r="AO1572" s="6"/>
      <c r="AP1572" s="3"/>
      <c r="AQ1572" s="3"/>
      <c r="AR1572" s="3"/>
      <c r="AS1572" s="3"/>
      <c r="AT1572" s="3"/>
      <c r="AU1572" s="3"/>
      <c r="AV1572" s="3"/>
      <c r="AW1572" s="3"/>
      <c r="AX1572" s="3"/>
      <c r="AY1572" s="3"/>
      <c r="AZ1572" s="3"/>
      <c r="BA1572" s="3"/>
      <c r="BB1572" s="3"/>
      <c r="BC1572" s="3"/>
      <c r="BD1572" s="3"/>
      <c r="BE1572" s="3"/>
      <c r="BF1572" s="3"/>
      <c r="BG1572" s="3"/>
      <c r="BH1572" s="3"/>
      <c r="BI1572" s="3"/>
    </row>
    <row r="1573" ht="12.75" customHeight="1">
      <c r="A1573" s="294"/>
      <c r="B1573" s="294"/>
      <c r="C1573" s="3"/>
      <c r="D1573" s="3"/>
      <c r="E1573" s="3"/>
      <c r="F1573" s="3"/>
      <c r="G1573" s="3"/>
      <c r="H1573" s="193"/>
      <c r="I1573" s="163"/>
      <c r="J1573" s="3"/>
      <c r="K1573" s="5"/>
      <c r="L1573" s="6"/>
      <c r="M1573" s="6"/>
      <c r="N1573" s="291"/>
      <c r="O1573" s="285"/>
      <c r="P1573" s="6"/>
      <c r="Q1573" s="6"/>
      <c r="R1573" s="6"/>
      <c r="S1573" s="6"/>
      <c r="T1573" s="6"/>
      <c r="U1573" s="6"/>
      <c r="V1573" s="6"/>
      <c r="W1573" s="6"/>
      <c r="X1573" s="6"/>
      <c r="Y1573" s="6"/>
      <c r="Z1573" s="38" t="str">
        <f t="array" ref="Z1573">IFERROR(xlookup(C:C,'Follow up.1'!A:A,'Follow up.1'!AF:AF),"-")</f>
        <v>-</v>
      </c>
      <c r="AA1573" s="6"/>
      <c r="AB1573" s="6"/>
      <c r="AC1573" s="6"/>
      <c r="AD1573" s="6"/>
      <c r="AE1573" s="6"/>
      <c r="AF1573" s="6"/>
      <c r="AG1573" s="6"/>
      <c r="AH1573" s="6"/>
      <c r="AI1573" s="6"/>
      <c r="AJ1573" s="6"/>
      <c r="AK1573" s="6"/>
      <c r="AL1573" s="6"/>
      <c r="AM1573" s="6"/>
      <c r="AN1573" s="39" t="str">
        <f t="array" ref="AN1573">IFNA(TEXT(XLOOKUP(C:C,'Follow up.2'!B:B,'Follow up.2'!AF:AF), "mm/yyyy"), "-")</f>
        <v>-</v>
      </c>
      <c r="AO1573" s="6"/>
      <c r="AP1573" s="3"/>
      <c r="AQ1573" s="3"/>
      <c r="AR1573" s="3"/>
      <c r="AS1573" s="3"/>
      <c r="AT1573" s="3"/>
      <c r="AU1573" s="3"/>
      <c r="AV1573" s="3"/>
      <c r="AW1573" s="3"/>
      <c r="AX1573" s="3"/>
      <c r="AY1573" s="3"/>
      <c r="AZ1573" s="3"/>
      <c r="BA1573" s="3"/>
      <c r="BB1573" s="3"/>
      <c r="BC1573" s="3"/>
      <c r="BD1573" s="3"/>
      <c r="BE1573" s="3"/>
      <c r="BF1573" s="3"/>
      <c r="BG1573" s="3"/>
      <c r="BH1573" s="3"/>
      <c r="BI1573" s="3"/>
    </row>
    <row r="1574" ht="12.75" customHeight="1">
      <c r="A1574" s="294"/>
      <c r="B1574" s="294"/>
      <c r="C1574" s="3"/>
      <c r="D1574" s="3"/>
      <c r="E1574" s="3"/>
      <c r="F1574" s="3"/>
      <c r="G1574" s="3"/>
      <c r="H1574" s="193"/>
      <c r="I1574" s="163"/>
      <c r="J1574" s="3"/>
      <c r="K1574" s="5"/>
      <c r="L1574" s="6"/>
      <c r="M1574" s="6"/>
      <c r="N1574" s="291"/>
      <c r="O1574" s="285"/>
      <c r="P1574" s="6"/>
      <c r="Q1574" s="6"/>
      <c r="R1574" s="6"/>
      <c r="S1574" s="6"/>
      <c r="T1574" s="6"/>
      <c r="U1574" s="6"/>
      <c r="V1574" s="6"/>
      <c r="W1574" s="6"/>
      <c r="X1574" s="6"/>
      <c r="Y1574" s="6"/>
      <c r="Z1574" s="38" t="str">
        <f t="array" ref="Z1574">IFERROR(xlookup(C:C,'Follow up.1'!A:A,'Follow up.1'!AF:AF),"-")</f>
        <v>-</v>
      </c>
      <c r="AA1574" s="6"/>
      <c r="AB1574" s="6"/>
      <c r="AC1574" s="6"/>
      <c r="AD1574" s="6"/>
      <c r="AE1574" s="6"/>
      <c r="AF1574" s="6"/>
      <c r="AG1574" s="6"/>
      <c r="AH1574" s="6"/>
      <c r="AI1574" s="6"/>
      <c r="AJ1574" s="6"/>
      <c r="AK1574" s="6"/>
      <c r="AL1574" s="6"/>
      <c r="AM1574" s="6"/>
      <c r="AN1574" s="39" t="str">
        <f t="array" ref="AN1574">IFNA(TEXT(XLOOKUP(C:C,'Follow up.2'!B:B,'Follow up.2'!AF:AF), "mm/yyyy"), "-")</f>
        <v>-</v>
      </c>
      <c r="AO1574" s="6"/>
      <c r="AP1574" s="3"/>
      <c r="AQ1574" s="3"/>
      <c r="AR1574" s="3"/>
      <c r="AS1574" s="3"/>
      <c r="AT1574" s="3"/>
      <c r="AU1574" s="3"/>
      <c r="AV1574" s="3"/>
      <c r="AW1574" s="3"/>
      <c r="AX1574" s="3"/>
      <c r="AY1574" s="3"/>
      <c r="AZ1574" s="3"/>
      <c r="BA1574" s="3"/>
      <c r="BB1574" s="3"/>
      <c r="BC1574" s="3"/>
      <c r="BD1574" s="3"/>
      <c r="BE1574" s="3"/>
      <c r="BF1574" s="3"/>
      <c r="BG1574" s="3"/>
      <c r="BH1574" s="3"/>
      <c r="BI1574" s="3"/>
    </row>
    <row r="1575" ht="12.75" customHeight="1">
      <c r="A1575" s="294"/>
      <c r="B1575" s="294"/>
      <c r="C1575" s="3"/>
      <c r="D1575" s="3"/>
      <c r="E1575" s="3"/>
      <c r="F1575" s="3"/>
      <c r="G1575" s="3"/>
      <c r="H1575" s="193"/>
      <c r="I1575" s="163"/>
      <c r="J1575" s="3"/>
      <c r="K1575" s="5"/>
      <c r="L1575" s="6"/>
      <c r="M1575" s="6"/>
      <c r="N1575" s="291"/>
      <c r="O1575" s="285"/>
      <c r="P1575" s="6"/>
      <c r="Q1575" s="6"/>
      <c r="R1575" s="6"/>
      <c r="S1575" s="6"/>
      <c r="T1575" s="6"/>
      <c r="U1575" s="6"/>
      <c r="V1575" s="6"/>
      <c r="W1575" s="6"/>
      <c r="X1575" s="6"/>
      <c r="Y1575" s="6"/>
      <c r="Z1575" s="38" t="str">
        <f t="array" ref="Z1575">IFERROR(xlookup(C:C,'Follow up.1'!A:A,'Follow up.1'!AF:AF),"-")</f>
        <v>-</v>
      </c>
      <c r="AA1575" s="6"/>
      <c r="AB1575" s="6"/>
      <c r="AC1575" s="6"/>
      <c r="AD1575" s="6"/>
      <c r="AE1575" s="6"/>
      <c r="AF1575" s="6"/>
      <c r="AG1575" s="6"/>
      <c r="AH1575" s="6"/>
      <c r="AI1575" s="6"/>
      <c r="AJ1575" s="6"/>
      <c r="AK1575" s="6"/>
      <c r="AL1575" s="6"/>
      <c r="AM1575" s="6"/>
      <c r="AN1575" s="39" t="str">
        <f t="array" ref="AN1575">IFNA(TEXT(XLOOKUP(C:C,'Follow up.2'!B:B,'Follow up.2'!AF:AF), "mm/yyyy"), "-")</f>
        <v>-</v>
      </c>
      <c r="AO1575" s="6"/>
      <c r="AP1575" s="3"/>
      <c r="AQ1575" s="3"/>
      <c r="AR1575" s="3"/>
      <c r="AS1575" s="3"/>
      <c r="AT1575" s="3"/>
      <c r="AU1575" s="3"/>
      <c r="AV1575" s="3"/>
      <c r="AW1575" s="3"/>
      <c r="AX1575" s="3"/>
      <c r="AY1575" s="3"/>
      <c r="AZ1575" s="3"/>
      <c r="BA1575" s="3"/>
      <c r="BB1575" s="3"/>
      <c r="BC1575" s="3"/>
      <c r="BD1575" s="3"/>
      <c r="BE1575" s="3"/>
      <c r="BF1575" s="3"/>
      <c r="BG1575" s="3"/>
      <c r="BH1575" s="3"/>
      <c r="BI1575" s="3"/>
    </row>
    <row r="1576" ht="12.75" customHeight="1">
      <c r="A1576" s="294"/>
      <c r="B1576" s="294"/>
      <c r="C1576" s="3"/>
      <c r="D1576" s="3"/>
      <c r="E1576" s="3"/>
      <c r="F1576" s="3"/>
      <c r="G1576" s="3"/>
      <c r="H1576" s="193"/>
      <c r="I1576" s="163"/>
      <c r="J1576" s="3"/>
      <c r="K1576" s="5"/>
      <c r="L1576" s="6"/>
      <c r="M1576" s="6"/>
      <c r="N1576" s="291"/>
      <c r="O1576" s="285"/>
      <c r="P1576" s="6"/>
      <c r="Q1576" s="6"/>
      <c r="R1576" s="6"/>
      <c r="S1576" s="6"/>
      <c r="T1576" s="6"/>
      <c r="U1576" s="6"/>
      <c r="V1576" s="6"/>
      <c r="W1576" s="6"/>
      <c r="X1576" s="6"/>
      <c r="Y1576" s="6"/>
      <c r="Z1576" s="38" t="str">
        <f t="array" ref="Z1576">IFERROR(xlookup(C:C,'Follow up.1'!A:A,'Follow up.1'!AF:AF),"-")</f>
        <v>-</v>
      </c>
      <c r="AA1576" s="6"/>
      <c r="AB1576" s="6"/>
      <c r="AC1576" s="6"/>
      <c r="AD1576" s="6"/>
      <c r="AE1576" s="6"/>
      <c r="AF1576" s="6"/>
      <c r="AG1576" s="6"/>
      <c r="AH1576" s="6"/>
      <c r="AI1576" s="6"/>
      <c r="AJ1576" s="6"/>
      <c r="AK1576" s="6"/>
      <c r="AL1576" s="6"/>
      <c r="AM1576" s="6"/>
      <c r="AN1576" s="39" t="str">
        <f t="array" ref="AN1576">IFNA(TEXT(XLOOKUP(C:C,'Follow up.2'!B:B,'Follow up.2'!AF:AF), "mm/yyyy"), "-")</f>
        <v>-</v>
      </c>
      <c r="AO1576" s="6"/>
      <c r="AP1576" s="3"/>
      <c r="AQ1576" s="3"/>
      <c r="AR1576" s="3"/>
      <c r="AS1576" s="3"/>
      <c r="AT1576" s="3"/>
      <c r="AU1576" s="3"/>
      <c r="AV1576" s="3"/>
      <c r="AW1576" s="3"/>
      <c r="AX1576" s="3"/>
      <c r="AY1576" s="3"/>
      <c r="AZ1576" s="3"/>
      <c r="BA1576" s="3"/>
      <c r="BB1576" s="3"/>
      <c r="BC1576" s="3"/>
      <c r="BD1576" s="3"/>
      <c r="BE1576" s="3"/>
      <c r="BF1576" s="3"/>
      <c r="BG1576" s="3"/>
      <c r="BH1576" s="3"/>
      <c r="BI1576" s="3"/>
    </row>
    <row r="1577" ht="12.75" customHeight="1">
      <c r="A1577" s="294"/>
      <c r="B1577" s="294"/>
      <c r="C1577" s="3"/>
      <c r="D1577" s="3"/>
      <c r="E1577" s="3"/>
      <c r="F1577" s="3"/>
      <c r="G1577" s="3"/>
      <c r="H1577" s="193"/>
      <c r="I1577" s="163"/>
      <c r="J1577" s="3"/>
      <c r="K1577" s="5"/>
      <c r="L1577" s="6"/>
      <c r="M1577" s="6"/>
      <c r="N1577" s="291"/>
      <c r="O1577" s="285"/>
      <c r="P1577" s="6"/>
      <c r="Q1577" s="6"/>
      <c r="R1577" s="6"/>
      <c r="S1577" s="6"/>
      <c r="T1577" s="6"/>
      <c r="U1577" s="6"/>
      <c r="V1577" s="6"/>
      <c r="W1577" s="6"/>
      <c r="X1577" s="6"/>
      <c r="Y1577" s="6"/>
      <c r="Z1577" s="38" t="str">
        <f t="array" ref="Z1577">IFERROR(xlookup(C:C,'Follow up.1'!A:A,'Follow up.1'!AF:AF),"-")</f>
        <v>-</v>
      </c>
      <c r="AA1577" s="6"/>
      <c r="AB1577" s="6"/>
      <c r="AC1577" s="6"/>
      <c r="AD1577" s="6"/>
      <c r="AE1577" s="6"/>
      <c r="AF1577" s="6"/>
      <c r="AG1577" s="6"/>
      <c r="AH1577" s="6"/>
      <c r="AI1577" s="6"/>
      <c r="AJ1577" s="6"/>
      <c r="AK1577" s="6"/>
      <c r="AL1577" s="6"/>
      <c r="AM1577" s="6"/>
      <c r="AN1577" s="39" t="str">
        <f t="array" ref="AN1577">IFNA(TEXT(XLOOKUP(C:C,'Follow up.2'!B:B,'Follow up.2'!AF:AF), "mm/yyyy"), "-")</f>
        <v>-</v>
      </c>
      <c r="AO1577" s="6"/>
      <c r="AP1577" s="3"/>
      <c r="AQ1577" s="3"/>
      <c r="AR1577" s="3"/>
      <c r="AS1577" s="3"/>
      <c r="AT1577" s="3"/>
      <c r="AU1577" s="3"/>
      <c r="AV1577" s="3"/>
      <c r="AW1577" s="3"/>
      <c r="AX1577" s="3"/>
      <c r="AY1577" s="3"/>
      <c r="AZ1577" s="3"/>
      <c r="BA1577" s="3"/>
      <c r="BB1577" s="3"/>
      <c r="BC1577" s="3"/>
      <c r="BD1577" s="3"/>
      <c r="BE1577" s="3"/>
      <c r="BF1577" s="3"/>
      <c r="BG1577" s="3"/>
      <c r="BH1577" s="3"/>
      <c r="BI1577" s="3"/>
    </row>
    <row r="1578" ht="12.75" customHeight="1">
      <c r="A1578" s="294"/>
      <c r="B1578" s="294"/>
      <c r="C1578" s="3"/>
      <c r="D1578" s="3"/>
      <c r="E1578" s="3"/>
      <c r="F1578" s="3"/>
      <c r="G1578" s="3"/>
      <c r="H1578" s="193"/>
      <c r="I1578" s="163"/>
      <c r="J1578" s="3"/>
      <c r="K1578" s="5"/>
      <c r="L1578" s="6"/>
      <c r="M1578" s="6"/>
      <c r="N1578" s="291"/>
      <c r="O1578" s="285"/>
      <c r="P1578" s="6"/>
      <c r="Q1578" s="6"/>
      <c r="R1578" s="6"/>
      <c r="S1578" s="6"/>
      <c r="T1578" s="6"/>
      <c r="U1578" s="6"/>
      <c r="V1578" s="6"/>
      <c r="W1578" s="6"/>
      <c r="X1578" s="6"/>
      <c r="Y1578" s="6"/>
      <c r="Z1578" s="38" t="str">
        <f t="array" ref="Z1578">IFERROR(xlookup(C:C,'Follow up.1'!A:A,'Follow up.1'!AF:AF),"-")</f>
        <v>-</v>
      </c>
      <c r="AA1578" s="6"/>
      <c r="AB1578" s="6"/>
      <c r="AC1578" s="6"/>
      <c r="AD1578" s="6"/>
      <c r="AE1578" s="6"/>
      <c r="AF1578" s="6"/>
      <c r="AG1578" s="6"/>
      <c r="AH1578" s="6"/>
      <c r="AI1578" s="6"/>
      <c r="AJ1578" s="6"/>
      <c r="AK1578" s="6"/>
      <c r="AL1578" s="6"/>
      <c r="AM1578" s="6"/>
      <c r="AN1578" s="39" t="str">
        <f t="array" ref="AN1578">IFNA(TEXT(XLOOKUP(C:C,'Follow up.2'!B:B,'Follow up.2'!AF:AF), "mm/yyyy"), "-")</f>
        <v>-</v>
      </c>
      <c r="AO1578" s="6"/>
      <c r="AP1578" s="3"/>
      <c r="AQ1578" s="3"/>
      <c r="AR1578" s="3"/>
      <c r="AS1578" s="3"/>
      <c r="AT1578" s="3"/>
      <c r="AU1578" s="3"/>
      <c r="AV1578" s="3"/>
      <c r="AW1578" s="3"/>
      <c r="AX1578" s="3"/>
      <c r="AY1578" s="3"/>
      <c r="AZ1578" s="3"/>
      <c r="BA1578" s="3"/>
      <c r="BB1578" s="3"/>
      <c r="BC1578" s="3"/>
      <c r="BD1578" s="3"/>
      <c r="BE1578" s="3"/>
      <c r="BF1578" s="3"/>
      <c r="BG1578" s="3"/>
      <c r="BH1578" s="3"/>
      <c r="BI1578" s="3"/>
    </row>
    <row r="1579" ht="12.75" customHeight="1">
      <c r="A1579" s="294"/>
      <c r="B1579" s="294"/>
      <c r="C1579" s="3"/>
      <c r="D1579" s="3"/>
      <c r="E1579" s="3"/>
      <c r="F1579" s="3"/>
      <c r="G1579" s="3"/>
      <c r="H1579" s="193"/>
      <c r="I1579" s="163"/>
      <c r="J1579" s="3"/>
      <c r="K1579" s="5"/>
      <c r="L1579" s="6"/>
      <c r="M1579" s="6"/>
      <c r="N1579" s="291"/>
      <c r="O1579" s="285"/>
      <c r="P1579" s="6"/>
      <c r="Q1579" s="6"/>
      <c r="R1579" s="6"/>
      <c r="S1579" s="6"/>
      <c r="T1579" s="6"/>
      <c r="U1579" s="6"/>
      <c r="V1579" s="6"/>
      <c r="W1579" s="6"/>
      <c r="X1579" s="6"/>
      <c r="Y1579" s="6"/>
      <c r="Z1579" s="38" t="str">
        <f t="array" ref="Z1579">IFERROR(xlookup(C:C,'Follow up.1'!A:A,'Follow up.1'!AF:AF),"-")</f>
        <v>-</v>
      </c>
      <c r="AA1579" s="6"/>
      <c r="AB1579" s="6"/>
      <c r="AC1579" s="6"/>
      <c r="AD1579" s="6"/>
      <c r="AE1579" s="6"/>
      <c r="AF1579" s="6"/>
      <c r="AG1579" s="6"/>
      <c r="AH1579" s="6"/>
      <c r="AI1579" s="6"/>
      <c r="AJ1579" s="6"/>
      <c r="AK1579" s="6"/>
      <c r="AL1579" s="6"/>
      <c r="AM1579" s="6"/>
      <c r="AN1579" s="39" t="str">
        <f t="array" ref="AN1579">IFNA(TEXT(XLOOKUP(C:C,'Follow up.2'!B:B,'Follow up.2'!AF:AF), "mm/yyyy"), "-")</f>
        <v>-</v>
      </c>
      <c r="AO1579" s="6"/>
      <c r="AP1579" s="3"/>
      <c r="AQ1579" s="3"/>
      <c r="AR1579" s="3"/>
      <c r="AS1579" s="3"/>
      <c r="AT1579" s="3"/>
      <c r="AU1579" s="3"/>
      <c r="AV1579" s="3"/>
      <c r="AW1579" s="3"/>
      <c r="AX1579" s="3"/>
      <c r="AY1579" s="3"/>
      <c r="AZ1579" s="3"/>
      <c r="BA1579" s="3"/>
      <c r="BB1579" s="3"/>
      <c r="BC1579" s="3"/>
      <c r="BD1579" s="3"/>
      <c r="BE1579" s="3"/>
      <c r="BF1579" s="3"/>
      <c r="BG1579" s="3"/>
      <c r="BH1579" s="3"/>
      <c r="BI1579" s="3"/>
    </row>
    <row r="1580" ht="12.75" customHeight="1">
      <c r="A1580" s="294"/>
      <c r="B1580" s="294"/>
      <c r="C1580" s="3"/>
      <c r="D1580" s="3"/>
      <c r="E1580" s="3"/>
      <c r="F1580" s="3"/>
      <c r="G1580" s="3"/>
      <c r="H1580" s="193"/>
      <c r="I1580" s="163"/>
      <c r="J1580" s="3"/>
      <c r="K1580" s="5"/>
      <c r="L1580" s="6"/>
      <c r="M1580" s="6"/>
      <c r="N1580" s="291"/>
      <c r="O1580" s="285"/>
      <c r="P1580" s="6"/>
      <c r="Q1580" s="6"/>
      <c r="R1580" s="6"/>
      <c r="S1580" s="6"/>
      <c r="T1580" s="6"/>
      <c r="U1580" s="6"/>
      <c r="V1580" s="6"/>
      <c r="W1580" s="6"/>
      <c r="X1580" s="6"/>
      <c r="Y1580" s="6"/>
      <c r="Z1580" s="38" t="str">
        <f t="array" ref="Z1580">IFERROR(xlookup(C:C,'Follow up.1'!A:A,'Follow up.1'!AF:AF),"-")</f>
        <v>-</v>
      </c>
      <c r="AA1580" s="6"/>
      <c r="AB1580" s="6"/>
      <c r="AC1580" s="6"/>
      <c r="AD1580" s="6"/>
      <c r="AE1580" s="6"/>
      <c r="AF1580" s="6"/>
      <c r="AG1580" s="6"/>
      <c r="AH1580" s="6"/>
      <c r="AI1580" s="6"/>
      <c r="AJ1580" s="6"/>
      <c r="AK1580" s="6"/>
      <c r="AL1580" s="6"/>
      <c r="AM1580" s="6"/>
      <c r="AN1580" s="39" t="str">
        <f t="array" ref="AN1580">IFNA(TEXT(XLOOKUP(C:C,'Follow up.2'!B:B,'Follow up.2'!AF:AF), "mm/yyyy"), "-")</f>
        <v>-</v>
      </c>
      <c r="AO1580" s="6"/>
      <c r="AP1580" s="3"/>
      <c r="AQ1580" s="3"/>
      <c r="AR1580" s="3"/>
      <c r="AS1580" s="3"/>
      <c r="AT1580" s="3"/>
      <c r="AU1580" s="3"/>
      <c r="AV1580" s="3"/>
      <c r="AW1580" s="3"/>
      <c r="AX1580" s="3"/>
      <c r="AY1580" s="3"/>
      <c r="AZ1580" s="3"/>
      <c r="BA1580" s="3"/>
      <c r="BB1580" s="3"/>
      <c r="BC1580" s="3"/>
      <c r="BD1580" s="3"/>
      <c r="BE1580" s="3"/>
      <c r="BF1580" s="3"/>
      <c r="BG1580" s="3"/>
      <c r="BH1580" s="3"/>
      <c r="BI1580" s="3"/>
    </row>
    <row r="1581" ht="12.75" customHeight="1">
      <c r="A1581" s="294"/>
      <c r="B1581" s="294"/>
      <c r="C1581" s="3"/>
      <c r="D1581" s="3"/>
      <c r="E1581" s="3"/>
      <c r="F1581" s="3"/>
      <c r="G1581" s="3"/>
      <c r="H1581" s="193"/>
      <c r="I1581" s="163"/>
      <c r="J1581" s="3"/>
      <c r="K1581" s="5"/>
      <c r="L1581" s="6"/>
      <c r="M1581" s="6"/>
      <c r="N1581" s="291"/>
      <c r="O1581" s="285"/>
      <c r="P1581" s="6"/>
      <c r="Q1581" s="6"/>
      <c r="R1581" s="6"/>
      <c r="S1581" s="6"/>
      <c r="T1581" s="6"/>
      <c r="U1581" s="6"/>
      <c r="V1581" s="6"/>
      <c r="W1581" s="6"/>
      <c r="X1581" s="6"/>
      <c r="Y1581" s="6"/>
      <c r="Z1581" s="38" t="str">
        <f t="array" ref="Z1581">IFERROR(xlookup(C:C,'Follow up.1'!A:A,'Follow up.1'!AF:AF),"-")</f>
        <v>-</v>
      </c>
      <c r="AA1581" s="6"/>
      <c r="AB1581" s="6"/>
      <c r="AC1581" s="6"/>
      <c r="AD1581" s="6"/>
      <c r="AE1581" s="6"/>
      <c r="AF1581" s="6"/>
      <c r="AG1581" s="6"/>
      <c r="AH1581" s="6"/>
      <c r="AI1581" s="6"/>
      <c r="AJ1581" s="6"/>
      <c r="AK1581" s="6"/>
      <c r="AL1581" s="6"/>
      <c r="AM1581" s="6"/>
      <c r="AN1581" s="39" t="str">
        <f t="array" ref="AN1581">IFNA(TEXT(XLOOKUP(C:C,'Follow up.2'!B:B,'Follow up.2'!AF:AF), "mm/yyyy"), "-")</f>
        <v>-</v>
      </c>
      <c r="AO1581" s="6"/>
      <c r="AP1581" s="3"/>
      <c r="AQ1581" s="3"/>
      <c r="AR1581" s="3"/>
      <c r="AS1581" s="3"/>
      <c r="AT1581" s="3"/>
      <c r="AU1581" s="3"/>
      <c r="AV1581" s="3"/>
      <c r="AW1581" s="3"/>
      <c r="AX1581" s="3"/>
      <c r="AY1581" s="3"/>
      <c r="AZ1581" s="3"/>
      <c r="BA1581" s="3"/>
      <c r="BB1581" s="3"/>
      <c r="BC1581" s="3"/>
      <c r="BD1581" s="3"/>
      <c r="BE1581" s="3"/>
      <c r="BF1581" s="3"/>
      <c r="BG1581" s="3"/>
      <c r="BH1581" s="3"/>
      <c r="BI1581" s="3"/>
    </row>
    <row r="1582" ht="12.75" customHeight="1">
      <c r="A1582" s="294"/>
      <c r="B1582" s="294"/>
      <c r="C1582" s="3"/>
      <c r="D1582" s="3"/>
      <c r="E1582" s="3"/>
      <c r="F1582" s="3"/>
      <c r="G1582" s="3"/>
      <c r="H1582" s="193"/>
      <c r="I1582" s="163"/>
      <c r="J1582" s="3"/>
      <c r="K1582" s="5"/>
      <c r="L1582" s="6"/>
      <c r="M1582" s="6"/>
      <c r="N1582" s="291"/>
      <c r="O1582" s="285"/>
      <c r="P1582" s="6"/>
      <c r="Q1582" s="6"/>
      <c r="R1582" s="6"/>
      <c r="S1582" s="6"/>
      <c r="T1582" s="6"/>
      <c r="U1582" s="6"/>
      <c r="V1582" s="6"/>
      <c r="W1582" s="6"/>
      <c r="X1582" s="6"/>
      <c r="Y1582" s="6"/>
      <c r="Z1582" s="38" t="str">
        <f t="array" ref="Z1582">IFERROR(xlookup(C:C,'Follow up.1'!A:A,'Follow up.1'!AF:AF),"-")</f>
        <v>-</v>
      </c>
      <c r="AA1582" s="6"/>
      <c r="AB1582" s="6"/>
      <c r="AC1582" s="6"/>
      <c r="AD1582" s="6"/>
      <c r="AE1582" s="6"/>
      <c r="AF1582" s="6"/>
      <c r="AG1582" s="6"/>
      <c r="AH1582" s="6"/>
      <c r="AI1582" s="6"/>
      <c r="AJ1582" s="6"/>
      <c r="AK1582" s="6"/>
      <c r="AL1582" s="6"/>
      <c r="AM1582" s="6"/>
      <c r="AN1582" s="39" t="str">
        <f t="array" ref="AN1582">IFNA(TEXT(XLOOKUP(C:C,'Follow up.2'!B:B,'Follow up.2'!AF:AF), "mm/yyyy"), "-")</f>
        <v>-</v>
      </c>
      <c r="AO1582" s="6"/>
      <c r="AP1582" s="3"/>
      <c r="AQ1582" s="3"/>
      <c r="AR1582" s="3"/>
      <c r="AS1582" s="3"/>
      <c r="AT1582" s="3"/>
      <c r="AU1582" s="3"/>
      <c r="AV1582" s="3"/>
      <c r="AW1582" s="3"/>
      <c r="AX1582" s="3"/>
      <c r="AY1582" s="3"/>
      <c r="AZ1582" s="3"/>
      <c r="BA1582" s="3"/>
      <c r="BB1582" s="3"/>
      <c r="BC1582" s="3"/>
      <c r="BD1582" s="3"/>
      <c r="BE1582" s="3"/>
      <c r="BF1582" s="3"/>
      <c r="BG1582" s="3"/>
      <c r="BH1582" s="3"/>
      <c r="BI1582" s="3"/>
    </row>
    <row r="1583" ht="12.75" customHeight="1">
      <c r="A1583" s="294"/>
      <c r="B1583" s="294"/>
      <c r="C1583" s="3"/>
      <c r="D1583" s="3"/>
      <c r="E1583" s="3"/>
      <c r="F1583" s="3"/>
      <c r="G1583" s="3"/>
      <c r="H1583" s="193"/>
      <c r="I1583" s="163"/>
      <c r="J1583" s="3"/>
      <c r="K1583" s="5"/>
      <c r="L1583" s="6"/>
      <c r="M1583" s="6"/>
      <c r="N1583" s="291"/>
      <c r="O1583" s="285"/>
      <c r="P1583" s="6"/>
      <c r="Q1583" s="6"/>
      <c r="R1583" s="6"/>
      <c r="S1583" s="6"/>
      <c r="T1583" s="6"/>
      <c r="U1583" s="6"/>
      <c r="V1583" s="6"/>
      <c r="W1583" s="6"/>
      <c r="X1583" s="6"/>
      <c r="Y1583" s="6"/>
      <c r="Z1583" s="38" t="str">
        <f t="array" ref="Z1583">IFERROR(xlookup(C:C,'Follow up.1'!A:A,'Follow up.1'!AF:AF),"-")</f>
        <v>-</v>
      </c>
      <c r="AA1583" s="6"/>
      <c r="AB1583" s="6"/>
      <c r="AC1583" s="6"/>
      <c r="AD1583" s="6"/>
      <c r="AE1583" s="6"/>
      <c r="AF1583" s="6"/>
      <c r="AG1583" s="6"/>
      <c r="AH1583" s="6"/>
      <c r="AI1583" s="6"/>
      <c r="AJ1583" s="6"/>
      <c r="AK1583" s="6"/>
      <c r="AL1583" s="6"/>
      <c r="AM1583" s="6"/>
      <c r="AN1583" s="39" t="str">
        <f t="array" ref="AN1583">IFNA(TEXT(XLOOKUP(C:C,'Follow up.2'!B:B,'Follow up.2'!AF:AF), "mm/yyyy"), "-")</f>
        <v>-</v>
      </c>
      <c r="AO1583" s="6"/>
      <c r="AP1583" s="3"/>
      <c r="AQ1583" s="3"/>
      <c r="AR1583" s="3"/>
      <c r="AS1583" s="3"/>
      <c r="AT1583" s="3"/>
      <c r="AU1583" s="3"/>
      <c r="AV1583" s="3"/>
      <c r="AW1583" s="3"/>
      <c r="AX1583" s="3"/>
      <c r="AY1583" s="3"/>
      <c r="AZ1583" s="3"/>
      <c r="BA1583" s="3"/>
      <c r="BB1583" s="3"/>
      <c r="BC1583" s="3"/>
      <c r="BD1583" s="3"/>
      <c r="BE1583" s="3"/>
      <c r="BF1583" s="3"/>
      <c r="BG1583" s="3"/>
      <c r="BH1583" s="3"/>
      <c r="BI1583" s="3"/>
    </row>
    <row r="1584" ht="12.75" customHeight="1">
      <c r="A1584" s="294"/>
      <c r="B1584" s="294"/>
      <c r="C1584" s="3"/>
      <c r="D1584" s="3"/>
      <c r="E1584" s="3"/>
      <c r="F1584" s="3"/>
      <c r="G1584" s="3"/>
      <c r="H1584" s="193"/>
      <c r="I1584" s="163"/>
      <c r="J1584" s="3"/>
      <c r="K1584" s="5"/>
      <c r="L1584" s="6"/>
      <c r="M1584" s="6"/>
      <c r="N1584" s="291"/>
      <c r="O1584" s="285"/>
      <c r="P1584" s="6"/>
      <c r="Q1584" s="6"/>
      <c r="R1584" s="6"/>
      <c r="S1584" s="6"/>
      <c r="T1584" s="6"/>
      <c r="U1584" s="6"/>
      <c r="V1584" s="6"/>
      <c r="W1584" s="6"/>
      <c r="X1584" s="6"/>
      <c r="Y1584" s="6"/>
      <c r="Z1584" s="38" t="str">
        <f t="array" ref="Z1584">IFERROR(xlookup(C:C,'Follow up.1'!A:A,'Follow up.1'!AF:AF),"-")</f>
        <v>-</v>
      </c>
      <c r="AA1584" s="6"/>
      <c r="AB1584" s="6"/>
      <c r="AC1584" s="6"/>
      <c r="AD1584" s="6"/>
      <c r="AE1584" s="6"/>
      <c r="AF1584" s="6"/>
      <c r="AG1584" s="6"/>
      <c r="AH1584" s="6"/>
      <c r="AI1584" s="6"/>
      <c r="AJ1584" s="6"/>
      <c r="AK1584" s="6"/>
      <c r="AL1584" s="6"/>
      <c r="AM1584" s="6"/>
      <c r="AN1584" s="39" t="str">
        <f t="array" ref="AN1584">IFNA(TEXT(XLOOKUP(C:C,'Follow up.2'!B:B,'Follow up.2'!AF:AF), "mm/yyyy"), "-")</f>
        <v>-</v>
      </c>
      <c r="AO1584" s="6"/>
      <c r="AP1584" s="3"/>
      <c r="AQ1584" s="3"/>
      <c r="AR1584" s="3"/>
      <c r="AS1584" s="3"/>
      <c r="AT1584" s="3"/>
      <c r="AU1584" s="3"/>
      <c r="AV1584" s="3"/>
      <c r="AW1584" s="3"/>
      <c r="AX1584" s="3"/>
      <c r="AY1584" s="3"/>
      <c r="AZ1584" s="3"/>
      <c r="BA1584" s="3"/>
      <c r="BB1584" s="3"/>
      <c r="BC1584" s="3"/>
      <c r="BD1584" s="3"/>
      <c r="BE1584" s="3"/>
      <c r="BF1584" s="3"/>
      <c r="BG1584" s="3"/>
      <c r="BH1584" s="3"/>
      <c r="BI1584" s="3"/>
    </row>
    <row r="1585" ht="12.75" customHeight="1">
      <c r="A1585" s="294"/>
      <c r="B1585" s="294"/>
      <c r="C1585" s="3"/>
      <c r="D1585" s="3"/>
      <c r="E1585" s="3"/>
      <c r="F1585" s="3"/>
      <c r="G1585" s="3"/>
      <c r="H1585" s="193"/>
      <c r="I1585" s="163"/>
      <c r="J1585" s="3"/>
      <c r="K1585" s="5"/>
      <c r="L1585" s="6"/>
      <c r="M1585" s="6"/>
      <c r="N1585" s="291"/>
      <c r="O1585" s="285"/>
      <c r="P1585" s="6"/>
      <c r="Q1585" s="6"/>
      <c r="R1585" s="6"/>
      <c r="S1585" s="6"/>
      <c r="T1585" s="6"/>
      <c r="U1585" s="6"/>
      <c r="V1585" s="6"/>
      <c r="W1585" s="6"/>
      <c r="X1585" s="6"/>
      <c r="Y1585" s="6"/>
      <c r="Z1585" s="38" t="str">
        <f t="array" ref="Z1585">IFERROR(xlookup(C:C,'Follow up.1'!A:A,'Follow up.1'!AF:AF),"-")</f>
        <v>-</v>
      </c>
      <c r="AA1585" s="6"/>
      <c r="AB1585" s="6"/>
      <c r="AC1585" s="6"/>
      <c r="AD1585" s="6"/>
      <c r="AE1585" s="6"/>
      <c r="AF1585" s="6"/>
      <c r="AG1585" s="6"/>
      <c r="AH1585" s="6"/>
      <c r="AI1585" s="6"/>
      <c r="AJ1585" s="6"/>
      <c r="AK1585" s="6"/>
      <c r="AL1585" s="6"/>
      <c r="AM1585" s="6"/>
      <c r="AN1585" s="39" t="str">
        <f t="array" ref="AN1585">IFNA(TEXT(XLOOKUP(C:C,'Follow up.2'!B:B,'Follow up.2'!AF:AF), "mm/yyyy"), "-")</f>
        <v>-</v>
      </c>
      <c r="AO1585" s="6"/>
      <c r="AP1585" s="3"/>
      <c r="AQ1585" s="3"/>
      <c r="AR1585" s="3"/>
      <c r="AS1585" s="3"/>
      <c r="AT1585" s="3"/>
      <c r="AU1585" s="3"/>
      <c r="AV1585" s="3"/>
      <c r="AW1585" s="3"/>
      <c r="AX1585" s="3"/>
      <c r="AY1585" s="3"/>
      <c r="AZ1585" s="3"/>
      <c r="BA1585" s="3"/>
      <c r="BB1585" s="3"/>
      <c r="BC1585" s="3"/>
      <c r="BD1585" s="3"/>
      <c r="BE1585" s="3"/>
      <c r="BF1585" s="3"/>
      <c r="BG1585" s="3"/>
      <c r="BH1585" s="3"/>
      <c r="BI1585" s="3"/>
    </row>
    <row r="1586" ht="12.75" customHeight="1">
      <c r="A1586" s="294"/>
      <c r="B1586" s="294"/>
      <c r="C1586" s="3"/>
      <c r="D1586" s="3"/>
      <c r="E1586" s="3"/>
      <c r="F1586" s="3"/>
      <c r="G1586" s="3"/>
      <c r="H1586" s="193"/>
      <c r="I1586" s="163"/>
      <c r="J1586" s="3"/>
      <c r="K1586" s="5"/>
      <c r="L1586" s="6"/>
      <c r="M1586" s="6"/>
      <c r="N1586" s="291"/>
      <c r="O1586" s="285"/>
      <c r="P1586" s="6"/>
      <c r="Q1586" s="6"/>
      <c r="R1586" s="6"/>
      <c r="S1586" s="6"/>
      <c r="T1586" s="6"/>
      <c r="U1586" s="6"/>
      <c r="V1586" s="6"/>
      <c r="W1586" s="6"/>
      <c r="X1586" s="6"/>
      <c r="Y1586" s="6"/>
      <c r="Z1586" s="38" t="str">
        <f t="array" ref="Z1586">IFERROR(xlookup(C:C,'Follow up.1'!A:A,'Follow up.1'!AF:AF),"-")</f>
        <v>-</v>
      </c>
      <c r="AA1586" s="6"/>
      <c r="AB1586" s="6"/>
      <c r="AC1586" s="6"/>
      <c r="AD1586" s="6"/>
      <c r="AE1586" s="6"/>
      <c r="AF1586" s="6"/>
      <c r="AG1586" s="6"/>
      <c r="AH1586" s="6"/>
      <c r="AI1586" s="6"/>
      <c r="AJ1586" s="6"/>
      <c r="AK1586" s="6"/>
      <c r="AL1586" s="6"/>
      <c r="AM1586" s="6"/>
      <c r="AN1586" s="39" t="str">
        <f t="array" ref="AN1586">IFNA(TEXT(XLOOKUP(C:C,'Follow up.2'!B:B,'Follow up.2'!AF:AF), "mm/yyyy"), "-")</f>
        <v>-</v>
      </c>
      <c r="AO1586" s="6"/>
      <c r="AP1586" s="3"/>
      <c r="AQ1586" s="3"/>
      <c r="AR1586" s="3"/>
      <c r="AS1586" s="3"/>
      <c r="AT1586" s="3"/>
      <c r="AU1586" s="3"/>
      <c r="AV1586" s="3"/>
      <c r="AW1586" s="3"/>
      <c r="AX1586" s="3"/>
      <c r="AY1586" s="3"/>
      <c r="AZ1586" s="3"/>
      <c r="BA1586" s="3"/>
      <c r="BB1586" s="3"/>
      <c r="BC1586" s="3"/>
      <c r="BD1586" s="3"/>
      <c r="BE1586" s="3"/>
      <c r="BF1586" s="3"/>
      <c r="BG1586" s="3"/>
      <c r="BH1586" s="3"/>
      <c r="BI1586" s="3"/>
    </row>
    <row r="1587" ht="12.75" customHeight="1">
      <c r="A1587" s="294"/>
      <c r="B1587" s="294"/>
      <c r="C1587" s="3"/>
      <c r="D1587" s="3"/>
      <c r="E1587" s="3"/>
      <c r="F1587" s="3"/>
      <c r="G1587" s="3"/>
      <c r="H1587" s="193"/>
      <c r="I1587" s="163"/>
      <c r="J1587" s="3"/>
      <c r="K1587" s="5"/>
      <c r="L1587" s="6"/>
      <c r="M1587" s="6"/>
      <c r="N1587" s="297"/>
      <c r="O1587" s="285"/>
      <c r="P1587" s="6"/>
      <c r="Q1587" s="6"/>
      <c r="R1587" s="6"/>
      <c r="S1587" s="6"/>
      <c r="T1587" s="6"/>
      <c r="U1587" s="6"/>
      <c r="V1587" s="6"/>
      <c r="W1587" s="6"/>
      <c r="X1587" s="6"/>
      <c r="Y1587" s="6"/>
      <c r="Z1587" s="38" t="str">
        <f t="array" ref="Z1587">IFERROR(xlookup(C:C,'Follow up.1'!A:A,'Follow up.1'!AF:AF),"-")</f>
        <v>-</v>
      </c>
      <c r="AA1587" s="6"/>
      <c r="AB1587" s="6"/>
      <c r="AC1587" s="6"/>
      <c r="AD1587" s="6"/>
      <c r="AE1587" s="6"/>
      <c r="AF1587" s="6"/>
      <c r="AG1587" s="6"/>
      <c r="AH1587" s="6"/>
      <c r="AI1587" s="6"/>
      <c r="AJ1587" s="6"/>
      <c r="AK1587" s="6"/>
      <c r="AL1587" s="6"/>
      <c r="AM1587" s="6"/>
      <c r="AN1587" s="39" t="str">
        <f t="array" ref="AN1587">IFNA(TEXT(XLOOKUP(C:C,'Follow up.2'!B:B,'Follow up.2'!AF:AF), "mm/yyyy"), "-")</f>
        <v>-</v>
      </c>
      <c r="AO1587" s="6"/>
      <c r="AP1587" s="3"/>
      <c r="AQ1587" s="3"/>
      <c r="AR1587" s="3"/>
      <c r="AS1587" s="3"/>
      <c r="AT1587" s="3"/>
      <c r="AU1587" s="3"/>
      <c r="AV1587" s="3"/>
      <c r="AW1587" s="3"/>
      <c r="AX1587" s="3"/>
      <c r="AY1587" s="3"/>
      <c r="AZ1587" s="3"/>
      <c r="BA1587" s="3"/>
      <c r="BB1587" s="3"/>
      <c r="BC1587" s="3"/>
      <c r="BD1587" s="3"/>
      <c r="BE1587" s="3"/>
      <c r="BF1587" s="3"/>
      <c r="BG1587" s="3"/>
      <c r="BH1587" s="3"/>
      <c r="BI1587" s="3"/>
    </row>
    <row r="1588" ht="12.75" customHeight="1">
      <c r="A1588" s="294"/>
      <c r="B1588" s="294"/>
      <c r="C1588" s="3"/>
      <c r="D1588" s="3"/>
      <c r="E1588" s="3"/>
      <c r="F1588" s="3"/>
      <c r="G1588" s="3"/>
      <c r="H1588" s="193"/>
      <c r="I1588" s="163"/>
      <c r="J1588" s="3"/>
      <c r="K1588" s="5"/>
      <c r="L1588" s="6"/>
      <c r="M1588" s="6"/>
      <c r="N1588" s="291"/>
      <c r="O1588" s="285"/>
      <c r="P1588" s="6"/>
      <c r="Q1588" s="6"/>
      <c r="R1588" s="6"/>
      <c r="S1588" s="6"/>
      <c r="T1588" s="6"/>
      <c r="U1588" s="6"/>
      <c r="V1588" s="6"/>
      <c r="W1588" s="6"/>
      <c r="X1588" s="6"/>
      <c r="Y1588" s="6"/>
      <c r="Z1588" s="38" t="str">
        <f t="array" ref="Z1588">IFERROR(xlookup(C:C,'Follow up.1'!A:A,'Follow up.1'!AF:AF),"-")</f>
        <v>-</v>
      </c>
      <c r="AA1588" s="6"/>
      <c r="AB1588" s="6"/>
      <c r="AC1588" s="6"/>
      <c r="AD1588" s="6"/>
      <c r="AE1588" s="6"/>
      <c r="AF1588" s="6"/>
      <c r="AG1588" s="6"/>
      <c r="AH1588" s="6"/>
      <c r="AI1588" s="6"/>
      <c r="AJ1588" s="6"/>
      <c r="AK1588" s="6"/>
      <c r="AL1588" s="6"/>
      <c r="AM1588" s="6"/>
      <c r="AN1588" s="39" t="str">
        <f t="array" ref="AN1588">IFNA(TEXT(XLOOKUP(C:C,'Follow up.2'!B:B,'Follow up.2'!AF:AF), "mm/yyyy"), "-")</f>
        <v>-</v>
      </c>
      <c r="AO1588" s="6"/>
      <c r="AP1588" s="3"/>
      <c r="AQ1588" s="3"/>
      <c r="AR1588" s="3"/>
      <c r="AS1588" s="3"/>
      <c r="AT1588" s="3"/>
      <c r="AU1588" s="3"/>
      <c r="AV1588" s="3"/>
      <c r="AW1588" s="3"/>
      <c r="AX1588" s="3"/>
      <c r="AY1588" s="3"/>
      <c r="AZ1588" s="3"/>
      <c r="BA1588" s="3"/>
      <c r="BB1588" s="3"/>
      <c r="BC1588" s="3"/>
      <c r="BD1588" s="3"/>
      <c r="BE1588" s="3"/>
      <c r="BF1588" s="3"/>
      <c r="BG1588" s="3"/>
      <c r="BH1588" s="3"/>
      <c r="BI1588" s="3"/>
    </row>
    <row r="1589" ht="12.75" customHeight="1">
      <c r="A1589" s="294"/>
      <c r="B1589" s="294"/>
      <c r="C1589" s="3"/>
      <c r="D1589" s="3"/>
      <c r="E1589" s="3"/>
      <c r="F1589" s="3"/>
      <c r="G1589" s="3"/>
      <c r="H1589" s="193"/>
      <c r="I1589" s="163"/>
      <c r="J1589" s="3"/>
      <c r="K1589" s="5"/>
      <c r="L1589" s="6"/>
      <c r="M1589" s="6"/>
      <c r="N1589" s="291"/>
      <c r="O1589" s="285"/>
      <c r="P1589" s="6"/>
      <c r="Q1589" s="6"/>
      <c r="R1589" s="6"/>
      <c r="S1589" s="6"/>
      <c r="T1589" s="6"/>
      <c r="U1589" s="6"/>
      <c r="V1589" s="6"/>
      <c r="W1589" s="6"/>
      <c r="X1589" s="6"/>
      <c r="Y1589" s="6"/>
      <c r="Z1589" s="38" t="str">
        <f t="array" ref="Z1589">IFERROR(xlookup(C:C,'Follow up.1'!A:A,'Follow up.1'!AF:AF),"-")</f>
        <v>-</v>
      </c>
      <c r="AA1589" s="6"/>
      <c r="AB1589" s="6"/>
      <c r="AC1589" s="6"/>
      <c r="AD1589" s="6"/>
      <c r="AE1589" s="6"/>
      <c r="AF1589" s="6"/>
      <c r="AG1589" s="6"/>
      <c r="AH1589" s="6"/>
      <c r="AI1589" s="6"/>
      <c r="AJ1589" s="6"/>
      <c r="AK1589" s="6"/>
      <c r="AL1589" s="6"/>
      <c r="AM1589" s="6"/>
      <c r="AN1589" s="39" t="str">
        <f t="array" ref="AN1589">IFNA(TEXT(XLOOKUP(C:C,'Follow up.2'!B:B,'Follow up.2'!AF:AF), "mm/yyyy"), "-")</f>
        <v>-</v>
      </c>
      <c r="AO1589" s="6"/>
      <c r="AP1589" s="3"/>
      <c r="AQ1589" s="3"/>
      <c r="AR1589" s="3"/>
      <c r="AS1589" s="3"/>
      <c r="AT1589" s="3"/>
      <c r="AU1589" s="3"/>
      <c r="AV1589" s="3"/>
      <c r="AW1589" s="3"/>
      <c r="AX1589" s="3"/>
      <c r="AY1589" s="3"/>
      <c r="AZ1589" s="3"/>
      <c r="BA1589" s="3"/>
      <c r="BB1589" s="3"/>
      <c r="BC1589" s="3"/>
      <c r="BD1589" s="3"/>
      <c r="BE1589" s="3"/>
      <c r="BF1589" s="3"/>
      <c r="BG1589" s="3"/>
      <c r="BH1589" s="3"/>
      <c r="BI1589" s="3"/>
    </row>
    <row r="1590" ht="12.75" customHeight="1">
      <c r="A1590" s="294"/>
      <c r="B1590" s="294"/>
      <c r="C1590" s="3"/>
      <c r="D1590" s="3"/>
      <c r="E1590" s="3"/>
      <c r="F1590" s="3"/>
      <c r="G1590" s="3"/>
      <c r="H1590" s="193"/>
      <c r="I1590" s="163"/>
      <c r="J1590" s="3"/>
      <c r="K1590" s="5"/>
      <c r="L1590" s="6"/>
      <c r="M1590" s="6"/>
      <c r="N1590" s="291"/>
      <c r="O1590" s="285"/>
      <c r="P1590" s="6"/>
      <c r="Q1590" s="6"/>
      <c r="R1590" s="6"/>
      <c r="S1590" s="6"/>
      <c r="T1590" s="6"/>
      <c r="U1590" s="6"/>
      <c r="V1590" s="6"/>
      <c r="W1590" s="6"/>
      <c r="X1590" s="6"/>
      <c r="Y1590" s="6"/>
      <c r="Z1590" s="38" t="str">
        <f t="array" ref="Z1590">IFERROR(xlookup(C:C,'Follow up.1'!A:A,'Follow up.1'!AF:AF),"-")</f>
        <v>-</v>
      </c>
      <c r="AA1590" s="6"/>
      <c r="AB1590" s="6"/>
      <c r="AC1590" s="6"/>
      <c r="AD1590" s="6"/>
      <c r="AE1590" s="6"/>
      <c r="AF1590" s="6"/>
      <c r="AG1590" s="6"/>
      <c r="AH1590" s="6"/>
      <c r="AI1590" s="6"/>
      <c r="AJ1590" s="6"/>
      <c r="AK1590" s="6"/>
      <c r="AL1590" s="6"/>
      <c r="AM1590" s="6"/>
      <c r="AN1590" s="39" t="str">
        <f t="array" ref="AN1590">IFNA(TEXT(XLOOKUP(C:C,'Follow up.2'!B:B,'Follow up.2'!AF:AF), "mm/yyyy"), "-")</f>
        <v>-</v>
      </c>
      <c r="AO1590" s="6"/>
      <c r="AP1590" s="3"/>
      <c r="AQ1590" s="3"/>
      <c r="AR1590" s="3"/>
      <c r="AS1590" s="3"/>
      <c r="AT1590" s="3"/>
      <c r="AU1590" s="3"/>
      <c r="AV1590" s="3"/>
      <c r="AW1590" s="3"/>
      <c r="AX1590" s="3"/>
      <c r="AY1590" s="3"/>
      <c r="AZ1590" s="3"/>
      <c r="BA1590" s="3"/>
      <c r="BB1590" s="3"/>
      <c r="BC1590" s="3"/>
      <c r="BD1590" s="3"/>
      <c r="BE1590" s="3"/>
      <c r="BF1590" s="3"/>
      <c r="BG1590" s="3"/>
      <c r="BH1590" s="3"/>
      <c r="BI1590" s="3"/>
    </row>
    <row r="1591" ht="12.75" customHeight="1">
      <c r="A1591" s="294"/>
      <c r="B1591" s="294"/>
      <c r="C1591" s="3"/>
      <c r="D1591" s="3"/>
      <c r="E1591" s="3"/>
      <c r="F1591" s="3"/>
      <c r="G1591" s="3"/>
      <c r="H1591" s="193"/>
      <c r="I1591" s="163"/>
      <c r="J1591" s="3"/>
      <c r="K1591" s="5"/>
      <c r="L1591" s="6"/>
      <c r="M1591" s="6"/>
      <c r="N1591" s="291"/>
      <c r="O1591" s="285"/>
      <c r="P1591" s="6"/>
      <c r="Q1591" s="6"/>
      <c r="R1591" s="6"/>
      <c r="S1591" s="6"/>
      <c r="T1591" s="6"/>
      <c r="U1591" s="6"/>
      <c r="V1591" s="6"/>
      <c r="W1591" s="6"/>
      <c r="X1591" s="6"/>
      <c r="Y1591" s="6"/>
      <c r="Z1591" s="38" t="str">
        <f t="array" ref="Z1591">IFERROR(xlookup(C:C,'Follow up.1'!A:A,'Follow up.1'!AF:AF),"-")</f>
        <v>-</v>
      </c>
      <c r="AA1591" s="6"/>
      <c r="AB1591" s="6"/>
      <c r="AC1591" s="6"/>
      <c r="AD1591" s="6"/>
      <c r="AE1591" s="6"/>
      <c r="AF1591" s="6"/>
      <c r="AG1591" s="6"/>
      <c r="AH1591" s="6"/>
      <c r="AI1591" s="6"/>
      <c r="AJ1591" s="6"/>
      <c r="AK1591" s="6"/>
      <c r="AL1591" s="6"/>
      <c r="AM1591" s="6"/>
      <c r="AN1591" s="39" t="str">
        <f t="array" ref="AN1591">IFNA(TEXT(XLOOKUP(C:C,'Follow up.2'!B:B,'Follow up.2'!AF:AF), "mm/yyyy"), "-")</f>
        <v>-</v>
      </c>
      <c r="AO1591" s="6"/>
      <c r="AP1591" s="3"/>
      <c r="AQ1591" s="3"/>
      <c r="AR1591" s="3"/>
      <c r="AS1591" s="3"/>
      <c r="AT1591" s="3"/>
      <c r="AU1591" s="3"/>
      <c r="AV1591" s="3"/>
      <c r="AW1591" s="3"/>
      <c r="AX1591" s="3"/>
      <c r="AY1591" s="3"/>
      <c r="AZ1591" s="3"/>
      <c r="BA1591" s="3"/>
      <c r="BB1591" s="3"/>
      <c r="BC1591" s="3"/>
      <c r="BD1591" s="3"/>
      <c r="BE1591" s="3"/>
      <c r="BF1591" s="3"/>
      <c r="BG1591" s="3"/>
      <c r="BH1591" s="3"/>
      <c r="BI1591" s="3"/>
    </row>
    <row r="1592" ht="12.75" customHeight="1">
      <c r="A1592" s="294"/>
      <c r="B1592" s="294"/>
      <c r="C1592" s="3"/>
      <c r="D1592" s="3"/>
      <c r="E1592" s="3"/>
      <c r="F1592" s="3"/>
      <c r="G1592" s="3"/>
      <c r="H1592" s="193"/>
      <c r="I1592" s="163"/>
      <c r="J1592" s="3"/>
      <c r="K1592" s="5"/>
      <c r="L1592" s="6"/>
      <c r="M1592" s="6"/>
      <c r="N1592" s="291"/>
      <c r="O1592" s="285"/>
      <c r="P1592" s="6"/>
      <c r="Q1592" s="6"/>
      <c r="R1592" s="6"/>
      <c r="S1592" s="6"/>
      <c r="T1592" s="6"/>
      <c r="U1592" s="6"/>
      <c r="V1592" s="6"/>
      <c r="W1592" s="6"/>
      <c r="X1592" s="6"/>
      <c r="Y1592" s="6"/>
      <c r="Z1592" s="38" t="str">
        <f t="array" ref="Z1592">IFERROR(xlookup(C:C,'Follow up.1'!A:A,'Follow up.1'!AF:AF),"-")</f>
        <v>-</v>
      </c>
      <c r="AA1592" s="6"/>
      <c r="AB1592" s="6"/>
      <c r="AC1592" s="6"/>
      <c r="AD1592" s="6"/>
      <c r="AE1592" s="6"/>
      <c r="AF1592" s="6"/>
      <c r="AG1592" s="6"/>
      <c r="AH1592" s="6"/>
      <c r="AI1592" s="6"/>
      <c r="AJ1592" s="6"/>
      <c r="AK1592" s="6"/>
      <c r="AL1592" s="6"/>
      <c r="AM1592" s="6"/>
      <c r="AN1592" s="39" t="str">
        <f t="array" ref="AN1592">IFNA(TEXT(XLOOKUP(C:C,'Follow up.2'!B:B,'Follow up.2'!AF:AF), "mm/yyyy"), "-")</f>
        <v>-</v>
      </c>
      <c r="AO1592" s="6"/>
      <c r="AP1592" s="3"/>
      <c r="AQ1592" s="3"/>
      <c r="AR1592" s="3"/>
      <c r="AS1592" s="3"/>
      <c r="AT1592" s="3"/>
      <c r="AU1592" s="3"/>
      <c r="AV1592" s="3"/>
      <c r="AW1592" s="3"/>
      <c r="AX1592" s="3"/>
      <c r="AY1592" s="3"/>
      <c r="AZ1592" s="3"/>
      <c r="BA1592" s="3"/>
      <c r="BB1592" s="3"/>
      <c r="BC1592" s="3"/>
      <c r="BD1592" s="3"/>
      <c r="BE1592" s="3"/>
      <c r="BF1592" s="3"/>
      <c r="BG1592" s="3"/>
      <c r="BH1592" s="3"/>
      <c r="BI1592" s="3"/>
    </row>
    <row r="1593" ht="12.75" customHeight="1">
      <c r="A1593" s="294"/>
      <c r="B1593" s="294"/>
      <c r="C1593" s="3"/>
      <c r="D1593" s="3"/>
      <c r="E1593" s="3"/>
      <c r="F1593" s="3"/>
      <c r="G1593" s="3"/>
      <c r="H1593" s="193"/>
      <c r="I1593" s="163"/>
      <c r="J1593" s="3"/>
      <c r="K1593" s="5"/>
      <c r="L1593" s="6"/>
      <c r="M1593" s="6"/>
      <c r="N1593" s="291"/>
      <c r="O1593" s="285"/>
      <c r="P1593" s="6"/>
      <c r="Q1593" s="6"/>
      <c r="R1593" s="6"/>
      <c r="S1593" s="6"/>
      <c r="T1593" s="6"/>
      <c r="U1593" s="6"/>
      <c r="V1593" s="6"/>
      <c r="W1593" s="6"/>
      <c r="X1593" s="6"/>
      <c r="Y1593" s="6"/>
      <c r="Z1593" s="38" t="str">
        <f t="array" ref="Z1593">IFERROR(xlookup(C:C,'Follow up.1'!A:A,'Follow up.1'!AF:AF),"-")</f>
        <v>-</v>
      </c>
      <c r="AA1593" s="6"/>
      <c r="AB1593" s="6"/>
      <c r="AC1593" s="6"/>
      <c r="AD1593" s="6"/>
      <c r="AE1593" s="6"/>
      <c r="AF1593" s="6"/>
      <c r="AG1593" s="6"/>
      <c r="AH1593" s="6"/>
      <c r="AI1593" s="6"/>
      <c r="AJ1593" s="6"/>
      <c r="AK1593" s="6"/>
      <c r="AL1593" s="6"/>
      <c r="AM1593" s="6"/>
      <c r="AN1593" s="39" t="str">
        <f t="array" ref="AN1593">IFNA(TEXT(XLOOKUP(C:C,'Follow up.2'!B:B,'Follow up.2'!AF:AF), "mm/yyyy"), "-")</f>
        <v>-</v>
      </c>
      <c r="AO1593" s="6"/>
      <c r="AP1593" s="3"/>
      <c r="AQ1593" s="3"/>
      <c r="AR1593" s="3"/>
      <c r="AS1593" s="3"/>
      <c r="AT1593" s="3"/>
      <c r="AU1593" s="3"/>
      <c r="AV1593" s="3"/>
      <c r="AW1593" s="3"/>
      <c r="AX1593" s="3"/>
      <c r="AY1593" s="3"/>
      <c r="AZ1593" s="3"/>
      <c r="BA1593" s="3"/>
      <c r="BB1593" s="3"/>
      <c r="BC1593" s="3"/>
      <c r="BD1593" s="3"/>
      <c r="BE1593" s="3"/>
      <c r="BF1593" s="3"/>
      <c r="BG1593" s="3"/>
      <c r="BH1593" s="3"/>
      <c r="BI1593" s="3"/>
    </row>
    <row r="1594" ht="12.75" customHeight="1">
      <c r="A1594" s="294"/>
      <c r="B1594" s="294"/>
      <c r="C1594" s="3"/>
      <c r="D1594" s="3"/>
      <c r="E1594" s="3"/>
      <c r="F1594" s="3"/>
      <c r="G1594" s="3"/>
      <c r="H1594" s="193"/>
      <c r="I1594" s="163"/>
      <c r="J1594" s="3"/>
      <c r="K1594" s="5"/>
      <c r="L1594" s="6"/>
      <c r="M1594" s="6"/>
      <c r="N1594" s="291"/>
      <c r="O1594" s="285"/>
      <c r="P1594" s="6"/>
      <c r="Q1594" s="6"/>
      <c r="R1594" s="6"/>
      <c r="S1594" s="6"/>
      <c r="T1594" s="6"/>
      <c r="U1594" s="6"/>
      <c r="V1594" s="6"/>
      <c r="W1594" s="6"/>
      <c r="X1594" s="6"/>
      <c r="Y1594" s="6"/>
      <c r="Z1594" s="38" t="str">
        <f t="array" ref="Z1594">IFERROR(xlookup(C:C,'Follow up.1'!A:A,'Follow up.1'!AF:AF),"-")</f>
        <v>-</v>
      </c>
      <c r="AA1594" s="6"/>
      <c r="AB1594" s="6"/>
      <c r="AC1594" s="6"/>
      <c r="AD1594" s="6"/>
      <c r="AE1594" s="6"/>
      <c r="AF1594" s="6"/>
      <c r="AG1594" s="6"/>
      <c r="AH1594" s="6"/>
      <c r="AI1594" s="6"/>
      <c r="AJ1594" s="6"/>
      <c r="AK1594" s="6"/>
      <c r="AL1594" s="6"/>
      <c r="AM1594" s="6"/>
      <c r="AN1594" s="39" t="str">
        <f t="array" ref="AN1594">IFNA(TEXT(XLOOKUP(C:C,'Follow up.2'!B:B,'Follow up.2'!AF:AF), "mm/yyyy"), "-")</f>
        <v>-</v>
      </c>
      <c r="AO1594" s="6"/>
      <c r="AP1594" s="3"/>
      <c r="AQ1594" s="3"/>
      <c r="AR1594" s="3"/>
      <c r="AS1594" s="3"/>
      <c r="AT1594" s="3"/>
      <c r="AU1594" s="3"/>
      <c r="AV1594" s="3"/>
      <c r="AW1594" s="3"/>
      <c r="AX1594" s="3"/>
      <c r="AY1594" s="3"/>
      <c r="AZ1594" s="3"/>
      <c r="BA1594" s="3"/>
      <c r="BB1594" s="3"/>
      <c r="BC1594" s="3"/>
      <c r="BD1594" s="3"/>
      <c r="BE1594" s="3"/>
      <c r="BF1594" s="3"/>
      <c r="BG1594" s="3"/>
      <c r="BH1594" s="3"/>
      <c r="BI1594" s="3"/>
    </row>
    <row r="1595" ht="12.75" customHeight="1">
      <c r="A1595" s="294"/>
      <c r="B1595" s="294"/>
      <c r="C1595" s="3"/>
      <c r="D1595" s="3"/>
      <c r="E1595" s="3"/>
      <c r="F1595" s="3"/>
      <c r="G1595" s="3"/>
      <c r="H1595" s="193"/>
      <c r="I1595" s="163"/>
      <c r="J1595" s="3"/>
      <c r="K1595" s="5"/>
      <c r="L1595" s="6"/>
      <c r="M1595" s="6"/>
      <c r="N1595" s="291"/>
      <c r="O1595" s="285"/>
      <c r="P1595" s="6"/>
      <c r="Q1595" s="6"/>
      <c r="R1595" s="6"/>
      <c r="S1595" s="6"/>
      <c r="T1595" s="6"/>
      <c r="U1595" s="6"/>
      <c r="V1595" s="6"/>
      <c r="W1595" s="6"/>
      <c r="X1595" s="6"/>
      <c r="Y1595" s="6"/>
      <c r="Z1595" s="38" t="str">
        <f t="array" ref="Z1595">IFERROR(xlookup(C:C,'Follow up.1'!A:A,'Follow up.1'!AF:AF),"-")</f>
        <v>-</v>
      </c>
      <c r="AA1595" s="6"/>
      <c r="AB1595" s="6"/>
      <c r="AC1595" s="6"/>
      <c r="AD1595" s="6"/>
      <c r="AE1595" s="6"/>
      <c r="AF1595" s="6"/>
      <c r="AG1595" s="6"/>
      <c r="AH1595" s="6"/>
      <c r="AI1595" s="6"/>
      <c r="AJ1595" s="6"/>
      <c r="AK1595" s="6"/>
      <c r="AL1595" s="6"/>
      <c r="AM1595" s="6"/>
      <c r="AN1595" s="39" t="str">
        <f t="array" ref="AN1595">IFNA(TEXT(XLOOKUP(C:C,'Follow up.2'!B:B,'Follow up.2'!AF:AF), "mm/yyyy"), "-")</f>
        <v>-</v>
      </c>
      <c r="AO1595" s="6"/>
      <c r="AP1595" s="3"/>
      <c r="AQ1595" s="3"/>
      <c r="AR1595" s="3"/>
      <c r="AS1595" s="3"/>
      <c r="AT1595" s="3"/>
      <c r="AU1595" s="3"/>
      <c r="AV1595" s="3"/>
      <c r="AW1595" s="3"/>
      <c r="AX1595" s="3"/>
      <c r="AY1595" s="3"/>
      <c r="AZ1595" s="3"/>
      <c r="BA1595" s="3"/>
      <c r="BB1595" s="3"/>
      <c r="BC1595" s="3"/>
      <c r="BD1595" s="3"/>
      <c r="BE1595" s="3"/>
      <c r="BF1595" s="3"/>
      <c r="BG1595" s="3"/>
      <c r="BH1595" s="3"/>
      <c r="BI1595" s="3"/>
    </row>
    <row r="1596" ht="12.75" customHeight="1">
      <c r="A1596" s="294"/>
      <c r="B1596" s="294"/>
      <c r="C1596" s="3"/>
      <c r="D1596" s="3"/>
      <c r="E1596" s="3"/>
      <c r="F1596" s="3"/>
      <c r="G1596" s="3"/>
      <c r="H1596" s="193"/>
      <c r="I1596" s="163"/>
      <c r="J1596" s="3"/>
      <c r="K1596" s="5"/>
      <c r="L1596" s="6"/>
      <c r="M1596" s="6"/>
      <c r="N1596" s="291"/>
      <c r="O1596" s="285"/>
      <c r="P1596" s="6"/>
      <c r="Q1596" s="6"/>
      <c r="R1596" s="6"/>
      <c r="S1596" s="6"/>
      <c r="T1596" s="6"/>
      <c r="U1596" s="6"/>
      <c r="V1596" s="6"/>
      <c r="W1596" s="6"/>
      <c r="X1596" s="6"/>
      <c r="Y1596" s="6"/>
      <c r="Z1596" s="38" t="str">
        <f t="array" ref="Z1596">IFERROR(xlookup(C:C,'Follow up.1'!A:A,'Follow up.1'!AF:AF),"-")</f>
        <v>-</v>
      </c>
      <c r="AA1596" s="6"/>
      <c r="AB1596" s="6"/>
      <c r="AC1596" s="6"/>
      <c r="AD1596" s="6"/>
      <c r="AE1596" s="6"/>
      <c r="AF1596" s="6"/>
      <c r="AG1596" s="6"/>
      <c r="AH1596" s="6"/>
      <c r="AI1596" s="6"/>
      <c r="AJ1596" s="6"/>
      <c r="AK1596" s="6"/>
      <c r="AL1596" s="6"/>
      <c r="AM1596" s="6"/>
      <c r="AN1596" s="39" t="str">
        <f t="array" ref="AN1596">IFNA(TEXT(XLOOKUP(C:C,'Follow up.2'!B:B,'Follow up.2'!AF:AF), "mm/yyyy"), "-")</f>
        <v>-</v>
      </c>
      <c r="AO1596" s="6"/>
      <c r="AP1596" s="3"/>
      <c r="AQ1596" s="3"/>
      <c r="AR1596" s="3"/>
      <c r="AS1596" s="3"/>
      <c r="AT1596" s="3"/>
      <c r="AU1596" s="3"/>
      <c r="AV1596" s="3"/>
      <c r="AW1596" s="3"/>
      <c r="AX1596" s="3"/>
      <c r="AY1596" s="3"/>
      <c r="AZ1596" s="3"/>
      <c r="BA1596" s="3"/>
      <c r="BB1596" s="3"/>
      <c r="BC1596" s="3"/>
      <c r="BD1596" s="3"/>
      <c r="BE1596" s="3"/>
      <c r="BF1596" s="3"/>
      <c r="BG1596" s="3"/>
      <c r="BH1596" s="3"/>
      <c r="BI1596" s="3"/>
    </row>
    <row r="1597" ht="12.75" customHeight="1">
      <c r="A1597" s="294"/>
      <c r="B1597" s="294"/>
      <c r="C1597" s="3"/>
      <c r="D1597" s="3"/>
      <c r="E1597" s="3"/>
      <c r="F1597" s="3"/>
      <c r="G1597" s="3"/>
      <c r="H1597" s="193"/>
      <c r="I1597" s="163"/>
      <c r="J1597" s="3"/>
      <c r="K1597" s="5"/>
      <c r="L1597" s="6"/>
      <c r="M1597" s="6"/>
      <c r="N1597" s="291"/>
      <c r="O1597" s="285"/>
      <c r="P1597" s="6"/>
      <c r="Q1597" s="6"/>
      <c r="R1597" s="6"/>
      <c r="S1597" s="6"/>
      <c r="T1597" s="6"/>
      <c r="U1597" s="6"/>
      <c r="V1597" s="6"/>
      <c r="W1597" s="6"/>
      <c r="X1597" s="6"/>
      <c r="Y1597" s="6"/>
      <c r="Z1597" s="38" t="str">
        <f t="array" ref="Z1597">IFERROR(xlookup(C:C,'Follow up.1'!A:A,'Follow up.1'!AF:AF),"-")</f>
        <v>-</v>
      </c>
      <c r="AA1597" s="6"/>
      <c r="AB1597" s="6"/>
      <c r="AC1597" s="6"/>
      <c r="AD1597" s="6"/>
      <c r="AE1597" s="6"/>
      <c r="AF1597" s="6"/>
      <c r="AG1597" s="6"/>
      <c r="AH1597" s="6"/>
      <c r="AI1597" s="6"/>
      <c r="AJ1597" s="6"/>
      <c r="AK1597" s="6"/>
      <c r="AL1597" s="6"/>
      <c r="AM1597" s="6"/>
      <c r="AN1597" s="39" t="str">
        <f t="array" ref="AN1597">IFNA(TEXT(XLOOKUP(C:C,'Follow up.2'!B:B,'Follow up.2'!AF:AF), "mm/yyyy"), "-")</f>
        <v>-</v>
      </c>
      <c r="AO1597" s="6"/>
      <c r="AP1597" s="3"/>
      <c r="AQ1597" s="3"/>
      <c r="AR1597" s="3"/>
      <c r="AS1597" s="3"/>
      <c r="AT1597" s="3"/>
      <c r="AU1597" s="3"/>
      <c r="AV1597" s="3"/>
      <c r="AW1597" s="3"/>
      <c r="AX1597" s="3"/>
      <c r="AY1597" s="3"/>
      <c r="AZ1597" s="3"/>
      <c r="BA1597" s="3"/>
      <c r="BB1597" s="3"/>
      <c r="BC1597" s="3"/>
      <c r="BD1597" s="3"/>
      <c r="BE1597" s="3"/>
      <c r="BF1597" s="3"/>
      <c r="BG1597" s="3"/>
      <c r="BH1597" s="3"/>
      <c r="BI1597" s="3"/>
    </row>
    <row r="1598" ht="12.75" customHeight="1">
      <c r="A1598" s="294"/>
      <c r="B1598" s="294"/>
      <c r="C1598" s="3"/>
      <c r="D1598" s="3"/>
      <c r="E1598" s="3"/>
      <c r="F1598" s="3"/>
      <c r="G1598" s="3"/>
      <c r="H1598" s="193"/>
      <c r="I1598" s="163"/>
      <c r="J1598" s="3"/>
      <c r="K1598" s="5"/>
      <c r="L1598" s="6"/>
      <c r="M1598" s="6"/>
      <c r="N1598" s="291"/>
      <c r="O1598" s="285"/>
      <c r="P1598" s="6"/>
      <c r="Q1598" s="6"/>
      <c r="R1598" s="6"/>
      <c r="S1598" s="6"/>
      <c r="T1598" s="6"/>
      <c r="U1598" s="6"/>
      <c r="V1598" s="6"/>
      <c r="W1598" s="6"/>
      <c r="X1598" s="6"/>
      <c r="Y1598" s="6"/>
      <c r="Z1598" s="38" t="str">
        <f t="array" ref="Z1598">IFERROR(xlookup(C:C,'Follow up.1'!A:A,'Follow up.1'!AF:AF),"-")</f>
        <v>-</v>
      </c>
      <c r="AA1598" s="6"/>
      <c r="AB1598" s="6"/>
      <c r="AC1598" s="6"/>
      <c r="AD1598" s="6"/>
      <c r="AE1598" s="6"/>
      <c r="AF1598" s="6"/>
      <c r="AG1598" s="6"/>
      <c r="AH1598" s="6"/>
      <c r="AI1598" s="6"/>
      <c r="AJ1598" s="6"/>
      <c r="AK1598" s="6"/>
      <c r="AL1598" s="6"/>
      <c r="AM1598" s="6"/>
      <c r="AN1598" s="39" t="str">
        <f t="array" ref="AN1598">IFNA(TEXT(XLOOKUP(C:C,'Follow up.2'!B:B,'Follow up.2'!AF:AF), "mm/yyyy"), "-")</f>
        <v>-</v>
      </c>
      <c r="AO1598" s="6"/>
      <c r="AP1598" s="3"/>
      <c r="AQ1598" s="3"/>
      <c r="AR1598" s="3"/>
      <c r="AS1598" s="3"/>
      <c r="AT1598" s="3"/>
      <c r="AU1598" s="3"/>
      <c r="AV1598" s="3"/>
      <c r="AW1598" s="3"/>
      <c r="AX1598" s="3"/>
      <c r="AY1598" s="3"/>
      <c r="AZ1598" s="3"/>
      <c r="BA1598" s="3"/>
      <c r="BB1598" s="3"/>
      <c r="BC1598" s="3"/>
      <c r="BD1598" s="3"/>
      <c r="BE1598" s="3"/>
      <c r="BF1598" s="3"/>
      <c r="BG1598" s="3"/>
      <c r="BH1598" s="3"/>
      <c r="BI1598" s="3"/>
    </row>
    <row r="1599" ht="12.75" customHeight="1">
      <c r="A1599" s="294"/>
      <c r="B1599" s="294"/>
      <c r="C1599" s="3"/>
      <c r="D1599" s="3"/>
      <c r="E1599" s="3"/>
      <c r="F1599" s="3"/>
      <c r="G1599" s="3"/>
      <c r="H1599" s="193"/>
      <c r="I1599" s="163"/>
      <c r="J1599" s="3"/>
      <c r="K1599" s="5"/>
      <c r="L1599" s="6"/>
      <c r="M1599" s="6"/>
      <c r="N1599" s="291"/>
      <c r="O1599" s="285"/>
      <c r="P1599" s="6"/>
      <c r="Q1599" s="6"/>
      <c r="R1599" s="6"/>
      <c r="S1599" s="6"/>
      <c r="T1599" s="6"/>
      <c r="U1599" s="6"/>
      <c r="V1599" s="6"/>
      <c r="W1599" s="6"/>
      <c r="X1599" s="6"/>
      <c r="Y1599" s="6"/>
      <c r="Z1599" s="38" t="str">
        <f t="array" ref="Z1599">IFERROR(xlookup(C:C,'Follow up.1'!A:A,'Follow up.1'!AF:AF),"-")</f>
        <v>-</v>
      </c>
      <c r="AA1599" s="6"/>
      <c r="AB1599" s="6"/>
      <c r="AC1599" s="6"/>
      <c r="AD1599" s="6"/>
      <c r="AE1599" s="6"/>
      <c r="AF1599" s="6"/>
      <c r="AG1599" s="6"/>
      <c r="AH1599" s="6"/>
      <c r="AI1599" s="6"/>
      <c r="AJ1599" s="6"/>
      <c r="AK1599" s="6"/>
      <c r="AL1599" s="6"/>
      <c r="AM1599" s="6"/>
      <c r="AN1599" s="39" t="str">
        <f t="array" ref="AN1599">IFNA(TEXT(XLOOKUP(C:C,'Follow up.2'!B:B,'Follow up.2'!AF:AF), "mm/yyyy"), "-")</f>
        <v>-</v>
      </c>
      <c r="AO1599" s="6"/>
      <c r="AP1599" s="3"/>
      <c r="AQ1599" s="3"/>
      <c r="AR1599" s="3"/>
      <c r="AS1599" s="3"/>
      <c r="AT1599" s="3"/>
      <c r="AU1599" s="3"/>
      <c r="AV1599" s="3"/>
      <c r="AW1599" s="3"/>
      <c r="AX1599" s="3"/>
      <c r="AY1599" s="3"/>
      <c r="AZ1599" s="3"/>
      <c r="BA1599" s="3"/>
      <c r="BB1599" s="3"/>
      <c r="BC1599" s="3"/>
      <c r="BD1599" s="3"/>
      <c r="BE1599" s="3"/>
      <c r="BF1599" s="3"/>
      <c r="BG1599" s="3"/>
      <c r="BH1599" s="3"/>
      <c r="BI1599" s="3"/>
    </row>
    <row r="1600" ht="12.75" customHeight="1">
      <c r="A1600" s="294"/>
      <c r="B1600" s="294"/>
      <c r="C1600" s="3"/>
      <c r="D1600" s="3"/>
      <c r="E1600" s="3"/>
      <c r="F1600" s="3"/>
      <c r="G1600" s="3"/>
      <c r="H1600" s="193"/>
      <c r="I1600" s="163"/>
      <c r="J1600" s="3"/>
      <c r="K1600" s="5"/>
      <c r="L1600" s="6"/>
      <c r="M1600" s="6"/>
      <c r="N1600" s="291"/>
      <c r="O1600" s="285"/>
      <c r="P1600" s="6"/>
      <c r="Q1600" s="6"/>
      <c r="R1600" s="6"/>
      <c r="S1600" s="6"/>
      <c r="T1600" s="6"/>
      <c r="U1600" s="6"/>
      <c r="V1600" s="6"/>
      <c r="W1600" s="6"/>
      <c r="X1600" s="6"/>
      <c r="Y1600" s="6"/>
      <c r="Z1600" s="38" t="str">
        <f t="array" ref="Z1600">IFERROR(xlookup(C:C,'Follow up.1'!A:A,'Follow up.1'!AF:AF),"-")</f>
        <v>-</v>
      </c>
      <c r="AA1600" s="6"/>
      <c r="AB1600" s="6"/>
      <c r="AC1600" s="6"/>
      <c r="AD1600" s="6"/>
      <c r="AE1600" s="6"/>
      <c r="AF1600" s="6"/>
      <c r="AG1600" s="6"/>
      <c r="AH1600" s="6"/>
      <c r="AI1600" s="6"/>
      <c r="AJ1600" s="6"/>
      <c r="AK1600" s="6"/>
      <c r="AL1600" s="6"/>
      <c r="AM1600" s="6"/>
      <c r="AN1600" s="39" t="str">
        <f t="array" ref="AN1600">IFNA(TEXT(XLOOKUP(C:C,'Follow up.2'!B:B,'Follow up.2'!AF:AF), "mm/yyyy"), "-")</f>
        <v>-</v>
      </c>
      <c r="AO1600" s="6"/>
      <c r="AP1600" s="3"/>
      <c r="AQ1600" s="3"/>
      <c r="AR1600" s="3"/>
      <c r="AS1600" s="3"/>
      <c r="AT1600" s="3"/>
      <c r="AU1600" s="3"/>
      <c r="AV1600" s="3"/>
      <c r="AW1600" s="3"/>
      <c r="AX1600" s="3"/>
      <c r="AY1600" s="3"/>
      <c r="AZ1600" s="3"/>
      <c r="BA1600" s="3"/>
      <c r="BB1600" s="3"/>
      <c r="BC1600" s="3"/>
      <c r="BD1600" s="3"/>
      <c r="BE1600" s="3"/>
      <c r="BF1600" s="3"/>
      <c r="BG1600" s="3"/>
      <c r="BH1600" s="3"/>
      <c r="BI1600" s="3"/>
    </row>
    <row r="1601" ht="12.75" customHeight="1">
      <c r="A1601" s="294"/>
      <c r="B1601" s="294"/>
      <c r="C1601" s="3"/>
      <c r="D1601" s="3"/>
      <c r="E1601" s="3"/>
      <c r="F1601" s="3"/>
      <c r="G1601" s="3"/>
      <c r="H1601" s="193"/>
      <c r="I1601" s="163"/>
      <c r="J1601" s="3"/>
      <c r="K1601" s="5"/>
      <c r="L1601" s="6"/>
      <c r="M1601" s="6"/>
      <c r="N1601" s="291"/>
      <c r="O1601" s="285"/>
      <c r="P1601" s="6"/>
      <c r="Q1601" s="6"/>
      <c r="R1601" s="6"/>
      <c r="S1601" s="6"/>
      <c r="T1601" s="6"/>
      <c r="U1601" s="6"/>
      <c r="V1601" s="6"/>
      <c r="W1601" s="6"/>
      <c r="X1601" s="6"/>
      <c r="Y1601" s="6"/>
      <c r="Z1601" s="38" t="str">
        <f t="array" ref="Z1601">IFERROR(xlookup(C:C,'Follow up.1'!A:A,'Follow up.1'!AF:AF),"-")</f>
        <v>-</v>
      </c>
      <c r="AA1601" s="6"/>
      <c r="AB1601" s="6"/>
      <c r="AC1601" s="6"/>
      <c r="AD1601" s="6"/>
      <c r="AE1601" s="6"/>
      <c r="AF1601" s="6"/>
      <c r="AG1601" s="6"/>
      <c r="AH1601" s="6"/>
      <c r="AI1601" s="6"/>
      <c r="AJ1601" s="6"/>
      <c r="AK1601" s="6"/>
      <c r="AL1601" s="6"/>
      <c r="AM1601" s="6"/>
      <c r="AN1601" s="39" t="str">
        <f t="array" ref="AN1601">IFNA(TEXT(XLOOKUP(C:C,'Follow up.2'!B:B,'Follow up.2'!AF:AF), "mm/yyyy"), "-")</f>
        <v>-</v>
      </c>
      <c r="AO1601" s="6"/>
      <c r="AP1601" s="3"/>
      <c r="AQ1601" s="3"/>
      <c r="AR1601" s="3"/>
      <c r="AS1601" s="3"/>
      <c r="AT1601" s="3"/>
      <c r="AU1601" s="3"/>
      <c r="AV1601" s="3"/>
      <c r="AW1601" s="3"/>
      <c r="AX1601" s="3"/>
      <c r="AY1601" s="3"/>
      <c r="AZ1601" s="3"/>
      <c r="BA1601" s="3"/>
      <c r="BB1601" s="3"/>
      <c r="BC1601" s="3"/>
      <c r="BD1601" s="3"/>
      <c r="BE1601" s="3"/>
      <c r="BF1601" s="3"/>
      <c r="BG1601" s="3"/>
      <c r="BH1601" s="3"/>
      <c r="BI1601" s="3"/>
    </row>
    <row r="1602" ht="12.75" customHeight="1">
      <c r="A1602" s="294"/>
      <c r="B1602" s="294"/>
      <c r="C1602" s="3"/>
      <c r="D1602" s="3"/>
      <c r="E1602" s="3"/>
      <c r="F1602" s="3"/>
      <c r="G1602" s="3"/>
      <c r="H1602" s="193"/>
      <c r="I1602" s="163"/>
      <c r="J1602" s="3"/>
      <c r="K1602" s="5"/>
      <c r="L1602" s="6"/>
      <c r="M1602" s="6"/>
      <c r="N1602" s="291"/>
      <c r="O1602" s="285"/>
      <c r="P1602" s="6"/>
      <c r="Q1602" s="6"/>
      <c r="R1602" s="6"/>
      <c r="S1602" s="6"/>
      <c r="T1602" s="6"/>
      <c r="U1602" s="6"/>
      <c r="V1602" s="6"/>
      <c r="W1602" s="6"/>
      <c r="X1602" s="6"/>
      <c r="Y1602" s="6"/>
      <c r="Z1602" s="38" t="str">
        <f t="array" ref="Z1602">IFERROR(xlookup(C:C,'Follow up.1'!A:A,'Follow up.1'!AF:AF),"-")</f>
        <v>-</v>
      </c>
      <c r="AA1602" s="6"/>
      <c r="AB1602" s="6"/>
      <c r="AC1602" s="6"/>
      <c r="AD1602" s="6"/>
      <c r="AE1602" s="6"/>
      <c r="AF1602" s="6"/>
      <c r="AG1602" s="6"/>
      <c r="AH1602" s="6"/>
      <c r="AI1602" s="6"/>
      <c r="AJ1602" s="6"/>
      <c r="AK1602" s="6"/>
      <c r="AL1602" s="6"/>
      <c r="AM1602" s="6"/>
      <c r="AN1602" s="39" t="str">
        <f t="array" ref="AN1602">IFNA(TEXT(XLOOKUP(C:C,'Follow up.2'!B:B,'Follow up.2'!AF:AF), "mm/yyyy"), "-")</f>
        <v>-</v>
      </c>
      <c r="AO1602" s="6"/>
      <c r="AP1602" s="3"/>
      <c r="AQ1602" s="3"/>
      <c r="AR1602" s="3"/>
      <c r="AS1602" s="3"/>
      <c r="AT1602" s="3"/>
      <c r="AU1602" s="3"/>
      <c r="AV1602" s="3"/>
      <c r="AW1602" s="3"/>
      <c r="AX1602" s="3"/>
      <c r="AY1602" s="3"/>
      <c r="AZ1602" s="3"/>
      <c r="BA1602" s="3"/>
      <c r="BB1602" s="3"/>
      <c r="BC1602" s="3"/>
      <c r="BD1602" s="3"/>
      <c r="BE1602" s="3"/>
      <c r="BF1602" s="3"/>
      <c r="BG1602" s="3"/>
      <c r="BH1602" s="3"/>
      <c r="BI1602" s="3"/>
    </row>
    <row r="1603" ht="12.75" customHeight="1">
      <c r="A1603" s="294"/>
      <c r="B1603" s="294"/>
      <c r="C1603" s="3"/>
      <c r="D1603" s="3"/>
      <c r="E1603" s="3"/>
      <c r="F1603" s="3"/>
      <c r="G1603" s="3"/>
      <c r="H1603" s="193"/>
      <c r="I1603" s="163"/>
      <c r="J1603" s="3"/>
      <c r="K1603" s="5"/>
      <c r="L1603" s="6"/>
      <c r="M1603" s="6"/>
      <c r="N1603" s="291"/>
      <c r="O1603" s="285"/>
      <c r="P1603" s="6"/>
      <c r="Q1603" s="6"/>
      <c r="R1603" s="6"/>
      <c r="S1603" s="6"/>
      <c r="T1603" s="6"/>
      <c r="U1603" s="6"/>
      <c r="V1603" s="6"/>
      <c r="W1603" s="6"/>
      <c r="X1603" s="6"/>
      <c r="Y1603" s="6"/>
      <c r="Z1603" s="38" t="str">
        <f t="array" ref="Z1603">IFERROR(xlookup(C:C,'Follow up.1'!A:A,'Follow up.1'!AF:AF),"-")</f>
        <v>-</v>
      </c>
      <c r="AA1603" s="6"/>
      <c r="AB1603" s="6"/>
      <c r="AC1603" s="6"/>
      <c r="AD1603" s="6"/>
      <c r="AE1603" s="6"/>
      <c r="AF1603" s="6"/>
      <c r="AG1603" s="6"/>
      <c r="AH1603" s="6"/>
      <c r="AI1603" s="6"/>
      <c r="AJ1603" s="6"/>
      <c r="AK1603" s="6"/>
      <c r="AL1603" s="6"/>
      <c r="AM1603" s="6"/>
      <c r="AN1603" s="39" t="str">
        <f t="array" ref="AN1603">IFNA(TEXT(XLOOKUP(C:C,'Follow up.2'!B:B,'Follow up.2'!AF:AF), "mm/yyyy"), "-")</f>
        <v>-</v>
      </c>
      <c r="AO1603" s="6"/>
      <c r="AP1603" s="3"/>
      <c r="AQ1603" s="3"/>
      <c r="AR1603" s="3"/>
      <c r="AS1603" s="3"/>
      <c r="AT1603" s="3"/>
      <c r="AU1603" s="3"/>
      <c r="AV1603" s="3"/>
      <c r="AW1603" s="3"/>
      <c r="AX1603" s="3"/>
      <c r="AY1603" s="3"/>
      <c r="AZ1603" s="3"/>
      <c r="BA1603" s="3"/>
      <c r="BB1603" s="3"/>
      <c r="BC1603" s="3"/>
      <c r="BD1603" s="3"/>
      <c r="BE1603" s="3"/>
      <c r="BF1603" s="3"/>
      <c r="BG1603" s="3"/>
      <c r="BH1603" s="3"/>
      <c r="BI1603" s="3"/>
    </row>
    <row r="1604" ht="12.75" customHeight="1">
      <c r="A1604" s="294"/>
      <c r="B1604" s="294"/>
      <c r="C1604" s="3"/>
      <c r="D1604" s="3"/>
      <c r="E1604" s="3"/>
      <c r="F1604" s="3"/>
      <c r="G1604" s="3"/>
      <c r="H1604" s="193"/>
      <c r="I1604" s="163"/>
      <c r="J1604" s="3"/>
      <c r="K1604" s="5"/>
      <c r="L1604" s="6"/>
      <c r="M1604" s="6"/>
      <c r="N1604" s="291"/>
      <c r="O1604" s="285"/>
      <c r="P1604" s="6"/>
      <c r="Q1604" s="6"/>
      <c r="R1604" s="6"/>
      <c r="S1604" s="6"/>
      <c r="T1604" s="6"/>
      <c r="U1604" s="6"/>
      <c r="V1604" s="6"/>
      <c r="W1604" s="6"/>
      <c r="X1604" s="6"/>
      <c r="Y1604" s="6"/>
      <c r="Z1604" s="38" t="str">
        <f t="array" ref="Z1604">IFERROR(xlookup(C:C,'Follow up.1'!A:A,'Follow up.1'!AF:AF),"-")</f>
        <v>-</v>
      </c>
      <c r="AA1604" s="6"/>
      <c r="AB1604" s="6"/>
      <c r="AC1604" s="6"/>
      <c r="AD1604" s="6"/>
      <c r="AE1604" s="6"/>
      <c r="AF1604" s="6"/>
      <c r="AG1604" s="6"/>
      <c r="AH1604" s="6"/>
      <c r="AI1604" s="6"/>
      <c r="AJ1604" s="6"/>
      <c r="AK1604" s="6"/>
      <c r="AL1604" s="6"/>
      <c r="AM1604" s="6"/>
      <c r="AN1604" s="39" t="str">
        <f t="array" ref="AN1604">IFNA(TEXT(XLOOKUP(C:C,'Follow up.2'!B:B,'Follow up.2'!AF:AF), "mm/yyyy"), "-")</f>
        <v>-</v>
      </c>
      <c r="AO1604" s="6"/>
      <c r="AP1604" s="3"/>
      <c r="AQ1604" s="3"/>
      <c r="AR1604" s="3"/>
      <c r="AS1604" s="3"/>
      <c r="AT1604" s="3"/>
      <c r="AU1604" s="3"/>
      <c r="AV1604" s="3"/>
      <c r="AW1604" s="3"/>
      <c r="AX1604" s="3"/>
      <c r="AY1604" s="3"/>
      <c r="AZ1604" s="3"/>
      <c r="BA1604" s="3"/>
      <c r="BB1604" s="3"/>
      <c r="BC1604" s="3"/>
      <c r="BD1604" s="3"/>
      <c r="BE1604" s="3"/>
      <c r="BF1604" s="3"/>
      <c r="BG1604" s="3"/>
      <c r="BH1604" s="3"/>
      <c r="BI1604" s="3"/>
    </row>
    <row r="1605" ht="12.75" customHeight="1">
      <c r="A1605" s="294"/>
      <c r="B1605" s="294"/>
      <c r="C1605" s="3"/>
      <c r="D1605" s="3"/>
      <c r="E1605" s="3"/>
      <c r="F1605" s="3"/>
      <c r="G1605" s="3"/>
      <c r="H1605" s="193"/>
      <c r="I1605" s="163"/>
      <c r="J1605" s="3"/>
      <c r="K1605" s="5"/>
      <c r="L1605" s="6"/>
      <c r="M1605" s="6"/>
      <c r="N1605" s="291"/>
      <c r="O1605" s="285"/>
      <c r="P1605" s="6"/>
      <c r="Q1605" s="6"/>
      <c r="R1605" s="6"/>
      <c r="S1605" s="6"/>
      <c r="T1605" s="6"/>
      <c r="U1605" s="6"/>
      <c r="V1605" s="6"/>
      <c r="W1605" s="6"/>
      <c r="X1605" s="6"/>
      <c r="Y1605" s="6"/>
      <c r="Z1605" s="38" t="str">
        <f t="array" ref="Z1605">IFERROR(xlookup(C:C,'Follow up.1'!A:A,'Follow up.1'!AF:AF),"-")</f>
        <v>-</v>
      </c>
      <c r="AA1605" s="6"/>
      <c r="AB1605" s="6"/>
      <c r="AC1605" s="6"/>
      <c r="AD1605" s="6"/>
      <c r="AE1605" s="6"/>
      <c r="AF1605" s="6"/>
      <c r="AG1605" s="6"/>
      <c r="AH1605" s="6"/>
      <c r="AI1605" s="6"/>
      <c r="AJ1605" s="6"/>
      <c r="AK1605" s="6"/>
      <c r="AL1605" s="6"/>
      <c r="AM1605" s="6"/>
      <c r="AN1605" s="39" t="str">
        <f t="array" ref="AN1605">IFNA(TEXT(XLOOKUP(C:C,'Follow up.2'!B:B,'Follow up.2'!AF:AF), "mm/yyyy"), "-")</f>
        <v>-</v>
      </c>
      <c r="AO1605" s="6"/>
      <c r="AP1605" s="3"/>
      <c r="AQ1605" s="3"/>
      <c r="AR1605" s="3"/>
      <c r="AS1605" s="3"/>
      <c r="AT1605" s="3"/>
      <c r="AU1605" s="3"/>
      <c r="AV1605" s="3"/>
      <c r="AW1605" s="3"/>
      <c r="AX1605" s="3"/>
      <c r="AY1605" s="3"/>
      <c r="AZ1605" s="3"/>
      <c r="BA1605" s="3"/>
      <c r="BB1605" s="3"/>
      <c r="BC1605" s="3"/>
      <c r="BD1605" s="3"/>
      <c r="BE1605" s="3"/>
      <c r="BF1605" s="3"/>
      <c r="BG1605" s="3"/>
      <c r="BH1605" s="3"/>
      <c r="BI1605" s="3"/>
    </row>
    <row r="1606" ht="12.75" customHeight="1">
      <c r="A1606" s="294"/>
      <c r="B1606" s="294"/>
      <c r="C1606" s="3"/>
      <c r="D1606" s="3"/>
      <c r="E1606" s="3"/>
      <c r="F1606" s="3"/>
      <c r="G1606" s="3"/>
      <c r="H1606" s="193"/>
      <c r="I1606" s="163"/>
      <c r="J1606" s="3"/>
      <c r="K1606" s="5"/>
      <c r="L1606" s="6"/>
      <c r="M1606" s="6"/>
      <c r="N1606" s="291"/>
      <c r="O1606" s="285"/>
      <c r="P1606" s="6"/>
      <c r="Q1606" s="6"/>
      <c r="R1606" s="6"/>
      <c r="S1606" s="6"/>
      <c r="T1606" s="6"/>
      <c r="U1606" s="6"/>
      <c r="V1606" s="6"/>
      <c r="W1606" s="6"/>
      <c r="X1606" s="6"/>
      <c r="Y1606" s="6"/>
      <c r="Z1606" s="38" t="str">
        <f t="array" ref="Z1606">IFERROR(xlookup(C:C,'Follow up.1'!A:A,'Follow up.1'!AF:AF),"-")</f>
        <v>-</v>
      </c>
      <c r="AA1606" s="6"/>
      <c r="AB1606" s="6"/>
      <c r="AC1606" s="6"/>
      <c r="AD1606" s="6"/>
      <c r="AE1606" s="6"/>
      <c r="AF1606" s="6"/>
      <c r="AG1606" s="6"/>
      <c r="AH1606" s="6"/>
      <c r="AI1606" s="6"/>
      <c r="AJ1606" s="6"/>
      <c r="AK1606" s="6"/>
      <c r="AL1606" s="6"/>
      <c r="AM1606" s="6"/>
      <c r="AN1606" s="39" t="str">
        <f t="array" ref="AN1606">IFNA(TEXT(XLOOKUP(C:C,'Follow up.2'!B:B,'Follow up.2'!AF:AF), "mm/yyyy"), "-")</f>
        <v>-</v>
      </c>
      <c r="AO1606" s="6"/>
      <c r="AP1606" s="3"/>
      <c r="AQ1606" s="3"/>
      <c r="AR1606" s="3"/>
      <c r="AS1606" s="3"/>
      <c r="AT1606" s="3"/>
      <c r="AU1606" s="3"/>
      <c r="AV1606" s="3"/>
      <c r="AW1606" s="3"/>
      <c r="AX1606" s="3"/>
      <c r="AY1606" s="3"/>
      <c r="AZ1606" s="3"/>
      <c r="BA1606" s="3"/>
      <c r="BB1606" s="3"/>
      <c r="BC1606" s="3"/>
      <c r="BD1606" s="3"/>
      <c r="BE1606" s="3"/>
      <c r="BF1606" s="3"/>
      <c r="BG1606" s="3"/>
      <c r="BH1606" s="3"/>
      <c r="BI1606" s="3"/>
    </row>
    <row r="1607" ht="12.75" customHeight="1">
      <c r="A1607" s="294"/>
      <c r="B1607" s="294"/>
      <c r="C1607" s="3"/>
      <c r="D1607" s="3"/>
      <c r="E1607" s="3"/>
      <c r="F1607" s="3"/>
      <c r="G1607" s="3"/>
      <c r="H1607" s="193"/>
      <c r="I1607" s="163"/>
      <c r="J1607" s="3"/>
      <c r="K1607" s="5"/>
      <c r="L1607" s="6"/>
      <c r="M1607" s="6"/>
      <c r="N1607" s="291"/>
      <c r="O1607" s="285"/>
      <c r="P1607" s="6"/>
      <c r="Q1607" s="6"/>
      <c r="R1607" s="6"/>
      <c r="S1607" s="6"/>
      <c r="T1607" s="6"/>
      <c r="U1607" s="6"/>
      <c r="V1607" s="6"/>
      <c r="W1607" s="6"/>
      <c r="X1607" s="6"/>
      <c r="Y1607" s="6"/>
      <c r="Z1607" s="38" t="str">
        <f t="array" ref="Z1607">IFERROR(xlookup(C:C,'Follow up.1'!A:A,'Follow up.1'!AF:AF),"-")</f>
        <v>-</v>
      </c>
      <c r="AA1607" s="6"/>
      <c r="AB1607" s="6"/>
      <c r="AC1607" s="6"/>
      <c r="AD1607" s="6"/>
      <c r="AE1607" s="6"/>
      <c r="AF1607" s="6"/>
      <c r="AG1607" s="6"/>
      <c r="AH1607" s="6"/>
      <c r="AI1607" s="6"/>
      <c r="AJ1607" s="6"/>
      <c r="AK1607" s="6"/>
      <c r="AL1607" s="6"/>
      <c r="AM1607" s="6"/>
      <c r="AN1607" s="39" t="str">
        <f t="array" ref="AN1607">IFNA(TEXT(XLOOKUP(C:C,'Follow up.2'!B:B,'Follow up.2'!AF:AF), "mm/yyyy"), "-")</f>
        <v>-</v>
      </c>
      <c r="AO1607" s="6"/>
      <c r="AP1607" s="3"/>
      <c r="AQ1607" s="3"/>
      <c r="AR1607" s="3"/>
      <c r="AS1607" s="3"/>
      <c r="AT1607" s="3"/>
      <c r="AU1607" s="3"/>
      <c r="AV1607" s="3"/>
      <c r="AW1607" s="3"/>
      <c r="AX1607" s="3"/>
      <c r="AY1607" s="3"/>
      <c r="AZ1607" s="3"/>
      <c r="BA1607" s="3"/>
      <c r="BB1607" s="3"/>
      <c r="BC1607" s="3"/>
      <c r="BD1607" s="3"/>
      <c r="BE1607" s="3"/>
      <c r="BF1607" s="3"/>
      <c r="BG1607" s="3"/>
      <c r="BH1607" s="3"/>
      <c r="BI1607" s="3"/>
    </row>
    <row r="1608" ht="12.75" customHeight="1">
      <c r="A1608" s="294"/>
      <c r="B1608" s="294"/>
      <c r="C1608" s="3"/>
      <c r="D1608" s="3"/>
      <c r="E1608" s="3"/>
      <c r="F1608" s="3"/>
      <c r="G1608" s="3"/>
      <c r="H1608" s="193"/>
      <c r="I1608" s="163"/>
      <c r="J1608" s="3"/>
      <c r="K1608" s="5"/>
      <c r="L1608" s="6"/>
      <c r="M1608" s="6"/>
      <c r="N1608" s="291"/>
      <c r="O1608" s="285"/>
      <c r="P1608" s="6"/>
      <c r="Q1608" s="6"/>
      <c r="R1608" s="6"/>
      <c r="S1608" s="6"/>
      <c r="T1608" s="6"/>
      <c r="U1608" s="6"/>
      <c r="V1608" s="6"/>
      <c r="W1608" s="6"/>
      <c r="X1608" s="6"/>
      <c r="Y1608" s="6"/>
      <c r="Z1608" s="38" t="str">
        <f t="array" ref="Z1608">IFERROR(xlookup(C:C,'Follow up.1'!A:A,'Follow up.1'!AF:AF),"-")</f>
        <v>-</v>
      </c>
      <c r="AA1608" s="6"/>
      <c r="AB1608" s="6"/>
      <c r="AC1608" s="6"/>
      <c r="AD1608" s="6"/>
      <c r="AE1608" s="6"/>
      <c r="AF1608" s="6"/>
      <c r="AG1608" s="6"/>
      <c r="AH1608" s="6"/>
      <c r="AI1608" s="6"/>
      <c r="AJ1608" s="6"/>
      <c r="AK1608" s="6"/>
      <c r="AL1608" s="6"/>
      <c r="AM1608" s="6"/>
      <c r="AN1608" s="39" t="str">
        <f t="array" ref="AN1608">IFNA(TEXT(XLOOKUP(C:C,'Follow up.2'!B:B,'Follow up.2'!AF:AF), "mm/yyyy"), "-")</f>
        <v>-</v>
      </c>
      <c r="AO1608" s="6"/>
      <c r="AP1608" s="3"/>
      <c r="AQ1608" s="3"/>
      <c r="AR1608" s="3"/>
      <c r="AS1608" s="3"/>
      <c r="AT1608" s="3"/>
      <c r="AU1608" s="3"/>
      <c r="AV1608" s="3"/>
      <c r="AW1608" s="3"/>
      <c r="AX1608" s="3"/>
      <c r="AY1608" s="3"/>
      <c r="AZ1608" s="3"/>
      <c r="BA1608" s="3"/>
      <c r="BB1608" s="3"/>
      <c r="BC1608" s="3"/>
      <c r="BD1608" s="3"/>
      <c r="BE1608" s="3"/>
      <c r="BF1608" s="3"/>
      <c r="BG1608" s="3"/>
      <c r="BH1608" s="3"/>
      <c r="BI1608" s="3"/>
    </row>
    <row r="1609" ht="12.75" customHeight="1">
      <c r="A1609" s="294"/>
      <c r="B1609" s="294"/>
      <c r="C1609" s="3"/>
      <c r="D1609" s="3"/>
      <c r="E1609" s="3"/>
      <c r="F1609" s="3"/>
      <c r="G1609" s="3"/>
      <c r="H1609" s="193"/>
      <c r="I1609" s="163"/>
      <c r="J1609" s="3"/>
      <c r="K1609" s="5"/>
      <c r="L1609" s="6"/>
      <c r="M1609" s="6"/>
      <c r="N1609" s="291"/>
      <c r="O1609" s="285"/>
      <c r="P1609" s="6"/>
      <c r="Q1609" s="6"/>
      <c r="R1609" s="6"/>
      <c r="S1609" s="6"/>
      <c r="T1609" s="6"/>
      <c r="U1609" s="6"/>
      <c r="V1609" s="6"/>
      <c r="W1609" s="6"/>
      <c r="X1609" s="6"/>
      <c r="Y1609" s="6"/>
      <c r="Z1609" s="38" t="str">
        <f t="array" ref="Z1609">IFERROR(xlookup(C:C,'Follow up.1'!A:A,'Follow up.1'!AF:AF),"-")</f>
        <v>-</v>
      </c>
      <c r="AA1609" s="6"/>
      <c r="AB1609" s="6"/>
      <c r="AC1609" s="6"/>
      <c r="AD1609" s="6"/>
      <c r="AE1609" s="6"/>
      <c r="AF1609" s="6"/>
      <c r="AG1609" s="6"/>
      <c r="AH1609" s="6"/>
      <c r="AI1609" s="6"/>
      <c r="AJ1609" s="6"/>
      <c r="AK1609" s="6"/>
      <c r="AL1609" s="6"/>
      <c r="AM1609" s="6"/>
      <c r="AN1609" s="39" t="str">
        <f t="array" ref="AN1609">IFNA(TEXT(XLOOKUP(C:C,'Follow up.2'!B:B,'Follow up.2'!AF:AF), "mm/yyyy"), "-")</f>
        <v>-</v>
      </c>
      <c r="AO1609" s="6"/>
      <c r="AP1609" s="3"/>
      <c r="AQ1609" s="3"/>
      <c r="AR1609" s="3"/>
      <c r="AS1609" s="3"/>
      <c r="AT1609" s="3"/>
      <c r="AU1609" s="3"/>
      <c r="AV1609" s="3"/>
      <c r="AW1609" s="3"/>
      <c r="AX1609" s="3"/>
      <c r="AY1609" s="3"/>
      <c r="AZ1609" s="3"/>
      <c r="BA1609" s="3"/>
      <c r="BB1609" s="3"/>
      <c r="BC1609" s="3"/>
      <c r="BD1609" s="3"/>
      <c r="BE1609" s="3"/>
      <c r="BF1609" s="3"/>
      <c r="BG1609" s="3"/>
      <c r="BH1609" s="3"/>
      <c r="BI1609" s="3"/>
    </row>
    <row r="1610" ht="12.75" customHeight="1">
      <c r="A1610" s="294"/>
      <c r="B1610" s="294"/>
      <c r="C1610" s="3"/>
      <c r="D1610" s="3"/>
      <c r="E1610" s="3"/>
      <c r="F1610" s="3"/>
      <c r="G1610" s="3"/>
      <c r="H1610" s="193"/>
      <c r="I1610" s="163"/>
      <c r="J1610" s="3"/>
      <c r="K1610" s="5"/>
      <c r="L1610" s="6"/>
      <c r="M1610" s="6"/>
      <c r="N1610" s="291"/>
      <c r="O1610" s="285"/>
      <c r="P1610" s="6"/>
      <c r="Q1610" s="6"/>
      <c r="R1610" s="6"/>
      <c r="S1610" s="6"/>
      <c r="T1610" s="6"/>
      <c r="U1610" s="6"/>
      <c r="V1610" s="6"/>
      <c r="W1610" s="6"/>
      <c r="X1610" s="6"/>
      <c r="Y1610" s="6"/>
      <c r="Z1610" s="38" t="str">
        <f t="array" ref="Z1610">IFERROR(xlookup(C:C,'Follow up.1'!A:A,'Follow up.1'!AF:AF),"-")</f>
        <v>-</v>
      </c>
      <c r="AA1610" s="6"/>
      <c r="AB1610" s="6"/>
      <c r="AC1610" s="6"/>
      <c r="AD1610" s="6"/>
      <c r="AE1610" s="6"/>
      <c r="AF1610" s="6"/>
      <c r="AG1610" s="6"/>
      <c r="AH1610" s="6"/>
      <c r="AI1610" s="6"/>
      <c r="AJ1610" s="6"/>
      <c r="AK1610" s="6"/>
      <c r="AL1610" s="6"/>
      <c r="AM1610" s="6"/>
      <c r="AN1610" s="39" t="str">
        <f t="array" ref="AN1610">IFNA(TEXT(XLOOKUP(C:C,'Follow up.2'!B:B,'Follow up.2'!AF:AF), "mm/yyyy"), "-")</f>
        <v>-</v>
      </c>
      <c r="AO1610" s="6"/>
      <c r="AP1610" s="3"/>
      <c r="AQ1610" s="3"/>
      <c r="AR1610" s="3"/>
      <c r="AS1610" s="3"/>
      <c r="AT1610" s="3"/>
      <c r="AU1610" s="3"/>
      <c r="AV1610" s="3"/>
      <c r="AW1610" s="3"/>
      <c r="AX1610" s="3"/>
      <c r="AY1610" s="3"/>
      <c r="AZ1610" s="3"/>
      <c r="BA1610" s="3"/>
      <c r="BB1610" s="3"/>
      <c r="BC1610" s="3"/>
      <c r="BD1610" s="3"/>
      <c r="BE1610" s="3"/>
      <c r="BF1610" s="3"/>
      <c r="BG1610" s="3"/>
      <c r="BH1610" s="3"/>
      <c r="BI1610" s="3"/>
    </row>
    <row r="1611" ht="12.75" customHeight="1">
      <c r="A1611" s="294"/>
      <c r="B1611" s="294"/>
      <c r="C1611" s="3"/>
      <c r="D1611" s="3"/>
      <c r="E1611" s="3"/>
      <c r="F1611" s="3"/>
      <c r="G1611" s="3"/>
      <c r="H1611" s="193"/>
      <c r="I1611" s="163"/>
      <c r="J1611" s="3"/>
      <c r="K1611" s="5"/>
      <c r="L1611" s="6"/>
      <c r="M1611" s="6"/>
      <c r="N1611" s="291"/>
      <c r="O1611" s="285"/>
      <c r="P1611" s="6"/>
      <c r="Q1611" s="6"/>
      <c r="R1611" s="6"/>
      <c r="S1611" s="6"/>
      <c r="T1611" s="6"/>
      <c r="U1611" s="6"/>
      <c r="V1611" s="6"/>
      <c r="W1611" s="6"/>
      <c r="X1611" s="6"/>
      <c r="Y1611" s="6"/>
      <c r="Z1611" s="38" t="str">
        <f t="array" ref="Z1611">IFERROR(xlookup(C:C,'Follow up.1'!A:A,'Follow up.1'!AF:AF),"-")</f>
        <v>-</v>
      </c>
      <c r="AA1611" s="6"/>
      <c r="AB1611" s="6"/>
      <c r="AC1611" s="6"/>
      <c r="AD1611" s="6"/>
      <c r="AE1611" s="6"/>
      <c r="AF1611" s="6"/>
      <c r="AG1611" s="6"/>
      <c r="AH1611" s="6"/>
      <c r="AI1611" s="6"/>
      <c r="AJ1611" s="6"/>
      <c r="AK1611" s="6"/>
      <c r="AL1611" s="6"/>
      <c r="AM1611" s="6"/>
      <c r="AN1611" s="39" t="str">
        <f t="array" ref="AN1611">IFNA(TEXT(XLOOKUP(C:C,'Follow up.2'!B:B,'Follow up.2'!AF:AF), "mm/yyyy"), "-")</f>
        <v>-</v>
      </c>
      <c r="AO1611" s="6"/>
      <c r="AP1611" s="3"/>
      <c r="AQ1611" s="3"/>
      <c r="AR1611" s="3"/>
      <c r="AS1611" s="3"/>
      <c r="AT1611" s="3"/>
      <c r="AU1611" s="3"/>
      <c r="AV1611" s="3"/>
      <c r="AW1611" s="3"/>
      <c r="AX1611" s="3"/>
      <c r="AY1611" s="3"/>
      <c r="AZ1611" s="3"/>
      <c r="BA1611" s="3"/>
      <c r="BB1611" s="3"/>
      <c r="BC1611" s="3"/>
      <c r="BD1611" s="3"/>
      <c r="BE1611" s="3"/>
      <c r="BF1611" s="3"/>
      <c r="BG1611" s="3"/>
      <c r="BH1611" s="3"/>
      <c r="BI1611" s="3"/>
    </row>
    <row r="1612" ht="12.75" customHeight="1">
      <c r="A1612" s="294"/>
      <c r="B1612" s="294"/>
      <c r="C1612" s="3"/>
      <c r="D1612" s="3"/>
      <c r="E1612" s="3"/>
      <c r="F1612" s="3"/>
      <c r="G1612" s="3"/>
      <c r="H1612" s="193"/>
      <c r="I1612" s="163"/>
      <c r="J1612" s="3"/>
      <c r="K1612" s="5"/>
      <c r="L1612" s="6"/>
      <c r="M1612" s="6"/>
      <c r="N1612" s="291"/>
      <c r="O1612" s="285"/>
      <c r="P1612" s="6"/>
      <c r="Q1612" s="6"/>
      <c r="R1612" s="6"/>
      <c r="S1612" s="6"/>
      <c r="T1612" s="6"/>
      <c r="U1612" s="6"/>
      <c r="V1612" s="6"/>
      <c r="W1612" s="6"/>
      <c r="X1612" s="6"/>
      <c r="Y1612" s="6"/>
      <c r="Z1612" s="38" t="str">
        <f t="array" ref="Z1612">IFERROR(xlookup(C:C,'Follow up.1'!A:A,'Follow up.1'!AF:AF),"-")</f>
        <v>-</v>
      </c>
      <c r="AA1612" s="6"/>
      <c r="AB1612" s="6"/>
      <c r="AC1612" s="6"/>
      <c r="AD1612" s="6"/>
      <c r="AE1612" s="6"/>
      <c r="AF1612" s="6"/>
      <c r="AG1612" s="6"/>
      <c r="AH1612" s="6"/>
      <c r="AI1612" s="6"/>
      <c r="AJ1612" s="6"/>
      <c r="AK1612" s="6"/>
      <c r="AL1612" s="6"/>
      <c r="AM1612" s="6"/>
      <c r="AN1612" s="39" t="str">
        <f t="array" ref="AN1612">IFNA(TEXT(XLOOKUP(C:C,'Follow up.2'!B:B,'Follow up.2'!AF:AF), "mm/yyyy"), "-")</f>
        <v>-</v>
      </c>
      <c r="AO1612" s="6"/>
      <c r="AP1612" s="3"/>
      <c r="AQ1612" s="3"/>
      <c r="AR1612" s="3"/>
      <c r="AS1612" s="3"/>
      <c r="AT1612" s="3"/>
      <c r="AU1612" s="3"/>
      <c r="AV1612" s="3"/>
      <c r="AW1612" s="3"/>
      <c r="AX1612" s="3"/>
      <c r="AY1612" s="3"/>
      <c r="AZ1612" s="3"/>
      <c r="BA1612" s="3"/>
      <c r="BB1612" s="3"/>
      <c r="BC1612" s="3"/>
      <c r="BD1612" s="3"/>
      <c r="BE1612" s="3"/>
      <c r="BF1612" s="3"/>
      <c r="BG1612" s="3"/>
      <c r="BH1612" s="3"/>
      <c r="BI1612" s="3"/>
    </row>
    <row r="1613" ht="12.75" customHeight="1">
      <c r="A1613" s="294"/>
      <c r="B1613" s="294"/>
      <c r="C1613" s="3"/>
      <c r="D1613" s="3"/>
      <c r="E1613" s="3"/>
      <c r="F1613" s="3"/>
      <c r="G1613" s="3"/>
      <c r="H1613" s="193"/>
      <c r="I1613" s="163"/>
      <c r="J1613" s="3"/>
      <c r="K1613" s="5"/>
      <c r="L1613" s="6"/>
      <c r="M1613" s="6"/>
      <c r="N1613" s="291"/>
      <c r="O1613" s="285"/>
      <c r="P1613" s="6"/>
      <c r="Q1613" s="6"/>
      <c r="R1613" s="6"/>
      <c r="S1613" s="6"/>
      <c r="T1613" s="6"/>
      <c r="U1613" s="6"/>
      <c r="V1613" s="6"/>
      <c r="W1613" s="6"/>
      <c r="X1613" s="6"/>
      <c r="Y1613" s="6"/>
      <c r="Z1613" s="38" t="str">
        <f t="array" ref="Z1613">IFERROR(xlookup(C:C,'Follow up.1'!A:A,'Follow up.1'!AF:AF),"-")</f>
        <v>-</v>
      </c>
      <c r="AA1613" s="6"/>
      <c r="AB1613" s="6"/>
      <c r="AC1613" s="6"/>
      <c r="AD1613" s="6"/>
      <c r="AE1613" s="6"/>
      <c r="AF1613" s="6"/>
      <c r="AG1613" s="6"/>
      <c r="AH1613" s="6"/>
      <c r="AI1613" s="6"/>
      <c r="AJ1613" s="6"/>
      <c r="AK1613" s="6"/>
      <c r="AL1613" s="6"/>
      <c r="AM1613" s="6"/>
      <c r="AN1613" s="39" t="str">
        <f t="array" ref="AN1613">IFNA(TEXT(XLOOKUP(C:C,'Follow up.2'!B:B,'Follow up.2'!AF:AF), "mm/yyyy"), "-")</f>
        <v>-</v>
      </c>
      <c r="AO1613" s="6"/>
      <c r="AP1613" s="3"/>
      <c r="AQ1613" s="3"/>
      <c r="AR1613" s="3"/>
      <c r="AS1613" s="3"/>
      <c r="AT1613" s="3"/>
      <c r="AU1613" s="3"/>
      <c r="AV1613" s="3"/>
      <c r="AW1613" s="3"/>
      <c r="AX1613" s="3"/>
      <c r="AY1613" s="3"/>
      <c r="AZ1613" s="3"/>
      <c r="BA1613" s="3"/>
      <c r="BB1613" s="3"/>
      <c r="BC1613" s="3"/>
      <c r="BD1613" s="3"/>
      <c r="BE1613" s="3"/>
      <c r="BF1613" s="3"/>
      <c r="BG1613" s="3"/>
      <c r="BH1613" s="3"/>
      <c r="BI1613" s="3"/>
    </row>
    <row r="1614" ht="12.75" customHeight="1">
      <c r="A1614" s="294"/>
      <c r="B1614" s="294"/>
      <c r="C1614" s="3"/>
      <c r="D1614" s="3"/>
      <c r="E1614" s="3"/>
      <c r="F1614" s="3"/>
      <c r="G1614" s="3"/>
      <c r="H1614" s="193"/>
      <c r="I1614" s="163"/>
      <c r="J1614" s="3"/>
      <c r="K1614" s="5"/>
      <c r="L1614" s="6"/>
      <c r="M1614" s="6"/>
      <c r="N1614" s="291"/>
      <c r="O1614" s="285"/>
      <c r="P1614" s="6"/>
      <c r="Q1614" s="6"/>
      <c r="R1614" s="6"/>
      <c r="S1614" s="6"/>
      <c r="T1614" s="6"/>
      <c r="U1614" s="6"/>
      <c r="V1614" s="6"/>
      <c r="W1614" s="6"/>
      <c r="X1614" s="6"/>
      <c r="Y1614" s="6"/>
      <c r="Z1614" s="38" t="str">
        <f t="array" ref="Z1614">IFERROR(xlookup(C:C,'Follow up.1'!A:A,'Follow up.1'!AF:AF),"-")</f>
        <v>-</v>
      </c>
      <c r="AA1614" s="6"/>
      <c r="AB1614" s="6"/>
      <c r="AC1614" s="6"/>
      <c r="AD1614" s="6"/>
      <c r="AE1614" s="6"/>
      <c r="AF1614" s="6"/>
      <c r="AG1614" s="6"/>
      <c r="AH1614" s="6"/>
      <c r="AI1614" s="6"/>
      <c r="AJ1614" s="6"/>
      <c r="AK1614" s="6"/>
      <c r="AL1614" s="6"/>
      <c r="AM1614" s="6"/>
      <c r="AN1614" s="39" t="str">
        <f t="array" ref="AN1614">IFNA(TEXT(XLOOKUP(C:C,'Follow up.2'!B:B,'Follow up.2'!AF:AF), "mm/yyyy"), "-")</f>
        <v>-</v>
      </c>
      <c r="AO1614" s="6"/>
      <c r="AP1614" s="3"/>
      <c r="AQ1614" s="3"/>
      <c r="AR1614" s="3"/>
      <c r="AS1614" s="3"/>
      <c r="AT1614" s="3"/>
      <c r="AU1614" s="3"/>
      <c r="AV1614" s="3"/>
      <c r="AW1614" s="3"/>
      <c r="AX1614" s="3"/>
      <c r="AY1614" s="3"/>
      <c r="AZ1614" s="3"/>
      <c r="BA1614" s="3"/>
      <c r="BB1614" s="3"/>
      <c r="BC1614" s="3"/>
      <c r="BD1614" s="3"/>
      <c r="BE1614" s="3"/>
      <c r="BF1614" s="3"/>
      <c r="BG1614" s="3"/>
      <c r="BH1614" s="3"/>
      <c r="BI1614" s="3"/>
    </row>
    <row r="1615" ht="12.75" customHeight="1">
      <c r="A1615" s="294"/>
      <c r="B1615" s="294"/>
      <c r="C1615" s="3"/>
      <c r="D1615" s="3"/>
      <c r="E1615" s="3"/>
      <c r="F1615" s="3"/>
      <c r="G1615" s="3"/>
      <c r="H1615" s="193"/>
      <c r="I1615" s="163"/>
      <c r="J1615" s="3"/>
      <c r="K1615" s="5"/>
      <c r="L1615" s="6"/>
      <c r="M1615" s="6"/>
      <c r="N1615" s="291"/>
      <c r="O1615" s="285"/>
      <c r="P1615" s="6"/>
      <c r="Q1615" s="6"/>
      <c r="R1615" s="6"/>
      <c r="S1615" s="6"/>
      <c r="T1615" s="6"/>
      <c r="U1615" s="6"/>
      <c r="V1615" s="6"/>
      <c r="W1615" s="6"/>
      <c r="X1615" s="6"/>
      <c r="Y1615" s="6"/>
      <c r="Z1615" s="38" t="str">
        <f t="array" ref="Z1615">IFERROR(xlookup(C:C,'Follow up.1'!A:A,'Follow up.1'!AF:AF),"-")</f>
        <v>-</v>
      </c>
      <c r="AA1615" s="6"/>
      <c r="AB1615" s="6"/>
      <c r="AC1615" s="6"/>
      <c r="AD1615" s="6"/>
      <c r="AE1615" s="6"/>
      <c r="AF1615" s="6"/>
      <c r="AG1615" s="6"/>
      <c r="AH1615" s="6"/>
      <c r="AI1615" s="6"/>
      <c r="AJ1615" s="6"/>
      <c r="AK1615" s="6"/>
      <c r="AL1615" s="6"/>
      <c r="AM1615" s="6"/>
      <c r="AN1615" s="39" t="str">
        <f t="array" ref="AN1615">IFNA(TEXT(XLOOKUP(C:C,'Follow up.2'!B:B,'Follow up.2'!AF:AF), "mm/yyyy"), "-")</f>
        <v>-</v>
      </c>
      <c r="AO1615" s="6"/>
      <c r="AP1615" s="3"/>
      <c r="AQ1615" s="3"/>
      <c r="AR1615" s="3"/>
      <c r="AS1615" s="3"/>
      <c r="AT1615" s="3"/>
      <c r="AU1615" s="3"/>
      <c r="AV1615" s="3"/>
      <c r="AW1615" s="3"/>
      <c r="AX1615" s="3"/>
      <c r="AY1615" s="3"/>
      <c r="AZ1615" s="3"/>
      <c r="BA1615" s="3"/>
      <c r="BB1615" s="3"/>
      <c r="BC1615" s="3"/>
      <c r="BD1615" s="3"/>
      <c r="BE1615" s="3"/>
      <c r="BF1615" s="3"/>
      <c r="BG1615" s="3"/>
      <c r="BH1615" s="3"/>
      <c r="BI1615" s="3"/>
    </row>
    <row r="1616" ht="12.75" customHeight="1">
      <c r="A1616" s="294"/>
      <c r="B1616" s="294"/>
      <c r="C1616" s="3"/>
      <c r="D1616" s="3"/>
      <c r="E1616" s="3"/>
      <c r="F1616" s="3"/>
      <c r="G1616" s="3"/>
      <c r="H1616" s="193"/>
      <c r="I1616" s="163"/>
      <c r="J1616" s="3"/>
      <c r="K1616" s="5"/>
      <c r="L1616" s="6"/>
      <c r="M1616" s="6"/>
      <c r="N1616" s="291"/>
      <c r="O1616" s="285"/>
      <c r="P1616" s="6"/>
      <c r="Q1616" s="6"/>
      <c r="R1616" s="6"/>
      <c r="S1616" s="6"/>
      <c r="T1616" s="6"/>
      <c r="U1616" s="6"/>
      <c r="V1616" s="6"/>
      <c r="W1616" s="6"/>
      <c r="X1616" s="6"/>
      <c r="Y1616" s="6"/>
      <c r="Z1616" s="38" t="str">
        <f t="array" ref="Z1616">IFERROR(xlookup(C:C,'Follow up.1'!A:A,'Follow up.1'!AF:AF),"-")</f>
        <v>-</v>
      </c>
      <c r="AA1616" s="6"/>
      <c r="AB1616" s="6"/>
      <c r="AC1616" s="6"/>
      <c r="AD1616" s="6"/>
      <c r="AE1616" s="6"/>
      <c r="AF1616" s="6"/>
      <c r="AG1616" s="6"/>
      <c r="AH1616" s="6"/>
      <c r="AI1616" s="6"/>
      <c r="AJ1616" s="6"/>
      <c r="AK1616" s="6"/>
      <c r="AL1616" s="6"/>
      <c r="AM1616" s="6"/>
      <c r="AN1616" s="39" t="str">
        <f t="array" ref="AN1616">IFNA(TEXT(XLOOKUP(C:C,'Follow up.2'!B:B,'Follow up.2'!AF:AF), "mm/yyyy"), "-")</f>
        <v>-</v>
      </c>
      <c r="AO1616" s="6"/>
      <c r="AP1616" s="3"/>
      <c r="AQ1616" s="3"/>
      <c r="AR1616" s="3"/>
      <c r="AS1616" s="3"/>
      <c r="AT1616" s="3"/>
      <c r="AU1616" s="3"/>
      <c r="AV1616" s="3"/>
      <c r="AW1616" s="3"/>
      <c r="AX1616" s="3"/>
      <c r="AY1616" s="3"/>
      <c r="AZ1616" s="3"/>
      <c r="BA1616" s="3"/>
      <c r="BB1616" s="3"/>
      <c r="BC1616" s="3"/>
      <c r="BD1616" s="3"/>
      <c r="BE1616" s="3"/>
      <c r="BF1616" s="3"/>
      <c r="BG1616" s="3"/>
      <c r="BH1616" s="3"/>
      <c r="BI1616" s="3"/>
    </row>
    <row r="1617" ht="12.75" customHeight="1">
      <c r="A1617" s="294"/>
      <c r="B1617" s="294"/>
      <c r="C1617" s="3"/>
      <c r="D1617" s="3"/>
      <c r="E1617" s="3"/>
      <c r="F1617" s="3"/>
      <c r="G1617" s="3"/>
      <c r="H1617" s="193"/>
      <c r="I1617" s="163"/>
      <c r="J1617" s="3"/>
      <c r="K1617" s="5"/>
      <c r="L1617" s="6"/>
      <c r="M1617" s="6"/>
      <c r="N1617" s="291"/>
      <c r="O1617" s="285"/>
      <c r="P1617" s="6"/>
      <c r="Q1617" s="6"/>
      <c r="R1617" s="6"/>
      <c r="S1617" s="6"/>
      <c r="T1617" s="6"/>
      <c r="U1617" s="6"/>
      <c r="V1617" s="6"/>
      <c r="W1617" s="6"/>
      <c r="X1617" s="6"/>
      <c r="Y1617" s="6"/>
      <c r="Z1617" s="38" t="str">
        <f t="array" ref="Z1617">IFERROR(xlookup(C:C,'Follow up.1'!A:A,'Follow up.1'!AF:AF),"-")</f>
        <v>-</v>
      </c>
      <c r="AA1617" s="6"/>
      <c r="AB1617" s="6"/>
      <c r="AC1617" s="6"/>
      <c r="AD1617" s="6"/>
      <c r="AE1617" s="6"/>
      <c r="AF1617" s="6"/>
      <c r="AG1617" s="6"/>
      <c r="AH1617" s="6"/>
      <c r="AI1617" s="6"/>
      <c r="AJ1617" s="6"/>
      <c r="AK1617" s="6"/>
      <c r="AL1617" s="6"/>
      <c r="AM1617" s="6"/>
      <c r="AN1617" s="39" t="str">
        <f t="array" ref="AN1617">IFNA(TEXT(XLOOKUP(C:C,'Follow up.2'!B:B,'Follow up.2'!AF:AF), "mm/yyyy"), "-")</f>
        <v>-</v>
      </c>
      <c r="AO1617" s="6"/>
      <c r="AP1617" s="3"/>
      <c r="AQ1617" s="3"/>
      <c r="AR1617" s="3"/>
      <c r="AS1617" s="3"/>
      <c r="AT1617" s="3"/>
      <c r="AU1617" s="3"/>
      <c r="AV1617" s="3"/>
      <c r="AW1617" s="3"/>
      <c r="AX1617" s="3"/>
      <c r="AY1617" s="3"/>
      <c r="AZ1617" s="3"/>
      <c r="BA1617" s="3"/>
      <c r="BB1617" s="3"/>
      <c r="BC1617" s="3"/>
      <c r="BD1617" s="3"/>
      <c r="BE1617" s="3"/>
      <c r="BF1617" s="3"/>
      <c r="BG1617" s="3"/>
      <c r="BH1617" s="3"/>
      <c r="BI1617" s="3"/>
    </row>
    <row r="1618" ht="12.75" customHeight="1">
      <c r="A1618" s="294"/>
      <c r="B1618" s="294"/>
      <c r="C1618" s="3"/>
      <c r="D1618" s="3"/>
      <c r="E1618" s="3"/>
      <c r="F1618" s="3"/>
      <c r="G1618" s="3"/>
      <c r="H1618" s="193"/>
      <c r="I1618" s="163"/>
      <c r="J1618" s="3"/>
      <c r="K1618" s="5"/>
      <c r="L1618" s="6"/>
      <c r="M1618" s="6"/>
      <c r="N1618" s="291"/>
      <c r="O1618" s="285"/>
      <c r="P1618" s="6"/>
      <c r="Q1618" s="6"/>
      <c r="R1618" s="6"/>
      <c r="S1618" s="6"/>
      <c r="T1618" s="6"/>
      <c r="U1618" s="6"/>
      <c r="V1618" s="6"/>
      <c r="W1618" s="6"/>
      <c r="X1618" s="6"/>
      <c r="Y1618" s="6"/>
      <c r="Z1618" s="38" t="str">
        <f t="array" ref="Z1618">IFERROR(xlookup(C:C,'Follow up.1'!A:A,'Follow up.1'!AF:AF),"-")</f>
        <v>-</v>
      </c>
      <c r="AA1618" s="6"/>
      <c r="AB1618" s="6"/>
      <c r="AC1618" s="6"/>
      <c r="AD1618" s="6"/>
      <c r="AE1618" s="6"/>
      <c r="AF1618" s="6"/>
      <c r="AG1618" s="6"/>
      <c r="AH1618" s="6"/>
      <c r="AI1618" s="6"/>
      <c r="AJ1618" s="6"/>
      <c r="AK1618" s="6"/>
      <c r="AL1618" s="6"/>
      <c r="AM1618" s="6"/>
      <c r="AN1618" s="39" t="str">
        <f t="array" ref="AN1618">IFNA(TEXT(XLOOKUP(C:C,'Follow up.2'!B:B,'Follow up.2'!AF:AF), "mm/yyyy"), "-")</f>
        <v>-</v>
      </c>
      <c r="AO1618" s="6"/>
      <c r="AP1618" s="3"/>
      <c r="AQ1618" s="3"/>
      <c r="AR1618" s="3"/>
      <c r="AS1618" s="3"/>
      <c r="AT1618" s="3"/>
      <c r="AU1618" s="3"/>
      <c r="AV1618" s="3"/>
      <c r="AW1618" s="3"/>
      <c r="AX1618" s="3"/>
      <c r="AY1618" s="3"/>
      <c r="AZ1618" s="3"/>
      <c r="BA1618" s="3"/>
      <c r="BB1618" s="3"/>
      <c r="BC1618" s="3"/>
      <c r="BD1618" s="3"/>
      <c r="BE1618" s="3"/>
      <c r="BF1618" s="3"/>
      <c r="BG1618" s="3"/>
      <c r="BH1618" s="3"/>
      <c r="BI1618" s="3"/>
    </row>
    <row r="1619" ht="12.75" customHeight="1">
      <c r="A1619" s="294"/>
      <c r="B1619" s="294"/>
      <c r="C1619" s="3"/>
      <c r="D1619" s="3"/>
      <c r="E1619" s="3"/>
      <c r="F1619" s="3"/>
      <c r="G1619" s="3"/>
      <c r="H1619" s="193"/>
      <c r="I1619" s="163"/>
      <c r="J1619" s="3"/>
      <c r="K1619" s="5"/>
      <c r="L1619" s="6"/>
      <c r="M1619" s="6"/>
      <c r="N1619" s="291"/>
      <c r="O1619" s="285"/>
      <c r="P1619" s="6"/>
      <c r="Q1619" s="6"/>
      <c r="R1619" s="6"/>
      <c r="S1619" s="6"/>
      <c r="T1619" s="6"/>
      <c r="U1619" s="6"/>
      <c r="V1619" s="6"/>
      <c r="W1619" s="6"/>
      <c r="X1619" s="6"/>
      <c r="Y1619" s="6"/>
      <c r="Z1619" s="38" t="str">
        <f t="array" ref="Z1619">IFERROR(xlookup(C:C,'Follow up.1'!A:A,'Follow up.1'!AF:AF),"-")</f>
        <v>-</v>
      </c>
      <c r="AA1619" s="6"/>
      <c r="AB1619" s="6"/>
      <c r="AC1619" s="6"/>
      <c r="AD1619" s="6"/>
      <c r="AE1619" s="6"/>
      <c r="AF1619" s="6"/>
      <c r="AG1619" s="6"/>
      <c r="AH1619" s="6"/>
      <c r="AI1619" s="6"/>
      <c r="AJ1619" s="6"/>
      <c r="AK1619" s="6"/>
      <c r="AL1619" s="6"/>
      <c r="AM1619" s="6"/>
      <c r="AN1619" s="39" t="str">
        <f t="array" ref="AN1619">IFNA(TEXT(XLOOKUP(C:C,'Follow up.2'!B:B,'Follow up.2'!AF:AF), "mm/yyyy"), "-")</f>
        <v>-</v>
      </c>
      <c r="AO1619" s="6"/>
      <c r="AP1619" s="3"/>
      <c r="AQ1619" s="3"/>
      <c r="AR1619" s="3"/>
      <c r="AS1619" s="3"/>
      <c r="AT1619" s="3"/>
      <c r="AU1619" s="3"/>
      <c r="AV1619" s="3"/>
      <c r="AW1619" s="3"/>
      <c r="AX1619" s="3"/>
      <c r="AY1619" s="3"/>
      <c r="AZ1619" s="3"/>
      <c r="BA1619" s="3"/>
      <c r="BB1619" s="3"/>
      <c r="BC1619" s="3"/>
      <c r="BD1619" s="3"/>
      <c r="BE1619" s="3"/>
      <c r="BF1619" s="3"/>
      <c r="BG1619" s="3"/>
      <c r="BH1619" s="3"/>
      <c r="BI1619" s="3"/>
    </row>
    <row r="1620" ht="12.75" customHeight="1">
      <c r="A1620" s="294"/>
      <c r="B1620" s="294"/>
      <c r="C1620" s="3"/>
      <c r="D1620" s="3"/>
      <c r="E1620" s="3"/>
      <c r="F1620" s="3"/>
      <c r="G1620" s="3"/>
      <c r="H1620" s="193"/>
      <c r="I1620" s="163"/>
      <c r="J1620" s="3"/>
      <c r="K1620" s="5"/>
      <c r="L1620" s="6"/>
      <c r="M1620" s="6"/>
      <c r="N1620" s="291"/>
      <c r="O1620" s="285"/>
      <c r="P1620" s="6"/>
      <c r="Q1620" s="6"/>
      <c r="R1620" s="6"/>
      <c r="S1620" s="6"/>
      <c r="T1620" s="6"/>
      <c r="U1620" s="6"/>
      <c r="V1620" s="6"/>
      <c r="W1620" s="6"/>
      <c r="X1620" s="6"/>
      <c r="Y1620" s="6"/>
      <c r="Z1620" s="38" t="str">
        <f t="array" ref="Z1620">IFERROR(xlookup(C:C,'Follow up.1'!A:A,'Follow up.1'!AF:AF),"-")</f>
        <v>-</v>
      </c>
      <c r="AA1620" s="6"/>
      <c r="AB1620" s="6"/>
      <c r="AC1620" s="6"/>
      <c r="AD1620" s="6"/>
      <c r="AE1620" s="6"/>
      <c r="AF1620" s="6"/>
      <c r="AG1620" s="6"/>
      <c r="AH1620" s="6"/>
      <c r="AI1620" s="6"/>
      <c r="AJ1620" s="6"/>
      <c r="AK1620" s="6"/>
      <c r="AL1620" s="6"/>
      <c r="AM1620" s="6"/>
      <c r="AN1620" s="39" t="str">
        <f t="array" ref="AN1620">IFNA(TEXT(XLOOKUP(C:C,'Follow up.2'!B:B,'Follow up.2'!AF:AF), "mm/yyyy"), "-")</f>
        <v>-</v>
      </c>
      <c r="AO1620" s="6"/>
      <c r="AP1620" s="3"/>
      <c r="AQ1620" s="3"/>
      <c r="AR1620" s="3"/>
      <c r="AS1620" s="3"/>
      <c r="AT1620" s="3"/>
      <c r="AU1620" s="3"/>
      <c r="AV1620" s="3"/>
      <c r="AW1620" s="3"/>
      <c r="AX1620" s="3"/>
      <c r="AY1620" s="3"/>
      <c r="AZ1620" s="3"/>
      <c r="BA1620" s="3"/>
      <c r="BB1620" s="3"/>
      <c r="BC1620" s="3"/>
      <c r="BD1620" s="3"/>
      <c r="BE1620" s="3"/>
      <c r="BF1620" s="3"/>
      <c r="BG1620" s="3"/>
      <c r="BH1620" s="3"/>
      <c r="BI1620" s="3"/>
    </row>
    <row r="1621" ht="12.75" customHeight="1">
      <c r="A1621" s="294"/>
      <c r="B1621" s="294"/>
      <c r="C1621" s="3"/>
      <c r="D1621" s="3"/>
      <c r="E1621" s="3"/>
      <c r="F1621" s="3"/>
      <c r="G1621" s="3"/>
      <c r="H1621" s="193"/>
      <c r="I1621" s="163"/>
      <c r="J1621" s="3"/>
      <c r="K1621" s="5"/>
      <c r="L1621" s="6"/>
      <c r="M1621" s="6"/>
      <c r="N1621" s="291"/>
      <c r="O1621" s="285"/>
      <c r="P1621" s="6"/>
      <c r="Q1621" s="6"/>
      <c r="R1621" s="6"/>
      <c r="S1621" s="6"/>
      <c r="T1621" s="6"/>
      <c r="U1621" s="6"/>
      <c r="V1621" s="6"/>
      <c r="W1621" s="6"/>
      <c r="X1621" s="6"/>
      <c r="Y1621" s="6"/>
      <c r="Z1621" s="38" t="str">
        <f t="array" ref="Z1621">IFERROR(xlookup(C:C,'Follow up.1'!A:A,'Follow up.1'!AF:AF),"-")</f>
        <v>-</v>
      </c>
      <c r="AA1621" s="6"/>
      <c r="AB1621" s="6"/>
      <c r="AC1621" s="6"/>
      <c r="AD1621" s="6"/>
      <c r="AE1621" s="6"/>
      <c r="AF1621" s="6"/>
      <c r="AG1621" s="6"/>
      <c r="AH1621" s="6"/>
      <c r="AI1621" s="6"/>
      <c r="AJ1621" s="6"/>
      <c r="AK1621" s="6"/>
      <c r="AL1621" s="6"/>
      <c r="AM1621" s="6"/>
      <c r="AN1621" s="39" t="str">
        <f t="array" ref="AN1621">IFNA(TEXT(XLOOKUP(C:C,'Follow up.2'!B:B,'Follow up.2'!AF:AF), "mm/yyyy"), "-")</f>
        <v>-</v>
      </c>
      <c r="AO1621" s="6"/>
      <c r="AP1621" s="3"/>
      <c r="AQ1621" s="3"/>
      <c r="AR1621" s="3"/>
      <c r="AS1621" s="3"/>
      <c r="AT1621" s="3"/>
      <c r="AU1621" s="3"/>
      <c r="AV1621" s="3"/>
      <c r="AW1621" s="3"/>
      <c r="AX1621" s="3"/>
      <c r="AY1621" s="3"/>
      <c r="AZ1621" s="3"/>
      <c r="BA1621" s="3"/>
      <c r="BB1621" s="3"/>
      <c r="BC1621" s="3"/>
      <c r="BD1621" s="3"/>
      <c r="BE1621" s="3"/>
      <c r="BF1621" s="3"/>
      <c r="BG1621" s="3"/>
      <c r="BH1621" s="3"/>
      <c r="BI1621" s="3"/>
    </row>
    <row r="1622" ht="12.75" customHeight="1">
      <c r="A1622" s="294"/>
      <c r="B1622" s="294"/>
      <c r="C1622" s="3"/>
      <c r="D1622" s="3"/>
      <c r="E1622" s="3"/>
      <c r="F1622" s="3"/>
      <c r="G1622" s="3"/>
      <c r="H1622" s="193"/>
      <c r="I1622" s="163"/>
      <c r="J1622" s="3"/>
      <c r="K1622" s="5"/>
      <c r="L1622" s="6"/>
      <c r="M1622" s="6"/>
      <c r="N1622" s="291"/>
      <c r="O1622" s="285"/>
      <c r="P1622" s="6"/>
      <c r="Q1622" s="6"/>
      <c r="R1622" s="6"/>
      <c r="S1622" s="6"/>
      <c r="T1622" s="6"/>
      <c r="U1622" s="6"/>
      <c r="V1622" s="6"/>
      <c r="W1622" s="6"/>
      <c r="X1622" s="6"/>
      <c r="Y1622" s="6"/>
      <c r="Z1622" s="38" t="str">
        <f t="array" ref="Z1622">IFERROR(xlookup(C:C,'Follow up.1'!A:A,'Follow up.1'!AF:AF),"-")</f>
        <v>-</v>
      </c>
      <c r="AA1622" s="6"/>
      <c r="AB1622" s="6"/>
      <c r="AC1622" s="6"/>
      <c r="AD1622" s="6"/>
      <c r="AE1622" s="6"/>
      <c r="AF1622" s="6"/>
      <c r="AG1622" s="6"/>
      <c r="AH1622" s="6"/>
      <c r="AI1622" s="6"/>
      <c r="AJ1622" s="6"/>
      <c r="AK1622" s="6"/>
      <c r="AL1622" s="6"/>
      <c r="AM1622" s="6"/>
      <c r="AN1622" s="39" t="str">
        <f t="array" ref="AN1622">IFNA(TEXT(XLOOKUP(C:C,'Follow up.2'!B:B,'Follow up.2'!AF:AF), "mm/yyyy"), "-")</f>
        <v>-</v>
      </c>
      <c r="AO1622" s="6"/>
      <c r="AP1622" s="3"/>
      <c r="AQ1622" s="3"/>
      <c r="AR1622" s="3"/>
      <c r="AS1622" s="3"/>
      <c r="AT1622" s="3"/>
      <c r="AU1622" s="3"/>
      <c r="AV1622" s="3"/>
      <c r="AW1622" s="3"/>
      <c r="AX1622" s="3"/>
      <c r="AY1622" s="3"/>
      <c r="AZ1622" s="3"/>
      <c r="BA1622" s="3"/>
      <c r="BB1622" s="3"/>
      <c r="BC1622" s="3"/>
      <c r="BD1622" s="3"/>
      <c r="BE1622" s="3"/>
      <c r="BF1622" s="3"/>
      <c r="BG1622" s="3"/>
      <c r="BH1622" s="3"/>
      <c r="BI1622" s="3"/>
    </row>
    <row r="1623" ht="12.75" customHeight="1">
      <c r="A1623" s="294"/>
      <c r="B1623" s="294"/>
      <c r="C1623" s="3"/>
      <c r="D1623" s="3"/>
      <c r="E1623" s="3"/>
      <c r="F1623" s="3"/>
      <c r="G1623" s="3"/>
      <c r="H1623" s="193"/>
      <c r="I1623" s="163"/>
      <c r="J1623" s="3"/>
      <c r="K1623" s="5"/>
      <c r="L1623" s="6"/>
      <c r="M1623" s="6"/>
      <c r="N1623" s="291"/>
      <c r="O1623" s="285"/>
      <c r="P1623" s="6"/>
      <c r="Q1623" s="6"/>
      <c r="R1623" s="6"/>
      <c r="S1623" s="6"/>
      <c r="T1623" s="6"/>
      <c r="U1623" s="6"/>
      <c r="V1623" s="6"/>
      <c r="W1623" s="6"/>
      <c r="X1623" s="6"/>
      <c r="Y1623" s="6"/>
      <c r="Z1623" s="38" t="str">
        <f t="array" ref="Z1623">IFERROR(xlookup(C:C,'Follow up.1'!A:A,'Follow up.1'!AF:AF),"-")</f>
        <v>-</v>
      </c>
      <c r="AA1623" s="6"/>
      <c r="AB1623" s="6"/>
      <c r="AC1623" s="6"/>
      <c r="AD1623" s="6"/>
      <c r="AE1623" s="6"/>
      <c r="AF1623" s="6"/>
      <c r="AG1623" s="6"/>
      <c r="AH1623" s="6"/>
      <c r="AI1623" s="6"/>
      <c r="AJ1623" s="6"/>
      <c r="AK1623" s="6"/>
      <c r="AL1623" s="6"/>
      <c r="AM1623" s="6"/>
      <c r="AN1623" s="39" t="str">
        <f t="array" ref="AN1623">IFNA(TEXT(XLOOKUP(C:C,'Follow up.2'!B:B,'Follow up.2'!AF:AF), "mm/yyyy"), "-")</f>
        <v>-</v>
      </c>
      <c r="AO1623" s="6"/>
      <c r="AP1623" s="3"/>
      <c r="AQ1623" s="3"/>
      <c r="AR1623" s="3"/>
      <c r="AS1623" s="3"/>
      <c r="AT1623" s="3"/>
      <c r="AU1623" s="3"/>
      <c r="AV1623" s="3"/>
      <c r="AW1623" s="3"/>
      <c r="AX1623" s="3"/>
      <c r="AY1623" s="3"/>
      <c r="AZ1623" s="3"/>
      <c r="BA1623" s="3"/>
      <c r="BB1623" s="3"/>
      <c r="BC1623" s="3"/>
      <c r="BD1623" s="3"/>
      <c r="BE1623" s="3"/>
      <c r="BF1623" s="3"/>
      <c r="BG1623" s="3"/>
      <c r="BH1623" s="3"/>
      <c r="BI1623" s="3"/>
    </row>
    <row r="1624" ht="12.75" customHeight="1">
      <c r="A1624" s="294"/>
      <c r="B1624" s="294"/>
      <c r="C1624" s="3"/>
      <c r="D1624" s="3"/>
      <c r="E1624" s="3"/>
      <c r="F1624" s="3"/>
      <c r="G1624" s="3"/>
      <c r="H1624" s="193"/>
      <c r="I1624" s="163"/>
      <c r="J1624" s="3"/>
      <c r="K1624" s="5"/>
      <c r="L1624" s="6"/>
      <c r="M1624" s="6"/>
      <c r="N1624" s="291"/>
      <c r="O1624" s="285"/>
      <c r="P1624" s="6"/>
      <c r="Q1624" s="6"/>
      <c r="R1624" s="6"/>
      <c r="S1624" s="6"/>
      <c r="T1624" s="6"/>
      <c r="U1624" s="6"/>
      <c r="V1624" s="6"/>
      <c r="W1624" s="6"/>
      <c r="X1624" s="6"/>
      <c r="Y1624" s="6"/>
      <c r="Z1624" s="38" t="str">
        <f t="array" ref="Z1624">IFERROR(xlookup(C:C,'Follow up.1'!A:A,'Follow up.1'!AF:AF),"-")</f>
        <v>-</v>
      </c>
      <c r="AA1624" s="6"/>
      <c r="AB1624" s="6"/>
      <c r="AC1624" s="6"/>
      <c r="AD1624" s="6"/>
      <c r="AE1624" s="6"/>
      <c r="AF1624" s="6"/>
      <c r="AG1624" s="6"/>
      <c r="AH1624" s="6"/>
      <c r="AI1624" s="6"/>
      <c r="AJ1624" s="6"/>
      <c r="AK1624" s="6"/>
      <c r="AL1624" s="6"/>
      <c r="AM1624" s="6"/>
      <c r="AN1624" s="39" t="str">
        <f t="array" ref="AN1624">IFNA(TEXT(XLOOKUP(C:C,'Follow up.2'!B:B,'Follow up.2'!AF:AF), "mm/yyyy"), "-")</f>
        <v>-</v>
      </c>
      <c r="AO1624" s="6"/>
      <c r="AP1624" s="3"/>
      <c r="AQ1624" s="3"/>
      <c r="AR1624" s="3"/>
      <c r="AS1624" s="3"/>
      <c r="AT1624" s="3"/>
      <c r="AU1624" s="3"/>
      <c r="AV1624" s="3"/>
      <c r="AW1624" s="3"/>
      <c r="AX1624" s="3"/>
      <c r="AY1624" s="3"/>
      <c r="AZ1624" s="3"/>
      <c r="BA1624" s="3"/>
      <c r="BB1624" s="3"/>
      <c r="BC1624" s="3"/>
      <c r="BD1624" s="3"/>
      <c r="BE1624" s="3"/>
      <c r="BF1624" s="3"/>
      <c r="BG1624" s="3"/>
      <c r="BH1624" s="3"/>
      <c r="BI1624" s="3"/>
    </row>
    <row r="1625" ht="12.75" customHeight="1">
      <c r="A1625" s="294"/>
      <c r="B1625" s="294"/>
      <c r="C1625" s="3"/>
      <c r="D1625" s="3"/>
      <c r="E1625" s="3"/>
      <c r="F1625" s="3"/>
      <c r="G1625" s="3"/>
      <c r="H1625" s="193"/>
      <c r="I1625" s="163"/>
      <c r="J1625" s="3"/>
      <c r="K1625" s="5"/>
      <c r="L1625" s="6"/>
      <c r="M1625" s="6"/>
      <c r="N1625" s="291"/>
      <c r="O1625" s="285"/>
      <c r="P1625" s="6"/>
      <c r="Q1625" s="6"/>
      <c r="R1625" s="6"/>
      <c r="S1625" s="6"/>
      <c r="T1625" s="6"/>
      <c r="U1625" s="6"/>
      <c r="V1625" s="6"/>
      <c r="W1625" s="6"/>
      <c r="X1625" s="6"/>
      <c r="Y1625" s="6"/>
      <c r="Z1625" s="38" t="str">
        <f t="array" ref="Z1625">IFERROR(xlookup(C:C,'Follow up.1'!A:A,'Follow up.1'!AF:AF),"-")</f>
        <v>-</v>
      </c>
      <c r="AA1625" s="6"/>
      <c r="AB1625" s="6"/>
      <c r="AC1625" s="6"/>
      <c r="AD1625" s="6"/>
      <c r="AE1625" s="6"/>
      <c r="AF1625" s="6"/>
      <c r="AG1625" s="6"/>
      <c r="AH1625" s="6"/>
      <c r="AI1625" s="6"/>
      <c r="AJ1625" s="6"/>
      <c r="AK1625" s="6"/>
      <c r="AL1625" s="6"/>
      <c r="AM1625" s="6"/>
      <c r="AN1625" s="39" t="str">
        <f t="array" ref="AN1625">IFNA(TEXT(XLOOKUP(C:C,'Follow up.2'!B:B,'Follow up.2'!AF:AF), "mm/yyyy"), "-")</f>
        <v>-</v>
      </c>
      <c r="AO1625" s="6"/>
      <c r="AP1625" s="3"/>
      <c r="AQ1625" s="3"/>
      <c r="AR1625" s="3"/>
      <c r="AS1625" s="3"/>
      <c r="AT1625" s="3"/>
      <c r="AU1625" s="3"/>
      <c r="AV1625" s="3"/>
      <c r="AW1625" s="3"/>
      <c r="AX1625" s="3"/>
      <c r="AY1625" s="3"/>
      <c r="AZ1625" s="3"/>
      <c r="BA1625" s="3"/>
      <c r="BB1625" s="3"/>
      <c r="BC1625" s="3"/>
      <c r="BD1625" s="3"/>
      <c r="BE1625" s="3"/>
      <c r="BF1625" s="3"/>
      <c r="BG1625" s="3"/>
      <c r="BH1625" s="3"/>
      <c r="BI1625" s="3"/>
    </row>
    <row r="1626" ht="12.75" customHeight="1">
      <c r="A1626" s="294"/>
      <c r="B1626" s="294"/>
      <c r="C1626" s="3"/>
      <c r="D1626" s="3"/>
      <c r="E1626" s="3"/>
      <c r="F1626" s="3"/>
      <c r="G1626" s="3"/>
      <c r="H1626" s="193"/>
      <c r="I1626" s="163"/>
      <c r="J1626" s="3"/>
      <c r="K1626" s="5"/>
      <c r="L1626" s="6"/>
      <c r="M1626" s="6"/>
      <c r="N1626" s="291"/>
      <c r="O1626" s="285"/>
      <c r="P1626" s="6"/>
      <c r="Q1626" s="6"/>
      <c r="R1626" s="6"/>
      <c r="S1626" s="6"/>
      <c r="T1626" s="6"/>
      <c r="U1626" s="6"/>
      <c r="V1626" s="6"/>
      <c r="W1626" s="6"/>
      <c r="X1626" s="6"/>
      <c r="Y1626" s="6"/>
      <c r="Z1626" s="38" t="str">
        <f t="array" ref="Z1626">IFERROR(xlookup(C:C,'Follow up.1'!A:A,'Follow up.1'!AF:AF),"-")</f>
        <v>-</v>
      </c>
      <c r="AA1626" s="6"/>
      <c r="AB1626" s="6"/>
      <c r="AC1626" s="6"/>
      <c r="AD1626" s="6"/>
      <c r="AE1626" s="6"/>
      <c r="AF1626" s="6"/>
      <c r="AG1626" s="6"/>
      <c r="AH1626" s="6"/>
      <c r="AI1626" s="6"/>
      <c r="AJ1626" s="6"/>
      <c r="AK1626" s="6"/>
      <c r="AL1626" s="6"/>
      <c r="AM1626" s="6"/>
      <c r="AN1626" s="39" t="str">
        <f t="array" ref="AN1626">IFNA(TEXT(XLOOKUP(C:C,'Follow up.2'!B:B,'Follow up.2'!AF:AF), "mm/yyyy"), "-")</f>
        <v>-</v>
      </c>
      <c r="AO1626" s="6"/>
      <c r="AP1626" s="3"/>
      <c r="AQ1626" s="3"/>
      <c r="AR1626" s="3"/>
      <c r="AS1626" s="3"/>
      <c r="AT1626" s="3"/>
      <c r="AU1626" s="3"/>
      <c r="AV1626" s="3"/>
      <c r="AW1626" s="3"/>
      <c r="AX1626" s="3"/>
      <c r="AY1626" s="3"/>
      <c r="AZ1626" s="3"/>
      <c r="BA1626" s="3"/>
      <c r="BB1626" s="3"/>
      <c r="BC1626" s="3"/>
      <c r="BD1626" s="3"/>
      <c r="BE1626" s="3"/>
      <c r="BF1626" s="3"/>
      <c r="BG1626" s="3"/>
      <c r="BH1626" s="3"/>
      <c r="BI1626" s="3"/>
    </row>
    <row r="1627" ht="12.75" customHeight="1">
      <c r="A1627" s="294"/>
      <c r="B1627" s="294"/>
      <c r="C1627" s="3"/>
      <c r="D1627" s="3"/>
      <c r="E1627" s="3"/>
      <c r="F1627" s="3"/>
      <c r="G1627" s="3"/>
      <c r="H1627" s="193"/>
      <c r="I1627" s="163"/>
      <c r="J1627" s="3"/>
      <c r="K1627" s="5"/>
      <c r="L1627" s="6"/>
      <c r="M1627" s="6"/>
      <c r="N1627" s="291"/>
      <c r="O1627" s="285"/>
      <c r="P1627" s="6"/>
      <c r="Q1627" s="6"/>
      <c r="R1627" s="6"/>
      <c r="S1627" s="6"/>
      <c r="T1627" s="6"/>
      <c r="U1627" s="6"/>
      <c r="V1627" s="6"/>
      <c r="W1627" s="6"/>
      <c r="X1627" s="6"/>
      <c r="Y1627" s="6"/>
      <c r="Z1627" s="38" t="str">
        <f t="array" ref="Z1627">IFERROR(xlookup(C:C,'Follow up.1'!A:A,'Follow up.1'!AF:AF),"-")</f>
        <v>-</v>
      </c>
      <c r="AA1627" s="6"/>
      <c r="AB1627" s="6"/>
      <c r="AC1627" s="6"/>
      <c r="AD1627" s="6"/>
      <c r="AE1627" s="6"/>
      <c r="AF1627" s="6"/>
      <c r="AG1627" s="6"/>
      <c r="AH1627" s="6"/>
      <c r="AI1627" s="6"/>
      <c r="AJ1627" s="6"/>
      <c r="AK1627" s="6"/>
      <c r="AL1627" s="6"/>
      <c r="AM1627" s="6"/>
      <c r="AN1627" s="39" t="str">
        <f t="array" ref="AN1627">IFNA(TEXT(XLOOKUP(C:C,'Follow up.2'!B:B,'Follow up.2'!AF:AF), "mm/yyyy"), "-")</f>
        <v>-</v>
      </c>
      <c r="AO1627" s="6"/>
      <c r="AP1627" s="3"/>
      <c r="AQ1627" s="3"/>
      <c r="AR1627" s="3"/>
      <c r="AS1627" s="3"/>
      <c r="AT1627" s="3"/>
      <c r="AU1627" s="3"/>
      <c r="AV1627" s="3"/>
      <c r="AW1627" s="3"/>
      <c r="AX1627" s="3"/>
      <c r="AY1627" s="3"/>
      <c r="AZ1627" s="3"/>
      <c r="BA1627" s="3"/>
      <c r="BB1627" s="3"/>
      <c r="BC1627" s="3"/>
      <c r="BD1627" s="3"/>
      <c r="BE1627" s="3"/>
      <c r="BF1627" s="3"/>
      <c r="BG1627" s="3"/>
      <c r="BH1627" s="3"/>
      <c r="BI1627" s="3"/>
    </row>
    <row r="1628" ht="12.75" customHeight="1">
      <c r="A1628" s="294"/>
      <c r="B1628" s="294"/>
      <c r="C1628" s="3"/>
      <c r="D1628" s="3"/>
      <c r="E1628" s="3"/>
      <c r="F1628" s="3"/>
      <c r="G1628" s="3"/>
      <c r="H1628" s="193"/>
      <c r="I1628" s="163"/>
      <c r="J1628" s="3"/>
      <c r="K1628" s="5"/>
      <c r="L1628" s="6"/>
      <c r="M1628" s="6"/>
      <c r="N1628" s="291"/>
      <c r="O1628" s="285"/>
      <c r="P1628" s="6"/>
      <c r="Q1628" s="6"/>
      <c r="R1628" s="6"/>
      <c r="S1628" s="6"/>
      <c r="T1628" s="6"/>
      <c r="U1628" s="6"/>
      <c r="V1628" s="6"/>
      <c r="W1628" s="6"/>
      <c r="X1628" s="6"/>
      <c r="Y1628" s="6"/>
      <c r="Z1628" s="38" t="str">
        <f t="array" ref="Z1628">IFERROR(xlookup(C:C,'Follow up.1'!A:A,'Follow up.1'!AF:AF),"-")</f>
        <v>-</v>
      </c>
      <c r="AA1628" s="6"/>
      <c r="AB1628" s="6"/>
      <c r="AC1628" s="6"/>
      <c r="AD1628" s="6"/>
      <c r="AE1628" s="6"/>
      <c r="AF1628" s="6"/>
      <c r="AG1628" s="6"/>
      <c r="AH1628" s="6"/>
      <c r="AI1628" s="6"/>
      <c r="AJ1628" s="6"/>
      <c r="AK1628" s="6"/>
      <c r="AL1628" s="6"/>
      <c r="AM1628" s="6"/>
      <c r="AN1628" s="39" t="str">
        <f t="array" ref="AN1628">IFNA(TEXT(XLOOKUP(C:C,'Follow up.2'!B:B,'Follow up.2'!AF:AF), "mm/yyyy"), "-")</f>
        <v>-</v>
      </c>
      <c r="AO1628" s="6"/>
      <c r="AP1628" s="3"/>
      <c r="AQ1628" s="3"/>
      <c r="AR1628" s="3"/>
      <c r="AS1628" s="3"/>
      <c r="AT1628" s="3"/>
      <c r="AU1628" s="3"/>
      <c r="AV1628" s="3"/>
      <c r="AW1628" s="3"/>
      <c r="AX1628" s="3"/>
      <c r="AY1628" s="3"/>
      <c r="AZ1628" s="3"/>
      <c r="BA1628" s="3"/>
      <c r="BB1628" s="3"/>
      <c r="BC1628" s="3"/>
      <c r="BD1628" s="3"/>
      <c r="BE1628" s="3"/>
      <c r="BF1628" s="3"/>
      <c r="BG1628" s="3"/>
      <c r="BH1628" s="3"/>
      <c r="BI1628" s="3"/>
    </row>
    <row r="1629" ht="12.75" customHeight="1">
      <c r="A1629" s="294"/>
      <c r="B1629" s="294"/>
      <c r="C1629" s="3"/>
      <c r="D1629" s="3"/>
      <c r="E1629" s="3"/>
      <c r="F1629" s="3"/>
      <c r="G1629" s="3"/>
      <c r="H1629" s="193"/>
      <c r="I1629" s="163"/>
      <c r="J1629" s="3"/>
      <c r="K1629" s="5"/>
      <c r="L1629" s="6"/>
      <c r="M1629" s="6"/>
      <c r="N1629" s="291"/>
      <c r="O1629" s="285"/>
      <c r="P1629" s="6"/>
      <c r="Q1629" s="6"/>
      <c r="R1629" s="6"/>
      <c r="S1629" s="6"/>
      <c r="T1629" s="6"/>
      <c r="U1629" s="6"/>
      <c r="V1629" s="6"/>
      <c r="W1629" s="6"/>
      <c r="X1629" s="6"/>
      <c r="Y1629" s="6"/>
      <c r="Z1629" s="38" t="str">
        <f t="array" ref="Z1629">IFERROR(xlookup(C:C,'Follow up.1'!A:A,'Follow up.1'!AF:AF),"-")</f>
        <v>-</v>
      </c>
      <c r="AA1629" s="6"/>
      <c r="AB1629" s="6"/>
      <c r="AC1629" s="6"/>
      <c r="AD1629" s="6"/>
      <c r="AE1629" s="6"/>
      <c r="AF1629" s="6"/>
      <c r="AG1629" s="6"/>
      <c r="AH1629" s="6"/>
      <c r="AI1629" s="6"/>
      <c r="AJ1629" s="6"/>
      <c r="AK1629" s="6"/>
      <c r="AL1629" s="6"/>
      <c r="AM1629" s="6"/>
      <c r="AN1629" s="39" t="str">
        <f t="array" ref="AN1629">IFNA(TEXT(XLOOKUP(C:C,'Follow up.2'!B:B,'Follow up.2'!AF:AF), "mm/yyyy"), "-")</f>
        <v>-</v>
      </c>
      <c r="AO1629" s="6"/>
      <c r="AP1629" s="3"/>
      <c r="AQ1629" s="3"/>
      <c r="AR1629" s="3"/>
      <c r="AS1629" s="3"/>
      <c r="AT1629" s="3"/>
      <c r="AU1629" s="3"/>
      <c r="AV1629" s="3"/>
      <c r="AW1629" s="3"/>
      <c r="AX1629" s="3"/>
      <c r="AY1629" s="3"/>
      <c r="AZ1629" s="3"/>
      <c r="BA1629" s="3"/>
      <c r="BB1629" s="3"/>
      <c r="BC1629" s="3"/>
      <c r="BD1629" s="3"/>
      <c r="BE1629" s="3"/>
      <c r="BF1629" s="3"/>
      <c r="BG1629" s="3"/>
      <c r="BH1629" s="3"/>
      <c r="BI1629" s="3"/>
    </row>
    <row r="1630" ht="12.75" customHeight="1">
      <c r="A1630" s="294"/>
      <c r="B1630" s="294"/>
      <c r="C1630" s="3"/>
      <c r="D1630" s="3"/>
      <c r="E1630" s="3"/>
      <c r="F1630" s="3"/>
      <c r="G1630" s="3"/>
      <c r="H1630" s="193"/>
      <c r="I1630" s="163"/>
      <c r="J1630" s="3"/>
      <c r="K1630" s="5"/>
      <c r="L1630" s="6"/>
      <c r="M1630" s="6"/>
      <c r="N1630" s="291"/>
      <c r="O1630" s="285"/>
      <c r="P1630" s="6"/>
      <c r="Q1630" s="6"/>
      <c r="R1630" s="6"/>
      <c r="S1630" s="6"/>
      <c r="T1630" s="6"/>
      <c r="U1630" s="6"/>
      <c r="V1630" s="6"/>
      <c r="W1630" s="6"/>
      <c r="X1630" s="6"/>
      <c r="Y1630" s="6"/>
      <c r="Z1630" s="38" t="str">
        <f t="array" ref="Z1630">IFERROR(xlookup(C:C,'Follow up.1'!A:A,'Follow up.1'!AF:AF),"-")</f>
        <v>-</v>
      </c>
      <c r="AA1630" s="6"/>
      <c r="AB1630" s="6"/>
      <c r="AC1630" s="6"/>
      <c r="AD1630" s="6"/>
      <c r="AE1630" s="6"/>
      <c r="AF1630" s="6"/>
      <c r="AG1630" s="6"/>
      <c r="AH1630" s="6"/>
      <c r="AI1630" s="6"/>
      <c r="AJ1630" s="6"/>
      <c r="AK1630" s="6"/>
      <c r="AL1630" s="6"/>
      <c r="AM1630" s="6"/>
      <c r="AN1630" s="39" t="str">
        <f t="array" ref="AN1630">IFNA(TEXT(XLOOKUP(C:C,'Follow up.2'!B:B,'Follow up.2'!AF:AF), "mm/yyyy"), "-")</f>
        <v>-</v>
      </c>
      <c r="AO1630" s="6"/>
      <c r="AP1630" s="3"/>
      <c r="AQ1630" s="3"/>
      <c r="AR1630" s="3"/>
      <c r="AS1630" s="3"/>
      <c r="AT1630" s="3"/>
      <c r="AU1630" s="3"/>
      <c r="AV1630" s="3"/>
      <c r="AW1630" s="3"/>
      <c r="AX1630" s="3"/>
      <c r="AY1630" s="3"/>
      <c r="AZ1630" s="3"/>
      <c r="BA1630" s="3"/>
      <c r="BB1630" s="3"/>
      <c r="BC1630" s="3"/>
      <c r="BD1630" s="3"/>
      <c r="BE1630" s="3"/>
      <c r="BF1630" s="3"/>
      <c r="BG1630" s="3"/>
      <c r="BH1630" s="3"/>
      <c r="BI1630" s="3"/>
    </row>
    <row r="1631" ht="12.75" customHeight="1">
      <c r="A1631" s="294"/>
      <c r="B1631" s="294"/>
      <c r="C1631" s="3"/>
      <c r="D1631" s="3"/>
      <c r="E1631" s="3"/>
      <c r="F1631" s="3"/>
      <c r="G1631" s="3"/>
      <c r="H1631" s="193"/>
      <c r="I1631" s="163"/>
      <c r="J1631" s="3"/>
      <c r="K1631" s="5"/>
      <c r="L1631" s="6"/>
      <c r="M1631" s="6"/>
      <c r="N1631" s="291"/>
      <c r="O1631" s="285"/>
      <c r="P1631" s="6"/>
      <c r="Q1631" s="6"/>
      <c r="R1631" s="6"/>
      <c r="S1631" s="6"/>
      <c r="T1631" s="6"/>
      <c r="U1631" s="6"/>
      <c r="V1631" s="6"/>
      <c r="W1631" s="6"/>
      <c r="X1631" s="6"/>
      <c r="Y1631" s="6"/>
      <c r="Z1631" s="38" t="str">
        <f t="array" ref="Z1631">IFERROR(xlookup(C:C,'Follow up.1'!A:A,'Follow up.1'!AF:AF),"-")</f>
        <v>-</v>
      </c>
      <c r="AA1631" s="6"/>
      <c r="AB1631" s="6"/>
      <c r="AC1631" s="6"/>
      <c r="AD1631" s="6"/>
      <c r="AE1631" s="6"/>
      <c r="AF1631" s="6"/>
      <c r="AG1631" s="6"/>
      <c r="AH1631" s="6"/>
      <c r="AI1631" s="6"/>
      <c r="AJ1631" s="6"/>
      <c r="AK1631" s="6"/>
      <c r="AL1631" s="6"/>
      <c r="AM1631" s="6"/>
      <c r="AN1631" s="39" t="str">
        <f t="array" ref="AN1631">IFNA(TEXT(XLOOKUP(C:C,'Follow up.2'!B:B,'Follow up.2'!AF:AF), "mm/yyyy"), "-")</f>
        <v>-</v>
      </c>
      <c r="AO1631" s="6"/>
      <c r="AP1631" s="3"/>
      <c r="AQ1631" s="3"/>
      <c r="AR1631" s="3"/>
      <c r="AS1631" s="3"/>
      <c r="AT1631" s="3"/>
      <c r="AU1631" s="3"/>
      <c r="AV1631" s="3"/>
      <c r="AW1631" s="3"/>
      <c r="AX1631" s="3"/>
      <c r="AY1631" s="3"/>
      <c r="AZ1631" s="3"/>
      <c r="BA1631" s="3"/>
      <c r="BB1631" s="3"/>
      <c r="BC1631" s="3"/>
      <c r="BD1631" s="3"/>
      <c r="BE1631" s="3"/>
      <c r="BF1631" s="3"/>
      <c r="BG1631" s="3"/>
      <c r="BH1631" s="3"/>
      <c r="BI1631" s="3"/>
    </row>
    <row r="1632" ht="12.75" customHeight="1">
      <c r="A1632" s="294"/>
      <c r="B1632" s="294"/>
      <c r="C1632" s="3"/>
      <c r="D1632" s="3"/>
      <c r="E1632" s="3"/>
      <c r="F1632" s="3"/>
      <c r="G1632" s="3"/>
      <c r="H1632" s="193"/>
      <c r="I1632" s="163"/>
      <c r="J1632" s="3"/>
      <c r="K1632" s="5"/>
      <c r="L1632" s="6"/>
      <c r="M1632" s="6"/>
      <c r="N1632" s="291"/>
      <c r="O1632" s="285"/>
      <c r="P1632" s="6"/>
      <c r="Q1632" s="6"/>
      <c r="R1632" s="6"/>
      <c r="S1632" s="6"/>
      <c r="T1632" s="6"/>
      <c r="U1632" s="6"/>
      <c r="V1632" s="6"/>
      <c r="W1632" s="6"/>
      <c r="X1632" s="6"/>
      <c r="Y1632" s="6"/>
      <c r="Z1632" s="38" t="str">
        <f t="array" ref="Z1632">IFERROR(xlookup(C:C,'Follow up.1'!A:A,'Follow up.1'!AF:AF),"-")</f>
        <v>-</v>
      </c>
      <c r="AA1632" s="6"/>
      <c r="AB1632" s="6"/>
      <c r="AC1632" s="6"/>
      <c r="AD1632" s="6"/>
      <c r="AE1632" s="6"/>
      <c r="AF1632" s="6"/>
      <c r="AG1632" s="6"/>
      <c r="AH1632" s="6"/>
      <c r="AI1632" s="6"/>
      <c r="AJ1632" s="6"/>
      <c r="AK1632" s="6"/>
      <c r="AL1632" s="6"/>
      <c r="AM1632" s="6"/>
      <c r="AN1632" s="39" t="str">
        <f t="array" ref="AN1632">IFNA(TEXT(XLOOKUP(C:C,'Follow up.2'!B:B,'Follow up.2'!AF:AF), "mm/yyyy"), "-")</f>
        <v>-</v>
      </c>
      <c r="AO1632" s="6"/>
      <c r="AP1632" s="3"/>
      <c r="AQ1632" s="3"/>
      <c r="AR1632" s="3"/>
      <c r="AS1632" s="3"/>
      <c r="AT1632" s="3"/>
      <c r="AU1632" s="3"/>
      <c r="AV1632" s="3"/>
      <c r="AW1632" s="3"/>
      <c r="AX1632" s="3"/>
      <c r="AY1632" s="3"/>
      <c r="AZ1632" s="3"/>
      <c r="BA1632" s="3"/>
      <c r="BB1632" s="3"/>
      <c r="BC1632" s="3"/>
      <c r="BD1632" s="3"/>
      <c r="BE1632" s="3"/>
      <c r="BF1632" s="3"/>
      <c r="BG1632" s="3"/>
      <c r="BH1632" s="3"/>
      <c r="BI1632" s="3"/>
    </row>
    <row r="1633" ht="12.75" customHeight="1">
      <c r="A1633" s="294"/>
      <c r="B1633" s="294"/>
      <c r="C1633" s="3"/>
      <c r="D1633" s="3"/>
      <c r="E1633" s="3"/>
      <c r="F1633" s="3"/>
      <c r="G1633" s="3"/>
      <c r="H1633" s="193"/>
      <c r="I1633" s="163"/>
      <c r="J1633" s="3"/>
      <c r="K1633" s="5"/>
      <c r="L1633" s="6"/>
      <c r="M1633" s="6"/>
      <c r="N1633" s="291"/>
      <c r="O1633" s="285"/>
      <c r="P1633" s="6"/>
      <c r="Q1633" s="6"/>
      <c r="R1633" s="6"/>
      <c r="S1633" s="6"/>
      <c r="T1633" s="6"/>
      <c r="U1633" s="6"/>
      <c r="V1633" s="6"/>
      <c r="W1633" s="6"/>
      <c r="X1633" s="6"/>
      <c r="Y1633" s="6"/>
      <c r="Z1633" s="38" t="str">
        <f t="array" ref="Z1633">IFERROR(xlookup(C:C,'Follow up.1'!A:A,'Follow up.1'!AF:AF),"-")</f>
        <v>-</v>
      </c>
      <c r="AA1633" s="6"/>
      <c r="AB1633" s="6"/>
      <c r="AC1633" s="6"/>
      <c r="AD1633" s="6"/>
      <c r="AE1633" s="6"/>
      <c r="AF1633" s="6"/>
      <c r="AG1633" s="6"/>
      <c r="AH1633" s="6"/>
      <c r="AI1633" s="6"/>
      <c r="AJ1633" s="6"/>
      <c r="AK1633" s="6"/>
      <c r="AL1633" s="6"/>
      <c r="AM1633" s="6"/>
      <c r="AN1633" s="39" t="str">
        <f t="array" ref="AN1633">IFNA(TEXT(XLOOKUP(C:C,'Follow up.2'!B:B,'Follow up.2'!AF:AF), "mm/yyyy"), "-")</f>
        <v>-</v>
      </c>
      <c r="AO1633" s="6"/>
      <c r="AP1633" s="3"/>
      <c r="AQ1633" s="3"/>
      <c r="AR1633" s="3"/>
      <c r="AS1633" s="3"/>
      <c r="AT1633" s="3"/>
      <c r="AU1633" s="3"/>
      <c r="AV1633" s="3"/>
      <c r="AW1633" s="3"/>
      <c r="AX1633" s="3"/>
      <c r="AY1633" s="3"/>
      <c r="AZ1633" s="3"/>
      <c r="BA1633" s="3"/>
      <c r="BB1633" s="3"/>
      <c r="BC1633" s="3"/>
      <c r="BD1633" s="3"/>
      <c r="BE1633" s="3"/>
      <c r="BF1633" s="3"/>
      <c r="BG1633" s="3"/>
      <c r="BH1633" s="3"/>
      <c r="BI1633" s="3"/>
    </row>
    <row r="1634" ht="12.75" customHeight="1">
      <c r="A1634" s="294"/>
      <c r="B1634" s="294"/>
      <c r="C1634" s="3"/>
      <c r="D1634" s="3"/>
      <c r="E1634" s="3"/>
      <c r="F1634" s="3"/>
      <c r="G1634" s="3"/>
      <c r="H1634" s="193"/>
      <c r="I1634" s="163"/>
      <c r="J1634" s="3"/>
      <c r="K1634" s="5"/>
      <c r="L1634" s="6"/>
      <c r="M1634" s="6"/>
      <c r="N1634" s="291"/>
      <c r="O1634" s="285"/>
      <c r="P1634" s="6"/>
      <c r="Q1634" s="6"/>
      <c r="R1634" s="6"/>
      <c r="S1634" s="6"/>
      <c r="T1634" s="6"/>
      <c r="U1634" s="6"/>
      <c r="V1634" s="6"/>
      <c r="W1634" s="6"/>
      <c r="X1634" s="6"/>
      <c r="Y1634" s="6"/>
      <c r="Z1634" s="38" t="str">
        <f t="array" ref="Z1634">IFERROR(xlookup(C:C,'Follow up.1'!A:A,'Follow up.1'!AF:AF),"-")</f>
        <v>-</v>
      </c>
      <c r="AA1634" s="6"/>
      <c r="AB1634" s="6"/>
      <c r="AC1634" s="6"/>
      <c r="AD1634" s="6"/>
      <c r="AE1634" s="6"/>
      <c r="AF1634" s="6"/>
      <c r="AG1634" s="6"/>
      <c r="AH1634" s="6"/>
      <c r="AI1634" s="6"/>
      <c r="AJ1634" s="6"/>
      <c r="AK1634" s="6"/>
      <c r="AL1634" s="6"/>
      <c r="AM1634" s="6"/>
      <c r="AN1634" s="39" t="str">
        <f t="array" ref="AN1634">IFNA(TEXT(XLOOKUP(C:C,'Follow up.2'!B:B,'Follow up.2'!AF:AF), "mm/yyyy"), "-")</f>
        <v>-</v>
      </c>
      <c r="AO1634" s="6"/>
      <c r="AP1634" s="3"/>
      <c r="AQ1634" s="3"/>
      <c r="AR1634" s="3"/>
      <c r="AS1634" s="3"/>
      <c r="AT1634" s="3"/>
      <c r="AU1634" s="3"/>
      <c r="AV1634" s="3"/>
      <c r="AW1634" s="3"/>
      <c r="AX1634" s="3"/>
      <c r="AY1634" s="3"/>
      <c r="AZ1634" s="3"/>
      <c r="BA1634" s="3"/>
      <c r="BB1634" s="3"/>
      <c r="BC1634" s="3"/>
      <c r="BD1634" s="3"/>
      <c r="BE1634" s="3"/>
      <c r="BF1634" s="3"/>
      <c r="BG1634" s="3"/>
      <c r="BH1634" s="3"/>
      <c r="BI1634" s="3"/>
    </row>
    <row r="1635" ht="12.75" customHeight="1">
      <c r="A1635" s="294"/>
      <c r="B1635" s="294"/>
      <c r="C1635" s="3"/>
      <c r="D1635" s="3"/>
      <c r="E1635" s="3"/>
      <c r="F1635" s="3"/>
      <c r="G1635" s="3"/>
      <c r="H1635" s="193"/>
      <c r="I1635" s="163"/>
      <c r="J1635" s="3"/>
      <c r="K1635" s="5"/>
      <c r="L1635" s="6"/>
      <c r="M1635" s="6"/>
      <c r="N1635" s="232"/>
      <c r="O1635" s="285"/>
      <c r="P1635" s="6"/>
      <c r="Q1635" s="6"/>
      <c r="R1635" s="6"/>
      <c r="S1635" s="6"/>
      <c r="T1635" s="6"/>
      <c r="U1635" s="6"/>
      <c r="V1635" s="6"/>
      <c r="W1635" s="6"/>
      <c r="X1635" s="6"/>
      <c r="Y1635" s="6"/>
      <c r="Z1635" s="38" t="str">
        <f t="array" ref="Z1635">IFERROR(xlookup(C:C,'Follow up.1'!A:A,'Follow up.1'!AF:AF),"-")</f>
        <v>-</v>
      </c>
      <c r="AA1635" s="6"/>
      <c r="AB1635" s="6"/>
      <c r="AC1635" s="6"/>
      <c r="AD1635" s="6"/>
      <c r="AE1635" s="6"/>
      <c r="AF1635" s="6"/>
      <c r="AG1635" s="6"/>
      <c r="AH1635" s="6"/>
      <c r="AI1635" s="6"/>
      <c r="AJ1635" s="6"/>
      <c r="AK1635" s="6"/>
      <c r="AL1635" s="6"/>
      <c r="AM1635" s="6"/>
      <c r="AN1635" s="39" t="str">
        <f t="array" ref="AN1635">IFNA(TEXT(XLOOKUP(C:C,'Follow up.2'!B:B,'Follow up.2'!AF:AF), "mm/yyyy"), "-")</f>
        <v>-</v>
      </c>
      <c r="AO1635" s="6"/>
      <c r="AP1635" s="3"/>
      <c r="AQ1635" s="3"/>
      <c r="AR1635" s="3"/>
      <c r="AS1635" s="3"/>
      <c r="AT1635" s="3"/>
      <c r="AU1635" s="3"/>
      <c r="AV1635" s="3"/>
      <c r="AW1635" s="3"/>
      <c r="AX1635" s="3"/>
      <c r="AY1635" s="3"/>
      <c r="AZ1635" s="3"/>
      <c r="BA1635" s="3"/>
      <c r="BB1635" s="3"/>
      <c r="BC1635" s="3"/>
      <c r="BD1635" s="3"/>
      <c r="BE1635" s="3"/>
      <c r="BF1635" s="3"/>
      <c r="BG1635" s="3"/>
      <c r="BH1635" s="3"/>
      <c r="BI1635" s="3"/>
    </row>
    <row r="1636" ht="12.75" customHeight="1">
      <c r="A1636" s="294"/>
      <c r="B1636" s="294"/>
      <c r="C1636" s="3"/>
      <c r="D1636" s="3"/>
      <c r="E1636" s="3"/>
      <c r="F1636" s="3"/>
      <c r="G1636" s="3"/>
      <c r="H1636" s="193"/>
      <c r="I1636" s="163"/>
      <c r="J1636" s="3"/>
      <c r="K1636" s="5"/>
      <c r="L1636" s="6"/>
      <c r="M1636" s="6"/>
      <c r="N1636" s="232"/>
      <c r="O1636" s="285"/>
      <c r="P1636" s="6"/>
      <c r="Q1636" s="6"/>
      <c r="R1636" s="6"/>
      <c r="S1636" s="6"/>
      <c r="T1636" s="6"/>
      <c r="U1636" s="6"/>
      <c r="V1636" s="6"/>
      <c r="W1636" s="6"/>
      <c r="X1636" s="6"/>
      <c r="Y1636" s="6"/>
      <c r="Z1636" s="38" t="str">
        <f t="array" ref="Z1636">IFERROR(xlookup(C:C,'Follow up.1'!A:A,'Follow up.1'!AF:AF),"-")</f>
        <v>-</v>
      </c>
      <c r="AA1636" s="6"/>
      <c r="AB1636" s="6"/>
      <c r="AC1636" s="6"/>
      <c r="AD1636" s="6"/>
      <c r="AE1636" s="6"/>
      <c r="AF1636" s="6"/>
      <c r="AG1636" s="6"/>
      <c r="AH1636" s="6"/>
      <c r="AI1636" s="6"/>
      <c r="AJ1636" s="6"/>
      <c r="AK1636" s="6"/>
      <c r="AL1636" s="6"/>
      <c r="AM1636" s="6"/>
      <c r="AN1636" s="39" t="str">
        <f t="array" ref="AN1636">IFNA(TEXT(XLOOKUP(C:C,'Follow up.2'!B:B,'Follow up.2'!AF:AF), "mm/yyyy"), "-")</f>
        <v>-</v>
      </c>
      <c r="AO1636" s="6"/>
      <c r="AP1636" s="3"/>
      <c r="AQ1636" s="3"/>
      <c r="AR1636" s="3"/>
      <c r="AS1636" s="3"/>
      <c r="AT1636" s="3"/>
      <c r="AU1636" s="3"/>
      <c r="AV1636" s="3"/>
      <c r="AW1636" s="3"/>
      <c r="AX1636" s="3"/>
      <c r="AY1636" s="3"/>
      <c r="AZ1636" s="3"/>
      <c r="BA1636" s="3"/>
      <c r="BB1636" s="3"/>
      <c r="BC1636" s="3"/>
      <c r="BD1636" s="3"/>
      <c r="BE1636" s="3"/>
      <c r="BF1636" s="3"/>
      <c r="BG1636" s="3"/>
      <c r="BH1636" s="3"/>
      <c r="BI1636" s="3"/>
    </row>
    <row r="1637" ht="12.75" customHeight="1">
      <c r="A1637" s="294"/>
      <c r="B1637" s="294"/>
      <c r="C1637" s="3"/>
      <c r="D1637" s="3"/>
      <c r="E1637" s="3"/>
      <c r="F1637" s="3"/>
      <c r="G1637" s="3"/>
      <c r="H1637" s="193"/>
      <c r="I1637" s="163"/>
      <c r="J1637" s="3"/>
      <c r="K1637" s="5"/>
      <c r="L1637" s="6"/>
      <c r="M1637" s="6"/>
      <c r="N1637" s="232"/>
      <c r="O1637" s="285"/>
      <c r="P1637" s="6"/>
      <c r="Q1637" s="6"/>
      <c r="R1637" s="6"/>
      <c r="S1637" s="6"/>
      <c r="T1637" s="6"/>
      <c r="U1637" s="6"/>
      <c r="V1637" s="6"/>
      <c r="W1637" s="6"/>
      <c r="X1637" s="6"/>
      <c r="Y1637" s="6"/>
      <c r="Z1637" s="38" t="str">
        <f t="array" ref="Z1637">IFERROR(xlookup(C:C,'Follow up.1'!A:A,'Follow up.1'!AF:AF),"-")</f>
        <v>-</v>
      </c>
      <c r="AA1637" s="6"/>
      <c r="AB1637" s="6"/>
      <c r="AC1637" s="6"/>
      <c r="AD1637" s="6"/>
      <c r="AE1637" s="6"/>
      <c r="AF1637" s="6"/>
      <c r="AG1637" s="6"/>
      <c r="AH1637" s="6"/>
      <c r="AI1637" s="6"/>
      <c r="AJ1637" s="6"/>
      <c r="AK1637" s="6"/>
      <c r="AL1637" s="6"/>
      <c r="AM1637" s="6"/>
      <c r="AN1637" s="39" t="str">
        <f t="array" ref="AN1637">IFNA(TEXT(XLOOKUP(C:C,'Follow up.2'!B:B,'Follow up.2'!AF:AF), "mm/yyyy"), "-")</f>
        <v>-</v>
      </c>
      <c r="AO1637" s="6"/>
      <c r="AP1637" s="3"/>
      <c r="AQ1637" s="3"/>
      <c r="AR1637" s="3"/>
      <c r="AS1637" s="3"/>
      <c r="AT1637" s="3"/>
      <c r="AU1637" s="3"/>
      <c r="AV1637" s="3"/>
      <c r="AW1637" s="3"/>
      <c r="AX1637" s="3"/>
      <c r="AY1637" s="3"/>
      <c r="AZ1637" s="3"/>
      <c r="BA1637" s="3"/>
      <c r="BB1637" s="3"/>
      <c r="BC1637" s="3"/>
      <c r="BD1637" s="3"/>
      <c r="BE1637" s="3"/>
      <c r="BF1637" s="3"/>
      <c r="BG1637" s="3"/>
      <c r="BH1637" s="3"/>
      <c r="BI1637" s="3"/>
    </row>
    <row r="1638" ht="12.75" customHeight="1">
      <c r="A1638" s="294"/>
      <c r="B1638" s="294"/>
      <c r="C1638" s="3"/>
      <c r="D1638" s="3"/>
      <c r="E1638" s="3"/>
      <c r="F1638" s="3"/>
      <c r="G1638" s="3"/>
      <c r="H1638" s="193"/>
      <c r="I1638" s="163"/>
      <c r="J1638" s="3"/>
      <c r="K1638" s="5"/>
      <c r="L1638" s="6"/>
      <c r="M1638" s="6"/>
      <c r="N1638" s="291"/>
      <c r="O1638" s="285"/>
      <c r="P1638" s="6"/>
      <c r="Q1638" s="6"/>
      <c r="R1638" s="6"/>
      <c r="S1638" s="6"/>
      <c r="T1638" s="6"/>
      <c r="U1638" s="6"/>
      <c r="V1638" s="6"/>
      <c r="W1638" s="6"/>
      <c r="X1638" s="6"/>
      <c r="Y1638" s="6"/>
      <c r="Z1638" s="38" t="str">
        <f t="array" ref="Z1638">IFERROR(xlookup(C:C,'Follow up.1'!A:A,'Follow up.1'!AF:AF),"-")</f>
        <v>-</v>
      </c>
      <c r="AA1638" s="6"/>
      <c r="AB1638" s="6"/>
      <c r="AC1638" s="6"/>
      <c r="AD1638" s="6"/>
      <c r="AE1638" s="6"/>
      <c r="AF1638" s="6"/>
      <c r="AG1638" s="6"/>
      <c r="AH1638" s="6"/>
      <c r="AI1638" s="6"/>
      <c r="AJ1638" s="6"/>
      <c r="AK1638" s="6"/>
      <c r="AL1638" s="6"/>
      <c r="AM1638" s="6"/>
      <c r="AN1638" s="39" t="str">
        <f t="array" ref="AN1638">IFNA(TEXT(XLOOKUP(C:C,'Follow up.2'!B:B,'Follow up.2'!AF:AF), "mm/yyyy"), "-")</f>
        <v>-</v>
      </c>
      <c r="AO1638" s="6"/>
      <c r="AP1638" s="3"/>
      <c r="AQ1638" s="3"/>
      <c r="AR1638" s="3"/>
      <c r="AS1638" s="3"/>
      <c r="AT1638" s="3"/>
      <c r="AU1638" s="3"/>
      <c r="AV1638" s="3"/>
      <c r="AW1638" s="3"/>
      <c r="AX1638" s="3"/>
      <c r="AY1638" s="3"/>
      <c r="AZ1638" s="3"/>
      <c r="BA1638" s="3"/>
      <c r="BB1638" s="3"/>
      <c r="BC1638" s="3"/>
      <c r="BD1638" s="3"/>
      <c r="BE1638" s="3"/>
      <c r="BF1638" s="3"/>
      <c r="BG1638" s="3"/>
      <c r="BH1638" s="3"/>
      <c r="BI1638" s="3"/>
    </row>
    <row r="1639" ht="12.75" customHeight="1">
      <c r="A1639" s="294"/>
      <c r="B1639" s="294"/>
      <c r="C1639" s="3"/>
      <c r="D1639" s="3"/>
      <c r="E1639" s="3"/>
      <c r="F1639" s="3"/>
      <c r="G1639" s="3"/>
      <c r="H1639" s="193"/>
      <c r="I1639" s="163"/>
      <c r="J1639" s="3"/>
      <c r="K1639" s="5"/>
      <c r="L1639" s="6"/>
      <c r="M1639" s="6"/>
      <c r="N1639" s="291"/>
      <c r="O1639" s="285"/>
      <c r="P1639" s="6"/>
      <c r="Q1639" s="6"/>
      <c r="R1639" s="6"/>
      <c r="S1639" s="6"/>
      <c r="T1639" s="6"/>
      <c r="U1639" s="6"/>
      <c r="V1639" s="6"/>
      <c r="W1639" s="6"/>
      <c r="X1639" s="6"/>
      <c r="Y1639" s="6"/>
      <c r="Z1639" s="38" t="str">
        <f t="array" ref="Z1639">IFERROR(xlookup(C:C,'Follow up.1'!A:A,'Follow up.1'!AF:AF),"-")</f>
        <v>-</v>
      </c>
      <c r="AA1639" s="6"/>
      <c r="AB1639" s="6"/>
      <c r="AC1639" s="6"/>
      <c r="AD1639" s="6"/>
      <c r="AE1639" s="6"/>
      <c r="AF1639" s="6"/>
      <c r="AG1639" s="6"/>
      <c r="AH1639" s="6"/>
      <c r="AI1639" s="6"/>
      <c r="AJ1639" s="6"/>
      <c r="AK1639" s="6"/>
      <c r="AL1639" s="6"/>
      <c r="AM1639" s="6"/>
      <c r="AN1639" s="39" t="str">
        <f t="array" ref="AN1639">IFNA(TEXT(XLOOKUP(C:C,'Follow up.2'!B:B,'Follow up.2'!AF:AF), "mm/yyyy"), "-")</f>
        <v>-</v>
      </c>
      <c r="AO1639" s="6"/>
      <c r="AP1639" s="3"/>
      <c r="AQ1639" s="3"/>
      <c r="AR1639" s="3"/>
      <c r="AS1639" s="3"/>
      <c r="AT1639" s="3"/>
      <c r="AU1639" s="3"/>
      <c r="AV1639" s="3"/>
      <c r="AW1639" s="3"/>
      <c r="AX1639" s="3"/>
      <c r="AY1639" s="3"/>
      <c r="AZ1639" s="3"/>
      <c r="BA1639" s="3"/>
      <c r="BB1639" s="3"/>
      <c r="BC1639" s="3"/>
      <c r="BD1639" s="3"/>
      <c r="BE1639" s="3"/>
      <c r="BF1639" s="3"/>
      <c r="BG1639" s="3"/>
      <c r="BH1639" s="3"/>
      <c r="BI1639" s="3"/>
    </row>
    <row r="1640" ht="12.75" customHeight="1">
      <c r="A1640" s="294"/>
      <c r="B1640" s="294"/>
      <c r="C1640" s="3"/>
      <c r="D1640" s="3"/>
      <c r="E1640" s="3"/>
      <c r="F1640" s="3"/>
      <c r="G1640" s="3"/>
      <c r="H1640" s="193"/>
      <c r="I1640" s="163"/>
      <c r="J1640" s="3"/>
      <c r="K1640" s="5"/>
      <c r="L1640" s="6"/>
      <c r="M1640" s="6"/>
      <c r="N1640" s="291"/>
      <c r="O1640" s="285"/>
      <c r="P1640" s="6"/>
      <c r="Q1640" s="6"/>
      <c r="R1640" s="6"/>
      <c r="S1640" s="6"/>
      <c r="T1640" s="6"/>
      <c r="U1640" s="6"/>
      <c r="V1640" s="6"/>
      <c r="W1640" s="6"/>
      <c r="X1640" s="6"/>
      <c r="Y1640" s="6"/>
      <c r="Z1640" s="38" t="str">
        <f t="array" ref="Z1640">IFERROR(xlookup(C:C,'Follow up.1'!A:A,'Follow up.1'!AF:AF),"-")</f>
        <v>-</v>
      </c>
      <c r="AA1640" s="6"/>
      <c r="AB1640" s="6"/>
      <c r="AC1640" s="6"/>
      <c r="AD1640" s="6"/>
      <c r="AE1640" s="6"/>
      <c r="AF1640" s="6"/>
      <c r="AG1640" s="6"/>
      <c r="AH1640" s="6"/>
      <c r="AI1640" s="6"/>
      <c r="AJ1640" s="6"/>
      <c r="AK1640" s="6"/>
      <c r="AL1640" s="6"/>
      <c r="AM1640" s="6"/>
      <c r="AN1640" s="39" t="str">
        <f t="array" ref="AN1640">IFNA(TEXT(XLOOKUP(C:C,'Follow up.2'!B:B,'Follow up.2'!AF:AF), "mm/yyyy"), "-")</f>
        <v>-</v>
      </c>
      <c r="AO1640" s="6"/>
      <c r="AP1640" s="3"/>
      <c r="AQ1640" s="3"/>
      <c r="AR1640" s="3"/>
      <c r="AS1640" s="3"/>
      <c r="AT1640" s="3"/>
      <c r="AU1640" s="3"/>
      <c r="AV1640" s="3"/>
      <c r="AW1640" s="3"/>
      <c r="AX1640" s="3"/>
      <c r="AY1640" s="3"/>
      <c r="AZ1640" s="3"/>
      <c r="BA1640" s="3"/>
      <c r="BB1640" s="3"/>
      <c r="BC1640" s="3"/>
      <c r="BD1640" s="3"/>
      <c r="BE1640" s="3"/>
      <c r="BF1640" s="3"/>
      <c r="BG1640" s="3"/>
      <c r="BH1640" s="3"/>
      <c r="BI1640" s="3"/>
    </row>
    <row r="1641" ht="12.75" customHeight="1">
      <c r="A1641" s="294"/>
      <c r="B1641" s="294"/>
      <c r="C1641" s="3"/>
      <c r="D1641" s="3"/>
      <c r="E1641" s="3"/>
      <c r="F1641" s="3"/>
      <c r="G1641" s="3"/>
      <c r="H1641" s="193"/>
      <c r="I1641" s="163"/>
      <c r="J1641" s="3"/>
      <c r="K1641" s="5"/>
      <c r="L1641" s="6"/>
      <c r="M1641" s="6"/>
      <c r="N1641" s="291"/>
      <c r="O1641" s="285"/>
      <c r="P1641" s="6"/>
      <c r="Q1641" s="6"/>
      <c r="R1641" s="6"/>
      <c r="S1641" s="6"/>
      <c r="T1641" s="6"/>
      <c r="U1641" s="6"/>
      <c r="V1641" s="6"/>
      <c r="W1641" s="6"/>
      <c r="X1641" s="6"/>
      <c r="Y1641" s="6"/>
      <c r="Z1641" s="38" t="str">
        <f t="array" ref="Z1641">IFERROR(xlookup(C:C,'Follow up.1'!A:A,'Follow up.1'!AF:AF),"-")</f>
        <v>-</v>
      </c>
      <c r="AA1641" s="6"/>
      <c r="AB1641" s="6"/>
      <c r="AC1641" s="6"/>
      <c r="AD1641" s="6"/>
      <c r="AE1641" s="6"/>
      <c r="AF1641" s="6"/>
      <c r="AG1641" s="6"/>
      <c r="AH1641" s="6"/>
      <c r="AI1641" s="6"/>
      <c r="AJ1641" s="6"/>
      <c r="AK1641" s="6"/>
      <c r="AL1641" s="6"/>
      <c r="AM1641" s="6"/>
      <c r="AN1641" s="39" t="str">
        <f t="array" ref="AN1641">IFNA(TEXT(XLOOKUP(C:C,'Follow up.2'!B:B,'Follow up.2'!AF:AF), "mm/yyyy"), "-")</f>
        <v>-</v>
      </c>
      <c r="AO1641" s="6"/>
      <c r="AP1641" s="3"/>
      <c r="AQ1641" s="3"/>
      <c r="AR1641" s="3"/>
      <c r="AS1641" s="3"/>
      <c r="AT1641" s="3"/>
      <c r="AU1641" s="3"/>
      <c r="AV1641" s="3"/>
      <c r="AW1641" s="3"/>
      <c r="AX1641" s="3"/>
      <c r="AY1641" s="3"/>
      <c r="AZ1641" s="3"/>
      <c r="BA1641" s="3"/>
      <c r="BB1641" s="3"/>
      <c r="BC1641" s="3"/>
      <c r="BD1641" s="3"/>
      <c r="BE1641" s="3"/>
      <c r="BF1641" s="3"/>
      <c r="BG1641" s="3"/>
      <c r="BH1641" s="3"/>
      <c r="BI1641" s="3"/>
    </row>
    <row r="1642" ht="12.75" customHeight="1">
      <c r="A1642" s="294"/>
      <c r="B1642" s="294"/>
      <c r="C1642" s="3"/>
      <c r="D1642" s="3"/>
      <c r="E1642" s="3"/>
      <c r="F1642" s="3"/>
      <c r="G1642" s="3"/>
      <c r="H1642" s="193"/>
      <c r="I1642" s="163"/>
      <c r="J1642" s="3"/>
      <c r="K1642" s="5"/>
      <c r="L1642" s="6"/>
      <c r="M1642" s="6"/>
      <c r="N1642" s="232"/>
      <c r="O1642" s="285"/>
      <c r="P1642" s="6"/>
      <c r="Q1642" s="6"/>
      <c r="R1642" s="6"/>
      <c r="S1642" s="6"/>
      <c r="T1642" s="6"/>
      <c r="U1642" s="6"/>
      <c r="V1642" s="6"/>
      <c r="W1642" s="6"/>
      <c r="X1642" s="6"/>
      <c r="Y1642" s="6"/>
      <c r="Z1642" s="38" t="str">
        <f t="array" ref="Z1642">IFERROR(xlookup(C:C,'Follow up.1'!A:A,'Follow up.1'!AF:AF),"-")</f>
        <v>-</v>
      </c>
      <c r="AA1642" s="6"/>
      <c r="AB1642" s="6"/>
      <c r="AC1642" s="6"/>
      <c r="AD1642" s="6"/>
      <c r="AE1642" s="6"/>
      <c r="AF1642" s="6"/>
      <c r="AG1642" s="6"/>
      <c r="AH1642" s="6"/>
      <c r="AI1642" s="6"/>
      <c r="AJ1642" s="6"/>
      <c r="AK1642" s="6"/>
      <c r="AL1642" s="6"/>
      <c r="AM1642" s="6"/>
      <c r="AN1642" s="39" t="str">
        <f t="array" ref="AN1642">IFNA(TEXT(XLOOKUP(C:C,'Follow up.2'!B:B,'Follow up.2'!AF:AF), "mm/yyyy"), "-")</f>
        <v>-</v>
      </c>
      <c r="AO1642" s="6"/>
      <c r="AP1642" s="3"/>
      <c r="AQ1642" s="3"/>
      <c r="AR1642" s="3"/>
      <c r="AS1642" s="3"/>
      <c r="AT1642" s="3"/>
      <c r="AU1642" s="3"/>
      <c r="AV1642" s="3"/>
      <c r="AW1642" s="3"/>
      <c r="AX1642" s="3"/>
      <c r="AY1642" s="3"/>
      <c r="AZ1642" s="3"/>
      <c r="BA1642" s="3"/>
      <c r="BB1642" s="3"/>
      <c r="BC1642" s="3"/>
      <c r="BD1642" s="3"/>
      <c r="BE1642" s="3"/>
      <c r="BF1642" s="3"/>
      <c r="BG1642" s="3"/>
      <c r="BH1642" s="3"/>
      <c r="BI1642" s="3"/>
    </row>
    <row r="1643" ht="12.75" customHeight="1">
      <c r="A1643" s="294"/>
      <c r="B1643" s="294"/>
      <c r="C1643" s="3"/>
      <c r="D1643" s="3"/>
      <c r="E1643" s="3"/>
      <c r="F1643" s="3"/>
      <c r="G1643" s="3"/>
      <c r="H1643" s="193"/>
      <c r="I1643" s="163"/>
      <c r="J1643" s="3"/>
      <c r="K1643" s="5"/>
      <c r="L1643" s="6"/>
      <c r="M1643" s="6"/>
      <c r="N1643" s="232"/>
      <c r="O1643" s="285"/>
      <c r="P1643" s="6"/>
      <c r="Q1643" s="6"/>
      <c r="R1643" s="6"/>
      <c r="S1643" s="6"/>
      <c r="T1643" s="6"/>
      <c r="U1643" s="6"/>
      <c r="V1643" s="6"/>
      <c r="W1643" s="6"/>
      <c r="X1643" s="6"/>
      <c r="Y1643" s="6"/>
      <c r="Z1643" s="38" t="str">
        <f t="array" ref="Z1643">IFERROR(xlookup(C:C,'Follow up.1'!A:A,'Follow up.1'!AF:AF),"-")</f>
        <v>-</v>
      </c>
      <c r="AA1643" s="6"/>
      <c r="AB1643" s="6"/>
      <c r="AC1643" s="6"/>
      <c r="AD1643" s="6"/>
      <c r="AE1643" s="6"/>
      <c r="AF1643" s="6"/>
      <c r="AG1643" s="6"/>
      <c r="AH1643" s="6"/>
      <c r="AI1643" s="6"/>
      <c r="AJ1643" s="6"/>
      <c r="AK1643" s="6"/>
      <c r="AL1643" s="6"/>
      <c r="AM1643" s="6"/>
      <c r="AN1643" s="39" t="str">
        <f t="array" ref="AN1643">IFNA(TEXT(XLOOKUP(C:C,'Follow up.2'!B:B,'Follow up.2'!AF:AF), "mm/yyyy"), "-")</f>
        <v>-</v>
      </c>
      <c r="AO1643" s="6"/>
      <c r="AP1643" s="3"/>
      <c r="AQ1643" s="3"/>
      <c r="AR1643" s="3"/>
      <c r="AS1643" s="3"/>
      <c r="AT1643" s="3"/>
      <c r="AU1643" s="3"/>
      <c r="AV1643" s="3"/>
      <c r="AW1643" s="3"/>
      <c r="AX1643" s="3"/>
      <c r="AY1643" s="3"/>
      <c r="AZ1643" s="3"/>
      <c r="BA1643" s="3"/>
      <c r="BB1643" s="3"/>
      <c r="BC1643" s="3"/>
      <c r="BD1643" s="3"/>
      <c r="BE1643" s="3"/>
      <c r="BF1643" s="3"/>
      <c r="BG1643" s="3"/>
      <c r="BH1643" s="3"/>
      <c r="BI1643" s="3"/>
    </row>
    <row r="1644" ht="12.75" customHeight="1">
      <c r="A1644" s="294"/>
      <c r="B1644" s="294"/>
      <c r="C1644" s="3"/>
      <c r="D1644" s="3"/>
      <c r="E1644" s="3"/>
      <c r="F1644" s="3"/>
      <c r="G1644" s="3"/>
      <c r="H1644" s="193"/>
      <c r="I1644" s="163"/>
      <c r="J1644" s="3"/>
      <c r="K1644" s="5"/>
      <c r="L1644" s="6"/>
      <c r="M1644" s="6"/>
      <c r="N1644" s="232"/>
      <c r="O1644" s="285"/>
      <c r="P1644" s="6"/>
      <c r="Q1644" s="6"/>
      <c r="R1644" s="6"/>
      <c r="S1644" s="6"/>
      <c r="T1644" s="6"/>
      <c r="U1644" s="6"/>
      <c r="V1644" s="6"/>
      <c r="W1644" s="6"/>
      <c r="X1644" s="6"/>
      <c r="Y1644" s="6"/>
      <c r="Z1644" s="38" t="str">
        <f t="array" ref="Z1644">IFERROR(xlookup(C:C,'Follow up.1'!A:A,'Follow up.1'!AF:AF),"-")</f>
        <v>-</v>
      </c>
      <c r="AA1644" s="6"/>
      <c r="AB1644" s="6"/>
      <c r="AC1644" s="6"/>
      <c r="AD1644" s="6"/>
      <c r="AE1644" s="6"/>
      <c r="AF1644" s="6"/>
      <c r="AG1644" s="6"/>
      <c r="AH1644" s="6"/>
      <c r="AI1644" s="6"/>
      <c r="AJ1644" s="6"/>
      <c r="AK1644" s="6"/>
      <c r="AL1644" s="6"/>
      <c r="AM1644" s="6"/>
      <c r="AN1644" s="39" t="str">
        <f t="array" ref="AN1644">IFNA(TEXT(XLOOKUP(C:C,'Follow up.2'!B:B,'Follow up.2'!AF:AF), "mm/yyyy"), "-")</f>
        <v>-</v>
      </c>
      <c r="AO1644" s="6"/>
      <c r="AP1644" s="3"/>
      <c r="AQ1644" s="3"/>
      <c r="AR1644" s="3"/>
      <c r="AS1644" s="3"/>
      <c r="AT1644" s="3"/>
      <c r="AU1644" s="3"/>
      <c r="AV1644" s="3"/>
      <c r="AW1644" s="3"/>
      <c r="AX1644" s="3"/>
      <c r="AY1644" s="3"/>
      <c r="AZ1644" s="3"/>
      <c r="BA1644" s="3"/>
      <c r="BB1644" s="3"/>
      <c r="BC1644" s="3"/>
      <c r="BD1644" s="3"/>
      <c r="BE1644" s="3"/>
      <c r="BF1644" s="3"/>
      <c r="BG1644" s="3"/>
      <c r="BH1644" s="3"/>
      <c r="BI1644" s="3"/>
    </row>
    <row r="1645" ht="12.75" customHeight="1">
      <c r="A1645" s="294"/>
      <c r="B1645" s="294"/>
      <c r="C1645" s="3"/>
      <c r="D1645" s="3"/>
      <c r="E1645" s="3"/>
      <c r="F1645" s="3"/>
      <c r="G1645" s="3"/>
      <c r="H1645" s="193"/>
      <c r="I1645" s="163"/>
      <c r="J1645" s="3"/>
      <c r="K1645" s="5"/>
      <c r="L1645" s="6"/>
      <c r="M1645" s="6"/>
      <c r="N1645" s="232"/>
      <c r="O1645" s="285"/>
      <c r="P1645" s="6"/>
      <c r="Q1645" s="6"/>
      <c r="R1645" s="6"/>
      <c r="S1645" s="6"/>
      <c r="T1645" s="6"/>
      <c r="U1645" s="6"/>
      <c r="V1645" s="6"/>
      <c r="W1645" s="6"/>
      <c r="X1645" s="6"/>
      <c r="Y1645" s="6"/>
      <c r="Z1645" s="38" t="str">
        <f t="array" ref="Z1645">IFERROR(xlookup(C:C,'Follow up.1'!A:A,'Follow up.1'!AF:AF),"-")</f>
        <v>-</v>
      </c>
      <c r="AA1645" s="6"/>
      <c r="AB1645" s="6"/>
      <c r="AC1645" s="6"/>
      <c r="AD1645" s="6"/>
      <c r="AE1645" s="6"/>
      <c r="AF1645" s="6"/>
      <c r="AG1645" s="6"/>
      <c r="AH1645" s="6"/>
      <c r="AI1645" s="6"/>
      <c r="AJ1645" s="6"/>
      <c r="AK1645" s="6"/>
      <c r="AL1645" s="6"/>
      <c r="AM1645" s="6"/>
      <c r="AN1645" s="39" t="str">
        <f t="array" ref="AN1645">IFNA(TEXT(XLOOKUP(C:C,'Follow up.2'!B:B,'Follow up.2'!AF:AF), "mm/yyyy"), "-")</f>
        <v>-</v>
      </c>
      <c r="AO1645" s="6"/>
      <c r="AP1645" s="3"/>
      <c r="AQ1645" s="3"/>
      <c r="AR1645" s="3"/>
      <c r="AS1645" s="3"/>
      <c r="AT1645" s="3"/>
      <c r="AU1645" s="3"/>
      <c r="AV1645" s="3"/>
      <c r="AW1645" s="3"/>
      <c r="AX1645" s="3"/>
      <c r="AY1645" s="3"/>
      <c r="AZ1645" s="3"/>
      <c r="BA1645" s="3"/>
      <c r="BB1645" s="3"/>
      <c r="BC1645" s="3"/>
      <c r="BD1645" s="3"/>
      <c r="BE1645" s="3"/>
      <c r="BF1645" s="3"/>
      <c r="BG1645" s="3"/>
      <c r="BH1645" s="3"/>
      <c r="BI1645" s="3"/>
    </row>
    <row r="1646" ht="12.75" customHeight="1">
      <c r="A1646" s="294"/>
      <c r="B1646" s="294"/>
      <c r="C1646" s="3"/>
      <c r="D1646" s="3"/>
      <c r="E1646" s="3"/>
      <c r="F1646" s="3"/>
      <c r="G1646" s="3"/>
      <c r="H1646" s="193"/>
      <c r="I1646" s="163"/>
      <c r="J1646" s="3"/>
      <c r="K1646" s="5"/>
      <c r="L1646" s="6"/>
      <c r="M1646" s="6"/>
      <c r="N1646" s="232"/>
      <c r="O1646" s="285"/>
      <c r="P1646" s="6"/>
      <c r="Q1646" s="6"/>
      <c r="R1646" s="6"/>
      <c r="S1646" s="6"/>
      <c r="T1646" s="6"/>
      <c r="U1646" s="6"/>
      <c r="V1646" s="6"/>
      <c r="W1646" s="6"/>
      <c r="X1646" s="6"/>
      <c r="Y1646" s="6"/>
      <c r="Z1646" s="38" t="str">
        <f t="array" ref="Z1646">IFERROR(xlookup(C:C,'Follow up.1'!A:A,'Follow up.1'!AF:AF),"-")</f>
        <v>-</v>
      </c>
      <c r="AA1646" s="6"/>
      <c r="AB1646" s="6"/>
      <c r="AC1646" s="6"/>
      <c r="AD1646" s="6"/>
      <c r="AE1646" s="6"/>
      <c r="AF1646" s="6"/>
      <c r="AG1646" s="6"/>
      <c r="AH1646" s="6"/>
      <c r="AI1646" s="6"/>
      <c r="AJ1646" s="6"/>
      <c r="AK1646" s="6"/>
      <c r="AL1646" s="6"/>
      <c r="AM1646" s="6"/>
      <c r="AN1646" s="39" t="str">
        <f t="array" ref="AN1646">IFNA(TEXT(XLOOKUP(C:C,'Follow up.2'!B:B,'Follow up.2'!AF:AF), "mm/yyyy"), "-")</f>
        <v>-</v>
      </c>
      <c r="AO1646" s="6"/>
      <c r="AP1646" s="3"/>
      <c r="AQ1646" s="3"/>
      <c r="AR1646" s="3"/>
      <c r="AS1646" s="3"/>
      <c r="AT1646" s="3"/>
      <c r="AU1646" s="3"/>
      <c r="AV1646" s="3"/>
      <c r="AW1646" s="3"/>
      <c r="AX1646" s="3"/>
      <c r="AY1646" s="3"/>
      <c r="AZ1646" s="3"/>
      <c r="BA1646" s="3"/>
      <c r="BB1646" s="3"/>
      <c r="BC1646" s="3"/>
      <c r="BD1646" s="3"/>
      <c r="BE1646" s="3"/>
      <c r="BF1646" s="3"/>
      <c r="BG1646" s="3"/>
      <c r="BH1646" s="3"/>
      <c r="BI1646" s="3"/>
    </row>
    <row r="1647" ht="12.75" customHeight="1">
      <c r="A1647" s="294"/>
      <c r="B1647" s="294"/>
      <c r="C1647" s="3"/>
      <c r="D1647" s="3"/>
      <c r="E1647" s="3"/>
      <c r="F1647" s="3"/>
      <c r="G1647" s="3"/>
      <c r="H1647" s="193"/>
      <c r="I1647" s="163"/>
      <c r="J1647" s="3"/>
      <c r="K1647" s="5"/>
      <c r="L1647" s="6"/>
      <c r="M1647" s="6"/>
      <c r="N1647" s="232"/>
      <c r="O1647" s="285"/>
      <c r="P1647" s="6"/>
      <c r="Q1647" s="6"/>
      <c r="R1647" s="6"/>
      <c r="S1647" s="6"/>
      <c r="T1647" s="6"/>
      <c r="U1647" s="6"/>
      <c r="V1647" s="6"/>
      <c r="W1647" s="6"/>
      <c r="X1647" s="6"/>
      <c r="Y1647" s="6"/>
      <c r="Z1647" s="38" t="str">
        <f t="array" ref="Z1647">IFERROR(xlookup(C:C,'Follow up.1'!A:A,'Follow up.1'!AF:AF),"-")</f>
        <v>-</v>
      </c>
      <c r="AA1647" s="6"/>
      <c r="AB1647" s="6"/>
      <c r="AC1647" s="6"/>
      <c r="AD1647" s="6"/>
      <c r="AE1647" s="6"/>
      <c r="AF1647" s="6"/>
      <c r="AG1647" s="6"/>
      <c r="AH1647" s="6"/>
      <c r="AI1647" s="6"/>
      <c r="AJ1647" s="6"/>
      <c r="AK1647" s="6"/>
      <c r="AL1647" s="6"/>
      <c r="AM1647" s="6"/>
      <c r="AN1647" s="39" t="str">
        <f t="array" ref="AN1647">IFNA(TEXT(XLOOKUP(C:C,'Follow up.2'!B:B,'Follow up.2'!AF:AF), "mm/yyyy"), "-")</f>
        <v>-</v>
      </c>
      <c r="AO1647" s="6"/>
      <c r="AP1647" s="3"/>
      <c r="AQ1647" s="3"/>
      <c r="AR1647" s="3"/>
      <c r="AS1647" s="3"/>
      <c r="AT1647" s="3"/>
      <c r="AU1647" s="3"/>
      <c r="AV1647" s="3"/>
      <c r="AW1647" s="3"/>
      <c r="AX1647" s="3"/>
      <c r="AY1647" s="3"/>
      <c r="AZ1647" s="3"/>
      <c r="BA1647" s="3"/>
      <c r="BB1647" s="3"/>
      <c r="BC1647" s="3"/>
      <c r="BD1647" s="3"/>
      <c r="BE1647" s="3"/>
      <c r="BF1647" s="3"/>
      <c r="BG1647" s="3"/>
      <c r="BH1647" s="3"/>
      <c r="BI1647" s="3"/>
    </row>
    <row r="1648" ht="12.75" customHeight="1">
      <c r="A1648" s="294"/>
      <c r="B1648" s="294"/>
      <c r="C1648" s="3"/>
      <c r="D1648" s="3"/>
      <c r="E1648" s="3"/>
      <c r="F1648" s="3"/>
      <c r="G1648" s="3"/>
      <c r="H1648" s="193"/>
      <c r="I1648" s="163"/>
      <c r="J1648" s="3"/>
      <c r="K1648" s="5"/>
      <c r="L1648" s="6"/>
      <c r="M1648" s="6"/>
      <c r="N1648" s="232"/>
      <c r="O1648" s="285"/>
      <c r="P1648" s="6"/>
      <c r="Q1648" s="6"/>
      <c r="R1648" s="6"/>
      <c r="S1648" s="6"/>
      <c r="T1648" s="6"/>
      <c r="U1648" s="6"/>
      <c r="V1648" s="6"/>
      <c r="W1648" s="6"/>
      <c r="X1648" s="6"/>
      <c r="Y1648" s="6"/>
      <c r="Z1648" s="38" t="str">
        <f t="array" ref="Z1648">IFERROR(xlookup(C:C,'Follow up.1'!A:A,'Follow up.1'!AF:AF),"-")</f>
        <v>-</v>
      </c>
      <c r="AA1648" s="6"/>
      <c r="AB1648" s="6"/>
      <c r="AC1648" s="6"/>
      <c r="AD1648" s="6"/>
      <c r="AE1648" s="6"/>
      <c r="AF1648" s="6"/>
      <c r="AG1648" s="6"/>
      <c r="AH1648" s="6"/>
      <c r="AI1648" s="6"/>
      <c r="AJ1648" s="6"/>
      <c r="AK1648" s="6"/>
      <c r="AL1648" s="6"/>
      <c r="AM1648" s="6"/>
      <c r="AN1648" s="39" t="str">
        <f t="array" ref="AN1648">IFNA(TEXT(XLOOKUP(C:C,'Follow up.2'!B:B,'Follow up.2'!AF:AF), "mm/yyyy"), "-")</f>
        <v>-</v>
      </c>
      <c r="AO1648" s="6"/>
      <c r="AP1648" s="3"/>
      <c r="AQ1648" s="3"/>
      <c r="AR1648" s="3"/>
      <c r="AS1648" s="3"/>
      <c r="AT1648" s="3"/>
      <c r="AU1648" s="3"/>
      <c r="AV1648" s="3"/>
      <c r="AW1648" s="3"/>
      <c r="AX1648" s="3"/>
      <c r="AY1648" s="3"/>
      <c r="AZ1648" s="3"/>
      <c r="BA1648" s="3"/>
      <c r="BB1648" s="3"/>
      <c r="BC1648" s="3"/>
      <c r="BD1648" s="3"/>
      <c r="BE1648" s="3"/>
      <c r="BF1648" s="3"/>
      <c r="BG1648" s="3"/>
      <c r="BH1648" s="3"/>
      <c r="BI1648" s="3"/>
    </row>
    <row r="1649" ht="12.75" customHeight="1">
      <c r="A1649" s="294"/>
      <c r="B1649" s="294"/>
      <c r="C1649" s="3"/>
      <c r="D1649" s="3"/>
      <c r="E1649" s="3"/>
      <c r="F1649" s="3"/>
      <c r="G1649" s="3"/>
      <c r="H1649" s="193"/>
      <c r="I1649" s="163"/>
      <c r="J1649" s="3"/>
      <c r="K1649" s="5"/>
      <c r="L1649" s="6"/>
      <c r="M1649" s="6"/>
      <c r="N1649" s="232"/>
      <c r="O1649" s="285"/>
      <c r="P1649" s="6"/>
      <c r="Q1649" s="6"/>
      <c r="R1649" s="6"/>
      <c r="S1649" s="6"/>
      <c r="T1649" s="6"/>
      <c r="U1649" s="6"/>
      <c r="V1649" s="6"/>
      <c r="W1649" s="6"/>
      <c r="X1649" s="6"/>
      <c r="Y1649" s="6"/>
      <c r="Z1649" s="38" t="str">
        <f t="array" ref="Z1649">IFERROR(xlookup(C:C,'Follow up.1'!A:A,'Follow up.1'!AF:AF),"-")</f>
        <v>-</v>
      </c>
      <c r="AA1649" s="6"/>
      <c r="AB1649" s="6"/>
      <c r="AC1649" s="6"/>
      <c r="AD1649" s="6"/>
      <c r="AE1649" s="6"/>
      <c r="AF1649" s="6"/>
      <c r="AG1649" s="6"/>
      <c r="AH1649" s="6"/>
      <c r="AI1649" s="6"/>
      <c r="AJ1649" s="6"/>
      <c r="AK1649" s="6"/>
      <c r="AL1649" s="6"/>
      <c r="AM1649" s="6"/>
      <c r="AN1649" s="39" t="str">
        <f t="array" ref="AN1649">IFNA(TEXT(XLOOKUP(C:C,'Follow up.2'!B:B,'Follow up.2'!AF:AF), "mm/yyyy"), "-")</f>
        <v>-</v>
      </c>
      <c r="AO1649" s="6"/>
      <c r="AP1649" s="3"/>
      <c r="AQ1649" s="3"/>
      <c r="AR1649" s="3"/>
      <c r="AS1649" s="3"/>
      <c r="AT1649" s="3"/>
      <c r="AU1649" s="3"/>
      <c r="AV1649" s="3"/>
      <c r="AW1649" s="3"/>
      <c r="AX1649" s="3"/>
      <c r="AY1649" s="3"/>
      <c r="AZ1649" s="3"/>
      <c r="BA1649" s="3"/>
      <c r="BB1649" s="3"/>
      <c r="BC1649" s="3"/>
      <c r="BD1649" s="3"/>
      <c r="BE1649" s="3"/>
      <c r="BF1649" s="3"/>
      <c r="BG1649" s="3"/>
      <c r="BH1649" s="3"/>
      <c r="BI1649" s="3"/>
    </row>
    <row r="1650" ht="12.75" customHeight="1">
      <c r="A1650" s="294"/>
      <c r="B1650" s="294"/>
      <c r="C1650" s="3"/>
      <c r="D1650" s="3"/>
      <c r="E1650" s="3"/>
      <c r="F1650" s="3"/>
      <c r="G1650" s="3"/>
      <c r="H1650" s="193"/>
      <c r="I1650" s="163"/>
      <c r="J1650" s="3"/>
      <c r="K1650" s="5"/>
      <c r="L1650" s="6"/>
      <c r="M1650" s="6"/>
      <c r="N1650" s="232"/>
      <c r="O1650" s="285"/>
      <c r="P1650" s="6"/>
      <c r="Q1650" s="6"/>
      <c r="R1650" s="6"/>
      <c r="S1650" s="6"/>
      <c r="T1650" s="6"/>
      <c r="U1650" s="6"/>
      <c r="V1650" s="6"/>
      <c r="W1650" s="6"/>
      <c r="X1650" s="6"/>
      <c r="Y1650" s="6"/>
      <c r="Z1650" s="38" t="str">
        <f t="array" ref="Z1650">IFERROR(xlookup(C:C,'Follow up.1'!A:A,'Follow up.1'!AF:AF),"-")</f>
        <v>-</v>
      </c>
      <c r="AA1650" s="6"/>
      <c r="AB1650" s="6"/>
      <c r="AC1650" s="6"/>
      <c r="AD1650" s="6"/>
      <c r="AE1650" s="6"/>
      <c r="AF1650" s="6"/>
      <c r="AG1650" s="6"/>
      <c r="AH1650" s="6"/>
      <c r="AI1650" s="6"/>
      <c r="AJ1650" s="6"/>
      <c r="AK1650" s="6"/>
      <c r="AL1650" s="6"/>
      <c r="AM1650" s="6"/>
      <c r="AN1650" s="39" t="str">
        <f t="array" ref="AN1650">IFNA(TEXT(XLOOKUP(C:C,'Follow up.2'!B:B,'Follow up.2'!AF:AF), "mm/yyyy"), "-")</f>
        <v>-</v>
      </c>
      <c r="AO1650" s="6"/>
      <c r="AP1650" s="3"/>
      <c r="AQ1650" s="3"/>
      <c r="AR1650" s="3"/>
      <c r="AS1650" s="3"/>
      <c r="AT1650" s="3"/>
      <c r="AU1650" s="3"/>
      <c r="AV1650" s="3"/>
      <c r="AW1650" s="3"/>
      <c r="AX1650" s="3"/>
      <c r="AY1650" s="3"/>
      <c r="AZ1650" s="3"/>
      <c r="BA1650" s="3"/>
      <c r="BB1650" s="3"/>
      <c r="BC1650" s="3"/>
      <c r="BD1650" s="3"/>
      <c r="BE1650" s="3"/>
      <c r="BF1650" s="3"/>
      <c r="BG1650" s="3"/>
      <c r="BH1650" s="3"/>
      <c r="BI1650" s="3"/>
    </row>
    <row r="1651" ht="12.75" customHeight="1">
      <c r="A1651" s="294"/>
      <c r="B1651" s="294"/>
      <c r="C1651" s="3"/>
      <c r="D1651" s="3"/>
      <c r="E1651" s="3"/>
      <c r="F1651" s="3"/>
      <c r="G1651" s="3"/>
      <c r="H1651" s="193"/>
      <c r="I1651" s="163"/>
      <c r="J1651" s="3"/>
      <c r="K1651" s="5"/>
      <c r="L1651" s="6"/>
      <c r="M1651" s="6"/>
      <c r="N1651" s="232"/>
      <c r="O1651" s="285"/>
      <c r="P1651" s="6"/>
      <c r="Q1651" s="6"/>
      <c r="R1651" s="6"/>
      <c r="S1651" s="6"/>
      <c r="T1651" s="6"/>
      <c r="U1651" s="6"/>
      <c r="V1651" s="6"/>
      <c r="W1651" s="6"/>
      <c r="X1651" s="6"/>
      <c r="Y1651" s="6"/>
      <c r="Z1651" s="38" t="str">
        <f t="array" ref="Z1651">IFERROR(xlookup(C:C,'Follow up.1'!A:A,'Follow up.1'!AF:AF),"-")</f>
        <v>-</v>
      </c>
      <c r="AA1651" s="6"/>
      <c r="AB1651" s="6"/>
      <c r="AC1651" s="6"/>
      <c r="AD1651" s="6"/>
      <c r="AE1651" s="6"/>
      <c r="AF1651" s="6"/>
      <c r="AG1651" s="6"/>
      <c r="AH1651" s="6"/>
      <c r="AI1651" s="6"/>
      <c r="AJ1651" s="6"/>
      <c r="AK1651" s="6"/>
      <c r="AL1651" s="6"/>
      <c r="AM1651" s="6"/>
      <c r="AN1651" s="39" t="str">
        <f t="array" ref="AN1651">IFNA(TEXT(XLOOKUP(C:C,'Follow up.2'!B:B,'Follow up.2'!AF:AF), "mm/yyyy"), "-")</f>
        <v>-</v>
      </c>
      <c r="AO1651" s="6"/>
      <c r="AP1651" s="3"/>
      <c r="AQ1651" s="3"/>
      <c r="AR1651" s="3"/>
      <c r="AS1651" s="3"/>
      <c r="AT1651" s="3"/>
      <c r="AU1651" s="3"/>
      <c r="AV1651" s="3"/>
      <c r="AW1651" s="3"/>
      <c r="AX1651" s="3"/>
      <c r="AY1651" s="3"/>
      <c r="AZ1651" s="3"/>
      <c r="BA1651" s="3"/>
      <c r="BB1651" s="3"/>
      <c r="BC1651" s="3"/>
      <c r="BD1651" s="3"/>
      <c r="BE1651" s="3"/>
      <c r="BF1651" s="3"/>
      <c r="BG1651" s="3"/>
      <c r="BH1651" s="3"/>
      <c r="BI1651" s="3"/>
    </row>
    <row r="1652" ht="12.75" customHeight="1">
      <c r="A1652" s="294"/>
      <c r="B1652" s="294"/>
      <c r="C1652" s="3"/>
      <c r="D1652" s="3"/>
      <c r="E1652" s="3"/>
      <c r="F1652" s="3"/>
      <c r="G1652" s="3"/>
      <c r="H1652" s="193"/>
      <c r="I1652" s="163"/>
      <c r="J1652" s="3"/>
      <c r="K1652" s="5"/>
      <c r="L1652" s="6"/>
      <c r="M1652" s="6"/>
      <c r="N1652" s="232"/>
      <c r="O1652" s="285"/>
      <c r="P1652" s="6"/>
      <c r="Q1652" s="6"/>
      <c r="R1652" s="6"/>
      <c r="S1652" s="6"/>
      <c r="T1652" s="6"/>
      <c r="U1652" s="6"/>
      <c r="V1652" s="6"/>
      <c r="W1652" s="6"/>
      <c r="X1652" s="6"/>
      <c r="Y1652" s="6"/>
      <c r="Z1652" s="38" t="str">
        <f t="array" ref="Z1652">IFERROR(xlookup(C:C,'Follow up.1'!A:A,'Follow up.1'!AF:AF),"-")</f>
        <v>-</v>
      </c>
      <c r="AA1652" s="6"/>
      <c r="AB1652" s="6"/>
      <c r="AC1652" s="6"/>
      <c r="AD1652" s="6"/>
      <c r="AE1652" s="6"/>
      <c r="AF1652" s="6"/>
      <c r="AG1652" s="6"/>
      <c r="AH1652" s="6"/>
      <c r="AI1652" s="6"/>
      <c r="AJ1652" s="6"/>
      <c r="AK1652" s="6"/>
      <c r="AL1652" s="6"/>
      <c r="AM1652" s="6"/>
      <c r="AN1652" s="39" t="str">
        <f t="array" ref="AN1652">IFNA(TEXT(XLOOKUP(C:C,'Follow up.2'!B:B,'Follow up.2'!AF:AF), "mm/yyyy"), "-")</f>
        <v>-</v>
      </c>
      <c r="AO1652" s="6"/>
      <c r="AP1652" s="3"/>
      <c r="AQ1652" s="3"/>
      <c r="AR1652" s="3"/>
      <c r="AS1652" s="3"/>
      <c r="AT1652" s="3"/>
      <c r="AU1652" s="3"/>
      <c r="AV1652" s="3"/>
      <c r="AW1652" s="3"/>
      <c r="AX1652" s="3"/>
      <c r="AY1652" s="3"/>
      <c r="AZ1652" s="3"/>
      <c r="BA1652" s="3"/>
      <c r="BB1652" s="3"/>
      <c r="BC1652" s="3"/>
      <c r="BD1652" s="3"/>
      <c r="BE1652" s="3"/>
      <c r="BF1652" s="3"/>
      <c r="BG1652" s="3"/>
      <c r="BH1652" s="3"/>
      <c r="BI1652" s="3"/>
    </row>
    <row r="1653" ht="12.75" customHeight="1">
      <c r="A1653" s="294"/>
      <c r="B1653" s="294"/>
      <c r="C1653" s="3"/>
      <c r="D1653" s="3"/>
      <c r="E1653" s="3"/>
      <c r="F1653" s="3"/>
      <c r="G1653" s="3"/>
      <c r="H1653" s="193"/>
      <c r="I1653" s="163"/>
      <c r="J1653" s="3"/>
      <c r="K1653" s="5"/>
      <c r="L1653" s="6"/>
      <c r="M1653" s="6"/>
      <c r="N1653" s="232"/>
      <c r="O1653" s="285"/>
      <c r="P1653" s="6"/>
      <c r="Q1653" s="6"/>
      <c r="R1653" s="6"/>
      <c r="S1653" s="6"/>
      <c r="T1653" s="6"/>
      <c r="U1653" s="6"/>
      <c r="V1653" s="6"/>
      <c r="W1653" s="6"/>
      <c r="X1653" s="6"/>
      <c r="Y1653" s="6"/>
      <c r="Z1653" s="38" t="str">
        <f t="array" ref="Z1653">IFERROR(xlookup(C:C,'Follow up.1'!A:A,'Follow up.1'!AF:AF),"-")</f>
        <v>-</v>
      </c>
      <c r="AA1653" s="6"/>
      <c r="AB1653" s="6"/>
      <c r="AC1653" s="6"/>
      <c r="AD1653" s="6"/>
      <c r="AE1653" s="6"/>
      <c r="AF1653" s="6"/>
      <c r="AG1653" s="6"/>
      <c r="AH1653" s="6"/>
      <c r="AI1653" s="6"/>
      <c r="AJ1653" s="6"/>
      <c r="AK1653" s="6"/>
      <c r="AL1653" s="6"/>
      <c r="AM1653" s="6"/>
      <c r="AN1653" s="39" t="str">
        <f t="array" ref="AN1653">IFNA(TEXT(XLOOKUP(C:C,'Follow up.2'!B:B,'Follow up.2'!AF:AF), "mm/yyyy"), "-")</f>
        <v>-</v>
      </c>
      <c r="AO1653" s="6"/>
      <c r="AP1653" s="3"/>
      <c r="AQ1653" s="3"/>
      <c r="AR1653" s="3"/>
      <c r="AS1653" s="3"/>
      <c r="AT1653" s="3"/>
      <c r="AU1653" s="3"/>
      <c r="AV1653" s="3"/>
      <c r="AW1653" s="3"/>
      <c r="AX1653" s="3"/>
      <c r="AY1653" s="3"/>
      <c r="AZ1653" s="3"/>
      <c r="BA1653" s="3"/>
      <c r="BB1653" s="3"/>
      <c r="BC1653" s="3"/>
      <c r="BD1653" s="3"/>
      <c r="BE1653" s="3"/>
      <c r="BF1653" s="3"/>
      <c r="BG1653" s="3"/>
      <c r="BH1653" s="3"/>
      <c r="BI1653" s="3"/>
    </row>
    <row r="1654" ht="12.75" customHeight="1">
      <c r="A1654" s="294"/>
      <c r="B1654" s="294"/>
      <c r="C1654" s="3"/>
      <c r="D1654" s="3"/>
      <c r="E1654" s="3"/>
      <c r="F1654" s="3"/>
      <c r="G1654" s="3"/>
      <c r="H1654" s="193"/>
      <c r="I1654" s="163"/>
      <c r="J1654" s="3"/>
      <c r="K1654" s="5"/>
      <c r="L1654" s="6"/>
      <c r="M1654" s="6"/>
      <c r="N1654" s="232"/>
      <c r="O1654" s="285"/>
      <c r="P1654" s="6"/>
      <c r="Q1654" s="6"/>
      <c r="R1654" s="6"/>
      <c r="S1654" s="6"/>
      <c r="T1654" s="6"/>
      <c r="U1654" s="6"/>
      <c r="V1654" s="6"/>
      <c r="W1654" s="6"/>
      <c r="X1654" s="6"/>
      <c r="Y1654" s="6"/>
      <c r="Z1654" s="38" t="str">
        <f t="array" ref="Z1654">IFERROR(xlookup(C:C,'Follow up.1'!A:A,'Follow up.1'!AF:AF),"-")</f>
        <v>-</v>
      </c>
      <c r="AA1654" s="6"/>
      <c r="AB1654" s="6"/>
      <c r="AC1654" s="6"/>
      <c r="AD1654" s="6"/>
      <c r="AE1654" s="6"/>
      <c r="AF1654" s="6"/>
      <c r="AG1654" s="6"/>
      <c r="AH1654" s="6"/>
      <c r="AI1654" s="6"/>
      <c r="AJ1654" s="6"/>
      <c r="AK1654" s="6"/>
      <c r="AL1654" s="6"/>
      <c r="AM1654" s="6"/>
      <c r="AN1654" s="39" t="str">
        <f t="array" ref="AN1654">IFNA(TEXT(XLOOKUP(C:C,'Follow up.2'!B:B,'Follow up.2'!AF:AF), "mm/yyyy"), "-")</f>
        <v>-</v>
      </c>
      <c r="AO1654" s="6"/>
      <c r="AP1654" s="3"/>
      <c r="AQ1654" s="3"/>
      <c r="AR1654" s="3"/>
      <c r="AS1654" s="3"/>
      <c r="AT1654" s="3"/>
      <c r="AU1654" s="3"/>
      <c r="AV1654" s="3"/>
      <c r="AW1654" s="3"/>
      <c r="AX1654" s="3"/>
      <c r="AY1654" s="3"/>
      <c r="AZ1654" s="3"/>
      <c r="BA1654" s="3"/>
      <c r="BB1654" s="3"/>
      <c r="BC1654" s="3"/>
      <c r="BD1654" s="3"/>
      <c r="BE1654" s="3"/>
      <c r="BF1654" s="3"/>
      <c r="BG1654" s="3"/>
      <c r="BH1654" s="3"/>
      <c r="BI1654" s="3"/>
    </row>
    <row r="1655" ht="12.75" customHeight="1">
      <c r="A1655" s="294"/>
      <c r="B1655" s="294"/>
      <c r="C1655" s="3"/>
      <c r="D1655" s="3"/>
      <c r="E1655" s="3"/>
      <c r="F1655" s="3"/>
      <c r="G1655" s="3"/>
      <c r="H1655" s="193"/>
      <c r="I1655" s="163"/>
      <c r="J1655" s="3"/>
      <c r="K1655" s="5"/>
      <c r="L1655" s="6"/>
      <c r="M1655" s="6"/>
      <c r="N1655" s="232"/>
      <c r="O1655" s="285"/>
      <c r="P1655" s="6"/>
      <c r="Q1655" s="6"/>
      <c r="R1655" s="6"/>
      <c r="S1655" s="6"/>
      <c r="T1655" s="6"/>
      <c r="U1655" s="6"/>
      <c r="V1655" s="6"/>
      <c r="W1655" s="6"/>
      <c r="X1655" s="6"/>
      <c r="Y1655" s="6"/>
      <c r="Z1655" s="38" t="str">
        <f t="array" ref="Z1655">IFERROR(xlookup(C:C,'Follow up.1'!A:A,'Follow up.1'!AF:AF),"-")</f>
        <v>-</v>
      </c>
      <c r="AA1655" s="6"/>
      <c r="AB1655" s="6"/>
      <c r="AC1655" s="6"/>
      <c r="AD1655" s="6"/>
      <c r="AE1655" s="6"/>
      <c r="AF1655" s="6"/>
      <c r="AG1655" s="6"/>
      <c r="AH1655" s="6"/>
      <c r="AI1655" s="6"/>
      <c r="AJ1655" s="6"/>
      <c r="AK1655" s="6"/>
      <c r="AL1655" s="6"/>
      <c r="AM1655" s="6"/>
      <c r="AN1655" s="39" t="str">
        <f t="array" ref="AN1655">IFNA(TEXT(XLOOKUP(C:C,'Follow up.2'!B:B,'Follow up.2'!AF:AF), "mm/yyyy"), "-")</f>
        <v>-</v>
      </c>
      <c r="AO1655" s="6"/>
      <c r="AP1655" s="3"/>
      <c r="AQ1655" s="3"/>
      <c r="AR1655" s="3"/>
      <c r="AS1655" s="3"/>
      <c r="AT1655" s="3"/>
      <c r="AU1655" s="3"/>
      <c r="AV1655" s="3"/>
      <c r="AW1655" s="3"/>
      <c r="AX1655" s="3"/>
      <c r="AY1655" s="3"/>
      <c r="AZ1655" s="3"/>
      <c r="BA1655" s="3"/>
      <c r="BB1655" s="3"/>
      <c r="BC1655" s="3"/>
      <c r="BD1655" s="3"/>
      <c r="BE1655" s="3"/>
      <c r="BF1655" s="3"/>
      <c r="BG1655" s="3"/>
      <c r="BH1655" s="3"/>
      <c r="BI1655" s="3"/>
    </row>
    <row r="1656" ht="12.75" customHeight="1">
      <c r="A1656" s="294"/>
      <c r="B1656" s="294"/>
      <c r="C1656" s="3"/>
      <c r="D1656" s="3"/>
      <c r="E1656" s="3"/>
      <c r="F1656" s="3"/>
      <c r="G1656" s="3"/>
      <c r="H1656" s="193"/>
      <c r="I1656" s="163"/>
      <c r="J1656" s="3"/>
      <c r="K1656" s="5"/>
      <c r="L1656" s="6"/>
      <c r="M1656" s="6"/>
      <c r="N1656" s="232"/>
      <c r="O1656" s="285"/>
      <c r="P1656" s="6"/>
      <c r="Q1656" s="6"/>
      <c r="R1656" s="6"/>
      <c r="S1656" s="6"/>
      <c r="T1656" s="6"/>
      <c r="U1656" s="6"/>
      <c r="V1656" s="6"/>
      <c r="W1656" s="6"/>
      <c r="X1656" s="6"/>
      <c r="Y1656" s="6"/>
      <c r="Z1656" s="38" t="str">
        <f t="array" ref="Z1656">IFERROR(xlookup(C:C,'Follow up.1'!A:A,'Follow up.1'!AF:AF),"-")</f>
        <v>-</v>
      </c>
      <c r="AA1656" s="6"/>
      <c r="AB1656" s="6"/>
      <c r="AC1656" s="6"/>
      <c r="AD1656" s="6"/>
      <c r="AE1656" s="6"/>
      <c r="AF1656" s="6"/>
      <c r="AG1656" s="6"/>
      <c r="AH1656" s="6"/>
      <c r="AI1656" s="6"/>
      <c r="AJ1656" s="6"/>
      <c r="AK1656" s="6"/>
      <c r="AL1656" s="6"/>
      <c r="AM1656" s="6"/>
      <c r="AN1656" s="39" t="str">
        <f t="array" ref="AN1656">IFNA(TEXT(XLOOKUP(C:C,'Follow up.2'!B:B,'Follow up.2'!AF:AF), "mm/yyyy"), "-")</f>
        <v>-</v>
      </c>
      <c r="AO1656" s="6"/>
      <c r="AP1656" s="3"/>
      <c r="AQ1656" s="3"/>
      <c r="AR1656" s="3"/>
      <c r="AS1656" s="3"/>
      <c r="AT1656" s="3"/>
      <c r="AU1656" s="3"/>
      <c r="AV1656" s="3"/>
      <c r="AW1656" s="3"/>
      <c r="AX1656" s="3"/>
      <c r="AY1656" s="3"/>
      <c r="AZ1656" s="3"/>
      <c r="BA1656" s="3"/>
      <c r="BB1656" s="3"/>
      <c r="BC1656" s="3"/>
      <c r="BD1656" s="3"/>
      <c r="BE1656" s="3"/>
      <c r="BF1656" s="3"/>
      <c r="BG1656" s="3"/>
      <c r="BH1656" s="3"/>
      <c r="BI1656" s="3"/>
    </row>
    <row r="1657" ht="12.75" customHeight="1">
      <c r="A1657" s="294"/>
      <c r="B1657" s="294"/>
      <c r="C1657" s="3"/>
      <c r="D1657" s="3"/>
      <c r="E1657" s="3"/>
      <c r="F1657" s="3"/>
      <c r="G1657" s="3"/>
      <c r="H1657" s="193"/>
      <c r="I1657" s="163"/>
      <c r="J1657" s="3"/>
      <c r="K1657" s="5"/>
      <c r="L1657" s="6"/>
      <c r="M1657" s="6"/>
      <c r="N1657" s="232"/>
      <c r="O1657" s="285"/>
      <c r="P1657" s="6"/>
      <c r="Q1657" s="6"/>
      <c r="R1657" s="6"/>
      <c r="S1657" s="6"/>
      <c r="T1657" s="6"/>
      <c r="U1657" s="6"/>
      <c r="V1657" s="6"/>
      <c r="W1657" s="6"/>
      <c r="X1657" s="6"/>
      <c r="Y1657" s="6"/>
      <c r="Z1657" s="38" t="str">
        <f t="array" ref="Z1657">IFERROR(xlookup(C:C,'Follow up.1'!A:A,'Follow up.1'!AF:AF),"-")</f>
        <v>-</v>
      </c>
      <c r="AA1657" s="6"/>
      <c r="AB1657" s="6"/>
      <c r="AC1657" s="6"/>
      <c r="AD1657" s="6"/>
      <c r="AE1657" s="6"/>
      <c r="AF1657" s="6"/>
      <c r="AG1657" s="6"/>
      <c r="AH1657" s="6"/>
      <c r="AI1657" s="6"/>
      <c r="AJ1657" s="6"/>
      <c r="AK1657" s="6"/>
      <c r="AL1657" s="6"/>
      <c r="AM1657" s="6"/>
      <c r="AN1657" s="39" t="str">
        <f t="array" ref="AN1657">IFNA(TEXT(XLOOKUP(C:C,'Follow up.2'!B:B,'Follow up.2'!AF:AF), "mm/yyyy"), "-")</f>
        <v>-</v>
      </c>
      <c r="AO1657" s="6"/>
      <c r="AP1657" s="3"/>
      <c r="AQ1657" s="3"/>
      <c r="AR1657" s="3"/>
      <c r="AS1657" s="3"/>
      <c r="AT1657" s="3"/>
      <c r="AU1657" s="3"/>
      <c r="AV1657" s="3"/>
      <c r="AW1657" s="3"/>
      <c r="AX1657" s="3"/>
      <c r="AY1657" s="3"/>
      <c r="AZ1657" s="3"/>
      <c r="BA1657" s="3"/>
      <c r="BB1657" s="3"/>
      <c r="BC1657" s="3"/>
      <c r="BD1657" s="3"/>
      <c r="BE1657" s="3"/>
      <c r="BF1657" s="3"/>
      <c r="BG1657" s="3"/>
      <c r="BH1657" s="3"/>
      <c r="BI1657" s="3"/>
    </row>
    <row r="1658" ht="12.75" customHeight="1">
      <c r="A1658" s="294"/>
      <c r="B1658" s="294"/>
      <c r="C1658" s="3"/>
      <c r="D1658" s="3"/>
      <c r="E1658" s="3"/>
      <c r="F1658" s="3"/>
      <c r="G1658" s="3"/>
      <c r="H1658" s="193"/>
      <c r="I1658" s="163"/>
      <c r="J1658" s="3"/>
      <c r="K1658" s="5"/>
      <c r="L1658" s="6"/>
      <c r="M1658" s="6"/>
      <c r="N1658" s="232"/>
      <c r="O1658" s="285"/>
      <c r="P1658" s="6"/>
      <c r="Q1658" s="6"/>
      <c r="R1658" s="6"/>
      <c r="S1658" s="6"/>
      <c r="T1658" s="6"/>
      <c r="U1658" s="6"/>
      <c r="V1658" s="6"/>
      <c r="W1658" s="6"/>
      <c r="X1658" s="6"/>
      <c r="Y1658" s="6"/>
      <c r="Z1658" s="38" t="str">
        <f t="array" ref="Z1658">IFERROR(xlookup(C:C,'Follow up.1'!A:A,'Follow up.1'!AF:AF),"-")</f>
        <v>-</v>
      </c>
      <c r="AA1658" s="6"/>
      <c r="AB1658" s="6"/>
      <c r="AC1658" s="6"/>
      <c r="AD1658" s="6"/>
      <c r="AE1658" s="6"/>
      <c r="AF1658" s="6"/>
      <c r="AG1658" s="6"/>
      <c r="AH1658" s="6"/>
      <c r="AI1658" s="6"/>
      <c r="AJ1658" s="6"/>
      <c r="AK1658" s="6"/>
      <c r="AL1658" s="6"/>
      <c r="AM1658" s="6"/>
      <c r="AN1658" s="39" t="str">
        <f t="array" ref="AN1658">IFNA(TEXT(XLOOKUP(C:C,'Follow up.2'!B:B,'Follow up.2'!AF:AF), "mm/yyyy"), "-")</f>
        <v>-</v>
      </c>
      <c r="AO1658" s="6"/>
      <c r="AP1658" s="3"/>
      <c r="AQ1658" s="3"/>
      <c r="AR1658" s="3"/>
      <c r="AS1658" s="3"/>
      <c r="AT1658" s="3"/>
      <c r="AU1658" s="3"/>
      <c r="AV1658" s="3"/>
      <c r="AW1658" s="3"/>
      <c r="AX1658" s="3"/>
      <c r="AY1658" s="3"/>
      <c r="AZ1658" s="3"/>
      <c r="BA1658" s="3"/>
      <c r="BB1658" s="3"/>
      <c r="BC1658" s="3"/>
      <c r="BD1658" s="3"/>
      <c r="BE1658" s="3"/>
      <c r="BF1658" s="3"/>
      <c r="BG1658" s="3"/>
      <c r="BH1658" s="3"/>
      <c r="BI1658" s="3"/>
    </row>
    <row r="1659" ht="12.75" customHeight="1">
      <c r="A1659" s="294"/>
      <c r="B1659" s="294"/>
      <c r="C1659" s="3"/>
      <c r="D1659" s="3"/>
      <c r="E1659" s="3"/>
      <c r="F1659" s="3"/>
      <c r="G1659" s="3"/>
      <c r="H1659" s="193"/>
      <c r="I1659" s="163"/>
      <c r="J1659" s="3"/>
      <c r="K1659" s="5"/>
      <c r="L1659" s="6"/>
      <c r="M1659" s="6"/>
      <c r="N1659" s="232"/>
      <c r="O1659" s="285"/>
      <c r="P1659" s="6"/>
      <c r="Q1659" s="6"/>
      <c r="R1659" s="6"/>
      <c r="S1659" s="6"/>
      <c r="T1659" s="6"/>
      <c r="U1659" s="6"/>
      <c r="V1659" s="6"/>
      <c r="W1659" s="6"/>
      <c r="X1659" s="6"/>
      <c r="Y1659" s="6"/>
      <c r="Z1659" s="38" t="str">
        <f t="array" ref="Z1659">IFERROR(xlookup(C:C,'Follow up.1'!A:A,'Follow up.1'!AF:AF),"-")</f>
        <v>-</v>
      </c>
      <c r="AA1659" s="6"/>
      <c r="AB1659" s="6"/>
      <c r="AC1659" s="6"/>
      <c r="AD1659" s="6"/>
      <c r="AE1659" s="6"/>
      <c r="AF1659" s="6"/>
      <c r="AG1659" s="6"/>
      <c r="AH1659" s="6"/>
      <c r="AI1659" s="6"/>
      <c r="AJ1659" s="6"/>
      <c r="AK1659" s="6"/>
      <c r="AL1659" s="6"/>
      <c r="AM1659" s="6"/>
      <c r="AN1659" s="39" t="str">
        <f t="array" ref="AN1659">IFNA(TEXT(XLOOKUP(C:C,'Follow up.2'!B:B,'Follow up.2'!AF:AF), "mm/yyyy"), "-")</f>
        <v>-</v>
      </c>
      <c r="AO1659" s="6"/>
      <c r="AP1659" s="3"/>
      <c r="AQ1659" s="3"/>
      <c r="AR1659" s="3"/>
      <c r="AS1659" s="3"/>
      <c r="AT1659" s="3"/>
      <c r="AU1659" s="3"/>
      <c r="AV1659" s="3"/>
      <c r="AW1659" s="3"/>
      <c r="AX1659" s="3"/>
      <c r="AY1659" s="3"/>
      <c r="AZ1659" s="3"/>
      <c r="BA1659" s="3"/>
      <c r="BB1659" s="3"/>
      <c r="BC1659" s="3"/>
      <c r="BD1659" s="3"/>
      <c r="BE1659" s="3"/>
      <c r="BF1659" s="3"/>
      <c r="BG1659" s="3"/>
      <c r="BH1659" s="3"/>
      <c r="BI1659" s="3"/>
    </row>
    <row r="1660" ht="12.75" customHeight="1">
      <c r="A1660" s="294"/>
      <c r="B1660" s="294"/>
      <c r="C1660" s="3"/>
      <c r="D1660" s="3"/>
      <c r="E1660" s="3"/>
      <c r="F1660" s="3"/>
      <c r="G1660" s="3"/>
      <c r="H1660" s="193"/>
      <c r="I1660" s="163"/>
      <c r="J1660" s="3"/>
      <c r="K1660" s="5"/>
      <c r="L1660" s="6"/>
      <c r="M1660" s="6"/>
      <c r="N1660" s="232"/>
      <c r="O1660" s="285"/>
      <c r="P1660" s="6"/>
      <c r="Q1660" s="6"/>
      <c r="R1660" s="6"/>
      <c r="S1660" s="6"/>
      <c r="T1660" s="6"/>
      <c r="U1660" s="6"/>
      <c r="V1660" s="6"/>
      <c r="W1660" s="6"/>
      <c r="X1660" s="6"/>
      <c r="Y1660" s="6"/>
      <c r="Z1660" s="38" t="str">
        <f t="array" ref="Z1660">IFERROR(xlookup(C:C,'Follow up.1'!A:A,'Follow up.1'!AF:AF),"-")</f>
        <v>-</v>
      </c>
      <c r="AA1660" s="6"/>
      <c r="AB1660" s="6"/>
      <c r="AC1660" s="6"/>
      <c r="AD1660" s="6"/>
      <c r="AE1660" s="6"/>
      <c r="AF1660" s="6"/>
      <c r="AG1660" s="6"/>
      <c r="AH1660" s="6"/>
      <c r="AI1660" s="6"/>
      <c r="AJ1660" s="6"/>
      <c r="AK1660" s="6"/>
      <c r="AL1660" s="6"/>
      <c r="AM1660" s="6"/>
      <c r="AN1660" s="39" t="str">
        <f t="array" ref="AN1660">IFNA(TEXT(XLOOKUP(C:C,'Follow up.2'!B:B,'Follow up.2'!AF:AF), "mm/yyyy"), "-")</f>
        <v>-</v>
      </c>
      <c r="AO1660" s="6"/>
      <c r="AP1660" s="3"/>
      <c r="AQ1660" s="3"/>
      <c r="AR1660" s="3"/>
      <c r="AS1660" s="3"/>
      <c r="AT1660" s="3"/>
      <c r="AU1660" s="3"/>
      <c r="AV1660" s="3"/>
      <c r="AW1660" s="3"/>
      <c r="AX1660" s="3"/>
      <c r="AY1660" s="3"/>
      <c r="AZ1660" s="3"/>
      <c r="BA1660" s="3"/>
      <c r="BB1660" s="3"/>
      <c r="BC1660" s="3"/>
      <c r="BD1660" s="3"/>
      <c r="BE1660" s="3"/>
      <c r="BF1660" s="3"/>
      <c r="BG1660" s="3"/>
      <c r="BH1660" s="3"/>
      <c r="BI1660" s="3"/>
    </row>
    <row r="1661" ht="12.75" customHeight="1">
      <c r="A1661" s="294"/>
      <c r="B1661" s="294"/>
      <c r="C1661" s="3"/>
      <c r="D1661" s="3"/>
      <c r="E1661" s="3"/>
      <c r="F1661" s="3"/>
      <c r="G1661" s="3"/>
      <c r="H1661" s="193"/>
      <c r="I1661" s="163"/>
      <c r="J1661" s="3"/>
      <c r="K1661" s="5"/>
      <c r="L1661" s="6"/>
      <c r="M1661" s="6"/>
      <c r="N1661" s="232"/>
      <c r="O1661" s="285"/>
      <c r="P1661" s="6"/>
      <c r="Q1661" s="6"/>
      <c r="R1661" s="6"/>
      <c r="S1661" s="6"/>
      <c r="T1661" s="6"/>
      <c r="U1661" s="6"/>
      <c r="V1661" s="6"/>
      <c r="W1661" s="6"/>
      <c r="X1661" s="6"/>
      <c r="Y1661" s="6"/>
      <c r="Z1661" s="38" t="str">
        <f t="array" ref="Z1661">IFERROR(xlookup(C:C,'Follow up.1'!A:A,'Follow up.1'!AF:AF),"-")</f>
        <v>-</v>
      </c>
      <c r="AA1661" s="6"/>
      <c r="AB1661" s="6"/>
      <c r="AC1661" s="6"/>
      <c r="AD1661" s="6"/>
      <c r="AE1661" s="6"/>
      <c r="AF1661" s="6"/>
      <c r="AG1661" s="6"/>
      <c r="AH1661" s="6"/>
      <c r="AI1661" s="6"/>
      <c r="AJ1661" s="6"/>
      <c r="AK1661" s="6"/>
      <c r="AL1661" s="6"/>
      <c r="AM1661" s="6"/>
      <c r="AN1661" s="39" t="str">
        <f t="array" ref="AN1661">IFNA(TEXT(XLOOKUP(C:C,'Follow up.2'!B:B,'Follow up.2'!AF:AF), "mm/yyyy"), "-")</f>
        <v>-</v>
      </c>
      <c r="AO1661" s="6"/>
      <c r="AP1661" s="3"/>
      <c r="AQ1661" s="3"/>
      <c r="AR1661" s="3"/>
      <c r="AS1661" s="3"/>
      <c r="AT1661" s="3"/>
      <c r="AU1661" s="3"/>
      <c r="AV1661" s="3"/>
      <c r="AW1661" s="3"/>
      <c r="AX1661" s="3"/>
      <c r="AY1661" s="3"/>
      <c r="AZ1661" s="3"/>
      <c r="BA1661" s="3"/>
      <c r="BB1661" s="3"/>
      <c r="BC1661" s="3"/>
      <c r="BD1661" s="3"/>
      <c r="BE1661" s="3"/>
      <c r="BF1661" s="3"/>
      <c r="BG1661" s="3"/>
      <c r="BH1661" s="3"/>
      <c r="BI1661" s="3"/>
    </row>
    <row r="1662" ht="12.75" customHeight="1">
      <c r="A1662" s="294"/>
      <c r="B1662" s="294"/>
      <c r="C1662" s="3"/>
      <c r="D1662" s="3"/>
      <c r="E1662" s="3"/>
      <c r="F1662" s="3"/>
      <c r="G1662" s="3"/>
      <c r="H1662" s="193"/>
      <c r="I1662" s="163"/>
      <c r="J1662" s="3"/>
      <c r="K1662" s="5"/>
      <c r="L1662" s="6"/>
      <c r="M1662" s="6"/>
      <c r="N1662" s="232"/>
      <c r="O1662" s="285"/>
      <c r="P1662" s="6"/>
      <c r="Q1662" s="6"/>
      <c r="R1662" s="6"/>
      <c r="S1662" s="6"/>
      <c r="T1662" s="6"/>
      <c r="U1662" s="6"/>
      <c r="V1662" s="6"/>
      <c r="W1662" s="6"/>
      <c r="X1662" s="6"/>
      <c r="Y1662" s="6"/>
      <c r="Z1662" s="38" t="str">
        <f t="array" ref="Z1662">IFERROR(xlookup(C:C,'Follow up.1'!A:A,'Follow up.1'!AF:AF),"-")</f>
        <v>-</v>
      </c>
      <c r="AA1662" s="6"/>
      <c r="AB1662" s="6"/>
      <c r="AC1662" s="6"/>
      <c r="AD1662" s="6"/>
      <c r="AE1662" s="6"/>
      <c r="AF1662" s="6"/>
      <c r="AG1662" s="6"/>
      <c r="AH1662" s="6"/>
      <c r="AI1662" s="6"/>
      <c r="AJ1662" s="6"/>
      <c r="AK1662" s="6"/>
      <c r="AL1662" s="6"/>
      <c r="AM1662" s="6"/>
      <c r="AN1662" s="39" t="str">
        <f t="array" ref="AN1662">IFNA(TEXT(XLOOKUP(C:C,'Follow up.2'!B:B,'Follow up.2'!AF:AF), "mm/yyyy"), "-")</f>
        <v>-</v>
      </c>
      <c r="AO1662" s="6"/>
      <c r="AP1662" s="3"/>
      <c r="AQ1662" s="3"/>
      <c r="AR1662" s="3"/>
      <c r="AS1662" s="3"/>
      <c r="AT1662" s="3"/>
      <c r="AU1662" s="3"/>
      <c r="AV1662" s="3"/>
      <c r="AW1662" s="3"/>
      <c r="AX1662" s="3"/>
      <c r="AY1662" s="3"/>
      <c r="AZ1662" s="3"/>
      <c r="BA1662" s="3"/>
      <c r="BB1662" s="3"/>
      <c r="BC1662" s="3"/>
      <c r="BD1662" s="3"/>
      <c r="BE1662" s="3"/>
      <c r="BF1662" s="3"/>
      <c r="BG1662" s="3"/>
      <c r="BH1662" s="3"/>
      <c r="BI1662" s="3"/>
    </row>
    <row r="1663" ht="12.75" customHeight="1">
      <c r="A1663" s="294"/>
      <c r="B1663" s="294"/>
      <c r="C1663" s="3"/>
      <c r="D1663" s="3"/>
      <c r="E1663" s="3"/>
      <c r="F1663" s="3"/>
      <c r="G1663" s="3"/>
      <c r="H1663" s="193"/>
      <c r="I1663" s="163"/>
      <c r="J1663" s="3"/>
      <c r="K1663" s="5"/>
      <c r="L1663" s="6"/>
      <c r="M1663" s="6"/>
      <c r="N1663" s="232"/>
      <c r="O1663" s="285"/>
      <c r="P1663" s="6"/>
      <c r="Q1663" s="6"/>
      <c r="R1663" s="6"/>
      <c r="S1663" s="6"/>
      <c r="T1663" s="6"/>
      <c r="U1663" s="6"/>
      <c r="V1663" s="6"/>
      <c r="W1663" s="6"/>
      <c r="X1663" s="6"/>
      <c r="Y1663" s="6"/>
      <c r="Z1663" s="38" t="str">
        <f t="array" ref="Z1663">IFERROR(xlookup(C:C,'Follow up.1'!A:A,'Follow up.1'!AF:AF),"-")</f>
        <v>-</v>
      </c>
      <c r="AA1663" s="6"/>
      <c r="AB1663" s="6"/>
      <c r="AC1663" s="6"/>
      <c r="AD1663" s="6"/>
      <c r="AE1663" s="6"/>
      <c r="AF1663" s="6"/>
      <c r="AG1663" s="6"/>
      <c r="AH1663" s="6"/>
      <c r="AI1663" s="6"/>
      <c r="AJ1663" s="6"/>
      <c r="AK1663" s="6"/>
      <c r="AL1663" s="6"/>
      <c r="AM1663" s="6"/>
      <c r="AN1663" s="39" t="str">
        <f t="array" ref="AN1663">IFNA(TEXT(XLOOKUP(C:C,'Follow up.2'!B:B,'Follow up.2'!AF:AF), "mm/yyyy"), "-")</f>
        <v>-</v>
      </c>
      <c r="AO1663" s="6"/>
      <c r="AP1663" s="3"/>
      <c r="AQ1663" s="3"/>
      <c r="AR1663" s="3"/>
      <c r="AS1663" s="3"/>
      <c r="AT1663" s="3"/>
      <c r="AU1663" s="3"/>
      <c r="AV1663" s="3"/>
      <c r="AW1663" s="3"/>
      <c r="AX1663" s="3"/>
      <c r="AY1663" s="3"/>
      <c r="AZ1663" s="3"/>
      <c r="BA1663" s="3"/>
      <c r="BB1663" s="3"/>
      <c r="BC1663" s="3"/>
      <c r="BD1663" s="3"/>
      <c r="BE1663" s="3"/>
      <c r="BF1663" s="3"/>
      <c r="BG1663" s="3"/>
      <c r="BH1663" s="3"/>
      <c r="BI1663" s="3"/>
    </row>
    <row r="1664" ht="12.75" customHeight="1">
      <c r="A1664" s="294"/>
      <c r="B1664" s="294"/>
      <c r="C1664" s="3"/>
      <c r="D1664" s="3"/>
      <c r="E1664" s="3"/>
      <c r="F1664" s="3"/>
      <c r="G1664" s="3"/>
      <c r="H1664" s="193"/>
      <c r="I1664" s="163"/>
      <c r="J1664" s="3"/>
      <c r="K1664" s="5"/>
      <c r="L1664" s="6"/>
      <c r="M1664" s="6"/>
      <c r="N1664" s="232"/>
      <c r="O1664" s="285"/>
      <c r="P1664" s="6"/>
      <c r="Q1664" s="6"/>
      <c r="R1664" s="6"/>
      <c r="S1664" s="6"/>
      <c r="T1664" s="6"/>
      <c r="U1664" s="6"/>
      <c r="V1664" s="6"/>
      <c r="W1664" s="6"/>
      <c r="X1664" s="6"/>
      <c r="Y1664" s="6"/>
      <c r="Z1664" s="38" t="str">
        <f t="array" ref="Z1664">IFERROR(xlookup(C:C,'Follow up.1'!A:A,'Follow up.1'!AF:AF),"-")</f>
        <v>-</v>
      </c>
      <c r="AA1664" s="6"/>
      <c r="AB1664" s="6"/>
      <c r="AC1664" s="6"/>
      <c r="AD1664" s="6"/>
      <c r="AE1664" s="6"/>
      <c r="AF1664" s="6"/>
      <c r="AG1664" s="6"/>
      <c r="AH1664" s="6"/>
      <c r="AI1664" s="6"/>
      <c r="AJ1664" s="6"/>
      <c r="AK1664" s="6"/>
      <c r="AL1664" s="6"/>
      <c r="AM1664" s="6"/>
      <c r="AN1664" s="39" t="str">
        <f t="array" ref="AN1664">IFNA(TEXT(XLOOKUP(C:C,'Follow up.2'!B:B,'Follow up.2'!AF:AF), "mm/yyyy"), "-")</f>
        <v>-</v>
      </c>
      <c r="AO1664" s="6"/>
      <c r="AP1664" s="3"/>
      <c r="AQ1664" s="3"/>
      <c r="AR1664" s="3"/>
      <c r="AS1664" s="3"/>
      <c r="AT1664" s="3"/>
      <c r="AU1664" s="3"/>
      <c r="AV1664" s="3"/>
      <c r="AW1664" s="3"/>
      <c r="AX1664" s="3"/>
      <c r="AY1664" s="3"/>
      <c r="AZ1664" s="3"/>
      <c r="BA1664" s="3"/>
      <c r="BB1664" s="3"/>
      <c r="BC1664" s="3"/>
      <c r="BD1664" s="3"/>
      <c r="BE1664" s="3"/>
      <c r="BF1664" s="3"/>
      <c r="BG1664" s="3"/>
      <c r="BH1664" s="3"/>
      <c r="BI1664" s="3"/>
    </row>
    <row r="1665" ht="12.75" customHeight="1">
      <c r="A1665" s="294"/>
      <c r="B1665" s="294"/>
      <c r="C1665" s="3"/>
      <c r="D1665" s="3"/>
      <c r="E1665" s="3"/>
      <c r="F1665" s="3"/>
      <c r="G1665" s="3"/>
      <c r="H1665" s="193"/>
      <c r="I1665" s="163"/>
      <c r="J1665" s="3"/>
      <c r="K1665" s="5"/>
      <c r="L1665" s="6"/>
      <c r="M1665" s="6"/>
      <c r="N1665" s="232"/>
      <c r="O1665" s="285"/>
      <c r="P1665" s="6"/>
      <c r="Q1665" s="6"/>
      <c r="R1665" s="6"/>
      <c r="S1665" s="6"/>
      <c r="T1665" s="6"/>
      <c r="U1665" s="6"/>
      <c r="V1665" s="6"/>
      <c r="W1665" s="6"/>
      <c r="X1665" s="6"/>
      <c r="Y1665" s="6"/>
      <c r="Z1665" s="38" t="str">
        <f t="array" ref="Z1665">IFERROR(xlookup(C:C,'Follow up.1'!A:A,'Follow up.1'!AF:AF),"-")</f>
        <v>-</v>
      </c>
      <c r="AA1665" s="6"/>
      <c r="AB1665" s="6"/>
      <c r="AC1665" s="6"/>
      <c r="AD1665" s="6"/>
      <c r="AE1665" s="6"/>
      <c r="AF1665" s="6"/>
      <c r="AG1665" s="6"/>
      <c r="AH1665" s="6"/>
      <c r="AI1665" s="6"/>
      <c r="AJ1665" s="6"/>
      <c r="AK1665" s="6"/>
      <c r="AL1665" s="6"/>
      <c r="AM1665" s="6"/>
      <c r="AN1665" s="39" t="str">
        <f t="array" ref="AN1665">IFNA(TEXT(XLOOKUP(C:C,'Follow up.2'!B:B,'Follow up.2'!AF:AF), "mm/yyyy"), "-")</f>
        <v>-</v>
      </c>
      <c r="AO1665" s="6"/>
      <c r="AP1665" s="3"/>
      <c r="AQ1665" s="3"/>
      <c r="AR1665" s="3"/>
      <c r="AS1665" s="3"/>
      <c r="AT1665" s="3"/>
      <c r="AU1665" s="3"/>
      <c r="AV1665" s="3"/>
      <c r="AW1665" s="3"/>
      <c r="AX1665" s="3"/>
      <c r="AY1665" s="3"/>
      <c r="AZ1665" s="3"/>
      <c r="BA1665" s="3"/>
      <c r="BB1665" s="3"/>
      <c r="BC1665" s="3"/>
      <c r="BD1665" s="3"/>
      <c r="BE1665" s="3"/>
      <c r="BF1665" s="3"/>
      <c r="BG1665" s="3"/>
      <c r="BH1665" s="3"/>
      <c r="BI1665" s="3"/>
    </row>
    <row r="1666" ht="12.75" customHeight="1">
      <c r="A1666" s="294"/>
      <c r="B1666" s="294"/>
      <c r="C1666" s="3"/>
      <c r="D1666" s="3"/>
      <c r="E1666" s="3"/>
      <c r="F1666" s="3"/>
      <c r="G1666" s="3"/>
      <c r="H1666" s="193"/>
      <c r="I1666" s="163"/>
      <c r="J1666" s="3"/>
      <c r="K1666" s="5"/>
      <c r="L1666" s="6"/>
      <c r="M1666" s="6"/>
      <c r="N1666" s="232"/>
      <c r="O1666" s="285"/>
      <c r="P1666" s="6"/>
      <c r="Q1666" s="6"/>
      <c r="R1666" s="6"/>
      <c r="S1666" s="6"/>
      <c r="T1666" s="6"/>
      <c r="U1666" s="6"/>
      <c r="V1666" s="6"/>
      <c r="W1666" s="6"/>
      <c r="X1666" s="6"/>
      <c r="Y1666" s="6"/>
      <c r="Z1666" s="38" t="str">
        <f t="array" ref="Z1666">IFERROR(xlookup(C:C,'Follow up.1'!A:A,'Follow up.1'!AF:AF),"-")</f>
        <v>-</v>
      </c>
      <c r="AA1666" s="6"/>
      <c r="AB1666" s="6"/>
      <c r="AC1666" s="6"/>
      <c r="AD1666" s="6"/>
      <c r="AE1666" s="6"/>
      <c r="AF1666" s="6"/>
      <c r="AG1666" s="6"/>
      <c r="AH1666" s="6"/>
      <c r="AI1666" s="6"/>
      <c r="AJ1666" s="6"/>
      <c r="AK1666" s="6"/>
      <c r="AL1666" s="6"/>
      <c r="AM1666" s="6"/>
      <c r="AN1666" s="39" t="str">
        <f t="array" ref="AN1666">IFNA(TEXT(XLOOKUP(C:C,'Follow up.2'!B:B,'Follow up.2'!AF:AF), "mm/yyyy"), "-")</f>
        <v>-</v>
      </c>
      <c r="AO1666" s="6"/>
      <c r="AP1666" s="3"/>
      <c r="AQ1666" s="3"/>
      <c r="AR1666" s="3"/>
      <c r="AS1666" s="3"/>
      <c r="AT1666" s="3"/>
      <c r="AU1666" s="3"/>
      <c r="AV1666" s="3"/>
      <c r="AW1666" s="3"/>
      <c r="AX1666" s="3"/>
      <c r="AY1666" s="3"/>
      <c r="AZ1666" s="3"/>
      <c r="BA1666" s="3"/>
      <c r="BB1666" s="3"/>
      <c r="BC1666" s="3"/>
      <c r="BD1666" s="3"/>
      <c r="BE1666" s="3"/>
      <c r="BF1666" s="3"/>
      <c r="BG1666" s="3"/>
      <c r="BH1666" s="3"/>
      <c r="BI1666" s="3"/>
    </row>
    <row r="1667" ht="12.75" customHeight="1">
      <c r="A1667" s="294"/>
      <c r="B1667" s="294"/>
      <c r="C1667" s="3"/>
      <c r="D1667" s="3"/>
      <c r="E1667" s="3"/>
      <c r="F1667" s="3"/>
      <c r="G1667" s="3"/>
      <c r="H1667" s="193"/>
      <c r="I1667" s="163"/>
      <c r="J1667" s="3"/>
      <c r="K1667" s="5"/>
      <c r="L1667" s="6"/>
      <c r="M1667" s="6"/>
      <c r="N1667" s="232"/>
      <c r="O1667" s="285"/>
      <c r="P1667" s="6"/>
      <c r="Q1667" s="6"/>
      <c r="R1667" s="6"/>
      <c r="S1667" s="6"/>
      <c r="T1667" s="6"/>
      <c r="U1667" s="6"/>
      <c r="V1667" s="6"/>
      <c r="W1667" s="6"/>
      <c r="X1667" s="6"/>
      <c r="Y1667" s="6"/>
      <c r="Z1667" s="38" t="str">
        <f t="array" ref="Z1667">IFERROR(xlookup(C:C,'Follow up.1'!A:A,'Follow up.1'!AF:AF),"-")</f>
        <v>-</v>
      </c>
      <c r="AA1667" s="6"/>
      <c r="AB1667" s="6"/>
      <c r="AC1667" s="6"/>
      <c r="AD1667" s="6"/>
      <c r="AE1667" s="6"/>
      <c r="AF1667" s="6"/>
      <c r="AG1667" s="6"/>
      <c r="AH1667" s="6"/>
      <c r="AI1667" s="6"/>
      <c r="AJ1667" s="6"/>
      <c r="AK1667" s="6"/>
      <c r="AL1667" s="6"/>
      <c r="AM1667" s="6"/>
      <c r="AN1667" s="39" t="str">
        <f t="array" ref="AN1667">IFNA(TEXT(XLOOKUP(C:C,'Follow up.2'!B:B,'Follow up.2'!AF:AF), "mm/yyyy"), "-")</f>
        <v>-</v>
      </c>
      <c r="AO1667" s="6"/>
      <c r="AP1667" s="3"/>
      <c r="AQ1667" s="3"/>
      <c r="AR1667" s="3"/>
      <c r="AS1667" s="3"/>
      <c r="AT1667" s="3"/>
      <c r="AU1667" s="3"/>
      <c r="AV1667" s="3"/>
      <c r="AW1667" s="3"/>
      <c r="AX1667" s="3"/>
      <c r="AY1667" s="3"/>
      <c r="AZ1667" s="3"/>
      <c r="BA1667" s="3"/>
      <c r="BB1667" s="3"/>
      <c r="BC1667" s="3"/>
      <c r="BD1667" s="3"/>
      <c r="BE1667" s="3"/>
      <c r="BF1667" s="3"/>
      <c r="BG1667" s="3"/>
      <c r="BH1667" s="3"/>
      <c r="BI1667" s="3"/>
    </row>
    <row r="1668" ht="12.75" customHeight="1">
      <c r="A1668" s="294"/>
      <c r="B1668" s="294"/>
      <c r="C1668" s="3"/>
      <c r="D1668" s="3"/>
      <c r="E1668" s="3"/>
      <c r="F1668" s="3"/>
      <c r="G1668" s="3"/>
      <c r="H1668" s="193"/>
      <c r="I1668" s="163"/>
      <c r="J1668" s="3"/>
      <c r="K1668" s="5"/>
      <c r="L1668" s="6"/>
      <c r="M1668" s="6"/>
      <c r="N1668" s="232"/>
      <c r="O1668" s="285"/>
      <c r="P1668" s="6"/>
      <c r="Q1668" s="6"/>
      <c r="R1668" s="6"/>
      <c r="S1668" s="6"/>
      <c r="T1668" s="6"/>
      <c r="U1668" s="6"/>
      <c r="V1668" s="6"/>
      <c r="W1668" s="6"/>
      <c r="X1668" s="6"/>
      <c r="Y1668" s="6"/>
      <c r="Z1668" s="38" t="str">
        <f t="array" ref="Z1668">IFERROR(xlookup(C:C,'Follow up.1'!A:A,'Follow up.1'!AF:AF),"-")</f>
        <v>-</v>
      </c>
      <c r="AA1668" s="6"/>
      <c r="AB1668" s="6"/>
      <c r="AC1668" s="6"/>
      <c r="AD1668" s="6"/>
      <c r="AE1668" s="6"/>
      <c r="AF1668" s="6"/>
      <c r="AG1668" s="6"/>
      <c r="AH1668" s="6"/>
      <c r="AI1668" s="6"/>
      <c r="AJ1668" s="6"/>
      <c r="AK1668" s="6"/>
      <c r="AL1668" s="6"/>
      <c r="AM1668" s="6"/>
      <c r="AN1668" s="39" t="str">
        <f t="array" ref="AN1668">IFNA(TEXT(XLOOKUP(C:C,'Follow up.2'!B:B,'Follow up.2'!AF:AF), "mm/yyyy"), "-")</f>
        <v>-</v>
      </c>
      <c r="AO1668" s="6"/>
      <c r="AP1668" s="3"/>
      <c r="AQ1668" s="3"/>
      <c r="AR1668" s="3"/>
      <c r="AS1668" s="3"/>
      <c r="AT1668" s="3"/>
      <c r="AU1668" s="3"/>
      <c r="AV1668" s="3"/>
      <c r="AW1668" s="3"/>
      <c r="AX1668" s="3"/>
      <c r="AY1668" s="3"/>
      <c r="AZ1668" s="3"/>
      <c r="BA1668" s="3"/>
      <c r="BB1668" s="3"/>
      <c r="BC1668" s="3"/>
      <c r="BD1668" s="3"/>
      <c r="BE1668" s="3"/>
      <c r="BF1668" s="3"/>
      <c r="BG1668" s="3"/>
      <c r="BH1668" s="3"/>
      <c r="BI1668" s="3"/>
    </row>
    <row r="1669" ht="12.75" customHeight="1">
      <c r="A1669" s="294"/>
      <c r="B1669" s="294"/>
      <c r="C1669" s="3"/>
      <c r="D1669" s="3"/>
      <c r="E1669" s="3"/>
      <c r="F1669" s="3"/>
      <c r="G1669" s="3"/>
      <c r="H1669" s="193"/>
      <c r="I1669" s="163"/>
      <c r="J1669" s="3"/>
      <c r="K1669" s="5"/>
      <c r="L1669" s="6"/>
      <c r="M1669" s="6"/>
      <c r="N1669" s="232"/>
      <c r="O1669" s="285"/>
      <c r="P1669" s="6"/>
      <c r="Q1669" s="6"/>
      <c r="R1669" s="6"/>
      <c r="S1669" s="6"/>
      <c r="T1669" s="6"/>
      <c r="U1669" s="6"/>
      <c r="V1669" s="6"/>
      <c r="W1669" s="6"/>
      <c r="X1669" s="6"/>
      <c r="Y1669" s="6"/>
      <c r="Z1669" s="38" t="str">
        <f t="array" ref="Z1669">IFERROR(xlookup(C:C,'Follow up.1'!A:A,'Follow up.1'!AF:AF),"-")</f>
        <v>-</v>
      </c>
      <c r="AA1669" s="6"/>
      <c r="AB1669" s="6"/>
      <c r="AC1669" s="6"/>
      <c r="AD1669" s="6"/>
      <c r="AE1669" s="6"/>
      <c r="AF1669" s="6"/>
      <c r="AG1669" s="6"/>
      <c r="AH1669" s="6"/>
      <c r="AI1669" s="6"/>
      <c r="AJ1669" s="6"/>
      <c r="AK1669" s="6"/>
      <c r="AL1669" s="6"/>
      <c r="AM1669" s="6"/>
      <c r="AN1669" s="39" t="str">
        <f t="array" ref="AN1669">IFNA(TEXT(XLOOKUP(C:C,'Follow up.2'!B:B,'Follow up.2'!AF:AF), "mm/yyyy"), "-")</f>
        <v>-</v>
      </c>
      <c r="AO1669" s="6"/>
      <c r="AP1669" s="3"/>
      <c r="AQ1669" s="3"/>
      <c r="AR1669" s="3"/>
      <c r="AS1669" s="3"/>
      <c r="AT1669" s="3"/>
      <c r="AU1669" s="3"/>
      <c r="AV1669" s="3"/>
      <c r="AW1669" s="3"/>
      <c r="AX1669" s="3"/>
      <c r="AY1669" s="3"/>
      <c r="AZ1669" s="3"/>
      <c r="BA1669" s="3"/>
      <c r="BB1669" s="3"/>
      <c r="BC1669" s="3"/>
      <c r="BD1669" s="3"/>
      <c r="BE1669" s="3"/>
      <c r="BF1669" s="3"/>
      <c r="BG1669" s="3"/>
      <c r="BH1669" s="3"/>
      <c r="BI1669" s="3"/>
    </row>
    <row r="1670" ht="12.75" customHeight="1">
      <c r="A1670" s="294"/>
      <c r="B1670" s="294"/>
      <c r="C1670" s="3"/>
      <c r="D1670" s="3"/>
      <c r="E1670" s="3"/>
      <c r="F1670" s="3"/>
      <c r="G1670" s="3"/>
      <c r="H1670" s="193"/>
      <c r="I1670" s="163"/>
      <c r="J1670" s="3"/>
      <c r="K1670" s="5"/>
      <c r="L1670" s="6"/>
      <c r="M1670" s="6"/>
      <c r="N1670" s="232"/>
      <c r="O1670" s="285"/>
      <c r="P1670" s="6"/>
      <c r="Q1670" s="6"/>
      <c r="R1670" s="6"/>
      <c r="S1670" s="6"/>
      <c r="T1670" s="6"/>
      <c r="U1670" s="6"/>
      <c r="V1670" s="6"/>
      <c r="W1670" s="6"/>
      <c r="X1670" s="6"/>
      <c r="Y1670" s="6"/>
      <c r="Z1670" s="38" t="str">
        <f t="array" ref="Z1670">IFERROR(xlookup(C:C,'Follow up.1'!A:A,'Follow up.1'!AF:AF),"-")</f>
        <v>-</v>
      </c>
      <c r="AA1670" s="6"/>
      <c r="AB1670" s="6"/>
      <c r="AC1670" s="6"/>
      <c r="AD1670" s="6"/>
      <c r="AE1670" s="6"/>
      <c r="AF1670" s="6"/>
      <c r="AG1670" s="6"/>
      <c r="AH1670" s="6"/>
      <c r="AI1670" s="6"/>
      <c r="AJ1670" s="6"/>
      <c r="AK1670" s="6"/>
      <c r="AL1670" s="6"/>
      <c r="AM1670" s="6"/>
      <c r="AN1670" s="39" t="str">
        <f t="array" ref="AN1670">IFNA(TEXT(XLOOKUP(C:C,'Follow up.2'!B:B,'Follow up.2'!AF:AF), "mm/yyyy"), "-")</f>
        <v>-</v>
      </c>
      <c r="AO1670" s="6"/>
      <c r="AP1670" s="3"/>
      <c r="AQ1670" s="3"/>
      <c r="AR1670" s="3"/>
      <c r="AS1670" s="3"/>
      <c r="AT1670" s="3"/>
      <c r="AU1670" s="3"/>
      <c r="AV1670" s="3"/>
      <c r="AW1670" s="3"/>
      <c r="AX1670" s="3"/>
      <c r="AY1670" s="3"/>
      <c r="AZ1670" s="3"/>
      <c r="BA1670" s="3"/>
      <c r="BB1670" s="3"/>
      <c r="BC1670" s="3"/>
      <c r="BD1670" s="3"/>
      <c r="BE1670" s="3"/>
      <c r="BF1670" s="3"/>
      <c r="BG1670" s="3"/>
      <c r="BH1670" s="3"/>
      <c r="BI1670" s="3"/>
    </row>
    <row r="1671" ht="12.75" customHeight="1">
      <c r="A1671" s="294"/>
      <c r="B1671" s="294"/>
      <c r="C1671" s="3"/>
      <c r="D1671" s="3"/>
      <c r="E1671" s="3"/>
      <c r="F1671" s="3"/>
      <c r="G1671" s="3"/>
      <c r="H1671" s="193"/>
      <c r="I1671" s="163"/>
      <c r="J1671" s="3"/>
      <c r="K1671" s="5"/>
      <c r="L1671" s="6"/>
      <c r="M1671" s="6"/>
      <c r="N1671" s="232"/>
      <c r="O1671" s="285"/>
      <c r="P1671" s="6"/>
      <c r="Q1671" s="6"/>
      <c r="R1671" s="6"/>
      <c r="S1671" s="6"/>
      <c r="T1671" s="6"/>
      <c r="U1671" s="6"/>
      <c r="V1671" s="6"/>
      <c r="W1671" s="6"/>
      <c r="X1671" s="6"/>
      <c r="Y1671" s="6"/>
      <c r="Z1671" s="38" t="str">
        <f t="array" ref="Z1671">IFERROR(xlookup(C:C,'Follow up.1'!A:A,'Follow up.1'!AF:AF),"-")</f>
        <v>-</v>
      </c>
      <c r="AA1671" s="6"/>
      <c r="AB1671" s="6"/>
      <c r="AC1671" s="6"/>
      <c r="AD1671" s="6"/>
      <c r="AE1671" s="6"/>
      <c r="AF1671" s="6"/>
      <c r="AG1671" s="6"/>
      <c r="AH1671" s="6"/>
      <c r="AI1671" s="6"/>
      <c r="AJ1671" s="6"/>
      <c r="AK1671" s="6"/>
      <c r="AL1671" s="6"/>
      <c r="AM1671" s="6"/>
      <c r="AN1671" s="39" t="str">
        <f t="array" ref="AN1671">IFNA(TEXT(XLOOKUP(C:C,'Follow up.2'!B:B,'Follow up.2'!AF:AF), "mm/yyyy"), "-")</f>
        <v>-</v>
      </c>
      <c r="AO1671" s="6"/>
      <c r="AP1671" s="3"/>
      <c r="AQ1671" s="3"/>
      <c r="AR1671" s="3"/>
      <c r="AS1671" s="3"/>
      <c r="AT1671" s="3"/>
      <c r="AU1671" s="3"/>
      <c r="AV1671" s="3"/>
      <c r="AW1671" s="3"/>
      <c r="AX1671" s="3"/>
      <c r="AY1671" s="3"/>
      <c r="AZ1671" s="3"/>
      <c r="BA1671" s="3"/>
      <c r="BB1671" s="3"/>
      <c r="BC1671" s="3"/>
      <c r="BD1671" s="3"/>
      <c r="BE1671" s="3"/>
      <c r="BF1671" s="3"/>
      <c r="BG1671" s="3"/>
      <c r="BH1671" s="3"/>
      <c r="BI1671" s="3"/>
    </row>
    <row r="1672" ht="12.75" customHeight="1">
      <c r="A1672" s="294"/>
      <c r="B1672" s="294"/>
      <c r="C1672" s="3"/>
      <c r="D1672" s="3"/>
      <c r="E1672" s="3"/>
      <c r="F1672" s="3"/>
      <c r="G1672" s="3"/>
      <c r="H1672" s="193"/>
      <c r="I1672" s="163"/>
      <c r="J1672" s="3"/>
      <c r="K1672" s="5"/>
      <c r="L1672" s="6"/>
      <c r="M1672" s="6"/>
      <c r="N1672" s="232"/>
      <c r="O1672" s="285"/>
      <c r="P1672" s="6"/>
      <c r="Q1672" s="6"/>
      <c r="R1672" s="6"/>
      <c r="S1672" s="6"/>
      <c r="T1672" s="6"/>
      <c r="U1672" s="6"/>
      <c r="V1672" s="6"/>
      <c r="W1672" s="6"/>
      <c r="X1672" s="6"/>
      <c r="Y1672" s="6"/>
      <c r="Z1672" s="38" t="str">
        <f t="array" ref="Z1672">IFERROR(xlookup(C:C,'Follow up.1'!A:A,'Follow up.1'!AF:AF),"-")</f>
        <v>-</v>
      </c>
      <c r="AA1672" s="6"/>
      <c r="AB1672" s="6"/>
      <c r="AC1672" s="6"/>
      <c r="AD1672" s="6"/>
      <c r="AE1672" s="6"/>
      <c r="AF1672" s="6"/>
      <c r="AG1672" s="6"/>
      <c r="AH1672" s="6"/>
      <c r="AI1672" s="6"/>
      <c r="AJ1672" s="6"/>
      <c r="AK1672" s="6"/>
      <c r="AL1672" s="6"/>
      <c r="AM1672" s="6"/>
      <c r="AN1672" s="39" t="str">
        <f t="array" ref="AN1672">IFNA(TEXT(XLOOKUP(C:C,'Follow up.2'!B:B,'Follow up.2'!AF:AF), "mm/yyyy"), "-")</f>
        <v>-</v>
      </c>
      <c r="AO1672" s="6"/>
      <c r="AP1672" s="3"/>
      <c r="AQ1672" s="3"/>
      <c r="AR1672" s="3"/>
      <c r="AS1672" s="3"/>
      <c r="AT1672" s="3"/>
      <c r="AU1672" s="3"/>
      <c r="AV1672" s="3"/>
      <c r="AW1672" s="3"/>
      <c r="AX1672" s="3"/>
      <c r="AY1672" s="3"/>
      <c r="AZ1672" s="3"/>
      <c r="BA1672" s="3"/>
      <c r="BB1672" s="3"/>
      <c r="BC1672" s="3"/>
      <c r="BD1672" s="3"/>
      <c r="BE1672" s="3"/>
      <c r="BF1672" s="3"/>
      <c r="BG1672" s="3"/>
      <c r="BH1672" s="3"/>
      <c r="BI1672" s="3"/>
    </row>
    <row r="1673" ht="12.75" customHeight="1">
      <c r="A1673" s="294"/>
      <c r="B1673" s="294"/>
      <c r="C1673" s="3"/>
      <c r="D1673" s="3"/>
      <c r="E1673" s="3"/>
      <c r="F1673" s="3"/>
      <c r="G1673" s="3"/>
      <c r="H1673" s="193"/>
      <c r="I1673" s="163"/>
      <c r="J1673" s="3"/>
      <c r="K1673" s="5"/>
      <c r="L1673" s="6"/>
      <c r="M1673" s="6"/>
      <c r="N1673" s="232"/>
      <c r="O1673" s="285"/>
      <c r="P1673" s="6"/>
      <c r="Q1673" s="6"/>
      <c r="R1673" s="6"/>
      <c r="S1673" s="6"/>
      <c r="T1673" s="6"/>
      <c r="U1673" s="6"/>
      <c r="V1673" s="6"/>
      <c r="W1673" s="6"/>
      <c r="X1673" s="6"/>
      <c r="Y1673" s="6"/>
      <c r="Z1673" s="38" t="str">
        <f t="array" ref="Z1673">IFERROR(xlookup(C:C,'Follow up.1'!A:A,'Follow up.1'!AF:AF),"-")</f>
        <v>-</v>
      </c>
      <c r="AA1673" s="6"/>
      <c r="AB1673" s="6"/>
      <c r="AC1673" s="6"/>
      <c r="AD1673" s="6"/>
      <c r="AE1673" s="6"/>
      <c r="AF1673" s="6"/>
      <c r="AG1673" s="6"/>
      <c r="AH1673" s="6"/>
      <c r="AI1673" s="6"/>
      <c r="AJ1673" s="6"/>
      <c r="AK1673" s="6"/>
      <c r="AL1673" s="6"/>
      <c r="AM1673" s="6"/>
      <c r="AN1673" s="39" t="str">
        <f t="array" ref="AN1673">IFNA(TEXT(XLOOKUP(C:C,'Follow up.2'!B:B,'Follow up.2'!AF:AF), "mm/yyyy"), "-")</f>
        <v>-</v>
      </c>
      <c r="AO1673" s="6"/>
      <c r="AP1673" s="3"/>
      <c r="AQ1673" s="3"/>
      <c r="AR1673" s="3"/>
      <c r="AS1673" s="3"/>
      <c r="AT1673" s="3"/>
      <c r="AU1673" s="3"/>
      <c r="AV1673" s="3"/>
      <c r="AW1673" s="3"/>
      <c r="AX1673" s="3"/>
      <c r="AY1673" s="3"/>
      <c r="AZ1673" s="3"/>
      <c r="BA1673" s="3"/>
      <c r="BB1673" s="3"/>
      <c r="BC1673" s="3"/>
      <c r="BD1673" s="3"/>
      <c r="BE1673" s="3"/>
      <c r="BF1673" s="3"/>
      <c r="BG1673" s="3"/>
      <c r="BH1673" s="3"/>
      <c r="BI1673" s="3"/>
    </row>
    <row r="1674" ht="12.75" customHeight="1">
      <c r="A1674" s="294"/>
      <c r="B1674" s="294"/>
      <c r="C1674" s="3"/>
      <c r="D1674" s="3"/>
      <c r="E1674" s="3"/>
      <c r="F1674" s="3"/>
      <c r="G1674" s="3"/>
      <c r="H1674" s="193"/>
      <c r="I1674" s="163"/>
      <c r="J1674" s="3"/>
      <c r="K1674" s="5"/>
      <c r="L1674" s="6"/>
      <c r="M1674" s="6"/>
      <c r="N1674" s="232"/>
      <c r="O1674" s="285"/>
      <c r="P1674" s="6"/>
      <c r="Q1674" s="6"/>
      <c r="R1674" s="6"/>
      <c r="S1674" s="6"/>
      <c r="T1674" s="6"/>
      <c r="U1674" s="6"/>
      <c r="V1674" s="6"/>
      <c r="W1674" s="6"/>
      <c r="X1674" s="6"/>
      <c r="Y1674" s="6"/>
      <c r="Z1674" s="38" t="str">
        <f t="array" ref="Z1674">IFERROR(xlookup(C:C,'Follow up.1'!A:A,'Follow up.1'!AF:AF),"-")</f>
        <v>-</v>
      </c>
      <c r="AA1674" s="6"/>
      <c r="AB1674" s="6"/>
      <c r="AC1674" s="6"/>
      <c r="AD1674" s="6"/>
      <c r="AE1674" s="6"/>
      <c r="AF1674" s="6"/>
      <c r="AG1674" s="6"/>
      <c r="AH1674" s="6"/>
      <c r="AI1674" s="6"/>
      <c r="AJ1674" s="6"/>
      <c r="AK1674" s="6"/>
      <c r="AL1674" s="6"/>
      <c r="AM1674" s="6"/>
      <c r="AN1674" s="39" t="str">
        <f t="array" ref="AN1674">IFNA(TEXT(XLOOKUP(C:C,'Follow up.2'!B:B,'Follow up.2'!AF:AF), "mm/yyyy"), "-")</f>
        <v>-</v>
      </c>
      <c r="AO1674" s="6"/>
      <c r="AP1674" s="3"/>
      <c r="AQ1674" s="3"/>
      <c r="AR1674" s="3"/>
      <c r="AS1674" s="3"/>
      <c r="AT1674" s="3"/>
      <c r="AU1674" s="3"/>
      <c r="AV1674" s="3"/>
      <c r="AW1674" s="3"/>
      <c r="AX1674" s="3"/>
      <c r="AY1674" s="3"/>
      <c r="AZ1674" s="3"/>
      <c r="BA1674" s="3"/>
      <c r="BB1674" s="3"/>
      <c r="BC1674" s="3"/>
      <c r="BD1674" s="3"/>
      <c r="BE1674" s="3"/>
      <c r="BF1674" s="3"/>
      <c r="BG1674" s="3"/>
      <c r="BH1674" s="3"/>
      <c r="BI1674" s="3"/>
    </row>
    <row r="1675" ht="12.75" customHeight="1">
      <c r="A1675" s="294"/>
      <c r="B1675" s="294"/>
      <c r="C1675" s="3"/>
      <c r="D1675" s="3"/>
      <c r="E1675" s="3"/>
      <c r="F1675" s="3"/>
      <c r="G1675" s="3"/>
      <c r="H1675" s="193"/>
      <c r="I1675" s="163"/>
      <c r="J1675" s="3"/>
      <c r="K1675" s="5"/>
      <c r="L1675" s="6"/>
      <c r="M1675" s="6"/>
      <c r="N1675" s="291"/>
      <c r="O1675" s="285"/>
      <c r="P1675" s="6"/>
      <c r="Q1675" s="6"/>
      <c r="R1675" s="6"/>
      <c r="S1675" s="6"/>
      <c r="T1675" s="6"/>
      <c r="U1675" s="6"/>
      <c r="V1675" s="6"/>
      <c r="W1675" s="6"/>
      <c r="X1675" s="6"/>
      <c r="Y1675" s="6"/>
      <c r="Z1675" s="38" t="str">
        <f t="array" ref="Z1675">IFERROR(xlookup(C:C,'Follow up.1'!A:A,'Follow up.1'!AF:AF),"-")</f>
        <v>-</v>
      </c>
      <c r="AA1675" s="6"/>
      <c r="AB1675" s="6"/>
      <c r="AC1675" s="6"/>
      <c r="AD1675" s="6"/>
      <c r="AE1675" s="6"/>
      <c r="AF1675" s="6"/>
      <c r="AG1675" s="6"/>
      <c r="AH1675" s="6"/>
      <c r="AI1675" s="6"/>
      <c r="AJ1675" s="6"/>
      <c r="AK1675" s="6"/>
      <c r="AL1675" s="6"/>
      <c r="AM1675" s="6"/>
      <c r="AN1675" s="39" t="str">
        <f t="array" ref="AN1675">IFNA(TEXT(XLOOKUP(C:C,'Follow up.2'!B:B,'Follow up.2'!AF:AF), "mm/yyyy"), "-")</f>
        <v>-</v>
      </c>
      <c r="AO1675" s="6"/>
      <c r="AP1675" s="3"/>
      <c r="AQ1675" s="3"/>
      <c r="AR1675" s="3"/>
      <c r="AS1675" s="3"/>
      <c r="AT1675" s="3"/>
      <c r="AU1675" s="3"/>
      <c r="AV1675" s="3"/>
      <c r="AW1675" s="3"/>
      <c r="AX1675" s="3"/>
      <c r="AY1675" s="3"/>
      <c r="AZ1675" s="3"/>
      <c r="BA1675" s="3"/>
      <c r="BB1675" s="3"/>
      <c r="BC1675" s="3"/>
      <c r="BD1675" s="3"/>
      <c r="BE1675" s="3"/>
      <c r="BF1675" s="3"/>
      <c r="BG1675" s="3"/>
      <c r="BH1675" s="3"/>
      <c r="BI1675" s="3"/>
    </row>
    <row r="1676" ht="12.75" customHeight="1">
      <c r="A1676" s="294"/>
      <c r="B1676" s="294"/>
      <c r="C1676" s="3"/>
      <c r="D1676" s="3"/>
      <c r="E1676" s="3"/>
      <c r="F1676" s="3"/>
      <c r="G1676" s="3"/>
      <c r="H1676" s="193"/>
      <c r="I1676" s="163"/>
      <c r="J1676" s="3"/>
      <c r="K1676" s="5"/>
      <c r="L1676" s="6"/>
      <c r="M1676" s="6"/>
      <c r="N1676" s="232"/>
      <c r="O1676" s="285"/>
      <c r="P1676" s="6"/>
      <c r="Q1676" s="6"/>
      <c r="R1676" s="6"/>
      <c r="S1676" s="6"/>
      <c r="T1676" s="6"/>
      <c r="U1676" s="6"/>
      <c r="V1676" s="6"/>
      <c r="W1676" s="6"/>
      <c r="X1676" s="6"/>
      <c r="Y1676" s="6"/>
      <c r="Z1676" s="38" t="str">
        <f t="array" ref="Z1676">IFERROR(xlookup(C:C,'Follow up.1'!A:A,'Follow up.1'!AF:AF),"-")</f>
        <v>-</v>
      </c>
      <c r="AA1676" s="6"/>
      <c r="AB1676" s="6"/>
      <c r="AC1676" s="6"/>
      <c r="AD1676" s="6"/>
      <c r="AE1676" s="6"/>
      <c r="AF1676" s="6"/>
      <c r="AG1676" s="6"/>
      <c r="AH1676" s="6"/>
      <c r="AI1676" s="6"/>
      <c r="AJ1676" s="6"/>
      <c r="AK1676" s="6"/>
      <c r="AL1676" s="6"/>
      <c r="AM1676" s="6"/>
      <c r="AN1676" s="39" t="str">
        <f t="array" ref="AN1676">IFNA(TEXT(XLOOKUP(C:C,'Follow up.2'!B:B,'Follow up.2'!AF:AF), "mm/yyyy"), "-")</f>
        <v>-</v>
      </c>
      <c r="AO1676" s="6"/>
      <c r="AP1676" s="3"/>
      <c r="AQ1676" s="3"/>
      <c r="AR1676" s="3"/>
      <c r="AS1676" s="3"/>
      <c r="AT1676" s="3"/>
      <c r="AU1676" s="3"/>
      <c r="AV1676" s="3"/>
      <c r="AW1676" s="3"/>
      <c r="AX1676" s="3"/>
      <c r="AY1676" s="3"/>
      <c r="AZ1676" s="3"/>
      <c r="BA1676" s="3"/>
      <c r="BB1676" s="3"/>
      <c r="BC1676" s="3"/>
      <c r="BD1676" s="3"/>
      <c r="BE1676" s="3"/>
      <c r="BF1676" s="3"/>
      <c r="BG1676" s="3"/>
      <c r="BH1676" s="3"/>
      <c r="BI1676" s="3"/>
    </row>
    <row r="1677" ht="12.75" customHeight="1">
      <c r="A1677" s="294"/>
      <c r="B1677" s="294"/>
      <c r="C1677" s="3"/>
      <c r="D1677" s="3"/>
      <c r="E1677" s="3"/>
      <c r="F1677" s="3"/>
      <c r="G1677" s="3"/>
      <c r="H1677" s="193"/>
      <c r="I1677" s="163"/>
      <c r="J1677" s="3"/>
      <c r="K1677" s="5"/>
      <c r="L1677" s="6"/>
      <c r="M1677" s="6"/>
      <c r="N1677" s="232"/>
      <c r="O1677" s="285"/>
      <c r="P1677" s="6"/>
      <c r="Q1677" s="6"/>
      <c r="R1677" s="6"/>
      <c r="S1677" s="6"/>
      <c r="T1677" s="6"/>
      <c r="U1677" s="6"/>
      <c r="V1677" s="6"/>
      <c r="W1677" s="6"/>
      <c r="X1677" s="6"/>
      <c r="Y1677" s="6"/>
      <c r="Z1677" s="38" t="str">
        <f t="array" ref="Z1677">IFERROR(xlookup(C:C,'Follow up.1'!A:A,'Follow up.1'!AF:AF),"-")</f>
        <v>-</v>
      </c>
      <c r="AA1677" s="6"/>
      <c r="AB1677" s="6"/>
      <c r="AC1677" s="6"/>
      <c r="AD1677" s="6"/>
      <c r="AE1677" s="6"/>
      <c r="AF1677" s="6"/>
      <c r="AG1677" s="6"/>
      <c r="AH1677" s="6"/>
      <c r="AI1677" s="6"/>
      <c r="AJ1677" s="6"/>
      <c r="AK1677" s="6"/>
      <c r="AL1677" s="6"/>
      <c r="AM1677" s="6"/>
      <c r="AN1677" s="39" t="str">
        <f t="array" ref="AN1677">IFNA(TEXT(XLOOKUP(C:C,'Follow up.2'!B:B,'Follow up.2'!AF:AF), "mm/yyyy"), "-")</f>
        <v>-</v>
      </c>
      <c r="AO1677" s="6"/>
      <c r="AP1677" s="3"/>
      <c r="AQ1677" s="3"/>
      <c r="AR1677" s="3"/>
      <c r="AS1677" s="3"/>
      <c r="AT1677" s="3"/>
      <c r="AU1677" s="3"/>
      <c r="AV1677" s="3"/>
      <c r="AW1677" s="3"/>
      <c r="AX1677" s="3"/>
      <c r="AY1677" s="3"/>
      <c r="AZ1677" s="3"/>
      <c r="BA1677" s="3"/>
      <c r="BB1677" s="3"/>
      <c r="BC1677" s="3"/>
      <c r="BD1677" s="3"/>
      <c r="BE1677" s="3"/>
      <c r="BF1677" s="3"/>
      <c r="BG1677" s="3"/>
      <c r="BH1677" s="3"/>
      <c r="BI1677" s="3"/>
    </row>
    <row r="1678" ht="12.75" customHeight="1">
      <c r="A1678" s="294"/>
      <c r="B1678" s="294"/>
      <c r="C1678" s="3"/>
      <c r="D1678" s="3"/>
      <c r="E1678" s="3"/>
      <c r="F1678" s="3"/>
      <c r="G1678" s="3"/>
      <c r="H1678" s="193"/>
      <c r="I1678" s="163"/>
      <c r="J1678" s="3"/>
      <c r="K1678" s="5"/>
      <c r="L1678" s="6"/>
      <c r="M1678" s="6"/>
      <c r="N1678" s="232"/>
      <c r="O1678" s="285"/>
      <c r="P1678" s="6"/>
      <c r="Q1678" s="6"/>
      <c r="R1678" s="6"/>
      <c r="S1678" s="6"/>
      <c r="T1678" s="6"/>
      <c r="U1678" s="6"/>
      <c r="V1678" s="6"/>
      <c r="W1678" s="6"/>
      <c r="X1678" s="6"/>
      <c r="Y1678" s="6"/>
      <c r="Z1678" s="38" t="str">
        <f t="array" ref="Z1678">IFERROR(xlookup(C:C,'Follow up.1'!A:A,'Follow up.1'!AF:AF),"-")</f>
        <v>-</v>
      </c>
      <c r="AA1678" s="6"/>
      <c r="AB1678" s="6"/>
      <c r="AC1678" s="6"/>
      <c r="AD1678" s="6"/>
      <c r="AE1678" s="6"/>
      <c r="AF1678" s="6"/>
      <c r="AG1678" s="6"/>
      <c r="AH1678" s="6"/>
      <c r="AI1678" s="6"/>
      <c r="AJ1678" s="6"/>
      <c r="AK1678" s="6"/>
      <c r="AL1678" s="6"/>
      <c r="AM1678" s="6"/>
      <c r="AN1678" s="39" t="str">
        <f t="array" ref="AN1678">IFNA(TEXT(XLOOKUP(C:C,'Follow up.2'!B:B,'Follow up.2'!AF:AF), "mm/yyyy"), "-")</f>
        <v>-</v>
      </c>
      <c r="AO1678" s="6"/>
      <c r="AP1678" s="3"/>
      <c r="AQ1678" s="3"/>
      <c r="AR1678" s="3"/>
      <c r="AS1678" s="3"/>
      <c r="AT1678" s="3"/>
      <c r="AU1678" s="3"/>
      <c r="AV1678" s="3"/>
      <c r="AW1678" s="3"/>
      <c r="AX1678" s="3"/>
      <c r="AY1678" s="3"/>
      <c r="AZ1678" s="3"/>
      <c r="BA1678" s="3"/>
      <c r="BB1678" s="3"/>
      <c r="BC1678" s="3"/>
      <c r="BD1678" s="3"/>
      <c r="BE1678" s="3"/>
      <c r="BF1678" s="3"/>
      <c r="BG1678" s="3"/>
      <c r="BH1678" s="3"/>
      <c r="BI1678" s="3"/>
    </row>
    <row r="1679" ht="12.75" customHeight="1">
      <c r="A1679" s="294"/>
      <c r="B1679" s="294"/>
      <c r="C1679" s="3"/>
      <c r="D1679" s="3"/>
      <c r="E1679" s="3"/>
      <c r="F1679" s="3"/>
      <c r="G1679" s="3"/>
      <c r="H1679" s="193"/>
      <c r="I1679" s="163"/>
      <c r="J1679" s="3"/>
      <c r="K1679" s="5"/>
      <c r="L1679" s="6"/>
      <c r="M1679" s="6"/>
      <c r="N1679" s="232"/>
      <c r="O1679" s="285"/>
      <c r="P1679" s="6"/>
      <c r="Q1679" s="6"/>
      <c r="R1679" s="6"/>
      <c r="S1679" s="6"/>
      <c r="T1679" s="6"/>
      <c r="U1679" s="6"/>
      <c r="V1679" s="6"/>
      <c r="W1679" s="6"/>
      <c r="X1679" s="6"/>
      <c r="Y1679" s="6"/>
      <c r="Z1679" s="38" t="str">
        <f t="array" ref="Z1679">IFERROR(xlookup(C:C,'Follow up.1'!A:A,'Follow up.1'!AF:AF),"-")</f>
        <v>-</v>
      </c>
      <c r="AA1679" s="6"/>
      <c r="AB1679" s="6"/>
      <c r="AC1679" s="6"/>
      <c r="AD1679" s="6"/>
      <c r="AE1679" s="6"/>
      <c r="AF1679" s="6"/>
      <c r="AG1679" s="6"/>
      <c r="AH1679" s="6"/>
      <c r="AI1679" s="6"/>
      <c r="AJ1679" s="6"/>
      <c r="AK1679" s="6"/>
      <c r="AL1679" s="6"/>
      <c r="AM1679" s="6"/>
      <c r="AN1679" s="39" t="str">
        <f t="array" ref="AN1679">IFNA(TEXT(XLOOKUP(C:C,'Follow up.2'!B:B,'Follow up.2'!AF:AF), "mm/yyyy"), "-")</f>
        <v>-</v>
      </c>
      <c r="AO1679" s="6"/>
      <c r="AP1679" s="3"/>
      <c r="AQ1679" s="3"/>
      <c r="AR1679" s="3"/>
      <c r="AS1679" s="3"/>
      <c r="AT1679" s="3"/>
      <c r="AU1679" s="3"/>
      <c r="AV1679" s="3"/>
      <c r="AW1679" s="3"/>
      <c r="AX1679" s="3"/>
      <c r="AY1679" s="3"/>
      <c r="AZ1679" s="3"/>
      <c r="BA1679" s="3"/>
      <c r="BB1679" s="3"/>
      <c r="BC1679" s="3"/>
      <c r="BD1679" s="3"/>
      <c r="BE1679" s="3"/>
      <c r="BF1679" s="3"/>
      <c r="BG1679" s="3"/>
      <c r="BH1679" s="3"/>
      <c r="BI1679" s="3"/>
    </row>
    <row r="1680" ht="12.75" customHeight="1">
      <c r="A1680" s="294"/>
      <c r="B1680" s="294"/>
      <c r="C1680" s="3"/>
      <c r="D1680" s="3"/>
      <c r="E1680" s="3"/>
      <c r="F1680" s="3"/>
      <c r="G1680" s="3"/>
      <c r="H1680" s="193"/>
      <c r="I1680" s="163"/>
      <c r="J1680" s="3"/>
      <c r="K1680" s="5"/>
      <c r="L1680" s="6"/>
      <c r="M1680" s="6"/>
      <c r="N1680" s="232"/>
      <c r="O1680" s="285"/>
      <c r="P1680" s="6"/>
      <c r="Q1680" s="6"/>
      <c r="R1680" s="6"/>
      <c r="S1680" s="6"/>
      <c r="T1680" s="6"/>
      <c r="U1680" s="6"/>
      <c r="V1680" s="6"/>
      <c r="W1680" s="6"/>
      <c r="X1680" s="6"/>
      <c r="Y1680" s="6"/>
      <c r="Z1680" s="38" t="str">
        <f t="array" ref="Z1680">IFERROR(xlookup(C:C,'Follow up.1'!A:A,'Follow up.1'!AF:AF),"-")</f>
        <v>-</v>
      </c>
      <c r="AA1680" s="6"/>
      <c r="AB1680" s="6"/>
      <c r="AC1680" s="6"/>
      <c r="AD1680" s="6"/>
      <c r="AE1680" s="6"/>
      <c r="AF1680" s="6"/>
      <c r="AG1680" s="6"/>
      <c r="AH1680" s="6"/>
      <c r="AI1680" s="6"/>
      <c r="AJ1680" s="6"/>
      <c r="AK1680" s="6"/>
      <c r="AL1680" s="6"/>
      <c r="AM1680" s="6"/>
      <c r="AN1680" s="39" t="str">
        <f t="array" ref="AN1680">IFNA(TEXT(XLOOKUP(C:C,'Follow up.2'!B:B,'Follow up.2'!AF:AF), "mm/yyyy"), "-")</f>
        <v>-</v>
      </c>
      <c r="AO1680" s="6"/>
      <c r="AP1680" s="3"/>
      <c r="AQ1680" s="3"/>
      <c r="AR1680" s="3"/>
      <c r="AS1680" s="3"/>
      <c r="AT1680" s="3"/>
      <c r="AU1680" s="3"/>
      <c r="AV1680" s="3"/>
      <c r="AW1680" s="3"/>
      <c r="AX1680" s="3"/>
      <c r="AY1680" s="3"/>
      <c r="AZ1680" s="3"/>
      <c r="BA1680" s="3"/>
      <c r="BB1680" s="3"/>
      <c r="BC1680" s="3"/>
      <c r="BD1680" s="3"/>
      <c r="BE1680" s="3"/>
      <c r="BF1680" s="3"/>
      <c r="BG1680" s="3"/>
      <c r="BH1680" s="3"/>
      <c r="BI1680" s="3"/>
    </row>
    <row r="1681" ht="12.75" customHeight="1">
      <c r="A1681" s="294"/>
      <c r="B1681" s="294"/>
      <c r="C1681" s="3"/>
      <c r="D1681" s="3"/>
      <c r="E1681" s="3"/>
      <c r="F1681" s="3"/>
      <c r="G1681" s="3"/>
      <c r="H1681" s="193"/>
      <c r="I1681" s="163"/>
      <c r="J1681" s="3"/>
      <c r="K1681" s="5"/>
      <c r="L1681" s="6"/>
      <c r="M1681" s="6"/>
      <c r="N1681" s="232"/>
      <c r="O1681" s="285"/>
      <c r="P1681" s="6"/>
      <c r="Q1681" s="6"/>
      <c r="R1681" s="6"/>
      <c r="S1681" s="6"/>
      <c r="T1681" s="6"/>
      <c r="U1681" s="6"/>
      <c r="V1681" s="6"/>
      <c r="W1681" s="6"/>
      <c r="X1681" s="6"/>
      <c r="Y1681" s="6"/>
      <c r="Z1681" s="38" t="str">
        <f t="array" ref="Z1681">IFERROR(xlookup(C:C,'Follow up.1'!A:A,'Follow up.1'!AF:AF),"-")</f>
        <v>-</v>
      </c>
      <c r="AA1681" s="6"/>
      <c r="AB1681" s="6"/>
      <c r="AC1681" s="6"/>
      <c r="AD1681" s="6"/>
      <c r="AE1681" s="6"/>
      <c r="AF1681" s="6"/>
      <c r="AG1681" s="6"/>
      <c r="AH1681" s="6"/>
      <c r="AI1681" s="6"/>
      <c r="AJ1681" s="6"/>
      <c r="AK1681" s="6"/>
      <c r="AL1681" s="6"/>
      <c r="AM1681" s="6"/>
      <c r="AN1681" s="39" t="str">
        <f t="array" ref="AN1681">IFNA(TEXT(XLOOKUP(C:C,'Follow up.2'!B:B,'Follow up.2'!AF:AF), "mm/yyyy"), "-")</f>
        <v>-</v>
      </c>
      <c r="AO1681" s="6"/>
      <c r="AP1681" s="3"/>
      <c r="AQ1681" s="3"/>
      <c r="AR1681" s="3"/>
      <c r="AS1681" s="3"/>
      <c r="AT1681" s="3"/>
      <c r="AU1681" s="3"/>
      <c r="AV1681" s="3"/>
      <c r="AW1681" s="3"/>
      <c r="AX1681" s="3"/>
      <c r="AY1681" s="3"/>
      <c r="AZ1681" s="3"/>
      <c r="BA1681" s="3"/>
      <c r="BB1681" s="3"/>
      <c r="BC1681" s="3"/>
      <c r="BD1681" s="3"/>
      <c r="BE1681" s="3"/>
      <c r="BF1681" s="3"/>
      <c r="BG1681" s="3"/>
      <c r="BH1681" s="3"/>
      <c r="BI1681" s="3"/>
    </row>
    <row r="1682" ht="12.75" customHeight="1">
      <c r="A1682" s="294"/>
      <c r="B1682" s="294"/>
      <c r="C1682" s="3"/>
      <c r="D1682" s="3"/>
      <c r="E1682" s="3"/>
      <c r="F1682" s="3"/>
      <c r="G1682" s="3"/>
      <c r="H1682" s="193"/>
      <c r="I1682" s="163"/>
      <c r="J1682" s="3"/>
      <c r="K1682" s="5"/>
      <c r="L1682" s="6"/>
      <c r="M1682" s="6"/>
      <c r="N1682" s="232"/>
      <c r="O1682" s="285"/>
      <c r="P1682" s="6"/>
      <c r="Q1682" s="6"/>
      <c r="R1682" s="6"/>
      <c r="S1682" s="6"/>
      <c r="T1682" s="6"/>
      <c r="U1682" s="6"/>
      <c r="V1682" s="6"/>
      <c r="W1682" s="6"/>
      <c r="X1682" s="6"/>
      <c r="Y1682" s="6"/>
      <c r="Z1682" s="38" t="str">
        <f t="array" ref="Z1682">IFERROR(xlookup(C:C,'Follow up.1'!A:A,'Follow up.1'!AF:AF),"-")</f>
        <v>-</v>
      </c>
      <c r="AA1682" s="6"/>
      <c r="AB1682" s="6"/>
      <c r="AC1682" s="6"/>
      <c r="AD1682" s="6"/>
      <c r="AE1682" s="6"/>
      <c r="AF1682" s="6"/>
      <c r="AG1682" s="6"/>
      <c r="AH1682" s="6"/>
      <c r="AI1682" s="6"/>
      <c r="AJ1682" s="6"/>
      <c r="AK1682" s="6"/>
      <c r="AL1682" s="6"/>
      <c r="AM1682" s="6"/>
      <c r="AN1682" s="39" t="str">
        <f t="array" ref="AN1682">IFNA(TEXT(XLOOKUP(C:C,'Follow up.2'!B:B,'Follow up.2'!AF:AF), "mm/yyyy"), "-")</f>
        <v>-</v>
      </c>
      <c r="AO1682" s="6"/>
      <c r="AP1682" s="3"/>
      <c r="AQ1682" s="3"/>
      <c r="AR1682" s="3"/>
      <c r="AS1682" s="3"/>
      <c r="AT1682" s="3"/>
      <c r="AU1682" s="3"/>
      <c r="AV1682" s="3"/>
      <c r="AW1682" s="3"/>
      <c r="AX1682" s="3"/>
      <c r="AY1682" s="3"/>
      <c r="AZ1682" s="3"/>
      <c r="BA1682" s="3"/>
      <c r="BB1682" s="3"/>
      <c r="BC1682" s="3"/>
      <c r="BD1682" s="3"/>
      <c r="BE1682" s="3"/>
      <c r="BF1682" s="3"/>
      <c r="BG1682" s="3"/>
      <c r="BH1682" s="3"/>
      <c r="BI1682" s="3"/>
    </row>
    <row r="1683" ht="12.75" customHeight="1">
      <c r="A1683" s="294"/>
      <c r="B1683" s="294"/>
      <c r="C1683" s="3"/>
      <c r="D1683" s="3"/>
      <c r="E1683" s="3"/>
      <c r="F1683" s="3"/>
      <c r="G1683" s="3"/>
      <c r="H1683" s="193"/>
      <c r="I1683" s="163"/>
      <c r="J1683" s="3"/>
      <c r="K1683" s="5"/>
      <c r="L1683" s="6"/>
      <c r="M1683" s="6"/>
      <c r="N1683" s="232"/>
      <c r="O1683" s="285"/>
      <c r="P1683" s="6"/>
      <c r="Q1683" s="6"/>
      <c r="R1683" s="6"/>
      <c r="S1683" s="6"/>
      <c r="T1683" s="6"/>
      <c r="U1683" s="6"/>
      <c r="V1683" s="6"/>
      <c r="W1683" s="6"/>
      <c r="X1683" s="6"/>
      <c r="Y1683" s="6"/>
      <c r="Z1683" s="38" t="str">
        <f t="array" ref="Z1683">IFERROR(xlookup(C:C,'Follow up.1'!A:A,'Follow up.1'!AF:AF),"-")</f>
        <v>-</v>
      </c>
      <c r="AA1683" s="6"/>
      <c r="AB1683" s="6"/>
      <c r="AC1683" s="6"/>
      <c r="AD1683" s="6"/>
      <c r="AE1683" s="6"/>
      <c r="AF1683" s="6"/>
      <c r="AG1683" s="6"/>
      <c r="AH1683" s="6"/>
      <c r="AI1683" s="6"/>
      <c r="AJ1683" s="6"/>
      <c r="AK1683" s="6"/>
      <c r="AL1683" s="6"/>
      <c r="AM1683" s="6"/>
      <c r="AN1683" s="39" t="str">
        <f t="array" ref="AN1683">IFNA(TEXT(XLOOKUP(C:C,'Follow up.2'!B:B,'Follow up.2'!AF:AF), "mm/yyyy"), "-")</f>
        <v>-</v>
      </c>
      <c r="AO1683" s="6"/>
      <c r="AP1683" s="3"/>
      <c r="AQ1683" s="3"/>
      <c r="AR1683" s="3"/>
      <c r="AS1683" s="3"/>
      <c r="AT1683" s="3"/>
      <c r="AU1683" s="3"/>
      <c r="AV1683" s="3"/>
      <c r="AW1683" s="3"/>
      <c r="AX1683" s="3"/>
      <c r="AY1683" s="3"/>
      <c r="AZ1683" s="3"/>
      <c r="BA1683" s="3"/>
      <c r="BB1683" s="3"/>
      <c r="BC1683" s="3"/>
      <c r="BD1683" s="3"/>
      <c r="BE1683" s="3"/>
      <c r="BF1683" s="3"/>
      <c r="BG1683" s="3"/>
      <c r="BH1683" s="3"/>
      <c r="BI1683" s="3"/>
    </row>
    <row r="1684" ht="12.75" customHeight="1">
      <c r="A1684" s="294"/>
      <c r="B1684" s="294"/>
      <c r="C1684" s="3"/>
      <c r="D1684" s="3"/>
      <c r="E1684" s="3"/>
      <c r="F1684" s="3"/>
      <c r="G1684" s="3"/>
      <c r="H1684" s="193"/>
      <c r="I1684" s="163"/>
      <c r="J1684" s="3"/>
      <c r="K1684" s="5"/>
      <c r="L1684" s="6"/>
      <c r="M1684" s="6"/>
      <c r="N1684" s="232"/>
      <c r="O1684" s="285"/>
      <c r="P1684" s="6"/>
      <c r="Q1684" s="6"/>
      <c r="R1684" s="6"/>
      <c r="S1684" s="6"/>
      <c r="T1684" s="6"/>
      <c r="U1684" s="6"/>
      <c r="V1684" s="6"/>
      <c r="W1684" s="6"/>
      <c r="X1684" s="6"/>
      <c r="Y1684" s="6"/>
      <c r="Z1684" s="38" t="str">
        <f t="array" ref="Z1684">IFERROR(xlookup(C:C,'Follow up.1'!A:A,'Follow up.1'!AF:AF),"-")</f>
        <v>-</v>
      </c>
      <c r="AA1684" s="6"/>
      <c r="AB1684" s="6"/>
      <c r="AC1684" s="6"/>
      <c r="AD1684" s="6"/>
      <c r="AE1684" s="6"/>
      <c r="AF1684" s="6"/>
      <c r="AG1684" s="6"/>
      <c r="AH1684" s="6"/>
      <c r="AI1684" s="6"/>
      <c r="AJ1684" s="6"/>
      <c r="AK1684" s="6"/>
      <c r="AL1684" s="6"/>
      <c r="AM1684" s="6"/>
      <c r="AN1684" s="39" t="str">
        <f t="array" ref="AN1684">IFNA(TEXT(XLOOKUP(C:C,'Follow up.2'!B:B,'Follow up.2'!AF:AF), "mm/yyyy"), "-")</f>
        <v>-</v>
      </c>
      <c r="AO1684" s="6"/>
      <c r="AP1684" s="3"/>
      <c r="AQ1684" s="3"/>
      <c r="AR1684" s="3"/>
      <c r="AS1684" s="3"/>
      <c r="AT1684" s="3"/>
      <c r="AU1684" s="3"/>
      <c r="AV1684" s="3"/>
      <c r="AW1684" s="3"/>
      <c r="AX1684" s="3"/>
      <c r="AY1684" s="3"/>
      <c r="AZ1684" s="3"/>
      <c r="BA1684" s="3"/>
      <c r="BB1684" s="3"/>
      <c r="BC1684" s="3"/>
      <c r="BD1684" s="3"/>
      <c r="BE1684" s="3"/>
      <c r="BF1684" s="3"/>
      <c r="BG1684" s="3"/>
      <c r="BH1684" s="3"/>
      <c r="BI1684" s="3"/>
    </row>
    <row r="1685" ht="12.75" customHeight="1">
      <c r="A1685" s="294"/>
      <c r="B1685" s="294"/>
      <c r="C1685" s="3"/>
      <c r="D1685" s="3"/>
      <c r="E1685" s="3"/>
      <c r="F1685" s="3"/>
      <c r="G1685" s="3"/>
      <c r="H1685" s="193"/>
      <c r="I1685" s="163"/>
      <c r="J1685" s="3"/>
      <c r="K1685" s="5"/>
      <c r="L1685" s="6"/>
      <c r="M1685" s="6"/>
      <c r="N1685" s="232"/>
      <c r="O1685" s="285"/>
      <c r="P1685" s="6"/>
      <c r="Q1685" s="6"/>
      <c r="R1685" s="6"/>
      <c r="S1685" s="6"/>
      <c r="T1685" s="6"/>
      <c r="U1685" s="6"/>
      <c r="V1685" s="6"/>
      <c r="W1685" s="6"/>
      <c r="X1685" s="6"/>
      <c r="Y1685" s="6"/>
      <c r="Z1685" s="38" t="str">
        <f t="array" ref="Z1685">IFERROR(xlookup(C:C,'Follow up.1'!A:A,'Follow up.1'!AF:AF),"-")</f>
        <v>-</v>
      </c>
      <c r="AA1685" s="6"/>
      <c r="AB1685" s="6"/>
      <c r="AC1685" s="6"/>
      <c r="AD1685" s="6"/>
      <c r="AE1685" s="6"/>
      <c r="AF1685" s="6"/>
      <c r="AG1685" s="6"/>
      <c r="AH1685" s="6"/>
      <c r="AI1685" s="6"/>
      <c r="AJ1685" s="6"/>
      <c r="AK1685" s="6"/>
      <c r="AL1685" s="6"/>
      <c r="AM1685" s="6"/>
      <c r="AN1685" s="39" t="str">
        <f t="array" ref="AN1685">IFNA(TEXT(XLOOKUP(C:C,'Follow up.2'!B:B,'Follow up.2'!AF:AF), "mm/yyyy"), "-")</f>
        <v>-</v>
      </c>
      <c r="AO1685" s="6"/>
      <c r="AP1685" s="3"/>
      <c r="AQ1685" s="3"/>
      <c r="AR1685" s="3"/>
      <c r="AS1685" s="3"/>
      <c r="AT1685" s="3"/>
      <c r="AU1685" s="3"/>
      <c r="AV1685" s="3"/>
      <c r="AW1685" s="3"/>
      <c r="AX1685" s="3"/>
      <c r="AY1685" s="3"/>
      <c r="AZ1685" s="3"/>
      <c r="BA1685" s="3"/>
      <c r="BB1685" s="3"/>
      <c r="BC1685" s="3"/>
      <c r="BD1685" s="3"/>
      <c r="BE1685" s="3"/>
      <c r="BF1685" s="3"/>
      <c r="BG1685" s="3"/>
      <c r="BH1685" s="3"/>
      <c r="BI1685" s="3"/>
    </row>
    <row r="1686" ht="12.75" customHeight="1">
      <c r="A1686" s="294"/>
      <c r="B1686" s="294"/>
      <c r="C1686" s="3"/>
      <c r="D1686" s="3"/>
      <c r="E1686" s="3"/>
      <c r="F1686" s="3"/>
      <c r="G1686" s="3"/>
      <c r="H1686" s="193"/>
      <c r="I1686" s="163"/>
      <c r="J1686" s="3"/>
      <c r="K1686" s="5"/>
      <c r="L1686" s="6"/>
      <c r="M1686" s="6"/>
      <c r="N1686" s="232"/>
      <c r="O1686" s="285"/>
      <c r="P1686" s="6"/>
      <c r="Q1686" s="6"/>
      <c r="R1686" s="6"/>
      <c r="S1686" s="6"/>
      <c r="T1686" s="6"/>
      <c r="U1686" s="6"/>
      <c r="V1686" s="6"/>
      <c r="W1686" s="6"/>
      <c r="X1686" s="6"/>
      <c r="Y1686" s="6"/>
      <c r="Z1686" s="38" t="str">
        <f t="array" ref="Z1686">IFERROR(xlookup(C:C,'Follow up.1'!A:A,'Follow up.1'!AF:AF),"-")</f>
        <v>-</v>
      </c>
      <c r="AA1686" s="6"/>
      <c r="AB1686" s="6"/>
      <c r="AC1686" s="6"/>
      <c r="AD1686" s="6"/>
      <c r="AE1686" s="6"/>
      <c r="AF1686" s="6"/>
      <c r="AG1686" s="6"/>
      <c r="AH1686" s="6"/>
      <c r="AI1686" s="6"/>
      <c r="AJ1686" s="6"/>
      <c r="AK1686" s="6"/>
      <c r="AL1686" s="6"/>
      <c r="AM1686" s="6"/>
      <c r="AN1686" s="39" t="str">
        <f t="array" ref="AN1686">IFNA(TEXT(XLOOKUP(C:C,'Follow up.2'!B:B,'Follow up.2'!AF:AF), "mm/yyyy"), "-")</f>
        <v>-</v>
      </c>
      <c r="AO1686" s="6"/>
      <c r="AP1686" s="3"/>
      <c r="AQ1686" s="3"/>
      <c r="AR1686" s="3"/>
      <c r="AS1686" s="3"/>
      <c r="AT1686" s="3"/>
      <c r="AU1686" s="3"/>
      <c r="AV1686" s="3"/>
      <c r="AW1686" s="3"/>
      <c r="AX1686" s="3"/>
      <c r="AY1686" s="3"/>
      <c r="AZ1686" s="3"/>
      <c r="BA1686" s="3"/>
      <c r="BB1686" s="3"/>
      <c r="BC1686" s="3"/>
      <c r="BD1686" s="3"/>
      <c r="BE1686" s="3"/>
      <c r="BF1686" s="3"/>
      <c r="BG1686" s="3"/>
      <c r="BH1686" s="3"/>
      <c r="BI1686" s="3"/>
    </row>
    <row r="1687" ht="12.75" customHeight="1">
      <c r="A1687" s="294"/>
      <c r="B1687" s="294"/>
      <c r="C1687" s="3"/>
      <c r="D1687" s="3"/>
      <c r="E1687" s="3"/>
      <c r="F1687" s="3"/>
      <c r="G1687" s="3"/>
      <c r="H1687" s="193"/>
      <c r="I1687" s="163"/>
      <c r="J1687" s="3"/>
      <c r="K1687" s="5"/>
      <c r="L1687" s="6"/>
      <c r="M1687" s="6"/>
      <c r="N1687" s="232"/>
      <c r="O1687" s="285"/>
      <c r="P1687" s="6"/>
      <c r="Q1687" s="6"/>
      <c r="R1687" s="6"/>
      <c r="S1687" s="6"/>
      <c r="T1687" s="6"/>
      <c r="U1687" s="6"/>
      <c r="V1687" s="6"/>
      <c r="W1687" s="6"/>
      <c r="X1687" s="6"/>
      <c r="Y1687" s="6"/>
      <c r="Z1687" s="38" t="str">
        <f t="array" ref="Z1687">IFERROR(xlookup(C:C,'Follow up.1'!A:A,'Follow up.1'!AF:AF),"-")</f>
        <v>-</v>
      </c>
      <c r="AA1687" s="6"/>
      <c r="AB1687" s="6"/>
      <c r="AC1687" s="6"/>
      <c r="AD1687" s="6"/>
      <c r="AE1687" s="6"/>
      <c r="AF1687" s="6"/>
      <c r="AG1687" s="6"/>
      <c r="AH1687" s="6"/>
      <c r="AI1687" s="6"/>
      <c r="AJ1687" s="6"/>
      <c r="AK1687" s="6"/>
      <c r="AL1687" s="6"/>
      <c r="AM1687" s="6"/>
      <c r="AN1687" s="39" t="str">
        <f t="array" ref="AN1687">IFNA(TEXT(XLOOKUP(C:C,'Follow up.2'!B:B,'Follow up.2'!AF:AF), "mm/yyyy"), "-")</f>
        <v>-</v>
      </c>
      <c r="AO1687" s="6"/>
      <c r="AP1687" s="3"/>
      <c r="AQ1687" s="3"/>
      <c r="AR1687" s="3"/>
      <c r="AS1687" s="3"/>
      <c r="AT1687" s="3"/>
      <c r="AU1687" s="3"/>
      <c r="AV1687" s="3"/>
      <c r="AW1687" s="3"/>
      <c r="AX1687" s="3"/>
      <c r="AY1687" s="3"/>
      <c r="AZ1687" s="3"/>
      <c r="BA1687" s="3"/>
      <c r="BB1687" s="3"/>
      <c r="BC1687" s="3"/>
      <c r="BD1687" s="3"/>
      <c r="BE1687" s="3"/>
      <c r="BF1687" s="3"/>
      <c r="BG1687" s="3"/>
      <c r="BH1687" s="3"/>
      <c r="BI1687" s="3"/>
    </row>
    <row r="1688" ht="12.75" customHeight="1">
      <c r="A1688" s="294"/>
      <c r="B1688" s="294"/>
      <c r="C1688" s="3"/>
      <c r="D1688" s="3"/>
      <c r="E1688" s="3"/>
      <c r="F1688" s="3"/>
      <c r="G1688" s="3"/>
      <c r="H1688" s="193"/>
      <c r="I1688" s="163"/>
      <c r="J1688" s="3"/>
      <c r="K1688" s="5"/>
      <c r="L1688" s="6"/>
      <c r="M1688" s="6"/>
      <c r="N1688" s="232"/>
      <c r="O1688" s="285"/>
      <c r="P1688" s="6"/>
      <c r="Q1688" s="6"/>
      <c r="R1688" s="6"/>
      <c r="S1688" s="6"/>
      <c r="T1688" s="6"/>
      <c r="U1688" s="6"/>
      <c r="V1688" s="6"/>
      <c r="W1688" s="6"/>
      <c r="X1688" s="6"/>
      <c r="Y1688" s="6"/>
      <c r="Z1688" s="38" t="str">
        <f t="array" ref="Z1688">IFERROR(xlookup(C:C,'Follow up.1'!A:A,'Follow up.1'!AF:AF),"-")</f>
        <v>-</v>
      </c>
      <c r="AA1688" s="6"/>
      <c r="AB1688" s="6"/>
      <c r="AC1688" s="6"/>
      <c r="AD1688" s="6"/>
      <c r="AE1688" s="6"/>
      <c r="AF1688" s="6"/>
      <c r="AG1688" s="6"/>
      <c r="AH1688" s="6"/>
      <c r="AI1688" s="6"/>
      <c r="AJ1688" s="6"/>
      <c r="AK1688" s="6"/>
      <c r="AL1688" s="6"/>
      <c r="AM1688" s="6"/>
      <c r="AN1688" s="39" t="str">
        <f t="array" ref="AN1688">IFNA(TEXT(XLOOKUP(C:C,'Follow up.2'!B:B,'Follow up.2'!AF:AF), "mm/yyyy"), "-")</f>
        <v>-</v>
      </c>
      <c r="AO1688" s="6"/>
      <c r="AP1688" s="3"/>
      <c r="AQ1688" s="3"/>
      <c r="AR1688" s="3"/>
      <c r="AS1688" s="3"/>
      <c r="AT1688" s="3"/>
      <c r="AU1688" s="3"/>
      <c r="AV1688" s="3"/>
      <c r="AW1688" s="3"/>
      <c r="AX1688" s="3"/>
      <c r="AY1688" s="3"/>
      <c r="AZ1688" s="3"/>
      <c r="BA1688" s="3"/>
      <c r="BB1688" s="3"/>
      <c r="BC1688" s="3"/>
      <c r="BD1688" s="3"/>
      <c r="BE1688" s="3"/>
      <c r="BF1688" s="3"/>
      <c r="BG1688" s="3"/>
      <c r="BH1688" s="3"/>
      <c r="BI1688" s="3"/>
    </row>
    <row r="1689" ht="12.75" customHeight="1">
      <c r="A1689" s="294"/>
      <c r="B1689" s="294"/>
      <c r="C1689" s="3"/>
      <c r="D1689" s="3"/>
      <c r="E1689" s="3"/>
      <c r="F1689" s="3"/>
      <c r="G1689" s="3"/>
      <c r="H1689" s="193"/>
      <c r="I1689" s="163"/>
      <c r="J1689" s="3"/>
      <c r="K1689" s="5"/>
      <c r="L1689" s="6"/>
      <c r="M1689" s="6"/>
      <c r="N1689" s="232"/>
      <c r="O1689" s="285"/>
      <c r="P1689" s="6"/>
      <c r="Q1689" s="6"/>
      <c r="R1689" s="6"/>
      <c r="S1689" s="6"/>
      <c r="T1689" s="6"/>
      <c r="U1689" s="6"/>
      <c r="V1689" s="6"/>
      <c r="W1689" s="6"/>
      <c r="X1689" s="6"/>
      <c r="Y1689" s="6"/>
      <c r="Z1689" s="38" t="str">
        <f t="array" ref="Z1689">IFERROR(xlookup(C:C,'Follow up.1'!A:A,'Follow up.1'!AF:AF),"-")</f>
        <v>-</v>
      </c>
      <c r="AA1689" s="6"/>
      <c r="AB1689" s="6"/>
      <c r="AC1689" s="6"/>
      <c r="AD1689" s="6"/>
      <c r="AE1689" s="6"/>
      <c r="AF1689" s="6"/>
      <c r="AG1689" s="6"/>
      <c r="AH1689" s="6"/>
      <c r="AI1689" s="6"/>
      <c r="AJ1689" s="6"/>
      <c r="AK1689" s="6"/>
      <c r="AL1689" s="6"/>
      <c r="AM1689" s="6"/>
      <c r="AN1689" s="39" t="str">
        <f t="array" ref="AN1689">IFNA(TEXT(XLOOKUP(C:C,'Follow up.2'!B:B,'Follow up.2'!AF:AF), "mm/yyyy"), "-")</f>
        <v>-</v>
      </c>
      <c r="AO1689" s="6"/>
      <c r="AP1689" s="3"/>
      <c r="AQ1689" s="3"/>
      <c r="AR1689" s="3"/>
      <c r="AS1689" s="3"/>
      <c r="AT1689" s="3"/>
      <c r="AU1689" s="3"/>
      <c r="AV1689" s="3"/>
      <c r="AW1689" s="3"/>
      <c r="AX1689" s="3"/>
      <c r="AY1689" s="3"/>
      <c r="AZ1689" s="3"/>
      <c r="BA1689" s="3"/>
      <c r="BB1689" s="3"/>
      <c r="BC1689" s="3"/>
      <c r="BD1689" s="3"/>
      <c r="BE1689" s="3"/>
      <c r="BF1689" s="3"/>
      <c r="BG1689" s="3"/>
      <c r="BH1689" s="3"/>
      <c r="BI1689" s="3"/>
    </row>
    <row r="1690" ht="12.75" customHeight="1">
      <c r="A1690" s="294"/>
      <c r="B1690" s="294"/>
      <c r="C1690" s="3"/>
      <c r="D1690" s="3"/>
      <c r="E1690" s="3"/>
      <c r="F1690" s="3"/>
      <c r="G1690" s="3"/>
      <c r="H1690" s="193"/>
      <c r="I1690" s="163"/>
      <c r="J1690" s="3"/>
      <c r="K1690" s="5"/>
      <c r="L1690" s="6"/>
      <c r="M1690" s="6"/>
      <c r="N1690" s="232"/>
      <c r="O1690" s="285"/>
      <c r="P1690" s="6"/>
      <c r="Q1690" s="6"/>
      <c r="R1690" s="6"/>
      <c r="S1690" s="6"/>
      <c r="T1690" s="6"/>
      <c r="U1690" s="6"/>
      <c r="V1690" s="6"/>
      <c r="W1690" s="6"/>
      <c r="X1690" s="6"/>
      <c r="Y1690" s="6"/>
      <c r="Z1690" s="38" t="str">
        <f t="array" ref="Z1690">IFERROR(xlookup(C:C,'Follow up.1'!A:A,'Follow up.1'!AF:AF),"-")</f>
        <v>-</v>
      </c>
      <c r="AA1690" s="6"/>
      <c r="AB1690" s="6"/>
      <c r="AC1690" s="6"/>
      <c r="AD1690" s="6"/>
      <c r="AE1690" s="6"/>
      <c r="AF1690" s="6"/>
      <c r="AG1690" s="6"/>
      <c r="AH1690" s="6"/>
      <c r="AI1690" s="6"/>
      <c r="AJ1690" s="6"/>
      <c r="AK1690" s="6"/>
      <c r="AL1690" s="6"/>
      <c r="AM1690" s="6"/>
      <c r="AN1690" s="39" t="str">
        <f t="array" ref="AN1690">IFNA(TEXT(XLOOKUP(C:C,'Follow up.2'!B:B,'Follow up.2'!AF:AF), "mm/yyyy"), "-")</f>
        <v>-</v>
      </c>
      <c r="AO1690" s="6"/>
      <c r="AP1690" s="3"/>
      <c r="AQ1690" s="3"/>
      <c r="AR1690" s="3"/>
      <c r="AS1690" s="3"/>
      <c r="AT1690" s="3"/>
      <c r="AU1690" s="3"/>
      <c r="AV1690" s="3"/>
      <c r="AW1690" s="3"/>
      <c r="AX1690" s="3"/>
      <c r="AY1690" s="3"/>
      <c r="AZ1690" s="3"/>
      <c r="BA1690" s="3"/>
      <c r="BB1690" s="3"/>
      <c r="BC1690" s="3"/>
      <c r="BD1690" s="3"/>
      <c r="BE1690" s="3"/>
      <c r="BF1690" s="3"/>
      <c r="BG1690" s="3"/>
      <c r="BH1690" s="3"/>
      <c r="BI1690" s="3"/>
    </row>
    <row r="1691" ht="12.75" customHeight="1">
      <c r="A1691" s="294"/>
      <c r="B1691" s="294"/>
      <c r="C1691" s="3"/>
      <c r="D1691" s="3"/>
      <c r="E1691" s="3"/>
      <c r="F1691" s="3"/>
      <c r="G1691" s="3"/>
      <c r="H1691" s="193"/>
      <c r="I1691" s="163"/>
      <c r="J1691" s="3"/>
      <c r="K1691" s="5"/>
      <c r="L1691" s="6"/>
      <c r="M1691" s="6"/>
      <c r="N1691" s="232"/>
      <c r="O1691" s="285"/>
      <c r="P1691" s="6"/>
      <c r="Q1691" s="6"/>
      <c r="R1691" s="6"/>
      <c r="S1691" s="6"/>
      <c r="T1691" s="6"/>
      <c r="U1691" s="6"/>
      <c r="V1691" s="6"/>
      <c r="W1691" s="6"/>
      <c r="X1691" s="6"/>
      <c r="Y1691" s="6"/>
      <c r="Z1691" s="38" t="str">
        <f t="array" ref="Z1691">IFERROR(xlookup(C:C,'Follow up.1'!A:A,'Follow up.1'!AF:AF),"-")</f>
        <v>-</v>
      </c>
      <c r="AA1691" s="6"/>
      <c r="AB1691" s="6"/>
      <c r="AC1691" s="6"/>
      <c r="AD1691" s="6"/>
      <c r="AE1691" s="6"/>
      <c r="AF1691" s="6"/>
      <c r="AG1691" s="6"/>
      <c r="AH1691" s="6"/>
      <c r="AI1691" s="6"/>
      <c r="AJ1691" s="6"/>
      <c r="AK1691" s="6"/>
      <c r="AL1691" s="6"/>
      <c r="AM1691" s="6"/>
      <c r="AN1691" s="39" t="str">
        <f t="array" ref="AN1691">IFNA(TEXT(XLOOKUP(C:C,'Follow up.2'!B:B,'Follow up.2'!AF:AF), "mm/yyyy"), "-")</f>
        <v>-</v>
      </c>
      <c r="AO1691" s="6"/>
      <c r="AP1691" s="3"/>
      <c r="AQ1691" s="3"/>
      <c r="AR1691" s="3"/>
      <c r="AS1691" s="3"/>
      <c r="AT1691" s="3"/>
      <c r="AU1691" s="3"/>
      <c r="AV1691" s="3"/>
      <c r="AW1691" s="3"/>
      <c r="AX1691" s="3"/>
      <c r="AY1691" s="3"/>
      <c r="AZ1691" s="3"/>
      <c r="BA1691" s="3"/>
      <c r="BB1691" s="3"/>
      <c r="BC1691" s="3"/>
      <c r="BD1691" s="3"/>
      <c r="BE1691" s="3"/>
      <c r="BF1691" s="3"/>
      <c r="BG1691" s="3"/>
      <c r="BH1691" s="3"/>
      <c r="BI1691" s="3"/>
    </row>
    <row r="1692" ht="12.75" customHeight="1">
      <c r="A1692" s="294"/>
      <c r="B1692" s="294"/>
      <c r="C1692" s="3"/>
      <c r="D1692" s="3"/>
      <c r="E1692" s="3"/>
      <c r="F1692" s="3"/>
      <c r="G1692" s="3"/>
      <c r="H1692" s="193"/>
      <c r="I1692" s="163"/>
      <c r="J1692" s="3"/>
      <c r="K1692" s="5"/>
      <c r="L1692" s="6"/>
      <c r="M1692" s="6"/>
      <c r="N1692" s="232"/>
      <c r="O1692" s="285"/>
      <c r="P1692" s="6"/>
      <c r="Q1692" s="6"/>
      <c r="R1692" s="6"/>
      <c r="S1692" s="6"/>
      <c r="T1692" s="6"/>
      <c r="U1692" s="6"/>
      <c r="V1692" s="6"/>
      <c r="W1692" s="6"/>
      <c r="X1692" s="6"/>
      <c r="Y1692" s="6"/>
      <c r="Z1692" s="38" t="str">
        <f t="array" ref="Z1692">IFERROR(xlookup(C:C,'Follow up.1'!A:A,'Follow up.1'!AF:AF),"-")</f>
        <v>-</v>
      </c>
      <c r="AA1692" s="6"/>
      <c r="AB1692" s="6"/>
      <c r="AC1692" s="6"/>
      <c r="AD1692" s="6"/>
      <c r="AE1692" s="6"/>
      <c r="AF1692" s="6"/>
      <c r="AG1692" s="6"/>
      <c r="AH1692" s="6"/>
      <c r="AI1692" s="6"/>
      <c r="AJ1692" s="6"/>
      <c r="AK1692" s="6"/>
      <c r="AL1692" s="6"/>
      <c r="AM1692" s="6"/>
      <c r="AN1692" s="39" t="str">
        <f t="array" ref="AN1692">IFNA(TEXT(XLOOKUP(C:C,'Follow up.2'!B:B,'Follow up.2'!AF:AF), "mm/yyyy"), "-")</f>
        <v>-</v>
      </c>
      <c r="AO1692" s="6"/>
      <c r="AP1692" s="3"/>
      <c r="AQ1692" s="3"/>
      <c r="AR1692" s="3"/>
      <c r="AS1692" s="3"/>
      <c r="AT1692" s="3"/>
      <c r="AU1692" s="3"/>
      <c r="AV1692" s="3"/>
      <c r="AW1692" s="3"/>
      <c r="AX1692" s="3"/>
      <c r="AY1692" s="3"/>
      <c r="AZ1692" s="3"/>
      <c r="BA1692" s="3"/>
      <c r="BB1692" s="3"/>
      <c r="BC1692" s="3"/>
      <c r="BD1692" s="3"/>
      <c r="BE1692" s="3"/>
      <c r="BF1692" s="3"/>
      <c r="BG1692" s="3"/>
      <c r="BH1692" s="3"/>
      <c r="BI1692" s="3"/>
    </row>
    <row r="1693" ht="12.75" customHeight="1">
      <c r="A1693" s="294"/>
      <c r="B1693" s="294"/>
      <c r="C1693" s="3"/>
      <c r="D1693" s="3"/>
      <c r="E1693" s="3"/>
      <c r="F1693" s="3"/>
      <c r="G1693" s="3"/>
      <c r="H1693" s="193"/>
      <c r="I1693" s="163"/>
      <c r="J1693" s="3"/>
      <c r="K1693" s="5"/>
      <c r="L1693" s="6"/>
      <c r="M1693" s="6"/>
      <c r="N1693" s="232"/>
      <c r="O1693" s="285"/>
      <c r="P1693" s="6"/>
      <c r="Q1693" s="6"/>
      <c r="R1693" s="6"/>
      <c r="S1693" s="6"/>
      <c r="T1693" s="6"/>
      <c r="U1693" s="6"/>
      <c r="V1693" s="6"/>
      <c r="W1693" s="6"/>
      <c r="X1693" s="6"/>
      <c r="Y1693" s="6"/>
      <c r="Z1693" s="38" t="str">
        <f t="array" ref="Z1693">IFERROR(xlookup(C:C,'Follow up.1'!A:A,'Follow up.1'!AF:AF),"-")</f>
        <v>-</v>
      </c>
      <c r="AA1693" s="6"/>
      <c r="AB1693" s="6"/>
      <c r="AC1693" s="6"/>
      <c r="AD1693" s="6"/>
      <c r="AE1693" s="6"/>
      <c r="AF1693" s="6"/>
      <c r="AG1693" s="6"/>
      <c r="AH1693" s="6"/>
      <c r="AI1693" s="6"/>
      <c r="AJ1693" s="6"/>
      <c r="AK1693" s="6"/>
      <c r="AL1693" s="6"/>
      <c r="AM1693" s="6"/>
      <c r="AN1693" s="39" t="str">
        <f t="array" ref="AN1693">IFNA(TEXT(XLOOKUP(C:C,'Follow up.2'!B:B,'Follow up.2'!AF:AF), "mm/yyyy"), "-")</f>
        <v>-</v>
      </c>
      <c r="AO1693" s="6"/>
      <c r="AP1693" s="3"/>
      <c r="AQ1693" s="3"/>
      <c r="AR1693" s="3"/>
      <c r="AS1693" s="3"/>
      <c r="AT1693" s="3"/>
      <c r="AU1693" s="3"/>
      <c r="AV1693" s="3"/>
      <c r="AW1693" s="3"/>
      <c r="AX1693" s="3"/>
      <c r="AY1693" s="3"/>
      <c r="AZ1693" s="3"/>
      <c r="BA1693" s="3"/>
      <c r="BB1693" s="3"/>
      <c r="BC1693" s="3"/>
      <c r="BD1693" s="3"/>
      <c r="BE1693" s="3"/>
      <c r="BF1693" s="3"/>
      <c r="BG1693" s="3"/>
      <c r="BH1693" s="3"/>
      <c r="BI1693" s="3"/>
    </row>
    <row r="1694" ht="12.75" customHeight="1">
      <c r="A1694" s="294"/>
      <c r="B1694" s="294"/>
      <c r="C1694" s="3"/>
      <c r="D1694" s="3"/>
      <c r="E1694" s="3"/>
      <c r="F1694" s="3"/>
      <c r="G1694" s="3"/>
      <c r="H1694" s="193"/>
      <c r="I1694" s="163"/>
      <c r="J1694" s="3"/>
      <c r="K1694" s="5"/>
      <c r="L1694" s="6"/>
      <c r="M1694" s="6"/>
      <c r="N1694" s="232"/>
      <c r="O1694" s="285"/>
      <c r="P1694" s="6"/>
      <c r="Q1694" s="6"/>
      <c r="R1694" s="6"/>
      <c r="S1694" s="6"/>
      <c r="T1694" s="6"/>
      <c r="U1694" s="6"/>
      <c r="V1694" s="6"/>
      <c r="W1694" s="6"/>
      <c r="X1694" s="6"/>
      <c r="Y1694" s="6"/>
      <c r="Z1694" s="38" t="str">
        <f t="array" ref="Z1694">IFERROR(xlookup(C:C,'Follow up.1'!A:A,'Follow up.1'!AF:AF),"-")</f>
        <v>-</v>
      </c>
      <c r="AA1694" s="6"/>
      <c r="AB1694" s="6"/>
      <c r="AC1694" s="6"/>
      <c r="AD1694" s="6"/>
      <c r="AE1694" s="6"/>
      <c r="AF1694" s="6"/>
      <c r="AG1694" s="6"/>
      <c r="AH1694" s="6"/>
      <c r="AI1694" s="6"/>
      <c r="AJ1694" s="6"/>
      <c r="AK1694" s="6"/>
      <c r="AL1694" s="6"/>
      <c r="AM1694" s="6"/>
      <c r="AN1694" s="39" t="str">
        <f t="array" ref="AN1694">IFNA(TEXT(XLOOKUP(C:C,'Follow up.2'!B:B,'Follow up.2'!AF:AF), "mm/yyyy"), "-")</f>
        <v>-</v>
      </c>
      <c r="AO1694" s="6"/>
      <c r="AP1694" s="3"/>
      <c r="AQ1694" s="3"/>
      <c r="AR1694" s="3"/>
      <c r="AS1694" s="3"/>
      <c r="AT1694" s="3"/>
      <c r="AU1694" s="3"/>
      <c r="AV1694" s="3"/>
      <c r="AW1694" s="3"/>
      <c r="AX1694" s="3"/>
      <c r="AY1694" s="3"/>
      <c r="AZ1694" s="3"/>
      <c r="BA1694" s="3"/>
      <c r="BB1694" s="3"/>
      <c r="BC1694" s="3"/>
      <c r="BD1694" s="3"/>
      <c r="BE1694" s="3"/>
      <c r="BF1694" s="3"/>
      <c r="BG1694" s="3"/>
      <c r="BH1694" s="3"/>
      <c r="BI1694" s="3"/>
    </row>
    <row r="1695" ht="12.75" customHeight="1">
      <c r="A1695" s="294"/>
      <c r="B1695" s="294"/>
      <c r="C1695" s="3"/>
      <c r="D1695" s="3"/>
      <c r="E1695" s="3"/>
      <c r="F1695" s="3"/>
      <c r="G1695" s="3"/>
      <c r="H1695" s="193"/>
      <c r="I1695" s="163"/>
      <c r="J1695" s="3"/>
      <c r="K1695" s="5"/>
      <c r="L1695" s="6"/>
      <c r="M1695" s="6"/>
      <c r="N1695" s="232"/>
      <c r="O1695" s="285"/>
      <c r="P1695" s="6"/>
      <c r="Q1695" s="6"/>
      <c r="R1695" s="6"/>
      <c r="S1695" s="6"/>
      <c r="T1695" s="6"/>
      <c r="U1695" s="6"/>
      <c r="V1695" s="6"/>
      <c r="W1695" s="6"/>
      <c r="X1695" s="6"/>
      <c r="Y1695" s="6"/>
      <c r="Z1695" s="38" t="str">
        <f t="array" ref="Z1695">IFERROR(xlookup(C:C,'Follow up.1'!A:A,'Follow up.1'!AF:AF),"-")</f>
        <v>-</v>
      </c>
      <c r="AA1695" s="6"/>
      <c r="AB1695" s="6"/>
      <c r="AC1695" s="6"/>
      <c r="AD1695" s="6"/>
      <c r="AE1695" s="6"/>
      <c r="AF1695" s="6"/>
      <c r="AG1695" s="6"/>
      <c r="AH1695" s="6"/>
      <c r="AI1695" s="6"/>
      <c r="AJ1695" s="6"/>
      <c r="AK1695" s="6"/>
      <c r="AL1695" s="6"/>
      <c r="AM1695" s="6"/>
      <c r="AN1695" s="39" t="str">
        <f t="array" ref="AN1695">IFNA(TEXT(XLOOKUP(C:C,'Follow up.2'!B:B,'Follow up.2'!AF:AF), "mm/yyyy"), "-")</f>
        <v>-</v>
      </c>
      <c r="AO1695" s="6"/>
      <c r="AP1695" s="3"/>
      <c r="AQ1695" s="3"/>
      <c r="AR1695" s="3"/>
      <c r="AS1695" s="3"/>
      <c r="AT1695" s="3"/>
      <c r="AU1695" s="3"/>
      <c r="AV1695" s="3"/>
      <c r="AW1695" s="3"/>
      <c r="AX1695" s="3"/>
      <c r="AY1695" s="3"/>
      <c r="AZ1695" s="3"/>
      <c r="BA1695" s="3"/>
      <c r="BB1695" s="3"/>
      <c r="BC1695" s="3"/>
      <c r="BD1695" s="3"/>
      <c r="BE1695" s="3"/>
      <c r="BF1695" s="3"/>
      <c r="BG1695" s="3"/>
      <c r="BH1695" s="3"/>
      <c r="BI1695" s="3"/>
    </row>
    <row r="1696" ht="12.75" customHeight="1">
      <c r="A1696" s="294"/>
      <c r="B1696" s="294"/>
      <c r="C1696" s="3"/>
      <c r="D1696" s="3"/>
      <c r="E1696" s="3"/>
      <c r="F1696" s="3"/>
      <c r="G1696" s="3"/>
      <c r="H1696" s="193"/>
      <c r="I1696" s="163"/>
      <c r="J1696" s="3"/>
      <c r="K1696" s="5"/>
      <c r="L1696" s="6"/>
      <c r="M1696" s="6"/>
      <c r="N1696" s="232"/>
      <c r="O1696" s="285"/>
      <c r="P1696" s="6"/>
      <c r="Q1696" s="6"/>
      <c r="R1696" s="6"/>
      <c r="S1696" s="6"/>
      <c r="T1696" s="6"/>
      <c r="U1696" s="6"/>
      <c r="V1696" s="6"/>
      <c r="W1696" s="6"/>
      <c r="X1696" s="6"/>
      <c r="Y1696" s="6"/>
      <c r="Z1696" s="38" t="str">
        <f t="array" ref="Z1696">IFERROR(xlookup(C:C,'Follow up.1'!A:A,'Follow up.1'!AF:AF),"-")</f>
        <v>-</v>
      </c>
      <c r="AA1696" s="6"/>
      <c r="AB1696" s="6"/>
      <c r="AC1696" s="6"/>
      <c r="AD1696" s="6"/>
      <c r="AE1696" s="6"/>
      <c r="AF1696" s="6"/>
      <c r="AG1696" s="6"/>
      <c r="AH1696" s="6"/>
      <c r="AI1696" s="6"/>
      <c r="AJ1696" s="6"/>
      <c r="AK1696" s="6"/>
      <c r="AL1696" s="6"/>
      <c r="AM1696" s="6"/>
      <c r="AN1696" s="39" t="str">
        <f t="array" ref="AN1696">IFNA(TEXT(XLOOKUP(C:C,'Follow up.2'!B:B,'Follow up.2'!AF:AF), "mm/yyyy"), "-")</f>
        <v>-</v>
      </c>
      <c r="AO1696" s="6"/>
      <c r="AP1696" s="3"/>
      <c r="AQ1696" s="3"/>
      <c r="AR1696" s="3"/>
      <c r="AS1696" s="3"/>
      <c r="AT1696" s="3"/>
      <c r="AU1696" s="3"/>
      <c r="AV1696" s="3"/>
      <c r="AW1696" s="3"/>
      <c r="AX1696" s="3"/>
      <c r="AY1696" s="3"/>
      <c r="AZ1696" s="3"/>
      <c r="BA1696" s="3"/>
      <c r="BB1696" s="3"/>
      <c r="BC1696" s="3"/>
      <c r="BD1696" s="3"/>
      <c r="BE1696" s="3"/>
      <c r="BF1696" s="3"/>
      <c r="BG1696" s="3"/>
      <c r="BH1696" s="3"/>
      <c r="BI1696" s="3"/>
    </row>
    <row r="1697" ht="12.75" customHeight="1">
      <c r="A1697" s="294"/>
      <c r="B1697" s="294"/>
      <c r="C1697" s="3"/>
      <c r="D1697" s="3"/>
      <c r="E1697" s="3"/>
      <c r="F1697" s="3"/>
      <c r="G1697" s="3"/>
      <c r="H1697" s="193"/>
      <c r="I1697" s="163"/>
      <c r="J1697" s="3"/>
      <c r="K1697" s="5"/>
      <c r="L1697" s="6"/>
      <c r="M1697" s="6"/>
      <c r="N1697" s="232"/>
      <c r="O1697" s="285"/>
      <c r="P1697" s="6"/>
      <c r="Q1697" s="6"/>
      <c r="R1697" s="6"/>
      <c r="S1697" s="6"/>
      <c r="T1697" s="6"/>
      <c r="U1697" s="6"/>
      <c r="V1697" s="6"/>
      <c r="W1697" s="6"/>
      <c r="X1697" s="6"/>
      <c r="Y1697" s="6"/>
      <c r="Z1697" s="38" t="str">
        <f t="array" ref="Z1697">IFERROR(xlookup(C:C,'Follow up.1'!A:A,'Follow up.1'!AF:AF),"-")</f>
        <v>-</v>
      </c>
      <c r="AA1697" s="6"/>
      <c r="AB1697" s="6"/>
      <c r="AC1697" s="6"/>
      <c r="AD1697" s="6"/>
      <c r="AE1697" s="6"/>
      <c r="AF1697" s="6"/>
      <c r="AG1697" s="6"/>
      <c r="AH1697" s="6"/>
      <c r="AI1697" s="6"/>
      <c r="AJ1697" s="6"/>
      <c r="AK1697" s="6"/>
      <c r="AL1697" s="6"/>
      <c r="AM1697" s="6"/>
      <c r="AN1697" s="39" t="str">
        <f t="array" ref="AN1697">IFNA(TEXT(XLOOKUP(C:C,'Follow up.2'!B:B,'Follow up.2'!AF:AF), "mm/yyyy"), "-")</f>
        <v>-</v>
      </c>
      <c r="AO1697" s="6"/>
      <c r="AP1697" s="3"/>
      <c r="AQ1697" s="3"/>
      <c r="AR1697" s="3"/>
      <c r="AS1697" s="3"/>
      <c r="AT1697" s="3"/>
      <c r="AU1697" s="3"/>
      <c r="AV1697" s="3"/>
      <c r="AW1697" s="3"/>
      <c r="AX1697" s="3"/>
      <c r="AY1697" s="3"/>
      <c r="AZ1697" s="3"/>
      <c r="BA1697" s="3"/>
      <c r="BB1697" s="3"/>
      <c r="BC1697" s="3"/>
      <c r="BD1697" s="3"/>
      <c r="BE1697" s="3"/>
      <c r="BF1697" s="3"/>
      <c r="BG1697" s="3"/>
      <c r="BH1697" s="3"/>
      <c r="BI1697" s="3"/>
    </row>
    <row r="1698" ht="12.75" customHeight="1">
      <c r="A1698" s="294"/>
      <c r="B1698" s="294"/>
      <c r="C1698" s="3"/>
      <c r="D1698" s="3"/>
      <c r="E1698" s="3"/>
      <c r="F1698" s="3"/>
      <c r="G1698" s="3"/>
      <c r="H1698" s="193"/>
      <c r="I1698" s="163"/>
      <c r="J1698" s="3"/>
      <c r="K1698" s="5"/>
      <c r="L1698" s="6"/>
      <c r="M1698" s="6"/>
      <c r="N1698" s="232"/>
      <c r="O1698" s="285"/>
      <c r="P1698" s="6"/>
      <c r="Q1698" s="6"/>
      <c r="R1698" s="6"/>
      <c r="S1698" s="6"/>
      <c r="T1698" s="6"/>
      <c r="U1698" s="6"/>
      <c r="V1698" s="6"/>
      <c r="W1698" s="6"/>
      <c r="X1698" s="6"/>
      <c r="Y1698" s="6"/>
      <c r="Z1698" s="38" t="str">
        <f t="array" ref="Z1698">IFERROR(xlookup(C:C,'Follow up.1'!A:A,'Follow up.1'!AF:AF),"-")</f>
        <v>-</v>
      </c>
      <c r="AA1698" s="6"/>
      <c r="AB1698" s="6"/>
      <c r="AC1698" s="6"/>
      <c r="AD1698" s="6"/>
      <c r="AE1698" s="6"/>
      <c r="AF1698" s="6"/>
      <c r="AG1698" s="6"/>
      <c r="AH1698" s="6"/>
      <c r="AI1698" s="6"/>
      <c r="AJ1698" s="6"/>
      <c r="AK1698" s="6"/>
      <c r="AL1698" s="6"/>
      <c r="AM1698" s="6"/>
      <c r="AN1698" s="39" t="str">
        <f t="array" ref="AN1698">IFNA(TEXT(XLOOKUP(C:C,'Follow up.2'!B:B,'Follow up.2'!AF:AF), "mm/yyyy"), "-")</f>
        <v>-</v>
      </c>
      <c r="AO1698" s="6"/>
      <c r="AP1698" s="3"/>
      <c r="AQ1698" s="3"/>
      <c r="AR1698" s="3"/>
      <c r="AS1698" s="3"/>
      <c r="AT1698" s="3"/>
      <c r="AU1698" s="3"/>
      <c r="AV1698" s="3"/>
      <c r="AW1698" s="3"/>
      <c r="AX1698" s="3"/>
      <c r="AY1698" s="3"/>
      <c r="AZ1698" s="3"/>
      <c r="BA1698" s="3"/>
      <c r="BB1698" s="3"/>
      <c r="BC1698" s="3"/>
      <c r="BD1698" s="3"/>
      <c r="BE1698" s="3"/>
      <c r="BF1698" s="3"/>
      <c r="BG1698" s="3"/>
      <c r="BH1698" s="3"/>
      <c r="BI1698" s="3"/>
    </row>
    <row r="1699" ht="12.75" customHeight="1">
      <c r="A1699" s="294"/>
      <c r="B1699" s="294"/>
      <c r="C1699" s="3"/>
      <c r="D1699" s="3"/>
      <c r="E1699" s="3"/>
      <c r="F1699" s="3"/>
      <c r="G1699" s="3"/>
      <c r="H1699" s="193"/>
      <c r="I1699" s="163"/>
      <c r="J1699" s="3"/>
      <c r="K1699" s="5"/>
      <c r="L1699" s="6"/>
      <c r="M1699" s="6"/>
      <c r="N1699" s="232"/>
      <c r="O1699" s="285"/>
      <c r="P1699" s="6"/>
      <c r="Q1699" s="6"/>
      <c r="R1699" s="6"/>
      <c r="S1699" s="6"/>
      <c r="T1699" s="6"/>
      <c r="U1699" s="6"/>
      <c r="V1699" s="6"/>
      <c r="W1699" s="6"/>
      <c r="X1699" s="6"/>
      <c r="Y1699" s="6"/>
      <c r="Z1699" s="38" t="str">
        <f t="array" ref="Z1699">IFERROR(xlookup(C:C,'Follow up.1'!A:A,'Follow up.1'!AF:AF),"-")</f>
        <v>-</v>
      </c>
      <c r="AA1699" s="6"/>
      <c r="AB1699" s="6"/>
      <c r="AC1699" s="6"/>
      <c r="AD1699" s="6"/>
      <c r="AE1699" s="6"/>
      <c r="AF1699" s="6"/>
      <c r="AG1699" s="6"/>
      <c r="AH1699" s="6"/>
      <c r="AI1699" s="6"/>
      <c r="AJ1699" s="6"/>
      <c r="AK1699" s="6"/>
      <c r="AL1699" s="6"/>
      <c r="AM1699" s="6"/>
      <c r="AN1699" s="39" t="str">
        <f t="array" ref="AN1699">IFNA(TEXT(XLOOKUP(C:C,'Follow up.2'!B:B,'Follow up.2'!AF:AF), "mm/yyyy"), "-")</f>
        <v>-</v>
      </c>
      <c r="AO1699" s="6"/>
      <c r="AP1699" s="3"/>
      <c r="AQ1699" s="3"/>
      <c r="AR1699" s="3"/>
      <c r="AS1699" s="3"/>
      <c r="AT1699" s="3"/>
      <c r="AU1699" s="3"/>
      <c r="AV1699" s="3"/>
      <c r="AW1699" s="3"/>
      <c r="AX1699" s="3"/>
      <c r="AY1699" s="3"/>
      <c r="AZ1699" s="3"/>
      <c r="BA1699" s="3"/>
      <c r="BB1699" s="3"/>
      <c r="BC1699" s="3"/>
      <c r="BD1699" s="3"/>
      <c r="BE1699" s="3"/>
      <c r="BF1699" s="3"/>
      <c r="BG1699" s="3"/>
      <c r="BH1699" s="3"/>
      <c r="BI1699" s="3"/>
    </row>
    <row r="1700" ht="12.75" customHeight="1">
      <c r="A1700" s="294"/>
      <c r="B1700" s="294"/>
      <c r="C1700" s="3"/>
      <c r="D1700" s="3"/>
      <c r="E1700" s="3"/>
      <c r="F1700" s="3"/>
      <c r="G1700" s="3"/>
      <c r="H1700" s="193"/>
      <c r="I1700" s="163"/>
      <c r="J1700" s="3"/>
      <c r="K1700" s="5"/>
      <c r="L1700" s="6"/>
      <c r="M1700" s="6"/>
      <c r="N1700" s="232"/>
      <c r="O1700" s="285"/>
      <c r="P1700" s="6"/>
      <c r="Q1700" s="6"/>
      <c r="R1700" s="6"/>
      <c r="S1700" s="6"/>
      <c r="T1700" s="6"/>
      <c r="U1700" s="6"/>
      <c r="V1700" s="6"/>
      <c r="W1700" s="6"/>
      <c r="X1700" s="6"/>
      <c r="Y1700" s="6"/>
      <c r="Z1700" s="38" t="str">
        <f t="array" ref="Z1700">IFERROR(xlookup(C:C,'Follow up.1'!A:A,'Follow up.1'!AF:AF),"-")</f>
        <v>-</v>
      </c>
      <c r="AA1700" s="6"/>
      <c r="AB1700" s="6"/>
      <c r="AC1700" s="6"/>
      <c r="AD1700" s="6"/>
      <c r="AE1700" s="6"/>
      <c r="AF1700" s="6"/>
      <c r="AG1700" s="6"/>
      <c r="AH1700" s="6"/>
      <c r="AI1700" s="6"/>
      <c r="AJ1700" s="6"/>
      <c r="AK1700" s="6"/>
      <c r="AL1700" s="6"/>
      <c r="AM1700" s="6"/>
      <c r="AN1700" s="39" t="str">
        <f t="array" ref="AN1700">IFNA(TEXT(XLOOKUP(C:C,'Follow up.2'!B:B,'Follow up.2'!AF:AF), "mm/yyyy"), "-")</f>
        <v>-</v>
      </c>
      <c r="AO1700" s="6"/>
      <c r="AP1700" s="3"/>
      <c r="AQ1700" s="3"/>
      <c r="AR1700" s="3"/>
      <c r="AS1700" s="3"/>
      <c r="AT1700" s="3"/>
      <c r="AU1700" s="3"/>
      <c r="AV1700" s="3"/>
      <c r="AW1700" s="3"/>
      <c r="AX1700" s="3"/>
      <c r="AY1700" s="3"/>
      <c r="AZ1700" s="3"/>
      <c r="BA1700" s="3"/>
      <c r="BB1700" s="3"/>
      <c r="BC1700" s="3"/>
      <c r="BD1700" s="3"/>
      <c r="BE1700" s="3"/>
      <c r="BF1700" s="3"/>
      <c r="BG1700" s="3"/>
      <c r="BH1700" s="3"/>
      <c r="BI1700" s="3"/>
    </row>
    <row r="1701" ht="12.75" customHeight="1">
      <c r="A1701" s="294"/>
      <c r="B1701" s="294"/>
      <c r="C1701" s="3"/>
      <c r="D1701" s="3"/>
      <c r="E1701" s="3"/>
      <c r="F1701" s="3"/>
      <c r="G1701" s="3"/>
      <c r="H1701" s="193"/>
      <c r="I1701" s="163"/>
      <c r="J1701" s="3"/>
      <c r="K1701" s="5"/>
      <c r="L1701" s="6"/>
      <c r="M1701" s="6"/>
      <c r="N1701" s="232"/>
      <c r="O1701" s="285"/>
      <c r="P1701" s="6"/>
      <c r="Q1701" s="6"/>
      <c r="R1701" s="6"/>
      <c r="S1701" s="6"/>
      <c r="T1701" s="6"/>
      <c r="U1701" s="6"/>
      <c r="V1701" s="6"/>
      <c r="W1701" s="6"/>
      <c r="X1701" s="6"/>
      <c r="Y1701" s="6"/>
      <c r="Z1701" s="38" t="str">
        <f t="array" ref="Z1701">IFERROR(xlookup(C:C,'Follow up.1'!A:A,'Follow up.1'!AF:AF),"-")</f>
        <v>-</v>
      </c>
      <c r="AA1701" s="6"/>
      <c r="AB1701" s="6"/>
      <c r="AC1701" s="6"/>
      <c r="AD1701" s="6"/>
      <c r="AE1701" s="6"/>
      <c r="AF1701" s="6"/>
      <c r="AG1701" s="6"/>
      <c r="AH1701" s="6"/>
      <c r="AI1701" s="6"/>
      <c r="AJ1701" s="6"/>
      <c r="AK1701" s="6"/>
      <c r="AL1701" s="6"/>
      <c r="AM1701" s="6"/>
      <c r="AN1701" s="39" t="str">
        <f t="array" ref="AN1701">IFNA(TEXT(XLOOKUP(C:C,'Follow up.2'!B:B,'Follow up.2'!AF:AF), "mm/yyyy"), "-")</f>
        <v>-</v>
      </c>
      <c r="AO1701" s="6"/>
      <c r="AP1701" s="3"/>
      <c r="AQ1701" s="3"/>
      <c r="AR1701" s="3"/>
      <c r="AS1701" s="3"/>
      <c r="AT1701" s="3"/>
      <c r="AU1701" s="3"/>
      <c r="AV1701" s="3"/>
      <c r="AW1701" s="3"/>
      <c r="AX1701" s="3"/>
      <c r="AY1701" s="3"/>
      <c r="AZ1701" s="3"/>
      <c r="BA1701" s="3"/>
      <c r="BB1701" s="3"/>
      <c r="BC1701" s="3"/>
      <c r="BD1701" s="3"/>
      <c r="BE1701" s="3"/>
      <c r="BF1701" s="3"/>
      <c r="BG1701" s="3"/>
      <c r="BH1701" s="3"/>
      <c r="BI1701" s="3"/>
    </row>
    <row r="1702" ht="12.75" customHeight="1">
      <c r="A1702" s="294"/>
      <c r="B1702" s="294"/>
      <c r="C1702" s="3"/>
      <c r="D1702" s="3"/>
      <c r="E1702" s="3"/>
      <c r="F1702" s="3"/>
      <c r="G1702" s="3"/>
      <c r="H1702" s="193"/>
      <c r="I1702" s="163"/>
      <c r="J1702" s="3"/>
      <c r="K1702" s="5"/>
      <c r="L1702" s="6"/>
      <c r="M1702" s="6"/>
      <c r="N1702" s="232"/>
      <c r="O1702" s="285"/>
      <c r="P1702" s="6"/>
      <c r="Q1702" s="6"/>
      <c r="R1702" s="6"/>
      <c r="S1702" s="6"/>
      <c r="T1702" s="6"/>
      <c r="U1702" s="6"/>
      <c r="V1702" s="6"/>
      <c r="W1702" s="6"/>
      <c r="X1702" s="6"/>
      <c r="Y1702" s="6"/>
      <c r="Z1702" s="38" t="str">
        <f t="array" ref="Z1702">IFERROR(xlookup(C:C,'Follow up.1'!A:A,'Follow up.1'!AF:AF),"-")</f>
        <v>-</v>
      </c>
      <c r="AA1702" s="6"/>
      <c r="AB1702" s="6"/>
      <c r="AC1702" s="6"/>
      <c r="AD1702" s="6"/>
      <c r="AE1702" s="6"/>
      <c r="AF1702" s="6"/>
      <c r="AG1702" s="6"/>
      <c r="AH1702" s="6"/>
      <c r="AI1702" s="6"/>
      <c r="AJ1702" s="6"/>
      <c r="AK1702" s="6"/>
      <c r="AL1702" s="6"/>
      <c r="AM1702" s="6"/>
      <c r="AN1702" s="39" t="str">
        <f t="array" ref="AN1702">IFNA(TEXT(XLOOKUP(C:C,'Follow up.2'!B:B,'Follow up.2'!AF:AF), "mm/yyyy"), "-")</f>
        <v>-</v>
      </c>
      <c r="AO1702" s="6"/>
      <c r="AP1702" s="3"/>
      <c r="AQ1702" s="3"/>
      <c r="AR1702" s="3"/>
      <c r="AS1702" s="3"/>
      <c r="AT1702" s="3"/>
      <c r="AU1702" s="3"/>
      <c r="AV1702" s="3"/>
      <c r="AW1702" s="3"/>
      <c r="AX1702" s="3"/>
      <c r="AY1702" s="3"/>
      <c r="AZ1702" s="3"/>
      <c r="BA1702" s="3"/>
      <c r="BB1702" s="3"/>
      <c r="BC1702" s="3"/>
      <c r="BD1702" s="3"/>
      <c r="BE1702" s="3"/>
      <c r="BF1702" s="3"/>
      <c r="BG1702" s="3"/>
      <c r="BH1702" s="3"/>
      <c r="BI1702" s="3"/>
    </row>
    <row r="1703" ht="12.75" customHeight="1">
      <c r="A1703" s="294"/>
      <c r="B1703" s="294"/>
      <c r="C1703" s="3"/>
      <c r="D1703" s="3"/>
      <c r="E1703" s="3"/>
      <c r="F1703" s="3"/>
      <c r="G1703" s="3"/>
      <c r="H1703" s="193"/>
      <c r="I1703" s="163"/>
      <c r="J1703" s="3"/>
      <c r="K1703" s="5"/>
      <c r="L1703" s="6"/>
      <c r="M1703" s="6"/>
      <c r="N1703" s="232"/>
      <c r="O1703" s="285"/>
      <c r="P1703" s="6"/>
      <c r="Q1703" s="6"/>
      <c r="R1703" s="6"/>
      <c r="S1703" s="6"/>
      <c r="T1703" s="6"/>
      <c r="U1703" s="6"/>
      <c r="V1703" s="6"/>
      <c r="W1703" s="6"/>
      <c r="X1703" s="6"/>
      <c r="Y1703" s="6"/>
      <c r="Z1703" s="38" t="str">
        <f t="array" ref="Z1703">IFERROR(xlookup(C:C,'Follow up.1'!A:A,'Follow up.1'!AF:AF),"-")</f>
        <v>-</v>
      </c>
      <c r="AA1703" s="6"/>
      <c r="AB1703" s="6"/>
      <c r="AC1703" s="6"/>
      <c r="AD1703" s="6"/>
      <c r="AE1703" s="6"/>
      <c r="AF1703" s="6"/>
      <c r="AG1703" s="6"/>
      <c r="AH1703" s="6"/>
      <c r="AI1703" s="6"/>
      <c r="AJ1703" s="6"/>
      <c r="AK1703" s="6"/>
      <c r="AL1703" s="6"/>
      <c r="AM1703" s="6"/>
      <c r="AN1703" s="39" t="str">
        <f t="array" ref="AN1703">IFNA(TEXT(XLOOKUP(C:C,'Follow up.2'!B:B,'Follow up.2'!AF:AF), "mm/yyyy"), "-")</f>
        <v>-</v>
      </c>
      <c r="AO1703" s="6"/>
      <c r="AP1703" s="3"/>
      <c r="AQ1703" s="3"/>
      <c r="AR1703" s="3"/>
      <c r="AS1703" s="3"/>
      <c r="AT1703" s="3"/>
      <c r="AU1703" s="3"/>
      <c r="AV1703" s="3"/>
      <c r="AW1703" s="3"/>
      <c r="AX1703" s="3"/>
      <c r="AY1703" s="3"/>
      <c r="AZ1703" s="3"/>
      <c r="BA1703" s="3"/>
      <c r="BB1703" s="3"/>
      <c r="BC1703" s="3"/>
      <c r="BD1703" s="3"/>
      <c r="BE1703" s="3"/>
      <c r="BF1703" s="3"/>
      <c r="BG1703" s="3"/>
      <c r="BH1703" s="3"/>
      <c r="BI1703" s="3"/>
    </row>
    <row r="1704" ht="12.75" customHeight="1">
      <c r="A1704" s="294"/>
      <c r="B1704" s="294"/>
      <c r="C1704" s="3"/>
      <c r="D1704" s="3"/>
      <c r="E1704" s="3"/>
      <c r="F1704" s="3"/>
      <c r="G1704" s="3"/>
      <c r="H1704" s="193"/>
      <c r="I1704" s="163"/>
      <c r="J1704" s="3"/>
      <c r="K1704" s="5"/>
      <c r="L1704" s="6"/>
      <c r="M1704" s="6"/>
      <c r="N1704" s="232"/>
      <c r="O1704" s="285"/>
      <c r="P1704" s="6"/>
      <c r="Q1704" s="6"/>
      <c r="R1704" s="6"/>
      <c r="S1704" s="6"/>
      <c r="T1704" s="6"/>
      <c r="U1704" s="6"/>
      <c r="V1704" s="6"/>
      <c r="W1704" s="6"/>
      <c r="X1704" s="6"/>
      <c r="Y1704" s="6"/>
      <c r="Z1704" s="38" t="str">
        <f t="array" ref="Z1704">IFERROR(xlookup(C:C,'Follow up.1'!A:A,'Follow up.1'!AF:AF),"-")</f>
        <v>-</v>
      </c>
      <c r="AA1704" s="6"/>
      <c r="AB1704" s="6"/>
      <c r="AC1704" s="6"/>
      <c r="AD1704" s="6"/>
      <c r="AE1704" s="6"/>
      <c r="AF1704" s="6"/>
      <c r="AG1704" s="6"/>
      <c r="AH1704" s="6"/>
      <c r="AI1704" s="6"/>
      <c r="AJ1704" s="6"/>
      <c r="AK1704" s="6"/>
      <c r="AL1704" s="6"/>
      <c r="AM1704" s="6"/>
      <c r="AN1704" s="39" t="str">
        <f t="array" ref="AN1704">IFNA(TEXT(XLOOKUP(C:C,'Follow up.2'!B:B,'Follow up.2'!AF:AF), "mm/yyyy"), "-")</f>
        <v>-</v>
      </c>
      <c r="AO1704" s="6"/>
      <c r="AP1704" s="3"/>
      <c r="AQ1704" s="3"/>
      <c r="AR1704" s="3"/>
      <c r="AS1704" s="3"/>
      <c r="AT1704" s="3"/>
      <c r="AU1704" s="3"/>
      <c r="AV1704" s="3"/>
      <c r="AW1704" s="3"/>
      <c r="AX1704" s="3"/>
      <c r="AY1704" s="3"/>
      <c r="AZ1704" s="3"/>
      <c r="BA1704" s="3"/>
      <c r="BB1704" s="3"/>
      <c r="BC1704" s="3"/>
      <c r="BD1704" s="3"/>
      <c r="BE1704" s="3"/>
      <c r="BF1704" s="3"/>
      <c r="BG1704" s="3"/>
      <c r="BH1704" s="3"/>
      <c r="BI1704" s="3"/>
    </row>
    <row r="1705" ht="12.75" customHeight="1">
      <c r="A1705" s="294"/>
      <c r="B1705" s="294"/>
      <c r="C1705" s="3"/>
      <c r="D1705" s="3"/>
      <c r="E1705" s="3"/>
      <c r="F1705" s="3"/>
      <c r="G1705" s="3"/>
      <c r="H1705" s="193"/>
      <c r="I1705" s="163"/>
      <c r="J1705" s="3"/>
      <c r="K1705" s="5"/>
      <c r="L1705" s="6"/>
      <c r="M1705" s="6"/>
      <c r="N1705" s="232"/>
      <c r="O1705" s="285"/>
      <c r="P1705" s="6"/>
      <c r="Q1705" s="6"/>
      <c r="R1705" s="6"/>
      <c r="S1705" s="6"/>
      <c r="T1705" s="6"/>
      <c r="U1705" s="6"/>
      <c r="V1705" s="6"/>
      <c r="W1705" s="6"/>
      <c r="X1705" s="6"/>
      <c r="Y1705" s="6"/>
      <c r="Z1705" s="38" t="str">
        <f t="array" ref="Z1705">IFERROR(xlookup(C:C,'Follow up.1'!A:A,'Follow up.1'!AF:AF),"-")</f>
        <v>-</v>
      </c>
      <c r="AA1705" s="6"/>
      <c r="AB1705" s="6"/>
      <c r="AC1705" s="6"/>
      <c r="AD1705" s="6"/>
      <c r="AE1705" s="6"/>
      <c r="AF1705" s="6"/>
      <c r="AG1705" s="6"/>
      <c r="AH1705" s="6"/>
      <c r="AI1705" s="6"/>
      <c r="AJ1705" s="6"/>
      <c r="AK1705" s="6"/>
      <c r="AL1705" s="6"/>
      <c r="AM1705" s="6"/>
      <c r="AN1705" s="39" t="str">
        <f t="array" ref="AN1705">IFNA(TEXT(XLOOKUP(C:C,'Follow up.2'!B:B,'Follow up.2'!AF:AF), "mm/yyyy"), "-")</f>
        <v>-</v>
      </c>
      <c r="AO1705" s="6"/>
      <c r="AP1705" s="3"/>
      <c r="AQ1705" s="3"/>
      <c r="AR1705" s="3"/>
      <c r="AS1705" s="3"/>
      <c r="AT1705" s="3"/>
      <c r="AU1705" s="3"/>
      <c r="AV1705" s="3"/>
      <c r="AW1705" s="3"/>
      <c r="AX1705" s="3"/>
      <c r="AY1705" s="3"/>
      <c r="AZ1705" s="3"/>
      <c r="BA1705" s="3"/>
      <c r="BB1705" s="3"/>
      <c r="BC1705" s="3"/>
      <c r="BD1705" s="3"/>
      <c r="BE1705" s="3"/>
      <c r="BF1705" s="3"/>
      <c r="BG1705" s="3"/>
      <c r="BH1705" s="3"/>
      <c r="BI1705" s="3"/>
    </row>
    <row r="1706" ht="12.75" customHeight="1">
      <c r="A1706" s="294"/>
      <c r="B1706" s="294"/>
      <c r="C1706" s="3"/>
      <c r="D1706" s="3"/>
      <c r="E1706" s="3"/>
      <c r="F1706" s="3"/>
      <c r="G1706" s="3"/>
      <c r="H1706" s="193"/>
      <c r="I1706" s="163"/>
      <c r="J1706" s="3"/>
      <c r="K1706" s="5"/>
      <c r="L1706" s="6"/>
      <c r="M1706" s="6"/>
      <c r="N1706" s="232"/>
      <c r="O1706" s="285"/>
      <c r="P1706" s="6"/>
      <c r="Q1706" s="6"/>
      <c r="R1706" s="6"/>
      <c r="S1706" s="6"/>
      <c r="T1706" s="6"/>
      <c r="U1706" s="6"/>
      <c r="V1706" s="6"/>
      <c r="W1706" s="6"/>
      <c r="X1706" s="6"/>
      <c r="Y1706" s="6"/>
      <c r="Z1706" s="38" t="str">
        <f t="array" ref="Z1706">IFERROR(xlookup(C:C,'Follow up.1'!A:A,'Follow up.1'!AF:AF),"-")</f>
        <v>-</v>
      </c>
      <c r="AA1706" s="6"/>
      <c r="AB1706" s="6"/>
      <c r="AC1706" s="6"/>
      <c r="AD1706" s="6"/>
      <c r="AE1706" s="6"/>
      <c r="AF1706" s="6"/>
      <c r="AG1706" s="6"/>
      <c r="AH1706" s="6"/>
      <c r="AI1706" s="6"/>
      <c r="AJ1706" s="6"/>
      <c r="AK1706" s="6"/>
      <c r="AL1706" s="6"/>
      <c r="AM1706" s="6"/>
      <c r="AN1706" s="39" t="str">
        <f t="array" ref="AN1706">IFNA(TEXT(XLOOKUP(C:C,'Follow up.2'!B:B,'Follow up.2'!AF:AF), "mm/yyyy"), "-")</f>
        <v>-</v>
      </c>
      <c r="AO1706" s="6"/>
      <c r="AP1706" s="3"/>
      <c r="AQ1706" s="3"/>
      <c r="AR1706" s="3"/>
      <c r="AS1706" s="3"/>
      <c r="AT1706" s="3"/>
      <c r="AU1706" s="3"/>
      <c r="AV1706" s="3"/>
      <c r="AW1706" s="3"/>
      <c r="AX1706" s="3"/>
      <c r="AY1706" s="3"/>
      <c r="AZ1706" s="3"/>
      <c r="BA1706" s="3"/>
      <c r="BB1706" s="3"/>
      <c r="BC1706" s="3"/>
      <c r="BD1706" s="3"/>
      <c r="BE1706" s="3"/>
      <c r="BF1706" s="3"/>
      <c r="BG1706" s="3"/>
      <c r="BH1706" s="3"/>
      <c r="BI1706" s="3"/>
    </row>
    <row r="1707" ht="12.75" customHeight="1">
      <c r="A1707" s="294"/>
      <c r="B1707" s="294"/>
      <c r="C1707" s="3"/>
      <c r="D1707" s="3"/>
      <c r="E1707" s="3"/>
      <c r="F1707" s="3"/>
      <c r="G1707" s="3"/>
      <c r="H1707" s="193"/>
      <c r="I1707" s="163"/>
      <c r="J1707" s="3"/>
      <c r="K1707" s="5"/>
      <c r="L1707" s="6"/>
      <c r="M1707" s="6"/>
      <c r="N1707" s="232"/>
      <c r="O1707" s="285"/>
      <c r="P1707" s="6"/>
      <c r="Q1707" s="6"/>
      <c r="R1707" s="6"/>
      <c r="S1707" s="6"/>
      <c r="T1707" s="6"/>
      <c r="U1707" s="6"/>
      <c r="V1707" s="6"/>
      <c r="W1707" s="6"/>
      <c r="X1707" s="6"/>
      <c r="Y1707" s="6"/>
      <c r="Z1707" s="38" t="str">
        <f t="array" ref="Z1707">IFERROR(xlookup(C:C,'Follow up.1'!A:A,'Follow up.1'!AF:AF),"-")</f>
        <v>-</v>
      </c>
      <c r="AA1707" s="6"/>
      <c r="AB1707" s="6"/>
      <c r="AC1707" s="6"/>
      <c r="AD1707" s="6"/>
      <c r="AE1707" s="6"/>
      <c r="AF1707" s="6"/>
      <c r="AG1707" s="6"/>
      <c r="AH1707" s="6"/>
      <c r="AI1707" s="6"/>
      <c r="AJ1707" s="6"/>
      <c r="AK1707" s="6"/>
      <c r="AL1707" s="6"/>
      <c r="AM1707" s="6"/>
      <c r="AN1707" s="39" t="str">
        <f t="array" ref="AN1707">IFNA(TEXT(XLOOKUP(C:C,'Follow up.2'!B:B,'Follow up.2'!AF:AF), "mm/yyyy"), "-")</f>
        <v>-</v>
      </c>
      <c r="AO1707" s="6"/>
      <c r="AP1707" s="3"/>
      <c r="AQ1707" s="3"/>
      <c r="AR1707" s="3"/>
      <c r="AS1707" s="3"/>
      <c r="AT1707" s="3"/>
      <c r="AU1707" s="3"/>
      <c r="AV1707" s="3"/>
      <c r="AW1707" s="3"/>
      <c r="AX1707" s="3"/>
      <c r="AY1707" s="3"/>
      <c r="AZ1707" s="3"/>
      <c r="BA1707" s="3"/>
      <c r="BB1707" s="3"/>
      <c r="BC1707" s="3"/>
      <c r="BD1707" s="3"/>
      <c r="BE1707" s="3"/>
      <c r="BF1707" s="3"/>
      <c r="BG1707" s="3"/>
      <c r="BH1707" s="3"/>
      <c r="BI1707" s="3"/>
    </row>
    <row r="1708" ht="12.75" customHeight="1">
      <c r="A1708" s="294"/>
      <c r="B1708" s="294"/>
      <c r="C1708" s="3"/>
      <c r="D1708" s="3"/>
      <c r="E1708" s="3"/>
      <c r="F1708" s="3"/>
      <c r="G1708" s="3"/>
      <c r="H1708" s="193"/>
      <c r="I1708" s="163"/>
      <c r="J1708" s="3"/>
      <c r="K1708" s="5"/>
      <c r="L1708" s="6"/>
      <c r="M1708" s="6"/>
      <c r="N1708" s="232"/>
      <c r="O1708" s="285"/>
      <c r="P1708" s="6"/>
      <c r="Q1708" s="6"/>
      <c r="R1708" s="6"/>
      <c r="S1708" s="6"/>
      <c r="T1708" s="6"/>
      <c r="U1708" s="6"/>
      <c r="V1708" s="6"/>
      <c r="W1708" s="6"/>
      <c r="X1708" s="6"/>
      <c r="Y1708" s="6"/>
      <c r="Z1708" s="38" t="str">
        <f t="array" ref="Z1708">IFERROR(xlookup(C:C,'Follow up.1'!A:A,'Follow up.1'!AF:AF),"-")</f>
        <v>-</v>
      </c>
      <c r="AA1708" s="6"/>
      <c r="AB1708" s="6"/>
      <c r="AC1708" s="6"/>
      <c r="AD1708" s="6"/>
      <c r="AE1708" s="6"/>
      <c r="AF1708" s="6"/>
      <c r="AG1708" s="6"/>
      <c r="AH1708" s="6"/>
      <c r="AI1708" s="6"/>
      <c r="AJ1708" s="6"/>
      <c r="AK1708" s="6"/>
      <c r="AL1708" s="6"/>
      <c r="AM1708" s="6"/>
      <c r="AN1708" s="39" t="str">
        <f t="array" ref="AN1708">IFNA(TEXT(XLOOKUP(C:C,'Follow up.2'!B:B,'Follow up.2'!AF:AF), "mm/yyyy"), "-")</f>
        <v>-</v>
      </c>
      <c r="AO1708" s="6"/>
      <c r="AP1708" s="3"/>
      <c r="AQ1708" s="3"/>
      <c r="AR1708" s="3"/>
      <c r="AS1708" s="3"/>
      <c r="AT1708" s="3"/>
      <c r="AU1708" s="3"/>
      <c r="AV1708" s="3"/>
      <c r="AW1708" s="3"/>
      <c r="AX1708" s="3"/>
      <c r="AY1708" s="3"/>
      <c r="AZ1708" s="3"/>
      <c r="BA1708" s="3"/>
      <c r="BB1708" s="3"/>
      <c r="BC1708" s="3"/>
      <c r="BD1708" s="3"/>
      <c r="BE1708" s="3"/>
      <c r="BF1708" s="3"/>
      <c r="BG1708" s="3"/>
      <c r="BH1708" s="3"/>
      <c r="BI1708" s="3"/>
    </row>
    <row r="1709" ht="12.75" customHeight="1">
      <c r="A1709" s="294"/>
      <c r="B1709" s="294"/>
      <c r="C1709" s="3"/>
      <c r="D1709" s="3"/>
      <c r="E1709" s="3"/>
      <c r="F1709" s="3"/>
      <c r="G1709" s="3"/>
      <c r="H1709" s="193"/>
      <c r="I1709" s="163"/>
      <c r="J1709" s="3"/>
      <c r="K1709" s="5"/>
      <c r="L1709" s="6"/>
      <c r="M1709" s="6"/>
      <c r="N1709" s="232"/>
      <c r="O1709" s="285"/>
      <c r="P1709" s="6"/>
      <c r="Q1709" s="6"/>
      <c r="R1709" s="6"/>
      <c r="S1709" s="6"/>
      <c r="T1709" s="6"/>
      <c r="U1709" s="6"/>
      <c r="V1709" s="6"/>
      <c r="W1709" s="6"/>
      <c r="X1709" s="6"/>
      <c r="Y1709" s="6"/>
      <c r="Z1709" s="38" t="str">
        <f t="array" ref="Z1709">IFERROR(xlookup(C:C,'Follow up.1'!A:A,'Follow up.1'!AF:AF),"-")</f>
        <v>-</v>
      </c>
      <c r="AA1709" s="6"/>
      <c r="AB1709" s="6"/>
      <c r="AC1709" s="6"/>
      <c r="AD1709" s="6"/>
      <c r="AE1709" s="6"/>
      <c r="AF1709" s="6"/>
      <c r="AG1709" s="6"/>
      <c r="AH1709" s="6"/>
      <c r="AI1709" s="6"/>
      <c r="AJ1709" s="6"/>
      <c r="AK1709" s="6"/>
      <c r="AL1709" s="6"/>
      <c r="AM1709" s="6"/>
      <c r="AN1709" s="39" t="str">
        <f t="array" ref="AN1709">IFNA(TEXT(XLOOKUP(C:C,'Follow up.2'!B:B,'Follow up.2'!AF:AF), "mm/yyyy"), "-")</f>
        <v>-</v>
      </c>
      <c r="AO1709" s="6"/>
      <c r="AP1709" s="3"/>
      <c r="AQ1709" s="3"/>
      <c r="AR1709" s="3"/>
      <c r="AS1709" s="3"/>
      <c r="AT1709" s="3"/>
      <c r="AU1709" s="3"/>
      <c r="AV1709" s="3"/>
      <c r="AW1709" s="3"/>
      <c r="AX1709" s="3"/>
      <c r="AY1709" s="3"/>
      <c r="AZ1709" s="3"/>
      <c r="BA1709" s="3"/>
      <c r="BB1709" s="3"/>
      <c r="BC1709" s="3"/>
      <c r="BD1709" s="3"/>
      <c r="BE1709" s="3"/>
      <c r="BF1709" s="3"/>
      <c r="BG1709" s="3"/>
      <c r="BH1709" s="3"/>
      <c r="BI1709" s="3"/>
    </row>
    <row r="1710" ht="12.75" customHeight="1">
      <c r="A1710" s="294"/>
      <c r="B1710" s="294"/>
      <c r="C1710" s="3"/>
      <c r="D1710" s="3"/>
      <c r="E1710" s="3"/>
      <c r="F1710" s="3"/>
      <c r="G1710" s="3"/>
      <c r="H1710" s="193"/>
      <c r="I1710" s="163"/>
      <c r="J1710" s="3"/>
      <c r="K1710" s="5"/>
      <c r="L1710" s="6"/>
      <c r="M1710" s="6"/>
      <c r="N1710" s="232"/>
      <c r="O1710" s="285"/>
      <c r="P1710" s="6"/>
      <c r="Q1710" s="6"/>
      <c r="R1710" s="6"/>
      <c r="S1710" s="6"/>
      <c r="T1710" s="6"/>
      <c r="U1710" s="6"/>
      <c r="V1710" s="6"/>
      <c r="W1710" s="6"/>
      <c r="X1710" s="6"/>
      <c r="Y1710" s="6"/>
      <c r="Z1710" s="38" t="str">
        <f t="array" ref="Z1710">IFERROR(xlookup(C:C,'Follow up.1'!A:A,'Follow up.1'!AF:AF),"-")</f>
        <v>-</v>
      </c>
      <c r="AA1710" s="6"/>
      <c r="AB1710" s="6"/>
      <c r="AC1710" s="6"/>
      <c r="AD1710" s="6"/>
      <c r="AE1710" s="6"/>
      <c r="AF1710" s="6"/>
      <c r="AG1710" s="6"/>
      <c r="AH1710" s="6"/>
      <c r="AI1710" s="6"/>
      <c r="AJ1710" s="6"/>
      <c r="AK1710" s="6"/>
      <c r="AL1710" s="6"/>
      <c r="AM1710" s="6"/>
      <c r="AN1710" s="39" t="str">
        <f t="array" ref="AN1710">IFNA(TEXT(XLOOKUP(C:C,'Follow up.2'!B:B,'Follow up.2'!AF:AF), "mm/yyyy"), "-")</f>
        <v>-</v>
      </c>
      <c r="AO1710" s="6"/>
      <c r="AP1710" s="3"/>
      <c r="AQ1710" s="3"/>
      <c r="AR1710" s="3"/>
      <c r="AS1710" s="3"/>
      <c r="AT1710" s="3"/>
      <c r="AU1710" s="3"/>
      <c r="AV1710" s="3"/>
      <c r="AW1710" s="3"/>
      <c r="AX1710" s="3"/>
      <c r="AY1710" s="3"/>
      <c r="AZ1710" s="3"/>
      <c r="BA1710" s="3"/>
      <c r="BB1710" s="3"/>
      <c r="BC1710" s="3"/>
      <c r="BD1710" s="3"/>
      <c r="BE1710" s="3"/>
      <c r="BF1710" s="3"/>
      <c r="BG1710" s="3"/>
      <c r="BH1710" s="3"/>
      <c r="BI1710" s="3"/>
    </row>
    <row r="1711" ht="12.75" customHeight="1">
      <c r="A1711" s="294"/>
      <c r="B1711" s="294"/>
      <c r="C1711" s="3"/>
      <c r="D1711" s="3"/>
      <c r="E1711" s="3"/>
      <c r="F1711" s="3"/>
      <c r="G1711" s="3"/>
      <c r="H1711" s="193"/>
      <c r="I1711" s="163"/>
      <c r="J1711" s="3"/>
      <c r="K1711" s="5"/>
      <c r="L1711" s="6"/>
      <c r="M1711" s="6"/>
      <c r="N1711" s="232"/>
      <c r="O1711" s="285"/>
      <c r="P1711" s="6"/>
      <c r="Q1711" s="6"/>
      <c r="R1711" s="6"/>
      <c r="S1711" s="6"/>
      <c r="T1711" s="6"/>
      <c r="U1711" s="6"/>
      <c r="V1711" s="6"/>
      <c r="W1711" s="6"/>
      <c r="X1711" s="6"/>
      <c r="Y1711" s="6"/>
      <c r="Z1711" s="38" t="str">
        <f t="array" ref="Z1711">IFERROR(xlookup(C:C,'Follow up.1'!A:A,'Follow up.1'!AF:AF),"-")</f>
        <v>-</v>
      </c>
      <c r="AA1711" s="6"/>
      <c r="AB1711" s="6"/>
      <c r="AC1711" s="6"/>
      <c r="AD1711" s="6"/>
      <c r="AE1711" s="6"/>
      <c r="AF1711" s="6"/>
      <c r="AG1711" s="6"/>
      <c r="AH1711" s="6"/>
      <c r="AI1711" s="6"/>
      <c r="AJ1711" s="6"/>
      <c r="AK1711" s="6"/>
      <c r="AL1711" s="6"/>
      <c r="AM1711" s="6"/>
      <c r="AN1711" s="39" t="str">
        <f t="array" ref="AN1711">IFNA(TEXT(XLOOKUP(C:C,'Follow up.2'!B:B,'Follow up.2'!AF:AF), "mm/yyyy"), "-")</f>
        <v>-</v>
      </c>
      <c r="AO1711" s="6"/>
      <c r="AP1711" s="3"/>
      <c r="AQ1711" s="3"/>
      <c r="AR1711" s="3"/>
      <c r="AS1711" s="3"/>
      <c r="AT1711" s="3"/>
      <c r="AU1711" s="3"/>
      <c r="AV1711" s="3"/>
      <c r="AW1711" s="3"/>
      <c r="AX1711" s="3"/>
      <c r="AY1711" s="3"/>
      <c r="AZ1711" s="3"/>
      <c r="BA1711" s="3"/>
      <c r="BB1711" s="3"/>
      <c r="BC1711" s="3"/>
      <c r="BD1711" s="3"/>
      <c r="BE1711" s="3"/>
      <c r="BF1711" s="3"/>
      <c r="BG1711" s="3"/>
      <c r="BH1711" s="3"/>
      <c r="BI1711" s="3"/>
    </row>
    <row r="1712" ht="12.75" customHeight="1">
      <c r="A1712" s="294"/>
      <c r="B1712" s="294"/>
      <c r="C1712" s="3"/>
      <c r="D1712" s="3"/>
      <c r="E1712" s="3"/>
      <c r="F1712" s="3"/>
      <c r="G1712" s="3"/>
      <c r="H1712" s="193"/>
      <c r="I1712" s="163"/>
      <c r="J1712" s="3"/>
      <c r="K1712" s="5"/>
      <c r="L1712" s="6"/>
      <c r="M1712" s="6"/>
      <c r="N1712" s="232"/>
      <c r="O1712" s="285"/>
      <c r="P1712" s="6"/>
      <c r="Q1712" s="6"/>
      <c r="R1712" s="6"/>
      <c r="S1712" s="6"/>
      <c r="T1712" s="6"/>
      <c r="U1712" s="6"/>
      <c r="V1712" s="6"/>
      <c r="W1712" s="6"/>
      <c r="X1712" s="6"/>
      <c r="Y1712" s="6"/>
      <c r="Z1712" s="38" t="str">
        <f t="array" ref="Z1712">IFERROR(xlookup(C:C,'Follow up.1'!A:A,'Follow up.1'!AF:AF),"-")</f>
        <v>-</v>
      </c>
      <c r="AA1712" s="6"/>
      <c r="AB1712" s="6"/>
      <c r="AC1712" s="6"/>
      <c r="AD1712" s="6"/>
      <c r="AE1712" s="6"/>
      <c r="AF1712" s="6"/>
      <c r="AG1712" s="6"/>
      <c r="AH1712" s="6"/>
      <c r="AI1712" s="6"/>
      <c r="AJ1712" s="6"/>
      <c r="AK1712" s="6"/>
      <c r="AL1712" s="6"/>
      <c r="AM1712" s="6"/>
      <c r="AN1712" s="39" t="str">
        <f t="array" ref="AN1712">IFNA(TEXT(XLOOKUP(C:C,'Follow up.2'!B:B,'Follow up.2'!AF:AF), "mm/yyyy"), "-")</f>
        <v>-</v>
      </c>
      <c r="AO1712" s="6"/>
      <c r="AP1712" s="3"/>
      <c r="AQ1712" s="3"/>
      <c r="AR1712" s="3"/>
      <c r="AS1712" s="3"/>
      <c r="AT1712" s="3"/>
      <c r="AU1712" s="3"/>
      <c r="AV1712" s="3"/>
      <c r="AW1712" s="3"/>
      <c r="AX1712" s="3"/>
      <c r="AY1712" s="3"/>
      <c r="AZ1712" s="3"/>
      <c r="BA1712" s="3"/>
      <c r="BB1712" s="3"/>
      <c r="BC1712" s="3"/>
      <c r="BD1712" s="3"/>
      <c r="BE1712" s="3"/>
      <c r="BF1712" s="3"/>
      <c r="BG1712" s="3"/>
      <c r="BH1712" s="3"/>
      <c r="BI1712" s="3"/>
    </row>
    <row r="1713" ht="12.75" customHeight="1">
      <c r="A1713" s="294"/>
      <c r="B1713" s="294"/>
      <c r="C1713" s="3"/>
      <c r="D1713" s="3"/>
      <c r="E1713" s="3"/>
      <c r="F1713" s="3"/>
      <c r="G1713" s="3"/>
      <c r="H1713" s="193"/>
      <c r="I1713" s="163"/>
      <c r="J1713" s="3"/>
      <c r="K1713" s="5"/>
      <c r="L1713" s="6"/>
      <c r="M1713" s="6"/>
      <c r="N1713" s="232"/>
      <c r="O1713" s="285"/>
      <c r="P1713" s="6"/>
      <c r="Q1713" s="6"/>
      <c r="R1713" s="6"/>
      <c r="S1713" s="6"/>
      <c r="T1713" s="6"/>
      <c r="U1713" s="6"/>
      <c r="V1713" s="6"/>
      <c r="W1713" s="6"/>
      <c r="X1713" s="6"/>
      <c r="Y1713" s="6"/>
      <c r="Z1713" s="38" t="str">
        <f t="array" ref="Z1713">IFERROR(xlookup(C:C,'Follow up.1'!A:A,'Follow up.1'!AF:AF),"-")</f>
        <v>-</v>
      </c>
      <c r="AA1713" s="6"/>
      <c r="AB1713" s="6"/>
      <c r="AC1713" s="6"/>
      <c r="AD1713" s="6"/>
      <c r="AE1713" s="6"/>
      <c r="AF1713" s="6"/>
      <c r="AG1713" s="6"/>
      <c r="AH1713" s="6"/>
      <c r="AI1713" s="6"/>
      <c r="AJ1713" s="6"/>
      <c r="AK1713" s="6"/>
      <c r="AL1713" s="6"/>
      <c r="AM1713" s="6"/>
      <c r="AN1713" s="39" t="str">
        <f t="array" ref="AN1713">IFNA(TEXT(XLOOKUP(C:C,'Follow up.2'!B:B,'Follow up.2'!AF:AF), "mm/yyyy"), "-")</f>
        <v>-</v>
      </c>
      <c r="AO1713" s="6"/>
      <c r="AP1713" s="3"/>
      <c r="AQ1713" s="3"/>
      <c r="AR1713" s="3"/>
      <c r="AS1713" s="3"/>
      <c r="AT1713" s="3"/>
      <c r="AU1713" s="3"/>
      <c r="AV1713" s="3"/>
      <c r="AW1713" s="3"/>
      <c r="AX1713" s="3"/>
      <c r="AY1713" s="3"/>
      <c r="AZ1713" s="3"/>
      <c r="BA1713" s="3"/>
      <c r="BB1713" s="3"/>
      <c r="BC1713" s="3"/>
      <c r="BD1713" s="3"/>
      <c r="BE1713" s="3"/>
      <c r="BF1713" s="3"/>
      <c r="BG1713" s="3"/>
      <c r="BH1713" s="3"/>
      <c r="BI1713" s="3"/>
    </row>
    <row r="1714" ht="12.75" customHeight="1">
      <c r="A1714" s="294"/>
      <c r="B1714" s="294"/>
      <c r="C1714" s="3"/>
      <c r="D1714" s="3"/>
      <c r="E1714" s="3"/>
      <c r="F1714" s="3"/>
      <c r="G1714" s="3"/>
      <c r="H1714" s="193"/>
      <c r="I1714" s="163"/>
      <c r="J1714" s="3"/>
      <c r="K1714" s="5"/>
      <c r="L1714" s="6"/>
      <c r="M1714" s="6"/>
      <c r="N1714" s="232"/>
      <c r="O1714" s="285"/>
      <c r="P1714" s="6"/>
      <c r="Q1714" s="6"/>
      <c r="R1714" s="6"/>
      <c r="S1714" s="6"/>
      <c r="T1714" s="6"/>
      <c r="U1714" s="6"/>
      <c r="V1714" s="6"/>
      <c r="W1714" s="6"/>
      <c r="X1714" s="6"/>
      <c r="Y1714" s="6"/>
      <c r="Z1714" s="38" t="str">
        <f t="array" ref="Z1714">IFERROR(xlookup(C:C,'Follow up.1'!A:A,'Follow up.1'!AF:AF),"-")</f>
        <v>-</v>
      </c>
      <c r="AA1714" s="6"/>
      <c r="AB1714" s="6"/>
      <c r="AC1714" s="6"/>
      <c r="AD1714" s="6"/>
      <c r="AE1714" s="6"/>
      <c r="AF1714" s="6"/>
      <c r="AG1714" s="6"/>
      <c r="AH1714" s="6"/>
      <c r="AI1714" s="6"/>
      <c r="AJ1714" s="6"/>
      <c r="AK1714" s="6"/>
      <c r="AL1714" s="6"/>
      <c r="AM1714" s="6"/>
      <c r="AN1714" s="39" t="str">
        <f t="array" ref="AN1714">IFNA(TEXT(XLOOKUP(C:C,'Follow up.2'!B:B,'Follow up.2'!AF:AF), "mm/yyyy"), "-")</f>
        <v>-</v>
      </c>
      <c r="AO1714" s="6"/>
      <c r="AP1714" s="3"/>
      <c r="AQ1714" s="3"/>
      <c r="AR1714" s="3"/>
      <c r="AS1714" s="3"/>
      <c r="AT1714" s="3"/>
      <c r="AU1714" s="3"/>
      <c r="AV1714" s="3"/>
      <c r="AW1714" s="3"/>
      <c r="AX1714" s="3"/>
      <c r="AY1714" s="3"/>
      <c r="AZ1714" s="3"/>
      <c r="BA1714" s="3"/>
      <c r="BB1714" s="3"/>
      <c r="BC1714" s="3"/>
      <c r="BD1714" s="3"/>
      <c r="BE1714" s="3"/>
      <c r="BF1714" s="3"/>
      <c r="BG1714" s="3"/>
      <c r="BH1714" s="3"/>
      <c r="BI1714" s="3"/>
    </row>
    <row r="1715" ht="12.75" customHeight="1">
      <c r="A1715" s="294"/>
      <c r="B1715" s="294"/>
      <c r="C1715" s="3"/>
      <c r="D1715" s="3"/>
      <c r="E1715" s="3"/>
      <c r="F1715" s="3"/>
      <c r="G1715" s="3"/>
      <c r="H1715" s="193"/>
      <c r="I1715" s="163"/>
      <c r="J1715" s="3"/>
      <c r="K1715" s="5"/>
      <c r="L1715" s="6"/>
      <c r="M1715" s="6"/>
      <c r="N1715" s="232"/>
      <c r="O1715" s="285"/>
      <c r="P1715" s="6"/>
      <c r="Q1715" s="6"/>
      <c r="R1715" s="6"/>
      <c r="S1715" s="6"/>
      <c r="T1715" s="6"/>
      <c r="U1715" s="6"/>
      <c r="V1715" s="6"/>
      <c r="W1715" s="6"/>
      <c r="X1715" s="6"/>
      <c r="Y1715" s="6"/>
      <c r="Z1715" s="38" t="str">
        <f t="array" ref="Z1715">IFERROR(xlookup(C:C,'Follow up.1'!A:A,'Follow up.1'!AF:AF),"-")</f>
        <v>-</v>
      </c>
      <c r="AA1715" s="6"/>
      <c r="AB1715" s="6"/>
      <c r="AC1715" s="6"/>
      <c r="AD1715" s="6"/>
      <c r="AE1715" s="6"/>
      <c r="AF1715" s="6"/>
      <c r="AG1715" s="6"/>
      <c r="AH1715" s="6"/>
      <c r="AI1715" s="6"/>
      <c r="AJ1715" s="6"/>
      <c r="AK1715" s="6"/>
      <c r="AL1715" s="6"/>
      <c r="AM1715" s="6"/>
      <c r="AN1715" s="39" t="str">
        <f t="array" ref="AN1715">IFNA(TEXT(XLOOKUP(C:C,'Follow up.2'!B:B,'Follow up.2'!AF:AF), "mm/yyyy"), "-")</f>
        <v>-</v>
      </c>
      <c r="AO1715" s="6"/>
      <c r="AP1715" s="3"/>
      <c r="AQ1715" s="3"/>
      <c r="AR1715" s="3"/>
      <c r="AS1715" s="3"/>
      <c r="AT1715" s="3"/>
      <c r="AU1715" s="3"/>
      <c r="AV1715" s="3"/>
      <c r="AW1715" s="3"/>
      <c r="AX1715" s="3"/>
      <c r="AY1715" s="3"/>
      <c r="AZ1715" s="3"/>
      <c r="BA1715" s="3"/>
      <c r="BB1715" s="3"/>
      <c r="BC1715" s="3"/>
      <c r="BD1715" s="3"/>
      <c r="BE1715" s="3"/>
      <c r="BF1715" s="3"/>
      <c r="BG1715" s="3"/>
      <c r="BH1715" s="3"/>
      <c r="BI1715" s="3"/>
    </row>
    <row r="1716" ht="12.75" customHeight="1">
      <c r="A1716" s="294"/>
      <c r="B1716" s="294"/>
      <c r="C1716" s="3"/>
      <c r="D1716" s="3"/>
      <c r="E1716" s="3"/>
      <c r="F1716" s="3"/>
      <c r="G1716" s="3"/>
      <c r="H1716" s="193"/>
      <c r="I1716" s="163"/>
      <c r="J1716" s="3"/>
      <c r="K1716" s="5"/>
      <c r="L1716" s="6"/>
      <c r="M1716" s="6"/>
      <c r="N1716" s="232"/>
      <c r="O1716" s="285"/>
      <c r="P1716" s="6"/>
      <c r="Q1716" s="6"/>
      <c r="R1716" s="6"/>
      <c r="S1716" s="6"/>
      <c r="T1716" s="6"/>
      <c r="U1716" s="6"/>
      <c r="V1716" s="6"/>
      <c r="W1716" s="6"/>
      <c r="X1716" s="6"/>
      <c r="Y1716" s="6"/>
      <c r="Z1716" s="38" t="str">
        <f t="array" ref="Z1716">IFERROR(xlookup(C:C,'Follow up.1'!A:A,'Follow up.1'!AF:AF),"-")</f>
        <v>-</v>
      </c>
      <c r="AA1716" s="6"/>
      <c r="AB1716" s="6"/>
      <c r="AC1716" s="6"/>
      <c r="AD1716" s="6"/>
      <c r="AE1716" s="6"/>
      <c r="AF1716" s="6"/>
      <c r="AG1716" s="6"/>
      <c r="AH1716" s="6"/>
      <c r="AI1716" s="6"/>
      <c r="AJ1716" s="6"/>
      <c r="AK1716" s="6"/>
      <c r="AL1716" s="6"/>
      <c r="AM1716" s="6"/>
      <c r="AN1716" s="39" t="str">
        <f t="array" ref="AN1716">IFNA(TEXT(XLOOKUP(C:C,'Follow up.2'!B:B,'Follow up.2'!AF:AF), "mm/yyyy"), "-")</f>
        <v>-</v>
      </c>
      <c r="AO1716" s="6"/>
      <c r="AP1716" s="3"/>
      <c r="AQ1716" s="3"/>
      <c r="AR1716" s="3"/>
      <c r="AS1716" s="3"/>
      <c r="AT1716" s="3"/>
      <c r="AU1716" s="3"/>
      <c r="AV1716" s="3"/>
      <c r="AW1716" s="3"/>
      <c r="AX1716" s="3"/>
      <c r="AY1716" s="3"/>
      <c r="AZ1716" s="3"/>
      <c r="BA1716" s="3"/>
      <c r="BB1716" s="3"/>
      <c r="BC1716" s="3"/>
      <c r="BD1716" s="3"/>
      <c r="BE1716" s="3"/>
      <c r="BF1716" s="3"/>
      <c r="BG1716" s="3"/>
      <c r="BH1716" s="3"/>
      <c r="BI1716" s="3"/>
    </row>
    <row r="1717" ht="12.75" customHeight="1">
      <c r="A1717" s="294"/>
      <c r="B1717" s="294"/>
      <c r="C1717" s="3"/>
      <c r="D1717" s="3"/>
      <c r="E1717" s="3"/>
      <c r="F1717" s="3"/>
      <c r="G1717" s="3"/>
      <c r="H1717" s="193"/>
      <c r="I1717" s="163"/>
      <c r="J1717" s="3"/>
      <c r="K1717" s="5"/>
      <c r="L1717" s="6"/>
      <c r="M1717" s="6"/>
      <c r="N1717" s="232"/>
      <c r="O1717" s="285"/>
      <c r="P1717" s="6"/>
      <c r="Q1717" s="6"/>
      <c r="R1717" s="6"/>
      <c r="S1717" s="6"/>
      <c r="T1717" s="6"/>
      <c r="U1717" s="6"/>
      <c r="V1717" s="6"/>
      <c r="W1717" s="6"/>
      <c r="X1717" s="6"/>
      <c r="Y1717" s="6"/>
      <c r="Z1717" s="38" t="str">
        <f t="array" ref="Z1717">IFERROR(xlookup(C:C,'Follow up.1'!A:A,'Follow up.1'!AF:AF),"-")</f>
        <v>-</v>
      </c>
      <c r="AA1717" s="6"/>
      <c r="AB1717" s="6"/>
      <c r="AC1717" s="6"/>
      <c r="AD1717" s="6"/>
      <c r="AE1717" s="6"/>
      <c r="AF1717" s="6"/>
      <c r="AG1717" s="6"/>
      <c r="AH1717" s="6"/>
      <c r="AI1717" s="6"/>
      <c r="AJ1717" s="6"/>
      <c r="AK1717" s="6"/>
      <c r="AL1717" s="6"/>
      <c r="AM1717" s="6"/>
      <c r="AN1717" s="39" t="str">
        <f t="array" ref="AN1717">IFNA(TEXT(XLOOKUP(C:C,'Follow up.2'!B:B,'Follow up.2'!AF:AF), "mm/yyyy"), "-")</f>
        <v>-</v>
      </c>
      <c r="AO1717" s="6"/>
      <c r="AP1717" s="3"/>
      <c r="AQ1717" s="3"/>
      <c r="AR1717" s="3"/>
      <c r="AS1717" s="3"/>
      <c r="AT1717" s="3"/>
      <c r="AU1717" s="3"/>
      <c r="AV1717" s="3"/>
      <c r="AW1717" s="3"/>
      <c r="AX1717" s="3"/>
      <c r="AY1717" s="3"/>
      <c r="AZ1717" s="3"/>
      <c r="BA1717" s="3"/>
      <c r="BB1717" s="3"/>
      <c r="BC1717" s="3"/>
      <c r="BD1717" s="3"/>
      <c r="BE1717" s="3"/>
      <c r="BF1717" s="3"/>
      <c r="BG1717" s="3"/>
      <c r="BH1717" s="3"/>
      <c r="BI1717" s="3"/>
    </row>
    <row r="1718" ht="12.75" customHeight="1">
      <c r="A1718" s="294"/>
      <c r="B1718" s="294"/>
      <c r="C1718" s="3"/>
      <c r="D1718" s="3"/>
      <c r="E1718" s="3"/>
      <c r="F1718" s="3"/>
      <c r="G1718" s="3"/>
      <c r="H1718" s="193"/>
      <c r="I1718" s="163"/>
      <c r="J1718" s="3"/>
      <c r="K1718" s="5"/>
      <c r="L1718" s="6"/>
      <c r="M1718" s="6"/>
      <c r="N1718" s="232"/>
      <c r="O1718" s="285"/>
      <c r="P1718" s="6"/>
      <c r="Q1718" s="6"/>
      <c r="R1718" s="6"/>
      <c r="S1718" s="6"/>
      <c r="T1718" s="6"/>
      <c r="U1718" s="6"/>
      <c r="V1718" s="6"/>
      <c r="W1718" s="6"/>
      <c r="X1718" s="6"/>
      <c r="Y1718" s="6"/>
      <c r="Z1718" s="38" t="str">
        <f t="array" ref="Z1718">IFERROR(xlookup(C:C,'Follow up.1'!A:A,'Follow up.1'!AF:AF),"-")</f>
        <v>-</v>
      </c>
      <c r="AA1718" s="6"/>
      <c r="AB1718" s="6"/>
      <c r="AC1718" s="6"/>
      <c r="AD1718" s="6"/>
      <c r="AE1718" s="6"/>
      <c r="AF1718" s="6"/>
      <c r="AG1718" s="6"/>
      <c r="AH1718" s="6"/>
      <c r="AI1718" s="6"/>
      <c r="AJ1718" s="6"/>
      <c r="AK1718" s="6"/>
      <c r="AL1718" s="6"/>
      <c r="AM1718" s="6"/>
      <c r="AN1718" s="39" t="str">
        <f t="array" ref="AN1718">IFNA(TEXT(XLOOKUP(C:C,'Follow up.2'!B:B,'Follow up.2'!AF:AF), "mm/yyyy"), "-")</f>
        <v>-</v>
      </c>
      <c r="AO1718" s="6"/>
      <c r="AP1718" s="3"/>
      <c r="AQ1718" s="3"/>
      <c r="AR1718" s="3"/>
      <c r="AS1718" s="3"/>
      <c r="AT1718" s="3"/>
      <c r="AU1718" s="3"/>
      <c r="AV1718" s="3"/>
      <c r="AW1718" s="3"/>
      <c r="AX1718" s="3"/>
      <c r="AY1718" s="3"/>
      <c r="AZ1718" s="3"/>
      <c r="BA1718" s="3"/>
      <c r="BB1718" s="3"/>
      <c r="BC1718" s="3"/>
      <c r="BD1718" s="3"/>
      <c r="BE1718" s="3"/>
      <c r="BF1718" s="3"/>
      <c r="BG1718" s="3"/>
      <c r="BH1718" s="3"/>
      <c r="BI1718" s="3"/>
    </row>
    <row r="1719" ht="12.75" customHeight="1">
      <c r="A1719" s="294"/>
      <c r="B1719" s="294"/>
      <c r="C1719" s="3"/>
      <c r="D1719" s="3"/>
      <c r="E1719" s="3"/>
      <c r="F1719" s="3"/>
      <c r="G1719" s="3"/>
      <c r="H1719" s="193"/>
      <c r="I1719" s="163"/>
      <c r="J1719" s="3"/>
      <c r="K1719" s="5"/>
      <c r="L1719" s="6"/>
      <c r="M1719" s="6"/>
      <c r="N1719" s="232"/>
      <c r="O1719" s="285"/>
      <c r="P1719" s="6"/>
      <c r="Q1719" s="6"/>
      <c r="R1719" s="6"/>
      <c r="S1719" s="6"/>
      <c r="T1719" s="6"/>
      <c r="U1719" s="6"/>
      <c r="V1719" s="6"/>
      <c r="W1719" s="6"/>
      <c r="X1719" s="6"/>
      <c r="Y1719" s="6"/>
      <c r="Z1719" s="38" t="str">
        <f t="array" ref="Z1719">IFERROR(xlookup(C:C,'Follow up.1'!A:A,'Follow up.1'!AF:AF),"-")</f>
        <v>-</v>
      </c>
      <c r="AA1719" s="6"/>
      <c r="AB1719" s="6"/>
      <c r="AC1719" s="6"/>
      <c r="AD1719" s="6"/>
      <c r="AE1719" s="6"/>
      <c r="AF1719" s="6"/>
      <c r="AG1719" s="6"/>
      <c r="AH1719" s="6"/>
      <c r="AI1719" s="6"/>
      <c r="AJ1719" s="6"/>
      <c r="AK1719" s="6"/>
      <c r="AL1719" s="6"/>
      <c r="AM1719" s="6"/>
      <c r="AN1719" s="39" t="str">
        <f t="array" ref="AN1719">IFNA(TEXT(XLOOKUP(C:C,'Follow up.2'!B:B,'Follow up.2'!AF:AF), "mm/yyyy"), "-")</f>
        <v>-</v>
      </c>
      <c r="AO1719" s="6"/>
      <c r="AP1719" s="3"/>
      <c r="AQ1719" s="3"/>
      <c r="AR1719" s="3"/>
      <c r="AS1719" s="3"/>
      <c r="AT1719" s="3"/>
      <c r="AU1719" s="3"/>
      <c r="AV1719" s="3"/>
      <c r="AW1719" s="3"/>
      <c r="AX1719" s="3"/>
      <c r="AY1719" s="3"/>
      <c r="AZ1719" s="3"/>
      <c r="BA1719" s="3"/>
      <c r="BB1719" s="3"/>
      <c r="BC1719" s="3"/>
      <c r="BD1719" s="3"/>
      <c r="BE1719" s="3"/>
      <c r="BF1719" s="3"/>
      <c r="BG1719" s="3"/>
      <c r="BH1719" s="3"/>
      <c r="BI1719" s="3"/>
    </row>
    <row r="1720" ht="12.75" customHeight="1">
      <c r="A1720" s="294"/>
      <c r="B1720" s="294"/>
      <c r="C1720" s="3"/>
      <c r="D1720" s="3"/>
      <c r="E1720" s="3"/>
      <c r="F1720" s="3"/>
      <c r="G1720" s="3"/>
      <c r="H1720" s="193"/>
      <c r="I1720" s="163"/>
      <c r="J1720" s="3"/>
      <c r="K1720" s="5"/>
      <c r="L1720" s="6"/>
      <c r="M1720" s="6"/>
      <c r="N1720" s="232"/>
      <c r="O1720" s="285"/>
      <c r="P1720" s="6"/>
      <c r="Q1720" s="6"/>
      <c r="R1720" s="6"/>
      <c r="S1720" s="6"/>
      <c r="T1720" s="6"/>
      <c r="U1720" s="6"/>
      <c r="V1720" s="6"/>
      <c r="W1720" s="6"/>
      <c r="X1720" s="6"/>
      <c r="Y1720" s="6"/>
      <c r="Z1720" s="38" t="str">
        <f t="array" ref="Z1720">IFERROR(xlookup(C:C,'Follow up.1'!A:A,'Follow up.1'!AF:AF),"-")</f>
        <v>-</v>
      </c>
      <c r="AA1720" s="6"/>
      <c r="AB1720" s="6"/>
      <c r="AC1720" s="6"/>
      <c r="AD1720" s="6"/>
      <c r="AE1720" s="6"/>
      <c r="AF1720" s="6"/>
      <c r="AG1720" s="6"/>
      <c r="AH1720" s="6"/>
      <c r="AI1720" s="6"/>
      <c r="AJ1720" s="6"/>
      <c r="AK1720" s="6"/>
      <c r="AL1720" s="6"/>
      <c r="AM1720" s="6"/>
      <c r="AN1720" s="39" t="str">
        <f t="array" ref="AN1720">IFNA(TEXT(XLOOKUP(C:C,'Follow up.2'!B:B,'Follow up.2'!AF:AF), "mm/yyyy"), "-")</f>
        <v>-</v>
      </c>
      <c r="AO1720" s="6"/>
      <c r="AP1720" s="3"/>
      <c r="AQ1720" s="3"/>
      <c r="AR1720" s="3"/>
      <c r="AS1720" s="3"/>
      <c r="AT1720" s="3"/>
      <c r="AU1720" s="3"/>
      <c r="AV1720" s="3"/>
      <c r="AW1720" s="3"/>
      <c r="AX1720" s="3"/>
      <c r="AY1720" s="3"/>
      <c r="AZ1720" s="3"/>
      <c r="BA1720" s="3"/>
      <c r="BB1720" s="3"/>
      <c r="BC1720" s="3"/>
      <c r="BD1720" s="3"/>
      <c r="BE1720" s="3"/>
      <c r="BF1720" s="3"/>
      <c r="BG1720" s="3"/>
      <c r="BH1720" s="3"/>
      <c r="BI1720" s="3"/>
    </row>
    <row r="1721" ht="12.75" customHeight="1">
      <c r="A1721" s="294"/>
      <c r="B1721" s="294"/>
      <c r="C1721" s="3"/>
      <c r="D1721" s="3"/>
      <c r="E1721" s="3"/>
      <c r="F1721" s="3"/>
      <c r="G1721" s="3"/>
      <c r="H1721" s="193"/>
      <c r="I1721" s="163"/>
      <c r="J1721" s="3"/>
      <c r="K1721" s="5"/>
      <c r="L1721" s="6"/>
      <c r="M1721" s="6"/>
      <c r="N1721" s="232"/>
      <c r="O1721" s="285"/>
      <c r="P1721" s="6"/>
      <c r="Q1721" s="6"/>
      <c r="R1721" s="6"/>
      <c r="S1721" s="6"/>
      <c r="T1721" s="6"/>
      <c r="U1721" s="6"/>
      <c r="V1721" s="6"/>
      <c r="W1721" s="6"/>
      <c r="X1721" s="6"/>
      <c r="Y1721" s="6"/>
      <c r="Z1721" s="38" t="str">
        <f t="array" ref="Z1721">IFERROR(xlookup(C:C,'Follow up.1'!A:A,'Follow up.1'!AF:AF),"-")</f>
        <v>-</v>
      </c>
      <c r="AA1721" s="6"/>
      <c r="AB1721" s="6"/>
      <c r="AC1721" s="6"/>
      <c r="AD1721" s="6"/>
      <c r="AE1721" s="6"/>
      <c r="AF1721" s="6"/>
      <c r="AG1721" s="6"/>
      <c r="AH1721" s="6"/>
      <c r="AI1721" s="6"/>
      <c r="AJ1721" s="6"/>
      <c r="AK1721" s="6"/>
      <c r="AL1721" s="6"/>
      <c r="AM1721" s="6"/>
      <c r="AN1721" s="39" t="str">
        <f t="array" ref="AN1721">IFNA(TEXT(XLOOKUP(C:C,'Follow up.2'!B:B,'Follow up.2'!AF:AF), "mm/yyyy"), "-")</f>
        <v>-</v>
      </c>
      <c r="AO1721" s="6"/>
      <c r="AP1721" s="3"/>
      <c r="AQ1721" s="3"/>
      <c r="AR1721" s="3"/>
      <c r="AS1721" s="3"/>
      <c r="AT1721" s="3"/>
      <c r="AU1721" s="3"/>
      <c r="AV1721" s="3"/>
      <c r="AW1721" s="3"/>
      <c r="AX1721" s="3"/>
      <c r="AY1721" s="3"/>
      <c r="AZ1721" s="3"/>
      <c r="BA1721" s="3"/>
      <c r="BB1721" s="3"/>
      <c r="BC1721" s="3"/>
      <c r="BD1721" s="3"/>
      <c r="BE1721" s="3"/>
      <c r="BF1721" s="3"/>
      <c r="BG1721" s="3"/>
      <c r="BH1721" s="3"/>
      <c r="BI1721" s="3"/>
    </row>
    <row r="1722" ht="12.75" customHeight="1">
      <c r="A1722" s="294"/>
      <c r="B1722" s="294"/>
      <c r="C1722" s="3"/>
      <c r="D1722" s="3"/>
      <c r="E1722" s="3"/>
      <c r="F1722" s="3"/>
      <c r="G1722" s="3"/>
      <c r="H1722" s="193"/>
      <c r="I1722" s="163"/>
      <c r="J1722" s="3"/>
      <c r="K1722" s="5"/>
      <c r="L1722" s="6"/>
      <c r="M1722" s="6"/>
      <c r="N1722" s="232"/>
      <c r="O1722" s="285"/>
      <c r="P1722" s="6"/>
      <c r="Q1722" s="6"/>
      <c r="R1722" s="6"/>
      <c r="S1722" s="6"/>
      <c r="T1722" s="6"/>
      <c r="U1722" s="6"/>
      <c r="V1722" s="6"/>
      <c r="W1722" s="6"/>
      <c r="X1722" s="6"/>
      <c r="Y1722" s="6"/>
      <c r="Z1722" s="38" t="str">
        <f t="array" ref="Z1722">IFERROR(xlookup(C:C,'Follow up.1'!A:A,'Follow up.1'!AF:AF),"-")</f>
        <v>-</v>
      </c>
      <c r="AA1722" s="6"/>
      <c r="AB1722" s="6"/>
      <c r="AC1722" s="6"/>
      <c r="AD1722" s="6"/>
      <c r="AE1722" s="6"/>
      <c r="AF1722" s="6"/>
      <c r="AG1722" s="6"/>
      <c r="AH1722" s="6"/>
      <c r="AI1722" s="6"/>
      <c r="AJ1722" s="6"/>
      <c r="AK1722" s="6"/>
      <c r="AL1722" s="6"/>
      <c r="AM1722" s="6"/>
      <c r="AN1722" s="39" t="str">
        <f t="array" ref="AN1722">IFNA(TEXT(XLOOKUP(C:C,'Follow up.2'!B:B,'Follow up.2'!AF:AF), "mm/yyyy"), "-")</f>
        <v>-</v>
      </c>
      <c r="AO1722" s="6"/>
      <c r="AP1722" s="3"/>
      <c r="AQ1722" s="3"/>
      <c r="AR1722" s="3"/>
      <c r="AS1722" s="3"/>
      <c r="AT1722" s="3"/>
      <c r="AU1722" s="3"/>
      <c r="AV1722" s="3"/>
      <c r="AW1722" s="3"/>
      <c r="AX1722" s="3"/>
      <c r="AY1722" s="3"/>
      <c r="AZ1722" s="3"/>
      <c r="BA1722" s="3"/>
      <c r="BB1722" s="3"/>
      <c r="BC1722" s="3"/>
      <c r="BD1722" s="3"/>
      <c r="BE1722" s="3"/>
      <c r="BF1722" s="3"/>
      <c r="BG1722" s="3"/>
      <c r="BH1722" s="3"/>
      <c r="BI1722" s="3"/>
    </row>
    <row r="1723" ht="12.75" customHeight="1">
      <c r="A1723" s="294"/>
      <c r="B1723" s="294"/>
      <c r="C1723" s="3"/>
      <c r="D1723" s="3"/>
      <c r="E1723" s="3"/>
      <c r="F1723" s="3"/>
      <c r="G1723" s="3"/>
      <c r="H1723" s="193"/>
      <c r="I1723" s="163"/>
      <c r="J1723" s="3"/>
      <c r="K1723" s="5"/>
      <c r="L1723" s="6"/>
      <c r="M1723" s="6"/>
      <c r="N1723" s="232"/>
      <c r="O1723" s="285"/>
      <c r="P1723" s="6"/>
      <c r="Q1723" s="6"/>
      <c r="R1723" s="6"/>
      <c r="S1723" s="6"/>
      <c r="T1723" s="6"/>
      <c r="U1723" s="6"/>
      <c r="V1723" s="6"/>
      <c r="W1723" s="6"/>
      <c r="X1723" s="6"/>
      <c r="Y1723" s="6"/>
      <c r="Z1723" s="38" t="str">
        <f t="array" ref="Z1723">IFERROR(xlookup(C:C,'Follow up.1'!A:A,'Follow up.1'!AF:AF),"-")</f>
        <v>-</v>
      </c>
      <c r="AA1723" s="6"/>
      <c r="AB1723" s="6"/>
      <c r="AC1723" s="6"/>
      <c r="AD1723" s="6"/>
      <c r="AE1723" s="6"/>
      <c r="AF1723" s="6"/>
      <c r="AG1723" s="6"/>
      <c r="AH1723" s="6"/>
      <c r="AI1723" s="6"/>
      <c r="AJ1723" s="6"/>
      <c r="AK1723" s="6"/>
      <c r="AL1723" s="6"/>
      <c r="AM1723" s="6"/>
      <c r="AN1723" s="39" t="str">
        <f t="array" ref="AN1723">IFNA(TEXT(XLOOKUP(C:C,'Follow up.2'!B:B,'Follow up.2'!AF:AF), "mm/yyyy"), "-")</f>
        <v>-</v>
      </c>
      <c r="AO1723" s="6"/>
      <c r="AP1723" s="3"/>
      <c r="AQ1723" s="3"/>
      <c r="AR1723" s="3"/>
      <c r="AS1723" s="3"/>
      <c r="AT1723" s="3"/>
      <c r="AU1723" s="3"/>
      <c r="AV1723" s="3"/>
      <c r="AW1723" s="3"/>
      <c r="AX1723" s="3"/>
      <c r="AY1723" s="3"/>
      <c r="AZ1723" s="3"/>
      <c r="BA1723" s="3"/>
      <c r="BB1723" s="3"/>
      <c r="BC1723" s="3"/>
      <c r="BD1723" s="3"/>
      <c r="BE1723" s="3"/>
      <c r="BF1723" s="3"/>
      <c r="BG1723" s="3"/>
      <c r="BH1723" s="3"/>
      <c r="BI1723" s="3"/>
    </row>
    <row r="1724" ht="12.75" customHeight="1">
      <c r="A1724" s="294"/>
      <c r="B1724" s="294"/>
      <c r="C1724" s="3"/>
      <c r="D1724" s="3"/>
      <c r="E1724" s="3"/>
      <c r="F1724" s="3"/>
      <c r="G1724" s="3"/>
      <c r="H1724" s="193"/>
      <c r="I1724" s="163"/>
      <c r="J1724" s="3"/>
      <c r="K1724" s="5"/>
      <c r="L1724" s="6"/>
      <c r="M1724" s="6"/>
      <c r="N1724" s="232"/>
      <c r="O1724" s="285"/>
      <c r="P1724" s="6"/>
      <c r="Q1724" s="6"/>
      <c r="R1724" s="6"/>
      <c r="S1724" s="6"/>
      <c r="T1724" s="6"/>
      <c r="U1724" s="6"/>
      <c r="V1724" s="6"/>
      <c r="W1724" s="6"/>
      <c r="X1724" s="6"/>
      <c r="Y1724" s="6"/>
      <c r="Z1724" s="38" t="str">
        <f t="array" ref="Z1724">IFERROR(xlookup(C:C,'Follow up.1'!A:A,'Follow up.1'!AF:AF),"-")</f>
        <v>-</v>
      </c>
      <c r="AA1724" s="6"/>
      <c r="AB1724" s="6"/>
      <c r="AC1724" s="6"/>
      <c r="AD1724" s="6"/>
      <c r="AE1724" s="6"/>
      <c r="AF1724" s="6"/>
      <c r="AG1724" s="6"/>
      <c r="AH1724" s="6"/>
      <c r="AI1724" s="6"/>
      <c r="AJ1724" s="6"/>
      <c r="AK1724" s="6"/>
      <c r="AL1724" s="6"/>
      <c r="AM1724" s="6"/>
      <c r="AN1724" s="39" t="str">
        <f t="array" ref="AN1724">IFNA(TEXT(XLOOKUP(C:C,'Follow up.2'!B:B,'Follow up.2'!AF:AF), "mm/yyyy"), "-")</f>
        <v>-</v>
      </c>
      <c r="AO1724" s="6"/>
      <c r="AP1724" s="3"/>
      <c r="AQ1724" s="3"/>
      <c r="AR1724" s="3"/>
      <c r="AS1724" s="3"/>
      <c r="AT1724" s="3"/>
      <c r="AU1724" s="3"/>
      <c r="AV1724" s="3"/>
      <c r="AW1724" s="3"/>
      <c r="AX1724" s="3"/>
      <c r="AY1724" s="3"/>
      <c r="AZ1724" s="3"/>
      <c r="BA1724" s="3"/>
      <c r="BB1724" s="3"/>
      <c r="BC1724" s="3"/>
      <c r="BD1724" s="3"/>
      <c r="BE1724" s="3"/>
      <c r="BF1724" s="3"/>
      <c r="BG1724" s="3"/>
      <c r="BH1724" s="3"/>
      <c r="BI1724" s="3"/>
    </row>
    <row r="1725" ht="12.75" customHeight="1">
      <c r="A1725" s="294"/>
      <c r="B1725" s="294"/>
      <c r="C1725" s="3"/>
      <c r="D1725" s="3"/>
      <c r="E1725" s="3"/>
      <c r="F1725" s="3"/>
      <c r="G1725" s="3"/>
      <c r="H1725" s="193"/>
      <c r="I1725" s="163"/>
      <c r="J1725" s="3"/>
      <c r="K1725" s="5"/>
      <c r="L1725" s="6"/>
      <c r="M1725" s="6"/>
      <c r="N1725" s="232"/>
      <c r="O1725" s="285"/>
      <c r="P1725" s="6"/>
      <c r="Q1725" s="6"/>
      <c r="R1725" s="6"/>
      <c r="S1725" s="6"/>
      <c r="T1725" s="6"/>
      <c r="U1725" s="6"/>
      <c r="V1725" s="6"/>
      <c r="W1725" s="6"/>
      <c r="X1725" s="6"/>
      <c r="Y1725" s="6"/>
      <c r="Z1725" s="38" t="str">
        <f t="array" ref="Z1725">IFERROR(xlookup(C:C,'Follow up.1'!A:A,'Follow up.1'!AF:AF),"-")</f>
        <v>-</v>
      </c>
      <c r="AA1725" s="6"/>
      <c r="AB1725" s="6"/>
      <c r="AC1725" s="6"/>
      <c r="AD1725" s="6"/>
      <c r="AE1725" s="6"/>
      <c r="AF1725" s="6"/>
      <c r="AG1725" s="6"/>
      <c r="AH1725" s="6"/>
      <c r="AI1725" s="6"/>
      <c r="AJ1725" s="6"/>
      <c r="AK1725" s="6"/>
      <c r="AL1725" s="6"/>
      <c r="AM1725" s="6"/>
      <c r="AN1725" s="39" t="str">
        <f t="array" ref="AN1725">IFNA(TEXT(XLOOKUP(C:C,'Follow up.2'!B:B,'Follow up.2'!AF:AF), "mm/yyyy"), "-")</f>
        <v>-</v>
      </c>
      <c r="AO1725" s="6"/>
      <c r="AP1725" s="3"/>
      <c r="AQ1725" s="3"/>
      <c r="AR1725" s="3"/>
      <c r="AS1725" s="3"/>
      <c r="AT1725" s="3"/>
      <c r="AU1725" s="3"/>
      <c r="AV1725" s="3"/>
      <c r="AW1725" s="3"/>
      <c r="AX1725" s="3"/>
      <c r="AY1725" s="3"/>
      <c r="AZ1725" s="3"/>
      <c r="BA1725" s="3"/>
      <c r="BB1725" s="3"/>
      <c r="BC1725" s="3"/>
      <c r="BD1725" s="3"/>
      <c r="BE1725" s="3"/>
      <c r="BF1725" s="3"/>
      <c r="BG1725" s="3"/>
      <c r="BH1725" s="3"/>
      <c r="BI1725" s="3"/>
    </row>
    <row r="1726" ht="12.75" customHeight="1">
      <c r="A1726" s="294"/>
      <c r="B1726" s="294"/>
      <c r="C1726" s="3"/>
      <c r="D1726" s="3"/>
      <c r="E1726" s="3"/>
      <c r="F1726" s="3"/>
      <c r="G1726" s="3"/>
      <c r="H1726" s="193"/>
      <c r="I1726" s="163"/>
      <c r="J1726" s="3"/>
      <c r="K1726" s="5"/>
      <c r="L1726" s="6"/>
      <c r="M1726" s="6"/>
      <c r="N1726" s="232"/>
      <c r="O1726" s="285"/>
      <c r="P1726" s="6"/>
      <c r="Q1726" s="6"/>
      <c r="R1726" s="6"/>
      <c r="S1726" s="6"/>
      <c r="T1726" s="6"/>
      <c r="U1726" s="6"/>
      <c r="V1726" s="6"/>
      <c r="W1726" s="6"/>
      <c r="X1726" s="6"/>
      <c r="Y1726" s="6"/>
      <c r="Z1726" s="38" t="str">
        <f t="array" ref="Z1726">IFERROR(xlookup(C:C,'Follow up.1'!A:A,'Follow up.1'!AF:AF),"-")</f>
        <v>-</v>
      </c>
      <c r="AA1726" s="6"/>
      <c r="AB1726" s="6"/>
      <c r="AC1726" s="6"/>
      <c r="AD1726" s="6"/>
      <c r="AE1726" s="6"/>
      <c r="AF1726" s="6"/>
      <c r="AG1726" s="6"/>
      <c r="AH1726" s="6"/>
      <c r="AI1726" s="6"/>
      <c r="AJ1726" s="6"/>
      <c r="AK1726" s="6"/>
      <c r="AL1726" s="6"/>
      <c r="AM1726" s="6"/>
      <c r="AN1726" s="39" t="str">
        <f t="array" ref="AN1726">IFNA(TEXT(XLOOKUP(C:C,'Follow up.2'!B:B,'Follow up.2'!AF:AF), "mm/yyyy"), "-")</f>
        <v>-</v>
      </c>
      <c r="AO1726" s="6"/>
      <c r="AP1726" s="3"/>
      <c r="AQ1726" s="3"/>
      <c r="AR1726" s="3"/>
      <c r="AS1726" s="3"/>
      <c r="AT1726" s="3"/>
      <c r="AU1726" s="3"/>
      <c r="AV1726" s="3"/>
      <c r="AW1726" s="3"/>
      <c r="AX1726" s="3"/>
      <c r="AY1726" s="3"/>
      <c r="AZ1726" s="3"/>
      <c r="BA1726" s="3"/>
      <c r="BB1726" s="3"/>
      <c r="BC1726" s="3"/>
      <c r="BD1726" s="3"/>
      <c r="BE1726" s="3"/>
      <c r="BF1726" s="3"/>
      <c r="BG1726" s="3"/>
      <c r="BH1726" s="3"/>
      <c r="BI1726" s="3"/>
    </row>
    <row r="1727" ht="12.75" customHeight="1">
      <c r="A1727" s="294"/>
      <c r="B1727" s="294"/>
      <c r="C1727" s="3"/>
      <c r="D1727" s="3"/>
      <c r="E1727" s="3"/>
      <c r="F1727" s="3"/>
      <c r="G1727" s="3"/>
      <c r="H1727" s="193"/>
      <c r="I1727" s="163"/>
      <c r="J1727" s="3"/>
      <c r="K1727" s="5"/>
      <c r="L1727" s="6"/>
      <c r="M1727" s="6"/>
      <c r="N1727" s="232"/>
      <c r="O1727" s="285"/>
      <c r="P1727" s="6"/>
      <c r="Q1727" s="6"/>
      <c r="R1727" s="6"/>
      <c r="S1727" s="6"/>
      <c r="T1727" s="6"/>
      <c r="U1727" s="6"/>
      <c r="V1727" s="6"/>
      <c r="W1727" s="6"/>
      <c r="X1727" s="6"/>
      <c r="Y1727" s="6"/>
      <c r="Z1727" s="38" t="str">
        <f t="array" ref="Z1727">IFERROR(xlookup(C:C,'Follow up.1'!A:A,'Follow up.1'!AF:AF),"-")</f>
        <v>-</v>
      </c>
      <c r="AA1727" s="6"/>
      <c r="AB1727" s="6"/>
      <c r="AC1727" s="6"/>
      <c r="AD1727" s="6"/>
      <c r="AE1727" s="6"/>
      <c r="AF1727" s="6"/>
      <c r="AG1727" s="6"/>
      <c r="AH1727" s="6"/>
      <c r="AI1727" s="6"/>
      <c r="AJ1727" s="6"/>
      <c r="AK1727" s="6"/>
      <c r="AL1727" s="6"/>
      <c r="AM1727" s="6"/>
      <c r="AN1727" s="39" t="str">
        <f t="array" ref="AN1727">IFNA(TEXT(XLOOKUP(C:C,'Follow up.2'!B:B,'Follow up.2'!AF:AF), "mm/yyyy"), "-")</f>
        <v>-</v>
      </c>
      <c r="AO1727" s="6"/>
      <c r="AP1727" s="3"/>
      <c r="AQ1727" s="3"/>
      <c r="AR1727" s="3"/>
      <c r="AS1727" s="3"/>
      <c r="AT1727" s="3"/>
      <c r="AU1727" s="3"/>
      <c r="AV1727" s="3"/>
      <c r="AW1727" s="3"/>
      <c r="AX1727" s="3"/>
      <c r="AY1727" s="3"/>
      <c r="AZ1727" s="3"/>
      <c r="BA1727" s="3"/>
      <c r="BB1727" s="3"/>
      <c r="BC1727" s="3"/>
      <c r="BD1727" s="3"/>
      <c r="BE1727" s="3"/>
      <c r="BF1727" s="3"/>
      <c r="BG1727" s="3"/>
      <c r="BH1727" s="3"/>
      <c r="BI1727" s="3"/>
    </row>
    <row r="1728" ht="12.75" customHeight="1">
      <c r="A1728" s="294"/>
      <c r="B1728" s="294"/>
      <c r="C1728" s="3"/>
      <c r="D1728" s="3"/>
      <c r="E1728" s="3"/>
      <c r="F1728" s="3"/>
      <c r="G1728" s="3"/>
      <c r="H1728" s="193"/>
      <c r="I1728" s="163"/>
      <c r="J1728" s="3"/>
      <c r="K1728" s="5"/>
      <c r="L1728" s="6"/>
      <c r="M1728" s="6"/>
      <c r="N1728" s="232"/>
      <c r="O1728" s="285"/>
      <c r="P1728" s="6"/>
      <c r="Q1728" s="6"/>
      <c r="R1728" s="6"/>
      <c r="S1728" s="6"/>
      <c r="T1728" s="6"/>
      <c r="U1728" s="6"/>
      <c r="V1728" s="6"/>
      <c r="W1728" s="6"/>
      <c r="X1728" s="6"/>
      <c r="Y1728" s="6"/>
      <c r="Z1728" s="38" t="str">
        <f t="array" ref="Z1728">IFERROR(xlookup(C:C,'Follow up.1'!A:A,'Follow up.1'!AF:AF),"-")</f>
        <v>-</v>
      </c>
      <c r="AA1728" s="6"/>
      <c r="AB1728" s="6"/>
      <c r="AC1728" s="6"/>
      <c r="AD1728" s="6"/>
      <c r="AE1728" s="6"/>
      <c r="AF1728" s="6"/>
      <c r="AG1728" s="6"/>
      <c r="AH1728" s="6"/>
      <c r="AI1728" s="6"/>
      <c r="AJ1728" s="6"/>
      <c r="AK1728" s="6"/>
      <c r="AL1728" s="6"/>
      <c r="AM1728" s="6"/>
      <c r="AN1728" s="39" t="str">
        <f t="array" ref="AN1728">IFNA(TEXT(XLOOKUP(C:C,'Follow up.2'!B:B,'Follow up.2'!AF:AF), "mm/yyyy"), "-")</f>
        <v>-</v>
      </c>
      <c r="AO1728" s="6"/>
      <c r="AP1728" s="3"/>
      <c r="AQ1728" s="3"/>
      <c r="AR1728" s="3"/>
      <c r="AS1728" s="3"/>
      <c r="AT1728" s="3"/>
      <c r="AU1728" s="3"/>
      <c r="AV1728" s="3"/>
      <c r="AW1728" s="3"/>
      <c r="AX1728" s="3"/>
      <c r="AY1728" s="3"/>
      <c r="AZ1728" s="3"/>
      <c r="BA1728" s="3"/>
      <c r="BB1728" s="3"/>
      <c r="BC1728" s="3"/>
      <c r="BD1728" s="3"/>
      <c r="BE1728" s="3"/>
      <c r="BF1728" s="3"/>
      <c r="BG1728" s="3"/>
      <c r="BH1728" s="3"/>
      <c r="BI1728" s="3"/>
    </row>
    <row r="1729" ht="12.75" customHeight="1">
      <c r="A1729" s="294"/>
      <c r="B1729" s="294"/>
      <c r="C1729" s="3"/>
      <c r="D1729" s="3"/>
      <c r="E1729" s="3"/>
      <c r="F1729" s="3"/>
      <c r="G1729" s="3"/>
      <c r="H1729" s="193"/>
      <c r="I1729" s="163"/>
      <c r="J1729" s="3"/>
      <c r="K1729" s="5"/>
      <c r="L1729" s="6"/>
      <c r="M1729" s="6"/>
      <c r="N1729" s="232"/>
      <c r="O1729" s="285"/>
      <c r="P1729" s="6"/>
      <c r="Q1729" s="6"/>
      <c r="R1729" s="6"/>
      <c r="S1729" s="6"/>
      <c r="T1729" s="6"/>
      <c r="U1729" s="6"/>
      <c r="V1729" s="6"/>
      <c r="W1729" s="6"/>
      <c r="X1729" s="6"/>
      <c r="Y1729" s="6"/>
      <c r="Z1729" s="38" t="str">
        <f t="array" ref="Z1729">IFERROR(xlookup(C:C,'Follow up.1'!A:A,'Follow up.1'!AF:AF),"-")</f>
        <v>-</v>
      </c>
      <c r="AA1729" s="6"/>
      <c r="AB1729" s="6"/>
      <c r="AC1729" s="6"/>
      <c r="AD1729" s="6"/>
      <c r="AE1729" s="6"/>
      <c r="AF1729" s="6"/>
      <c r="AG1729" s="6"/>
      <c r="AH1729" s="6"/>
      <c r="AI1729" s="6"/>
      <c r="AJ1729" s="6"/>
      <c r="AK1729" s="6"/>
      <c r="AL1729" s="6"/>
      <c r="AM1729" s="6"/>
      <c r="AN1729" s="39" t="str">
        <f t="array" ref="AN1729">IFNA(TEXT(XLOOKUP(C:C,'Follow up.2'!B:B,'Follow up.2'!AF:AF), "mm/yyyy"), "-")</f>
        <v>-</v>
      </c>
      <c r="AO1729" s="6"/>
      <c r="AP1729" s="3"/>
      <c r="AQ1729" s="3"/>
      <c r="AR1729" s="3"/>
      <c r="AS1729" s="3"/>
      <c r="AT1729" s="3"/>
      <c r="AU1729" s="3"/>
      <c r="AV1729" s="3"/>
      <c r="AW1729" s="3"/>
      <c r="AX1729" s="3"/>
      <c r="AY1729" s="3"/>
      <c r="AZ1729" s="3"/>
      <c r="BA1729" s="3"/>
      <c r="BB1729" s="3"/>
      <c r="BC1729" s="3"/>
      <c r="BD1729" s="3"/>
      <c r="BE1729" s="3"/>
      <c r="BF1729" s="3"/>
      <c r="BG1729" s="3"/>
      <c r="BH1729" s="3"/>
      <c r="BI1729" s="3"/>
    </row>
    <row r="1730" ht="12.75" customHeight="1">
      <c r="A1730" s="294"/>
      <c r="B1730" s="294"/>
      <c r="C1730" s="3"/>
      <c r="D1730" s="3"/>
      <c r="E1730" s="3"/>
      <c r="F1730" s="3"/>
      <c r="G1730" s="3"/>
      <c r="H1730" s="193"/>
      <c r="I1730" s="163"/>
      <c r="J1730" s="3"/>
      <c r="K1730" s="5"/>
      <c r="L1730" s="6"/>
      <c r="M1730" s="6"/>
      <c r="N1730" s="232"/>
      <c r="O1730" s="285"/>
      <c r="P1730" s="6"/>
      <c r="Q1730" s="6"/>
      <c r="R1730" s="6"/>
      <c r="S1730" s="6"/>
      <c r="T1730" s="6"/>
      <c r="U1730" s="6"/>
      <c r="V1730" s="6"/>
      <c r="W1730" s="6"/>
      <c r="X1730" s="6"/>
      <c r="Y1730" s="6"/>
      <c r="Z1730" s="38" t="str">
        <f t="array" ref="Z1730">IFERROR(xlookup(C:C,'Follow up.1'!A:A,'Follow up.1'!AF:AF),"-")</f>
        <v>-</v>
      </c>
      <c r="AA1730" s="6"/>
      <c r="AB1730" s="6"/>
      <c r="AC1730" s="6"/>
      <c r="AD1730" s="6"/>
      <c r="AE1730" s="6"/>
      <c r="AF1730" s="6"/>
      <c r="AG1730" s="6"/>
      <c r="AH1730" s="6"/>
      <c r="AI1730" s="6"/>
      <c r="AJ1730" s="6"/>
      <c r="AK1730" s="6"/>
      <c r="AL1730" s="6"/>
      <c r="AM1730" s="6"/>
      <c r="AN1730" s="39" t="str">
        <f t="array" ref="AN1730">IFNA(TEXT(XLOOKUP(C:C,'Follow up.2'!B:B,'Follow up.2'!AF:AF), "mm/yyyy"), "-")</f>
        <v>-</v>
      </c>
      <c r="AO1730" s="6"/>
      <c r="AP1730" s="3"/>
      <c r="AQ1730" s="3"/>
      <c r="AR1730" s="3"/>
      <c r="AS1730" s="3"/>
      <c r="AT1730" s="3"/>
      <c r="AU1730" s="3"/>
      <c r="AV1730" s="3"/>
      <c r="AW1730" s="3"/>
      <c r="AX1730" s="3"/>
      <c r="AY1730" s="3"/>
      <c r="AZ1730" s="3"/>
      <c r="BA1730" s="3"/>
      <c r="BB1730" s="3"/>
      <c r="BC1730" s="3"/>
      <c r="BD1730" s="3"/>
      <c r="BE1730" s="3"/>
      <c r="BF1730" s="3"/>
      <c r="BG1730" s="3"/>
      <c r="BH1730" s="3"/>
      <c r="BI1730" s="3"/>
    </row>
    <row r="1731" ht="12.75" customHeight="1">
      <c r="A1731" s="294"/>
      <c r="B1731" s="294"/>
      <c r="C1731" s="3"/>
      <c r="D1731" s="3"/>
      <c r="E1731" s="3"/>
      <c r="F1731" s="3"/>
      <c r="G1731" s="3"/>
      <c r="H1731" s="193"/>
      <c r="I1731" s="163"/>
      <c r="J1731" s="3"/>
      <c r="K1731" s="5"/>
      <c r="L1731" s="6"/>
      <c r="M1731" s="6"/>
      <c r="N1731" s="232"/>
      <c r="O1731" s="285"/>
      <c r="P1731" s="6"/>
      <c r="Q1731" s="6"/>
      <c r="R1731" s="6"/>
      <c r="S1731" s="6"/>
      <c r="T1731" s="6"/>
      <c r="U1731" s="6"/>
      <c r="V1731" s="6"/>
      <c r="W1731" s="6"/>
      <c r="X1731" s="6"/>
      <c r="Y1731" s="6"/>
      <c r="Z1731" s="38" t="str">
        <f t="array" ref="Z1731">IFERROR(xlookup(C:C,'Follow up.1'!A:A,'Follow up.1'!AF:AF),"-")</f>
        <v>-</v>
      </c>
      <c r="AA1731" s="6"/>
      <c r="AB1731" s="6"/>
      <c r="AC1731" s="6"/>
      <c r="AD1731" s="6"/>
      <c r="AE1731" s="6"/>
      <c r="AF1731" s="6"/>
      <c r="AG1731" s="6"/>
      <c r="AH1731" s="6"/>
      <c r="AI1731" s="6"/>
      <c r="AJ1731" s="6"/>
      <c r="AK1731" s="6"/>
      <c r="AL1731" s="6"/>
      <c r="AM1731" s="6"/>
      <c r="AN1731" s="39" t="str">
        <f t="array" ref="AN1731">IFNA(TEXT(XLOOKUP(C:C,'Follow up.2'!B:B,'Follow up.2'!AF:AF), "mm/yyyy"), "-")</f>
        <v>-</v>
      </c>
      <c r="AO1731" s="6"/>
      <c r="AP1731" s="3"/>
      <c r="AQ1731" s="3"/>
      <c r="AR1731" s="3"/>
      <c r="AS1731" s="3"/>
      <c r="AT1731" s="3"/>
      <c r="AU1731" s="3"/>
      <c r="AV1731" s="3"/>
      <c r="AW1731" s="3"/>
      <c r="AX1731" s="3"/>
      <c r="AY1731" s="3"/>
      <c r="AZ1731" s="3"/>
      <c r="BA1731" s="3"/>
      <c r="BB1731" s="3"/>
      <c r="BC1731" s="3"/>
      <c r="BD1731" s="3"/>
      <c r="BE1731" s="3"/>
      <c r="BF1731" s="3"/>
      <c r="BG1731" s="3"/>
      <c r="BH1731" s="3"/>
      <c r="BI1731" s="3"/>
    </row>
    <row r="1732" ht="12.75" customHeight="1">
      <c r="A1732" s="294"/>
      <c r="B1732" s="294"/>
      <c r="C1732" s="3"/>
      <c r="D1732" s="3"/>
      <c r="E1732" s="3"/>
      <c r="F1732" s="3"/>
      <c r="G1732" s="3"/>
      <c r="H1732" s="193"/>
      <c r="I1732" s="163"/>
      <c r="J1732" s="3"/>
      <c r="K1732" s="5"/>
      <c r="L1732" s="6"/>
      <c r="M1732" s="6"/>
      <c r="N1732" s="232"/>
      <c r="O1732" s="285"/>
      <c r="P1732" s="6"/>
      <c r="Q1732" s="6"/>
      <c r="R1732" s="6"/>
      <c r="S1732" s="6"/>
      <c r="T1732" s="6"/>
      <c r="U1732" s="6"/>
      <c r="V1732" s="6"/>
      <c r="W1732" s="6"/>
      <c r="X1732" s="6"/>
      <c r="Y1732" s="6"/>
      <c r="Z1732" s="38" t="str">
        <f t="array" ref="Z1732">IFERROR(xlookup(C:C,'Follow up.1'!A:A,'Follow up.1'!AF:AF),"-")</f>
        <v>-</v>
      </c>
      <c r="AA1732" s="6"/>
      <c r="AB1732" s="6"/>
      <c r="AC1732" s="6"/>
      <c r="AD1732" s="6"/>
      <c r="AE1732" s="6"/>
      <c r="AF1732" s="6"/>
      <c r="AG1732" s="6"/>
      <c r="AH1732" s="6"/>
      <c r="AI1732" s="6"/>
      <c r="AJ1732" s="6"/>
      <c r="AK1732" s="6"/>
      <c r="AL1732" s="6"/>
      <c r="AM1732" s="6"/>
      <c r="AN1732" s="39" t="str">
        <f t="array" ref="AN1732">IFNA(TEXT(XLOOKUP(C:C,'Follow up.2'!B:B,'Follow up.2'!AF:AF), "mm/yyyy"), "-")</f>
        <v>-</v>
      </c>
      <c r="AO1732" s="6"/>
      <c r="AP1732" s="3"/>
      <c r="AQ1732" s="3"/>
      <c r="AR1732" s="3"/>
      <c r="AS1732" s="3"/>
      <c r="AT1732" s="3"/>
      <c r="AU1732" s="3"/>
      <c r="AV1732" s="3"/>
      <c r="AW1732" s="3"/>
      <c r="AX1732" s="3"/>
      <c r="AY1732" s="3"/>
      <c r="AZ1732" s="3"/>
      <c r="BA1732" s="3"/>
      <c r="BB1732" s="3"/>
      <c r="BC1732" s="3"/>
      <c r="BD1732" s="3"/>
      <c r="BE1732" s="3"/>
      <c r="BF1732" s="3"/>
      <c r="BG1732" s="3"/>
      <c r="BH1732" s="3"/>
      <c r="BI1732" s="3"/>
    </row>
    <row r="1733" ht="12.75" customHeight="1">
      <c r="A1733" s="294"/>
      <c r="B1733" s="294"/>
      <c r="C1733" s="3"/>
      <c r="D1733" s="3"/>
      <c r="E1733" s="3"/>
      <c r="F1733" s="3"/>
      <c r="G1733" s="3"/>
      <c r="H1733" s="193"/>
      <c r="I1733" s="163"/>
      <c r="J1733" s="3"/>
      <c r="K1733" s="5"/>
      <c r="L1733" s="6"/>
      <c r="M1733" s="6"/>
      <c r="N1733" s="232"/>
      <c r="O1733" s="285"/>
      <c r="P1733" s="6"/>
      <c r="Q1733" s="6"/>
      <c r="R1733" s="6"/>
      <c r="S1733" s="6"/>
      <c r="T1733" s="6"/>
      <c r="U1733" s="6"/>
      <c r="V1733" s="6"/>
      <c r="W1733" s="6"/>
      <c r="X1733" s="6"/>
      <c r="Y1733" s="6"/>
      <c r="Z1733" s="38" t="str">
        <f t="array" ref="Z1733">IFERROR(xlookup(C:C,'Follow up.1'!A:A,'Follow up.1'!AF:AF),"-")</f>
        <v>-</v>
      </c>
      <c r="AA1733" s="6"/>
      <c r="AB1733" s="6"/>
      <c r="AC1733" s="6"/>
      <c r="AD1733" s="6"/>
      <c r="AE1733" s="6"/>
      <c r="AF1733" s="6"/>
      <c r="AG1733" s="6"/>
      <c r="AH1733" s="6"/>
      <c r="AI1733" s="6"/>
      <c r="AJ1733" s="6"/>
      <c r="AK1733" s="6"/>
      <c r="AL1733" s="6"/>
      <c r="AM1733" s="6"/>
      <c r="AN1733" s="39" t="str">
        <f t="array" ref="AN1733">IFNA(TEXT(XLOOKUP(C:C,'Follow up.2'!B:B,'Follow up.2'!AF:AF), "mm/yyyy"), "-")</f>
        <v>-</v>
      </c>
      <c r="AO1733" s="6"/>
      <c r="AP1733" s="3"/>
      <c r="AQ1733" s="3"/>
      <c r="AR1733" s="3"/>
      <c r="AS1733" s="3"/>
      <c r="AT1733" s="3"/>
      <c r="AU1733" s="3"/>
      <c r="AV1733" s="3"/>
      <c r="AW1733" s="3"/>
      <c r="AX1733" s="3"/>
      <c r="AY1733" s="3"/>
      <c r="AZ1733" s="3"/>
      <c r="BA1733" s="3"/>
      <c r="BB1733" s="3"/>
      <c r="BC1733" s="3"/>
      <c r="BD1733" s="3"/>
      <c r="BE1733" s="3"/>
      <c r="BF1733" s="3"/>
      <c r="BG1733" s="3"/>
      <c r="BH1733" s="3"/>
      <c r="BI1733" s="3"/>
    </row>
    <row r="1734" ht="12.75" customHeight="1">
      <c r="A1734" s="294"/>
      <c r="B1734" s="294"/>
      <c r="C1734" s="3"/>
      <c r="D1734" s="3"/>
      <c r="E1734" s="3"/>
      <c r="F1734" s="3"/>
      <c r="G1734" s="3"/>
      <c r="H1734" s="193"/>
      <c r="I1734" s="163"/>
      <c r="J1734" s="3"/>
      <c r="K1734" s="5"/>
      <c r="L1734" s="6"/>
      <c r="M1734" s="6"/>
      <c r="N1734" s="232"/>
      <c r="O1734" s="285"/>
      <c r="P1734" s="6"/>
      <c r="Q1734" s="6"/>
      <c r="R1734" s="6"/>
      <c r="S1734" s="6"/>
      <c r="T1734" s="6"/>
      <c r="U1734" s="6"/>
      <c r="V1734" s="6"/>
      <c r="W1734" s="6"/>
      <c r="X1734" s="6"/>
      <c r="Y1734" s="6"/>
      <c r="Z1734" s="38" t="str">
        <f t="array" ref="Z1734">IFERROR(xlookup(C:C,'Follow up.1'!A:A,'Follow up.1'!AF:AF),"-")</f>
        <v>-</v>
      </c>
      <c r="AA1734" s="6"/>
      <c r="AB1734" s="6"/>
      <c r="AC1734" s="6"/>
      <c r="AD1734" s="6"/>
      <c r="AE1734" s="6"/>
      <c r="AF1734" s="6"/>
      <c r="AG1734" s="6"/>
      <c r="AH1734" s="6"/>
      <c r="AI1734" s="6"/>
      <c r="AJ1734" s="6"/>
      <c r="AK1734" s="6"/>
      <c r="AL1734" s="6"/>
      <c r="AM1734" s="6"/>
      <c r="AN1734" s="39" t="str">
        <f t="array" ref="AN1734">IFNA(TEXT(XLOOKUP(C:C,'Follow up.2'!B:B,'Follow up.2'!AF:AF), "mm/yyyy"), "-")</f>
        <v>-</v>
      </c>
      <c r="AO1734" s="6"/>
      <c r="AP1734" s="3"/>
      <c r="AQ1734" s="3"/>
      <c r="AR1734" s="3"/>
      <c r="AS1734" s="3"/>
      <c r="AT1734" s="3"/>
      <c r="AU1734" s="3"/>
      <c r="AV1734" s="3"/>
      <c r="AW1734" s="3"/>
      <c r="AX1734" s="3"/>
      <c r="AY1734" s="3"/>
      <c r="AZ1734" s="3"/>
      <c r="BA1734" s="3"/>
      <c r="BB1734" s="3"/>
      <c r="BC1734" s="3"/>
      <c r="BD1734" s="3"/>
      <c r="BE1734" s="3"/>
      <c r="BF1734" s="3"/>
      <c r="BG1734" s="3"/>
      <c r="BH1734" s="3"/>
      <c r="BI1734" s="3"/>
    </row>
    <row r="1735" ht="12.75" customHeight="1">
      <c r="A1735" s="294"/>
      <c r="B1735" s="294"/>
      <c r="C1735" s="3"/>
      <c r="D1735" s="3"/>
      <c r="E1735" s="3"/>
      <c r="F1735" s="3"/>
      <c r="G1735" s="3"/>
      <c r="H1735" s="193"/>
      <c r="I1735" s="163"/>
      <c r="J1735" s="3"/>
      <c r="K1735" s="5"/>
      <c r="L1735" s="6"/>
      <c r="M1735" s="6"/>
      <c r="N1735" s="232"/>
      <c r="O1735" s="285"/>
      <c r="P1735" s="6"/>
      <c r="Q1735" s="6"/>
      <c r="R1735" s="6"/>
      <c r="S1735" s="6"/>
      <c r="T1735" s="6"/>
      <c r="U1735" s="6"/>
      <c r="V1735" s="6"/>
      <c r="W1735" s="6"/>
      <c r="X1735" s="6"/>
      <c r="Y1735" s="6"/>
      <c r="Z1735" s="38" t="str">
        <f t="array" ref="Z1735">IFERROR(xlookup(C:C,'Follow up.1'!A:A,'Follow up.1'!AF:AF),"-")</f>
        <v>-</v>
      </c>
      <c r="AA1735" s="6"/>
      <c r="AB1735" s="6"/>
      <c r="AC1735" s="6"/>
      <c r="AD1735" s="6"/>
      <c r="AE1735" s="6"/>
      <c r="AF1735" s="6"/>
      <c r="AG1735" s="6"/>
      <c r="AH1735" s="6"/>
      <c r="AI1735" s="6"/>
      <c r="AJ1735" s="6"/>
      <c r="AK1735" s="6"/>
      <c r="AL1735" s="6"/>
      <c r="AM1735" s="6"/>
      <c r="AN1735" s="39" t="str">
        <f t="array" ref="AN1735">IFNA(TEXT(XLOOKUP(C:C,'Follow up.2'!B:B,'Follow up.2'!AF:AF), "mm/yyyy"), "-")</f>
        <v>-</v>
      </c>
      <c r="AO1735" s="6"/>
      <c r="AP1735" s="3"/>
      <c r="AQ1735" s="3"/>
      <c r="AR1735" s="3"/>
      <c r="AS1735" s="3"/>
      <c r="AT1735" s="3"/>
      <c r="AU1735" s="3"/>
      <c r="AV1735" s="3"/>
      <c r="AW1735" s="3"/>
      <c r="AX1735" s="3"/>
      <c r="AY1735" s="3"/>
      <c r="AZ1735" s="3"/>
      <c r="BA1735" s="3"/>
      <c r="BB1735" s="3"/>
      <c r="BC1735" s="3"/>
      <c r="BD1735" s="3"/>
      <c r="BE1735" s="3"/>
      <c r="BF1735" s="3"/>
      <c r="BG1735" s="3"/>
      <c r="BH1735" s="3"/>
      <c r="BI1735" s="3"/>
    </row>
    <row r="1736" ht="12.75" customHeight="1">
      <c r="A1736" s="294"/>
      <c r="B1736" s="294"/>
      <c r="C1736" s="3"/>
      <c r="D1736" s="3"/>
      <c r="E1736" s="3"/>
      <c r="F1736" s="3"/>
      <c r="G1736" s="3"/>
      <c r="H1736" s="193"/>
      <c r="I1736" s="163"/>
      <c r="J1736" s="3"/>
      <c r="K1736" s="5"/>
      <c r="L1736" s="6"/>
      <c r="M1736" s="6"/>
      <c r="N1736" s="232"/>
      <c r="O1736" s="285"/>
      <c r="P1736" s="6"/>
      <c r="Q1736" s="6"/>
      <c r="R1736" s="6"/>
      <c r="S1736" s="6"/>
      <c r="T1736" s="6"/>
      <c r="U1736" s="6"/>
      <c r="V1736" s="6"/>
      <c r="W1736" s="6"/>
      <c r="X1736" s="6"/>
      <c r="Y1736" s="6"/>
      <c r="Z1736" s="38" t="str">
        <f t="array" ref="Z1736">IFERROR(xlookup(C:C,'Follow up.1'!A:A,'Follow up.1'!AF:AF),"-")</f>
        <v>-</v>
      </c>
      <c r="AA1736" s="6"/>
      <c r="AB1736" s="6"/>
      <c r="AC1736" s="6"/>
      <c r="AD1736" s="6"/>
      <c r="AE1736" s="6"/>
      <c r="AF1736" s="6"/>
      <c r="AG1736" s="6"/>
      <c r="AH1736" s="6"/>
      <c r="AI1736" s="6"/>
      <c r="AJ1736" s="6"/>
      <c r="AK1736" s="6"/>
      <c r="AL1736" s="6"/>
      <c r="AM1736" s="6"/>
      <c r="AN1736" s="39" t="str">
        <f t="array" ref="AN1736">IFNA(TEXT(XLOOKUP(C:C,'Follow up.2'!B:B,'Follow up.2'!AF:AF), "mm/yyyy"), "-")</f>
        <v>-</v>
      </c>
      <c r="AO1736" s="6"/>
      <c r="AP1736" s="3"/>
      <c r="AQ1736" s="3"/>
      <c r="AR1736" s="3"/>
      <c r="AS1736" s="3"/>
      <c r="AT1736" s="3"/>
      <c r="AU1736" s="3"/>
      <c r="AV1736" s="3"/>
      <c r="AW1736" s="3"/>
      <c r="AX1736" s="3"/>
      <c r="AY1736" s="3"/>
      <c r="AZ1736" s="3"/>
      <c r="BA1736" s="3"/>
      <c r="BB1736" s="3"/>
      <c r="BC1736" s="3"/>
      <c r="BD1736" s="3"/>
      <c r="BE1736" s="3"/>
      <c r="BF1736" s="3"/>
      <c r="BG1736" s="3"/>
      <c r="BH1736" s="3"/>
      <c r="BI1736" s="3"/>
    </row>
    <row r="1737" ht="12.75" customHeight="1">
      <c r="A1737" s="294"/>
      <c r="B1737" s="294"/>
      <c r="C1737" s="3"/>
      <c r="D1737" s="3"/>
      <c r="E1737" s="3"/>
      <c r="F1737" s="3"/>
      <c r="G1737" s="3"/>
      <c r="H1737" s="193"/>
      <c r="I1737" s="163"/>
      <c r="J1737" s="3"/>
      <c r="K1737" s="5"/>
      <c r="L1737" s="6"/>
      <c r="M1737" s="6"/>
      <c r="N1737" s="232"/>
      <c r="O1737" s="285"/>
      <c r="P1737" s="6"/>
      <c r="Q1737" s="6"/>
      <c r="R1737" s="6"/>
      <c r="S1737" s="6"/>
      <c r="T1737" s="6"/>
      <c r="U1737" s="6"/>
      <c r="V1737" s="6"/>
      <c r="W1737" s="6"/>
      <c r="X1737" s="6"/>
      <c r="Y1737" s="6"/>
      <c r="Z1737" s="38" t="str">
        <f t="array" ref="Z1737">IFERROR(xlookup(C:C,'Follow up.1'!A:A,'Follow up.1'!AF:AF),"-")</f>
        <v>-</v>
      </c>
      <c r="AA1737" s="6"/>
      <c r="AB1737" s="6"/>
      <c r="AC1737" s="6"/>
      <c r="AD1737" s="6"/>
      <c r="AE1737" s="6"/>
      <c r="AF1737" s="6"/>
      <c r="AG1737" s="6"/>
      <c r="AH1737" s="6"/>
      <c r="AI1737" s="6"/>
      <c r="AJ1737" s="6"/>
      <c r="AK1737" s="6"/>
      <c r="AL1737" s="6"/>
      <c r="AM1737" s="6"/>
      <c r="AN1737" s="39" t="str">
        <f t="array" ref="AN1737">IFNA(TEXT(XLOOKUP(C:C,'Follow up.2'!B:B,'Follow up.2'!AF:AF), "mm/yyyy"), "-")</f>
        <v>-</v>
      </c>
      <c r="AO1737" s="6"/>
      <c r="AP1737" s="3"/>
      <c r="AQ1737" s="3"/>
      <c r="AR1737" s="3"/>
      <c r="AS1737" s="3"/>
      <c r="AT1737" s="3"/>
      <c r="AU1737" s="3"/>
      <c r="AV1737" s="3"/>
      <c r="AW1737" s="3"/>
      <c r="AX1737" s="3"/>
      <c r="AY1737" s="3"/>
      <c r="AZ1737" s="3"/>
      <c r="BA1737" s="3"/>
      <c r="BB1737" s="3"/>
      <c r="BC1737" s="3"/>
      <c r="BD1737" s="3"/>
      <c r="BE1737" s="3"/>
      <c r="BF1737" s="3"/>
      <c r="BG1737" s="3"/>
      <c r="BH1737" s="3"/>
      <c r="BI1737" s="3"/>
    </row>
    <row r="1738" ht="12.75" customHeight="1">
      <c r="A1738" s="294"/>
      <c r="B1738" s="294"/>
      <c r="C1738" s="3"/>
      <c r="D1738" s="3"/>
      <c r="E1738" s="3"/>
      <c r="F1738" s="3"/>
      <c r="G1738" s="3"/>
      <c r="H1738" s="193"/>
      <c r="I1738" s="163"/>
      <c r="J1738" s="3"/>
      <c r="K1738" s="5"/>
      <c r="L1738" s="6"/>
      <c r="M1738" s="6"/>
      <c r="N1738" s="232"/>
      <c r="O1738" s="285"/>
      <c r="P1738" s="6"/>
      <c r="Q1738" s="6"/>
      <c r="R1738" s="6"/>
      <c r="S1738" s="6"/>
      <c r="T1738" s="6"/>
      <c r="U1738" s="6"/>
      <c r="V1738" s="6"/>
      <c r="W1738" s="6"/>
      <c r="X1738" s="6"/>
      <c r="Y1738" s="6"/>
      <c r="Z1738" s="38" t="str">
        <f t="array" ref="Z1738">IFERROR(xlookup(C:C,'Follow up.1'!A:A,'Follow up.1'!AF:AF),"-")</f>
        <v>-</v>
      </c>
      <c r="AA1738" s="6"/>
      <c r="AB1738" s="6"/>
      <c r="AC1738" s="6"/>
      <c r="AD1738" s="6"/>
      <c r="AE1738" s="6"/>
      <c r="AF1738" s="6"/>
      <c r="AG1738" s="6"/>
      <c r="AH1738" s="6"/>
      <c r="AI1738" s="6"/>
      <c r="AJ1738" s="6"/>
      <c r="AK1738" s="6"/>
      <c r="AL1738" s="6"/>
      <c r="AM1738" s="6"/>
      <c r="AN1738" s="39" t="str">
        <f t="array" ref="AN1738">IFNA(TEXT(XLOOKUP(C:C,'Follow up.2'!B:B,'Follow up.2'!AF:AF), "mm/yyyy"), "-")</f>
        <v>-</v>
      </c>
      <c r="AO1738" s="6"/>
      <c r="AP1738" s="3"/>
      <c r="AQ1738" s="3"/>
      <c r="AR1738" s="3"/>
      <c r="AS1738" s="3"/>
      <c r="AT1738" s="3"/>
      <c r="AU1738" s="3"/>
      <c r="AV1738" s="3"/>
      <c r="AW1738" s="3"/>
      <c r="AX1738" s="3"/>
      <c r="AY1738" s="3"/>
      <c r="AZ1738" s="3"/>
      <c r="BA1738" s="3"/>
      <c r="BB1738" s="3"/>
      <c r="BC1738" s="3"/>
      <c r="BD1738" s="3"/>
      <c r="BE1738" s="3"/>
      <c r="BF1738" s="3"/>
      <c r="BG1738" s="3"/>
      <c r="BH1738" s="3"/>
      <c r="BI1738" s="3"/>
    </row>
    <row r="1739" ht="12.75" customHeight="1">
      <c r="A1739" s="294"/>
      <c r="B1739" s="294"/>
      <c r="C1739" s="3"/>
      <c r="D1739" s="3"/>
      <c r="E1739" s="3"/>
      <c r="F1739" s="3"/>
      <c r="G1739" s="3"/>
      <c r="H1739" s="193"/>
      <c r="I1739" s="163"/>
      <c r="J1739" s="3"/>
      <c r="K1739" s="5"/>
      <c r="L1739" s="6"/>
      <c r="M1739" s="6"/>
      <c r="N1739" s="232"/>
      <c r="O1739" s="285"/>
      <c r="P1739" s="6"/>
      <c r="Q1739" s="6"/>
      <c r="R1739" s="6"/>
      <c r="S1739" s="6"/>
      <c r="T1739" s="6"/>
      <c r="U1739" s="6"/>
      <c r="V1739" s="6"/>
      <c r="W1739" s="6"/>
      <c r="X1739" s="6"/>
      <c r="Y1739" s="6"/>
      <c r="Z1739" s="38" t="str">
        <f t="array" ref="Z1739">IFERROR(xlookup(C:C,'Follow up.1'!A:A,'Follow up.1'!AF:AF),"-")</f>
        <v>-</v>
      </c>
      <c r="AA1739" s="6"/>
      <c r="AB1739" s="6"/>
      <c r="AC1739" s="6"/>
      <c r="AD1739" s="6"/>
      <c r="AE1739" s="6"/>
      <c r="AF1739" s="6"/>
      <c r="AG1739" s="6"/>
      <c r="AH1739" s="6"/>
      <c r="AI1739" s="6"/>
      <c r="AJ1739" s="6"/>
      <c r="AK1739" s="6"/>
      <c r="AL1739" s="6"/>
      <c r="AM1739" s="6"/>
      <c r="AN1739" s="39" t="str">
        <f t="array" ref="AN1739">IFNA(TEXT(XLOOKUP(C:C,'Follow up.2'!B:B,'Follow up.2'!AF:AF), "mm/yyyy"), "-")</f>
        <v>-</v>
      </c>
      <c r="AO1739" s="6"/>
      <c r="AP1739" s="3"/>
      <c r="AQ1739" s="3"/>
      <c r="AR1739" s="3"/>
      <c r="AS1739" s="3"/>
      <c r="AT1739" s="3"/>
      <c r="AU1739" s="3"/>
      <c r="AV1739" s="3"/>
      <c r="AW1739" s="3"/>
      <c r="AX1739" s="3"/>
      <c r="AY1739" s="3"/>
      <c r="AZ1739" s="3"/>
      <c r="BA1739" s="3"/>
      <c r="BB1739" s="3"/>
      <c r="BC1739" s="3"/>
      <c r="BD1739" s="3"/>
      <c r="BE1739" s="3"/>
      <c r="BF1739" s="3"/>
      <c r="BG1739" s="3"/>
      <c r="BH1739" s="3"/>
      <c r="BI1739" s="3"/>
    </row>
    <row r="1740" ht="12.75" customHeight="1">
      <c r="A1740" s="294"/>
      <c r="B1740" s="294"/>
      <c r="C1740" s="3"/>
      <c r="D1740" s="3"/>
      <c r="E1740" s="3"/>
      <c r="F1740" s="3"/>
      <c r="G1740" s="3"/>
      <c r="H1740" s="193"/>
      <c r="I1740" s="163"/>
      <c r="J1740" s="3"/>
      <c r="K1740" s="5"/>
      <c r="L1740" s="6"/>
      <c r="M1740" s="6"/>
      <c r="N1740" s="232"/>
      <c r="O1740" s="285"/>
      <c r="P1740" s="6"/>
      <c r="Q1740" s="6"/>
      <c r="R1740" s="6"/>
      <c r="S1740" s="6"/>
      <c r="T1740" s="6"/>
      <c r="U1740" s="6"/>
      <c r="V1740" s="6"/>
      <c r="W1740" s="6"/>
      <c r="X1740" s="6"/>
      <c r="Y1740" s="6"/>
      <c r="Z1740" s="38" t="str">
        <f t="array" ref="Z1740">IFERROR(xlookup(C:C,'Follow up.1'!A:A,'Follow up.1'!AF:AF),"-")</f>
        <v>-</v>
      </c>
      <c r="AA1740" s="6"/>
      <c r="AB1740" s="6"/>
      <c r="AC1740" s="6"/>
      <c r="AD1740" s="6"/>
      <c r="AE1740" s="6"/>
      <c r="AF1740" s="6"/>
      <c r="AG1740" s="6"/>
      <c r="AH1740" s="6"/>
      <c r="AI1740" s="6"/>
      <c r="AJ1740" s="6"/>
      <c r="AK1740" s="6"/>
      <c r="AL1740" s="6"/>
      <c r="AM1740" s="6"/>
      <c r="AN1740" s="39" t="str">
        <f t="array" ref="AN1740">IFNA(TEXT(XLOOKUP(C:C,'Follow up.2'!B:B,'Follow up.2'!AF:AF), "mm/yyyy"), "-")</f>
        <v>-</v>
      </c>
      <c r="AO1740" s="6"/>
      <c r="AP1740" s="3"/>
      <c r="AQ1740" s="3"/>
      <c r="AR1740" s="3"/>
      <c r="AS1740" s="3"/>
      <c r="AT1740" s="3"/>
      <c r="AU1740" s="3"/>
      <c r="AV1740" s="3"/>
      <c r="AW1740" s="3"/>
      <c r="AX1740" s="3"/>
      <c r="AY1740" s="3"/>
      <c r="AZ1740" s="3"/>
      <c r="BA1740" s="3"/>
      <c r="BB1740" s="3"/>
      <c r="BC1740" s="3"/>
      <c r="BD1740" s="3"/>
      <c r="BE1740" s="3"/>
      <c r="BF1740" s="3"/>
      <c r="BG1740" s="3"/>
      <c r="BH1740" s="3"/>
      <c r="BI1740" s="3"/>
    </row>
    <row r="1741" ht="12.75" customHeight="1">
      <c r="A1741" s="294"/>
      <c r="B1741" s="294"/>
      <c r="C1741" s="3"/>
      <c r="D1741" s="3"/>
      <c r="E1741" s="3"/>
      <c r="F1741" s="3"/>
      <c r="G1741" s="3"/>
      <c r="H1741" s="193"/>
      <c r="I1741" s="163"/>
      <c r="J1741" s="3"/>
      <c r="K1741" s="5"/>
      <c r="L1741" s="6"/>
      <c r="M1741" s="6"/>
      <c r="N1741" s="232"/>
      <c r="O1741" s="285"/>
      <c r="P1741" s="6"/>
      <c r="Q1741" s="6"/>
      <c r="R1741" s="6"/>
      <c r="S1741" s="6"/>
      <c r="T1741" s="6"/>
      <c r="U1741" s="6"/>
      <c r="V1741" s="6"/>
      <c r="W1741" s="6"/>
      <c r="X1741" s="6"/>
      <c r="Y1741" s="6"/>
      <c r="Z1741" s="38" t="str">
        <f t="array" ref="Z1741">IFERROR(xlookup(C:C,'Follow up.1'!A:A,'Follow up.1'!AF:AF),"-")</f>
        <v>-</v>
      </c>
      <c r="AA1741" s="6"/>
      <c r="AB1741" s="6"/>
      <c r="AC1741" s="6"/>
      <c r="AD1741" s="6"/>
      <c r="AE1741" s="6"/>
      <c r="AF1741" s="6"/>
      <c r="AG1741" s="6"/>
      <c r="AH1741" s="6"/>
      <c r="AI1741" s="6"/>
      <c r="AJ1741" s="6"/>
      <c r="AK1741" s="6"/>
      <c r="AL1741" s="6"/>
      <c r="AM1741" s="6"/>
      <c r="AN1741" s="39" t="str">
        <f t="array" ref="AN1741">IFNA(TEXT(XLOOKUP(C:C,'Follow up.2'!B:B,'Follow up.2'!AF:AF), "mm/yyyy"), "-")</f>
        <v>-</v>
      </c>
      <c r="AO1741" s="6"/>
      <c r="AP1741" s="3"/>
      <c r="AQ1741" s="3"/>
      <c r="AR1741" s="3"/>
      <c r="AS1741" s="3"/>
      <c r="AT1741" s="3"/>
      <c r="AU1741" s="3"/>
      <c r="AV1741" s="3"/>
      <c r="AW1741" s="3"/>
      <c r="AX1741" s="3"/>
      <c r="AY1741" s="3"/>
      <c r="AZ1741" s="3"/>
      <c r="BA1741" s="3"/>
      <c r="BB1741" s="3"/>
      <c r="BC1741" s="3"/>
      <c r="BD1741" s="3"/>
      <c r="BE1741" s="3"/>
      <c r="BF1741" s="3"/>
      <c r="BG1741" s="3"/>
      <c r="BH1741" s="3"/>
      <c r="BI1741" s="3"/>
    </row>
    <row r="1742" ht="12.75" customHeight="1">
      <c r="A1742" s="294"/>
      <c r="B1742" s="294"/>
      <c r="C1742" s="3"/>
      <c r="D1742" s="3"/>
      <c r="E1742" s="3"/>
      <c r="F1742" s="3"/>
      <c r="G1742" s="3"/>
      <c r="H1742" s="193"/>
      <c r="I1742" s="163"/>
      <c r="J1742" s="3"/>
      <c r="K1742" s="5"/>
      <c r="L1742" s="6"/>
      <c r="M1742" s="6"/>
      <c r="N1742" s="232"/>
      <c r="O1742" s="285"/>
      <c r="P1742" s="6"/>
      <c r="Q1742" s="6"/>
      <c r="R1742" s="6"/>
      <c r="S1742" s="6"/>
      <c r="T1742" s="6"/>
      <c r="U1742" s="6"/>
      <c r="V1742" s="6"/>
      <c r="W1742" s="6"/>
      <c r="X1742" s="6"/>
      <c r="Y1742" s="6"/>
      <c r="Z1742" s="38" t="str">
        <f t="array" ref="Z1742">IFERROR(xlookup(C:C,'Follow up.1'!A:A,'Follow up.1'!AF:AF),"-")</f>
        <v>-</v>
      </c>
      <c r="AA1742" s="6"/>
      <c r="AB1742" s="6"/>
      <c r="AC1742" s="6"/>
      <c r="AD1742" s="6"/>
      <c r="AE1742" s="6"/>
      <c r="AF1742" s="6"/>
      <c r="AG1742" s="6"/>
      <c r="AH1742" s="6"/>
      <c r="AI1742" s="6"/>
      <c r="AJ1742" s="6"/>
      <c r="AK1742" s="6"/>
      <c r="AL1742" s="6"/>
      <c r="AM1742" s="6"/>
      <c r="AN1742" s="39" t="str">
        <f t="array" ref="AN1742">IFNA(TEXT(XLOOKUP(C:C,'Follow up.2'!B:B,'Follow up.2'!AF:AF), "mm/yyyy"), "-")</f>
        <v>-</v>
      </c>
      <c r="AO1742" s="6"/>
      <c r="AP1742" s="3"/>
      <c r="AQ1742" s="3"/>
      <c r="AR1742" s="3"/>
      <c r="AS1742" s="3"/>
      <c r="AT1742" s="3"/>
      <c r="AU1742" s="3"/>
      <c r="AV1742" s="3"/>
      <c r="AW1742" s="3"/>
      <c r="AX1742" s="3"/>
      <c r="AY1742" s="3"/>
      <c r="AZ1742" s="3"/>
      <c r="BA1742" s="3"/>
      <c r="BB1742" s="3"/>
      <c r="BC1742" s="3"/>
      <c r="BD1742" s="3"/>
      <c r="BE1742" s="3"/>
      <c r="BF1742" s="3"/>
      <c r="BG1742" s="3"/>
      <c r="BH1742" s="3"/>
      <c r="BI1742" s="3"/>
    </row>
    <row r="1743" ht="12.75" customHeight="1">
      <c r="A1743" s="294"/>
      <c r="B1743" s="294"/>
      <c r="C1743" s="3"/>
      <c r="D1743" s="3"/>
      <c r="E1743" s="3"/>
      <c r="F1743" s="3"/>
      <c r="G1743" s="3"/>
      <c r="H1743" s="193"/>
      <c r="I1743" s="163"/>
      <c r="J1743" s="3"/>
      <c r="K1743" s="5"/>
      <c r="L1743" s="6"/>
      <c r="M1743" s="6"/>
      <c r="N1743" s="232"/>
      <c r="O1743" s="285"/>
      <c r="P1743" s="6"/>
      <c r="Q1743" s="6"/>
      <c r="R1743" s="6"/>
      <c r="S1743" s="6"/>
      <c r="T1743" s="6"/>
      <c r="U1743" s="6"/>
      <c r="V1743" s="6"/>
      <c r="W1743" s="6"/>
      <c r="X1743" s="6"/>
      <c r="Y1743" s="6"/>
      <c r="Z1743" s="38" t="str">
        <f t="array" ref="Z1743">IFERROR(xlookup(C:C,'Follow up.1'!A:A,'Follow up.1'!AF:AF),"-")</f>
        <v>-</v>
      </c>
      <c r="AA1743" s="6"/>
      <c r="AB1743" s="6"/>
      <c r="AC1743" s="6"/>
      <c r="AD1743" s="6"/>
      <c r="AE1743" s="6"/>
      <c r="AF1743" s="6"/>
      <c r="AG1743" s="6"/>
      <c r="AH1743" s="6"/>
      <c r="AI1743" s="6"/>
      <c r="AJ1743" s="6"/>
      <c r="AK1743" s="6"/>
      <c r="AL1743" s="6"/>
      <c r="AM1743" s="6"/>
      <c r="AN1743" s="39" t="str">
        <f t="array" ref="AN1743">IFNA(TEXT(XLOOKUP(C:C,'Follow up.2'!B:B,'Follow up.2'!AF:AF), "mm/yyyy"), "-")</f>
        <v>-</v>
      </c>
      <c r="AO1743" s="6"/>
      <c r="AP1743" s="3"/>
      <c r="AQ1743" s="3"/>
      <c r="AR1743" s="3"/>
      <c r="AS1743" s="3"/>
      <c r="AT1743" s="3"/>
      <c r="AU1743" s="3"/>
      <c r="AV1743" s="3"/>
      <c r="AW1743" s="3"/>
      <c r="AX1743" s="3"/>
      <c r="AY1743" s="3"/>
      <c r="AZ1743" s="3"/>
      <c r="BA1743" s="3"/>
      <c r="BB1743" s="3"/>
      <c r="BC1743" s="3"/>
      <c r="BD1743" s="3"/>
      <c r="BE1743" s="3"/>
      <c r="BF1743" s="3"/>
      <c r="BG1743" s="3"/>
      <c r="BH1743" s="3"/>
      <c r="BI1743" s="3"/>
    </row>
    <row r="1744" ht="12.75" customHeight="1">
      <c r="A1744" s="294"/>
      <c r="B1744" s="294"/>
      <c r="C1744" s="3"/>
      <c r="D1744" s="3"/>
      <c r="E1744" s="3"/>
      <c r="F1744" s="3"/>
      <c r="G1744" s="3"/>
      <c r="H1744" s="193"/>
      <c r="I1744" s="163"/>
      <c r="J1744" s="3"/>
      <c r="K1744" s="5"/>
      <c r="L1744" s="6"/>
      <c r="M1744" s="6"/>
      <c r="N1744" s="232"/>
      <c r="O1744" s="285"/>
      <c r="P1744" s="6"/>
      <c r="Q1744" s="6"/>
      <c r="R1744" s="6"/>
      <c r="S1744" s="6"/>
      <c r="T1744" s="6"/>
      <c r="U1744" s="6"/>
      <c r="V1744" s="6"/>
      <c r="W1744" s="6"/>
      <c r="X1744" s="6"/>
      <c r="Y1744" s="6"/>
      <c r="Z1744" s="38" t="str">
        <f t="array" ref="Z1744">IFERROR(xlookup(C:C,'Follow up.1'!A:A,'Follow up.1'!AF:AF),"-")</f>
        <v>-</v>
      </c>
      <c r="AA1744" s="6"/>
      <c r="AB1744" s="6"/>
      <c r="AC1744" s="6"/>
      <c r="AD1744" s="6"/>
      <c r="AE1744" s="6"/>
      <c r="AF1744" s="6"/>
      <c r="AG1744" s="6"/>
      <c r="AH1744" s="6"/>
      <c r="AI1744" s="6"/>
      <c r="AJ1744" s="6"/>
      <c r="AK1744" s="6"/>
      <c r="AL1744" s="6"/>
      <c r="AM1744" s="6"/>
      <c r="AN1744" s="39" t="str">
        <f t="array" ref="AN1744">IFNA(TEXT(XLOOKUP(C:C,'Follow up.2'!B:B,'Follow up.2'!AF:AF), "mm/yyyy"), "-")</f>
        <v>-</v>
      </c>
      <c r="AO1744" s="6"/>
      <c r="AP1744" s="3"/>
      <c r="AQ1744" s="3"/>
      <c r="AR1744" s="3"/>
      <c r="AS1744" s="3"/>
      <c r="AT1744" s="3"/>
      <c r="AU1744" s="3"/>
      <c r="AV1744" s="3"/>
      <c r="AW1744" s="3"/>
      <c r="AX1744" s="3"/>
      <c r="AY1744" s="3"/>
      <c r="AZ1744" s="3"/>
      <c r="BA1744" s="3"/>
      <c r="BB1744" s="3"/>
      <c r="BC1744" s="3"/>
      <c r="BD1744" s="3"/>
      <c r="BE1744" s="3"/>
      <c r="BF1744" s="3"/>
      <c r="BG1744" s="3"/>
      <c r="BH1744" s="3"/>
      <c r="BI1744" s="3"/>
    </row>
    <row r="1745" ht="12.75" customHeight="1">
      <c r="A1745" s="294"/>
      <c r="B1745" s="294"/>
      <c r="C1745" s="3"/>
      <c r="D1745" s="3"/>
      <c r="E1745" s="3"/>
      <c r="F1745" s="3"/>
      <c r="G1745" s="3"/>
      <c r="H1745" s="193"/>
      <c r="I1745" s="163"/>
      <c r="J1745" s="3"/>
      <c r="K1745" s="5"/>
      <c r="L1745" s="6"/>
      <c r="M1745" s="6"/>
      <c r="N1745" s="232"/>
      <c r="O1745" s="285"/>
      <c r="P1745" s="6"/>
      <c r="Q1745" s="6"/>
      <c r="R1745" s="6"/>
      <c r="S1745" s="6"/>
      <c r="T1745" s="6"/>
      <c r="U1745" s="6"/>
      <c r="V1745" s="6"/>
      <c r="W1745" s="6"/>
      <c r="X1745" s="6"/>
      <c r="Y1745" s="6"/>
      <c r="Z1745" s="38" t="str">
        <f t="array" ref="Z1745">IFERROR(xlookup(C:C,'Follow up.1'!A:A,'Follow up.1'!AF:AF),"-")</f>
        <v>-</v>
      </c>
      <c r="AA1745" s="6"/>
      <c r="AB1745" s="6"/>
      <c r="AC1745" s="6"/>
      <c r="AD1745" s="6"/>
      <c r="AE1745" s="6"/>
      <c r="AF1745" s="6"/>
      <c r="AG1745" s="6"/>
      <c r="AH1745" s="6"/>
      <c r="AI1745" s="6"/>
      <c r="AJ1745" s="6"/>
      <c r="AK1745" s="6"/>
      <c r="AL1745" s="6"/>
      <c r="AM1745" s="6"/>
      <c r="AN1745" s="39" t="str">
        <f t="array" ref="AN1745">IFNA(TEXT(XLOOKUP(C:C,'Follow up.2'!B:B,'Follow up.2'!AF:AF), "mm/yyyy"), "-")</f>
        <v>-</v>
      </c>
      <c r="AO1745" s="6"/>
      <c r="AP1745" s="3"/>
      <c r="AQ1745" s="3"/>
      <c r="AR1745" s="3"/>
      <c r="AS1745" s="3"/>
      <c r="AT1745" s="3"/>
      <c r="AU1745" s="3"/>
      <c r="AV1745" s="3"/>
      <c r="AW1745" s="3"/>
      <c r="AX1745" s="3"/>
      <c r="AY1745" s="3"/>
      <c r="AZ1745" s="3"/>
      <c r="BA1745" s="3"/>
      <c r="BB1745" s="3"/>
      <c r="BC1745" s="3"/>
      <c r="BD1745" s="3"/>
      <c r="BE1745" s="3"/>
      <c r="BF1745" s="3"/>
      <c r="BG1745" s="3"/>
      <c r="BH1745" s="3"/>
      <c r="BI1745" s="3"/>
    </row>
    <row r="1746" ht="12.75" customHeight="1">
      <c r="A1746" s="294"/>
      <c r="B1746" s="294"/>
      <c r="C1746" s="3"/>
      <c r="D1746" s="3"/>
      <c r="E1746" s="3"/>
      <c r="F1746" s="3"/>
      <c r="G1746" s="3"/>
      <c r="H1746" s="193"/>
      <c r="I1746" s="163"/>
      <c r="J1746" s="3"/>
      <c r="K1746" s="5"/>
      <c r="L1746" s="6"/>
      <c r="M1746" s="6"/>
      <c r="N1746" s="232"/>
      <c r="O1746" s="285"/>
      <c r="P1746" s="6"/>
      <c r="Q1746" s="6"/>
      <c r="R1746" s="6"/>
      <c r="S1746" s="6"/>
      <c r="T1746" s="6"/>
      <c r="U1746" s="6"/>
      <c r="V1746" s="6"/>
      <c r="W1746" s="6"/>
      <c r="X1746" s="6"/>
      <c r="Y1746" s="6"/>
      <c r="Z1746" s="38" t="str">
        <f t="array" ref="Z1746">IFERROR(xlookup(C:C,'Follow up.1'!A:A,'Follow up.1'!AF:AF),"-")</f>
        <v>-</v>
      </c>
      <c r="AA1746" s="6"/>
      <c r="AB1746" s="6"/>
      <c r="AC1746" s="6"/>
      <c r="AD1746" s="6"/>
      <c r="AE1746" s="6"/>
      <c r="AF1746" s="6"/>
      <c r="AG1746" s="6"/>
      <c r="AH1746" s="6"/>
      <c r="AI1746" s="6"/>
      <c r="AJ1746" s="6"/>
      <c r="AK1746" s="6"/>
      <c r="AL1746" s="6"/>
      <c r="AM1746" s="6"/>
      <c r="AN1746" s="39" t="str">
        <f t="array" ref="AN1746">IFNA(TEXT(XLOOKUP(C:C,'Follow up.2'!B:B,'Follow up.2'!AF:AF), "mm/yyyy"), "-")</f>
        <v>-</v>
      </c>
      <c r="AO1746" s="6"/>
      <c r="AP1746" s="3"/>
      <c r="AQ1746" s="3"/>
      <c r="AR1746" s="3"/>
      <c r="AS1746" s="3"/>
      <c r="AT1746" s="3"/>
      <c r="AU1746" s="3"/>
      <c r="AV1746" s="3"/>
      <c r="AW1746" s="3"/>
      <c r="AX1746" s="3"/>
      <c r="AY1746" s="3"/>
      <c r="AZ1746" s="3"/>
      <c r="BA1746" s="3"/>
      <c r="BB1746" s="3"/>
      <c r="BC1746" s="3"/>
      <c r="BD1746" s="3"/>
      <c r="BE1746" s="3"/>
      <c r="BF1746" s="3"/>
      <c r="BG1746" s="3"/>
      <c r="BH1746" s="3"/>
      <c r="BI1746" s="3"/>
    </row>
    <row r="1747" ht="12.75" customHeight="1">
      <c r="A1747" s="294"/>
      <c r="B1747" s="294"/>
      <c r="C1747" s="3"/>
      <c r="D1747" s="3"/>
      <c r="E1747" s="3"/>
      <c r="F1747" s="3"/>
      <c r="G1747" s="3"/>
      <c r="H1747" s="193"/>
      <c r="I1747" s="163"/>
      <c r="J1747" s="3"/>
      <c r="K1747" s="5"/>
      <c r="L1747" s="6"/>
      <c r="M1747" s="6"/>
      <c r="N1747" s="232"/>
      <c r="O1747" s="285"/>
      <c r="P1747" s="6"/>
      <c r="Q1747" s="6"/>
      <c r="R1747" s="6"/>
      <c r="S1747" s="6"/>
      <c r="T1747" s="6"/>
      <c r="U1747" s="6"/>
      <c r="V1747" s="6"/>
      <c r="W1747" s="6"/>
      <c r="X1747" s="6"/>
      <c r="Y1747" s="6"/>
      <c r="Z1747" s="38" t="str">
        <f t="array" ref="Z1747">IFERROR(xlookup(C:C,'Follow up.1'!A:A,'Follow up.1'!AF:AF),"-")</f>
        <v>-</v>
      </c>
      <c r="AA1747" s="6"/>
      <c r="AB1747" s="6"/>
      <c r="AC1747" s="6"/>
      <c r="AD1747" s="6"/>
      <c r="AE1747" s="6"/>
      <c r="AF1747" s="6"/>
      <c r="AG1747" s="6"/>
      <c r="AH1747" s="6"/>
      <c r="AI1747" s="6"/>
      <c r="AJ1747" s="6"/>
      <c r="AK1747" s="6"/>
      <c r="AL1747" s="6"/>
      <c r="AM1747" s="6"/>
      <c r="AN1747" s="39" t="str">
        <f t="array" ref="AN1747">IFNA(TEXT(XLOOKUP(C:C,'Follow up.2'!B:B,'Follow up.2'!AF:AF), "mm/yyyy"), "-")</f>
        <v>-</v>
      </c>
      <c r="AO1747" s="6"/>
      <c r="AP1747" s="3"/>
      <c r="AQ1747" s="3"/>
      <c r="AR1747" s="3"/>
      <c r="AS1747" s="3"/>
      <c r="AT1747" s="3"/>
      <c r="AU1747" s="3"/>
      <c r="AV1747" s="3"/>
      <c r="AW1747" s="3"/>
      <c r="AX1747" s="3"/>
      <c r="AY1747" s="3"/>
      <c r="AZ1747" s="3"/>
      <c r="BA1747" s="3"/>
      <c r="BB1747" s="3"/>
      <c r="BC1747" s="3"/>
      <c r="BD1747" s="3"/>
      <c r="BE1747" s="3"/>
      <c r="BF1747" s="3"/>
      <c r="BG1747" s="3"/>
      <c r="BH1747" s="3"/>
      <c r="BI1747" s="3"/>
    </row>
    <row r="1748" ht="12.75" customHeight="1">
      <c r="A1748" s="294"/>
      <c r="B1748" s="294"/>
      <c r="C1748" s="3"/>
      <c r="D1748" s="3"/>
      <c r="E1748" s="3"/>
      <c r="F1748" s="3"/>
      <c r="G1748" s="3"/>
      <c r="H1748" s="193"/>
      <c r="I1748" s="163"/>
      <c r="J1748" s="3"/>
      <c r="K1748" s="5"/>
      <c r="L1748" s="6"/>
      <c r="M1748" s="6"/>
      <c r="N1748" s="232"/>
      <c r="O1748" s="285"/>
      <c r="P1748" s="6"/>
      <c r="Q1748" s="6"/>
      <c r="R1748" s="6"/>
      <c r="S1748" s="6"/>
      <c r="T1748" s="6"/>
      <c r="U1748" s="6"/>
      <c r="V1748" s="6"/>
      <c r="W1748" s="6"/>
      <c r="X1748" s="6"/>
      <c r="Y1748" s="6"/>
      <c r="Z1748" s="38" t="str">
        <f t="array" ref="Z1748">IFERROR(xlookup(C:C,'Follow up.1'!A:A,'Follow up.1'!AF:AF),"-")</f>
        <v>-</v>
      </c>
      <c r="AA1748" s="6"/>
      <c r="AB1748" s="6"/>
      <c r="AC1748" s="6"/>
      <c r="AD1748" s="6"/>
      <c r="AE1748" s="6"/>
      <c r="AF1748" s="6"/>
      <c r="AG1748" s="6"/>
      <c r="AH1748" s="6"/>
      <c r="AI1748" s="6"/>
      <c r="AJ1748" s="6"/>
      <c r="AK1748" s="6"/>
      <c r="AL1748" s="6"/>
      <c r="AM1748" s="6"/>
      <c r="AN1748" s="39" t="str">
        <f t="array" ref="AN1748">IFNA(TEXT(XLOOKUP(C:C,'Follow up.2'!B:B,'Follow up.2'!AF:AF), "mm/yyyy"), "-")</f>
        <v>-</v>
      </c>
      <c r="AO1748" s="6"/>
      <c r="AP1748" s="3"/>
      <c r="AQ1748" s="3"/>
      <c r="AR1748" s="3"/>
      <c r="AS1748" s="3"/>
      <c r="AT1748" s="3"/>
      <c r="AU1748" s="3"/>
      <c r="AV1748" s="3"/>
      <c r="AW1748" s="3"/>
      <c r="AX1748" s="3"/>
      <c r="AY1748" s="3"/>
      <c r="AZ1748" s="3"/>
      <c r="BA1748" s="3"/>
      <c r="BB1748" s="3"/>
      <c r="BC1748" s="3"/>
      <c r="BD1748" s="3"/>
      <c r="BE1748" s="3"/>
      <c r="BF1748" s="3"/>
      <c r="BG1748" s="3"/>
      <c r="BH1748" s="3"/>
      <c r="BI1748" s="3"/>
    </row>
    <row r="1749" ht="12.75" customHeight="1">
      <c r="A1749" s="294"/>
      <c r="B1749" s="294"/>
      <c r="C1749" s="3"/>
      <c r="D1749" s="3"/>
      <c r="E1749" s="3"/>
      <c r="F1749" s="3"/>
      <c r="G1749" s="3"/>
      <c r="H1749" s="193"/>
      <c r="I1749" s="163"/>
      <c r="J1749" s="3"/>
      <c r="K1749" s="5"/>
      <c r="L1749" s="6"/>
      <c r="M1749" s="6"/>
      <c r="N1749" s="232"/>
      <c r="O1749" s="285"/>
      <c r="P1749" s="6"/>
      <c r="Q1749" s="6"/>
      <c r="R1749" s="6"/>
      <c r="S1749" s="6"/>
      <c r="T1749" s="6"/>
      <c r="U1749" s="6"/>
      <c r="V1749" s="6"/>
      <c r="W1749" s="6"/>
      <c r="X1749" s="6"/>
      <c r="Y1749" s="6"/>
      <c r="Z1749" s="38" t="str">
        <f t="array" ref="Z1749">IFERROR(xlookup(C:C,'Follow up.1'!A:A,'Follow up.1'!AF:AF),"-")</f>
        <v>-</v>
      </c>
      <c r="AA1749" s="6"/>
      <c r="AB1749" s="6"/>
      <c r="AC1749" s="6"/>
      <c r="AD1749" s="6"/>
      <c r="AE1749" s="6"/>
      <c r="AF1749" s="6"/>
      <c r="AG1749" s="6"/>
      <c r="AH1749" s="6"/>
      <c r="AI1749" s="6"/>
      <c r="AJ1749" s="6"/>
      <c r="AK1749" s="6"/>
      <c r="AL1749" s="6"/>
      <c r="AM1749" s="6"/>
      <c r="AN1749" s="39" t="str">
        <f t="array" ref="AN1749">IFNA(TEXT(XLOOKUP(C:C,'Follow up.2'!B:B,'Follow up.2'!AF:AF), "mm/yyyy"), "-")</f>
        <v>-</v>
      </c>
      <c r="AO1749" s="6"/>
      <c r="AP1749" s="3"/>
      <c r="AQ1749" s="3"/>
      <c r="AR1749" s="3"/>
      <c r="AS1749" s="3"/>
      <c r="AT1749" s="3"/>
      <c r="AU1749" s="3"/>
      <c r="AV1749" s="3"/>
      <c r="AW1749" s="3"/>
      <c r="AX1749" s="3"/>
      <c r="AY1749" s="3"/>
      <c r="AZ1749" s="3"/>
      <c r="BA1749" s="3"/>
      <c r="BB1749" s="3"/>
      <c r="BC1749" s="3"/>
      <c r="BD1749" s="3"/>
      <c r="BE1749" s="3"/>
      <c r="BF1749" s="3"/>
      <c r="BG1749" s="3"/>
      <c r="BH1749" s="3"/>
      <c r="BI1749" s="3"/>
    </row>
    <row r="1750" ht="12.75" customHeight="1">
      <c r="A1750" s="294"/>
      <c r="B1750" s="294"/>
      <c r="C1750" s="3"/>
      <c r="D1750" s="3"/>
      <c r="E1750" s="3"/>
      <c r="F1750" s="3"/>
      <c r="G1750" s="3"/>
      <c r="H1750" s="193"/>
      <c r="I1750" s="163"/>
      <c r="J1750" s="3"/>
      <c r="K1750" s="5"/>
      <c r="L1750" s="6"/>
      <c r="M1750" s="6"/>
      <c r="N1750" s="232"/>
      <c r="O1750" s="285"/>
      <c r="P1750" s="6"/>
      <c r="Q1750" s="6"/>
      <c r="R1750" s="6"/>
      <c r="S1750" s="6"/>
      <c r="T1750" s="6"/>
      <c r="U1750" s="6"/>
      <c r="V1750" s="6"/>
      <c r="W1750" s="6"/>
      <c r="X1750" s="6"/>
      <c r="Y1750" s="6"/>
      <c r="Z1750" s="38" t="str">
        <f t="array" ref="Z1750">IFERROR(xlookup(C:C,'Follow up.1'!A:A,'Follow up.1'!AF:AF),"-")</f>
        <v>-</v>
      </c>
      <c r="AA1750" s="6"/>
      <c r="AB1750" s="6"/>
      <c r="AC1750" s="6"/>
      <c r="AD1750" s="6"/>
      <c r="AE1750" s="6"/>
      <c r="AF1750" s="6"/>
      <c r="AG1750" s="6"/>
      <c r="AH1750" s="6"/>
      <c r="AI1750" s="6"/>
      <c r="AJ1750" s="6"/>
      <c r="AK1750" s="6"/>
      <c r="AL1750" s="6"/>
      <c r="AM1750" s="6"/>
      <c r="AN1750" s="39" t="str">
        <f t="array" ref="AN1750">IFNA(TEXT(XLOOKUP(C:C,'Follow up.2'!B:B,'Follow up.2'!AF:AF), "mm/yyyy"), "-")</f>
        <v>-</v>
      </c>
      <c r="AO1750" s="6"/>
      <c r="AP1750" s="3"/>
      <c r="AQ1750" s="3"/>
      <c r="AR1750" s="3"/>
      <c r="AS1750" s="3"/>
      <c r="AT1750" s="3"/>
      <c r="AU1750" s="3"/>
      <c r="AV1750" s="3"/>
      <c r="AW1750" s="3"/>
      <c r="AX1750" s="3"/>
      <c r="AY1750" s="3"/>
      <c r="AZ1750" s="3"/>
      <c r="BA1750" s="3"/>
      <c r="BB1750" s="3"/>
      <c r="BC1750" s="3"/>
      <c r="BD1750" s="3"/>
      <c r="BE1750" s="3"/>
      <c r="BF1750" s="3"/>
      <c r="BG1750" s="3"/>
      <c r="BH1750" s="3"/>
      <c r="BI1750" s="3"/>
    </row>
    <row r="1751" ht="12.75" customHeight="1">
      <c r="A1751" s="294"/>
      <c r="B1751" s="294"/>
      <c r="C1751" s="3"/>
      <c r="D1751" s="3"/>
      <c r="E1751" s="3"/>
      <c r="F1751" s="3"/>
      <c r="G1751" s="3"/>
      <c r="H1751" s="193"/>
      <c r="I1751" s="163"/>
      <c r="J1751" s="3"/>
      <c r="K1751" s="5"/>
      <c r="L1751" s="6"/>
      <c r="M1751" s="6"/>
      <c r="N1751" s="232"/>
      <c r="O1751" s="285"/>
      <c r="P1751" s="6"/>
      <c r="Q1751" s="6"/>
      <c r="R1751" s="6"/>
      <c r="S1751" s="6"/>
      <c r="T1751" s="6"/>
      <c r="U1751" s="6"/>
      <c r="V1751" s="6"/>
      <c r="W1751" s="6"/>
      <c r="X1751" s="6"/>
      <c r="Y1751" s="6"/>
      <c r="Z1751" s="38" t="str">
        <f t="array" ref="Z1751">IFERROR(xlookup(C:C,'Follow up.1'!A:A,'Follow up.1'!AF:AF),"-")</f>
        <v>-</v>
      </c>
      <c r="AA1751" s="6"/>
      <c r="AB1751" s="6"/>
      <c r="AC1751" s="6"/>
      <c r="AD1751" s="6"/>
      <c r="AE1751" s="6"/>
      <c r="AF1751" s="6"/>
      <c r="AG1751" s="6"/>
      <c r="AH1751" s="6"/>
      <c r="AI1751" s="6"/>
      <c r="AJ1751" s="6"/>
      <c r="AK1751" s="6"/>
      <c r="AL1751" s="6"/>
      <c r="AM1751" s="6"/>
      <c r="AN1751" s="39" t="str">
        <f t="array" ref="AN1751">IFNA(TEXT(XLOOKUP(C:C,'Follow up.2'!B:B,'Follow up.2'!AF:AF), "mm/yyyy"), "-")</f>
        <v>-</v>
      </c>
      <c r="AO1751" s="6"/>
      <c r="AP1751" s="3"/>
      <c r="AQ1751" s="3"/>
      <c r="AR1751" s="3"/>
      <c r="AS1751" s="3"/>
      <c r="AT1751" s="3"/>
      <c r="AU1751" s="3"/>
      <c r="AV1751" s="3"/>
      <c r="AW1751" s="3"/>
      <c r="AX1751" s="3"/>
      <c r="AY1751" s="3"/>
      <c r="AZ1751" s="3"/>
      <c r="BA1751" s="3"/>
      <c r="BB1751" s="3"/>
      <c r="BC1751" s="3"/>
      <c r="BD1751" s="3"/>
      <c r="BE1751" s="3"/>
      <c r="BF1751" s="3"/>
      <c r="BG1751" s="3"/>
      <c r="BH1751" s="3"/>
      <c r="BI1751" s="3"/>
    </row>
    <row r="1752" ht="12.75" customHeight="1">
      <c r="A1752" s="294"/>
      <c r="B1752" s="294"/>
      <c r="C1752" s="3"/>
      <c r="D1752" s="3"/>
      <c r="E1752" s="3"/>
      <c r="F1752" s="3"/>
      <c r="G1752" s="3"/>
      <c r="H1752" s="193"/>
      <c r="I1752" s="163"/>
      <c r="J1752" s="3"/>
      <c r="K1752" s="5"/>
      <c r="L1752" s="6"/>
      <c r="M1752" s="6"/>
      <c r="N1752" s="232"/>
      <c r="O1752" s="285"/>
      <c r="P1752" s="6"/>
      <c r="Q1752" s="6"/>
      <c r="R1752" s="6"/>
      <c r="S1752" s="6"/>
      <c r="T1752" s="6"/>
      <c r="U1752" s="6"/>
      <c r="V1752" s="6"/>
      <c r="W1752" s="6"/>
      <c r="X1752" s="6"/>
      <c r="Y1752" s="6"/>
      <c r="Z1752" s="38" t="str">
        <f t="array" ref="Z1752">IFERROR(xlookup(C:C,'Follow up.1'!A:A,'Follow up.1'!AF:AF),"-")</f>
        <v>-</v>
      </c>
      <c r="AA1752" s="6"/>
      <c r="AB1752" s="6"/>
      <c r="AC1752" s="6"/>
      <c r="AD1752" s="6"/>
      <c r="AE1752" s="6"/>
      <c r="AF1752" s="6"/>
      <c r="AG1752" s="6"/>
      <c r="AH1752" s="6"/>
      <c r="AI1752" s="6"/>
      <c r="AJ1752" s="6"/>
      <c r="AK1752" s="6"/>
      <c r="AL1752" s="6"/>
      <c r="AM1752" s="6"/>
      <c r="AN1752" s="39" t="str">
        <f t="array" ref="AN1752">IFNA(TEXT(XLOOKUP(C:C,'Follow up.2'!B:B,'Follow up.2'!AF:AF), "mm/yyyy"), "-")</f>
        <v>-</v>
      </c>
      <c r="AO1752" s="6"/>
      <c r="AP1752" s="3"/>
      <c r="AQ1752" s="3"/>
      <c r="AR1752" s="3"/>
      <c r="AS1752" s="3"/>
      <c r="AT1752" s="3"/>
      <c r="AU1752" s="3"/>
      <c r="AV1752" s="3"/>
      <c r="AW1752" s="3"/>
      <c r="AX1752" s="3"/>
      <c r="AY1752" s="3"/>
      <c r="AZ1752" s="3"/>
      <c r="BA1752" s="3"/>
      <c r="BB1752" s="3"/>
      <c r="BC1752" s="3"/>
      <c r="BD1752" s="3"/>
      <c r="BE1752" s="3"/>
      <c r="BF1752" s="3"/>
      <c r="BG1752" s="3"/>
      <c r="BH1752" s="3"/>
      <c r="BI1752" s="3"/>
    </row>
    <row r="1753" ht="12.75" customHeight="1">
      <c r="A1753" s="294"/>
      <c r="B1753" s="294"/>
      <c r="C1753" s="3"/>
      <c r="D1753" s="3"/>
      <c r="E1753" s="3"/>
      <c r="F1753" s="3"/>
      <c r="G1753" s="3"/>
      <c r="H1753" s="193"/>
      <c r="I1753" s="163"/>
      <c r="J1753" s="3"/>
      <c r="K1753" s="5"/>
      <c r="L1753" s="6"/>
      <c r="M1753" s="6"/>
      <c r="N1753" s="232"/>
      <c r="O1753" s="285"/>
      <c r="P1753" s="6"/>
      <c r="Q1753" s="6"/>
      <c r="R1753" s="6"/>
      <c r="S1753" s="6"/>
      <c r="T1753" s="6"/>
      <c r="U1753" s="6"/>
      <c r="V1753" s="6"/>
      <c r="W1753" s="6"/>
      <c r="X1753" s="6"/>
      <c r="Y1753" s="6"/>
      <c r="Z1753" s="38" t="str">
        <f t="array" ref="Z1753">IFERROR(xlookup(C:C,'Follow up.1'!A:A,'Follow up.1'!AF:AF),"-")</f>
        <v>-</v>
      </c>
      <c r="AA1753" s="6"/>
      <c r="AB1753" s="6"/>
      <c r="AC1753" s="6"/>
      <c r="AD1753" s="6"/>
      <c r="AE1753" s="6"/>
      <c r="AF1753" s="6"/>
      <c r="AG1753" s="6"/>
      <c r="AH1753" s="6"/>
      <c r="AI1753" s="6"/>
      <c r="AJ1753" s="6"/>
      <c r="AK1753" s="6"/>
      <c r="AL1753" s="6"/>
      <c r="AM1753" s="6"/>
      <c r="AN1753" s="39" t="str">
        <f t="array" ref="AN1753">IFNA(TEXT(XLOOKUP(C:C,'Follow up.2'!B:B,'Follow up.2'!AF:AF), "mm/yyyy"), "-")</f>
        <v>-</v>
      </c>
      <c r="AO1753" s="6"/>
      <c r="AP1753" s="3"/>
      <c r="AQ1753" s="3"/>
      <c r="AR1753" s="3"/>
      <c r="AS1753" s="3"/>
      <c r="AT1753" s="3"/>
      <c r="AU1753" s="3"/>
      <c r="AV1753" s="3"/>
      <c r="AW1753" s="3"/>
      <c r="AX1753" s="3"/>
      <c r="AY1753" s="3"/>
      <c r="AZ1753" s="3"/>
      <c r="BA1753" s="3"/>
      <c r="BB1753" s="3"/>
      <c r="BC1753" s="3"/>
      <c r="BD1753" s="3"/>
      <c r="BE1753" s="3"/>
      <c r="BF1753" s="3"/>
      <c r="BG1753" s="3"/>
      <c r="BH1753" s="3"/>
      <c r="BI1753" s="3"/>
    </row>
    <row r="1754" ht="12.75" customHeight="1">
      <c r="A1754" s="294"/>
      <c r="B1754" s="294"/>
      <c r="C1754" s="3"/>
      <c r="D1754" s="3"/>
      <c r="E1754" s="3"/>
      <c r="F1754" s="3"/>
      <c r="G1754" s="3"/>
      <c r="H1754" s="193"/>
      <c r="I1754" s="163"/>
      <c r="J1754" s="3"/>
      <c r="K1754" s="5"/>
      <c r="L1754" s="6"/>
      <c r="M1754" s="6"/>
      <c r="N1754" s="232"/>
      <c r="O1754" s="285"/>
      <c r="P1754" s="6"/>
      <c r="Q1754" s="6"/>
      <c r="R1754" s="6"/>
      <c r="S1754" s="6"/>
      <c r="T1754" s="6"/>
      <c r="U1754" s="6"/>
      <c r="V1754" s="6"/>
      <c r="W1754" s="6"/>
      <c r="X1754" s="6"/>
      <c r="Y1754" s="6"/>
      <c r="Z1754" s="38" t="str">
        <f t="array" ref="Z1754">IFERROR(xlookup(C:C,'Follow up.1'!A:A,'Follow up.1'!AF:AF),"-")</f>
        <v>-</v>
      </c>
      <c r="AA1754" s="6"/>
      <c r="AB1754" s="6"/>
      <c r="AC1754" s="6"/>
      <c r="AD1754" s="6"/>
      <c r="AE1754" s="6"/>
      <c r="AF1754" s="6"/>
      <c r="AG1754" s="6"/>
      <c r="AH1754" s="6"/>
      <c r="AI1754" s="6"/>
      <c r="AJ1754" s="6"/>
      <c r="AK1754" s="6"/>
      <c r="AL1754" s="6"/>
      <c r="AM1754" s="6"/>
      <c r="AN1754" s="39" t="str">
        <f t="array" ref="AN1754">IFNA(TEXT(XLOOKUP(C:C,'Follow up.2'!B:B,'Follow up.2'!AF:AF), "mm/yyyy"), "-")</f>
        <v>-</v>
      </c>
      <c r="AO1754" s="6"/>
      <c r="AP1754" s="3"/>
      <c r="AQ1754" s="3"/>
      <c r="AR1754" s="3"/>
      <c r="AS1754" s="3"/>
      <c r="AT1754" s="3"/>
      <c r="AU1754" s="3"/>
      <c r="AV1754" s="3"/>
      <c r="AW1754" s="3"/>
      <c r="AX1754" s="3"/>
      <c r="AY1754" s="3"/>
      <c r="AZ1754" s="3"/>
      <c r="BA1754" s="3"/>
      <c r="BB1754" s="3"/>
      <c r="BC1754" s="3"/>
      <c r="BD1754" s="3"/>
      <c r="BE1754" s="3"/>
      <c r="BF1754" s="3"/>
      <c r="BG1754" s="3"/>
      <c r="BH1754" s="3"/>
      <c r="BI1754" s="3"/>
    </row>
    <row r="1755" ht="12.75" customHeight="1">
      <c r="A1755" s="294"/>
      <c r="B1755" s="294"/>
      <c r="C1755" s="3"/>
      <c r="D1755" s="3"/>
      <c r="E1755" s="3"/>
      <c r="F1755" s="3"/>
      <c r="G1755" s="3"/>
      <c r="H1755" s="193"/>
      <c r="I1755" s="163"/>
      <c r="J1755" s="3"/>
      <c r="K1755" s="5"/>
      <c r="L1755" s="6"/>
      <c r="M1755" s="6"/>
      <c r="N1755" s="232"/>
      <c r="O1755" s="285"/>
      <c r="P1755" s="6"/>
      <c r="Q1755" s="6"/>
      <c r="R1755" s="6"/>
      <c r="S1755" s="6"/>
      <c r="T1755" s="6"/>
      <c r="U1755" s="6"/>
      <c r="V1755" s="6"/>
      <c r="W1755" s="6"/>
      <c r="X1755" s="6"/>
      <c r="Y1755" s="6"/>
      <c r="Z1755" s="38" t="str">
        <f t="array" ref="Z1755">IFERROR(xlookup(C:C,'Follow up.1'!A:A,'Follow up.1'!AF:AF),"-")</f>
        <v>-</v>
      </c>
      <c r="AA1755" s="6"/>
      <c r="AB1755" s="6"/>
      <c r="AC1755" s="6"/>
      <c r="AD1755" s="6"/>
      <c r="AE1755" s="6"/>
      <c r="AF1755" s="6"/>
      <c r="AG1755" s="6"/>
      <c r="AH1755" s="6"/>
      <c r="AI1755" s="6"/>
      <c r="AJ1755" s="6"/>
      <c r="AK1755" s="6"/>
      <c r="AL1755" s="6"/>
      <c r="AM1755" s="6"/>
      <c r="AN1755" s="39" t="str">
        <f t="array" ref="AN1755">IFNA(TEXT(XLOOKUP(C:C,'Follow up.2'!B:B,'Follow up.2'!AF:AF), "mm/yyyy"), "-")</f>
        <v>-</v>
      </c>
      <c r="AO1755" s="6"/>
      <c r="AP1755" s="3"/>
      <c r="AQ1755" s="3"/>
      <c r="AR1755" s="3"/>
      <c r="AS1755" s="3"/>
      <c r="AT1755" s="3"/>
      <c r="AU1755" s="3"/>
      <c r="AV1755" s="3"/>
      <c r="AW1755" s="3"/>
      <c r="AX1755" s="3"/>
      <c r="AY1755" s="3"/>
      <c r="AZ1755" s="3"/>
      <c r="BA1755" s="3"/>
      <c r="BB1755" s="3"/>
      <c r="BC1755" s="3"/>
      <c r="BD1755" s="3"/>
      <c r="BE1755" s="3"/>
      <c r="BF1755" s="3"/>
      <c r="BG1755" s="3"/>
      <c r="BH1755" s="3"/>
      <c r="BI1755" s="3"/>
    </row>
    <row r="1756" ht="12.75" customHeight="1">
      <c r="A1756" s="294"/>
      <c r="B1756" s="294"/>
      <c r="C1756" s="3"/>
      <c r="D1756" s="3"/>
      <c r="E1756" s="3"/>
      <c r="F1756" s="3"/>
      <c r="G1756" s="3"/>
      <c r="H1756" s="193"/>
      <c r="I1756" s="163"/>
      <c r="J1756" s="3"/>
      <c r="K1756" s="5"/>
      <c r="L1756" s="6"/>
      <c r="M1756" s="6"/>
      <c r="N1756" s="232"/>
      <c r="O1756" s="285"/>
      <c r="P1756" s="6"/>
      <c r="Q1756" s="6"/>
      <c r="R1756" s="6"/>
      <c r="S1756" s="6"/>
      <c r="T1756" s="6"/>
      <c r="U1756" s="6"/>
      <c r="V1756" s="6"/>
      <c r="W1756" s="6"/>
      <c r="X1756" s="6"/>
      <c r="Y1756" s="6"/>
      <c r="Z1756" s="38" t="str">
        <f t="array" ref="Z1756">IFERROR(xlookup(C:C,'Follow up.1'!A:A,'Follow up.1'!AF:AF),"-")</f>
        <v>-</v>
      </c>
      <c r="AA1756" s="6"/>
      <c r="AB1756" s="6"/>
      <c r="AC1756" s="6"/>
      <c r="AD1756" s="6"/>
      <c r="AE1756" s="6"/>
      <c r="AF1756" s="6"/>
      <c r="AG1756" s="6"/>
      <c r="AH1756" s="6"/>
      <c r="AI1756" s="6"/>
      <c r="AJ1756" s="6"/>
      <c r="AK1756" s="6"/>
      <c r="AL1756" s="6"/>
      <c r="AM1756" s="6"/>
      <c r="AN1756" s="39" t="str">
        <f t="array" ref="AN1756">IFNA(TEXT(XLOOKUP(C:C,'Follow up.2'!B:B,'Follow up.2'!AF:AF), "mm/yyyy"), "-")</f>
        <v>-</v>
      </c>
      <c r="AO1756" s="6"/>
      <c r="AP1756" s="3"/>
      <c r="AQ1756" s="3"/>
      <c r="AR1756" s="3"/>
      <c r="AS1756" s="3"/>
      <c r="AT1756" s="3"/>
      <c r="AU1756" s="3"/>
      <c r="AV1756" s="3"/>
      <c r="AW1756" s="3"/>
      <c r="AX1756" s="3"/>
      <c r="AY1756" s="3"/>
      <c r="AZ1756" s="3"/>
      <c r="BA1756" s="3"/>
      <c r="BB1756" s="3"/>
      <c r="BC1756" s="3"/>
      <c r="BD1756" s="3"/>
      <c r="BE1756" s="3"/>
      <c r="BF1756" s="3"/>
      <c r="BG1756" s="3"/>
      <c r="BH1756" s="3"/>
      <c r="BI1756" s="3"/>
    </row>
    <row r="1757" ht="12.75" customHeight="1">
      <c r="A1757" s="294"/>
      <c r="B1757" s="294"/>
      <c r="C1757" s="3"/>
      <c r="D1757" s="3"/>
      <c r="E1757" s="3"/>
      <c r="F1757" s="3"/>
      <c r="G1757" s="3"/>
      <c r="H1757" s="193"/>
      <c r="I1757" s="163"/>
      <c r="J1757" s="3"/>
      <c r="K1757" s="5"/>
      <c r="L1757" s="6"/>
      <c r="M1757" s="6"/>
      <c r="N1757" s="232"/>
      <c r="O1757" s="285"/>
      <c r="P1757" s="6"/>
      <c r="Q1757" s="6"/>
      <c r="R1757" s="6"/>
      <c r="S1757" s="6"/>
      <c r="T1757" s="6"/>
      <c r="U1757" s="6"/>
      <c r="V1757" s="6"/>
      <c r="W1757" s="6"/>
      <c r="X1757" s="6"/>
      <c r="Y1757" s="6"/>
      <c r="Z1757" s="38" t="str">
        <f t="array" ref="Z1757">IFERROR(xlookup(C:C,'Follow up.1'!A:A,'Follow up.1'!AF:AF),"-")</f>
        <v>-</v>
      </c>
      <c r="AA1757" s="6"/>
      <c r="AB1757" s="6"/>
      <c r="AC1757" s="6"/>
      <c r="AD1757" s="6"/>
      <c r="AE1757" s="6"/>
      <c r="AF1757" s="6"/>
      <c r="AG1757" s="6"/>
      <c r="AH1757" s="6"/>
      <c r="AI1757" s="6"/>
      <c r="AJ1757" s="6"/>
      <c r="AK1757" s="6"/>
      <c r="AL1757" s="6"/>
      <c r="AM1757" s="6"/>
      <c r="AN1757" s="39" t="str">
        <f t="array" ref="AN1757">IFNA(TEXT(XLOOKUP(C:C,'Follow up.2'!B:B,'Follow up.2'!AF:AF), "mm/yyyy"), "-")</f>
        <v>-</v>
      </c>
      <c r="AO1757" s="6"/>
      <c r="AP1757" s="3"/>
      <c r="AQ1757" s="3"/>
      <c r="AR1757" s="3"/>
      <c r="AS1757" s="3"/>
      <c r="AT1757" s="3"/>
      <c r="AU1757" s="3"/>
      <c r="AV1757" s="3"/>
      <c r="AW1757" s="3"/>
      <c r="AX1757" s="3"/>
      <c r="AY1757" s="3"/>
      <c r="AZ1757" s="3"/>
      <c r="BA1757" s="3"/>
      <c r="BB1757" s="3"/>
      <c r="BC1757" s="3"/>
      <c r="BD1757" s="3"/>
      <c r="BE1757" s="3"/>
      <c r="BF1757" s="3"/>
      <c r="BG1757" s="3"/>
      <c r="BH1757" s="3"/>
      <c r="BI1757" s="3"/>
    </row>
    <row r="1758" ht="12.75" customHeight="1">
      <c r="A1758" s="294"/>
      <c r="B1758" s="294"/>
      <c r="C1758" s="3"/>
      <c r="D1758" s="3"/>
      <c r="E1758" s="3"/>
      <c r="F1758" s="3"/>
      <c r="G1758" s="3"/>
      <c r="H1758" s="193"/>
      <c r="I1758" s="163"/>
      <c r="J1758" s="3"/>
      <c r="K1758" s="5"/>
      <c r="L1758" s="6"/>
      <c r="M1758" s="6"/>
      <c r="N1758" s="232"/>
      <c r="O1758" s="285"/>
      <c r="P1758" s="6"/>
      <c r="Q1758" s="6"/>
      <c r="R1758" s="6"/>
      <c r="S1758" s="6"/>
      <c r="T1758" s="6"/>
      <c r="U1758" s="6"/>
      <c r="V1758" s="6"/>
      <c r="W1758" s="6"/>
      <c r="X1758" s="6"/>
      <c r="Y1758" s="6"/>
      <c r="Z1758" s="38" t="str">
        <f t="array" ref="Z1758">IFERROR(xlookup(C:C,'Follow up.1'!A:A,'Follow up.1'!AF:AF),"-")</f>
        <v>-</v>
      </c>
      <c r="AA1758" s="6"/>
      <c r="AB1758" s="6"/>
      <c r="AC1758" s="6"/>
      <c r="AD1758" s="6"/>
      <c r="AE1758" s="6"/>
      <c r="AF1758" s="6"/>
      <c r="AG1758" s="6"/>
      <c r="AH1758" s="6"/>
      <c r="AI1758" s="6"/>
      <c r="AJ1758" s="6"/>
      <c r="AK1758" s="6"/>
      <c r="AL1758" s="6"/>
      <c r="AM1758" s="6"/>
      <c r="AN1758" s="39" t="str">
        <f t="array" ref="AN1758">IFNA(TEXT(XLOOKUP(C:C,'Follow up.2'!B:B,'Follow up.2'!AF:AF), "mm/yyyy"), "-")</f>
        <v>-</v>
      </c>
      <c r="AO1758" s="6"/>
      <c r="AP1758" s="3"/>
      <c r="AQ1758" s="3"/>
      <c r="AR1758" s="3"/>
      <c r="AS1758" s="3"/>
      <c r="AT1758" s="3"/>
      <c r="AU1758" s="3"/>
      <c r="AV1758" s="3"/>
      <c r="AW1758" s="3"/>
      <c r="AX1758" s="3"/>
      <c r="AY1758" s="3"/>
      <c r="AZ1758" s="3"/>
      <c r="BA1758" s="3"/>
      <c r="BB1758" s="3"/>
      <c r="BC1758" s="3"/>
      <c r="BD1758" s="3"/>
      <c r="BE1758" s="3"/>
      <c r="BF1758" s="3"/>
      <c r="BG1758" s="3"/>
      <c r="BH1758" s="3"/>
      <c r="BI1758" s="3"/>
    </row>
    <row r="1759" ht="12.75" customHeight="1">
      <c r="A1759" s="294"/>
      <c r="B1759" s="294"/>
      <c r="C1759" s="3"/>
      <c r="D1759" s="3"/>
      <c r="E1759" s="3"/>
      <c r="F1759" s="3"/>
      <c r="G1759" s="3"/>
      <c r="H1759" s="193"/>
      <c r="I1759" s="163"/>
      <c r="J1759" s="3"/>
      <c r="K1759" s="5"/>
      <c r="L1759" s="6"/>
      <c r="M1759" s="6"/>
      <c r="N1759" s="232"/>
      <c r="O1759" s="285"/>
      <c r="P1759" s="6"/>
      <c r="Q1759" s="6"/>
      <c r="R1759" s="6"/>
      <c r="S1759" s="6"/>
      <c r="T1759" s="6"/>
      <c r="U1759" s="6"/>
      <c r="V1759" s="6"/>
      <c r="W1759" s="6"/>
      <c r="X1759" s="6"/>
      <c r="Y1759" s="6"/>
      <c r="Z1759" s="38" t="str">
        <f t="array" ref="Z1759">IFERROR(xlookup(C:C,'Follow up.1'!A:A,'Follow up.1'!AF:AF),"-")</f>
        <v>-</v>
      </c>
      <c r="AA1759" s="6"/>
      <c r="AB1759" s="6"/>
      <c r="AC1759" s="6"/>
      <c r="AD1759" s="6"/>
      <c r="AE1759" s="6"/>
      <c r="AF1759" s="6"/>
      <c r="AG1759" s="6"/>
      <c r="AH1759" s="6"/>
      <c r="AI1759" s="6"/>
      <c r="AJ1759" s="6"/>
      <c r="AK1759" s="6"/>
      <c r="AL1759" s="6"/>
      <c r="AM1759" s="6"/>
      <c r="AN1759" s="39" t="str">
        <f t="array" ref="AN1759">IFNA(TEXT(XLOOKUP(C:C,'Follow up.2'!B:B,'Follow up.2'!AF:AF), "mm/yyyy"), "-")</f>
        <v>-</v>
      </c>
      <c r="AO1759" s="6"/>
      <c r="AP1759" s="3"/>
      <c r="AQ1759" s="3"/>
      <c r="AR1759" s="3"/>
      <c r="AS1759" s="3"/>
      <c r="AT1759" s="3"/>
      <c r="AU1759" s="3"/>
      <c r="AV1759" s="3"/>
      <c r="AW1759" s="3"/>
      <c r="AX1759" s="3"/>
      <c r="AY1759" s="3"/>
      <c r="AZ1759" s="3"/>
      <c r="BA1759" s="3"/>
      <c r="BB1759" s="3"/>
      <c r="BC1759" s="3"/>
      <c r="BD1759" s="3"/>
      <c r="BE1759" s="3"/>
      <c r="BF1759" s="3"/>
      <c r="BG1759" s="3"/>
      <c r="BH1759" s="3"/>
      <c r="BI1759" s="3"/>
    </row>
    <row r="1760" ht="12.75" customHeight="1">
      <c r="A1760" s="294"/>
      <c r="B1760" s="294"/>
      <c r="C1760" s="3"/>
      <c r="D1760" s="3"/>
      <c r="E1760" s="3"/>
      <c r="F1760" s="3"/>
      <c r="G1760" s="3"/>
      <c r="H1760" s="193"/>
      <c r="I1760" s="163"/>
      <c r="J1760" s="3"/>
      <c r="K1760" s="5"/>
      <c r="L1760" s="6"/>
      <c r="M1760" s="6"/>
      <c r="N1760" s="232"/>
      <c r="O1760" s="285"/>
      <c r="P1760" s="6"/>
      <c r="Q1760" s="6"/>
      <c r="R1760" s="6"/>
      <c r="S1760" s="6"/>
      <c r="T1760" s="6"/>
      <c r="U1760" s="6"/>
      <c r="V1760" s="6"/>
      <c r="W1760" s="6"/>
      <c r="X1760" s="6"/>
      <c r="Y1760" s="6"/>
      <c r="Z1760" s="38" t="str">
        <f t="array" ref="Z1760">IFERROR(xlookup(C:C,'Follow up.1'!A:A,'Follow up.1'!AF:AF),"-")</f>
        <v>-</v>
      </c>
      <c r="AA1760" s="6"/>
      <c r="AB1760" s="6"/>
      <c r="AC1760" s="6"/>
      <c r="AD1760" s="6"/>
      <c r="AE1760" s="6"/>
      <c r="AF1760" s="6"/>
      <c r="AG1760" s="6"/>
      <c r="AH1760" s="6"/>
      <c r="AI1760" s="6"/>
      <c r="AJ1760" s="6"/>
      <c r="AK1760" s="6"/>
      <c r="AL1760" s="6"/>
      <c r="AM1760" s="6"/>
      <c r="AN1760" s="39" t="str">
        <f t="array" ref="AN1760">IFNA(TEXT(XLOOKUP(C:C,'Follow up.2'!B:B,'Follow up.2'!AF:AF), "mm/yyyy"), "-")</f>
        <v>-</v>
      </c>
      <c r="AO1760" s="6"/>
      <c r="AP1760" s="3"/>
      <c r="AQ1760" s="3"/>
      <c r="AR1760" s="3"/>
      <c r="AS1760" s="3"/>
      <c r="AT1760" s="3"/>
      <c r="AU1760" s="3"/>
      <c r="AV1760" s="3"/>
      <c r="AW1760" s="3"/>
      <c r="AX1760" s="3"/>
      <c r="AY1760" s="3"/>
      <c r="AZ1760" s="3"/>
      <c r="BA1760" s="3"/>
      <c r="BB1760" s="3"/>
      <c r="BC1760" s="3"/>
      <c r="BD1760" s="3"/>
      <c r="BE1760" s="3"/>
      <c r="BF1760" s="3"/>
      <c r="BG1760" s="3"/>
      <c r="BH1760" s="3"/>
      <c r="BI1760" s="3"/>
    </row>
    <row r="1761" ht="12.75" customHeight="1">
      <c r="A1761" s="294"/>
      <c r="B1761" s="294"/>
      <c r="C1761" s="3"/>
      <c r="D1761" s="3"/>
      <c r="E1761" s="3"/>
      <c r="F1761" s="3"/>
      <c r="G1761" s="3"/>
      <c r="H1761" s="193"/>
      <c r="I1761" s="163"/>
      <c r="J1761" s="3"/>
      <c r="K1761" s="5"/>
      <c r="L1761" s="6"/>
      <c r="M1761" s="6"/>
      <c r="N1761" s="232"/>
      <c r="O1761" s="285"/>
      <c r="P1761" s="6"/>
      <c r="Q1761" s="6"/>
      <c r="R1761" s="6"/>
      <c r="S1761" s="6"/>
      <c r="T1761" s="6"/>
      <c r="U1761" s="6"/>
      <c r="V1761" s="6"/>
      <c r="W1761" s="6"/>
      <c r="X1761" s="6"/>
      <c r="Y1761" s="6"/>
      <c r="Z1761" s="38" t="str">
        <f t="array" ref="Z1761">IFERROR(xlookup(C:C,'Follow up.1'!A:A,'Follow up.1'!AF:AF),"-")</f>
        <v>-</v>
      </c>
      <c r="AA1761" s="6"/>
      <c r="AB1761" s="6"/>
      <c r="AC1761" s="6"/>
      <c r="AD1761" s="6"/>
      <c r="AE1761" s="6"/>
      <c r="AF1761" s="6"/>
      <c r="AG1761" s="6"/>
      <c r="AH1761" s="6"/>
      <c r="AI1761" s="6"/>
      <c r="AJ1761" s="6"/>
      <c r="AK1761" s="6"/>
      <c r="AL1761" s="6"/>
      <c r="AM1761" s="6"/>
      <c r="AN1761" s="39" t="str">
        <f t="array" ref="AN1761">IFNA(TEXT(XLOOKUP(C:C,'Follow up.2'!B:B,'Follow up.2'!AF:AF), "mm/yyyy"), "-")</f>
        <v>-</v>
      </c>
      <c r="AO1761" s="6"/>
      <c r="AP1761" s="3"/>
      <c r="AQ1761" s="3"/>
      <c r="AR1761" s="3"/>
      <c r="AS1761" s="3"/>
      <c r="AT1761" s="3"/>
      <c r="AU1761" s="3"/>
      <c r="AV1761" s="3"/>
      <c r="AW1761" s="3"/>
      <c r="AX1761" s="3"/>
      <c r="AY1761" s="3"/>
      <c r="AZ1761" s="3"/>
      <c r="BA1761" s="3"/>
      <c r="BB1761" s="3"/>
      <c r="BC1761" s="3"/>
      <c r="BD1761" s="3"/>
      <c r="BE1761" s="3"/>
      <c r="BF1761" s="3"/>
      <c r="BG1761" s="3"/>
      <c r="BH1761" s="3"/>
      <c r="BI1761" s="3"/>
    </row>
    <row r="1762" ht="12.75" customHeight="1">
      <c r="A1762" s="294"/>
      <c r="B1762" s="294"/>
      <c r="C1762" s="3"/>
      <c r="D1762" s="3"/>
      <c r="E1762" s="3"/>
      <c r="F1762" s="3"/>
      <c r="G1762" s="3"/>
      <c r="H1762" s="193"/>
      <c r="I1762" s="163"/>
      <c r="J1762" s="3"/>
      <c r="K1762" s="5"/>
      <c r="L1762" s="6"/>
      <c r="M1762" s="6"/>
      <c r="N1762" s="232"/>
      <c r="O1762" s="285"/>
      <c r="P1762" s="6"/>
      <c r="Q1762" s="6"/>
      <c r="R1762" s="6"/>
      <c r="S1762" s="6"/>
      <c r="T1762" s="6"/>
      <c r="U1762" s="6"/>
      <c r="V1762" s="6"/>
      <c r="W1762" s="6"/>
      <c r="X1762" s="6"/>
      <c r="Y1762" s="6"/>
      <c r="Z1762" s="38" t="str">
        <f t="array" ref="Z1762">IFERROR(xlookup(C:C,'Follow up.1'!A:A,'Follow up.1'!AF:AF),"-")</f>
        <v>-</v>
      </c>
      <c r="AA1762" s="6"/>
      <c r="AB1762" s="6"/>
      <c r="AC1762" s="6"/>
      <c r="AD1762" s="6"/>
      <c r="AE1762" s="6"/>
      <c r="AF1762" s="6"/>
      <c r="AG1762" s="6"/>
      <c r="AH1762" s="6"/>
      <c r="AI1762" s="6"/>
      <c r="AJ1762" s="6"/>
      <c r="AK1762" s="6"/>
      <c r="AL1762" s="6"/>
      <c r="AM1762" s="6"/>
      <c r="AN1762" s="39" t="str">
        <f t="array" ref="AN1762">IFNA(TEXT(XLOOKUP(C:C,'Follow up.2'!B:B,'Follow up.2'!AF:AF), "mm/yyyy"), "-")</f>
        <v>-</v>
      </c>
      <c r="AO1762" s="6"/>
      <c r="AP1762" s="3"/>
      <c r="AQ1762" s="3"/>
      <c r="AR1762" s="3"/>
      <c r="AS1762" s="3"/>
      <c r="AT1762" s="3"/>
      <c r="AU1762" s="3"/>
      <c r="AV1762" s="3"/>
      <c r="AW1762" s="3"/>
      <c r="AX1762" s="3"/>
      <c r="AY1762" s="3"/>
      <c r="AZ1762" s="3"/>
      <c r="BA1762" s="3"/>
      <c r="BB1762" s="3"/>
      <c r="BC1762" s="3"/>
      <c r="BD1762" s="3"/>
      <c r="BE1762" s="3"/>
      <c r="BF1762" s="3"/>
      <c r="BG1762" s="3"/>
      <c r="BH1762" s="3"/>
      <c r="BI1762" s="3"/>
    </row>
    <row r="1763" ht="12.75" customHeight="1">
      <c r="A1763" s="294"/>
      <c r="B1763" s="294"/>
      <c r="C1763" s="3"/>
      <c r="D1763" s="3"/>
      <c r="E1763" s="3"/>
      <c r="F1763" s="3"/>
      <c r="G1763" s="3"/>
      <c r="H1763" s="193"/>
      <c r="I1763" s="163"/>
      <c r="J1763" s="3"/>
      <c r="K1763" s="5"/>
      <c r="L1763" s="6"/>
      <c r="M1763" s="6"/>
      <c r="N1763" s="232"/>
      <c r="O1763" s="285"/>
      <c r="P1763" s="6"/>
      <c r="Q1763" s="6"/>
      <c r="R1763" s="6"/>
      <c r="S1763" s="6"/>
      <c r="T1763" s="6"/>
      <c r="U1763" s="6"/>
      <c r="V1763" s="6"/>
      <c r="W1763" s="6"/>
      <c r="X1763" s="6"/>
      <c r="Y1763" s="6"/>
      <c r="Z1763" s="38" t="str">
        <f t="array" ref="Z1763">IFERROR(xlookup(C:C,'Follow up.1'!A:A,'Follow up.1'!AF:AF),"-")</f>
        <v>-</v>
      </c>
      <c r="AA1763" s="6"/>
      <c r="AB1763" s="6"/>
      <c r="AC1763" s="6"/>
      <c r="AD1763" s="6"/>
      <c r="AE1763" s="6"/>
      <c r="AF1763" s="6"/>
      <c r="AG1763" s="6"/>
      <c r="AH1763" s="6"/>
      <c r="AI1763" s="6"/>
      <c r="AJ1763" s="6"/>
      <c r="AK1763" s="6"/>
      <c r="AL1763" s="6"/>
      <c r="AM1763" s="6"/>
      <c r="AN1763" s="39" t="str">
        <f t="array" ref="AN1763">IFNA(TEXT(XLOOKUP(C:C,'Follow up.2'!B:B,'Follow up.2'!AF:AF), "mm/yyyy"), "-")</f>
        <v>-</v>
      </c>
      <c r="AO1763" s="6"/>
      <c r="AP1763" s="3"/>
      <c r="AQ1763" s="3"/>
      <c r="AR1763" s="3"/>
      <c r="AS1763" s="3"/>
      <c r="AT1763" s="3"/>
      <c r="AU1763" s="3"/>
      <c r="AV1763" s="3"/>
      <c r="AW1763" s="3"/>
      <c r="AX1763" s="3"/>
      <c r="AY1763" s="3"/>
      <c r="AZ1763" s="3"/>
      <c r="BA1763" s="3"/>
      <c r="BB1763" s="3"/>
      <c r="BC1763" s="3"/>
      <c r="BD1763" s="3"/>
      <c r="BE1763" s="3"/>
      <c r="BF1763" s="3"/>
      <c r="BG1763" s="3"/>
      <c r="BH1763" s="3"/>
      <c r="BI1763" s="3"/>
    </row>
    <row r="1764" ht="12.75" customHeight="1">
      <c r="A1764" s="294"/>
      <c r="B1764" s="294"/>
      <c r="C1764" s="3"/>
      <c r="D1764" s="3"/>
      <c r="E1764" s="3"/>
      <c r="F1764" s="3"/>
      <c r="G1764" s="3"/>
      <c r="H1764" s="193"/>
      <c r="I1764" s="163"/>
      <c r="J1764" s="3"/>
      <c r="K1764" s="5"/>
      <c r="L1764" s="6"/>
      <c r="M1764" s="6"/>
      <c r="N1764" s="232"/>
      <c r="O1764" s="285"/>
      <c r="P1764" s="6"/>
      <c r="Q1764" s="6"/>
      <c r="R1764" s="6"/>
      <c r="S1764" s="6"/>
      <c r="T1764" s="6"/>
      <c r="U1764" s="6"/>
      <c r="V1764" s="6"/>
      <c r="W1764" s="6"/>
      <c r="X1764" s="6"/>
      <c r="Y1764" s="6"/>
      <c r="Z1764" s="38" t="str">
        <f t="array" ref="Z1764">IFERROR(xlookup(C:C,'Follow up.1'!A:A,'Follow up.1'!AF:AF),"-")</f>
        <v>-</v>
      </c>
      <c r="AA1764" s="6"/>
      <c r="AB1764" s="6"/>
      <c r="AC1764" s="6"/>
      <c r="AD1764" s="6"/>
      <c r="AE1764" s="6"/>
      <c r="AF1764" s="6"/>
      <c r="AG1764" s="6"/>
      <c r="AH1764" s="6"/>
      <c r="AI1764" s="6"/>
      <c r="AJ1764" s="6"/>
      <c r="AK1764" s="6"/>
      <c r="AL1764" s="6"/>
      <c r="AM1764" s="6"/>
      <c r="AN1764" s="39" t="str">
        <f t="array" ref="AN1764">IFNA(TEXT(XLOOKUP(C:C,'Follow up.2'!B:B,'Follow up.2'!AF:AF), "mm/yyyy"), "-")</f>
        <v>-</v>
      </c>
      <c r="AO1764" s="6"/>
      <c r="AP1764" s="3"/>
      <c r="AQ1764" s="3"/>
      <c r="AR1764" s="3"/>
      <c r="AS1764" s="3"/>
      <c r="AT1764" s="3"/>
      <c r="AU1764" s="3"/>
      <c r="AV1764" s="3"/>
      <c r="AW1764" s="3"/>
      <c r="AX1764" s="3"/>
      <c r="AY1764" s="3"/>
      <c r="AZ1764" s="3"/>
      <c r="BA1764" s="3"/>
      <c r="BB1764" s="3"/>
      <c r="BC1764" s="3"/>
      <c r="BD1764" s="3"/>
      <c r="BE1764" s="3"/>
      <c r="BF1764" s="3"/>
      <c r="BG1764" s="3"/>
      <c r="BH1764" s="3"/>
      <c r="BI1764" s="3"/>
    </row>
    <row r="1765" ht="12.75" customHeight="1">
      <c r="A1765" s="294"/>
      <c r="B1765" s="294"/>
      <c r="C1765" s="3"/>
      <c r="D1765" s="3"/>
      <c r="E1765" s="3"/>
      <c r="F1765" s="3"/>
      <c r="G1765" s="3"/>
      <c r="H1765" s="193"/>
      <c r="I1765" s="163"/>
      <c r="J1765" s="3"/>
      <c r="K1765" s="5"/>
      <c r="L1765" s="6"/>
      <c r="M1765" s="6"/>
      <c r="N1765" s="232"/>
      <c r="O1765" s="285"/>
      <c r="P1765" s="6"/>
      <c r="Q1765" s="6"/>
      <c r="R1765" s="6"/>
      <c r="S1765" s="6"/>
      <c r="T1765" s="6"/>
      <c r="U1765" s="6"/>
      <c r="V1765" s="6"/>
      <c r="W1765" s="6"/>
      <c r="X1765" s="6"/>
      <c r="Y1765" s="6"/>
      <c r="Z1765" s="38" t="str">
        <f t="array" ref="Z1765">IFERROR(xlookup(C:C,'Follow up.1'!A:A,'Follow up.1'!AF:AF),"-")</f>
        <v>-</v>
      </c>
      <c r="AA1765" s="6"/>
      <c r="AB1765" s="6"/>
      <c r="AC1765" s="6"/>
      <c r="AD1765" s="6"/>
      <c r="AE1765" s="6"/>
      <c r="AF1765" s="6"/>
      <c r="AG1765" s="6"/>
      <c r="AH1765" s="6"/>
      <c r="AI1765" s="6"/>
      <c r="AJ1765" s="6"/>
      <c r="AK1765" s="6"/>
      <c r="AL1765" s="6"/>
      <c r="AM1765" s="6"/>
      <c r="AN1765" s="39" t="str">
        <f t="array" ref="AN1765">IFNA(TEXT(XLOOKUP(C:C,'Follow up.2'!B:B,'Follow up.2'!AF:AF), "mm/yyyy"), "-")</f>
        <v>-</v>
      </c>
      <c r="AO1765" s="6"/>
      <c r="AP1765" s="3"/>
      <c r="AQ1765" s="3"/>
      <c r="AR1765" s="3"/>
      <c r="AS1765" s="3"/>
      <c r="AT1765" s="3"/>
      <c r="AU1765" s="3"/>
      <c r="AV1765" s="3"/>
      <c r="AW1765" s="3"/>
      <c r="AX1765" s="3"/>
      <c r="AY1765" s="3"/>
      <c r="AZ1765" s="3"/>
      <c r="BA1765" s="3"/>
      <c r="BB1765" s="3"/>
      <c r="BC1765" s="3"/>
      <c r="BD1765" s="3"/>
      <c r="BE1765" s="3"/>
      <c r="BF1765" s="3"/>
      <c r="BG1765" s="3"/>
      <c r="BH1765" s="3"/>
      <c r="BI1765" s="3"/>
    </row>
    <row r="1766" ht="12.75" customHeight="1">
      <c r="A1766" s="294"/>
      <c r="B1766" s="294"/>
      <c r="C1766" s="3"/>
      <c r="D1766" s="3"/>
      <c r="E1766" s="3"/>
      <c r="F1766" s="3"/>
      <c r="G1766" s="3"/>
      <c r="H1766" s="193"/>
      <c r="I1766" s="163"/>
      <c r="J1766" s="3"/>
      <c r="K1766" s="5"/>
      <c r="L1766" s="6"/>
      <c r="M1766" s="6"/>
      <c r="N1766" s="232"/>
      <c r="O1766" s="285"/>
      <c r="P1766" s="6"/>
      <c r="Q1766" s="6"/>
      <c r="R1766" s="6"/>
      <c r="S1766" s="6"/>
      <c r="T1766" s="6"/>
      <c r="U1766" s="6"/>
      <c r="V1766" s="6"/>
      <c r="W1766" s="6"/>
      <c r="X1766" s="6"/>
      <c r="Y1766" s="6"/>
      <c r="Z1766" s="38" t="str">
        <f t="array" ref="Z1766">IFERROR(xlookup(C:C,'Follow up.1'!A:A,'Follow up.1'!AF:AF),"-")</f>
        <v>-</v>
      </c>
      <c r="AA1766" s="6"/>
      <c r="AB1766" s="6"/>
      <c r="AC1766" s="6"/>
      <c r="AD1766" s="6"/>
      <c r="AE1766" s="6"/>
      <c r="AF1766" s="6"/>
      <c r="AG1766" s="6"/>
      <c r="AH1766" s="6"/>
      <c r="AI1766" s="6"/>
      <c r="AJ1766" s="6"/>
      <c r="AK1766" s="6"/>
      <c r="AL1766" s="6"/>
      <c r="AM1766" s="6"/>
      <c r="AN1766" s="298"/>
      <c r="AO1766" s="6"/>
      <c r="AP1766" s="3"/>
      <c r="AQ1766" s="3"/>
      <c r="AR1766" s="3"/>
      <c r="AS1766" s="3"/>
      <c r="AT1766" s="3"/>
      <c r="AU1766" s="3"/>
      <c r="AV1766" s="3"/>
      <c r="AW1766" s="3"/>
      <c r="AX1766" s="3"/>
      <c r="AY1766" s="3"/>
      <c r="AZ1766" s="3"/>
      <c r="BA1766" s="3"/>
      <c r="BB1766" s="3"/>
      <c r="BC1766" s="3"/>
      <c r="BD1766" s="3"/>
      <c r="BE1766" s="3"/>
      <c r="BF1766" s="3"/>
      <c r="BG1766" s="3"/>
      <c r="BH1766" s="3"/>
      <c r="BI1766" s="3"/>
    </row>
    <row r="1767" ht="12.75" customHeight="1">
      <c r="A1767" s="294"/>
      <c r="B1767" s="294"/>
      <c r="C1767" s="3"/>
      <c r="D1767" s="3"/>
      <c r="E1767" s="3"/>
      <c r="F1767" s="3"/>
      <c r="G1767" s="3"/>
      <c r="H1767" s="193"/>
      <c r="I1767" s="163"/>
      <c r="J1767" s="3"/>
      <c r="K1767" s="5"/>
      <c r="L1767" s="6"/>
      <c r="M1767" s="6"/>
      <c r="N1767" s="232"/>
      <c r="O1767" s="285"/>
      <c r="P1767" s="6"/>
      <c r="Q1767" s="6"/>
      <c r="R1767" s="6"/>
      <c r="S1767" s="6"/>
      <c r="T1767" s="6"/>
      <c r="U1767" s="6"/>
      <c r="V1767" s="6"/>
      <c r="W1767" s="6"/>
      <c r="X1767" s="6"/>
      <c r="Y1767" s="6"/>
      <c r="Z1767" s="38" t="str">
        <f t="array" ref="Z1767">IFERROR(xlookup(C:C,'Follow up.1'!A:A,'Follow up.1'!AF:AF),"-")</f>
        <v>-</v>
      </c>
      <c r="AA1767" s="6"/>
      <c r="AB1767" s="6"/>
      <c r="AC1767" s="6"/>
      <c r="AD1767" s="6"/>
      <c r="AE1767" s="6"/>
      <c r="AF1767" s="6"/>
      <c r="AG1767" s="6"/>
      <c r="AH1767" s="6"/>
      <c r="AI1767" s="6"/>
      <c r="AJ1767" s="6"/>
      <c r="AK1767" s="6"/>
      <c r="AL1767" s="6"/>
      <c r="AM1767" s="6"/>
      <c r="AN1767" s="298"/>
      <c r="AO1767" s="6"/>
      <c r="AP1767" s="3"/>
      <c r="AQ1767" s="3"/>
      <c r="AR1767" s="3"/>
      <c r="AS1767" s="3"/>
      <c r="AT1767" s="3"/>
      <c r="AU1767" s="3"/>
      <c r="AV1767" s="3"/>
      <c r="AW1767" s="3"/>
      <c r="AX1767" s="3"/>
      <c r="AY1767" s="3"/>
      <c r="AZ1767" s="3"/>
      <c r="BA1767" s="3"/>
      <c r="BB1767" s="3"/>
      <c r="BC1767" s="3"/>
      <c r="BD1767" s="3"/>
      <c r="BE1767" s="3"/>
      <c r="BF1767" s="3"/>
      <c r="BG1767" s="3"/>
      <c r="BH1767" s="3"/>
      <c r="BI1767" s="3"/>
    </row>
    <row r="1768" ht="12.75" customHeight="1">
      <c r="A1768" s="294"/>
      <c r="B1768" s="294"/>
      <c r="C1768" s="3"/>
      <c r="D1768" s="3"/>
      <c r="E1768" s="3"/>
      <c r="F1768" s="3"/>
      <c r="G1768" s="3"/>
      <c r="H1768" s="193"/>
      <c r="I1768" s="163"/>
      <c r="J1768" s="3"/>
      <c r="K1768" s="5"/>
      <c r="L1768" s="6"/>
      <c r="M1768" s="6"/>
      <c r="N1768" s="232"/>
      <c r="O1768" s="285"/>
      <c r="P1768" s="6"/>
      <c r="Q1768" s="6"/>
      <c r="R1768" s="6"/>
      <c r="S1768" s="6"/>
      <c r="T1768" s="6"/>
      <c r="U1768" s="6"/>
      <c r="V1768" s="6"/>
      <c r="W1768" s="6"/>
      <c r="X1768" s="6"/>
      <c r="Y1768" s="6"/>
      <c r="Z1768" s="38" t="str">
        <f t="array" ref="Z1768">IFERROR(xlookup(C:C,'Follow up.1'!A:A,'Follow up.1'!AF:AF),"-")</f>
        <v>-</v>
      </c>
      <c r="AA1768" s="6"/>
      <c r="AB1768" s="6"/>
      <c r="AC1768" s="6"/>
      <c r="AD1768" s="6"/>
      <c r="AE1768" s="6"/>
      <c r="AF1768" s="6"/>
      <c r="AG1768" s="6"/>
      <c r="AH1768" s="6"/>
      <c r="AI1768" s="6"/>
      <c r="AJ1768" s="6"/>
      <c r="AK1768" s="6"/>
      <c r="AL1768" s="6"/>
      <c r="AM1768" s="6"/>
      <c r="AN1768" s="298"/>
      <c r="AO1768" s="6"/>
      <c r="AP1768" s="3"/>
      <c r="AQ1768" s="3"/>
      <c r="AR1768" s="3"/>
      <c r="AS1768" s="3"/>
      <c r="AT1768" s="3"/>
      <c r="AU1768" s="3"/>
      <c r="AV1768" s="3"/>
      <c r="AW1768" s="3"/>
      <c r="AX1768" s="3"/>
      <c r="AY1768" s="3"/>
      <c r="AZ1768" s="3"/>
      <c r="BA1768" s="3"/>
      <c r="BB1768" s="3"/>
      <c r="BC1768" s="3"/>
      <c r="BD1768" s="3"/>
      <c r="BE1768" s="3"/>
      <c r="BF1768" s="3"/>
      <c r="BG1768" s="3"/>
      <c r="BH1768" s="3"/>
      <c r="BI1768" s="3"/>
    </row>
    <row r="1769" ht="12.75" customHeight="1">
      <c r="A1769" s="294"/>
      <c r="B1769" s="294"/>
      <c r="C1769" s="3"/>
      <c r="D1769" s="3"/>
      <c r="E1769" s="3"/>
      <c r="F1769" s="3"/>
      <c r="G1769" s="3"/>
      <c r="H1769" s="193"/>
      <c r="I1769" s="163"/>
      <c r="J1769" s="3"/>
      <c r="K1769" s="5"/>
      <c r="L1769" s="6"/>
      <c r="M1769" s="6"/>
      <c r="N1769" s="232"/>
      <c r="O1769" s="285"/>
      <c r="P1769" s="6"/>
      <c r="Q1769" s="6"/>
      <c r="R1769" s="6"/>
      <c r="S1769" s="6"/>
      <c r="T1769" s="6"/>
      <c r="U1769" s="6"/>
      <c r="V1769" s="6"/>
      <c r="W1769" s="6"/>
      <c r="X1769" s="6"/>
      <c r="Y1769" s="6"/>
      <c r="Z1769" s="38" t="str">
        <f t="array" ref="Z1769">IFERROR(xlookup(C:C,'Follow up.1'!A:A,'Follow up.1'!AF:AF),"-")</f>
        <v>-</v>
      </c>
      <c r="AA1769" s="6"/>
      <c r="AB1769" s="6"/>
      <c r="AC1769" s="6"/>
      <c r="AD1769" s="6"/>
      <c r="AE1769" s="6"/>
      <c r="AF1769" s="6"/>
      <c r="AG1769" s="6"/>
      <c r="AH1769" s="6"/>
      <c r="AI1769" s="6"/>
      <c r="AJ1769" s="6"/>
      <c r="AK1769" s="6"/>
      <c r="AL1769" s="6"/>
      <c r="AM1769" s="6"/>
      <c r="AN1769" s="298"/>
      <c r="AO1769" s="6"/>
      <c r="AP1769" s="3"/>
      <c r="AQ1769" s="3"/>
      <c r="AR1769" s="3"/>
      <c r="AS1769" s="3"/>
      <c r="AT1769" s="3"/>
      <c r="AU1769" s="3"/>
      <c r="AV1769" s="3"/>
      <c r="AW1769" s="3"/>
      <c r="AX1769" s="3"/>
      <c r="AY1769" s="3"/>
      <c r="AZ1769" s="3"/>
      <c r="BA1769" s="3"/>
      <c r="BB1769" s="3"/>
      <c r="BC1769" s="3"/>
      <c r="BD1769" s="3"/>
      <c r="BE1769" s="3"/>
      <c r="BF1769" s="3"/>
      <c r="BG1769" s="3"/>
      <c r="BH1769" s="3"/>
      <c r="BI1769" s="3"/>
    </row>
    <row r="1770" ht="12.75" customHeight="1">
      <c r="A1770" s="294"/>
      <c r="B1770" s="294"/>
      <c r="C1770" s="3"/>
      <c r="D1770" s="3"/>
      <c r="E1770" s="3"/>
      <c r="F1770" s="3"/>
      <c r="G1770" s="3"/>
      <c r="H1770" s="193"/>
      <c r="I1770" s="163"/>
      <c r="J1770" s="3"/>
      <c r="K1770" s="5"/>
      <c r="L1770" s="6"/>
      <c r="M1770" s="6"/>
      <c r="N1770" s="232"/>
      <c r="O1770" s="285"/>
      <c r="P1770" s="6"/>
      <c r="Q1770" s="6"/>
      <c r="R1770" s="6"/>
      <c r="S1770" s="6"/>
      <c r="T1770" s="6"/>
      <c r="U1770" s="6"/>
      <c r="V1770" s="6"/>
      <c r="W1770" s="6"/>
      <c r="X1770" s="6"/>
      <c r="Y1770" s="6"/>
      <c r="Z1770" s="38" t="str">
        <f t="array" ref="Z1770">IFERROR(xlookup(C:C,'Follow up.1'!A:A,'Follow up.1'!AF:AF),"-")</f>
        <v>-</v>
      </c>
      <c r="AA1770" s="6"/>
      <c r="AB1770" s="6"/>
      <c r="AC1770" s="6"/>
      <c r="AD1770" s="6"/>
      <c r="AE1770" s="6"/>
      <c r="AF1770" s="6"/>
      <c r="AG1770" s="6"/>
      <c r="AH1770" s="6"/>
      <c r="AI1770" s="6"/>
      <c r="AJ1770" s="6"/>
      <c r="AK1770" s="6"/>
      <c r="AL1770" s="6"/>
      <c r="AM1770" s="6"/>
      <c r="AN1770" s="298"/>
      <c r="AO1770" s="6"/>
      <c r="AP1770" s="3"/>
      <c r="AQ1770" s="3"/>
      <c r="AR1770" s="3"/>
      <c r="AS1770" s="3"/>
      <c r="AT1770" s="3"/>
      <c r="AU1770" s="3"/>
      <c r="AV1770" s="3"/>
      <c r="AW1770" s="3"/>
      <c r="AX1770" s="3"/>
      <c r="AY1770" s="3"/>
      <c r="AZ1770" s="3"/>
      <c r="BA1770" s="3"/>
      <c r="BB1770" s="3"/>
      <c r="BC1770" s="3"/>
      <c r="BD1770" s="3"/>
      <c r="BE1770" s="3"/>
      <c r="BF1770" s="3"/>
      <c r="BG1770" s="3"/>
      <c r="BH1770" s="3"/>
      <c r="BI1770" s="3"/>
    </row>
    <row r="1771" ht="12.75" customHeight="1">
      <c r="A1771" s="294"/>
      <c r="B1771" s="294"/>
      <c r="C1771" s="3"/>
      <c r="D1771" s="3"/>
      <c r="E1771" s="3"/>
      <c r="F1771" s="3"/>
      <c r="G1771" s="3"/>
      <c r="H1771" s="193"/>
      <c r="I1771" s="163"/>
      <c r="J1771" s="3"/>
      <c r="K1771" s="5"/>
      <c r="L1771" s="6"/>
      <c r="M1771" s="6"/>
      <c r="N1771" s="232"/>
      <c r="O1771" s="285"/>
      <c r="P1771" s="6"/>
      <c r="Q1771" s="6"/>
      <c r="R1771" s="6"/>
      <c r="S1771" s="6"/>
      <c r="T1771" s="6"/>
      <c r="U1771" s="6"/>
      <c r="V1771" s="6"/>
      <c r="W1771" s="6"/>
      <c r="X1771" s="6"/>
      <c r="Y1771" s="6"/>
      <c r="Z1771" s="38" t="str">
        <f t="array" ref="Z1771">IFERROR(xlookup(C:C,'Follow up.1'!A:A,'Follow up.1'!AF:AF),"-")</f>
        <v>-</v>
      </c>
      <c r="AA1771" s="6"/>
      <c r="AB1771" s="6"/>
      <c r="AC1771" s="6"/>
      <c r="AD1771" s="6"/>
      <c r="AE1771" s="6"/>
      <c r="AF1771" s="6"/>
      <c r="AG1771" s="6"/>
      <c r="AH1771" s="6"/>
      <c r="AI1771" s="6"/>
      <c r="AJ1771" s="6"/>
      <c r="AK1771" s="6"/>
      <c r="AL1771" s="6"/>
      <c r="AM1771" s="6"/>
      <c r="AN1771" s="298"/>
      <c r="AO1771" s="6"/>
      <c r="AP1771" s="3"/>
      <c r="AQ1771" s="3"/>
      <c r="AR1771" s="3"/>
      <c r="AS1771" s="3"/>
      <c r="AT1771" s="3"/>
      <c r="AU1771" s="3"/>
      <c r="AV1771" s="3"/>
      <c r="AW1771" s="3"/>
      <c r="AX1771" s="3"/>
      <c r="AY1771" s="3"/>
      <c r="AZ1771" s="3"/>
      <c r="BA1771" s="3"/>
      <c r="BB1771" s="3"/>
      <c r="BC1771" s="3"/>
      <c r="BD1771" s="3"/>
      <c r="BE1771" s="3"/>
      <c r="BF1771" s="3"/>
      <c r="BG1771" s="3"/>
      <c r="BH1771" s="3"/>
      <c r="BI1771" s="3"/>
    </row>
    <row r="1772" ht="12.75" customHeight="1">
      <c r="A1772" s="294"/>
      <c r="B1772" s="294"/>
      <c r="C1772" s="3"/>
      <c r="D1772" s="3"/>
      <c r="E1772" s="3"/>
      <c r="F1772" s="3"/>
      <c r="G1772" s="3"/>
      <c r="H1772" s="193"/>
      <c r="I1772" s="163"/>
      <c r="J1772" s="3"/>
      <c r="K1772" s="5"/>
      <c r="L1772" s="6"/>
      <c r="M1772" s="6"/>
      <c r="N1772" s="232"/>
      <c r="O1772" s="285"/>
      <c r="P1772" s="6"/>
      <c r="Q1772" s="6"/>
      <c r="R1772" s="6"/>
      <c r="S1772" s="6"/>
      <c r="T1772" s="6"/>
      <c r="U1772" s="6"/>
      <c r="V1772" s="6"/>
      <c r="W1772" s="6"/>
      <c r="X1772" s="6"/>
      <c r="Y1772" s="6"/>
      <c r="Z1772" s="38" t="str">
        <f t="array" ref="Z1772">IFERROR(xlookup(C:C,'Follow up.1'!A:A,'Follow up.1'!AF:AF),"-")</f>
        <v>-</v>
      </c>
      <c r="AA1772" s="6"/>
      <c r="AB1772" s="6"/>
      <c r="AC1772" s="6"/>
      <c r="AD1772" s="6"/>
      <c r="AE1772" s="6"/>
      <c r="AF1772" s="6"/>
      <c r="AG1772" s="6"/>
      <c r="AH1772" s="6"/>
      <c r="AI1772" s="6"/>
      <c r="AJ1772" s="6"/>
      <c r="AK1772" s="6"/>
      <c r="AL1772" s="6"/>
      <c r="AM1772" s="6"/>
      <c r="AN1772" s="298"/>
      <c r="AO1772" s="6"/>
      <c r="AP1772" s="3"/>
      <c r="AQ1772" s="3"/>
      <c r="AR1772" s="3"/>
      <c r="AS1772" s="3"/>
      <c r="AT1772" s="3"/>
      <c r="AU1772" s="3"/>
      <c r="AV1772" s="3"/>
      <c r="AW1772" s="3"/>
      <c r="AX1772" s="3"/>
      <c r="AY1772" s="3"/>
      <c r="AZ1772" s="3"/>
      <c r="BA1772" s="3"/>
      <c r="BB1772" s="3"/>
      <c r="BC1772" s="3"/>
      <c r="BD1772" s="3"/>
      <c r="BE1772" s="3"/>
      <c r="BF1772" s="3"/>
      <c r="BG1772" s="3"/>
      <c r="BH1772" s="3"/>
      <c r="BI1772" s="3"/>
    </row>
    <row r="1773" ht="12.75" customHeight="1">
      <c r="A1773" s="294"/>
      <c r="B1773" s="294"/>
      <c r="C1773" s="3"/>
      <c r="D1773" s="3"/>
      <c r="E1773" s="3"/>
      <c r="F1773" s="3"/>
      <c r="G1773" s="3"/>
      <c r="H1773" s="193"/>
      <c r="I1773" s="163"/>
      <c r="J1773" s="3"/>
      <c r="K1773" s="5"/>
      <c r="L1773" s="6"/>
      <c r="M1773" s="6"/>
      <c r="N1773" s="232"/>
      <c r="O1773" s="285"/>
      <c r="P1773" s="6"/>
      <c r="Q1773" s="6"/>
      <c r="R1773" s="6"/>
      <c r="S1773" s="6"/>
      <c r="T1773" s="6"/>
      <c r="U1773" s="6"/>
      <c r="V1773" s="6"/>
      <c r="W1773" s="6"/>
      <c r="X1773" s="6"/>
      <c r="Y1773" s="6"/>
      <c r="Z1773" s="38" t="str">
        <f t="array" ref="Z1773">IFERROR(xlookup(C:C,'Follow up.1'!A:A,'Follow up.1'!AF:AF),"-")</f>
        <v>-</v>
      </c>
      <c r="AA1773" s="6"/>
      <c r="AB1773" s="6"/>
      <c r="AC1773" s="6"/>
      <c r="AD1773" s="6"/>
      <c r="AE1773" s="6"/>
      <c r="AF1773" s="6"/>
      <c r="AG1773" s="6"/>
      <c r="AH1773" s="6"/>
      <c r="AI1773" s="6"/>
      <c r="AJ1773" s="6"/>
      <c r="AK1773" s="6"/>
      <c r="AL1773" s="6"/>
      <c r="AM1773" s="6"/>
      <c r="AN1773" s="298"/>
      <c r="AO1773" s="6"/>
      <c r="AP1773" s="3"/>
      <c r="AQ1773" s="3"/>
      <c r="AR1773" s="3"/>
      <c r="AS1773" s="3"/>
      <c r="AT1773" s="3"/>
      <c r="AU1773" s="3"/>
      <c r="AV1773" s="3"/>
      <c r="AW1773" s="3"/>
      <c r="AX1773" s="3"/>
      <c r="AY1773" s="3"/>
      <c r="AZ1773" s="3"/>
      <c r="BA1773" s="3"/>
      <c r="BB1773" s="3"/>
      <c r="BC1773" s="3"/>
      <c r="BD1773" s="3"/>
      <c r="BE1773" s="3"/>
      <c r="BF1773" s="3"/>
      <c r="BG1773" s="3"/>
      <c r="BH1773" s="3"/>
      <c r="BI1773" s="3"/>
    </row>
    <row r="1774" ht="12.75" customHeight="1">
      <c r="A1774" s="294"/>
      <c r="B1774" s="294"/>
      <c r="C1774" s="3"/>
      <c r="D1774" s="3"/>
      <c r="E1774" s="3"/>
      <c r="F1774" s="3"/>
      <c r="G1774" s="3"/>
      <c r="H1774" s="193"/>
      <c r="I1774" s="163"/>
      <c r="J1774" s="3"/>
      <c r="K1774" s="5"/>
      <c r="L1774" s="6"/>
      <c r="M1774" s="6"/>
      <c r="N1774" s="232"/>
      <c r="O1774" s="285"/>
      <c r="P1774" s="6"/>
      <c r="Q1774" s="6"/>
      <c r="R1774" s="6"/>
      <c r="S1774" s="6"/>
      <c r="T1774" s="6"/>
      <c r="U1774" s="6"/>
      <c r="V1774" s="6"/>
      <c r="W1774" s="6"/>
      <c r="X1774" s="6"/>
      <c r="Y1774" s="6"/>
      <c r="Z1774" s="38" t="str">
        <f t="array" ref="Z1774">IFERROR(xlookup(C:C,'Follow up.1'!A:A,'Follow up.1'!AF:AF),"-")</f>
        <v>-</v>
      </c>
      <c r="AA1774" s="6"/>
      <c r="AB1774" s="6"/>
      <c r="AC1774" s="6"/>
      <c r="AD1774" s="6"/>
      <c r="AE1774" s="6"/>
      <c r="AF1774" s="6"/>
      <c r="AG1774" s="6"/>
      <c r="AH1774" s="6"/>
      <c r="AI1774" s="6"/>
      <c r="AJ1774" s="6"/>
      <c r="AK1774" s="6"/>
      <c r="AL1774" s="6"/>
      <c r="AM1774" s="6"/>
      <c r="AN1774" s="298"/>
      <c r="AO1774" s="6"/>
      <c r="AP1774" s="3"/>
      <c r="AQ1774" s="3"/>
      <c r="AR1774" s="3"/>
      <c r="AS1774" s="3"/>
      <c r="AT1774" s="3"/>
      <c r="AU1774" s="3"/>
      <c r="AV1774" s="3"/>
      <c r="AW1774" s="3"/>
      <c r="AX1774" s="3"/>
      <c r="AY1774" s="3"/>
      <c r="AZ1774" s="3"/>
      <c r="BA1774" s="3"/>
      <c r="BB1774" s="3"/>
      <c r="BC1774" s="3"/>
      <c r="BD1774" s="3"/>
      <c r="BE1774" s="3"/>
      <c r="BF1774" s="3"/>
      <c r="BG1774" s="3"/>
      <c r="BH1774" s="3"/>
      <c r="BI1774" s="3"/>
    </row>
    <row r="1775" ht="12.75" customHeight="1">
      <c r="A1775" s="294"/>
      <c r="B1775" s="294"/>
      <c r="C1775" s="3"/>
      <c r="D1775" s="3"/>
      <c r="E1775" s="3"/>
      <c r="F1775" s="3"/>
      <c r="G1775" s="3"/>
      <c r="H1775" s="193"/>
      <c r="I1775" s="163"/>
      <c r="J1775" s="3"/>
      <c r="K1775" s="5"/>
      <c r="L1775" s="6"/>
      <c r="M1775" s="6"/>
      <c r="N1775" s="232"/>
      <c r="O1775" s="285"/>
      <c r="P1775" s="6"/>
      <c r="Q1775" s="6"/>
      <c r="R1775" s="6"/>
      <c r="S1775" s="6"/>
      <c r="T1775" s="6"/>
      <c r="U1775" s="6"/>
      <c r="V1775" s="6"/>
      <c r="W1775" s="6"/>
      <c r="X1775" s="6"/>
      <c r="Y1775" s="6"/>
      <c r="Z1775" s="38" t="str">
        <f t="array" ref="Z1775">IFERROR(xlookup(C:C,'Follow up.1'!A:A,'Follow up.1'!AF:AF),"-")</f>
        <v>-</v>
      </c>
      <c r="AA1775" s="6"/>
      <c r="AB1775" s="6"/>
      <c r="AC1775" s="6"/>
      <c r="AD1775" s="6"/>
      <c r="AE1775" s="6"/>
      <c r="AF1775" s="6"/>
      <c r="AG1775" s="6"/>
      <c r="AH1775" s="6"/>
      <c r="AI1775" s="6"/>
      <c r="AJ1775" s="6"/>
      <c r="AK1775" s="6"/>
      <c r="AL1775" s="6"/>
      <c r="AM1775" s="6"/>
      <c r="AN1775" s="298"/>
      <c r="AO1775" s="6"/>
      <c r="AP1775" s="3"/>
      <c r="AQ1775" s="3"/>
      <c r="AR1775" s="3"/>
      <c r="AS1775" s="3"/>
      <c r="AT1775" s="3"/>
      <c r="AU1775" s="3"/>
      <c r="AV1775" s="3"/>
      <c r="AW1775" s="3"/>
      <c r="AX1775" s="3"/>
      <c r="AY1775" s="3"/>
      <c r="AZ1775" s="3"/>
      <c r="BA1775" s="3"/>
      <c r="BB1775" s="3"/>
      <c r="BC1775" s="3"/>
      <c r="BD1775" s="3"/>
      <c r="BE1775" s="3"/>
      <c r="BF1775" s="3"/>
      <c r="BG1775" s="3"/>
      <c r="BH1775" s="3"/>
      <c r="BI1775" s="3"/>
    </row>
    <row r="1776" ht="12.75" customHeight="1">
      <c r="A1776" s="294"/>
      <c r="B1776" s="294"/>
      <c r="C1776" s="3"/>
      <c r="D1776" s="3"/>
      <c r="E1776" s="3"/>
      <c r="F1776" s="3"/>
      <c r="G1776" s="3"/>
      <c r="H1776" s="193"/>
      <c r="I1776" s="163"/>
      <c r="J1776" s="3"/>
      <c r="K1776" s="5"/>
      <c r="L1776" s="6"/>
      <c r="M1776" s="6"/>
      <c r="N1776" s="232"/>
      <c r="O1776" s="285"/>
      <c r="P1776" s="6"/>
      <c r="Q1776" s="6"/>
      <c r="R1776" s="6"/>
      <c r="S1776" s="6"/>
      <c r="T1776" s="6"/>
      <c r="U1776" s="6"/>
      <c r="V1776" s="6"/>
      <c r="W1776" s="6"/>
      <c r="X1776" s="6"/>
      <c r="Y1776" s="6"/>
      <c r="Z1776" s="38" t="str">
        <f t="array" ref="Z1776">IFERROR(xlookup(C:C,'Follow up.1'!A:A,'Follow up.1'!AF:AF),"-")</f>
        <v>-</v>
      </c>
      <c r="AA1776" s="6"/>
      <c r="AB1776" s="6"/>
      <c r="AC1776" s="6"/>
      <c r="AD1776" s="6"/>
      <c r="AE1776" s="6"/>
      <c r="AF1776" s="6"/>
      <c r="AG1776" s="6"/>
      <c r="AH1776" s="6"/>
      <c r="AI1776" s="6"/>
      <c r="AJ1776" s="6"/>
      <c r="AK1776" s="6"/>
      <c r="AL1776" s="6"/>
      <c r="AM1776" s="6"/>
      <c r="AN1776" s="298"/>
      <c r="AO1776" s="6"/>
      <c r="AP1776" s="3"/>
      <c r="AQ1776" s="3"/>
      <c r="AR1776" s="3"/>
      <c r="AS1776" s="3"/>
      <c r="AT1776" s="3"/>
      <c r="AU1776" s="3"/>
      <c r="AV1776" s="3"/>
      <c r="AW1776" s="3"/>
      <c r="AX1776" s="3"/>
      <c r="AY1776" s="3"/>
      <c r="AZ1776" s="3"/>
      <c r="BA1776" s="3"/>
      <c r="BB1776" s="3"/>
      <c r="BC1776" s="3"/>
      <c r="BD1776" s="3"/>
      <c r="BE1776" s="3"/>
      <c r="BF1776" s="3"/>
      <c r="BG1776" s="3"/>
      <c r="BH1776" s="3"/>
      <c r="BI1776" s="3"/>
    </row>
    <row r="1777" ht="12.75" customHeight="1">
      <c r="A1777" s="294"/>
      <c r="B1777" s="294"/>
      <c r="C1777" s="3"/>
      <c r="D1777" s="3"/>
      <c r="E1777" s="3"/>
      <c r="F1777" s="3"/>
      <c r="G1777" s="3"/>
      <c r="H1777" s="193"/>
      <c r="I1777" s="163"/>
      <c r="J1777" s="3"/>
      <c r="K1777" s="5"/>
      <c r="L1777" s="6"/>
      <c r="M1777" s="6"/>
      <c r="N1777" s="232"/>
      <c r="O1777" s="285"/>
      <c r="P1777" s="6"/>
      <c r="Q1777" s="6"/>
      <c r="R1777" s="6"/>
      <c r="S1777" s="6"/>
      <c r="T1777" s="6"/>
      <c r="U1777" s="6"/>
      <c r="V1777" s="6"/>
      <c r="W1777" s="6"/>
      <c r="X1777" s="6"/>
      <c r="Y1777" s="6"/>
      <c r="Z1777" s="38" t="str">
        <f t="array" ref="Z1777">IFERROR(xlookup(C:C,'Follow up.1'!A:A,'Follow up.1'!AF:AF),"-")</f>
        <v>-</v>
      </c>
      <c r="AA1777" s="6"/>
      <c r="AB1777" s="6"/>
      <c r="AC1777" s="6"/>
      <c r="AD1777" s="6"/>
      <c r="AE1777" s="6"/>
      <c r="AF1777" s="6"/>
      <c r="AG1777" s="6"/>
      <c r="AH1777" s="6"/>
      <c r="AI1777" s="6"/>
      <c r="AJ1777" s="6"/>
      <c r="AK1777" s="6"/>
      <c r="AL1777" s="6"/>
      <c r="AM1777" s="6"/>
      <c r="AN1777" s="298"/>
      <c r="AO1777" s="6"/>
      <c r="AP1777" s="3"/>
      <c r="AQ1777" s="3"/>
      <c r="AR1777" s="3"/>
      <c r="AS1777" s="3"/>
      <c r="AT1777" s="3"/>
      <c r="AU1777" s="3"/>
      <c r="AV1777" s="3"/>
      <c r="AW1777" s="3"/>
      <c r="AX1777" s="3"/>
      <c r="AY1777" s="3"/>
      <c r="AZ1777" s="3"/>
      <c r="BA1777" s="3"/>
      <c r="BB1777" s="3"/>
      <c r="BC1777" s="3"/>
      <c r="BD1777" s="3"/>
      <c r="BE1777" s="3"/>
      <c r="BF1777" s="3"/>
      <c r="BG1777" s="3"/>
      <c r="BH1777" s="3"/>
      <c r="BI1777" s="3"/>
    </row>
    <row r="1778" ht="12.75" customHeight="1">
      <c r="A1778" s="294"/>
      <c r="B1778" s="294"/>
      <c r="C1778" s="3"/>
      <c r="D1778" s="3"/>
      <c r="E1778" s="3"/>
      <c r="F1778" s="3"/>
      <c r="G1778" s="3"/>
      <c r="H1778" s="193"/>
      <c r="I1778" s="163"/>
      <c r="J1778" s="3"/>
      <c r="K1778" s="5"/>
      <c r="L1778" s="6"/>
      <c r="M1778" s="6"/>
      <c r="N1778" s="232"/>
      <c r="O1778" s="285"/>
      <c r="P1778" s="6"/>
      <c r="Q1778" s="6"/>
      <c r="R1778" s="6"/>
      <c r="S1778" s="6"/>
      <c r="T1778" s="6"/>
      <c r="U1778" s="6"/>
      <c r="V1778" s="6"/>
      <c r="W1778" s="6"/>
      <c r="X1778" s="6"/>
      <c r="Y1778" s="6"/>
      <c r="Z1778" s="38" t="str">
        <f t="array" ref="Z1778">IFERROR(xlookup(C:C,'Follow up.1'!A:A,'Follow up.1'!AF:AF),"-")</f>
        <v>-</v>
      </c>
      <c r="AA1778" s="6"/>
      <c r="AB1778" s="6"/>
      <c r="AC1778" s="6"/>
      <c r="AD1778" s="6"/>
      <c r="AE1778" s="6"/>
      <c r="AF1778" s="6"/>
      <c r="AG1778" s="6"/>
      <c r="AH1778" s="6"/>
      <c r="AI1778" s="6"/>
      <c r="AJ1778" s="6"/>
      <c r="AK1778" s="6"/>
      <c r="AL1778" s="6"/>
      <c r="AM1778" s="6"/>
      <c r="AN1778" s="298"/>
      <c r="AO1778" s="6"/>
      <c r="AP1778" s="3"/>
      <c r="AQ1778" s="3"/>
      <c r="AR1778" s="3"/>
      <c r="AS1778" s="3"/>
      <c r="AT1778" s="3"/>
      <c r="AU1778" s="3"/>
      <c r="AV1778" s="3"/>
      <c r="AW1778" s="3"/>
      <c r="AX1778" s="3"/>
      <c r="AY1778" s="3"/>
      <c r="AZ1778" s="3"/>
      <c r="BA1778" s="3"/>
      <c r="BB1778" s="3"/>
      <c r="BC1778" s="3"/>
      <c r="BD1778" s="3"/>
      <c r="BE1778" s="3"/>
      <c r="BF1778" s="3"/>
      <c r="BG1778" s="3"/>
      <c r="BH1778" s="3"/>
      <c r="BI1778" s="3"/>
    </row>
    <row r="1779" ht="12.75" customHeight="1">
      <c r="A1779" s="294"/>
      <c r="B1779" s="294"/>
      <c r="C1779" s="3"/>
      <c r="D1779" s="3"/>
      <c r="E1779" s="3"/>
      <c r="F1779" s="3"/>
      <c r="G1779" s="3"/>
      <c r="H1779" s="193"/>
      <c r="I1779" s="163"/>
      <c r="J1779" s="3"/>
      <c r="K1779" s="5"/>
      <c r="L1779" s="6"/>
      <c r="M1779" s="6"/>
      <c r="N1779" s="232"/>
      <c r="O1779" s="285"/>
      <c r="P1779" s="6"/>
      <c r="Q1779" s="6"/>
      <c r="R1779" s="6"/>
      <c r="S1779" s="6"/>
      <c r="T1779" s="6"/>
      <c r="U1779" s="6"/>
      <c r="V1779" s="6"/>
      <c r="W1779" s="6"/>
      <c r="X1779" s="6"/>
      <c r="Y1779" s="6"/>
      <c r="Z1779" s="38" t="str">
        <f t="array" ref="Z1779">IFERROR(xlookup(C:C,'Follow up.1'!A:A,'Follow up.1'!AF:AF),"-")</f>
        <v>-</v>
      </c>
      <c r="AA1779" s="6"/>
      <c r="AB1779" s="6"/>
      <c r="AC1779" s="6"/>
      <c r="AD1779" s="6"/>
      <c r="AE1779" s="6"/>
      <c r="AF1779" s="6"/>
      <c r="AG1779" s="6"/>
      <c r="AH1779" s="6"/>
      <c r="AI1779" s="6"/>
      <c r="AJ1779" s="6"/>
      <c r="AK1779" s="6"/>
      <c r="AL1779" s="6"/>
      <c r="AM1779" s="6"/>
      <c r="AN1779" s="298"/>
      <c r="AO1779" s="6"/>
      <c r="AP1779" s="3"/>
      <c r="AQ1779" s="3"/>
      <c r="AR1779" s="3"/>
      <c r="AS1779" s="3"/>
      <c r="AT1779" s="3"/>
      <c r="AU1779" s="3"/>
      <c r="AV1779" s="3"/>
      <c r="AW1779" s="3"/>
      <c r="AX1779" s="3"/>
      <c r="AY1779" s="3"/>
      <c r="AZ1779" s="3"/>
      <c r="BA1779" s="3"/>
      <c r="BB1779" s="3"/>
      <c r="BC1779" s="3"/>
      <c r="BD1779" s="3"/>
      <c r="BE1779" s="3"/>
      <c r="BF1779" s="3"/>
      <c r="BG1779" s="3"/>
      <c r="BH1779" s="3"/>
      <c r="BI1779" s="3"/>
    </row>
    <row r="1780" ht="12.75" customHeight="1">
      <c r="A1780" s="294"/>
      <c r="B1780" s="294"/>
      <c r="C1780" s="3"/>
      <c r="D1780" s="3"/>
      <c r="E1780" s="3"/>
      <c r="F1780" s="3"/>
      <c r="G1780" s="3"/>
      <c r="H1780" s="193"/>
      <c r="I1780" s="163"/>
      <c r="J1780" s="3"/>
      <c r="K1780" s="5"/>
      <c r="L1780" s="6"/>
      <c r="M1780" s="6"/>
      <c r="N1780" s="232"/>
      <c r="O1780" s="285"/>
      <c r="P1780" s="6"/>
      <c r="Q1780" s="6"/>
      <c r="R1780" s="6"/>
      <c r="S1780" s="6"/>
      <c r="T1780" s="6"/>
      <c r="U1780" s="6"/>
      <c r="V1780" s="6"/>
      <c r="W1780" s="6"/>
      <c r="X1780" s="6"/>
      <c r="Y1780" s="6"/>
      <c r="Z1780" s="38" t="str">
        <f t="array" ref="Z1780">IFERROR(xlookup(C:C,'Follow up.1'!A:A,'Follow up.1'!AF:AF),"-")</f>
        <v>-</v>
      </c>
      <c r="AA1780" s="6"/>
      <c r="AB1780" s="6"/>
      <c r="AC1780" s="6"/>
      <c r="AD1780" s="6"/>
      <c r="AE1780" s="6"/>
      <c r="AF1780" s="6"/>
      <c r="AG1780" s="6"/>
      <c r="AH1780" s="6"/>
      <c r="AI1780" s="6"/>
      <c r="AJ1780" s="6"/>
      <c r="AK1780" s="6"/>
      <c r="AL1780" s="6"/>
      <c r="AM1780" s="6"/>
      <c r="AN1780" s="298"/>
      <c r="AO1780" s="6"/>
      <c r="AP1780" s="3"/>
      <c r="AQ1780" s="3"/>
      <c r="AR1780" s="3"/>
      <c r="AS1780" s="3"/>
      <c r="AT1780" s="3"/>
      <c r="AU1780" s="3"/>
      <c r="AV1780" s="3"/>
      <c r="AW1780" s="3"/>
      <c r="AX1780" s="3"/>
      <c r="AY1780" s="3"/>
      <c r="AZ1780" s="3"/>
      <c r="BA1780" s="3"/>
      <c r="BB1780" s="3"/>
      <c r="BC1780" s="3"/>
      <c r="BD1780" s="3"/>
      <c r="BE1780" s="3"/>
      <c r="BF1780" s="3"/>
      <c r="BG1780" s="3"/>
      <c r="BH1780" s="3"/>
      <c r="BI1780" s="3"/>
    </row>
    <row r="1781" ht="12.75" customHeight="1">
      <c r="A1781" s="294"/>
      <c r="B1781" s="294"/>
      <c r="C1781" s="3"/>
      <c r="D1781" s="3"/>
      <c r="E1781" s="3"/>
      <c r="F1781" s="3"/>
      <c r="G1781" s="3"/>
      <c r="H1781" s="193"/>
      <c r="I1781" s="163"/>
      <c r="J1781" s="3"/>
      <c r="K1781" s="5"/>
      <c r="L1781" s="6"/>
      <c r="M1781" s="6"/>
      <c r="N1781" s="232"/>
      <c r="O1781" s="285"/>
      <c r="P1781" s="6"/>
      <c r="Q1781" s="6"/>
      <c r="R1781" s="6"/>
      <c r="S1781" s="6"/>
      <c r="T1781" s="6"/>
      <c r="U1781" s="6"/>
      <c r="V1781" s="6"/>
      <c r="W1781" s="6"/>
      <c r="X1781" s="6"/>
      <c r="Y1781" s="6"/>
      <c r="Z1781" s="38" t="str">
        <f t="array" ref="Z1781">IFERROR(xlookup(C:C,'Follow up.1'!A:A,'Follow up.1'!AF:AF),"-")</f>
        <v>-</v>
      </c>
      <c r="AA1781" s="6"/>
      <c r="AB1781" s="6"/>
      <c r="AC1781" s="6"/>
      <c r="AD1781" s="6"/>
      <c r="AE1781" s="6"/>
      <c r="AF1781" s="6"/>
      <c r="AG1781" s="6"/>
      <c r="AH1781" s="6"/>
      <c r="AI1781" s="6"/>
      <c r="AJ1781" s="6"/>
      <c r="AK1781" s="6"/>
      <c r="AL1781" s="6"/>
      <c r="AM1781" s="6"/>
      <c r="AN1781" s="298"/>
      <c r="AO1781" s="6"/>
      <c r="AP1781" s="3"/>
      <c r="AQ1781" s="3"/>
      <c r="AR1781" s="3"/>
      <c r="AS1781" s="3"/>
      <c r="AT1781" s="3"/>
      <c r="AU1781" s="3"/>
      <c r="AV1781" s="3"/>
      <c r="AW1781" s="3"/>
      <c r="AX1781" s="3"/>
      <c r="AY1781" s="3"/>
      <c r="AZ1781" s="3"/>
      <c r="BA1781" s="3"/>
      <c r="BB1781" s="3"/>
      <c r="BC1781" s="3"/>
      <c r="BD1781" s="3"/>
      <c r="BE1781" s="3"/>
      <c r="BF1781" s="3"/>
      <c r="BG1781" s="3"/>
      <c r="BH1781" s="3"/>
      <c r="BI1781" s="3"/>
    </row>
    <row r="1782" ht="12.75" customHeight="1">
      <c r="A1782" s="294"/>
      <c r="B1782" s="294"/>
      <c r="C1782" s="3"/>
      <c r="D1782" s="3"/>
      <c r="E1782" s="3"/>
      <c r="F1782" s="3"/>
      <c r="G1782" s="3"/>
      <c r="H1782" s="193"/>
      <c r="I1782" s="163"/>
      <c r="J1782" s="3"/>
      <c r="K1782" s="5"/>
      <c r="L1782" s="6"/>
      <c r="M1782" s="6"/>
      <c r="N1782" s="232"/>
      <c r="O1782" s="285"/>
      <c r="P1782" s="6"/>
      <c r="Q1782" s="6"/>
      <c r="R1782" s="6"/>
      <c r="S1782" s="6"/>
      <c r="T1782" s="6"/>
      <c r="U1782" s="6"/>
      <c r="V1782" s="6"/>
      <c r="W1782" s="6"/>
      <c r="X1782" s="6"/>
      <c r="Y1782" s="6"/>
      <c r="Z1782" s="38" t="str">
        <f t="array" ref="Z1782">IFERROR(xlookup(C:C,'Follow up.1'!A:A,'Follow up.1'!AF:AF),"-")</f>
        <v>-</v>
      </c>
      <c r="AA1782" s="6"/>
      <c r="AB1782" s="6"/>
      <c r="AC1782" s="6"/>
      <c r="AD1782" s="6"/>
      <c r="AE1782" s="6"/>
      <c r="AF1782" s="6"/>
      <c r="AG1782" s="6"/>
      <c r="AH1782" s="6"/>
      <c r="AI1782" s="6"/>
      <c r="AJ1782" s="6"/>
      <c r="AK1782" s="6"/>
      <c r="AL1782" s="6"/>
      <c r="AM1782" s="6"/>
      <c r="AN1782" s="298"/>
      <c r="AO1782" s="6"/>
      <c r="AP1782" s="3"/>
      <c r="AQ1782" s="3"/>
      <c r="AR1782" s="3"/>
      <c r="AS1782" s="3"/>
      <c r="AT1782" s="3"/>
      <c r="AU1782" s="3"/>
      <c r="AV1782" s="3"/>
      <c r="AW1782" s="3"/>
      <c r="AX1782" s="3"/>
      <c r="AY1782" s="3"/>
      <c r="AZ1782" s="3"/>
      <c r="BA1782" s="3"/>
      <c r="BB1782" s="3"/>
      <c r="BC1782" s="3"/>
      <c r="BD1782" s="3"/>
      <c r="BE1782" s="3"/>
      <c r="BF1782" s="3"/>
      <c r="BG1782" s="3"/>
      <c r="BH1782" s="3"/>
      <c r="BI1782" s="3"/>
    </row>
    <row r="1783" ht="12.75" customHeight="1">
      <c r="A1783" s="294"/>
      <c r="B1783" s="294"/>
      <c r="C1783" s="3"/>
      <c r="D1783" s="3"/>
      <c r="E1783" s="3"/>
      <c r="F1783" s="3"/>
      <c r="G1783" s="3"/>
      <c r="H1783" s="193"/>
      <c r="I1783" s="163"/>
      <c r="J1783" s="3"/>
      <c r="K1783" s="5"/>
      <c r="L1783" s="6"/>
      <c r="M1783" s="6"/>
      <c r="N1783" s="232"/>
      <c r="O1783" s="285"/>
      <c r="P1783" s="6"/>
      <c r="Q1783" s="6"/>
      <c r="R1783" s="6"/>
      <c r="S1783" s="6"/>
      <c r="T1783" s="6"/>
      <c r="U1783" s="6"/>
      <c r="V1783" s="6"/>
      <c r="W1783" s="6"/>
      <c r="X1783" s="6"/>
      <c r="Y1783" s="6"/>
      <c r="Z1783" s="38" t="str">
        <f t="array" ref="Z1783">IFERROR(xlookup(C:C,'Follow up.1'!A:A,'Follow up.1'!AF:AF),"-")</f>
        <v>-</v>
      </c>
      <c r="AA1783" s="6"/>
      <c r="AB1783" s="6"/>
      <c r="AC1783" s="6"/>
      <c r="AD1783" s="6"/>
      <c r="AE1783" s="6"/>
      <c r="AF1783" s="6"/>
      <c r="AG1783" s="6"/>
      <c r="AH1783" s="6"/>
      <c r="AI1783" s="6"/>
      <c r="AJ1783" s="6"/>
      <c r="AK1783" s="6"/>
      <c r="AL1783" s="6"/>
      <c r="AM1783" s="6"/>
      <c r="AN1783" s="298"/>
      <c r="AO1783" s="6"/>
      <c r="AP1783" s="3"/>
      <c r="AQ1783" s="3"/>
      <c r="AR1783" s="3"/>
      <c r="AS1783" s="3"/>
      <c r="AT1783" s="3"/>
      <c r="AU1783" s="3"/>
      <c r="AV1783" s="3"/>
      <c r="AW1783" s="3"/>
      <c r="AX1783" s="3"/>
      <c r="AY1783" s="3"/>
      <c r="AZ1783" s="3"/>
      <c r="BA1783" s="3"/>
      <c r="BB1783" s="3"/>
      <c r="BC1783" s="3"/>
      <c r="BD1783" s="3"/>
      <c r="BE1783" s="3"/>
      <c r="BF1783" s="3"/>
      <c r="BG1783" s="3"/>
      <c r="BH1783" s="3"/>
      <c r="BI1783" s="3"/>
    </row>
    <row r="1784" ht="12.75" customHeight="1">
      <c r="A1784" s="294"/>
      <c r="B1784" s="294"/>
      <c r="C1784" s="3"/>
      <c r="D1784" s="3"/>
      <c r="E1784" s="3"/>
      <c r="F1784" s="3"/>
      <c r="G1784" s="3"/>
      <c r="H1784" s="193"/>
      <c r="I1784" s="163"/>
      <c r="J1784" s="3"/>
      <c r="K1784" s="5"/>
      <c r="L1784" s="6"/>
      <c r="M1784" s="6"/>
      <c r="N1784" s="232"/>
      <c r="O1784" s="285"/>
      <c r="P1784" s="6"/>
      <c r="Q1784" s="6"/>
      <c r="R1784" s="6"/>
      <c r="S1784" s="6"/>
      <c r="T1784" s="6"/>
      <c r="U1784" s="6"/>
      <c r="V1784" s="6"/>
      <c r="W1784" s="6"/>
      <c r="X1784" s="6"/>
      <c r="Y1784" s="6"/>
      <c r="Z1784" s="38" t="str">
        <f t="array" ref="Z1784">IFERROR(xlookup(C:C,'Follow up.1'!A:A,'Follow up.1'!AF:AF),"-")</f>
        <v>-</v>
      </c>
      <c r="AA1784" s="6"/>
      <c r="AB1784" s="6"/>
      <c r="AC1784" s="6"/>
      <c r="AD1784" s="6"/>
      <c r="AE1784" s="6"/>
      <c r="AF1784" s="6"/>
      <c r="AG1784" s="6"/>
      <c r="AH1784" s="6"/>
      <c r="AI1784" s="6"/>
      <c r="AJ1784" s="6"/>
      <c r="AK1784" s="6"/>
      <c r="AL1784" s="6"/>
      <c r="AM1784" s="6"/>
      <c r="AN1784" s="298"/>
      <c r="AO1784" s="6"/>
      <c r="AP1784" s="3"/>
      <c r="AQ1784" s="3"/>
      <c r="AR1784" s="3"/>
      <c r="AS1784" s="3"/>
      <c r="AT1784" s="3"/>
      <c r="AU1784" s="3"/>
      <c r="AV1784" s="3"/>
      <c r="AW1784" s="3"/>
      <c r="AX1784" s="3"/>
      <c r="AY1784" s="3"/>
      <c r="AZ1784" s="3"/>
      <c r="BA1784" s="3"/>
      <c r="BB1784" s="3"/>
      <c r="BC1784" s="3"/>
      <c r="BD1784" s="3"/>
      <c r="BE1784" s="3"/>
      <c r="BF1784" s="3"/>
      <c r="BG1784" s="3"/>
      <c r="BH1784" s="3"/>
      <c r="BI1784" s="3"/>
    </row>
    <row r="1785" ht="12.75" customHeight="1">
      <c r="A1785" s="294"/>
      <c r="B1785" s="294"/>
      <c r="C1785" s="3"/>
      <c r="D1785" s="3"/>
      <c r="E1785" s="3"/>
      <c r="F1785" s="3"/>
      <c r="G1785" s="3"/>
      <c r="H1785" s="193"/>
      <c r="I1785" s="163"/>
      <c r="J1785" s="3"/>
      <c r="K1785" s="5"/>
      <c r="L1785" s="6"/>
      <c r="M1785" s="6"/>
      <c r="N1785" s="232"/>
      <c r="O1785" s="285"/>
      <c r="P1785" s="6"/>
      <c r="Q1785" s="6"/>
      <c r="R1785" s="6"/>
      <c r="S1785" s="6"/>
      <c r="T1785" s="6"/>
      <c r="U1785" s="6"/>
      <c r="V1785" s="6"/>
      <c r="W1785" s="6"/>
      <c r="X1785" s="6"/>
      <c r="Y1785" s="6"/>
      <c r="Z1785" s="38" t="str">
        <f t="array" ref="Z1785">IFERROR(xlookup(C:C,'Follow up.1'!A:A,'Follow up.1'!AF:AF),"-")</f>
        <v>-</v>
      </c>
      <c r="AA1785" s="6"/>
      <c r="AB1785" s="6"/>
      <c r="AC1785" s="6"/>
      <c r="AD1785" s="6"/>
      <c r="AE1785" s="6"/>
      <c r="AF1785" s="6"/>
      <c r="AG1785" s="6"/>
      <c r="AH1785" s="6"/>
      <c r="AI1785" s="6"/>
      <c r="AJ1785" s="6"/>
      <c r="AK1785" s="6"/>
      <c r="AL1785" s="6"/>
      <c r="AM1785" s="6"/>
      <c r="AN1785" s="298"/>
      <c r="AO1785" s="6"/>
      <c r="AP1785" s="3"/>
      <c r="AQ1785" s="3"/>
      <c r="AR1785" s="3"/>
      <c r="AS1785" s="3"/>
      <c r="AT1785" s="3"/>
      <c r="AU1785" s="3"/>
      <c r="AV1785" s="3"/>
      <c r="AW1785" s="3"/>
      <c r="AX1785" s="3"/>
      <c r="AY1785" s="3"/>
      <c r="AZ1785" s="3"/>
      <c r="BA1785" s="3"/>
      <c r="BB1785" s="3"/>
      <c r="BC1785" s="3"/>
      <c r="BD1785" s="3"/>
      <c r="BE1785" s="3"/>
      <c r="BF1785" s="3"/>
      <c r="BG1785" s="3"/>
      <c r="BH1785" s="3"/>
      <c r="BI1785" s="3"/>
    </row>
    <row r="1786" ht="12.75" customHeight="1">
      <c r="A1786" s="294"/>
      <c r="B1786" s="294"/>
      <c r="C1786" s="3"/>
      <c r="D1786" s="3"/>
      <c r="E1786" s="3"/>
      <c r="F1786" s="3"/>
      <c r="G1786" s="3"/>
      <c r="H1786" s="193"/>
      <c r="I1786" s="163"/>
      <c r="J1786" s="3"/>
      <c r="K1786" s="5"/>
      <c r="L1786" s="6"/>
      <c r="M1786" s="6"/>
      <c r="N1786" s="232"/>
      <c r="O1786" s="285"/>
      <c r="P1786" s="6"/>
      <c r="Q1786" s="6"/>
      <c r="R1786" s="6"/>
      <c r="S1786" s="6"/>
      <c r="T1786" s="6"/>
      <c r="U1786" s="6"/>
      <c r="V1786" s="6"/>
      <c r="W1786" s="6"/>
      <c r="X1786" s="6"/>
      <c r="Y1786" s="6"/>
      <c r="Z1786" s="38" t="str">
        <f t="array" ref="Z1786">IFERROR(xlookup(C:C,'Follow up.1'!A:A,'Follow up.1'!AF:AF),"-")</f>
        <v>-</v>
      </c>
      <c r="AA1786" s="6"/>
      <c r="AB1786" s="6"/>
      <c r="AC1786" s="6"/>
      <c r="AD1786" s="6"/>
      <c r="AE1786" s="6"/>
      <c r="AF1786" s="6"/>
      <c r="AG1786" s="6"/>
      <c r="AH1786" s="6"/>
      <c r="AI1786" s="6"/>
      <c r="AJ1786" s="6"/>
      <c r="AK1786" s="6"/>
      <c r="AL1786" s="6"/>
      <c r="AM1786" s="6"/>
      <c r="AN1786" s="298"/>
      <c r="AO1786" s="6"/>
      <c r="AP1786" s="3"/>
      <c r="AQ1786" s="3"/>
      <c r="AR1786" s="3"/>
      <c r="AS1786" s="3"/>
      <c r="AT1786" s="3"/>
      <c r="AU1786" s="3"/>
      <c r="AV1786" s="3"/>
      <c r="AW1786" s="3"/>
      <c r="AX1786" s="3"/>
      <c r="AY1786" s="3"/>
      <c r="AZ1786" s="3"/>
      <c r="BA1786" s="3"/>
      <c r="BB1786" s="3"/>
      <c r="BC1786" s="3"/>
      <c r="BD1786" s="3"/>
      <c r="BE1786" s="3"/>
      <c r="BF1786" s="3"/>
      <c r="BG1786" s="3"/>
      <c r="BH1786" s="3"/>
      <c r="BI1786" s="3"/>
    </row>
    <row r="1787" ht="12.75" customHeight="1">
      <c r="A1787" s="294"/>
      <c r="B1787" s="294"/>
      <c r="C1787" s="3"/>
      <c r="D1787" s="3"/>
      <c r="E1787" s="3"/>
      <c r="F1787" s="3"/>
      <c r="G1787" s="3"/>
      <c r="H1787" s="193"/>
      <c r="I1787" s="163"/>
      <c r="J1787" s="3"/>
      <c r="K1787" s="5"/>
      <c r="L1787" s="6"/>
      <c r="M1787" s="6"/>
      <c r="N1787" s="232"/>
      <c r="O1787" s="285"/>
      <c r="P1787" s="6"/>
      <c r="Q1787" s="6"/>
      <c r="R1787" s="6"/>
      <c r="S1787" s="6"/>
      <c r="T1787" s="6"/>
      <c r="U1787" s="6"/>
      <c r="V1787" s="6"/>
      <c r="W1787" s="6"/>
      <c r="X1787" s="6"/>
      <c r="Y1787" s="6"/>
      <c r="Z1787" s="38" t="str">
        <f t="array" ref="Z1787">IFERROR(xlookup(C:C,'Follow up.1'!A:A,'Follow up.1'!AF:AF),"-")</f>
        <v>-</v>
      </c>
      <c r="AA1787" s="6"/>
      <c r="AB1787" s="6"/>
      <c r="AC1787" s="6"/>
      <c r="AD1787" s="6"/>
      <c r="AE1787" s="6"/>
      <c r="AF1787" s="6"/>
      <c r="AG1787" s="6"/>
      <c r="AH1787" s="6"/>
      <c r="AI1787" s="6"/>
      <c r="AJ1787" s="6"/>
      <c r="AK1787" s="6"/>
      <c r="AL1787" s="6"/>
      <c r="AM1787" s="6"/>
      <c r="AN1787" s="298"/>
      <c r="AO1787" s="6"/>
      <c r="AP1787" s="3"/>
      <c r="AQ1787" s="3"/>
      <c r="AR1787" s="3"/>
      <c r="AS1787" s="3"/>
      <c r="AT1787" s="3"/>
      <c r="AU1787" s="3"/>
      <c r="AV1787" s="3"/>
      <c r="AW1787" s="3"/>
      <c r="AX1787" s="3"/>
      <c r="AY1787" s="3"/>
      <c r="AZ1787" s="3"/>
      <c r="BA1787" s="3"/>
      <c r="BB1787" s="3"/>
      <c r="BC1787" s="3"/>
      <c r="BD1787" s="3"/>
      <c r="BE1787" s="3"/>
      <c r="BF1787" s="3"/>
      <c r="BG1787" s="3"/>
      <c r="BH1787" s="3"/>
      <c r="BI1787" s="3"/>
    </row>
    <row r="1788" ht="12.75" customHeight="1">
      <c r="A1788" s="294"/>
      <c r="B1788" s="294"/>
      <c r="C1788" s="3"/>
      <c r="D1788" s="3"/>
      <c r="E1788" s="3"/>
      <c r="F1788" s="3"/>
      <c r="G1788" s="3"/>
      <c r="H1788" s="193"/>
      <c r="I1788" s="163"/>
      <c r="J1788" s="3"/>
      <c r="K1788" s="5"/>
      <c r="L1788" s="6"/>
      <c r="M1788" s="6"/>
      <c r="N1788" s="232"/>
      <c r="O1788" s="285"/>
      <c r="P1788" s="6"/>
      <c r="Q1788" s="6"/>
      <c r="R1788" s="6"/>
      <c r="S1788" s="6"/>
      <c r="T1788" s="6"/>
      <c r="U1788" s="6"/>
      <c r="V1788" s="6"/>
      <c r="W1788" s="6"/>
      <c r="X1788" s="6"/>
      <c r="Y1788" s="6"/>
      <c r="Z1788" s="38" t="str">
        <f t="array" ref="Z1788">IFERROR(xlookup(C:C,'Follow up.1'!A:A,'Follow up.1'!AF:AF),"-")</f>
        <v>-</v>
      </c>
      <c r="AA1788" s="6"/>
      <c r="AB1788" s="6"/>
      <c r="AC1788" s="6"/>
      <c r="AD1788" s="6"/>
      <c r="AE1788" s="6"/>
      <c r="AF1788" s="6"/>
      <c r="AG1788" s="6"/>
      <c r="AH1788" s="6"/>
      <c r="AI1788" s="6"/>
      <c r="AJ1788" s="6"/>
      <c r="AK1788" s="6"/>
      <c r="AL1788" s="6"/>
      <c r="AM1788" s="6"/>
      <c r="AN1788" s="298"/>
      <c r="AO1788" s="6"/>
      <c r="AP1788" s="3"/>
      <c r="AQ1788" s="3"/>
      <c r="AR1788" s="3"/>
      <c r="AS1788" s="3"/>
      <c r="AT1788" s="3"/>
      <c r="AU1788" s="3"/>
      <c r="AV1788" s="3"/>
      <c r="AW1788" s="3"/>
      <c r="AX1788" s="3"/>
      <c r="AY1788" s="3"/>
      <c r="AZ1788" s="3"/>
      <c r="BA1788" s="3"/>
      <c r="BB1788" s="3"/>
      <c r="BC1788" s="3"/>
      <c r="BD1788" s="3"/>
      <c r="BE1788" s="3"/>
      <c r="BF1788" s="3"/>
      <c r="BG1788" s="3"/>
      <c r="BH1788" s="3"/>
      <c r="BI1788" s="3"/>
    </row>
    <row r="1789" ht="12.75" customHeight="1">
      <c r="A1789" s="294"/>
      <c r="B1789" s="294"/>
      <c r="C1789" s="3"/>
      <c r="D1789" s="3"/>
      <c r="E1789" s="3"/>
      <c r="F1789" s="3"/>
      <c r="G1789" s="3"/>
      <c r="H1789" s="193"/>
      <c r="I1789" s="163"/>
      <c r="J1789" s="3"/>
      <c r="K1789" s="5"/>
      <c r="L1789" s="6"/>
      <c r="M1789" s="6"/>
      <c r="N1789" s="232"/>
      <c r="O1789" s="285"/>
      <c r="P1789" s="6"/>
      <c r="Q1789" s="6"/>
      <c r="R1789" s="6"/>
      <c r="S1789" s="6"/>
      <c r="T1789" s="6"/>
      <c r="U1789" s="6"/>
      <c r="V1789" s="6"/>
      <c r="W1789" s="6"/>
      <c r="X1789" s="6"/>
      <c r="Y1789" s="6"/>
      <c r="Z1789" s="38" t="str">
        <f t="array" ref="Z1789">IFERROR(xlookup(C:C,'Follow up.1'!A:A,'Follow up.1'!AF:AF),"-")</f>
        <v>-</v>
      </c>
      <c r="AA1789" s="6"/>
      <c r="AB1789" s="6"/>
      <c r="AC1789" s="6"/>
      <c r="AD1789" s="6"/>
      <c r="AE1789" s="6"/>
      <c r="AF1789" s="6"/>
      <c r="AG1789" s="6"/>
      <c r="AH1789" s="6"/>
      <c r="AI1789" s="6"/>
      <c r="AJ1789" s="6"/>
      <c r="AK1789" s="6"/>
      <c r="AL1789" s="6"/>
      <c r="AM1789" s="6"/>
      <c r="AN1789" s="298"/>
      <c r="AO1789" s="6"/>
      <c r="AP1789" s="3"/>
      <c r="AQ1789" s="3"/>
      <c r="AR1789" s="3"/>
      <c r="AS1789" s="3"/>
      <c r="AT1789" s="3"/>
      <c r="AU1789" s="3"/>
      <c r="AV1789" s="3"/>
      <c r="AW1789" s="3"/>
      <c r="AX1789" s="3"/>
      <c r="AY1789" s="3"/>
      <c r="AZ1789" s="3"/>
      <c r="BA1789" s="3"/>
      <c r="BB1789" s="3"/>
      <c r="BC1789" s="3"/>
      <c r="BD1789" s="3"/>
      <c r="BE1789" s="3"/>
      <c r="BF1789" s="3"/>
      <c r="BG1789" s="3"/>
      <c r="BH1789" s="3"/>
      <c r="BI1789" s="3"/>
    </row>
    <row r="1790" ht="12.75" customHeight="1">
      <c r="A1790" s="294"/>
      <c r="B1790" s="294"/>
      <c r="C1790" s="3"/>
      <c r="D1790" s="3"/>
      <c r="E1790" s="3"/>
      <c r="F1790" s="3"/>
      <c r="G1790" s="3"/>
      <c r="H1790" s="193"/>
      <c r="I1790" s="163"/>
      <c r="J1790" s="3"/>
      <c r="K1790" s="5"/>
      <c r="L1790" s="6"/>
      <c r="M1790" s="6"/>
      <c r="N1790" s="232"/>
      <c r="O1790" s="285"/>
      <c r="P1790" s="6"/>
      <c r="Q1790" s="6"/>
      <c r="R1790" s="6"/>
      <c r="S1790" s="6"/>
      <c r="T1790" s="6"/>
      <c r="U1790" s="6"/>
      <c r="V1790" s="6"/>
      <c r="W1790" s="6"/>
      <c r="X1790" s="6"/>
      <c r="Y1790" s="6"/>
      <c r="Z1790" s="38" t="str">
        <f t="array" ref="Z1790">IFERROR(xlookup(C:C,'Follow up.1'!A:A,'Follow up.1'!AF:AF),"-")</f>
        <v>-</v>
      </c>
      <c r="AA1790" s="6"/>
      <c r="AB1790" s="6"/>
      <c r="AC1790" s="6"/>
      <c r="AD1790" s="6"/>
      <c r="AE1790" s="6"/>
      <c r="AF1790" s="6"/>
      <c r="AG1790" s="6"/>
      <c r="AH1790" s="6"/>
      <c r="AI1790" s="6"/>
      <c r="AJ1790" s="6"/>
      <c r="AK1790" s="6"/>
      <c r="AL1790" s="6"/>
      <c r="AM1790" s="6"/>
      <c r="AN1790" s="298"/>
      <c r="AO1790" s="6"/>
      <c r="AP1790" s="3"/>
      <c r="AQ1790" s="3"/>
      <c r="AR1790" s="3"/>
      <c r="AS1790" s="3"/>
      <c r="AT1790" s="3"/>
      <c r="AU1790" s="3"/>
      <c r="AV1790" s="3"/>
      <c r="AW1790" s="3"/>
      <c r="AX1790" s="3"/>
      <c r="AY1790" s="3"/>
      <c r="AZ1790" s="3"/>
      <c r="BA1790" s="3"/>
      <c r="BB1790" s="3"/>
      <c r="BC1790" s="3"/>
      <c r="BD1790" s="3"/>
      <c r="BE1790" s="3"/>
      <c r="BF1790" s="3"/>
      <c r="BG1790" s="3"/>
      <c r="BH1790" s="3"/>
      <c r="BI1790" s="3"/>
    </row>
    <row r="1791" ht="12.75" customHeight="1">
      <c r="A1791" s="294"/>
      <c r="B1791" s="294"/>
      <c r="C1791" s="3"/>
      <c r="D1791" s="3"/>
      <c r="E1791" s="3"/>
      <c r="F1791" s="3"/>
      <c r="G1791" s="3"/>
      <c r="H1791" s="193"/>
      <c r="I1791" s="163"/>
      <c r="J1791" s="3"/>
      <c r="K1791" s="5"/>
      <c r="L1791" s="6"/>
      <c r="M1791" s="6"/>
      <c r="N1791" s="232"/>
      <c r="O1791" s="285"/>
      <c r="P1791" s="6"/>
      <c r="Q1791" s="6"/>
      <c r="R1791" s="6"/>
      <c r="S1791" s="6"/>
      <c r="T1791" s="6"/>
      <c r="U1791" s="6"/>
      <c r="V1791" s="6"/>
      <c r="W1791" s="6"/>
      <c r="X1791" s="6"/>
      <c r="Y1791" s="6"/>
      <c r="Z1791" s="38" t="str">
        <f t="array" ref="Z1791">IFERROR(xlookup(C:C,'Follow up.1'!A:A,'Follow up.1'!AF:AF),"-")</f>
        <v>-</v>
      </c>
      <c r="AA1791" s="6"/>
      <c r="AB1791" s="6"/>
      <c r="AC1791" s="6"/>
      <c r="AD1791" s="6"/>
      <c r="AE1791" s="6"/>
      <c r="AF1791" s="6"/>
      <c r="AG1791" s="6"/>
      <c r="AH1791" s="6"/>
      <c r="AI1791" s="6"/>
      <c r="AJ1791" s="6"/>
      <c r="AK1791" s="6"/>
      <c r="AL1791" s="6"/>
      <c r="AM1791" s="6"/>
      <c r="AN1791" s="298"/>
      <c r="AO1791" s="6"/>
      <c r="AP1791" s="3"/>
      <c r="AQ1791" s="3"/>
      <c r="AR1791" s="3"/>
      <c r="AS1791" s="3"/>
      <c r="AT1791" s="3"/>
      <c r="AU1791" s="3"/>
      <c r="AV1791" s="3"/>
      <c r="AW1791" s="3"/>
      <c r="AX1791" s="3"/>
      <c r="AY1791" s="3"/>
      <c r="AZ1791" s="3"/>
      <c r="BA1791" s="3"/>
      <c r="BB1791" s="3"/>
      <c r="BC1791" s="3"/>
      <c r="BD1791" s="3"/>
      <c r="BE1791" s="3"/>
      <c r="BF1791" s="3"/>
      <c r="BG1791" s="3"/>
      <c r="BH1791" s="3"/>
      <c r="BI1791" s="3"/>
    </row>
    <row r="1792" ht="12.75" customHeight="1">
      <c r="A1792" s="294"/>
      <c r="B1792" s="294"/>
      <c r="C1792" s="3"/>
      <c r="D1792" s="3"/>
      <c r="E1792" s="3"/>
      <c r="F1792" s="3"/>
      <c r="G1792" s="3"/>
      <c r="H1792" s="193"/>
      <c r="I1792" s="163"/>
      <c r="J1792" s="3"/>
      <c r="K1792" s="5"/>
      <c r="L1792" s="6"/>
      <c r="M1792" s="6"/>
      <c r="N1792" s="232"/>
      <c r="O1792" s="285"/>
      <c r="P1792" s="6"/>
      <c r="Q1792" s="6"/>
      <c r="R1792" s="6"/>
      <c r="S1792" s="6"/>
      <c r="T1792" s="6"/>
      <c r="U1792" s="6"/>
      <c r="V1792" s="6"/>
      <c r="W1792" s="6"/>
      <c r="X1792" s="6"/>
      <c r="Y1792" s="6"/>
      <c r="Z1792" s="38" t="str">
        <f t="array" ref="Z1792">IFERROR(xlookup(C:C,'Follow up.1'!A:A,'Follow up.1'!AF:AF),"-")</f>
        <v>-</v>
      </c>
      <c r="AA1792" s="6"/>
      <c r="AB1792" s="6"/>
      <c r="AC1792" s="6"/>
      <c r="AD1792" s="6"/>
      <c r="AE1792" s="6"/>
      <c r="AF1792" s="6"/>
      <c r="AG1792" s="6"/>
      <c r="AH1792" s="6"/>
      <c r="AI1792" s="6"/>
      <c r="AJ1792" s="6"/>
      <c r="AK1792" s="6"/>
      <c r="AL1792" s="6"/>
      <c r="AM1792" s="6"/>
      <c r="AN1792" s="298"/>
      <c r="AO1792" s="6"/>
      <c r="AP1792" s="3"/>
      <c r="AQ1792" s="3"/>
      <c r="AR1792" s="3"/>
      <c r="AS1792" s="3"/>
      <c r="AT1792" s="3"/>
      <c r="AU1792" s="3"/>
      <c r="AV1792" s="3"/>
      <c r="AW1792" s="3"/>
      <c r="AX1792" s="3"/>
      <c r="AY1792" s="3"/>
      <c r="AZ1792" s="3"/>
      <c r="BA1792" s="3"/>
      <c r="BB1792" s="3"/>
      <c r="BC1792" s="3"/>
      <c r="BD1792" s="3"/>
      <c r="BE1792" s="3"/>
      <c r="BF1792" s="3"/>
      <c r="BG1792" s="3"/>
      <c r="BH1792" s="3"/>
      <c r="BI1792" s="3"/>
    </row>
    <row r="1793" ht="12.75" customHeight="1">
      <c r="A1793" s="294"/>
      <c r="B1793" s="294"/>
      <c r="C1793" s="3"/>
      <c r="D1793" s="3"/>
      <c r="E1793" s="3"/>
      <c r="F1793" s="3"/>
      <c r="G1793" s="3"/>
      <c r="H1793" s="193"/>
      <c r="I1793" s="163"/>
      <c r="J1793" s="3"/>
      <c r="K1793" s="5"/>
      <c r="L1793" s="6"/>
      <c r="M1793" s="6"/>
      <c r="N1793" s="232"/>
      <c r="O1793" s="285"/>
      <c r="P1793" s="6"/>
      <c r="Q1793" s="6"/>
      <c r="R1793" s="6"/>
      <c r="S1793" s="6"/>
      <c r="T1793" s="6"/>
      <c r="U1793" s="6"/>
      <c r="V1793" s="6"/>
      <c r="W1793" s="6"/>
      <c r="X1793" s="6"/>
      <c r="Y1793" s="6"/>
      <c r="Z1793" s="38" t="str">
        <f t="array" ref="Z1793">IFERROR(xlookup(C:C,'Follow up.1'!A:A,'Follow up.1'!AF:AF),"-")</f>
        <v>-</v>
      </c>
      <c r="AA1793" s="6"/>
      <c r="AB1793" s="6"/>
      <c r="AC1793" s="6"/>
      <c r="AD1793" s="6"/>
      <c r="AE1793" s="6"/>
      <c r="AF1793" s="6"/>
      <c r="AG1793" s="6"/>
      <c r="AH1793" s="6"/>
      <c r="AI1793" s="6"/>
      <c r="AJ1793" s="6"/>
      <c r="AK1793" s="6"/>
      <c r="AL1793" s="6"/>
      <c r="AM1793" s="6"/>
      <c r="AN1793" s="298"/>
      <c r="AO1793" s="6"/>
      <c r="AP1793" s="3"/>
      <c r="AQ1793" s="3"/>
      <c r="AR1793" s="3"/>
      <c r="AS1793" s="3"/>
      <c r="AT1793" s="3"/>
      <c r="AU1793" s="3"/>
      <c r="AV1793" s="3"/>
      <c r="AW1793" s="3"/>
      <c r="AX1793" s="3"/>
      <c r="AY1793" s="3"/>
      <c r="AZ1793" s="3"/>
      <c r="BA1793" s="3"/>
      <c r="BB1793" s="3"/>
      <c r="BC1793" s="3"/>
      <c r="BD1793" s="3"/>
      <c r="BE1793" s="3"/>
      <c r="BF1793" s="3"/>
      <c r="BG1793" s="3"/>
      <c r="BH1793" s="3"/>
      <c r="BI1793" s="3"/>
    </row>
    <row r="1794" ht="12.75" customHeight="1">
      <c r="A1794" s="294"/>
      <c r="B1794" s="294"/>
      <c r="C1794" s="3"/>
      <c r="D1794" s="3"/>
      <c r="E1794" s="3"/>
      <c r="F1794" s="3"/>
      <c r="G1794" s="3"/>
      <c r="H1794" s="193"/>
      <c r="I1794" s="163"/>
      <c r="J1794" s="3"/>
      <c r="K1794" s="5"/>
      <c r="L1794" s="6"/>
      <c r="M1794" s="6"/>
      <c r="N1794" s="232"/>
      <c r="O1794" s="285"/>
      <c r="P1794" s="6"/>
      <c r="Q1794" s="6"/>
      <c r="R1794" s="6"/>
      <c r="S1794" s="6"/>
      <c r="T1794" s="6"/>
      <c r="U1794" s="6"/>
      <c r="V1794" s="6"/>
      <c r="W1794" s="6"/>
      <c r="X1794" s="6"/>
      <c r="Y1794" s="6"/>
      <c r="Z1794" s="38" t="str">
        <f t="array" ref="Z1794">IFERROR(xlookup(C:C,'Follow up.1'!A:A,'Follow up.1'!AF:AF),"-")</f>
        <v>-</v>
      </c>
      <c r="AA1794" s="6"/>
      <c r="AB1794" s="6"/>
      <c r="AC1794" s="6"/>
      <c r="AD1794" s="6"/>
      <c r="AE1794" s="6"/>
      <c r="AF1794" s="6"/>
      <c r="AG1794" s="6"/>
      <c r="AH1794" s="6"/>
      <c r="AI1794" s="6"/>
      <c r="AJ1794" s="6"/>
      <c r="AK1794" s="6"/>
      <c r="AL1794" s="6"/>
      <c r="AM1794" s="6"/>
      <c r="AN1794" s="298"/>
      <c r="AO1794" s="6"/>
      <c r="AP1794" s="3"/>
      <c r="AQ1794" s="3"/>
      <c r="AR1794" s="3"/>
      <c r="AS1794" s="3"/>
      <c r="AT1794" s="3"/>
      <c r="AU1794" s="3"/>
      <c r="AV1794" s="3"/>
      <c r="AW1794" s="3"/>
      <c r="AX1794" s="3"/>
      <c r="AY1794" s="3"/>
      <c r="AZ1794" s="3"/>
      <c r="BA1794" s="3"/>
      <c r="BB1794" s="3"/>
      <c r="BC1794" s="3"/>
      <c r="BD1794" s="3"/>
      <c r="BE1794" s="3"/>
      <c r="BF1794" s="3"/>
      <c r="BG1794" s="3"/>
      <c r="BH1794" s="3"/>
      <c r="BI1794" s="3"/>
    </row>
    <row r="1795" ht="12.75" customHeight="1">
      <c r="A1795" s="294"/>
      <c r="B1795" s="294"/>
      <c r="C1795" s="3"/>
      <c r="D1795" s="3"/>
      <c r="E1795" s="3"/>
      <c r="F1795" s="3"/>
      <c r="G1795" s="3"/>
      <c r="H1795" s="193"/>
      <c r="I1795" s="163"/>
      <c r="J1795" s="3"/>
      <c r="K1795" s="5"/>
      <c r="L1795" s="6"/>
      <c r="M1795" s="6"/>
      <c r="N1795" s="232"/>
      <c r="O1795" s="285"/>
      <c r="P1795" s="6"/>
      <c r="Q1795" s="6"/>
      <c r="R1795" s="6"/>
      <c r="S1795" s="6"/>
      <c r="T1795" s="6"/>
      <c r="U1795" s="6"/>
      <c r="V1795" s="6"/>
      <c r="W1795" s="6"/>
      <c r="X1795" s="6"/>
      <c r="Y1795" s="6"/>
      <c r="Z1795" s="298"/>
      <c r="AA1795" s="6"/>
      <c r="AB1795" s="6"/>
      <c r="AC1795" s="6"/>
      <c r="AD1795" s="6"/>
      <c r="AE1795" s="6"/>
      <c r="AF1795" s="6"/>
      <c r="AG1795" s="6"/>
      <c r="AH1795" s="6"/>
      <c r="AI1795" s="6"/>
      <c r="AJ1795" s="6"/>
      <c r="AK1795" s="6"/>
      <c r="AL1795" s="6"/>
      <c r="AM1795" s="6"/>
      <c r="AN1795" s="298"/>
      <c r="AO1795" s="6"/>
      <c r="AP1795" s="3"/>
      <c r="AQ1795" s="3"/>
      <c r="AR1795" s="3"/>
      <c r="AS1795" s="3"/>
      <c r="AT1795" s="3"/>
      <c r="AU1795" s="3"/>
      <c r="AV1795" s="3"/>
      <c r="AW1795" s="3"/>
      <c r="AX1795" s="3"/>
      <c r="AY1795" s="3"/>
      <c r="AZ1795" s="3"/>
      <c r="BA1795" s="3"/>
      <c r="BB1795" s="3"/>
      <c r="BC1795" s="3"/>
      <c r="BD1795" s="3"/>
      <c r="BE1795" s="3"/>
      <c r="BF1795" s="3"/>
      <c r="BG1795" s="3"/>
      <c r="BH1795" s="3"/>
      <c r="BI1795" s="3"/>
    </row>
    <row r="1796" ht="12.75" customHeight="1">
      <c r="A1796" s="294"/>
      <c r="B1796" s="294"/>
      <c r="C1796" s="3"/>
      <c r="D1796" s="3"/>
      <c r="E1796" s="3"/>
      <c r="F1796" s="3"/>
      <c r="G1796" s="3"/>
      <c r="H1796" s="193"/>
      <c r="I1796" s="163"/>
      <c r="J1796" s="3"/>
      <c r="K1796" s="5"/>
      <c r="L1796" s="6"/>
      <c r="M1796" s="6"/>
      <c r="N1796" s="232"/>
      <c r="O1796" s="285"/>
      <c r="P1796" s="6"/>
      <c r="Q1796" s="6"/>
      <c r="R1796" s="6"/>
      <c r="S1796" s="6"/>
      <c r="T1796" s="6"/>
      <c r="U1796" s="6"/>
      <c r="V1796" s="6"/>
      <c r="W1796" s="6"/>
      <c r="X1796" s="6"/>
      <c r="Y1796" s="6"/>
      <c r="Z1796" s="298"/>
      <c r="AA1796" s="6"/>
      <c r="AB1796" s="6"/>
      <c r="AC1796" s="6"/>
      <c r="AD1796" s="6"/>
      <c r="AE1796" s="6"/>
      <c r="AF1796" s="6"/>
      <c r="AG1796" s="6"/>
      <c r="AH1796" s="6"/>
      <c r="AI1796" s="6"/>
      <c r="AJ1796" s="6"/>
      <c r="AK1796" s="6"/>
      <c r="AL1796" s="6"/>
      <c r="AM1796" s="6"/>
      <c r="AN1796" s="298"/>
      <c r="AO1796" s="6"/>
      <c r="AP1796" s="3"/>
      <c r="AQ1796" s="3"/>
      <c r="AR1796" s="3"/>
      <c r="AS1796" s="3"/>
      <c r="AT1796" s="3"/>
      <c r="AU1796" s="3"/>
      <c r="AV1796" s="3"/>
      <c r="AW1796" s="3"/>
      <c r="AX1796" s="3"/>
      <c r="AY1796" s="3"/>
      <c r="AZ1796" s="3"/>
      <c r="BA1796" s="3"/>
      <c r="BB1796" s="3"/>
      <c r="BC1796" s="3"/>
      <c r="BD1796" s="3"/>
      <c r="BE1796" s="3"/>
      <c r="BF1796" s="3"/>
      <c r="BG1796" s="3"/>
      <c r="BH1796" s="3"/>
      <c r="BI1796" s="3"/>
    </row>
    <row r="1797" ht="12.75" customHeight="1">
      <c r="A1797" s="294"/>
      <c r="B1797" s="294"/>
      <c r="C1797" s="3"/>
      <c r="D1797" s="3"/>
      <c r="E1797" s="3"/>
      <c r="F1797" s="3"/>
      <c r="G1797" s="3"/>
      <c r="H1797" s="193"/>
      <c r="I1797" s="163"/>
      <c r="J1797" s="3"/>
      <c r="K1797" s="5"/>
      <c r="L1797" s="6"/>
      <c r="M1797" s="6"/>
      <c r="N1797" s="232"/>
      <c r="O1797" s="285"/>
      <c r="P1797" s="6"/>
      <c r="Q1797" s="6"/>
      <c r="R1797" s="6"/>
      <c r="S1797" s="6"/>
      <c r="T1797" s="6"/>
      <c r="U1797" s="6"/>
      <c r="V1797" s="6"/>
      <c r="W1797" s="6"/>
      <c r="X1797" s="6"/>
      <c r="Y1797" s="6"/>
      <c r="Z1797" s="298"/>
      <c r="AA1797" s="6"/>
      <c r="AB1797" s="6"/>
      <c r="AC1797" s="6"/>
      <c r="AD1797" s="6"/>
      <c r="AE1797" s="6"/>
      <c r="AF1797" s="6"/>
      <c r="AG1797" s="6"/>
      <c r="AH1797" s="6"/>
      <c r="AI1797" s="6"/>
      <c r="AJ1797" s="6"/>
      <c r="AK1797" s="6"/>
      <c r="AL1797" s="6"/>
      <c r="AM1797" s="6"/>
      <c r="AN1797" s="298"/>
      <c r="AO1797" s="6"/>
      <c r="AP1797" s="3"/>
      <c r="AQ1797" s="3"/>
      <c r="AR1797" s="3"/>
      <c r="AS1797" s="3"/>
      <c r="AT1797" s="3"/>
      <c r="AU1797" s="3"/>
      <c r="AV1797" s="3"/>
      <c r="AW1797" s="3"/>
      <c r="AX1797" s="3"/>
      <c r="AY1797" s="3"/>
      <c r="AZ1797" s="3"/>
      <c r="BA1797" s="3"/>
      <c r="BB1797" s="3"/>
      <c r="BC1797" s="3"/>
      <c r="BD1797" s="3"/>
      <c r="BE1797" s="3"/>
      <c r="BF1797" s="3"/>
      <c r="BG1797" s="3"/>
      <c r="BH1797" s="3"/>
      <c r="BI1797" s="3"/>
    </row>
    <row r="1798" ht="12.75" customHeight="1">
      <c r="A1798" s="294"/>
      <c r="B1798" s="294"/>
      <c r="C1798" s="3"/>
      <c r="D1798" s="3"/>
      <c r="E1798" s="3"/>
      <c r="F1798" s="3"/>
      <c r="G1798" s="3"/>
      <c r="H1798" s="193"/>
      <c r="I1798" s="163"/>
      <c r="J1798" s="3"/>
      <c r="K1798" s="5"/>
      <c r="L1798" s="6"/>
      <c r="M1798" s="6"/>
      <c r="N1798" s="232"/>
      <c r="O1798" s="285"/>
      <c r="P1798" s="6"/>
      <c r="Q1798" s="6"/>
      <c r="R1798" s="6"/>
      <c r="S1798" s="6"/>
      <c r="T1798" s="6"/>
      <c r="U1798" s="6"/>
      <c r="V1798" s="6"/>
      <c r="W1798" s="6"/>
      <c r="X1798" s="6"/>
      <c r="Y1798" s="6"/>
      <c r="Z1798" s="298"/>
      <c r="AA1798" s="6"/>
      <c r="AB1798" s="6"/>
      <c r="AC1798" s="6"/>
      <c r="AD1798" s="6"/>
      <c r="AE1798" s="6"/>
      <c r="AF1798" s="6"/>
      <c r="AG1798" s="6"/>
      <c r="AH1798" s="6"/>
      <c r="AI1798" s="6"/>
      <c r="AJ1798" s="6"/>
      <c r="AK1798" s="6"/>
      <c r="AL1798" s="6"/>
      <c r="AM1798" s="6"/>
      <c r="AN1798" s="298"/>
      <c r="AO1798" s="6"/>
      <c r="AP1798" s="3"/>
      <c r="AQ1798" s="3"/>
      <c r="AR1798" s="3"/>
      <c r="AS1798" s="3"/>
      <c r="AT1798" s="3"/>
      <c r="AU1798" s="3"/>
      <c r="AV1798" s="3"/>
      <c r="AW1798" s="3"/>
      <c r="AX1798" s="3"/>
      <c r="AY1798" s="3"/>
      <c r="AZ1798" s="3"/>
      <c r="BA1798" s="3"/>
      <c r="BB1798" s="3"/>
      <c r="BC1798" s="3"/>
      <c r="BD1798" s="3"/>
      <c r="BE1798" s="3"/>
      <c r="BF1798" s="3"/>
      <c r="BG1798" s="3"/>
      <c r="BH1798" s="3"/>
      <c r="BI1798" s="3"/>
    </row>
    <row r="1799" ht="12.75" customHeight="1">
      <c r="A1799" s="294"/>
      <c r="B1799" s="294"/>
      <c r="C1799" s="3"/>
      <c r="D1799" s="3"/>
      <c r="E1799" s="3"/>
      <c r="F1799" s="3"/>
      <c r="G1799" s="3"/>
      <c r="H1799" s="193"/>
      <c r="I1799" s="163"/>
      <c r="J1799" s="3"/>
      <c r="K1799" s="5"/>
      <c r="L1799" s="6"/>
      <c r="M1799" s="6"/>
      <c r="N1799" s="232"/>
      <c r="O1799" s="285"/>
      <c r="P1799" s="6"/>
      <c r="Q1799" s="6"/>
      <c r="R1799" s="6"/>
      <c r="S1799" s="6"/>
      <c r="T1799" s="6"/>
      <c r="U1799" s="6"/>
      <c r="V1799" s="6"/>
      <c r="W1799" s="6"/>
      <c r="X1799" s="6"/>
      <c r="Y1799" s="6"/>
      <c r="Z1799" s="298"/>
      <c r="AA1799" s="6"/>
      <c r="AB1799" s="6"/>
      <c r="AC1799" s="6"/>
      <c r="AD1799" s="6"/>
      <c r="AE1799" s="6"/>
      <c r="AF1799" s="6"/>
      <c r="AG1799" s="6"/>
      <c r="AH1799" s="6"/>
      <c r="AI1799" s="6"/>
      <c r="AJ1799" s="6"/>
      <c r="AK1799" s="6"/>
      <c r="AL1799" s="6"/>
      <c r="AM1799" s="6"/>
      <c r="AN1799" s="298"/>
      <c r="AO1799" s="6"/>
      <c r="AP1799" s="3"/>
      <c r="AQ1799" s="3"/>
      <c r="AR1799" s="3"/>
      <c r="AS1799" s="3"/>
      <c r="AT1799" s="3"/>
      <c r="AU1799" s="3"/>
      <c r="AV1799" s="3"/>
      <c r="AW1799" s="3"/>
      <c r="AX1799" s="3"/>
      <c r="AY1799" s="3"/>
      <c r="AZ1799" s="3"/>
      <c r="BA1799" s="3"/>
      <c r="BB1799" s="3"/>
      <c r="BC1799" s="3"/>
      <c r="BD1799" s="3"/>
      <c r="BE1799" s="3"/>
      <c r="BF1799" s="3"/>
      <c r="BG1799" s="3"/>
      <c r="BH1799" s="3"/>
      <c r="BI1799" s="3"/>
    </row>
    <row r="1800" ht="12.75" customHeight="1">
      <c r="A1800" s="294"/>
      <c r="B1800" s="294"/>
      <c r="C1800" s="3"/>
      <c r="D1800" s="3"/>
      <c r="E1800" s="3"/>
      <c r="F1800" s="3"/>
      <c r="G1800" s="3"/>
      <c r="H1800" s="193"/>
      <c r="I1800" s="163"/>
      <c r="J1800" s="3"/>
      <c r="K1800" s="5"/>
      <c r="L1800" s="6"/>
      <c r="M1800" s="6"/>
      <c r="N1800" s="232"/>
      <c r="O1800" s="285"/>
      <c r="P1800" s="6"/>
      <c r="Q1800" s="6"/>
      <c r="R1800" s="6"/>
      <c r="S1800" s="6"/>
      <c r="T1800" s="6"/>
      <c r="U1800" s="6"/>
      <c r="V1800" s="6"/>
      <c r="W1800" s="6"/>
      <c r="X1800" s="6"/>
      <c r="Y1800" s="6"/>
      <c r="Z1800" s="298"/>
      <c r="AA1800" s="6"/>
      <c r="AB1800" s="6"/>
      <c r="AC1800" s="6"/>
      <c r="AD1800" s="6"/>
      <c r="AE1800" s="6"/>
      <c r="AF1800" s="6"/>
      <c r="AG1800" s="6"/>
      <c r="AH1800" s="6"/>
      <c r="AI1800" s="6"/>
      <c r="AJ1800" s="6"/>
      <c r="AK1800" s="6"/>
      <c r="AL1800" s="6"/>
      <c r="AM1800" s="6"/>
      <c r="AN1800" s="298"/>
      <c r="AO1800" s="6"/>
      <c r="AP1800" s="3"/>
      <c r="AQ1800" s="3"/>
      <c r="AR1800" s="3"/>
      <c r="AS1800" s="3"/>
      <c r="AT1800" s="3"/>
      <c r="AU1800" s="3"/>
      <c r="AV1800" s="3"/>
      <c r="AW1800" s="3"/>
      <c r="AX1800" s="3"/>
      <c r="AY1800" s="3"/>
      <c r="AZ1800" s="3"/>
      <c r="BA1800" s="3"/>
      <c r="BB1800" s="3"/>
      <c r="BC1800" s="3"/>
      <c r="BD1800" s="3"/>
      <c r="BE1800" s="3"/>
      <c r="BF1800" s="3"/>
      <c r="BG1800" s="3"/>
      <c r="BH1800" s="3"/>
      <c r="BI1800" s="3"/>
    </row>
    <row r="1801" ht="12.75" customHeight="1">
      <c r="A1801" s="294"/>
      <c r="B1801" s="294"/>
      <c r="C1801" s="3"/>
      <c r="D1801" s="3"/>
      <c r="E1801" s="3"/>
      <c r="F1801" s="3"/>
      <c r="G1801" s="3"/>
      <c r="H1801" s="193"/>
      <c r="I1801" s="163"/>
      <c r="J1801" s="3"/>
      <c r="K1801" s="5"/>
      <c r="L1801" s="6"/>
      <c r="M1801" s="6"/>
      <c r="N1801" s="232"/>
      <c r="O1801" s="285"/>
      <c r="P1801" s="6"/>
      <c r="Q1801" s="6"/>
      <c r="R1801" s="6"/>
      <c r="S1801" s="6"/>
      <c r="T1801" s="6"/>
      <c r="U1801" s="6"/>
      <c r="V1801" s="6"/>
      <c r="W1801" s="6"/>
      <c r="X1801" s="6"/>
      <c r="Y1801" s="6"/>
      <c r="Z1801" s="298"/>
      <c r="AA1801" s="6"/>
      <c r="AB1801" s="6"/>
      <c r="AC1801" s="6"/>
      <c r="AD1801" s="6"/>
      <c r="AE1801" s="6"/>
      <c r="AF1801" s="6"/>
      <c r="AG1801" s="6"/>
      <c r="AH1801" s="6"/>
      <c r="AI1801" s="6"/>
      <c r="AJ1801" s="6"/>
      <c r="AK1801" s="6"/>
      <c r="AL1801" s="6"/>
      <c r="AM1801" s="6"/>
      <c r="AN1801" s="298"/>
      <c r="AO1801" s="6"/>
      <c r="AP1801" s="3"/>
      <c r="AQ1801" s="3"/>
      <c r="AR1801" s="3"/>
      <c r="AS1801" s="3"/>
      <c r="AT1801" s="3"/>
      <c r="AU1801" s="3"/>
      <c r="AV1801" s="3"/>
      <c r="AW1801" s="3"/>
      <c r="AX1801" s="3"/>
      <c r="AY1801" s="3"/>
      <c r="AZ1801" s="3"/>
      <c r="BA1801" s="3"/>
      <c r="BB1801" s="3"/>
      <c r="BC1801" s="3"/>
      <c r="BD1801" s="3"/>
      <c r="BE1801" s="3"/>
      <c r="BF1801" s="3"/>
      <c r="BG1801" s="3"/>
      <c r="BH1801" s="3"/>
      <c r="BI1801" s="3"/>
    </row>
    <row r="1802" ht="12.75" customHeight="1">
      <c r="A1802" s="294"/>
      <c r="B1802" s="294"/>
      <c r="C1802" s="3"/>
      <c r="D1802" s="3"/>
      <c r="E1802" s="3"/>
      <c r="F1802" s="3"/>
      <c r="G1802" s="3"/>
      <c r="H1802" s="193"/>
      <c r="I1802" s="163"/>
      <c r="J1802" s="3"/>
      <c r="K1802" s="5"/>
      <c r="L1802" s="6"/>
      <c r="M1802" s="6"/>
      <c r="N1802" s="232"/>
      <c r="O1802" s="285"/>
      <c r="P1802" s="6"/>
      <c r="Q1802" s="6"/>
      <c r="R1802" s="6"/>
      <c r="S1802" s="6"/>
      <c r="T1802" s="6"/>
      <c r="U1802" s="6"/>
      <c r="V1802" s="6"/>
      <c r="W1802" s="6"/>
      <c r="X1802" s="6"/>
      <c r="Y1802" s="6"/>
      <c r="Z1802" s="298"/>
      <c r="AA1802" s="6"/>
      <c r="AB1802" s="6"/>
      <c r="AC1802" s="6"/>
      <c r="AD1802" s="6"/>
      <c r="AE1802" s="6"/>
      <c r="AF1802" s="6"/>
      <c r="AG1802" s="6"/>
      <c r="AH1802" s="6"/>
      <c r="AI1802" s="6"/>
      <c r="AJ1802" s="6"/>
      <c r="AK1802" s="6"/>
      <c r="AL1802" s="6"/>
      <c r="AM1802" s="6"/>
      <c r="AN1802" s="298"/>
      <c r="AO1802" s="6"/>
      <c r="AP1802" s="3"/>
      <c r="AQ1802" s="3"/>
      <c r="AR1802" s="3"/>
      <c r="AS1802" s="3"/>
      <c r="AT1802" s="3"/>
      <c r="AU1802" s="3"/>
      <c r="AV1802" s="3"/>
      <c r="AW1802" s="3"/>
      <c r="AX1802" s="3"/>
      <c r="AY1802" s="3"/>
      <c r="AZ1802" s="3"/>
      <c r="BA1802" s="3"/>
      <c r="BB1802" s="3"/>
      <c r="BC1802" s="3"/>
      <c r="BD1802" s="3"/>
      <c r="BE1802" s="3"/>
      <c r="BF1802" s="3"/>
      <c r="BG1802" s="3"/>
      <c r="BH1802" s="3"/>
      <c r="BI1802" s="3"/>
    </row>
    <row r="1803" ht="12.75" customHeight="1">
      <c r="A1803" s="294"/>
      <c r="B1803" s="294"/>
      <c r="C1803" s="3"/>
      <c r="D1803" s="3"/>
      <c r="E1803" s="3"/>
      <c r="F1803" s="3"/>
      <c r="G1803" s="3"/>
      <c r="H1803" s="193"/>
      <c r="I1803" s="163"/>
      <c r="J1803" s="3"/>
      <c r="K1803" s="5"/>
      <c r="L1803" s="6"/>
      <c r="M1803" s="6"/>
      <c r="N1803" s="232"/>
      <c r="O1803" s="285"/>
      <c r="P1803" s="6"/>
      <c r="Q1803" s="6"/>
      <c r="R1803" s="6"/>
      <c r="S1803" s="6"/>
      <c r="T1803" s="6"/>
      <c r="U1803" s="6"/>
      <c r="V1803" s="6"/>
      <c r="W1803" s="6"/>
      <c r="X1803" s="6"/>
      <c r="Y1803" s="6"/>
      <c r="Z1803" s="298"/>
      <c r="AA1803" s="6"/>
      <c r="AB1803" s="6"/>
      <c r="AC1803" s="6"/>
      <c r="AD1803" s="6"/>
      <c r="AE1803" s="6"/>
      <c r="AF1803" s="6"/>
      <c r="AG1803" s="6"/>
      <c r="AH1803" s="6"/>
      <c r="AI1803" s="6"/>
      <c r="AJ1803" s="6"/>
      <c r="AK1803" s="6"/>
      <c r="AL1803" s="6"/>
      <c r="AM1803" s="6"/>
      <c r="AN1803" s="298"/>
      <c r="AO1803" s="6"/>
      <c r="AP1803" s="3"/>
      <c r="AQ1803" s="3"/>
      <c r="AR1803" s="3"/>
      <c r="AS1803" s="3"/>
      <c r="AT1803" s="3"/>
      <c r="AU1803" s="3"/>
      <c r="AV1803" s="3"/>
      <c r="AW1803" s="3"/>
      <c r="AX1803" s="3"/>
      <c r="AY1803" s="3"/>
      <c r="AZ1803" s="3"/>
      <c r="BA1803" s="3"/>
      <c r="BB1803" s="3"/>
      <c r="BC1803" s="3"/>
      <c r="BD1803" s="3"/>
      <c r="BE1803" s="3"/>
      <c r="BF1803" s="3"/>
      <c r="BG1803" s="3"/>
      <c r="BH1803" s="3"/>
      <c r="BI1803" s="3"/>
    </row>
    <row r="1804" ht="12.75" customHeight="1">
      <c r="A1804" s="294"/>
      <c r="B1804" s="294"/>
      <c r="C1804" s="3"/>
      <c r="D1804" s="3"/>
      <c r="E1804" s="3"/>
      <c r="F1804" s="3"/>
      <c r="G1804" s="3"/>
      <c r="H1804" s="193"/>
      <c r="I1804" s="163"/>
      <c r="J1804" s="3"/>
      <c r="K1804" s="5"/>
      <c r="L1804" s="6"/>
      <c r="M1804" s="6"/>
      <c r="N1804" s="232"/>
      <c r="O1804" s="285"/>
      <c r="P1804" s="6"/>
      <c r="Q1804" s="6"/>
      <c r="R1804" s="6"/>
      <c r="S1804" s="6"/>
      <c r="T1804" s="6"/>
      <c r="U1804" s="6"/>
      <c r="V1804" s="6"/>
      <c r="W1804" s="6"/>
      <c r="X1804" s="6"/>
      <c r="Y1804" s="6"/>
      <c r="Z1804" s="298"/>
      <c r="AA1804" s="6"/>
      <c r="AB1804" s="6"/>
      <c r="AC1804" s="6"/>
      <c r="AD1804" s="6"/>
      <c r="AE1804" s="6"/>
      <c r="AF1804" s="6"/>
      <c r="AG1804" s="6"/>
      <c r="AH1804" s="6"/>
      <c r="AI1804" s="6"/>
      <c r="AJ1804" s="6"/>
      <c r="AK1804" s="6"/>
      <c r="AL1804" s="6"/>
      <c r="AM1804" s="6"/>
      <c r="AN1804" s="298"/>
      <c r="AO1804" s="6"/>
      <c r="AP1804" s="3"/>
      <c r="AQ1804" s="3"/>
      <c r="AR1804" s="3"/>
      <c r="AS1804" s="3"/>
      <c r="AT1804" s="3"/>
      <c r="AU1804" s="3"/>
      <c r="AV1804" s="3"/>
      <c r="AW1804" s="3"/>
      <c r="AX1804" s="3"/>
      <c r="AY1804" s="3"/>
      <c r="AZ1804" s="3"/>
      <c r="BA1804" s="3"/>
      <c r="BB1804" s="3"/>
      <c r="BC1804" s="3"/>
      <c r="BD1804" s="3"/>
      <c r="BE1804" s="3"/>
      <c r="BF1804" s="3"/>
      <c r="BG1804" s="3"/>
      <c r="BH1804" s="3"/>
      <c r="BI1804" s="3"/>
    </row>
    <row r="1805" ht="12.75" customHeight="1">
      <c r="A1805" s="294"/>
      <c r="B1805" s="294"/>
      <c r="C1805" s="3"/>
      <c r="D1805" s="3"/>
      <c r="E1805" s="3"/>
      <c r="F1805" s="3"/>
      <c r="G1805" s="3"/>
      <c r="H1805" s="193"/>
      <c r="I1805" s="163"/>
      <c r="J1805" s="3"/>
      <c r="K1805" s="5"/>
      <c r="L1805" s="6"/>
      <c r="M1805" s="6"/>
      <c r="N1805" s="232"/>
      <c r="O1805" s="285"/>
      <c r="P1805" s="6"/>
      <c r="Q1805" s="6"/>
      <c r="R1805" s="6"/>
      <c r="S1805" s="6"/>
      <c r="T1805" s="6"/>
      <c r="U1805" s="6"/>
      <c r="V1805" s="6"/>
      <c r="W1805" s="6"/>
      <c r="X1805" s="6"/>
      <c r="Y1805" s="6"/>
      <c r="Z1805" s="298"/>
      <c r="AA1805" s="6"/>
      <c r="AB1805" s="6"/>
      <c r="AC1805" s="6"/>
      <c r="AD1805" s="6"/>
      <c r="AE1805" s="6"/>
      <c r="AF1805" s="6"/>
      <c r="AG1805" s="6"/>
      <c r="AH1805" s="6"/>
      <c r="AI1805" s="6"/>
      <c r="AJ1805" s="6"/>
      <c r="AK1805" s="6"/>
      <c r="AL1805" s="6"/>
      <c r="AM1805" s="6"/>
      <c r="AN1805" s="298"/>
      <c r="AO1805" s="6"/>
      <c r="AP1805" s="3"/>
      <c r="AQ1805" s="3"/>
      <c r="AR1805" s="3"/>
      <c r="AS1805" s="3"/>
      <c r="AT1805" s="3"/>
      <c r="AU1805" s="3"/>
      <c r="AV1805" s="3"/>
      <c r="AW1805" s="3"/>
      <c r="AX1805" s="3"/>
      <c r="AY1805" s="3"/>
      <c r="AZ1805" s="3"/>
      <c r="BA1805" s="3"/>
      <c r="BB1805" s="3"/>
      <c r="BC1805" s="3"/>
      <c r="BD1805" s="3"/>
      <c r="BE1805" s="3"/>
      <c r="BF1805" s="3"/>
      <c r="BG1805" s="3"/>
      <c r="BH1805" s="3"/>
      <c r="BI1805" s="3"/>
    </row>
    <row r="1806" ht="12.75" customHeight="1">
      <c r="A1806" s="294"/>
      <c r="B1806" s="294"/>
      <c r="C1806" s="3"/>
      <c r="D1806" s="3"/>
      <c r="E1806" s="3"/>
      <c r="F1806" s="3"/>
      <c r="G1806" s="3"/>
      <c r="H1806" s="193"/>
      <c r="I1806" s="163"/>
      <c r="J1806" s="3"/>
      <c r="K1806" s="5"/>
      <c r="L1806" s="6"/>
      <c r="M1806" s="6"/>
      <c r="N1806" s="232"/>
      <c r="O1806" s="285"/>
      <c r="P1806" s="6"/>
      <c r="Q1806" s="6"/>
      <c r="R1806" s="6"/>
      <c r="S1806" s="6"/>
      <c r="T1806" s="6"/>
      <c r="U1806" s="6"/>
      <c r="V1806" s="6"/>
      <c r="W1806" s="6"/>
      <c r="X1806" s="6"/>
      <c r="Y1806" s="6"/>
      <c r="Z1806" s="298"/>
      <c r="AA1806" s="6"/>
      <c r="AB1806" s="6"/>
      <c r="AC1806" s="6"/>
      <c r="AD1806" s="6"/>
      <c r="AE1806" s="6"/>
      <c r="AF1806" s="6"/>
      <c r="AG1806" s="6"/>
      <c r="AH1806" s="6"/>
      <c r="AI1806" s="6"/>
      <c r="AJ1806" s="6"/>
      <c r="AK1806" s="6"/>
      <c r="AL1806" s="6"/>
      <c r="AM1806" s="6"/>
      <c r="AN1806" s="298"/>
      <c r="AO1806" s="6"/>
      <c r="AP1806" s="3"/>
      <c r="AQ1806" s="3"/>
      <c r="AR1806" s="3"/>
      <c r="AS1806" s="3"/>
      <c r="AT1806" s="3"/>
      <c r="AU1806" s="3"/>
      <c r="AV1806" s="3"/>
      <c r="AW1806" s="3"/>
      <c r="AX1806" s="3"/>
      <c r="AY1806" s="3"/>
      <c r="AZ1806" s="3"/>
      <c r="BA1806" s="3"/>
      <c r="BB1806" s="3"/>
      <c r="BC1806" s="3"/>
      <c r="BD1806" s="3"/>
      <c r="BE1806" s="3"/>
      <c r="BF1806" s="3"/>
      <c r="BG1806" s="3"/>
      <c r="BH1806" s="3"/>
      <c r="BI1806" s="3"/>
    </row>
    <row r="1807" ht="12.75" customHeight="1">
      <c r="A1807" s="294"/>
      <c r="B1807" s="294"/>
      <c r="C1807" s="3"/>
      <c r="D1807" s="3"/>
      <c r="E1807" s="3"/>
      <c r="F1807" s="3"/>
      <c r="G1807" s="3"/>
      <c r="H1807" s="193"/>
      <c r="I1807" s="163"/>
      <c r="J1807" s="3"/>
      <c r="K1807" s="5"/>
      <c r="L1807" s="6"/>
      <c r="M1807" s="6"/>
      <c r="N1807" s="232"/>
      <c r="O1807" s="285"/>
      <c r="P1807" s="6"/>
      <c r="Q1807" s="6"/>
      <c r="R1807" s="6"/>
      <c r="S1807" s="6"/>
      <c r="T1807" s="6"/>
      <c r="U1807" s="6"/>
      <c r="V1807" s="6"/>
      <c r="W1807" s="6"/>
      <c r="X1807" s="6"/>
      <c r="Y1807" s="6"/>
      <c r="Z1807" s="298"/>
      <c r="AA1807" s="6"/>
      <c r="AB1807" s="6"/>
      <c r="AC1807" s="6"/>
      <c r="AD1807" s="6"/>
      <c r="AE1807" s="6"/>
      <c r="AF1807" s="6"/>
      <c r="AG1807" s="6"/>
      <c r="AH1807" s="6"/>
      <c r="AI1807" s="6"/>
      <c r="AJ1807" s="6"/>
      <c r="AK1807" s="6"/>
      <c r="AL1807" s="6"/>
      <c r="AM1807" s="6"/>
      <c r="AN1807" s="298"/>
      <c r="AO1807" s="6"/>
      <c r="AP1807" s="3"/>
      <c r="AQ1807" s="3"/>
      <c r="AR1807" s="3"/>
      <c r="AS1807" s="3"/>
      <c r="AT1807" s="3"/>
      <c r="AU1807" s="3"/>
      <c r="AV1807" s="3"/>
      <c r="AW1807" s="3"/>
      <c r="AX1807" s="3"/>
      <c r="AY1807" s="3"/>
      <c r="AZ1807" s="3"/>
      <c r="BA1807" s="3"/>
      <c r="BB1807" s="3"/>
      <c r="BC1807" s="3"/>
      <c r="BD1807" s="3"/>
      <c r="BE1807" s="3"/>
      <c r="BF1807" s="3"/>
      <c r="BG1807" s="3"/>
      <c r="BH1807" s="3"/>
      <c r="BI1807" s="3"/>
    </row>
    <row r="1808" ht="12.75" customHeight="1">
      <c r="A1808" s="294"/>
      <c r="B1808" s="294"/>
      <c r="C1808" s="3"/>
      <c r="D1808" s="3"/>
      <c r="E1808" s="3"/>
      <c r="F1808" s="3"/>
      <c r="G1808" s="3"/>
      <c r="H1808" s="193"/>
      <c r="I1808" s="163"/>
      <c r="J1808" s="3"/>
      <c r="K1808" s="5"/>
      <c r="L1808" s="6"/>
      <c r="M1808" s="6"/>
      <c r="N1808" s="232"/>
      <c r="O1808" s="285"/>
      <c r="P1808" s="6"/>
      <c r="Q1808" s="6"/>
      <c r="R1808" s="6"/>
      <c r="S1808" s="6"/>
      <c r="T1808" s="6"/>
      <c r="U1808" s="6"/>
      <c r="V1808" s="6"/>
      <c r="W1808" s="6"/>
      <c r="X1808" s="6"/>
      <c r="Y1808" s="6"/>
      <c r="Z1808" s="298"/>
      <c r="AA1808" s="6"/>
      <c r="AB1808" s="6"/>
      <c r="AC1808" s="6"/>
      <c r="AD1808" s="6"/>
      <c r="AE1808" s="6"/>
      <c r="AF1808" s="6"/>
      <c r="AG1808" s="6"/>
      <c r="AH1808" s="6"/>
      <c r="AI1808" s="6"/>
      <c r="AJ1808" s="6"/>
      <c r="AK1808" s="6"/>
      <c r="AL1808" s="6"/>
      <c r="AM1808" s="6"/>
      <c r="AN1808" s="298"/>
      <c r="AO1808" s="6"/>
      <c r="AP1808" s="3"/>
      <c r="AQ1808" s="3"/>
      <c r="AR1808" s="3"/>
      <c r="AS1808" s="3"/>
      <c r="AT1808" s="3"/>
      <c r="AU1808" s="3"/>
      <c r="AV1808" s="3"/>
      <c r="AW1808" s="3"/>
      <c r="AX1808" s="3"/>
      <c r="AY1808" s="3"/>
      <c r="AZ1808" s="3"/>
      <c r="BA1808" s="3"/>
      <c r="BB1808" s="3"/>
      <c r="BC1808" s="3"/>
      <c r="BD1808" s="3"/>
      <c r="BE1808" s="3"/>
      <c r="BF1808" s="3"/>
      <c r="BG1808" s="3"/>
      <c r="BH1808" s="3"/>
      <c r="BI1808" s="3"/>
    </row>
    <row r="1809" ht="12.75" customHeight="1">
      <c r="A1809" s="294"/>
      <c r="B1809" s="294"/>
      <c r="C1809" s="3"/>
      <c r="D1809" s="3"/>
      <c r="E1809" s="3"/>
      <c r="F1809" s="3"/>
      <c r="G1809" s="3"/>
      <c r="H1809" s="193"/>
      <c r="I1809" s="163"/>
      <c r="J1809" s="3"/>
      <c r="K1809" s="5"/>
      <c r="L1809" s="6"/>
      <c r="M1809" s="6"/>
      <c r="N1809" s="232"/>
      <c r="O1809" s="285"/>
      <c r="P1809" s="6"/>
      <c r="Q1809" s="6"/>
      <c r="R1809" s="6"/>
      <c r="S1809" s="6"/>
      <c r="T1809" s="6"/>
      <c r="U1809" s="6"/>
      <c r="V1809" s="6"/>
      <c r="W1809" s="6"/>
      <c r="X1809" s="6"/>
      <c r="Y1809" s="6"/>
      <c r="Z1809" s="298"/>
      <c r="AA1809" s="6"/>
      <c r="AB1809" s="6"/>
      <c r="AC1809" s="6"/>
      <c r="AD1809" s="6"/>
      <c r="AE1809" s="6"/>
      <c r="AF1809" s="6"/>
      <c r="AG1809" s="6"/>
      <c r="AH1809" s="6"/>
      <c r="AI1809" s="6"/>
      <c r="AJ1809" s="6"/>
      <c r="AK1809" s="6"/>
      <c r="AL1809" s="6"/>
      <c r="AM1809" s="6"/>
      <c r="AN1809" s="298"/>
      <c r="AO1809" s="6"/>
      <c r="AP1809" s="3"/>
      <c r="AQ1809" s="3"/>
      <c r="AR1809" s="3"/>
      <c r="AS1809" s="3"/>
      <c r="AT1809" s="3"/>
      <c r="AU1809" s="3"/>
      <c r="AV1809" s="3"/>
      <c r="AW1809" s="3"/>
      <c r="AX1809" s="3"/>
      <c r="AY1809" s="3"/>
      <c r="AZ1809" s="3"/>
      <c r="BA1809" s="3"/>
      <c r="BB1809" s="3"/>
      <c r="BC1809" s="3"/>
      <c r="BD1809" s="3"/>
      <c r="BE1809" s="3"/>
      <c r="BF1809" s="3"/>
      <c r="BG1809" s="3"/>
      <c r="BH1809" s="3"/>
      <c r="BI1809" s="3"/>
    </row>
    <row r="1810" ht="12.75" customHeight="1">
      <c r="A1810" s="294"/>
      <c r="B1810" s="294"/>
      <c r="C1810" s="3"/>
      <c r="D1810" s="3"/>
      <c r="E1810" s="3"/>
      <c r="F1810" s="3"/>
      <c r="G1810" s="3"/>
      <c r="H1810" s="193"/>
      <c r="I1810" s="163"/>
      <c r="J1810" s="3"/>
      <c r="K1810" s="5"/>
      <c r="L1810" s="6"/>
      <c r="M1810" s="6"/>
      <c r="N1810" s="232"/>
      <c r="O1810" s="285"/>
      <c r="P1810" s="6"/>
      <c r="Q1810" s="6"/>
      <c r="R1810" s="6"/>
      <c r="S1810" s="6"/>
      <c r="T1810" s="6"/>
      <c r="U1810" s="6"/>
      <c r="V1810" s="6"/>
      <c r="W1810" s="6"/>
      <c r="X1810" s="6"/>
      <c r="Y1810" s="6"/>
      <c r="Z1810" s="298"/>
      <c r="AA1810" s="6"/>
      <c r="AB1810" s="6"/>
      <c r="AC1810" s="6"/>
      <c r="AD1810" s="6"/>
      <c r="AE1810" s="6"/>
      <c r="AF1810" s="6"/>
      <c r="AG1810" s="6"/>
      <c r="AH1810" s="6"/>
      <c r="AI1810" s="6"/>
      <c r="AJ1810" s="6"/>
      <c r="AK1810" s="6"/>
      <c r="AL1810" s="6"/>
      <c r="AM1810" s="6"/>
      <c r="AN1810" s="298"/>
      <c r="AO1810" s="6"/>
      <c r="AP1810" s="3"/>
      <c r="AQ1810" s="3"/>
      <c r="AR1810" s="3"/>
      <c r="AS1810" s="3"/>
      <c r="AT1810" s="3"/>
      <c r="AU1810" s="3"/>
      <c r="AV1810" s="3"/>
      <c r="AW1810" s="3"/>
      <c r="AX1810" s="3"/>
      <c r="AY1810" s="3"/>
      <c r="AZ1810" s="3"/>
      <c r="BA1810" s="3"/>
      <c r="BB1810" s="3"/>
      <c r="BC1810" s="3"/>
      <c r="BD1810" s="3"/>
      <c r="BE1810" s="3"/>
      <c r="BF1810" s="3"/>
      <c r="BG1810" s="3"/>
      <c r="BH1810" s="3"/>
      <c r="BI1810" s="3"/>
    </row>
    <row r="1811" ht="12.75" customHeight="1">
      <c r="A1811" s="294"/>
      <c r="B1811" s="294"/>
      <c r="C1811" s="3"/>
      <c r="D1811" s="3"/>
      <c r="E1811" s="3"/>
      <c r="F1811" s="3"/>
      <c r="G1811" s="3"/>
      <c r="H1811" s="193"/>
      <c r="I1811" s="163"/>
      <c r="J1811" s="3"/>
      <c r="K1811" s="5"/>
      <c r="L1811" s="6"/>
      <c r="M1811" s="6"/>
      <c r="N1811" s="232"/>
      <c r="O1811" s="285"/>
      <c r="P1811" s="6"/>
      <c r="Q1811" s="6"/>
      <c r="R1811" s="6"/>
      <c r="S1811" s="6"/>
      <c r="T1811" s="6"/>
      <c r="U1811" s="6"/>
      <c r="V1811" s="6"/>
      <c r="W1811" s="6"/>
      <c r="X1811" s="6"/>
      <c r="Y1811" s="6"/>
      <c r="Z1811" s="298"/>
      <c r="AA1811" s="6"/>
      <c r="AB1811" s="6"/>
      <c r="AC1811" s="6"/>
      <c r="AD1811" s="6"/>
      <c r="AE1811" s="6"/>
      <c r="AF1811" s="6"/>
      <c r="AG1811" s="6"/>
      <c r="AH1811" s="6"/>
      <c r="AI1811" s="6"/>
      <c r="AJ1811" s="6"/>
      <c r="AK1811" s="6"/>
      <c r="AL1811" s="6"/>
      <c r="AM1811" s="6"/>
      <c r="AN1811" s="298"/>
      <c r="AO1811" s="6"/>
      <c r="AP1811" s="3"/>
      <c r="AQ1811" s="3"/>
      <c r="AR1811" s="3"/>
      <c r="AS1811" s="3"/>
      <c r="AT1811" s="3"/>
      <c r="AU1811" s="3"/>
      <c r="AV1811" s="3"/>
      <c r="AW1811" s="3"/>
      <c r="AX1811" s="3"/>
      <c r="AY1811" s="3"/>
      <c r="AZ1811" s="3"/>
      <c r="BA1811" s="3"/>
      <c r="BB1811" s="3"/>
      <c r="BC1811" s="3"/>
      <c r="BD1811" s="3"/>
      <c r="BE1811" s="3"/>
      <c r="BF1811" s="3"/>
      <c r="BG1811" s="3"/>
      <c r="BH1811" s="3"/>
      <c r="BI1811" s="3"/>
    </row>
    <row r="1812" ht="12.75" customHeight="1">
      <c r="A1812" s="294"/>
      <c r="B1812" s="294"/>
      <c r="C1812" s="3"/>
      <c r="D1812" s="3"/>
      <c r="E1812" s="3"/>
      <c r="F1812" s="3"/>
      <c r="G1812" s="3"/>
      <c r="H1812" s="193"/>
      <c r="I1812" s="163"/>
      <c r="J1812" s="3"/>
      <c r="K1812" s="5"/>
      <c r="L1812" s="6"/>
      <c r="M1812" s="6"/>
      <c r="N1812" s="232"/>
      <c r="O1812" s="285"/>
      <c r="P1812" s="6"/>
      <c r="Q1812" s="6"/>
      <c r="R1812" s="6"/>
      <c r="S1812" s="6"/>
      <c r="T1812" s="6"/>
      <c r="U1812" s="6"/>
      <c r="V1812" s="6"/>
      <c r="W1812" s="6"/>
      <c r="X1812" s="6"/>
      <c r="Y1812" s="6"/>
      <c r="Z1812" s="298"/>
      <c r="AA1812" s="6"/>
      <c r="AB1812" s="6"/>
      <c r="AC1812" s="6"/>
      <c r="AD1812" s="6"/>
      <c r="AE1812" s="6"/>
      <c r="AF1812" s="6"/>
      <c r="AG1812" s="6"/>
      <c r="AH1812" s="6"/>
      <c r="AI1812" s="6"/>
      <c r="AJ1812" s="6"/>
      <c r="AK1812" s="6"/>
      <c r="AL1812" s="6"/>
      <c r="AM1812" s="6"/>
      <c r="AN1812" s="298"/>
      <c r="AO1812" s="6"/>
      <c r="AP1812" s="3"/>
      <c r="AQ1812" s="3"/>
      <c r="AR1812" s="3"/>
      <c r="AS1812" s="3"/>
      <c r="AT1812" s="3"/>
      <c r="AU1812" s="3"/>
      <c r="AV1812" s="3"/>
      <c r="AW1812" s="3"/>
      <c r="AX1812" s="3"/>
      <c r="AY1812" s="3"/>
      <c r="AZ1812" s="3"/>
      <c r="BA1812" s="3"/>
      <c r="BB1812" s="3"/>
      <c r="BC1812" s="3"/>
      <c r="BD1812" s="3"/>
      <c r="BE1812" s="3"/>
      <c r="BF1812" s="3"/>
      <c r="BG1812" s="3"/>
      <c r="BH1812" s="3"/>
      <c r="BI1812" s="3"/>
    </row>
    <row r="1813" ht="12.75" customHeight="1">
      <c r="A1813" s="294"/>
      <c r="B1813" s="294"/>
      <c r="C1813" s="3"/>
      <c r="D1813" s="3"/>
      <c r="E1813" s="3"/>
      <c r="F1813" s="3"/>
      <c r="G1813" s="3"/>
      <c r="H1813" s="193"/>
      <c r="I1813" s="163"/>
      <c r="J1813" s="3"/>
      <c r="K1813" s="5"/>
      <c r="L1813" s="6"/>
      <c r="M1813" s="6"/>
      <c r="N1813" s="232"/>
      <c r="O1813" s="285"/>
      <c r="P1813" s="6"/>
      <c r="Q1813" s="6"/>
      <c r="R1813" s="6"/>
      <c r="S1813" s="6"/>
      <c r="T1813" s="6"/>
      <c r="U1813" s="6"/>
      <c r="V1813" s="6"/>
      <c r="W1813" s="6"/>
      <c r="X1813" s="6"/>
      <c r="Y1813" s="6"/>
      <c r="Z1813" s="298"/>
      <c r="AA1813" s="6"/>
      <c r="AB1813" s="6"/>
      <c r="AC1813" s="6"/>
      <c r="AD1813" s="6"/>
      <c r="AE1813" s="6"/>
      <c r="AF1813" s="6"/>
      <c r="AG1813" s="6"/>
      <c r="AH1813" s="6"/>
      <c r="AI1813" s="6"/>
      <c r="AJ1813" s="6"/>
      <c r="AK1813" s="6"/>
      <c r="AL1813" s="6"/>
      <c r="AM1813" s="6"/>
      <c r="AN1813" s="298"/>
      <c r="AO1813" s="6"/>
      <c r="AP1813" s="3"/>
      <c r="AQ1813" s="3"/>
      <c r="AR1813" s="3"/>
      <c r="AS1813" s="3"/>
      <c r="AT1813" s="3"/>
      <c r="AU1813" s="3"/>
      <c r="AV1813" s="3"/>
      <c r="AW1813" s="3"/>
      <c r="AX1813" s="3"/>
      <c r="AY1813" s="3"/>
      <c r="AZ1813" s="3"/>
      <c r="BA1813" s="3"/>
      <c r="BB1813" s="3"/>
      <c r="BC1813" s="3"/>
      <c r="BD1813" s="3"/>
      <c r="BE1813" s="3"/>
      <c r="BF1813" s="3"/>
      <c r="BG1813" s="3"/>
      <c r="BH1813" s="3"/>
      <c r="BI1813" s="3"/>
    </row>
    <row r="1814" ht="12.75" customHeight="1">
      <c r="A1814" s="294"/>
      <c r="B1814" s="294"/>
      <c r="C1814" s="3"/>
      <c r="D1814" s="3"/>
      <c r="E1814" s="3"/>
      <c r="F1814" s="3"/>
      <c r="G1814" s="3"/>
      <c r="H1814" s="193"/>
      <c r="I1814" s="163"/>
      <c r="J1814" s="3"/>
      <c r="K1814" s="5"/>
      <c r="L1814" s="6"/>
      <c r="M1814" s="6"/>
      <c r="N1814" s="232"/>
      <c r="O1814" s="285"/>
      <c r="P1814" s="6"/>
      <c r="Q1814" s="6"/>
      <c r="R1814" s="6"/>
      <c r="S1814" s="6"/>
      <c r="T1814" s="6"/>
      <c r="U1814" s="6"/>
      <c r="V1814" s="6"/>
      <c r="W1814" s="6"/>
      <c r="X1814" s="6"/>
      <c r="Y1814" s="6"/>
      <c r="Z1814" s="298"/>
      <c r="AA1814" s="6"/>
      <c r="AB1814" s="6"/>
      <c r="AC1814" s="6"/>
      <c r="AD1814" s="6"/>
      <c r="AE1814" s="6"/>
      <c r="AF1814" s="6"/>
      <c r="AG1814" s="6"/>
      <c r="AH1814" s="6"/>
      <c r="AI1814" s="6"/>
      <c r="AJ1814" s="6"/>
      <c r="AK1814" s="6"/>
      <c r="AL1814" s="6"/>
      <c r="AM1814" s="6"/>
      <c r="AN1814" s="298"/>
      <c r="AO1814" s="6"/>
      <c r="AP1814" s="3"/>
      <c r="AQ1814" s="3"/>
      <c r="AR1814" s="3"/>
      <c r="AS1814" s="3"/>
      <c r="AT1814" s="3"/>
      <c r="AU1814" s="3"/>
      <c r="AV1814" s="3"/>
      <c r="AW1814" s="3"/>
      <c r="AX1814" s="3"/>
      <c r="AY1814" s="3"/>
      <c r="AZ1814" s="3"/>
      <c r="BA1814" s="3"/>
      <c r="BB1814" s="3"/>
      <c r="BC1814" s="3"/>
      <c r="BD1814" s="3"/>
      <c r="BE1814" s="3"/>
      <c r="BF1814" s="3"/>
      <c r="BG1814" s="3"/>
      <c r="BH1814" s="3"/>
      <c r="BI1814" s="3"/>
    </row>
    <row r="1815" ht="12.75" customHeight="1">
      <c r="A1815" s="294"/>
      <c r="B1815" s="294"/>
      <c r="C1815" s="3"/>
      <c r="D1815" s="3"/>
      <c r="E1815" s="3"/>
      <c r="F1815" s="3"/>
      <c r="G1815" s="3"/>
      <c r="H1815" s="193"/>
      <c r="I1815" s="163"/>
      <c r="J1815" s="3"/>
      <c r="K1815" s="5"/>
      <c r="L1815" s="6"/>
      <c r="M1815" s="6"/>
      <c r="N1815" s="232"/>
      <c r="O1815" s="285"/>
      <c r="P1815" s="6"/>
      <c r="Q1815" s="6"/>
      <c r="R1815" s="6"/>
      <c r="S1815" s="6"/>
      <c r="T1815" s="6"/>
      <c r="U1815" s="6"/>
      <c r="V1815" s="6"/>
      <c r="W1815" s="6"/>
      <c r="X1815" s="6"/>
      <c r="Y1815" s="6"/>
      <c r="Z1815" s="298"/>
      <c r="AA1815" s="6"/>
      <c r="AB1815" s="6"/>
      <c r="AC1815" s="6"/>
      <c r="AD1815" s="6"/>
      <c r="AE1815" s="6"/>
      <c r="AF1815" s="6"/>
      <c r="AG1815" s="6"/>
      <c r="AH1815" s="6"/>
      <c r="AI1815" s="6"/>
      <c r="AJ1815" s="6"/>
      <c r="AK1815" s="6"/>
      <c r="AL1815" s="6"/>
      <c r="AM1815" s="6"/>
      <c r="AN1815" s="298"/>
      <c r="AO1815" s="6"/>
      <c r="AP1815" s="3"/>
      <c r="AQ1815" s="3"/>
      <c r="AR1815" s="3"/>
      <c r="AS1815" s="3"/>
      <c r="AT1815" s="3"/>
      <c r="AU1815" s="3"/>
      <c r="AV1815" s="3"/>
      <c r="AW1815" s="3"/>
      <c r="AX1815" s="3"/>
      <c r="AY1815" s="3"/>
      <c r="AZ1815" s="3"/>
      <c r="BA1815" s="3"/>
      <c r="BB1815" s="3"/>
      <c r="BC1815" s="3"/>
      <c r="BD1815" s="3"/>
      <c r="BE1815" s="3"/>
      <c r="BF1815" s="3"/>
      <c r="BG1815" s="3"/>
      <c r="BH1815" s="3"/>
      <c r="BI1815" s="3"/>
    </row>
    <row r="1816" ht="12.75" customHeight="1">
      <c r="A1816" s="294"/>
      <c r="B1816" s="294"/>
      <c r="C1816" s="3"/>
      <c r="D1816" s="3"/>
      <c r="E1816" s="3"/>
      <c r="F1816" s="3"/>
      <c r="G1816" s="3"/>
      <c r="H1816" s="193"/>
      <c r="I1816" s="163"/>
      <c r="J1816" s="3"/>
      <c r="K1816" s="5"/>
      <c r="L1816" s="6"/>
      <c r="M1816" s="6"/>
      <c r="N1816" s="232"/>
      <c r="O1816" s="285"/>
      <c r="P1816" s="6"/>
      <c r="Q1816" s="6"/>
      <c r="R1816" s="6"/>
      <c r="S1816" s="6"/>
      <c r="T1816" s="6"/>
      <c r="U1816" s="6"/>
      <c r="V1816" s="6"/>
      <c r="W1816" s="6"/>
      <c r="X1816" s="6"/>
      <c r="Y1816" s="6"/>
      <c r="Z1816" s="298"/>
      <c r="AA1816" s="6"/>
      <c r="AB1816" s="6"/>
      <c r="AC1816" s="6"/>
      <c r="AD1816" s="6"/>
      <c r="AE1816" s="6"/>
      <c r="AF1816" s="6"/>
      <c r="AG1816" s="6"/>
      <c r="AH1816" s="6"/>
      <c r="AI1816" s="6"/>
      <c r="AJ1816" s="6"/>
      <c r="AK1816" s="6"/>
      <c r="AL1816" s="6"/>
      <c r="AM1816" s="6"/>
      <c r="AN1816" s="298"/>
      <c r="AO1816" s="6"/>
      <c r="AP1816" s="3"/>
      <c r="AQ1816" s="3"/>
      <c r="AR1816" s="3"/>
      <c r="AS1816" s="3"/>
      <c r="AT1816" s="3"/>
      <c r="AU1816" s="3"/>
      <c r="AV1816" s="3"/>
      <c r="AW1816" s="3"/>
      <c r="AX1816" s="3"/>
      <c r="AY1816" s="3"/>
      <c r="AZ1816" s="3"/>
      <c r="BA1816" s="3"/>
      <c r="BB1816" s="3"/>
      <c r="BC1816" s="3"/>
      <c r="BD1816" s="3"/>
      <c r="BE1816" s="3"/>
      <c r="BF1816" s="3"/>
      <c r="BG1816" s="3"/>
      <c r="BH1816" s="3"/>
      <c r="BI1816" s="3"/>
    </row>
    <row r="1817" ht="12.75" customHeight="1">
      <c r="A1817" s="294"/>
      <c r="B1817" s="294"/>
      <c r="C1817" s="3"/>
      <c r="D1817" s="3"/>
      <c r="E1817" s="3"/>
      <c r="F1817" s="3"/>
      <c r="G1817" s="3"/>
      <c r="H1817" s="193"/>
      <c r="I1817" s="163"/>
      <c r="J1817" s="3"/>
      <c r="K1817" s="5"/>
      <c r="L1817" s="6"/>
      <c r="M1817" s="6"/>
      <c r="N1817" s="232"/>
      <c r="O1817" s="285"/>
      <c r="P1817" s="6"/>
      <c r="Q1817" s="6"/>
      <c r="R1817" s="6"/>
      <c r="S1817" s="6"/>
      <c r="T1817" s="6"/>
      <c r="U1817" s="6"/>
      <c r="V1817" s="6"/>
      <c r="W1817" s="6"/>
      <c r="X1817" s="6"/>
      <c r="Y1817" s="6"/>
      <c r="Z1817" s="298"/>
      <c r="AA1817" s="6"/>
      <c r="AB1817" s="6"/>
      <c r="AC1817" s="6"/>
      <c r="AD1817" s="6"/>
      <c r="AE1817" s="6"/>
      <c r="AF1817" s="6"/>
      <c r="AG1817" s="6"/>
      <c r="AH1817" s="6"/>
      <c r="AI1817" s="6"/>
      <c r="AJ1817" s="6"/>
      <c r="AK1817" s="6"/>
      <c r="AL1817" s="6"/>
      <c r="AM1817" s="6"/>
      <c r="AN1817" s="298"/>
      <c r="AO1817" s="6"/>
      <c r="AP1817" s="3"/>
      <c r="AQ1817" s="3"/>
      <c r="AR1817" s="3"/>
      <c r="AS1817" s="3"/>
      <c r="AT1817" s="3"/>
      <c r="AU1817" s="3"/>
      <c r="AV1817" s="3"/>
      <c r="AW1817" s="3"/>
      <c r="AX1817" s="3"/>
      <c r="AY1817" s="3"/>
      <c r="AZ1817" s="3"/>
      <c r="BA1817" s="3"/>
      <c r="BB1817" s="3"/>
      <c r="BC1817" s="3"/>
      <c r="BD1817" s="3"/>
      <c r="BE1817" s="3"/>
      <c r="BF1817" s="3"/>
      <c r="BG1817" s="3"/>
      <c r="BH1817" s="3"/>
      <c r="BI1817" s="3"/>
    </row>
    <row r="1818" ht="12.75" customHeight="1">
      <c r="A1818" s="294"/>
      <c r="B1818" s="294"/>
      <c r="C1818" s="3"/>
      <c r="D1818" s="3"/>
      <c r="E1818" s="3"/>
      <c r="F1818" s="3"/>
      <c r="G1818" s="3"/>
      <c r="H1818" s="193"/>
      <c r="I1818" s="163"/>
      <c r="J1818" s="3"/>
      <c r="K1818" s="5"/>
      <c r="L1818" s="6"/>
      <c r="M1818" s="6"/>
      <c r="N1818" s="232"/>
      <c r="O1818" s="285"/>
      <c r="P1818" s="6"/>
      <c r="Q1818" s="6"/>
      <c r="R1818" s="6"/>
      <c r="S1818" s="6"/>
      <c r="T1818" s="6"/>
      <c r="U1818" s="6"/>
      <c r="V1818" s="6"/>
      <c r="W1818" s="6"/>
      <c r="X1818" s="6"/>
      <c r="Y1818" s="6"/>
      <c r="Z1818" s="298"/>
      <c r="AA1818" s="6"/>
      <c r="AB1818" s="6"/>
      <c r="AC1818" s="6"/>
      <c r="AD1818" s="6"/>
      <c r="AE1818" s="6"/>
      <c r="AF1818" s="6"/>
      <c r="AG1818" s="6"/>
      <c r="AH1818" s="6"/>
      <c r="AI1818" s="6"/>
      <c r="AJ1818" s="6"/>
      <c r="AK1818" s="6"/>
      <c r="AL1818" s="6"/>
      <c r="AM1818" s="6"/>
      <c r="AN1818" s="298"/>
      <c r="AO1818" s="6"/>
      <c r="AP1818" s="3"/>
      <c r="AQ1818" s="3"/>
      <c r="AR1818" s="3"/>
      <c r="AS1818" s="3"/>
      <c r="AT1818" s="3"/>
      <c r="AU1818" s="3"/>
      <c r="AV1818" s="3"/>
      <c r="AW1818" s="3"/>
      <c r="AX1818" s="3"/>
      <c r="AY1818" s="3"/>
      <c r="AZ1818" s="3"/>
      <c r="BA1818" s="3"/>
      <c r="BB1818" s="3"/>
      <c r="BC1818" s="3"/>
      <c r="BD1818" s="3"/>
      <c r="BE1818" s="3"/>
      <c r="BF1818" s="3"/>
      <c r="BG1818" s="3"/>
      <c r="BH1818" s="3"/>
      <c r="BI1818" s="3"/>
    </row>
    <row r="1819" ht="12.75" customHeight="1">
      <c r="A1819" s="294"/>
      <c r="B1819" s="294"/>
      <c r="C1819" s="3"/>
      <c r="D1819" s="3"/>
      <c r="E1819" s="3"/>
      <c r="F1819" s="3"/>
      <c r="G1819" s="3"/>
      <c r="H1819" s="193"/>
      <c r="I1819" s="163"/>
      <c r="J1819" s="3"/>
      <c r="K1819" s="5"/>
      <c r="L1819" s="6"/>
      <c r="M1819" s="6"/>
      <c r="N1819" s="232"/>
      <c r="O1819" s="285"/>
      <c r="P1819" s="6"/>
      <c r="Q1819" s="6"/>
      <c r="R1819" s="6"/>
      <c r="S1819" s="6"/>
      <c r="T1819" s="6"/>
      <c r="U1819" s="6"/>
      <c r="V1819" s="6"/>
      <c r="W1819" s="6"/>
      <c r="X1819" s="6"/>
      <c r="Y1819" s="6"/>
      <c r="Z1819" s="298"/>
      <c r="AA1819" s="6"/>
      <c r="AB1819" s="6"/>
      <c r="AC1819" s="6"/>
      <c r="AD1819" s="6"/>
      <c r="AE1819" s="6"/>
      <c r="AF1819" s="6"/>
      <c r="AG1819" s="6"/>
      <c r="AH1819" s="6"/>
      <c r="AI1819" s="6"/>
      <c r="AJ1819" s="6"/>
      <c r="AK1819" s="6"/>
      <c r="AL1819" s="6"/>
      <c r="AM1819" s="6"/>
      <c r="AN1819" s="298"/>
      <c r="AO1819" s="6"/>
      <c r="AP1819" s="3"/>
      <c r="AQ1819" s="3"/>
      <c r="AR1819" s="3"/>
      <c r="AS1819" s="3"/>
      <c r="AT1819" s="3"/>
      <c r="AU1819" s="3"/>
      <c r="AV1819" s="3"/>
      <c r="AW1819" s="3"/>
      <c r="AX1819" s="3"/>
      <c r="AY1819" s="3"/>
      <c r="AZ1819" s="3"/>
      <c r="BA1819" s="3"/>
      <c r="BB1819" s="3"/>
      <c r="BC1819" s="3"/>
      <c r="BD1819" s="3"/>
      <c r="BE1819" s="3"/>
      <c r="BF1819" s="3"/>
      <c r="BG1819" s="3"/>
      <c r="BH1819" s="3"/>
      <c r="BI1819" s="3"/>
    </row>
    <row r="1820" ht="12.75" customHeight="1">
      <c r="A1820" s="294"/>
      <c r="B1820" s="294"/>
      <c r="C1820" s="3"/>
      <c r="D1820" s="3"/>
      <c r="E1820" s="3"/>
      <c r="F1820" s="3"/>
      <c r="G1820" s="3"/>
      <c r="H1820" s="193"/>
      <c r="I1820" s="163"/>
      <c r="J1820" s="3"/>
      <c r="K1820" s="5"/>
      <c r="L1820" s="6"/>
      <c r="M1820" s="6"/>
      <c r="N1820" s="232"/>
      <c r="O1820" s="285"/>
      <c r="P1820" s="6"/>
      <c r="Q1820" s="6"/>
      <c r="R1820" s="6"/>
      <c r="S1820" s="6"/>
      <c r="T1820" s="6"/>
      <c r="U1820" s="6"/>
      <c r="V1820" s="6"/>
      <c r="W1820" s="6"/>
      <c r="X1820" s="6"/>
      <c r="Y1820" s="6"/>
      <c r="Z1820" s="298"/>
      <c r="AA1820" s="6"/>
      <c r="AB1820" s="6"/>
      <c r="AC1820" s="6"/>
      <c r="AD1820" s="6"/>
      <c r="AE1820" s="6"/>
      <c r="AF1820" s="6"/>
      <c r="AG1820" s="6"/>
      <c r="AH1820" s="6"/>
      <c r="AI1820" s="6"/>
      <c r="AJ1820" s="6"/>
      <c r="AK1820" s="6"/>
      <c r="AL1820" s="6"/>
      <c r="AM1820" s="6"/>
      <c r="AN1820" s="298"/>
      <c r="AO1820" s="6"/>
      <c r="AP1820" s="3"/>
      <c r="AQ1820" s="3"/>
      <c r="AR1820" s="3"/>
      <c r="AS1820" s="3"/>
      <c r="AT1820" s="3"/>
      <c r="AU1820" s="3"/>
      <c r="AV1820" s="3"/>
      <c r="AW1820" s="3"/>
      <c r="AX1820" s="3"/>
      <c r="AY1820" s="3"/>
      <c r="AZ1820" s="3"/>
      <c r="BA1820" s="3"/>
      <c r="BB1820" s="3"/>
      <c r="BC1820" s="3"/>
      <c r="BD1820" s="3"/>
      <c r="BE1820" s="3"/>
      <c r="BF1820" s="3"/>
      <c r="BG1820" s="3"/>
      <c r="BH1820" s="3"/>
      <c r="BI1820" s="3"/>
    </row>
    <row r="1821" ht="12.75" customHeight="1">
      <c r="A1821" s="294"/>
      <c r="B1821" s="294"/>
      <c r="C1821" s="3"/>
      <c r="D1821" s="3"/>
      <c r="E1821" s="3"/>
      <c r="F1821" s="3"/>
      <c r="G1821" s="3"/>
      <c r="H1821" s="193"/>
      <c r="I1821" s="163"/>
      <c r="J1821" s="3"/>
      <c r="K1821" s="5"/>
      <c r="L1821" s="6"/>
      <c r="M1821" s="6"/>
      <c r="N1821" s="232"/>
      <c r="O1821" s="285"/>
      <c r="P1821" s="6"/>
      <c r="Q1821" s="6"/>
      <c r="R1821" s="6"/>
      <c r="S1821" s="6"/>
      <c r="T1821" s="6"/>
      <c r="U1821" s="6"/>
      <c r="V1821" s="6"/>
      <c r="W1821" s="6"/>
      <c r="X1821" s="6"/>
      <c r="Y1821" s="6"/>
      <c r="Z1821" s="298"/>
      <c r="AA1821" s="6"/>
      <c r="AB1821" s="6"/>
      <c r="AC1821" s="6"/>
      <c r="AD1821" s="6"/>
      <c r="AE1821" s="6"/>
      <c r="AF1821" s="6"/>
      <c r="AG1821" s="6"/>
      <c r="AH1821" s="6"/>
      <c r="AI1821" s="6"/>
      <c r="AJ1821" s="6"/>
      <c r="AK1821" s="6"/>
      <c r="AL1821" s="6"/>
      <c r="AM1821" s="6"/>
      <c r="AN1821" s="298"/>
      <c r="AO1821" s="6"/>
      <c r="AP1821" s="3"/>
      <c r="AQ1821" s="3"/>
      <c r="AR1821" s="3"/>
      <c r="AS1821" s="3"/>
      <c r="AT1821" s="3"/>
      <c r="AU1821" s="3"/>
      <c r="AV1821" s="3"/>
      <c r="AW1821" s="3"/>
      <c r="AX1821" s="3"/>
      <c r="AY1821" s="3"/>
      <c r="AZ1821" s="3"/>
      <c r="BA1821" s="3"/>
      <c r="BB1821" s="3"/>
      <c r="BC1821" s="3"/>
      <c r="BD1821" s="3"/>
      <c r="BE1821" s="3"/>
      <c r="BF1821" s="3"/>
      <c r="BG1821" s="3"/>
      <c r="BH1821" s="3"/>
      <c r="BI1821" s="3"/>
    </row>
    <row r="1822" ht="12.75" customHeight="1">
      <c r="A1822" s="294"/>
      <c r="B1822" s="294"/>
      <c r="C1822" s="3"/>
      <c r="D1822" s="3"/>
      <c r="E1822" s="3"/>
      <c r="F1822" s="3"/>
      <c r="G1822" s="3"/>
      <c r="H1822" s="193"/>
      <c r="I1822" s="163"/>
      <c r="J1822" s="3"/>
      <c r="K1822" s="5"/>
      <c r="L1822" s="6"/>
      <c r="M1822" s="6"/>
      <c r="N1822" s="232"/>
      <c r="O1822" s="285"/>
      <c r="P1822" s="6"/>
      <c r="Q1822" s="6"/>
      <c r="R1822" s="6"/>
      <c r="S1822" s="6"/>
      <c r="T1822" s="6"/>
      <c r="U1822" s="6"/>
      <c r="V1822" s="6"/>
      <c r="W1822" s="6"/>
      <c r="X1822" s="6"/>
      <c r="Y1822" s="6"/>
      <c r="Z1822" s="298"/>
      <c r="AA1822" s="6"/>
      <c r="AB1822" s="6"/>
      <c r="AC1822" s="6"/>
      <c r="AD1822" s="6"/>
      <c r="AE1822" s="6"/>
      <c r="AF1822" s="6"/>
      <c r="AG1822" s="6"/>
      <c r="AH1822" s="6"/>
      <c r="AI1822" s="6"/>
      <c r="AJ1822" s="6"/>
      <c r="AK1822" s="6"/>
      <c r="AL1822" s="6"/>
      <c r="AM1822" s="6"/>
      <c r="AN1822" s="298"/>
      <c r="AO1822" s="6"/>
      <c r="AP1822" s="3"/>
      <c r="AQ1822" s="3"/>
      <c r="AR1822" s="3"/>
      <c r="AS1822" s="3"/>
      <c r="AT1822" s="3"/>
      <c r="AU1822" s="3"/>
      <c r="AV1822" s="3"/>
      <c r="AW1822" s="3"/>
      <c r="AX1822" s="3"/>
      <c r="AY1822" s="3"/>
      <c r="AZ1822" s="3"/>
      <c r="BA1822" s="3"/>
      <c r="BB1822" s="3"/>
      <c r="BC1822" s="3"/>
      <c r="BD1822" s="3"/>
      <c r="BE1822" s="3"/>
      <c r="BF1822" s="3"/>
      <c r="BG1822" s="3"/>
      <c r="BH1822" s="3"/>
      <c r="BI1822" s="3"/>
    </row>
    <row r="1823" ht="12.75" customHeight="1">
      <c r="A1823" s="294"/>
      <c r="B1823" s="294"/>
      <c r="C1823" s="3"/>
      <c r="D1823" s="3"/>
      <c r="E1823" s="3"/>
      <c r="F1823" s="3"/>
      <c r="G1823" s="3"/>
      <c r="H1823" s="193"/>
      <c r="I1823" s="163"/>
      <c r="J1823" s="3"/>
      <c r="K1823" s="5"/>
      <c r="L1823" s="6"/>
      <c r="M1823" s="6"/>
      <c r="N1823" s="232"/>
      <c r="O1823" s="285"/>
      <c r="P1823" s="6"/>
      <c r="Q1823" s="6"/>
      <c r="R1823" s="6"/>
      <c r="S1823" s="6"/>
      <c r="T1823" s="6"/>
      <c r="U1823" s="6"/>
      <c r="V1823" s="6"/>
      <c r="W1823" s="6"/>
      <c r="X1823" s="6"/>
      <c r="Y1823" s="6"/>
      <c r="Z1823" s="298"/>
      <c r="AA1823" s="6"/>
      <c r="AB1823" s="6"/>
      <c r="AC1823" s="6"/>
      <c r="AD1823" s="6"/>
      <c r="AE1823" s="6"/>
      <c r="AF1823" s="6"/>
      <c r="AG1823" s="6"/>
      <c r="AH1823" s="6"/>
      <c r="AI1823" s="6"/>
      <c r="AJ1823" s="6"/>
      <c r="AK1823" s="6"/>
      <c r="AL1823" s="6"/>
      <c r="AM1823" s="6"/>
      <c r="AN1823" s="298"/>
      <c r="AO1823" s="6"/>
      <c r="AP1823" s="3"/>
      <c r="AQ1823" s="3"/>
      <c r="AR1823" s="3"/>
      <c r="AS1823" s="3"/>
      <c r="AT1823" s="3"/>
      <c r="AU1823" s="3"/>
      <c r="AV1823" s="3"/>
      <c r="AW1823" s="3"/>
      <c r="AX1823" s="3"/>
      <c r="AY1823" s="3"/>
      <c r="AZ1823" s="3"/>
      <c r="BA1823" s="3"/>
      <c r="BB1823" s="3"/>
      <c r="BC1823" s="3"/>
      <c r="BD1823" s="3"/>
      <c r="BE1823" s="3"/>
      <c r="BF1823" s="3"/>
      <c r="BG1823" s="3"/>
      <c r="BH1823" s="3"/>
      <c r="BI1823" s="3"/>
    </row>
    <row r="1824" ht="12.75" customHeight="1">
      <c r="A1824" s="294"/>
      <c r="B1824" s="294"/>
      <c r="C1824" s="3"/>
      <c r="D1824" s="3"/>
      <c r="E1824" s="3"/>
      <c r="F1824" s="3"/>
      <c r="G1824" s="3"/>
      <c r="H1824" s="193"/>
      <c r="I1824" s="163"/>
      <c r="J1824" s="3"/>
      <c r="K1824" s="5"/>
      <c r="L1824" s="6"/>
      <c r="M1824" s="6"/>
      <c r="N1824" s="232"/>
      <c r="O1824" s="285"/>
      <c r="P1824" s="6"/>
      <c r="Q1824" s="6"/>
      <c r="R1824" s="6"/>
      <c r="S1824" s="6"/>
      <c r="T1824" s="6"/>
      <c r="U1824" s="6"/>
      <c r="V1824" s="6"/>
      <c r="W1824" s="6"/>
      <c r="X1824" s="6"/>
      <c r="Y1824" s="6"/>
      <c r="Z1824" s="298"/>
      <c r="AA1824" s="6"/>
      <c r="AB1824" s="6"/>
      <c r="AC1824" s="6"/>
      <c r="AD1824" s="6"/>
      <c r="AE1824" s="6"/>
      <c r="AF1824" s="6"/>
      <c r="AG1824" s="6"/>
      <c r="AH1824" s="6"/>
      <c r="AI1824" s="6"/>
      <c r="AJ1824" s="6"/>
      <c r="AK1824" s="6"/>
      <c r="AL1824" s="6"/>
      <c r="AM1824" s="6"/>
      <c r="AN1824" s="298"/>
      <c r="AO1824" s="6"/>
      <c r="AP1824" s="3"/>
      <c r="AQ1824" s="3"/>
      <c r="AR1824" s="3"/>
      <c r="AS1824" s="3"/>
      <c r="AT1824" s="3"/>
      <c r="AU1824" s="3"/>
      <c r="AV1824" s="3"/>
      <c r="AW1824" s="3"/>
      <c r="AX1824" s="3"/>
      <c r="AY1824" s="3"/>
      <c r="AZ1824" s="3"/>
      <c r="BA1824" s="3"/>
      <c r="BB1824" s="3"/>
      <c r="BC1824" s="3"/>
      <c r="BD1824" s="3"/>
      <c r="BE1824" s="3"/>
      <c r="BF1824" s="3"/>
      <c r="BG1824" s="3"/>
      <c r="BH1824" s="3"/>
      <c r="BI1824" s="3"/>
    </row>
    <row r="1825" ht="12.75" customHeight="1">
      <c r="A1825" s="294"/>
      <c r="B1825" s="294"/>
      <c r="C1825" s="3"/>
      <c r="D1825" s="3"/>
      <c r="E1825" s="3"/>
      <c r="F1825" s="3"/>
      <c r="G1825" s="3"/>
      <c r="H1825" s="193"/>
      <c r="I1825" s="163"/>
      <c r="J1825" s="3"/>
      <c r="K1825" s="5"/>
      <c r="L1825" s="6"/>
      <c r="M1825" s="6"/>
      <c r="N1825" s="232"/>
      <c r="O1825" s="285"/>
      <c r="P1825" s="6"/>
      <c r="Q1825" s="6"/>
      <c r="R1825" s="6"/>
      <c r="S1825" s="6"/>
      <c r="T1825" s="6"/>
      <c r="U1825" s="6"/>
      <c r="V1825" s="6"/>
      <c r="W1825" s="6"/>
      <c r="X1825" s="6"/>
      <c r="Y1825" s="6"/>
      <c r="Z1825" s="298"/>
      <c r="AA1825" s="6"/>
      <c r="AB1825" s="6"/>
      <c r="AC1825" s="6"/>
      <c r="AD1825" s="6"/>
      <c r="AE1825" s="6"/>
      <c r="AF1825" s="6"/>
      <c r="AG1825" s="6"/>
      <c r="AH1825" s="6"/>
      <c r="AI1825" s="6"/>
      <c r="AJ1825" s="6"/>
      <c r="AK1825" s="6"/>
      <c r="AL1825" s="6"/>
      <c r="AM1825" s="6"/>
      <c r="AN1825" s="298"/>
      <c r="AO1825" s="6"/>
      <c r="AP1825" s="3"/>
      <c r="AQ1825" s="3"/>
      <c r="AR1825" s="3"/>
      <c r="AS1825" s="3"/>
      <c r="AT1825" s="3"/>
      <c r="AU1825" s="3"/>
      <c r="AV1825" s="3"/>
      <c r="AW1825" s="3"/>
      <c r="AX1825" s="3"/>
      <c r="AY1825" s="3"/>
      <c r="AZ1825" s="3"/>
      <c r="BA1825" s="3"/>
      <c r="BB1825" s="3"/>
      <c r="BC1825" s="3"/>
      <c r="BD1825" s="3"/>
      <c r="BE1825" s="3"/>
      <c r="BF1825" s="3"/>
      <c r="BG1825" s="3"/>
      <c r="BH1825" s="3"/>
      <c r="BI1825" s="3"/>
    </row>
    <row r="1826" ht="12.75" customHeight="1">
      <c r="A1826" s="294"/>
      <c r="B1826" s="294"/>
      <c r="C1826" s="3"/>
      <c r="D1826" s="3"/>
      <c r="E1826" s="3"/>
      <c r="F1826" s="3"/>
      <c r="G1826" s="3"/>
      <c r="H1826" s="193"/>
      <c r="I1826" s="163"/>
      <c r="J1826" s="3"/>
      <c r="K1826" s="5"/>
      <c r="L1826" s="6"/>
      <c r="M1826" s="6"/>
      <c r="N1826" s="232"/>
      <c r="O1826" s="285"/>
      <c r="P1826" s="6"/>
      <c r="Q1826" s="6"/>
      <c r="R1826" s="6"/>
      <c r="S1826" s="6"/>
      <c r="T1826" s="6"/>
      <c r="U1826" s="6"/>
      <c r="V1826" s="6"/>
      <c r="W1826" s="6"/>
      <c r="X1826" s="6"/>
      <c r="Y1826" s="6"/>
      <c r="Z1826" s="298"/>
      <c r="AA1826" s="6"/>
      <c r="AB1826" s="6"/>
      <c r="AC1826" s="6"/>
      <c r="AD1826" s="6"/>
      <c r="AE1826" s="6"/>
      <c r="AF1826" s="6"/>
      <c r="AG1826" s="6"/>
      <c r="AH1826" s="6"/>
      <c r="AI1826" s="6"/>
      <c r="AJ1826" s="6"/>
      <c r="AK1826" s="6"/>
      <c r="AL1826" s="6"/>
      <c r="AM1826" s="6"/>
      <c r="AN1826" s="298"/>
      <c r="AO1826" s="6"/>
      <c r="AP1826" s="3"/>
      <c r="AQ1826" s="3"/>
      <c r="AR1826" s="3"/>
      <c r="AS1826" s="3"/>
      <c r="AT1826" s="3"/>
      <c r="AU1826" s="3"/>
      <c r="AV1826" s="3"/>
      <c r="AW1826" s="3"/>
      <c r="AX1826" s="3"/>
      <c r="AY1826" s="3"/>
      <c r="AZ1826" s="3"/>
      <c r="BA1826" s="3"/>
      <c r="BB1826" s="3"/>
      <c r="BC1826" s="3"/>
      <c r="BD1826" s="3"/>
      <c r="BE1826" s="3"/>
      <c r="BF1826" s="3"/>
      <c r="BG1826" s="3"/>
      <c r="BH1826" s="3"/>
      <c r="BI1826" s="3"/>
    </row>
    <row r="1827" ht="12.75" customHeight="1">
      <c r="A1827" s="294"/>
      <c r="B1827" s="294"/>
      <c r="C1827" s="3"/>
      <c r="D1827" s="3"/>
      <c r="E1827" s="3"/>
      <c r="F1827" s="3"/>
      <c r="G1827" s="3"/>
      <c r="H1827" s="193"/>
      <c r="I1827" s="163"/>
      <c r="J1827" s="3"/>
      <c r="K1827" s="5"/>
      <c r="L1827" s="6"/>
      <c r="M1827" s="6"/>
      <c r="N1827" s="232"/>
      <c r="O1827" s="285"/>
      <c r="P1827" s="6"/>
      <c r="Q1827" s="6"/>
      <c r="R1827" s="6"/>
      <c r="S1827" s="6"/>
      <c r="T1827" s="6"/>
      <c r="U1827" s="6"/>
      <c r="V1827" s="6"/>
      <c r="W1827" s="6"/>
      <c r="X1827" s="6"/>
      <c r="Y1827" s="6"/>
      <c r="Z1827" s="298"/>
      <c r="AA1827" s="6"/>
      <c r="AB1827" s="6"/>
      <c r="AC1827" s="6"/>
      <c r="AD1827" s="6"/>
      <c r="AE1827" s="6"/>
      <c r="AF1827" s="6"/>
      <c r="AG1827" s="6"/>
      <c r="AH1827" s="6"/>
      <c r="AI1827" s="6"/>
      <c r="AJ1827" s="6"/>
      <c r="AK1827" s="6"/>
      <c r="AL1827" s="6"/>
      <c r="AM1827" s="6"/>
      <c r="AN1827" s="298"/>
      <c r="AO1827" s="6"/>
      <c r="AP1827" s="3"/>
      <c r="AQ1827" s="3"/>
      <c r="AR1827" s="3"/>
      <c r="AS1827" s="3"/>
      <c r="AT1827" s="3"/>
      <c r="AU1827" s="3"/>
      <c r="AV1827" s="3"/>
      <c r="AW1827" s="3"/>
      <c r="AX1827" s="3"/>
      <c r="AY1827" s="3"/>
      <c r="AZ1827" s="3"/>
      <c r="BA1827" s="3"/>
      <c r="BB1827" s="3"/>
      <c r="BC1827" s="3"/>
      <c r="BD1827" s="3"/>
      <c r="BE1827" s="3"/>
      <c r="BF1827" s="3"/>
      <c r="BG1827" s="3"/>
      <c r="BH1827" s="3"/>
      <c r="BI1827" s="3"/>
    </row>
    <row r="1828" ht="12.75" customHeight="1">
      <c r="A1828" s="294"/>
      <c r="B1828" s="294"/>
      <c r="C1828" s="3"/>
      <c r="D1828" s="3"/>
      <c r="E1828" s="3"/>
      <c r="F1828" s="3"/>
      <c r="G1828" s="3"/>
      <c r="H1828" s="193"/>
      <c r="I1828" s="163"/>
      <c r="J1828" s="3"/>
      <c r="K1828" s="5"/>
      <c r="L1828" s="6"/>
      <c r="M1828" s="6"/>
      <c r="N1828" s="232"/>
      <c r="O1828" s="285"/>
      <c r="P1828" s="6"/>
      <c r="Q1828" s="6"/>
      <c r="R1828" s="6"/>
      <c r="S1828" s="6"/>
      <c r="T1828" s="6"/>
      <c r="U1828" s="6"/>
      <c r="V1828" s="6"/>
      <c r="W1828" s="6"/>
      <c r="X1828" s="6"/>
      <c r="Y1828" s="6"/>
      <c r="Z1828" s="298"/>
      <c r="AA1828" s="6"/>
      <c r="AB1828" s="6"/>
      <c r="AC1828" s="6"/>
      <c r="AD1828" s="6"/>
      <c r="AE1828" s="6"/>
      <c r="AF1828" s="6"/>
      <c r="AG1828" s="6"/>
      <c r="AH1828" s="6"/>
      <c r="AI1828" s="6"/>
      <c r="AJ1828" s="6"/>
      <c r="AK1828" s="6"/>
      <c r="AL1828" s="6"/>
      <c r="AM1828" s="6"/>
      <c r="AN1828" s="298"/>
      <c r="AO1828" s="6"/>
      <c r="AP1828" s="3"/>
      <c r="AQ1828" s="3"/>
      <c r="AR1828" s="3"/>
      <c r="AS1828" s="3"/>
      <c r="AT1828" s="3"/>
      <c r="AU1828" s="3"/>
      <c r="AV1828" s="3"/>
      <c r="AW1828" s="3"/>
      <c r="AX1828" s="3"/>
      <c r="AY1828" s="3"/>
      <c r="AZ1828" s="3"/>
      <c r="BA1828" s="3"/>
      <c r="BB1828" s="3"/>
      <c r="BC1828" s="3"/>
      <c r="BD1828" s="3"/>
      <c r="BE1828" s="3"/>
      <c r="BF1828" s="3"/>
      <c r="BG1828" s="3"/>
      <c r="BH1828" s="3"/>
      <c r="BI1828" s="3"/>
    </row>
    <row r="1829" ht="12.75" customHeight="1">
      <c r="A1829" s="294"/>
      <c r="B1829" s="294"/>
      <c r="C1829" s="3"/>
      <c r="D1829" s="3"/>
      <c r="E1829" s="3"/>
      <c r="F1829" s="3"/>
      <c r="G1829" s="3"/>
      <c r="H1829" s="193"/>
      <c r="I1829" s="163"/>
      <c r="J1829" s="3"/>
      <c r="K1829" s="5"/>
      <c r="L1829" s="6"/>
      <c r="M1829" s="6"/>
      <c r="N1829" s="232"/>
      <c r="O1829" s="285"/>
      <c r="P1829" s="6"/>
      <c r="Q1829" s="6"/>
      <c r="R1829" s="6"/>
      <c r="S1829" s="6"/>
      <c r="T1829" s="6"/>
      <c r="U1829" s="6"/>
      <c r="V1829" s="6"/>
      <c r="W1829" s="6"/>
      <c r="X1829" s="6"/>
      <c r="Y1829" s="6"/>
      <c r="Z1829" s="298"/>
      <c r="AA1829" s="6"/>
      <c r="AB1829" s="6"/>
      <c r="AC1829" s="6"/>
      <c r="AD1829" s="6"/>
      <c r="AE1829" s="6"/>
      <c r="AF1829" s="6"/>
      <c r="AG1829" s="6"/>
      <c r="AH1829" s="6"/>
      <c r="AI1829" s="6"/>
      <c r="AJ1829" s="6"/>
      <c r="AK1829" s="6"/>
      <c r="AL1829" s="6"/>
      <c r="AM1829" s="6"/>
      <c r="AN1829" s="298"/>
      <c r="AO1829" s="6"/>
      <c r="AP1829" s="3"/>
      <c r="AQ1829" s="3"/>
      <c r="AR1829" s="3"/>
      <c r="AS1829" s="3"/>
      <c r="AT1829" s="3"/>
      <c r="AU1829" s="3"/>
      <c r="AV1829" s="3"/>
      <c r="AW1829" s="3"/>
      <c r="AX1829" s="3"/>
      <c r="AY1829" s="3"/>
      <c r="AZ1829" s="3"/>
      <c r="BA1829" s="3"/>
      <c r="BB1829" s="3"/>
      <c r="BC1829" s="3"/>
      <c r="BD1829" s="3"/>
      <c r="BE1829" s="3"/>
      <c r="BF1829" s="3"/>
      <c r="BG1829" s="3"/>
      <c r="BH1829" s="3"/>
      <c r="BI1829" s="3"/>
    </row>
    <row r="1830" ht="12.75" customHeight="1">
      <c r="A1830" s="294"/>
      <c r="B1830" s="294"/>
      <c r="C1830" s="3"/>
      <c r="D1830" s="3"/>
      <c r="E1830" s="3"/>
      <c r="F1830" s="3"/>
      <c r="G1830" s="3"/>
      <c r="H1830" s="193"/>
      <c r="I1830" s="163"/>
      <c r="J1830" s="3"/>
      <c r="K1830" s="5"/>
      <c r="L1830" s="6"/>
      <c r="M1830" s="6"/>
      <c r="N1830" s="232"/>
      <c r="O1830" s="285"/>
      <c r="P1830" s="6"/>
      <c r="Q1830" s="6"/>
      <c r="R1830" s="6"/>
      <c r="S1830" s="6"/>
      <c r="T1830" s="6"/>
      <c r="U1830" s="6"/>
      <c r="V1830" s="6"/>
      <c r="W1830" s="6"/>
      <c r="X1830" s="6"/>
      <c r="Y1830" s="6"/>
      <c r="Z1830" s="298"/>
      <c r="AA1830" s="6"/>
      <c r="AB1830" s="6"/>
      <c r="AC1830" s="6"/>
      <c r="AD1830" s="6"/>
      <c r="AE1830" s="6"/>
      <c r="AF1830" s="6"/>
      <c r="AG1830" s="6"/>
      <c r="AH1830" s="6"/>
      <c r="AI1830" s="6"/>
      <c r="AJ1830" s="6"/>
      <c r="AK1830" s="6"/>
      <c r="AL1830" s="6"/>
      <c r="AM1830" s="6"/>
      <c r="AN1830" s="298"/>
      <c r="AO1830" s="6"/>
      <c r="AP1830" s="3"/>
      <c r="AQ1830" s="3"/>
      <c r="AR1830" s="3"/>
      <c r="AS1830" s="3"/>
      <c r="AT1830" s="3"/>
      <c r="AU1830" s="3"/>
      <c r="AV1830" s="3"/>
      <c r="AW1830" s="3"/>
      <c r="AX1830" s="3"/>
      <c r="AY1830" s="3"/>
      <c r="AZ1830" s="3"/>
      <c r="BA1830" s="3"/>
      <c r="BB1830" s="3"/>
      <c r="BC1830" s="3"/>
      <c r="BD1830" s="3"/>
      <c r="BE1830" s="3"/>
      <c r="BF1830" s="3"/>
      <c r="BG1830" s="3"/>
      <c r="BH1830" s="3"/>
      <c r="BI1830" s="3"/>
    </row>
    <row r="1831" ht="12.75" customHeight="1">
      <c r="A1831" s="294"/>
      <c r="B1831" s="294"/>
      <c r="C1831" s="3"/>
      <c r="D1831" s="3"/>
      <c r="E1831" s="3"/>
      <c r="F1831" s="3"/>
      <c r="G1831" s="3"/>
      <c r="H1831" s="193"/>
      <c r="I1831" s="163"/>
      <c r="J1831" s="3"/>
      <c r="K1831" s="5"/>
      <c r="L1831" s="6"/>
      <c r="M1831" s="6"/>
      <c r="N1831" s="232"/>
      <c r="O1831" s="285"/>
      <c r="P1831" s="6"/>
      <c r="Q1831" s="6"/>
      <c r="R1831" s="6"/>
      <c r="S1831" s="6"/>
      <c r="T1831" s="6"/>
      <c r="U1831" s="6"/>
      <c r="V1831" s="6"/>
      <c r="W1831" s="6"/>
      <c r="X1831" s="6"/>
      <c r="Y1831" s="6"/>
      <c r="Z1831" s="298"/>
      <c r="AA1831" s="6"/>
      <c r="AB1831" s="6"/>
      <c r="AC1831" s="6"/>
      <c r="AD1831" s="6"/>
      <c r="AE1831" s="6"/>
      <c r="AF1831" s="6"/>
      <c r="AG1831" s="6"/>
      <c r="AH1831" s="6"/>
      <c r="AI1831" s="6"/>
      <c r="AJ1831" s="6"/>
      <c r="AK1831" s="6"/>
      <c r="AL1831" s="6"/>
      <c r="AM1831" s="6"/>
      <c r="AN1831" s="298"/>
      <c r="AO1831" s="6"/>
      <c r="AP1831" s="3"/>
      <c r="AQ1831" s="3"/>
      <c r="AR1831" s="3"/>
      <c r="AS1831" s="3"/>
      <c r="AT1831" s="3"/>
      <c r="AU1831" s="3"/>
      <c r="AV1831" s="3"/>
      <c r="AW1831" s="3"/>
      <c r="AX1831" s="3"/>
      <c r="AY1831" s="3"/>
      <c r="AZ1831" s="3"/>
      <c r="BA1831" s="3"/>
      <c r="BB1831" s="3"/>
      <c r="BC1831" s="3"/>
      <c r="BD1831" s="3"/>
      <c r="BE1831" s="3"/>
      <c r="BF1831" s="3"/>
      <c r="BG1831" s="3"/>
      <c r="BH1831" s="3"/>
      <c r="BI1831" s="3"/>
    </row>
    <row r="1832" ht="12.75" customHeight="1">
      <c r="A1832" s="294"/>
      <c r="B1832" s="294"/>
      <c r="C1832" s="3"/>
      <c r="D1832" s="3"/>
      <c r="E1832" s="3"/>
      <c r="F1832" s="3"/>
      <c r="G1832" s="3"/>
      <c r="H1832" s="193"/>
      <c r="I1832" s="163"/>
      <c r="J1832" s="3"/>
      <c r="K1832" s="5"/>
      <c r="L1832" s="6"/>
      <c r="M1832" s="6"/>
      <c r="N1832" s="232"/>
      <c r="O1832" s="285"/>
      <c r="P1832" s="6"/>
      <c r="Q1832" s="6"/>
      <c r="R1832" s="6"/>
      <c r="S1832" s="6"/>
      <c r="T1832" s="6"/>
      <c r="U1832" s="6"/>
      <c r="V1832" s="6"/>
      <c r="W1832" s="6"/>
      <c r="X1832" s="6"/>
      <c r="Y1832" s="6"/>
      <c r="Z1832" s="298"/>
      <c r="AA1832" s="6"/>
      <c r="AB1832" s="6"/>
      <c r="AC1832" s="6"/>
      <c r="AD1832" s="6"/>
      <c r="AE1832" s="6"/>
      <c r="AF1832" s="6"/>
      <c r="AG1832" s="6"/>
      <c r="AH1832" s="6"/>
      <c r="AI1832" s="6"/>
      <c r="AJ1832" s="6"/>
      <c r="AK1832" s="6"/>
      <c r="AL1832" s="6"/>
      <c r="AM1832" s="6"/>
      <c r="AN1832" s="298"/>
      <c r="AO1832" s="6"/>
      <c r="AP1832" s="3"/>
      <c r="AQ1832" s="3"/>
      <c r="AR1832" s="3"/>
      <c r="AS1832" s="3"/>
      <c r="AT1832" s="3"/>
      <c r="AU1832" s="3"/>
      <c r="AV1832" s="3"/>
      <c r="AW1832" s="3"/>
      <c r="AX1832" s="3"/>
      <c r="AY1832" s="3"/>
      <c r="AZ1832" s="3"/>
      <c r="BA1832" s="3"/>
      <c r="BB1832" s="3"/>
      <c r="BC1832" s="3"/>
      <c r="BD1832" s="3"/>
      <c r="BE1832" s="3"/>
      <c r="BF1832" s="3"/>
      <c r="BG1832" s="3"/>
      <c r="BH1832" s="3"/>
      <c r="BI1832" s="3"/>
    </row>
    <row r="1833" ht="12.75" customHeight="1">
      <c r="A1833" s="294"/>
      <c r="B1833" s="294"/>
      <c r="C1833" s="3"/>
      <c r="D1833" s="3"/>
      <c r="E1833" s="3"/>
      <c r="F1833" s="3"/>
      <c r="G1833" s="3"/>
      <c r="H1833" s="193"/>
      <c r="I1833" s="163"/>
      <c r="J1833" s="3"/>
      <c r="K1833" s="5"/>
      <c r="L1833" s="6"/>
      <c r="M1833" s="6"/>
      <c r="N1833" s="232"/>
      <c r="O1833" s="285"/>
      <c r="P1833" s="6"/>
      <c r="Q1833" s="6"/>
      <c r="R1833" s="6"/>
      <c r="S1833" s="6"/>
      <c r="T1833" s="6"/>
      <c r="U1833" s="6"/>
      <c r="V1833" s="6"/>
      <c r="W1833" s="6"/>
      <c r="X1833" s="6"/>
      <c r="Y1833" s="6"/>
      <c r="Z1833" s="298"/>
      <c r="AA1833" s="6"/>
      <c r="AB1833" s="6"/>
      <c r="AC1833" s="6"/>
      <c r="AD1833" s="6"/>
      <c r="AE1833" s="6"/>
      <c r="AF1833" s="6"/>
      <c r="AG1833" s="6"/>
      <c r="AH1833" s="6"/>
      <c r="AI1833" s="6"/>
      <c r="AJ1833" s="6"/>
      <c r="AK1833" s="6"/>
      <c r="AL1833" s="6"/>
      <c r="AM1833" s="6"/>
      <c r="AN1833" s="298"/>
      <c r="AO1833" s="6"/>
      <c r="AP1833" s="3"/>
      <c r="AQ1833" s="3"/>
      <c r="AR1833" s="3"/>
      <c r="AS1833" s="3"/>
      <c r="AT1833" s="3"/>
      <c r="AU1833" s="3"/>
      <c r="AV1833" s="3"/>
      <c r="AW1833" s="3"/>
      <c r="AX1833" s="3"/>
      <c r="AY1833" s="3"/>
      <c r="AZ1833" s="3"/>
      <c r="BA1833" s="3"/>
      <c r="BB1833" s="3"/>
      <c r="BC1833" s="3"/>
      <c r="BD1833" s="3"/>
      <c r="BE1833" s="3"/>
      <c r="BF1833" s="3"/>
      <c r="BG1833" s="3"/>
      <c r="BH1833" s="3"/>
      <c r="BI1833" s="3"/>
    </row>
    <row r="1834" ht="12.75" customHeight="1">
      <c r="A1834" s="294"/>
      <c r="B1834" s="294"/>
      <c r="C1834" s="3"/>
      <c r="D1834" s="3"/>
      <c r="E1834" s="3"/>
      <c r="F1834" s="3"/>
      <c r="G1834" s="3"/>
      <c r="H1834" s="193"/>
      <c r="I1834" s="163"/>
      <c r="J1834" s="3"/>
      <c r="K1834" s="5"/>
      <c r="L1834" s="6"/>
      <c r="M1834" s="6"/>
      <c r="N1834" s="232"/>
      <c r="O1834" s="285"/>
      <c r="P1834" s="6"/>
      <c r="Q1834" s="6"/>
      <c r="R1834" s="6"/>
      <c r="S1834" s="6"/>
      <c r="T1834" s="6"/>
      <c r="U1834" s="6"/>
      <c r="V1834" s="6"/>
      <c r="W1834" s="6"/>
      <c r="X1834" s="6"/>
      <c r="Y1834" s="6"/>
      <c r="Z1834" s="298"/>
      <c r="AA1834" s="6"/>
      <c r="AB1834" s="6"/>
      <c r="AC1834" s="6"/>
      <c r="AD1834" s="6"/>
      <c r="AE1834" s="6"/>
      <c r="AF1834" s="6"/>
      <c r="AG1834" s="6"/>
      <c r="AH1834" s="6"/>
      <c r="AI1834" s="6"/>
      <c r="AJ1834" s="6"/>
      <c r="AK1834" s="6"/>
      <c r="AL1834" s="6"/>
      <c r="AM1834" s="6"/>
      <c r="AN1834" s="298"/>
      <c r="AO1834" s="6"/>
      <c r="AP1834" s="3"/>
      <c r="AQ1834" s="3"/>
      <c r="AR1834" s="3"/>
      <c r="AS1834" s="3"/>
      <c r="AT1834" s="3"/>
      <c r="AU1834" s="3"/>
      <c r="AV1834" s="3"/>
      <c r="AW1834" s="3"/>
      <c r="AX1834" s="3"/>
      <c r="AY1834" s="3"/>
      <c r="AZ1834" s="3"/>
      <c r="BA1834" s="3"/>
      <c r="BB1834" s="3"/>
      <c r="BC1834" s="3"/>
      <c r="BD1834" s="3"/>
      <c r="BE1834" s="3"/>
      <c r="BF1834" s="3"/>
      <c r="BG1834" s="3"/>
      <c r="BH1834" s="3"/>
      <c r="BI1834" s="3"/>
    </row>
    <row r="1835" ht="12.75" customHeight="1">
      <c r="A1835" s="294"/>
      <c r="B1835" s="294"/>
      <c r="C1835" s="3"/>
      <c r="D1835" s="3"/>
      <c r="E1835" s="3"/>
      <c r="F1835" s="3"/>
      <c r="G1835" s="3"/>
      <c r="H1835" s="193"/>
      <c r="I1835" s="163"/>
      <c r="J1835" s="3"/>
      <c r="K1835" s="5"/>
      <c r="L1835" s="6"/>
      <c r="M1835" s="6"/>
      <c r="N1835" s="232"/>
      <c r="O1835" s="285"/>
      <c r="P1835" s="6"/>
      <c r="Q1835" s="6"/>
      <c r="R1835" s="6"/>
      <c r="S1835" s="6"/>
      <c r="T1835" s="6"/>
      <c r="U1835" s="6"/>
      <c r="V1835" s="6"/>
      <c r="W1835" s="6"/>
      <c r="X1835" s="6"/>
      <c r="Y1835" s="6"/>
      <c r="Z1835" s="298"/>
      <c r="AA1835" s="6"/>
      <c r="AB1835" s="6"/>
      <c r="AC1835" s="6"/>
      <c r="AD1835" s="6"/>
      <c r="AE1835" s="6"/>
      <c r="AF1835" s="6"/>
      <c r="AG1835" s="6"/>
      <c r="AH1835" s="6"/>
      <c r="AI1835" s="6"/>
      <c r="AJ1835" s="6"/>
      <c r="AK1835" s="6"/>
      <c r="AL1835" s="6"/>
      <c r="AM1835" s="6"/>
      <c r="AN1835" s="298"/>
      <c r="AO1835" s="6"/>
      <c r="AP1835" s="3"/>
      <c r="AQ1835" s="3"/>
      <c r="AR1835" s="3"/>
      <c r="AS1835" s="3"/>
      <c r="AT1835" s="3"/>
      <c r="AU1835" s="3"/>
      <c r="AV1835" s="3"/>
      <c r="AW1835" s="3"/>
      <c r="AX1835" s="3"/>
      <c r="AY1835" s="3"/>
      <c r="AZ1835" s="3"/>
      <c r="BA1835" s="3"/>
      <c r="BB1835" s="3"/>
      <c r="BC1835" s="3"/>
      <c r="BD1835" s="3"/>
      <c r="BE1835" s="3"/>
      <c r="BF1835" s="3"/>
      <c r="BG1835" s="3"/>
      <c r="BH1835" s="3"/>
      <c r="BI1835" s="3"/>
    </row>
    <row r="1836" ht="12.75" customHeight="1">
      <c r="A1836" s="294"/>
      <c r="B1836" s="294"/>
      <c r="C1836" s="3"/>
      <c r="D1836" s="3"/>
      <c r="E1836" s="3"/>
      <c r="F1836" s="3"/>
      <c r="G1836" s="3"/>
      <c r="H1836" s="193"/>
      <c r="I1836" s="163"/>
      <c r="J1836" s="3"/>
      <c r="K1836" s="5"/>
      <c r="L1836" s="6"/>
      <c r="M1836" s="6"/>
      <c r="N1836" s="232"/>
      <c r="O1836" s="285"/>
      <c r="P1836" s="6"/>
      <c r="Q1836" s="6"/>
      <c r="R1836" s="6"/>
      <c r="S1836" s="6"/>
      <c r="T1836" s="6"/>
      <c r="U1836" s="6"/>
      <c r="V1836" s="6"/>
      <c r="W1836" s="6"/>
      <c r="X1836" s="6"/>
      <c r="Y1836" s="6"/>
      <c r="Z1836" s="298"/>
      <c r="AA1836" s="6"/>
      <c r="AB1836" s="6"/>
      <c r="AC1836" s="6"/>
      <c r="AD1836" s="6"/>
      <c r="AE1836" s="6"/>
      <c r="AF1836" s="6"/>
      <c r="AG1836" s="6"/>
      <c r="AH1836" s="6"/>
      <c r="AI1836" s="6"/>
      <c r="AJ1836" s="6"/>
      <c r="AK1836" s="6"/>
      <c r="AL1836" s="6"/>
      <c r="AM1836" s="6"/>
      <c r="AN1836" s="298"/>
      <c r="AO1836" s="6"/>
      <c r="AP1836" s="3"/>
      <c r="AQ1836" s="3"/>
      <c r="AR1836" s="3"/>
      <c r="AS1836" s="3"/>
      <c r="AT1836" s="3"/>
      <c r="AU1836" s="3"/>
      <c r="AV1836" s="3"/>
      <c r="AW1836" s="3"/>
      <c r="AX1836" s="3"/>
      <c r="AY1836" s="3"/>
      <c r="AZ1836" s="3"/>
      <c r="BA1836" s="3"/>
      <c r="BB1836" s="3"/>
      <c r="BC1836" s="3"/>
      <c r="BD1836" s="3"/>
      <c r="BE1836" s="3"/>
      <c r="BF1836" s="3"/>
      <c r="BG1836" s="3"/>
      <c r="BH1836" s="3"/>
      <c r="BI1836" s="3"/>
    </row>
    <row r="1837" ht="12.75" customHeight="1">
      <c r="A1837" s="294"/>
      <c r="B1837" s="294"/>
      <c r="C1837" s="3"/>
      <c r="D1837" s="3"/>
      <c r="E1837" s="3"/>
      <c r="F1837" s="3"/>
      <c r="G1837" s="3"/>
      <c r="H1837" s="193"/>
      <c r="I1837" s="163"/>
      <c r="J1837" s="3"/>
      <c r="K1837" s="5"/>
      <c r="L1837" s="6"/>
      <c r="M1837" s="6"/>
      <c r="N1837" s="232"/>
      <c r="O1837" s="285"/>
      <c r="P1837" s="6"/>
      <c r="Q1837" s="6"/>
      <c r="R1837" s="6"/>
      <c r="S1837" s="6"/>
      <c r="T1837" s="6"/>
      <c r="U1837" s="6"/>
      <c r="V1837" s="6"/>
      <c r="W1837" s="6"/>
      <c r="X1837" s="6"/>
      <c r="Y1837" s="6"/>
      <c r="Z1837" s="298"/>
      <c r="AA1837" s="6"/>
      <c r="AB1837" s="6"/>
      <c r="AC1837" s="6"/>
      <c r="AD1837" s="6"/>
      <c r="AE1837" s="6"/>
      <c r="AF1837" s="6"/>
      <c r="AG1837" s="6"/>
      <c r="AH1837" s="6"/>
      <c r="AI1837" s="6"/>
      <c r="AJ1837" s="6"/>
      <c r="AK1837" s="6"/>
      <c r="AL1837" s="6"/>
      <c r="AM1837" s="6"/>
      <c r="AN1837" s="298"/>
      <c r="AO1837" s="6"/>
      <c r="AP1837" s="3"/>
      <c r="AQ1837" s="3"/>
      <c r="AR1837" s="3"/>
      <c r="AS1837" s="3"/>
      <c r="AT1837" s="3"/>
      <c r="AU1837" s="3"/>
      <c r="AV1837" s="3"/>
      <c r="AW1837" s="3"/>
      <c r="AX1837" s="3"/>
      <c r="AY1837" s="3"/>
      <c r="AZ1837" s="3"/>
      <c r="BA1837" s="3"/>
      <c r="BB1837" s="3"/>
      <c r="BC1837" s="3"/>
      <c r="BD1837" s="3"/>
      <c r="BE1837" s="3"/>
      <c r="BF1837" s="3"/>
      <c r="BG1837" s="3"/>
      <c r="BH1837" s="3"/>
      <c r="BI1837" s="3"/>
    </row>
    <row r="1838" ht="12.75" customHeight="1">
      <c r="A1838" s="294"/>
      <c r="B1838" s="294"/>
      <c r="C1838" s="3"/>
      <c r="D1838" s="3"/>
      <c r="E1838" s="3"/>
      <c r="F1838" s="3"/>
      <c r="G1838" s="3"/>
      <c r="H1838" s="193"/>
      <c r="I1838" s="163"/>
      <c r="J1838" s="3"/>
      <c r="K1838" s="5"/>
      <c r="L1838" s="6"/>
      <c r="M1838" s="6"/>
      <c r="N1838" s="232"/>
      <c r="O1838" s="285"/>
      <c r="P1838" s="6"/>
      <c r="Q1838" s="6"/>
      <c r="R1838" s="6"/>
      <c r="S1838" s="6"/>
      <c r="T1838" s="6"/>
      <c r="U1838" s="6"/>
      <c r="V1838" s="6"/>
      <c r="W1838" s="6"/>
      <c r="X1838" s="6"/>
      <c r="Y1838" s="6"/>
      <c r="Z1838" s="298"/>
      <c r="AA1838" s="6"/>
      <c r="AB1838" s="6"/>
      <c r="AC1838" s="6"/>
      <c r="AD1838" s="6"/>
      <c r="AE1838" s="6"/>
      <c r="AF1838" s="6"/>
      <c r="AG1838" s="6"/>
      <c r="AH1838" s="6"/>
      <c r="AI1838" s="6"/>
      <c r="AJ1838" s="6"/>
      <c r="AK1838" s="6"/>
      <c r="AL1838" s="6"/>
      <c r="AM1838" s="6"/>
      <c r="AN1838" s="298"/>
      <c r="AO1838" s="6"/>
      <c r="AP1838" s="3"/>
      <c r="AQ1838" s="3"/>
      <c r="AR1838" s="3"/>
      <c r="AS1838" s="3"/>
      <c r="AT1838" s="3"/>
      <c r="AU1838" s="3"/>
      <c r="AV1838" s="3"/>
      <c r="AW1838" s="3"/>
      <c r="AX1838" s="3"/>
      <c r="AY1838" s="3"/>
      <c r="AZ1838" s="3"/>
      <c r="BA1838" s="3"/>
      <c r="BB1838" s="3"/>
      <c r="BC1838" s="3"/>
      <c r="BD1838" s="3"/>
      <c r="BE1838" s="3"/>
      <c r="BF1838" s="3"/>
      <c r="BG1838" s="3"/>
      <c r="BH1838" s="3"/>
      <c r="BI1838" s="3"/>
    </row>
    <row r="1839" ht="12.75" customHeight="1">
      <c r="A1839" s="294"/>
      <c r="B1839" s="294"/>
      <c r="C1839" s="3"/>
      <c r="D1839" s="3"/>
      <c r="E1839" s="3"/>
      <c r="F1839" s="3"/>
      <c r="G1839" s="3"/>
      <c r="H1839" s="193"/>
      <c r="I1839" s="163"/>
      <c r="J1839" s="3"/>
      <c r="K1839" s="5"/>
      <c r="L1839" s="6"/>
      <c r="M1839" s="6"/>
      <c r="N1839" s="232"/>
      <c r="O1839" s="285"/>
      <c r="P1839" s="6"/>
      <c r="Q1839" s="6"/>
      <c r="R1839" s="6"/>
      <c r="S1839" s="6"/>
      <c r="T1839" s="6"/>
      <c r="U1839" s="6"/>
      <c r="V1839" s="6"/>
      <c r="W1839" s="6"/>
      <c r="X1839" s="6"/>
      <c r="Y1839" s="6"/>
      <c r="Z1839" s="298"/>
      <c r="AA1839" s="6"/>
      <c r="AB1839" s="6"/>
      <c r="AC1839" s="6"/>
      <c r="AD1839" s="6"/>
      <c r="AE1839" s="6"/>
      <c r="AF1839" s="6"/>
      <c r="AG1839" s="6"/>
      <c r="AH1839" s="6"/>
      <c r="AI1839" s="6"/>
      <c r="AJ1839" s="6"/>
      <c r="AK1839" s="6"/>
      <c r="AL1839" s="6"/>
      <c r="AM1839" s="6"/>
      <c r="AN1839" s="298"/>
      <c r="AO1839" s="6"/>
      <c r="AP1839" s="3"/>
      <c r="AQ1839" s="3"/>
      <c r="AR1839" s="3"/>
      <c r="AS1839" s="3"/>
      <c r="AT1839" s="3"/>
      <c r="AU1839" s="3"/>
      <c r="AV1839" s="3"/>
      <c r="AW1839" s="3"/>
      <c r="AX1839" s="3"/>
      <c r="AY1839" s="3"/>
      <c r="AZ1839" s="3"/>
      <c r="BA1839" s="3"/>
      <c r="BB1839" s="3"/>
      <c r="BC1839" s="3"/>
      <c r="BD1839" s="3"/>
      <c r="BE1839" s="3"/>
      <c r="BF1839" s="3"/>
      <c r="BG1839" s="3"/>
      <c r="BH1839" s="3"/>
      <c r="BI1839" s="3"/>
    </row>
    <row r="1840" ht="12.75" customHeight="1">
      <c r="A1840" s="294"/>
      <c r="B1840" s="294"/>
      <c r="C1840" s="3"/>
      <c r="D1840" s="3"/>
      <c r="E1840" s="3"/>
      <c r="F1840" s="3"/>
      <c r="G1840" s="3"/>
      <c r="H1840" s="193"/>
      <c r="I1840" s="163"/>
      <c r="J1840" s="3"/>
      <c r="K1840" s="5"/>
      <c r="L1840" s="6"/>
      <c r="M1840" s="6"/>
      <c r="N1840" s="232"/>
      <c r="O1840" s="285"/>
      <c r="P1840" s="6"/>
      <c r="Q1840" s="6"/>
      <c r="R1840" s="6"/>
      <c r="S1840" s="6"/>
      <c r="T1840" s="6"/>
      <c r="U1840" s="6"/>
      <c r="V1840" s="6"/>
      <c r="W1840" s="6"/>
      <c r="X1840" s="6"/>
      <c r="Y1840" s="6"/>
      <c r="Z1840" s="298"/>
      <c r="AA1840" s="6"/>
      <c r="AB1840" s="6"/>
      <c r="AC1840" s="6"/>
      <c r="AD1840" s="6"/>
      <c r="AE1840" s="6"/>
      <c r="AF1840" s="6"/>
      <c r="AG1840" s="6"/>
      <c r="AH1840" s="6"/>
      <c r="AI1840" s="6"/>
      <c r="AJ1840" s="6"/>
      <c r="AK1840" s="6"/>
      <c r="AL1840" s="6"/>
      <c r="AM1840" s="6"/>
      <c r="AN1840" s="298"/>
      <c r="AO1840" s="6"/>
      <c r="AP1840" s="3"/>
      <c r="AQ1840" s="3"/>
      <c r="AR1840" s="3"/>
      <c r="AS1840" s="3"/>
      <c r="AT1840" s="3"/>
      <c r="AU1840" s="3"/>
      <c r="AV1840" s="3"/>
      <c r="AW1840" s="3"/>
      <c r="AX1840" s="3"/>
      <c r="AY1840" s="3"/>
      <c r="AZ1840" s="3"/>
      <c r="BA1840" s="3"/>
      <c r="BB1840" s="3"/>
      <c r="BC1840" s="3"/>
      <c r="BD1840" s="3"/>
      <c r="BE1840" s="3"/>
      <c r="BF1840" s="3"/>
      <c r="BG1840" s="3"/>
      <c r="BH1840" s="3"/>
      <c r="BI1840" s="3"/>
    </row>
    <row r="1841" ht="12.75" customHeight="1">
      <c r="A1841" s="294"/>
      <c r="B1841" s="294"/>
      <c r="C1841" s="3"/>
      <c r="D1841" s="3"/>
      <c r="E1841" s="3"/>
      <c r="F1841" s="3"/>
      <c r="G1841" s="3"/>
      <c r="H1841" s="193"/>
      <c r="I1841" s="163"/>
      <c r="J1841" s="3"/>
      <c r="K1841" s="5"/>
      <c r="L1841" s="6"/>
      <c r="M1841" s="6"/>
      <c r="N1841" s="232"/>
      <c r="O1841" s="285"/>
      <c r="P1841" s="6"/>
      <c r="Q1841" s="6"/>
      <c r="R1841" s="6"/>
      <c r="S1841" s="6"/>
      <c r="T1841" s="6"/>
      <c r="U1841" s="6"/>
      <c r="V1841" s="6"/>
      <c r="W1841" s="6"/>
      <c r="X1841" s="6"/>
      <c r="Y1841" s="6"/>
      <c r="Z1841" s="298"/>
      <c r="AA1841" s="6"/>
      <c r="AB1841" s="6"/>
      <c r="AC1841" s="6"/>
      <c r="AD1841" s="6"/>
      <c r="AE1841" s="6"/>
      <c r="AF1841" s="6"/>
      <c r="AG1841" s="6"/>
      <c r="AH1841" s="6"/>
      <c r="AI1841" s="6"/>
      <c r="AJ1841" s="6"/>
      <c r="AK1841" s="6"/>
      <c r="AL1841" s="6"/>
      <c r="AM1841" s="6"/>
      <c r="AN1841" s="298"/>
      <c r="AO1841" s="6"/>
      <c r="AP1841" s="3"/>
      <c r="AQ1841" s="3"/>
      <c r="AR1841" s="3"/>
      <c r="AS1841" s="3"/>
      <c r="AT1841" s="3"/>
      <c r="AU1841" s="3"/>
      <c r="AV1841" s="3"/>
      <c r="AW1841" s="3"/>
      <c r="AX1841" s="3"/>
      <c r="AY1841" s="3"/>
      <c r="AZ1841" s="3"/>
      <c r="BA1841" s="3"/>
      <c r="BB1841" s="3"/>
      <c r="BC1841" s="3"/>
      <c r="BD1841" s="3"/>
      <c r="BE1841" s="3"/>
      <c r="BF1841" s="3"/>
      <c r="BG1841" s="3"/>
      <c r="BH1841" s="3"/>
      <c r="BI1841" s="3"/>
    </row>
    <row r="1842" ht="12.75" customHeight="1">
      <c r="A1842" s="294"/>
      <c r="B1842" s="294"/>
      <c r="C1842" s="3"/>
      <c r="D1842" s="3"/>
      <c r="E1842" s="3"/>
      <c r="F1842" s="3"/>
      <c r="G1842" s="3"/>
      <c r="H1842" s="193"/>
      <c r="I1842" s="163"/>
      <c r="J1842" s="3"/>
      <c r="K1842" s="5"/>
      <c r="L1842" s="6"/>
      <c r="M1842" s="6"/>
      <c r="N1842" s="232"/>
      <c r="O1842" s="285"/>
      <c r="P1842" s="6"/>
      <c r="Q1842" s="6"/>
      <c r="R1842" s="6"/>
      <c r="S1842" s="6"/>
      <c r="T1842" s="6"/>
      <c r="U1842" s="6"/>
      <c r="V1842" s="6"/>
      <c r="W1842" s="6"/>
      <c r="X1842" s="6"/>
      <c r="Y1842" s="6"/>
      <c r="Z1842" s="298"/>
      <c r="AA1842" s="6"/>
      <c r="AB1842" s="6"/>
      <c r="AC1842" s="6"/>
      <c r="AD1842" s="6"/>
      <c r="AE1842" s="6"/>
      <c r="AF1842" s="6"/>
      <c r="AG1842" s="6"/>
      <c r="AH1842" s="6"/>
      <c r="AI1842" s="6"/>
      <c r="AJ1842" s="6"/>
      <c r="AK1842" s="6"/>
      <c r="AL1842" s="6"/>
      <c r="AM1842" s="6"/>
      <c r="AN1842" s="298"/>
      <c r="AO1842" s="6"/>
      <c r="AP1842" s="3"/>
      <c r="AQ1842" s="3"/>
      <c r="AR1842" s="3"/>
      <c r="AS1842" s="3"/>
      <c r="AT1842" s="3"/>
      <c r="AU1842" s="3"/>
      <c r="AV1842" s="3"/>
      <c r="AW1842" s="3"/>
      <c r="AX1842" s="3"/>
      <c r="AY1842" s="3"/>
      <c r="AZ1842" s="3"/>
      <c r="BA1842" s="3"/>
      <c r="BB1842" s="3"/>
      <c r="BC1842" s="3"/>
      <c r="BD1842" s="3"/>
      <c r="BE1842" s="3"/>
      <c r="BF1842" s="3"/>
      <c r="BG1842" s="3"/>
      <c r="BH1842" s="3"/>
      <c r="BI1842" s="3"/>
    </row>
    <row r="1843" ht="12.75" customHeight="1">
      <c r="A1843" s="294"/>
      <c r="B1843" s="294"/>
      <c r="C1843" s="3"/>
      <c r="D1843" s="3"/>
      <c r="E1843" s="3"/>
      <c r="F1843" s="3"/>
      <c r="G1843" s="3"/>
      <c r="H1843" s="193"/>
      <c r="I1843" s="163"/>
      <c r="J1843" s="3"/>
      <c r="K1843" s="5"/>
      <c r="L1843" s="6"/>
      <c r="M1843" s="6"/>
      <c r="N1843" s="232"/>
      <c r="O1843" s="285"/>
      <c r="P1843" s="6"/>
      <c r="Q1843" s="6"/>
      <c r="R1843" s="6"/>
      <c r="S1843" s="6"/>
      <c r="T1843" s="6"/>
      <c r="U1843" s="6"/>
      <c r="V1843" s="6"/>
      <c r="W1843" s="6"/>
      <c r="X1843" s="6"/>
      <c r="Y1843" s="6"/>
      <c r="Z1843" s="298"/>
      <c r="AA1843" s="6"/>
      <c r="AB1843" s="6"/>
      <c r="AC1843" s="6"/>
      <c r="AD1843" s="6"/>
      <c r="AE1843" s="6"/>
      <c r="AF1843" s="6"/>
      <c r="AG1843" s="6"/>
      <c r="AH1843" s="6"/>
      <c r="AI1843" s="6"/>
      <c r="AJ1843" s="6"/>
      <c r="AK1843" s="6"/>
      <c r="AL1843" s="6"/>
      <c r="AM1843" s="6"/>
      <c r="AN1843" s="298"/>
      <c r="AO1843" s="6"/>
      <c r="AP1843" s="3"/>
      <c r="AQ1843" s="3"/>
      <c r="AR1843" s="3"/>
      <c r="AS1843" s="3"/>
      <c r="AT1843" s="3"/>
      <c r="AU1843" s="3"/>
      <c r="AV1843" s="3"/>
      <c r="AW1843" s="3"/>
      <c r="AX1843" s="3"/>
      <c r="AY1843" s="3"/>
      <c r="AZ1843" s="3"/>
      <c r="BA1843" s="3"/>
      <c r="BB1843" s="3"/>
      <c r="BC1843" s="3"/>
      <c r="BD1843" s="3"/>
      <c r="BE1843" s="3"/>
      <c r="BF1843" s="3"/>
      <c r="BG1843" s="3"/>
      <c r="BH1843" s="3"/>
      <c r="BI1843" s="3"/>
    </row>
    <row r="1844" ht="12.75" customHeight="1">
      <c r="A1844" s="294"/>
      <c r="B1844" s="294"/>
      <c r="C1844" s="3"/>
      <c r="D1844" s="3"/>
      <c r="E1844" s="3"/>
      <c r="F1844" s="3"/>
      <c r="G1844" s="3"/>
      <c r="H1844" s="193"/>
      <c r="I1844" s="163"/>
      <c r="J1844" s="3"/>
      <c r="K1844" s="5"/>
      <c r="L1844" s="6"/>
      <c r="M1844" s="6"/>
      <c r="N1844" s="232"/>
      <c r="O1844" s="285"/>
      <c r="P1844" s="6"/>
      <c r="Q1844" s="6"/>
      <c r="R1844" s="6"/>
      <c r="S1844" s="6"/>
      <c r="T1844" s="6"/>
      <c r="U1844" s="6"/>
      <c r="V1844" s="6"/>
      <c r="W1844" s="6"/>
      <c r="X1844" s="6"/>
      <c r="Y1844" s="6"/>
      <c r="Z1844" s="298"/>
      <c r="AA1844" s="6"/>
      <c r="AB1844" s="6"/>
      <c r="AC1844" s="6"/>
      <c r="AD1844" s="6"/>
      <c r="AE1844" s="6"/>
      <c r="AF1844" s="6"/>
      <c r="AG1844" s="6"/>
      <c r="AH1844" s="6"/>
      <c r="AI1844" s="6"/>
      <c r="AJ1844" s="6"/>
      <c r="AK1844" s="6"/>
      <c r="AL1844" s="6"/>
      <c r="AM1844" s="6"/>
      <c r="AN1844" s="298"/>
      <c r="AO1844" s="6"/>
      <c r="AP1844" s="3"/>
      <c r="AQ1844" s="3"/>
      <c r="AR1844" s="3"/>
      <c r="AS1844" s="3"/>
      <c r="AT1844" s="3"/>
      <c r="AU1844" s="3"/>
      <c r="AV1844" s="3"/>
      <c r="AW1844" s="3"/>
      <c r="AX1844" s="3"/>
      <c r="AY1844" s="3"/>
      <c r="AZ1844" s="3"/>
      <c r="BA1844" s="3"/>
      <c r="BB1844" s="3"/>
      <c r="BC1844" s="3"/>
      <c r="BD1844" s="3"/>
      <c r="BE1844" s="3"/>
      <c r="BF1844" s="3"/>
      <c r="BG1844" s="3"/>
      <c r="BH1844" s="3"/>
      <c r="BI1844" s="3"/>
    </row>
    <row r="1845" ht="12.75" customHeight="1">
      <c r="A1845" s="294"/>
      <c r="B1845" s="294"/>
      <c r="C1845" s="3"/>
      <c r="D1845" s="3"/>
      <c r="E1845" s="3"/>
      <c r="F1845" s="3"/>
      <c r="G1845" s="3"/>
      <c r="H1845" s="193"/>
      <c r="I1845" s="163"/>
      <c r="J1845" s="3"/>
      <c r="K1845" s="5"/>
      <c r="L1845" s="6"/>
      <c r="M1845" s="6"/>
      <c r="N1845" s="232"/>
      <c r="O1845" s="285"/>
      <c r="P1845" s="6"/>
      <c r="Q1845" s="6"/>
      <c r="R1845" s="6"/>
      <c r="S1845" s="6"/>
      <c r="T1845" s="6"/>
      <c r="U1845" s="6"/>
      <c r="V1845" s="6"/>
      <c r="W1845" s="6"/>
      <c r="X1845" s="6"/>
      <c r="Y1845" s="6"/>
      <c r="Z1845" s="298"/>
      <c r="AA1845" s="6"/>
      <c r="AB1845" s="6"/>
      <c r="AC1845" s="6"/>
      <c r="AD1845" s="6"/>
      <c r="AE1845" s="6"/>
      <c r="AF1845" s="6"/>
      <c r="AG1845" s="6"/>
      <c r="AH1845" s="6"/>
      <c r="AI1845" s="6"/>
      <c r="AJ1845" s="6"/>
      <c r="AK1845" s="6"/>
      <c r="AL1845" s="6"/>
      <c r="AM1845" s="6"/>
      <c r="AN1845" s="298"/>
      <c r="AO1845" s="6"/>
      <c r="AP1845" s="3"/>
      <c r="AQ1845" s="3"/>
      <c r="AR1845" s="3"/>
      <c r="AS1845" s="3"/>
      <c r="AT1845" s="3"/>
      <c r="AU1845" s="3"/>
      <c r="AV1845" s="3"/>
      <c r="AW1845" s="3"/>
      <c r="AX1845" s="3"/>
      <c r="AY1845" s="3"/>
      <c r="AZ1845" s="3"/>
      <c r="BA1845" s="3"/>
      <c r="BB1845" s="3"/>
      <c r="BC1845" s="3"/>
      <c r="BD1845" s="3"/>
      <c r="BE1845" s="3"/>
      <c r="BF1845" s="3"/>
      <c r="BG1845" s="3"/>
      <c r="BH1845" s="3"/>
      <c r="BI1845" s="3"/>
    </row>
    <row r="1846" ht="12.75" customHeight="1">
      <c r="A1846" s="294"/>
      <c r="B1846" s="294"/>
      <c r="C1846" s="3"/>
      <c r="D1846" s="3"/>
      <c r="E1846" s="3"/>
      <c r="F1846" s="3"/>
      <c r="G1846" s="3"/>
      <c r="H1846" s="193"/>
      <c r="I1846" s="163"/>
      <c r="J1846" s="3"/>
      <c r="K1846" s="5"/>
      <c r="L1846" s="6"/>
      <c r="M1846" s="6"/>
      <c r="N1846" s="232"/>
      <c r="O1846" s="285"/>
      <c r="P1846" s="6"/>
      <c r="Q1846" s="6"/>
      <c r="R1846" s="6"/>
      <c r="S1846" s="6"/>
      <c r="T1846" s="6"/>
      <c r="U1846" s="6"/>
      <c r="V1846" s="6"/>
      <c r="W1846" s="6"/>
      <c r="X1846" s="6"/>
      <c r="Y1846" s="6"/>
      <c r="Z1846" s="298"/>
      <c r="AA1846" s="6"/>
      <c r="AB1846" s="6"/>
      <c r="AC1846" s="6"/>
      <c r="AD1846" s="6"/>
      <c r="AE1846" s="6"/>
      <c r="AF1846" s="6"/>
      <c r="AG1846" s="6"/>
      <c r="AH1846" s="6"/>
      <c r="AI1846" s="6"/>
      <c r="AJ1846" s="6"/>
      <c r="AK1846" s="6"/>
      <c r="AL1846" s="6"/>
      <c r="AM1846" s="6"/>
      <c r="AN1846" s="298"/>
      <c r="AO1846" s="6"/>
      <c r="AP1846" s="3"/>
      <c r="AQ1846" s="3"/>
      <c r="AR1846" s="3"/>
      <c r="AS1846" s="3"/>
      <c r="AT1846" s="3"/>
      <c r="AU1846" s="3"/>
      <c r="AV1846" s="3"/>
      <c r="AW1846" s="3"/>
      <c r="AX1846" s="3"/>
      <c r="AY1846" s="3"/>
      <c r="AZ1846" s="3"/>
      <c r="BA1846" s="3"/>
      <c r="BB1846" s="3"/>
      <c r="BC1846" s="3"/>
      <c r="BD1846" s="3"/>
      <c r="BE1846" s="3"/>
      <c r="BF1846" s="3"/>
      <c r="BG1846" s="3"/>
      <c r="BH1846" s="3"/>
      <c r="BI1846" s="3"/>
    </row>
    <row r="1847" ht="12.75" customHeight="1">
      <c r="A1847" s="294"/>
      <c r="B1847" s="294"/>
      <c r="C1847" s="3"/>
      <c r="D1847" s="3"/>
      <c r="E1847" s="3"/>
      <c r="F1847" s="3"/>
      <c r="G1847" s="3"/>
      <c r="H1847" s="193"/>
      <c r="I1847" s="163"/>
      <c r="J1847" s="3"/>
      <c r="K1847" s="5"/>
      <c r="L1847" s="6"/>
      <c r="M1847" s="6"/>
      <c r="N1847" s="232"/>
      <c r="O1847" s="285"/>
      <c r="P1847" s="6"/>
      <c r="Q1847" s="6"/>
      <c r="R1847" s="6"/>
      <c r="S1847" s="6"/>
      <c r="T1847" s="6"/>
      <c r="U1847" s="6"/>
      <c r="V1847" s="6"/>
      <c r="W1847" s="6"/>
      <c r="X1847" s="6"/>
      <c r="Y1847" s="6"/>
      <c r="Z1847" s="298"/>
      <c r="AA1847" s="6"/>
      <c r="AB1847" s="6"/>
      <c r="AC1847" s="6"/>
      <c r="AD1847" s="6"/>
      <c r="AE1847" s="6"/>
      <c r="AF1847" s="6"/>
      <c r="AG1847" s="6"/>
      <c r="AH1847" s="6"/>
      <c r="AI1847" s="6"/>
      <c r="AJ1847" s="6"/>
      <c r="AK1847" s="6"/>
      <c r="AL1847" s="6"/>
      <c r="AM1847" s="6"/>
      <c r="AN1847" s="298"/>
      <c r="AO1847" s="6"/>
      <c r="AP1847" s="3"/>
      <c r="AQ1847" s="3"/>
      <c r="AR1847" s="3"/>
      <c r="AS1847" s="3"/>
      <c r="AT1847" s="3"/>
      <c r="AU1847" s="3"/>
      <c r="AV1847" s="3"/>
      <c r="AW1847" s="3"/>
      <c r="AX1847" s="3"/>
      <c r="AY1847" s="3"/>
      <c r="AZ1847" s="3"/>
      <c r="BA1847" s="3"/>
      <c r="BB1847" s="3"/>
      <c r="BC1847" s="3"/>
      <c r="BD1847" s="3"/>
      <c r="BE1847" s="3"/>
      <c r="BF1847" s="3"/>
      <c r="BG1847" s="3"/>
      <c r="BH1847" s="3"/>
      <c r="BI1847" s="3"/>
    </row>
    <row r="1848" ht="12.75" customHeight="1">
      <c r="A1848" s="294"/>
      <c r="B1848" s="294"/>
      <c r="C1848" s="3"/>
      <c r="D1848" s="3"/>
      <c r="E1848" s="3"/>
      <c r="F1848" s="3"/>
      <c r="G1848" s="3"/>
      <c r="H1848" s="193"/>
      <c r="I1848" s="163"/>
      <c r="J1848" s="3"/>
      <c r="K1848" s="5"/>
      <c r="L1848" s="6"/>
      <c r="M1848" s="6"/>
      <c r="N1848" s="232"/>
      <c r="O1848" s="285"/>
      <c r="P1848" s="6"/>
      <c r="Q1848" s="6"/>
      <c r="R1848" s="6"/>
      <c r="S1848" s="6"/>
      <c r="T1848" s="6"/>
      <c r="U1848" s="6"/>
      <c r="V1848" s="6"/>
      <c r="W1848" s="6"/>
      <c r="X1848" s="6"/>
      <c r="Y1848" s="6"/>
      <c r="Z1848" s="298"/>
      <c r="AA1848" s="6"/>
      <c r="AB1848" s="6"/>
      <c r="AC1848" s="6"/>
      <c r="AD1848" s="6"/>
      <c r="AE1848" s="6"/>
      <c r="AF1848" s="6"/>
      <c r="AG1848" s="6"/>
      <c r="AH1848" s="6"/>
      <c r="AI1848" s="6"/>
      <c r="AJ1848" s="6"/>
      <c r="AK1848" s="6"/>
      <c r="AL1848" s="6"/>
      <c r="AM1848" s="6"/>
      <c r="AN1848" s="298"/>
      <c r="AO1848" s="6"/>
      <c r="AP1848" s="3"/>
      <c r="AQ1848" s="3"/>
      <c r="AR1848" s="3"/>
      <c r="AS1848" s="3"/>
      <c r="AT1848" s="3"/>
      <c r="AU1848" s="3"/>
      <c r="AV1848" s="3"/>
      <c r="AW1848" s="3"/>
      <c r="AX1848" s="3"/>
      <c r="AY1848" s="3"/>
      <c r="AZ1848" s="3"/>
      <c r="BA1848" s="3"/>
      <c r="BB1848" s="3"/>
      <c r="BC1848" s="3"/>
      <c r="BD1848" s="3"/>
      <c r="BE1848" s="3"/>
      <c r="BF1848" s="3"/>
      <c r="BG1848" s="3"/>
      <c r="BH1848" s="3"/>
      <c r="BI1848" s="3"/>
    </row>
    <row r="1849" ht="12.75" customHeight="1">
      <c r="A1849" s="294"/>
      <c r="B1849" s="294"/>
      <c r="C1849" s="3"/>
      <c r="D1849" s="3"/>
      <c r="E1849" s="3"/>
      <c r="F1849" s="3"/>
      <c r="G1849" s="3"/>
      <c r="H1849" s="193"/>
      <c r="I1849" s="163"/>
      <c r="J1849" s="3"/>
      <c r="K1849" s="5"/>
      <c r="L1849" s="6"/>
      <c r="M1849" s="6"/>
      <c r="N1849" s="232"/>
      <c r="O1849" s="285"/>
      <c r="P1849" s="6"/>
      <c r="Q1849" s="6"/>
      <c r="R1849" s="6"/>
      <c r="S1849" s="6"/>
      <c r="T1849" s="6"/>
      <c r="U1849" s="6"/>
      <c r="V1849" s="6"/>
      <c r="W1849" s="6"/>
      <c r="X1849" s="6"/>
      <c r="Y1849" s="6"/>
      <c r="Z1849" s="298"/>
      <c r="AA1849" s="6"/>
      <c r="AB1849" s="6"/>
      <c r="AC1849" s="6"/>
      <c r="AD1849" s="6"/>
      <c r="AE1849" s="6"/>
      <c r="AF1849" s="6"/>
      <c r="AG1849" s="6"/>
      <c r="AH1849" s="6"/>
      <c r="AI1849" s="6"/>
      <c r="AJ1849" s="6"/>
      <c r="AK1849" s="6"/>
      <c r="AL1849" s="6"/>
      <c r="AM1849" s="6"/>
      <c r="AN1849" s="298"/>
      <c r="AO1849" s="6"/>
      <c r="AP1849" s="3"/>
      <c r="AQ1849" s="3"/>
      <c r="AR1849" s="3"/>
      <c r="AS1849" s="3"/>
      <c r="AT1849" s="3"/>
      <c r="AU1849" s="3"/>
      <c r="AV1849" s="3"/>
      <c r="AW1849" s="3"/>
      <c r="AX1849" s="3"/>
      <c r="AY1849" s="3"/>
      <c r="AZ1849" s="3"/>
      <c r="BA1849" s="3"/>
      <c r="BB1849" s="3"/>
      <c r="BC1849" s="3"/>
      <c r="BD1849" s="3"/>
      <c r="BE1849" s="3"/>
      <c r="BF1849" s="3"/>
      <c r="BG1849" s="3"/>
      <c r="BH1849" s="3"/>
      <c r="BI1849" s="3"/>
    </row>
    <row r="1850" ht="12.75" customHeight="1">
      <c r="A1850" s="294"/>
      <c r="B1850" s="294"/>
      <c r="C1850" s="3"/>
      <c r="D1850" s="3"/>
      <c r="E1850" s="3"/>
      <c r="F1850" s="3"/>
      <c r="G1850" s="3"/>
      <c r="H1850" s="193"/>
      <c r="I1850" s="163"/>
      <c r="J1850" s="3"/>
      <c r="K1850" s="5"/>
      <c r="L1850" s="6"/>
      <c r="M1850" s="6"/>
      <c r="N1850" s="232"/>
      <c r="O1850" s="285"/>
      <c r="P1850" s="6"/>
      <c r="Q1850" s="6"/>
      <c r="R1850" s="6"/>
      <c r="S1850" s="6"/>
      <c r="T1850" s="6"/>
      <c r="U1850" s="6"/>
      <c r="V1850" s="6"/>
      <c r="W1850" s="6"/>
      <c r="X1850" s="6"/>
      <c r="Y1850" s="6"/>
      <c r="Z1850" s="298"/>
      <c r="AA1850" s="6"/>
      <c r="AB1850" s="6"/>
      <c r="AC1850" s="6"/>
      <c r="AD1850" s="6"/>
      <c r="AE1850" s="6"/>
      <c r="AF1850" s="6"/>
      <c r="AG1850" s="6"/>
      <c r="AH1850" s="6"/>
      <c r="AI1850" s="6"/>
      <c r="AJ1850" s="6"/>
      <c r="AK1850" s="6"/>
      <c r="AL1850" s="6"/>
      <c r="AM1850" s="6"/>
      <c r="AN1850" s="298"/>
      <c r="AO1850" s="6"/>
      <c r="AP1850" s="3"/>
      <c r="AQ1850" s="3"/>
      <c r="AR1850" s="3"/>
      <c r="AS1850" s="3"/>
      <c r="AT1850" s="3"/>
      <c r="AU1850" s="3"/>
      <c r="AV1850" s="3"/>
      <c r="AW1850" s="3"/>
      <c r="AX1850" s="3"/>
      <c r="AY1850" s="3"/>
      <c r="AZ1850" s="3"/>
      <c r="BA1850" s="3"/>
      <c r="BB1850" s="3"/>
      <c r="BC1850" s="3"/>
      <c r="BD1850" s="3"/>
      <c r="BE1850" s="3"/>
      <c r="BF1850" s="3"/>
      <c r="BG1850" s="3"/>
      <c r="BH1850" s="3"/>
      <c r="BI1850" s="3"/>
    </row>
    <row r="1851" ht="12.75" customHeight="1">
      <c r="A1851" s="294"/>
      <c r="B1851" s="294"/>
      <c r="C1851" s="3"/>
      <c r="D1851" s="3"/>
      <c r="E1851" s="3"/>
      <c r="F1851" s="3"/>
      <c r="G1851" s="3"/>
      <c r="H1851" s="193"/>
      <c r="I1851" s="163"/>
      <c r="J1851" s="3"/>
      <c r="K1851" s="5"/>
      <c r="L1851" s="6"/>
      <c r="M1851" s="6"/>
      <c r="N1851" s="232"/>
      <c r="O1851" s="285"/>
      <c r="P1851" s="6"/>
      <c r="Q1851" s="6"/>
      <c r="R1851" s="6"/>
      <c r="S1851" s="6"/>
      <c r="T1851" s="6"/>
      <c r="U1851" s="6"/>
      <c r="V1851" s="6"/>
      <c r="W1851" s="6"/>
      <c r="X1851" s="6"/>
      <c r="Y1851" s="6"/>
      <c r="Z1851" s="298"/>
      <c r="AA1851" s="6"/>
      <c r="AB1851" s="6"/>
      <c r="AC1851" s="6"/>
      <c r="AD1851" s="6"/>
      <c r="AE1851" s="6"/>
      <c r="AF1851" s="6"/>
      <c r="AG1851" s="6"/>
      <c r="AH1851" s="6"/>
      <c r="AI1851" s="6"/>
      <c r="AJ1851" s="6"/>
      <c r="AK1851" s="6"/>
      <c r="AL1851" s="6"/>
      <c r="AM1851" s="6"/>
      <c r="AN1851" s="298"/>
      <c r="AO1851" s="6"/>
      <c r="AP1851" s="3"/>
      <c r="AQ1851" s="3"/>
      <c r="AR1851" s="3"/>
      <c r="AS1851" s="3"/>
      <c r="AT1851" s="3"/>
      <c r="AU1851" s="3"/>
      <c r="AV1851" s="3"/>
      <c r="AW1851" s="3"/>
      <c r="AX1851" s="3"/>
      <c r="AY1851" s="3"/>
      <c r="AZ1851" s="3"/>
      <c r="BA1851" s="3"/>
      <c r="BB1851" s="3"/>
      <c r="BC1851" s="3"/>
      <c r="BD1851" s="3"/>
      <c r="BE1851" s="3"/>
      <c r="BF1851" s="3"/>
      <c r="BG1851" s="3"/>
      <c r="BH1851" s="3"/>
      <c r="BI1851" s="3"/>
    </row>
    <row r="1852" ht="12.75" customHeight="1">
      <c r="A1852" s="294"/>
      <c r="B1852" s="294"/>
      <c r="C1852" s="3"/>
      <c r="D1852" s="3"/>
      <c r="E1852" s="3"/>
      <c r="F1852" s="3"/>
      <c r="G1852" s="3"/>
      <c r="H1852" s="193"/>
      <c r="I1852" s="163"/>
      <c r="J1852" s="3"/>
      <c r="K1852" s="5"/>
      <c r="L1852" s="6"/>
      <c r="M1852" s="6"/>
      <c r="N1852" s="232"/>
      <c r="O1852" s="285"/>
      <c r="P1852" s="6"/>
      <c r="Q1852" s="6"/>
      <c r="R1852" s="6"/>
      <c r="S1852" s="6"/>
      <c r="T1852" s="6"/>
      <c r="U1852" s="6"/>
      <c r="V1852" s="6"/>
      <c r="W1852" s="6"/>
      <c r="X1852" s="6"/>
      <c r="Y1852" s="6"/>
      <c r="Z1852" s="298"/>
      <c r="AA1852" s="6"/>
      <c r="AB1852" s="6"/>
      <c r="AC1852" s="6"/>
      <c r="AD1852" s="6"/>
      <c r="AE1852" s="6"/>
      <c r="AF1852" s="6"/>
      <c r="AG1852" s="6"/>
      <c r="AH1852" s="6"/>
      <c r="AI1852" s="6"/>
      <c r="AJ1852" s="6"/>
      <c r="AK1852" s="6"/>
      <c r="AL1852" s="6"/>
      <c r="AM1852" s="6"/>
      <c r="AN1852" s="298"/>
      <c r="AO1852" s="6"/>
      <c r="AP1852" s="3"/>
      <c r="AQ1852" s="3"/>
      <c r="AR1852" s="3"/>
      <c r="AS1852" s="3"/>
      <c r="AT1852" s="3"/>
      <c r="AU1852" s="3"/>
      <c r="AV1852" s="3"/>
      <c r="AW1852" s="3"/>
      <c r="AX1852" s="3"/>
      <c r="AY1852" s="3"/>
      <c r="AZ1852" s="3"/>
      <c r="BA1852" s="3"/>
      <c r="BB1852" s="3"/>
      <c r="BC1852" s="3"/>
      <c r="BD1852" s="3"/>
      <c r="BE1852" s="3"/>
      <c r="BF1852" s="3"/>
      <c r="BG1852" s="3"/>
      <c r="BH1852" s="3"/>
      <c r="BI1852" s="3"/>
    </row>
    <row r="1853" ht="12.75" customHeight="1">
      <c r="A1853" s="294"/>
      <c r="B1853" s="294"/>
      <c r="C1853" s="3"/>
      <c r="D1853" s="3"/>
      <c r="E1853" s="3"/>
      <c r="F1853" s="3"/>
      <c r="G1853" s="3"/>
      <c r="H1853" s="193"/>
      <c r="I1853" s="163"/>
      <c r="J1853" s="3"/>
      <c r="K1853" s="5"/>
      <c r="L1853" s="6"/>
      <c r="M1853" s="6"/>
      <c r="N1853" s="232"/>
      <c r="O1853" s="285"/>
      <c r="P1853" s="6"/>
      <c r="Q1853" s="6"/>
      <c r="R1853" s="6"/>
      <c r="S1853" s="6"/>
      <c r="T1853" s="6"/>
      <c r="U1853" s="6"/>
      <c r="V1853" s="6"/>
      <c r="W1853" s="6"/>
      <c r="X1853" s="6"/>
      <c r="Y1853" s="6"/>
      <c r="Z1853" s="298"/>
      <c r="AA1853" s="6"/>
      <c r="AB1853" s="6"/>
      <c r="AC1853" s="6"/>
      <c r="AD1853" s="6"/>
      <c r="AE1853" s="6"/>
      <c r="AF1853" s="6"/>
      <c r="AG1853" s="6"/>
      <c r="AH1853" s="6"/>
      <c r="AI1853" s="6"/>
      <c r="AJ1853" s="6"/>
      <c r="AK1853" s="6"/>
      <c r="AL1853" s="6"/>
      <c r="AM1853" s="6"/>
      <c r="AN1853" s="298"/>
      <c r="AO1853" s="6"/>
      <c r="AP1853" s="3"/>
      <c r="AQ1853" s="3"/>
      <c r="AR1853" s="3"/>
      <c r="AS1853" s="3"/>
      <c r="AT1853" s="3"/>
      <c r="AU1853" s="3"/>
      <c r="AV1853" s="3"/>
      <c r="AW1853" s="3"/>
      <c r="AX1853" s="3"/>
      <c r="AY1853" s="3"/>
      <c r="AZ1853" s="3"/>
      <c r="BA1853" s="3"/>
      <c r="BB1853" s="3"/>
      <c r="BC1853" s="3"/>
      <c r="BD1853" s="3"/>
      <c r="BE1853" s="3"/>
      <c r="BF1853" s="3"/>
      <c r="BG1853" s="3"/>
      <c r="BH1853" s="3"/>
      <c r="BI1853" s="3"/>
    </row>
    <row r="1854" ht="12.75" customHeight="1">
      <c r="A1854" s="294"/>
      <c r="B1854" s="294"/>
      <c r="C1854" s="3"/>
      <c r="D1854" s="3"/>
      <c r="E1854" s="3"/>
      <c r="F1854" s="3"/>
      <c r="G1854" s="3"/>
      <c r="H1854" s="193"/>
      <c r="I1854" s="163"/>
      <c r="J1854" s="3"/>
      <c r="K1854" s="5"/>
      <c r="L1854" s="6"/>
      <c r="M1854" s="6"/>
      <c r="N1854" s="232"/>
      <c r="O1854" s="285"/>
      <c r="P1854" s="6"/>
      <c r="Q1854" s="6"/>
      <c r="R1854" s="6"/>
      <c r="S1854" s="6"/>
      <c r="T1854" s="6"/>
      <c r="U1854" s="6"/>
      <c r="V1854" s="6"/>
      <c r="W1854" s="6"/>
      <c r="X1854" s="6"/>
      <c r="Y1854" s="6"/>
      <c r="Z1854" s="298"/>
      <c r="AA1854" s="6"/>
      <c r="AB1854" s="6"/>
      <c r="AC1854" s="6"/>
      <c r="AD1854" s="6"/>
      <c r="AE1854" s="6"/>
      <c r="AF1854" s="6"/>
      <c r="AG1854" s="6"/>
      <c r="AH1854" s="6"/>
      <c r="AI1854" s="6"/>
      <c r="AJ1854" s="6"/>
      <c r="AK1854" s="6"/>
      <c r="AL1854" s="6"/>
      <c r="AM1854" s="6"/>
      <c r="AN1854" s="298"/>
      <c r="AO1854" s="6"/>
      <c r="AP1854" s="3"/>
      <c r="AQ1854" s="3"/>
      <c r="AR1854" s="3"/>
      <c r="AS1854" s="3"/>
      <c r="AT1854" s="3"/>
      <c r="AU1854" s="3"/>
      <c r="AV1854" s="3"/>
      <c r="AW1854" s="3"/>
      <c r="AX1854" s="3"/>
      <c r="AY1854" s="3"/>
      <c r="AZ1854" s="3"/>
      <c r="BA1854" s="3"/>
      <c r="BB1854" s="3"/>
      <c r="BC1854" s="3"/>
      <c r="BD1854" s="3"/>
      <c r="BE1854" s="3"/>
      <c r="BF1854" s="3"/>
      <c r="BG1854" s="3"/>
      <c r="BH1854" s="3"/>
      <c r="BI1854" s="3"/>
    </row>
    <row r="1855" ht="12.75" customHeight="1">
      <c r="A1855" s="294"/>
      <c r="B1855" s="294"/>
      <c r="C1855" s="3"/>
      <c r="D1855" s="3"/>
      <c r="E1855" s="3"/>
      <c r="F1855" s="3"/>
      <c r="G1855" s="3"/>
      <c r="H1855" s="193"/>
      <c r="I1855" s="163"/>
      <c r="J1855" s="3"/>
      <c r="K1855" s="5"/>
      <c r="L1855" s="6"/>
      <c r="M1855" s="6"/>
      <c r="N1855" s="232"/>
      <c r="O1855" s="285"/>
      <c r="P1855" s="6"/>
      <c r="Q1855" s="6"/>
      <c r="R1855" s="6"/>
      <c r="S1855" s="6"/>
      <c r="T1855" s="6"/>
      <c r="U1855" s="6"/>
      <c r="V1855" s="6"/>
      <c r="W1855" s="6"/>
      <c r="X1855" s="6"/>
      <c r="Y1855" s="6"/>
      <c r="Z1855" s="298"/>
      <c r="AA1855" s="6"/>
      <c r="AB1855" s="6"/>
      <c r="AC1855" s="6"/>
      <c r="AD1855" s="6"/>
      <c r="AE1855" s="6"/>
      <c r="AF1855" s="6"/>
      <c r="AG1855" s="6"/>
      <c r="AH1855" s="6"/>
      <c r="AI1855" s="6"/>
      <c r="AJ1855" s="6"/>
      <c r="AK1855" s="6"/>
      <c r="AL1855" s="6"/>
      <c r="AM1855" s="6"/>
      <c r="AN1855" s="298"/>
      <c r="AO1855" s="6"/>
      <c r="AP1855" s="3"/>
      <c r="AQ1855" s="3"/>
      <c r="AR1855" s="3"/>
      <c r="AS1855" s="3"/>
      <c r="AT1855" s="3"/>
      <c r="AU1855" s="3"/>
      <c r="AV1855" s="3"/>
      <c r="AW1855" s="3"/>
      <c r="AX1855" s="3"/>
      <c r="AY1855" s="3"/>
      <c r="AZ1855" s="3"/>
      <c r="BA1855" s="3"/>
      <c r="BB1855" s="3"/>
      <c r="BC1855" s="3"/>
      <c r="BD1855" s="3"/>
      <c r="BE1855" s="3"/>
      <c r="BF1855" s="3"/>
      <c r="BG1855" s="3"/>
      <c r="BH1855" s="3"/>
      <c r="BI1855" s="3"/>
    </row>
    <row r="1856" ht="12.75" customHeight="1">
      <c r="A1856" s="294"/>
      <c r="B1856" s="294"/>
      <c r="C1856" s="3"/>
      <c r="D1856" s="3"/>
      <c r="E1856" s="3"/>
      <c r="F1856" s="3"/>
      <c r="G1856" s="3"/>
      <c r="H1856" s="193"/>
      <c r="I1856" s="163"/>
      <c r="J1856" s="3"/>
      <c r="K1856" s="5"/>
      <c r="L1856" s="6"/>
      <c r="M1856" s="6"/>
      <c r="N1856" s="232"/>
      <c r="O1856" s="285"/>
      <c r="P1856" s="6"/>
      <c r="Q1856" s="6"/>
      <c r="R1856" s="6"/>
      <c r="S1856" s="6"/>
      <c r="T1856" s="6"/>
      <c r="U1856" s="6"/>
      <c r="V1856" s="6"/>
      <c r="W1856" s="6"/>
      <c r="X1856" s="6"/>
      <c r="Y1856" s="6"/>
      <c r="Z1856" s="298"/>
      <c r="AA1856" s="6"/>
      <c r="AB1856" s="6"/>
      <c r="AC1856" s="6"/>
      <c r="AD1856" s="6"/>
      <c r="AE1856" s="6"/>
      <c r="AF1856" s="6"/>
      <c r="AG1856" s="6"/>
      <c r="AH1856" s="6"/>
      <c r="AI1856" s="6"/>
      <c r="AJ1856" s="6"/>
      <c r="AK1856" s="6"/>
      <c r="AL1856" s="6"/>
      <c r="AM1856" s="6"/>
      <c r="AN1856" s="298"/>
      <c r="AO1856" s="6"/>
      <c r="AP1856" s="3"/>
      <c r="AQ1856" s="3"/>
      <c r="AR1856" s="3"/>
      <c r="AS1856" s="3"/>
      <c r="AT1856" s="3"/>
      <c r="AU1856" s="3"/>
      <c r="AV1856" s="3"/>
      <c r="AW1856" s="3"/>
      <c r="AX1856" s="3"/>
      <c r="AY1856" s="3"/>
      <c r="AZ1856" s="3"/>
      <c r="BA1856" s="3"/>
      <c r="BB1856" s="3"/>
      <c r="BC1856" s="3"/>
      <c r="BD1856" s="3"/>
      <c r="BE1856" s="3"/>
      <c r="BF1856" s="3"/>
      <c r="BG1856" s="3"/>
      <c r="BH1856" s="3"/>
      <c r="BI1856" s="3"/>
    </row>
    <row r="1857" ht="12.75" customHeight="1">
      <c r="A1857" s="294"/>
      <c r="B1857" s="294"/>
      <c r="C1857" s="3"/>
      <c r="D1857" s="3"/>
      <c r="E1857" s="3"/>
      <c r="F1857" s="3"/>
      <c r="G1857" s="3"/>
      <c r="H1857" s="193"/>
      <c r="I1857" s="163"/>
      <c r="J1857" s="3"/>
      <c r="K1857" s="5"/>
      <c r="L1857" s="6"/>
      <c r="M1857" s="6"/>
      <c r="N1857" s="232"/>
      <c r="O1857" s="285"/>
      <c r="P1857" s="6"/>
      <c r="Q1857" s="6"/>
      <c r="R1857" s="6"/>
      <c r="S1857" s="6"/>
      <c r="T1857" s="6"/>
      <c r="U1857" s="6"/>
      <c r="V1857" s="6"/>
      <c r="W1857" s="6"/>
      <c r="X1857" s="6"/>
      <c r="Y1857" s="6"/>
      <c r="Z1857" s="298"/>
      <c r="AA1857" s="6"/>
      <c r="AB1857" s="6"/>
      <c r="AC1857" s="6"/>
      <c r="AD1857" s="6"/>
      <c r="AE1857" s="6"/>
      <c r="AF1857" s="6"/>
      <c r="AG1857" s="6"/>
      <c r="AH1857" s="6"/>
      <c r="AI1857" s="6"/>
      <c r="AJ1857" s="6"/>
      <c r="AK1857" s="6"/>
      <c r="AL1857" s="6"/>
      <c r="AM1857" s="6"/>
      <c r="AN1857" s="298"/>
      <c r="AO1857" s="6"/>
      <c r="AP1857" s="3"/>
      <c r="AQ1857" s="3"/>
      <c r="AR1857" s="3"/>
      <c r="AS1857" s="3"/>
      <c r="AT1857" s="3"/>
      <c r="AU1857" s="3"/>
      <c r="AV1857" s="3"/>
      <c r="AW1857" s="3"/>
      <c r="AX1857" s="3"/>
      <c r="AY1857" s="3"/>
      <c r="AZ1857" s="3"/>
      <c r="BA1857" s="3"/>
      <c r="BB1857" s="3"/>
      <c r="BC1857" s="3"/>
      <c r="BD1857" s="3"/>
      <c r="BE1857" s="3"/>
      <c r="BF1857" s="3"/>
      <c r="BG1857" s="3"/>
      <c r="BH1857" s="3"/>
      <c r="BI1857" s="3"/>
    </row>
    <row r="1858" ht="12.75" customHeight="1">
      <c r="A1858" s="294"/>
      <c r="B1858" s="294"/>
      <c r="C1858" s="3"/>
      <c r="D1858" s="3"/>
      <c r="E1858" s="3"/>
      <c r="F1858" s="3"/>
      <c r="G1858" s="3"/>
      <c r="H1858" s="193"/>
      <c r="I1858" s="163"/>
      <c r="J1858" s="3"/>
      <c r="K1858" s="5"/>
      <c r="L1858" s="6"/>
      <c r="M1858" s="6"/>
      <c r="N1858" s="232"/>
      <c r="O1858" s="285"/>
      <c r="P1858" s="6"/>
      <c r="Q1858" s="6"/>
      <c r="R1858" s="6"/>
      <c r="S1858" s="6"/>
      <c r="T1858" s="6"/>
      <c r="U1858" s="6"/>
      <c r="V1858" s="6"/>
      <c r="W1858" s="6"/>
      <c r="X1858" s="6"/>
      <c r="Y1858" s="6"/>
      <c r="Z1858" s="298"/>
      <c r="AA1858" s="6"/>
      <c r="AB1858" s="6"/>
      <c r="AC1858" s="6"/>
      <c r="AD1858" s="6"/>
      <c r="AE1858" s="6"/>
      <c r="AF1858" s="6"/>
      <c r="AG1858" s="6"/>
      <c r="AH1858" s="6"/>
      <c r="AI1858" s="6"/>
      <c r="AJ1858" s="6"/>
      <c r="AK1858" s="6"/>
      <c r="AL1858" s="6"/>
      <c r="AM1858" s="6"/>
      <c r="AN1858" s="298"/>
      <c r="AO1858" s="6"/>
      <c r="AP1858" s="3"/>
      <c r="AQ1858" s="3"/>
      <c r="AR1858" s="3"/>
      <c r="AS1858" s="3"/>
      <c r="AT1858" s="3"/>
      <c r="AU1858" s="3"/>
      <c r="AV1858" s="3"/>
      <c r="AW1858" s="3"/>
      <c r="AX1858" s="3"/>
      <c r="AY1858" s="3"/>
      <c r="AZ1858" s="3"/>
      <c r="BA1858" s="3"/>
      <c r="BB1858" s="3"/>
      <c r="BC1858" s="3"/>
      <c r="BD1858" s="3"/>
      <c r="BE1858" s="3"/>
      <c r="BF1858" s="3"/>
      <c r="BG1858" s="3"/>
      <c r="BH1858" s="3"/>
      <c r="BI1858" s="3"/>
    </row>
    <row r="1859" ht="12.75" customHeight="1">
      <c r="A1859" s="294"/>
      <c r="B1859" s="294"/>
      <c r="C1859" s="3"/>
      <c r="D1859" s="3"/>
      <c r="E1859" s="3"/>
      <c r="F1859" s="3"/>
      <c r="G1859" s="3"/>
      <c r="H1859" s="193"/>
      <c r="I1859" s="163"/>
      <c r="J1859" s="3"/>
      <c r="K1859" s="5"/>
      <c r="L1859" s="6"/>
      <c r="M1859" s="6"/>
      <c r="N1859" s="232"/>
      <c r="O1859" s="285"/>
      <c r="P1859" s="6"/>
      <c r="Q1859" s="6"/>
      <c r="R1859" s="6"/>
      <c r="S1859" s="6"/>
      <c r="T1859" s="6"/>
      <c r="U1859" s="6"/>
      <c r="V1859" s="6"/>
      <c r="W1859" s="6"/>
      <c r="X1859" s="6"/>
      <c r="Y1859" s="6"/>
      <c r="Z1859" s="298"/>
      <c r="AA1859" s="6"/>
      <c r="AB1859" s="6"/>
      <c r="AC1859" s="6"/>
      <c r="AD1859" s="6"/>
      <c r="AE1859" s="6"/>
      <c r="AF1859" s="6"/>
      <c r="AG1859" s="6"/>
      <c r="AH1859" s="6"/>
      <c r="AI1859" s="6"/>
      <c r="AJ1859" s="6"/>
      <c r="AK1859" s="6"/>
      <c r="AL1859" s="6"/>
      <c r="AM1859" s="6"/>
      <c r="AN1859" s="298"/>
      <c r="AO1859" s="6"/>
      <c r="AP1859" s="3"/>
      <c r="AQ1859" s="3"/>
      <c r="AR1859" s="3"/>
      <c r="AS1859" s="3"/>
      <c r="AT1859" s="3"/>
      <c r="AU1859" s="3"/>
      <c r="AV1859" s="3"/>
      <c r="AW1859" s="3"/>
      <c r="AX1859" s="3"/>
      <c r="AY1859" s="3"/>
      <c r="AZ1859" s="3"/>
      <c r="BA1859" s="3"/>
      <c r="BB1859" s="3"/>
      <c r="BC1859" s="3"/>
      <c r="BD1859" s="3"/>
      <c r="BE1859" s="3"/>
      <c r="BF1859" s="3"/>
      <c r="BG1859" s="3"/>
      <c r="BH1859" s="3"/>
      <c r="BI1859" s="3"/>
    </row>
    <row r="1860" ht="12.75" customHeight="1">
      <c r="A1860" s="294"/>
      <c r="B1860" s="294"/>
      <c r="C1860" s="3"/>
      <c r="D1860" s="3"/>
      <c r="E1860" s="3"/>
      <c r="F1860" s="3"/>
      <c r="G1860" s="3"/>
      <c r="H1860" s="193"/>
      <c r="I1860" s="163"/>
      <c r="J1860" s="3"/>
      <c r="K1860" s="5"/>
      <c r="L1860" s="6"/>
      <c r="M1860" s="6"/>
      <c r="N1860" s="232"/>
      <c r="O1860" s="285"/>
      <c r="P1860" s="6"/>
      <c r="Q1860" s="6"/>
      <c r="R1860" s="6"/>
      <c r="S1860" s="6"/>
      <c r="T1860" s="6"/>
      <c r="U1860" s="6"/>
      <c r="V1860" s="6"/>
      <c r="W1860" s="6"/>
      <c r="X1860" s="6"/>
      <c r="Y1860" s="6"/>
      <c r="Z1860" s="298"/>
      <c r="AA1860" s="6"/>
      <c r="AB1860" s="6"/>
      <c r="AC1860" s="6"/>
      <c r="AD1860" s="6"/>
      <c r="AE1860" s="6"/>
      <c r="AF1860" s="6"/>
      <c r="AG1860" s="6"/>
      <c r="AH1860" s="6"/>
      <c r="AI1860" s="6"/>
      <c r="AJ1860" s="6"/>
      <c r="AK1860" s="6"/>
      <c r="AL1860" s="6"/>
      <c r="AM1860" s="6"/>
      <c r="AN1860" s="298"/>
      <c r="AO1860" s="6"/>
      <c r="AP1860" s="3"/>
      <c r="AQ1860" s="3"/>
      <c r="AR1860" s="3"/>
      <c r="AS1860" s="3"/>
      <c r="AT1860" s="3"/>
      <c r="AU1860" s="3"/>
      <c r="AV1860" s="3"/>
      <c r="AW1860" s="3"/>
      <c r="AX1860" s="3"/>
      <c r="AY1860" s="3"/>
      <c r="AZ1860" s="3"/>
      <c r="BA1860" s="3"/>
      <c r="BB1860" s="3"/>
      <c r="BC1860" s="3"/>
      <c r="BD1860" s="3"/>
      <c r="BE1860" s="3"/>
      <c r="BF1860" s="3"/>
      <c r="BG1860" s="3"/>
      <c r="BH1860" s="3"/>
      <c r="BI1860" s="3"/>
    </row>
    <row r="1861" ht="12.75" customHeight="1">
      <c r="A1861" s="294"/>
      <c r="B1861" s="294"/>
      <c r="C1861" s="3"/>
      <c r="D1861" s="3"/>
      <c r="E1861" s="3"/>
      <c r="F1861" s="3"/>
      <c r="G1861" s="3"/>
      <c r="H1861" s="193"/>
      <c r="I1861" s="163"/>
      <c r="J1861" s="3"/>
      <c r="K1861" s="5"/>
      <c r="L1861" s="6"/>
      <c r="M1861" s="6"/>
      <c r="N1861" s="232"/>
      <c r="O1861" s="285"/>
      <c r="P1861" s="6"/>
      <c r="Q1861" s="6"/>
      <c r="R1861" s="6"/>
      <c r="S1861" s="6"/>
      <c r="T1861" s="6"/>
      <c r="U1861" s="6"/>
      <c r="V1861" s="6"/>
      <c r="W1861" s="6"/>
      <c r="X1861" s="6"/>
      <c r="Y1861" s="6"/>
      <c r="Z1861" s="298"/>
      <c r="AA1861" s="6"/>
      <c r="AB1861" s="6"/>
      <c r="AC1861" s="6"/>
      <c r="AD1861" s="6"/>
      <c r="AE1861" s="6"/>
      <c r="AF1861" s="6"/>
      <c r="AG1861" s="6"/>
      <c r="AH1861" s="6"/>
      <c r="AI1861" s="6"/>
      <c r="AJ1861" s="6"/>
      <c r="AK1861" s="6"/>
      <c r="AL1861" s="6"/>
      <c r="AM1861" s="6"/>
      <c r="AN1861" s="298"/>
      <c r="AO1861" s="6"/>
      <c r="AP1861" s="3"/>
      <c r="AQ1861" s="3"/>
      <c r="AR1861" s="3"/>
      <c r="AS1861" s="3"/>
      <c r="AT1861" s="3"/>
      <c r="AU1861" s="3"/>
      <c r="AV1861" s="3"/>
      <c r="AW1861" s="3"/>
      <c r="AX1861" s="3"/>
      <c r="AY1861" s="3"/>
      <c r="AZ1861" s="3"/>
      <c r="BA1861" s="3"/>
      <c r="BB1861" s="3"/>
      <c r="BC1861" s="3"/>
      <c r="BD1861" s="3"/>
      <c r="BE1861" s="3"/>
      <c r="BF1861" s="3"/>
      <c r="BG1861" s="3"/>
      <c r="BH1861" s="3"/>
      <c r="BI1861" s="3"/>
    </row>
    <row r="1862" ht="12.75" customHeight="1">
      <c r="A1862" s="294"/>
      <c r="B1862" s="294"/>
      <c r="C1862" s="3"/>
      <c r="D1862" s="3"/>
      <c r="E1862" s="3"/>
      <c r="F1862" s="3"/>
      <c r="G1862" s="3"/>
      <c r="H1862" s="193"/>
      <c r="I1862" s="163"/>
      <c r="J1862" s="3"/>
      <c r="K1862" s="5"/>
      <c r="L1862" s="6"/>
      <c r="M1862" s="6"/>
      <c r="N1862" s="232"/>
      <c r="O1862" s="285"/>
      <c r="P1862" s="6"/>
      <c r="Q1862" s="6"/>
      <c r="R1862" s="6"/>
      <c r="S1862" s="6"/>
      <c r="T1862" s="6"/>
      <c r="U1862" s="6"/>
      <c r="V1862" s="6"/>
      <c r="W1862" s="6"/>
      <c r="X1862" s="6"/>
      <c r="Y1862" s="6"/>
      <c r="Z1862" s="298"/>
      <c r="AA1862" s="6"/>
      <c r="AB1862" s="6"/>
      <c r="AC1862" s="6"/>
      <c r="AD1862" s="6"/>
      <c r="AE1862" s="6"/>
      <c r="AF1862" s="6"/>
      <c r="AG1862" s="6"/>
      <c r="AH1862" s="6"/>
      <c r="AI1862" s="6"/>
      <c r="AJ1862" s="6"/>
      <c r="AK1862" s="6"/>
      <c r="AL1862" s="6"/>
      <c r="AM1862" s="6"/>
      <c r="AN1862" s="298"/>
      <c r="AO1862" s="6"/>
      <c r="AP1862" s="3"/>
      <c r="AQ1862" s="3"/>
      <c r="AR1862" s="3"/>
      <c r="AS1862" s="3"/>
      <c r="AT1862" s="3"/>
      <c r="AU1862" s="3"/>
      <c r="AV1862" s="3"/>
      <c r="AW1862" s="3"/>
      <c r="AX1862" s="3"/>
      <c r="AY1862" s="3"/>
      <c r="AZ1862" s="3"/>
      <c r="BA1862" s="3"/>
      <c r="BB1862" s="3"/>
      <c r="BC1862" s="3"/>
      <c r="BD1862" s="3"/>
      <c r="BE1862" s="3"/>
      <c r="BF1862" s="3"/>
      <c r="BG1862" s="3"/>
      <c r="BH1862" s="3"/>
      <c r="BI1862" s="3"/>
    </row>
    <row r="1863" ht="12.75" customHeight="1">
      <c r="A1863" s="294"/>
      <c r="B1863" s="294"/>
      <c r="C1863" s="3"/>
      <c r="D1863" s="3"/>
      <c r="E1863" s="3"/>
      <c r="F1863" s="3"/>
      <c r="G1863" s="3"/>
      <c r="H1863" s="193"/>
      <c r="I1863" s="163"/>
      <c r="J1863" s="3"/>
      <c r="K1863" s="5"/>
      <c r="L1863" s="6"/>
      <c r="M1863" s="6"/>
      <c r="N1863" s="232"/>
      <c r="O1863" s="285"/>
      <c r="P1863" s="6"/>
      <c r="Q1863" s="6"/>
      <c r="R1863" s="6"/>
      <c r="S1863" s="6"/>
      <c r="T1863" s="6"/>
      <c r="U1863" s="6"/>
      <c r="V1863" s="6"/>
      <c r="W1863" s="6"/>
      <c r="X1863" s="6"/>
      <c r="Y1863" s="6"/>
      <c r="Z1863" s="298"/>
      <c r="AA1863" s="6"/>
      <c r="AB1863" s="6"/>
      <c r="AC1863" s="6"/>
      <c r="AD1863" s="6"/>
      <c r="AE1863" s="6"/>
      <c r="AF1863" s="6"/>
      <c r="AG1863" s="6"/>
      <c r="AH1863" s="6"/>
      <c r="AI1863" s="6"/>
      <c r="AJ1863" s="6"/>
      <c r="AK1863" s="6"/>
      <c r="AL1863" s="6"/>
      <c r="AM1863" s="6"/>
      <c r="AN1863" s="298"/>
      <c r="AO1863" s="6"/>
      <c r="AP1863" s="3"/>
      <c r="AQ1863" s="3"/>
      <c r="AR1863" s="3"/>
      <c r="AS1863" s="3"/>
      <c r="AT1863" s="3"/>
      <c r="AU1863" s="3"/>
      <c r="AV1863" s="3"/>
      <c r="AW1863" s="3"/>
      <c r="AX1863" s="3"/>
      <c r="AY1863" s="3"/>
      <c r="AZ1863" s="3"/>
      <c r="BA1863" s="3"/>
      <c r="BB1863" s="3"/>
      <c r="BC1863" s="3"/>
      <c r="BD1863" s="3"/>
      <c r="BE1863" s="3"/>
      <c r="BF1863" s="3"/>
      <c r="BG1863" s="3"/>
      <c r="BH1863" s="3"/>
      <c r="BI1863" s="3"/>
    </row>
    <row r="1864" ht="12.75" customHeight="1">
      <c r="A1864" s="294"/>
      <c r="B1864" s="294"/>
      <c r="C1864" s="3"/>
      <c r="D1864" s="3"/>
      <c r="E1864" s="3"/>
      <c r="F1864" s="3"/>
      <c r="G1864" s="3"/>
      <c r="H1864" s="193"/>
      <c r="I1864" s="163"/>
      <c r="J1864" s="3"/>
      <c r="K1864" s="5"/>
      <c r="L1864" s="6"/>
      <c r="M1864" s="6"/>
      <c r="N1864" s="232"/>
      <c r="O1864" s="285"/>
      <c r="P1864" s="6"/>
      <c r="Q1864" s="6"/>
      <c r="R1864" s="6"/>
      <c r="S1864" s="6"/>
      <c r="T1864" s="6"/>
      <c r="U1864" s="6"/>
      <c r="V1864" s="6"/>
      <c r="W1864" s="6"/>
      <c r="X1864" s="6"/>
      <c r="Y1864" s="6"/>
      <c r="Z1864" s="298"/>
      <c r="AA1864" s="6"/>
      <c r="AB1864" s="6"/>
      <c r="AC1864" s="6"/>
      <c r="AD1864" s="6"/>
      <c r="AE1864" s="6"/>
      <c r="AF1864" s="6"/>
      <c r="AG1864" s="6"/>
      <c r="AH1864" s="6"/>
      <c r="AI1864" s="6"/>
      <c r="AJ1864" s="6"/>
      <c r="AK1864" s="6"/>
      <c r="AL1864" s="6"/>
      <c r="AM1864" s="6"/>
      <c r="AN1864" s="298"/>
      <c r="AO1864" s="6"/>
      <c r="AP1864" s="3"/>
      <c r="AQ1864" s="3"/>
      <c r="AR1864" s="3"/>
      <c r="AS1864" s="3"/>
      <c r="AT1864" s="3"/>
      <c r="AU1864" s="3"/>
      <c r="AV1864" s="3"/>
      <c r="AW1864" s="3"/>
      <c r="AX1864" s="3"/>
      <c r="AY1864" s="3"/>
      <c r="AZ1864" s="3"/>
      <c r="BA1864" s="3"/>
      <c r="BB1864" s="3"/>
      <c r="BC1864" s="3"/>
      <c r="BD1864" s="3"/>
      <c r="BE1864" s="3"/>
      <c r="BF1864" s="3"/>
      <c r="BG1864" s="3"/>
      <c r="BH1864" s="3"/>
      <c r="BI1864" s="3"/>
    </row>
    <row r="1865" ht="12.75" customHeight="1">
      <c r="A1865" s="294"/>
      <c r="B1865" s="294"/>
      <c r="C1865" s="3"/>
      <c r="D1865" s="3"/>
      <c r="E1865" s="3"/>
      <c r="F1865" s="3"/>
      <c r="G1865" s="3"/>
      <c r="H1865" s="193"/>
      <c r="I1865" s="163"/>
      <c r="J1865" s="3"/>
      <c r="K1865" s="5"/>
      <c r="L1865" s="6"/>
      <c r="M1865" s="6"/>
      <c r="N1865" s="232"/>
      <c r="O1865" s="285"/>
      <c r="P1865" s="6"/>
      <c r="Q1865" s="6"/>
      <c r="R1865" s="6"/>
      <c r="S1865" s="6"/>
      <c r="T1865" s="6"/>
      <c r="U1865" s="6"/>
      <c r="V1865" s="6"/>
      <c r="W1865" s="6"/>
      <c r="X1865" s="6"/>
      <c r="Y1865" s="6"/>
      <c r="Z1865" s="298"/>
      <c r="AA1865" s="6"/>
      <c r="AB1865" s="6"/>
      <c r="AC1865" s="6"/>
      <c r="AD1865" s="6"/>
      <c r="AE1865" s="6"/>
      <c r="AF1865" s="6"/>
      <c r="AG1865" s="6"/>
      <c r="AH1865" s="6"/>
      <c r="AI1865" s="6"/>
      <c r="AJ1865" s="6"/>
      <c r="AK1865" s="6"/>
      <c r="AL1865" s="6"/>
      <c r="AM1865" s="6"/>
      <c r="AN1865" s="298"/>
      <c r="AO1865" s="6"/>
      <c r="AP1865" s="3"/>
      <c r="AQ1865" s="3"/>
      <c r="AR1865" s="3"/>
      <c r="AS1865" s="3"/>
      <c r="AT1865" s="3"/>
      <c r="AU1865" s="3"/>
      <c r="AV1865" s="3"/>
      <c r="AW1865" s="3"/>
      <c r="AX1865" s="3"/>
      <c r="AY1865" s="3"/>
      <c r="AZ1865" s="3"/>
      <c r="BA1865" s="3"/>
      <c r="BB1865" s="3"/>
      <c r="BC1865" s="3"/>
      <c r="BD1865" s="3"/>
      <c r="BE1865" s="3"/>
      <c r="BF1865" s="3"/>
      <c r="BG1865" s="3"/>
      <c r="BH1865" s="3"/>
      <c r="BI1865" s="3"/>
    </row>
    <row r="1866" ht="12.75" customHeight="1">
      <c r="A1866" s="294"/>
      <c r="B1866" s="294"/>
      <c r="C1866" s="3"/>
      <c r="D1866" s="3"/>
      <c r="E1866" s="3"/>
      <c r="F1866" s="3"/>
      <c r="G1866" s="3"/>
      <c r="H1866" s="193"/>
      <c r="I1866" s="163"/>
      <c r="J1866" s="3"/>
      <c r="K1866" s="5"/>
      <c r="L1866" s="6"/>
      <c r="M1866" s="6"/>
      <c r="N1866" s="232"/>
      <c r="O1866" s="285"/>
      <c r="P1866" s="6"/>
      <c r="Q1866" s="6"/>
      <c r="R1866" s="6"/>
      <c r="S1866" s="6"/>
      <c r="T1866" s="6"/>
      <c r="U1866" s="6"/>
      <c r="V1866" s="6"/>
      <c r="W1866" s="6"/>
      <c r="X1866" s="6"/>
      <c r="Y1866" s="6"/>
      <c r="Z1866" s="298"/>
      <c r="AA1866" s="6"/>
      <c r="AB1866" s="6"/>
      <c r="AC1866" s="6"/>
      <c r="AD1866" s="6"/>
      <c r="AE1866" s="6"/>
      <c r="AF1866" s="6"/>
      <c r="AG1866" s="6"/>
      <c r="AH1866" s="6"/>
      <c r="AI1866" s="6"/>
      <c r="AJ1866" s="6"/>
      <c r="AK1866" s="6"/>
      <c r="AL1866" s="6"/>
      <c r="AM1866" s="6"/>
      <c r="AN1866" s="298"/>
      <c r="AO1866" s="6"/>
      <c r="AP1866" s="3"/>
      <c r="AQ1866" s="3"/>
      <c r="AR1866" s="3"/>
      <c r="AS1866" s="3"/>
      <c r="AT1866" s="3"/>
      <c r="AU1866" s="3"/>
      <c r="AV1866" s="3"/>
      <c r="AW1866" s="3"/>
      <c r="AX1866" s="3"/>
      <c r="AY1866" s="3"/>
      <c r="AZ1866" s="3"/>
      <c r="BA1866" s="3"/>
      <c r="BB1866" s="3"/>
      <c r="BC1866" s="3"/>
      <c r="BD1866" s="3"/>
      <c r="BE1866" s="3"/>
      <c r="BF1866" s="3"/>
      <c r="BG1866" s="3"/>
      <c r="BH1866" s="3"/>
      <c r="BI1866" s="3"/>
    </row>
    <row r="1867" ht="12.75" customHeight="1">
      <c r="A1867" s="294"/>
      <c r="B1867" s="294"/>
      <c r="C1867" s="3"/>
      <c r="D1867" s="3"/>
      <c r="E1867" s="3"/>
      <c r="F1867" s="3"/>
      <c r="G1867" s="3"/>
      <c r="H1867" s="193"/>
      <c r="I1867" s="163"/>
      <c r="J1867" s="3"/>
      <c r="K1867" s="5"/>
      <c r="L1867" s="6"/>
      <c r="M1867" s="6"/>
      <c r="N1867" s="232"/>
      <c r="O1867" s="285"/>
      <c r="P1867" s="6"/>
      <c r="Q1867" s="6"/>
      <c r="R1867" s="6"/>
      <c r="S1867" s="6"/>
      <c r="T1867" s="6"/>
      <c r="U1867" s="6"/>
      <c r="V1867" s="6"/>
      <c r="W1867" s="6"/>
      <c r="X1867" s="6"/>
      <c r="Y1867" s="6"/>
      <c r="Z1867" s="298"/>
      <c r="AA1867" s="6"/>
      <c r="AB1867" s="6"/>
      <c r="AC1867" s="6"/>
      <c r="AD1867" s="6"/>
      <c r="AE1867" s="6"/>
      <c r="AF1867" s="6"/>
      <c r="AG1867" s="6"/>
      <c r="AH1867" s="6"/>
      <c r="AI1867" s="6"/>
      <c r="AJ1867" s="6"/>
      <c r="AK1867" s="6"/>
      <c r="AL1867" s="6"/>
      <c r="AM1867" s="6"/>
      <c r="AN1867" s="298"/>
      <c r="AO1867" s="6"/>
      <c r="AP1867" s="3"/>
      <c r="AQ1867" s="3"/>
      <c r="AR1867" s="3"/>
      <c r="AS1867" s="3"/>
      <c r="AT1867" s="3"/>
      <c r="AU1867" s="3"/>
      <c r="AV1867" s="3"/>
      <c r="AW1867" s="3"/>
      <c r="AX1867" s="3"/>
      <c r="AY1867" s="3"/>
      <c r="AZ1867" s="3"/>
      <c r="BA1867" s="3"/>
      <c r="BB1867" s="3"/>
      <c r="BC1867" s="3"/>
      <c r="BD1867" s="3"/>
      <c r="BE1867" s="3"/>
      <c r="BF1867" s="3"/>
      <c r="BG1867" s="3"/>
      <c r="BH1867" s="3"/>
      <c r="BI1867" s="3"/>
    </row>
    <row r="1868" ht="12.75" customHeight="1">
      <c r="A1868" s="294"/>
      <c r="B1868" s="294"/>
      <c r="C1868" s="3"/>
      <c r="D1868" s="3"/>
      <c r="E1868" s="3"/>
      <c r="F1868" s="3"/>
      <c r="G1868" s="3"/>
      <c r="H1868" s="193"/>
      <c r="I1868" s="163"/>
      <c r="J1868" s="3"/>
      <c r="K1868" s="5"/>
      <c r="L1868" s="6"/>
      <c r="M1868" s="6"/>
      <c r="N1868" s="232"/>
      <c r="O1868" s="285"/>
      <c r="P1868" s="6"/>
      <c r="Q1868" s="6"/>
      <c r="R1868" s="6"/>
      <c r="S1868" s="6"/>
      <c r="T1868" s="6"/>
      <c r="U1868" s="6"/>
      <c r="V1868" s="6"/>
      <c r="W1868" s="6"/>
      <c r="X1868" s="6"/>
      <c r="Y1868" s="6"/>
      <c r="Z1868" s="298"/>
      <c r="AA1868" s="6"/>
      <c r="AB1868" s="6"/>
      <c r="AC1868" s="6"/>
      <c r="AD1868" s="6"/>
      <c r="AE1868" s="6"/>
      <c r="AF1868" s="6"/>
      <c r="AG1868" s="6"/>
      <c r="AH1868" s="6"/>
      <c r="AI1868" s="6"/>
      <c r="AJ1868" s="6"/>
      <c r="AK1868" s="6"/>
      <c r="AL1868" s="6"/>
      <c r="AM1868" s="6"/>
      <c r="AN1868" s="298"/>
      <c r="AO1868" s="6"/>
      <c r="AP1868" s="3"/>
      <c r="AQ1868" s="3"/>
      <c r="AR1868" s="3"/>
      <c r="AS1868" s="3"/>
      <c r="AT1868" s="3"/>
      <c r="AU1868" s="3"/>
      <c r="AV1868" s="3"/>
      <c r="AW1868" s="3"/>
      <c r="AX1868" s="3"/>
      <c r="AY1868" s="3"/>
      <c r="AZ1868" s="3"/>
      <c r="BA1868" s="3"/>
      <c r="BB1868" s="3"/>
      <c r="BC1868" s="3"/>
      <c r="BD1868" s="3"/>
      <c r="BE1868" s="3"/>
      <c r="BF1868" s="3"/>
      <c r="BG1868" s="3"/>
      <c r="BH1868" s="3"/>
      <c r="BI1868" s="3"/>
    </row>
    <row r="1869" ht="12.75" customHeight="1">
      <c r="A1869" s="294"/>
      <c r="B1869" s="294"/>
      <c r="C1869" s="3"/>
      <c r="D1869" s="3"/>
      <c r="E1869" s="3"/>
      <c r="F1869" s="3"/>
      <c r="G1869" s="3"/>
      <c r="H1869" s="193"/>
      <c r="I1869" s="163"/>
      <c r="J1869" s="3"/>
      <c r="K1869" s="5"/>
      <c r="L1869" s="6"/>
      <c r="M1869" s="6"/>
      <c r="N1869" s="232"/>
      <c r="O1869" s="285"/>
      <c r="P1869" s="6"/>
      <c r="Q1869" s="6"/>
      <c r="R1869" s="6"/>
      <c r="S1869" s="6"/>
      <c r="T1869" s="6"/>
      <c r="U1869" s="6"/>
      <c r="V1869" s="6"/>
      <c r="W1869" s="6"/>
      <c r="X1869" s="6"/>
      <c r="Y1869" s="6"/>
      <c r="Z1869" s="298"/>
      <c r="AA1869" s="6"/>
      <c r="AB1869" s="6"/>
      <c r="AC1869" s="6"/>
      <c r="AD1869" s="6"/>
      <c r="AE1869" s="6"/>
      <c r="AF1869" s="6"/>
      <c r="AG1869" s="6"/>
      <c r="AH1869" s="6"/>
      <c r="AI1869" s="6"/>
      <c r="AJ1869" s="6"/>
      <c r="AK1869" s="6"/>
      <c r="AL1869" s="6"/>
      <c r="AM1869" s="6"/>
      <c r="AN1869" s="298"/>
      <c r="AO1869" s="6"/>
      <c r="AP1869" s="3"/>
      <c r="AQ1869" s="3"/>
      <c r="AR1869" s="3"/>
      <c r="AS1869" s="3"/>
      <c r="AT1869" s="3"/>
      <c r="AU1869" s="3"/>
      <c r="AV1869" s="3"/>
      <c r="AW1869" s="3"/>
      <c r="AX1869" s="3"/>
      <c r="AY1869" s="3"/>
      <c r="AZ1869" s="3"/>
      <c r="BA1869" s="3"/>
      <c r="BB1869" s="3"/>
      <c r="BC1869" s="3"/>
      <c r="BD1869" s="3"/>
      <c r="BE1869" s="3"/>
      <c r="BF1869" s="3"/>
      <c r="BG1869" s="3"/>
      <c r="BH1869" s="3"/>
      <c r="BI1869" s="3"/>
    </row>
    <row r="1870" ht="12.75" customHeight="1">
      <c r="A1870" s="294"/>
      <c r="B1870" s="294"/>
      <c r="C1870" s="3"/>
      <c r="D1870" s="3"/>
      <c r="E1870" s="3"/>
      <c r="F1870" s="3"/>
      <c r="G1870" s="3"/>
      <c r="H1870" s="193"/>
      <c r="I1870" s="163"/>
      <c r="J1870" s="3"/>
      <c r="K1870" s="5"/>
      <c r="L1870" s="6"/>
      <c r="M1870" s="6"/>
      <c r="N1870" s="232"/>
      <c r="O1870" s="285"/>
      <c r="P1870" s="6"/>
      <c r="Q1870" s="6"/>
      <c r="R1870" s="6"/>
      <c r="S1870" s="6"/>
      <c r="T1870" s="6"/>
      <c r="U1870" s="6"/>
      <c r="V1870" s="6"/>
      <c r="W1870" s="6"/>
      <c r="X1870" s="6"/>
      <c r="Y1870" s="6"/>
      <c r="Z1870" s="298"/>
      <c r="AA1870" s="6"/>
      <c r="AB1870" s="6"/>
      <c r="AC1870" s="6"/>
      <c r="AD1870" s="6"/>
      <c r="AE1870" s="6"/>
      <c r="AF1870" s="6"/>
      <c r="AG1870" s="6"/>
      <c r="AH1870" s="6"/>
      <c r="AI1870" s="6"/>
      <c r="AJ1870" s="6"/>
      <c r="AK1870" s="6"/>
      <c r="AL1870" s="6"/>
      <c r="AM1870" s="6"/>
      <c r="AN1870" s="298"/>
      <c r="AO1870" s="6"/>
      <c r="AP1870" s="3"/>
      <c r="AQ1870" s="3"/>
      <c r="AR1870" s="3"/>
      <c r="AS1870" s="3"/>
      <c r="AT1870" s="3"/>
      <c r="AU1870" s="3"/>
      <c r="AV1870" s="3"/>
      <c r="AW1870" s="3"/>
      <c r="AX1870" s="3"/>
      <c r="AY1870" s="3"/>
      <c r="AZ1870" s="3"/>
      <c r="BA1870" s="3"/>
      <c r="BB1870" s="3"/>
      <c r="BC1870" s="3"/>
      <c r="BD1870" s="3"/>
      <c r="BE1870" s="3"/>
      <c r="BF1870" s="3"/>
      <c r="BG1870" s="3"/>
      <c r="BH1870" s="3"/>
      <c r="BI1870" s="3"/>
    </row>
    <row r="1871" ht="12.75" customHeight="1">
      <c r="A1871" s="294"/>
      <c r="B1871" s="294"/>
      <c r="C1871" s="3"/>
      <c r="D1871" s="3"/>
      <c r="E1871" s="3"/>
      <c r="F1871" s="3"/>
      <c r="G1871" s="3"/>
      <c r="H1871" s="193"/>
      <c r="I1871" s="163"/>
      <c r="J1871" s="3"/>
      <c r="K1871" s="5"/>
      <c r="L1871" s="6"/>
      <c r="M1871" s="6"/>
      <c r="N1871" s="232"/>
      <c r="O1871" s="285"/>
      <c r="P1871" s="6"/>
      <c r="Q1871" s="6"/>
      <c r="R1871" s="6"/>
      <c r="S1871" s="6"/>
      <c r="T1871" s="6"/>
      <c r="U1871" s="6"/>
      <c r="V1871" s="6"/>
      <c r="W1871" s="6"/>
      <c r="X1871" s="6"/>
      <c r="Y1871" s="6"/>
      <c r="Z1871" s="298"/>
      <c r="AA1871" s="6"/>
      <c r="AB1871" s="6"/>
      <c r="AC1871" s="6"/>
      <c r="AD1871" s="6"/>
      <c r="AE1871" s="6"/>
      <c r="AF1871" s="6"/>
      <c r="AG1871" s="6"/>
      <c r="AH1871" s="6"/>
      <c r="AI1871" s="6"/>
      <c r="AJ1871" s="6"/>
      <c r="AK1871" s="6"/>
      <c r="AL1871" s="6"/>
      <c r="AM1871" s="6"/>
      <c r="AN1871" s="298"/>
      <c r="AO1871" s="6"/>
      <c r="AP1871" s="3"/>
      <c r="AQ1871" s="3"/>
      <c r="AR1871" s="3"/>
      <c r="AS1871" s="3"/>
      <c r="AT1871" s="3"/>
      <c r="AU1871" s="3"/>
      <c r="AV1871" s="3"/>
      <c r="AW1871" s="3"/>
      <c r="AX1871" s="3"/>
      <c r="AY1871" s="3"/>
      <c r="AZ1871" s="3"/>
      <c r="BA1871" s="3"/>
      <c r="BB1871" s="3"/>
      <c r="BC1871" s="3"/>
      <c r="BD1871" s="3"/>
      <c r="BE1871" s="3"/>
      <c r="BF1871" s="3"/>
      <c r="BG1871" s="3"/>
      <c r="BH1871" s="3"/>
      <c r="BI1871" s="3"/>
    </row>
    <row r="1872" ht="12.75" customHeight="1">
      <c r="A1872" s="294"/>
      <c r="B1872" s="294"/>
      <c r="C1872" s="3"/>
      <c r="D1872" s="3"/>
      <c r="E1872" s="3"/>
      <c r="F1872" s="3"/>
      <c r="G1872" s="3"/>
      <c r="H1872" s="193"/>
      <c r="I1872" s="163"/>
      <c r="J1872" s="3"/>
      <c r="K1872" s="5"/>
      <c r="L1872" s="6"/>
      <c r="M1872" s="6"/>
      <c r="N1872" s="232"/>
      <c r="O1872" s="285"/>
      <c r="P1872" s="6"/>
      <c r="Q1872" s="6"/>
      <c r="R1872" s="6"/>
      <c r="S1872" s="6"/>
      <c r="T1872" s="6"/>
      <c r="U1872" s="6"/>
      <c r="V1872" s="6"/>
      <c r="W1872" s="6"/>
      <c r="X1872" s="6"/>
      <c r="Y1872" s="6"/>
      <c r="Z1872" s="298"/>
      <c r="AA1872" s="6"/>
      <c r="AB1872" s="6"/>
      <c r="AC1872" s="6"/>
      <c r="AD1872" s="6"/>
      <c r="AE1872" s="6"/>
      <c r="AF1872" s="6"/>
      <c r="AG1872" s="6"/>
      <c r="AH1872" s="6"/>
      <c r="AI1872" s="6"/>
      <c r="AJ1872" s="6"/>
      <c r="AK1872" s="6"/>
      <c r="AL1872" s="6"/>
      <c r="AM1872" s="6"/>
      <c r="AN1872" s="298"/>
      <c r="AO1872" s="6"/>
      <c r="AP1872" s="3"/>
      <c r="AQ1872" s="3"/>
      <c r="AR1872" s="3"/>
      <c r="AS1872" s="3"/>
      <c r="AT1872" s="3"/>
      <c r="AU1872" s="3"/>
      <c r="AV1872" s="3"/>
      <c r="AW1872" s="3"/>
      <c r="AX1872" s="3"/>
      <c r="AY1872" s="3"/>
      <c r="AZ1872" s="3"/>
      <c r="BA1872" s="3"/>
      <c r="BB1872" s="3"/>
      <c r="BC1872" s="3"/>
      <c r="BD1872" s="3"/>
      <c r="BE1872" s="3"/>
      <c r="BF1872" s="3"/>
      <c r="BG1872" s="3"/>
      <c r="BH1872" s="3"/>
      <c r="BI1872" s="3"/>
    </row>
    <row r="1873" ht="12.75" customHeight="1">
      <c r="A1873" s="294"/>
      <c r="B1873" s="294"/>
      <c r="C1873" s="3"/>
      <c r="D1873" s="3"/>
      <c r="E1873" s="3"/>
      <c r="F1873" s="3"/>
      <c r="G1873" s="3"/>
      <c r="H1873" s="193"/>
      <c r="I1873" s="163"/>
      <c r="J1873" s="3"/>
      <c r="K1873" s="5"/>
      <c r="L1873" s="6"/>
      <c r="M1873" s="6"/>
      <c r="N1873" s="232"/>
      <c r="O1873" s="285"/>
      <c r="P1873" s="6"/>
      <c r="Q1873" s="6"/>
      <c r="R1873" s="6"/>
      <c r="S1873" s="6"/>
      <c r="T1873" s="6"/>
      <c r="U1873" s="6"/>
      <c r="V1873" s="6"/>
      <c r="W1873" s="6"/>
      <c r="X1873" s="6"/>
      <c r="Y1873" s="6"/>
      <c r="Z1873" s="298"/>
      <c r="AA1873" s="6"/>
      <c r="AB1873" s="6"/>
      <c r="AC1873" s="6"/>
      <c r="AD1873" s="6"/>
      <c r="AE1873" s="6"/>
      <c r="AF1873" s="6"/>
      <c r="AG1873" s="6"/>
      <c r="AH1873" s="6"/>
      <c r="AI1873" s="6"/>
      <c r="AJ1873" s="6"/>
      <c r="AK1873" s="6"/>
      <c r="AL1873" s="6"/>
      <c r="AM1873" s="6"/>
      <c r="AN1873" s="298"/>
      <c r="AO1873" s="6"/>
      <c r="AP1873" s="3"/>
      <c r="AQ1873" s="3"/>
      <c r="AR1873" s="3"/>
      <c r="AS1873" s="3"/>
      <c r="AT1873" s="3"/>
      <c r="AU1873" s="3"/>
      <c r="AV1873" s="3"/>
      <c r="AW1873" s="3"/>
      <c r="AX1873" s="3"/>
      <c r="AY1873" s="3"/>
      <c r="AZ1873" s="3"/>
      <c r="BA1873" s="3"/>
      <c r="BB1873" s="3"/>
      <c r="BC1873" s="3"/>
      <c r="BD1873" s="3"/>
      <c r="BE1873" s="3"/>
      <c r="BF1873" s="3"/>
      <c r="BG1873" s="3"/>
      <c r="BH1873" s="3"/>
      <c r="BI1873" s="3"/>
    </row>
    <row r="1874" ht="12.75" customHeight="1">
      <c r="A1874" s="294"/>
      <c r="B1874" s="294"/>
      <c r="C1874" s="3"/>
      <c r="D1874" s="3"/>
      <c r="E1874" s="3"/>
      <c r="F1874" s="3"/>
      <c r="G1874" s="3"/>
      <c r="H1874" s="193"/>
      <c r="I1874" s="163"/>
      <c r="J1874" s="3"/>
      <c r="K1874" s="5"/>
      <c r="L1874" s="6"/>
      <c r="M1874" s="6"/>
      <c r="N1874" s="232"/>
      <c r="O1874" s="285"/>
      <c r="P1874" s="6"/>
      <c r="Q1874" s="6"/>
      <c r="R1874" s="6"/>
      <c r="S1874" s="6"/>
      <c r="T1874" s="6"/>
      <c r="U1874" s="6"/>
      <c r="V1874" s="6"/>
      <c r="W1874" s="6"/>
      <c r="X1874" s="6"/>
      <c r="Y1874" s="6"/>
      <c r="Z1874" s="298"/>
      <c r="AA1874" s="6"/>
      <c r="AB1874" s="6"/>
      <c r="AC1874" s="6"/>
      <c r="AD1874" s="6"/>
      <c r="AE1874" s="6"/>
      <c r="AF1874" s="6"/>
      <c r="AG1874" s="6"/>
      <c r="AH1874" s="6"/>
      <c r="AI1874" s="6"/>
      <c r="AJ1874" s="6"/>
      <c r="AK1874" s="6"/>
      <c r="AL1874" s="6"/>
      <c r="AM1874" s="6"/>
      <c r="AN1874" s="298"/>
      <c r="AO1874" s="6"/>
      <c r="AP1874" s="3"/>
      <c r="AQ1874" s="3"/>
      <c r="AR1874" s="3"/>
      <c r="AS1874" s="3"/>
      <c r="AT1874" s="3"/>
      <c r="AU1874" s="3"/>
      <c r="AV1874" s="3"/>
      <c r="AW1874" s="3"/>
      <c r="AX1874" s="3"/>
      <c r="AY1874" s="3"/>
      <c r="AZ1874" s="3"/>
      <c r="BA1874" s="3"/>
      <c r="BB1874" s="3"/>
      <c r="BC1874" s="3"/>
      <c r="BD1874" s="3"/>
      <c r="BE1874" s="3"/>
      <c r="BF1874" s="3"/>
      <c r="BG1874" s="3"/>
      <c r="BH1874" s="3"/>
      <c r="BI1874" s="3"/>
    </row>
    <row r="1875" ht="12.75" customHeight="1">
      <c r="A1875" s="294"/>
      <c r="B1875" s="294"/>
      <c r="C1875" s="3"/>
      <c r="D1875" s="3"/>
      <c r="E1875" s="3"/>
      <c r="F1875" s="3"/>
      <c r="G1875" s="3"/>
      <c r="H1875" s="193"/>
      <c r="I1875" s="163"/>
      <c r="J1875" s="3"/>
      <c r="K1875" s="5"/>
      <c r="L1875" s="6"/>
      <c r="M1875" s="6"/>
      <c r="N1875" s="232"/>
      <c r="O1875" s="285"/>
      <c r="P1875" s="6"/>
      <c r="Q1875" s="6"/>
      <c r="R1875" s="6"/>
      <c r="S1875" s="6"/>
      <c r="T1875" s="6"/>
      <c r="U1875" s="6"/>
      <c r="V1875" s="6"/>
      <c r="W1875" s="6"/>
      <c r="X1875" s="6"/>
      <c r="Y1875" s="6"/>
      <c r="Z1875" s="298"/>
      <c r="AA1875" s="6"/>
      <c r="AB1875" s="6"/>
      <c r="AC1875" s="6"/>
      <c r="AD1875" s="6"/>
      <c r="AE1875" s="6"/>
      <c r="AF1875" s="6"/>
      <c r="AG1875" s="6"/>
      <c r="AH1875" s="6"/>
      <c r="AI1875" s="6"/>
      <c r="AJ1875" s="6"/>
      <c r="AK1875" s="6"/>
      <c r="AL1875" s="6"/>
      <c r="AM1875" s="6"/>
      <c r="AN1875" s="298"/>
      <c r="AO1875" s="6"/>
      <c r="AP1875" s="3"/>
      <c r="AQ1875" s="3"/>
      <c r="AR1875" s="3"/>
      <c r="AS1875" s="3"/>
      <c r="AT1875" s="3"/>
      <c r="AU1875" s="3"/>
      <c r="AV1875" s="3"/>
      <c r="AW1875" s="3"/>
      <c r="AX1875" s="3"/>
      <c r="AY1875" s="3"/>
      <c r="AZ1875" s="3"/>
      <c r="BA1875" s="3"/>
      <c r="BB1875" s="3"/>
      <c r="BC1875" s="3"/>
      <c r="BD1875" s="3"/>
      <c r="BE1875" s="3"/>
      <c r="BF1875" s="3"/>
      <c r="BG1875" s="3"/>
      <c r="BH1875" s="3"/>
      <c r="BI1875" s="3"/>
    </row>
    <row r="1876" ht="12.75" customHeight="1">
      <c r="A1876" s="294"/>
      <c r="B1876" s="294"/>
      <c r="C1876" s="3"/>
      <c r="D1876" s="3"/>
      <c r="E1876" s="3"/>
      <c r="F1876" s="3"/>
      <c r="G1876" s="3"/>
      <c r="H1876" s="193"/>
      <c r="I1876" s="163"/>
      <c r="J1876" s="3"/>
      <c r="K1876" s="5"/>
      <c r="L1876" s="6"/>
      <c r="M1876" s="6"/>
      <c r="N1876" s="232"/>
      <c r="O1876" s="285"/>
      <c r="P1876" s="6"/>
      <c r="Q1876" s="6"/>
      <c r="R1876" s="6"/>
      <c r="S1876" s="6"/>
      <c r="T1876" s="6"/>
      <c r="U1876" s="6"/>
      <c r="V1876" s="6"/>
      <c r="W1876" s="6"/>
      <c r="X1876" s="6"/>
      <c r="Y1876" s="6"/>
      <c r="Z1876" s="298"/>
      <c r="AA1876" s="6"/>
      <c r="AB1876" s="6"/>
      <c r="AC1876" s="6"/>
      <c r="AD1876" s="6"/>
      <c r="AE1876" s="6"/>
      <c r="AF1876" s="6"/>
      <c r="AG1876" s="6"/>
      <c r="AH1876" s="6"/>
      <c r="AI1876" s="6"/>
      <c r="AJ1876" s="6"/>
      <c r="AK1876" s="6"/>
      <c r="AL1876" s="6"/>
      <c r="AM1876" s="6"/>
      <c r="AN1876" s="298"/>
      <c r="AO1876" s="6"/>
      <c r="AP1876" s="3"/>
      <c r="AQ1876" s="3"/>
      <c r="AR1876" s="3"/>
      <c r="AS1876" s="3"/>
      <c r="AT1876" s="3"/>
      <c r="AU1876" s="3"/>
      <c r="AV1876" s="3"/>
      <c r="AW1876" s="3"/>
      <c r="AX1876" s="3"/>
      <c r="AY1876" s="3"/>
      <c r="AZ1876" s="3"/>
      <c r="BA1876" s="3"/>
      <c r="BB1876" s="3"/>
      <c r="BC1876" s="3"/>
      <c r="BD1876" s="3"/>
      <c r="BE1876" s="3"/>
      <c r="BF1876" s="3"/>
      <c r="BG1876" s="3"/>
      <c r="BH1876" s="3"/>
      <c r="BI1876" s="3"/>
    </row>
    <row r="1877" ht="12.75" customHeight="1">
      <c r="A1877" s="294"/>
      <c r="B1877" s="294"/>
      <c r="C1877" s="3"/>
      <c r="D1877" s="3"/>
      <c r="E1877" s="3"/>
      <c r="F1877" s="3"/>
      <c r="G1877" s="3"/>
      <c r="H1877" s="193"/>
      <c r="I1877" s="163"/>
      <c r="J1877" s="3"/>
      <c r="K1877" s="5"/>
      <c r="L1877" s="6"/>
      <c r="M1877" s="6"/>
      <c r="N1877" s="232"/>
      <c r="O1877" s="285"/>
      <c r="P1877" s="6"/>
      <c r="Q1877" s="6"/>
      <c r="R1877" s="6"/>
      <c r="S1877" s="6"/>
      <c r="T1877" s="6"/>
      <c r="U1877" s="6"/>
      <c r="V1877" s="6"/>
      <c r="W1877" s="6"/>
      <c r="X1877" s="6"/>
      <c r="Y1877" s="6"/>
      <c r="Z1877" s="298"/>
      <c r="AA1877" s="6"/>
      <c r="AB1877" s="6"/>
      <c r="AC1877" s="6"/>
      <c r="AD1877" s="6"/>
      <c r="AE1877" s="6"/>
      <c r="AF1877" s="6"/>
      <c r="AG1877" s="6"/>
      <c r="AH1877" s="6"/>
      <c r="AI1877" s="6"/>
      <c r="AJ1877" s="6"/>
      <c r="AK1877" s="6"/>
      <c r="AL1877" s="6"/>
      <c r="AM1877" s="6"/>
      <c r="AN1877" s="298"/>
      <c r="AO1877" s="6"/>
      <c r="AP1877" s="3"/>
      <c r="AQ1877" s="3"/>
      <c r="AR1877" s="3"/>
      <c r="AS1877" s="3"/>
      <c r="AT1877" s="3"/>
      <c r="AU1877" s="3"/>
      <c r="AV1877" s="3"/>
      <c r="AW1877" s="3"/>
      <c r="AX1877" s="3"/>
      <c r="AY1877" s="3"/>
      <c r="AZ1877" s="3"/>
      <c r="BA1877" s="3"/>
      <c r="BB1877" s="3"/>
      <c r="BC1877" s="3"/>
      <c r="BD1877" s="3"/>
      <c r="BE1877" s="3"/>
      <c r="BF1877" s="3"/>
      <c r="BG1877" s="3"/>
      <c r="BH1877" s="3"/>
      <c r="BI1877" s="3"/>
    </row>
    <row r="1878" ht="12.75" customHeight="1">
      <c r="A1878" s="294"/>
      <c r="B1878" s="294"/>
      <c r="C1878" s="3"/>
      <c r="D1878" s="3"/>
      <c r="E1878" s="3"/>
      <c r="F1878" s="3"/>
      <c r="G1878" s="3"/>
      <c r="H1878" s="193"/>
      <c r="I1878" s="163"/>
      <c r="J1878" s="3"/>
      <c r="K1878" s="5"/>
      <c r="L1878" s="6"/>
      <c r="M1878" s="6"/>
      <c r="N1878" s="232"/>
      <c r="O1878" s="285"/>
      <c r="P1878" s="6"/>
      <c r="Q1878" s="6"/>
      <c r="R1878" s="6"/>
      <c r="S1878" s="6"/>
      <c r="T1878" s="6"/>
      <c r="U1878" s="6"/>
      <c r="V1878" s="6"/>
      <c r="W1878" s="6"/>
      <c r="X1878" s="6"/>
      <c r="Y1878" s="6"/>
      <c r="Z1878" s="298"/>
      <c r="AA1878" s="6"/>
      <c r="AB1878" s="6"/>
      <c r="AC1878" s="6"/>
      <c r="AD1878" s="6"/>
      <c r="AE1878" s="6"/>
      <c r="AF1878" s="6"/>
      <c r="AG1878" s="6"/>
      <c r="AH1878" s="6"/>
      <c r="AI1878" s="6"/>
      <c r="AJ1878" s="6"/>
      <c r="AK1878" s="6"/>
      <c r="AL1878" s="6"/>
      <c r="AM1878" s="6"/>
      <c r="AN1878" s="298"/>
      <c r="AO1878" s="6"/>
      <c r="AP1878" s="3"/>
      <c r="AQ1878" s="3"/>
      <c r="AR1878" s="3"/>
      <c r="AS1878" s="3"/>
      <c r="AT1878" s="3"/>
      <c r="AU1878" s="3"/>
      <c r="AV1878" s="3"/>
      <c r="AW1878" s="3"/>
      <c r="AX1878" s="3"/>
      <c r="AY1878" s="3"/>
      <c r="AZ1878" s="3"/>
      <c r="BA1878" s="3"/>
      <c r="BB1878" s="3"/>
      <c r="BC1878" s="3"/>
      <c r="BD1878" s="3"/>
      <c r="BE1878" s="3"/>
      <c r="BF1878" s="3"/>
      <c r="BG1878" s="3"/>
      <c r="BH1878" s="3"/>
      <c r="BI1878" s="3"/>
    </row>
    <row r="1879" ht="12.75" customHeight="1">
      <c r="A1879" s="294"/>
      <c r="B1879" s="294"/>
      <c r="C1879" s="3"/>
      <c r="D1879" s="3"/>
      <c r="E1879" s="3"/>
      <c r="F1879" s="3"/>
      <c r="G1879" s="3"/>
      <c r="H1879" s="193"/>
      <c r="I1879" s="163"/>
      <c r="J1879" s="3"/>
      <c r="K1879" s="5"/>
      <c r="L1879" s="6"/>
      <c r="M1879" s="6"/>
      <c r="N1879" s="232"/>
      <c r="O1879" s="285"/>
      <c r="P1879" s="6"/>
      <c r="Q1879" s="6"/>
      <c r="R1879" s="6"/>
      <c r="S1879" s="6"/>
      <c r="T1879" s="6"/>
      <c r="U1879" s="6"/>
      <c r="V1879" s="6"/>
      <c r="W1879" s="6"/>
      <c r="X1879" s="6"/>
      <c r="Y1879" s="6"/>
      <c r="Z1879" s="298"/>
      <c r="AA1879" s="6"/>
      <c r="AB1879" s="6"/>
      <c r="AC1879" s="6"/>
      <c r="AD1879" s="6"/>
      <c r="AE1879" s="6"/>
      <c r="AF1879" s="6"/>
      <c r="AG1879" s="6"/>
      <c r="AH1879" s="6"/>
      <c r="AI1879" s="6"/>
      <c r="AJ1879" s="6"/>
      <c r="AK1879" s="6"/>
      <c r="AL1879" s="6"/>
      <c r="AM1879" s="6"/>
      <c r="AN1879" s="298"/>
      <c r="AO1879" s="6"/>
      <c r="AP1879" s="3"/>
      <c r="AQ1879" s="3"/>
      <c r="AR1879" s="3"/>
      <c r="AS1879" s="3"/>
      <c r="AT1879" s="3"/>
      <c r="AU1879" s="3"/>
      <c r="AV1879" s="3"/>
      <c r="AW1879" s="3"/>
      <c r="AX1879" s="3"/>
      <c r="AY1879" s="3"/>
      <c r="AZ1879" s="3"/>
      <c r="BA1879" s="3"/>
      <c r="BB1879" s="3"/>
      <c r="BC1879" s="3"/>
      <c r="BD1879" s="3"/>
      <c r="BE1879" s="3"/>
      <c r="BF1879" s="3"/>
      <c r="BG1879" s="3"/>
      <c r="BH1879" s="3"/>
      <c r="BI1879" s="3"/>
    </row>
    <row r="1880" ht="12.75" customHeight="1">
      <c r="A1880" s="294"/>
      <c r="B1880" s="294"/>
      <c r="C1880" s="3"/>
      <c r="D1880" s="3"/>
      <c r="E1880" s="3"/>
      <c r="F1880" s="3"/>
      <c r="G1880" s="3"/>
      <c r="H1880" s="193"/>
      <c r="I1880" s="163"/>
      <c r="J1880" s="3"/>
      <c r="K1880" s="5"/>
      <c r="L1880" s="6"/>
      <c r="M1880" s="6"/>
      <c r="N1880" s="232"/>
      <c r="O1880" s="285"/>
      <c r="P1880" s="6"/>
      <c r="Q1880" s="6"/>
      <c r="R1880" s="6"/>
      <c r="S1880" s="6"/>
      <c r="T1880" s="6"/>
      <c r="U1880" s="6"/>
      <c r="V1880" s="6"/>
      <c r="W1880" s="6"/>
      <c r="X1880" s="6"/>
      <c r="Y1880" s="6"/>
      <c r="Z1880" s="298"/>
      <c r="AA1880" s="6"/>
      <c r="AB1880" s="6"/>
      <c r="AC1880" s="6"/>
      <c r="AD1880" s="6"/>
      <c r="AE1880" s="6"/>
      <c r="AF1880" s="6"/>
      <c r="AG1880" s="6"/>
      <c r="AH1880" s="6"/>
      <c r="AI1880" s="6"/>
      <c r="AJ1880" s="6"/>
      <c r="AK1880" s="6"/>
      <c r="AL1880" s="6"/>
      <c r="AM1880" s="6"/>
      <c r="AN1880" s="298"/>
      <c r="AO1880" s="6"/>
      <c r="AP1880" s="3"/>
      <c r="AQ1880" s="3"/>
      <c r="AR1880" s="3"/>
      <c r="AS1880" s="3"/>
      <c r="AT1880" s="3"/>
      <c r="AU1880" s="3"/>
      <c r="AV1880" s="3"/>
      <c r="AW1880" s="3"/>
      <c r="AX1880" s="3"/>
      <c r="AY1880" s="3"/>
      <c r="AZ1880" s="3"/>
      <c r="BA1880" s="3"/>
      <c r="BB1880" s="3"/>
      <c r="BC1880" s="3"/>
      <c r="BD1880" s="3"/>
      <c r="BE1880" s="3"/>
      <c r="BF1880" s="3"/>
      <c r="BG1880" s="3"/>
      <c r="BH1880" s="3"/>
      <c r="BI1880" s="3"/>
    </row>
    <row r="1881" ht="12.75" customHeight="1">
      <c r="A1881" s="294"/>
      <c r="B1881" s="294"/>
      <c r="C1881" s="3"/>
      <c r="D1881" s="3"/>
      <c r="E1881" s="3"/>
      <c r="F1881" s="3"/>
      <c r="G1881" s="3"/>
      <c r="H1881" s="193"/>
      <c r="I1881" s="163"/>
      <c r="J1881" s="3"/>
      <c r="K1881" s="5"/>
      <c r="L1881" s="6"/>
      <c r="M1881" s="6"/>
      <c r="N1881" s="232"/>
      <c r="O1881" s="285"/>
      <c r="P1881" s="6"/>
      <c r="Q1881" s="6"/>
      <c r="R1881" s="6"/>
      <c r="S1881" s="6"/>
      <c r="T1881" s="6"/>
      <c r="U1881" s="6"/>
      <c r="V1881" s="6"/>
      <c r="W1881" s="6"/>
      <c r="X1881" s="6"/>
      <c r="Y1881" s="6"/>
      <c r="Z1881" s="298"/>
      <c r="AA1881" s="6"/>
      <c r="AB1881" s="6"/>
      <c r="AC1881" s="6"/>
      <c r="AD1881" s="6"/>
      <c r="AE1881" s="6"/>
      <c r="AF1881" s="6"/>
      <c r="AG1881" s="6"/>
      <c r="AH1881" s="6"/>
      <c r="AI1881" s="6"/>
      <c r="AJ1881" s="6"/>
      <c r="AK1881" s="6"/>
      <c r="AL1881" s="6"/>
      <c r="AM1881" s="6"/>
      <c r="AN1881" s="298"/>
      <c r="AO1881" s="6"/>
      <c r="AP1881" s="3"/>
      <c r="AQ1881" s="3"/>
      <c r="AR1881" s="3"/>
      <c r="AS1881" s="3"/>
      <c r="AT1881" s="3"/>
      <c r="AU1881" s="3"/>
      <c r="AV1881" s="3"/>
      <c r="AW1881" s="3"/>
      <c r="AX1881" s="3"/>
      <c r="AY1881" s="3"/>
      <c r="AZ1881" s="3"/>
      <c r="BA1881" s="3"/>
      <c r="BB1881" s="3"/>
      <c r="BC1881" s="3"/>
      <c r="BD1881" s="3"/>
      <c r="BE1881" s="3"/>
      <c r="BF1881" s="3"/>
      <c r="BG1881" s="3"/>
      <c r="BH1881" s="3"/>
      <c r="BI1881" s="3"/>
    </row>
    <row r="1882" ht="12.75" customHeight="1">
      <c r="A1882" s="294"/>
      <c r="B1882" s="294"/>
      <c r="C1882" s="3"/>
      <c r="D1882" s="3"/>
      <c r="E1882" s="3"/>
      <c r="F1882" s="3"/>
      <c r="G1882" s="3"/>
      <c r="H1882" s="193"/>
      <c r="I1882" s="163"/>
      <c r="J1882" s="3"/>
      <c r="K1882" s="5"/>
      <c r="L1882" s="6"/>
      <c r="M1882" s="6"/>
      <c r="N1882" s="232"/>
      <c r="O1882" s="285"/>
      <c r="P1882" s="6"/>
      <c r="Q1882" s="6"/>
      <c r="R1882" s="6"/>
      <c r="S1882" s="6"/>
      <c r="T1882" s="6"/>
      <c r="U1882" s="6"/>
      <c r="V1882" s="6"/>
      <c r="W1882" s="6"/>
      <c r="X1882" s="6"/>
      <c r="Y1882" s="6"/>
      <c r="Z1882" s="298"/>
      <c r="AA1882" s="6"/>
      <c r="AB1882" s="6"/>
      <c r="AC1882" s="6"/>
      <c r="AD1882" s="6"/>
      <c r="AE1882" s="6"/>
      <c r="AF1882" s="6"/>
      <c r="AG1882" s="6"/>
      <c r="AH1882" s="6"/>
      <c r="AI1882" s="6"/>
      <c r="AJ1882" s="6"/>
      <c r="AK1882" s="6"/>
      <c r="AL1882" s="6"/>
      <c r="AM1882" s="6"/>
      <c r="AN1882" s="298"/>
      <c r="AO1882" s="6"/>
      <c r="AP1882" s="3"/>
      <c r="AQ1882" s="3"/>
      <c r="AR1882" s="3"/>
      <c r="AS1882" s="3"/>
      <c r="AT1882" s="3"/>
      <c r="AU1882" s="3"/>
      <c r="AV1882" s="3"/>
      <c r="AW1882" s="3"/>
      <c r="AX1882" s="3"/>
      <c r="AY1882" s="3"/>
      <c r="AZ1882" s="3"/>
      <c r="BA1882" s="3"/>
      <c r="BB1882" s="3"/>
      <c r="BC1882" s="3"/>
      <c r="BD1882" s="3"/>
      <c r="BE1882" s="3"/>
      <c r="BF1882" s="3"/>
      <c r="BG1882" s="3"/>
      <c r="BH1882" s="3"/>
      <c r="BI1882" s="3"/>
    </row>
    <row r="1883" ht="12.75" customHeight="1">
      <c r="A1883" s="294"/>
      <c r="B1883" s="294"/>
      <c r="C1883" s="3"/>
      <c r="D1883" s="3"/>
      <c r="E1883" s="3"/>
      <c r="F1883" s="3"/>
      <c r="G1883" s="3"/>
      <c r="H1883" s="193"/>
      <c r="I1883" s="163"/>
      <c r="J1883" s="3"/>
      <c r="K1883" s="5"/>
      <c r="L1883" s="6"/>
      <c r="M1883" s="6"/>
      <c r="N1883" s="232"/>
      <c r="O1883" s="285"/>
      <c r="P1883" s="6"/>
      <c r="Q1883" s="6"/>
      <c r="R1883" s="6"/>
      <c r="S1883" s="6"/>
      <c r="T1883" s="6"/>
      <c r="U1883" s="6"/>
      <c r="V1883" s="6"/>
      <c r="W1883" s="6"/>
      <c r="X1883" s="6"/>
      <c r="Y1883" s="6"/>
      <c r="Z1883" s="298"/>
      <c r="AA1883" s="6"/>
      <c r="AB1883" s="6"/>
      <c r="AC1883" s="6"/>
      <c r="AD1883" s="6"/>
      <c r="AE1883" s="6"/>
      <c r="AF1883" s="6"/>
      <c r="AG1883" s="6"/>
      <c r="AH1883" s="6"/>
      <c r="AI1883" s="6"/>
      <c r="AJ1883" s="6"/>
      <c r="AK1883" s="6"/>
      <c r="AL1883" s="6"/>
      <c r="AM1883" s="6"/>
      <c r="AN1883" s="298"/>
      <c r="AO1883" s="6"/>
      <c r="AP1883" s="3"/>
      <c r="AQ1883" s="3"/>
      <c r="AR1883" s="3"/>
      <c r="AS1883" s="3"/>
      <c r="AT1883" s="3"/>
      <c r="AU1883" s="3"/>
      <c r="AV1883" s="3"/>
      <c r="AW1883" s="3"/>
      <c r="AX1883" s="3"/>
      <c r="AY1883" s="3"/>
      <c r="AZ1883" s="3"/>
      <c r="BA1883" s="3"/>
      <c r="BB1883" s="3"/>
      <c r="BC1883" s="3"/>
      <c r="BD1883" s="3"/>
      <c r="BE1883" s="3"/>
      <c r="BF1883" s="3"/>
      <c r="BG1883" s="3"/>
      <c r="BH1883" s="3"/>
      <c r="BI1883" s="3"/>
    </row>
    <row r="1884" ht="12.75" customHeight="1">
      <c r="A1884" s="294"/>
      <c r="B1884" s="294"/>
      <c r="C1884" s="3"/>
      <c r="D1884" s="3"/>
      <c r="E1884" s="3"/>
      <c r="F1884" s="3"/>
      <c r="G1884" s="3"/>
      <c r="H1884" s="193"/>
      <c r="I1884" s="163"/>
      <c r="J1884" s="3"/>
      <c r="K1884" s="5"/>
      <c r="L1884" s="6"/>
      <c r="M1884" s="6"/>
      <c r="N1884" s="232"/>
      <c r="O1884" s="285"/>
      <c r="P1884" s="6"/>
      <c r="Q1884" s="6"/>
      <c r="R1884" s="6"/>
      <c r="S1884" s="6"/>
      <c r="T1884" s="6"/>
      <c r="U1884" s="6"/>
      <c r="V1884" s="6"/>
      <c r="W1884" s="6"/>
      <c r="X1884" s="6"/>
      <c r="Y1884" s="6"/>
      <c r="Z1884" s="298"/>
      <c r="AA1884" s="6"/>
      <c r="AB1884" s="6"/>
      <c r="AC1884" s="6"/>
      <c r="AD1884" s="6"/>
      <c r="AE1884" s="6"/>
      <c r="AF1884" s="6"/>
      <c r="AG1884" s="6"/>
      <c r="AH1884" s="6"/>
      <c r="AI1884" s="6"/>
      <c r="AJ1884" s="6"/>
      <c r="AK1884" s="6"/>
      <c r="AL1884" s="6"/>
      <c r="AM1884" s="6"/>
      <c r="AN1884" s="298"/>
      <c r="AO1884" s="6"/>
      <c r="AP1884" s="3"/>
      <c r="AQ1884" s="3"/>
      <c r="AR1884" s="3"/>
      <c r="AS1884" s="3"/>
      <c r="AT1884" s="3"/>
      <c r="AU1884" s="3"/>
      <c r="AV1884" s="3"/>
      <c r="AW1884" s="3"/>
      <c r="AX1884" s="3"/>
      <c r="AY1884" s="3"/>
      <c r="AZ1884" s="3"/>
      <c r="BA1884" s="3"/>
      <c r="BB1884" s="3"/>
      <c r="BC1884" s="3"/>
      <c r="BD1884" s="3"/>
      <c r="BE1884" s="3"/>
      <c r="BF1884" s="3"/>
      <c r="BG1884" s="3"/>
      <c r="BH1884" s="3"/>
      <c r="BI1884" s="3"/>
    </row>
    <row r="1885" ht="12.75" customHeight="1">
      <c r="A1885" s="294"/>
      <c r="B1885" s="294"/>
      <c r="C1885" s="3"/>
      <c r="D1885" s="3"/>
      <c r="E1885" s="3"/>
      <c r="F1885" s="3"/>
      <c r="G1885" s="3"/>
      <c r="H1885" s="193"/>
      <c r="I1885" s="163"/>
      <c r="J1885" s="3"/>
      <c r="K1885" s="5"/>
      <c r="L1885" s="6"/>
      <c r="M1885" s="6"/>
      <c r="N1885" s="232"/>
      <c r="O1885" s="285"/>
      <c r="P1885" s="6"/>
      <c r="Q1885" s="6"/>
      <c r="R1885" s="6"/>
      <c r="S1885" s="6"/>
      <c r="T1885" s="6"/>
      <c r="U1885" s="6"/>
      <c r="V1885" s="6"/>
      <c r="W1885" s="6"/>
      <c r="X1885" s="6"/>
      <c r="Y1885" s="6"/>
      <c r="Z1885" s="298"/>
      <c r="AA1885" s="6"/>
      <c r="AB1885" s="6"/>
      <c r="AC1885" s="6"/>
      <c r="AD1885" s="6"/>
      <c r="AE1885" s="6"/>
      <c r="AF1885" s="6"/>
      <c r="AG1885" s="6"/>
      <c r="AH1885" s="6"/>
      <c r="AI1885" s="6"/>
      <c r="AJ1885" s="6"/>
      <c r="AK1885" s="6"/>
      <c r="AL1885" s="6"/>
      <c r="AM1885" s="6"/>
      <c r="AN1885" s="298"/>
      <c r="AO1885" s="6"/>
      <c r="AP1885" s="3"/>
      <c r="AQ1885" s="3"/>
      <c r="AR1885" s="3"/>
      <c r="AS1885" s="3"/>
      <c r="AT1885" s="3"/>
      <c r="AU1885" s="3"/>
      <c r="AV1885" s="3"/>
      <c r="AW1885" s="3"/>
      <c r="AX1885" s="3"/>
      <c r="AY1885" s="3"/>
      <c r="AZ1885" s="3"/>
      <c r="BA1885" s="3"/>
      <c r="BB1885" s="3"/>
      <c r="BC1885" s="3"/>
      <c r="BD1885" s="3"/>
      <c r="BE1885" s="3"/>
      <c r="BF1885" s="3"/>
      <c r="BG1885" s="3"/>
      <c r="BH1885" s="3"/>
      <c r="BI1885" s="3"/>
    </row>
    <row r="1886" ht="12.75" customHeight="1">
      <c r="A1886" s="294"/>
      <c r="B1886" s="294"/>
      <c r="C1886" s="3"/>
      <c r="D1886" s="3"/>
      <c r="E1886" s="3"/>
      <c r="F1886" s="3"/>
      <c r="G1886" s="3"/>
      <c r="H1886" s="193"/>
      <c r="I1886" s="163"/>
      <c r="J1886" s="3"/>
      <c r="K1886" s="5"/>
      <c r="L1886" s="6"/>
      <c r="M1886" s="6"/>
      <c r="N1886" s="232"/>
      <c r="O1886" s="285"/>
      <c r="P1886" s="6"/>
      <c r="Q1886" s="6"/>
      <c r="R1886" s="6"/>
      <c r="S1886" s="6"/>
      <c r="T1886" s="6"/>
      <c r="U1886" s="6"/>
      <c r="V1886" s="6"/>
      <c r="W1886" s="6"/>
      <c r="X1886" s="6"/>
      <c r="Y1886" s="6"/>
      <c r="Z1886" s="298"/>
      <c r="AA1886" s="6"/>
      <c r="AB1886" s="6"/>
      <c r="AC1886" s="6"/>
      <c r="AD1886" s="6"/>
      <c r="AE1886" s="6"/>
      <c r="AF1886" s="6"/>
      <c r="AG1886" s="6"/>
      <c r="AH1886" s="6"/>
      <c r="AI1886" s="6"/>
      <c r="AJ1886" s="6"/>
      <c r="AK1886" s="6"/>
      <c r="AL1886" s="6"/>
      <c r="AM1886" s="6"/>
      <c r="AN1886" s="298"/>
      <c r="AO1886" s="6"/>
      <c r="AP1886" s="3"/>
      <c r="AQ1886" s="3"/>
      <c r="AR1886" s="3"/>
      <c r="AS1886" s="3"/>
      <c r="AT1886" s="3"/>
      <c r="AU1886" s="3"/>
      <c r="AV1886" s="3"/>
      <c r="AW1886" s="3"/>
      <c r="AX1886" s="3"/>
      <c r="AY1886" s="3"/>
      <c r="AZ1886" s="3"/>
      <c r="BA1886" s="3"/>
      <c r="BB1886" s="3"/>
      <c r="BC1886" s="3"/>
      <c r="BD1886" s="3"/>
      <c r="BE1886" s="3"/>
      <c r="BF1886" s="3"/>
      <c r="BG1886" s="3"/>
      <c r="BH1886" s="3"/>
      <c r="BI1886" s="3"/>
    </row>
    <row r="1887" ht="12.75" customHeight="1">
      <c r="A1887" s="294"/>
      <c r="B1887" s="294"/>
      <c r="C1887" s="3"/>
      <c r="D1887" s="3"/>
      <c r="E1887" s="3"/>
      <c r="F1887" s="3"/>
      <c r="G1887" s="3"/>
      <c r="H1887" s="193"/>
      <c r="I1887" s="163"/>
      <c r="J1887" s="3"/>
      <c r="K1887" s="5"/>
      <c r="L1887" s="6"/>
      <c r="M1887" s="6"/>
      <c r="N1887" s="232"/>
      <c r="O1887" s="285"/>
      <c r="P1887" s="6"/>
      <c r="Q1887" s="6"/>
      <c r="R1887" s="6"/>
      <c r="S1887" s="6"/>
      <c r="T1887" s="6"/>
      <c r="U1887" s="6"/>
      <c r="V1887" s="6"/>
      <c r="W1887" s="6"/>
      <c r="X1887" s="6"/>
      <c r="Y1887" s="6"/>
      <c r="Z1887" s="298"/>
      <c r="AA1887" s="6"/>
      <c r="AB1887" s="6"/>
      <c r="AC1887" s="6"/>
      <c r="AD1887" s="6"/>
      <c r="AE1887" s="6"/>
      <c r="AF1887" s="6"/>
      <c r="AG1887" s="6"/>
      <c r="AH1887" s="6"/>
      <c r="AI1887" s="6"/>
      <c r="AJ1887" s="6"/>
      <c r="AK1887" s="6"/>
      <c r="AL1887" s="6"/>
      <c r="AM1887" s="6"/>
      <c r="AN1887" s="298"/>
      <c r="AO1887" s="6"/>
      <c r="AP1887" s="3"/>
      <c r="AQ1887" s="3"/>
      <c r="AR1887" s="3"/>
      <c r="AS1887" s="3"/>
      <c r="AT1887" s="3"/>
      <c r="AU1887" s="3"/>
      <c r="AV1887" s="3"/>
      <c r="AW1887" s="3"/>
      <c r="AX1887" s="3"/>
      <c r="AY1887" s="3"/>
      <c r="AZ1887" s="3"/>
      <c r="BA1887" s="3"/>
      <c r="BB1887" s="3"/>
      <c r="BC1887" s="3"/>
      <c r="BD1887" s="3"/>
      <c r="BE1887" s="3"/>
      <c r="BF1887" s="3"/>
      <c r="BG1887" s="3"/>
      <c r="BH1887" s="3"/>
      <c r="BI1887" s="3"/>
    </row>
    <row r="1888" ht="12.75" customHeight="1">
      <c r="A1888" s="294"/>
      <c r="B1888" s="294"/>
      <c r="C1888" s="3"/>
      <c r="D1888" s="3"/>
      <c r="E1888" s="3"/>
      <c r="F1888" s="3"/>
      <c r="G1888" s="3"/>
      <c r="H1888" s="193"/>
      <c r="I1888" s="163"/>
      <c r="J1888" s="3"/>
      <c r="K1888" s="5"/>
      <c r="L1888" s="6"/>
      <c r="M1888" s="6"/>
      <c r="N1888" s="232"/>
      <c r="O1888" s="285"/>
      <c r="P1888" s="6"/>
      <c r="Q1888" s="6"/>
      <c r="R1888" s="6"/>
      <c r="S1888" s="6"/>
      <c r="T1888" s="6"/>
      <c r="U1888" s="6"/>
      <c r="V1888" s="6"/>
      <c r="W1888" s="6"/>
      <c r="X1888" s="6"/>
      <c r="Y1888" s="6"/>
      <c r="Z1888" s="298"/>
      <c r="AA1888" s="6"/>
      <c r="AB1888" s="6"/>
      <c r="AC1888" s="6"/>
      <c r="AD1888" s="6"/>
      <c r="AE1888" s="6"/>
      <c r="AF1888" s="6"/>
      <c r="AG1888" s="6"/>
      <c r="AH1888" s="6"/>
      <c r="AI1888" s="6"/>
      <c r="AJ1888" s="6"/>
      <c r="AK1888" s="6"/>
      <c r="AL1888" s="6"/>
      <c r="AM1888" s="6"/>
      <c r="AN1888" s="298"/>
      <c r="AO1888" s="6"/>
      <c r="AP1888" s="3"/>
      <c r="AQ1888" s="3"/>
      <c r="AR1888" s="3"/>
      <c r="AS1888" s="3"/>
      <c r="AT1888" s="3"/>
      <c r="AU1888" s="3"/>
      <c r="AV1888" s="3"/>
      <c r="AW1888" s="3"/>
      <c r="AX1888" s="3"/>
      <c r="AY1888" s="3"/>
      <c r="AZ1888" s="3"/>
      <c r="BA1888" s="3"/>
      <c r="BB1888" s="3"/>
      <c r="BC1888" s="3"/>
      <c r="BD1888" s="3"/>
      <c r="BE1888" s="3"/>
      <c r="BF1888" s="3"/>
      <c r="BG1888" s="3"/>
      <c r="BH1888" s="3"/>
      <c r="BI1888" s="3"/>
    </row>
    <row r="1889" ht="12.75" customHeight="1">
      <c r="A1889" s="294"/>
      <c r="B1889" s="294"/>
      <c r="C1889" s="3"/>
      <c r="D1889" s="3"/>
      <c r="E1889" s="3"/>
      <c r="F1889" s="3"/>
      <c r="G1889" s="3"/>
      <c r="H1889" s="193"/>
      <c r="I1889" s="163"/>
      <c r="J1889" s="3"/>
      <c r="K1889" s="5"/>
      <c r="L1889" s="6"/>
      <c r="M1889" s="6"/>
      <c r="N1889" s="232"/>
      <c r="O1889" s="285"/>
      <c r="P1889" s="6"/>
      <c r="Q1889" s="6"/>
      <c r="R1889" s="6"/>
      <c r="S1889" s="6"/>
      <c r="T1889" s="6"/>
      <c r="U1889" s="6"/>
      <c r="V1889" s="6"/>
      <c r="W1889" s="6"/>
      <c r="X1889" s="6"/>
      <c r="Y1889" s="6"/>
      <c r="Z1889" s="298"/>
      <c r="AA1889" s="6"/>
      <c r="AB1889" s="6"/>
      <c r="AC1889" s="6"/>
      <c r="AD1889" s="6"/>
      <c r="AE1889" s="6"/>
      <c r="AF1889" s="6"/>
      <c r="AG1889" s="6"/>
      <c r="AH1889" s="6"/>
      <c r="AI1889" s="6"/>
      <c r="AJ1889" s="6"/>
      <c r="AK1889" s="6"/>
      <c r="AL1889" s="6"/>
      <c r="AM1889" s="6"/>
      <c r="AN1889" s="298"/>
      <c r="AO1889" s="6"/>
      <c r="AP1889" s="3"/>
      <c r="AQ1889" s="3"/>
      <c r="AR1889" s="3"/>
      <c r="AS1889" s="3"/>
      <c r="AT1889" s="3"/>
      <c r="AU1889" s="3"/>
      <c r="AV1889" s="3"/>
      <c r="AW1889" s="3"/>
      <c r="AX1889" s="3"/>
      <c r="AY1889" s="3"/>
      <c r="AZ1889" s="3"/>
      <c r="BA1889" s="3"/>
      <c r="BB1889" s="3"/>
      <c r="BC1889" s="3"/>
      <c r="BD1889" s="3"/>
      <c r="BE1889" s="3"/>
      <c r="BF1889" s="3"/>
      <c r="BG1889" s="3"/>
      <c r="BH1889" s="3"/>
      <c r="BI1889" s="3"/>
    </row>
    <row r="1890" ht="12.75" customHeight="1">
      <c r="A1890" s="294"/>
      <c r="B1890" s="294"/>
      <c r="C1890" s="3"/>
      <c r="D1890" s="3"/>
      <c r="E1890" s="3"/>
      <c r="F1890" s="3"/>
      <c r="G1890" s="3"/>
      <c r="H1890" s="193"/>
      <c r="I1890" s="163"/>
      <c r="J1890" s="3"/>
      <c r="K1890" s="5"/>
      <c r="L1890" s="6"/>
      <c r="M1890" s="6"/>
      <c r="N1890" s="232"/>
      <c r="O1890" s="285"/>
      <c r="P1890" s="6"/>
      <c r="Q1890" s="6"/>
      <c r="R1890" s="6"/>
      <c r="S1890" s="6"/>
      <c r="T1890" s="6"/>
      <c r="U1890" s="6"/>
      <c r="V1890" s="6"/>
      <c r="W1890" s="6"/>
      <c r="X1890" s="6"/>
      <c r="Y1890" s="6"/>
      <c r="Z1890" s="298"/>
      <c r="AA1890" s="6"/>
      <c r="AB1890" s="6"/>
      <c r="AC1890" s="6"/>
      <c r="AD1890" s="6"/>
      <c r="AE1890" s="6"/>
      <c r="AF1890" s="6"/>
      <c r="AG1890" s="6"/>
      <c r="AH1890" s="6"/>
      <c r="AI1890" s="6"/>
      <c r="AJ1890" s="6"/>
      <c r="AK1890" s="6"/>
      <c r="AL1890" s="6"/>
      <c r="AM1890" s="6"/>
      <c r="AN1890" s="298"/>
      <c r="AO1890" s="6"/>
      <c r="AP1890" s="3"/>
      <c r="AQ1890" s="3"/>
      <c r="AR1890" s="3"/>
      <c r="AS1890" s="3"/>
      <c r="AT1890" s="3"/>
      <c r="AU1890" s="3"/>
      <c r="AV1890" s="3"/>
      <c r="AW1890" s="3"/>
      <c r="AX1890" s="3"/>
      <c r="AY1890" s="3"/>
      <c r="AZ1890" s="3"/>
      <c r="BA1890" s="3"/>
      <c r="BB1890" s="3"/>
      <c r="BC1890" s="3"/>
      <c r="BD1890" s="3"/>
      <c r="BE1890" s="3"/>
      <c r="BF1890" s="3"/>
      <c r="BG1890" s="3"/>
      <c r="BH1890" s="3"/>
      <c r="BI1890" s="3"/>
    </row>
    <row r="1891" ht="12.75" customHeight="1">
      <c r="A1891" s="294"/>
      <c r="B1891" s="294"/>
      <c r="C1891" s="3"/>
      <c r="D1891" s="3"/>
      <c r="E1891" s="3"/>
      <c r="F1891" s="3"/>
      <c r="G1891" s="3"/>
      <c r="H1891" s="193"/>
      <c r="I1891" s="163"/>
      <c r="J1891" s="3"/>
      <c r="K1891" s="5"/>
      <c r="L1891" s="6"/>
      <c r="M1891" s="6"/>
      <c r="N1891" s="232"/>
      <c r="O1891" s="285"/>
      <c r="P1891" s="6"/>
      <c r="Q1891" s="6"/>
      <c r="R1891" s="6"/>
      <c r="S1891" s="6"/>
      <c r="T1891" s="6"/>
      <c r="U1891" s="6"/>
      <c r="V1891" s="6"/>
      <c r="W1891" s="6"/>
      <c r="X1891" s="6"/>
      <c r="Y1891" s="6"/>
      <c r="Z1891" s="298"/>
      <c r="AA1891" s="6"/>
      <c r="AB1891" s="6"/>
      <c r="AC1891" s="6"/>
      <c r="AD1891" s="6"/>
      <c r="AE1891" s="6"/>
      <c r="AF1891" s="6"/>
      <c r="AG1891" s="6"/>
      <c r="AH1891" s="6"/>
      <c r="AI1891" s="6"/>
      <c r="AJ1891" s="6"/>
      <c r="AK1891" s="6"/>
      <c r="AL1891" s="6"/>
      <c r="AM1891" s="6"/>
      <c r="AN1891" s="298"/>
      <c r="AO1891" s="6"/>
      <c r="AP1891" s="3"/>
      <c r="AQ1891" s="3"/>
      <c r="AR1891" s="3"/>
      <c r="AS1891" s="3"/>
      <c r="AT1891" s="3"/>
      <c r="AU1891" s="3"/>
      <c r="AV1891" s="3"/>
      <c r="AW1891" s="3"/>
      <c r="AX1891" s="3"/>
      <c r="AY1891" s="3"/>
      <c r="AZ1891" s="3"/>
      <c r="BA1891" s="3"/>
      <c r="BB1891" s="3"/>
      <c r="BC1891" s="3"/>
      <c r="BD1891" s="3"/>
      <c r="BE1891" s="3"/>
      <c r="BF1891" s="3"/>
      <c r="BG1891" s="3"/>
      <c r="BH1891" s="3"/>
      <c r="BI1891" s="3"/>
    </row>
    <row r="1892" ht="12.75" customHeight="1">
      <c r="A1892" s="294"/>
      <c r="B1892" s="294"/>
      <c r="C1892" s="3"/>
      <c r="D1892" s="3"/>
      <c r="E1892" s="3"/>
      <c r="F1892" s="3"/>
      <c r="G1892" s="3"/>
      <c r="H1892" s="193"/>
      <c r="I1892" s="163"/>
      <c r="J1892" s="3"/>
      <c r="K1892" s="5"/>
      <c r="L1892" s="6"/>
      <c r="M1892" s="6"/>
      <c r="N1892" s="232"/>
      <c r="O1892" s="285"/>
      <c r="P1892" s="6"/>
      <c r="Q1892" s="6"/>
      <c r="R1892" s="6"/>
      <c r="S1892" s="6"/>
      <c r="T1892" s="6"/>
      <c r="U1892" s="6"/>
      <c r="V1892" s="6"/>
      <c r="W1892" s="6"/>
      <c r="X1892" s="6"/>
      <c r="Y1892" s="6"/>
      <c r="Z1892" s="298"/>
      <c r="AA1892" s="6"/>
      <c r="AB1892" s="6"/>
      <c r="AC1892" s="6"/>
      <c r="AD1892" s="6"/>
      <c r="AE1892" s="6"/>
      <c r="AF1892" s="6"/>
      <c r="AG1892" s="6"/>
      <c r="AH1892" s="6"/>
      <c r="AI1892" s="6"/>
      <c r="AJ1892" s="6"/>
      <c r="AK1892" s="6"/>
      <c r="AL1892" s="6"/>
      <c r="AM1892" s="6"/>
      <c r="AN1892" s="298"/>
      <c r="AO1892" s="6"/>
      <c r="AP1892" s="3"/>
      <c r="AQ1892" s="3"/>
      <c r="AR1892" s="3"/>
      <c r="AS1892" s="3"/>
      <c r="AT1892" s="3"/>
      <c r="AU1892" s="3"/>
      <c r="AV1892" s="3"/>
      <c r="AW1892" s="3"/>
      <c r="AX1892" s="3"/>
      <c r="AY1892" s="3"/>
      <c r="AZ1892" s="3"/>
      <c r="BA1892" s="3"/>
      <c r="BB1892" s="3"/>
      <c r="BC1892" s="3"/>
      <c r="BD1892" s="3"/>
      <c r="BE1892" s="3"/>
      <c r="BF1892" s="3"/>
      <c r="BG1892" s="3"/>
      <c r="BH1892" s="3"/>
      <c r="BI1892" s="3"/>
    </row>
    <row r="1893" ht="12.75" customHeight="1">
      <c r="A1893" s="294"/>
      <c r="B1893" s="294"/>
      <c r="C1893" s="3"/>
      <c r="D1893" s="3"/>
      <c r="E1893" s="3"/>
      <c r="F1893" s="3"/>
      <c r="G1893" s="3"/>
      <c r="H1893" s="193"/>
      <c r="I1893" s="163"/>
      <c r="J1893" s="3"/>
      <c r="K1893" s="5"/>
      <c r="L1893" s="6"/>
      <c r="M1893" s="6"/>
      <c r="N1893" s="232"/>
      <c r="O1893" s="285"/>
      <c r="P1893" s="6"/>
      <c r="Q1893" s="6"/>
      <c r="R1893" s="6"/>
      <c r="S1893" s="6"/>
      <c r="T1893" s="6"/>
      <c r="U1893" s="6"/>
      <c r="V1893" s="6"/>
      <c r="W1893" s="6"/>
      <c r="X1893" s="6"/>
      <c r="Y1893" s="6"/>
      <c r="Z1893" s="298"/>
      <c r="AA1893" s="6"/>
      <c r="AB1893" s="6"/>
      <c r="AC1893" s="6"/>
      <c r="AD1893" s="6"/>
      <c r="AE1893" s="6"/>
      <c r="AF1893" s="6"/>
      <c r="AG1893" s="6"/>
      <c r="AH1893" s="6"/>
      <c r="AI1893" s="6"/>
      <c r="AJ1893" s="6"/>
      <c r="AK1893" s="6"/>
      <c r="AL1893" s="6"/>
      <c r="AM1893" s="6"/>
      <c r="AN1893" s="298"/>
      <c r="AO1893" s="6"/>
      <c r="AP1893" s="3"/>
      <c r="AQ1893" s="3"/>
      <c r="AR1893" s="3"/>
      <c r="AS1893" s="3"/>
      <c r="AT1893" s="3"/>
      <c r="AU1893" s="3"/>
      <c r="AV1893" s="3"/>
      <c r="AW1893" s="3"/>
      <c r="AX1893" s="3"/>
      <c r="AY1893" s="3"/>
      <c r="AZ1893" s="3"/>
      <c r="BA1893" s="3"/>
      <c r="BB1893" s="3"/>
      <c r="BC1893" s="3"/>
      <c r="BD1893" s="3"/>
      <c r="BE1893" s="3"/>
      <c r="BF1893" s="3"/>
      <c r="BG1893" s="3"/>
      <c r="BH1893" s="3"/>
      <c r="BI1893" s="3"/>
    </row>
    <row r="1894" ht="12.75" customHeight="1">
      <c r="A1894" s="294"/>
      <c r="B1894" s="294"/>
      <c r="C1894" s="3"/>
      <c r="D1894" s="3"/>
      <c r="E1894" s="3"/>
      <c r="F1894" s="3"/>
      <c r="G1894" s="3"/>
      <c r="H1894" s="193"/>
      <c r="I1894" s="163"/>
      <c r="J1894" s="3"/>
      <c r="K1894" s="5"/>
      <c r="L1894" s="6"/>
      <c r="M1894" s="6"/>
      <c r="N1894" s="232"/>
      <c r="O1894" s="285"/>
      <c r="P1894" s="6"/>
      <c r="Q1894" s="6"/>
      <c r="R1894" s="6"/>
      <c r="S1894" s="6"/>
      <c r="T1894" s="6"/>
      <c r="U1894" s="6"/>
      <c r="V1894" s="6"/>
      <c r="W1894" s="6"/>
      <c r="X1894" s="6"/>
      <c r="Y1894" s="6"/>
      <c r="Z1894" s="298"/>
      <c r="AA1894" s="6"/>
      <c r="AB1894" s="6"/>
      <c r="AC1894" s="6"/>
      <c r="AD1894" s="6"/>
      <c r="AE1894" s="6"/>
      <c r="AF1894" s="6"/>
      <c r="AG1894" s="6"/>
      <c r="AH1894" s="6"/>
      <c r="AI1894" s="6"/>
      <c r="AJ1894" s="6"/>
      <c r="AK1894" s="6"/>
      <c r="AL1894" s="6"/>
      <c r="AM1894" s="6"/>
      <c r="AN1894" s="298"/>
      <c r="AO1894" s="6"/>
      <c r="AP1894" s="3"/>
      <c r="AQ1894" s="3"/>
      <c r="AR1894" s="3"/>
      <c r="AS1894" s="3"/>
      <c r="AT1894" s="3"/>
      <c r="AU1894" s="3"/>
      <c r="AV1894" s="3"/>
      <c r="AW1894" s="3"/>
      <c r="AX1894" s="3"/>
      <c r="AY1894" s="3"/>
      <c r="AZ1894" s="3"/>
      <c r="BA1894" s="3"/>
      <c r="BB1894" s="3"/>
      <c r="BC1894" s="3"/>
      <c r="BD1894" s="3"/>
      <c r="BE1894" s="3"/>
      <c r="BF1894" s="3"/>
      <c r="BG1894" s="3"/>
      <c r="BH1894" s="3"/>
      <c r="BI1894" s="3"/>
    </row>
    <row r="1895" ht="12.75" customHeight="1">
      <c r="A1895" s="294"/>
      <c r="B1895" s="294"/>
      <c r="C1895" s="3"/>
      <c r="D1895" s="3"/>
      <c r="E1895" s="3"/>
      <c r="F1895" s="3"/>
      <c r="G1895" s="3"/>
      <c r="H1895" s="193"/>
      <c r="I1895" s="163"/>
      <c r="J1895" s="3"/>
      <c r="K1895" s="5"/>
      <c r="L1895" s="6"/>
      <c r="M1895" s="6"/>
      <c r="N1895" s="232"/>
      <c r="O1895" s="285"/>
      <c r="P1895" s="6"/>
      <c r="Q1895" s="6"/>
      <c r="R1895" s="6"/>
      <c r="S1895" s="6"/>
      <c r="T1895" s="6"/>
      <c r="U1895" s="6"/>
      <c r="V1895" s="6"/>
      <c r="W1895" s="6"/>
      <c r="X1895" s="6"/>
      <c r="Y1895" s="6"/>
      <c r="Z1895" s="298"/>
      <c r="AA1895" s="6"/>
      <c r="AB1895" s="6"/>
      <c r="AC1895" s="6"/>
      <c r="AD1895" s="6"/>
      <c r="AE1895" s="6"/>
      <c r="AF1895" s="6"/>
      <c r="AG1895" s="6"/>
      <c r="AH1895" s="6"/>
      <c r="AI1895" s="6"/>
      <c r="AJ1895" s="6"/>
      <c r="AK1895" s="6"/>
      <c r="AL1895" s="6"/>
      <c r="AM1895" s="6"/>
      <c r="AN1895" s="298"/>
      <c r="AO1895" s="6"/>
      <c r="AP1895" s="3"/>
      <c r="AQ1895" s="3"/>
      <c r="AR1895" s="3"/>
      <c r="AS1895" s="3"/>
      <c r="AT1895" s="3"/>
      <c r="AU1895" s="3"/>
      <c r="AV1895" s="3"/>
      <c r="AW1895" s="3"/>
      <c r="AX1895" s="3"/>
      <c r="AY1895" s="3"/>
      <c r="AZ1895" s="3"/>
      <c r="BA1895" s="3"/>
      <c r="BB1895" s="3"/>
      <c r="BC1895" s="3"/>
      <c r="BD1895" s="3"/>
      <c r="BE1895" s="3"/>
      <c r="BF1895" s="3"/>
      <c r="BG1895" s="3"/>
      <c r="BH1895" s="3"/>
      <c r="BI1895" s="3"/>
    </row>
    <row r="1896" ht="12.75" customHeight="1">
      <c r="A1896" s="294"/>
      <c r="B1896" s="294"/>
      <c r="C1896" s="3"/>
      <c r="D1896" s="3"/>
      <c r="E1896" s="3"/>
      <c r="F1896" s="3"/>
      <c r="G1896" s="3"/>
      <c r="H1896" s="193"/>
      <c r="I1896" s="163"/>
      <c r="J1896" s="3"/>
      <c r="K1896" s="5"/>
      <c r="L1896" s="6"/>
      <c r="M1896" s="6"/>
      <c r="N1896" s="232"/>
      <c r="O1896" s="285"/>
      <c r="P1896" s="6"/>
      <c r="Q1896" s="6"/>
      <c r="R1896" s="6"/>
      <c r="S1896" s="6"/>
      <c r="T1896" s="6"/>
      <c r="U1896" s="6"/>
      <c r="V1896" s="6"/>
      <c r="W1896" s="6"/>
      <c r="X1896" s="6"/>
      <c r="Y1896" s="6"/>
      <c r="Z1896" s="298"/>
      <c r="AA1896" s="6"/>
      <c r="AB1896" s="6"/>
      <c r="AC1896" s="6"/>
      <c r="AD1896" s="6"/>
      <c r="AE1896" s="6"/>
      <c r="AF1896" s="6"/>
      <c r="AG1896" s="6"/>
      <c r="AH1896" s="6"/>
      <c r="AI1896" s="6"/>
      <c r="AJ1896" s="6"/>
      <c r="AK1896" s="6"/>
      <c r="AL1896" s="6"/>
      <c r="AM1896" s="6"/>
      <c r="AN1896" s="298"/>
      <c r="AO1896" s="6"/>
      <c r="AP1896" s="3"/>
      <c r="AQ1896" s="3"/>
      <c r="AR1896" s="3"/>
      <c r="AS1896" s="3"/>
      <c r="AT1896" s="3"/>
      <c r="AU1896" s="3"/>
      <c r="AV1896" s="3"/>
      <c r="AW1896" s="3"/>
      <c r="AX1896" s="3"/>
      <c r="AY1896" s="3"/>
      <c r="AZ1896" s="3"/>
      <c r="BA1896" s="3"/>
      <c r="BB1896" s="3"/>
      <c r="BC1896" s="3"/>
      <c r="BD1896" s="3"/>
      <c r="BE1896" s="3"/>
      <c r="BF1896" s="3"/>
      <c r="BG1896" s="3"/>
      <c r="BH1896" s="3"/>
      <c r="BI1896" s="3"/>
    </row>
    <row r="1897" ht="12.75" customHeight="1">
      <c r="A1897" s="294"/>
      <c r="B1897" s="294"/>
      <c r="C1897" s="3"/>
      <c r="D1897" s="3"/>
      <c r="E1897" s="3"/>
      <c r="F1897" s="3"/>
      <c r="G1897" s="3"/>
      <c r="H1897" s="193"/>
      <c r="I1897" s="163"/>
      <c r="J1897" s="3"/>
      <c r="K1897" s="5"/>
      <c r="L1897" s="6"/>
      <c r="M1897" s="6"/>
      <c r="N1897" s="232"/>
      <c r="O1897" s="285"/>
      <c r="P1897" s="6"/>
      <c r="Q1897" s="6"/>
      <c r="R1897" s="6"/>
      <c r="S1897" s="6"/>
      <c r="T1897" s="6"/>
      <c r="U1897" s="6"/>
      <c r="V1897" s="6"/>
      <c r="W1897" s="6"/>
      <c r="X1897" s="6"/>
      <c r="Y1897" s="6"/>
      <c r="Z1897" s="298"/>
      <c r="AA1897" s="6"/>
      <c r="AB1897" s="6"/>
      <c r="AC1897" s="6"/>
      <c r="AD1897" s="6"/>
      <c r="AE1897" s="6"/>
      <c r="AF1897" s="6"/>
      <c r="AG1897" s="6"/>
      <c r="AH1897" s="6"/>
      <c r="AI1897" s="6"/>
      <c r="AJ1897" s="6"/>
      <c r="AK1897" s="6"/>
      <c r="AL1897" s="6"/>
      <c r="AM1897" s="6"/>
      <c r="AN1897" s="298"/>
      <c r="AO1897" s="6"/>
      <c r="AP1897" s="3"/>
      <c r="AQ1897" s="3"/>
      <c r="AR1897" s="3"/>
      <c r="AS1897" s="3"/>
      <c r="AT1897" s="3"/>
      <c r="AU1897" s="3"/>
      <c r="AV1897" s="3"/>
      <c r="AW1897" s="3"/>
      <c r="AX1897" s="3"/>
      <c r="AY1897" s="3"/>
      <c r="AZ1897" s="3"/>
      <c r="BA1897" s="3"/>
      <c r="BB1897" s="3"/>
      <c r="BC1897" s="3"/>
      <c r="BD1897" s="3"/>
      <c r="BE1897" s="3"/>
      <c r="BF1897" s="3"/>
      <c r="BG1897" s="3"/>
      <c r="BH1897" s="3"/>
      <c r="BI1897" s="3"/>
    </row>
    <row r="1898" ht="12.75" customHeight="1">
      <c r="A1898" s="294"/>
      <c r="B1898" s="294"/>
      <c r="C1898" s="3"/>
      <c r="D1898" s="3"/>
      <c r="E1898" s="3"/>
      <c r="F1898" s="3"/>
      <c r="G1898" s="3"/>
      <c r="H1898" s="193"/>
      <c r="I1898" s="163"/>
      <c r="J1898" s="3"/>
      <c r="K1898" s="5"/>
      <c r="L1898" s="6"/>
      <c r="M1898" s="6"/>
      <c r="N1898" s="232"/>
      <c r="O1898" s="285"/>
      <c r="P1898" s="6"/>
      <c r="Q1898" s="6"/>
      <c r="R1898" s="6"/>
      <c r="S1898" s="6"/>
      <c r="T1898" s="6"/>
      <c r="U1898" s="6"/>
      <c r="V1898" s="6"/>
      <c r="W1898" s="6"/>
      <c r="X1898" s="6"/>
      <c r="Y1898" s="6"/>
      <c r="Z1898" s="298"/>
      <c r="AA1898" s="6"/>
      <c r="AB1898" s="6"/>
      <c r="AC1898" s="6"/>
      <c r="AD1898" s="6"/>
      <c r="AE1898" s="6"/>
      <c r="AF1898" s="6"/>
      <c r="AG1898" s="6"/>
      <c r="AH1898" s="6"/>
      <c r="AI1898" s="6"/>
      <c r="AJ1898" s="6"/>
      <c r="AK1898" s="6"/>
      <c r="AL1898" s="6"/>
      <c r="AM1898" s="6"/>
      <c r="AN1898" s="298"/>
      <c r="AO1898" s="6"/>
      <c r="AP1898" s="3"/>
      <c r="AQ1898" s="3"/>
      <c r="AR1898" s="3"/>
      <c r="AS1898" s="3"/>
      <c r="AT1898" s="3"/>
      <c r="AU1898" s="3"/>
      <c r="AV1898" s="3"/>
      <c r="AW1898" s="3"/>
      <c r="AX1898" s="3"/>
      <c r="AY1898" s="3"/>
      <c r="AZ1898" s="3"/>
      <c r="BA1898" s="3"/>
      <c r="BB1898" s="3"/>
      <c r="BC1898" s="3"/>
      <c r="BD1898" s="3"/>
      <c r="BE1898" s="3"/>
      <c r="BF1898" s="3"/>
      <c r="BG1898" s="3"/>
      <c r="BH1898" s="3"/>
      <c r="BI1898" s="3"/>
    </row>
    <row r="1899" ht="12.75" customHeight="1">
      <c r="A1899" s="294"/>
      <c r="B1899" s="294"/>
      <c r="C1899" s="3"/>
      <c r="D1899" s="3"/>
      <c r="E1899" s="3"/>
      <c r="F1899" s="3"/>
      <c r="G1899" s="3"/>
      <c r="H1899" s="193"/>
      <c r="I1899" s="163"/>
      <c r="J1899" s="3"/>
      <c r="K1899" s="5"/>
      <c r="L1899" s="6"/>
      <c r="M1899" s="6"/>
      <c r="N1899" s="232"/>
      <c r="O1899" s="285"/>
      <c r="P1899" s="6"/>
      <c r="Q1899" s="6"/>
      <c r="R1899" s="6"/>
      <c r="S1899" s="6"/>
      <c r="T1899" s="6"/>
      <c r="U1899" s="6"/>
      <c r="V1899" s="6"/>
      <c r="W1899" s="6"/>
      <c r="X1899" s="6"/>
      <c r="Y1899" s="6"/>
      <c r="Z1899" s="298"/>
      <c r="AA1899" s="6"/>
      <c r="AB1899" s="6"/>
      <c r="AC1899" s="6"/>
      <c r="AD1899" s="6"/>
      <c r="AE1899" s="6"/>
      <c r="AF1899" s="6"/>
      <c r="AG1899" s="6"/>
      <c r="AH1899" s="6"/>
      <c r="AI1899" s="6"/>
      <c r="AJ1899" s="6"/>
      <c r="AK1899" s="6"/>
      <c r="AL1899" s="6"/>
      <c r="AM1899" s="6"/>
      <c r="AN1899" s="298"/>
      <c r="AO1899" s="6"/>
      <c r="AP1899" s="3"/>
      <c r="AQ1899" s="3"/>
      <c r="AR1899" s="3"/>
      <c r="AS1899" s="3"/>
      <c r="AT1899" s="3"/>
      <c r="AU1899" s="3"/>
      <c r="AV1899" s="3"/>
      <c r="AW1899" s="3"/>
      <c r="AX1899" s="3"/>
      <c r="AY1899" s="3"/>
      <c r="AZ1899" s="3"/>
      <c r="BA1899" s="3"/>
      <c r="BB1899" s="3"/>
      <c r="BC1899" s="3"/>
      <c r="BD1899" s="3"/>
      <c r="BE1899" s="3"/>
      <c r="BF1899" s="3"/>
      <c r="BG1899" s="3"/>
      <c r="BH1899" s="3"/>
      <c r="BI1899" s="3"/>
    </row>
    <row r="1900" ht="12.75" customHeight="1">
      <c r="A1900" s="294"/>
      <c r="B1900" s="294"/>
      <c r="C1900" s="3"/>
      <c r="D1900" s="3"/>
      <c r="E1900" s="3"/>
      <c r="F1900" s="3"/>
      <c r="G1900" s="3"/>
      <c r="H1900" s="193"/>
      <c r="I1900" s="163"/>
      <c r="J1900" s="3"/>
      <c r="K1900" s="5"/>
      <c r="L1900" s="6"/>
      <c r="M1900" s="6"/>
      <c r="N1900" s="232"/>
      <c r="O1900" s="285"/>
      <c r="P1900" s="6"/>
      <c r="Q1900" s="6"/>
      <c r="R1900" s="6"/>
      <c r="S1900" s="6"/>
      <c r="T1900" s="6"/>
      <c r="U1900" s="6"/>
      <c r="V1900" s="6"/>
      <c r="W1900" s="6"/>
      <c r="X1900" s="6"/>
      <c r="Y1900" s="6"/>
      <c r="Z1900" s="298"/>
      <c r="AA1900" s="6"/>
      <c r="AB1900" s="6"/>
      <c r="AC1900" s="6"/>
      <c r="AD1900" s="6"/>
      <c r="AE1900" s="6"/>
      <c r="AF1900" s="6"/>
      <c r="AG1900" s="6"/>
      <c r="AH1900" s="6"/>
      <c r="AI1900" s="6"/>
      <c r="AJ1900" s="6"/>
      <c r="AK1900" s="6"/>
      <c r="AL1900" s="6"/>
      <c r="AM1900" s="6"/>
      <c r="AN1900" s="298"/>
      <c r="AO1900" s="6"/>
      <c r="AP1900" s="3"/>
      <c r="AQ1900" s="3"/>
      <c r="AR1900" s="3"/>
      <c r="AS1900" s="3"/>
      <c r="AT1900" s="3"/>
      <c r="AU1900" s="3"/>
      <c r="AV1900" s="3"/>
      <c r="AW1900" s="3"/>
      <c r="AX1900" s="3"/>
      <c r="AY1900" s="3"/>
      <c r="AZ1900" s="3"/>
      <c r="BA1900" s="3"/>
      <c r="BB1900" s="3"/>
      <c r="BC1900" s="3"/>
      <c r="BD1900" s="3"/>
      <c r="BE1900" s="3"/>
      <c r="BF1900" s="3"/>
      <c r="BG1900" s="3"/>
      <c r="BH1900" s="3"/>
      <c r="BI1900" s="3"/>
    </row>
    <row r="1901" ht="12.75" customHeight="1">
      <c r="A1901" s="294"/>
      <c r="B1901" s="294"/>
      <c r="C1901" s="3"/>
      <c r="D1901" s="3"/>
      <c r="E1901" s="3"/>
      <c r="F1901" s="3"/>
      <c r="G1901" s="3"/>
      <c r="H1901" s="193"/>
      <c r="I1901" s="163"/>
      <c r="J1901" s="3"/>
      <c r="K1901" s="5"/>
      <c r="L1901" s="6"/>
      <c r="M1901" s="6"/>
      <c r="N1901" s="232"/>
      <c r="O1901" s="285"/>
      <c r="P1901" s="6"/>
      <c r="Q1901" s="6"/>
      <c r="R1901" s="6"/>
      <c r="S1901" s="6"/>
      <c r="T1901" s="6"/>
      <c r="U1901" s="6"/>
      <c r="V1901" s="6"/>
      <c r="W1901" s="6"/>
      <c r="X1901" s="6"/>
      <c r="Y1901" s="6"/>
      <c r="Z1901" s="298"/>
      <c r="AA1901" s="6"/>
      <c r="AB1901" s="6"/>
      <c r="AC1901" s="6"/>
      <c r="AD1901" s="6"/>
      <c r="AE1901" s="6"/>
      <c r="AF1901" s="6"/>
      <c r="AG1901" s="6"/>
      <c r="AH1901" s="6"/>
      <c r="AI1901" s="6"/>
      <c r="AJ1901" s="6"/>
      <c r="AK1901" s="6"/>
      <c r="AL1901" s="6"/>
      <c r="AM1901" s="6"/>
      <c r="AN1901" s="298"/>
      <c r="AO1901" s="6"/>
      <c r="AP1901" s="3"/>
      <c r="AQ1901" s="3"/>
      <c r="AR1901" s="3"/>
      <c r="AS1901" s="3"/>
      <c r="AT1901" s="3"/>
      <c r="AU1901" s="3"/>
      <c r="AV1901" s="3"/>
      <c r="AW1901" s="3"/>
      <c r="AX1901" s="3"/>
      <c r="AY1901" s="3"/>
      <c r="AZ1901" s="3"/>
      <c r="BA1901" s="3"/>
      <c r="BB1901" s="3"/>
      <c r="BC1901" s="3"/>
      <c r="BD1901" s="3"/>
      <c r="BE1901" s="3"/>
      <c r="BF1901" s="3"/>
      <c r="BG1901" s="3"/>
      <c r="BH1901" s="3"/>
      <c r="BI1901" s="3"/>
    </row>
    <row r="1902" ht="12.75" customHeight="1">
      <c r="A1902" s="294"/>
      <c r="B1902" s="294"/>
      <c r="C1902" s="3"/>
      <c r="D1902" s="3"/>
      <c r="E1902" s="3"/>
      <c r="F1902" s="3"/>
      <c r="G1902" s="3"/>
      <c r="H1902" s="193"/>
      <c r="I1902" s="163"/>
      <c r="J1902" s="3"/>
      <c r="K1902" s="5"/>
      <c r="L1902" s="6"/>
      <c r="M1902" s="6"/>
      <c r="N1902" s="232"/>
      <c r="O1902" s="285"/>
      <c r="P1902" s="6"/>
      <c r="Q1902" s="6"/>
      <c r="R1902" s="6"/>
      <c r="S1902" s="6"/>
      <c r="T1902" s="6"/>
      <c r="U1902" s="6"/>
      <c r="V1902" s="6"/>
      <c r="W1902" s="6"/>
      <c r="X1902" s="6"/>
      <c r="Y1902" s="6"/>
      <c r="Z1902" s="298"/>
      <c r="AA1902" s="6"/>
      <c r="AB1902" s="6"/>
      <c r="AC1902" s="6"/>
      <c r="AD1902" s="6"/>
      <c r="AE1902" s="6"/>
      <c r="AF1902" s="6"/>
      <c r="AG1902" s="6"/>
      <c r="AH1902" s="6"/>
      <c r="AI1902" s="6"/>
      <c r="AJ1902" s="6"/>
      <c r="AK1902" s="6"/>
      <c r="AL1902" s="6"/>
      <c r="AM1902" s="6"/>
      <c r="AN1902" s="298"/>
      <c r="AO1902" s="6"/>
      <c r="AP1902" s="3"/>
      <c r="AQ1902" s="3"/>
      <c r="AR1902" s="3"/>
      <c r="AS1902" s="3"/>
      <c r="AT1902" s="3"/>
      <c r="AU1902" s="3"/>
      <c r="AV1902" s="3"/>
      <c r="AW1902" s="3"/>
      <c r="AX1902" s="3"/>
      <c r="AY1902" s="3"/>
      <c r="AZ1902" s="3"/>
      <c r="BA1902" s="3"/>
      <c r="BB1902" s="3"/>
      <c r="BC1902" s="3"/>
      <c r="BD1902" s="3"/>
      <c r="BE1902" s="3"/>
      <c r="BF1902" s="3"/>
      <c r="BG1902" s="3"/>
      <c r="BH1902" s="3"/>
      <c r="BI1902" s="3"/>
    </row>
    <row r="1903" ht="12.75" customHeight="1">
      <c r="A1903" s="294"/>
      <c r="B1903" s="294"/>
      <c r="C1903" s="3"/>
      <c r="D1903" s="3"/>
      <c r="E1903" s="3"/>
      <c r="F1903" s="3"/>
      <c r="G1903" s="3"/>
      <c r="H1903" s="193"/>
      <c r="I1903" s="163"/>
      <c r="J1903" s="3"/>
      <c r="K1903" s="5"/>
      <c r="L1903" s="6"/>
      <c r="M1903" s="6"/>
      <c r="N1903" s="232"/>
      <c r="O1903" s="285"/>
      <c r="P1903" s="6"/>
      <c r="Q1903" s="6"/>
      <c r="R1903" s="6"/>
      <c r="S1903" s="6"/>
      <c r="T1903" s="6"/>
      <c r="U1903" s="6"/>
      <c r="V1903" s="6"/>
      <c r="W1903" s="6"/>
      <c r="X1903" s="6"/>
      <c r="Y1903" s="6"/>
      <c r="Z1903" s="298"/>
      <c r="AA1903" s="6"/>
      <c r="AB1903" s="6"/>
      <c r="AC1903" s="6"/>
      <c r="AD1903" s="6"/>
      <c r="AE1903" s="6"/>
      <c r="AF1903" s="6"/>
      <c r="AG1903" s="6"/>
      <c r="AH1903" s="6"/>
      <c r="AI1903" s="6"/>
      <c r="AJ1903" s="6"/>
      <c r="AK1903" s="6"/>
      <c r="AL1903" s="6"/>
      <c r="AM1903" s="6"/>
      <c r="AN1903" s="298"/>
      <c r="AO1903" s="6"/>
      <c r="AP1903" s="3"/>
      <c r="AQ1903" s="3"/>
      <c r="AR1903" s="3"/>
      <c r="AS1903" s="3"/>
      <c r="AT1903" s="3"/>
      <c r="AU1903" s="3"/>
      <c r="AV1903" s="3"/>
      <c r="AW1903" s="3"/>
      <c r="AX1903" s="3"/>
      <c r="AY1903" s="3"/>
      <c r="AZ1903" s="3"/>
      <c r="BA1903" s="3"/>
      <c r="BB1903" s="3"/>
      <c r="BC1903" s="3"/>
      <c r="BD1903" s="3"/>
      <c r="BE1903" s="3"/>
      <c r="BF1903" s="3"/>
      <c r="BG1903" s="3"/>
      <c r="BH1903" s="3"/>
      <c r="BI1903" s="3"/>
    </row>
    <row r="1904" ht="12.75" customHeight="1">
      <c r="A1904" s="294"/>
      <c r="B1904" s="294"/>
      <c r="C1904" s="3"/>
      <c r="D1904" s="3"/>
      <c r="E1904" s="3"/>
      <c r="F1904" s="3"/>
      <c r="G1904" s="3"/>
      <c r="H1904" s="193"/>
      <c r="I1904" s="163"/>
      <c r="J1904" s="3"/>
      <c r="K1904" s="5"/>
      <c r="L1904" s="6"/>
      <c r="M1904" s="6"/>
      <c r="N1904" s="232"/>
      <c r="O1904" s="285"/>
      <c r="P1904" s="6"/>
      <c r="Q1904" s="6"/>
      <c r="R1904" s="6"/>
      <c r="S1904" s="6"/>
      <c r="T1904" s="6"/>
      <c r="U1904" s="6"/>
      <c r="V1904" s="6"/>
      <c r="W1904" s="6"/>
      <c r="X1904" s="6"/>
      <c r="Y1904" s="6"/>
      <c r="Z1904" s="298"/>
      <c r="AA1904" s="6"/>
      <c r="AB1904" s="6"/>
      <c r="AC1904" s="6"/>
      <c r="AD1904" s="6"/>
      <c r="AE1904" s="6"/>
      <c r="AF1904" s="6"/>
      <c r="AG1904" s="6"/>
      <c r="AH1904" s="6"/>
      <c r="AI1904" s="6"/>
      <c r="AJ1904" s="6"/>
      <c r="AK1904" s="6"/>
      <c r="AL1904" s="6"/>
      <c r="AM1904" s="6"/>
      <c r="AN1904" s="298"/>
      <c r="AO1904" s="6"/>
      <c r="AP1904" s="3"/>
      <c r="AQ1904" s="3"/>
      <c r="AR1904" s="3"/>
      <c r="AS1904" s="3"/>
      <c r="AT1904" s="3"/>
      <c r="AU1904" s="3"/>
      <c r="AV1904" s="3"/>
      <c r="AW1904" s="3"/>
      <c r="AX1904" s="3"/>
      <c r="AY1904" s="3"/>
      <c r="AZ1904" s="3"/>
      <c r="BA1904" s="3"/>
      <c r="BB1904" s="3"/>
      <c r="BC1904" s="3"/>
      <c r="BD1904" s="3"/>
      <c r="BE1904" s="3"/>
      <c r="BF1904" s="3"/>
      <c r="BG1904" s="3"/>
      <c r="BH1904" s="3"/>
      <c r="BI1904" s="3"/>
    </row>
    <row r="1905" ht="12.75" customHeight="1">
      <c r="A1905" s="294"/>
      <c r="B1905" s="294"/>
      <c r="C1905" s="3"/>
      <c r="D1905" s="3"/>
      <c r="E1905" s="3"/>
      <c r="F1905" s="3"/>
      <c r="G1905" s="3"/>
      <c r="H1905" s="193"/>
      <c r="I1905" s="163"/>
      <c r="J1905" s="3"/>
      <c r="K1905" s="5"/>
      <c r="L1905" s="6"/>
      <c r="M1905" s="6"/>
      <c r="N1905" s="232"/>
      <c r="O1905" s="285"/>
      <c r="P1905" s="6"/>
      <c r="Q1905" s="6"/>
      <c r="R1905" s="6"/>
      <c r="S1905" s="6"/>
      <c r="T1905" s="6"/>
      <c r="U1905" s="6"/>
      <c r="V1905" s="6"/>
      <c r="W1905" s="6"/>
      <c r="X1905" s="6"/>
      <c r="Y1905" s="6"/>
      <c r="Z1905" s="298"/>
      <c r="AA1905" s="6"/>
      <c r="AB1905" s="6"/>
      <c r="AC1905" s="6"/>
      <c r="AD1905" s="6"/>
      <c r="AE1905" s="6"/>
      <c r="AF1905" s="6"/>
      <c r="AG1905" s="6"/>
      <c r="AH1905" s="6"/>
      <c r="AI1905" s="6"/>
      <c r="AJ1905" s="6"/>
      <c r="AK1905" s="6"/>
      <c r="AL1905" s="6"/>
      <c r="AM1905" s="6"/>
      <c r="AN1905" s="298"/>
      <c r="AO1905" s="6"/>
      <c r="AP1905" s="3"/>
      <c r="AQ1905" s="3"/>
      <c r="AR1905" s="3"/>
      <c r="AS1905" s="3"/>
      <c r="AT1905" s="3"/>
      <c r="AU1905" s="3"/>
      <c r="AV1905" s="3"/>
      <c r="AW1905" s="3"/>
      <c r="AX1905" s="3"/>
      <c r="AY1905" s="3"/>
      <c r="AZ1905" s="3"/>
      <c r="BA1905" s="3"/>
      <c r="BB1905" s="3"/>
      <c r="BC1905" s="3"/>
      <c r="BD1905" s="3"/>
      <c r="BE1905" s="3"/>
      <c r="BF1905" s="3"/>
      <c r="BG1905" s="3"/>
      <c r="BH1905" s="3"/>
      <c r="BI1905" s="3"/>
    </row>
    <row r="1906" ht="12.75" customHeight="1">
      <c r="A1906" s="294"/>
      <c r="B1906" s="294"/>
      <c r="C1906" s="3"/>
      <c r="D1906" s="3"/>
      <c r="E1906" s="3"/>
      <c r="F1906" s="3"/>
      <c r="G1906" s="3"/>
      <c r="H1906" s="193"/>
      <c r="I1906" s="163"/>
      <c r="J1906" s="3"/>
      <c r="K1906" s="5"/>
      <c r="L1906" s="6"/>
      <c r="M1906" s="6"/>
      <c r="N1906" s="232"/>
      <c r="O1906" s="285"/>
      <c r="P1906" s="6"/>
      <c r="Q1906" s="6"/>
      <c r="R1906" s="6"/>
      <c r="S1906" s="6"/>
      <c r="T1906" s="6"/>
      <c r="U1906" s="6"/>
      <c r="V1906" s="6"/>
      <c r="W1906" s="6"/>
      <c r="X1906" s="6"/>
      <c r="Y1906" s="6"/>
      <c r="Z1906" s="298"/>
      <c r="AA1906" s="6"/>
      <c r="AB1906" s="6"/>
      <c r="AC1906" s="6"/>
      <c r="AD1906" s="6"/>
      <c r="AE1906" s="6"/>
      <c r="AF1906" s="6"/>
      <c r="AG1906" s="6"/>
      <c r="AH1906" s="6"/>
      <c r="AI1906" s="6"/>
      <c r="AJ1906" s="6"/>
      <c r="AK1906" s="6"/>
      <c r="AL1906" s="6"/>
      <c r="AM1906" s="6"/>
      <c r="AN1906" s="298"/>
      <c r="AO1906" s="6"/>
      <c r="AP1906" s="3"/>
      <c r="AQ1906" s="3"/>
      <c r="AR1906" s="3"/>
      <c r="AS1906" s="3"/>
      <c r="AT1906" s="3"/>
      <c r="AU1906" s="3"/>
      <c r="AV1906" s="3"/>
      <c r="AW1906" s="3"/>
      <c r="AX1906" s="3"/>
      <c r="AY1906" s="3"/>
      <c r="AZ1906" s="3"/>
      <c r="BA1906" s="3"/>
      <c r="BB1906" s="3"/>
      <c r="BC1906" s="3"/>
      <c r="BD1906" s="3"/>
      <c r="BE1906" s="3"/>
      <c r="BF1906" s="3"/>
      <c r="BG1906" s="3"/>
      <c r="BH1906" s="3"/>
      <c r="BI1906" s="3"/>
    </row>
    <row r="1907" ht="12.75" customHeight="1">
      <c r="A1907" s="294"/>
      <c r="B1907" s="294"/>
      <c r="C1907" s="3"/>
      <c r="D1907" s="3"/>
      <c r="E1907" s="3"/>
      <c r="F1907" s="3"/>
      <c r="G1907" s="3"/>
      <c r="H1907" s="193"/>
      <c r="I1907" s="163"/>
      <c r="J1907" s="3"/>
      <c r="K1907" s="5"/>
      <c r="L1907" s="6"/>
      <c r="M1907" s="6"/>
      <c r="N1907" s="232"/>
      <c r="O1907" s="285"/>
      <c r="P1907" s="6"/>
      <c r="Q1907" s="6"/>
      <c r="R1907" s="6"/>
      <c r="S1907" s="6"/>
      <c r="T1907" s="6"/>
      <c r="U1907" s="6"/>
      <c r="V1907" s="6"/>
      <c r="W1907" s="6"/>
      <c r="X1907" s="6"/>
      <c r="Y1907" s="6"/>
      <c r="Z1907" s="298"/>
      <c r="AA1907" s="6"/>
      <c r="AB1907" s="6"/>
      <c r="AC1907" s="6"/>
      <c r="AD1907" s="6"/>
      <c r="AE1907" s="6"/>
      <c r="AF1907" s="6"/>
      <c r="AG1907" s="6"/>
      <c r="AH1907" s="6"/>
      <c r="AI1907" s="6"/>
      <c r="AJ1907" s="6"/>
      <c r="AK1907" s="6"/>
      <c r="AL1907" s="6"/>
      <c r="AM1907" s="6"/>
      <c r="AN1907" s="298"/>
      <c r="AO1907" s="6"/>
      <c r="AP1907" s="3"/>
      <c r="AQ1907" s="3"/>
      <c r="AR1907" s="3"/>
      <c r="AS1907" s="3"/>
      <c r="AT1907" s="3"/>
      <c r="AU1907" s="3"/>
      <c r="AV1907" s="3"/>
      <c r="AW1907" s="3"/>
      <c r="AX1907" s="3"/>
      <c r="AY1907" s="3"/>
      <c r="AZ1907" s="3"/>
      <c r="BA1907" s="3"/>
      <c r="BB1907" s="3"/>
      <c r="BC1907" s="3"/>
      <c r="BD1907" s="3"/>
      <c r="BE1907" s="3"/>
      <c r="BF1907" s="3"/>
      <c r="BG1907" s="3"/>
      <c r="BH1907" s="3"/>
      <c r="BI1907" s="3"/>
    </row>
    <row r="1908" ht="12.75" customHeight="1">
      <c r="A1908" s="294"/>
      <c r="B1908" s="294"/>
      <c r="C1908" s="3"/>
      <c r="D1908" s="3"/>
      <c r="E1908" s="3"/>
      <c r="F1908" s="3"/>
      <c r="G1908" s="3"/>
      <c r="H1908" s="193"/>
      <c r="I1908" s="163"/>
      <c r="J1908" s="3"/>
      <c r="K1908" s="5"/>
      <c r="L1908" s="6"/>
      <c r="M1908" s="6"/>
      <c r="N1908" s="232"/>
      <c r="O1908" s="285"/>
      <c r="P1908" s="6"/>
      <c r="Q1908" s="6"/>
      <c r="R1908" s="6"/>
      <c r="S1908" s="6"/>
      <c r="T1908" s="6"/>
      <c r="U1908" s="6"/>
      <c r="V1908" s="6"/>
      <c r="W1908" s="6"/>
      <c r="X1908" s="6"/>
      <c r="Y1908" s="6"/>
      <c r="Z1908" s="298"/>
      <c r="AA1908" s="6"/>
      <c r="AB1908" s="6"/>
      <c r="AC1908" s="6"/>
      <c r="AD1908" s="6"/>
      <c r="AE1908" s="6"/>
      <c r="AF1908" s="6"/>
      <c r="AG1908" s="6"/>
      <c r="AH1908" s="6"/>
      <c r="AI1908" s="6"/>
      <c r="AJ1908" s="6"/>
      <c r="AK1908" s="6"/>
      <c r="AL1908" s="6"/>
      <c r="AM1908" s="6"/>
      <c r="AN1908" s="298"/>
      <c r="AO1908" s="6"/>
      <c r="AP1908" s="3"/>
      <c r="AQ1908" s="3"/>
      <c r="AR1908" s="3"/>
      <c r="AS1908" s="3"/>
      <c r="AT1908" s="3"/>
      <c r="AU1908" s="3"/>
      <c r="AV1908" s="3"/>
      <c r="AW1908" s="3"/>
      <c r="AX1908" s="3"/>
      <c r="AY1908" s="3"/>
      <c r="AZ1908" s="3"/>
      <c r="BA1908" s="3"/>
      <c r="BB1908" s="3"/>
      <c r="BC1908" s="3"/>
      <c r="BD1908" s="3"/>
      <c r="BE1908" s="3"/>
      <c r="BF1908" s="3"/>
      <c r="BG1908" s="3"/>
      <c r="BH1908" s="3"/>
      <c r="BI1908" s="3"/>
    </row>
    <row r="1909" ht="12.75" customHeight="1">
      <c r="A1909" s="294"/>
      <c r="B1909" s="294"/>
      <c r="C1909" s="3"/>
      <c r="D1909" s="3"/>
      <c r="E1909" s="3"/>
      <c r="F1909" s="3"/>
      <c r="G1909" s="3"/>
      <c r="H1909" s="193"/>
      <c r="I1909" s="163"/>
      <c r="J1909" s="3"/>
      <c r="K1909" s="5"/>
      <c r="L1909" s="6"/>
      <c r="M1909" s="6"/>
      <c r="N1909" s="232"/>
      <c r="O1909" s="285"/>
      <c r="P1909" s="6"/>
      <c r="Q1909" s="6"/>
      <c r="R1909" s="6"/>
      <c r="S1909" s="6"/>
      <c r="T1909" s="6"/>
      <c r="U1909" s="6"/>
      <c r="V1909" s="6"/>
      <c r="W1909" s="6"/>
      <c r="X1909" s="6"/>
      <c r="Y1909" s="6"/>
      <c r="Z1909" s="298"/>
      <c r="AA1909" s="6"/>
      <c r="AB1909" s="6"/>
      <c r="AC1909" s="6"/>
      <c r="AD1909" s="6"/>
      <c r="AE1909" s="6"/>
      <c r="AF1909" s="6"/>
      <c r="AG1909" s="6"/>
      <c r="AH1909" s="6"/>
      <c r="AI1909" s="6"/>
      <c r="AJ1909" s="6"/>
      <c r="AK1909" s="6"/>
      <c r="AL1909" s="6"/>
      <c r="AM1909" s="6"/>
      <c r="AN1909" s="298"/>
      <c r="AO1909" s="6"/>
      <c r="AP1909" s="3"/>
      <c r="AQ1909" s="3"/>
      <c r="AR1909" s="3"/>
      <c r="AS1909" s="3"/>
      <c r="AT1909" s="3"/>
      <c r="AU1909" s="3"/>
      <c r="AV1909" s="3"/>
      <c r="AW1909" s="3"/>
      <c r="AX1909" s="3"/>
      <c r="AY1909" s="3"/>
      <c r="AZ1909" s="3"/>
      <c r="BA1909" s="3"/>
      <c r="BB1909" s="3"/>
      <c r="BC1909" s="3"/>
      <c r="BD1909" s="3"/>
      <c r="BE1909" s="3"/>
      <c r="BF1909" s="3"/>
      <c r="BG1909" s="3"/>
      <c r="BH1909" s="3"/>
      <c r="BI1909" s="3"/>
    </row>
    <row r="1910" ht="12.75" customHeight="1">
      <c r="A1910" s="294"/>
      <c r="B1910" s="294"/>
      <c r="C1910" s="3"/>
      <c r="D1910" s="3"/>
      <c r="E1910" s="3"/>
      <c r="F1910" s="3"/>
      <c r="G1910" s="3"/>
      <c r="H1910" s="193"/>
      <c r="I1910" s="163"/>
      <c r="J1910" s="3"/>
      <c r="K1910" s="5"/>
      <c r="L1910" s="6"/>
      <c r="M1910" s="6"/>
      <c r="N1910" s="232"/>
      <c r="O1910" s="285"/>
      <c r="P1910" s="6"/>
      <c r="Q1910" s="6"/>
      <c r="R1910" s="6"/>
      <c r="S1910" s="6"/>
      <c r="T1910" s="6"/>
      <c r="U1910" s="6"/>
      <c r="V1910" s="6"/>
      <c r="W1910" s="6"/>
      <c r="X1910" s="6"/>
      <c r="Y1910" s="6"/>
      <c r="Z1910" s="298"/>
      <c r="AA1910" s="6"/>
      <c r="AB1910" s="6"/>
      <c r="AC1910" s="6"/>
      <c r="AD1910" s="6"/>
      <c r="AE1910" s="6"/>
      <c r="AF1910" s="6"/>
      <c r="AG1910" s="6"/>
      <c r="AH1910" s="6"/>
      <c r="AI1910" s="6"/>
      <c r="AJ1910" s="6"/>
      <c r="AK1910" s="6"/>
      <c r="AL1910" s="6"/>
      <c r="AM1910" s="6"/>
      <c r="AN1910" s="298"/>
      <c r="AO1910" s="6"/>
      <c r="AP1910" s="3"/>
      <c r="AQ1910" s="3"/>
      <c r="AR1910" s="3"/>
      <c r="AS1910" s="3"/>
      <c r="AT1910" s="3"/>
      <c r="AU1910" s="3"/>
      <c r="AV1910" s="3"/>
      <c r="AW1910" s="3"/>
      <c r="AX1910" s="3"/>
      <c r="AY1910" s="3"/>
      <c r="AZ1910" s="3"/>
      <c r="BA1910" s="3"/>
      <c r="BB1910" s="3"/>
      <c r="BC1910" s="3"/>
      <c r="BD1910" s="3"/>
      <c r="BE1910" s="3"/>
      <c r="BF1910" s="3"/>
      <c r="BG1910" s="3"/>
      <c r="BH1910" s="3"/>
      <c r="BI1910" s="3"/>
    </row>
    <row r="1911" ht="12.75" customHeight="1">
      <c r="A1911" s="294"/>
      <c r="B1911" s="294"/>
      <c r="C1911" s="3"/>
      <c r="D1911" s="3"/>
      <c r="E1911" s="3"/>
      <c r="F1911" s="3"/>
      <c r="G1911" s="3"/>
      <c r="H1911" s="193"/>
      <c r="I1911" s="163"/>
      <c r="J1911" s="3"/>
      <c r="K1911" s="5"/>
      <c r="L1911" s="6"/>
      <c r="M1911" s="6"/>
      <c r="N1911" s="232"/>
      <c r="O1911" s="285"/>
      <c r="P1911" s="6"/>
      <c r="Q1911" s="6"/>
      <c r="R1911" s="6"/>
      <c r="S1911" s="6"/>
      <c r="T1911" s="6"/>
      <c r="U1911" s="6"/>
      <c r="V1911" s="6"/>
      <c r="W1911" s="6"/>
      <c r="X1911" s="6"/>
      <c r="Y1911" s="6"/>
      <c r="Z1911" s="298"/>
      <c r="AA1911" s="6"/>
      <c r="AB1911" s="6"/>
      <c r="AC1911" s="6"/>
      <c r="AD1911" s="6"/>
      <c r="AE1911" s="6"/>
      <c r="AF1911" s="6"/>
      <c r="AG1911" s="6"/>
      <c r="AH1911" s="6"/>
      <c r="AI1911" s="6"/>
      <c r="AJ1911" s="6"/>
      <c r="AK1911" s="6"/>
      <c r="AL1911" s="6"/>
      <c r="AM1911" s="6"/>
      <c r="AN1911" s="298"/>
      <c r="AO1911" s="6"/>
      <c r="AP1911" s="3"/>
      <c r="AQ1911" s="3"/>
      <c r="AR1911" s="3"/>
      <c r="AS1911" s="3"/>
      <c r="AT1911" s="3"/>
      <c r="AU1911" s="3"/>
      <c r="AV1911" s="3"/>
      <c r="AW1911" s="3"/>
      <c r="AX1911" s="3"/>
      <c r="AY1911" s="3"/>
      <c r="AZ1911" s="3"/>
      <c r="BA1911" s="3"/>
      <c r="BB1911" s="3"/>
      <c r="BC1911" s="3"/>
      <c r="BD1911" s="3"/>
      <c r="BE1911" s="3"/>
      <c r="BF1911" s="3"/>
      <c r="BG1911" s="3"/>
      <c r="BH1911" s="3"/>
      <c r="BI1911" s="3"/>
    </row>
    <row r="1912" ht="12.75" customHeight="1">
      <c r="A1912" s="294"/>
      <c r="B1912" s="294"/>
      <c r="C1912" s="3"/>
      <c r="D1912" s="3"/>
      <c r="E1912" s="3"/>
      <c r="F1912" s="3"/>
      <c r="G1912" s="3"/>
      <c r="H1912" s="193"/>
      <c r="I1912" s="163"/>
      <c r="J1912" s="3"/>
      <c r="K1912" s="5"/>
      <c r="L1912" s="6"/>
      <c r="M1912" s="6"/>
      <c r="N1912" s="232"/>
      <c r="O1912" s="285"/>
      <c r="P1912" s="6"/>
      <c r="Q1912" s="6"/>
      <c r="R1912" s="6"/>
      <c r="S1912" s="6"/>
      <c r="T1912" s="6"/>
      <c r="U1912" s="6"/>
      <c r="V1912" s="6"/>
      <c r="W1912" s="6"/>
      <c r="X1912" s="6"/>
      <c r="Y1912" s="6"/>
      <c r="Z1912" s="298"/>
      <c r="AA1912" s="6"/>
      <c r="AB1912" s="6"/>
      <c r="AC1912" s="6"/>
      <c r="AD1912" s="6"/>
      <c r="AE1912" s="6"/>
      <c r="AF1912" s="6"/>
      <c r="AG1912" s="6"/>
      <c r="AH1912" s="6"/>
      <c r="AI1912" s="6"/>
      <c r="AJ1912" s="6"/>
      <c r="AK1912" s="6"/>
      <c r="AL1912" s="6"/>
      <c r="AM1912" s="6"/>
      <c r="AN1912" s="298"/>
      <c r="AO1912" s="6"/>
      <c r="AP1912" s="3"/>
      <c r="AQ1912" s="3"/>
      <c r="AR1912" s="3"/>
      <c r="AS1912" s="3"/>
      <c r="AT1912" s="3"/>
      <c r="AU1912" s="3"/>
      <c r="AV1912" s="3"/>
      <c r="AW1912" s="3"/>
      <c r="AX1912" s="3"/>
      <c r="AY1912" s="3"/>
      <c r="AZ1912" s="3"/>
      <c r="BA1912" s="3"/>
      <c r="BB1912" s="3"/>
      <c r="BC1912" s="3"/>
      <c r="BD1912" s="3"/>
      <c r="BE1912" s="3"/>
      <c r="BF1912" s="3"/>
      <c r="BG1912" s="3"/>
      <c r="BH1912" s="3"/>
      <c r="BI1912" s="3"/>
    </row>
    <row r="1913" ht="12.75" customHeight="1">
      <c r="A1913" s="294"/>
      <c r="B1913" s="294"/>
      <c r="C1913" s="3"/>
      <c r="D1913" s="3"/>
      <c r="E1913" s="3"/>
      <c r="F1913" s="3"/>
      <c r="G1913" s="3"/>
      <c r="H1913" s="193"/>
      <c r="I1913" s="163"/>
      <c r="J1913" s="3"/>
      <c r="K1913" s="5"/>
      <c r="L1913" s="6"/>
      <c r="M1913" s="6"/>
      <c r="N1913" s="232"/>
      <c r="O1913" s="285"/>
      <c r="P1913" s="6"/>
      <c r="Q1913" s="6"/>
      <c r="R1913" s="6"/>
      <c r="S1913" s="6"/>
      <c r="T1913" s="6"/>
      <c r="U1913" s="6"/>
      <c r="V1913" s="6"/>
      <c r="W1913" s="6"/>
      <c r="X1913" s="6"/>
      <c r="Y1913" s="6"/>
      <c r="Z1913" s="298"/>
      <c r="AA1913" s="6"/>
      <c r="AB1913" s="6"/>
      <c r="AC1913" s="6"/>
      <c r="AD1913" s="6"/>
      <c r="AE1913" s="6"/>
      <c r="AF1913" s="6"/>
      <c r="AG1913" s="6"/>
      <c r="AH1913" s="6"/>
      <c r="AI1913" s="6"/>
      <c r="AJ1913" s="6"/>
      <c r="AK1913" s="6"/>
      <c r="AL1913" s="6"/>
      <c r="AM1913" s="6"/>
      <c r="AN1913" s="298"/>
      <c r="AO1913" s="6"/>
      <c r="AP1913" s="3"/>
      <c r="AQ1913" s="3"/>
      <c r="AR1913" s="3"/>
      <c r="AS1913" s="3"/>
      <c r="AT1913" s="3"/>
      <c r="AU1913" s="3"/>
      <c r="AV1913" s="3"/>
      <c r="AW1913" s="3"/>
      <c r="AX1913" s="3"/>
      <c r="AY1913" s="3"/>
      <c r="AZ1913" s="3"/>
      <c r="BA1913" s="3"/>
      <c r="BB1913" s="3"/>
      <c r="BC1913" s="3"/>
      <c r="BD1913" s="3"/>
      <c r="BE1913" s="3"/>
      <c r="BF1913" s="3"/>
      <c r="BG1913" s="3"/>
      <c r="BH1913" s="3"/>
      <c r="BI1913" s="3"/>
    </row>
    <row r="1914" ht="12.75" customHeight="1">
      <c r="A1914" s="294"/>
      <c r="B1914" s="294"/>
      <c r="C1914" s="3"/>
      <c r="D1914" s="3"/>
      <c r="E1914" s="3"/>
      <c r="F1914" s="3"/>
      <c r="G1914" s="3"/>
      <c r="H1914" s="193"/>
      <c r="I1914" s="163"/>
      <c r="J1914" s="3"/>
      <c r="K1914" s="5"/>
      <c r="L1914" s="6"/>
      <c r="M1914" s="6"/>
      <c r="N1914" s="232"/>
      <c r="O1914" s="285"/>
      <c r="P1914" s="6"/>
      <c r="Q1914" s="6"/>
      <c r="R1914" s="6"/>
      <c r="S1914" s="6"/>
      <c r="T1914" s="6"/>
      <c r="U1914" s="6"/>
      <c r="V1914" s="6"/>
      <c r="W1914" s="6"/>
      <c r="X1914" s="6"/>
      <c r="Y1914" s="6"/>
      <c r="Z1914" s="298"/>
      <c r="AA1914" s="6"/>
      <c r="AB1914" s="6"/>
      <c r="AC1914" s="6"/>
      <c r="AD1914" s="6"/>
      <c r="AE1914" s="6"/>
      <c r="AF1914" s="6"/>
      <c r="AG1914" s="6"/>
      <c r="AH1914" s="6"/>
      <c r="AI1914" s="6"/>
      <c r="AJ1914" s="6"/>
      <c r="AK1914" s="6"/>
      <c r="AL1914" s="6"/>
      <c r="AM1914" s="6"/>
      <c r="AN1914" s="298"/>
      <c r="AO1914" s="6"/>
      <c r="AP1914" s="3"/>
      <c r="AQ1914" s="3"/>
      <c r="AR1914" s="3"/>
      <c r="AS1914" s="3"/>
      <c r="AT1914" s="3"/>
      <c r="AU1914" s="3"/>
      <c r="AV1914" s="3"/>
      <c r="AW1914" s="3"/>
      <c r="AX1914" s="3"/>
      <c r="AY1914" s="3"/>
      <c r="AZ1914" s="3"/>
      <c r="BA1914" s="3"/>
      <c r="BB1914" s="3"/>
      <c r="BC1914" s="3"/>
      <c r="BD1914" s="3"/>
      <c r="BE1914" s="3"/>
      <c r="BF1914" s="3"/>
      <c r="BG1914" s="3"/>
      <c r="BH1914" s="3"/>
      <c r="BI1914" s="3"/>
    </row>
    <row r="1915" ht="12.75" customHeight="1">
      <c r="A1915" s="294"/>
      <c r="B1915" s="294"/>
      <c r="C1915" s="3"/>
      <c r="D1915" s="3"/>
      <c r="E1915" s="3"/>
      <c r="F1915" s="3"/>
      <c r="G1915" s="3"/>
      <c r="H1915" s="193"/>
      <c r="I1915" s="163"/>
      <c r="J1915" s="3"/>
      <c r="K1915" s="5"/>
      <c r="L1915" s="6"/>
      <c r="M1915" s="6"/>
      <c r="N1915" s="232"/>
      <c r="O1915" s="285"/>
      <c r="P1915" s="6"/>
      <c r="Q1915" s="6"/>
      <c r="R1915" s="6"/>
      <c r="S1915" s="6"/>
      <c r="T1915" s="6"/>
      <c r="U1915" s="6"/>
      <c r="V1915" s="6"/>
      <c r="W1915" s="6"/>
      <c r="X1915" s="6"/>
      <c r="Y1915" s="6"/>
      <c r="Z1915" s="298"/>
      <c r="AA1915" s="6"/>
      <c r="AB1915" s="6"/>
      <c r="AC1915" s="6"/>
      <c r="AD1915" s="6"/>
      <c r="AE1915" s="6"/>
      <c r="AF1915" s="6"/>
      <c r="AG1915" s="6"/>
      <c r="AH1915" s="6"/>
      <c r="AI1915" s="6"/>
      <c r="AJ1915" s="6"/>
      <c r="AK1915" s="6"/>
      <c r="AL1915" s="6"/>
      <c r="AM1915" s="6"/>
      <c r="AN1915" s="298"/>
      <c r="AO1915" s="6"/>
      <c r="AP1915" s="3"/>
      <c r="AQ1915" s="3"/>
      <c r="AR1915" s="3"/>
      <c r="AS1915" s="3"/>
      <c r="AT1915" s="3"/>
      <c r="AU1915" s="3"/>
      <c r="AV1915" s="3"/>
      <c r="AW1915" s="3"/>
      <c r="AX1915" s="3"/>
      <c r="AY1915" s="3"/>
      <c r="AZ1915" s="3"/>
      <c r="BA1915" s="3"/>
      <c r="BB1915" s="3"/>
      <c r="BC1915" s="3"/>
      <c r="BD1915" s="3"/>
      <c r="BE1915" s="3"/>
      <c r="BF1915" s="3"/>
      <c r="BG1915" s="3"/>
      <c r="BH1915" s="3"/>
      <c r="BI1915" s="3"/>
    </row>
    <row r="1916" ht="12.75" customHeight="1">
      <c r="A1916" s="294"/>
      <c r="B1916" s="294"/>
      <c r="C1916" s="3"/>
      <c r="D1916" s="3"/>
      <c r="E1916" s="3"/>
      <c r="F1916" s="3"/>
      <c r="G1916" s="3"/>
      <c r="H1916" s="193"/>
      <c r="I1916" s="163"/>
      <c r="J1916" s="3"/>
      <c r="K1916" s="5"/>
      <c r="L1916" s="6"/>
      <c r="M1916" s="6"/>
      <c r="N1916" s="232"/>
      <c r="O1916" s="285"/>
      <c r="P1916" s="6"/>
      <c r="Q1916" s="6"/>
      <c r="R1916" s="6"/>
      <c r="S1916" s="6"/>
      <c r="T1916" s="6"/>
      <c r="U1916" s="6"/>
      <c r="V1916" s="6"/>
      <c r="W1916" s="6"/>
      <c r="X1916" s="6"/>
      <c r="Y1916" s="6"/>
      <c r="Z1916" s="298"/>
      <c r="AA1916" s="6"/>
      <c r="AB1916" s="6"/>
      <c r="AC1916" s="6"/>
      <c r="AD1916" s="6"/>
      <c r="AE1916" s="6"/>
      <c r="AF1916" s="6"/>
      <c r="AG1916" s="6"/>
      <c r="AH1916" s="6"/>
      <c r="AI1916" s="6"/>
      <c r="AJ1916" s="6"/>
      <c r="AK1916" s="6"/>
      <c r="AL1916" s="6"/>
      <c r="AM1916" s="6"/>
      <c r="AN1916" s="298"/>
      <c r="AO1916" s="6"/>
      <c r="AP1916" s="3"/>
      <c r="AQ1916" s="3"/>
      <c r="AR1916" s="3"/>
      <c r="AS1916" s="3"/>
      <c r="AT1916" s="3"/>
      <c r="AU1916" s="3"/>
      <c r="AV1916" s="3"/>
      <c r="AW1916" s="3"/>
      <c r="AX1916" s="3"/>
      <c r="AY1916" s="3"/>
      <c r="AZ1916" s="3"/>
      <c r="BA1916" s="3"/>
      <c r="BB1916" s="3"/>
      <c r="BC1916" s="3"/>
      <c r="BD1916" s="3"/>
      <c r="BE1916" s="3"/>
      <c r="BF1916" s="3"/>
      <c r="BG1916" s="3"/>
      <c r="BH1916" s="3"/>
      <c r="BI1916" s="3"/>
    </row>
    <row r="1917" ht="12.75" customHeight="1">
      <c r="A1917" s="294"/>
      <c r="B1917" s="294"/>
      <c r="C1917" s="3"/>
      <c r="D1917" s="3"/>
      <c r="E1917" s="3"/>
      <c r="F1917" s="3"/>
      <c r="G1917" s="3"/>
      <c r="H1917" s="193"/>
      <c r="I1917" s="163"/>
      <c r="J1917" s="3"/>
      <c r="K1917" s="5"/>
      <c r="L1917" s="6"/>
      <c r="M1917" s="6"/>
      <c r="N1917" s="232"/>
      <c r="O1917" s="285"/>
      <c r="P1917" s="6"/>
      <c r="Q1917" s="6"/>
      <c r="R1917" s="6"/>
      <c r="S1917" s="6"/>
      <c r="T1917" s="6"/>
      <c r="U1917" s="6"/>
      <c r="V1917" s="6"/>
      <c r="W1917" s="6"/>
      <c r="X1917" s="6"/>
      <c r="Y1917" s="6"/>
      <c r="Z1917" s="298"/>
      <c r="AA1917" s="6"/>
      <c r="AB1917" s="6"/>
      <c r="AC1917" s="6"/>
      <c r="AD1917" s="6"/>
      <c r="AE1917" s="6"/>
      <c r="AF1917" s="6"/>
      <c r="AG1917" s="6"/>
      <c r="AH1917" s="6"/>
      <c r="AI1917" s="6"/>
      <c r="AJ1917" s="6"/>
      <c r="AK1917" s="6"/>
      <c r="AL1917" s="6"/>
      <c r="AM1917" s="6"/>
      <c r="AN1917" s="298"/>
      <c r="AO1917" s="6"/>
      <c r="AP1917" s="3"/>
      <c r="AQ1917" s="3"/>
      <c r="AR1917" s="3"/>
      <c r="AS1917" s="3"/>
      <c r="AT1917" s="3"/>
      <c r="AU1917" s="3"/>
      <c r="AV1917" s="3"/>
      <c r="AW1917" s="3"/>
      <c r="AX1917" s="3"/>
      <c r="AY1917" s="3"/>
      <c r="AZ1917" s="3"/>
      <c r="BA1917" s="3"/>
      <c r="BB1917" s="3"/>
      <c r="BC1917" s="3"/>
      <c r="BD1917" s="3"/>
      <c r="BE1917" s="3"/>
      <c r="BF1917" s="3"/>
      <c r="BG1917" s="3"/>
      <c r="BH1917" s="3"/>
      <c r="BI1917" s="3"/>
    </row>
    <row r="1918" ht="12.75" customHeight="1">
      <c r="A1918" s="294"/>
      <c r="B1918" s="294"/>
      <c r="C1918" s="3"/>
      <c r="D1918" s="3"/>
      <c r="E1918" s="3"/>
      <c r="F1918" s="3"/>
      <c r="G1918" s="3"/>
      <c r="H1918" s="193"/>
      <c r="I1918" s="163"/>
      <c r="J1918" s="3"/>
      <c r="K1918" s="5"/>
      <c r="L1918" s="6"/>
      <c r="M1918" s="6"/>
      <c r="N1918" s="232"/>
      <c r="O1918" s="285"/>
      <c r="P1918" s="6"/>
      <c r="Q1918" s="6"/>
      <c r="R1918" s="6"/>
      <c r="S1918" s="6"/>
      <c r="T1918" s="6"/>
      <c r="U1918" s="6"/>
      <c r="V1918" s="6"/>
      <c r="W1918" s="6"/>
      <c r="X1918" s="6"/>
      <c r="Y1918" s="6"/>
      <c r="Z1918" s="298"/>
      <c r="AA1918" s="6"/>
      <c r="AB1918" s="6"/>
      <c r="AC1918" s="6"/>
      <c r="AD1918" s="6"/>
      <c r="AE1918" s="6"/>
      <c r="AF1918" s="6"/>
      <c r="AG1918" s="6"/>
      <c r="AH1918" s="6"/>
      <c r="AI1918" s="6"/>
      <c r="AJ1918" s="6"/>
      <c r="AK1918" s="6"/>
      <c r="AL1918" s="6"/>
      <c r="AM1918" s="6"/>
      <c r="AN1918" s="298"/>
      <c r="AO1918" s="6"/>
      <c r="AP1918" s="3"/>
      <c r="AQ1918" s="3"/>
      <c r="AR1918" s="3"/>
      <c r="AS1918" s="3"/>
      <c r="AT1918" s="3"/>
      <c r="AU1918" s="3"/>
      <c r="AV1918" s="3"/>
      <c r="AW1918" s="3"/>
      <c r="AX1918" s="3"/>
      <c r="AY1918" s="3"/>
      <c r="AZ1918" s="3"/>
      <c r="BA1918" s="3"/>
      <c r="BB1918" s="3"/>
      <c r="BC1918" s="3"/>
      <c r="BD1918" s="3"/>
      <c r="BE1918" s="3"/>
      <c r="BF1918" s="3"/>
      <c r="BG1918" s="3"/>
      <c r="BH1918" s="3"/>
      <c r="BI1918" s="3"/>
    </row>
    <row r="1919" ht="12.75" customHeight="1">
      <c r="A1919" s="294"/>
      <c r="B1919" s="294"/>
      <c r="C1919" s="3"/>
      <c r="D1919" s="3"/>
      <c r="E1919" s="3"/>
      <c r="F1919" s="3"/>
      <c r="G1919" s="3"/>
      <c r="H1919" s="193"/>
      <c r="I1919" s="163"/>
      <c r="J1919" s="3"/>
      <c r="K1919" s="5"/>
      <c r="L1919" s="6"/>
      <c r="M1919" s="6"/>
      <c r="N1919" s="232"/>
      <c r="O1919" s="285"/>
      <c r="P1919" s="6"/>
      <c r="Q1919" s="6"/>
      <c r="R1919" s="6"/>
      <c r="S1919" s="6"/>
      <c r="T1919" s="6"/>
      <c r="U1919" s="6"/>
      <c r="V1919" s="6"/>
      <c r="W1919" s="6"/>
      <c r="X1919" s="6"/>
      <c r="Y1919" s="6"/>
      <c r="Z1919" s="298"/>
      <c r="AA1919" s="6"/>
      <c r="AB1919" s="6"/>
      <c r="AC1919" s="6"/>
      <c r="AD1919" s="6"/>
      <c r="AE1919" s="6"/>
      <c r="AF1919" s="6"/>
      <c r="AG1919" s="6"/>
      <c r="AH1919" s="6"/>
      <c r="AI1919" s="6"/>
      <c r="AJ1919" s="6"/>
      <c r="AK1919" s="6"/>
      <c r="AL1919" s="6"/>
      <c r="AM1919" s="6"/>
      <c r="AN1919" s="298"/>
      <c r="AO1919" s="6"/>
      <c r="AP1919" s="3"/>
      <c r="AQ1919" s="3"/>
      <c r="AR1919" s="3"/>
      <c r="AS1919" s="3"/>
      <c r="AT1919" s="3"/>
      <c r="AU1919" s="3"/>
      <c r="AV1919" s="3"/>
      <c r="AW1919" s="3"/>
      <c r="AX1919" s="3"/>
      <c r="AY1919" s="3"/>
      <c r="AZ1919" s="3"/>
      <c r="BA1919" s="3"/>
      <c r="BB1919" s="3"/>
      <c r="BC1919" s="3"/>
      <c r="BD1919" s="3"/>
      <c r="BE1919" s="3"/>
      <c r="BF1919" s="3"/>
      <c r="BG1919" s="3"/>
      <c r="BH1919" s="3"/>
      <c r="BI1919" s="3"/>
    </row>
    <row r="1920" ht="12.75" customHeight="1">
      <c r="A1920" s="294"/>
      <c r="B1920" s="294"/>
      <c r="C1920" s="3"/>
      <c r="D1920" s="3"/>
      <c r="E1920" s="3"/>
      <c r="F1920" s="3"/>
      <c r="G1920" s="3"/>
      <c r="H1920" s="193"/>
      <c r="I1920" s="163"/>
      <c r="J1920" s="3"/>
      <c r="K1920" s="5"/>
      <c r="L1920" s="6"/>
      <c r="M1920" s="6"/>
      <c r="N1920" s="232"/>
      <c r="O1920" s="285"/>
      <c r="P1920" s="6"/>
      <c r="Q1920" s="6"/>
      <c r="R1920" s="6"/>
      <c r="S1920" s="6"/>
      <c r="T1920" s="6"/>
      <c r="U1920" s="6"/>
      <c r="V1920" s="6"/>
      <c r="W1920" s="6"/>
      <c r="X1920" s="6"/>
      <c r="Y1920" s="6"/>
      <c r="Z1920" s="298"/>
      <c r="AA1920" s="6"/>
      <c r="AB1920" s="6"/>
      <c r="AC1920" s="6"/>
      <c r="AD1920" s="6"/>
      <c r="AE1920" s="6"/>
      <c r="AF1920" s="6"/>
      <c r="AG1920" s="6"/>
      <c r="AH1920" s="6"/>
      <c r="AI1920" s="6"/>
      <c r="AJ1920" s="6"/>
      <c r="AK1920" s="6"/>
      <c r="AL1920" s="6"/>
      <c r="AM1920" s="6"/>
      <c r="AN1920" s="298"/>
      <c r="AO1920" s="6"/>
      <c r="AP1920" s="3"/>
      <c r="AQ1920" s="3"/>
      <c r="AR1920" s="3"/>
      <c r="AS1920" s="3"/>
      <c r="AT1920" s="3"/>
      <c r="AU1920" s="3"/>
      <c r="AV1920" s="3"/>
      <c r="AW1920" s="3"/>
      <c r="AX1920" s="3"/>
      <c r="AY1920" s="3"/>
      <c r="AZ1920" s="3"/>
      <c r="BA1920" s="3"/>
      <c r="BB1920" s="3"/>
      <c r="BC1920" s="3"/>
      <c r="BD1920" s="3"/>
      <c r="BE1920" s="3"/>
      <c r="BF1920" s="3"/>
      <c r="BG1920" s="3"/>
      <c r="BH1920" s="3"/>
      <c r="BI1920" s="3"/>
    </row>
    <row r="1921" ht="12.75" customHeight="1">
      <c r="A1921" s="294"/>
      <c r="B1921" s="294"/>
      <c r="C1921" s="3"/>
      <c r="D1921" s="3"/>
      <c r="E1921" s="3"/>
      <c r="F1921" s="3"/>
      <c r="G1921" s="3"/>
      <c r="H1921" s="193"/>
      <c r="I1921" s="163"/>
      <c r="J1921" s="3"/>
      <c r="K1921" s="5"/>
      <c r="L1921" s="6"/>
      <c r="M1921" s="6"/>
      <c r="N1921" s="232"/>
      <c r="O1921" s="285"/>
      <c r="P1921" s="6"/>
      <c r="Q1921" s="6"/>
      <c r="R1921" s="6"/>
      <c r="S1921" s="6"/>
      <c r="T1921" s="6"/>
      <c r="U1921" s="6"/>
      <c r="V1921" s="6"/>
      <c r="W1921" s="6"/>
      <c r="X1921" s="6"/>
      <c r="Y1921" s="6"/>
      <c r="Z1921" s="298"/>
      <c r="AA1921" s="6"/>
      <c r="AB1921" s="6"/>
      <c r="AC1921" s="6"/>
      <c r="AD1921" s="6"/>
      <c r="AE1921" s="6"/>
      <c r="AF1921" s="6"/>
      <c r="AG1921" s="6"/>
      <c r="AH1921" s="6"/>
      <c r="AI1921" s="6"/>
      <c r="AJ1921" s="6"/>
      <c r="AK1921" s="6"/>
      <c r="AL1921" s="6"/>
      <c r="AM1921" s="6"/>
      <c r="AN1921" s="298"/>
      <c r="AO1921" s="6"/>
      <c r="AP1921" s="3"/>
      <c r="AQ1921" s="3"/>
      <c r="AR1921" s="3"/>
      <c r="AS1921" s="3"/>
      <c r="AT1921" s="3"/>
      <c r="AU1921" s="3"/>
      <c r="AV1921" s="3"/>
      <c r="AW1921" s="3"/>
      <c r="AX1921" s="3"/>
      <c r="AY1921" s="3"/>
      <c r="AZ1921" s="3"/>
      <c r="BA1921" s="3"/>
      <c r="BB1921" s="3"/>
      <c r="BC1921" s="3"/>
      <c r="BD1921" s="3"/>
      <c r="BE1921" s="3"/>
      <c r="BF1921" s="3"/>
      <c r="BG1921" s="3"/>
      <c r="BH1921" s="3"/>
      <c r="BI1921" s="3"/>
    </row>
    <row r="1922" ht="12.75" customHeight="1">
      <c r="A1922" s="294"/>
      <c r="B1922" s="294"/>
      <c r="C1922" s="3"/>
      <c r="D1922" s="3"/>
      <c r="E1922" s="3"/>
      <c r="F1922" s="3"/>
      <c r="G1922" s="3"/>
      <c r="H1922" s="193"/>
      <c r="I1922" s="163"/>
      <c r="J1922" s="3"/>
      <c r="K1922" s="5"/>
      <c r="L1922" s="6"/>
      <c r="M1922" s="6"/>
      <c r="N1922" s="232"/>
      <c r="O1922" s="285"/>
      <c r="P1922" s="6"/>
      <c r="Q1922" s="6"/>
      <c r="R1922" s="6"/>
      <c r="S1922" s="6"/>
      <c r="T1922" s="6"/>
      <c r="U1922" s="6"/>
      <c r="V1922" s="6"/>
      <c r="W1922" s="6"/>
      <c r="X1922" s="6"/>
      <c r="Y1922" s="6"/>
      <c r="Z1922" s="298"/>
      <c r="AA1922" s="6"/>
      <c r="AB1922" s="6"/>
      <c r="AC1922" s="6"/>
      <c r="AD1922" s="6"/>
      <c r="AE1922" s="6"/>
      <c r="AF1922" s="6"/>
      <c r="AG1922" s="6"/>
      <c r="AH1922" s="6"/>
      <c r="AI1922" s="6"/>
      <c r="AJ1922" s="6"/>
      <c r="AK1922" s="6"/>
      <c r="AL1922" s="6"/>
      <c r="AM1922" s="6"/>
      <c r="AN1922" s="298"/>
      <c r="AO1922" s="6"/>
      <c r="AP1922" s="3"/>
      <c r="AQ1922" s="3"/>
      <c r="AR1922" s="3"/>
      <c r="AS1922" s="3"/>
      <c r="AT1922" s="3"/>
      <c r="AU1922" s="3"/>
      <c r="AV1922" s="3"/>
      <c r="AW1922" s="3"/>
      <c r="AX1922" s="3"/>
      <c r="AY1922" s="3"/>
      <c r="AZ1922" s="3"/>
      <c r="BA1922" s="3"/>
      <c r="BB1922" s="3"/>
      <c r="BC1922" s="3"/>
      <c r="BD1922" s="3"/>
      <c r="BE1922" s="3"/>
      <c r="BF1922" s="3"/>
      <c r="BG1922" s="3"/>
      <c r="BH1922" s="3"/>
      <c r="BI1922" s="3"/>
    </row>
    <row r="1923" ht="12.75" customHeight="1">
      <c r="A1923" s="294"/>
      <c r="B1923" s="294"/>
      <c r="C1923" s="3"/>
      <c r="D1923" s="3"/>
      <c r="E1923" s="3"/>
      <c r="F1923" s="3"/>
      <c r="G1923" s="3"/>
      <c r="H1923" s="193"/>
      <c r="I1923" s="163"/>
      <c r="J1923" s="3"/>
      <c r="K1923" s="5"/>
      <c r="L1923" s="6"/>
      <c r="M1923" s="6"/>
      <c r="N1923" s="232"/>
      <c r="O1923" s="285"/>
      <c r="P1923" s="6"/>
      <c r="Q1923" s="6"/>
      <c r="R1923" s="6"/>
      <c r="S1923" s="6"/>
      <c r="T1923" s="6"/>
      <c r="U1923" s="6"/>
      <c r="V1923" s="6"/>
      <c r="W1923" s="6"/>
      <c r="X1923" s="6"/>
      <c r="Y1923" s="6"/>
      <c r="Z1923" s="298"/>
      <c r="AA1923" s="6"/>
      <c r="AB1923" s="6"/>
      <c r="AC1923" s="6"/>
      <c r="AD1923" s="6"/>
      <c r="AE1923" s="6"/>
      <c r="AF1923" s="6"/>
      <c r="AG1923" s="6"/>
      <c r="AH1923" s="6"/>
      <c r="AI1923" s="6"/>
      <c r="AJ1923" s="6"/>
      <c r="AK1923" s="6"/>
      <c r="AL1923" s="6"/>
      <c r="AM1923" s="6"/>
      <c r="AN1923" s="298"/>
      <c r="AO1923" s="6"/>
      <c r="AP1923" s="3"/>
      <c r="AQ1923" s="3"/>
      <c r="AR1923" s="3"/>
      <c r="AS1923" s="3"/>
      <c r="AT1923" s="3"/>
      <c r="AU1923" s="3"/>
      <c r="AV1923" s="3"/>
      <c r="AW1923" s="3"/>
      <c r="AX1923" s="3"/>
      <c r="AY1923" s="3"/>
      <c r="AZ1923" s="3"/>
      <c r="BA1923" s="3"/>
      <c r="BB1923" s="3"/>
      <c r="BC1923" s="3"/>
      <c r="BD1923" s="3"/>
      <c r="BE1923" s="3"/>
      <c r="BF1923" s="3"/>
      <c r="BG1923" s="3"/>
      <c r="BH1923" s="3"/>
      <c r="BI1923" s="3"/>
    </row>
    <row r="1924" ht="12.75" customHeight="1">
      <c r="A1924" s="294"/>
      <c r="B1924" s="294"/>
      <c r="C1924" s="3"/>
      <c r="D1924" s="3"/>
      <c r="E1924" s="3"/>
      <c r="F1924" s="3"/>
      <c r="G1924" s="3"/>
      <c r="H1924" s="193"/>
      <c r="I1924" s="163"/>
      <c r="J1924" s="3"/>
      <c r="K1924" s="5"/>
      <c r="L1924" s="6"/>
      <c r="M1924" s="6"/>
      <c r="N1924" s="232"/>
      <c r="O1924" s="285"/>
      <c r="P1924" s="6"/>
      <c r="Q1924" s="6"/>
      <c r="R1924" s="6"/>
      <c r="S1924" s="6"/>
      <c r="T1924" s="6"/>
      <c r="U1924" s="6"/>
      <c r="V1924" s="6"/>
      <c r="W1924" s="6"/>
      <c r="X1924" s="6"/>
      <c r="Y1924" s="6"/>
      <c r="Z1924" s="298"/>
      <c r="AA1924" s="6"/>
      <c r="AB1924" s="6"/>
      <c r="AC1924" s="6"/>
      <c r="AD1924" s="6"/>
      <c r="AE1924" s="6"/>
      <c r="AF1924" s="6"/>
      <c r="AG1924" s="6"/>
      <c r="AH1924" s="6"/>
      <c r="AI1924" s="6"/>
      <c r="AJ1924" s="6"/>
      <c r="AK1924" s="6"/>
      <c r="AL1924" s="6"/>
      <c r="AM1924" s="6"/>
      <c r="AN1924" s="298"/>
      <c r="AO1924" s="6"/>
      <c r="AP1924" s="3"/>
      <c r="AQ1924" s="3"/>
      <c r="AR1924" s="3"/>
      <c r="AS1924" s="3"/>
      <c r="AT1924" s="3"/>
      <c r="AU1924" s="3"/>
      <c r="AV1924" s="3"/>
      <c r="AW1924" s="3"/>
      <c r="AX1924" s="3"/>
      <c r="AY1924" s="3"/>
      <c r="AZ1924" s="3"/>
      <c r="BA1924" s="3"/>
      <c r="BB1924" s="3"/>
      <c r="BC1924" s="3"/>
      <c r="BD1924" s="3"/>
      <c r="BE1924" s="3"/>
      <c r="BF1924" s="3"/>
      <c r="BG1924" s="3"/>
      <c r="BH1924" s="3"/>
      <c r="BI1924" s="3"/>
    </row>
    <row r="1925" ht="12.75" customHeight="1">
      <c r="A1925" s="294"/>
      <c r="B1925" s="294"/>
      <c r="C1925" s="3"/>
      <c r="D1925" s="3"/>
      <c r="E1925" s="3"/>
      <c r="F1925" s="3"/>
      <c r="G1925" s="3"/>
      <c r="H1925" s="193"/>
      <c r="I1925" s="163"/>
      <c r="J1925" s="3"/>
      <c r="K1925" s="5"/>
      <c r="L1925" s="6"/>
      <c r="M1925" s="6"/>
      <c r="N1925" s="232"/>
      <c r="O1925" s="285"/>
      <c r="P1925" s="6"/>
      <c r="Q1925" s="6"/>
      <c r="R1925" s="6"/>
      <c r="S1925" s="6"/>
      <c r="T1925" s="6"/>
      <c r="U1925" s="6"/>
      <c r="V1925" s="6"/>
      <c r="W1925" s="6"/>
      <c r="X1925" s="6"/>
      <c r="Y1925" s="6"/>
      <c r="Z1925" s="298"/>
      <c r="AA1925" s="6"/>
      <c r="AB1925" s="6"/>
      <c r="AC1925" s="6"/>
      <c r="AD1925" s="6"/>
      <c r="AE1925" s="6"/>
      <c r="AF1925" s="6"/>
      <c r="AG1925" s="6"/>
      <c r="AH1925" s="6"/>
      <c r="AI1925" s="6"/>
      <c r="AJ1925" s="6"/>
      <c r="AK1925" s="6"/>
      <c r="AL1925" s="6"/>
      <c r="AM1925" s="6"/>
      <c r="AN1925" s="298"/>
      <c r="AO1925" s="6"/>
      <c r="AP1925" s="3"/>
      <c r="AQ1925" s="3"/>
      <c r="AR1925" s="3"/>
      <c r="AS1925" s="3"/>
      <c r="AT1925" s="3"/>
      <c r="AU1925" s="3"/>
      <c r="AV1925" s="3"/>
      <c r="AW1925" s="3"/>
      <c r="AX1925" s="3"/>
      <c r="AY1925" s="3"/>
      <c r="AZ1925" s="3"/>
      <c r="BA1925" s="3"/>
      <c r="BB1925" s="3"/>
      <c r="BC1925" s="3"/>
      <c r="BD1925" s="3"/>
      <c r="BE1925" s="3"/>
      <c r="BF1925" s="3"/>
      <c r="BG1925" s="3"/>
      <c r="BH1925" s="3"/>
      <c r="BI1925" s="3"/>
    </row>
    <row r="1926" ht="12.75" customHeight="1">
      <c r="A1926" s="294"/>
      <c r="B1926" s="294"/>
      <c r="C1926" s="3"/>
      <c r="D1926" s="3"/>
      <c r="E1926" s="3"/>
      <c r="F1926" s="3"/>
      <c r="G1926" s="3"/>
      <c r="H1926" s="193"/>
      <c r="I1926" s="163"/>
      <c r="J1926" s="3"/>
      <c r="K1926" s="5"/>
      <c r="L1926" s="6"/>
      <c r="M1926" s="6"/>
      <c r="N1926" s="232"/>
      <c r="O1926" s="285"/>
      <c r="P1926" s="6"/>
      <c r="Q1926" s="6"/>
      <c r="R1926" s="6"/>
      <c r="S1926" s="6"/>
      <c r="T1926" s="6"/>
      <c r="U1926" s="6"/>
      <c r="V1926" s="6"/>
      <c r="W1926" s="6"/>
      <c r="X1926" s="6"/>
      <c r="Y1926" s="6"/>
      <c r="Z1926" s="298"/>
      <c r="AA1926" s="6"/>
      <c r="AB1926" s="6"/>
      <c r="AC1926" s="6"/>
      <c r="AD1926" s="6"/>
      <c r="AE1926" s="6"/>
      <c r="AF1926" s="6"/>
      <c r="AG1926" s="6"/>
      <c r="AH1926" s="6"/>
      <c r="AI1926" s="6"/>
      <c r="AJ1926" s="6"/>
      <c r="AK1926" s="6"/>
      <c r="AL1926" s="6"/>
      <c r="AM1926" s="6"/>
      <c r="AN1926" s="298"/>
      <c r="AO1926" s="6"/>
      <c r="AP1926" s="3"/>
      <c r="AQ1926" s="3"/>
      <c r="AR1926" s="3"/>
      <c r="AS1926" s="3"/>
      <c r="AT1926" s="3"/>
      <c r="AU1926" s="3"/>
      <c r="AV1926" s="3"/>
      <c r="AW1926" s="3"/>
      <c r="AX1926" s="3"/>
      <c r="AY1926" s="3"/>
      <c r="AZ1926" s="3"/>
      <c r="BA1926" s="3"/>
      <c r="BB1926" s="3"/>
      <c r="BC1926" s="3"/>
      <c r="BD1926" s="3"/>
      <c r="BE1926" s="3"/>
      <c r="BF1926" s="3"/>
      <c r="BG1926" s="3"/>
      <c r="BH1926" s="3"/>
      <c r="BI1926" s="3"/>
    </row>
    <row r="1927" ht="12.75" customHeight="1">
      <c r="A1927" s="294"/>
      <c r="B1927" s="294"/>
      <c r="C1927" s="3"/>
      <c r="D1927" s="3"/>
      <c r="E1927" s="3"/>
      <c r="F1927" s="3"/>
      <c r="G1927" s="3"/>
      <c r="H1927" s="193"/>
      <c r="I1927" s="163"/>
      <c r="J1927" s="3"/>
      <c r="K1927" s="5"/>
      <c r="L1927" s="6"/>
      <c r="M1927" s="6"/>
      <c r="N1927" s="232"/>
      <c r="O1927" s="285"/>
      <c r="P1927" s="6"/>
      <c r="Q1927" s="6"/>
      <c r="R1927" s="6"/>
      <c r="S1927" s="6"/>
      <c r="T1927" s="6"/>
      <c r="U1927" s="6"/>
      <c r="V1927" s="6"/>
      <c r="W1927" s="6"/>
      <c r="X1927" s="6"/>
      <c r="Y1927" s="6"/>
      <c r="Z1927" s="298"/>
      <c r="AA1927" s="6"/>
      <c r="AB1927" s="6"/>
      <c r="AC1927" s="6"/>
      <c r="AD1927" s="6"/>
      <c r="AE1927" s="6"/>
      <c r="AF1927" s="6"/>
      <c r="AG1927" s="6"/>
      <c r="AH1927" s="6"/>
      <c r="AI1927" s="6"/>
      <c r="AJ1927" s="6"/>
      <c r="AK1927" s="6"/>
      <c r="AL1927" s="6"/>
      <c r="AM1927" s="6"/>
      <c r="AN1927" s="298"/>
      <c r="AO1927" s="6"/>
      <c r="AP1927" s="3"/>
      <c r="AQ1927" s="3"/>
      <c r="AR1927" s="3"/>
      <c r="AS1927" s="3"/>
      <c r="AT1927" s="3"/>
      <c r="AU1927" s="3"/>
      <c r="AV1927" s="3"/>
      <c r="AW1927" s="3"/>
      <c r="AX1927" s="3"/>
      <c r="AY1927" s="3"/>
      <c r="AZ1927" s="3"/>
      <c r="BA1927" s="3"/>
      <c r="BB1927" s="3"/>
      <c r="BC1927" s="3"/>
      <c r="BD1927" s="3"/>
      <c r="BE1927" s="3"/>
      <c r="BF1927" s="3"/>
      <c r="BG1927" s="3"/>
      <c r="BH1927" s="3"/>
      <c r="BI1927" s="3"/>
    </row>
    <row r="1928" ht="12.75" customHeight="1">
      <c r="A1928" s="294"/>
      <c r="B1928" s="294"/>
      <c r="C1928" s="3"/>
      <c r="D1928" s="3"/>
      <c r="E1928" s="3"/>
      <c r="F1928" s="3"/>
      <c r="G1928" s="3"/>
      <c r="H1928" s="193"/>
      <c r="I1928" s="163"/>
      <c r="J1928" s="3"/>
      <c r="K1928" s="5"/>
      <c r="L1928" s="6"/>
      <c r="M1928" s="6"/>
      <c r="N1928" s="232"/>
      <c r="O1928" s="285"/>
      <c r="P1928" s="6"/>
      <c r="Q1928" s="6"/>
      <c r="R1928" s="6"/>
      <c r="S1928" s="6"/>
      <c r="T1928" s="6"/>
      <c r="U1928" s="6"/>
      <c r="V1928" s="6"/>
      <c r="W1928" s="6"/>
      <c r="X1928" s="6"/>
      <c r="Y1928" s="6"/>
      <c r="Z1928" s="298"/>
      <c r="AA1928" s="6"/>
      <c r="AB1928" s="6"/>
      <c r="AC1928" s="6"/>
      <c r="AD1928" s="6"/>
      <c r="AE1928" s="6"/>
      <c r="AF1928" s="6"/>
      <c r="AG1928" s="6"/>
      <c r="AH1928" s="6"/>
      <c r="AI1928" s="6"/>
      <c r="AJ1928" s="6"/>
      <c r="AK1928" s="6"/>
      <c r="AL1928" s="6"/>
      <c r="AM1928" s="6"/>
      <c r="AN1928" s="298"/>
      <c r="AO1928" s="6"/>
      <c r="AP1928" s="3"/>
      <c r="AQ1928" s="3"/>
      <c r="AR1928" s="3"/>
      <c r="AS1928" s="3"/>
      <c r="AT1928" s="3"/>
      <c r="AU1928" s="3"/>
      <c r="AV1928" s="3"/>
      <c r="AW1928" s="3"/>
      <c r="AX1928" s="3"/>
      <c r="AY1928" s="3"/>
      <c r="AZ1928" s="3"/>
      <c r="BA1928" s="3"/>
      <c r="BB1928" s="3"/>
      <c r="BC1928" s="3"/>
      <c r="BD1928" s="3"/>
      <c r="BE1928" s="3"/>
      <c r="BF1928" s="3"/>
      <c r="BG1928" s="3"/>
      <c r="BH1928" s="3"/>
      <c r="BI1928" s="3"/>
    </row>
    <row r="1929" ht="12.75" customHeight="1">
      <c r="A1929" s="294"/>
      <c r="B1929" s="294"/>
      <c r="C1929" s="3"/>
      <c r="D1929" s="3"/>
      <c r="E1929" s="3"/>
      <c r="F1929" s="3"/>
      <c r="G1929" s="3"/>
      <c r="H1929" s="193"/>
      <c r="I1929" s="163"/>
      <c r="J1929" s="3"/>
      <c r="K1929" s="5"/>
      <c r="L1929" s="6"/>
      <c r="M1929" s="6"/>
      <c r="N1929" s="232"/>
      <c r="O1929" s="285"/>
      <c r="P1929" s="6"/>
      <c r="Q1929" s="6"/>
      <c r="R1929" s="6"/>
      <c r="S1929" s="6"/>
      <c r="T1929" s="6"/>
      <c r="U1929" s="6"/>
      <c r="V1929" s="6"/>
      <c r="W1929" s="6"/>
      <c r="X1929" s="6"/>
      <c r="Y1929" s="6"/>
      <c r="Z1929" s="298"/>
      <c r="AA1929" s="6"/>
      <c r="AB1929" s="6"/>
      <c r="AC1929" s="6"/>
      <c r="AD1929" s="6"/>
      <c r="AE1929" s="6"/>
      <c r="AF1929" s="6"/>
      <c r="AG1929" s="6"/>
      <c r="AH1929" s="6"/>
      <c r="AI1929" s="6"/>
      <c r="AJ1929" s="6"/>
      <c r="AK1929" s="6"/>
      <c r="AL1929" s="6"/>
      <c r="AM1929" s="6"/>
      <c r="AN1929" s="298"/>
      <c r="AO1929" s="6"/>
      <c r="AP1929" s="3"/>
      <c r="AQ1929" s="3"/>
      <c r="AR1929" s="3"/>
      <c r="AS1929" s="3"/>
      <c r="AT1929" s="3"/>
      <c r="AU1929" s="3"/>
      <c r="AV1929" s="3"/>
      <c r="AW1929" s="3"/>
      <c r="AX1929" s="3"/>
      <c r="AY1929" s="3"/>
      <c r="AZ1929" s="3"/>
      <c r="BA1929" s="3"/>
      <c r="BB1929" s="3"/>
      <c r="BC1929" s="3"/>
      <c r="BD1929" s="3"/>
      <c r="BE1929" s="3"/>
      <c r="BF1929" s="3"/>
      <c r="BG1929" s="3"/>
      <c r="BH1929" s="3"/>
      <c r="BI1929" s="3"/>
    </row>
    <row r="1930" ht="12.75" customHeight="1">
      <c r="A1930" s="294"/>
      <c r="B1930" s="294"/>
      <c r="C1930" s="3"/>
      <c r="D1930" s="3"/>
      <c r="E1930" s="3"/>
      <c r="F1930" s="3"/>
      <c r="G1930" s="3"/>
      <c r="H1930" s="193"/>
      <c r="I1930" s="163"/>
      <c r="J1930" s="3"/>
      <c r="K1930" s="5"/>
      <c r="L1930" s="6"/>
      <c r="M1930" s="6"/>
      <c r="N1930" s="232"/>
      <c r="O1930" s="285"/>
      <c r="P1930" s="6"/>
      <c r="Q1930" s="6"/>
      <c r="R1930" s="6"/>
      <c r="S1930" s="6"/>
      <c r="T1930" s="6"/>
      <c r="U1930" s="6"/>
      <c r="V1930" s="6"/>
      <c r="W1930" s="6"/>
      <c r="X1930" s="6"/>
      <c r="Y1930" s="6"/>
      <c r="Z1930" s="298"/>
      <c r="AA1930" s="6"/>
      <c r="AB1930" s="6"/>
      <c r="AC1930" s="6"/>
      <c r="AD1930" s="6"/>
      <c r="AE1930" s="6"/>
      <c r="AF1930" s="6"/>
      <c r="AG1930" s="6"/>
      <c r="AH1930" s="6"/>
      <c r="AI1930" s="6"/>
      <c r="AJ1930" s="6"/>
      <c r="AK1930" s="6"/>
      <c r="AL1930" s="6"/>
      <c r="AM1930" s="6"/>
      <c r="AN1930" s="298"/>
      <c r="AO1930" s="6"/>
      <c r="AP1930" s="3"/>
      <c r="AQ1930" s="3"/>
      <c r="AR1930" s="3"/>
      <c r="AS1930" s="3"/>
      <c r="AT1930" s="3"/>
      <c r="AU1930" s="3"/>
      <c r="AV1930" s="3"/>
      <c r="AW1930" s="3"/>
      <c r="AX1930" s="3"/>
      <c r="AY1930" s="3"/>
      <c r="AZ1930" s="3"/>
      <c r="BA1930" s="3"/>
      <c r="BB1930" s="3"/>
      <c r="BC1930" s="3"/>
      <c r="BD1930" s="3"/>
      <c r="BE1930" s="3"/>
      <c r="BF1930" s="3"/>
      <c r="BG1930" s="3"/>
      <c r="BH1930" s="3"/>
      <c r="BI1930" s="3"/>
    </row>
    <row r="1931" ht="12.75" customHeight="1">
      <c r="A1931" s="294"/>
      <c r="B1931" s="294"/>
      <c r="C1931" s="3"/>
      <c r="D1931" s="3"/>
      <c r="E1931" s="3"/>
      <c r="F1931" s="3"/>
      <c r="G1931" s="3"/>
      <c r="H1931" s="193"/>
      <c r="I1931" s="163"/>
      <c r="J1931" s="3"/>
      <c r="K1931" s="5"/>
      <c r="L1931" s="6"/>
      <c r="M1931" s="6"/>
      <c r="N1931" s="232"/>
      <c r="O1931" s="285"/>
      <c r="P1931" s="6"/>
      <c r="Q1931" s="6"/>
      <c r="R1931" s="6"/>
      <c r="S1931" s="6"/>
      <c r="T1931" s="6"/>
      <c r="U1931" s="6"/>
      <c r="V1931" s="6"/>
      <c r="W1931" s="6"/>
      <c r="X1931" s="6"/>
      <c r="Y1931" s="6"/>
      <c r="Z1931" s="298"/>
      <c r="AA1931" s="6"/>
      <c r="AB1931" s="6"/>
      <c r="AC1931" s="6"/>
      <c r="AD1931" s="6"/>
      <c r="AE1931" s="6"/>
      <c r="AF1931" s="6"/>
      <c r="AG1931" s="6"/>
      <c r="AH1931" s="6"/>
      <c r="AI1931" s="6"/>
      <c r="AJ1931" s="6"/>
      <c r="AK1931" s="6"/>
      <c r="AL1931" s="6"/>
      <c r="AM1931" s="6"/>
      <c r="AN1931" s="298"/>
      <c r="AO1931" s="6"/>
      <c r="AP1931" s="3"/>
      <c r="AQ1931" s="3"/>
      <c r="AR1931" s="3"/>
      <c r="AS1931" s="3"/>
      <c r="AT1931" s="3"/>
      <c r="AU1931" s="3"/>
      <c r="AV1931" s="3"/>
      <c r="AW1931" s="3"/>
      <c r="AX1931" s="3"/>
      <c r="AY1931" s="3"/>
      <c r="AZ1931" s="3"/>
      <c r="BA1931" s="3"/>
      <c r="BB1931" s="3"/>
      <c r="BC1931" s="3"/>
      <c r="BD1931" s="3"/>
      <c r="BE1931" s="3"/>
      <c r="BF1931" s="3"/>
      <c r="BG1931" s="3"/>
      <c r="BH1931" s="3"/>
      <c r="BI1931" s="3"/>
    </row>
    <row r="1932" ht="12.75" customHeight="1">
      <c r="A1932" s="294"/>
      <c r="B1932" s="294"/>
      <c r="C1932" s="3"/>
      <c r="D1932" s="3"/>
      <c r="E1932" s="3"/>
      <c r="F1932" s="3"/>
      <c r="G1932" s="3"/>
      <c r="H1932" s="193"/>
      <c r="I1932" s="163"/>
      <c r="J1932" s="3"/>
      <c r="K1932" s="5"/>
      <c r="L1932" s="6"/>
      <c r="M1932" s="6"/>
      <c r="N1932" s="232"/>
      <c r="O1932" s="285"/>
      <c r="P1932" s="6"/>
      <c r="Q1932" s="6"/>
      <c r="R1932" s="6"/>
      <c r="S1932" s="6"/>
      <c r="T1932" s="6"/>
      <c r="U1932" s="6"/>
      <c r="V1932" s="6"/>
      <c r="W1932" s="6"/>
      <c r="X1932" s="6"/>
      <c r="Y1932" s="6"/>
      <c r="Z1932" s="298"/>
      <c r="AA1932" s="6"/>
      <c r="AB1932" s="6"/>
      <c r="AC1932" s="6"/>
      <c r="AD1932" s="6"/>
      <c r="AE1932" s="6"/>
      <c r="AF1932" s="6"/>
      <c r="AG1932" s="6"/>
      <c r="AH1932" s="6"/>
      <c r="AI1932" s="6"/>
      <c r="AJ1932" s="6"/>
      <c r="AK1932" s="6"/>
      <c r="AL1932" s="6"/>
      <c r="AM1932" s="6"/>
      <c r="AN1932" s="298"/>
      <c r="AO1932" s="6"/>
      <c r="AP1932" s="3"/>
      <c r="AQ1932" s="3"/>
      <c r="AR1932" s="3"/>
      <c r="AS1932" s="3"/>
      <c r="AT1932" s="3"/>
      <c r="AU1932" s="3"/>
      <c r="AV1932" s="3"/>
      <c r="AW1932" s="3"/>
      <c r="AX1932" s="3"/>
      <c r="AY1932" s="3"/>
      <c r="AZ1932" s="3"/>
      <c r="BA1932" s="3"/>
      <c r="BB1932" s="3"/>
      <c r="BC1932" s="3"/>
      <c r="BD1932" s="3"/>
      <c r="BE1932" s="3"/>
      <c r="BF1932" s="3"/>
      <c r="BG1932" s="3"/>
      <c r="BH1932" s="3"/>
      <c r="BI1932" s="3"/>
    </row>
    <row r="1933" ht="12.75" customHeight="1">
      <c r="A1933" s="294"/>
      <c r="B1933" s="294"/>
      <c r="C1933" s="3"/>
      <c r="D1933" s="3"/>
      <c r="E1933" s="3"/>
      <c r="F1933" s="3"/>
      <c r="G1933" s="3"/>
      <c r="H1933" s="193"/>
      <c r="I1933" s="163"/>
      <c r="J1933" s="3"/>
      <c r="K1933" s="5"/>
      <c r="L1933" s="6"/>
      <c r="M1933" s="6"/>
      <c r="N1933" s="232"/>
      <c r="O1933" s="285"/>
      <c r="P1933" s="6"/>
      <c r="Q1933" s="6"/>
      <c r="R1933" s="6"/>
      <c r="S1933" s="6"/>
      <c r="T1933" s="6"/>
      <c r="U1933" s="6"/>
      <c r="V1933" s="6"/>
      <c r="W1933" s="6"/>
      <c r="X1933" s="6"/>
      <c r="Y1933" s="6"/>
      <c r="Z1933" s="298"/>
      <c r="AA1933" s="6"/>
      <c r="AB1933" s="6"/>
      <c r="AC1933" s="6"/>
      <c r="AD1933" s="6"/>
      <c r="AE1933" s="6"/>
      <c r="AF1933" s="6"/>
      <c r="AG1933" s="6"/>
      <c r="AH1933" s="6"/>
      <c r="AI1933" s="6"/>
      <c r="AJ1933" s="6"/>
      <c r="AK1933" s="6"/>
      <c r="AL1933" s="6"/>
      <c r="AM1933" s="6"/>
      <c r="AN1933" s="298"/>
      <c r="AO1933" s="6"/>
      <c r="AP1933" s="3"/>
      <c r="AQ1933" s="3"/>
      <c r="AR1933" s="3"/>
      <c r="AS1933" s="3"/>
      <c r="AT1933" s="3"/>
      <c r="AU1933" s="3"/>
      <c r="AV1933" s="3"/>
      <c r="AW1933" s="3"/>
      <c r="AX1933" s="3"/>
      <c r="AY1933" s="3"/>
      <c r="AZ1933" s="3"/>
      <c r="BA1933" s="3"/>
      <c r="BB1933" s="3"/>
      <c r="BC1933" s="3"/>
      <c r="BD1933" s="3"/>
      <c r="BE1933" s="3"/>
      <c r="BF1933" s="3"/>
      <c r="BG1933" s="3"/>
      <c r="BH1933" s="3"/>
      <c r="BI1933" s="3"/>
    </row>
    <row r="1934" ht="12.75" customHeight="1">
      <c r="A1934" s="294"/>
      <c r="B1934" s="294"/>
      <c r="C1934" s="3"/>
      <c r="D1934" s="3"/>
      <c r="E1934" s="3"/>
      <c r="F1934" s="3"/>
      <c r="G1934" s="3"/>
      <c r="H1934" s="193"/>
      <c r="I1934" s="163"/>
      <c r="J1934" s="3"/>
      <c r="K1934" s="5"/>
      <c r="L1934" s="6"/>
      <c r="M1934" s="6"/>
      <c r="N1934" s="232"/>
      <c r="O1934" s="285"/>
      <c r="P1934" s="6"/>
      <c r="Q1934" s="6"/>
      <c r="R1934" s="6"/>
      <c r="S1934" s="6"/>
      <c r="T1934" s="6"/>
      <c r="U1934" s="6"/>
      <c r="V1934" s="6"/>
      <c r="W1934" s="6"/>
      <c r="X1934" s="6"/>
      <c r="Y1934" s="6"/>
      <c r="Z1934" s="298"/>
      <c r="AA1934" s="6"/>
      <c r="AB1934" s="6"/>
      <c r="AC1934" s="6"/>
      <c r="AD1934" s="6"/>
      <c r="AE1934" s="6"/>
      <c r="AF1934" s="6"/>
      <c r="AG1934" s="6"/>
      <c r="AH1934" s="6"/>
      <c r="AI1934" s="6"/>
      <c r="AJ1934" s="6"/>
      <c r="AK1934" s="6"/>
      <c r="AL1934" s="6"/>
      <c r="AM1934" s="6"/>
      <c r="AN1934" s="298"/>
      <c r="AO1934" s="6"/>
      <c r="AP1934" s="3"/>
      <c r="AQ1934" s="3"/>
      <c r="AR1934" s="3"/>
      <c r="AS1934" s="3"/>
      <c r="AT1934" s="3"/>
      <c r="AU1934" s="3"/>
      <c r="AV1934" s="3"/>
      <c r="AW1934" s="3"/>
      <c r="AX1934" s="3"/>
      <c r="AY1934" s="3"/>
      <c r="AZ1934" s="3"/>
      <c r="BA1934" s="3"/>
      <c r="BB1934" s="3"/>
      <c r="BC1934" s="3"/>
      <c r="BD1934" s="3"/>
      <c r="BE1934" s="3"/>
      <c r="BF1934" s="3"/>
      <c r="BG1934" s="3"/>
      <c r="BH1934" s="3"/>
      <c r="BI1934" s="3"/>
    </row>
    <row r="1935" ht="12.75" customHeight="1">
      <c r="A1935" s="294"/>
      <c r="B1935" s="294"/>
      <c r="C1935" s="3"/>
      <c r="D1935" s="3"/>
      <c r="E1935" s="3"/>
      <c r="F1935" s="3"/>
      <c r="G1935" s="3"/>
      <c r="H1935" s="193"/>
      <c r="I1935" s="163"/>
      <c r="J1935" s="3"/>
      <c r="K1935" s="5"/>
      <c r="L1935" s="6"/>
      <c r="M1935" s="6"/>
      <c r="N1935" s="232"/>
      <c r="O1935" s="285"/>
      <c r="P1935" s="6"/>
      <c r="Q1935" s="6"/>
      <c r="R1935" s="6"/>
      <c r="S1935" s="6"/>
      <c r="T1935" s="6"/>
      <c r="U1935" s="6"/>
      <c r="V1935" s="6"/>
      <c r="W1935" s="6"/>
      <c r="X1935" s="6"/>
      <c r="Y1935" s="6"/>
      <c r="Z1935" s="298"/>
      <c r="AA1935" s="6"/>
      <c r="AB1935" s="6"/>
      <c r="AC1935" s="6"/>
      <c r="AD1935" s="6"/>
      <c r="AE1935" s="6"/>
      <c r="AF1935" s="6"/>
      <c r="AG1935" s="6"/>
      <c r="AH1935" s="6"/>
      <c r="AI1935" s="6"/>
      <c r="AJ1935" s="6"/>
      <c r="AK1935" s="6"/>
      <c r="AL1935" s="6"/>
      <c r="AM1935" s="6"/>
      <c r="AN1935" s="298"/>
      <c r="AO1935" s="6"/>
      <c r="AP1935" s="3"/>
      <c r="AQ1935" s="3"/>
      <c r="AR1935" s="3"/>
      <c r="AS1935" s="3"/>
      <c r="AT1935" s="3"/>
      <c r="AU1935" s="3"/>
      <c r="AV1935" s="3"/>
      <c r="AW1935" s="3"/>
      <c r="AX1935" s="3"/>
      <c r="AY1935" s="3"/>
      <c r="AZ1935" s="3"/>
      <c r="BA1935" s="3"/>
      <c r="BB1935" s="3"/>
      <c r="BC1935" s="3"/>
      <c r="BD1935" s="3"/>
      <c r="BE1935" s="3"/>
      <c r="BF1935" s="3"/>
      <c r="BG1935" s="3"/>
      <c r="BH1935" s="3"/>
      <c r="BI1935" s="3"/>
    </row>
    <row r="1936" ht="12.75" customHeight="1">
      <c r="A1936" s="294"/>
      <c r="B1936" s="294"/>
      <c r="C1936" s="3"/>
      <c r="D1936" s="3"/>
      <c r="E1936" s="3"/>
      <c r="F1936" s="3"/>
      <c r="G1936" s="3"/>
      <c r="H1936" s="193"/>
      <c r="I1936" s="163"/>
      <c r="J1936" s="3"/>
      <c r="K1936" s="5"/>
      <c r="L1936" s="6"/>
      <c r="M1936" s="6"/>
      <c r="N1936" s="232"/>
      <c r="O1936" s="285"/>
      <c r="P1936" s="6"/>
      <c r="Q1936" s="6"/>
      <c r="R1936" s="6"/>
      <c r="S1936" s="6"/>
      <c r="T1936" s="6"/>
      <c r="U1936" s="6"/>
      <c r="V1936" s="6"/>
      <c r="W1936" s="6"/>
      <c r="X1936" s="6"/>
      <c r="Y1936" s="6"/>
      <c r="Z1936" s="298"/>
      <c r="AA1936" s="6"/>
      <c r="AB1936" s="6"/>
      <c r="AC1936" s="6"/>
      <c r="AD1936" s="6"/>
      <c r="AE1936" s="6"/>
      <c r="AF1936" s="6"/>
      <c r="AG1936" s="6"/>
      <c r="AH1936" s="6"/>
      <c r="AI1936" s="6"/>
      <c r="AJ1936" s="6"/>
      <c r="AK1936" s="6"/>
      <c r="AL1936" s="6"/>
      <c r="AM1936" s="6"/>
      <c r="AN1936" s="298"/>
      <c r="AO1936" s="6"/>
      <c r="AP1936" s="3"/>
      <c r="AQ1936" s="3"/>
      <c r="AR1936" s="3"/>
      <c r="AS1936" s="3"/>
      <c r="AT1936" s="3"/>
      <c r="AU1936" s="3"/>
      <c r="AV1936" s="3"/>
      <c r="AW1936" s="3"/>
      <c r="AX1936" s="3"/>
      <c r="AY1936" s="3"/>
      <c r="AZ1936" s="3"/>
      <c r="BA1936" s="3"/>
      <c r="BB1936" s="3"/>
      <c r="BC1936" s="3"/>
      <c r="BD1936" s="3"/>
      <c r="BE1936" s="3"/>
      <c r="BF1936" s="3"/>
      <c r="BG1936" s="3"/>
      <c r="BH1936" s="3"/>
      <c r="BI1936" s="3"/>
    </row>
    <row r="1937" ht="12.75" customHeight="1">
      <c r="A1937" s="294"/>
      <c r="B1937" s="294"/>
      <c r="C1937" s="3"/>
      <c r="D1937" s="3"/>
      <c r="E1937" s="3"/>
      <c r="F1937" s="3"/>
      <c r="G1937" s="3"/>
      <c r="H1937" s="193"/>
      <c r="I1937" s="163"/>
      <c r="J1937" s="3"/>
      <c r="K1937" s="5"/>
      <c r="L1937" s="6"/>
      <c r="M1937" s="6"/>
      <c r="N1937" s="232"/>
      <c r="O1937" s="285"/>
      <c r="P1937" s="6"/>
      <c r="Q1937" s="6"/>
      <c r="R1937" s="6"/>
      <c r="S1937" s="6"/>
      <c r="T1937" s="6"/>
      <c r="U1937" s="6"/>
      <c r="V1937" s="6"/>
      <c r="W1937" s="6"/>
      <c r="X1937" s="6"/>
      <c r="Y1937" s="6"/>
      <c r="Z1937" s="298"/>
      <c r="AA1937" s="6"/>
      <c r="AB1937" s="6"/>
      <c r="AC1937" s="6"/>
      <c r="AD1937" s="6"/>
      <c r="AE1937" s="6"/>
      <c r="AF1937" s="6"/>
      <c r="AG1937" s="6"/>
      <c r="AH1937" s="6"/>
      <c r="AI1937" s="6"/>
      <c r="AJ1937" s="6"/>
      <c r="AK1937" s="6"/>
      <c r="AL1937" s="6"/>
      <c r="AM1937" s="6"/>
      <c r="AN1937" s="298"/>
      <c r="AO1937" s="6"/>
      <c r="AP1937" s="3"/>
      <c r="AQ1937" s="3"/>
      <c r="AR1937" s="3"/>
      <c r="AS1937" s="3"/>
      <c r="AT1937" s="3"/>
      <c r="AU1937" s="3"/>
      <c r="AV1937" s="3"/>
      <c r="AW1937" s="3"/>
      <c r="AX1937" s="3"/>
      <c r="AY1937" s="3"/>
      <c r="AZ1937" s="3"/>
      <c r="BA1937" s="3"/>
      <c r="BB1937" s="3"/>
      <c r="BC1937" s="3"/>
      <c r="BD1937" s="3"/>
      <c r="BE1937" s="3"/>
      <c r="BF1937" s="3"/>
      <c r="BG1937" s="3"/>
      <c r="BH1937" s="3"/>
      <c r="BI1937" s="3"/>
    </row>
    <row r="1938" ht="12.75" customHeight="1">
      <c r="A1938" s="294"/>
      <c r="B1938" s="294"/>
      <c r="C1938" s="3"/>
      <c r="D1938" s="3"/>
      <c r="E1938" s="3"/>
      <c r="F1938" s="3"/>
      <c r="G1938" s="3"/>
      <c r="H1938" s="193"/>
      <c r="I1938" s="163"/>
      <c r="J1938" s="3"/>
      <c r="K1938" s="5"/>
      <c r="L1938" s="6"/>
      <c r="M1938" s="6"/>
      <c r="N1938" s="232"/>
      <c r="O1938" s="285"/>
      <c r="P1938" s="6"/>
      <c r="Q1938" s="6"/>
      <c r="R1938" s="6"/>
      <c r="S1938" s="6"/>
      <c r="T1938" s="6"/>
      <c r="U1938" s="6"/>
      <c r="V1938" s="6"/>
      <c r="W1938" s="6"/>
      <c r="X1938" s="6"/>
      <c r="Y1938" s="6"/>
      <c r="Z1938" s="298"/>
      <c r="AA1938" s="6"/>
      <c r="AB1938" s="6"/>
      <c r="AC1938" s="6"/>
      <c r="AD1938" s="6"/>
      <c r="AE1938" s="6"/>
      <c r="AF1938" s="6"/>
      <c r="AG1938" s="6"/>
      <c r="AH1938" s="6"/>
      <c r="AI1938" s="6"/>
      <c r="AJ1938" s="6"/>
      <c r="AK1938" s="6"/>
      <c r="AL1938" s="6"/>
      <c r="AM1938" s="6"/>
      <c r="AN1938" s="298"/>
      <c r="AO1938" s="6"/>
      <c r="AP1938" s="3"/>
      <c r="AQ1938" s="3"/>
      <c r="AR1938" s="3"/>
      <c r="AS1938" s="3"/>
      <c r="AT1938" s="3"/>
      <c r="AU1938" s="3"/>
      <c r="AV1938" s="3"/>
      <c r="AW1938" s="3"/>
      <c r="AX1938" s="3"/>
      <c r="AY1938" s="3"/>
      <c r="AZ1938" s="3"/>
      <c r="BA1938" s="3"/>
      <c r="BB1938" s="3"/>
      <c r="BC1938" s="3"/>
      <c r="BD1938" s="3"/>
      <c r="BE1938" s="3"/>
      <c r="BF1938" s="3"/>
      <c r="BG1938" s="3"/>
      <c r="BH1938" s="3"/>
      <c r="BI1938" s="3"/>
    </row>
    <row r="1939" ht="12.75" customHeight="1">
      <c r="A1939" s="294"/>
      <c r="B1939" s="294"/>
      <c r="C1939" s="3"/>
      <c r="D1939" s="3"/>
      <c r="E1939" s="3"/>
      <c r="F1939" s="3"/>
      <c r="G1939" s="3"/>
      <c r="H1939" s="193"/>
      <c r="I1939" s="163"/>
      <c r="J1939" s="3"/>
      <c r="K1939" s="5"/>
      <c r="L1939" s="6"/>
      <c r="M1939" s="6"/>
      <c r="N1939" s="232"/>
      <c r="O1939" s="285"/>
      <c r="P1939" s="6"/>
      <c r="Q1939" s="6"/>
      <c r="R1939" s="6"/>
      <c r="S1939" s="6"/>
      <c r="T1939" s="6"/>
      <c r="U1939" s="6"/>
      <c r="V1939" s="6"/>
      <c r="W1939" s="6"/>
      <c r="X1939" s="6"/>
      <c r="Y1939" s="6"/>
      <c r="Z1939" s="298"/>
      <c r="AA1939" s="6"/>
      <c r="AB1939" s="6"/>
      <c r="AC1939" s="6"/>
      <c r="AD1939" s="6"/>
      <c r="AE1939" s="6"/>
      <c r="AF1939" s="6"/>
      <c r="AG1939" s="6"/>
      <c r="AH1939" s="6"/>
      <c r="AI1939" s="6"/>
      <c r="AJ1939" s="6"/>
      <c r="AK1939" s="6"/>
      <c r="AL1939" s="6"/>
      <c r="AM1939" s="6"/>
      <c r="AN1939" s="298"/>
      <c r="AO1939" s="6"/>
      <c r="AP1939" s="3"/>
      <c r="AQ1939" s="3"/>
      <c r="AR1939" s="3"/>
      <c r="AS1939" s="3"/>
      <c r="AT1939" s="3"/>
      <c r="AU1939" s="3"/>
      <c r="AV1939" s="3"/>
      <c r="AW1939" s="3"/>
      <c r="AX1939" s="3"/>
      <c r="AY1939" s="3"/>
      <c r="AZ1939" s="3"/>
      <c r="BA1939" s="3"/>
      <c r="BB1939" s="3"/>
      <c r="BC1939" s="3"/>
      <c r="BD1939" s="3"/>
      <c r="BE1939" s="3"/>
      <c r="BF1939" s="3"/>
      <c r="BG1939" s="3"/>
      <c r="BH1939" s="3"/>
      <c r="BI1939" s="3"/>
    </row>
    <row r="1940" ht="12.75" customHeight="1">
      <c r="A1940" s="294"/>
      <c r="B1940" s="294"/>
      <c r="C1940" s="3"/>
      <c r="D1940" s="3"/>
      <c r="E1940" s="3"/>
      <c r="F1940" s="3"/>
      <c r="G1940" s="3"/>
      <c r="H1940" s="193"/>
      <c r="I1940" s="163"/>
      <c r="J1940" s="3"/>
      <c r="K1940" s="5"/>
      <c r="L1940" s="6"/>
      <c r="M1940" s="6"/>
      <c r="N1940" s="232"/>
      <c r="O1940" s="285"/>
      <c r="P1940" s="6"/>
      <c r="Q1940" s="6"/>
      <c r="R1940" s="6"/>
      <c r="S1940" s="6"/>
      <c r="T1940" s="6"/>
      <c r="U1940" s="6"/>
      <c r="V1940" s="6"/>
      <c r="W1940" s="6"/>
      <c r="X1940" s="6"/>
      <c r="Y1940" s="6"/>
      <c r="Z1940" s="298"/>
      <c r="AA1940" s="6"/>
      <c r="AB1940" s="6"/>
      <c r="AC1940" s="6"/>
      <c r="AD1940" s="6"/>
      <c r="AE1940" s="6"/>
      <c r="AF1940" s="6"/>
      <c r="AG1940" s="6"/>
      <c r="AH1940" s="6"/>
      <c r="AI1940" s="6"/>
      <c r="AJ1940" s="6"/>
      <c r="AK1940" s="6"/>
      <c r="AL1940" s="6"/>
      <c r="AM1940" s="6"/>
      <c r="AN1940" s="298"/>
      <c r="AO1940" s="6"/>
      <c r="AP1940" s="3"/>
      <c r="AQ1940" s="3"/>
      <c r="AR1940" s="3"/>
      <c r="AS1940" s="3"/>
      <c r="AT1940" s="3"/>
      <c r="AU1940" s="3"/>
      <c r="AV1940" s="3"/>
      <c r="AW1940" s="3"/>
      <c r="AX1940" s="3"/>
      <c r="AY1940" s="3"/>
      <c r="AZ1940" s="3"/>
      <c r="BA1940" s="3"/>
      <c r="BB1940" s="3"/>
      <c r="BC1940" s="3"/>
      <c r="BD1940" s="3"/>
      <c r="BE1940" s="3"/>
      <c r="BF1940" s="3"/>
      <c r="BG1940" s="3"/>
      <c r="BH1940" s="3"/>
      <c r="BI1940" s="3"/>
    </row>
    <row r="1941" ht="12.75" customHeight="1">
      <c r="A1941" s="294"/>
      <c r="B1941" s="294"/>
      <c r="C1941" s="3"/>
      <c r="D1941" s="3"/>
      <c r="E1941" s="3"/>
      <c r="F1941" s="3"/>
      <c r="G1941" s="3"/>
      <c r="H1941" s="193"/>
      <c r="I1941" s="163"/>
      <c r="J1941" s="3"/>
      <c r="K1941" s="5"/>
      <c r="L1941" s="6"/>
      <c r="M1941" s="6"/>
      <c r="N1941" s="232"/>
      <c r="O1941" s="285"/>
      <c r="P1941" s="6"/>
      <c r="Q1941" s="6"/>
      <c r="R1941" s="6"/>
      <c r="S1941" s="6"/>
      <c r="T1941" s="6"/>
      <c r="U1941" s="6"/>
      <c r="V1941" s="6"/>
      <c r="W1941" s="6"/>
      <c r="X1941" s="6"/>
      <c r="Y1941" s="6"/>
      <c r="Z1941" s="298"/>
      <c r="AA1941" s="6"/>
      <c r="AB1941" s="6"/>
      <c r="AC1941" s="6"/>
      <c r="AD1941" s="6"/>
      <c r="AE1941" s="6"/>
      <c r="AF1941" s="6"/>
      <c r="AG1941" s="6"/>
      <c r="AH1941" s="6"/>
      <c r="AI1941" s="6"/>
      <c r="AJ1941" s="6"/>
      <c r="AK1941" s="6"/>
      <c r="AL1941" s="6"/>
      <c r="AM1941" s="6"/>
      <c r="AN1941" s="298"/>
      <c r="AO1941" s="6"/>
      <c r="AP1941" s="3"/>
      <c r="AQ1941" s="3"/>
      <c r="AR1941" s="3"/>
      <c r="AS1941" s="3"/>
      <c r="AT1941" s="3"/>
      <c r="AU1941" s="3"/>
      <c r="AV1941" s="3"/>
      <c r="AW1941" s="3"/>
      <c r="AX1941" s="3"/>
      <c r="AY1941" s="3"/>
      <c r="AZ1941" s="3"/>
      <c r="BA1941" s="3"/>
      <c r="BB1941" s="3"/>
      <c r="BC1941" s="3"/>
      <c r="BD1941" s="3"/>
      <c r="BE1941" s="3"/>
      <c r="BF1941" s="3"/>
      <c r="BG1941" s="3"/>
      <c r="BH1941" s="3"/>
      <c r="BI1941" s="3"/>
    </row>
    <row r="1942" ht="12.75" customHeight="1">
      <c r="A1942" s="294"/>
      <c r="B1942" s="294"/>
      <c r="C1942" s="3"/>
      <c r="D1942" s="3"/>
      <c r="E1942" s="3"/>
      <c r="F1942" s="3"/>
      <c r="G1942" s="3"/>
      <c r="H1942" s="193"/>
      <c r="I1942" s="163"/>
      <c r="J1942" s="3"/>
      <c r="K1942" s="5"/>
      <c r="L1942" s="6"/>
      <c r="M1942" s="6"/>
      <c r="N1942" s="232"/>
      <c r="O1942" s="285"/>
      <c r="P1942" s="6"/>
      <c r="Q1942" s="6"/>
      <c r="R1942" s="6"/>
      <c r="S1942" s="6"/>
      <c r="T1942" s="6"/>
      <c r="U1942" s="6"/>
      <c r="V1942" s="6"/>
      <c r="W1942" s="6"/>
      <c r="X1942" s="6"/>
      <c r="Y1942" s="6"/>
      <c r="Z1942" s="298"/>
      <c r="AA1942" s="6"/>
      <c r="AB1942" s="6"/>
      <c r="AC1942" s="6"/>
      <c r="AD1942" s="6"/>
      <c r="AE1942" s="6"/>
      <c r="AF1942" s="6"/>
      <c r="AG1942" s="6"/>
      <c r="AH1942" s="6"/>
      <c r="AI1942" s="6"/>
      <c r="AJ1942" s="6"/>
      <c r="AK1942" s="6"/>
      <c r="AL1942" s="6"/>
      <c r="AM1942" s="6"/>
      <c r="AN1942" s="298"/>
      <c r="AO1942" s="6"/>
      <c r="AP1942" s="3"/>
      <c r="AQ1942" s="3"/>
      <c r="AR1942" s="3"/>
      <c r="AS1942" s="3"/>
      <c r="AT1942" s="3"/>
      <c r="AU1942" s="3"/>
      <c r="AV1942" s="3"/>
      <c r="AW1942" s="3"/>
      <c r="AX1942" s="3"/>
      <c r="AY1942" s="3"/>
      <c r="AZ1942" s="3"/>
      <c r="BA1942" s="3"/>
      <c r="BB1942" s="3"/>
      <c r="BC1942" s="3"/>
      <c r="BD1942" s="3"/>
      <c r="BE1942" s="3"/>
      <c r="BF1942" s="3"/>
      <c r="BG1942" s="3"/>
      <c r="BH1942" s="3"/>
      <c r="BI1942" s="3"/>
    </row>
    <row r="1943" ht="12.75" customHeight="1">
      <c r="A1943" s="294"/>
      <c r="B1943" s="294"/>
      <c r="C1943" s="3"/>
      <c r="D1943" s="3"/>
      <c r="E1943" s="3"/>
      <c r="F1943" s="3"/>
      <c r="G1943" s="3"/>
      <c r="H1943" s="193"/>
      <c r="I1943" s="163"/>
      <c r="J1943" s="3"/>
      <c r="K1943" s="5"/>
      <c r="L1943" s="6"/>
      <c r="M1943" s="6"/>
      <c r="N1943" s="232"/>
      <c r="O1943" s="285"/>
      <c r="P1943" s="6"/>
      <c r="Q1943" s="6"/>
      <c r="R1943" s="6"/>
      <c r="S1943" s="6"/>
      <c r="T1943" s="6"/>
      <c r="U1943" s="6"/>
      <c r="V1943" s="6"/>
      <c r="W1943" s="6"/>
      <c r="X1943" s="6"/>
      <c r="Y1943" s="6"/>
      <c r="Z1943" s="298"/>
      <c r="AA1943" s="6"/>
      <c r="AB1943" s="6"/>
      <c r="AC1943" s="6"/>
      <c r="AD1943" s="6"/>
      <c r="AE1943" s="6"/>
      <c r="AF1943" s="6"/>
      <c r="AG1943" s="6"/>
      <c r="AH1943" s="6"/>
      <c r="AI1943" s="6"/>
      <c r="AJ1943" s="6"/>
      <c r="AK1943" s="6"/>
      <c r="AL1943" s="6"/>
      <c r="AM1943" s="6"/>
      <c r="AN1943" s="298"/>
      <c r="AO1943" s="6"/>
      <c r="AP1943" s="3"/>
      <c r="AQ1943" s="3"/>
      <c r="AR1943" s="3"/>
      <c r="AS1943" s="3"/>
      <c r="AT1943" s="3"/>
      <c r="AU1943" s="3"/>
      <c r="AV1943" s="3"/>
      <c r="AW1943" s="3"/>
      <c r="AX1943" s="3"/>
      <c r="AY1943" s="3"/>
      <c r="AZ1943" s="3"/>
      <c r="BA1943" s="3"/>
      <c r="BB1943" s="3"/>
      <c r="BC1943" s="3"/>
      <c r="BD1943" s="3"/>
      <c r="BE1943" s="3"/>
      <c r="BF1943" s="3"/>
      <c r="BG1943" s="3"/>
      <c r="BH1943" s="3"/>
      <c r="BI1943" s="3"/>
    </row>
    <row r="1944" ht="12.75" customHeight="1">
      <c r="A1944" s="294"/>
      <c r="B1944" s="294"/>
      <c r="C1944" s="3"/>
      <c r="D1944" s="3"/>
      <c r="E1944" s="3"/>
      <c r="F1944" s="3"/>
      <c r="G1944" s="3"/>
      <c r="H1944" s="193"/>
      <c r="I1944" s="163"/>
      <c r="J1944" s="3"/>
      <c r="K1944" s="5"/>
      <c r="L1944" s="6"/>
      <c r="M1944" s="6"/>
      <c r="N1944" s="232"/>
      <c r="O1944" s="285"/>
      <c r="P1944" s="6"/>
      <c r="Q1944" s="6"/>
      <c r="R1944" s="6"/>
      <c r="S1944" s="6"/>
      <c r="T1944" s="6"/>
      <c r="U1944" s="6"/>
      <c r="V1944" s="6"/>
      <c r="W1944" s="6"/>
      <c r="X1944" s="6"/>
      <c r="Y1944" s="6"/>
      <c r="Z1944" s="298"/>
      <c r="AA1944" s="6"/>
      <c r="AB1944" s="6"/>
      <c r="AC1944" s="6"/>
      <c r="AD1944" s="6"/>
      <c r="AE1944" s="6"/>
      <c r="AF1944" s="6"/>
      <c r="AG1944" s="6"/>
      <c r="AH1944" s="6"/>
      <c r="AI1944" s="6"/>
      <c r="AJ1944" s="6"/>
      <c r="AK1944" s="6"/>
      <c r="AL1944" s="6"/>
      <c r="AM1944" s="6"/>
      <c r="AN1944" s="298"/>
      <c r="AO1944" s="6"/>
      <c r="AP1944" s="3"/>
      <c r="AQ1944" s="3"/>
      <c r="AR1944" s="3"/>
      <c r="AS1944" s="3"/>
      <c r="AT1944" s="3"/>
      <c r="AU1944" s="3"/>
      <c r="AV1944" s="3"/>
      <c r="AW1944" s="3"/>
      <c r="AX1944" s="3"/>
      <c r="AY1944" s="3"/>
      <c r="AZ1944" s="3"/>
      <c r="BA1944" s="3"/>
      <c r="BB1944" s="3"/>
      <c r="BC1944" s="3"/>
      <c r="BD1944" s="3"/>
      <c r="BE1944" s="3"/>
      <c r="BF1944" s="3"/>
      <c r="BG1944" s="3"/>
      <c r="BH1944" s="3"/>
      <c r="BI1944" s="3"/>
    </row>
    <row r="1945" ht="12.75" customHeight="1">
      <c r="A1945" s="294"/>
      <c r="B1945" s="294"/>
      <c r="C1945" s="3"/>
      <c r="D1945" s="3"/>
      <c r="E1945" s="3"/>
      <c r="F1945" s="3"/>
      <c r="G1945" s="3"/>
      <c r="H1945" s="193"/>
      <c r="I1945" s="163"/>
      <c r="J1945" s="3"/>
      <c r="K1945" s="5"/>
      <c r="L1945" s="6"/>
      <c r="M1945" s="6"/>
      <c r="N1945" s="232"/>
      <c r="O1945" s="285"/>
      <c r="P1945" s="6"/>
      <c r="Q1945" s="6"/>
      <c r="R1945" s="6"/>
      <c r="S1945" s="6"/>
      <c r="T1945" s="6"/>
      <c r="U1945" s="6"/>
      <c r="V1945" s="6"/>
      <c r="W1945" s="6"/>
      <c r="X1945" s="6"/>
      <c r="Y1945" s="6"/>
      <c r="Z1945" s="298"/>
      <c r="AA1945" s="6"/>
      <c r="AB1945" s="6"/>
      <c r="AC1945" s="6"/>
      <c r="AD1945" s="6"/>
      <c r="AE1945" s="6"/>
      <c r="AF1945" s="6"/>
      <c r="AG1945" s="6"/>
      <c r="AH1945" s="6"/>
      <c r="AI1945" s="6"/>
      <c r="AJ1945" s="6"/>
      <c r="AK1945" s="6"/>
      <c r="AL1945" s="6"/>
      <c r="AM1945" s="6"/>
      <c r="AN1945" s="298"/>
      <c r="AO1945" s="6"/>
      <c r="AP1945" s="3"/>
      <c r="AQ1945" s="3"/>
      <c r="AR1945" s="3"/>
      <c r="AS1945" s="3"/>
      <c r="AT1945" s="3"/>
      <c r="AU1945" s="3"/>
      <c r="AV1945" s="3"/>
      <c r="AW1945" s="3"/>
      <c r="AX1945" s="3"/>
      <c r="AY1945" s="3"/>
      <c r="AZ1945" s="3"/>
      <c r="BA1945" s="3"/>
      <c r="BB1945" s="3"/>
      <c r="BC1945" s="3"/>
      <c r="BD1945" s="3"/>
      <c r="BE1945" s="3"/>
      <c r="BF1945" s="3"/>
      <c r="BG1945" s="3"/>
      <c r="BH1945" s="3"/>
      <c r="BI1945" s="3"/>
    </row>
    <row r="1946" ht="12.75" customHeight="1">
      <c r="A1946" s="294"/>
      <c r="B1946" s="294"/>
      <c r="C1946" s="3"/>
      <c r="D1946" s="3"/>
      <c r="E1946" s="3"/>
      <c r="F1946" s="3"/>
      <c r="G1946" s="3"/>
      <c r="H1946" s="193"/>
      <c r="I1946" s="163"/>
      <c r="J1946" s="3"/>
      <c r="K1946" s="5"/>
      <c r="L1946" s="6"/>
      <c r="M1946" s="6"/>
      <c r="N1946" s="232"/>
      <c r="O1946" s="285"/>
      <c r="P1946" s="6"/>
      <c r="Q1946" s="6"/>
      <c r="R1946" s="6"/>
      <c r="S1946" s="6"/>
      <c r="T1946" s="6"/>
      <c r="U1946" s="6"/>
      <c r="V1946" s="6"/>
      <c r="W1946" s="6"/>
      <c r="X1946" s="6"/>
      <c r="Y1946" s="6"/>
      <c r="Z1946" s="298"/>
      <c r="AA1946" s="6"/>
      <c r="AB1946" s="6"/>
      <c r="AC1946" s="6"/>
      <c r="AD1946" s="6"/>
      <c r="AE1946" s="6"/>
      <c r="AF1946" s="6"/>
      <c r="AG1946" s="6"/>
      <c r="AH1946" s="6"/>
      <c r="AI1946" s="6"/>
      <c r="AJ1946" s="6"/>
      <c r="AK1946" s="6"/>
      <c r="AL1946" s="6"/>
      <c r="AM1946" s="6"/>
      <c r="AN1946" s="298"/>
      <c r="AO1946" s="6"/>
      <c r="AP1946" s="3"/>
      <c r="AQ1946" s="3"/>
      <c r="AR1946" s="3"/>
      <c r="AS1946" s="3"/>
      <c r="AT1946" s="3"/>
      <c r="AU1946" s="3"/>
      <c r="AV1946" s="3"/>
      <c r="AW1946" s="3"/>
      <c r="AX1946" s="3"/>
      <c r="AY1946" s="3"/>
      <c r="AZ1946" s="3"/>
      <c r="BA1946" s="3"/>
      <c r="BB1946" s="3"/>
      <c r="BC1946" s="3"/>
      <c r="BD1946" s="3"/>
      <c r="BE1946" s="3"/>
      <c r="BF1946" s="3"/>
      <c r="BG1946" s="3"/>
      <c r="BH1946" s="3"/>
      <c r="BI1946" s="3"/>
    </row>
    <row r="1947" ht="12.75" customHeight="1">
      <c r="A1947" s="294"/>
      <c r="B1947" s="294"/>
      <c r="C1947" s="3"/>
      <c r="D1947" s="3"/>
      <c r="E1947" s="3"/>
      <c r="F1947" s="3"/>
      <c r="G1947" s="3"/>
      <c r="H1947" s="193"/>
      <c r="I1947" s="163"/>
      <c r="J1947" s="3"/>
      <c r="K1947" s="5"/>
      <c r="L1947" s="6"/>
      <c r="M1947" s="6"/>
      <c r="N1947" s="232"/>
      <c r="O1947" s="285"/>
      <c r="P1947" s="6"/>
      <c r="Q1947" s="6"/>
      <c r="R1947" s="6"/>
      <c r="S1947" s="6"/>
      <c r="T1947" s="6"/>
      <c r="U1947" s="6"/>
      <c r="V1947" s="6"/>
      <c r="W1947" s="6"/>
      <c r="X1947" s="6"/>
      <c r="Y1947" s="6"/>
      <c r="Z1947" s="298"/>
      <c r="AA1947" s="6"/>
      <c r="AB1947" s="6"/>
      <c r="AC1947" s="6"/>
      <c r="AD1947" s="6"/>
      <c r="AE1947" s="6"/>
      <c r="AF1947" s="6"/>
      <c r="AG1947" s="6"/>
      <c r="AH1947" s="6"/>
      <c r="AI1947" s="6"/>
      <c r="AJ1947" s="6"/>
      <c r="AK1947" s="6"/>
      <c r="AL1947" s="6"/>
      <c r="AM1947" s="6"/>
      <c r="AN1947" s="298"/>
      <c r="AO1947" s="6"/>
      <c r="AP1947" s="3"/>
      <c r="AQ1947" s="3"/>
      <c r="AR1947" s="3"/>
      <c r="AS1947" s="3"/>
      <c r="AT1947" s="3"/>
      <c r="AU1947" s="3"/>
      <c r="AV1947" s="3"/>
      <c r="AW1947" s="3"/>
      <c r="AX1947" s="3"/>
      <c r="AY1947" s="3"/>
      <c r="AZ1947" s="3"/>
      <c r="BA1947" s="3"/>
      <c r="BB1947" s="3"/>
      <c r="BC1947" s="3"/>
      <c r="BD1947" s="3"/>
      <c r="BE1947" s="3"/>
      <c r="BF1947" s="3"/>
      <c r="BG1947" s="3"/>
      <c r="BH1947" s="3"/>
      <c r="BI1947" s="3"/>
    </row>
    <row r="1948" ht="12.75" customHeight="1">
      <c r="A1948" s="294"/>
      <c r="B1948" s="294"/>
      <c r="C1948" s="3"/>
      <c r="D1948" s="3"/>
      <c r="E1948" s="3"/>
      <c r="F1948" s="3"/>
      <c r="G1948" s="3"/>
      <c r="H1948" s="193"/>
      <c r="I1948" s="163"/>
      <c r="J1948" s="3"/>
      <c r="K1948" s="5"/>
      <c r="L1948" s="6"/>
      <c r="M1948" s="6"/>
      <c r="N1948" s="232"/>
      <c r="O1948" s="285"/>
      <c r="P1948" s="6"/>
      <c r="Q1948" s="6"/>
      <c r="R1948" s="6"/>
      <c r="S1948" s="6"/>
      <c r="T1948" s="6"/>
      <c r="U1948" s="6"/>
      <c r="V1948" s="6"/>
      <c r="W1948" s="6"/>
      <c r="X1948" s="6"/>
      <c r="Y1948" s="6"/>
      <c r="Z1948" s="298"/>
      <c r="AA1948" s="6"/>
      <c r="AB1948" s="6"/>
      <c r="AC1948" s="6"/>
      <c r="AD1948" s="6"/>
      <c r="AE1948" s="6"/>
      <c r="AF1948" s="6"/>
      <c r="AG1948" s="6"/>
      <c r="AH1948" s="6"/>
      <c r="AI1948" s="6"/>
      <c r="AJ1948" s="6"/>
      <c r="AK1948" s="6"/>
      <c r="AL1948" s="6"/>
      <c r="AM1948" s="6"/>
      <c r="AN1948" s="298"/>
      <c r="AO1948" s="6"/>
      <c r="AP1948" s="3"/>
      <c r="AQ1948" s="3"/>
      <c r="AR1948" s="3"/>
      <c r="AS1948" s="3"/>
      <c r="AT1948" s="3"/>
      <c r="AU1948" s="3"/>
      <c r="AV1948" s="3"/>
      <c r="AW1948" s="3"/>
      <c r="AX1948" s="3"/>
      <c r="AY1948" s="3"/>
      <c r="AZ1948" s="3"/>
      <c r="BA1948" s="3"/>
      <c r="BB1948" s="3"/>
      <c r="BC1948" s="3"/>
      <c r="BD1948" s="3"/>
      <c r="BE1948" s="3"/>
      <c r="BF1948" s="3"/>
      <c r="BG1948" s="3"/>
      <c r="BH1948" s="3"/>
      <c r="BI1948" s="3"/>
    </row>
    <row r="1949" ht="12.75" customHeight="1">
      <c r="A1949" s="294"/>
      <c r="B1949" s="294"/>
      <c r="C1949" s="3"/>
      <c r="D1949" s="3"/>
      <c r="E1949" s="3"/>
      <c r="F1949" s="3"/>
      <c r="G1949" s="3"/>
      <c r="H1949" s="193"/>
      <c r="I1949" s="163"/>
      <c r="J1949" s="3"/>
      <c r="K1949" s="5"/>
      <c r="L1949" s="6"/>
      <c r="M1949" s="6"/>
      <c r="N1949" s="232"/>
      <c r="O1949" s="285"/>
      <c r="P1949" s="6"/>
      <c r="Q1949" s="6"/>
      <c r="R1949" s="6"/>
      <c r="S1949" s="6"/>
      <c r="T1949" s="6"/>
      <c r="U1949" s="6"/>
      <c r="V1949" s="6"/>
      <c r="W1949" s="6"/>
      <c r="X1949" s="6"/>
      <c r="Y1949" s="6"/>
      <c r="Z1949" s="298"/>
      <c r="AA1949" s="6"/>
      <c r="AB1949" s="6"/>
      <c r="AC1949" s="6"/>
      <c r="AD1949" s="6"/>
      <c r="AE1949" s="6"/>
      <c r="AF1949" s="6"/>
      <c r="AG1949" s="6"/>
      <c r="AH1949" s="6"/>
      <c r="AI1949" s="6"/>
      <c r="AJ1949" s="6"/>
      <c r="AK1949" s="6"/>
      <c r="AL1949" s="6"/>
      <c r="AM1949" s="6"/>
      <c r="AN1949" s="298"/>
      <c r="AO1949" s="6"/>
      <c r="AP1949" s="3"/>
      <c r="AQ1949" s="3"/>
      <c r="AR1949" s="3"/>
      <c r="AS1949" s="3"/>
      <c r="AT1949" s="3"/>
      <c r="AU1949" s="3"/>
      <c r="AV1949" s="3"/>
      <c r="AW1949" s="3"/>
      <c r="AX1949" s="3"/>
      <c r="AY1949" s="3"/>
      <c r="AZ1949" s="3"/>
      <c r="BA1949" s="3"/>
      <c r="BB1949" s="3"/>
      <c r="BC1949" s="3"/>
      <c r="BD1949" s="3"/>
      <c r="BE1949" s="3"/>
      <c r="BF1949" s="3"/>
      <c r="BG1949" s="3"/>
      <c r="BH1949" s="3"/>
      <c r="BI1949" s="3"/>
    </row>
    <row r="1950" ht="12.75" customHeight="1">
      <c r="A1950" s="294"/>
      <c r="B1950" s="294"/>
      <c r="C1950" s="3"/>
      <c r="D1950" s="3"/>
      <c r="E1950" s="3"/>
      <c r="F1950" s="3"/>
      <c r="G1950" s="3"/>
      <c r="H1950" s="193"/>
      <c r="I1950" s="163"/>
      <c r="J1950" s="3"/>
      <c r="K1950" s="5"/>
      <c r="L1950" s="6"/>
      <c r="M1950" s="6"/>
      <c r="N1950" s="232"/>
      <c r="O1950" s="285"/>
      <c r="P1950" s="6"/>
      <c r="Q1950" s="6"/>
      <c r="R1950" s="6"/>
      <c r="S1950" s="6"/>
      <c r="T1950" s="6"/>
      <c r="U1950" s="6"/>
      <c r="V1950" s="6"/>
      <c r="W1950" s="6"/>
      <c r="X1950" s="6"/>
      <c r="Y1950" s="6"/>
      <c r="Z1950" s="298"/>
      <c r="AA1950" s="6"/>
      <c r="AB1950" s="6"/>
      <c r="AC1950" s="6"/>
      <c r="AD1950" s="6"/>
      <c r="AE1950" s="6"/>
      <c r="AF1950" s="6"/>
      <c r="AG1950" s="6"/>
      <c r="AH1950" s="6"/>
      <c r="AI1950" s="6"/>
      <c r="AJ1950" s="6"/>
      <c r="AK1950" s="6"/>
      <c r="AL1950" s="6"/>
      <c r="AM1950" s="6"/>
      <c r="AN1950" s="298"/>
      <c r="AO1950" s="6"/>
      <c r="AP1950" s="3"/>
      <c r="AQ1950" s="3"/>
      <c r="AR1950" s="3"/>
      <c r="AS1950" s="3"/>
      <c r="AT1950" s="3"/>
      <c r="AU1950" s="3"/>
      <c r="AV1950" s="3"/>
      <c r="AW1950" s="3"/>
      <c r="AX1950" s="3"/>
      <c r="AY1950" s="3"/>
      <c r="AZ1950" s="3"/>
      <c r="BA1950" s="3"/>
      <c r="BB1950" s="3"/>
      <c r="BC1950" s="3"/>
      <c r="BD1950" s="3"/>
      <c r="BE1950" s="3"/>
      <c r="BF1950" s="3"/>
      <c r="BG1950" s="3"/>
      <c r="BH1950" s="3"/>
      <c r="BI1950" s="3"/>
    </row>
    <row r="1951" ht="12.75" customHeight="1">
      <c r="A1951" s="294"/>
      <c r="B1951" s="294"/>
      <c r="C1951" s="3"/>
      <c r="D1951" s="3"/>
      <c r="E1951" s="3"/>
      <c r="F1951" s="3"/>
      <c r="G1951" s="3"/>
      <c r="H1951" s="193"/>
      <c r="I1951" s="163"/>
      <c r="J1951" s="3"/>
      <c r="K1951" s="5"/>
      <c r="L1951" s="6"/>
      <c r="M1951" s="6"/>
      <c r="N1951" s="232"/>
      <c r="O1951" s="285"/>
      <c r="P1951" s="6"/>
      <c r="Q1951" s="6"/>
      <c r="R1951" s="6"/>
      <c r="S1951" s="6"/>
      <c r="T1951" s="6"/>
      <c r="U1951" s="6"/>
      <c r="V1951" s="6"/>
      <c r="W1951" s="6"/>
      <c r="X1951" s="6"/>
      <c r="Y1951" s="6"/>
      <c r="Z1951" s="298"/>
      <c r="AA1951" s="6"/>
      <c r="AB1951" s="6"/>
      <c r="AC1951" s="6"/>
      <c r="AD1951" s="6"/>
      <c r="AE1951" s="6"/>
      <c r="AF1951" s="6"/>
      <c r="AG1951" s="6"/>
      <c r="AH1951" s="6"/>
      <c r="AI1951" s="6"/>
      <c r="AJ1951" s="6"/>
      <c r="AK1951" s="6"/>
      <c r="AL1951" s="6"/>
      <c r="AM1951" s="6"/>
      <c r="AN1951" s="298"/>
      <c r="AO1951" s="6"/>
      <c r="AP1951" s="3"/>
      <c r="AQ1951" s="3"/>
      <c r="AR1951" s="3"/>
      <c r="AS1951" s="3"/>
      <c r="AT1951" s="3"/>
      <c r="AU1951" s="3"/>
      <c r="AV1951" s="3"/>
      <c r="AW1951" s="3"/>
      <c r="AX1951" s="3"/>
      <c r="AY1951" s="3"/>
      <c r="AZ1951" s="3"/>
      <c r="BA1951" s="3"/>
      <c r="BB1951" s="3"/>
      <c r="BC1951" s="3"/>
      <c r="BD1951" s="3"/>
      <c r="BE1951" s="3"/>
      <c r="BF1951" s="3"/>
      <c r="BG1951" s="3"/>
      <c r="BH1951" s="3"/>
      <c r="BI1951" s="3"/>
    </row>
    <row r="1952" ht="12.75" customHeight="1">
      <c r="A1952" s="294"/>
      <c r="B1952" s="294"/>
      <c r="C1952" s="3"/>
      <c r="D1952" s="3"/>
      <c r="E1952" s="3"/>
      <c r="F1952" s="3"/>
      <c r="G1952" s="3"/>
      <c r="H1952" s="193"/>
      <c r="I1952" s="163"/>
      <c r="J1952" s="3"/>
      <c r="K1952" s="5"/>
      <c r="L1952" s="6"/>
      <c r="M1952" s="6"/>
      <c r="N1952" s="232"/>
      <c r="O1952" s="285"/>
      <c r="P1952" s="6"/>
      <c r="Q1952" s="6"/>
      <c r="R1952" s="6"/>
      <c r="S1952" s="6"/>
      <c r="T1952" s="6"/>
      <c r="U1952" s="6"/>
      <c r="V1952" s="6"/>
      <c r="W1952" s="6"/>
      <c r="X1952" s="6"/>
      <c r="Y1952" s="6"/>
      <c r="Z1952" s="298"/>
      <c r="AA1952" s="6"/>
      <c r="AB1952" s="6"/>
      <c r="AC1952" s="6"/>
      <c r="AD1952" s="6"/>
      <c r="AE1952" s="6"/>
      <c r="AF1952" s="6"/>
      <c r="AG1952" s="6"/>
      <c r="AH1952" s="6"/>
      <c r="AI1952" s="6"/>
      <c r="AJ1952" s="6"/>
      <c r="AK1952" s="6"/>
      <c r="AL1952" s="6"/>
      <c r="AM1952" s="6"/>
      <c r="AN1952" s="298"/>
      <c r="AO1952" s="6"/>
      <c r="AP1952" s="3"/>
      <c r="AQ1952" s="3"/>
      <c r="AR1952" s="3"/>
      <c r="AS1952" s="3"/>
      <c r="AT1952" s="3"/>
      <c r="AU1952" s="3"/>
      <c r="AV1952" s="3"/>
      <c r="AW1952" s="3"/>
      <c r="AX1952" s="3"/>
      <c r="AY1952" s="3"/>
      <c r="AZ1952" s="3"/>
      <c r="BA1952" s="3"/>
      <c r="BB1952" s="3"/>
      <c r="BC1952" s="3"/>
      <c r="BD1952" s="3"/>
      <c r="BE1952" s="3"/>
      <c r="BF1952" s="3"/>
      <c r="BG1952" s="3"/>
      <c r="BH1952" s="3"/>
      <c r="BI1952" s="3"/>
    </row>
    <row r="1953" ht="12.75" customHeight="1">
      <c r="A1953" s="294"/>
      <c r="B1953" s="294"/>
      <c r="C1953" s="3"/>
      <c r="D1953" s="3"/>
      <c r="E1953" s="3"/>
      <c r="F1953" s="3"/>
      <c r="G1953" s="3"/>
      <c r="H1953" s="193"/>
      <c r="I1953" s="163"/>
      <c r="J1953" s="3"/>
      <c r="K1953" s="5"/>
      <c r="L1953" s="6"/>
      <c r="M1953" s="6"/>
      <c r="N1953" s="232"/>
      <c r="O1953" s="285"/>
      <c r="P1953" s="6"/>
      <c r="Q1953" s="6"/>
      <c r="R1953" s="6"/>
      <c r="S1953" s="6"/>
      <c r="T1953" s="6"/>
      <c r="U1953" s="6"/>
      <c r="V1953" s="6"/>
      <c r="W1953" s="6"/>
      <c r="X1953" s="6"/>
      <c r="Y1953" s="6"/>
      <c r="Z1953" s="298"/>
      <c r="AA1953" s="6"/>
      <c r="AB1953" s="6"/>
      <c r="AC1953" s="6"/>
      <c r="AD1953" s="6"/>
      <c r="AE1953" s="6"/>
      <c r="AF1953" s="6"/>
      <c r="AG1953" s="6"/>
      <c r="AH1953" s="6"/>
      <c r="AI1953" s="6"/>
      <c r="AJ1953" s="6"/>
      <c r="AK1953" s="6"/>
      <c r="AL1953" s="6"/>
      <c r="AM1953" s="6"/>
      <c r="AN1953" s="298"/>
      <c r="AO1953" s="6"/>
      <c r="AP1953" s="3"/>
      <c r="AQ1953" s="3"/>
      <c r="AR1953" s="3"/>
      <c r="AS1953" s="3"/>
      <c r="AT1953" s="3"/>
      <c r="AU1953" s="3"/>
      <c r="AV1953" s="3"/>
      <c r="AW1953" s="3"/>
      <c r="AX1953" s="3"/>
      <c r="AY1953" s="3"/>
      <c r="AZ1953" s="3"/>
      <c r="BA1953" s="3"/>
      <c r="BB1953" s="3"/>
      <c r="BC1953" s="3"/>
      <c r="BD1953" s="3"/>
      <c r="BE1953" s="3"/>
      <c r="BF1953" s="3"/>
      <c r="BG1953" s="3"/>
      <c r="BH1953" s="3"/>
      <c r="BI1953" s="3"/>
    </row>
    <row r="1954" ht="12.75" customHeight="1">
      <c r="A1954" s="294"/>
      <c r="B1954" s="294"/>
      <c r="C1954" s="3"/>
      <c r="D1954" s="3"/>
      <c r="E1954" s="3"/>
      <c r="F1954" s="3"/>
      <c r="G1954" s="3"/>
      <c r="H1954" s="193"/>
      <c r="I1954" s="163"/>
      <c r="J1954" s="3"/>
      <c r="K1954" s="5"/>
      <c r="L1954" s="6"/>
      <c r="M1954" s="6"/>
      <c r="N1954" s="232"/>
      <c r="O1954" s="285"/>
      <c r="P1954" s="6"/>
      <c r="Q1954" s="6"/>
      <c r="R1954" s="6"/>
      <c r="S1954" s="6"/>
      <c r="T1954" s="6"/>
      <c r="U1954" s="6"/>
      <c r="V1954" s="6"/>
      <c r="W1954" s="6"/>
      <c r="X1954" s="6"/>
      <c r="Y1954" s="6"/>
      <c r="Z1954" s="298"/>
      <c r="AA1954" s="6"/>
      <c r="AB1954" s="6"/>
      <c r="AC1954" s="6"/>
      <c r="AD1954" s="6"/>
      <c r="AE1954" s="6"/>
      <c r="AF1954" s="6"/>
      <c r="AG1954" s="6"/>
      <c r="AH1954" s="6"/>
      <c r="AI1954" s="6"/>
      <c r="AJ1954" s="6"/>
      <c r="AK1954" s="6"/>
      <c r="AL1954" s="6"/>
      <c r="AM1954" s="6"/>
      <c r="AN1954" s="298"/>
      <c r="AO1954" s="6"/>
      <c r="AP1954" s="3"/>
      <c r="AQ1954" s="3"/>
      <c r="AR1954" s="3"/>
      <c r="AS1954" s="3"/>
      <c r="AT1954" s="3"/>
      <c r="AU1954" s="3"/>
      <c r="AV1954" s="3"/>
      <c r="AW1954" s="3"/>
      <c r="AX1954" s="3"/>
      <c r="AY1954" s="3"/>
      <c r="AZ1954" s="3"/>
      <c r="BA1954" s="3"/>
      <c r="BB1954" s="3"/>
      <c r="BC1954" s="3"/>
      <c r="BD1954" s="3"/>
      <c r="BE1954" s="3"/>
      <c r="BF1954" s="3"/>
      <c r="BG1954" s="3"/>
      <c r="BH1954" s="3"/>
      <c r="BI1954" s="3"/>
    </row>
    <row r="1955" ht="12.75" customHeight="1">
      <c r="A1955" s="294"/>
      <c r="B1955" s="294"/>
      <c r="C1955" s="3"/>
      <c r="D1955" s="3"/>
      <c r="E1955" s="3"/>
      <c r="F1955" s="3"/>
      <c r="G1955" s="3"/>
      <c r="H1955" s="193"/>
      <c r="I1955" s="163"/>
      <c r="J1955" s="3"/>
      <c r="K1955" s="5"/>
      <c r="L1955" s="6"/>
      <c r="M1955" s="6"/>
      <c r="N1955" s="232"/>
      <c r="O1955" s="285"/>
      <c r="P1955" s="6"/>
      <c r="Q1955" s="6"/>
      <c r="R1955" s="6"/>
      <c r="S1955" s="6"/>
      <c r="T1955" s="6"/>
      <c r="U1955" s="6"/>
      <c r="V1955" s="6"/>
      <c r="W1955" s="6"/>
      <c r="X1955" s="6"/>
      <c r="Y1955" s="6"/>
      <c r="Z1955" s="298"/>
      <c r="AA1955" s="6"/>
      <c r="AB1955" s="6"/>
      <c r="AC1955" s="6"/>
      <c r="AD1955" s="6"/>
      <c r="AE1955" s="6"/>
      <c r="AF1955" s="6"/>
      <c r="AG1955" s="6"/>
      <c r="AH1955" s="6"/>
      <c r="AI1955" s="6"/>
      <c r="AJ1955" s="6"/>
      <c r="AK1955" s="6"/>
      <c r="AL1955" s="6"/>
      <c r="AM1955" s="6"/>
      <c r="AN1955" s="298"/>
      <c r="AO1955" s="6"/>
      <c r="AP1955" s="3"/>
      <c r="AQ1955" s="3"/>
      <c r="AR1955" s="3"/>
      <c r="AS1955" s="3"/>
      <c r="AT1955" s="3"/>
      <c r="AU1955" s="3"/>
      <c r="AV1955" s="3"/>
      <c r="AW1955" s="3"/>
      <c r="AX1955" s="3"/>
      <c r="AY1955" s="3"/>
      <c r="AZ1955" s="3"/>
      <c r="BA1955" s="3"/>
      <c r="BB1955" s="3"/>
      <c r="BC1955" s="3"/>
      <c r="BD1955" s="3"/>
      <c r="BE1955" s="3"/>
      <c r="BF1955" s="3"/>
      <c r="BG1955" s="3"/>
      <c r="BH1955" s="3"/>
      <c r="BI1955" s="3"/>
    </row>
    <row r="1956" ht="12.75" customHeight="1">
      <c r="A1956" s="294"/>
      <c r="B1956" s="294"/>
      <c r="C1956" s="3"/>
      <c r="D1956" s="3"/>
      <c r="E1956" s="3"/>
      <c r="F1956" s="3"/>
      <c r="G1956" s="3"/>
      <c r="H1956" s="193"/>
      <c r="I1956" s="163"/>
      <c r="J1956" s="3"/>
      <c r="K1956" s="5"/>
      <c r="L1956" s="6"/>
      <c r="M1956" s="6"/>
      <c r="N1956" s="232"/>
      <c r="O1956" s="285"/>
      <c r="P1956" s="6"/>
      <c r="Q1956" s="6"/>
      <c r="R1956" s="6"/>
      <c r="S1956" s="6"/>
      <c r="T1956" s="6"/>
      <c r="U1956" s="6"/>
      <c r="V1956" s="6"/>
      <c r="W1956" s="6"/>
      <c r="X1956" s="6"/>
      <c r="Y1956" s="6"/>
      <c r="Z1956" s="298"/>
      <c r="AA1956" s="6"/>
      <c r="AB1956" s="6"/>
      <c r="AC1956" s="6"/>
      <c r="AD1956" s="6"/>
      <c r="AE1956" s="6"/>
      <c r="AF1956" s="6"/>
      <c r="AG1956" s="6"/>
      <c r="AH1956" s="6"/>
      <c r="AI1956" s="6"/>
      <c r="AJ1956" s="6"/>
      <c r="AK1956" s="6"/>
      <c r="AL1956" s="6"/>
      <c r="AM1956" s="6"/>
      <c r="AN1956" s="298"/>
      <c r="AO1956" s="6"/>
      <c r="AP1956" s="3"/>
      <c r="AQ1956" s="3"/>
      <c r="AR1956" s="3"/>
      <c r="AS1956" s="3"/>
      <c r="AT1956" s="3"/>
      <c r="AU1956" s="3"/>
      <c r="AV1956" s="3"/>
      <c r="AW1956" s="3"/>
      <c r="AX1956" s="3"/>
      <c r="AY1956" s="3"/>
      <c r="AZ1956" s="3"/>
      <c r="BA1956" s="3"/>
      <c r="BB1956" s="3"/>
      <c r="BC1956" s="3"/>
      <c r="BD1956" s="3"/>
      <c r="BE1956" s="3"/>
      <c r="BF1956" s="3"/>
      <c r="BG1956" s="3"/>
      <c r="BH1956" s="3"/>
      <c r="BI1956" s="3"/>
    </row>
    <row r="1957" ht="12.75" customHeight="1">
      <c r="A1957" s="294"/>
      <c r="B1957" s="294"/>
      <c r="C1957" s="3"/>
      <c r="D1957" s="3"/>
      <c r="E1957" s="3"/>
      <c r="F1957" s="3"/>
      <c r="G1957" s="3"/>
      <c r="H1957" s="193"/>
      <c r="I1957" s="163"/>
      <c r="J1957" s="3"/>
      <c r="K1957" s="5"/>
      <c r="L1957" s="6"/>
      <c r="M1957" s="6"/>
      <c r="N1957" s="232"/>
      <c r="O1957" s="285"/>
      <c r="P1957" s="6"/>
      <c r="Q1957" s="6"/>
      <c r="R1957" s="6"/>
      <c r="S1957" s="6"/>
      <c r="T1957" s="6"/>
      <c r="U1957" s="6"/>
      <c r="V1957" s="6"/>
      <c r="W1957" s="6"/>
      <c r="X1957" s="6"/>
      <c r="Y1957" s="6"/>
      <c r="Z1957" s="298"/>
      <c r="AA1957" s="6"/>
      <c r="AB1957" s="6"/>
      <c r="AC1957" s="6"/>
      <c r="AD1957" s="6"/>
      <c r="AE1957" s="6"/>
      <c r="AF1957" s="6"/>
      <c r="AG1957" s="6"/>
      <c r="AH1957" s="6"/>
      <c r="AI1957" s="6"/>
      <c r="AJ1957" s="6"/>
      <c r="AK1957" s="6"/>
      <c r="AL1957" s="6"/>
      <c r="AM1957" s="6"/>
      <c r="AN1957" s="298"/>
      <c r="AO1957" s="6"/>
      <c r="AP1957" s="3"/>
      <c r="AQ1957" s="3"/>
      <c r="AR1957" s="3"/>
      <c r="AS1957" s="3"/>
      <c r="AT1957" s="3"/>
      <c r="AU1957" s="3"/>
      <c r="AV1957" s="3"/>
      <c r="AW1957" s="3"/>
      <c r="AX1957" s="3"/>
      <c r="AY1957" s="3"/>
      <c r="AZ1957" s="3"/>
      <c r="BA1957" s="3"/>
      <c r="BB1957" s="3"/>
      <c r="BC1957" s="3"/>
      <c r="BD1957" s="3"/>
      <c r="BE1957" s="3"/>
      <c r="BF1957" s="3"/>
      <c r="BG1957" s="3"/>
      <c r="BH1957" s="3"/>
      <c r="BI1957" s="3"/>
    </row>
    <row r="1958" ht="12.75" customHeight="1">
      <c r="A1958" s="294"/>
      <c r="B1958" s="294"/>
      <c r="C1958" s="3"/>
      <c r="D1958" s="3"/>
      <c r="E1958" s="3"/>
      <c r="F1958" s="3"/>
      <c r="G1958" s="3"/>
      <c r="H1958" s="193"/>
      <c r="I1958" s="163"/>
      <c r="J1958" s="3"/>
      <c r="K1958" s="5"/>
      <c r="L1958" s="6"/>
      <c r="M1958" s="6"/>
      <c r="N1958" s="232"/>
      <c r="O1958" s="285"/>
      <c r="P1958" s="6"/>
      <c r="Q1958" s="6"/>
      <c r="R1958" s="6"/>
      <c r="S1958" s="6"/>
      <c r="T1958" s="6"/>
      <c r="U1958" s="6"/>
      <c r="V1958" s="6"/>
      <c r="W1958" s="6"/>
      <c r="X1958" s="6"/>
      <c r="Y1958" s="6"/>
      <c r="Z1958" s="298"/>
      <c r="AA1958" s="6"/>
      <c r="AB1958" s="6"/>
      <c r="AC1958" s="6"/>
      <c r="AD1958" s="6"/>
      <c r="AE1958" s="6"/>
      <c r="AF1958" s="6"/>
      <c r="AG1958" s="6"/>
      <c r="AH1958" s="6"/>
      <c r="AI1958" s="6"/>
      <c r="AJ1958" s="6"/>
      <c r="AK1958" s="6"/>
      <c r="AL1958" s="6"/>
      <c r="AM1958" s="6"/>
      <c r="AN1958" s="298"/>
      <c r="AO1958" s="6"/>
      <c r="AP1958" s="3"/>
      <c r="AQ1958" s="3"/>
      <c r="AR1958" s="3"/>
      <c r="AS1958" s="3"/>
      <c r="AT1958" s="3"/>
      <c r="AU1958" s="3"/>
      <c r="AV1958" s="3"/>
      <c r="AW1958" s="3"/>
      <c r="AX1958" s="3"/>
      <c r="AY1958" s="3"/>
      <c r="AZ1958" s="3"/>
      <c r="BA1958" s="3"/>
      <c r="BB1958" s="3"/>
      <c r="BC1958" s="3"/>
      <c r="BD1958" s="3"/>
      <c r="BE1958" s="3"/>
      <c r="BF1958" s="3"/>
      <c r="BG1958" s="3"/>
      <c r="BH1958" s="3"/>
      <c r="BI1958" s="3"/>
    </row>
    <row r="1959" ht="12.75" customHeight="1">
      <c r="A1959" s="294"/>
      <c r="B1959" s="294"/>
      <c r="C1959" s="3"/>
      <c r="D1959" s="3"/>
      <c r="E1959" s="3"/>
      <c r="F1959" s="3"/>
      <c r="G1959" s="3"/>
      <c r="H1959" s="193"/>
      <c r="I1959" s="163"/>
      <c r="J1959" s="3"/>
      <c r="K1959" s="5"/>
      <c r="L1959" s="6"/>
      <c r="M1959" s="6"/>
      <c r="N1959" s="232"/>
      <c r="O1959" s="285"/>
      <c r="P1959" s="6"/>
      <c r="Q1959" s="6"/>
      <c r="R1959" s="6"/>
      <c r="S1959" s="6"/>
      <c r="T1959" s="6"/>
      <c r="U1959" s="6"/>
      <c r="V1959" s="6"/>
      <c r="W1959" s="6"/>
      <c r="X1959" s="6"/>
      <c r="Y1959" s="6"/>
      <c r="Z1959" s="298"/>
      <c r="AA1959" s="6"/>
      <c r="AB1959" s="6"/>
      <c r="AC1959" s="6"/>
      <c r="AD1959" s="6"/>
      <c r="AE1959" s="6"/>
      <c r="AF1959" s="6"/>
      <c r="AG1959" s="6"/>
      <c r="AH1959" s="6"/>
      <c r="AI1959" s="6"/>
      <c r="AJ1959" s="6"/>
      <c r="AK1959" s="6"/>
      <c r="AL1959" s="6"/>
      <c r="AM1959" s="6"/>
      <c r="AN1959" s="298"/>
      <c r="AO1959" s="6"/>
      <c r="AP1959" s="3"/>
      <c r="AQ1959" s="3"/>
      <c r="AR1959" s="3"/>
      <c r="AS1959" s="3"/>
      <c r="AT1959" s="3"/>
      <c r="AU1959" s="3"/>
      <c r="AV1959" s="3"/>
      <c r="AW1959" s="3"/>
      <c r="AX1959" s="3"/>
      <c r="AY1959" s="3"/>
      <c r="AZ1959" s="3"/>
      <c r="BA1959" s="3"/>
      <c r="BB1959" s="3"/>
      <c r="BC1959" s="3"/>
      <c r="BD1959" s="3"/>
      <c r="BE1959" s="3"/>
      <c r="BF1959" s="3"/>
      <c r="BG1959" s="3"/>
      <c r="BH1959" s="3"/>
      <c r="BI1959" s="3"/>
    </row>
    <row r="1960" ht="12.75" customHeight="1">
      <c r="A1960" s="294"/>
      <c r="B1960" s="294"/>
      <c r="C1960" s="3"/>
      <c r="D1960" s="3"/>
      <c r="E1960" s="3"/>
      <c r="F1960" s="3"/>
      <c r="G1960" s="3"/>
      <c r="H1960" s="193"/>
      <c r="I1960" s="163"/>
      <c r="J1960" s="3"/>
      <c r="K1960" s="5"/>
      <c r="L1960" s="6"/>
      <c r="M1960" s="6"/>
      <c r="N1960" s="232"/>
      <c r="O1960" s="285"/>
      <c r="P1960" s="6"/>
      <c r="Q1960" s="6"/>
      <c r="R1960" s="6"/>
      <c r="S1960" s="6"/>
      <c r="T1960" s="6"/>
      <c r="U1960" s="6"/>
      <c r="V1960" s="6"/>
      <c r="W1960" s="6"/>
      <c r="X1960" s="6"/>
      <c r="Y1960" s="6"/>
      <c r="Z1960" s="298"/>
      <c r="AA1960" s="6"/>
      <c r="AB1960" s="6"/>
      <c r="AC1960" s="6"/>
      <c r="AD1960" s="6"/>
      <c r="AE1960" s="6"/>
      <c r="AF1960" s="6"/>
      <c r="AG1960" s="6"/>
      <c r="AH1960" s="6"/>
      <c r="AI1960" s="6"/>
      <c r="AJ1960" s="6"/>
      <c r="AK1960" s="6"/>
      <c r="AL1960" s="6"/>
      <c r="AM1960" s="6"/>
      <c r="AN1960" s="298"/>
      <c r="AO1960" s="6"/>
      <c r="AP1960" s="3"/>
      <c r="AQ1960" s="3"/>
      <c r="AR1960" s="3"/>
      <c r="AS1960" s="3"/>
      <c r="AT1960" s="3"/>
      <c r="AU1960" s="3"/>
      <c r="AV1960" s="3"/>
      <c r="AW1960" s="3"/>
      <c r="AX1960" s="3"/>
      <c r="AY1960" s="3"/>
      <c r="AZ1960" s="3"/>
      <c r="BA1960" s="3"/>
      <c r="BB1960" s="3"/>
      <c r="BC1960" s="3"/>
      <c r="BD1960" s="3"/>
      <c r="BE1960" s="3"/>
      <c r="BF1960" s="3"/>
      <c r="BG1960" s="3"/>
      <c r="BH1960" s="3"/>
      <c r="BI1960" s="3"/>
    </row>
    <row r="1961" ht="12.75" customHeight="1">
      <c r="A1961" s="294"/>
      <c r="B1961" s="294"/>
      <c r="C1961" s="3"/>
      <c r="D1961" s="3"/>
      <c r="E1961" s="3"/>
      <c r="F1961" s="3"/>
      <c r="G1961" s="3"/>
      <c r="H1961" s="193"/>
      <c r="I1961" s="163"/>
      <c r="J1961" s="3"/>
      <c r="K1961" s="5"/>
      <c r="L1961" s="6"/>
      <c r="M1961" s="6"/>
      <c r="N1961" s="232"/>
      <c r="O1961" s="285"/>
      <c r="P1961" s="6"/>
      <c r="Q1961" s="6"/>
      <c r="R1961" s="6"/>
      <c r="S1961" s="6"/>
      <c r="T1961" s="6"/>
      <c r="U1961" s="6"/>
      <c r="V1961" s="6"/>
      <c r="W1961" s="6"/>
      <c r="X1961" s="6"/>
      <c r="Y1961" s="6"/>
      <c r="Z1961" s="298"/>
      <c r="AA1961" s="6"/>
      <c r="AB1961" s="6"/>
      <c r="AC1961" s="6"/>
      <c r="AD1961" s="6"/>
      <c r="AE1961" s="6"/>
      <c r="AF1961" s="6"/>
      <c r="AG1961" s="6"/>
      <c r="AH1961" s="6"/>
      <c r="AI1961" s="6"/>
      <c r="AJ1961" s="6"/>
      <c r="AK1961" s="6"/>
      <c r="AL1961" s="6"/>
      <c r="AM1961" s="6"/>
      <c r="AN1961" s="298"/>
      <c r="AO1961" s="6"/>
      <c r="AP1961" s="3"/>
      <c r="AQ1961" s="3"/>
      <c r="AR1961" s="3"/>
      <c r="AS1961" s="3"/>
      <c r="AT1961" s="3"/>
      <c r="AU1961" s="3"/>
      <c r="AV1961" s="3"/>
      <c r="AW1961" s="3"/>
      <c r="AX1961" s="3"/>
      <c r="AY1961" s="3"/>
      <c r="AZ1961" s="3"/>
      <c r="BA1961" s="3"/>
      <c r="BB1961" s="3"/>
      <c r="BC1961" s="3"/>
      <c r="BD1961" s="3"/>
      <c r="BE1961" s="3"/>
      <c r="BF1961" s="3"/>
      <c r="BG1961" s="3"/>
      <c r="BH1961" s="3"/>
      <c r="BI1961" s="3"/>
    </row>
    <row r="1962" ht="12.75" customHeight="1">
      <c r="A1962" s="294"/>
      <c r="B1962" s="294"/>
      <c r="C1962" s="3"/>
      <c r="D1962" s="3"/>
      <c r="E1962" s="3"/>
      <c r="F1962" s="3"/>
      <c r="G1962" s="3"/>
      <c r="H1962" s="193"/>
      <c r="I1962" s="163"/>
      <c r="J1962" s="3"/>
      <c r="K1962" s="5"/>
      <c r="L1962" s="6"/>
      <c r="M1962" s="6"/>
      <c r="N1962" s="232"/>
      <c r="O1962" s="285"/>
      <c r="P1962" s="6"/>
      <c r="Q1962" s="6"/>
      <c r="R1962" s="6"/>
      <c r="S1962" s="6"/>
      <c r="T1962" s="6"/>
      <c r="U1962" s="6"/>
      <c r="V1962" s="6"/>
      <c r="W1962" s="6"/>
      <c r="X1962" s="6"/>
      <c r="Y1962" s="6"/>
      <c r="Z1962" s="298"/>
      <c r="AA1962" s="6"/>
      <c r="AB1962" s="6"/>
      <c r="AC1962" s="6"/>
      <c r="AD1962" s="6"/>
      <c r="AE1962" s="6"/>
      <c r="AF1962" s="6"/>
      <c r="AG1962" s="6"/>
      <c r="AH1962" s="6"/>
      <c r="AI1962" s="6"/>
      <c r="AJ1962" s="6"/>
      <c r="AK1962" s="6"/>
      <c r="AL1962" s="6"/>
      <c r="AM1962" s="6"/>
      <c r="AN1962" s="298"/>
      <c r="AO1962" s="6"/>
      <c r="AP1962" s="3"/>
      <c r="AQ1962" s="3"/>
      <c r="AR1962" s="3"/>
      <c r="AS1962" s="3"/>
      <c r="AT1962" s="3"/>
      <c r="AU1962" s="3"/>
      <c r="AV1962" s="3"/>
      <c r="AW1962" s="3"/>
      <c r="AX1962" s="3"/>
      <c r="AY1962" s="3"/>
      <c r="AZ1962" s="3"/>
      <c r="BA1962" s="3"/>
      <c r="BB1962" s="3"/>
      <c r="BC1962" s="3"/>
      <c r="BD1962" s="3"/>
      <c r="BE1962" s="3"/>
      <c r="BF1962" s="3"/>
      <c r="BG1962" s="3"/>
      <c r="BH1962" s="3"/>
      <c r="BI1962" s="3"/>
    </row>
    <row r="1963" ht="12.75" customHeight="1">
      <c r="A1963" s="294"/>
      <c r="B1963" s="294"/>
      <c r="C1963" s="3"/>
      <c r="D1963" s="3"/>
      <c r="E1963" s="3"/>
      <c r="F1963" s="3"/>
      <c r="G1963" s="3"/>
      <c r="H1963" s="193"/>
      <c r="I1963" s="163"/>
      <c r="J1963" s="3"/>
      <c r="K1963" s="5"/>
      <c r="L1963" s="6"/>
      <c r="M1963" s="6"/>
      <c r="N1963" s="232"/>
      <c r="O1963" s="285"/>
      <c r="P1963" s="6"/>
      <c r="Q1963" s="6"/>
      <c r="R1963" s="6"/>
      <c r="S1963" s="6"/>
      <c r="T1963" s="6"/>
      <c r="U1963" s="6"/>
      <c r="V1963" s="6"/>
      <c r="W1963" s="6"/>
      <c r="X1963" s="6"/>
      <c r="Y1963" s="6"/>
      <c r="Z1963" s="298"/>
      <c r="AA1963" s="6"/>
      <c r="AB1963" s="6"/>
      <c r="AC1963" s="6"/>
      <c r="AD1963" s="6"/>
      <c r="AE1963" s="6"/>
      <c r="AF1963" s="6"/>
      <c r="AG1963" s="6"/>
      <c r="AH1963" s="6"/>
      <c r="AI1963" s="6"/>
      <c r="AJ1963" s="6"/>
      <c r="AK1963" s="6"/>
      <c r="AL1963" s="6"/>
      <c r="AM1963" s="6"/>
      <c r="AN1963" s="298"/>
      <c r="AO1963" s="6"/>
      <c r="AP1963" s="3"/>
      <c r="AQ1963" s="3"/>
      <c r="AR1963" s="3"/>
      <c r="AS1963" s="3"/>
      <c r="AT1963" s="3"/>
      <c r="AU1963" s="3"/>
      <c r="AV1963" s="3"/>
      <c r="AW1963" s="3"/>
      <c r="AX1963" s="3"/>
      <c r="AY1963" s="3"/>
      <c r="AZ1963" s="3"/>
      <c r="BA1963" s="3"/>
      <c r="BB1963" s="3"/>
      <c r="BC1963" s="3"/>
      <c r="BD1963" s="3"/>
      <c r="BE1963" s="3"/>
      <c r="BF1963" s="3"/>
      <c r="BG1963" s="3"/>
      <c r="BH1963" s="3"/>
      <c r="BI1963" s="3"/>
    </row>
    <row r="1964" ht="12.75" customHeight="1">
      <c r="A1964" s="294"/>
      <c r="B1964" s="294"/>
      <c r="C1964" s="3"/>
      <c r="D1964" s="3"/>
      <c r="E1964" s="3"/>
      <c r="F1964" s="3"/>
      <c r="G1964" s="3"/>
      <c r="H1964" s="193"/>
      <c r="I1964" s="163"/>
      <c r="J1964" s="3"/>
      <c r="K1964" s="5"/>
      <c r="L1964" s="6"/>
      <c r="M1964" s="6"/>
      <c r="N1964" s="232"/>
      <c r="O1964" s="285"/>
      <c r="P1964" s="6"/>
      <c r="Q1964" s="6"/>
      <c r="R1964" s="6"/>
      <c r="S1964" s="6"/>
      <c r="T1964" s="6"/>
      <c r="U1964" s="6"/>
      <c r="V1964" s="6"/>
      <c r="W1964" s="6"/>
      <c r="X1964" s="6"/>
      <c r="Y1964" s="6"/>
      <c r="Z1964" s="298"/>
      <c r="AA1964" s="6"/>
      <c r="AB1964" s="6"/>
      <c r="AC1964" s="6"/>
      <c r="AD1964" s="6"/>
      <c r="AE1964" s="6"/>
      <c r="AF1964" s="6"/>
      <c r="AG1964" s="6"/>
      <c r="AH1964" s="6"/>
      <c r="AI1964" s="6"/>
      <c r="AJ1964" s="6"/>
      <c r="AK1964" s="6"/>
      <c r="AL1964" s="6"/>
      <c r="AM1964" s="6"/>
      <c r="AN1964" s="298"/>
      <c r="AO1964" s="6"/>
      <c r="AP1964" s="3"/>
      <c r="AQ1964" s="3"/>
      <c r="AR1964" s="3"/>
      <c r="AS1964" s="3"/>
      <c r="AT1964" s="3"/>
      <c r="AU1964" s="3"/>
      <c r="AV1964" s="3"/>
      <c r="AW1964" s="3"/>
      <c r="AX1964" s="3"/>
      <c r="AY1964" s="3"/>
      <c r="AZ1964" s="3"/>
      <c r="BA1964" s="3"/>
      <c r="BB1964" s="3"/>
      <c r="BC1964" s="3"/>
      <c r="BD1964" s="3"/>
      <c r="BE1964" s="3"/>
      <c r="BF1964" s="3"/>
      <c r="BG1964" s="3"/>
      <c r="BH1964" s="3"/>
      <c r="BI1964" s="3"/>
    </row>
    <row r="1965" ht="12.75" customHeight="1">
      <c r="A1965" s="294"/>
      <c r="B1965" s="294"/>
      <c r="C1965" s="3"/>
      <c r="D1965" s="3"/>
      <c r="E1965" s="3"/>
      <c r="F1965" s="3"/>
      <c r="G1965" s="3"/>
      <c r="H1965" s="193"/>
      <c r="I1965" s="163"/>
      <c r="J1965" s="3"/>
      <c r="K1965" s="5"/>
      <c r="L1965" s="6"/>
      <c r="M1965" s="6"/>
      <c r="N1965" s="232"/>
      <c r="O1965" s="285"/>
      <c r="P1965" s="6"/>
      <c r="Q1965" s="6"/>
      <c r="R1965" s="6"/>
      <c r="S1965" s="6"/>
      <c r="T1965" s="6"/>
      <c r="U1965" s="6"/>
      <c r="V1965" s="6"/>
      <c r="W1965" s="6"/>
      <c r="X1965" s="6"/>
      <c r="Y1965" s="6"/>
      <c r="Z1965" s="298"/>
      <c r="AA1965" s="6"/>
      <c r="AB1965" s="6"/>
      <c r="AC1965" s="6"/>
      <c r="AD1965" s="6"/>
      <c r="AE1965" s="6"/>
      <c r="AF1965" s="6"/>
      <c r="AG1965" s="6"/>
      <c r="AH1965" s="6"/>
      <c r="AI1965" s="6"/>
      <c r="AJ1965" s="6"/>
      <c r="AK1965" s="6"/>
      <c r="AL1965" s="6"/>
      <c r="AM1965" s="6"/>
      <c r="AN1965" s="298"/>
      <c r="AO1965" s="6"/>
      <c r="AP1965" s="3"/>
      <c r="AQ1965" s="3"/>
      <c r="AR1965" s="3"/>
      <c r="AS1965" s="3"/>
      <c r="AT1965" s="3"/>
      <c r="AU1965" s="3"/>
      <c r="AV1965" s="3"/>
      <c r="AW1965" s="3"/>
      <c r="AX1965" s="3"/>
      <c r="AY1965" s="3"/>
      <c r="AZ1965" s="3"/>
      <c r="BA1965" s="3"/>
      <c r="BB1965" s="3"/>
      <c r="BC1965" s="3"/>
      <c r="BD1965" s="3"/>
      <c r="BE1965" s="3"/>
      <c r="BF1965" s="3"/>
      <c r="BG1965" s="3"/>
      <c r="BH1965" s="3"/>
      <c r="BI1965" s="3"/>
    </row>
    <row r="1966" ht="12.75" customHeight="1">
      <c r="A1966" s="294"/>
      <c r="B1966" s="294"/>
      <c r="C1966" s="3"/>
      <c r="D1966" s="3"/>
      <c r="E1966" s="3"/>
      <c r="F1966" s="3"/>
      <c r="G1966" s="3"/>
      <c r="H1966" s="193"/>
      <c r="I1966" s="163"/>
      <c r="J1966" s="3"/>
      <c r="K1966" s="5"/>
      <c r="L1966" s="6"/>
      <c r="M1966" s="6"/>
      <c r="N1966" s="232"/>
      <c r="O1966" s="285"/>
      <c r="P1966" s="6"/>
      <c r="Q1966" s="6"/>
      <c r="R1966" s="6"/>
      <c r="S1966" s="6"/>
      <c r="T1966" s="6"/>
      <c r="U1966" s="6"/>
      <c r="V1966" s="6"/>
      <c r="W1966" s="6"/>
      <c r="X1966" s="6"/>
      <c r="Y1966" s="6"/>
      <c r="Z1966" s="298"/>
      <c r="AA1966" s="6"/>
      <c r="AB1966" s="6"/>
      <c r="AC1966" s="6"/>
      <c r="AD1966" s="6"/>
      <c r="AE1966" s="6"/>
      <c r="AF1966" s="6"/>
      <c r="AG1966" s="6"/>
      <c r="AH1966" s="6"/>
      <c r="AI1966" s="6"/>
      <c r="AJ1966" s="6"/>
      <c r="AK1966" s="6"/>
      <c r="AL1966" s="6"/>
      <c r="AM1966" s="6"/>
      <c r="AN1966" s="298"/>
      <c r="AO1966" s="6"/>
      <c r="AP1966" s="3"/>
      <c r="AQ1966" s="3"/>
      <c r="AR1966" s="3"/>
      <c r="AS1966" s="3"/>
      <c r="AT1966" s="3"/>
      <c r="AU1966" s="3"/>
      <c r="AV1966" s="3"/>
      <c r="AW1966" s="3"/>
      <c r="AX1966" s="3"/>
      <c r="AY1966" s="3"/>
      <c r="AZ1966" s="3"/>
      <c r="BA1966" s="3"/>
      <c r="BB1966" s="3"/>
      <c r="BC1966" s="3"/>
      <c r="BD1966" s="3"/>
      <c r="BE1966" s="3"/>
      <c r="BF1966" s="3"/>
      <c r="BG1966" s="3"/>
      <c r="BH1966" s="3"/>
      <c r="BI1966" s="3"/>
    </row>
    <row r="1967" ht="12.75" customHeight="1">
      <c r="A1967" s="294"/>
      <c r="B1967" s="294"/>
      <c r="C1967" s="3"/>
      <c r="D1967" s="3"/>
      <c r="E1967" s="3"/>
      <c r="F1967" s="3"/>
      <c r="G1967" s="3"/>
      <c r="H1967" s="193"/>
      <c r="I1967" s="163"/>
      <c r="J1967" s="3"/>
      <c r="K1967" s="5"/>
      <c r="L1967" s="6"/>
      <c r="M1967" s="6"/>
      <c r="N1967" s="232"/>
      <c r="O1967" s="285"/>
      <c r="P1967" s="6"/>
      <c r="Q1967" s="6"/>
      <c r="R1967" s="6"/>
      <c r="S1967" s="6"/>
      <c r="T1967" s="6"/>
      <c r="U1967" s="6"/>
      <c r="V1967" s="6"/>
      <c r="W1967" s="6"/>
      <c r="X1967" s="6"/>
      <c r="Y1967" s="6"/>
      <c r="Z1967" s="298"/>
      <c r="AA1967" s="6"/>
      <c r="AB1967" s="6"/>
      <c r="AC1967" s="6"/>
      <c r="AD1967" s="6"/>
      <c r="AE1967" s="6"/>
      <c r="AF1967" s="6"/>
      <c r="AG1967" s="6"/>
      <c r="AH1967" s="6"/>
      <c r="AI1967" s="6"/>
      <c r="AJ1967" s="6"/>
      <c r="AK1967" s="6"/>
      <c r="AL1967" s="6"/>
      <c r="AM1967" s="6"/>
      <c r="AN1967" s="298"/>
      <c r="AO1967" s="6"/>
      <c r="AP1967" s="3"/>
      <c r="AQ1967" s="3"/>
      <c r="AR1967" s="3"/>
      <c r="AS1967" s="3"/>
      <c r="AT1967" s="3"/>
      <c r="AU1967" s="3"/>
      <c r="AV1967" s="3"/>
      <c r="AW1967" s="3"/>
      <c r="AX1967" s="3"/>
      <c r="AY1967" s="3"/>
      <c r="AZ1967" s="3"/>
      <c r="BA1967" s="3"/>
      <c r="BB1967" s="3"/>
      <c r="BC1967" s="3"/>
      <c r="BD1967" s="3"/>
      <c r="BE1967" s="3"/>
      <c r="BF1967" s="3"/>
      <c r="BG1967" s="3"/>
      <c r="BH1967" s="3"/>
      <c r="BI1967" s="3"/>
    </row>
    <row r="1968" ht="12.75" customHeight="1">
      <c r="A1968" s="294"/>
      <c r="B1968" s="294"/>
      <c r="C1968" s="3"/>
      <c r="D1968" s="3"/>
      <c r="E1968" s="3"/>
      <c r="F1968" s="3"/>
      <c r="G1968" s="3"/>
      <c r="H1968" s="193"/>
      <c r="I1968" s="163"/>
      <c r="J1968" s="3"/>
      <c r="K1968" s="5"/>
      <c r="L1968" s="6"/>
      <c r="M1968" s="6"/>
      <c r="N1968" s="232"/>
      <c r="O1968" s="285"/>
      <c r="P1968" s="6"/>
      <c r="Q1968" s="6"/>
      <c r="R1968" s="6"/>
      <c r="S1968" s="6"/>
      <c r="T1968" s="6"/>
      <c r="U1968" s="6"/>
      <c r="V1968" s="6"/>
      <c r="W1968" s="6"/>
      <c r="X1968" s="6"/>
      <c r="Y1968" s="6"/>
      <c r="Z1968" s="298"/>
      <c r="AA1968" s="6"/>
      <c r="AB1968" s="6"/>
      <c r="AC1968" s="6"/>
      <c r="AD1968" s="6"/>
      <c r="AE1968" s="6"/>
      <c r="AF1968" s="6"/>
      <c r="AG1968" s="6"/>
      <c r="AH1968" s="6"/>
      <c r="AI1968" s="6"/>
      <c r="AJ1968" s="6"/>
      <c r="AK1968" s="6"/>
      <c r="AL1968" s="6"/>
      <c r="AM1968" s="6"/>
      <c r="AN1968" s="298"/>
      <c r="AO1968" s="6"/>
      <c r="AP1968" s="3"/>
      <c r="AQ1968" s="3"/>
      <c r="AR1968" s="3"/>
      <c r="AS1968" s="3"/>
      <c r="AT1968" s="3"/>
      <c r="AU1968" s="3"/>
      <c r="AV1968" s="3"/>
      <c r="AW1968" s="3"/>
      <c r="AX1968" s="3"/>
      <c r="AY1968" s="3"/>
      <c r="AZ1968" s="3"/>
      <c r="BA1968" s="3"/>
      <c r="BB1968" s="3"/>
      <c r="BC1968" s="3"/>
      <c r="BD1968" s="3"/>
      <c r="BE1968" s="3"/>
      <c r="BF1968" s="3"/>
      <c r="BG1968" s="3"/>
      <c r="BH1968" s="3"/>
      <c r="BI1968" s="3"/>
    </row>
    <row r="1969" ht="12.75" customHeight="1">
      <c r="A1969" s="294"/>
      <c r="B1969" s="294"/>
      <c r="C1969" s="3"/>
      <c r="D1969" s="3"/>
      <c r="E1969" s="3"/>
      <c r="F1969" s="3"/>
      <c r="G1969" s="3"/>
      <c r="H1969" s="193"/>
      <c r="I1969" s="163"/>
      <c r="J1969" s="3"/>
      <c r="K1969" s="5"/>
      <c r="L1969" s="6"/>
      <c r="M1969" s="6"/>
      <c r="N1969" s="232"/>
      <c r="O1969" s="285"/>
      <c r="P1969" s="6"/>
      <c r="Q1969" s="6"/>
      <c r="R1969" s="6"/>
      <c r="S1969" s="6"/>
      <c r="T1969" s="6"/>
      <c r="U1969" s="6"/>
      <c r="V1969" s="6"/>
      <c r="W1969" s="6"/>
      <c r="X1969" s="6"/>
      <c r="Y1969" s="6"/>
      <c r="Z1969" s="298"/>
      <c r="AA1969" s="6"/>
      <c r="AB1969" s="6"/>
      <c r="AC1969" s="6"/>
      <c r="AD1969" s="6"/>
      <c r="AE1969" s="6"/>
      <c r="AF1969" s="6"/>
      <c r="AG1969" s="6"/>
      <c r="AH1969" s="6"/>
      <c r="AI1969" s="6"/>
      <c r="AJ1969" s="6"/>
      <c r="AK1969" s="6"/>
      <c r="AL1969" s="6"/>
      <c r="AM1969" s="6"/>
      <c r="AN1969" s="298"/>
      <c r="AO1969" s="6"/>
      <c r="AP1969" s="3"/>
      <c r="AQ1969" s="3"/>
      <c r="AR1969" s="3"/>
      <c r="AS1969" s="3"/>
      <c r="AT1969" s="3"/>
      <c r="AU1969" s="3"/>
      <c r="AV1969" s="3"/>
      <c r="AW1969" s="3"/>
      <c r="AX1969" s="3"/>
      <c r="AY1969" s="3"/>
      <c r="AZ1969" s="3"/>
      <c r="BA1969" s="3"/>
      <c r="BB1969" s="3"/>
      <c r="BC1969" s="3"/>
      <c r="BD1969" s="3"/>
      <c r="BE1969" s="3"/>
      <c r="BF1969" s="3"/>
      <c r="BG1969" s="3"/>
      <c r="BH1969" s="3"/>
      <c r="BI1969" s="3"/>
    </row>
    <row r="1970" ht="12.75" customHeight="1">
      <c r="A1970" s="294"/>
      <c r="B1970" s="294"/>
      <c r="C1970" s="3"/>
      <c r="D1970" s="3"/>
      <c r="E1970" s="3"/>
      <c r="F1970" s="3"/>
      <c r="G1970" s="3"/>
      <c r="H1970" s="193"/>
      <c r="I1970" s="163"/>
      <c r="J1970" s="3"/>
      <c r="K1970" s="5"/>
      <c r="L1970" s="6"/>
      <c r="M1970" s="6"/>
      <c r="N1970" s="232"/>
      <c r="O1970" s="285"/>
      <c r="P1970" s="6"/>
      <c r="Q1970" s="6"/>
      <c r="R1970" s="6"/>
      <c r="S1970" s="6"/>
      <c r="T1970" s="6"/>
      <c r="U1970" s="6"/>
      <c r="V1970" s="6"/>
      <c r="W1970" s="6"/>
      <c r="X1970" s="6"/>
      <c r="Y1970" s="6"/>
      <c r="Z1970" s="298"/>
      <c r="AA1970" s="6"/>
      <c r="AB1970" s="6"/>
      <c r="AC1970" s="6"/>
      <c r="AD1970" s="6"/>
      <c r="AE1970" s="6"/>
      <c r="AF1970" s="6"/>
      <c r="AG1970" s="6"/>
      <c r="AH1970" s="6"/>
      <c r="AI1970" s="6"/>
      <c r="AJ1970" s="6"/>
      <c r="AK1970" s="6"/>
      <c r="AL1970" s="6"/>
      <c r="AM1970" s="6"/>
      <c r="AN1970" s="298"/>
      <c r="AO1970" s="6"/>
      <c r="AP1970" s="3"/>
      <c r="AQ1970" s="3"/>
      <c r="AR1970" s="3"/>
      <c r="AS1970" s="3"/>
      <c r="AT1970" s="3"/>
      <c r="AU1970" s="3"/>
      <c r="AV1970" s="3"/>
      <c r="AW1970" s="3"/>
      <c r="AX1970" s="3"/>
      <c r="AY1970" s="3"/>
      <c r="AZ1970" s="3"/>
      <c r="BA1970" s="3"/>
      <c r="BB1970" s="3"/>
      <c r="BC1970" s="3"/>
      <c r="BD1970" s="3"/>
      <c r="BE1970" s="3"/>
      <c r="BF1970" s="3"/>
      <c r="BG1970" s="3"/>
      <c r="BH1970" s="3"/>
      <c r="BI1970" s="3"/>
    </row>
    <row r="1971" ht="12.75" customHeight="1">
      <c r="A1971" s="294"/>
      <c r="B1971" s="294"/>
      <c r="C1971" s="3"/>
      <c r="D1971" s="3"/>
      <c r="E1971" s="3"/>
      <c r="F1971" s="3"/>
      <c r="G1971" s="3"/>
      <c r="H1971" s="193"/>
      <c r="I1971" s="163"/>
      <c r="J1971" s="3"/>
      <c r="K1971" s="5"/>
      <c r="L1971" s="6"/>
      <c r="M1971" s="6"/>
      <c r="N1971" s="232"/>
      <c r="O1971" s="285"/>
      <c r="P1971" s="6"/>
      <c r="Q1971" s="6"/>
      <c r="R1971" s="6"/>
      <c r="S1971" s="6"/>
      <c r="T1971" s="6"/>
      <c r="U1971" s="6"/>
      <c r="V1971" s="6"/>
      <c r="W1971" s="6"/>
      <c r="X1971" s="6"/>
      <c r="Y1971" s="6"/>
      <c r="Z1971" s="298"/>
      <c r="AA1971" s="6"/>
      <c r="AB1971" s="6"/>
      <c r="AC1971" s="6"/>
      <c r="AD1971" s="6"/>
      <c r="AE1971" s="6"/>
      <c r="AF1971" s="6"/>
      <c r="AG1971" s="6"/>
      <c r="AH1971" s="6"/>
      <c r="AI1971" s="6"/>
      <c r="AJ1971" s="6"/>
      <c r="AK1971" s="6"/>
      <c r="AL1971" s="6"/>
      <c r="AM1971" s="6"/>
      <c r="AN1971" s="298"/>
      <c r="AO1971" s="6"/>
      <c r="AP1971" s="3"/>
      <c r="AQ1971" s="3"/>
      <c r="AR1971" s="3"/>
      <c r="AS1971" s="3"/>
      <c r="AT1971" s="3"/>
      <c r="AU1971" s="3"/>
      <c r="AV1971" s="3"/>
      <c r="AW1971" s="3"/>
      <c r="AX1971" s="3"/>
      <c r="AY1971" s="3"/>
      <c r="AZ1971" s="3"/>
      <c r="BA1971" s="3"/>
      <c r="BB1971" s="3"/>
      <c r="BC1971" s="3"/>
      <c r="BD1971" s="3"/>
      <c r="BE1971" s="3"/>
      <c r="BF1971" s="3"/>
      <c r="BG1971" s="3"/>
      <c r="BH1971" s="3"/>
      <c r="BI1971" s="3"/>
    </row>
    <row r="1972" ht="12.75" customHeight="1">
      <c r="A1972" s="294"/>
      <c r="B1972" s="294"/>
      <c r="C1972" s="3"/>
      <c r="D1972" s="3"/>
      <c r="E1972" s="3"/>
      <c r="F1972" s="3"/>
      <c r="G1972" s="3"/>
      <c r="H1972" s="193"/>
      <c r="I1972" s="163"/>
      <c r="J1972" s="3"/>
      <c r="K1972" s="5"/>
      <c r="L1972" s="6"/>
      <c r="M1972" s="6"/>
      <c r="N1972" s="232"/>
      <c r="O1972" s="285"/>
      <c r="P1972" s="6"/>
      <c r="Q1972" s="6"/>
      <c r="R1972" s="6"/>
      <c r="S1972" s="6"/>
      <c r="T1972" s="6"/>
      <c r="U1972" s="6"/>
      <c r="V1972" s="6"/>
      <c r="W1972" s="6"/>
      <c r="X1972" s="6"/>
      <c r="Y1972" s="6"/>
      <c r="Z1972" s="298"/>
      <c r="AA1972" s="6"/>
      <c r="AB1972" s="6"/>
      <c r="AC1972" s="6"/>
      <c r="AD1972" s="6"/>
      <c r="AE1972" s="6"/>
      <c r="AF1972" s="6"/>
      <c r="AG1972" s="6"/>
      <c r="AH1972" s="6"/>
      <c r="AI1972" s="6"/>
      <c r="AJ1972" s="6"/>
      <c r="AK1972" s="6"/>
      <c r="AL1972" s="6"/>
      <c r="AM1972" s="6"/>
      <c r="AN1972" s="298"/>
      <c r="AO1972" s="6"/>
      <c r="AP1972" s="3"/>
      <c r="AQ1972" s="3"/>
      <c r="AR1972" s="3"/>
      <c r="AS1972" s="3"/>
      <c r="AT1972" s="3"/>
      <c r="AU1972" s="3"/>
      <c r="AV1972" s="3"/>
      <c r="AW1972" s="3"/>
      <c r="AX1972" s="3"/>
      <c r="AY1972" s="3"/>
      <c r="AZ1972" s="3"/>
      <c r="BA1972" s="3"/>
      <c r="BB1972" s="3"/>
      <c r="BC1972" s="3"/>
      <c r="BD1972" s="3"/>
      <c r="BE1972" s="3"/>
      <c r="BF1972" s="3"/>
      <c r="BG1972" s="3"/>
      <c r="BH1972" s="3"/>
      <c r="BI1972" s="3"/>
    </row>
    <row r="1973" ht="12.75" customHeight="1">
      <c r="A1973" s="294"/>
      <c r="B1973" s="294"/>
      <c r="C1973" s="3"/>
      <c r="D1973" s="3"/>
      <c r="E1973" s="3"/>
      <c r="F1973" s="3"/>
      <c r="G1973" s="3"/>
      <c r="H1973" s="193"/>
      <c r="I1973" s="163"/>
      <c r="J1973" s="3"/>
      <c r="K1973" s="5"/>
      <c r="L1973" s="6"/>
      <c r="M1973" s="6"/>
      <c r="N1973" s="232"/>
      <c r="O1973" s="285"/>
      <c r="P1973" s="6"/>
      <c r="Q1973" s="6"/>
      <c r="R1973" s="6"/>
      <c r="S1973" s="6"/>
      <c r="T1973" s="6"/>
      <c r="U1973" s="6"/>
      <c r="V1973" s="6"/>
      <c r="W1973" s="6"/>
      <c r="X1973" s="6"/>
      <c r="Y1973" s="6"/>
      <c r="Z1973" s="298"/>
      <c r="AA1973" s="6"/>
      <c r="AB1973" s="6"/>
      <c r="AC1973" s="6"/>
      <c r="AD1973" s="6"/>
      <c r="AE1973" s="6"/>
      <c r="AF1973" s="6"/>
      <c r="AG1973" s="6"/>
      <c r="AH1973" s="6"/>
      <c r="AI1973" s="6"/>
      <c r="AJ1973" s="6"/>
      <c r="AK1973" s="6"/>
      <c r="AL1973" s="6"/>
      <c r="AM1973" s="6"/>
      <c r="AN1973" s="298"/>
      <c r="AO1973" s="6"/>
      <c r="AP1973" s="3"/>
      <c r="AQ1973" s="3"/>
      <c r="AR1973" s="3"/>
      <c r="AS1973" s="3"/>
      <c r="AT1973" s="3"/>
      <c r="AU1973" s="3"/>
      <c r="AV1973" s="3"/>
      <c r="AW1973" s="3"/>
      <c r="AX1973" s="3"/>
      <c r="AY1973" s="3"/>
      <c r="AZ1973" s="3"/>
      <c r="BA1973" s="3"/>
      <c r="BB1973" s="3"/>
      <c r="BC1973" s="3"/>
      <c r="BD1973" s="3"/>
      <c r="BE1973" s="3"/>
      <c r="BF1973" s="3"/>
      <c r="BG1973" s="3"/>
      <c r="BH1973" s="3"/>
      <c r="BI1973" s="3"/>
    </row>
    <row r="1974" ht="12.75" customHeight="1">
      <c r="A1974" s="294"/>
      <c r="B1974" s="294"/>
      <c r="C1974" s="3"/>
      <c r="D1974" s="3"/>
      <c r="E1974" s="3"/>
      <c r="F1974" s="3"/>
      <c r="G1974" s="3"/>
      <c r="H1974" s="193"/>
      <c r="I1974" s="163"/>
      <c r="J1974" s="3"/>
      <c r="K1974" s="5"/>
      <c r="L1974" s="6"/>
      <c r="M1974" s="6"/>
      <c r="N1974" s="232"/>
      <c r="O1974" s="285"/>
      <c r="P1974" s="6"/>
      <c r="Q1974" s="6"/>
      <c r="R1974" s="6"/>
      <c r="S1974" s="6"/>
      <c r="T1974" s="6"/>
      <c r="U1974" s="6"/>
      <c r="V1974" s="6"/>
      <c r="W1974" s="6"/>
      <c r="X1974" s="6"/>
      <c r="Y1974" s="6"/>
      <c r="Z1974" s="298"/>
      <c r="AA1974" s="6"/>
      <c r="AB1974" s="6"/>
      <c r="AC1974" s="6"/>
      <c r="AD1974" s="6"/>
      <c r="AE1974" s="6"/>
      <c r="AF1974" s="6"/>
      <c r="AG1974" s="6"/>
      <c r="AH1974" s="6"/>
      <c r="AI1974" s="6"/>
      <c r="AJ1974" s="6"/>
      <c r="AK1974" s="6"/>
      <c r="AL1974" s="6"/>
      <c r="AM1974" s="6"/>
      <c r="AN1974" s="298"/>
      <c r="AO1974" s="6"/>
      <c r="AP1974" s="3"/>
      <c r="AQ1974" s="3"/>
      <c r="AR1974" s="3"/>
      <c r="AS1974" s="3"/>
      <c r="AT1974" s="3"/>
      <c r="AU1974" s="3"/>
      <c r="AV1974" s="3"/>
      <c r="AW1974" s="3"/>
      <c r="AX1974" s="3"/>
      <c r="AY1974" s="3"/>
      <c r="AZ1974" s="3"/>
      <c r="BA1974" s="3"/>
      <c r="BB1974" s="3"/>
      <c r="BC1974" s="3"/>
      <c r="BD1974" s="3"/>
      <c r="BE1974" s="3"/>
      <c r="BF1974" s="3"/>
      <c r="BG1974" s="3"/>
      <c r="BH1974" s="3"/>
      <c r="BI1974" s="3"/>
    </row>
    <row r="1975" ht="12.75" customHeight="1">
      <c r="A1975" s="294"/>
      <c r="B1975" s="294"/>
      <c r="C1975" s="3"/>
      <c r="D1975" s="3"/>
      <c r="E1975" s="3"/>
      <c r="F1975" s="3"/>
      <c r="G1975" s="3"/>
      <c r="H1975" s="193"/>
      <c r="I1975" s="163"/>
      <c r="J1975" s="3"/>
      <c r="K1975" s="5"/>
      <c r="L1975" s="6"/>
      <c r="M1975" s="6"/>
      <c r="N1975" s="232"/>
      <c r="O1975" s="285"/>
      <c r="P1975" s="6"/>
      <c r="Q1975" s="6"/>
      <c r="R1975" s="6"/>
      <c r="S1975" s="6"/>
      <c r="T1975" s="6"/>
      <c r="U1975" s="6"/>
      <c r="V1975" s="6"/>
      <c r="W1975" s="6"/>
      <c r="X1975" s="6"/>
      <c r="Y1975" s="6"/>
      <c r="Z1975" s="298"/>
      <c r="AA1975" s="6"/>
      <c r="AB1975" s="6"/>
      <c r="AC1975" s="6"/>
      <c r="AD1975" s="6"/>
      <c r="AE1975" s="6"/>
      <c r="AF1975" s="6"/>
      <c r="AG1975" s="6"/>
      <c r="AH1975" s="6"/>
      <c r="AI1975" s="6"/>
      <c r="AJ1975" s="6"/>
      <c r="AK1975" s="6"/>
      <c r="AL1975" s="6"/>
      <c r="AM1975" s="6"/>
      <c r="AN1975" s="298"/>
      <c r="AO1975" s="6"/>
      <c r="AP1975" s="3"/>
      <c r="AQ1975" s="3"/>
      <c r="AR1975" s="3"/>
      <c r="AS1975" s="3"/>
      <c r="AT1975" s="3"/>
      <c r="AU1975" s="3"/>
      <c r="AV1975" s="3"/>
      <c r="AW1975" s="3"/>
      <c r="AX1975" s="3"/>
      <c r="AY1975" s="3"/>
      <c r="AZ1975" s="3"/>
      <c r="BA1975" s="3"/>
      <c r="BB1975" s="3"/>
      <c r="BC1975" s="3"/>
      <c r="BD1975" s="3"/>
      <c r="BE1975" s="3"/>
      <c r="BF1975" s="3"/>
      <c r="BG1975" s="3"/>
      <c r="BH1975" s="3"/>
      <c r="BI1975" s="3"/>
    </row>
    <row r="1976" ht="12.75" customHeight="1">
      <c r="A1976" s="294"/>
      <c r="B1976" s="294"/>
      <c r="C1976" s="3"/>
      <c r="D1976" s="3"/>
      <c r="E1976" s="3"/>
      <c r="F1976" s="3"/>
      <c r="G1976" s="3"/>
      <c r="H1976" s="193"/>
      <c r="I1976" s="163"/>
      <c r="J1976" s="3"/>
      <c r="K1976" s="5"/>
      <c r="L1976" s="6"/>
      <c r="M1976" s="6"/>
      <c r="N1976" s="232"/>
      <c r="O1976" s="285"/>
      <c r="P1976" s="6"/>
      <c r="Q1976" s="6"/>
      <c r="R1976" s="6"/>
      <c r="S1976" s="6"/>
      <c r="T1976" s="6"/>
      <c r="U1976" s="6"/>
      <c r="V1976" s="6"/>
      <c r="W1976" s="6"/>
      <c r="X1976" s="6"/>
      <c r="Y1976" s="6"/>
      <c r="Z1976" s="298"/>
      <c r="AA1976" s="6"/>
      <c r="AB1976" s="6"/>
      <c r="AC1976" s="6"/>
      <c r="AD1976" s="6"/>
      <c r="AE1976" s="6"/>
      <c r="AF1976" s="6"/>
      <c r="AG1976" s="6"/>
      <c r="AH1976" s="6"/>
      <c r="AI1976" s="6"/>
      <c r="AJ1976" s="6"/>
      <c r="AK1976" s="6"/>
      <c r="AL1976" s="6"/>
      <c r="AM1976" s="6"/>
      <c r="AN1976" s="298"/>
      <c r="AO1976" s="6"/>
      <c r="AP1976" s="3"/>
      <c r="AQ1976" s="3"/>
      <c r="AR1976" s="3"/>
      <c r="AS1976" s="3"/>
      <c r="AT1976" s="3"/>
      <c r="AU1976" s="3"/>
      <c r="AV1976" s="3"/>
      <c r="AW1976" s="3"/>
      <c r="AX1976" s="3"/>
      <c r="AY1976" s="3"/>
      <c r="AZ1976" s="3"/>
      <c r="BA1976" s="3"/>
      <c r="BB1976" s="3"/>
      <c r="BC1976" s="3"/>
      <c r="BD1976" s="3"/>
      <c r="BE1976" s="3"/>
      <c r="BF1976" s="3"/>
      <c r="BG1976" s="3"/>
      <c r="BH1976" s="3"/>
      <c r="BI1976" s="3"/>
    </row>
    <row r="1977" ht="12.75" customHeight="1">
      <c r="A1977" s="294"/>
      <c r="B1977" s="294"/>
      <c r="C1977" s="3"/>
      <c r="D1977" s="3"/>
      <c r="E1977" s="3"/>
      <c r="F1977" s="3"/>
      <c r="G1977" s="3"/>
      <c r="H1977" s="193"/>
      <c r="I1977" s="163"/>
      <c r="J1977" s="3"/>
      <c r="K1977" s="5"/>
      <c r="L1977" s="6"/>
      <c r="M1977" s="6"/>
      <c r="N1977" s="232"/>
      <c r="O1977" s="285"/>
      <c r="P1977" s="6"/>
      <c r="Q1977" s="6"/>
      <c r="R1977" s="6"/>
      <c r="S1977" s="6"/>
      <c r="T1977" s="6"/>
      <c r="U1977" s="6"/>
      <c r="V1977" s="6"/>
      <c r="W1977" s="6"/>
      <c r="X1977" s="6"/>
      <c r="Y1977" s="6"/>
      <c r="Z1977" s="298"/>
      <c r="AA1977" s="6"/>
      <c r="AB1977" s="6"/>
      <c r="AC1977" s="6"/>
      <c r="AD1977" s="6"/>
      <c r="AE1977" s="6"/>
      <c r="AF1977" s="6"/>
      <c r="AG1977" s="6"/>
      <c r="AH1977" s="6"/>
      <c r="AI1977" s="6"/>
      <c r="AJ1977" s="6"/>
      <c r="AK1977" s="6"/>
      <c r="AL1977" s="6"/>
      <c r="AM1977" s="6"/>
      <c r="AN1977" s="298"/>
      <c r="AO1977" s="6"/>
      <c r="AP1977" s="3"/>
      <c r="AQ1977" s="3"/>
      <c r="AR1977" s="3"/>
      <c r="AS1977" s="3"/>
      <c r="AT1977" s="3"/>
      <c r="AU1977" s="3"/>
      <c r="AV1977" s="3"/>
      <c r="AW1977" s="3"/>
      <c r="AX1977" s="3"/>
      <c r="AY1977" s="3"/>
      <c r="AZ1977" s="3"/>
      <c r="BA1977" s="3"/>
      <c r="BB1977" s="3"/>
      <c r="BC1977" s="3"/>
      <c r="BD1977" s="3"/>
      <c r="BE1977" s="3"/>
      <c r="BF1977" s="3"/>
      <c r="BG1977" s="3"/>
      <c r="BH1977" s="3"/>
      <c r="BI1977" s="3"/>
    </row>
    <row r="1978" ht="12.75" customHeight="1">
      <c r="A1978" s="294"/>
      <c r="B1978" s="294"/>
      <c r="C1978" s="3"/>
      <c r="D1978" s="3"/>
      <c r="E1978" s="3"/>
      <c r="F1978" s="3"/>
      <c r="G1978" s="3"/>
      <c r="H1978" s="193"/>
      <c r="I1978" s="163"/>
      <c r="J1978" s="3"/>
      <c r="K1978" s="5"/>
      <c r="L1978" s="6"/>
      <c r="M1978" s="6"/>
      <c r="N1978" s="232"/>
      <c r="O1978" s="285"/>
      <c r="P1978" s="6"/>
      <c r="Q1978" s="6"/>
      <c r="R1978" s="6"/>
      <c r="S1978" s="6"/>
      <c r="T1978" s="6"/>
      <c r="U1978" s="6"/>
      <c r="V1978" s="6"/>
      <c r="W1978" s="6"/>
      <c r="X1978" s="6"/>
      <c r="Y1978" s="6"/>
      <c r="Z1978" s="298"/>
      <c r="AA1978" s="6"/>
      <c r="AB1978" s="6"/>
      <c r="AC1978" s="6"/>
      <c r="AD1978" s="6"/>
      <c r="AE1978" s="6"/>
      <c r="AF1978" s="6"/>
      <c r="AG1978" s="6"/>
      <c r="AH1978" s="6"/>
      <c r="AI1978" s="6"/>
      <c r="AJ1978" s="6"/>
      <c r="AK1978" s="6"/>
      <c r="AL1978" s="6"/>
      <c r="AM1978" s="6"/>
      <c r="AN1978" s="298"/>
      <c r="AO1978" s="6"/>
      <c r="AP1978" s="3"/>
      <c r="AQ1978" s="3"/>
      <c r="AR1978" s="3"/>
      <c r="AS1978" s="3"/>
      <c r="AT1978" s="3"/>
      <c r="AU1978" s="3"/>
      <c r="AV1978" s="3"/>
      <c r="AW1978" s="3"/>
      <c r="AX1978" s="3"/>
      <c r="AY1978" s="3"/>
      <c r="AZ1978" s="3"/>
      <c r="BA1978" s="3"/>
      <c r="BB1978" s="3"/>
      <c r="BC1978" s="3"/>
      <c r="BD1978" s="3"/>
      <c r="BE1978" s="3"/>
      <c r="BF1978" s="3"/>
      <c r="BG1978" s="3"/>
      <c r="BH1978" s="3"/>
      <c r="BI1978" s="3"/>
    </row>
    <row r="1979" ht="12.75" customHeight="1">
      <c r="A1979" s="294"/>
      <c r="B1979" s="294"/>
      <c r="C1979" s="3"/>
      <c r="D1979" s="3"/>
      <c r="E1979" s="3"/>
      <c r="F1979" s="3"/>
      <c r="G1979" s="3"/>
      <c r="H1979" s="193"/>
      <c r="I1979" s="163"/>
      <c r="J1979" s="3"/>
      <c r="K1979" s="5"/>
      <c r="L1979" s="6"/>
      <c r="M1979" s="6"/>
      <c r="N1979" s="232"/>
      <c r="O1979" s="285"/>
      <c r="P1979" s="6"/>
      <c r="Q1979" s="6"/>
      <c r="R1979" s="6"/>
      <c r="S1979" s="6"/>
      <c r="T1979" s="6"/>
      <c r="U1979" s="6"/>
      <c r="V1979" s="6"/>
      <c r="W1979" s="6"/>
      <c r="X1979" s="6"/>
      <c r="Y1979" s="6"/>
      <c r="Z1979" s="298"/>
      <c r="AA1979" s="6"/>
      <c r="AB1979" s="6"/>
      <c r="AC1979" s="6"/>
      <c r="AD1979" s="6"/>
      <c r="AE1979" s="6"/>
      <c r="AF1979" s="6"/>
      <c r="AG1979" s="6"/>
      <c r="AH1979" s="6"/>
      <c r="AI1979" s="6"/>
      <c r="AJ1979" s="6"/>
      <c r="AK1979" s="6"/>
      <c r="AL1979" s="6"/>
      <c r="AM1979" s="6"/>
      <c r="AN1979" s="298"/>
      <c r="AO1979" s="6"/>
      <c r="AP1979" s="3"/>
      <c r="AQ1979" s="3"/>
      <c r="AR1979" s="3"/>
      <c r="AS1979" s="3"/>
      <c r="AT1979" s="3"/>
      <c r="AU1979" s="3"/>
      <c r="AV1979" s="3"/>
      <c r="AW1979" s="3"/>
      <c r="AX1979" s="3"/>
      <c r="AY1979" s="3"/>
      <c r="AZ1979" s="3"/>
      <c r="BA1979" s="3"/>
      <c r="BB1979" s="3"/>
      <c r="BC1979" s="3"/>
      <c r="BD1979" s="3"/>
      <c r="BE1979" s="3"/>
      <c r="BF1979" s="3"/>
      <c r="BG1979" s="3"/>
      <c r="BH1979" s="3"/>
      <c r="BI1979" s="3"/>
    </row>
    <row r="1980" ht="12.75" customHeight="1">
      <c r="A1980" s="294"/>
      <c r="B1980" s="294"/>
      <c r="C1980" s="3"/>
      <c r="D1980" s="3"/>
      <c r="E1980" s="3"/>
      <c r="F1980" s="3"/>
      <c r="G1980" s="3"/>
      <c r="H1980" s="193"/>
      <c r="I1980" s="163"/>
      <c r="J1980" s="3"/>
      <c r="K1980" s="5"/>
      <c r="L1980" s="6"/>
      <c r="M1980" s="6"/>
      <c r="N1980" s="232"/>
      <c r="O1980" s="285"/>
      <c r="P1980" s="6"/>
      <c r="Q1980" s="6"/>
      <c r="R1980" s="6"/>
      <c r="S1980" s="6"/>
      <c r="T1980" s="6"/>
      <c r="U1980" s="6"/>
      <c r="V1980" s="6"/>
      <c r="W1980" s="6"/>
      <c r="X1980" s="6"/>
      <c r="Y1980" s="6"/>
      <c r="Z1980" s="298"/>
      <c r="AA1980" s="6"/>
      <c r="AB1980" s="6"/>
      <c r="AC1980" s="6"/>
      <c r="AD1980" s="6"/>
      <c r="AE1980" s="6"/>
      <c r="AF1980" s="6"/>
      <c r="AG1980" s="6"/>
      <c r="AH1980" s="6"/>
      <c r="AI1980" s="6"/>
      <c r="AJ1980" s="6"/>
      <c r="AK1980" s="6"/>
      <c r="AL1980" s="6"/>
      <c r="AM1980" s="6"/>
      <c r="AN1980" s="298"/>
      <c r="AO1980" s="6"/>
      <c r="AP1980" s="3"/>
      <c r="AQ1980" s="3"/>
      <c r="AR1980" s="3"/>
      <c r="AS1980" s="3"/>
      <c r="AT1980" s="3"/>
      <c r="AU1980" s="3"/>
      <c r="AV1980" s="3"/>
      <c r="AW1980" s="3"/>
      <c r="AX1980" s="3"/>
      <c r="AY1980" s="3"/>
      <c r="AZ1980" s="3"/>
      <c r="BA1980" s="3"/>
      <c r="BB1980" s="3"/>
      <c r="BC1980" s="3"/>
      <c r="BD1980" s="3"/>
      <c r="BE1980" s="3"/>
      <c r="BF1980" s="3"/>
      <c r="BG1980" s="3"/>
      <c r="BH1980" s="3"/>
      <c r="BI1980" s="3"/>
    </row>
    <row r="1981" ht="12.75" customHeight="1">
      <c r="A1981" s="294"/>
      <c r="B1981" s="294"/>
      <c r="C1981" s="3"/>
      <c r="D1981" s="3"/>
      <c r="E1981" s="3"/>
      <c r="F1981" s="3"/>
      <c r="G1981" s="3"/>
      <c r="H1981" s="193"/>
      <c r="I1981" s="163"/>
      <c r="J1981" s="3"/>
      <c r="K1981" s="5"/>
      <c r="L1981" s="6"/>
      <c r="M1981" s="6"/>
      <c r="N1981" s="232"/>
      <c r="O1981" s="285"/>
      <c r="P1981" s="6"/>
      <c r="Q1981" s="6"/>
      <c r="R1981" s="6"/>
      <c r="S1981" s="6"/>
      <c r="T1981" s="6"/>
      <c r="U1981" s="6"/>
      <c r="V1981" s="6"/>
      <c r="W1981" s="6"/>
      <c r="X1981" s="6"/>
      <c r="Y1981" s="6"/>
      <c r="Z1981" s="298"/>
      <c r="AA1981" s="6"/>
      <c r="AB1981" s="6"/>
      <c r="AC1981" s="6"/>
      <c r="AD1981" s="6"/>
      <c r="AE1981" s="6"/>
      <c r="AF1981" s="6"/>
      <c r="AG1981" s="6"/>
      <c r="AH1981" s="6"/>
      <c r="AI1981" s="6"/>
      <c r="AJ1981" s="6"/>
      <c r="AK1981" s="6"/>
      <c r="AL1981" s="6"/>
      <c r="AM1981" s="6"/>
      <c r="AN1981" s="298"/>
      <c r="AO1981" s="6"/>
      <c r="AP1981" s="3"/>
      <c r="AQ1981" s="3"/>
      <c r="AR1981" s="3"/>
      <c r="AS1981" s="3"/>
      <c r="AT1981" s="3"/>
      <c r="AU1981" s="3"/>
      <c r="AV1981" s="3"/>
      <c r="AW1981" s="3"/>
      <c r="AX1981" s="3"/>
      <c r="AY1981" s="3"/>
      <c r="AZ1981" s="3"/>
      <c r="BA1981" s="3"/>
      <c r="BB1981" s="3"/>
      <c r="BC1981" s="3"/>
      <c r="BD1981" s="3"/>
      <c r="BE1981" s="3"/>
      <c r="BF1981" s="3"/>
      <c r="BG1981" s="3"/>
      <c r="BH1981" s="3"/>
      <c r="BI1981" s="3"/>
    </row>
    <row r="1982" ht="12.75" customHeight="1">
      <c r="A1982" s="294"/>
      <c r="B1982" s="294"/>
      <c r="C1982" s="3"/>
      <c r="D1982" s="3"/>
      <c r="E1982" s="3"/>
      <c r="F1982" s="3"/>
      <c r="G1982" s="3"/>
      <c r="H1982" s="193"/>
      <c r="I1982" s="163"/>
      <c r="J1982" s="3"/>
      <c r="K1982" s="5"/>
      <c r="L1982" s="6"/>
      <c r="M1982" s="6"/>
      <c r="N1982" s="232"/>
      <c r="O1982" s="285"/>
      <c r="P1982" s="6"/>
      <c r="Q1982" s="6"/>
      <c r="R1982" s="6"/>
      <c r="S1982" s="6"/>
      <c r="T1982" s="6"/>
      <c r="U1982" s="6"/>
      <c r="V1982" s="6"/>
      <c r="W1982" s="6"/>
      <c r="X1982" s="6"/>
      <c r="Y1982" s="6"/>
      <c r="Z1982" s="298"/>
      <c r="AA1982" s="6"/>
      <c r="AB1982" s="6"/>
      <c r="AC1982" s="6"/>
      <c r="AD1982" s="6"/>
      <c r="AE1982" s="6"/>
      <c r="AF1982" s="6"/>
      <c r="AG1982" s="6"/>
      <c r="AH1982" s="6"/>
      <c r="AI1982" s="6"/>
      <c r="AJ1982" s="6"/>
      <c r="AK1982" s="6"/>
      <c r="AL1982" s="6"/>
      <c r="AM1982" s="6"/>
      <c r="AN1982" s="298"/>
      <c r="AO1982" s="6"/>
      <c r="AP1982" s="3"/>
      <c r="AQ1982" s="3"/>
      <c r="AR1982" s="3"/>
      <c r="AS1982" s="3"/>
      <c r="AT1982" s="3"/>
      <c r="AU1982" s="3"/>
      <c r="AV1982" s="3"/>
      <c r="AW1982" s="3"/>
      <c r="AX1982" s="3"/>
      <c r="AY1982" s="3"/>
      <c r="AZ1982" s="3"/>
      <c r="BA1982" s="3"/>
      <c r="BB1982" s="3"/>
      <c r="BC1982" s="3"/>
      <c r="BD1982" s="3"/>
      <c r="BE1982" s="3"/>
      <c r="BF1982" s="3"/>
      <c r="BG1982" s="3"/>
      <c r="BH1982" s="3"/>
      <c r="BI1982" s="3"/>
    </row>
    <row r="1983" ht="12.75" customHeight="1">
      <c r="A1983" s="294"/>
      <c r="B1983" s="294"/>
      <c r="C1983" s="3"/>
      <c r="D1983" s="3"/>
      <c r="E1983" s="3"/>
      <c r="F1983" s="3"/>
      <c r="G1983" s="3"/>
      <c r="H1983" s="193"/>
      <c r="I1983" s="163"/>
      <c r="J1983" s="3"/>
      <c r="K1983" s="5"/>
      <c r="L1983" s="6"/>
      <c r="M1983" s="6"/>
      <c r="N1983" s="232"/>
      <c r="O1983" s="285"/>
      <c r="P1983" s="6"/>
      <c r="Q1983" s="6"/>
      <c r="R1983" s="6"/>
      <c r="S1983" s="6"/>
      <c r="T1983" s="6"/>
      <c r="U1983" s="6"/>
      <c r="V1983" s="6"/>
      <c r="W1983" s="6"/>
      <c r="X1983" s="6"/>
      <c r="Y1983" s="6"/>
      <c r="Z1983" s="298"/>
      <c r="AA1983" s="6"/>
      <c r="AB1983" s="6"/>
      <c r="AC1983" s="6"/>
      <c r="AD1983" s="6"/>
      <c r="AE1983" s="6"/>
      <c r="AF1983" s="6"/>
      <c r="AG1983" s="6"/>
      <c r="AH1983" s="6"/>
      <c r="AI1983" s="6"/>
      <c r="AJ1983" s="6"/>
      <c r="AK1983" s="6"/>
      <c r="AL1983" s="6"/>
      <c r="AM1983" s="6"/>
      <c r="AN1983" s="298"/>
      <c r="AO1983" s="6"/>
      <c r="AP1983" s="3"/>
      <c r="AQ1983" s="3"/>
      <c r="AR1983" s="3"/>
      <c r="AS1983" s="3"/>
      <c r="AT1983" s="3"/>
      <c r="AU1983" s="3"/>
      <c r="AV1983" s="3"/>
      <c r="AW1983" s="3"/>
      <c r="AX1983" s="3"/>
      <c r="AY1983" s="3"/>
      <c r="AZ1983" s="3"/>
      <c r="BA1983" s="3"/>
      <c r="BB1983" s="3"/>
      <c r="BC1983" s="3"/>
      <c r="BD1983" s="3"/>
      <c r="BE1983" s="3"/>
      <c r="BF1983" s="3"/>
      <c r="BG1983" s="3"/>
      <c r="BH1983" s="3"/>
      <c r="BI1983" s="3"/>
    </row>
    <row r="1984" ht="12.75" customHeight="1">
      <c r="A1984" s="294"/>
      <c r="B1984" s="294"/>
      <c r="C1984" s="3"/>
      <c r="D1984" s="3"/>
      <c r="E1984" s="3"/>
      <c r="F1984" s="3"/>
      <c r="G1984" s="3"/>
      <c r="H1984" s="193"/>
      <c r="I1984" s="163"/>
      <c r="J1984" s="3"/>
      <c r="K1984" s="5"/>
      <c r="L1984" s="6"/>
      <c r="M1984" s="6"/>
      <c r="N1984" s="232"/>
      <c r="O1984" s="285"/>
      <c r="P1984" s="6"/>
      <c r="Q1984" s="6"/>
      <c r="R1984" s="6"/>
      <c r="S1984" s="6"/>
      <c r="T1984" s="6"/>
      <c r="U1984" s="6"/>
      <c r="V1984" s="6"/>
      <c r="W1984" s="6"/>
      <c r="X1984" s="6"/>
      <c r="Y1984" s="6"/>
      <c r="Z1984" s="298"/>
      <c r="AA1984" s="6"/>
      <c r="AB1984" s="6"/>
      <c r="AC1984" s="6"/>
      <c r="AD1984" s="6"/>
      <c r="AE1984" s="6"/>
      <c r="AF1984" s="6"/>
      <c r="AG1984" s="6"/>
      <c r="AH1984" s="6"/>
      <c r="AI1984" s="6"/>
      <c r="AJ1984" s="6"/>
      <c r="AK1984" s="6"/>
      <c r="AL1984" s="6"/>
      <c r="AM1984" s="6"/>
      <c r="AN1984" s="298"/>
      <c r="AO1984" s="6"/>
      <c r="AP1984" s="3"/>
      <c r="AQ1984" s="3"/>
      <c r="AR1984" s="3"/>
      <c r="AS1984" s="3"/>
      <c r="AT1984" s="3"/>
      <c r="AU1984" s="3"/>
      <c r="AV1984" s="3"/>
      <c r="AW1984" s="3"/>
      <c r="AX1984" s="3"/>
      <c r="AY1984" s="3"/>
      <c r="AZ1984" s="3"/>
      <c r="BA1984" s="3"/>
      <c r="BB1984" s="3"/>
      <c r="BC1984" s="3"/>
      <c r="BD1984" s="3"/>
      <c r="BE1984" s="3"/>
      <c r="BF1984" s="3"/>
      <c r="BG1984" s="3"/>
      <c r="BH1984" s="3"/>
      <c r="BI1984" s="3"/>
    </row>
    <row r="1985" ht="12.75" customHeight="1">
      <c r="A1985" s="294"/>
      <c r="B1985" s="294"/>
      <c r="C1985" s="3"/>
      <c r="D1985" s="3"/>
      <c r="E1985" s="3"/>
      <c r="F1985" s="3"/>
      <c r="G1985" s="3"/>
      <c r="H1985" s="193"/>
      <c r="I1985" s="163"/>
      <c r="J1985" s="3"/>
      <c r="K1985" s="5"/>
      <c r="L1985" s="6"/>
      <c r="M1985" s="6"/>
      <c r="N1985" s="232"/>
      <c r="O1985" s="285"/>
      <c r="P1985" s="6"/>
      <c r="Q1985" s="6"/>
      <c r="R1985" s="6"/>
      <c r="S1985" s="6"/>
      <c r="T1985" s="6"/>
      <c r="U1985" s="6"/>
      <c r="V1985" s="6"/>
      <c r="W1985" s="6"/>
      <c r="X1985" s="6"/>
      <c r="Y1985" s="6"/>
      <c r="Z1985" s="298"/>
      <c r="AA1985" s="6"/>
      <c r="AB1985" s="6"/>
      <c r="AC1985" s="6"/>
      <c r="AD1985" s="6"/>
      <c r="AE1985" s="6"/>
      <c r="AF1985" s="6"/>
      <c r="AG1985" s="6"/>
      <c r="AH1985" s="6"/>
      <c r="AI1985" s="6"/>
      <c r="AJ1985" s="6"/>
      <c r="AK1985" s="6"/>
      <c r="AL1985" s="6"/>
      <c r="AM1985" s="6"/>
      <c r="AN1985" s="298"/>
      <c r="AO1985" s="6"/>
      <c r="AP1985" s="3"/>
      <c r="AQ1985" s="3"/>
      <c r="AR1985" s="3"/>
      <c r="AS1985" s="3"/>
      <c r="AT1985" s="3"/>
      <c r="AU1985" s="3"/>
      <c r="AV1985" s="3"/>
      <c r="AW1985" s="3"/>
      <c r="AX1985" s="3"/>
      <c r="AY1985" s="3"/>
      <c r="AZ1985" s="3"/>
      <c r="BA1985" s="3"/>
      <c r="BB1985" s="3"/>
      <c r="BC1985" s="3"/>
      <c r="BD1985" s="3"/>
      <c r="BE1985" s="3"/>
      <c r="BF1985" s="3"/>
      <c r="BG1985" s="3"/>
      <c r="BH1985" s="3"/>
      <c r="BI1985" s="3"/>
    </row>
    <row r="1986" ht="12.75" customHeight="1">
      <c r="A1986" s="294"/>
      <c r="B1986" s="294"/>
      <c r="C1986" s="3"/>
      <c r="D1986" s="3"/>
      <c r="E1986" s="3"/>
      <c r="F1986" s="3"/>
      <c r="G1986" s="3"/>
      <c r="H1986" s="193"/>
      <c r="I1986" s="163"/>
      <c r="J1986" s="3"/>
      <c r="K1986" s="5"/>
      <c r="L1986" s="6"/>
      <c r="M1986" s="6"/>
      <c r="N1986" s="232"/>
      <c r="O1986" s="285"/>
      <c r="P1986" s="6"/>
      <c r="Q1986" s="6"/>
      <c r="R1986" s="6"/>
      <c r="S1986" s="6"/>
      <c r="T1986" s="6"/>
      <c r="U1986" s="6"/>
      <c r="V1986" s="6"/>
      <c r="W1986" s="6"/>
      <c r="X1986" s="6"/>
      <c r="Y1986" s="6"/>
      <c r="Z1986" s="298"/>
      <c r="AA1986" s="6"/>
      <c r="AB1986" s="6"/>
      <c r="AC1986" s="6"/>
      <c r="AD1986" s="6"/>
      <c r="AE1986" s="6"/>
      <c r="AF1986" s="6"/>
      <c r="AG1986" s="6"/>
      <c r="AH1986" s="6"/>
      <c r="AI1986" s="6"/>
      <c r="AJ1986" s="6"/>
      <c r="AK1986" s="6"/>
      <c r="AL1986" s="6"/>
      <c r="AM1986" s="6"/>
      <c r="AN1986" s="298"/>
      <c r="AO1986" s="6"/>
      <c r="AP1986" s="3"/>
      <c r="AQ1986" s="3"/>
      <c r="AR1986" s="3"/>
      <c r="AS1986" s="3"/>
      <c r="AT1986" s="3"/>
      <c r="AU1986" s="3"/>
      <c r="AV1986" s="3"/>
      <c r="AW1986" s="3"/>
      <c r="AX1986" s="3"/>
      <c r="AY1986" s="3"/>
      <c r="AZ1986" s="3"/>
      <c r="BA1986" s="3"/>
      <c r="BB1986" s="3"/>
      <c r="BC1986" s="3"/>
      <c r="BD1986" s="3"/>
      <c r="BE1986" s="3"/>
      <c r="BF1986" s="3"/>
      <c r="BG1986" s="3"/>
      <c r="BH1986" s="3"/>
      <c r="BI1986" s="3"/>
    </row>
    <row r="1987" ht="12.75" customHeight="1">
      <c r="A1987" s="294"/>
      <c r="B1987" s="294"/>
      <c r="C1987" s="3"/>
      <c r="D1987" s="3"/>
      <c r="E1987" s="3"/>
      <c r="F1987" s="3"/>
      <c r="G1987" s="3"/>
      <c r="H1987" s="193"/>
      <c r="I1987" s="163"/>
      <c r="J1987" s="3"/>
      <c r="K1987" s="5"/>
      <c r="L1987" s="6"/>
      <c r="M1987" s="6"/>
      <c r="N1987" s="232"/>
      <c r="O1987" s="285"/>
      <c r="P1987" s="6"/>
      <c r="Q1987" s="6"/>
      <c r="R1987" s="6"/>
      <c r="S1987" s="6"/>
      <c r="T1987" s="6"/>
      <c r="U1987" s="6"/>
      <c r="V1987" s="6"/>
      <c r="W1987" s="6"/>
      <c r="X1987" s="6"/>
      <c r="Y1987" s="6"/>
      <c r="Z1987" s="298"/>
      <c r="AA1987" s="6"/>
      <c r="AB1987" s="6"/>
      <c r="AC1987" s="6"/>
      <c r="AD1987" s="6"/>
      <c r="AE1987" s="6"/>
      <c r="AF1987" s="6"/>
      <c r="AG1987" s="6"/>
      <c r="AH1987" s="6"/>
      <c r="AI1987" s="6"/>
      <c r="AJ1987" s="6"/>
      <c r="AK1987" s="6"/>
      <c r="AL1987" s="6"/>
      <c r="AM1987" s="6"/>
      <c r="AN1987" s="298"/>
      <c r="AO1987" s="6"/>
      <c r="AP1987" s="3"/>
      <c r="AQ1987" s="3"/>
      <c r="AR1987" s="3"/>
      <c r="AS1987" s="3"/>
      <c r="AT1987" s="3"/>
      <c r="AU1987" s="3"/>
      <c r="AV1987" s="3"/>
      <c r="AW1987" s="3"/>
      <c r="AX1987" s="3"/>
      <c r="AY1987" s="3"/>
      <c r="AZ1987" s="3"/>
      <c r="BA1987" s="3"/>
      <c r="BB1987" s="3"/>
      <c r="BC1987" s="3"/>
      <c r="BD1987" s="3"/>
      <c r="BE1987" s="3"/>
      <c r="BF1987" s="3"/>
      <c r="BG1987" s="3"/>
      <c r="BH1987" s="3"/>
      <c r="BI1987" s="3"/>
    </row>
    <row r="1988" ht="12.75" customHeight="1">
      <c r="A1988" s="294"/>
      <c r="B1988" s="294"/>
      <c r="C1988" s="3"/>
      <c r="D1988" s="3"/>
      <c r="E1988" s="3"/>
      <c r="F1988" s="3"/>
      <c r="G1988" s="3"/>
      <c r="H1988" s="193"/>
      <c r="I1988" s="163"/>
      <c r="J1988" s="3"/>
      <c r="K1988" s="5"/>
      <c r="L1988" s="6"/>
      <c r="M1988" s="6"/>
      <c r="N1988" s="232"/>
      <c r="O1988" s="285"/>
      <c r="P1988" s="6"/>
      <c r="Q1988" s="6"/>
      <c r="R1988" s="6"/>
      <c r="S1988" s="6"/>
      <c r="T1988" s="6"/>
      <c r="U1988" s="6"/>
      <c r="V1988" s="6"/>
      <c r="W1988" s="6"/>
      <c r="X1988" s="6"/>
      <c r="Y1988" s="6"/>
      <c r="Z1988" s="298"/>
      <c r="AA1988" s="6"/>
      <c r="AB1988" s="6"/>
      <c r="AC1988" s="6"/>
      <c r="AD1988" s="6"/>
      <c r="AE1988" s="6"/>
      <c r="AF1988" s="6"/>
      <c r="AG1988" s="6"/>
      <c r="AH1988" s="6"/>
      <c r="AI1988" s="6"/>
      <c r="AJ1988" s="6"/>
      <c r="AK1988" s="6"/>
      <c r="AL1988" s="6"/>
      <c r="AM1988" s="6"/>
      <c r="AN1988" s="298"/>
      <c r="AO1988" s="6"/>
      <c r="AP1988" s="3"/>
      <c r="AQ1988" s="3"/>
      <c r="AR1988" s="3"/>
      <c r="AS1988" s="3"/>
      <c r="AT1988" s="3"/>
      <c r="AU1988" s="3"/>
      <c r="AV1988" s="3"/>
      <c r="AW1988" s="3"/>
      <c r="AX1988" s="3"/>
      <c r="AY1988" s="3"/>
      <c r="AZ1988" s="3"/>
      <c r="BA1988" s="3"/>
      <c r="BB1988" s="3"/>
      <c r="BC1988" s="3"/>
      <c r="BD1988" s="3"/>
      <c r="BE1988" s="3"/>
      <c r="BF1988" s="3"/>
      <c r="BG1988" s="3"/>
      <c r="BH1988" s="3"/>
      <c r="BI1988" s="3"/>
    </row>
    <row r="1989" ht="12.75" customHeight="1">
      <c r="A1989" s="294"/>
      <c r="B1989" s="294"/>
      <c r="C1989" s="3"/>
      <c r="D1989" s="3"/>
      <c r="E1989" s="3"/>
      <c r="F1989" s="3"/>
      <c r="G1989" s="3"/>
      <c r="H1989" s="193"/>
      <c r="I1989" s="163"/>
      <c r="J1989" s="3"/>
      <c r="K1989" s="5"/>
      <c r="L1989" s="6"/>
      <c r="M1989" s="6"/>
      <c r="N1989" s="232"/>
      <c r="O1989" s="285"/>
      <c r="P1989" s="6"/>
      <c r="Q1989" s="6"/>
      <c r="R1989" s="6"/>
      <c r="S1989" s="6"/>
      <c r="T1989" s="6"/>
      <c r="U1989" s="6"/>
      <c r="V1989" s="6"/>
      <c r="W1989" s="6"/>
      <c r="X1989" s="6"/>
      <c r="Y1989" s="6"/>
      <c r="Z1989" s="298"/>
      <c r="AA1989" s="6"/>
      <c r="AB1989" s="6"/>
      <c r="AC1989" s="6"/>
      <c r="AD1989" s="6"/>
      <c r="AE1989" s="6"/>
      <c r="AF1989" s="6"/>
      <c r="AG1989" s="6"/>
      <c r="AH1989" s="6"/>
      <c r="AI1989" s="6"/>
      <c r="AJ1989" s="6"/>
      <c r="AK1989" s="6"/>
      <c r="AL1989" s="6"/>
      <c r="AM1989" s="6"/>
      <c r="AN1989" s="298"/>
      <c r="AO1989" s="6"/>
      <c r="AP1989" s="3"/>
      <c r="AQ1989" s="3"/>
      <c r="AR1989" s="3"/>
      <c r="AS1989" s="3"/>
      <c r="AT1989" s="3"/>
      <c r="AU1989" s="3"/>
      <c r="AV1989" s="3"/>
      <c r="AW1989" s="3"/>
      <c r="AX1989" s="3"/>
      <c r="AY1989" s="3"/>
      <c r="AZ1989" s="3"/>
      <c r="BA1989" s="3"/>
      <c r="BB1989" s="3"/>
      <c r="BC1989" s="3"/>
      <c r="BD1989" s="3"/>
      <c r="BE1989" s="3"/>
      <c r="BF1989" s="3"/>
      <c r="BG1989" s="3"/>
      <c r="BH1989" s="3"/>
      <c r="BI1989" s="3"/>
    </row>
    <row r="1990" ht="12.75" customHeight="1">
      <c r="A1990" s="294"/>
      <c r="B1990" s="294"/>
      <c r="C1990" s="3"/>
      <c r="D1990" s="3"/>
      <c r="E1990" s="3"/>
      <c r="F1990" s="3"/>
      <c r="G1990" s="3"/>
      <c r="H1990" s="193"/>
      <c r="I1990" s="163"/>
      <c r="J1990" s="3"/>
      <c r="K1990" s="5"/>
      <c r="L1990" s="6"/>
      <c r="M1990" s="6"/>
      <c r="N1990" s="232"/>
      <c r="O1990" s="285"/>
      <c r="P1990" s="6"/>
      <c r="Q1990" s="6"/>
      <c r="R1990" s="6"/>
      <c r="S1990" s="6"/>
      <c r="T1990" s="6"/>
      <c r="U1990" s="6"/>
      <c r="V1990" s="6"/>
      <c r="W1990" s="6"/>
      <c r="X1990" s="6"/>
      <c r="Y1990" s="6"/>
      <c r="Z1990" s="298"/>
      <c r="AA1990" s="6"/>
      <c r="AB1990" s="6"/>
      <c r="AC1990" s="6"/>
      <c r="AD1990" s="6"/>
      <c r="AE1990" s="6"/>
      <c r="AF1990" s="6"/>
      <c r="AG1990" s="6"/>
      <c r="AH1990" s="6"/>
      <c r="AI1990" s="6"/>
      <c r="AJ1990" s="6"/>
      <c r="AK1990" s="6"/>
      <c r="AL1990" s="6"/>
      <c r="AM1990" s="6"/>
      <c r="AN1990" s="298"/>
      <c r="AO1990" s="6"/>
      <c r="AP1990" s="3"/>
      <c r="AQ1990" s="3"/>
      <c r="AR1990" s="3"/>
      <c r="AS1990" s="3"/>
      <c r="AT1990" s="3"/>
      <c r="AU1990" s="3"/>
      <c r="AV1990" s="3"/>
      <c r="AW1990" s="3"/>
      <c r="AX1990" s="3"/>
      <c r="AY1990" s="3"/>
      <c r="AZ1990" s="3"/>
      <c r="BA1990" s="3"/>
      <c r="BB1990" s="3"/>
      <c r="BC1990" s="3"/>
      <c r="BD1990" s="3"/>
      <c r="BE1990" s="3"/>
      <c r="BF1990" s="3"/>
      <c r="BG1990" s="3"/>
      <c r="BH1990" s="3"/>
      <c r="BI1990" s="3"/>
    </row>
    <row r="1991" ht="12.75" customHeight="1">
      <c r="A1991" s="294"/>
      <c r="B1991" s="294"/>
      <c r="C1991" s="3"/>
      <c r="D1991" s="3"/>
      <c r="E1991" s="3"/>
      <c r="F1991" s="3"/>
      <c r="G1991" s="3"/>
      <c r="H1991" s="193"/>
      <c r="I1991" s="163"/>
      <c r="J1991" s="3"/>
      <c r="K1991" s="5"/>
      <c r="L1991" s="6"/>
      <c r="M1991" s="6"/>
      <c r="N1991" s="232"/>
      <c r="O1991" s="285"/>
      <c r="P1991" s="6"/>
      <c r="Q1991" s="6"/>
      <c r="R1991" s="6"/>
      <c r="S1991" s="6"/>
      <c r="T1991" s="6"/>
      <c r="U1991" s="6"/>
      <c r="V1991" s="6"/>
      <c r="W1991" s="6"/>
      <c r="X1991" s="6"/>
      <c r="Y1991" s="6"/>
      <c r="Z1991" s="298"/>
      <c r="AA1991" s="6"/>
      <c r="AB1991" s="6"/>
      <c r="AC1991" s="6"/>
      <c r="AD1991" s="6"/>
      <c r="AE1991" s="6"/>
      <c r="AF1991" s="6"/>
      <c r="AG1991" s="6"/>
      <c r="AH1991" s="6"/>
      <c r="AI1991" s="6"/>
      <c r="AJ1991" s="6"/>
      <c r="AK1991" s="6"/>
      <c r="AL1991" s="6"/>
      <c r="AM1991" s="6"/>
      <c r="AN1991" s="298"/>
      <c r="AO1991" s="6"/>
      <c r="AP1991" s="3"/>
      <c r="AQ1991" s="3"/>
      <c r="AR1991" s="3"/>
      <c r="AS1991" s="3"/>
      <c r="AT1991" s="3"/>
      <c r="AU1991" s="3"/>
      <c r="AV1991" s="3"/>
      <c r="AW1991" s="3"/>
      <c r="AX1991" s="3"/>
      <c r="AY1991" s="3"/>
      <c r="AZ1991" s="3"/>
      <c r="BA1991" s="3"/>
      <c r="BB1991" s="3"/>
      <c r="BC1991" s="3"/>
      <c r="BD1991" s="3"/>
      <c r="BE1991" s="3"/>
      <c r="BF1991" s="3"/>
      <c r="BG1991" s="3"/>
      <c r="BH1991" s="3"/>
      <c r="BI1991" s="3"/>
    </row>
    <row r="1992" ht="12.75" customHeight="1">
      <c r="A1992" s="294"/>
      <c r="B1992" s="294"/>
      <c r="C1992" s="3"/>
      <c r="D1992" s="3"/>
      <c r="E1992" s="3"/>
      <c r="F1992" s="3"/>
      <c r="G1992" s="3"/>
      <c r="H1992" s="193"/>
      <c r="I1992" s="163"/>
      <c r="J1992" s="3"/>
      <c r="K1992" s="5"/>
      <c r="L1992" s="6"/>
      <c r="M1992" s="6"/>
      <c r="N1992" s="232"/>
      <c r="O1992" s="285"/>
      <c r="P1992" s="6"/>
      <c r="Q1992" s="6"/>
      <c r="R1992" s="6"/>
      <c r="S1992" s="6"/>
      <c r="T1992" s="6"/>
      <c r="U1992" s="6"/>
      <c r="V1992" s="6"/>
      <c r="W1992" s="6"/>
      <c r="X1992" s="6"/>
      <c r="Y1992" s="6"/>
      <c r="Z1992" s="298"/>
      <c r="AA1992" s="6"/>
      <c r="AB1992" s="6"/>
      <c r="AC1992" s="6"/>
      <c r="AD1992" s="6"/>
      <c r="AE1992" s="6"/>
      <c r="AF1992" s="6"/>
      <c r="AG1992" s="6"/>
      <c r="AH1992" s="6"/>
      <c r="AI1992" s="6"/>
      <c r="AJ1992" s="6"/>
      <c r="AK1992" s="6"/>
      <c r="AL1992" s="6"/>
      <c r="AM1992" s="6"/>
      <c r="AN1992" s="298"/>
      <c r="AO1992" s="6"/>
      <c r="AP1992" s="3"/>
      <c r="AQ1992" s="3"/>
      <c r="AR1992" s="3"/>
      <c r="AS1992" s="3"/>
      <c r="AT1992" s="3"/>
      <c r="AU1992" s="3"/>
      <c r="AV1992" s="3"/>
      <c r="AW1992" s="3"/>
      <c r="AX1992" s="3"/>
      <c r="AY1992" s="3"/>
      <c r="AZ1992" s="3"/>
      <c r="BA1992" s="3"/>
      <c r="BB1992" s="3"/>
      <c r="BC1992" s="3"/>
      <c r="BD1992" s="3"/>
      <c r="BE1992" s="3"/>
      <c r="BF1992" s="3"/>
      <c r="BG1992" s="3"/>
      <c r="BH1992" s="3"/>
      <c r="BI1992" s="3"/>
    </row>
    <row r="1993" ht="12.75" customHeight="1">
      <c r="A1993" s="294"/>
      <c r="B1993" s="294"/>
      <c r="C1993" s="3"/>
      <c r="D1993" s="3"/>
      <c r="E1993" s="3"/>
      <c r="F1993" s="3"/>
      <c r="G1993" s="3"/>
      <c r="H1993" s="193"/>
      <c r="I1993" s="163"/>
      <c r="J1993" s="3"/>
      <c r="K1993" s="5"/>
      <c r="L1993" s="6"/>
      <c r="M1993" s="6"/>
      <c r="N1993" s="232"/>
      <c r="O1993" s="285"/>
      <c r="P1993" s="6"/>
      <c r="Q1993" s="6"/>
      <c r="R1993" s="6"/>
      <c r="S1993" s="6"/>
      <c r="T1993" s="6"/>
      <c r="U1993" s="6"/>
      <c r="V1993" s="6"/>
      <c r="W1993" s="6"/>
      <c r="X1993" s="6"/>
      <c r="Y1993" s="6"/>
      <c r="Z1993" s="298"/>
      <c r="AA1993" s="6"/>
      <c r="AB1993" s="6"/>
      <c r="AC1993" s="6"/>
      <c r="AD1993" s="6"/>
      <c r="AE1993" s="6"/>
      <c r="AF1993" s="6"/>
      <c r="AG1993" s="6"/>
      <c r="AH1993" s="6"/>
      <c r="AI1993" s="6"/>
      <c r="AJ1993" s="6"/>
      <c r="AK1993" s="6"/>
      <c r="AL1993" s="6"/>
      <c r="AM1993" s="6"/>
      <c r="AN1993" s="298"/>
      <c r="AO1993" s="6"/>
      <c r="AP1993" s="3"/>
      <c r="AQ1993" s="3"/>
      <c r="AR1993" s="3"/>
      <c r="AS1993" s="3"/>
      <c r="AT1993" s="3"/>
      <c r="AU1993" s="3"/>
      <c r="AV1993" s="3"/>
      <c r="AW1993" s="3"/>
      <c r="AX1993" s="3"/>
      <c r="AY1993" s="3"/>
      <c r="AZ1993" s="3"/>
      <c r="BA1993" s="3"/>
      <c r="BB1993" s="3"/>
      <c r="BC1993" s="3"/>
      <c r="BD1993" s="3"/>
      <c r="BE1993" s="3"/>
      <c r="BF1993" s="3"/>
      <c r="BG1993" s="3"/>
      <c r="BH1993" s="3"/>
      <c r="BI1993" s="3"/>
    </row>
    <row r="1994" ht="12.75" customHeight="1">
      <c r="A1994" s="294"/>
      <c r="B1994" s="294"/>
      <c r="C1994" s="3"/>
      <c r="D1994" s="3"/>
      <c r="E1994" s="3"/>
      <c r="F1994" s="3"/>
      <c r="G1994" s="3"/>
      <c r="H1994" s="193"/>
      <c r="I1994" s="163"/>
      <c r="J1994" s="3"/>
      <c r="K1994" s="5"/>
      <c r="L1994" s="6"/>
      <c r="M1994" s="6"/>
      <c r="N1994" s="232"/>
      <c r="O1994" s="285"/>
      <c r="P1994" s="6"/>
      <c r="Q1994" s="6"/>
      <c r="R1994" s="6"/>
      <c r="S1994" s="6"/>
      <c r="T1994" s="6"/>
      <c r="U1994" s="6"/>
      <c r="V1994" s="6"/>
      <c r="W1994" s="6"/>
      <c r="X1994" s="6"/>
      <c r="Y1994" s="6"/>
      <c r="Z1994" s="298"/>
      <c r="AA1994" s="6"/>
      <c r="AB1994" s="6"/>
      <c r="AC1994" s="6"/>
      <c r="AD1994" s="6"/>
      <c r="AE1994" s="6"/>
      <c r="AF1994" s="6"/>
      <c r="AG1994" s="6"/>
      <c r="AH1994" s="6"/>
      <c r="AI1994" s="6"/>
      <c r="AJ1994" s="6"/>
      <c r="AK1994" s="6"/>
      <c r="AL1994" s="6"/>
      <c r="AM1994" s="6"/>
      <c r="AN1994" s="298"/>
      <c r="AO1994" s="6"/>
      <c r="AP1994" s="3"/>
      <c r="AQ1994" s="3"/>
      <c r="AR1994" s="3"/>
      <c r="AS1994" s="3"/>
      <c r="AT1994" s="3"/>
      <c r="AU1994" s="3"/>
      <c r="AV1994" s="3"/>
      <c r="AW1994" s="3"/>
      <c r="AX1994" s="3"/>
      <c r="AY1994" s="3"/>
      <c r="AZ1994" s="3"/>
      <c r="BA1994" s="3"/>
      <c r="BB1994" s="3"/>
      <c r="BC1994" s="3"/>
      <c r="BD1994" s="3"/>
      <c r="BE1994" s="3"/>
      <c r="BF1994" s="3"/>
      <c r="BG1994" s="3"/>
      <c r="BH1994" s="3"/>
      <c r="BI1994" s="3"/>
    </row>
    <row r="1995" ht="12.75" customHeight="1">
      <c r="A1995" s="294"/>
      <c r="B1995" s="294"/>
      <c r="C1995" s="3"/>
      <c r="D1995" s="3"/>
      <c r="E1995" s="3"/>
      <c r="F1995" s="3"/>
      <c r="G1995" s="3"/>
      <c r="H1995" s="193"/>
      <c r="I1995" s="163"/>
      <c r="J1995" s="3"/>
      <c r="K1995" s="5"/>
      <c r="L1995" s="6"/>
      <c r="M1995" s="6"/>
      <c r="N1995" s="232"/>
      <c r="O1995" s="285"/>
      <c r="P1995" s="6"/>
      <c r="Q1995" s="6"/>
      <c r="R1995" s="6"/>
      <c r="S1995" s="6"/>
      <c r="T1995" s="6"/>
      <c r="U1995" s="6"/>
      <c r="V1995" s="6"/>
      <c r="W1995" s="6"/>
      <c r="X1995" s="6"/>
      <c r="Y1995" s="6"/>
      <c r="Z1995" s="298"/>
      <c r="AA1995" s="6"/>
      <c r="AB1995" s="6"/>
      <c r="AC1995" s="6"/>
      <c r="AD1995" s="6"/>
      <c r="AE1995" s="6"/>
      <c r="AF1995" s="6"/>
      <c r="AG1995" s="6"/>
      <c r="AH1995" s="6"/>
      <c r="AI1995" s="6"/>
      <c r="AJ1995" s="6"/>
      <c r="AK1995" s="6"/>
      <c r="AL1995" s="6"/>
      <c r="AM1995" s="6"/>
      <c r="AN1995" s="298"/>
      <c r="AO1995" s="6"/>
      <c r="AP1995" s="3"/>
      <c r="AQ1995" s="3"/>
      <c r="AR1995" s="3"/>
      <c r="AS1995" s="3"/>
      <c r="AT1995" s="3"/>
      <c r="AU1995" s="3"/>
      <c r="AV1995" s="3"/>
      <c r="AW1995" s="3"/>
      <c r="AX1995" s="3"/>
      <c r="AY1995" s="3"/>
      <c r="AZ1995" s="3"/>
      <c r="BA1995" s="3"/>
      <c r="BB1995" s="3"/>
      <c r="BC1995" s="3"/>
      <c r="BD1995" s="3"/>
      <c r="BE1995" s="3"/>
      <c r="BF1995" s="3"/>
      <c r="BG1995" s="3"/>
      <c r="BH1995" s="3"/>
      <c r="BI1995" s="3"/>
    </row>
    <row r="1996" ht="12.75" customHeight="1">
      <c r="A1996" s="294"/>
      <c r="B1996" s="294"/>
      <c r="C1996" s="3"/>
      <c r="D1996" s="3"/>
      <c r="E1996" s="3"/>
      <c r="F1996" s="3"/>
      <c r="G1996" s="3"/>
      <c r="H1996" s="193"/>
      <c r="I1996" s="163"/>
      <c r="J1996" s="3"/>
      <c r="K1996" s="5"/>
      <c r="L1996" s="6"/>
      <c r="M1996" s="6"/>
      <c r="N1996" s="232"/>
      <c r="O1996" s="285"/>
      <c r="P1996" s="6"/>
      <c r="Q1996" s="6"/>
      <c r="R1996" s="6"/>
      <c r="S1996" s="6"/>
      <c r="T1996" s="6"/>
      <c r="U1996" s="6"/>
      <c r="V1996" s="6"/>
      <c r="W1996" s="6"/>
      <c r="X1996" s="6"/>
      <c r="Y1996" s="6"/>
      <c r="Z1996" s="298"/>
      <c r="AA1996" s="6"/>
      <c r="AB1996" s="6"/>
      <c r="AC1996" s="6"/>
      <c r="AD1996" s="6"/>
      <c r="AE1996" s="6"/>
      <c r="AF1996" s="6"/>
      <c r="AG1996" s="6"/>
      <c r="AH1996" s="6"/>
      <c r="AI1996" s="6"/>
      <c r="AJ1996" s="6"/>
      <c r="AK1996" s="6"/>
      <c r="AL1996" s="6"/>
      <c r="AM1996" s="6"/>
      <c r="AN1996" s="298"/>
      <c r="AO1996" s="6"/>
      <c r="AP1996" s="3"/>
      <c r="AQ1996" s="3"/>
      <c r="AR1996" s="3"/>
      <c r="AS1996" s="3"/>
      <c r="AT1996" s="3"/>
      <c r="AU1996" s="3"/>
      <c r="AV1996" s="3"/>
      <c r="AW1996" s="3"/>
      <c r="AX1996" s="3"/>
      <c r="AY1996" s="3"/>
      <c r="AZ1996" s="3"/>
      <c r="BA1996" s="3"/>
      <c r="BB1996" s="3"/>
      <c r="BC1996" s="3"/>
      <c r="BD1996" s="3"/>
      <c r="BE1996" s="3"/>
      <c r="BF1996" s="3"/>
      <c r="BG1996" s="3"/>
      <c r="BH1996" s="3"/>
      <c r="BI1996" s="3"/>
    </row>
    <row r="1997" ht="12.75" customHeight="1">
      <c r="A1997" s="294"/>
      <c r="B1997" s="294"/>
      <c r="C1997" s="3"/>
      <c r="D1997" s="3"/>
      <c r="E1997" s="3"/>
      <c r="F1997" s="3"/>
      <c r="G1997" s="3"/>
      <c r="H1997" s="193"/>
      <c r="I1997" s="163"/>
      <c r="J1997" s="3"/>
      <c r="K1997" s="5"/>
      <c r="L1997" s="6"/>
      <c r="M1997" s="6"/>
      <c r="N1997" s="232"/>
      <c r="O1997" s="285"/>
      <c r="P1997" s="6"/>
      <c r="Q1997" s="6"/>
      <c r="R1997" s="6"/>
      <c r="S1997" s="6"/>
      <c r="T1997" s="6"/>
      <c r="U1997" s="6"/>
      <c r="V1997" s="6"/>
      <c r="W1997" s="6"/>
      <c r="X1997" s="6"/>
      <c r="Y1997" s="6"/>
      <c r="Z1997" s="298"/>
      <c r="AA1997" s="6"/>
      <c r="AB1997" s="6"/>
      <c r="AC1997" s="6"/>
      <c r="AD1997" s="6"/>
      <c r="AE1997" s="6"/>
      <c r="AF1997" s="6"/>
      <c r="AG1997" s="6"/>
      <c r="AH1997" s="6"/>
      <c r="AI1997" s="6"/>
      <c r="AJ1997" s="6"/>
      <c r="AK1997" s="6"/>
      <c r="AL1997" s="6"/>
      <c r="AM1997" s="6"/>
      <c r="AN1997" s="298"/>
      <c r="AO1997" s="6"/>
      <c r="AP1997" s="3"/>
      <c r="AQ1997" s="3"/>
      <c r="AR1997" s="3"/>
      <c r="AS1997" s="3"/>
      <c r="AT1997" s="3"/>
      <c r="AU1997" s="3"/>
      <c r="AV1997" s="3"/>
      <c r="AW1997" s="3"/>
      <c r="AX1997" s="3"/>
      <c r="AY1997" s="3"/>
      <c r="AZ1997" s="3"/>
      <c r="BA1997" s="3"/>
      <c r="BB1997" s="3"/>
      <c r="BC1997" s="3"/>
      <c r="BD1997" s="3"/>
      <c r="BE1997" s="3"/>
      <c r="BF1997" s="3"/>
      <c r="BG1997" s="3"/>
      <c r="BH1997" s="3"/>
      <c r="BI1997" s="3"/>
    </row>
    <row r="1998" ht="12.75" customHeight="1">
      <c r="A1998" s="294"/>
      <c r="B1998" s="294"/>
      <c r="C1998" s="3"/>
      <c r="D1998" s="3"/>
      <c r="E1998" s="3"/>
      <c r="F1998" s="3"/>
      <c r="G1998" s="3"/>
      <c r="H1998" s="193"/>
      <c r="I1998" s="163"/>
      <c r="J1998" s="3"/>
      <c r="K1998" s="5"/>
      <c r="L1998" s="6"/>
      <c r="M1998" s="6"/>
      <c r="N1998" s="232"/>
      <c r="O1998" s="285"/>
      <c r="P1998" s="6"/>
      <c r="Q1998" s="6"/>
      <c r="R1998" s="6"/>
      <c r="S1998" s="6"/>
      <c r="T1998" s="6"/>
      <c r="U1998" s="6"/>
      <c r="V1998" s="6"/>
      <c r="W1998" s="6"/>
      <c r="X1998" s="6"/>
      <c r="Y1998" s="6"/>
      <c r="Z1998" s="298"/>
      <c r="AA1998" s="6"/>
      <c r="AB1998" s="6"/>
      <c r="AC1998" s="6"/>
      <c r="AD1998" s="6"/>
      <c r="AE1998" s="6"/>
      <c r="AF1998" s="6"/>
      <c r="AG1998" s="6"/>
      <c r="AH1998" s="6"/>
      <c r="AI1998" s="6"/>
      <c r="AJ1998" s="6"/>
      <c r="AK1998" s="6"/>
      <c r="AL1998" s="6"/>
      <c r="AM1998" s="6"/>
      <c r="AN1998" s="298"/>
      <c r="AO1998" s="6"/>
      <c r="AP1998" s="3"/>
      <c r="AQ1998" s="3"/>
      <c r="AR1998" s="3"/>
      <c r="AS1998" s="3"/>
      <c r="AT1998" s="3"/>
      <c r="AU1998" s="3"/>
      <c r="AV1998" s="3"/>
      <c r="AW1998" s="3"/>
      <c r="AX1998" s="3"/>
      <c r="AY1998" s="3"/>
      <c r="AZ1998" s="3"/>
      <c r="BA1998" s="3"/>
      <c r="BB1998" s="3"/>
      <c r="BC1998" s="3"/>
      <c r="BD1998" s="3"/>
      <c r="BE1998" s="3"/>
      <c r="BF1998" s="3"/>
      <c r="BG1998" s="3"/>
      <c r="BH1998" s="3"/>
      <c r="BI1998" s="3"/>
    </row>
    <row r="1999" ht="12.75" customHeight="1">
      <c r="A1999" s="294"/>
      <c r="B1999" s="294"/>
      <c r="C1999" s="3"/>
      <c r="D1999" s="3"/>
      <c r="E1999" s="3"/>
      <c r="F1999" s="3"/>
      <c r="G1999" s="3"/>
      <c r="H1999" s="193"/>
      <c r="I1999" s="163"/>
      <c r="J1999" s="3"/>
      <c r="K1999" s="5"/>
      <c r="L1999" s="6"/>
      <c r="M1999" s="6"/>
      <c r="N1999" s="232"/>
      <c r="O1999" s="285"/>
      <c r="P1999" s="6"/>
      <c r="Q1999" s="6"/>
      <c r="R1999" s="6"/>
      <c r="S1999" s="6"/>
      <c r="T1999" s="6"/>
      <c r="U1999" s="6"/>
      <c r="V1999" s="6"/>
      <c r="W1999" s="6"/>
      <c r="X1999" s="6"/>
      <c r="Y1999" s="6"/>
      <c r="Z1999" s="298"/>
      <c r="AA1999" s="6"/>
      <c r="AB1999" s="6"/>
      <c r="AC1999" s="6"/>
      <c r="AD1999" s="6"/>
      <c r="AE1999" s="6"/>
      <c r="AF1999" s="6"/>
      <c r="AG1999" s="6"/>
      <c r="AH1999" s="6"/>
      <c r="AI1999" s="6"/>
      <c r="AJ1999" s="6"/>
      <c r="AK1999" s="6"/>
      <c r="AL1999" s="6"/>
      <c r="AM1999" s="6"/>
      <c r="AN1999" s="298"/>
      <c r="AO1999" s="6"/>
      <c r="AP1999" s="3"/>
      <c r="AQ1999" s="3"/>
      <c r="AR1999" s="3"/>
      <c r="AS1999" s="3"/>
      <c r="AT1999" s="3"/>
      <c r="AU1999" s="3"/>
      <c r="AV1999" s="3"/>
      <c r="AW1999" s="3"/>
      <c r="AX1999" s="3"/>
      <c r="AY1999" s="3"/>
      <c r="AZ1999" s="3"/>
      <c r="BA1999" s="3"/>
      <c r="BB1999" s="3"/>
      <c r="BC1999" s="3"/>
      <c r="BD1999" s="3"/>
      <c r="BE1999" s="3"/>
      <c r="BF1999" s="3"/>
      <c r="BG1999" s="3"/>
      <c r="BH1999" s="3"/>
      <c r="BI1999" s="3"/>
    </row>
    <row r="2000" ht="12.75" customHeight="1">
      <c r="A2000" s="294"/>
      <c r="B2000" s="294"/>
      <c r="C2000" s="3"/>
      <c r="D2000" s="3"/>
      <c r="E2000" s="3"/>
      <c r="F2000" s="3"/>
      <c r="G2000" s="3"/>
      <c r="H2000" s="193"/>
      <c r="I2000" s="163"/>
      <c r="J2000" s="3"/>
      <c r="K2000" s="5"/>
      <c r="L2000" s="6"/>
      <c r="M2000" s="6"/>
      <c r="N2000" s="232"/>
      <c r="O2000" s="285"/>
      <c r="P2000" s="6"/>
      <c r="Q2000" s="6"/>
      <c r="R2000" s="6"/>
      <c r="S2000" s="6"/>
      <c r="T2000" s="6"/>
      <c r="U2000" s="6"/>
      <c r="V2000" s="6"/>
      <c r="W2000" s="6"/>
      <c r="X2000" s="6"/>
      <c r="Y2000" s="6"/>
      <c r="Z2000" s="298"/>
      <c r="AA2000" s="6"/>
      <c r="AB2000" s="6"/>
      <c r="AC2000" s="6"/>
      <c r="AD2000" s="6"/>
      <c r="AE2000" s="6"/>
      <c r="AF2000" s="6"/>
      <c r="AG2000" s="6"/>
      <c r="AH2000" s="6"/>
      <c r="AI2000" s="6"/>
      <c r="AJ2000" s="6"/>
      <c r="AK2000" s="6"/>
      <c r="AL2000" s="6"/>
      <c r="AM2000" s="6"/>
      <c r="AN2000" s="298"/>
      <c r="AO2000" s="6"/>
      <c r="AP2000" s="3"/>
      <c r="AQ2000" s="3"/>
      <c r="AR2000" s="3"/>
      <c r="AS2000" s="3"/>
      <c r="AT2000" s="3"/>
      <c r="AU2000" s="3"/>
      <c r="AV2000" s="3"/>
      <c r="AW2000" s="3"/>
      <c r="AX2000" s="3"/>
      <c r="AY2000" s="3"/>
      <c r="AZ2000" s="3"/>
      <c r="BA2000" s="3"/>
      <c r="BB2000" s="3"/>
      <c r="BC2000" s="3"/>
      <c r="BD2000" s="3"/>
      <c r="BE2000" s="3"/>
      <c r="BF2000" s="3"/>
      <c r="BG2000" s="3"/>
      <c r="BH2000" s="3"/>
      <c r="BI2000" s="3"/>
    </row>
    <row r="2001" ht="12.75" customHeight="1">
      <c r="A2001" s="294"/>
      <c r="B2001" s="294"/>
      <c r="C2001" s="3"/>
      <c r="D2001" s="3"/>
      <c r="E2001" s="3"/>
      <c r="F2001" s="3"/>
      <c r="G2001" s="3"/>
      <c r="H2001" s="193"/>
      <c r="I2001" s="163"/>
      <c r="J2001" s="3"/>
      <c r="K2001" s="5"/>
      <c r="L2001" s="6"/>
      <c r="M2001" s="6"/>
      <c r="N2001" s="232"/>
      <c r="O2001" s="285"/>
      <c r="P2001" s="6"/>
      <c r="Q2001" s="6"/>
      <c r="R2001" s="6"/>
      <c r="S2001" s="6"/>
      <c r="T2001" s="6"/>
      <c r="U2001" s="6"/>
      <c r="V2001" s="6"/>
      <c r="W2001" s="6"/>
      <c r="X2001" s="6"/>
      <c r="Y2001" s="6"/>
      <c r="Z2001" s="298"/>
      <c r="AA2001" s="6"/>
      <c r="AB2001" s="6"/>
      <c r="AC2001" s="6"/>
      <c r="AD2001" s="6"/>
      <c r="AE2001" s="6"/>
      <c r="AF2001" s="6"/>
      <c r="AG2001" s="6"/>
      <c r="AH2001" s="6"/>
      <c r="AI2001" s="6"/>
      <c r="AJ2001" s="6"/>
      <c r="AK2001" s="6"/>
      <c r="AL2001" s="6"/>
      <c r="AM2001" s="6"/>
      <c r="AN2001" s="298"/>
      <c r="AO2001" s="6"/>
      <c r="AP2001" s="3"/>
      <c r="AQ2001" s="3"/>
      <c r="AR2001" s="3"/>
      <c r="AS2001" s="3"/>
      <c r="AT2001" s="3"/>
      <c r="AU2001" s="3"/>
      <c r="AV2001" s="3"/>
      <c r="AW2001" s="3"/>
      <c r="AX2001" s="3"/>
      <c r="AY2001" s="3"/>
      <c r="AZ2001" s="3"/>
      <c r="BA2001" s="3"/>
      <c r="BB2001" s="3"/>
      <c r="BC2001" s="3"/>
      <c r="BD2001" s="3"/>
      <c r="BE2001" s="3"/>
      <c r="BF2001" s="3"/>
      <c r="BG2001" s="3"/>
      <c r="BH2001" s="3"/>
      <c r="BI2001" s="3"/>
    </row>
    <row r="2002" ht="12.75" customHeight="1">
      <c r="A2002" s="294"/>
      <c r="B2002" s="294"/>
      <c r="C2002" s="3"/>
      <c r="D2002" s="3"/>
      <c r="E2002" s="3"/>
      <c r="F2002" s="3"/>
      <c r="G2002" s="3"/>
      <c r="H2002" s="193"/>
      <c r="I2002" s="163"/>
      <c r="J2002" s="3"/>
      <c r="K2002" s="5"/>
      <c r="L2002" s="6"/>
      <c r="M2002" s="6"/>
      <c r="N2002" s="232"/>
      <c r="O2002" s="285"/>
      <c r="P2002" s="6"/>
      <c r="Q2002" s="6"/>
      <c r="R2002" s="6"/>
      <c r="S2002" s="6"/>
      <c r="T2002" s="6"/>
      <c r="U2002" s="6"/>
      <c r="V2002" s="6"/>
      <c r="W2002" s="6"/>
      <c r="X2002" s="6"/>
      <c r="Y2002" s="6"/>
      <c r="Z2002" s="298"/>
      <c r="AA2002" s="6"/>
      <c r="AB2002" s="6"/>
      <c r="AC2002" s="6"/>
      <c r="AD2002" s="6"/>
      <c r="AE2002" s="6"/>
      <c r="AF2002" s="6"/>
      <c r="AG2002" s="6"/>
      <c r="AH2002" s="6"/>
      <c r="AI2002" s="6"/>
      <c r="AJ2002" s="6"/>
      <c r="AK2002" s="6"/>
      <c r="AL2002" s="6"/>
      <c r="AM2002" s="6"/>
      <c r="AN2002" s="298"/>
      <c r="AO2002" s="6"/>
      <c r="AP2002" s="3"/>
      <c r="AQ2002" s="3"/>
      <c r="AR2002" s="3"/>
      <c r="AS2002" s="3"/>
      <c r="AT2002" s="3"/>
      <c r="AU2002" s="3"/>
      <c r="AV2002" s="3"/>
      <c r="AW2002" s="3"/>
      <c r="AX2002" s="3"/>
      <c r="AY2002" s="3"/>
      <c r="AZ2002" s="3"/>
      <c r="BA2002" s="3"/>
      <c r="BB2002" s="3"/>
      <c r="BC2002" s="3"/>
      <c r="BD2002" s="3"/>
      <c r="BE2002" s="3"/>
      <c r="BF2002" s="3"/>
      <c r="BG2002" s="3"/>
      <c r="BH2002" s="3"/>
      <c r="BI2002" s="3"/>
    </row>
    <row r="2003" ht="12.75" customHeight="1">
      <c r="A2003" s="294"/>
      <c r="B2003" s="294"/>
      <c r="C2003" s="3"/>
      <c r="D2003" s="3"/>
      <c r="E2003" s="3"/>
      <c r="F2003" s="3"/>
      <c r="G2003" s="3"/>
      <c r="H2003" s="193"/>
      <c r="I2003" s="163"/>
      <c r="J2003" s="3"/>
      <c r="K2003" s="5"/>
      <c r="L2003" s="6"/>
      <c r="M2003" s="6"/>
      <c r="N2003" s="232"/>
      <c r="O2003" s="285"/>
      <c r="P2003" s="6"/>
      <c r="Q2003" s="6"/>
      <c r="R2003" s="6"/>
      <c r="S2003" s="6"/>
      <c r="T2003" s="6"/>
      <c r="U2003" s="6"/>
      <c r="V2003" s="6"/>
      <c r="W2003" s="6"/>
      <c r="X2003" s="6"/>
      <c r="Y2003" s="6"/>
      <c r="Z2003" s="298"/>
      <c r="AA2003" s="6"/>
      <c r="AB2003" s="6"/>
      <c r="AC2003" s="6"/>
      <c r="AD2003" s="6"/>
      <c r="AE2003" s="6"/>
      <c r="AF2003" s="6"/>
      <c r="AG2003" s="6"/>
      <c r="AH2003" s="6"/>
      <c r="AI2003" s="6"/>
      <c r="AJ2003" s="6"/>
      <c r="AK2003" s="6"/>
      <c r="AL2003" s="6"/>
      <c r="AM2003" s="6"/>
      <c r="AN2003" s="298"/>
      <c r="AO2003" s="6"/>
      <c r="AP2003" s="3"/>
      <c r="AQ2003" s="3"/>
      <c r="AR2003" s="3"/>
      <c r="AS2003" s="3"/>
      <c r="AT2003" s="3"/>
      <c r="AU2003" s="3"/>
      <c r="AV2003" s="3"/>
      <c r="AW2003" s="3"/>
      <c r="AX2003" s="3"/>
      <c r="AY2003" s="3"/>
      <c r="AZ2003" s="3"/>
      <c r="BA2003" s="3"/>
      <c r="BB2003" s="3"/>
      <c r="BC2003" s="3"/>
      <c r="BD2003" s="3"/>
      <c r="BE2003" s="3"/>
      <c r="BF2003" s="3"/>
      <c r="BG2003" s="3"/>
      <c r="BH2003" s="3"/>
      <c r="BI2003" s="3"/>
    </row>
    <row r="2004" ht="12.75" customHeight="1">
      <c r="A2004" s="294"/>
      <c r="B2004" s="294"/>
      <c r="C2004" s="3"/>
      <c r="D2004" s="3"/>
      <c r="E2004" s="3"/>
      <c r="F2004" s="3"/>
      <c r="G2004" s="3"/>
      <c r="H2004" s="193"/>
      <c r="I2004" s="163"/>
      <c r="J2004" s="3"/>
      <c r="K2004" s="5"/>
      <c r="L2004" s="6"/>
      <c r="M2004" s="6"/>
      <c r="N2004" s="232"/>
      <c r="O2004" s="285"/>
      <c r="P2004" s="6"/>
      <c r="Q2004" s="6"/>
      <c r="R2004" s="6"/>
      <c r="S2004" s="6"/>
      <c r="T2004" s="6"/>
      <c r="U2004" s="6"/>
      <c r="V2004" s="6"/>
      <c r="W2004" s="6"/>
      <c r="X2004" s="6"/>
      <c r="Y2004" s="6"/>
      <c r="Z2004" s="298"/>
      <c r="AA2004" s="6"/>
      <c r="AB2004" s="6"/>
      <c r="AC2004" s="6"/>
      <c r="AD2004" s="6"/>
      <c r="AE2004" s="6"/>
      <c r="AF2004" s="6"/>
      <c r="AG2004" s="6"/>
      <c r="AH2004" s="6"/>
      <c r="AI2004" s="6"/>
      <c r="AJ2004" s="6"/>
      <c r="AK2004" s="6"/>
      <c r="AL2004" s="6"/>
      <c r="AM2004" s="6"/>
      <c r="AN2004" s="298"/>
      <c r="AO2004" s="6"/>
      <c r="AP2004" s="3"/>
      <c r="AQ2004" s="3"/>
      <c r="AR2004" s="3"/>
      <c r="AS2004" s="3"/>
      <c r="AT2004" s="3"/>
      <c r="AU2004" s="3"/>
      <c r="AV2004" s="3"/>
      <c r="AW2004" s="3"/>
      <c r="AX2004" s="3"/>
      <c r="AY2004" s="3"/>
      <c r="AZ2004" s="3"/>
      <c r="BA2004" s="3"/>
      <c r="BB2004" s="3"/>
      <c r="BC2004" s="3"/>
      <c r="BD2004" s="3"/>
      <c r="BE2004" s="3"/>
      <c r="BF2004" s="3"/>
      <c r="BG2004" s="3"/>
      <c r="BH2004" s="3"/>
      <c r="BI2004" s="3"/>
    </row>
    <row r="2005" ht="12.75" customHeight="1">
      <c r="A2005" s="294"/>
      <c r="B2005" s="294"/>
      <c r="C2005" s="3"/>
      <c r="D2005" s="3"/>
      <c r="E2005" s="3"/>
      <c r="F2005" s="3"/>
      <c r="G2005" s="3"/>
      <c r="H2005" s="193"/>
      <c r="I2005" s="163"/>
      <c r="J2005" s="3"/>
      <c r="K2005" s="5"/>
      <c r="L2005" s="6"/>
      <c r="M2005" s="6"/>
      <c r="N2005" s="232"/>
      <c r="O2005" s="285"/>
      <c r="P2005" s="6"/>
      <c r="Q2005" s="6"/>
      <c r="R2005" s="6"/>
      <c r="S2005" s="6"/>
      <c r="T2005" s="6"/>
      <c r="U2005" s="6"/>
      <c r="V2005" s="6"/>
      <c r="W2005" s="6"/>
      <c r="X2005" s="6"/>
      <c r="Y2005" s="6"/>
      <c r="Z2005" s="298"/>
      <c r="AA2005" s="6"/>
      <c r="AB2005" s="6"/>
      <c r="AC2005" s="6"/>
      <c r="AD2005" s="6"/>
      <c r="AE2005" s="6"/>
      <c r="AF2005" s="6"/>
      <c r="AG2005" s="6"/>
      <c r="AH2005" s="6"/>
      <c r="AI2005" s="6"/>
      <c r="AJ2005" s="6"/>
      <c r="AK2005" s="6"/>
      <c r="AL2005" s="6"/>
      <c r="AM2005" s="6"/>
      <c r="AN2005" s="298"/>
      <c r="AO2005" s="6"/>
      <c r="AP2005" s="3"/>
      <c r="AQ2005" s="3"/>
      <c r="AR2005" s="3"/>
      <c r="AS2005" s="3"/>
      <c r="AT2005" s="3"/>
      <c r="AU2005" s="3"/>
      <c r="AV2005" s="3"/>
      <c r="AW2005" s="3"/>
      <c r="AX2005" s="3"/>
      <c r="AY2005" s="3"/>
      <c r="AZ2005" s="3"/>
      <c r="BA2005" s="3"/>
      <c r="BB2005" s="3"/>
      <c r="BC2005" s="3"/>
      <c r="BD2005" s="3"/>
      <c r="BE2005" s="3"/>
      <c r="BF2005" s="3"/>
      <c r="BG2005" s="3"/>
      <c r="BH2005" s="3"/>
      <c r="BI2005" s="3"/>
    </row>
    <row r="2006" ht="12.75" customHeight="1">
      <c r="A2006" s="294"/>
      <c r="B2006" s="294"/>
      <c r="C2006" s="3"/>
      <c r="D2006" s="3"/>
      <c r="E2006" s="3"/>
      <c r="F2006" s="3"/>
      <c r="G2006" s="3"/>
      <c r="H2006" s="193"/>
      <c r="I2006" s="163"/>
      <c r="J2006" s="3"/>
      <c r="K2006" s="5"/>
      <c r="L2006" s="6"/>
      <c r="M2006" s="6"/>
      <c r="N2006" s="232"/>
      <c r="O2006" s="285"/>
      <c r="P2006" s="6"/>
      <c r="Q2006" s="6"/>
      <c r="R2006" s="6"/>
      <c r="S2006" s="6"/>
      <c r="T2006" s="6"/>
      <c r="U2006" s="6"/>
      <c r="V2006" s="6"/>
      <c r="W2006" s="6"/>
      <c r="X2006" s="6"/>
      <c r="Y2006" s="6"/>
      <c r="Z2006" s="298"/>
      <c r="AA2006" s="6"/>
      <c r="AB2006" s="6"/>
      <c r="AC2006" s="6"/>
      <c r="AD2006" s="6"/>
      <c r="AE2006" s="6"/>
      <c r="AF2006" s="6"/>
      <c r="AG2006" s="6"/>
      <c r="AH2006" s="6"/>
      <c r="AI2006" s="6"/>
      <c r="AJ2006" s="6"/>
      <c r="AK2006" s="6"/>
      <c r="AL2006" s="6"/>
      <c r="AM2006" s="6"/>
      <c r="AN2006" s="298"/>
      <c r="AO2006" s="6"/>
      <c r="AP2006" s="3"/>
      <c r="AQ2006" s="3"/>
      <c r="AR2006" s="3"/>
      <c r="AS2006" s="3"/>
      <c r="AT2006" s="3"/>
      <c r="AU2006" s="3"/>
      <c r="AV2006" s="3"/>
      <c r="AW2006" s="3"/>
      <c r="AX2006" s="3"/>
      <c r="AY2006" s="3"/>
      <c r="AZ2006" s="3"/>
      <c r="BA2006" s="3"/>
      <c r="BB2006" s="3"/>
      <c r="BC2006" s="3"/>
      <c r="BD2006" s="3"/>
      <c r="BE2006" s="3"/>
      <c r="BF2006" s="3"/>
      <c r="BG2006" s="3"/>
      <c r="BH2006" s="3"/>
      <c r="BI2006" s="3"/>
    </row>
    <row r="2007" ht="12.75" customHeight="1">
      <c r="A2007" s="294"/>
      <c r="B2007" s="294"/>
      <c r="C2007" s="3"/>
      <c r="D2007" s="3"/>
      <c r="E2007" s="3"/>
      <c r="F2007" s="3"/>
      <c r="G2007" s="3"/>
      <c r="H2007" s="193"/>
      <c r="I2007" s="163"/>
      <c r="J2007" s="3"/>
      <c r="K2007" s="5"/>
      <c r="L2007" s="6"/>
      <c r="M2007" s="6"/>
      <c r="N2007" s="232"/>
      <c r="O2007" s="285"/>
      <c r="P2007" s="6"/>
      <c r="Q2007" s="6"/>
      <c r="R2007" s="6"/>
      <c r="S2007" s="6"/>
      <c r="T2007" s="6"/>
      <c r="U2007" s="6"/>
      <c r="V2007" s="6"/>
      <c r="W2007" s="6"/>
      <c r="X2007" s="6"/>
      <c r="Y2007" s="6"/>
      <c r="Z2007" s="298"/>
      <c r="AA2007" s="6"/>
      <c r="AB2007" s="6"/>
      <c r="AC2007" s="6"/>
      <c r="AD2007" s="6"/>
      <c r="AE2007" s="6"/>
      <c r="AF2007" s="6"/>
      <c r="AG2007" s="6"/>
      <c r="AH2007" s="6"/>
      <c r="AI2007" s="6"/>
      <c r="AJ2007" s="6"/>
      <c r="AK2007" s="6"/>
      <c r="AL2007" s="6"/>
      <c r="AM2007" s="6"/>
      <c r="AN2007" s="298"/>
      <c r="AO2007" s="6"/>
      <c r="AP2007" s="3"/>
      <c r="AQ2007" s="3"/>
      <c r="AR2007" s="3"/>
      <c r="AS2007" s="3"/>
      <c r="AT2007" s="3"/>
      <c r="AU2007" s="3"/>
      <c r="AV2007" s="3"/>
      <c r="AW2007" s="3"/>
      <c r="AX2007" s="3"/>
      <c r="AY2007" s="3"/>
      <c r="AZ2007" s="3"/>
      <c r="BA2007" s="3"/>
      <c r="BB2007" s="3"/>
      <c r="BC2007" s="3"/>
      <c r="BD2007" s="3"/>
      <c r="BE2007" s="3"/>
      <c r="BF2007" s="3"/>
      <c r="BG2007" s="3"/>
      <c r="BH2007" s="3"/>
      <c r="BI2007" s="3"/>
    </row>
    <row r="2008" ht="12.75" customHeight="1">
      <c r="A2008" s="294"/>
      <c r="B2008" s="294"/>
      <c r="C2008" s="3"/>
      <c r="D2008" s="3"/>
      <c r="E2008" s="3"/>
      <c r="F2008" s="3"/>
      <c r="G2008" s="3"/>
      <c r="H2008" s="193"/>
      <c r="I2008" s="163"/>
      <c r="J2008" s="3"/>
      <c r="K2008" s="5"/>
      <c r="L2008" s="6"/>
      <c r="M2008" s="6"/>
      <c r="N2008" s="232"/>
      <c r="O2008" s="285"/>
      <c r="P2008" s="6"/>
      <c r="Q2008" s="6"/>
      <c r="R2008" s="6"/>
      <c r="S2008" s="6"/>
      <c r="T2008" s="6"/>
      <c r="U2008" s="6"/>
      <c r="V2008" s="6"/>
      <c r="W2008" s="6"/>
      <c r="X2008" s="6"/>
      <c r="Y2008" s="6"/>
      <c r="Z2008" s="298"/>
      <c r="AA2008" s="6"/>
      <c r="AB2008" s="6"/>
      <c r="AC2008" s="6"/>
      <c r="AD2008" s="6"/>
      <c r="AE2008" s="6"/>
      <c r="AF2008" s="6"/>
      <c r="AG2008" s="6"/>
      <c r="AH2008" s="6"/>
      <c r="AI2008" s="6"/>
      <c r="AJ2008" s="6"/>
      <c r="AK2008" s="6"/>
      <c r="AL2008" s="6"/>
      <c r="AM2008" s="6"/>
      <c r="AN2008" s="298"/>
      <c r="AO2008" s="6"/>
      <c r="AP2008" s="3"/>
      <c r="AQ2008" s="3"/>
      <c r="AR2008" s="3"/>
      <c r="AS2008" s="3"/>
      <c r="AT2008" s="3"/>
      <c r="AU2008" s="3"/>
      <c r="AV2008" s="3"/>
      <c r="AW2008" s="3"/>
      <c r="AX2008" s="3"/>
      <c r="AY2008" s="3"/>
      <c r="AZ2008" s="3"/>
      <c r="BA2008" s="3"/>
      <c r="BB2008" s="3"/>
      <c r="BC2008" s="3"/>
      <c r="BD2008" s="3"/>
      <c r="BE2008" s="3"/>
      <c r="BF2008" s="3"/>
      <c r="BG2008" s="3"/>
      <c r="BH2008" s="3"/>
      <c r="BI2008" s="3"/>
    </row>
    <row r="2009" ht="12.75" customHeight="1">
      <c r="A2009" s="294"/>
      <c r="B2009" s="294"/>
      <c r="C2009" s="3"/>
      <c r="D2009" s="3"/>
      <c r="E2009" s="3"/>
      <c r="F2009" s="3"/>
      <c r="G2009" s="3"/>
      <c r="H2009" s="193"/>
      <c r="I2009" s="163"/>
      <c r="J2009" s="3"/>
      <c r="K2009" s="5"/>
      <c r="L2009" s="6"/>
      <c r="M2009" s="6"/>
      <c r="N2009" s="232"/>
      <c r="O2009" s="285"/>
      <c r="P2009" s="6"/>
      <c r="Q2009" s="6"/>
      <c r="R2009" s="6"/>
      <c r="S2009" s="6"/>
      <c r="T2009" s="6"/>
      <c r="U2009" s="6"/>
      <c r="V2009" s="6"/>
      <c r="W2009" s="6"/>
      <c r="X2009" s="6"/>
      <c r="Y2009" s="6"/>
      <c r="Z2009" s="298"/>
      <c r="AA2009" s="6"/>
      <c r="AB2009" s="6"/>
      <c r="AC2009" s="6"/>
      <c r="AD2009" s="6"/>
      <c r="AE2009" s="6"/>
      <c r="AF2009" s="6"/>
      <c r="AG2009" s="6"/>
      <c r="AH2009" s="6"/>
      <c r="AI2009" s="6"/>
      <c r="AJ2009" s="6"/>
      <c r="AK2009" s="6"/>
      <c r="AL2009" s="6"/>
      <c r="AM2009" s="6"/>
      <c r="AN2009" s="298"/>
      <c r="AO2009" s="6"/>
      <c r="AP2009" s="3"/>
      <c r="AQ2009" s="3"/>
      <c r="AR2009" s="3"/>
      <c r="AS2009" s="3"/>
      <c r="AT2009" s="3"/>
      <c r="AU2009" s="3"/>
      <c r="AV2009" s="3"/>
      <c r="AW2009" s="3"/>
      <c r="AX2009" s="3"/>
      <c r="AY2009" s="3"/>
      <c r="AZ2009" s="3"/>
      <c r="BA2009" s="3"/>
      <c r="BB2009" s="3"/>
      <c r="BC2009" s="3"/>
      <c r="BD2009" s="3"/>
      <c r="BE2009" s="3"/>
      <c r="BF2009" s="3"/>
      <c r="BG2009" s="3"/>
      <c r="BH2009" s="3"/>
      <c r="BI2009" s="3"/>
    </row>
    <row r="2010" ht="12.75" customHeight="1">
      <c r="A2010" s="294"/>
      <c r="B2010" s="294"/>
      <c r="C2010" s="3"/>
      <c r="D2010" s="3"/>
      <c r="E2010" s="3"/>
      <c r="F2010" s="3"/>
      <c r="G2010" s="3"/>
      <c r="H2010" s="193"/>
      <c r="I2010" s="163"/>
      <c r="J2010" s="3"/>
      <c r="K2010" s="5"/>
      <c r="L2010" s="6"/>
      <c r="M2010" s="6"/>
      <c r="N2010" s="232"/>
      <c r="O2010" s="285"/>
      <c r="P2010" s="6"/>
      <c r="Q2010" s="6"/>
      <c r="R2010" s="6"/>
      <c r="S2010" s="6"/>
      <c r="T2010" s="6"/>
      <c r="U2010" s="6"/>
      <c r="V2010" s="6"/>
      <c r="W2010" s="6"/>
      <c r="X2010" s="6"/>
      <c r="Y2010" s="6"/>
      <c r="Z2010" s="298"/>
      <c r="AA2010" s="6"/>
      <c r="AB2010" s="6"/>
      <c r="AC2010" s="6"/>
      <c r="AD2010" s="6"/>
      <c r="AE2010" s="6"/>
      <c r="AF2010" s="6"/>
      <c r="AG2010" s="6"/>
      <c r="AH2010" s="6"/>
      <c r="AI2010" s="6"/>
      <c r="AJ2010" s="6"/>
      <c r="AK2010" s="6"/>
      <c r="AL2010" s="6"/>
      <c r="AM2010" s="6"/>
      <c r="AN2010" s="298"/>
      <c r="AO2010" s="6"/>
      <c r="AP2010" s="3"/>
      <c r="AQ2010" s="3"/>
      <c r="AR2010" s="3"/>
      <c r="AS2010" s="3"/>
      <c r="AT2010" s="3"/>
      <c r="AU2010" s="3"/>
      <c r="AV2010" s="3"/>
      <c r="AW2010" s="3"/>
      <c r="AX2010" s="3"/>
      <c r="AY2010" s="3"/>
      <c r="AZ2010" s="3"/>
      <c r="BA2010" s="3"/>
      <c r="BB2010" s="3"/>
      <c r="BC2010" s="3"/>
      <c r="BD2010" s="3"/>
      <c r="BE2010" s="3"/>
      <c r="BF2010" s="3"/>
      <c r="BG2010" s="3"/>
      <c r="BH2010" s="3"/>
      <c r="BI2010" s="3"/>
    </row>
    <row r="2011" ht="12.75" customHeight="1">
      <c r="A2011" s="294"/>
      <c r="B2011" s="294"/>
      <c r="C2011" s="3"/>
      <c r="D2011" s="3"/>
      <c r="E2011" s="3"/>
      <c r="F2011" s="3"/>
      <c r="G2011" s="3"/>
      <c r="H2011" s="193"/>
      <c r="I2011" s="163"/>
      <c r="J2011" s="3"/>
      <c r="K2011" s="5"/>
      <c r="L2011" s="6"/>
      <c r="M2011" s="6"/>
      <c r="N2011" s="232"/>
      <c r="O2011" s="285"/>
      <c r="P2011" s="6"/>
      <c r="Q2011" s="6"/>
      <c r="R2011" s="6"/>
      <c r="S2011" s="6"/>
      <c r="T2011" s="6"/>
      <c r="U2011" s="6"/>
      <c r="V2011" s="6"/>
      <c r="W2011" s="6"/>
      <c r="X2011" s="6"/>
      <c r="Y2011" s="6"/>
      <c r="Z2011" s="298"/>
      <c r="AA2011" s="6"/>
      <c r="AB2011" s="6"/>
      <c r="AC2011" s="6"/>
      <c r="AD2011" s="6"/>
      <c r="AE2011" s="6"/>
      <c r="AF2011" s="6"/>
      <c r="AG2011" s="6"/>
      <c r="AH2011" s="6"/>
      <c r="AI2011" s="6"/>
      <c r="AJ2011" s="6"/>
      <c r="AK2011" s="6"/>
      <c r="AL2011" s="6"/>
      <c r="AM2011" s="6"/>
      <c r="AN2011" s="298"/>
      <c r="AO2011" s="6"/>
      <c r="AP2011" s="3"/>
      <c r="AQ2011" s="3"/>
      <c r="AR2011" s="3"/>
      <c r="AS2011" s="3"/>
      <c r="AT2011" s="3"/>
      <c r="AU2011" s="3"/>
      <c r="AV2011" s="3"/>
      <c r="AW2011" s="3"/>
      <c r="AX2011" s="3"/>
      <c r="AY2011" s="3"/>
      <c r="AZ2011" s="3"/>
      <c r="BA2011" s="3"/>
      <c r="BB2011" s="3"/>
      <c r="BC2011" s="3"/>
      <c r="BD2011" s="3"/>
      <c r="BE2011" s="3"/>
      <c r="BF2011" s="3"/>
      <c r="BG2011" s="3"/>
      <c r="BH2011" s="3"/>
      <c r="BI2011" s="3"/>
    </row>
    <row r="2012" ht="12.75" customHeight="1">
      <c r="A2012" s="294"/>
      <c r="B2012" s="294"/>
      <c r="C2012" s="3"/>
      <c r="D2012" s="3"/>
      <c r="E2012" s="3"/>
      <c r="F2012" s="3"/>
      <c r="G2012" s="3"/>
      <c r="H2012" s="193"/>
      <c r="I2012" s="163"/>
      <c r="J2012" s="3"/>
      <c r="K2012" s="5"/>
      <c r="L2012" s="6"/>
      <c r="M2012" s="6"/>
      <c r="N2012" s="232"/>
      <c r="O2012" s="285"/>
      <c r="P2012" s="6"/>
      <c r="Q2012" s="6"/>
      <c r="R2012" s="6"/>
      <c r="S2012" s="6"/>
      <c r="T2012" s="6"/>
      <c r="U2012" s="6"/>
      <c r="V2012" s="6"/>
      <c r="W2012" s="6"/>
      <c r="X2012" s="6"/>
      <c r="Y2012" s="6"/>
      <c r="Z2012" s="298"/>
      <c r="AA2012" s="6"/>
      <c r="AB2012" s="6"/>
      <c r="AC2012" s="6"/>
      <c r="AD2012" s="6"/>
      <c r="AE2012" s="6"/>
      <c r="AF2012" s="6"/>
      <c r="AG2012" s="6"/>
      <c r="AH2012" s="6"/>
      <c r="AI2012" s="6"/>
      <c r="AJ2012" s="6"/>
      <c r="AK2012" s="6"/>
      <c r="AL2012" s="6"/>
      <c r="AM2012" s="6"/>
      <c r="AN2012" s="298"/>
      <c r="AO2012" s="6"/>
      <c r="AP2012" s="3"/>
      <c r="AQ2012" s="3"/>
      <c r="AR2012" s="3"/>
      <c r="AS2012" s="3"/>
      <c r="AT2012" s="3"/>
      <c r="AU2012" s="3"/>
      <c r="AV2012" s="3"/>
      <c r="AW2012" s="3"/>
      <c r="AX2012" s="3"/>
      <c r="AY2012" s="3"/>
      <c r="AZ2012" s="3"/>
      <c r="BA2012" s="3"/>
      <c r="BB2012" s="3"/>
      <c r="BC2012" s="3"/>
      <c r="BD2012" s="3"/>
      <c r="BE2012" s="3"/>
      <c r="BF2012" s="3"/>
      <c r="BG2012" s="3"/>
      <c r="BH2012" s="3"/>
      <c r="BI2012" s="3"/>
    </row>
    <row r="2013" ht="12.75" customHeight="1">
      <c r="A2013" s="294"/>
      <c r="B2013" s="294"/>
      <c r="C2013" s="3"/>
      <c r="D2013" s="3"/>
      <c r="E2013" s="3"/>
      <c r="F2013" s="3"/>
      <c r="G2013" s="3"/>
      <c r="H2013" s="193"/>
      <c r="I2013" s="163"/>
      <c r="J2013" s="3"/>
      <c r="K2013" s="5"/>
      <c r="L2013" s="6"/>
      <c r="M2013" s="6"/>
      <c r="N2013" s="232"/>
      <c r="O2013" s="285"/>
      <c r="P2013" s="6"/>
      <c r="Q2013" s="6"/>
      <c r="R2013" s="6"/>
      <c r="S2013" s="6"/>
      <c r="T2013" s="6"/>
      <c r="U2013" s="6"/>
      <c r="V2013" s="6"/>
      <c r="W2013" s="6"/>
      <c r="X2013" s="6"/>
      <c r="Y2013" s="6"/>
      <c r="Z2013" s="298"/>
      <c r="AA2013" s="6"/>
      <c r="AB2013" s="6"/>
      <c r="AC2013" s="6"/>
      <c r="AD2013" s="6"/>
      <c r="AE2013" s="6"/>
      <c r="AF2013" s="6"/>
      <c r="AG2013" s="6"/>
      <c r="AH2013" s="6"/>
      <c r="AI2013" s="6"/>
      <c r="AJ2013" s="6"/>
      <c r="AK2013" s="6"/>
      <c r="AL2013" s="6"/>
      <c r="AM2013" s="6"/>
      <c r="AN2013" s="298"/>
      <c r="AO2013" s="6"/>
      <c r="AP2013" s="3"/>
      <c r="AQ2013" s="3"/>
      <c r="AR2013" s="3"/>
      <c r="AS2013" s="3"/>
      <c r="AT2013" s="3"/>
      <c r="AU2013" s="3"/>
      <c r="AV2013" s="3"/>
      <c r="AW2013" s="3"/>
      <c r="AX2013" s="3"/>
      <c r="AY2013" s="3"/>
      <c r="AZ2013" s="3"/>
      <c r="BA2013" s="3"/>
      <c r="BB2013" s="3"/>
      <c r="BC2013" s="3"/>
      <c r="BD2013" s="3"/>
      <c r="BE2013" s="3"/>
      <c r="BF2013" s="3"/>
      <c r="BG2013" s="3"/>
      <c r="BH2013" s="3"/>
      <c r="BI2013" s="3"/>
    </row>
    <row r="2014" ht="12.75" customHeight="1">
      <c r="A2014" s="294"/>
      <c r="B2014" s="294"/>
      <c r="C2014" s="3"/>
      <c r="D2014" s="3"/>
      <c r="E2014" s="3"/>
      <c r="F2014" s="3"/>
      <c r="G2014" s="3"/>
      <c r="H2014" s="193"/>
      <c r="I2014" s="163"/>
      <c r="J2014" s="3"/>
      <c r="K2014" s="5"/>
      <c r="L2014" s="6"/>
      <c r="M2014" s="6"/>
      <c r="N2014" s="232"/>
      <c r="O2014" s="285"/>
      <c r="P2014" s="6"/>
      <c r="Q2014" s="6"/>
      <c r="R2014" s="6"/>
      <c r="S2014" s="6"/>
      <c r="T2014" s="6"/>
      <c r="U2014" s="6"/>
      <c r="V2014" s="6"/>
      <c r="W2014" s="6"/>
      <c r="X2014" s="6"/>
      <c r="Y2014" s="6"/>
      <c r="Z2014" s="298"/>
      <c r="AA2014" s="6"/>
      <c r="AB2014" s="6"/>
      <c r="AC2014" s="6"/>
      <c r="AD2014" s="6"/>
      <c r="AE2014" s="6"/>
      <c r="AF2014" s="6"/>
      <c r="AG2014" s="6"/>
      <c r="AH2014" s="6"/>
      <c r="AI2014" s="6"/>
      <c r="AJ2014" s="6"/>
      <c r="AK2014" s="6"/>
      <c r="AL2014" s="6"/>
      <c r="AM2014" s="6"/>
      <c r="AN2014" s="298"/>
      <c r="AO2014" s="6"/>
      <c r="AP2014" s="3"/>
      <c r="AQ2014" s="3"/>
      <c r="AR2014" s="3"/>
      <c r="AS2014" s="3"/>
      <c r="AT2014" s="3"/>
      <c r="AU2014" s="3"/>
      <c r="AV2014" s="3"/>
      <c r="AW2014" s="3"/>
      <c r="AX2014" s="3"/>
      <c r="AY2014" s="3"/>
      <c r="AZ2014" s="3"/>
      <c r="BA2014" s="3"/>
      <c r="BB2014" s="3"/>
      <c r="BC2014" s="3"/>
      <c r="BD2014" s="3"/>
      <c r="BE2014" s="3"/>
      <c r="BF2014" s="3"/>
      <c r="BG2014" s="3"/>
      <c r="BH2014" s="3"/>
      <c r="BI2014" s="3"/>
    </row>
    <row r="2015" ht="12.75" customHeight="1">
      <c r="A2015" s="294"/>
      <c r="B2015" s="294"/>
      <c r="C2015" s="3"/>
      <c r="D2015" s="3"/>
      <c r="E2015" s="3"/>
      <c r="F2015" s="3"/>
      <c r="G2015" s="3"/>
      <c r="H2015" s="193"/>
      <c r="I2015" s="163"/>
      <c r="J2015" s="3"/>
      <c r="K2015" s="5"/>
      <c r="L2015" s="6"/>
      <c r="M2015" s="6"/>
      <c r="N2015" s="232"/>
      <c r="O2015" s="285"/>
      <c r="P2015" s="6"/>
      <c r="Q2015" s="6"/>
      <c r="R2015" s="6"/>
      <c r="S2015" s="6"/>
      <c r="T2015" s="6"/>
      <c r="U2015" s="6"/>
      <c r="V2015" s="6"/>
      <c r="W2015" s="6"/>
      <c r="X2015" s="6"/>
      <c r="Y2015" s="6"/>
      <c r="Z2015" s="298"/>
      <c r="AA2015" s="6"/>
      <c r="AB2015" s="6"/>
      <c r="AC2015" s="6"/>
      <c r="AD2015" s="6"/>
      <c r="AE2015" s="6"/>
      <c r="AF2015" s="6"/>
      <c r="AG2015" s="6"/>
      <c r="AH2015" s="6"/>
      <c r="AI2015" s="6"/>
      <c r="AJ2015" s="6"/>
      <c r="AK2015" s="6"/>
      <c r="AL2015" s="6"/>
      <c r="AM2015" s="6"/>
      <c r="AN2015" s="298"/>
      <c r="AO2015" s="6"/>
      <c r="AP2015" s="3"/>
      <c r="AQ2015" s="3"/>
      <c r="AR2015" s="3"/>
      <c r="AS2015" s="3"/>
      <c r="AT2015" s="3"/>
      <c r="AU2015" s="3"/>
      <c r="AV2015" s="3"/>
      <c r="AW2015" s="3"/>
      <c r="AX2015" s="3"/>
      <c r="AY2015" s="3"/>
      <c r="AZ2015" s="3"/>
      <c r="BA2015" s="3"/>
      <c r="BB2015" s="3"/>
      <c r="BC2015" s="3"/>
      <c r="BD2015" s="3"/>
      <c r="BE2015" s="3"/>
      <c r="BF2015" s="3"/>
      <c r="BG2015" s="3"/>
      <c r="BH2015" s="3"/>
      <c r="BI2015" s="3"/>
    </row>
    <row r="2016" ht="12.75" customHeight="1">
      <c r="A2016" s="294"/>
      <c r="B2016" s="294"/>
      <c r="C2016" s="3"/>
      <c r="D2016" s="3"/>
      <c r="E2016" s="3"/>
      <c r="F2016" s="3"/>
      <c r="G2016" s="3"/>
      <c r="H2016" s="193"/>
      <c r="I2016" s="163"/>
      <c r="J2016" s="3"/>
      <c r="K2016" s="5"/>
      <c r="L2016" s="6"/>
      <c r="M2016" s="6"/>
      <c r="N2016" s="232"/>
      <c r="O2016" s="285"/>
      <c r="P2016" s="6"/>
      <c r="Q2016" s="6"/>
      <c r="R2016" s="6"/>
      <c r="S2016" s="6"/>
      <c r="T2016" s="6"/>
      <c r="U2016" s="6"/>
      <c r="V2016" s="6"/>
      <c r="W2016" s="6"/>
      <c r="X2016" s="6"/>
      <c r="Y2016" s="6"/>
      <c r="Z2016" s="298"/>
      <c r="AA2016" s="6"/>
      <c r="AB2016" s="6"/>
      <c r="AC2016" s="6"/>
      <c r="AD2016" s="6"/>
      <c r="AE2016" s="6"/>
      <c r="AF2016" s="6"/>
      <c r="AG2016" s="6"/>
      <c r="AH2016" s="6"/>
      <c r="AI2016" s="6"/>
      <c r="AJ2016" s="6"/>
      <c r="AK2016" s="6"/>
      <c r="AL2016" s="6"/>
      <c r="AM2016" s="6"/>
      <c r="AN2016" s="298"/>
      <c r="AO2016" s="6"/>
      <c r="AP2016" s="3"/>
      <c r="AQ2016" s="3"/>
      <c r="AR2016" s="3"/>
      <c r="AS2016" s="3"/>
      <c r="AT2016" s="3"/>
      <c r="AU2016" s="3"/>
      <c r="AV2016" s="3"/>
      <c r="AW2016" s="3"/>
      <c r="AX2016" s="3"/>
      <c r="AY2016" s="3"/>
      <c r="AZ2016" s="3"/>
      <c r="BA2016" s="3"/>
      <c r="BB2016" s="3"/>
      <c r="BC2016" s="3"/>
      <c r="BD2016" s="3"/>
      <c r="BE2016" s="3"/>
      <c r="BF2016" s="3"/>
      <c r="BG2016" s="3"/>
      <c r="BH2016" s="3"/>
      <c r="BI2016" s="3"/>
    </row>
    <row r="2017" ht="12.75" customHeight="1">
      <c r="A2017" s="294"/>
      <c r="B2017" s="294"/>
      <c r="C2017" s="3"/>
      <c r="D2017" s="3"/>
      <c r="E2017" s="3"/>
      <c r="F2017" s="3"/>
      <c r="G2017" s="3"/>
      <c r="H2017" s="193"/>
      <c r="I2017" s="163"/>
      <c r="J2017" s="3"/>
      <c r="K2017" s="5"/>
      <c r="L2017" s="6"/>
      <c r="M2017" s="6"/>
      <c r="N2017" s="232"/>
      <c r="O2017" s="285"/>
      <c r="P2017" s="6"/>
      <c r="Q2017" s="6"/>
      <c r="R2017" s="6"/>
      <c r="S2017" s="6"/>
      <c r="T2017" s="6"/>
      <c r="U2017" s="6"/>
      <c r="V2017" s="6"/>
      <c r="W2017" s="6"/>
      <c r="X2017" s="6"/>
      <c r="Y2017" s="6"/>
      <c r="Z2017" s="298"/>
      <c r="AA2017" s="6"/>
      <c r="AB2017" s="6"/>
      <c r="AC2017" s="6"/>
      <c r="AD2017" s="6"/>
      <c r="AE2017" s="6"/>
      <c r="AF2017" s="6"/>
      <c r="AG2017" s="6"/>
      <c r="AH2017" s="6"/>
      <c r="AI2017" s="6"/>
      <c r="AJ2017" s="6"/>
      <c r="AK2017" s="6"/>
      <c r="AL2017" s="6"/>
      <c r="AM2017" s="6"/>
      <c r="AN2017" s="298"/>
      <c r="AO2017" s="6"/>
      <c r="AP2017" s="3"/>
      <c r="AQ2017" s="3"/>
      <c r="AR2017" s="3"/>
      <c r="AS2017" s="3"/>
      <c r="AT2017" s="3"/>
      <c r="AU2017" s="3"/>
      <c r="AV2017" s="3"/>
      <c r="AW2017" s="3"/>
      <c r="AX2017" s="3"/>
      <c r="AY2017" s="3"/>
      <c r="AZ2017" s="3"/>
      <c r="BA2017" s="3"/>
      <c r="BB2017" s="3"/>
      <c r="BC2017" s="3"/>
      <c r="BD2017" s="3"/>
      <c r="BE2017" s="3"/>
      <c r="BF2017" s="3"/>
      <c r="BG2017" s="3"/>
      <c r="BH2017" s="3"/>
      <c r="BI2017" s="3"/>
    </row>
    <row r="2018" ht="12.75" customHeight="1">
      <c r="A2018" s="294"/>
      <c r="B2018" s="294"/>
      <c r="C2018" s="3"/>
      <c r="D2018" s="3"/>
      <c r="E2018" s="3"/>
      <c r="F2018" s="3"/>
      <c r="G2018" s="3"/>
      <c r="H2018" s="193"/>
      <c r="I2018" s="163"/>
      <c r="J2018" s="3"/>
      <c r="K2018" s="5"/>
      <c r="L2018" s="6"/>
      <c r="M2018" s="6"/>
      <c r="N2018" s="232"/>
      <c r="O2018" s="285"/>
      <c r="P2018" s="6"/>
      <c r="Q2018" s="6"/>
      <c r="R2018" s="6"/>
      <c r="S2018" s="6"/>
      <c r="T2018" s="6"/>
      <c r="U2018" s="6"/>
      <c r="V2018" s="6"/>
      <c r="W2018" s="6"/>
      <c r="X2018" s="6"/>
      <c r="Y2018" s="6"/>
      <c r="Z2018" s="298"/>
      <c r="AA2018" s="6"/>
      <c r="AB2018" s="6"/>
      <c r="AC2018" s="6"/>
      <c r="AD2018" s="6"/>
      <c r="AE2018" s="6"/>
      <c r="AF2018" s="6"/>
      <c r="AG2018" s="6"/>
      <c r="AH2018" s="6"/>
      <c r="AI2018" s="6"/>
      <c r="AJ2018" s="6"/>
      <c r="AK2018" s="6"/>
      <c r="AL2018" s="6"/>
      <c r="AM2018" s="6"/>
      <c r="AN2018" s="298"/>
      <c r="AO2018" s="6"/>
      <c r="AP2018" s="3"/>
      <c r="AQ2018" s="3"/>
      <c r="AR2018" s="3"/>
      <c r="AS2018" s="3"/>
      <c r="AT2018" s="3"/>
      <c r="AU2018" s="3"/>
      <c r="AV2018" s="3"/>
      <c r="AW2018" s="3"/>
      <c r="AX2018" s="3"/>
      <c r="AY2018" s="3"/>
      <c r="AZ2018" s="3"/>
      <c r="BA2018" s="3"/>
      <c r="BB2018" s="3"/>
      <c r="BC2018" s="3"/>
      <c r="BD2018" s="3"/>
      <c r="BE2018" s="3"/>
      <c r="BF2018" s="3"/>
      <c r="BG2018" s="3"/>
      <c r="BH2018" s="3"/>
      <c r="BI2018" s="3"/>
    </row>
    <row r="2019" ht="12.75" customHeight="1">
      <c r="A2019" s="294"/>
      <c r="B2019" s="294"/>
      <c r="C2019" s="3"/>
      <c r="D2019" s="3"/>
      <c r="E2019" s="3"/>
      <c r="F2019" s="3"/>
      <c r="G2019" s="3"/>
      <c r="H2019" s="193"/>
      <c r="I2019" s="163"/>
      <c r="J2019" s="3"/>
      <c r="K2019" s="5"/>
      <c r="L2019" s="6"/>
      <c r="M2019" s="6"/>
      <c r="N2019" s="232"/>
      <c r="O2019" s="285"/>
      <c r="P2019" s="6"/>
      <c r="Q2019" s="6"/>
      <c r="R2019" s="6"/>
      <c r="S2019" s="6"/>
      <c r="T2019" s="6"/>
      <c r="U2019" s="6"/>
      <c r="V2019" s="6"/>
      <c r="W2019" s="6"/>
      <c r="X2019" s="6"/>
      <c r="Y2019" s="6"/>
      <c r="Z2019" s="298"/>
      <c r="AA2019" s="6"/>
      <c r="AB2019" s="6"/>
      <c r="AC2019" s="6"/>
      <c r="AD2019" s="6"/>
      <c r="AE2019" s="6"/>
      <c r="AF2019" s="6"/>
      <c r="AG2019" s="6"/>
      <c r="AH2019" s="6"/>
      <c r="AI2019" s="6"/>
      <c r="AJ2019" s="6"/>
      <c r="AK2019" s="6"/>
      <c r="AL2019" s="6"/>
      <c r="AM2019" s="6"/>
      <c r="AN2019" s="298"/>
      <c r="AO2019" s="6"/>
      <c r="AP2019" s="3"/>
      <c r="AQ2019" s="3"/>
      <c r="AR2019" s="3"/>
      <c r="AS2019" s="3"/>
      <c r="AT2019" s="3"/>
      <c r="AU2019" s="3"/>
      <c r="AV2019" s="3"/>
      <c r="AW2019" s="3"/>
      <c r="AX2019" s="3"/>
      <c r="AY2019" s="3"/>
      <c r="AZ2019" s="3"/>
      <c r="BA2019" s="3"/>
      <c r="BB2019" s="3"/>
      <c r="BC2019" s="3"/>
      <c r="BD2019" s="3"/>
      <c r="BE2019" s="3"/>
      <c r="BF2019" s="3"/>
      <c r="BG2019" s="3"/>
      <c r="BH2019" s="3"/>
      <c r="BI2019" s="3"/>
    </row>
    <row r="2020" ht="12.75" customHeight="1">
      <c r="A2020" s="294"/>
      <c r="B2020" s="294"/>
      <c r="C2020" s="3"/>
      <c r="D2020" s="3"/>
      <c r="E2020" s="3"/>
      <c r="F2020" s="3"/>
      <c r="G2020" s="3"/>
      <c r="H2020" s="193"/>
      <c r="I2020" s="163"/>
      <c r="J2020" s="3"/>
      <c r="K2020" s="5"/>
      <c r="L2020" s="6"/>
      <c r="M2020" s="6"/>
      <c r="N2020" s="232"/>
      <c r="O2020" s="285"/>
      <c r="P2020" s="6"/>
      <c r="Q2020" s="6"/>
      <c r="R2020" s="6"/>
      <c r="S2020" s="6"/>
      <c r="T2020" s="6"/>
      <c r="U2020" s="6"/>
      <c r="V2020" s="6"/>
      <c r="W2020" s="6"/>
      <c r="X2020" s="6"/>
      <c r="Y2020" s="6"/>
      <c r="Z2020" s="298"/>
      <c r="AA2020" s="6"/>
      <c r="AB2020" s="6"/>
      <c r="AC2020" s="6"/>
      <c r="AD2020" s="6"/>
      <c r="AE2020" s="6"/>
      <c r="AF2020" s="6"/>
      <c r="AG2020" s="6"/>
      <c r="AH2020" s="6"/>
      <c r="AI2020" s="6"/>
      <c r="AJ2020" s="6"/>
      <c r="AK2020" s="6"/>
      <c r="AL2020" s="6"/>
      <c r="AM2020" s="6"/>
      <c r="AN2020" s="298"/>
      <c r="AO2020" s="6"/>
      <c r="AP2020" s="3"/>
      <c r="AQ2020" s="3"/>
      <c r="AR2020" s="3"/>
      <c r="AS2020" s="3"/>
      <c r="AT2020" s="3"/>
      <c r="AU2020" s="3"/>
      <c r="AV2020" s="3"/>
      <c r="AW2020" s="3"/>
      <c r="AX2020" s="3"/>
      <c r="AY2020" s="3"/>
      <c r="AZ2020" s="3"/>
      <c r="BA2020" s="3"/>
      <c r="BB2020" s="3"/>
      <c r="BC2020" s="3"/>
      <c r="BD2020" s="3"/>
      <c r="BE2020" s="3"/>
      <c r="BF2020" s="3"/>
      <c r="BG2020" s="3"/>
      <c r="BH2020" s="3"/>
      <c r="BI2020" s="3"/>
    </row>
    <row r="2021" ht="12.75" customHeight="1">
      <c r="A2021" s="294"/>
      <c r="B2021" s="294"/>
      <c r="C2021" s="3"/>
      <c r="D2021" s="3"/>
      <c r="E2021" s="3"/>
      <c r="F2021" s="3"/>
      <c r="G2021" s="3"/>
      <c r="H2021" s="193"/>
      <c r="I2021" s="163"/>
      <c r="J2021" s="3"/>
      <c r="K2021" s="5"/>
      <c r="L2021" s="6"/>
      <c r="M2021" s="6"/>
      <c r="N2021" s="232"/>
      <c r="O2021" s="285"/>
      <c r="P2021" s="6"/>
      <c r="Q2021" s="6"/>
      <c r="R2021" s="6"/>
      <c r="S2021" s="6"/>
      <c r="T2021" s="6"/>
      <c r="U2021" s="6"/>
      <c r="V2021" s="6"/>
      <c r="W2021" s="6"/>
      <c r="X2021" s="6"/>
      <c r="Y2021" s="6"/>
      <c r="Z2021" s="298"/>
      <c r="AA2021" s="6"/>
      <c r="AB2021" s="6"/>
      <c r="AC2021" s="6"/>
      <c r="AD2021" s="6"/>
      <c r="AE2021" s="6"/>
      <c r="AF2021" s="6"/>
      <c r="AG2021" s="6"/>
      <c r="AH2021" s="6"/>
      <c r="AI2021" s="6"/>
      <c r="AJ2021" s="6"/>
      <c r="AK2021" s="6"/>
      <c r="AL2021" s="6"/>
      <c r="AM2021" s="6"/>
      <c r="AN2021" s="298"/>
      <c r="AO2021" s="6"/>
      <c r="AP2021" s="3"/>
      <c r="AQ2021" s="3"/>
      <c r="AR2021" s="3"/>
      <c r="AS2021" s="3"/>
      <c r="AT2021" s="3"/>
      <c r="AU2021" s="3"/>
      <c r="AV2021" s="3"/>
      <c r="AW2021" s="3"/>
      <c r="AX2021" s="3"/>
      <c r="AY2021" s="3"/>
      <c r="AZ2021" s="3"/>
      <c r="BA2021" s="3"/>
      <c r="BB2021" s="3"/>
      <c r="BC2021" s="3"/>
      <c r="BD2021" s="3"/>
      <c r="BE2021" s="3"/>
      <c r="BF2021" s="3"/>
      <c r="BG2021" s="3"/>
      <c r="BH2021" s="3"/>
      <c r="BI2021" s="3"/>
    </row>
    <row r="2022" ht="12.75" customHeight="1">
      <c r="A2022" s="294"/>
      <c r="B2022" s="294"/>
      <c r="C2022" s="3"/>
      <c r="D2022" s="3"/>
      <c r="E2022" s="3"/>
      <c r="F2022" s="3"/>
      <c r="G2022" s="3"/>
      <c r="H2022" s="193"/>
      <c r="I2022" s="163"/>
      <c r="J2022" s="3"/>
      <c r="K2022" s="5"/>
      <c r="L2022" s="6"/>
      <c r="M2022" s="6"/>
      <c r="N2022" s="232"/>
      <c r="O2022" s="285"/>
      <c r="P2022" s="6"/>
      <c r="Q2022" s="6"/>
      <c r="R2022" s="6"/>
      <c r="S2022" s="6"/>
      <c r="T2022" s="6"/>
      <c r="U2022" s="6"/>
      <c r="V2022" s="6"/>
      <c r="W2022" s="6"/>
      <c r="X2022" s="6"/>
      <c r="Y2022" s="6"/>
      <c r="Z2022" s="298"/>
      <c r="AA2022" s="6"/>
      <c r="AB2022" s="6"/>
      <c r="AC2022" s="6"/>
      <c r="AD2022" s="6"/>
      <c r="AE2022" s="6"/>
      <c r="AF2022" s="6"/>
      <c r="AG2022" s="6"/>
      <c r="AH2022" s="6"/>
      <c r="AI2022" s="6"/>
      <c r="AJ2022" s="6"/>
      <c r="AK2022" s="6"/>
      <c r="AL2022" s="6"/>
      <c r="AM2022" s="6"/>
      <c r="AN2022" s="298"/>
      <c r="AO2022" s="6"/>
      <c r="AP2022" s="3"/>
      <c r="AQ2022" s="3"/>
      <c r="AR2022" s="3"/>
      <c r="AS2022" s="3"/>
      <c r="AT2022" s="3"/>
      <c r="AU2022" s="3"/>
      <c r="AV2022" s="3"/>
      <c r="AW2022" s="3"/>
      <c r="AX2022" s="3"/>
      <c r="AY2022" s="3"/>
      <c r="AZ2022" s="3"/>
      <c r="BA2022" s="3"/>
      <c r="BB2022" s="3"/>
      <c r="BC2022" s="3"/>
      <c r="BD2022" s="3"/>
      <c r="BE2022" s="3"/>
      <c r="BF2022" s="3"/>
      <c r="BG2022" s="3"/>
      <c r="BH2022" s="3"/>
      <c r="BI2022" s="3"/>
    </row>
    <row r="2023" ht="12.75" customHeight="1">
      <c r="A2023" s="294"/>
      <c r="B2023" s="294"/>
      <c r="C2023" s="3"/>
      <c r="D2023" s="3"/>
      <c r="E2023" s="3"/>
      <c r="F2023" s="3"/>
      <c r="G2023" s="3"/>
      <c r="H2023" s="193"/>
      <c r="I2023" s="163"/>
      <c r="J2023" s="3"/>
      <c r="K2023" s="5"/>
      <c r="L2023" s="6"/>
      <c r="M2023" s="6"/>
      <c r="N2023" s="232"/>
      <c r="O2023" s="285"/>
      <c r="P2023" s="6"/>
      <c r="Q2023" s="6"/>
      <c r="R2023" s="6"/>
      <c r="S2023" s="6"/>
      <c r="T2023" s="6"/>
      <c r="U2023" s="6"/>
      <c r="V2023" s="6"/>
      <c r="W2023" s="6"/>
      <c r="X2023" s="6"/>
      <c r="Y2023" s="6"/>
      <c r="Z2023" s="298"/>
      <c r="AA2023" s="6"/>
      <c r="AB2023" s="6"/>
      <c r="AC2023" s="6"/>
      <c r="AD2023" s="6"/>
      <c r="AE2023" s="6"/>
      <c r="AF2023" s="6"/>
      <c r="AG2023" s="6"/>
      <c r="AH2023" s="6"/>
      <c r="AI2023" s="6"/>
      <c r="AJ2023" s="6"/>
      <c r="AK2023" s="6"/>
      <c r="AL2023" s="6"/>
      <c r="AM2023" s="6"/>
      <c r="AN2023" s="298"/>
      <c r="AO2023" s="6"/>
      <c r="AP2023" s="3"/>
      <c r="AQ2023" s="3"/>
      <c r="AR2023" s="3"/>
      <c r="AS2023" s="3"/>
      <c r="AT2023" s="3"/>
      <c r="AU2023" s="3"/>
      <c r="AV2023" s="3"/>
      <c r="AW2023" s="3"/>
      <c r="AX2023" s="3"/>
      <c r="AY2023" s="3"/>
      <c r="AZ2023" s="3"/>
      <c r="BA2023" s="3"/>
      <c r="BB2023" s="3"/>
      <c r="BC2023" s="3"/>
      <c r="BD2023" s="3"/>
      <c r="BE2023" s="3"/>
      <c r="BF2023" s="3"/>
      <c r="BG2023" s="3"/>
      <c r="BH2023" s="3"/>
      <c r="BI2023" s="3"/>
    </row>
    <row r="2024" ht="12.75" customHeight="1">
      <c r="A2024" s="294"/>
      <c r="B2024" s="294"/>
      <c r="C2024" s="3"/>
      <c r="D2024" s="3"/>
      <c r="E2024" s="3"/>
      <c r="F2024" s="3"/>
      <c r="G2024" s="3"/>
      <c r="H2024" s="193"/>
      <c r="I2024" s="163"/>
      <c r="J2024" s="3"/>
      <c r="K2024" s="5"/>
      <c r="L2024" s="6"/>
      <c r="M2024" s="6"/>
      <c r="N2024" s="232"/>
      <c r="O2024" s="285"/>
      <c r="P2024" s="6"/>
      <c r="Q2024" s="6"/>
      <c r="R2024" s="6"/>
      <c r="S2024" s="6"/>
      <c r="T2024" s="6"/>
      <c r="U2024" s="6"/>
      <c r="V2024" s="6"/>
      <c r="W2024" s="6"/>
      <c r="X2024" s="6"/>
      <c r="Y2024" s="6"/>
      <c r="Z2024" s="298"/>
      <c r="AA2024" s="6"/>
      <c r="AB2024" s="6"/>
      <c r="AC2024" s="6"/>
      <c r="AD2024" s="6"/>
      <c r="AE2024" s="6"/>
      <c r="AF2024" s="6"/>
      <c r="AG2024" s="6"/>
      <c r="AH2024" s="6"/>
      <c r="AI2024" s="6"/>
      <c r="AJ2024" s="6"/>
      <c r="AK2024" s="6"/>
      <c r="AL2024" s="6"/>
      <c r="AM2024" s="6"/>
      <c r="AN2024" s="298"/>
      <c r="AO2024" s="6"/>
      <c r="AP2024" s="3"/>
      <c r="AQ2024" s="3"/>
      <c r="AR2024" s="3"/>
      <c r="AS2024" s="3"/>
      <c r="AT2024" s="3"/>
      <c r="AU2024" s="3"/>
      <c r="AV2024" s="3"/>
      <c r="AW2024" s="3"/>
      <c r="AX2024" s="3"/>
      <c r="AY2024" s="3"/>
      <c r="AZ2024" s="3"/>
      <c r="BA2024" s="3"/>
      <c r="BB2024" s="3"/>
      <c r="BC2024" s="3"/>
      <c r="BD2024" s="3"/>
      <c r="BE2024" s="3"/>
      <c r="BF2024" s="3"/>
      <c r="BG2024" s="3"/>
      <c r="BH2024" s="3"/>
      <c r="BI2024" s="3"/>
    </row>
    <row r="2025" ht="12.75" customHeight="1">
      <c r="A2025" s="294"/>
      <c r="B2025" s="294"/>
      <c r="C2025" s="3"/>
      <c r="D2025" s="3"/>
      <c r="E2025" s="3"/>
      <c r="F2025" s="3"/>
      <c r="G2025" s="3"/>
      <c r="H2025" s="193"/>
      <c r="I2025" s="163"/>
      <c r="J2025" s="3"/>
      <c r="K2025" s="5"/>
      <c r="L2025" s="6"/>
      <c r="M2025" s="6"/>
      <c r="N2025" s="232"/>
      <c r="O2025" s="285"/>
      <c r="P2025" s="6"/>
      <c r="Q2025" s="6"/>
      <c r="R2025" s="6"/>
      <c r="S2025" s="6"/>
      <c r="T2025" s="6"/>
      <c r="U2025" s="6"/>
      <c r="V2025" s="6"/>
      <c r="W2025" s="6"/>
      <c r="X2025" s="6"/>
      <c r="Y2025" s="6"/>
      <c r="Z2025" s="298"/>
      <c r="AA2025" s="6"/>
      <c r="AB2025" s="6"/>
      <c r="AC2025" s="6"/>
      <c r="AD2025" s="6"/>
      <c r="AE2025" s="6"/>
      <c r="AF2025" s="6"/>
      <c r="AG2025" s="6"/>
      <c r="AH2025" s="6"/>
      <c r="AI2025" s="6"/>
      <c r="AJ2025" s="6"/>
      <c r="AK2025" s="6"/>
      <c r="AL2025" s="6"/>
      <c r="AM2025" s="6"/>
      <c r="AN2025" s="298"/>
      <c r="AO2025" s="6"/>
      <c r="AP2025" s="3"/>
      <c r="AQ2025" s="3"/>
      <c r="AR2025" s="3"/>
      <c r="AS2025" s="3"/>
      <c r="AT2025" s="3"/>
      <c r="AU2025" s="3"/>
      <c r="AV2025" s="3"/>
      <c r="AW2025" s="3"/>
      <c r="AX2025" s="3"/>
      <c r="AY2025" s="3"/>
      <c r="AZ2025" s="3"/>
      <c r="BA2025" s="3"/>
      <c r="BB2025" s="3"/>
      <c r="BC2025" s="3"/>
      <c r="BD2025" s="3"/>
      <c r="BE2025" s="3"/>
      <c r="BF2025" s="3"/>
      <c r="BG2025" s="3"/>
      <c r="BH2025" s="3"/>
      <c r="BI2025" s="3"/>
    </row>
    <row r="2026" ht="12.75" customHeight="1">
      <c r="A2026" s="294"/>
      <c r="B2026" s="294"/>
      <c r="C2026" s="3"/>
      <c r="D2026" s="3"/>
      <c r="E2026" s="3"/>
      <c r="F2026" s="3"/>
      <c r="G2026" s="3"/>
      <c r="H2026" s="193"/>
      <c r="I2026" s="163"/>
      <c r="J2026" s="3"/>
      <c r="K2026" s="5"/>
      <c r="L2026" s="6"/>
      <c r="M2026" s="6"/>
      <c r="N2026" s="232"/>
      <c r="O2026" s="285"/>
      <c r="P2026" s="6"/>
      <c r="Q2026" s="6"/>
      <c r="R2026" s="6"/>
      <c r="S2026" s="6"/>
      <c r="T2026" s="6"/>
      <c r="U2026" s="6"/>
      <c r="V2026" s="6"/>
      <c r="W2026" s="6"/>
      <c r="X2026" s="6"/>
      <c r="Y2026" s="6"/>
      <c r="Z2026" s="298"/>
      <c r="AA2026" s="6"/>
      <c r="AB2026" s="6"/>
      <c r="AC2026" s="6"/>
      <c r="AD2026" s="6"/>
      <c r="AE2026" s="6"/>
      <c r="AF2026" s="6"/>
      <c r="AG2026" s="6"/>
      <c r="AH2026" s="6"/>
      <c r="AI2026" s="6"/>
      <c r="AJ2026" s="6"/>
      <c r="AK2026" s="6"/>
      <c r="AL2026" s="6"/>
      <c r="AM2026" s="6"/>
      <c r="AN2026" s="298"/>
      <c r="AO2026" s="6"/>
      <c r="AP2026" s="3"/>
      <c r="AQ2026" s="3"/>
      <c r="AR2026" s="3"/>
      <c r="AS2026" s="3"/>
      <c r="AT2026" s="3"/>
      <c r="AU2026" s="3"/>
      <c r="AV2026" s="3"/>
      <c r="AW2026" s="3"/>
      <c r="AX2026" s="3"/>
      <c r="AY2026" s="3"/>
      <c r="AZ2026" s="3"/>
      <c r="BA2026" s="3"/>
      <c r="BB2026" s="3"/>
      <c r="BC2026" s="3"/>
      <c r="BD2026" s="3"/>
      <c r="BE2026" s="3"/>
      <c r="BF2026" s="3"/>
      <c r="BG2026" s="3"/>
      <c r="BH2026" s="3"/>
      <c r="BI2026" s="3"/>
    </row>
    <row r="2027" ht="12.75" customHeight="1">
      <c r="A2027" s="294"/>
      <c r="B2027" s="294"/>
      <c r="C2027" s="3"/>
      <c r="D2027" s="3"/>
      <c r="E2027" s="3"/>
      <c r="F2027" s="3"/>
      <c r="G2027" s="3"/>
      <c r="H2027" s="193"/>
      <c r="I2027" s="163"/>
      <c r="J2027" s="3"/>
      <c r="K2027" s="5"/>
      <c r="L2027" s="6"/>
      <c r="M2027" s="6"/>
      <c r="N2027" s="232"/>
      <c r="O2027" s="285"/>
      <c r="P2027" s="6"/>
      <c r="Q2027" s="6"/>
      <c r="R2027" s="6"/>
      <c r="S2027" s="6"/>
      <c r="T2027" s="6"/>
      <c r="U2027" s="6"/>
      <c r="V2027" s="6"/>
      <c r="W2027" s="6"/>
      <c r="X2027" s="6"/>
      <c r="Y2027" s="6"/>
      <c r="Z2027" s="298"/>
      <c r="AA2027" s="6"/>
      <c r="AB2027" s="6"/>
      <c r="AC2027" s="6"/>
      <c r="AD2027" s="6"/>
      <c r="AE2027" s="6"/>
      <c r="AF2027" s="6"/>
      <c r="AG2027" s="6"/>
      <c r="AH2027" s="6"/>
      <c r="AI2027" s="6"/>
      <c r="AJ2027" s="6"/>
      <c r="AK2027" s="6"/>
      <c r="AL2027" s="6"/>
      <c r="AM2027" s="6"/>
      <c r="AN2027" s="298"/>
      <c r="AO2027" s="6"/>
      <c r="AP2027" s="3"/>
      <c r="AQ2027" s="3"/>
      <c r="AR2027" s="3"/>
      <c r="AS2027" s="3"/>
      <c r="AT2027" s="3"/>
      <c r="AU2027" s="3"/>
      <c r="AV2027" s="3"/>
      <c r="AW2027" s="3"/>
      <c r="AX2027" s="3"/>
      <c r="AY2027" s="3"/>
      <c r="AZ2027" s="3"/>
      <c r="BA2027" s="3"/>
      <c r="BB2027" s="3"/>
      <c r="BC2027" s="3"/>
      <c r="BD2027" s="3"/>
      <c r="BE2027" s="3"/>
      <c r="BF2027" s="3"/>
      <c r="BG2027" s="3"/>
      <c r="BH2027" s="3"/>
      <c r="BI2027" s="3"/>
    </row>
    <row r="2028" ht="12.75" customHeight="1">
      <c r="A2028" s="294"/>
      <c r="B2028" s="294"/>
      <c r="C2028" s="3"/>
      <c r="D2028" s="3"/>
      <c r="E2028" s="3"/>
      <c r="F2028" s="3"/>
      <c r="G2028" s="3"/>
      <c r="H2028" s="193"/>
      <c r="I2028" s="163"/>
      <c r="J2028" s="3"/>
      <c r="K2028" s="5"/>
      <c r="L2028" s="6"/>
      <c r="M2028" s="6"/>
      <c r="N2028" s="232"/>
      <c r="O2028" s="285"/>
      <c r="P2028" s="6"/>
      <c r="Q2028" s="6"/>
      <c r="R2028" s="6"/>
      <c r="S2028" s="6"/>
      <c r="T2028" s="6"/>
      <c r="U2028" s="6"/>
      <c r="V2028" s="6"/>
      <c r="W2028" s="6"/>
      <c r="X2028" s="6"/>
      <c r="Y2028" s="6"/>
      <c r="Z2028" s="298"/>
      <c r="AA2028" s="6"/>
      <c r="AB2028" s="6"/>
      <c r="AC2028" s="6"/>
      <c r="AD2028" s="6"/>
      <c r="AE2028" s="6"/>
      <c r="AF2028" s="6"/>
      <c r="AG2028" s="6"/>
      <c r="AH2028" s="6"/>
      <c r="AI2028" s="6"/>
      <c r="AJ2028" s="6"/>
      <c r="AK2028" s="6"/>
      <c r="AL2028" s="6"/>
      <c r="AM2028" s="6"/>
      <c r="AN2028" s="298"/>
      <c r="AO2028" s="6"/>
      <c r="AP2028" s="3"/>
      <c r="AQ2028" s="3"/>
      <c r="AR2028" s="3"/>
      <c r="AS2028" s="3"/>
      <c r="AT2028" s="3"/>
      <c r="AU2028" s="3"/>
      <c r="AV2028" s="3"/>
      <c r="AW2028" s="3"/>
      <c r="AX2028" s="3"/>
      <c r="AY2028" s="3"/>
      <c r="AZ2028" s="3"/>
      <c r="BA2028" s="3"/>
      <c r="BB2028" s="3"/>
      <c r="BC2028" s="3"/>
      <c r="BD2028" s="3"/>
      <c r="BE2028" s="3"/>
      <c r="BF2028" s="3"/>
      <c r="BG2028" s="3"/>
      <c r="BH2028" s="3"/>
      <c r="BI2028" s="3"/>
    </row>
    <row r="2029" ht="12.75" customHeight="1">
      <c r="A2029" s="294"/>
      <c r="B2029" s="294"/>
      <c r="C2029" s="3"/>
      <c r="D2029" s="3"/>
      <c r="E2029" s="3"/>
      <c r="F2029" s="3"/>
      <c r="G2029" s="3"/>
      <c r="H2029" s="193"/>
      <c r="I2029" s="163"/>
      <c r="J2029" s="3"/>
      <c r="K2029" s="5"/>
      <c r="L2029" s="6"/>
      <c r="M2029" s="6"/>
      <c r="N2029" s="232"/>
      <c r="O2029" s="285"/>
      <c r="P2029" s="6"/>
      <c r="Q2029" s="6"/>
      <c r="R2029" s="6"/>
      <c r="S2029" s="6"/>
      <c r="T2029" s="6"/>
      <c r="U2029" s="6"/>
      <c r="V2029" s="6"/>
      <c r="W2029" s="6"/>
      <c r="X2029" s="6"/>
      <c r="Y2029" s="6"/>
      <c r="Z2029" s="298"/>
      <c r="AA2029" s="6"/>
      <c r="AB2029" s="6"/>
      <c r="AC2029" s="6"/>
      <c r="AD2029" s="6"/>
      <c r="AE2029" s="6"/>
      <c r="AF2029" s="6"/>
      <c r="AG2029" s="6"/>
      <c r="AH2029" s="6"/>
      <c r="AI2029" s="6"/>
      <c r="AJ2029" s="6"/>
      <c r="AK2029" s="6"/>
      <c r="AL2029" s="6"/>
      <c r="AM2029" s="6"/>
      <c r="AN2029" s="298"/>
      <c r="AO2029" s="6"/>
      <c r="AP2029" s="3"/>
      <c r="AQ2029" s="3"/>
      <c r="AR2029" s="3"/>
      <c r="AS2029" s="3"/>
      <c r="AT2029" s="3"/>
      <c r="AU2029" s="3"/>
      <c r="AV2029" s="3"/>
      <c r="AW2029" s="3"/>
      <c r="AX2029" s="3"/>
      <c r="AY2029" s="3"/>
      <c r="AZ2029" s="3"/>
      <c r="BA2029" s="3"/>
      <c r="BB2029" s="3"/>
      <c r="BC2029" s="3"/>
      <c r="BD2029" s="3"/>
      <c r="BE2029" s="3"/>
      <c r="BF2029" s="3"/>
      <c r="BG2029" s="3"/>
      <c r="BH2029" s="3"/>
      <c r="BI2029" s="3"/>
    </row>
    <row r="2030" ht="12.75" customHeight="1">
      <c r="A2030" s="294"/>
      <c r="B2030" s="294"/>
      <c r="C2030" s="3"/>
      <c r="D2030" s="3"/>
      <c r="E2030" s="3"/>
      <c r="F2030" s="3"/>
      <c r="G2030" s="3"/>
      <c r="H2030" s="193"/>
      <c r="I2030" s="163"/>
      <c r="J2030" s="3"/>
      <c r="K2030" s="5"/>
      <c r="L2030" s="6"/>
      <c r="M2030" s="6"/>
      <c r="N2030" s="232"/>
      <c r="O2030" s="285"/>
      <c r="P2030" s="6"/>
      <c r="Q2030" s="6"/>
      <c r="R2030" s="6"/>
      <c r="S2030" s="6"/>
      <c r="T2030" s="6"/>
      <c r="U2030" s="6"/>
      <c r="V2030" s="6"/>
      <c r="W2030" s="6"/>
      <c r="X2030" s="6"/>
      <c r="Y2030" s="6"/>
      <c r="Z2030" s="298"/>
      <c r="AA2030" s="6"/>
      <c r="AB2030" s="6"/>
      <c r="AC2030" s="6"/>
      <c r="AD2030" s="6"/>
      <c r="AE2030" s="6"/>
      <c r="AF2030" s="6"/>
      <c r="AG2030" s="6"/>
      <c r="AH2030" s="6"/>
      <c r="AI2030" s="6"/>
      <c r="AJ2030" s="6"/>
      <c r="AK2030" s="6"/>
      <c r="AL2030" s="6"/>
      <c r="AM2030" s="6"/>
      <c r="AN2030" s="298"/>
      <c r="AO2030" s="6"/>
      <c r="AP2030" s="3"/>
      <c r="AQ2030" s="3"/>
      <c r="AR2030" s="3"/>
      <c r="AS2030" s="3"/>
      <c r="AT2030" s="3"/>
      <c r="AU2030" s="3"/>
      <c r="AV2030" s="3"/>
      <c r="AW2030" s="3"/>
      <c r="AX2030" s="3"/>
      <c r="AY2030" s="3"/>
      <c r="AZ2030" s="3"/>
      <c r="BA2030" s="3"/>
      <c r="BB2030" s="3"/>
      <c r="BC2030" s="3"/>
      <c r="BD2030" s="3"/>
      <c r="BE2030" s="3"/>
      <c r="BF2030" s="3"/>
      <c r="BG2030" s="3"/>
      <c r="BH2030" s="3"/>
      <c r="BI2030" s="3"/>
    </row>
    <row r="2031" ht="12.75" customHeight="1">
      <c r="A2031" s="294"/>
      <c r="B2031" s="294"/>
      <c r="C2031" s="3"/>
      <c r="D2031" s="3"/>
      <c r="E2031" s="3"/>
      <c r="F2031" s="3"/>
      <c r="G2031" s="3"/>
      <c r="H2031" s="193"/>
      <c r="I2031" s="163"/>
      <c r="J2031" s="3"/>
      <c r="K2031" s="5"/>
      <c r="L2031" s="6"/>
      <c r="M2031" s="6"/>
      <c r="N2031" s="232"/>
      <c r="O2031" s="285"/>
      <c r="P2031" s="6"/>
      <c r="Q2031" s="6"/>
      <c r="R2031" s="6"/>
      <c r="S2031" s="6"/>
      <c r="T2031" s="6"/>
      <c r="U2031" s="6"/>
      <c r="V2031" s="6"/>
      <c r="W2031" s="6"/>
      <c r="X2031" s="6"/>
      <c r="Y2031" s="6"/>
      <c r="Z2031" s="298"/>
      <c r="AA2031" s="6"/>
      <c r="AB2031" s="6"/>
      <c r="AC2031" s="6"/>
      <c r="AD2031" s="6"/>
      <c r="AE2031" s="6"/>
      <c r="AF2031" s="6"/>
      <c r="AG2031" s="6"/>
      <c r="AH2031" s="6"/>
      <c r="AI2031" s="6"/>
      <c r="AJ2031" s="6"/>
      <c r="AK2031" s="6"/>
      <c r="AL2031" s="6"/>
      <c r="AM2031" s="6"/>
      <c r="AN2031" s="298"/>
      <c r="AO2031" s="6"/>
      <c r="AP2031" s="3"/>
      <c r="AQ2031" s="3"/>
      <c r="AR2031" s="3"/>
      <c r="AS2031" s="3"/>
      <c r="AT2031" s="3"/>
      <c r="AU2031" s="3"/>
      <c r="AV2031" s="3"/>
      <c r="AW2031" s="3"/>
      <c r="AX2031" s="3"/>
      <c r="AY2031" s="3"/>
      <c r="AZ2031" s="3"/>
      <c r="BA2031" s="3"/>
      <c r="BB2031" s="3"/>
      <c r="BC2031" s="3"/>
      <c r="BD2031" s="3"/>
      <c r="BE2031" s="3"/>
      <c r="BF2031" s="3"/>
      <c r="BG2031" s="3"/>
      <c r="BH2031" s="3"/>
      <c r="BI2031" s="3"/>
    </row>
    <row r="2032" ht="12.75" customHeight="1">
      <c r="A2032" s="294"/>
      <c r="B2032" s="294"/>
      <c r="C2032" s="3"/>
      <c r="D2032" s="3"/>
      <c r="E2032" s="3"/>
      <c r="F2032" s="3"/>
      <c r="G2032" s="3"/>
      <c r="H2032" s="193"/>
      <c r="I2032" s="163"/>
      <c r="J2032" s="3"/>
      <c r="K2032" s="5"/>
      <c r="L2032" s="6"/>
      <c r="M2032" s="6"/>
      <c r="N2032" s="232"/>
      <c r="O2032" s="285"/>
      <c r="P2032" s="6"/>
      <c r="Q2032" s="6"/>
      <c r="R2032" s="6"/>
      <c r="S2032" s="6"/>
      <c r="T2032" s="6"/>
      <c r="U2032" s="6"/>
      <c r="V2032" s="6"/>
      <c r="W2032" s="6"/>
      <c r="X2032" s="6"/>
      <c r="Y2032" s="6"/>
      <c r="Z2032" s="298"/>
      <c r="AA2032" s="6"/>
      <c r="AB2032" s="6"/>
      <c r="AC2032" s="6"/>
      <c r="AD2032" s="6"/>
      <c r="AE2032" s="6"/>
      <c r="AF2032" s="6"/>
      <c r="AG2032" s="6"/>
      <c r="AH2032" s="6"/>
      <c r="AI2032" s="6"/>
      <c r="AJ2032" s="6"/>
      <c r="AK2032" s="6"/>
      <c r="AL2032" s="6"/>
      <c r="AM2032" s="6"/>
      <c r="AN2032" s="298"/>
      <c r="AO2032" s="6"/>
      <c r="AP2032" s="3"/>
      <c r="AQ2032" s="3"/>
      <c r="AR2032" s="3"/>
      <c r="AS2032" s="3"/>
      <c r="AT2032" s="3"/>
      <c r="AU2032" s="3"/>
      <c r="AV2032" s="3"/>
      <c r="AW2032" s="3"/>
      <c r="AX2032" s="3"/>
      <c r="AY2032" s="3"/>
      <c r="AZ2032" s="3"/>
      <c r="BA2032" s="3"/>
      <c r="BB2032" s="3"/>
      <c r="BC2032" s="3"/>
      <c r="BD2032" s="3"/>
      <c r="BE2032" s="3"/>
      <c r="BF2032" s="3"/>
      <c r="BG2032" s="3"/>
      <c r="BH2032" s="3"/>
      <c r="BI2032" s="3"/>
    </row>
    <row r="2033" ht="12.75" customHeight="1">
      <c r="A2033" s="294"/>
      <c r="B2033" s="294"/>
      <c r="C2033" s="3"/>
      <c r="D2033" s="3"/>
      <c r="E2033" s="3"/>
      <c r="F2033" s="3"/>
      <c r="G2033" s="3"/>
      <c r="H2033" s="193"/>
      <c r="I2033" s="163"/>
      <c r="J2033" s="3"/>
      <c r="K2033" s="5"/>
      <c r="L2033" s="6"/>
      <c r="M2033" s="6"/>
      <c r="N2033" s="232"/>
      <c r="O2033" s="285"/>
      <c r="P2033" s="6"/>
      <c r="Q2033" s="6"/>
      <c r="R2033" s="6"/>
      <c r="S2033" s="6"/>
      <c r="T2033" s="6"/>
      <c r="U2033" s="6"/>
      <c r="V2033" s="6"/>
      <c r="W2033" s="6"/>
      <c r="X2033" s="6"/>
      <c r="Y2033" s="6"/>
      <c r="Z2033" s="298"/>
      <c r="AA2033" s="6"/>
      <c r="AB2033" s="6"/>
      <c r="AC2033" s="6"/>
      <c r="AD2033" s="6"/>
      <c r="AE2033" s="6"/>
      <c r="AF2033" s="6"/>
      <c r="AG2033" s="6"/>
      <c r="AH2033" s="6"/>
      <c r="AI2033" s="6"/>
      <c r="AJ2033" s="6"/>
      <c r="AK2033" s="6"/>
      <c r="AL2033" s="6"/>
      <c r="AM2033" s="6"/>
      <c r="AN2033" s="298"/>
      <c r="AO2033" s="6"/>
      <c r="AP2033" s="3"/>
      <c r="AQ2033" s="3"/>
      <c r="AR2033" s="3"/>
      <c r="AS2033" s="3"/>
      <c r="AT2033" s="3"/>
      <c r="AU2033" s="3"/>
      <c r="AV2033" s="3"/>
      <c r="AW2033" s="3"/>
      <c r="AX2033" s="3"/>
      <c r="AY2033" s="3"/>
      <c r="AZ2033" s="3"/>
      <c r="BA2033" s="3"/>
      <c r="BB2033" s="3"/>
      <c r="BC2033" s="3"/>
      <c r="BD2033" s="3"/>
      <c r="BE2033" s="3"/>
      <c r="BF2033" s="3"/>
      <c r="BG2033" s="3"/>
      <c r="BH2033" s="3"/>
      <c r="BI2033" s="3"/>
    </row>
    <row r="2034" ht="12.75" customHeight="1">
      <c r="A2034" s="294"/>
      <c r="B2034" s="294"/>
      <c r="C2034" s="3"/>
      <c r="D2034" s="3"/>
      <c r="E2034" s="3"/>
      <c r="F2034" s="3"/>
      <c r="G2034" s="3"/>
      <c r="H2034" s="193"/>
      <c r="I2034" s="163"/>
      <c r="J2034" s="3"/>
      <c r="K2034" s="5"/>
      <c r="L2034" s="6"/>
      <c r="M2034" s="6"/>
      <c r="N2034" s="232"/>
      <c r="O2034" s="285"/>
      <c r="P2034" s="6"/>
      <c r="Q2034" s="6"/>
      <c r="R2034" s="6"/>
      <c r="S2034" s="6"/>
      <c r="T2034" s="6"/>
      <c r="U2034" s="6"/>
      <c r="V2034" s="6"/>
      <c r="W2034" s="6"/>
      <c r="X2034" s="6"/>
      <c r="Y2034" s="6"/>
      <c r="Z2034" s="298"/>
      <c r="AA2034" s="6"/>
      <c r="AB2034" s="6"/>
      <c r="AC2034" s="6"/>
      <c r="AD2034" s="6"/>
      <c r="AE2034" s="6"/>
      <c r="AF2034" s="6"/>
      <c r="AG2034" s="6"/>
      <c r="AH2034" s="6"/>
      <c r="AI2034" s="6"/>
      <c r="AJ2034" s="6"/>
      <c r="AK2034" s="6"/>
      <c r="AL2034" s="6"/>
      <c r="AM2034" s="6"/>
      <c r="AN2034" s="298"/>
      <c r="AO2034" s="6"/>
      <c r="AP2034" s="3"/>
      <c r="AQ2034" s="3"/>
      <c r="AR2034" s="3"/>
      <c r="AS2034" s="3"/>
      <c r="AT2034" s="3"/>
      <c r="AU2034" s="3"/>
      <c r="AV2034" s="3"/>
      <c r="AW2034" s="3"/>
      <c r="AX2034" s="3"/>
      <c r="AY2034" s="3"/>
      <c r="AZ2034" s="3"/>
      <c r="BA2034" s="3"/>
      <c r="BB2034" s="3"/>
      <c r="BC2034" s="3"/>
      <c r="BD2034" s="3"/>
      <c r="BE2034" s="3"/>
      <c r="BF2034" s="3"/>
      <c r="BG2034" s="3"/>
      <c r="BH2034" s="3"/>
      <c r="BI2034" s="3"/>
    </row>
    <row r="2035" ht="12.75" customHeight="1">
      <c r="A2035" s="294"/>
      <c r="B2035" s="294"/>
      <c r="C2035" s="3"/>
      <c r="D2035" s="3"/>
      <c r="E2035" s="3"/>
      <c r="F2035" s="3"/>
      <c r="G2035" s="3"/>
      <c r="H2035" s="193"/>
      <c r="I2035" s="163"/>
      <c r="J2035" s="3"/>
      <c r="K2035" s="5"/>
      <c r="L2035" s="6"/>
      <c r="M2035" s="6"/>
      <c r="N2035" s="232"/>
      <c r="O2035" s="285"/>
      <c r="P2035" s="6"/>
      <c r="Q2035" s="6"/>
      <c r="R2035" s="6"/>
      <c r="S2035" s="6"/>
      <c r="T2035" s="6"/>
      <c r="U2035" s="6"/>
      <c r="V2035" s="6"/>
      <c r="W2035" s="6"/>
      <c r="X2035" s="6"/>
      <c r="Y2035" s="6"/>
      <c r="Z2035" s="298"/>
      <c r="AA2035" s="6"/>
      <c r="AB2035" s="6"/>
      <c r="AC2035" s="6"/>
      <c r="AD2035" s="6"/>
      <c r="AE2035" s="6"/>
      <c r="AF2035" s="6"/>
      <c r="AG2035" s="6"/>
      <c r="AH2035" s="6"/>
      <c r="AI2035" s="6"/>
      <c r="AJ2035" s="6"/>
      <c r="AK2035" s="6"/>
      <c r="AL2035" s="6"/>
      <c r="AM2035" s="6"/>
      <c r="AN2035" s="298"/>
      <c r="AO2035" s="6"/>
      <c r="AP2035" s="3"/>
      <c r="AQ2035" s="3"/>
      <c r="AR2035" s="3"/>
      <c r="AS2035" s="3"/>
      <c r="AT2035" s="3"/>
      <c r="AU2035" s="3"/>
      <c r="AV2035" s="3"/>
      <c r="AW2035" s="3"/>
      <c r="AX2035" s="3"/>
      <c r="AY2035" s="3"/>
      <c r="AZ2035" s="3"/>
      <c r="BA2035" s="3"/>
      <c r="BB2035" s="3"/>
      <c r="BC2035" s="3"/>
      <c r="BD2035" s="3"/>
      <c r="BE2035" s="3"/>
      <c r="BF2035" s="3"/>
      <c r="BG2035" s="3"/>
      <c r="BH2035" s="3"/>
      <c r="BI2035" s="3"/>
    </row>
    <row r="2036" ht="12.75" customHeight="1">
      <c r="A2036" s="294"/>
      <c r="B2036" s="294"/>
      <c r="C2036" s="3"/>
      <c r="D2036" s="3"/>
      <c r="E2036" s="3"/>
      <c r="F2036" s="3"/>
      <c r="G2036" s="3"/>
      <c r="H2036" s="193"/>
      <c r="I2036" s="163"/>
      <c r="J2036" s="3"/>
      <c r="K2036" s="5"/>
      <c r="L2036" s="6"/>
      <c r="M2036" s="6"/>
      <c r="N2036" s="232"/>
      <c r="O2036" s="285"/>
      <c r="P2036" s="6"/>
      <c r="Q2036" s="6"/>
      <c r="R2036" s="6"/>
      <c r="S2036" s="6"/>
      <c r="T2036" s="6"/>
      <c r="U2036" s="6"/>
      <c r="V2036" s="6"/>
      <c r="W2036" s="6"/>
      <c r="X2036" s="6"/>
      <c r="Y2036" s="6"/>
      <c r="Z2036" s="298"/>
      <c r="AA2036" s="6"/>
      <c r="AB2036" s="6"/>
      <c r="AC2036" s="6"/>
      <c r="AD2036" s="6"/>
      <c r="AE2036" s="6"/>
      <c r="AF2036" s="6"/>
      <c r="AG2036" s="6"/>
      <c r="AH2036" s="6"/>
      <c r="AI2036" s="6"/>
      <c r="AJ2036" s="6"/>
      <c r="AK2036" s="6"/>
      <c r="AL2036" s="6"/>
      <c r="AM2036" s="6"/>
      <c r="AN2036" s="298"/>
      <c r="AO2036" s="6"/>
      <c r="AP2036" s="3"/>
      <c r="AQ2036" s="3"/>
      <c r="AR2036" s="3"/>
      <c r="AS2036" s="3"/>
      <c r="AT2036" s="3"/>
      <c r="AU2036" s="3"/>
      <c r="AV2036" s="3"/>
      <c r="AW2036" s="3"/>
      <c r="AX2036" s="3"/>
      <c r="AY2036" s="3"/>
      <c r="AZ2036" s="3"/>
      <c r="BA2036" s="3"/>
      <c r="BB2036" s="3"/>
      <c r="BC2036" s="3"/>
      <c r="BD2036" s="3"/>
      <c r="BE2036" s="3"/>
      <c r="BF2036" s="3"/>
      <c r="BG2036" s="3"/>
      <c r="BH2036" s="3"/>
      <c r="BI2036" s="3"/>
    </row>
    <row r="2037" ht="12.75" customHeight="1">
      <c r="A2037" s="294"/>
      <c r="B2037" s="294"/>
      <c r="C2037" s="3"/>
      <c r="D2037" s="3"/>
      <c r="E2037" s="3"/>
      <c r="F2037" s="3"/>
      <c r="G2037" s="3"/>
      <c r="H2037" s="193"/>
      <c r="I2037" s="163"/>
      <c r="J2037" s="3"/>
      <c r="K2037" s="5"/>
      <c r="L2037" s="6"/>
      <c r="M2037" s="6"/>
      <c r="N2037" s="232"/>
      <c r="O2037" s="285"/>
      <c r="P2037" s="6"/>
      <c r="Q2037" s="6"/>
      <c r="R2037" s="6"/>
      <c r="S2037" s="6"/>
      <c r="T2037" s="6"/>
      <c r="U2037" s="6"/>
      <c r="V2037" s="6"/>
      <c r="W2037" s="6"/>
      <c r="X2037" s="6"/>
      <c r="Y2037" s="6"/>
      <c r="Z2037" s="298"/>
      <c r="AA2037" s="6"/>
      <c r="AB2037" s="6"/>
      <c r="AC2037" s="6"/>
      <c r="AD2037" s="6"/>
      <c r="AE2037" s="6"/>
      <c r="AF2037" s="6"/>
      <c r="AG2037" s="6"/>
      <c r="AH2037" s="6"/>
      <c r="AI2037" s="6"/>
      <c r="AJ2037" s="6"/>
      <c r="AK2037" s="6"/>
      <c r="AL2037" s="6"/>
      <c r="AM2037" s="6"/>
      <c r="AN2037" s="298"/>
      <c r="AO2037" s="6"/>
      <c r="AP2037" s="3"/>
      <c r="AQ2037" s="3"/>
      <c r="AR2037" s="3"/>
      <c r="AS2037" s="3"/>
      <c r="AT2037" s="3"/>
      <c r="AU2037" s="3"/>
      <c r="AV2037" s="3"/>
      <c r="AW2037" s="3"/>
      <c r="AX2037" s="3"/>
      <c r="AY2037" s="3"/>
      <c r="AZ2037" s="3"/>
      <c r="BA2037" s="3"/>
      <c r="BB2037" s="3"/>
      <c r="BC2037" s="3"/>
      <c r="BD2037" s="3"/>
      <c r="BE2037" s="3"/>
      <c r="BF2037" s="3"/>
      <c r="BG2037" s="3"/>
      <c r="BH2037" s="3"/>
      <c r="BI2037" s="3"/>
    </row>
    <row r="2038" ht="12.75" customHeight="1">
      <c r="A2038" s="294"/>
      <c r="B2038" s="294"/>
      <c r="C2038" s="3"/>
      <c r="D2038" s="3"/>
      <c r="E2038" s="3"/>
      <c r="F2038" s="3"/>
      <c r="G2038" s="3"/>
      <c r="H2038" s="193"/>
      <c r="I2038" s="163"/>
      <c r="J2038" s="3"/>
      <c r="K2038" s="5"/>
      <c r="L2038" s="6"/>
      <c r="M2038" s="6"/>
      <c r="N2038" s="232"/>
      <c r="O2038" s="285"/>
      <c r="P2038" s="6"/>
      <c r="Q2038" s="6"/>
      <c r="R2038" s="6"/>
      <c r="S2038" s="6"/>
      <c r="T2038" s="6"/>
      <c r="U2038" s="6"/>
      <c r="V2038" s="6"/>
      <c r="W2038" s="6"/>
      <c r="X2038" s="6"/>
      <c r="Y2038" s="6"/>
      <c r="Z2038" s="298"/>
      <c r="AA2038" s="6"/>
      <c r="AB2038" s="6"/>
      <c r="AC2038" s="6"/>
      <c r="AD2038" s="6"/>
      <c r="AE2038" s="6"/>
      <c r="AF2038" s="6"/>
      <c r="AG2038" s="6"/>
      <c r="AH2038" s="6"/>
      <c r="AI2038" s="6"/>
      <c r="AJ2038" s="6"/>
      <c r="AK2038" s="6"/>
      <c r="AL2038" s="6"/>
      <c r="AM2038" s="6"/>
      <c r="AN2038" s="298"/>
      <c r="AO2038" s="6"/>
      <c r="AP2038" s="3"/>
      <c r="AQ2038" s="3"/>
      <c r="AR2038" s="3"/>
      <c r="AS2038" s="3"/>
      <c r="AT2038" s="3"/>
      <c r="AU2038" s="3"/>
      <c r="AV2038" s="3"/>
      <c r="AW2038" s="3"/>
      <c r="AX2038" s="3"/>
      <c r="AY2038" s="3"/>
      <c r="AZ2038" s="3"/>
      <c r="BA2038" s="3"/>
      <c r="BB2038" s="3"/>
      <c r="BC2038" s="3"/>
      <c r="BD2038" s="3"/>
      <c r="BE2038" s="3"/>
      <c r="BF2038" s="3"/>
      <c r="BG2038" s="3"/>
      <c r="BH2038" s="3"/>
      <c r="BI2038" s="3"/>
    </row>
    <row r="2039" ht="12.75" customHeight="1">
      <c r="A2039" s="294"/>
      <c r="B2039" s="294"/>
      <c r="C2039" s="3"/>
      <c r="D2039" s="3"/>
      <c r="E2039" s="3"/>
      <c r="F2039" s="3"/>
      <c r="G2039" s="3"/>
      <c r="H2039" s="193"/>
      <c r="I2039" s="163"/>
      <c r="J2039" s="3"/>
      <c r="K2039" s="5"/>
      <c r="L2039" s="6"/>
      <c r="M2039" s="6"/>
      <c r="N2039" s="232"/>
      <c r="O2039" s="285"/>
      <c r="P2039" s="6"/>
      <c r="Q2039" s="6"/>
      <c r="R2039" s="6"/>
      <c r="S2039" s="6"/>
      <c r="T2039" s="6"/>
      <c r="U2039" s="6"/>
      <c r="V2039" s="6"/>
      <c r="W2039" s="6"/>
      <c r="X2039" s="6"/>
      <c r="Y2039" s="6"/>
      <c r="Z2039" s="298"/>
      <c r="AA2039" s="6"/>
      <c r="AB2039" s="6"/>
      <c r="AC2039" s="6"/>
      <c r="AD2039" s="6"/>
      <c r="AE2039" s="6"/>
      <c r="AF2039" s="6"/>
      <c r="AG2039" s="6"/>
      <c r="AH2039" s="6"/>
      <c r="AI2039" s="6"/>
      <c r="AJ2039" s="6"/>
      <c r="AK2039" s="6"/>
      <c r="AL2039" s="6"/>
      <c r="AM2039" s="6"/>
      <c r="AN2039" s="298"/>
      <c r="AO2039" s="6"/>
      <c r="AP2039" s="3"/>
      <c r="AQ2039" s="3"/>
      <c r="AR2039" s="3"/>
      <c r="AS2039" s="3"/>
      <c r="AT2039" s="3"/>
      <c r="AU2039" s="3"/>
      <c r="AV2039" s="3"/>
      <c r="AW2039" s="3"/>
      <c r="AX2039" s="3"/>
      <c r="AY2039" s="3"/>
      <c r="AZ2039" s="3"/>
      <c r="BA2039" s="3"/>
      <c r="BB2039" s="3"/>
      <c r="BC2039" s="3"/>
      <c r="BD2039" s="3"/>
      <c r="BE2039" s="3"/>
      <c r="BF2039" s="3"/>
      <c r="BG2039" s="3"/>
      <c r="BH2039" s="3"/>
      <c r="BI2039" s="3"/>
    </row>
    <row r="2040" ht="12.75" customHeight="1">
      <c r="A2040" s="294"/>
      <c r="B2040" s="294"/>
      <c r="C2040" s="3"/>
      <c r="D2040" s="3"/>
      <c r="E2040" s="3"/>
      <c r="F2040" s="3"/>
      <c r="G2040" s="3"/>
      <c r="H2040" s="193"/>
      <c r="I2040" s="163"/>
      <c r="J2040" s="3"/>
      <c r="K2040" s="5"/>
      <c r="L2040" s="6"/>
      <c r="M2040" s="6"/>
      <c r="N2040" s="232"/>
      <c r="O2040" s="285"/>
      <c r="P2040" s="6"/>
      <c r="Q2040" s="6"/>
      <c r="R2040" s="6"/>
      <c r="S2040" s="6"/>
      <c r="T2040" s="6"/>
      <c r="U2040" s="6"/>
      <c r="V2040" s="6"/>
      <c r="W2040" s="6"/>
      <c r="X2040" s="6"/>
      <c r="Y2040" s="6"/>
      <c r="Z2040" s="298"/>
      <c r="AA2040" s="6"/>
      <c r="AB2040" s="6"/>
      <c r="AC2040" s="6"/>
      <c r="AD2040" s="6"/>
      <c r="AE2040" s="6"/>
      <c r="AF2040" s="6"/>
      <c r="AG2040" s="6"/>
      <c r="AH2040" s="6"/>
      <c r="AI2040" s="6"/>
      <c r="AJ2040" s="6"/>
      <c r="AK2040" s="6"/>
      <c r="AL2040" s="6"/>
      <c r="AM2040" s="6"/>
      <c r="AN2040" s="298"/>
      <c r="AO2040" s="6"/>
      <c r="AP2040" s="3"/>
      <c r="AQ2040" s="3"/>
      <c r="AR2040" s="3"/>
      <c r="AS2040" s="3"/>
      <c r="AT2040" s="3"/>
      <c r="AU2040" s="3"/>
      <c r="AV2040" s="3"/>
      <c r="AW2040" s="3"/>
      <c r="AX2040" s="3"/>
      <c r="AY2040" s="3"/>
      <c r="AZ2040" s="3"/>
      <c r="BA2040" s="3"/>
      <c r="BB2040" s="3"/>
      <c r="BC2040" s="3"/>
      <c r="BD2040" s="3"/>
      <c r="BE2040" s="3"/>
      <c r="BF2040" s="3"/>
      <c r="BG2040" s="3"/>
      <c r="BH2040" s="3"/>
      <c r="BI2040" s="3"/>
    </row>
    <row r="2041" ht="12.75" customHeight="1">
      <c r="A2041" s="294"/>
      <c r="B2041" s="294"/>
      <c r="C2041" s="3"/>
      <c r="D2041" s="3"/>
      <c r="E2041" s="3"/>
      <c r="F2041" s="3"/>
      <c r="G2041" s="3"/>
      <c r="H2041" s="193"/>
      <c r="I2041" s="163"/>
      <c r="J2041" s="3"/>
      <c r="K2041" s="5"/>
      <c r="L2041" s="6"/>
      <c r="M2041" s="6"/>
      <c r="N2041" s="232"/>
      <c r="O2041" s="285"/>
      <c r="P2041" s="6"/>
      <c r="Q2041" s="6"/>
      <c r="R2041" s="6"/>
      <c r="S2041" s="6"/>
      <c r="T2041" s="6"/>
      <c r="U2041" s="6"/>
      <c r="V2041" s="6"/>
      <c r="W2041" s="6"/>
      <c r="X2041" s="6"/>
      <c r="Y2041" s="6"/>
      <c r="Z2041" s="298"/>
      <c r="AA2041" s="6"/>
      <c r="AB2041" s="6"/>
      <c r="AC2041" s="6"/>
      <c r="AD2041" s="6"/>
      <c r="AE2041" s="6"/>
      <c r="AF2041" s="6"/>
      <c r="AG2041" s="6"/>
      <c r="AH2041" s="6"/>
      <c r="AI2041" s="6"/>
      <c r="AJ2041" s="6"/>
      <c r="AK2041" s="6"/>
      <c r="AL2041" s="6"/>
      <c r="AM2041" s="6"/>
      <c r="AN2041" s="298"/>
      <c r="AO2041" s="6"/>
      <c r="AP2041" s="3"/>
      <c r="AQ2041" s="3"/>
      <c r="AR2041" s="3"/>
      <c r="AS2041" s="3"/>
      <c r="AT2041" s="3"/>
      <c r="AU2041" s="3"/>
      <c r="AV2041" s="3"/>
      <c r="AW2041" s="3"/>
      <c r="AX2041" s="3"/>
      <c r="AY2041" s="3"/>
      <c r="AZ2041" s="3"/>
      <c r="BA2041" s="3"/>
      <c r="BB2041" s="3"/>
      <c r="BC2041" s="3"/>
      <c r="BD2041" s="3"/>
      <c r="BE2041" s="3"/>
      <c r="BF2041" s="3"/>
      <c r="BG2041" s="3"/>
      <c r="BH2041" s="3"/>
      <c r="BI2041" s="3"/>
    </row>
    <row r="2042" ht="12.75" customHeight="1">
      <c r="A2042" s="294"/>
      <c r="B2042" s="294"/>
      <c r="C2042" s="3"/>
      <c r="D2042" s="3"/>
      <c r="E2042" s="3"/>
      <c r="F2042" s="3"/>
      <c r="G2042" s="3"/>
      <c r="H2042" s="193"/>
      <c r="I2042" s="163"/>
      <c r="J2042" s="3"/>
      <c r="K2042" s="5"/>
      <c r="L2042" s="6"/>
      <c r="M2042" s="6"/>
      <c r="N2042" s="232"/>
      <c r="O2042" s="285"/>
      <c r="P2042" s="6"/>
      <c r="Q2042" s="6"/>
      <c r="R2042" s="6"/>
      <c r="S2042" s="6"/>
      <c r="T2042" s="6"/>
      <c r="U2042" s="6"/>
      <c r="V2042" s="6"/>
      <c r="W2042" s="6"/>
      <c r="X2042" s="6"/>
      <c r="Y2042" s="6"/>
      <c r="Z2042" s="298"/>
      <c r="AA2042" s="6"/>
      <c r="AB2042" s="6"/>
      <c r="AC2042" s="6"/>
      <c r="AD2042" s="6"/>
      <c r="AE2042" s="6"/>
      <c r="AF2042" s="6"/>
      <c r="AG2042" s="6"/>
      <c r="AH2042" s="6"/>
      <c r="AI2042" s="6"/>
      <c r="AJ2042" s="6"/>
      <c r="AK2042" s="6"/>
      <c r="AL2042" s="6"/>
      <c r="AM2042" s="6"/>
      <c r="AN2042" s="298"/>
      <c r="AO2042" s="6"/>
      <c r="AP2042" s="3"/>
      <c r="AQ2042" s="3"/>
      <c r="AR2042" s="3"/>
      <c r="AS2042" s="3"/>
      <c r="AT2042" s="3"/>
      <c r="AU2042" s="3"/>
      <c r="AV2042" s="3"/>
      <c r="AW2042" s="3"/>
      <c r="AX2042" s="3"/>
      <c r="AY2042" s="3"/>
      <c r="AZ2042" s="3"/>
      <c r="BA2042" s="3"/>
      <c r="BB2042" s="3"/>
      <c r="BC2042" s="3"/>
      <c r="BD2042" s="3"/>
      <c r="BE2042" s="3"/>
      <c r="BF2042" s="3"/>
      <c r="BG2042" s="3"/>
      <c r="BH2042" s="3"/>
      <c r="BI2042" s="3"/>
    </row>
    <row r="2043" ht="12.75" customHeight="1">
      <c r="A2043" s="294"/>
      <c r="B2043" s="294"/>
      <c r="C2043" s="3"/>
      <c r="D2043" s="3"/>
      <c r="E2043" s="3"/>
      <c r="F2043" s="3"/>
      <c r="G2043" s="3"/>
      <c r="H2043" s="193"/>
      <c r="I2043" s="163"/>
      <c r="J2043" s="3"/>
      <c r="K2043" s="5"/>
      <c r="L2043" s="6"/>
      <c r="M2043" s="6"/>
      <c r="N2043" s="232"/>
      <c r="O2043" s="285"/>
      <c r="P2043" s="6"/>
      <c r="Q2043" s="6"/>
      <c r="R2043" s="6"/>
      <c r="S2043" s="6"/>
      <c r="T2043" s="6"/>
      <c r="U2043" s="6"/>
      <c r="V2043" s="6"/>
      <c r="W2043" s="6"/>
      <c r="X2043" s="6"/>
      <c r="Y2043" s="6"/>
      <c r="Z2043" s="298"/>
      <c r="AA2043" s="6"/>
      <c r="AB2043" s="6"/>
      <c r="AC2043" s="6"/>
      <c r="AD2043" s="6"/>
      <c r="AE2043" s="6"/>
      <c r="AF2043" s="6"/>
      <c r="AG2043" s="6"/>
      <c r="AH2043" s="6"/>
      <c r="AI2043" s="6"/>
      <c r="AJ2043" s="6"/>
      <c r="AK2043" s="6"/>
      <c r="AL2043" s="6"/>
      <c r="AM2043" s="6"/>
      <c r="AN2043" s="298"/>
      <c r="AO2043" s="6"/>
      <c r="AP2043" s="3"/>
      <c r="AQ2043" s="3"/>
      <c r="AR2043" s="3"/>
      <c r="AS2043" s="3"/>
      <c r="AT2043" s="3"/>
      <c r="AU2043" s="3"/>
      <c r="AV2043" s="3"/>
      <c r="AW2043" s="3"/>
      <c r="AX2043" s="3"/>
      <c r="AY2043" s="3"/>
      <c r="AZ2043" s="3"/>
      <c r="BA2043" s="3"/>
      <c r="BB2043" s="3"/>
      <c r="BC2043" s="3"/>
      <c r="BD2043" s="3"/>
      <c r="BE2043" s="3"/>
      <c r="BF2043" s="3"/>
      <c r="BG2043" s="3"/>
      <c r="BH2043" s="3"/>
      <c r="BI2043" s="3"/>
    </row>
    <row r="2044" ht="12.75" customHeight="1">
      <c r="A2044" s="294"/>
      <c r="B2044" s="294"/>
      <c r="C2044" s="3"/>
      <c r="D2044" s="3"/>
      <c r="E2044" s="3"/>
      <c r="F2044" s="3"/>
      <c r="G2044" s="3"/>
      <c r="H2044" s="193"/>
      <c r="I2044" s="163"/>
      <c r="J2044" s="3"/>
      <c r="K2044" s="5"/>
      <c r="L2044" s="6"/>
      <c r="M2044" s="6"/>
      <c r="N2044" s="232"/>
      <c r="O2044" s="285"/>
      <c r="P2044" s="6"/>
      <c r="Q2044" s="6"/>
      <c r="R2044" s="6"/>
      <c r="S2044" s="6"/>
      <c r="T2044" s="6"/>
      <c r="U2044" s="6"/>
      <c r="V2044" s="6"/>
      <c r="W2044" s="6"/>
      <c r="X2044" s="6"/>
      <c r="Y2044" s="6"/>
      <c r="Z2044" s="298"/>
      <c r="AA2044" s="6"/>
      <c r="AB2044" s="6"/>
      <c r="AC2044" s="6"/>
      <c r="AD2044" s="6"/>
      <c r="AE2044" s="6"/>
      <c r="AF2044" s="6"/>
      <c r="AG2044" s="6"/>
      <c r="AH2044" s="6"/>
      <c r="AI2044" s="6"/>
      <c r="AJ2044" s="6"/>
      <c r="AK2044" s="6"/>
      <c r="AL2044" s="6"/>
      <c r="AM2044" s="6"/>
      <c r="AN2044" s="298"/>
      <c r="AO2044" s="6"/>
      <c r="AP2044" s="3"/>
      <c r="AQ2044" s="3"/>
      <c r="AR2044" s="3"/>
      <c r="AS2044" s="3"/>
      <c r="AT2044" s="3"/>
      <c r="AU2044" s="3"/>
      <c r="AV2044" s="3"/>
      <c r="AW2044" s="3"/>
      <c r="AX2044" s="3"/>
      <c r="AY2044" s="3"/>
      <c r="AZ2044" s="3"/>
      <c r="BA2044" s="3"/>
      <c r="BB2044" s="3"/>
      <c r="BC2044" s="3"/>
      <c r="BD2044" s="3"/>
      <c r="BE2044" s="3"/>
      <c r="BF2044" s="3"/>
      <c r="BG2044" s="3"/>
      <c r="BH2044" s="3"/>
      <c r="BI2044" s="3"/>
    </row>
  </sheetData>
  <mergeCells count="6">
    <mergeCell ref="P1:Y1"/>
    <mergeCell ref="AA1:AM1"/>
    <mergeCell ref="AO1:AZ1"/>
    <mergeCell ref="P1235:Y1235"/>
    <mergeCell ref="AA1235:AL1235"/>
    <mergeCell ref="AO1235:AX1235"/>
  </mergeCells>
  <conditionalFormatting sqref="P992:P999">
    <cfRule type="cellIs" dxfId="0" priority="1" operator="notEqual">
      <formula>""</formula>
    </cfRule>
  </conditionalFormatting>
  <conditionalFormatting sqref="P3:P1170 Q3:Y1965 L1171:M1171 P1172:P1965">
    <cfRule type="notContainsBlanks" dxfId="1" priority="2">
      <formula>LEN(TRIM(P3))&gt;0</formula>
    </cfRule>
  </conditionalFormatting>
  <conditionalFormatting sqref="Q998:Y998 P1001 P1003 P1005:P1006 P1008:P1014">
    <cfRule type="cellIs" dxfId="0" priority="3" operator="notEqual">
      <formula>""</formula>
    </cfRule>
  </conditionalFormatting>
  <conditionalFormatting sqref="AA3:AM1965">
    <cfRule type="notContainsBlanks" dxfId="1" priority="4">
      <formula>LEN(TRIM(AA3))&gt;0</formula>
    </cfRule>
  </conditionalFormatting>
  <conditionalFormatting sqref="AO7:AO130 AP7:AX1965 AO216:AO1965">
    <cfRule type="notContainsBlanks" dxfId="1" priority="5">
      <formula>LEN(TRIM(AO7))&gt;0</formula>
    </cfRule>
  </conditionalFormatting>
  <hyperlinks>
    <hyperlink r:id="rId2" ref="I5"/>
    <hyperlink r:id="rId3" ref="K378"/>
  </hyperlinks>
  <printOptions/>
  <pageMargins bottom="0.75" footer="0.0" header="0.0" left="0.7" right="0.7" top="0.75"/>
  <pageSetup orientation="landscape"/>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27.86"/>
    <col customWidth="1" min="3" max="5" width="8.71"/>
    <col customWidth="1" min="6" max="6" width="24.0"/>
    <col customWidth="1" min="7" max="7" width="21.14"/>
    <col customWidth="1" min="8" max="8" width="41.86"/>
    <col customWidth="1" min="9" max="17" width="8.71"/>
  </cols>
  <sheetData>
    <row r="1">
      <c r="A1" s="1465" t="s">
        <v>5815</v>
      </c>
      <c r="B1" s="1465" t="s">
        <v>5999</v>
      </c>
      <c r="C1" s="1465" t="s">
        <v>6000</v>
      </c>
      <c r="D1" s="1465" t="s">
        <v>6001</v>
      </c>
      <c r="E1" s="1465" t="s">
        <v>6002</v>
      </c>
      <c r="F1" s="1465" t="s">
        <v>6003</v>
      </c>
      <c r="G1" s="1465" t="s">
        <v>6004</v>
      </c>
      <c r="H1" s="1465" t="s">
        <v>6005</v>
      </c>
      <c r="I1" s="1465" t="s">
        <v>6006</v>
      </c>
      <c r="J1" s="1465" t="s">
        <v>6007</v>
      </c>
      <c r="K1" s="1466"/>
      <c r="L1" s="1466"/>
      <c r="M1" s="1466"/>
      <c r="N1" s="1466"/>
      <c r="O1" s="1466"/>
      <c r="P1" s="1466"/>
      <c r="Q1" s="1466"/>
    </row>
    <row r="2">
      <c r="A2" s="1467" t="s">
        <v>6008</v>
      </c>
      <c r="B2" s="1468">
        <v>0.0</v>
      </c>
      <c r="C2" s="1468">
        <v>0.0</v>
      </c>
      <c r="D2" s="1468">
        <v>0.0</v>
      </c>
      <c r="E2" s="1468">
        <v>0.0</v>
      </c>
      <c r="F2" s="1468">
        <v>0.0</v>
      </c>
      <c r="G2" s="1468">
        <v>0.0</v>
      </c>
      <c r="H2" s="1468">
        <v>0.0</v>
      </c>
      <c r="I2" s="1468">
        <v>0.0</v>
      </c>
      <c r="J2" s="1468">
        <v>0.0</v>
      </c>
      <c r="K2" s="1466"/>
      <c r="L2" s="1469"/>
      <c r="M2" s="1466"/>
      <c r="N2" s="1469"/>
      <c r="O2" s="1466"/>
      <c r="P2" s="1469"/>
      <c r="Q2" s="1466"/>
    </row>
    <row r="3">
      <c r="A3" s="1467" t="s">
        <v>6009</v>
      </c>
      <c r="B3" s="1468">
        <v>0.0</v>
      </c>
      <c r="C3" s="1468">
        <v>0.0</v>
      </c>
      <c r="D3" s="1468">
        <v>0.0</v>
      </c>
      <c r="E3" s="1468">
        <v>0.0</v>
      </c>
      <c r="F3" s="1468">
        <v>0.0</v>
      </c>
      <c r="G3" s="1468">
        <v>0.0</v>
      </c>
      <c r="H3" s="1465" t="s">
        <v>4519</v>
      </c>
      <c r="I3" s="1465" t="s">
        <v>4519</v>
      </c>
      <c r="J3" s="1465" t="s">
        <v>4519</v>
      </c>
      <c r="K3" s="1466"/>
      <c r="L3" s="1469"/>
      <c r="M3" s="1466"/>
      <c r="N3" s="1469"/>
      <c r="O3" s="1466"/>
      <c r="P3" s="1469"/>
      <c r="Q3" s="1466"/>
    </row>
    <row r="4">
      <c r="A4" s="1467" t="s">
        <v>5825</v>
      </c>
      <c r="B4" s="1468">
        <v>2.0</v>
      </c>
      <c r="C4" s="1468">
        <v>2.0</v>
      </c>
      <c r="D4" s="1468">
        <v>2.0</v>
      </c>
      <c r="E4" s="1468">
        <v>2.0</v>
      </c>
      <c r="F4" s="1468">
        <v>2.0</v>
      </c>
      <c r="G4" s="1468">
        <v>2.0</v>
      </c>
      <c r="H4" s="1468">
        <v>2.0</v>
      </c>
      <c r="I4" s="1468">
        <v>2.0</v>
      </c>
      <c r="J4" s="1468">
        <v>2.0</v>
      </c>
      <c r="K4" s="1466"/>
      <c r="L4" s="1469"/>
      <c r="M4" s="1466"/>
      <c r="N4" s="1469"/>
      <c r="O4" s="1466"/>
      <c r="P4" s="1469"/>
      <c r="Q4" s="1466"/>
    </row>
    <row r="5">
      <c r="A5" s="1467" t="s">
        <v>5826</v>
      </c>
      <c r="B5" s="1468">
        <v>2.0</v>
      </c>
      <c r="C5" s="1468">
        <v>2.0</v>
      </c>
      <c r="D5" s="1468">
        <v>2.0</v>
      </c>
      <c r="E5" s="1468">
        <v>2.0</v>
      </c>
      <c r="F5" s="1468">
        <v>2.0</v>
      </c>
      <c r="G5" s="1468">
        <v>2.0</v>
      </c>
      <c r="H5" s="1468">
        <v>2.0</v>
      </c>
      <c r="I5" s="1468">
        <v>2.0</v>
      </c>
      <c r="J5" s="1468">
        <v>2.0</v>
      </c>
      <c r="K5" s="1466"/>
      <c r="L5" s="1469"/>
      <c r="M5" s="1466"/>
      <c r="N5" s="1469"/>
      <c r="O5" s="1466"/>
      <c r="P5" s="1469"/>
      <c r="Q5" s="1466"/>
    </row>
    <row r="6">
      <c r="A6" s="1467" t="s">
        <v>6010</v>
      </c>
      <c r="B6" s="1468">
        <v>2.0</v>
      </c>
      <c r="C6" s="1468">
        <v>2.0</v>
      </c>
      <c r="D6" s="1468">
        <v>2.0</v>
      </c>
      <c r="E6" s="1468">
        <v>2.0</v>
      </c>
      <c r="F6" s="1468">
        <v>2.0</v>
      </c>
      <c r="G6" s="1468">
        <v>2.0</v>
      </c>
      <c r="H6" s="1468">
        <v>2.0</v>
      </c>
      <c r="I6" s="1468">
        <v>2.0</v>
      </c>
      <c r="J6" s="1468">
        <v>2.0</v>
      </c>
      <c r="K6" s="1466"/>
      <c r="L6" s="1469"/>
      <c r="M6" s="1466"/>
      <c r="N6" s="1469"/>
      <c r="O6" s="1466"/>
      <c r="P6" s="1469"/>
      <c r="Q6" s="1466"/>
    </row>
    <row r="7">
      <c r="A7" s="1467" t="s">
        <v>5827</v>
      </c>
      <c r="B7" s="1468">
        <v>2.0</v>
      </c>
      <c r="C7" s="1468">
        <v>2.0</v>
      </c>
      <c r="D7" s="1468">
        <v>2.0</v>
      </c>
      <c r="E7" s="1468">
        <v>2.0</v>
      </c>
      <c r="F7" s="1468">
        <v>2.0</v>
      </c>
      <c r="G7" s="1468">
        <v>2.0</v>
      </c>
      <c r="H7" s="1468">
        <v>2.0</v>
      </c>
      <c r="I7" s="1468">
        <v>2.0</v>
      </c>
      <c r="J7" s="1468">
        <v>2.0</v>
      </c>
      <c r="K7" s="1466"/>
      <c r="L7" s="1469"/>
      <c r="M7" s="1466"/>
      <c r="N7" s="1469"/>
      <c r="O7" s="1466"/>
      <c r="P7" s="1469"/>
      <c r="Q7" s="1466"/>
    </row>
    <row r="8">
      <c r="A8" s="1467" t="s">
        <v>5828</v>
      </c>
      <c r="B8" s="1468">
        <v>2.0</v>
      </c>
      <c r="C8" s="1468">
        <v>2.0</v>
      </c>
      <c r="D8" s="1468">
        <v>2.0</v>
      </c>
      <c r="E8" s="1468">
        <v>2.0</v>
      </c>
      <c r="F8" s="1468">
        <v>2.0</v>
      </c>
      <c r="G8" s="1468">
        <v>2.0</v>
      </c>
      <c r="H8" s="1465">
        <v>2.0</v>
      </c>
      <c r="I8" s="1465">
        <v>2.0</v>
      </c>
      <c r="J8" s="1465">
        <v>2.0</v>
      </c>
      <c r="K8" s="1466"/>
      <c r="L8" s="1469"/>
      <c r="M8" s="1466"/>
      <c r="N8" s="1469"/>
      <c r="O8" s="1466"/>
      <c r="P8" s="1469"/>
      <c r="Q8" s="1466"/>
    </row>
    <row r="9">
      <c r="A9" s="1467" t="s">
        <v>5829</v>
      </c>
      <c r="B9" s="1468">
        <v>2.0</v>
      </c>
      <c r="C9" s="1468">
        <v>2.0</v>
      </c>
      <c r="D9" s="1468">
        <v>2.0</v>
      </c>
      <c r="E9" s="1468">
        <v>2.0</v>
      </c>
      <c r="F9" s="1468">
        <v>2.0</v>
      </c>
      <c r="G9" s="1468">
        <v>2.0</v>
      </c>
      <c r="H9" s="1468">
        <v>2.0</v>
      </c>
      <c r="I9" s="1468">
        <v>2.0</v>
      </c>
      <c r="J9" s="1468">
        <v>2.0</v>
      </c>
      <c r="K9" s="1466"/>
      <c r="L9" s="1469"/>
      <c r="M9" s="1466"/>
      <c r="N9" s="1469"/>
      <c r="O9" s="1466"/>
      <c r="P9" s="1469"/>
      <c r="Q9" s="1466"/>
    </row>
    <row r="10">
      <c r="A10" s="1467" t="s">
        <v>5830</v>
      </c>
      <c r="B10" s="1468">
        <v>2.0</v>
      </c>
      <c r="C10" s="1468">
        <v>2.0</v>
      </c>
      <c r="D10" s="1468">
        <v>2.0</v>
      </c>
      <c r="E10" s="1468">
        <v>2.0</v>
      </c>
      <c r="F10" s="1468">
        <v>2.0</v>
      </c>
      <c r="G10" s="1468">
        <v>2.0</v>
      </c>
      <c r="H10" s="1468">
        <v>2.0</v>
      </c>
      <c r="I10" s="1468">
        <v>2.0</v>
      </c>
      <c r="J10" s="1468">
        <v>2.0</v>
      </c>
      <c r="K10" s="1466"/>
      <c r="L10" s="1469"/>
      <c r="M10" s="1466"/>
      <c r="N10" s="1469"/>
      <c r="O10" s="1466"/>
      <c r="P10" s="1469"/>
      <c r="Q10" s="1466"/>
    </row>
    <row r="11">
      <c r="A11" s="1467" t="s">
        <v>6011</v>
      </c>
      <c r="B11" s="1468">
        <v>2.0</v>
      </c>
      <c r="C11" s="1468">
        <v>2.0</v>
      </c>
      <c r="D11" s="1468">
        <v>2.0</v>
      </c>
      <c r="E11" s="1468">
        <v>2.0</v>
      </c>
      <c r="F11" s="1468">
        <v>2.0</v>
      </c>
      <c r="G11" s="1468">
        <v>2.0</v>
      </c>
      <c r="H11" s="1468">
        <v>2.0</v>
      </c>
      <c r="I11" s="1468">
        <v>2.0</v>
      </c>
      <c r="J11" s="1468">
        <v>2.0</v>
      </c>
      <c r="K11" s="1466"/>
      <c r="L11" s="1469"/>
      <c r="M11" s="1466"/>
      <c r="N11" s="1469"/>
      <c r="O11" s="1466"/>
      <c r="P11" s="1469"/>
      <c r="Q11" s="1466"/>
    </row>
    <row r="12">
      <c r="A12" s="1467" t="s">
        <v>5831</v>
      </c>
      <c r="B12" s="1468">
        <v>2.0</v>
      </c>
      <c r="C12" s="1468">
        <v>2.0</v>
      </c>
      <c r="D12" s="1468">
        <v>2.0</v>
      </c>
      <c r="E12" s="1468">
        <v>2.0</v>
      </c>
      <c r="F12" s="1468">
        <v>2.0</v>
      </c>
      <c r="G12" s="1468">
        <v>2.0</v>
      </c>
      <c r="H12" s="1465">
        <v>2.0</v>
      </c>
      <c r="I12" s="1465">
        <v>2.0</v>
      </c>
      <c r="J12" s="1465">
        <v>2.0</v>
      </c>
      <c r="K12" s="1466"/>
      <c r="L12" s="1469"/>
      <c r="M12" s="1466"/>
      <c r="N12" s="1469"/>
      <c r="O12" s="1466"/>
      <c r="P12" s="1469"/>
      <c r="Q12" s="1466"/>
    </row>
    <row r="13">
      <c r="A13" s="1467" t="s">
        <v>5832</v>
      </c>
      <c r="B13" s="1468">
        <v>2.0</v>
      </c>
      <c r="C13" s="1468">
        <v>2.0</v>
      </c>
      <c r="D13" s="1468">
        <v>2.0</v>
      </c>
      <c r="E13" s="1468">
        <v>2.0</v>
      </c>
      <c r="F13" s="1468">
        <v>2.0</v>
      </c>
      <c r="G13" s="1468">
        <v>2.0</v>
      </c>
      <c r="H13" s="1465">
        <v>2.0</v>
      </c>
      <c r="I13" s="1465">
        <v>2.0</v>
      </c>
      <c r="J13" s="1465">
        <v>2.0</v>
      </c>
      <c r="K13" s="1466"/>
      <c r="L13" s="1469"/>
      <c r="M13" s="1466"/>
      <c r="N13" s="1469"/>
      <c r="O13" s="1466"/>
      <c r="P13" s="1469"/>
      <c r="Q13" s="1466"/>
    </row>
    <row r="14">
      <c r="A14" s="1467" t="s">
        <v>5833</v>
      </c>
      <c r="B14" s="1468">
        <v>2.0</v>
      </c>
      <c r="C14" s="1468">
        <v>2.0</v>
      </c>
      <c r="D14" s="1468">
        <v>2.0</v>
      </c>
      <c r="E14" s="1468">
        <v>2.0</v>
      </c>
      <c r="F14" s="1468">
        <v>2.0</v>
      </c>
      <c r="G14" s="1468">
        <v>2.0</v>
      </c>
      <c r="H14" s="1468">
        <v>2.0</v>
      </c>
      <c r="I14" s="1468">
        <v>2.0</v>
      </c>
      <c r="J14" s="1468">
        <v>2.0</v>
      </c>
      <c r="K14" s="1466"/>
      <c r="L14" s="1469"/>
      <c r="M14" s="1466"/>
      <c r="N14" s="1469"/>
      <c r="O14" s="1466"/>
      <c r="P14" s="1469"/>
      <c r="Q14" s="1466"/>
    </row>
    <row r="15">
      <c r="A15" s="1467" t="s">
        <v>5834</v>
      </c>
      <c r="B15" s="1468">
        <v>2.0</v>
      </c>
      <c r="C15" s="1468">
        <v>2.0</v>
      </c>
      <c r="D15" s="1468">
        <v>2.0</v>
      </c>
      <c r="E15" s="1468">
        <v>2.0</v>
      </c>
      <c r="F15" s="1468">
        <v>2.0</v>
      </c>
      <c r="G15" s="1468">
        <v>2.0</v>
      </c>
      <c r="H15" s="1465">
        <v>2.0</v>
      </c>
      <c r="I15" s="1465">
        <v>2.0</v>
      </c>
      <c r="J15" s="1465">
        <v>2.0</v>
      </c>
      <c r="K15" s="1466"/>
      <c r="L15" s="1469"/>
      <c r="M15" s="1466"/>
      <c r="N15" s="1469"/>
      <c r="O15" s="1466"/>
      <c r="P15" s="1469"/>
      <c r="Q15" s="1466"/>
    </row>
    <row r="16">
      <c r="A16" s="1467" t="s">
        <v>5835</v>
      </c>
      <c r="B16" s="1468">
        <v>2.0</v>
      </c>
      <c r="C16" s="1468">
        <v>2.0</v>
      </c>
      <c r="D16" s="1468">
        <v>2.0</v>
      </c>
      <c r="E16" s="1468">
        <v>2.0</v>
      </c>
      <c r="F16" s="1468">
        <v>2.0</v>
      </c>
      <c r="G16" s="1468">
        <v>2.0</v>
      </c>
      <c r="H16" s="1468">
        <v>2.0</v>
      </c>
      <c r="I16" s="1468">
        <v>2.0</v>
      </c>
      <c r="J16" s="1468">
        <v>2.0</v>
      </c>
      <c r="K16" s="1466"/>
      <c r="L16" s="1469"/>
      <c r="M16" s="1466"/>
      <c r="N16" s="1469"/>
      <c r="O16" s="1466"/>
      <c r="P16" s="1469"/>
      <c r="Q16" s="1466"/>
    </row>
    <row r="17">
      <c r="A17" s="1467" t="s">
        <v>5836</v>
      </c>
      <c r="B17" s="1468">
        <v>2.0</v>
      </c>
      <c r="C17" s="1468">
        <v>2.0</v>
      </c>
      <c r="D17" s="1468">
        <v>2.0</v>
      </c>
      <c r="E17" s="1468">
        <v>2.0</v>
      </c>
      <c r="F17" s="1468">
        <v>2.0</v>
      </c>
      <c r="G17" s="1468">
        <v>2.0</v>
      </c>
      <c r="H17" s="1465">
        <v>2.0</v>
      </c>
      <c r="I17" s="1465">
        <v>2.0</v>
      </c>
      <c r="J17" s="1465">
        <v>2.0</v>
      </c>
      <c r="K17" s="1466"/>
      <c r="L17" s="1469"/>
      <c r="M17" s="1466"/>
      <c r="N17" s="1469"/>
      <c r="O17" s="1466"/>
      <c r="P17" s="1469"/>
      <c r="Q17" s="1466"/>
    </row>
    <row r="18">
      <c r="A18" s="1467" t="s">
        <v>5837</v>
      </c>
      <c r="B18" s="1468">
        <v>2.0</v>
      </c>
      <c r="C18" s="1468">
        <v>2.0</v>
      </c>
      <c r="D18" s="1468">
        <v>2.0</v>
      </c>
      <c r="E18" s="1468">
        <v>2.0</v>
      </c>
      <c r="F18" s="1468">
        <v>2.0</v>
      </c>
      <c r="G18" s="1468">
        <v>2.0</v>
      </c>
      <c r="H18" s="1468">
        <v>2.0</v>
      </c>
      <c r="I18" s="1468">
        <v>2.0</v>
      </c>
      <c r="J18" s="1468">
        <v>2.0</v>
      </c>
      <c r="K18" s="1466"/>
      <c r="L18" s="1469"/>
      <c r="M18" s="1466"/>
      <c r="N18" s="1469"/>
      <c r="O18" s="1466"/>
      <c r="P18" s="1469"/>
      <c r="Q18" s="1466"/>
    </row>
    <row r="19">
      <c r="A19" s="1467" t="s">
        <v>5838</v>
      </c>
      <c r="B19" s="1468">
        <v>2.0</v>
      </c>
      <c r="C19" s="1468">
        <v>2.0</v>
      </c>
      <c r="D19" s="1468">
        <v>2.0</v>
      </c>
      <c r="E19" s="1468">
        <v>2.0</v>
      </c>
      <c r="F19" s="1468">
        <v>2.0</v>
      </c>
      <c r="G19" s="1468">
        <v>2.0</v>
      </c>
      <c r="H19" s="1468">
        <v>2.0</v>
      </c>
      <c r="I19" s="1468">
        <v>2.0</v>
      </c>
      <c r="J19" s="1468">
        <v>2.0</v>
      </c>
      <c r="K19" s="1466"/>
      <c r="L19" s="1469"/>
      <c r="M19" s="1466"/>
      <c r="N19" s="1469"/>
      <c r="O19" s="1466"/>
      <c r="P19" s="1469"/>
      <c r="Q19" s="1466"/>
    </row>
    <row r="20">
      <c r="A20" s="1467" t="s">
        <v>5839</v>
      </c>
      <c r="B20" s="1468">
        <v>2.0</v>
      </c>
      <c r="C20" s="1468">
        <v>2.0</v>
      </c>
      <c r="D20" s="1468">
        <v>2.0</v>
      </c>
      <c r="E20" s="1468">
        <v>2.0</v>
      </c>
      <c r="F20" s="1468">
        <v>2.0</v>
      </c>
      <c r="G20" s="1468">
        <v>2.0</v>
      </c>
      <c r="H20" s="1468">
        <v>2.0</v>
      </c>
      <c r="I20" s="1468">
        <v>2.0</v>
      </c>
      <c r="J20" s="1468">
        <v>2.0</v>
      </c>
      <c r="K20" s="1466"/>
      <c r="L20" s="1469"/>
      <c r="M20" s="1466"/>
      <c r="N20" s="1469"/>
      <c r="O20" s="1466"/>
      <c r="P20" s="1469"/>
      <c r="Q20" s="1466"/>
    </row>
    <row r="21" ht="15.75" customHeight="1">
      <c r="A21" s="1467" t="s">
        <v>5840</v>
      </c>
      <c r="B21" s="1468">
        <v>2.0</v>
      </c>
      <c r="C21" s="1468">
        <v>2.0</v>
      </c>
      <c r="D21" s="1468">
        <v>2.0</v>
      </c>
      <c r="E21" s="1468">
        <v>2.0</v>
      </c>
      <c r="F21" s="1468">
        <v>2.0</v>
      </c>
      <c r="G21" s="1468">
        <v>2.0</v>
      </c>
      <c r="H21" s="1468">
        <v>2.0</v>
      </c>
      <c r="I21" s="1468">
        <v>2.0</v>
      </c>
      <c r="J21" s="1468">
        <v>2.0</v>
      </c>
      <c r="K21" s="1466"/>
      <c r="L21" s="1469"/>
      <c r="M21" s="1466"/>
      <c r="N21" s="1469"/>
      <c r="O21" s="1466"/>
      <c r="P21" s="1469"/>
      <c r="Q21" s="1466"/>
    </row>
    <row r="22" ht="15.75" customHeight="1">
      <c r="A22" s="1467" t="s">
        <v>6012</v>
      </c>
      <c r="B22" s="1468">
        <v>2.0</v>
      </c>
      <c r="C22" s="1468">
        <v>2.0</v>
      </c>
      <c r="D22" s="1468">
        <v>2.0</v>
      </c>
      <c r="E22" s="1468">
        <v>2.0</v>
      </c>
      <c r="F22" s="1468">
        <v>2.0</v>
      </c>
      <c r="G22" s="1468">
        <v>2.0</v>
      </c>
      <c r="H22" s="1465">
        <v>2.0</v>
      </c>
      <c r="I22" s="1465">
        <v>2.0</v>
      </c>
      <c r="J22" s="1465">
        <v>0.0</v>
      </c>
      <c r="K22" s="1466"/>
      <c r="L22" s="1469"/>
      <c r="M22" s="1466"/>
      <c r="N22" s="1469"/>
      <c r="O22" s="1466"/>
      <c r="P22" s="1469"/>
      <c r="Q22" s="1466"/>
    </row>
    <row r="23" ht="15.75" customHeight="1">
      <c r="A23" s="1467" t="s">
        <v>5841</v>
      </c>
      <c r="B23" s="1468">
        <v>2.0</v>
      </c>
      <c r="C23" s="1468">
        <v>2.0</v>
      </c>
      <c r="D23" s="1468">
        <v>2.0</v>
      </c>
      <c r="E23" s="1468">
        <v>2.0</v>
      </c>
      <c r="F23" s="1468">
        <v>2.0</v>
      </c>
      <c r="G23" s="1468">
        <v>2.0</v>
      </c>
      <c r="H23" s="1468">
        <v>0.0</v>
      </c>
      <c r="I23" s="1468">
        <v>0.0</v>
      </c>
      <c r="J23" s="1468">
        <v>2.0</v>
      </c>
      <c r="K23" s="1466"/>
      <c r="L23" s="1469"/>
      <c r="M23" s="1466"/>
      <c r="N23" s="1469"/>
      <c r="O23" s="1466"/>
      <c r="P23" s="1469"/>
      <c r="Q23" s="1466"/>
    </row>
    <row r="24" ht="15.75" customHeight="1">
      <c r="A24" s="1467" t="s">
        <v>5842</v>
      </c>
      <c r="B24" s="1468">
        <v>2.0</v>
      </c>
      <c r="C24" s="1468">
        <v>2.0</v>
      </c>
      <c r="D24" s="1468">
        <v>2.0</v>
      </c>
      <c r="E24" s="1468">
        <v>2.0</v>
      </c>
      <c r="F24" s="1468">
        <v>2.0</v>
      </c>
      <c r="G24" s="1468">
        <v>2.0</v>
      </c>
      <c r="H24" s="1468">
        <v>0.0</v>
      </c>
      <c r="I24" s="1468">
        <v>0.0</v>
      </c>
      <c r="J24" s="1468">
        <v>2.0</v>
      </c>
      <c r="K24" s="1466"/>
      <c r="L24" s="1469"/>
      <c r="M24" s="1466"/>
      <c r="N24" s="1469"/>
      <c r="O24" s="1466"/>
      <c r="P24" s="1469"/>
      <c r="Q24" s="1466"/>
    </row>
    <row r="25" ht="15.75" customHeight="1">
      <c r="A25" s="1467" t="s">
        <v>5843</v>
      </c>
      <c r="B25" s="1468">
        <v>2.0</v>
      </c>
      <c r="C25" s="1468">
        <v>2.0</v>
      </c>
      <c r="D25" s="1468">
        <v>2.0</v>
      </c>
      <c r="E25" s="1468">
        <v>2.0</v>
      </c>
      <c r="F25" s="1468">
        <v>2.0</v>
      </c>
      <c r="G25" s="1468">
        <v>2.0</v>
      </c>
      <c r="H25" s="1468">
        <v>2.0</v>
      </c>
      <c r="I25" s="1468">
        <v>2.0</v>
      </c>
      <c r="J25" s="1468">
        <v>0.0</v>
      </c>
      <c r="K25" s="1466"/>
      <c r="L25" s="1469"/>
      <c r="M25" s="1466"/>
      <c r="N25" s="1469"/>
      <c r="O25" s="1466"/>
      <c r="P25" s="1469"/>
      <c r="Q25" s="1466"/>
    </row>
    <row r="26" ht="15.75" customHeight="1">
      <c r="A26" s="1467" t="s">
        <v>5844</v>
      </c>
      <c r="B26" s="1468">
        <v>2.0</v>
      </c>
      <c r="C26" s="1468">
        <v>2.0</v>
      </c>
      <c r="D26" s="1468">
        <v>2.0</v>
      </c>
      <c r="E26" s="1468">
        <v>2.0</v>
      </c>
      <c r="F26" s="1468">
        <v>2.0</v>
      </c>
      <c r="G26" s="1468">
        <v>2.0</v>
      </c>
      <c r="H26" s="1468">
        <v>2.0</v>
      </c>
      <c r="I26" s="1468">
        <v>0.0</v>
      </c>
      <c r="J26" s="1468">
        <v>0.0</v>
      </c>
      <c r="K26" s="1466"/>
      <c r="L26" s="1469"/>
      <c r="M26" s="1466"/>
      <c r="N26" s="1469"/>
      <c r="O26" s="1466"/>
      <c r="P26" s="1469"/>
      <c r="Q26" s="1466"/>
    </row>
    <row r="27" ht="15.75" customHeight="1">
      <c r="A27" s="1467" t="s">
        <v>6013</v>
      </c>
      <c r="B27" s="1468">
        <v>2.0</v>
      </c>
      <c r="C27" s="1468">
        <v>2.0</v>
      </c>
      <c r="D27" s="1468">
        <v>2.0</v>
      </c>
      <c r="E27" s="1468">
        <v>2.0</v>
      </c>
      <c r="F27" s="1468">
        <v>2.0</v>
      </c>
      <c r="G27" s="1468">
        <v>2.0</v>
      </c>
      <c r="H27" s="1465">
        <v>0.0</v>
      </c>
      <c r="I27" s="1465">
        <v>0.0</v>
      </c>
      <c r="J27" s="1465">
        <v>0.0</v>
      </c>
      <c r="K27" s="1466"/>
      <c r="L27" s="1469"/>
      <c r="M27" s="1466"/>
      <c r="N27" s="1469"/>
      <c r="O27" s="1466"/>
      <c r="P27" s="1469"/>
      <c r="Q27" s="1466"/>
    </row>
    <row r="28" ht="15.75" customHeight="1">
      <c r="A28" s="1467" t="s">
        <v>5845</v>
      </c>
      <c r="B28" s="1468">
        <v>2.0</v>
      </c>
      <c r="C28" s="1468">
        <v>2.0</v>
      </c>
      <c r="D28" s="1468">
        <v>2.0</v>
      </c>
      <c r="E28" s="1468">
        <v>2.0</v>
      </c>
      <c r="F28" s="1468">
        <v>2.0</v>
      </c>
      <c r="G28" s="1468">
        <v>2.0</v>
      </c>
      <c r="H28" s="1468">
        <v>2.0</v>
      </c>
      <c r="I28" s="1468">
        <v>2.0</v>
      </c>
      <c r="J28" s="1468">
        <v>2.0</v>
      </c>
      <c r="K28" s="1466"/>
      <c r="L28" s="1469"/>
      <c r="M28" s="1466"/>
      <c r="N28" s="1469"/>
      <c r="O28" s="1466"/>
      <c r="P28" s="1469"/>
      <c r="Q28" s="1466"/>
    </row>
    <row r="29" ht="15.75" customHeight="1">
      <c r="A29" s="1467" t="s">
        <v>5846</v>
      </c>
      <c r="B29" s="1468">
        <v>2.0</v>
      </c>
      <c r="C29" s="1468">
        <v>2.0</v>
      </c>
      <c r="D29" s="1468">
        <v>2.0</v>
      </c>
      <c r="E29" s="1468">
        <v>2.0</v>
      </c>
      <c r="F29" s="1468">
        <v>2.0</v>
      </c>
      <c r="G29" s="1468">
        <v>2.0</v>
      </c>
      <c r="H29" s="1468">
        <v>2.0</v>
      </c>
      <c r="I29" s="1468">
        <v>2.0</v>
      </c>
      <c r="J29" s="1468">
        <v>2.0</v>
      </c>
      <c r="K29" s="1466"/>
      <c r="L29" s="1469"/>
      <c r="M29" s="1466"/>
      <c r="N29" s="1469"/>
      <c r="O29" s="1466"/>
      <c r="P29" s="1469"/>
      <c r="Q29" s="1466"/>
    </row>
    <row r="30" ht="15.75" customHeight="1">
      <c r="A30" s="1467" t="s">
        <v>6014</v>
      </c>
      <c r="B30" s="1468">
        <v>2.0</v>
      </c>
      <c r="C30" s="1468">
        <v>2.0</v>
      </c>
      <c r="D30" s="1468">
        <v>2.0</v>
      </c>
      <c r="E30" s="1468">
        <v>2.0</v>
      </c>
      <c r="F30" s="1468">
        <v>2.0</v>
      </c>
      <c r="G30" s="1468">
        <v>2.0</v>
      </c>
      <c r="H30" s="1465">
        <v>2.0</v>
      </c>
      <c r="I30" s="1465">
        <v>2.0</v>
      </c>
      <c r="J30" s="1465">
        <v>2.0</v>
      </c>
      <c r="K30" s="1466"/>
      <c r="L30" s="1469"/>
      <c r="M30" s="1466"/>
      <c r="N30" s="1469"/>
      <c r="O30" s="1466"/>
      <c r="P30" s="1469"/>
      <c r="Q30" s="1466"/>
    </row>
    <row r="31" ht="15.75" customHeight="1">
      <c r="A31" s="1467" t="s">
        <v>5847</v>
      </c>
      <c r="B31" s="1468">
        <v>2.0</v>
      </c>
      <c r="C31" s="1468">
        <v>2.0</v>
      </c>
      <c r="D31" s="1468">
        <v>2.0</v>
      </c>
      <c r="E31" s="1468">
        <v>2.0</v>
      </c>
      <c r="F31" s="1468">
        <v>2.0</v>
      </c>
      <c r="G31" s="1468">
        <v>2.0</v>
      </c>
      <c r="H31" s="1468">
        <v>2.0</v>
      </c>
      <c r="I31" s="1468">
        <v>2.0</v>
      </c>
      <c r="J31" s="1468">
        <v>2.0</v>
      </c>
      <c r="K31" s="1466"/>
      <c r="L31" s="1469"/>
      <c r="M31" s="1466"/>
      <c r="N31" s="1469"/>
      <c r="O31" s="1466"/>
      <c r="P31" s="1469"/>
      <c r="Q31" s="1466"/>
    </row>
    <row r="32" ht="15.75" customHeight="1">
      <c r="A32" s="1467" t="s">
        <v>6015</v>
      </c>
      <c r="B32" s="1468">
        <v>0.0</v>
      </c>
      <c r="C32" s="1468">
        <v>0.0</v>
      </c>
      <c r="D32" s="1468">
        <v>0.0</v>
      </c>
      <c r="E32" s="1468">
        <v>0.0</v>
      </c>
      <c r="F32" s="1468">
        <v>0.0</v>
      </c>
      <c r="G32" s="1468">
        <v>0.0</v>
      </c>
      <c r="H32" s="1465" t="s">
        <v>4519</v>
      </c>
      <c r="I32" s="1465" t="s">
        <v>4519</v>
      </c>
      <c r="J32" s="1465" t="s">
        <v>4519</v>
      </c>
      <c r="K32" s="1466"/>
      <c r="L32" s="1469"/>
      <c r="M32" s="1466"/>
      <c r="N32" s="1469"/>
      <c r="O32" s="1466"/>
      <c r="P32" s="1469"/>
      <c r="Q32" s="1466"/>
    </row>
    <row r="33" ht="15.75" customHeight="1">
      <c r="A33" s="1467" t="s">
        <v>6016</v>
      </c>
      <c r="B33" s="1468">
        <v>0.0</v>
      </c>
      <c r="C33" s="1468">
        <v>0.0</v>
      </c>
      <c r="D33" s="1468">
        <v>0.0</v>
      </c>
      <c r="E33" s="1468">
        <v>0.0</v>
      </c>
      <c r="F33" s="1468">
        <v>0.0</v>
      </c>
      <c r="G33" s="1468">
        <v>0.0</v>
      </c>
      <c r="H33" s="1465" t="s">
        <v>4519</v>
      </c>
      <c r="I33" s="1465" t="s">
        <v>4519</v>
      </c>
      <c r="J33" s="1465" t="s">
        <v>4519</v>
      </c>
      <c r="K33" s="1466"/>
      <c r="L33" s="1469"/>
      <c r="M33" s="1466"/>
      <c r="N33" s="1469"/>
      <c r="O33" s="1466"/>
      <c r="P33" s="1469"/>
      <c r="Q33" s="1466"/>
    </row>
    <row r="34" ht="15.75" customHeight="1">
      <c r="A34" s="1467" t="s">
        <v>5848</v>
      </c>
      <c r="B34" s="1468">
        <v>2.0</v>
      </c>
      <c r="C34" s="1468">
        <v>2.0</v>
      </c>
      <c r="D34" s="1468">
        <v>2.0</v>
      </c>
      <c r="E34" s="1468">
        <v>2.0</v>
      </c>
      <c r="F34" s="1468">
        <v>2.0</v>
      </c>
      <c r="G34" s="1468">
        <v>2.0</v>
      </c>
      <c r="H34" s="1468">
        <v>2.0</v>
      </c>
      <c r="I34" s="1468">
        <v>2.0</v>
      </c>
      <c r="J34" s="1468">
        <v>2.0</v>
      </c>
      <c r="K34" s="1466"/>
      <c r="L34" s="1469"/>
      <c r="M34" s="1466"/>
      <c r="N34" s="1469"/>
      <c r="O34" s="1466"/>
      <c r="P34" s="1469"/>
      <c r="Q34" s="1466"/>
    </row>
    <row r="35" ht="15.75" customHeight="1">
      <c r="A35" s="1467" t="s">
        <v>5849</v>
      </c>
      <c r="B35" s="1468">
        <v>2.0</v>
      </c>
      <c r="C35" s="1468">
        <v>2.0</v>
      </c>
      <c r="D35" s="1468">
        <v>2.0</v>
      </c>
      <c r="E35" s="1468">
        <v>2.0</v>
      </c>
      <c r="F35" s="1468">
        <v>2.0</v>
      </c>
      <c r="G35" s="1468">
        <v>2.0</v>
      </c>
      <c r="H35" s="1468">
        <v>2.0</v>
      </c>
      <c r="I35" s="1468">
        <v>2.0</v>
      </c>
      <c r="J35" s="1468">
        <v>2.0</v>
      </c>
      <c r="K35" s="1466"/>
      <c r="L35" s="1469"/>
      <c r="M35" s="1466"/>
      <c r="N35" s="1469"/>
      <c r="O35" s="1466"/>
      <c r="P35" s="1469"/>
      <c r="Q35" s="1466"/>
    </row>
    <row r="36" ht="15.75" customHeight="1">
      <c r="A36" s="1467" t="s">
        <v>5850</v>
      </c>
      <c r="B36" s="1468">
        <v>2.0</v>
      </c>
      <c r="C36" s="1468">
        <v>2.0</v>
      </c>
      <c r="D36" s="1468">
        <v>2.0</v>
      </c>
      <c r="E36" s="1468">
        <v>2.0</v>
      </c>
      <c r="F36" s="1468">
        <v>2.0</v>
      </c>
      <c r="G36" s="1468">
        <v>2.0</v>
      </c>
      <c r="H36" s="1468">
        <v>2.0</v>
      </c>
      <c r="I36" s="1468">
        <v>2.0</v>
      </c>
      <c r="J36" s="1468">
        <v>2.0</v>
      </c>
      <c r="K36" s="1466"/>
      <c r="L36" s="1469"/>
      <c r="M36" s="1466"/>
      <c r="N36" s="1469"/>
      <c r="O36" s="1466"/>
      <c r="P36" s="1469"/>
      <c r="Q36" s="1466"/>
    </row>
    <row r="37" ht="15.75" customHeight="1">
      <c r="A37" s="1467" t="s">
        <v>5851</v>
      </c>
      <c r="B37" s="1468">
        <v>2.0</v>
      </c>
      <c r="C37" s="1468">
        <v>0.0</v>
      </c>
      <c r="D37" s="1468">
        <v>0.0</v>
      </c>
      <c r="E37" s="1468">
        <v>2.0</v>
      </c>
      <c r="F37" s="1468">
        <v>2.0</v>
      </c>
      <c r="G37" s="1468">
        <v>0.0</v>
      </c>
      <c r="H37" s="1468">
        <v>2.0</v>
      </c>
      <c r="I37" s="1468">
        <v>2.0</v>
      </c>
      <c r="J37" s="1468">
        <v>2.0</v>
      </c>
      <c r="K37" s="1466"/>
      <c r="L37" s="1469"/>
      <c r="M37" s="1466"/>
      <c r="N37" s="1469"/>
      <c r="O37" s="1466"/>
      <c r="P37" s="1469"/>
      <c r="Q37" s="1466"/>
    </row>
    <row r="38" ht="15.75" customHeight="1">
      <c r="A38" s="1467" t="s">
        <v>5852</v>
      </c>
      <c r="B38" s="1468">
        <v>2.0</v>
      </c>
      <c r="C38" s="1468">
        <v>0.0</v>
      </c>
      <c r="D38" s="1468">
        <v>0.0</v>
      </c>
      <c r="E38" s="1468">
        <v>0.0</v>
      </c>
      <c r="F38" s="1468">
        <v>2.0</v>
      </c>
      <c r="G38" s="1468">
        <v>2.0</v>
      </c>
      <c r="H38" s="1468">
        <v>2.0</v>
      </c>
      <c r="I38" s="1468">
        <v>2.0</v>
      </c>
      <c r="J38" s="1468">
        <v>2.0</v>
      </c>
      <c r="K38" s="1466"/>
      <c r="L38" s="1469"/>
      <c r="M38" s="1466"/>
      <c r="N38" s="1469"/>
      <c r="O38" s="1466"/>
      <c r="P38" s="1469"/>
      <c r="Q38" s="1466"/>
    </row>
    <row r="39" ht="15.75" customHeight="1">
      <c r="A39" s="1467" t="s">
        <v>6017</v>
      </c>
      <c r="B39" s="1468">
        <v>0.0</v>
      </c>
      <c r="C39" s="1468">
        <v>0.0</v>
      </c>
      <c r="D39" s="1468">
        <v>0.0</v>
      </c>
      <c r="E39" s="1468">
        <v>0.0</v>
      </c>
      <c r="F39" s="1468">
        <v>0.0</v>
      </c>
      <c r="G39" s="1468">
        <v>0.0</v>
      </c>
      <c r="H39" s="1468">
        <v>0.0</v>
      </c>
      <c r="I39" s="1468">
        <v>0.0</v>
      </c>
      <c r="J39" s="1468">
        <v>0.0</v>
      </c>
      <c r="K39" s="1466"/>
      <c r="L39" s="1469"/>
      <c r="M39" s="1466"/>
      <c r="N39" s="1469"/>
      <c r="O39" s="1466"/>
      <c r="P39" s="1469"/>
      <c r="Q39" s="1466"/>
    </row>
    <row r="40" ht="15.75" customHeight="1">
      <c r="A40" s="1467" t="s">
        <v>6018</v>
      </c>
      <c r="B40" s="1468">
        <v>2.0</v>
      </c>
      <c r="C40" s="1468">
        <v>2.0</v>
      </c>
      <c r="D40" s="1468">
        <v>0.0</v>
      </c>
      <c r="E40" s="1468">
        <v>2.0</v>
      </c>
      <c r="F40" s="1468">
        <v>2.0</v>
      </c>
      <c r="G40" s="1468">
        <v>2.0</v>
      </c>
      <c r="H40" s="1468">
        <v>2.0</v>
      </c>
      <c r="I40" s="1468">
        <v>2.0</v>
      </c>
      <c r="J40" s="1468">
        <v>2.0</v>
      </c>
      <c r="K40" s="1466"/>
      <c r="L40" s="1469"/>
      <c r="M40" s="1466"/>
      <c r="N40" s="1469"/>
      <c r="O40" s="1466"/>
      <c r="P40" s="1469"/>
      <c r="Q40" s="1466"/>
    </row>
    <row r="41" ht="15.75" customHeight="1">
      <c r="A41" s="1467" t="s">
        <v>6019</v>
      </c>
      <c r="B41" s="1468">
        <v>2.0</v>
      </c>
      <c r="C41" s="1468">
        <v>2.0</v>
      </c>
      <c r="D41" s="1468">
        <v>2.0</v>
      </c>
      <c r="E41" s="1468">
        <v>2.0</v>
      </c>
      <c r="F41" s="1468">
        <v>2.0</v>
      </c>
      <c r="G41" s="1468">
        <v>2.0</v>
      </c>
      <c r="H41" s="1468">
        <v>0.0</v>
      </c>
      <c r="I41" s="1468">
        <v>0.0</v>
      </c>
      <c r="J41" s="1468">
        <v>0.0</v>
      </c>
      <c r="K41" s="1466"/>
      <c r="L41" s="1469"/>
      <c r="M41" s="1466"/>
      <c r="N41" s="1469"/>
      <c r="O41" s="1466"/>
      <c r="P41" s="1469"/>
      <c r="Q41" s="1466"/>
    </row>
    <row r="42" ht="15.75" customHeight="1">
      <c r="A42" s="1467" t="s">
        <v>5853</v>
      </c>
      <c r="B42" s="1468">
        <v>2.0</v>
      </c>
      <c r="C42" s="1468">
        <v>2.0</v>
      </c>
      <c r="D42" s="1468">
        <v>2.0</v>
      </c>
      <c r="E42" s="1468">
        <v>2.0</v>
      </c>
      <c r="F42" s="1468">
        <v>2.0</v>
      </c>
      <c r="G42" s="1468">
        <v>2.0</v>
      </c>
      <c r="H42" s="1468">
        <v>2.0</v>
      </c>
      <c r="I42" s="1468">
        <v>2.0</v>
      </c>
      <c r="J42" s="1468">
        <v>2.0</v>
      </c>
      <c r="K42" s="1466"/>
      <c r="L42" s="1469"/>
      <c r="M42" s="1466"/>
      <c r="N42" s="1469"/>
      <c r="O42" s="1466"/>
      <c r="P42" s="1469"/>
      <c r="Q42" s="1466"/>
    </row>
    <row r="43" ht="15.75" customHeight="1">
      <c r="A43" s="1467" t="s">
        <v>6020</v>
      </c>
      <c r="B43" s="1468">
        <v>2.0</v>
      </c>
      <c r="C43" s="1468">
        <v>2.0</v>
      </c>
      <c r="D43" s="1468">
        <v>2.0</v>
      </c>
      <c r="E43" s="1468">
        <v>2.0</v>
      </c>
      <c r="F43" s="1468">
        <v>2.0</v>
      </c>
      <c r="G43" s="1468">
        <v>0.0</v>
      </c>
      <c r="H43" s="1468">
        <v>0.0</v>
      </c>
      <c r="I43" s="1468">
        <v>0.0</v>
      </c>
      <c r="J43" s="1468">
        <v>0.0</v>
      </c>
      <c r="K43" s="1466"/>
      <c r="L43" s="1469"/>
      <c r="M43" s="1466"/>
      <c r="N43" s="1469"/>
      <c r="O43" s="1466"/>
      <c r="P43" s="1469"/>
      <c r="Q43" s="1466"/>
    </row>
    <row r="44" ht="15.75" customHeight="1">
      <c r="A44" s="1467" t="s">
        <v>5854</v>
      </c>
      <c r="B44" s="1468">
        <v>2.0</v>
      </c>
      <c r="C44" s="1468">
        <v>2.0</v>
      </c>
      <c r="D44" s="1468">
        <v>2.0</v>
      </c>
      <c r="E44" s="1468">
        <v>2.0</v>
      </c>
      <c r="F44" s="1468">
        <v>2.0</v>
      </c>
      <c r="G44" s="1468">
        <v>2.0</v>
      </c>
      <c r="H44" s="1465">
        <v>2.0</v>
      </c>
      <c r="I44" s="1465">
        <v>2.0</v>
      </c>
      <c r="J44" s="1465">
        <v>2.0</v>
      </c>
      <c r="K44" s="1466"/>
      <c r="L44" s="1469"/>
      <c r="M44" s="1466"/>
      <c r="N44" s="1469"/>
      <c r="O44" s="1466"/>
      <c r="P44" s="1469"/>
      <c r="Q44" s="1466"/>
    </row>
    <row r="45" ht="15.75" customHeight="1">
      <c r="A45" s="1467" t="s">
        <v>6021</v>
      </c>
      <c r="B45" s="1468">
        <v>2.0</v>
      </c>
      <c r="C45" s="1468">
        <v>2.0</v>
      </c>
      <c r="D45" s="1468">
        <v>2.0</v>
      </c>
      <c r="E45" s="1468">
        <v>2.0</v>
      </c>
      <c r="F45" s="1468">
        <v>2.0</v>
      </c>
      <c r="G45" s="1468">
        <v>2.0</v>
      </c>
      <c r="H45" s="1468">
        <v>2.0</v>
      </c>
      <c r="I45" s="1468">
        <v>2.0</v>
      </c>
      <c r="J45" s="1468">
        <v>2.0</v>
      </c>
      <c r="K45" s="1466"/>
      <c r="L45" s="1469"/>
      <c r="M45" s="1466"/>
      <c r="N45" s="1469"/>
      <c r="O45" s="1466"/>
      <c r="P45" s="1469"/>
      <c r="Q45" s="1466"/>
    </row>
    <row r="46" ht="15.75" customHeight="1">
      <c r="A46" s="1467" t="s">
        <v>5855</v>
      </c>
      <c r="B46" s="1468">
        <v>2.0</v>
      </c>
      <c r="C46" s="1468">
        <v>2.0</v>
      </c>
      <c r="D46" s="1468">
        <v>2.0</v>
      </c>
      <c r="E46" s="1468">
        <v>2.0</v>
      </c>
      <c r="F46" s="1468">
        <v>2.0</v>
      </c>
      <c r="G46" s="1468">
        <v>2.0</v>
      </c>
      <c r="H46" s="1468">
        <v>2.0</v>
      </c>
      <c r="I46" s="1468">
        <v>2.0</v>
      </c>
      <c r="J46" s="1468">
        <v>2.0</v>
      </c>
      <c r="K46" s="1466"/>
      <c r="L46" s="1469"/>
      <c r="M46" s="1466"/>
      <c r="N46" s="1469"/>
      <c r="O46" s="1466"/>
      <c r="P46" s="1469"/>
      <c r="Q46" s="1466"/>
    </row>
    <row r="47" ht="15.75" customHeight="1">
      <c r="A47" s="1467" t="s">
        <v>6022</v>
      </c>
      <c r="B47" s="1468">
        <v>2.0</v>
      </c>
      <c r="C47" s="1468">
        <v>2.0</v>
      </c>
      <c r="D47" s="1468">
        <v>2.0</v>
      </c>
      <c r="E47" s="1468">
        <v>2.0</v>
      </c>
      <c r="F47" s="1468">
        <v>2.0</v>
      </c>
      <c r="G47" s="1468">
        <v>2.0</v>
      </c>
      <c r="H47" s="1468">
        <v>2.0</v>
      </c>
      <c r="I47" s="1468">
        <v>2.0</v>
      </c>
      <c r="J47" s="1468">
        <v>0.0</v>
      </c>
      <c r="K47" s="1466"/>
      <c r="L47" s="1469"/>
      <c r="M47" s="1466"/>
      <c r="N47" s="1469"/>
      <c r="O47" s="1466"/>
      <c r="P47" s="1469"/>
      <c r="Q47" s="1466"/>
    </row>
    <row r="48" ht="15.75" customHeight="1">
      <c r="A48" s="1467" t="s">
        <v>5856</v>
      </c>
      <c r="B48" s="1468">
        <v>2.0</v>
      </c>
      <c r="C48" s="1468">
        <v>2.0</v>
      </c>
      <c r="D48" s="1468">
        <v>2.0</v>
      </c>
      <c r="E48" s="1468">
        <v>2.0</v>
      </c>
      <c r="F48" s="1468">
        <v>2.0</v>
      </c>
      <c r="G48" s="1468">
        <v>2.0</v>
      </c>
      <c r="H48" s="1468">
        <v>2.0</v>
      </c>
      <c r="I48" s="1468">
        <v>2.0</v>
      </c>
      <c r="J48" s="1468">
        <v>2.0</v>
      </c>
      <c r="K48" s="1466"/>
      <c r="L48" s="1469"/>
      <c r="M48" s="1466"/>
      <c r="N48" s="1469"/>
      <c r="O48" s="1466"/>
      <c r="P48" s="1469"/>
      <c r="Q48" s="1466"/>
    </row>
    <row r="49" ht="15.75" customHeight="1">
      <c r="A49" s="1467" t="s">
        <v>6023</v>
      </c>
      <c r="B49" s="1468">
        <v>2.0</v>
      </c>
      <c r="C49" s="1468">
        <v>2.0</v>
      </c>
      <c r="D49" s="1468">
        <v>2.0</v>
      </c>
      <c r="E49" s="1468">
        <v>2.0</v>
      </c>
      <c r="F49" s="1468">
        <v>2.0</v>
      </c>
      <c r="G49" s="1468">
        <v>2.0</v>
      </c>
      <c r="H49" s="1468">
        <v>2.0</v>
      </c>
      <c r="I49" s="1468">
        <v>2.0</v>
      </c>
      <c r="J49" s="1468">
        <v>2.0</v>
      </c>
      <c r="K49" s="1466"/>
      <c r="L49" s="1469"/>
      <c r="M49" s="1466"/>
      <c r="N49" s="1469"/>
      <c r="O49" s="1466"/>
      <c r="P49" s="1469"/>
      <c r="Q49" s="1466"/>
    </row>
    <row r="50" ht="15.75" customHeight="1">
      <c r="A50" s="1467" t="s">
        <v>6024</v>
      </c>
      <c r="B50" s="1468">
        <v>2.0</v>
      </c>
      <c r="C50" s="1468">
        <v>2.0</v>
      </c>
      <c r="D50" s="1468">
        <v>2.0</v>
      </c>
      <c r="E50" s="1468">
        <v>0.0</v>
      </c>
      <c r="F50" s="1468">
        <v>2.0</v>
      </c>
      <c r="G50" s="1468">
        <v>0.0</v>
      </c>
      <c r="H50" s="1468">
        <v>2.0</v>
      </c>
      <c r="I50" s="1468">
        <v>2.0</v>
      </c>
      <c r="J50" s="1468">
        <v>2.0</v>
      </c>
      <c r="K50" s="1466"/>
      <c r="L50" s="1469"/>
      <c r="M50" s="1466"/>
      <c r="N50" s="1469"/>
      <c r="O50" s="1466"/>
      <c r="P50" s="1469"/>
      <c r="Q50" s="1466"/>
    </row>
    <row r="51" ht="15.75" customHeight="1">
      <c r="A51" s="1467" t="s">
        <v>5857</v>
      </c>
      <c r="B51" s="1468">
        <v>0.0</v>
      </c>
      <c r="C51" s="1468">
        <v>0.0</v>
      </c>
      <c r="D51" s="1468">
        <v>0.0</v>
      </c>
      <c r="E51" s="1468">
        <v>0.0</v>
      </c>
      <c r="F51" s="1468">
        <v>0.0</v>
      </c>
      <c r="G51" s="1468">
        <v>0.0</v>
      </c>
      <c r="H51" s="1468">
        <v>2.0</v>
      </c>
      <c r="I51" s="1468">
        <v>2.0</v>
      </c>
      <c r="J51" s="1468">
        <v>0.0</v>
      </c>
      <c r="K51" s="1466"/>
      <c r="L51" s="1469"/>
      <c r="M51" s="1466"/>
      <c r="N51" s="1469"/>
      <c r="O51" s="1466"/>
      <c r="P51" s="1469"/>
      <c r="Q51" s="1466"/>
    </row>
    <row r="52" ht="15.75" customHeight="1">
      <c r="A52" s="1467" t="s">
        <v>6025</v>
      </c>
      <c r="B52" s="1468">
        <v>0.0</v>
      </c>
      <c r="C52" s="1468">
        <v>0.0</v>
      </c>
      <c r="D52" s="1468">
        <v>2.0</v>
      </c>
      <c r="E52" s="1468">
        <v>0.0</v>
      </c>
      <c r="F52" s="1468">
        <v>0.0</v>
      </c>
      <c r="G52" s="1468">
        <v>0.0</v>
      </c>
      <c r="H52" s="1468">
        <v>2.0</v>
      </c>
      <c r="I52" s="1468">
        <v>2.0</v>
      </c>
      <c r="J52" s="1468">
        <v>2.0</v>
      </c>
      <c r="K52" s="1466"/>
      <c r="L52" s="1469"/>
      <c r="M52" s="1466"/>
      <c r="N52" s="1469"/>
      <c r="O52" s="1466"/>
      <c r="P52" s="1469"/>
      <c r="Q52" s="1466"/>
    </row>
    <row r="53" ht="15.75" customHeight="1">
      <c r="A53" s="1467" t="s">
        <v>6026</v>
      </c>
      <c r="B53" s="1468">
        <v>2.0</v>
      </c>
      <c r="C53" s="1468">
        <v>2.0</v>
      </c>
      <c r="D53" s="1468">
        <v>2.0</v>
      </c>
      <c r="E53" s="1468">
        <v>2.0</v>
      </c>
      <c r="F53" s="1468">
        <v>2.0</v>
      </c>
      <c r="G53" s="1468">
        <v>2.0</v>
      </c>
      <c r="H53" s="1468">
        <v>2.0</v>
      </c>
      <c r="I53" s="1468">
        <v>2.0</v>
      </c>
      <c r="J53" s="1468">
        <v>2.0</v>
      </c>
      <c r="K53" s="1466"/>
      <c r="L53" s="1469"/>
      <c r="M53" s="1466"/>
      <c r="N53" s="1469"/>
      <c r="O53" s="1466"/>
      <c r="P53" s="1469"/>
      <c r="Q53" s="1466"/>
    </row>
    <row r="54" ht="15.75" customHeight="1">
      <c r="A54" s="1467" t="s">
        <v>6027</v>
      </c>
      <c r="B54" s="1468">
        <v>2.0</v>
      </c>
      <c r="C54" s="1468">
        <v>2.0</v>
      </c>
      <c r="D54" s="1468">
        <v>0.0</v>
      </c>
      <c r="E54" s="1468">
        <v>2.0</v>
      </c>
      <c r="F54" s="1468">
        <v>2.0</v>
      </c>
      <c r="G54" s="1468">
        <v>2.0</v>
      </c>
      <c r="H54" s="1468">
        <v>2.0</v>
      </c>
      <c r="I54" s="1468">
        <v>2.0</v>
      </c>
      <c r="J54" s="1468">
        <v>2.0</v>
      </c>
      <c r="K54" s="1466"/>
      <c r="L54" s="1469"/>
      <c r="M54" s="1466"/>
      <c r="N54" s="1469"/>
      <c r="O54" s="1466"/>
      <c r="P54" s="1469"/>
      <c r="Q54" s="1466"/>
    </row>
    <row r="55" ht="15.75" customHeight="1">
      <c r="A55" s="1467" t="s">
        <v>6028</v>
      </c>
      <c r="B55" s="1468">
        <v>2.0</v>
      </c>
      <c r="C55" s="1468">
        <v>2.0</v>
      </c>
      <c r="D55" s="1468">
        <v>2.0</v>
      </c>
      <c r="E55" s="1468">
        <v>2.0</v>
      </c>
      <c r="F55" s="1468">
        <v>2.0</v>
      </c>
      <c r="G55" s="1468">
        <v>2.0</v>
      </c>
      <c r="H55" s="1468">
        <v>2.0</v>
      </c>
      <c r="I55" s="1468">
        <v>2.0</v>
      </c>
      <c r="J55" s="1468">
        <v>2.0</v>
      </c>
      <c r="K55" s="1466"/>
      <c r="L55" s="1469"/>
      <c r="M55" s="1466"/>
      <c r="N55" s="1469"/>
      <c r="O55" s="1466"/>
      <c r="P55" s="1469"/>
      <c r="Q55" s="1466"/>
    </row>
    <row r="56" ht="15.75" customHeight="1">
      <c r="A56" s="1467" t="s">
        <v>6029</v>
      </c>
      <c r="B56" s="1468">
        <v>2.0</v>
      </c>
      <c r="C56" s="1468">
        <v>2.0</v>
      </c>
      <c r="D56" s="1468">
        <v>0.0</v>
      </c>
      <c r="E56" s="1468">
        <v>0.0</v>
      </c>
      <c r="F56" s="1468">
        <v>0.0</v>
      </c>
      <c r="G56" s="1468">
        <v>0.0</v>
      </c>
      <c r="H56" s="1468">
        <v>2.0</v>
      </c>
      <c r="I56" s="1468">
        <v>0.0</v>
      </c>
      <c r="J56" s="1468">
        <v>0.0</v>
      </c>
      <c r="K56" s="1466"/>
      <c r="L56" s="1469"/>
      <c r="M56" s="1466"/>
      <c r="N56" s="1469"/>
      <c r="O56" s="1466"/>
      <c r="P56" s="1469"/>
      <c r="Q56" s="1466"/>
    </row>
    <row r="57" ht="15.75" customHeight="1">
      <c r="A57" s="1467" t="s">
        <v>6030</v>
      </c>
      <c r="B57" s="1468">
        <v>2.0</v>
      </c>
      <c r="C57" s="1468">
        <v>2.0</v>
      </c>
      <c r="D57" s="1468">
        <v>2.0</v>
      </c>
      <c r="E57" s="1468">
        <v>2.0</v>
      </c>
      <c r="F57" s="1468">
        <v>2.0</v>
      </c>
      <c r="G57" s="1468">
        <v>2.0</v>
      </c>
      <c r="H57" s="1468">
        <v>2.0</v>
      </c>
      <c r="I57" s="1468">
        <v>0.0</v>
      </c>
      <c r="J57" s="1468">
        <v>0.0</v>
      </c>
      <c r="K57" s="1466"/>
      <c r="L57" s="1469"/>
      <c r="M57" s="1466"/>
      <c r="N57" s="1469"/>
      <c r="O57" s="1466"/>
      <c r="P57" s="1469"/>
      <c r="Q57" s="1466"/>
    </row>
    <row r="58" ht="15.75" customHeight="1">
      <c r="A58" s="1467" t="s">
        <v>6031</v>
      </c>
      <c r="B58" s="1468">
        <v>2.0</v>
      </c>
      <c r="C58" s="1468">
        <v>2.0</v>
      </c>
      <c r="D58" s="1468">
        <v>2.0</v>
      </c>
      <c r="E58" s="1468">
        <v>2.0</v>
      </c>
      <c r="F58" s="1468">
        <v>2.0</v>
      </c>
      <c r="G58" s="1468">
        <v>2.0</v>
      </c>
      <c r="H58" s="1468">
        <v>2.0</v>
      </c>
      <c r="I58" s="1468">
        <v>2.0</v>
      </c>
      <c r="J58" s="1468">
        <v>2.0</v>
      </c>
      <c r="K58" s="1466"/>
      <c r="L58" s="1469"/>
      <c r="M58" s="1466"/>
      <c r="N58" s="1469"/>
      <c r="O58" s="1466"/>
      <c r="P58" s="1469"/>
      <c r="Q58" s="1466"/>
    </row>
    <row r="59" ht="15.75" customHeight="1">
      <c r="A59" s="1467" t="s">
        <v>6032</v>
      </c>
      <c r="B59" s="1468">
        <v>2.0</v>
      </c>
      <c r="C59" s="1468">
        <v>2.0</v>
      </c>
      <c r="D59" s="1468">
        <v>2.0</v>
      </c>
      <c r="E59" s="1468">
        <v>2.0</v>
      </c>
      <c r="F59" s="1468">
        <v>2.0</v>
      </c>
      <c r="G59" s="1468">
        <v>2.0</v>
      </c>
      <c r="H59" s="1468">
        <v>2.0</v>
      </c>
      <c r="I59" s="1468">
        <v>2.0</v>
      </c>
      <c r="J59" s="1468">
        <v>2.0</v>
      </c>
      <c r="K59" s="1466"/>
      <c r="L59" s="1469"/>
      <c r="M59" s="1466"/>
      <c r="N59" s="1469"/>
      <c r="O59" s="1466"/>
      <c r="P59" s="1469"/>
      <c r="Q59" s="1466"/>
    </row>
    <row r="60" ht="15.75" customHeight="1">
      <c r="A60" s="1467" t="s">
        <v>6033</v>
      </c>
      <c r="B60" s="1468">
        <v>2.0</v>
      </c>
      <c r="C60" s="1468">
        <v>2.0</v>
      </c>
      <c r="D60" s="1468">
        <v>2.0</v>
      </c>
      <c r="E60" s="1468">
        <v>2.0</v>
      </c>
      <c r="F60" s="1468">
        <v>2.0</v>
      </c>
      <c r="G60" s="1468">
        <v>2.0</v>
      </c>
      <c r="H60" s="1468">
        <v>2.0</v>
      </c>
      <c r="I60" s="1468">
        <v>2.0</v>
      </c>
      <c r="J60" s="1468">
        <v>2.0</v>
      </c>
      <c r="K60" s="1466"/>
      <c r="L60" s="1469"/>
      <c r="M60" s="1466"/>
      <c r="N60" s="1469"/>
      <c r="O60" s="1466"/>
      <c r="P60" s="1469"/>
      <c r="Q60" s="1466"/>
    </row>
    <row r="61" ht="15.75" customHeight="1">
      <c r="A61" s="1467" t="s">
        <v>6034</v>
      </c>
      <c r="B61" s="1465" t="s">
        <v>4519</v>
      </c>
      <c r="C61" s="1465" t="s">
        <v>4519</v>
      </c>
      <c r="D61" s="1465" t="s">
        <v>4519</v>
      </c>
      <c r="E61" s="1465" t="s">
        <v>4519</v>
      </c>
      <c r="F61" s="1465" t="s">
        <v>4519</v>
      </c>
      <c r="G61" s="1465" t="s">
        <v>4519</v>
      </c>
      <c r="H61" s="1468">
        <v>0.0</v>
      </c>
      <c r="I61" s="1468">
        <v>0.0</v>
      </c>
      <c r="J61" s="1468">
        <v>0.0</v>
      </c>
      <c r="K61" s="1466"/>
      <c r="L61" s="1469"/>
      <c r="M61" s="1466"/>
      <c r="N61" s="1469"/>
      <c r="O61" s="1466"/>
      <c r="P61" s="1469"/>
      <c r="Q61" s="1466"/>
    </row>
    <row r="62" ht="15.75" customHeight="1">
      <c r="A62" s="1467" t="s">
        <v>6035</v>
      </c>
      <c r="B62" s="1465" t="s">
        <v>4519</v>
      </c>
      <c r="C62" s="1465" t="s">
        <v>4519</v>
      </c>
      <c r="D62" s="1465" t="s">
        <v>4519</v>
      </c>
      <c r="E62" s="1465" t="s">
        <v>4519</v>
      </c>
      <c r="F62" s="1465" t="s">
        <v>4519</v>
      </c>
      <c r="G62" s="1465" t="s">
        <v>4519</v>
      </c>
      <c r="H62" s="1468">
        <v>0.0</v>
      </c>
      <c r="I62" s="1468">
        <v>0.0</v>
      </c>
      <c r="J62" s="1468">
        <v>0.0</v>
      </c>
      <c r="K62" s="1466"/>
      <c r="L62" s="1469"/>
      <c r="M62" s="1466"/>
      <c r="N62" s="1469"/>
      <c r="O62" s="1466"/>
      <c r="P62" s="1469"/>
      <c r="Q62" s="1466"/>
    </row>
    <row r="63" ht="15.75" customHeight="1">
      <c r="A63" s="1467" t="s">
        <v>6036</v>
      </c>
      <c r="B63" s="1468">
        <v>2.0</v>
      </c>
      <c r="C63" s="1468">
        <v>2.0</v>
      </c>
      <c r="D63" s="1468">
        <v>2.0</v>
      </c>
      <c r="E63" s="1468">
        <v>0.0</v>
      </c>
      <c r="F63" s="1468">
        <v>2.0</v>
      </c>
      <c r="G63" s="1468">
        <v>2.0</v>
      </c>
      <c r="H63" s="1468">
        <v>0.0</v>
      </c>
      <c r="I63" s="1468">
        <v>0.0</v>
      </c>
      <c r="J63" s="1468">
        <v>0.0</v>
      </c>
      <c r="K63" s="1466"/>
      <c r="L63" s="1469"/>
      <c r="M63" s="1466"/>
      <c r="N63" s="1469"/>
      <c r="O63" s="1466"/>
      <c r="P63" s="1469"/>
      <c r="Q63" s="1466"/>
    </row>
    <row r="64" ht="15.75" customHeight="1">
      <c r="A64" s="1467" t="s">
        <v>6037</v>
      </c>
      <c r="B64" s="1468">
        <v>2.0</v>
      </c>
      <c r="C64" s="1468">
        <v>2.0</v>
      </c>
      <c r="D64" s="1468">
        <v>0.0</v>
      </c>
      <c r="E64" s="1468">
        <v>0.0</v>
      </c>
      <c r="F64" s="1468">
        <v>2.0</v>
      </c>
      <c r="G64" s="1468">
        <v>2.0</v>
      </c>
      <c r="H64" s="1468">
        <v>0.0</v>
      </c>
      <c r="I64" s="1468">
        <v>2.0</v>
      </c>
      <c r="J64" s="1468">
        <v>2.0</v>
      </c>
      <c r="K64" s="1466"/>
      <c r="L64" s="1469"/>
      <c r="M64" s="1466"/>
      <c r="N64" s="1469"/>
      <c r="O64" s="1466"/>
      <c r="P64" s="1469"/>
      <c r="Q64" s="1466"/>
    </row>
    <row r="65" ht="15.75" customHeight="1">
      <c r="A65" s="1467" t="s">
        <v>6038</v>
      </c>
      <c r="B65" s="1468">
        <v>2.0</v>
      </c>
      <c r="C65" s="1468">
        <v>2.0</v>
      </c>
      <c r="D65" s="1468">
        <v>2.0</v>
      </c>
      <c r="E65" s="1468">
        <v>2.0</v>
      </c>
      <c r="F65" s="1468">
        <v>2.0</v>
      </c>
      <c r="G65" s="1468">
        <v>2.0</v>
      </c>
      <c r="H65" s="1468">
        <v>2.0</v>
      </c>
      <c r="I65" s="1468">
        <v>2.0</v>
      </c>
      <c r="J65" s="1468">
        <v>2.0</v>
      </c>
      <c r="K65" s="1466"/>
      <c r="L65" s="1469"/>
      <c r="M65" s="1466"/>
      <c r="N65" s="1469"/>
      <c r="O65" s="1466"/>
      <c r="P65" s="1469"/>
      <c r="Q65" s="1466"/>
    </row>
    <row r="66" ht="15.75" customHeight="1">
      <c r="A66" s="1467" t="s">
        <v>6039</v>
      </c>
      <c r="B66" s="1468">
        <v>2.0</v>
      </c>
      <c r="C66" s="1468">
        <v>2.0</v>
      </c>
      <c r="D66" s="1468">
        <v>2.0</v>
      </c>
      <c r="E66" s="1468">
        <v>2.0</v>
      </c>
      <c r="F66" s="1468">
        <v>2.0</v>
      </c>
      <c r="G66" s="1468">
        <v>2.0</v>
      </c>
      <c r="H66" s="1468">
        <v>2.0</v>
      </c>
      <c r="I66" s="1468">
        <v>2.0</v>
      </c>
      <c r="J66" s="1468">
        <v>2.0</v>
      </c>
      <c r="K66" s="1466"/>
      <c r="L66" s="1469"/>
      <c r="M66" s="1466"/>
      <c r="N66" s="1469"/>
      <c r="O66" s="1466"/>
      <c r="P66" s="1469"/>
      <c r="Q66" s="1466"/>
    </row>
    <row r="67" ht="15.75" customHeight="1">
      <c r="A67" s="1467" t="s">
        <v>6040</v>
      </c>
      <c r="B67" s="1468">
        <v>2.0</v>
      </c>
      <c r="C67" s="1468">
        <v>2.0</v>
      </c>
      <c r="D67" s="1468">
        <v>2.0</v>
      </c>
      <c r="E67" s="1468">
        <v>2.0</v>
      </c>
      <c r="F67" s="1468">
        <v>2.0</v>
      </c>
      <c r="G67" s="1468">
        <v>2.0</v>
      </c>
      <c r="H67" s="1468">
        <v>2.0</v>
      </c>
      <c r="I67" s="1468">
        <v>0.0</v>
      </c>
      <c r="J67" s="1468">
        <v>2.0</v>
      </c>
      <c r="K67" s="1466"/>
      <c r="L67" s="1469"/>
      <c r="M67" s="1466"/>
      <c r="N67" s="1469"/>
      <c r="O67" s="1466"/>
      <c r="P67" s="1469"/>
      <c r="Q67" s="1466"/>
    </row>
    <row r="68" ht="15.75" customHeight="1">
      <c r="A68" s="1467" t="s">
        <v>6041</v>
      </c>
      <c r="B68" s="1468">
        <v>2.0</v>
      </c>
      <c r="C68" s="1468">
        <v>0.0</v>
      </c>
      <c r="D68" s="1468">
        <v>2.0</v>
      </c>
      <c r="E68" s="1468">
        <v>2.0</v>
      </c>
      <c r="F68" s="1468">
        <v>2.0</v>
      </c>
      <c r="G68" s="1468">
        <v>2.0</v>
      </c>
      <c r="H68" s="1465">
        <v>0.0</v>
      </c>
      <c r="I68" s="1465">
        <v>0.0</v>
      </c>
      <c r="J68" s="1465">
        <v>0.0</v>
      </c>
      <c r="K68" s="1466"/>
      <c r="L68" s="1469"/>
      <c r="M68" s="1466"/>
      <c r="N68" s="1469"/>
      <c r="O68" s="1466"/>
      <c r="P68" s="1469"/>
      <c r="Q68" s="1466"/>
    </row>
    <row r="69" ht="15.75" customHeight="1">
      <c r="A69" s="1467" t="s">
        <v>6042</v>
      </c>
      <c r="B69" s="1468">
        <v>2.0</v>
      </c>
      <c r="C69" s="1468">
        <v>0.0</v>
      </c>
      <c r="D69" s="1468">
        <v>0.0</v>
      </c>
      <c r="E69" s="1468">
        <v>0.0</v>
      </c>
      <c r="F69" s="1468">
        <v>0.0</v>
      </c>
      <c r="G69" s="1468">
        <v>0.0</v>
      </c>
      <c r="H69" s="1468">
        <v>0.0</v>
      </c>
      <c r="I69" s="1468">
        <v>2.0</v>
      </c>
      <c r="J69" s="1468">
        <v>0.0</v>
      </c>
      <c r="K69" s="1466"/>
      <c r="L69" s="1469"/>
      <c r="M69" s="1466"/>
      <c r="N69" s="1469"/>
      <c r="O69" s="1466"/>
      <c r="P69" s="1469"/>
      <c r="Q69" s="1466"/>
    </row>
    <row r="70" ht="15.75" customHeight="1">
      <c r="A70" s="1467" t="s">
        <v>6043</v>
      </c>
      <c r="B70" s="1468">
        <v>2.0</v>
      </c>
      <c r="C70" s="1468">
        <v>0.0</v>
      </c>
      <c r="D70" s="1468">
        <v>2.0</v>
      </c>
      <c r="E70" s="1468">
        <v>2.0</v>
      </c>
      <c r="F70" s="1468">
        <v>2.0</v>
      </c>
      <c r="G70" s="1468">
        <v>2.0</v>
      </c>
      <c r="H70" s="1468">
        <v>0.0</v>
      </c>
      <c r="I70" s="1468">
        <v>0.0</v>
      </c>
      <c r="J70" s="1468">
        <v>0.0</v>
      </c>
      <c r="K70" s="1466"/>
      <c r="L70" s="1469"/>
      <c r="M70" s="1466"/>
      <c r="N70" s="1469"/>
      <c r="O70" s="1466"/>
      <c r="P70" s="1469"/>
      <c r="Q70" s="1466"/>
    </row>
    <row r="71" ht="15.75" customHeight="1">
      <c r="A71" s="1467" t="s">
        <v>6044</v>
      </c>
      <c r="B71" s="1468">
        <v>2.0</v>
      </c>
      <c r="C71" s="1468">
        <v>2.0</v>
      </c>
      <c r="D71" s="1468">
        <v>2.0</v>
      </c>
      <c r="E71" s="1468">
        <v>2.0</v>
      </c>
      <c r="F71" s="1468">
        <v>2.0</v>
      </c>
      <c r="G71" s="1468">
        <v>2.0</v>
      </c>
      <c r="H71" s="1468">
        <v>2.0</v>
      </c>
      <c r="I71" s="1468">
        <v>2.0</v>
      </c>
      <c r="J71" s="1468">
        <v>2.0</v>
      </c>
      <c r="K71" s="1466"/>
      <c r="L71" s="1469"/>
      <c r="M71" s="1466"/>
      <c r="N71" s="1469"/>
      <c r="O71" s="1466"/>
      <c r="P71" s="1469"/>
      <c r="Q71" s="1466"/>
    </row>
    <row r="72" ht="15.75" customHeight="1">
      <c r="A72" s="1467" t="s">
        <v>6045</v>
      </c>
      <c r="B72" s="1468">
        <v>2.0</v>
      </c>
      <c r="C72" s="1468">
        <v>0.0</v>
      </c>
      <c r="D72" s="1468">
        <v>2.0</v>
      </c>
      <c r="E72" s="1468">
        <v>2.0</v>
      </c>
      <c r="F72" s="1468">
        <v>0.0</v>
      </c>
      <c r="G72" s="1468">
        <v>0.0</v>
      </c>
      <c r="H72" s="1468">
        <v>0.0</v>
      </c>
      <c r="I72" s="1468">
        <v>0.0</v>
      </c>
      <c r="J72" s="1468">
        <v>0.0</v>
      </c>
      <c r="K72" s="1466"/>
      <c r="L72" s="1469"/>
      <c r="M72" s="1466"/>
      <c r="N72" s="1469"/>
      <c r="O72" s="1466"/>
      <c r="P72" s="1469"/>
      <c r="Q72" s="1466"/>
    </row>
    <row r="73" ht="15.75" customHeight="1">
      <c r="A73" s="1467" t="s">
        <v>6046</v>
      </c>
      <c r="B73" s="1468">
        <v>0.0</v>
      </c>
      <c r="C73" s="1468">
        <v>0.0</v>
      </c>
      <c r="D73" s="1468">
        <v>2.0</v>
      </c>
      <c r="E73" s="1468">
        <v>0.0</v>
      </c>
      <c r="F73" s="1468">
        <v>0.0</v>
      </c>
      <c r="G73" s="1468">
        <v>0.0</v>
      </c>
      <c r="H73" s="1468">
        <v>0.0</v>
      </c>
      <c r="I73" s="1468">
        <v>0.0</v>
      </c>
      <c r="J73" s="1468">
        <v>0.0</v>
      </c>
      <c r="K73" s="1466"/>
      <c r="L73" s="1469"/>
      <c r="M73" s="1466"/>
      <c r="N73" s="1469"/>
      <c r="O73" s="1466"/>
      <c r="P73" s="1469"/>
      <c r="Q73" s="1466"/>
    </row>
    <row r="74" ht="15.75" customHeight="1">
      <c r="A74" s="1467" t="s">
        <v>6047</v>
      </c>
      <c r="B74" s="1468">
        <v>2.0</v>
      </c>
      <c r="C74" s="1468">
        <v>2.0</v>
      </c>
      <c r="D74" s="1468">
        <v>2.0</v>
      </c>
      <c r="E74" s="1468">
        <v>2.0</v>
      </c>
      <c r="F74" s="1468">
        <v>2.0</v>
      </c>
      <c r="G74" s="1468">
        <v>2.0</v>
      </c>
      <c r="H74" s="1465">
        <v>2.0</v>
      </c>
      <c r="I74" s="1465">
        <v>2.0</v>
      </c>
      <c r="J74" s="1465">
        <v>2.0</v>
      </c>
      <c r="K74" s="1466"/>
      <c r="L74" s="1469"/>
      <c r="M74" s="1466"/>
      <c r="N74" s="1469"/>
      <c r="O74" s="1466"/>
      <c r="P74" s="1469"/>
      <c r="Q74" s="1466"/>
    </row>
    <row r="75" ht="15.75" customHeight="1">
      <c r="A75" s="1467" t="s">
        <v>6048</v>
      </c>
      <c r="B75" s="1468">
        <v>2.0</v>
      </c>
      <c r="C75" s="1468">
        <v>2.0</v>
      </c>
      <c r="D75" s="1468">
        <v>2.0</v>
      </c>
      <c r="E75" s="1468">
        <v>2.0</v>
      </c>
      <c r="F75" s="1468">
        <v>2.0</v>
      </c>
      <c r="G75" s="1468">
        <v>2.0</v>
      </c>
      <c r="H75" s="1468">
        <v>2.0</v>
      </c>
      <c r="I75" s="1468">
        <v>2.0</v>
      </c>
      <c r="J75" s="1468">
        <v>2.0</v>
      </c>
      <c r="K75" s="1466"/>
      <c r="L75" s="1469"/>
      <c r="M75" s="1466"/>
      <c r="N75" s="1469"/>
      <c r="O75" s="1466"/>
      <c r="P75" s="1469"/>
      <c r="Q75" s="1466"/>
    </row>
    <row r="76" ht="15.75" customHeight="1">
      <c r="A76" s="1467" t="s">
        <v>6049</v>
      </c>
      <c r="B76" s="1468">
        <v>2.0</v>
      </c>
      <c r="C76" s="1468">
        <v>2.0</v>
      </c>
      <c r="D76" s="1468">
        <v>2.0</v>
      </c>
      <c r="E76" s="1468">
        <v>2.0</v>
      </c>
      <c r="F76" s="1468">
        <v>2.0</v>
      </c>
      <c r="G76" s="1468">
        <v>2.0</v>
      </c>
      <c r="H76" s="1468">
        <v>2.0</v>
      </c>
      <c r="I76" s="1468">
        <v>2.0</v>
      </c>
      <c r="J76" s="1468">
        <v>2.0</v>
      </c>
      <c r="K76" s="1466"/>
      <c r="L76" s="1469"/>
      <c r="M76" s="1466"/>
      <c r="N76" s="1469"/>
      <c r="O76" s="1466"/>
      <c r="P76" s="1469"/>
      <c r="Q76" s="1466"/>
    </row>
    <row r="77" ht="15.75" customHeight="1">
      <c r="A77" s="1467" t="s">
        <v>6050</v>
      </c>
      <c r="B77" s="1468">
        <v>2.0</v>
      </c>
      <c r="C77" s="1468">
        <v>2.0</v>
      </c>
      <c r="D77" s="1468">
        <v>2.0</v>
      </c>
      <c r="E77" s="1468">
        <v>2.0</v>
      </c>
      <c r="F77" s="1468">
        <v>2.0</v>
      </c>
      <c r="G77" s="1468">
        <v>2.0</v>
      </c>
      <c r="H77" s="1468">
        <v>2.0</v>
      </c>
      <c r="I77" s="1468">
        <v>2.0</v>
      </c>
      <c r="J77" s="1468">
        <v>2.0</v>
      </c>
      <c r="K77" s="1466"/>
      <c r="L77" s="1469"/>
      <c r="M77" s="1466"/>
      <c r="N77" s="1469"/>
      <c r="O77" s="1466"/>
      <c r="P77" s="1469"/>
      <c r="Q77" s="1466"/>
    </row>
    <row r="78" ht="15.75" customHeight="1">
      <c r="A78" s="1467" t="s">
        <v>6051</v>
      </c>
      <c r="B78" s="1468">
        <v>2.0</v>
      </c>
      <c r="C78" s="1468">
        <v>2.0</v>
      </c>
      <c r="D78" s="1468">
        <v>2.0</v>
      </c>
      <c r="E78" s="1468">
        <v>2.0</v>
      </c>
      <c r="F78" s="1468">
        <v>2.0</v>
      </c>
      <c r="G78" s="1468">
        <v>2.0</v>
      </c>
      <c r="H78" s="1468">
        <v>2.0</v>
      </c>
      <c r="I78" s="1468">
        <v>2.0</v>
      </c>
      <c r="J78" s="1468">
        <v>2.0</v>
      </c>
      <c r="K78" s="1466"/>
      <c r="L78" s="1469"/>
      <c r="M78" s="1466"/>
      <c r="N78" s="1469"/>
      <c r="O78" s="1466"/>
      <c r="P78" s="1469"/>
      <c r="Q78" s="1466"/>
    </row>
    <row r="79" ht="15.75" customHeight="1">
      <c r="A79" s="1467" t="s">
        <v>6052</v>
      </c>
      <c r="B79" s="1468">
        <v>2.0</v>
      </c>
      <c r="C79" s="1468">
        <v>2.0</v>
      </c>
      <c r="D79" s="1468">
        <v>2.0</v>
      </c>
      <c r="E79" s="1468">
        <v>2.0</v>
      </c>
      <c r="F79" s="1468">
        <v>2.0</v>
      </c>
      <c r="G79" s="1468">
        <v>2.0</v>
      </c>
      <c r="H79" s="1468">
        <v>2.0</v>
      </c>
      <c r="I79" s="1468">
        <v>2.0</v>
      </c>
      <c r="J79" s="1468">
        <v>2.0</v>
      </c>
      <c r="K79" s="1466"/>
      <c r="L79" s="1469"/>
      <c r="M79" s="1466"/>
      <c r="N79" s="1469"/>
      <c r="O79" s="1466"/>
      <c r="P79" s="1469"/>
      <c r="Q79" s="1466"/>
    </row>
    <row r="80" ht="15.75" customHeight="1">
      <c r="A80" s="1467" t="s">
        <v>6053</v>
      </c>
      <c r="B80" s="1468">
        <v>2.0</v>
      </c>
      <c r="C80" s="1468">
        <v>2.0</v>
      </c>
      <c r="D80" s="1468">
        <v>2.0</v>
      </c>
      <c r="E80" s="1468">
        <v>2.0</v>
      </c>
      <c r="F80" s="1468">
        <v>2.0</v>
      </c>
      <c r="G80" s="1468">
        <v>2.0</v>
      </c>
      <c r="H80" s="1468">
        <v>2.0</v>
      </c>
      <c r="I80" s="1468">
        <v>2.0</v>
      </c>
      <c r="J80" s="1468">
        <v>2.0</v>
      </c>
      <c r="K80" s="1466"/>
      <c r="L80" s="1469"/>
      <c r="M80" s="1466"/>
      <c r="N80" s="1469"/>
      <c r="O80" s="1466"/>
      <c r="P80" s="1469"/>
      <c r="Q80" s="1466"/>
    </row>
    <row r="81" ht="15.75" customHeight="1">
      <c r="A81" s="1467" t="s">
        <v>6054</v>
      </c>
      <c r="B81" s="1468">
        <v>2.0</v>
      </c>
      <c r="C81" s="1468">
        <v>2.0</v>
      </c>
      <c r="D81" s="1468">
        <v>2.0</v>
      </c>
      <c r="E81" s="1468">
        <v>2.0</v>
      </c>
      <c r="F81" s="1468">
        <v>2.0</v>
      </c>
      <c r="G81" s="1468">
        <v>2.0</v>
      </c>
      <c r="H81" s="1468">
        <v>2.0</v>
      </c>
      <c r="I81" s="1468">
        <v>2.0</v>
      </c>
      <c r="J81" s="1468">
        <v>2.0</v>
      </c>
      <c r="K81" s="1466"/>
      <c r="L81" s="1469"/>
      <c r="M81" s="1466"/>
      <c r="N81" s="1469"/>
      <c r="O81" s="1466"/>
      <c r="P81" s="1469"/>
      <c r="Q81" s="1466"/>
    </row>
    <row r="82" ht="15.75" customHeight="1">
      <c r="A82" s="1467" t="s">
        <v>6055</v>
      </c>
      <c r="B82" s="1468">
        <v>2.0</v>
      </c>
      <c r="C82" s="1468">
        <v>2.0</v>
      </c>
      <c r="D82" s="1468">
        <v>2.0</v>
      </c>
      <c r="E82" s="1468">
        <v>2.0</v>
      </c>
      <c r="F82" s="1468">
        <v>2.0</v>
      </c>
      <c r="G82" s="1468">
        <v>2.0</v>
      </c>
      <c r="H82" s="1468">
        <v>2.0</v>
      </c>
      <c r="I82" s="1468">
        <v>2.0</v>
      </c>
      <c r="J82" s="1468">
        <v>2.0</v>
      </c>
      <c r="K82" s="1466"/>
      <c r="L82" s="1469"/>
      <c r="M82" s="1466"/>
      <c r="N82" s="1469"/>
      <c r="O82" s="1466"/>
      <c r="P82" s="1469"/>
      <c r="Q82" s="1466"/>
    </row>
    <row r="83" ht="15.75" customHeight="1">
      <c r="A83" s="1467" t="s">
        <v>6056</v>
      </c>
      <c r="B83" s="1468">
        <v>2.0</v>
      </c>
      <c r="C83" s="1468">
        <v>2.0</v>
      </c>
      <c r="D83" s="1468">
        <v>0.0</v>
      </c>
      <c r="E83" s="1468">
        <v>2.0</v>
      </c>
      <c r="F83" s="1468">
        <v>2.0</v>
      </c>
      <c r="G83" s="1468">
        <v>2.0</v>
      </c>
      <c r="H83" s="1468">
        <v>0.0</v>
      </c>
      <c r="I83" s="1468">
        <v>2.0</v>
      </c>
      <c r="J83" s="1468">
        <v>2.0</v>
      </c>
      <c r="K83" s="1466"/>
      <c r="L83" s="1469"/>
      <c r="M83" s="1466"/>
      <c r="N83" s="1469"/>
      <c r="O83" s="1466"/>
      <c r="P83" s="1469"/>
      <c r="Q83" s="1466"/>
    </row>
    <row r="84" ht="15.75" customHeight="1">
      <c r="A84" s="1467" t="s">
        <v>6057</v>
      </c>
      <c r="B84" s="1468">
        <v>2.0</v>
      </c>
      <c r="C84" s="1468">
        <v>2.0</v>
      </c>
      <c r="D84" s="1468">
        <v>0.0</v>
      </c>
      <c r="E84" s="1468">
        <v>0.0</v>
      </c>
      <c r="F84" s="1468">
        <v>2.0</v>
      </c>
      <c r="G84" s="1468">
        <v>2.0</v>
      </c>
      <c r="H84" s="1468">
        <v>0.0</v>
      </c>
      <c r="I84" s="1468">
        <v>2.0</v>
      </c>
      <c r="J84" s="1468">
        <v>2.0</v>
      </c>
      <c r="K84" s="1466"/>
      <c r="L84" s="1469"/>
      <c r="M84" s="1466"/>
      <c r="N84" s="1469"/>
      <c r="O84" s="1466"/>
      <c r="P84" s="1469"/>
      <c r="Q84" s="1466"/>
    </row>
    <row r="85" ht="15.75" customHeight="1">
      <c r="A85" s="1467" t="s">
        <v>6058</v>
      </c>
      <c r="B85" s="1468">
        <v>2.0</v>
      </c>
      <c r="C85" s="1468">
        <v>2.0</v>
      </c>
      <c r="D85" s="1468">
        <v>2.0</v>
      </c>
      <c r="E85" s="1468">
        <v>2.0</v>
      </c>
      <c r="F85" s="1468">
        <v>2.0</v>
      </c>
      <c r="G85" s="1468">
        <v>2.0</v>
      </c>
      <c r="H85" s="1465">
        <v>2.0</v>
      </c>
      <c r="I85" s="1465">
        <v>2.0</v>
      </c>
      <c r="J85" s="1465">
        <v>2.0</v>
      </c>
      <c r="K85" s="1466"/>
      <c r="L85" s="1469"/>
      <c r="M85" s="1466"/>
      <c r="N85" s="1469"/>
      <c r="O85" s="1466"/>
      <c r="P85" s="1469"/>
      <c r="Q85" s="1466"/>
    </row>
    <row r="86" ht="15.75" customHeight="1">
      <c r="A86" s="1467" t="s">
        <v>6059</v>
      </c>
      <c r="B86" s="1468">
        <v>2.0</v>
      </c>
      <c r="C86" s="1468">
        <v>2.0</v>
      </c>
      <c r="D86" s="1468">
        <v>2.0</v>
      </c>
      <c r="E86" s="1468">
        <v>2.0</v>
      </c>
      <c r="F86" s="1468">
        <v>2.0</v>
      </c>
      <c r="G86" s="1468">
        <v>2.0</v>
      </c>
      <c r="H86" s="1468">
        <v>0.0</v>
      </c>
      <c r="I86" s="1468">
        <v>0.0</v>
      </c>
      <c r="J86" s="1468">
        <v>2.0</v>
      </c>
      <c r="K86" s="1466"/>
      <c r="L86" s="1469"/>
      <c r="M86" s="1466"/>
      <c r="N86" s="1469"/>
      <c r="O86" s="1466"/>
      <c r="P86" s="1469"/>
      <c r="Q86" s="1466"/>
    </row>
    <row r="87" ht="15.75" customHeight="1">
      <c r="A87" s="1467" t="s">
        <v>6060</v>
      </c>
      <c r="B87" s="1468">
        <v>0.0</v>
      </c>
      <c r="C87" s="1468">
        <v>0.0</v>
      </c>
      <c r="D87" s="1468">
        <v>0.0</v>
      </c>
      <c r="E87" s="1468">
        <v>0.0</v>
      </c>
      <c r="F87" s="1468">
        <v>2.0</v>
      </c>
      <c r="G87" s="1468">
        <v>2.0</v>
      </c>
      <c r="H87" s="1468">
        <v>0.0</v>
      </c>
      <c r="I87" s="1468">
        <v>2.0</v>
      </c>
      <c r="J87" s="1468">
        <v>2.0</v>
      </c>
      <c r="K87" s="1466"/>
      <c r="L87" s="1469"/>
      <c r="M87" s="1466"/>
      <c r="N87" s="1469"/>
      <c r="O87" s="1466"/>
      <c r="P87" s="1469"/>
      <c r="Q87" s="1466"/>
    </row>
    <row r="88" ht="15.75" customHeight="1">
      <c r="A88" s="1467" t="s">
        <v>6061</v>
      </c>
      <c r="B88" s="1468">
        <v>2.0</v>
      </c>
      <c r="C88" s="1468">
        <v>2.0</v>
      </c>
      <c r="D88" s="1468">
        <v>0.0</v>
      </c>
      <c r="E88" s="1468">
        <v>2.0</v>
      </c>
      <c r="F88" s="1468">
        <v>0.0</v>
      </c>
      <c r="G88" s="1468">
        <v>0.0</v>
      </c>
      <c r="H88" s="1468">
        <v>2.0</v>
      </c>
      <c r="I88" s="1468">
        <v>2.0</v>
      </c>
      <c r="J88" s="1468">
        <v>2.0</v>
      </c>
      <c r="K88" s="1466"/>
      <c r="L88" s="1469"/>
      <c r="M88" s="1466"/>
      <c r="N88" s="1469"/>
      <c r="O88" s="1466"/>
      <c r="P88" s="1469"/>
      <c r="Q88" s="1466"/>
    </row>
    <row r="89" ht="15.75" customHeight="1">
      <c r="A89" s="1467" t="s">
        <v>6062</v>
      </c>
      <c r="B89" s="1468">
        <v>0.0</v>
      </c>
      <c r="C89" s="1468">
        <v>0.0</v>
      </c>
      <c r="D89" s="1468">
        <v>0.0</v>
      </c>
      <c r="E89" s="1468">
        <v>0.0</v>
      </c>
      <c r="F89" s="1468">
        <v>0.0</v>
      </c>
      <c r="G89" s="1468">
        <v>0.0</v>
      </c>
      <c r="H89" s="1468">
        <v>0.0</v>
      </c>
      <c r="I89" s="1468">
        <v>0.0</v>
      </c>
      <c r="J89" s="1468">
        <v>0.0</v>
      </c>
      <c r="K89" s="1466"/>
      <c r="L89" s="1469"/>
      <c r="M89" s="1466"/>
      <c r="N89" s="1469"/>
      <c r="O89" s="1466"/>
      <c r="P89" s="1469"/>
      <c r="Q89" s="1466"/>
    </row>
    <row r="90" ht="15.75" customHeight="1">
      <c r="A90" s="1467" t="s">
        <v>6063</v>
      </c>
      <c r="B90" s="1468">
        <v>2.0</v>
      </c>
      <c r="C90" s="1468">
        <v>2.0</v>
      </c>
      <c r="D90" s="1468">
        <v>2.0</v>
      </c>
      <c r="E90" s="1468">
        <v>2.0</v>
      </c>
      <c r="F90" s="1468">
        <v>2.0</v>
      </c>
      <c r="G90" s="1468">
        <v>2.0</v>
      </c>
      <c r="H90" s="1468">
        <v>2.0</v>
      </c>
      <c r="I90" s="1468">
        <v>2.0</v>
      </c>
      <c r="J90" s="1468">
        <v>2.0</v>
      </c>
      <c r="K90" s="1466"/>
      <c r="L90" s="1469"/>
      <c r="M90" s="1466"/>
      <c r="N90" s="1469"/>
      <c r="O90" s="1466"/>
      <c r="P90" s="1469"/>
      <c r="Q90" s="1466"/>
    </row>
    <row r="91" ht="15.75" customHeight="1">
      <c r="A91" s="1467" t="s">
        <v>6064</v>
      </c>
      <c r="B91" s="1468">
        <v>0.0</v>
      </c>
      <c r="C91" s="1468">
        <v>0.0</v>
      </c>
      <c r="D91" s="1468">
        <v>2.0</v>
      </c>
      <c r="E91" s="1468">
        <v>0.0</v>
      </c>
      <c r="F91" s="1468">
        <v>0.0</v>
      </c>
      <c r="G91" s="1468">
        <v>2.0</v>
      </c>
      <c r="H91" s="1465">
        <v>0.0</v>
      </c>
      <c r="I91" s="1465">
        <v>0.0</v>
      </c>
      <c r="J91" s="1465">
        <v>0.0</v>
      </c>
      <c r="K91" s="1466"/>
      <c r="L91" s="1469"/>
      <c r="M91" s="1466"/>
      <c r="N91" s="1469"/>
      <c r="O91" s="1466"/>
      <c r="P91" s="1469"/>
      <c r="Q91" s="1466"/>
    </row>
    <row r="92" ht="15.75" customHeight="1">
      <c r="A92" s="1467" t="s">
        <v>6065</v>
      </c>
      <c r="B92" s="1468">
        <v>0.0</v>
      </c>
      <c r="C92" s="1468">
        <v>0.0</v>
      </c>
      <c r="D92" s="1468">
        <v>0.0</v>
      </c>
      <c r="E92" s="1468">
        <v>0.0</v>
      </c>
      <c r="F92" s="1468">
        <v>0.0</v>
      </c>
      <c r="G92" s="1468">
        <v>0.0</v>
      </c>
      <c r="H92" s="1465">
        <v>0.0</v>
      </c>
      <c r="I92" s="1465">
        <v>0.0</v>
      </c>
      <c r="J92" s="1465">
        <v>0.0</v>
      </c>
      <c r="K92" s="1466"/>
      <c r="L92" s="1469"/>
      <c r="M92" s="1466"/>
      <c r="N92" s="1469"/>
      <c r="O92" s="1466"/>
      <c r="P92" s="1469"/>
      <c r="Q92" s="1466"/>
    </row>
    <row r="93" ht="15.75" customHeight="1">
      <c r="A93" s="1467" t="s">
        <v>6066</v>
      </c>
      <c r="B93" s="1468">
        <v>2.0</v>
      </c>
      <c r="C93" s="1468">
        <v>2.0</v>
      </c>
      <c r="D93" s="1468">
        <v>2.0</v>
      </c>
      <c r="E93" s="1468">
        <v>2.0</v>
      </c>
      <c r="F93" s="1468">
        <v>2.0</v>
      </c>
      <c r="G93" s="1468">
        <v>2.0</v>
      </c>
      <c r="H93" s="1468">
        <v>2.0</v>
      </c>
      <c r="I93" s="1468">
        <v>2.0</v>
      </c>
      <c r="J93" s="1468">
        <v>2.0</v>
      </c>
      <c r="K93" s="1466"/>
      <c r="L93" s="1469"/>
      <c r="M93" s="1466"/>
      <c r="N93" s="1469"/>
      <c r="O93" s="1466"/>
      <c r="P93" s="1469"/>
      <c r="Q93" s="1466"/>
    </row>
    <row r="94" ht="15.75" customHeight="1">
      <c r="A94" s="1467" t="s">
        <v>6067</v>
      </c>
      <c r="B94" s="1468">
        <v>2.0</v>
      </c>
      <c r="C94" s="1468">
        <v>2.0</v>
      </c>
      <c r="D94" s="1468">
        <v>2.0</v>
      </c>
      <c r="E94" s="1468">
        <v>2.0</v>
      </c>
      <c r="F94" s="1468">
        <v>2.0</v>
      </c>
      <c r="G94" s="1468">
        <v>2.0</v>
      </c>
      <c r="H94" s="1468">
        <v>0.0</v>
      </c>
      <c r="I94" s="1468">
        <v>2.0</v>
      </c>
      <c r="J94" s="1468">
        <v>2.0</v>
      </c>
      <c r="K94" s="1466"/>
      <c r="L94" s="1469"/>
      <c r="M94" s="1466"/>
      <c r="N94" s="1469"/>
      <c r="O94" s="1466"/>
      <c r="P94" s="1469"/>
      <c r="Q94" s="1466"/>
    </row>
    <row r="95" ht="15.75" customHeight="1">
      <c r="A95" s="1467" t="s">
        <v>6068</v>
      </c>
      <c r="B95" s="1468">
        <v>0.0</v>
      </c>
      <c r="C95" s="1468">
        <v>0.0</v>
      </c>
      <c r="D95" s="1468">
        <v>0.0</v>
      </c>
      <c r="E95" s="1468">
        <v>0.0</v>
      </c>
      <c r="F95" s="1468">
        <v>2.0</v>
      </c>
      <c r="G95" s="1468">
        <v>0.0</v>
      </c>
      <c r="H95" s="1468">
        <v>0.0</v>
      </c>
      <c r="I95" s="1468">
        <v>0.0</v>
      </c>
      <c r="J95" s="1468">
        <v>0.0</v>
      </c>
      <c r="K95" s="1466"/>
      <c r="L95" s="1469"/>
      <c r="M95" s="1466"/>
      <c r="N95" s="1469"/>
      <c r="O95" s="1466"/>
      <c r="P95" s="1469"/>
      <c r="Q95" s="1466"/>
    </row>
    <row r="96" ht="15.75" customHeight="1">
      <c r="A96" s="1467" t="s">
        <v>6069</v>
      </c>
      <c r="B96" s="1468">
        <v>2.0</v>
      </c>
      <c r="C96" s="1468">
        <v>2.0</v>
      </c>
      <c r="D96" s="1468">
        <v>2.0</v>
      </c>
      <c r="E96" s="1468">
        <v>2.0</v>
      </c>
      <c r="F96" s="1468">
        <v>2.0</v>
      </c>
      <c r="G96" s="1468">
        <v>2.0</v>
      </c>
      <c r="H96" s="1468">
        <v>2.0</v>
      </c>
      <c r="I96" s="1468">
        <v>2.0</v>
      </c>
      <c r="J96" s="1468">
        <v>2.0</v>
      </c>
      <c r="K96" s="1466"/>
      <c r="L96" s="1469"/>
      <c r="M96" s="1466"/>
      <c r="N96" s="1469"/>
      <c r="O96" s="1466"/>
      <c r="P96" s="1469"/>
      <c r="Q96" s="1466"/>
    </row>
    <row r="97" ht="15.75" customHeight="1">
      <c r="A97" s="1467" t="s">
        <v>6070</v>
      </c>
      <c r="B97" s="1468">
        <v>2.0</v>
      </c>
      <c r="C97" s="1468">
        <v>2.0</v>
      </c>
      <c r="D97" s="1468">
        <v>2.0</v>
      </c>
      <c r="E97" s="1468">
        <v>2.0</v>
      </c>
      <c r="F97" s="1468">
        <v>2.0</v>
      </c>
      <c r="G97" s="1468">
        <v>2.0</v>
      </c>
      <c r="H97" s="1468">
        <v>2.0</v>
      </c>
      <c r="I97" s="1468">
        <v>2.0</v>
      </c>
      <c r="J97" s="1468">
        <v>2.0</v>
      </c>
      <c r="K97" s="1466"/>
      <c r="L97" s="1469"/>
      <c r="M97" s="1466"/>
      <c r="N97" s="1469"/>
      <c r="O97" s="1466"/>
      <c r="P97" s="1469"/>
      <c r="Q97" s="1466"/>
    </row>
    <row r="98" ht="15.75" customHeight="1">
      <c r="A98" s="1467" t="s">
        <v>6071</v>
      </c>
      <c r="B98" s="1468">
        <v>2.0</v>
      </c>
      <c r="C98" s="1468">
        <v>2.0</v>
      </c>
      <c r="D98" s="1468">
        <v>2.0</v>
      </c>
      <c r="E98" s="1468">
        <v>2.0</v>
      </c>
      <c r="F98" s="1468">
        <v>2.0</v>
      </c>
      <c r="G98" s="1468">
        <v>2.0</v>
      </c>
      <c r="H98" s="1468">
        <v>2.0</v>
      </c>
      <c r="I98" s="1468">
        <v>2.0</v>
      </c>
      <c r="J98" s="1468">
        <v>2.0</v>
      </c>
      <c r="K98" s="1466"/>
      <c r="L98" s="1469"/>
      <c r="M98" s="1466"/>
      <c r="N98" s="1469"/>
      <c r="O98" s="1466"/>
      <c r="P98" s="1469"/>
      <c r="Q98" s="1466"/>
    </row>
    <row r="99" ht="15.75" customHeight="1">
      <c r="A99" s="1467" t="s">
        <v>6072</v>
      </c>
      <c r="B99" s="1468">
        <v>0.0</v>
      </c>
      <c r="C99" s="1468">
        <v>2.0</v>
      </c>
      <c r="D99" s="1468">
        <v>0.0</v>
      </c>
      <c r="E99" s="1468">
        <v>0.0</v>
      </c>
      <c r="F99" s="1468">
        <v>0.0</v>
      </c>
      <c r="G99" s="1468">
        <v>0.0</v>
      </c>
      <c r="H99" s="1468">
        <v>0.0</v>
      </c>
      <c r="I99" s="1468">
        <v>0.0</v>
      </c>
      <c r="J99" s="1468">
        <v>0.0</v>
      </c>
      <c r="K99" s="1466"/>
      <c r="L99" s="1469"/>
      <c r="M99" s="1466"/>
      <c r="N99" s="1469"/>
      <c r="O99" s="1466"/>
      <c r="P99" s="1469"/>
      <c r="Q99" s="1466"/>
    </row>
    <row r="100" ht="15.75" customHeight="1">
      <c r="A100" s="1467" t="s">
        <v>6073</v>
      </c>
      <c r="B100" s="1468">
        <v>2.0</v>
      </c>
      <c r="C100" s="1468">
        <v>2.0</v>
      </c>
      <c r="D100" s="1468">
        <v>0.0</v>
      </c>
      <c r="E100" s="1468">
        <v>0.0</v>
      </c>
      <c r="F100" s="1468">
        <v>0.0</v>
      </c>
      <c r="G100" s="1468">
        <v>0.0</v>
      </c>
      <c r="H100" s="1468">
        <v>0.0</v>
      </c>
      <c r="I100" s="1468">
        <v>0.0</v>
      </c>
      <c r="J100" s="1468">
        <v>0.0</v>
      </c>
      <c r="K100" s="1466"/>
      <c r="L100" s="1469"/>
      <c r="M100" s="1466"/>
      <c r="N100" s="1469"/>
      <c r="O100" s="1466"/>
      <c r="P100" s="1469"/>
      <c r="Q100" s="1466"/>
    </row>
    <row r="101" ht="15.75" customHeight="1">
      <c r="A101" s="1467" t="s">
        <v>6074</v>
      </c>
      <c r="B101" s="1468">
        <v>2.0</v>
      </c>
      <c r="C101" s="1468">
        <v>0.0</v>
      </c>
      <c r="D101" s="1468">
        <v>2.0</v>
      </c>
      <c r="E101" s="1468">
        <v>0.0</v>
      </c>
      <c r="F101" s="1468">
        <v>0.0</v>
      </c>
      <c r="G101" s="1468">
        <v>0.0</v>
      </c>
      <c r="H101" s="1468">
        <v>2.0</v>
      </c>
      <c r="I101" s="1468">
        <v>2.0</v>
      </c>
      <c r="J101" s="1468">
        <v>2.0</v>
      </c>
      <c r="K101" s="1466"/>
      <c r="L101" s="1469"/>
      <c r="M101" s="1466"/>
      <c r="N101" s="1469"/>
      <c r="O101" s="1466"/>
      <c r="P101" s="1469"/>
      <c r="Q101" s="1466"/>
    </row>
    <row r="102" ht="15.75" customHeight="1">
      <c r="A102" s="1467" t="s">
        <v>6075</v>
      </c>
      <c r="B102" s="1468">
        <v>2.0</v>
      </c>
      <c r="C102" s="1468">
        <v>2.0</v>
      </c>
      <c r="D102" s="1468">
        <v>2.0</v>
      </c>
      <c r="E102" s="1468">
        <v>2.0</v>
      </c>
      <c r="F102" s="1468">
        <v>0.0</v>
      </c>
      <c r="G102" s="1468">
        <v>0.0</v>
      </c>
      <c r="H102" s="1468">
        <v>2.0</v>
      </c>
      <c r="I102" s="1468">
        <v>0.0</v>
      </c>
      <c r="J102" s="1468">
        <v>0.0</v>
      </c>
      <c r="K102" s="1466"/>
      <c r="L102" s="1469"/>
      <c r="M102" s="1466"/>
      <c r="N102" s="1469"/>
      <c r="O102" s="1466"/>
      <c r="P102" s="1469"/>
      <c r="Q102" s="1466"/>
    </row>
    <row r="103" ht="15.75" customHeight="1">
      <c r="A103" s="1467" t="s">
        <v>6076</v>
      </c>
      <c r="B103" s="1468">
        <v>2.0</v>
      </c>
      <c r="C103" s="1468">
        <v>2.0</v>
      </c>
      <c r="D103" s="1468">
        <v>0.0</v>
      </c>
      <c r="E103" s="1468">
        <v>0.0</v>
      </c>
      <c r="F103" s="1468">
        <v>0.0</v>
      </c>
      <c r="G103" s="1468">
        <v>0.0</v>
      </c>
      <c r="H103" s="1468">
        <v>0.0</v>
      </c>
      <c r="I103" s="1468">
        <v>0.0</v>
      </c>
      <c r="J103" s="1468">
        <v>0.0</v>
      </c>
      <c r="K103" s="1466"/>
      <c r="L103" s="1469"/>
      <c r="M103" s="1466"/>
      <c r="N103" s="1469"/>
      <c r="O103" s="1466"/>
      <c r="P103" s="1469"/>
      <c r="Q103" s="1466"/>
    </row>
    <row r="104" ht="15.75" customHeight="1">
      <c r="A104" s="1467" t="s">
        <v>6077</v>
      </c>
      <c r="B104" s="1468">
        <v>2.0</v>
      </c>
      <c r="C104" s="1468">
        <v>2.0</v>
      </c>
      <c r="D104" s="1468">
        <v>2.0</v>
      </c>
      <c r="E104" s="1468">
        <v>0.0</v>
      </c>
      <c r="F104" s="1468">
        <v>2.0</v>
      </c>
      <c r="G104" s="1468">
        <v>2.0</v>
      </c>
      <c r="H104" s="1468">
        <v>2.0</v>
      </c>
      <c r="I104" s="1468">
        <v>0.0</v>
      </c>
      <c r="J104" s="1468">
        <v>0.0</v>
      </c>
      <c r="K104" s="1466"/>
      <c r="L104" s="1469"/>
      <c r="M104" s="1466"/>
      <c r="N104" s="1469"/>
      <c r="O104" s="1466"/>
      <c r="P104" s="1469"/>
      <c r="Q104" s="1466"/>
    </row>
    <row r="105" ht="15.75" customHeight="1">
      <c r="A105" s="1467" t="s">
        <v>6078</v>
      </c>
      <c r="B105" s="1468">
        <v>2.0</v>
      </c>
      <c r="C105" s="1468">
        <v>2.0</v>
      </c>
      <c r="D105" s="1468">
        <v>2.0</v>
      </c>
      <c r="E105" s="1468">
        <v>0.0</v>
      </c>
      <c r="F105" s="1468">
        <v>2.0</v>
      </c>
      <c r="G105" s="1468">
        <v>0.0</v>
      </c>
      <c r="H105" s="1468">
        <v>2.0</v>
      </c>
      <c r="I105" s="1468">
        <v>0.0</v>
      </c>
      <c r="J105" s="1468">
        <v>0.0</v>
      </c>
      <c r="K105" s="1466"/>
      <c r="L105" s="1469"/>
      <c r="M105" s="1466"/>
      <c r="N105" s="1469"/>
      <c r="O105" s="1466"/>
      <c r="P105" s="1469"/>
      <c r="Q105" s="1466"/>
    </row>
    <row r="106" ht="15.75" customHeight="1">
      <c r="A106" s="1467" t="s">
        <v>6079</v>
      </c>
      <c r="B106" s="1468">
        <v>2.0</v>
      </c>
      <c r="C106" s="1468">
        <v>2.0</v>
      </c>
      <c r="D106" s="1468">
        <v>2.0</v>
      </c>
      <c r="E106" s="1468">
        <v>2.0</v>
      </c>
      <c r="F106" s="1468">
        <v>2.0</v>
      </c>
      <c r="G106" s="1468">
        <v>0.0</v>
      </c>
      <c r="H106" s="1468">
        <v>2.0</v>
      </c>
      <c r="I106" s="1468">
        <v>0.0</v>
      </c>
      <c r="J106" s="1468">
        <v>0.0</v>
      </c>
      <c r="K106" s="1466"/>
      <c r="L106" s="1469"/>
      <c r="M106" s="1466"/>
      <c r="N106" s="1469"/>
      <c r="O106" s="1466"/>
      <c r="P106" s="1469"/>
      <c r="Q106" s="1466"/>
    </row>
    <row r="107" ht="15.75" customHeight="1">
      <c r="A107" s="1467" t="s">
        <v>6080</v>
      </c>
      <c r="B107" s="1468">
        <v>2.0</v>
      </c>
      <c r="C107" s="1468">
        <v>2.0</v>
      </c>
      <c r="D107" s="1468">
        <v>2.0</v>
      </c>
      <c r="E107" s="1468">
        <v>2.0</v>
      </c>
      <c r="F107" s="1468">
        <v>2.0</v>
      </c>
      <c r="G107" s="1468">
        <v>2.0</v>
      </c>
      <c r="H107" s="1468">
        <v>0.0</v>
      </c>
      <c r="I107" s="1468">
        <v>2.0</v>
      </c>
      <c r="J107" s="1468">
        <v>2.0</v>
      </c>
      <c r="K107" s="1466"/>
      <c r="L107" s="1469"/>
      <c r="M107" s="1466"/>
      <c r="N107" s="1469"/>
      <c r="O107" s="1466"/>
      <c r="P107" s="1469"/>
      <c r="Q107" s="1466"/>
    </row>
    <row r="108" ht="15.75" customHeight="1">
      <c r="A108" s="1467" t="s">
        <v>6081</v>
      </c>
      <c r="B108" s="1468">
        <v>2.0</v>
      </c>
      <c r="C108" s="1468">
        <v>2.0</v>
      </c>
      <c r="D108" s="1468">
        <v>2.0</v>
      </c>
      <c r="E108" s="1468">
        <v>2.0</v>
      </c>
      <c r="F108" s="1468">
        <v>2.0</v>
      </c>
      <c r="G108" s="1468">
        <v>2.0</v>
      </c>
      <c r="H108" s="1468">
        <v>2.0</v>
      </c>
      <c r="I108" s="1468">
        <v>2.0</v>
      </c>
      <c r="J108" s="1468">
        <v>2.0</v>
      </c>
      <c r="K108" s="1466"/>
      <c r="L108" s="1469"/>
      <c r="M108" s="1466"/>
      <c r="N108" s="1469"/>
      <c r="O108" s="1466"/>
      <c r="P108" s="1469"/>
      <c r="Q108" s="1466"/>
    </row>
    <row r="109" ht="15.75" customHeight="1">
      <c r="A109" s="1467" t="s">
        <v>6082</v>
      </c>
      <c r="B109" s="1468">
        <v>2.0</v>
      </c>
      <c r="C109" s="1468">
        <v>2.0</v>
      </c>
      <c r="D109" s="1468">
        <v>2.0</v>
      </c>
      <c r="E109" s="1468">
        <v>2.0</v>
      </c>
      <c r="F109" s="1468">
        <v>2.0</v>
      </c>
      <c r="G109" s="1468">
        <v>2.0</v>
      </c>
      <c r="H109" s="1468">
        <v>2.0</v>
      </c>
      <c r="I109" s="1468">
        <v>2.0</v>
      </c>
      <c r="J109" s="1468">
        <v>2.0</v>
      </c>
      <c r="K109" s="1466"/>
      <c r="L109" s="1469"/>
      <c r="M109" s="1466"/>
      <c r="N109" s="1469"/>
      <c r="O109" s="1466"/>
      <c r="P109" s="1469"/>
      <c r="Q109" s="1466"/>
    </row>
    <row r="110" ht="15.75" customHeight="1">
      <c r="A110" s="1467" t="s">
        <v>6083</v>
      </c>
      <c r="B110" s="1468">
        <v>2.0</v>
      </c>
      <c r="C110" s="1468">
        <v>0.0</v>
      </c>
      <c r="D110" s="1468">
        <v>2.0</v>
      </c>
      <c r="E110" s="1468">
        <v>0.0</v>
      </c>
      <c r="F110" s="1468">
        <v>0.0</v>
      </c>
      <c r="G110" s="1468">
        <v>2.0</v>
      </c>
      <c r="H110" s="1468">
        <v>2.0</v>
      </c>
      <c r="I110" s="1468">
        <v>2.0</v>
      </c>
      <c r="J110" s="1468">
        <v>0.0</v>
      </c>
      <c r="K110" s="1466"/>
      <c r="L110" s="1469"/>
      <c r="M110" s="1466"/>
      <c r="N110" s="1469"/>
      <c r="O110" s="1466"/>
      <c r="P110" s="1469"/>
      <c r="Q110" s="1466"/>
    </row>
    <row r="111" ht="15.75" customHeight="1">
      <c r="A111" s="1467" t="s">
        <v>6084</v>
      </c>
      <c r="B111" s="1468">
        <v>2.0</v>
      </c>
      <c r="C111" s="1468">
        <v>2.0</v>
      </c>
      <c r="D111" s="1468">
        <v>2.0</v>
      </c>
      <c r="E111" s="1468">
        <v>2.0</v>
      </c>
      <c r="F111" s="1468">
        <v>2.0</v>
      </c>
      <c r="G111" s="1468">
        <v>2.0</v>
      </c>
      <c r="H111" s="1468">
        <v>0.0</v>
      </c>
      <c r="I111" s="1468">
        <v>2.0</v>
      </c>
      <c r="J111" s="1468">
        <v>0.0</v>
      </c>
      <c r="K111" s="1466"/>
      <c r="L111" s="1469"/>
      <c r="M111" s="1466"/>
      <c r="N111" s="1469"/>
      <c r="O111" s="1466"/>
      <c r="P111" s="1469"/>
      <c r="Q111" s="1466"/>
    </row>
    <row r="112" ht="15.75" customHeight="1">
      <c r="A112" s="1467" t="s">
        <v>6085</v>
      </c>
      <c r="B112" s="1468">
        <v>2.0</v>
      </c>
      <c r="C112" s="1468">
        <v>2.0</v>
      </c>
      <c r="D112" s="1468">
        <v>2.0</v>
      </c>
      <c r="E112" s="1468">
        <v>2.0</v>
      </c>
      <c r="F112" s="1468">
        <v>2.0</v>
      </c>
      <c r="G112" s="1468">
        <v>2.0</v>
      </c>
      <c r="H112" s="1468">
        <v>2.0</v>
      </c>
      <c r="I112" s="1468">
        <v>0.0</v>
      </c>
      <c r="J112" s="1468">
        <v>2.0</v>
      </c>
      <c r="K112" s="1466"/>
      <c r="L112" s="1469"/>
      <c r="M112" s="1466"/>
      <c r="N112" s="1469"/>
      <c r="O112" s="1466"/>
      <c r="P112" s="1469"/>
      <c r="Q112" s="1466"/>
    </row>
    <row r="113" ht="15.75" customHeight="1">
      <c r="A113" s="1467" t="s">
        <v>6086</v>
      </c>
      <c r="B113" s="1468">
        <v>0.0</v>
      </c>
      <c r="C113" s="1468">
        <v>0.0</v>
      </c>
      <c r="D113" s="1468">
        <v>2.0</v>
      </c>
      <c r="E113" s="1468">
        <v>0.0</v>
      </c>
      <c r="F113" s="1468">
        <v>0.0</v>
      </c>
      <c r="G113" s="1468">
        <v>0.0</v>
      </c>
      <c r="H113" s="1468">
        <v>0.0</v>
      </c>
      <c r="I113" s="1468">
        <v>0.0</v>
      </c>
      <c r="J113" s="1468">
        <v>0.0</v>
      </c>
      <c r="K113" s="1466"/>
      <c r="L113" s="1469"/>
      <c r="M113" s="1466"/>
      <c r="N113" s="1469"/>
      <c r="O113" s="1466"/>
      <c r="P113" s="1469"/>
      <c r="Q113" s="1466"/>
    </row>
    <row r="114" ht="15.75" customHeight="1">
      <c r="A114" s="1467" t="s">
        <v>6087</v>
      </c>
      <c r="B114" s="1468">
        <v>2.0</v>
      </c>
      <c r="C114" s="1468">
        <v>2.0</v>
      </c>
      <c r="D114" s="1468">
        <v>2.0</v>
      </c>
      <c r="E114" s="1468">
        <v>2.0</v>
      </c>
      <c r="F114" s="1468">
        <v>2.0</v>
      </c>
      <c r="G114" s="1468">
        <v>2.0</v>
      </c>
      <c r="H114" s="1468">
        <v>2.0</v>
      </c>
      <c r="I114" s="1468">
        <v>2.0</v>
      </c>
      <c r="J114" s="1468">
        <v>2.0</v>
      </c>
      <c r="K114" s="1466"/>
      <c r="L114" s="1469"/>
      <c r="M114" s="1466"/>
      <c r="N114" s="1469"/>
      <c r="O114" s="1466"/>
      <c r="P114" s="1469"/>
      <c r="Q114" s="1466"/>
    </row>
    <row r="115" ht="15.75" customHeight="1">
      <c r="A115" s="1467" t="s">
        <v>6088</v>
      </c>
      <c r="B115" s="1468">
        <v>2.0</v>
      </c>
      <c r="C115" s="1468">
        <v>0.0</v>
      </c>
      <c r="D115" s="1468">
        <v>2.0</v>
      </c>
      <c r="E115" s="1468">
        <v>0.0</v>
      </c>
      <c r="F115" s="1468">
        <v>2.0</v>
      </c>
      <c r="G115" s="1468">
        <v>0.0</v>
      </c>
      <c r="H115" s="1468">
        <v>0.0</v>
      </c>
      <c r="I115" s="1468">
        <v>2.0</v>
      </c>
      <c r="J115" s="1468">
        <v>0.0</v>
      </c>
      <c r="K115" s="1466"/>
      <c r="L115" s="1469"/>
      <c r="M115" s="1466"/>
      <c r="N115" s="1469"/>
      <c r="O115" s="1466"/>
      <c r="P115" s="1469"/>
      <c r="Q115" s="1466"/>
    </row>
    <row r="116" ht="15.75" customHeight="1">
      <c r="A116" s="1467" t="s">
        <v>6089</v>
      </c>
      <c r="B116" s="1468">
        <v>2.0</v>
      </c>
      <c r="C116" s="1468">
        <v>2.0</v>
      </c>
      <c r="D116" s="1468">
        <v>2.0</v>
      </c>
      <c r="E116" s="1468">
        <v>2.0</v>
      </c>
      <c r="F116" s="1468">
        <v>2.0</v>
      </c>
      <c r="G116" s="1468">
        <v>2.0</v>
      </c>
      <c r="H116" s="1468">
        <v>2.0</v>
      </c>
      <c r="I116" s="1468">
        <v>2.0</v>
      </c>
      <c r="J116" s="1468">
        <v>2.0</v>
      </c>
      <c r="K116" s="1466"/>
      <c r="L116" s="1469"/>
      <c r="M116" s="1466"/>
      <c r="N116" s="1469"/>
      <c r="O116" s="1466"/>
      <c r="P116" s="1469"/>
      <c r="Q116" s="1466"/>
    </row>
    <row r="117" ht="15.75" customHeight="1">
      <c r="A117" s="1467" t="s">
        <v>6090</v>
      </c>
      <c r="B117" s="1468">
        <v>2.0</v>
      </c>
      <c r="C117" s="1468">
        <v>2.0</v>
      </c>
      <c r="D117" s="1468">
        <v>2.0</v>
      </c>
      <c r="E117" s="1468">
        <v>2.0</v>
      </c>
      <c r="F117" s="1468">
        <v>2.0</v>
      </c>
      <c r="G117" s="1468">
        <v>2.0</v>
      </c>
      <c r="H117" s="1468">
        <v>2.0</v>
      </c>
      <c r="I117" s="1468">
        <v>2.0</v>
      </c>
      <c r="J117" s="1468">
        <v>2.0</v>
      </c>
      <c r="K117" s="1466"/>
      <c r="L117" s="1469"/>
      <c r="M117" s="1466"/>
      <c r="N117" s="1469"/>
      <c r="O117" s="1466"/>
      <c r="P117" s="1469"/>
      <c r="Q117" s="1466"/>
    </row>
    <row r="118" ht="15.75" customHeight="1">
      <c r="A118" s="1467" t="s">
        <v>6091</v>
      </c>
      <c r="B118" s="1468">
        <v>2.0</v>
      </c>
      <c r="C118" s="1468">
        <v>2.0</v>
      </c>
      <c r="D118" s="1468">
        <v>2.0</v>
      </c>
      <c r="E118" s="1468">
        <v>2.0</v>
      </c>
      <c r="F118" s="1468">
        <v>2.0</v>
      </c>
      <c r="G118" s="1468">
        <v>2.0</v>
      </c>
      <c r="H118" s="1468">
        <v>2.0</v>
      </c>
      <c r="I118" s="1468">
        <v>2.0</v>
      </c>
      <c r="J118" s="1468">
        <v>2.0</v>
      </c>
      <c r="K118" s="1466"/>
      <c r="L118" s="1469"/>
      <c r="M118" s="1466"/>
      <c r="N118" s="1469"/>
      <c r="O118" s="1466"/>
      <c r="P118" s="1469"/>
      <c r="Q118" s="1466"/>
    </row>
    <row r="119" ht="15.75" customHeight="1">
      <c r="A119" s="1467" t="s">
        <v>6092</v>
      </c>
      <c r="B119" s="1468">
        <v>2.0</v>
      </c>
      <c r="C119" s="1468">
        <v>2.0</v>
      </c>
      <c r="D119" s="1468">
        <v>2.0</v>
      </c>
      <c r="E119" s="1468">
        <v>2.0</v>
      </c>
      <c r="F119" s="1468">
        <v>2.0</v>
      </c>
      <c r="G119" s="1468">
        <v>2.0</v>
      </c>
      <c r="H119" s="1468">
        <v>2.0</v>
      </c>
      <c r="I119" s="1468">
        <v>2.0</v>
      </c>
      <c r="J119" s="1468">
        <v>2.0</v>
      </c>
      <c r="K119" s="1466"/>
      <c r="L119" s="1469"/>
      <c r="M119" s="1466"/>
      <c r="N119" s="1469"/>
      <c r="O119" s="1466"/>
      <c r="P119" s="1469"/>
      <c r="Q119" s="1466"/>
    </row>
    <row r="120" ht="15.75" customHeight="1">
      <c r="A120" s="1467" t="s">
        <v>6093</v>
      </c>
      <c r="B120" s="1468">
        <v>2.0</v>
      </c>
      <c r="C120" s="1468">
        <v>0.0</v>
      </c>
      <c r="D120" s="1468">
        <v>2.0</v>
      </c>
      <c r="E120" s="1468">
        <v>2.0</v>
      </c>
      <c r="F120" s="1468">
        <v>2.0</v>
      </c>
      <c r="G120" s="1468">
        <v>2.0</v>
      </c>
      <c r="H120" s="1468">
        <v>2.0</v>
      </c>
      <c r="I120" s="1468">
        <v>0.0</v>
      </c>
      <c r="J120" s="1468">
        <v>0.0</v>
      </c>
      <c r="K120" s="1466"/>
      <c r="L120" s="1469"/>
      <c r="M120" s="1466"/>
      <c r="N120" s="1469"/>
      <c r="O120" s="1466"/>
      <c r="P120" s="1469"/>
      <c r="Q120" s="1466"/>
    </row>
    <row r="121" ht="15.75" customHeight="1">
      <c r="A121" s="1467" t="s">
        <v>6094</v>
      </c>
      <c r="B121" s="1468">
        <v>2.0</v>
      </c>
      <c r="C121" s="1468">
        <v>2.0</v>
      </c>
      <c r="D121" s="1468">
        <v>2.0</v>
      </c>
      <c r="E121" s="1468">
        <v>2.0</v>
      </c>
      <c r="F121" s="1468">
        <v>2.0</v>
      </c>
      <c r="G121" s="1468">
        <v>0.0</v>
      </c>
      <c r="H121" s="1468">
        <v>2.0</v>
      </c>
      <c r="I121" s="1468">
        <v>0.0</v>
      </c>
      <c r="J121" s="1468">
        <v>0.0</v>
      </c>
      <c r="K121" s="1466"/>
      <c r="L121" s="1469"/>
      <c r="M121" s="1466"/>
      <c r="N121" s="1469"/>
      <c r="O121" s="1466"/>
      <c r="P121" s="1469"/>
      <c r="Q121" s="1466"/>
    </row>
    <row r="122" ht="15.75" customHeight="1">
      <c r="A122" s="1467" t="s">
        <v>6095</v>
      </c>
      <c r="B122" s="1468">
        <v>2.0</v>
      </c>
      <c r="C122" s="1468">
        <v>2.0</v>
      </c>
      <c r="D122" s="1468">
        <v>2.0</v>
      </c>
      <c r="E122" s="1468">
        <v>2.0</v>
      </c>
      <c r="F122" s="1468">
        <v>2.0</v>
      </c>
      <c r="G122" s="1468">
        <v>2.0</v>
      </c>
      <c r="H122" s="1468">
        <v>0.0</v>
      </c>
      <c r="I122" s="1468">
        <v>0.0</v>
      </c>
      <c r="J122" s="1468">
        <v>0.0</v>
      </c>
      <c r="K122" s="1466"/>
      <c r="L122" s="1469"/>
      <c r="M122" s="1466"/>
      <c r="N122" s="1469"/>
      <c r="O122" s="1466"/>
      <c r="P122" s="1469"/>
      <c r="Q122" s="1466"/>
    </row>
    <row r="123" ht="15.75" customHeight="1">
      <c r="A123" s="1467" t="s">
        <v>6096</v>
      </c>
      <c r="B123" s="1468">
        <v>0.0</v>
      </c>
      <c r="C123" s="1468">
        <v>0.0</v>
      </c>
      <c r="D123" s="1468">
        <v>0.0</v>
      </c>
      <c r="E123" s="1468">
        <v>0.0</v>
      </c>
      <c r="F123" s="1468">
        <v>0.0</v>
      </c>
      <c r="G123" s="1468">
        <v>0.0</v>
      </c>
      <c r="H123" s="1465" t="s">
        <v>4519</v>
      </c>
      <c r="I123" s="1465" t="s">
        <v>4519</v>
      </c>
      <c r="J123" s="1465" t="s">
        <v>4519</v>
      </c>
      <c r="K123" s="1466"/>
      <c r="L123" s="1469"/>
      <c r="M123" s="1466"/>
      <c r="N123" s="1469"/>
      <c r="O123" s="1466"/>
      <c r="P123" s="1469"/>
      <c r="Q123" s="1466"/>
    </row>
    <row r="124" ht="15.75" customHeight="1">
      <c r="A124" s="1467" t="s">
        <v>6097</v>
      </c>
      <c r="B124" s="1468">
        <v>0.0</v>
      </c>
      <c r="C124" s="1468">
        <v>0.0</v>
      </c>
      <c r="D124" s="1468">
        <v>0.0</v>
      </c>
      <c r="E124" s="1468">
        <v>0.0</v>
      </c>
      <c r="F124" s="1468">
        <v>0.0</v>
      </c>
      <c r="G124" s="1468">
        <v>0.0</v>
      </c>
      <c r="H124" s="1465" t="s">
        <v>4519</v>
      </c>
      <c r="I124" s="1465" t="s">
        <v>4519</v>
      </c>
      <c r="J124" s="1465" t="s">
        <v>4519</v>
      </c>
      <c r="K124" s="1466"/>
      <c r="L124" s="1469"/>
      <c r="M124" s="1466"/>
      <c r="N124" s="1469"/>
      <c r="O124" s="1466"/>
      <c r="P124" s="1469"/>
      <c r="Q124" s="1466"/>
    </row>
    <row r="125" ht="15.75" customHeight="1">
      <c r="A125" s="1467" t="s">
        <v>6098</v>
      </c>
      <c r="B125" s="1468">
        <v>0.0</v>
      </c>
      <c r="C125" s="1468">
        <v>0.0</v>
      </c>
      <c r="D125" s="1468">
        <v>0.0</v>
      </c>
      <c r="E125" s="1468">
        <v>2.0</v>
      </c>
      <c r="F125" s="1468">
        <v>0.0</v>
      </c>
      <c r="G125" s="1468">
        <v>0.0</v>
      </c>
      <c r="H125" s="1465" t="s">
        <v>4519</v>
      </c>
      <c r="I125" s="1465" t="s">
        <v>4519</v>
      </c>
      <c r="J125" s="1465" t="s">
        <v>4519</v>
      </c>
      <c r="K125" s="1466"/>
      <c r="L125" s="1469"/>
      <c r="M125" s="1466"/>
      <c r="N125" s="1469"/>
      <c r="O125" s="1466"/>
      <c r="P125" s="1469"/>
      <c r="Q125" s="1466"/>
    </row>
    <row r="126" ht="15.75" customHeight="1">
      <c r="A126" s="1467" t="s">
        <v>6099</v>
      </c>
      <c r="B126" s="1468">
        <v>0.0</v>
      </c>
      <c r="C126" s="1468">
        <v>0.0</v>
      </c>
      <c r="D126" s="1468">
        <v>0.0</v>
      </c>
      <c r="E126" s="1468">
        <v>0.0</v>
      </c>
      <c r="F126" s="1468">
        <v>0.0</v>
      </c>
      <c r="G126" s="1468">
        <v>0.0</v>
      </c>
      <c r="H126" s="1465" t="s">
        <v>4519</v>
      </c>
      <c r="I126" s="1465" t="s">
        <v>4519</v>
      </c>
      <c r="J126" s="1465" t="s">
        <v>4519</v>
      </c>
      <c r="K126" s="1466"/>
      <c r="L126" s="1469"/>
      <c r="M126" s="1466"/>
      <c r="N126" s="1469"/>
      <c r="O126" s="1466"/>
      <c r="P126" s="1469"/>
      <c r="Q126" s="1466"/>
    </row>
    <row r="127" ht="15.75" customHeight="1">
      <c r="A127" s="1467" t="s">
        <v>5858</v>
      </c>
      <c r="B127" s="1468">
        <v>0.0</v>
      </c>
      <c r="C127" s="1468">
        <v>0.0</v>
      </c>
      <c r="D127" s="1468">
        <v>0.0</v>
      </c>
      <c r="E127" s="1468">
        <v>0.0</v>
      </c>
      <c r="F127" s="1468">
        <v>0.0</v>
      </c>
      <c r="G127" s="1468">
        <v>0.0</v>
      </c>
      <c r="H127" s="1465" t="s">
        <v>4519</v>
      </c>
      <c r="I127" s="1465" t="s">
        <v>4519</v>
      </c>
      <c r="J127" s="1465" t="s">
        <v>4519</v>
      </c>
      <c r="K127" s="1466"/>
      <c r="L127" s="1469"/>
      <c r="M127" s="1466"/>
      <c r="N127" s="1469"/>
      <c r="O127" s="1466"/>
      <c r="P127" s="1469"/>
      <c r="Q127" s="1466"/>
    </row>
    <row r="128" ht="15.75" customHeight="1">
      <c r="A128" s="1467" t="s">
        <v>6100</v>
      </c>
      <c r="B128" s="1468">
        <v>2.0</v>
      </c>
      <c r="C128" s="1468">
        <v>2.0</v>
      </c>
      <c r="D128" s="1468">
        <v>2.0</v>
      </c>
      <c r="E128" s="1468">
        <v>2.0</v>
      </c>
      <c r="F128" s="1468">
        <v>2.0</v>
      </c>
      <c r="G128" s="1468">
        <v>2.0</v>
      </c>
      <c r="H128" s="1468">
        <v>2.0</v>
      </c>
      <c r="I128" s="1468">
        <v>2.0</v>
      </c>
      <c r="J128" s="1468">
        <v>2.0</v>
      </c>
      <c r="K128" s="1466"/>
      <c r="L128" s="1469"/>
      <c r="M128" s="1466"/>
      <c r="N128" s="1469"/>
      <c r="O128" s="1466"/>
      <c r="P128" s="1469"/>
      <c r="Q128" s="1466"/>
    </row>
    <row r="129" ht="15.75" customHeight="1">
      <c r="A129" s="1467" t="s">
        <v>6101</v>
      </c>
      <c r="B129" s="1468">
        <v>2.0</v>
      </c>
      <c r="C129" s="1468">
        <v>2.0</v>
      </c>
      <c r="D129" s="1468">
        <v>0.0</v>
      </c>
      <c r="E129" s="1468">
        <v>2.0</v>
      </c>
      <c r="F129" s="1468">
        <v>0.0</v>
      </c>
      <c r="G129" s="1468">
        <v>2.0</v>
      </c>
      <c r="H129" s="1468">
        <v>2.0</v>
      </c>
      <c r="I129" s="1468">
        <v>0.0</v>
      </c>
      <c r="J129" s="1468">
        <v>0.0</v>
      </c>
      <c r="K129" s="1466"/>
      <c r="L129" s="1469"/>
      <c r="M129" s="1466"/>
      <c r="N129" s="1469"/>
      <c r="O129" s="1466"/>
      <c r="P129" s="1469"/>
      <c r="Q129" s="1466"/>
    </row>
    <row r="130" ht="15.75" customHeight="1">
      <c r="A130" s="1467" t="s">
        <v>5859</v>
      </c>
      <c r="B130" s="1468">
        <v>2.0</v>
      </c>
      <c r="C130" s="1468">
        <v>2.0</v>
      </c>
      <c r="D130" s="1468">
        <v>2.0</v>
      </c>
      <c r="E130" s="1468">
        <v>2.0</v>
      </c>
      <c r="F130" s="1468">
        <v>2.0</v>
      </c>
      <c r="G130" s="1468">
        <v>2.0</v>
      </c>
      <c r="H130" s="1468">
        <v>2.0</v>
      </c>
      <c r="I130" s="1468">
        <v>2.0</v>
      </c>
      <c r="J130" s="1468">
        <v>2.0</v>
      </c>
      <c r="K130" s="1466"/>
      <c r="L130" s="1469"/>
      <c r="M130" s="1466"/>
      <c r="N130" s="1469"/>
      <c r="O130" s="1466"/>
      <c r="P130" s="1469"/>
      <c r="Q130" s="1466"/>
    </row>
    <row r="131" ht="15.75" customHeight="1">
      <c r="A131" s="1467" t="s">
        <v>5860</v>
      </c>
      <c r="B131" s="1468">
        <v>2.0</v>
      </c>
      <c r="C131" s="1468">
        <v>2.0</v>
      </c>
      <c r="D131" s="1468">
        <v>2.0</v>
      </c>
      <c r="E131" s="1468">
        <v>2.0</v>
      </c>
      <c r="F131" s="1468">
        <v>2.0</v>
      </c>
      <c r="G131" s="1468">
        <v>2.0</v>
      </c>
      <c r="H131" s="1468">
        <v>2.0</v>
      </c>
      <c r="I131" s="1468">
        <v>2.0</v>
      </c>
      <c r="J131" s="1468">
        <v>2.0</v>
      </c>
      <c r="K131" s="1466"/>
      <c r="L131" s="1469"/>
      <c r="M131" s="1466"/>
      <c r="N131" s="1469"/>
      <c r="O131" s="1466"/>
      <c r="P131" s="1469"/>
      <c r="Q131" s="1466"/>
    </row>
    <row r="132" ht="15.75" customHeight="1">
      <c r="A132" s="1467" t="s">
        <v>5861</v>
      </c>
      <c r="B132" s="1468">
        <v>2.0</v>
      </c>
      <c r="C132" s="1468">
        <v>2.0</v>
      </c>
      <c r="D132" s="1468">
        <v>2.0</v>
      </c>
      <c r="E132" s="1468">
        <v>2.0</v>
      </c>
      <c r="F132" s="1468">
        <v>2.0</v>
      </c>
      <c r="G132" s="1468">
        <v>2.0</v>
      </c>
      <c r="H132" s="1468">
        <v>2.0</v>
      </c>
      <c r="I132" s="1468">
        <v>0.0</v>
      </c>
      <c r="J132" s="1468">
        <v>2.0</v>
      </c>
      <c r="K132" s="1466"/>
      <c r="L132" s="1469"/>
      <c r="M132" s="1466"/>
      <c r="N132" s="1469"/>
      <c r="O132" s="1466"/>
      <c r="P132" s="1469"/>
      <c r="Q132" s="1466"/>
    </row>
    <row r="133" ht="15.75" customHeight="1">
      <c r="A133" s="1467" t="s">
        <v>6102</v>
      </c>
      <c r="B133" s="1468">
        <v>2.0</v>
      </c>
      <c r="C133" s="1468">
        <v>2.0</v>
      </c>
      <c r="D133" s="1468">
        <v>2.0</v>
      </c>
      <c r="E133" s="1468">
        <v>2.0</v>
      </c>
      <c r="F133" s="1468">
        <v>2.0</v>
      </c>
      <c r="G133" s="1468">
        <v>2.0</v>
      </c>
      <c r="H133" s="1468">
        <v>2.0</v>
      </c>
      <c r="I133" s="1468">
        <v>2.0</v>
      </c>
      <c r="J133" s="1468">
        <v>2.0</v>
      </c>
      <c r="K133" s="1466"/>
      <c r="L133" s="1469"/>
      <c r="M133" s="1466"/>
      <c r="N133" s="1469"/>
      <c r="O133" s="1466"/>
      <c r="P133" s="1469"/>
      <c r="Q133" s="1466"/>
    </row>
    <row r="134" ht="15.75" customHeight="1">
      <c r="A134" s="1467" t="s">
        <v>5862</v>
      </c>
      <c r="B134" s="1468">
        <v>2.0</v>
      </c>
      <c r="C134" s="1468">
        <v>2.0</v>
      </c>
      <c r="D134" s="1468">
        <v>2.0</v>
      </c>
      <c r="E134" s="1468">
        <v>2.0</v>
      </c>
      <c r="F134" s="1468">
        <v>2.0</v>
      </c>
      <c r="G134" s="1468">
        <v>2.0</v>
      </c>
      <c r="H134" s="1468">
        <v>2.0</v>
      </c>
      <c r="I134" s="1468">
        <v>2.0</v>
      </c>
      <c r="J134" s="1468">
        <v>2.0</v>
      </c>
      <c r="K134" s="1466"/>
      <c r="L134" s="1469"/>
      <c r="M134" s="1466"/>
      <c r="N134" s="1469"/>
      <c r="O134" s="1466"/>
      <c r="P134" s="1469"/>
      <c r="Q134" s="1466"/>
    </row>
    <row r="135" ht="15.75" customHeight="1">
      <c r="A135" s="1467" t="s">
        <v>6103</v>
      </c>
      <c r="B135" s="1468">
        <v>2.0</v>
      </c>
      <c r="C135" s="1468">
        <v>2.0</v>
      </c>
      <c r="D135" s="1468">
        <v>2.0</v>
      </c>
      <c r="E135" s="1468">
        <v>2.0</v>
      </c>
      <c r="F135" s="1468">
        <v>2.0</v>
      </c>
      <c r="G135" s="1468">
        <v>2.0</v>
      </c>
      <c r="H135" s="1468">
        <v>0.0</v>
      </c>
      <c r="I135" s="1468">
        <v>0.0</v>
      </c>
      <c r="J135" s="1468">
        <v>0.0</v>
      </c>
      <c r="K135" s="1466"/>
      <c r="L135" s="1469"/>
      <c r="M135" s="1466"/>
      <c r="N135" s="1469"/>
      <c r="O135" s="1466"/>
      <c r="P135" s="1469"/>
      <c r="Q135" s="1466"/>
    </row>
    <row r="136" ht="15.75" customHeight="1">
      <c r="A136" s="1467" t="s">
        <v>5863</v>
      </c>
      <c r="B136" s="1468">
        <v>2.0</v>
      </c>
      <c r="C136" s="1468">
        <v>2.0</v>
      </c>
      <c r="D136" s="1468">
        <v>2.0</v>
      </c>
      <c r="E136" s="1468">
        <v>2.0</v>
      </c>
      <c r="F136" s="1468">
        <v>2.0</v>
      </c>
      <c r="G136" s="1468">
        <v>2.0</v>
      </c>
      <c r="H136" s="1468">
        <v>2.0</v>
      </c>
      <c r="I136" s="1468">
        <v>2.0</v>
      </c>
      <c r="J136" s="1468">
        <v>2.0</v>
      </c>
      <c r="K136" s="1466"/>
      <c r="L136" s="1469"/>
      <c r="M136" s="1466"/>
      <c r="N136" s="1469"/>
      <c r="O136" s="1466"/>
      <c r="P136" s="1469"/>
      <c r="Q136" s="1466"/>
    </row>
    <row r="137" ht="15.75" customHeight="1">
      <c r="A137" s="1467" t="s">
        <v>5864</v>
      </c>
      <c r="B137" s="1468">
        <v>2.0</v>
      </c>
      <c r="C137" s="1468">
        <v>2.0</v>
      </c>
      <c r="D137" s="1468">
        <v>2.0</v>
      </c>
      <c r="E137" s="1468">
        <v>2.0</v>
      </c>
      <c r="F137" s="1468">
        <v>2.0</v>
      </c>
      <c r="G137" s="1468">
        <v>2.0</v>
      </c>
      <c r="H137" s="1468">
        <v>2.0</v>
      </c>
      <c r="I137" s="1468">
        <v>2.0</v>
      </c>
      <c r="J137" s="1468">
        <v>2.0</v>
      </c>
      <c r="K137" s="1466"/>
      <c r="L137" s="1469"/>
      <c r="M137" s="1466"/>
      <c r="N137" s="1469"/>
      <c r="O137" s="1466"/>
      <c r="P137" s="1469"/>
      <c r="Q137" s="1466"/>
    </row>
    <row r="138" ht="15.75" customHeight="1">
      <c r="A138" s="1467" t="s">
        <v>5865</v>
      </c>
      <c r="B138" s="1468">
        <v>2.0</v>
      </c>
      <c r="C138" s="1468">
        <v>2.0</v>
      </c>
      <c r="D138" s="1468">
        <v>2.0</v>
      </c>
      <c r="E138" s="1468">
        <v>2.0</v>
      </c>
      <c r="F138" s="1468">
        <v>2.0</v>
      </c>
      <c r="G138" s="1468">
        <v>2.0</v>
      </c>
      <c r="H138" s="1468">
        <v>2.0</v>
      </c>
      <c r="I138" s="1468">
        <v>2.0</v>
      </c>
      <c r="J138" s="1468">
        <v>2.0</v>
      </c>
      <c r="K138" s="1466"/>
      <c r="L138" s="1469"/>
      <c r="M138" s="1466"/>
      <c r="N138" s="1469"/>
      <c r="O138" s="1466"/>
      <c r="P138" s="1469"/>
      <c r="Q138" s="1466"/>
    </row>
    <row r="139" ht="15.75" customHeight="1">
      <c r="A139" s="1467" t="s">
        <v>6104</v>
      </c>
      <c r="B139" s="1468">
        <v>2.0</v>
      </c>
      <c r="C139" s="1468">
        <v>2.0</v>
      </c>
      <c r="D139" s="1468">
        <v>2.0</v>
      </c>
      <c r="E139" s="1468">
        <v>0.0</v>
      </c>
      <c r="F139" s="1468">
        <v>2.0</v>
      </c>
      <c r="G139" s="1468">
        <v>2.0</v>
      </c>
      <c r="H139" s="1468">
        <v>2.0</v>
      </c>
      <c r="I139" s="1468">
        <v>0.0</v>
      </c>
      <c r="J139" s="1468">
        <v>2.0</v>
      </c>
      <c r="K139" s="1466"/>
      <c r="L139" s="1469"/>
      <c r="M139" s="1466"/>
      <c r="N139" s="1469"/>
      <c r="O139" s="1466"/>
      <c r="P139" s="1469"/>
      <c r="Q139" s="1466"/>
    </row>
    <row r="140" ht="15.75" customHeight="1">
      <c r="A140" s="1467" t="s">
        <v>6105</v>
      </c>
      <c r="B140" s="1468">
        <v>2.0</v>
      </c>
      <c r="C140" s="1468">
        <v>2.0</v>
      </c>
      <c r="D140" s="1468">
        <v>2.0</v>
      </c>
      <c r="E140" s="1468">
        <v>2.0</v>
      </c>
      <c r="F140" s="1468">
        <v>2.0</v>
      </c>
      <c r="G140" s="1468">
        <v>2.0</v>
      </c>
      <c r="H140" s="1468">
        <v>2.0</v>
      </c>
      <c r="I140" s="1468">
        <v>2.0</v>
      </c>
      <c r="J140" s="1468">
        <v>2.0</v>
      </c>
      <c r="K140" s="1466"/>
      <c r="L140" s="1469"/>
      <c r="M140" s="1466"/>
      <c r="N140" s="1469"/>
      <c r="O140" s="1466"/>
      <c r="P140" s="1469"/>
      <c r="Q140" s="1466"/>
    </row>
    <row r="141" ht="15.75" customHeight="1">
      <c r="A141" s="1467" t="s">
        <v>5866</v>
      </c>
      <c r="B141" s="1468">
        <v>2.0</v>
      </c>
      <c r="C141" s="1468">
        <v>2.0</v>
      </c>
      <c r="D141" s="1468">
        <v>2.0</v>
      </c>
      <c r="E141" s="1468">
        <v>2.0</v>
      </c>
      <c r="F141" s="1468">
        <v>2.0</v>
      </c>
      <c r="G141" s="1468">
        <v>2.0</v>
      </c>
      <c r="H141" s="1468">
        <v>2.0</v>
      </c>
      <c r="I141" s="1468">
        <v>2.0</v>
      </c>
      <c r="J141" s="1468">
        <v>2.0</v>
      </c>
      <c r="K141" s="1466"/>
      <c r="L141" s="1469"/>
      <c r="M141" s="1466"/>
      <c r="N141" s="1469"/>
      <c r="O141" s="1466"/>
      <c r="P141" s="1469"/>
      <c r="Q141" s="1466"/>
    </row>
    <row r="142" ht="15.75" customHeight="1">
      <c r="A142" s="1467" t="s">
        <v>6106</v>
      </c>
      <c r="B142" s="1468">
        <v>2.0</v>
      </c>
      <c r="C142" s="1468">
        <v>0.0</v>
      </c>
      <c r="D142" s="1468">
        <v>2.0</v>
      </c>
      <c r="E142" s="1468">
        <v>2.0</v>
      </c>
      <c r="F142" s="1468">
        <v>2.0</v>
      </c>
      <c r="G142" s="1468">
        <v>2.0</v>
      </c>
      <c r="H142" s="1468">
        <v>0.0</v>
      </c>
      <c r="I142" s="1468">
        <v>0.0</v>
      </c>
      <c r="J142" s="1468">
        <v>0.0</v>
      </c>
      <c r="K142" s="1466"/>
      <c r="L142" s="1469"/>
      <c r="M142" s="1466"/>
      <c r="N142" s="1469"/>
      <c r="O142" s="1466"/>
      <c r="P142" s="1469"/>
      <c r="Q142" s="1466"/>
    </row>
    <row r="143" ht="15.75" customHeight="1">
      <c r="A143" s="1467" t="s">
        <v>5867</v>
      </c>
      <c r="B143" s="1468">
        <v>2.0</v>
      </c>
      <c r="C143" s="1468">
        <v>2.0</v>
      </c>
      <c r="D143" s="1468">
        <v>2.0</v>
      </c>
      <c r="E143" s="1468">
        <v>2.0</v>
      </c>
      <c r="F143" s="1468">
        <v>2.0</v>
      </c>
      <c r="G143" s="1468">
        <v>2.0</v>
      </c>
      <c r="H143" s="1468">
        <v>2.0</v>
      </c>
      <c r="I143" s="1468">
        <v>2.0</v>
      </c>
      <c r="J143" s="1468">
        <v>2.0</v>
      </c>
      <c r="K143" s="1466"/>
      <c r="L143" s="1469"/>
      <c r="M143" s="1466"/>
      <c r="N143" s="1469"/>
      <c r="O143" s="1466"/>
      <c r="P143" s="1469"/>
      <c r="Q143" s="1466"/>
    </row>
    <row r="144" ht="15.75" customHeight="1">
      <c r="A144" s="1467" t="s">
        <v>6107</v>
      </c>
      <c r="B144" s="1468">
        <v>2.0</v>
      </c>
      <c r="C144" s="1468">
        <v>2.0</v>
      </c>
      <c r="D144" s="1468">
        <v>2.0</v>
      </c>
      <c r="E144" s="1468">
        <v>2.0</v>
      </c>
      <c r="F144" s="1468">
        <v>2.0</v>
      </c>
      <c r="G144" s="1468">
        <v>2.0</v>
      </c>
      <c r="H144" s="1468">
        <v>2.0</v>
      </c>
      <c r="I144" s="1468">
        <v>2.0</v>
      </c>
      <c r="J144" s="1468">
        <v>2.0</v>
      </c>
      <c r="K144" s="1466"/>
      <c r="L144" s="1469"/>
      <c r="M144" s="1466"/>
      <c r="N144" s="1469"/>
      <c r="O144" s="1466"/>
      <c r="P144" s="1469"/>
      <c r="Q144" s="1466"/>
    </row>
    <row r="145" ht="15.75" customHeight="1">
      <c r="A145" s="1467" t="s">
        <v>5868</v>
      </c>
      <c r="B145" s="1468">
        <v>2.0</v>
      </c>
      <c r="C145" s="1468">
        <v>2.0</v>
      </c>
      <c r="D145" s="1468">
        <v>2.0</v>
      </c>
      <c r="E145" s="1468">
        <v>2.0</v>
      </c>
      <c r="F145" s="1468">
        <v>2.0</v>
      </c>
      <c r="G145" s="1468">
        <v>2.0</v>
      </c>
      <c r="H145" s="1468">
        <v>2.0</v>
      </c>
      <c r="I145" s="1468">
        <v>2.0</v>
      </c>
      <c r="J145" s="1468">
        <v>2.0</v>
      </c>
      <c r="K145" s="1466"/>
      <c r="L145" s="1469"/>
      <c r="M145" s="1466"/>
      <c r="N145" s="1469"/>
      <c r="O145" s="1466"/>
      <c r="P145" s="1469"/>
      <c r="Q145" s="1466"/>
    </row>
    <row r="146" ht="15.75" customHeight="1">
      <c r="A146" s="1467" t="s">
        <v>6108</v>
      </c>
      <c r="B146" s="1468">
        <v>2.0</v>
      </c>
      <c r="C146" s="1468">
        <v>2.0</v>
      </c>
      <c r="D146" s="1468">
        <v>2.0</v>
      </c>
      <c r="E146" s="1468">
        <v>2.0</v>
      </c>
      <c r="F146" s="1468">
        <v>2.0</v>
      </c>
      <c r="G146" s="1468">
        <v>2.0</v>
      </c>
      <c r="H146" s="1468">
        <v>2.0</v>
      </c>
      <c r="I146" s="1468">
        <v>2.0</v>
      </c>
      <c r="J146" s="1468">
        <v>2.0</v>
      </c>
      <c r="K146" s="1466"/>
      <c r="L146" s="1469"/>
      <c r="M146" s="1466"/>
      <c r="N146" s="1469"/>
      <c r="O146" s="1466"/>
      <c r="P146" s="1469"/>
      <c r="Q146" s="1466"/>
    </row>
    <row r="147" ht="15.75" customHeight="1">
      <c r="A147" s="1467" t="s">
        <v>6109</v>
      </c>
      <c r="B147" s="1468">
        <v>2.0</v>
      </c>
      <c r="C147" s="1468">
        <v>2.0</v>
      </c>
      <c r="D147" s="1468">
        <v>0.0</v>
      </c>
      <c r="E147" s="1468">
        <v>2.0</v>
      </c>
      <c r="F147" s="1468">
        <v>2.0</v>
      </c>
      <c r="G147" s="1468">
        <v>2.0</v>
      </c>
      <c r="H147" s="1468">
        <v>2.0</v>
      </c>
      <c r="I147" s="1468">
        <v>2.0</v>
      </c>
      <c r="J147" s="1468">
        <v>2.0</v>
      </c>
      <c r="K147" s="1466"/>
      <c r="L147" s="1469"/>
      <c r="M147" s="1466"/>
      <c r="N147" s="1469"/>
      <c r="O147" s="1466"/>
      <c r="P147" s="1469"/>
      <c r="Q147" s="1466"/>
    </row>
    <row r="148" ht="15.75" customHeight="1">
      <c r="A148" s="1467" t="s">
        <v>5869</v>
      </c>
      <c r="B148" s="1468">
        <v>2.0</v>
      </c>
      <c r="C148" s="1468">
        <v>2.0</v>
      </c>
      <c r="D148" s="1468">
        <v>2.0</v>
      </c>
      <c r="E148" s="1468">
        <v>2.0</v>
      </c>
      <c r="F148" s="1468">
        <v>2.0</v>
      </c>
      <c r="G148" s="1468">
        <v>2.0</v>
      </c>
      <c r="H148" s="1468">
        <v>2.0</v>
      </c>
      <c r="I148" s="1468">
        <v>2.0</v>
      </c>
      <c r="J148" s="1468">
        <v>2.0</v>
      </c>
      <c r="K148" s="1466"/>
      <c r="L148" s="1469"/>
      <c r="M148" s="1466"/>
      <c r="N148" s="1469"/>
      <c r="O148" s="1466"/>
      <c r="P148" s="1469"/>
      <c r="Q148" s="1466"/>
    </row>
    <row r="149" ht="15.75" customHeight="1">
      <c r="A149" s="1467" t="s">
        <v>6110</v>
      </c>
      <c r="B149" s="1468">
        <v>0.0</v>
      </c>
      <c r="C149" s="1468">
        <v>0.0</v>
      </c>
      <c r="D149" s="1468">
        <v>0.0</v>
      </c>
      <c r="E149" s="1468">
        <v>0.0</v>
      </c>
      <c r="F149" s="1468">
        <v>0.0</v>
      </c>
      <c r="G149" s="1468">
        <v>0.0</v>
      </c>
      <c r="H149" s="1465" t="s">
        <v>4519</v>
      </c>
      <c r="I149" s="1465" t="s">
        <v>4519</v>
      </c>
      <c r="J149" s="1465" t="s">
        <v>4519</v>
      </c>
      <c r="K149" s="1466"/>
      <c r="L149" s="1469"/>
      <c r="M149" s="1466"/>
      <c r="N149" s="1469"/>
      <c r="O149" s="1466"/>
      <c r="P149" s="1469"/>
      <c r="Q149" s="1466"/>
    </row>
    <row r="150" ht="15.75" customHeight="1">
      <c r="A150" s="1467" t="s">
        <v>5870</v>
      </c>
      <c r="B150" s="1468">
        <v>2.0</v>
      </c>
      <c r="C150" s="1468">
        <v>2.0</v>
      </c>
      <c r="D150" s="1468">
        <v>2.0</v>
      </c>
      <c r="E150" s="1468">
        <v>2.0</v>
      </c>
      <c r="F150" s="1468">
        <v>2.0</v>
      </c>
      <c r="G150" s="1468">
        <v>2.0</v>
      </c>
      <c r="H150" s="1468">
        <v>2.0</v>
      </c>
      <c r="I150" s="1468">
        <v>2.0</v>
      </c>
      <c r="J150" s="1468">
        <v>2.0</v>
      </c>
      <c r="K150" s="1466"/>
      <c r="L150" s="1469"/>
      <c r="M150" s="1466"/>
      <c r="N150" s="1469"/>
      <c r="O150" s="1466"/>
      <c r="P150" s="1469"/>
      <c r="Q150" s="1466"/>
    </row>
    <row r="151" ht="15.75" customHeight="1">
      <c r="A151" s="1467" t="s">
        <v>5871</v>
      </c>
      <c r="B151" s="1468">
        <v>2.0</v>
      </c>
      <c r="C151" s="1468">
        <v>2.0</v>
      </c>
      <c r="D151" s="1468">
        <v>2.0</v>
      </c>
      <c r="E151" s="1468">
        <v>2.0</v>
      </c>
      <c r="F151" s="1468">
        <v>2.0</v>
      </c>
      <c r="G151" s="1468">
        <v>2.0</v>
      </c>
      <c r="H151" s="1468">
        <v>2.0</v>
      </c>
      <c r="I151" s="1468">
        <v>2.0</v>
      </c>
      <c r="J151" s="1468">
        <v>2.0</v>
      </c>
      <c r="K151" s="1466"/>
      <c r="L151" s="1469"/>
      <c r="M151" s="1466"/>
      <c r="N151" s="1469"/>
      <c r="O151" s="1466"/>
      <c r="P151" s="1469"/>
      <c r="Q151" s="1466"/>
    </row>
    <row r="152" ht="15.75" customHeight="1">
      <c r="A152" s="1467" t="s">
        <v>5872</v>
      </c>
      <c r="B152" s="1468">
        <v>2.0</v>
      </c>
      <c r="C152" s="1468">
        <v>2.0</v>
      </c>
      <c r="D152" s="1468">
        <v>2.0</v>
      </c>
      <c r="E152" s="1468">
        <v>2.0</v>
      </c>
      <c r="F152" s="1468">
        <v>2.0</v>
      </c>
      <c r="G152" s="1468">
        <v>2.0</v>
      </c>
      <c r="H152" s="1468">
        <v>2.0</v>
      </c>
      <c r="I152" s="1468">
        <v>2.0</v>
      </c>
      <c r="J152" s="1468">
        <v>2.0</v>
      </c>
      <c r="K152" s="1466"/>
      <c r="L152" s="1469"/>
      <c r="M152" s="1466"/>
      <c r="N152" s="1469"/>
      <c r="O152" s="1466"/>
      <c r="P152" s="1469"/>
      <c r="Q152" s="1466"/>
    </row>
    <row r="153" ht="15.75" customHeight="1">
      <c r="A153" s="1467" t="s">
        <v>5873</v>
      </c>
      <c r="B153" s="1468">
        <v>2.0</v>
      </c>
      <c r="C153" s="1468">
        <v>2.0</v>
      </c>
      <c r="D153" s="1468">
        <v>0.0</v>
      </c>
      <c r="E153" s="1468">
        <v>0.0</v>
      </c>
      <c r="F153" s="1468">
        <v>0.0</v>
      </c>
      <c r="G153" s="1468">
        <v>2.0</v>
      </c>
      <c r="H153" s="1468">
        <v>2.0</v>
      </c>
      <c r="I153" s="1468">
        <v>0.0</v>
      </c>
      <c r="J153" s="1468">
        <v>2.0</v>
      </c>
      <c r="K153" s="1466"/>
      <c r="L153" s="1469"/>
      <c r="M153" s="1466"/>
      <c r="N153" s="1469"/>
      <c r="O153" s="1466"/>
      <c r="P153" s="1469"/>
      <c r="Q153" s="1466"/>
    </row>
    <row r="154" ht="15.75" customHeight="1">
      <c r="A154" s="1467" t="s">
        <v>6111</v>
      </c>
      <c r="B154" s="1468">
        <v>2.0</v>
      </c>
      <c r="C154" s="1468">
        <v>2.0</v>
      </c>
      <c r="D154" s="1468">
        <v>2.0</v>
      </c>
      <c r="E154" s="1468">
        <v>2.0</v>
      </c>
      <c r="F154" s="1468">
        <v>2.0</v>
      </c>
      <c r="G154" s="1468">
        <v>2.0</v>
      </c>
      <c r="H154" s="1468">
        <v>2.0</v>
      </c>
      <c r="I154" s="1468">
        <v>2.0</v>
      </c>
      <c r="J154" s="1468">
        <v>2.0</v>
      </c>
      <c r="K154" s="1466"/>
      <c r="L154" s="1469"/>
      <c r="M154" s="1466"/>
      <c r="N154" s="1469"/>
      <c r="O154" s="1466"/>
      <c r="P154" s="1469"/>
      <c r="Q154" s="1466"/>
    </row>
    <row r="155" ht="15.75" customHeight="1">
      <c r="A155" s="1467" t="s">
        <v>6112</v>
      </c>
      <c r="B155" s="1468">
        <v>2.0</v>
      </c>
      <c r="C155" s="1468">
        <v>0.0</v>
      </c>
      <c r="D155" s="1468">
        <v>0.0</v>
      </c>
      <c r="E155" s="1468">
        <v>0.0</v>
      </c>
      <c r="F155" s="1468">
        <v>0.0</v>
      </c>
      <c r="G155" s="1468">
        <v>0.0</v>
      </c>
      <c r="H155" s="1468">
        <v>0.0</v>
      </c>
      <c r="I155" s="1468">
        <v>0.0</v>
      </c>
      <c r="J155" s="1468">
        <v>0.0</v>
      </c>
      <c r="K155" s="1466"/>
      <c r="L155" s="1469"/>
      <c r="M155" s="1466"/>
      <c r="N155" s="1469"/>
      <c r="O155" s="1466"/>
      <c r="P155" s="1469"/>
      <c r="Q155" s="1466"/>
    </row>
    <row r="156" ht="15.75" customHeight="1">
      <c r="A156" s="1467" t="s">
        <v>5874</v>
      </c>
      <c r="B156" s="1468">
        <v>2.0</v>
      </c>
      <c r="C156" s="1468">
        <v>2.0</v>
      </c>
      <c r="D156" s="1468">
        <v>2.0</v>
      </c>
      <c r="E156" s="1468">
        <v>2.0</v>
      </c>
      <c r="F156" s="1468">
        <v>2.0</v>
      </c>
      <c r="G156" s="1468">
        <v>2.0</v>
      </c>
      <c r="H156" s="1468">
        <v>2.0</v>
      </c>
      <c r="I156" s="1468">
        <v>2.0</v>
      </c>
      <c r="J156" s="1468">
        <v>2.0</v>
      </c>
      <c r="K156" s="1466"/>
      <c r="L156" s="1469"/>
      <c r="M156" s="1466"/>
      <c r="N156" s="1469"/>
      <c r="O156" s="1466"/>
      <c r="P156" s="1469"/>
      <c r="Q156" s="1466"/>
    </row>
    <row r="157" ht="15.75" customHeight="1">
      <c r="A157" s="1467" t="s">
        <v>5875</v>
      </c>
      <c r="B157" s="1468">
        <v>2.0</v>
      </c>
      <c r="C157" s="1468">
        <v>2.0</v>
      </c>
      <c r="D157" s="1468">
        <v>2.0</v>
      </c>
      <c r="E157" s="1468">
        <v>2.0</v>
      </c>
      <c r="F157" s="1468">
        <v>2.0</v>
      </c>
      <c r="G157" s="1468">
        <v>2.0</v>
      </c>
      <c r="H157" s="1468">
        <v>2.0</v>
      </c>
      <c r="I157" s="1468">
        <v>2.0</v>
      </c>
      <c r="J157" s="1468">
        <v>2.0</v>
      </c>
      <c r="K157" s="1466"/>
      <c r="L157" s="1469"/>
      <c r="M157" s="1466"/>
      <c r="N157" s="1469"/>
      <c r="O157" s="1466"/>
      <c r="P157" s="1469"/>
      <c r="Q157" s="1466"/>
    </row>
    <row r="158" ht="15.75" customHeight="1">
      <c r="A158" s="1467" t="s">
        <v>6113</v>
      </c>
      <c r="B158" s="1468">
        <v>2.0</v>
      </c>
      <c r="C158" s="1468">
        <v>2.0</v>
      </c>
      <c r="D158" s="1468">
        <v>2.0</v>
      </c>
      <c r="E158" s="1468">
        <v>2.0</v>
      </c>
      <c r="F158" s="1468">
        <v>2.0</v>
      </c>
      <c r="G158" s="1468">
        <v>2.0</v>
      </c>
      <c r="H158" s="1468">
        <v>0.0</v>
      </c>
      <c r="I158" s="1468">
        <v>0.0</v>
      </c>
      <c r="J158" s="1468">
        <v>0.0</v>
      </c>
      <c r="K158" s="1466"/>
      <c r="L158" s="1469"/>
      <c r="M158" s="1466"/>
      <c r="N158" s="1469"/>
      <c r="O158" s="1466"/>
      <c r="P158" s="1469"/>
      <c r="Q158" s="1466"/>
    </row>
    <row r="159" ht="15.75" customHeight="1">
      <c r="A159" s="1467" t="s">
        <v>6114</v>
      </c>
      <c r="B159" s="1468">
        <v>0.0</v>
      </c>
      <c r="C159" s="1468">
        <v>0.0</v>
      </c>
      <c r="D159" s="1468">
        <v>2.0</v>
      </c>
      <c r="E159" s="1468">
        <v>2.0</v>
      </c>
      <c r="F159" s="1468">
        <v>2.0</v>
      </c>
      <c r="G159" s="1468">
        <v>2.0</v>
      </c>
      <c r="H159" s="1468">
        <v>2.0</v>
      </c>
      <c r="I159" s="1468">
        <v>2.0</v>
      </c>
      <c r="J159" s="1468">
        <v>0.0</v>
      </c>
      <c r="K159" s="1466"/>
      <c r="L159" s="1469"/>
      <c r="M159" s="1466"/>
      <c r="N159" s="1469"/>
      <c r="O159" s="1466"/>
      <c r="P159" s="1469"/>
      <c r="Q159" s="1466"/>
    </row>
    <row r="160" ht="15.75" customHeight="1">
      <c r="A160" s="1467" t="s">
        <v>6115</v>
      </c>
      <c r="B160" s="1468">
        <v>0.0</v>
      </c>
      <c r="C160" s="1468">
        <v>0.0</v>
      </c>
      <c r="D160" s="1468">
        <v>0.0</v>
      </c>
      <c r="E160" s="1468">
        <v>0.0</v>
      </c>
      <c r="F160" s="1468">
        <v>0.0</v>
      </c>
      <c r="G160" s="1468">
        <v>0.0</v>
      </c>
      <c r="H160" s="1468">
        <v>0.0</v>
      </c>
      <c r="I160" s="1468">
        <v>0.0</v>
      </c>
      <c r="J160" s="1468">
        <v>0.0</v>
      </c>
      <c r="K160" s="1466"/>
      <c r="L160" s="1469"/>
      <c r="M160" s="1466"/>
      <c r="N160" s="1469"/>
      <c r="O160" s="1466"/>
      <c r="P160" s="1469"/>
      <c r="Q160" s="1466"/>
    </row>
    <row r="161" ht="15.75" customHeight="1">
      <c r="A161" s="1467" t="s">
        <v>6116</v>
      </c>
      <c r="B161" s="1468">
        <v>2.0</v>
      </c>
      <c r="C161" s="1468">
        <v>2.0</v>
      </c>
      <c r="D161" s="1468">
        <v>2.0</v>
      </c>
      <c r="E161" s="1468">
        <v>2.0</v>
      </c>
      <c r="F161" s="1468">
        <v>2.0</v>
      </c>
      <c r="G161" s="1468">
        <v>0.0</v>
      </c>
      <c r="H161" s="1468">
        <v>2.0</v>
      </c>
      <c r="I161" s="1468">
        <v>2.0</v>
      </c>
      <c r="J161" s="1468">
        <v>2.0</v>
      </c>
      <c r="K161" s="1466"/>
      <c r="L161" s="1469"/>
      <c r="M161" s="1466"/>
      <c r="N161" s="1469"/>
      <c r="O161" s="1466"/>
      <c r="P161" s="1469"/>
      <c r="Q161" s="1466"/>
    </row>
    <row r="162" ht="15.75" customHeight="1">
      <c r="A162" s="1467" t="s">
        <v>6117</v>
      </c>
      <c r="B162" s="1468">
        <v>2.0</v>
      </c>
      <c r="C162" s="1468">
        <v>2.0</v>
      </c>
      <c r="D162" s="1468">
        <v>2.0</v>
      </c>
      <c r="E162" s="1468">
        <v>2.0</v>
      </c>
      <c r="F162" s="1468">
        <v>2.0</v>
      </c>
      <c r="G162" s="1468">
        <v>2.0</v>
      </c>
      <c r="H162" s="1468">
        <v>2.0</v>
      </c>
      <c r="I162" s="1468">
        <v>2.0</v>
      </c>
      <c r="J162" s="1468">
        <v>2.0</v>
      </c>
      <c r="K162" s="1466"/>
      <c r="L162" s="1469"/>
      <c r="M162" s="1466"/>
      <c r="N162" s="1469"/>
      <c r="O162" s="1466"/>
      <c r="P162" s="1469"/>
      <c r="Q162" s="1466"/>
    </row>
    <row r="163" ht="15.75" customHeight="1">
      <c r="A163" s="1467" t="s">
        <v>6118</v>
      </c>
      <c r="B163" s="1468">
        <v>2.0</v>
      </c>
      <c r="C163" s="1468">
        <v>2.0</v>
      </c>
      <c r="D163" s="1468">
        <v>2.0</v>
      </c>
      <c r="E163" s="1468">
        <v>2.0</v>
      </c>
      <c r="F163" s="1468">
        <v>2.0</v>
      </c>
      <c r="G163" s="1468">
        <v>2.0</v>
      </c>
      <c r="H163" s="1468">
        <v>2.0</v>
      </c>
      <c r="I163" s="1468">
        <v>2.0</v>
      </c>
      <c r="J163" s="1468">
        <v>2.0</v>
      </c>
      <c r="K163" s="1466"/>
      <c r="L163" s="1469"/>
      <c r="M163" s="1466"/>
      <c r="N163" s="1469"/>
      <c r="O163" s="1466"/>
      <c r="P163" s="1469"/>
      <c r="Q163" s="1466"/>
    </row>
    <row r="164" ht="15.75" customHeight="1">
      <c r="A164" s="1467" t="s">
        <v>6119</v>
      </c>
      <c r="B164" s="1468">
        <v>2.0</v>
      </c>
      <c r="C164" s="1468">
        <v>2.0</v>
      </c>
      <c r="D164" s="1468">
        <v>2.0</v>
      </c>
      <c r="E164" s="1468">
        <v>2.0</v>
      </c>
      <c r="F164" s="1468">
        <v>2.0</v>
      </c>
      <c r="G164" s="1468">
        <v>2.0</v>
      </c>
      <c r="H164" s="1468">
        <v>2.0</v>
      </c>
      <c r="I164" s="1468">
        <v>2.0</v>
      </c>
      <c r="J164" s="1468">
        <v>2.0</v>
      </c>
      <c r="K164" s="1466"/>
      <c r="L164" s="1469"/>
      <c r="M164" s="1466"/>
      <c r="N164" s="1469"/>
      <c r="O164" s="1466"/>
      <c r="P164" s="1469"/>
      <c r="Q164" s="1466"/>
    </row>
    <row r="165" ht="15.75" customHeight="1">
      <c r="A165" s="1467" t="s">
        <v>6120</v>
      </c>
      <c r="B165" s="1468">
        <v>2.0</v>
      </c>
      <c r="C165" s="1468">
        <v>2.0</v>
      </c>
      <c r="D165" s="1468">
        <v>0.0</v>
      </c>
      <c r="E165" s="1468">
        <v>2.0</v>
      </c>
      <c r="F165" s="1468">
        <v>0.0</v>
      </c>
      <c r="G165" s="1468">
        <v>0.0</v>
      </c>
      <c r="H165" s="1468">
        <v>0.0</v>
      </c>
      <c r="I165" s="1468">
        <v>0.0</v>
      </c>
      <c r="J165" s="1468">
        <v>2.0</v>
      </c>
      <c r="K165" s="1466"/>
      <c r="L165" s="1469"/>
      <c r="M165" s="1466"/>
      <c r="N165" s="1469"/>
      <c r="O165" s="1466"/>
      <c r="P165" s="1469"/>
      <c r="Q165" s="1466"/>
    </row>
    <row r="166" ht="15.75" customHeight="1">
      <c r="A166" s="1467" t="s">
        <v>6121</v>
      </c>
      <c r="B166" s="1468">
        <v>0.0</v>
      </c>
      <c r="C166" s="1468">
        <v>0.0</v>
      </c>
      <c r="D166" s="1468">
        <v>0.0</v>
      </c>
      <c r="E166" s="1468">
        <v>0.0</v>
      </c>
      <c r="F166" s="1468">
        <v>0.0</v>
      </c>
      <c r="G166" s="1468">
        <v>0.0</v>
      </c>
      <c r="H166" s="1468">
        <v>0.0</v>
      </c>
      <c r="I166" s="1468">
        <v>0.0</v>
      </c>
      <c r="J166" s="1468">
        <v>0.0</v>
      </c>
      <c r="K166" s="1466"/>
      <c r="L166" s="1469"/>
      <c r="M166" s="1466"/>
      <c r="N166" s="1469"/>
      <c r="O166" s="1466"/>
      <c r="P166" s="1469"/>
      <c r="Q166" s="1466"/>
    </row>
    <row r="167" ht="15.75" customHeight="1">
      <c r="A167" s="1467" t="s">
        <v>6122</v>
      </c>
      <c r="B167" s="1468">
        <v>2.0</v>
      </c>
      <c r="C167" s="1468">
        <v>0.0</v>
      </c>
      <c r="D167" s="1468">
        <v>2.0</v>
      </c>
      <c r="E167" s="1468">
        <v>2.0</v>
      </c>
      <c r="F167" s="1468">
        <v>2.0</v>
      </c>
      <c r="G167" s="1468">
        <v>2.0</v>
      </c>
      <c r="H167" s="1468">
        <v>0.0</v>
      </c>
      <c r="I167" s="1468">
        <v>0.0</v>
      </c>
      <c r="J167" s="1468">
        <v>0.0</v>
      </c>
      <c r="K167" s="1466"/>
      <c r="L167" s="1469"/>
      <c r="M167" s="1466"/>
      <c r="N167" s="1469"/>
      <c r="O167" s="1466"/>
      <c r="P167" s="1469"/>
      <c r="Q167" s="1466"/>
    </row>
    <row r="168" ht="15.75" customHeight="1">
      <c r="A168" s="1467" t="s">
        <v>6123</v>
      </c>
      <c r="B168" s="1468">
        <v>2.0</v>
      </c>
      <c r="C168" s="1468">
        <v>2.0</v>
      </c>
      <c r="D168" s="1468">
        <v>2.0</v>
      </c>
      <c r="E168" s="1468">
        <v>2.0</v>
      </c>
      <c r="F168" s="1468">
        <v>2.0</v>
      </c>
      <c r="G168" s="1468">
        <v>2.0</v>
      </c>
      <c r="H168" s="1468">
        <v>2.0</v>
      </c>
      <c r="I168" s="1468">
        <v>2.0</v>
      </c>
      <c r="J168" s="1468">
        <v>2.0</v>
      </c>
      <c r="K168" s="1466"/>
      <c r="L168" s="1469"/>
      <c r="M168" s="1466"/>
      <c r="N168" s="1469"/>
      <c r="O168" s="1466"/>
      <c r="P168" s="1469"/>
      <c r="Q168" s="1466"/>
    </row>
    <row r="169" ht="15.75" customHeight="1">
      <c r="A169" s="1467" t="s">
        <v>5876</v>
      </c>
      <c r="B169" s="1468">
        <v>2.0</v>
      </c>
      <c r="C169" s="1468">
        <v>2.0</v>
      </c>
      <c r="D169" s="1468">
        <v>2.0</v>
      </c>
      <c r="E169" s="1468">
        <v>2.0</v>
      </c>
      <c r="F169" s="1468">
        <v>2.0</v>
      </c>
      <c r="G169" s="1468">
        <v>2.0</v>
      </c>
      <c r="H169" s="1468">
        <v>2.0</v>
      </c>
      <c r="I169" s="1468">
        <v>2.0</v>
      </c>
      <c r="J169" s="1468">
        <v>2.0</v>
      </c>
      <c r="K169" s="1466"/>
      <c r="L169" s="1469"/>
      <c r="M169" s="1466"/>
      <c r="N169" s="1469"/>
      <c r="O169" s="1466"/>
      <c r="P169" s="1469"/>
      <c r="Q169" s="1466"/>
    </row>
    <row r="170" ht="15.75" customHeight="1">
      <c r="A170" s="1467" t="s">
        <v>6124</v>
      </c>
      <c r="B170" s="1468">
        <v>2.0</v>
      </c>
      <c r="C170" s="1468">
        <v>2.0</v>
      </c>
      <c r="D170" s="1468">
        <v>2.0</v>
      </c>
      <c r="E170" s="1468">
        <v>0.0</v>
      </c>
      <c r="F170" s="1468">
        <v>2.0</v>
      </c>
      <c r="G170" s="1468">
        <v>2.0</v>
      </c>
      <c r="H170" s="1468">
        <v>2.0</v>
      </c>
      <c r="I170" s="1468">
        <v>2.0</v>
      </c>
      <c r="J170" s="1468">
        <v>2.0</v>
      </c>
      <c r="K170" s="1466"/>
      <c r="L170" s="1469"/>
      <c r="M170" s="1466"/>
      <c r="N170" s="1469"/>
      <c r="O170" s="1466"/>
      <c r="P170" s="1469"/>
      <c r="Q170" s="1466"/>
    </row>
    <row r="171" ht="15.75" customHeight="1">
      <c r="A171" s="1467" t="s">
        <v>6125</v>
      </c>
      <c r="B171" s="1468">
        <v>2.0</v>
      </c>
      <c r="C171" s="1468">
        <v>0.0</v>
      </c>
      <c r="D171" s="1468">
        <v>2.0</v>
      </c>
      <c r="E171" s="1468">
        <v>2.0</v>
      </c>
      <c r="F171" s="1468">
        <v>2.0</v>
      </c>
      <c r="G171" s="1468">
        <v>2.0</v>
      </c>
      <c r="H171" s="1468">
        <v>2.0</v>
      </c>
      <c r="I171" s="1468">
        <v>0.0</v>
      </c>
      <c r="J171" s="1468">
        <v>2.0</v>
      </c>
      <c r="K171" s="1466"/>
      <c r="L171" s="1469"/>
      <c r="M171" s="1466"/>
      <c r="N171" s="1469"/>
      <c r="O171" s="1466"/>
      <c r="P171" s="1469"/>
      <c r="Q171" s="1466"/>
    </row>
    <row r="172" ht="15.75" customHeight="1">
      <c r="A172" s="1467" t="s">
        <v>6126</v>
      </c>
      <c r="B172" s="1468">
        <v>2.0</v>
      </c>
      <c r="C172" s="1468">
        <v>2.0</v>
      </c>
      <c r="D172" s="1468">
        <v>2.0</v>
      </c>
      <c r="E172" s="1468">
        <v>2.0</v>
      </c>
      <c r="F172" s="1468">
        <v>2.0</v>
      </c>
      <c r="G172" s="1468">
        <v>2.0</v>
      </c>
      <c r="H172" s="1468">
        <v>2.0</v>
      </c>
      <c r="I172" s="1468">
        <v>2.0</v>
      </c>
      <c r="J172" s="1468">
        <v>2.0</v>
      </c>
      <c r="K172" s="1466"/>
      <c r="L172" s="1469"/>
      <c r="M172" s="1466"/>
      <c r="N172" s="1469"/>
      <c r="O172" s="1466"/>
      <c r="P172" s="1469"/>
      <c r="Q172" s="1466"/>
    </row>
    <row r="173" ht="15.75" customHeight="1">
      <c r="A173" s="1467" t="s">
        <v>6127</v>
      </c>
      <c r="B173" s="1468">
        <v>2.0</v>
      </c>
      <c r="C173" s="1468">
        <v>2.0</v>
      </c>
      <c r="D173" s="1468">
        <v>0.0</v>
      </c>
      <c r="E173" s="1468">
        <v>0.0</v>
      </c>
      <c r="F173" s="1468">
        <v>2.0</v>
      </c>
      <c r="G173" s="1468">
        <v>2.0</v>
      </c>
      <c r="H173" s="1468">
        <v>2.0</v>
      </c>
      <c r="I173" s="1468">
        <v>0.0</v>
      </c>
      <c r="J173" s="1468">
        <v>0.0</v>
      </c>
      <c r="K173" s="1466"/>
      <c r="L173" s="1469"/>
      <c r="M173" s="1466"/>
      <c r="N173" s="1469"/>
      <c r="O173" s="1466"/>
      <c r="P173" s="1469"/>
      <c r="Q173" s="1466"/>
    </row>
    <row r="174" ht="15.75" customHeight="1">
      <c r="A174" s="1467" t="s">
        <v>6128</v>
      </c>
      <c r="B174" s="1468">
        <v>2.0</v>
      </c>
      <c r="C174" s="1468">
        <v>2.0</v>
      </c>
      <c r="D174" s="1468">
        <v>0.0</v>
      </c>
      <c r="E174" s="1468">
        <v>2.0</v>
      </c>
      <c r="F174" s="1468">
        <v>2.0</v>
      </c>
      <c r="G174" s="1468">
        <v>2.0</v>
      </c>
      <c r="H174" s="1468">
        <v>2.0</v>
      </c>
      <c r="I174" s="1468">
        <v>0.0</v>
      </c>
      <c r="J174" s="1468">
        <v>0.0</v>
      </c>
      <c r="K174" s="1466"/>
      <c r="L174" s="1469"/>
      <c r="M174" s="1466"/>
      <c r="N174" s="1469"/>
      <c r="O174" s="1466"/>
      <c r="P174" s="1469"/>
      <c r="Q174" s="1466"/>
    </row>
    <row r="175" ht="15.75" customHeight="1">
      <c r="A175" s="1467" t="s">
        <v>6129</v>
      </c>
      <c r="B175" s="1468">
        <v>2.0</v>
      </c>
      <c r="C175" s="1468">
        <v>2.0</v>
      </c>
      <c r="D175" s="1468">
        <v>2.0</v>
      </c>
      <c r="E175" s="1468">
        <v>2.0</v>
      </c>
      <c r="F175" s="1468">
        <v>2.0</v>
      </c>
      <c r="G175" s="1468">
        <v>2.0</v>
      </c>
      <c r="H175" s="1468">
        <v>2.0</v>
      </c>
      <c r="I175" s="1468">
        <v>2.0</v>
      </c>
      <c r="J175" s="1468">
        <v>2.0</v>
      </c>
      <c r="K175" s="1466"/>
      <c r="L175" s="1469"/>
      <c r="M175" s="1466"/>
      <c r="N175" s="1469"/>
      <c r="O175" s="1466"/>
      <c r="P175" s="1469"/>
      <c r="Q175" s="1466"/>
    </row>
    <row r="176" ht="15.75" customHeight="1">
      <c r="A176" s="1467" t="s">
        <v>6130</v>
      </c>
      <c r="B176" s="1468">
        <v>2.0</v>
      </c>
      <c r="C176" s="1468">
        <v>0.0</v>
      </c>
      <c r="D176" s="1468">
        <v>2.0</v>
      </c>
      <c r="E176" s="1468">
        <v>2.0</v>
      </c>
      <c r="F176" s="1468">
        <v>2.0</v>
      </c>
      <c r="G176" s="1468">
        <v>2.0</v>
      </c>
      <c r="H176" s="1468">
        <v>2.0</v>
      </c>
      <c r="I176" s="1468">
        <v>0.0</v>
      </c>
      <c r="J176" s="1468">
        <v>2.0</v>
      </c>
      <c r="K176" s="1466"/>
      <c r="L176" s="1469"/>
      <c r="M176" s="1466"/>
      <c r="N176" s="1469"/>
      <c r="O176" s="1466"/>
      <c r="P176" s="1469"/>
      <c r="Q176" s="1466"/>
    </row>
    <row r="177" ht="15.75" customHeight="1">
      <c r="A177" s="1467" t="s">
        <v>6131</v>
      </c>
      <c r="B177" s="1468">
        <v>2.0</v>
      </c>
      <c r="C177" s="1468">
        <v>0.0</v>
      </c>
      <c r="D177" s="1468">
        <v>0.0</v>
      </c>
      <c r="E177" s="1468">
        <v>0.0</v>
      </c>
      <c r="F177" s="1468">
        <v>0.0</v>
      </c>
      <c r="G177" s="1468">
        <v>0.0</v>
      </c>
      <c r="H177" s="1468">
        <v>0.0</v>
      </c>
      <c r="I177" s="1468">
        <v>0.0</v>
      </c>
      <c r="J177" s="1468">
        <v>0.0</v>
      </c>
      <c r="K177" s="1466"/>
      <c r="L177" s="1469"/>
      <c r="M177" s="1466"/>
      <c r="N177" s="1469"/>
      <c r="O177" s="1466"/>
      <c r="P177" s="1469"/>
      <c r="Q177" s="1466"/>
    </row>
    <row r="178" ht="15.75" customHeight="1">
      <c r="A178" s="1467" t="s">
        <v>6132</v>
      </c>
      <c r="B178" s="1468">
        <v>2.0</v>
      </c>
      <c r="C178" s="1468">
        <v>2.0</v>
      </c>
      <c r="D178" s="1468">
        <v>2.0</v>
      </c>
      <c r="E178" s="1468">
        <v>2.0</v>
      </c>
      <c r="F178" s="1468">
        <v>2.0</v>
      </c>
      <c r="G178" s="1468">
        <v>2.0</v>
      </c>
      <c r="H178" s="1465">
        <v>2.0</v>
      </c>
      <c r="I178" s="1465">
        <v>0.0</v>
      </c>
      <c r="J178" s="1465">
        <v>2.0</v>
      </c>
      <c r="K178" s="1466"/>
      <c r="L178" s="1469"/>
      <c r="M178" s="1466"/>
      <c r="N178" s="1469"/>
      <c r="O178" s="1466"/>
      <c r="P178" s="1469"/>
      <c r="Q178" s="1466"/>
    </row>
    <row r="179" ht="15.75" customHeight="1">
      <c r="A179" s="1467" t="s">
        <v>6133</v>
      </c>
      <c r="B179" s="1468">
        <v>2.0</v>
      </c>
      <c r="C179" s="1468">
        <v>2.0</v>
      </c>
      <c r="D179" s="1468">
        <v>0.0</v>
      </c>
      <c r="E179" s="1468">
        <v>0.0</v>
      </c>
      <c r="F179" s="1468">
        <v>2.0</v>
      </c>
      <c r="G179" s="1468">
        <v>2.0</v>
      </c>
      <c r="H179" s="1465">
        <v>0.0</v>
      </c>
      <c r="I179" s="1465">
        <v>0.0</v>
      </c>
      <c r="J179" s="1465">
        <v>0.0</v>
      </c>
      <c r="K179" s="1466"/>
      <c r="L179" s="1469"/>
      <c r="M179" s="1466"/>
      <c r="N179" s="1469"/>
      <c r="O179" s="1466"/>
      <c r="P179" s="1469"/>
      <c r="Q179" s="1466"/>
    </row>
    <row r="180" ht="15.75" customHeight="1">
      <c r="A180" s="1467" t="s">
        <v>6134</v>
      </c>
      <c r="B180" s="1468">
        <v>0.0</v>
      </c>
      <c r="C180" s="1468">
        <v>2.0</v>
      </c>
      <c r="D180" s="1468">
        <v>0.0</v>
      </c>
      <c r="E180" s="1468">
        <v>0.0</v>
      </c>
      <c r="F180" s="1468">
        <v>0.0</v>
      </c>
      <c r="G180" s="1468">
        <v>2.0</v>
      </c>
      <c r="H180" s="1465">
        <v>2.0</v>
      </c>
      <c r="I180" s="1465">
        <v>0.0</v>
      </c>
      <c r="J180" s="1465">
        <v>2.0</v>
      </c>
      <c r="K180" s="1466"/>
      <c r="L180" s="1469"/>
      <c r="M180" s="1466"/>
      <c r="N180" s="1469"/>
      <c r="O180" s="1466"/>
      <c r="P180" s="1469"/>
      <c r="Q180" s="1466"/>
    </row>
    <row r="181" ht="15.75" customHeight="1">
      <c r="A181" s="1467" t="s">
        <v>6135</v>
      </c>
      <c r="B181" s="1468">
        <v>2.0</v>
      </c>
      <c r="C181" s="1468">
        <v>2.0</v>
      </c>
      <c r="D181" s="1468">
        <v>2.0</v>
      </c>
      <c r="E181" s="1468">
        <v>2.0</v>
      </c>
      <c r="F181" s="1468">
        <v>2.0</v>
      </c>
      <c r="G181" s="1468">
        <v>2.0</v>
      </c>
      <c r="H181" s="1465">
        <v>2.0</v>
      </c>
      <c r="I181" s="1465">
        <v>2.0</v>
      </c>
      <c r="J181" s="1465">
        <v>2.0</v>
      </c>
      <c r="K181" s="1466"/>
      <c r="L181" s="1469"/>
      <c r="M181" s="1466"/>
      <c r="N181" s="1469"/>
      <c r="O181" s="1466"/>
      <c r="P181" s="1469"/>
      <c r="Q181" s="1466"/>
    </row>
    <row r="182" ht="15.75" customHeight="1">
      <c r="A182" s="1467" t="s">
        <v>6136</v>
      </c>
      <c r="B182" s="1468">
        <v>2.0</v>
      </c>
      <c r="C182" s="1468">
        <v>2.0</v>
      </c>
      <c r="D182" s="1468">
        <v>2.0</v>
      </c>
      <c r="E182" s="1468">
        <v>2.0</v>
      </c>
      <c r="F182" s="1468">
        <v>2.0</v>
      </c>
      <c r="G182" s="1468">
        <v>2.0</v>
      </c>
      <c r="H182" s="1468">
        <v>2.0</v>
      </c>
      <c r="I182" s="1468">
        <v>2.0</v>
      </c>
      <c r="J182" s="1468">
        <v>2.0</v>
      </c>
      <c r="K182" s="1466"/>
      <c r="L182" s="1469"/>
      <c r="M182" s="1466"/>
      <c r="N182" s="1469"/>
      <c r="O182" s="1466"/>
      <c r="P182" s="1469"/>
      <c r="Q182" s="1466"/>
    </row>
    <row r="183" ht="15.75" customHeight="1">
      <c r="A183" s="1467" t="s">
        <v>6137</v>
      </c>
      <c r="B183" s="1468">
        <v>2.0</v>
      </c>
      <c r="C183" s="1468">
        <v>2.0</v>
      </c>
      <c r="D183" s="1468">
        <v>0.0</v>
      </c>
      <c r="E183" s="1468">
        <v>2.0</v>
      </c>
      <c r="F183" s="1468">
        <v>2.0</v>
      </c>
      <c r="G183" s="1468">
        <v>2.0</v>
      </c>
      <c r="H183" s="1468">
        <v>0.0</v>
      </c>
      <c r="I183" s="1468">
        <v>0.0</v>
      </c>
      <c r="J183" s="1468">
        <v>2.0</v>
      </c>
      <c r="K183" s="1466"/>
      <c r="L183" s="1469"/>
      <c r="M183" s="1466"/>
      <c r="N183" s="1469"/>
      <c r="O183" s="1466"/>
      <c r="P183" s="1469"/>
      <c r="Q183" s="1466"/>
    </row>
    <row r="184" ht="15.75" customHeight="1">
      <c r="A184" s="1467" t="s">
        <v>6138</v>
      </c>
      <c r="B184" s="1468">
        <v>2.0</v>
      </c>
      <c r="C184" s="1468">
        <v>2.0</v>
      </c>
      <c r="D184" s="1468">
        <v>2.0</v>
      </c>
      <c r="E184" s="1468">
        <v>2.0</v>
      </c>
      <c r="F184" s="1468">
        <v>2.0</v>
      </c>
      <c r="G184" s="1468">
        <v>2.0</v>
      </c>
      <c r="H184" s="1468">
        <v>2.0</v>
      </c>
      <c r="I184" s="1468">
        <v>2.0</v>
      </c>
      <c r="J184" s="1468">
        <v>2.0</v>
      </c>
      <c r="K184" s="1466"/>
      <c r="L184" s="1469"/>
      <c r="M184" s="1466"/>
      <c r="N184" s="1469"/>
      <c r="O184" s="1466"/>
      <c r="P184" s="1469"/>
      <c r="Q184" s="1466"/>
    </row>
    <row r="185" ht="15.75" customHeight="1">
      <c r="A185" s="1467" t="s">
        <v>6139</v>
      </c>
      <c r="B185" s="1468">
        <v>2.0</v>
      </c>
      <c r="C185" s="1468">
        <v>2.0</v>
      </c>
      <c r="D185" s="1468">
        <v>2.0</v>
      </c>
      <c r="E185" s="1468">
        <v>2.0</v>
      </c>
      <c r="F185" s="1468">
        <v>2.0</v>
      </c>
      <c r="G185" s="1468">
        <v>2.0</v>
      </c>
      <c r="H185" s="1465">
        <v>2.0</v>
      </c>
      <c r="I185" s="1465">
        <v>2.0</v>
      </c>
      <c r="J185" s="1465">
        <v>2.0</v>
      </c>
      <c r="K185" s="1466"/>
      <c r="L185" s="1469"/>
      <c r="M185" s="1466"/>
      <c r="N185" s="1469"/>
      <c r="O185" s="1466"/>
      <c r="P185" s="1469"/>
      <c r="Q185" s="1466"/>
    </row>
    <row r="186" ht="15.75" customHeight="1">
      <c r="A186" s="1467" t="s">
        <v>6140</v>
      </c>
      <c r="B186" s="1468">
        <v>0.0</v>
      </c>
      <c r="C186" s="1468">
        <v>0.0</v>
      </c>
      <c r="D186" s="1468">
        <v>0.0</v>
      </c>
      <c r="E186" s="1468">
        <v>0.0</v>
      </c>
      <c r="F186" s="1468">
        <v>0.0</v>
      </c>
      <c r="G186" s="1468">
        <v>0.0</v>
      </c>
      <c r="H186" s="1465">
        <v>0.0</v>
      </c>
      <c r="I186" s="1465">
        <v>0.0</v>
      </c>
      <c r="J186" s="1465">
        <v>0.0</v>
      </c>
      <c r="K186" s="1466"/>
      <c r="L186" s="1469"/>
      <c r="M186" s="1466"/>
      <c r="N186" s="1469"/>
      <c r="O186" s="1466"/>
      <c r="P186" s="1469"/>
      <c r="Q186" s="1466"/>
    </row>
    <row r="187" ht="15.75" customHeight="1">
      <c r="A187" s="1467" t="s">
        <v>6141</v>
      </c>
      <c r="B187" s="1468">
        <v>0.0</v>
      </c>
      <c r="C187" s="1468">
        <v>0.0</v>
      </c>
      <c r="D187" s="1468">
        <v>0.0</v>
      </c>
      <c r="E187" s="1468">
        <v>0.0</v>
      </c>
      <c r="F187" s="1468">
        <v>0.0</v>
      </c>
      <c r="G187" s="1468">
        <v>0.0</v>
      </c>
      <c r="H187" s="1465">
        <v>0.0</v>
      </c>
      <c r="I187" s="1465">
        <v>0.0</v>
      </c>
      <c r="J187" s="1465">
        <v>0.0</v>
      </c>
      <c r="K187" s="1466"/>
      <c r="L187" s="1469"/>
      <c r="M187" s="1466"/>
      <c r="N187" s="1469"/>
      <c r="O187" s="1466"/>
      <c r="P187" s="1469"/>
      <c r="Q187" s="1466"/>
    </row>
    <row r="188" ht="15.75" customHeight="1">
      <c r="A188" s="1467" t="s">
        <v>6142</v>
      </c>
      <c r="B188" s="1468">
        <v>2.0</v>
      </c>
      <c r="C188" s="1468">
        <v>2.0</v>
      </c>
      <c r="D188" s="1468">
        <v>0.0</v>
      </c>
      <c r="E188" s="1468">
        <v>2.0</v>
      </c>
      <c r="F188" s="1468">
        <v>2.0</v>
      </c>
      <c r="G188" s="1468">
        <v>2.0</v>
      </c>
      <c r="H188" s="1465">
        <v>0.0</v>
      </c>
      <c r="I188" s="1465">
        <v>0.0</v>
      </c>
      <c r="J188" s="1465">
        <v>0.0</v>
      </c>
      <c r="K188" s="1466"/>
      <c r="L188" s="1469"/>
      <c r="M188" s="1466"/>
      <c r="N188" s="1469"/>
      <c r="O188" s="1466"/>
      <c r="P188" s="1469"/>
      <c r="Q188" s="1466"/>
    </row>
    <row r="189" ht="15.75" customHeight="1">
      <c r="A189" s="1467" t="s">
        <v>6143</v>
      </c>
      <c r="B189" s="1468">
        <v>2.0</v>
      </c>
      <c r="C189" s="1468">
        <v>2.0</v>
      </c>
      <c r="D189" s="1468">
        <v>2.0</v>
      </c>
      <c r="E189" s="1468">
        <v>2.0</v>
      </c>
      <c r="F189" s="1468">
        <v>2.0</v>
      </c>
      <c r="G189" s="1468">
        <v>2.0</v>
      </c>
      <c r="H189" s="1468">
        <v>0.0</v>
      </c>
      <c r="I189" s="1468">
        <v>2.0</v>
      </c>
      <c r="J189" s="1468">
        <v>2.0</v>
      </c>
      <c r="K189" s="1466"/>
      <c r="L189" s="1469"/>
      <c r="M189" s="1466"/>
      <c r="N189" s="1469"/>
      <c r="O189" s="1466"/>
      <c r="P189" s="1469"/>
      <c r="Q189" s="1466"/>
    </row>
    <row r="190" ht="15.75" customHeight="1">
      <c r="A190" s="1467" t="s">
        <v>6144</v>
      </c>
      <c r="B190" s="1468">
        <v>2.0</v>
      </c>
      <c r="C190" s="1468">
        <v>0.0</v>
      </c>
      <c r="D190" s="1468">
        <v>0.0</v>
      </c>
      <c r="E190" s="1468">
        <v>0.0</v>
      </c>
      <c r="F190" s="1468">
        <v>0.0</v>
      </c>
      <c r="G190" s="1468">
        <v>0.0</v>
      </c>
      <c r="H190" s="1468">
        <v>0.0</v>
      </c>
      <c r="I190" s="1468">
        <v>0.0</v>
      </c>
      <c r="J190" s="1468">
        <v>0.0</v>
      </c>
      <c r="K190" s="1466"/>
      <c r="L190" s="1469"/>
      <c r="M190" s="1466"/>
      <c r="N190" s="1469"/>
      <c r="O190" s="1466"/>
      <c r="P190" s="1469"/>
      <c r="Q190" s="1466"/>
    </row>
    <row r="191" ht="15.75" customHeight="1">
      <c r="A191" s="1467" t="s">
        <v>6145</v>
      </c>
      <c r="B191" s="1468">
        <v>2.0</v>
      </c>
      <c r="C191" s="1468">
        <v>2.0</v>
      </c>
      <c r="D191" s="1468">
        <v>2.0</v>
      </c>
      <c r="E191" s="1468">
        <v>0.0</v>
      </c>
      <c r="F191" s="1468">
        <v>2.0</v>
      </c>
      <c r="G191" s="1468">
        <v>0.0</v>
      </c>
      <c r="H191" s="1468">
        <v>2.0</v>
      </c>
      <c r="I191" s="1468">
        <v>0.0</v>
      </c>
      <c r="J191" s="1468">
        <v>2.0</v>
      </c>
      <c r="K191" s="1466"/>
      <c r="L191" s="1469"/>
      <c r="M191" s="1466"/>
      <c r="N191" s="1469"/>
      <c r="O191" s="1466"/>
      <c r="P191" s="1469"/>
      <c r="Q191" s="1466"/>
    </row>
    <row r="192" ht="15.75" customHeight="1">
      <c r="A192" s="1467" t="s">
        <v>6146</v>
      </c>
      <c r="B192" s="1468">
        <v>0.0</v>
      </c>
      <c r="C192" s="1468">
        <v>0.0</v>
      </c>
      <c r="D192" s="1468">
        <v>0.0</v>
      </c>
      <c r="E192" s="1468">
        <v>0.0</v>
      </c>
      <c r="F192" s="1468">
        <v>0.0</v>
      </c>
      <c r="G192" s="1468">
        <v>0.0</v>
      </c>
      <c r="H192" s="1468">
        <v>0.0</v>
      </c>
      <c r="I192" s="1468">
        <v>0.0</v>
      </c>
      <c r="J192" s="1468">
        <v>0.0</v>
      </c>
      <c r="K192" s="1466"/>
      <c r="L192" s="1469"/>
      <c r="M192" s="1466"/>
      <c r="N192" s="1469"/>
      <c r="O192" s="1466"/>
      <c r="P192" s="1469"/>
      <c r="Q192" s="1466"/>
    </row>
    <row r="193" ht="15.75" customHeight="1">
      <c r="A193" s="1467" t="s">
        <v>6147</v>
      </c>
      <c r="B193" s="1468">
        <v>2.0</v>
      </c>
      <c r="C193" s="1468">
        <v>0.0</v>
      </c>
      <c r="D193" s="1468">
        <v>0.0</v>
      </c>
      <c r="E193" s="1468">
        <v>0.0</v>
      </c>
      <c r="F193" s="1468">
        <v>0.0</v>
      </c>
      <c r="G193" s="1468">
        <v>0.0</v>
      </c>
      <c r="H193" s="1468">
        <v>0.0</v>
      </c>
      <c r="I193" s="1468">
        <v>2.0</v>
      </c>
      <c r="J193" s="1468">
        <v>0.0</v>
      </c>
      <c r="K193" s="1466"/>
      <c r="L193" s="1469"/>
      <c r="M193" s="1466"/>
      <c r="N193" s="1469"/>
      <c r="O193" s="1466"/>
      <c r="P193" s="1469"/>
      <c r="Q193" s="1466"/>
    </row>
    <row r="194" ht="15.75" customHeight="1">
      <c r="A194" s="1467" t="s">
        <v>6148</v>
      </c>
      <c r="B194" s="1468">
        <v>0.0</v>
      </c>
      <c r="C194" s="1468">
        <v>0.0</v>
      </c>
      <c r="D194" s="1468">
        <v>0.0</v>
      </c>
      <c r="E194" s="1468">
        <v>0.0</v>
      </c>
      <c r="F194" s="1468">
        <v>0.0</v>
      </c>
      <c r="G194" s="1468">
        <v>0.0</v>
      </c>
      <c r="H194" s="1468">
        <v>0.0</v>
      </c>
      <c r="I194" s="1468">
        <v>0.0</v>
      </c>
      <c r="J194" s="1468">
        <v>0.0</v>
      </c>
      <c r="K194" s="1466"/>
      <c r="L194" s="1469"/>
      <c r="M194" s="1466"/>
      <c r="N194" s="1469"/>
      <c r="O194" s="1466"/>
      <c r="P194" s="1469"/>
      <c r="Q194" s="1466"/>
    </row>
    <row r="195" ht="15.75" customHeight="1">
      <c r="A195" s="1467" t="s">
        <v>6149</v>
      </c>
      <c r="B195" s="1468">
        <v>2.0</v>
      </c>
      <c r="C195" s="1468">
        <v>2.0</v>
      </c>
      <c r="D195" s="1468">
        <v>2.0</v>
      </c>
      <c r="E195" s="1468">
        <v>2.0</v>
      </c>
      <c r="F195" s="1468">
        <v>2.0</v>
      </c>
      <c r="G195" s="1468">
        <v>2.0</v>
      </c>
      <c r="H195" s="1468">
        <v>2.0</v>
      </c>
      <c r="I195" s="1468">
        <v>0.0</v>
      </c>
      <c r="J195" s="1468">
        <v>0.0</v>
      </c>
      <c r="K195" s="1466"/>
      <c r="L195" s="1469"/>
      <c r="M195" s="1466"/>
      <c r="N195" s="1469"/>
      <c r="O195" s="1466"/>
      <c r="P195" s="1469"/>
      <c r="Q195" s="1466"/>
    </row>
    <row r="196" ht="15.75" customHeight="1">
      <c r="A196" s="1467" t="s">
        <v>6150</v>
      </c>
      <c r="B196" s="1468">
        <v>0.0</v>
      </c>
      <c r="C196" s="1468">
        <v>2.0</v>
      </c>
      <c r="D196" s="1468">
        <v>2.0</v>
      </c>
      <c r="E196" s="1468">
        <v>2.0</v>
      </c>
      <c r="F196" s="1468">
        <v>0.0</v>
      </c>
      <c r="G196" s="1468">
        <v>2.0</v>
      </c>
      <c r="H196" s="1468">
        <v>2.0</v>
      </c>
      <c r="I196" s="1468">
        <v>2.0</v>
      </c>
      <c r="J196" s="1468">
        <v>2.0</v>
      </c>
      <c r="K196" s="1466"/>
      <c r="L196" s="1469"/>
      <c r="M196" s="1466"/>
      <c r="N196" s="1469"/>
      <c r="O196" s="1466"/>
      <c r="P196" s="1469"/>
      <c r="Q196" s="1466"/>
    </row>
    <row r="197" ht="15.75" customHeight="1">
      <c r="A197" s="1467" t="s">
        <v>6151</v>
      </c>
      <c r="B197" s="1468">
        <v>2.0</v>
      </c>
      <c r="C197" s="1468">
        <v>2.0</v>
      </c>
      <c r="D197" s="1468">
        <v>2.0</v>
      </c>
      <c r="E197" s="1468">
        <v>2.0</v>
      </c>
      <c r="F197" s="1468">
        <v>2.0</v>
      </c>
      <c r="G197" s="1468">
        <v>2.0</v>
      </c>
      <c r="H197" s="1468">
        <v>0.0</v>
      </c>
      <c r="I197" s="1468">
        <v>2.0</v>
      </c>
      <c r="J197" s="1468">
        <v>0.0</v>
      </c>
      <c r="K197" s="1466"/>
      <c r="L197" s="1469"/>
      <c r="M197" s="1466"/>
      <c r="N197" s="1469"/>
      <c r="O197" s="1466"/>
      <c r="P197" s="1469"/>
      <c r="Q197" s="1466"/>
    </row>
    <row r="198" ht="15.75" customHeight="1">
      <c r="A198" s="1467" t="s">
        <v>6152</v>
      </c>
      <c r="B198" s="1468">
        <v>2.0</v>
      </c>
      <c r="C198" s="1468">
        <v>2.0</v>
      </c>
      <c r="D198" s="1468">
        <v>2.0</v>
      </c>
      <c r="E198" s="1468">
        <v>2.0</v>
      </c>
      <c r="F198" s="1468">
        <v>2.0</v>
      </c>
      <c r="G198" s="1468">
        <v>2.0</v>
      </c>
      <c r="H198" s="1468">
        <v>0.0</v>
      </c>
      <c r="I198" s="1468">
        <v>2.0</v>
      </c>
      <c r="J198" s="1468">
        <v>2.0</v>
      </c>
      <c r="K198" s="1466"/>
      <c r="L198" s="1469"/>
      <c r="M198" s="1466"/>
      <c r="N198" s="1469"/>
      <c r="O198" s="1466"/>
      <c r="P198" s="1469"/>
      <c r="Q198" s="1466"/>
    </row>
    <row r="199" ht="15.75" customHeight="1">
      <c r="A199" s="1467" t="s">
        <v>6153</v>
      </c>
      <c r="B199" s="1468">
        <v>2.0</v>
      </c>
      <c r="C199" s="1468">
        <v>0.0</v>
      </c>
      <c r="D199" s="1468">
        <v>2.0</v>
      </c>
      <c r="E199" s="1468">
        <v>2.0</v>
      </c>
      <c r="F199" s="1468">
        <v>2.0</v>
      </c>
      <c r="G199" s="1468">
        <v>0.0</v>
      </c>
      <c r="H199" s="1468">
        <v>2.0</v>
      </c>
      <c r="I199" s="1468">
        <v>2.0</v>
      </c>
      <c r="J199" s="1468">
        <v>2.0</v>
      </c>
      <c r="K199" s="1466"/>
      <c r="L199" s="1469"/>
      <c r="M199" s="1466"/>
      <c r="N199" s="1469"/>
      <c r="O199" s="1466"/>
      <c r="P199" s="1469"/>
      <c r="Q199" s="1466"/>
    </row>
    <row r="200" ht="15.75" customHeight="1">
      <c r="A200" s="1467" t="s">
        <v>6154</v>
      </c>
      <c r="B200" s="1468">
        <v>2.0</v>
      </c>
      <c r="C200" s="1468">
        <v>2.0</v>
      </c>
      <c r="D200" s="1468">
        <v>2.0</v>
      </c>
      <c r="E200" s="1468">
        <v>2.0</v>
      </c>
      <c r="F200" s="1468">
        <v>2.0</v>
      </c>
      <c r="G200" s="1468">
        <v>2.0</v>
      </c>
      <c r="H200" s="1468">
        <v>2.0</v>
      </c>
      <c r="I200" s="1468">
        <v>2.0</v>
      </c>
      <c r="J200" s="1468">
        <v>2.0</v>
      </c>
      <c r="K200" s="1466"/>
      <c r="L200" s="1469"/>
      <c r="M200" s="1466"/>
      <c r="N200" s="1469"/>
      <c r="O200" s="1466"/>
      <c r="P200" s="1469"/>
      <c r="Q200" s="1466"/>
    </row>
    <row r="201" ht="15.75" customHeight="1">
      <c r="A201" s="1467" t="s">
        <v>6155</v>
      </c>
      <c r="B201" s="1468">
        <v>2.0</v>
      </c>
      <c r="C201" s="1468">
        <v>2.0</v>
      </c>
      <c r="D201" s="1468">
        <v>2.0</v>
      </c>
      <c r="E201" s="1468">
        <v>2.0</v>
      </c>
      <c r="F201" s="1468">
        <v>2.0</v>
      </c>
      <c r="G201" s="1468">
        <v>2.0</v>
      </c>
      <c r="H201" s="1468">
        <v>0.0</v>
      </c>
      <c r="I201" s="1468">
        <v>0.0</v>
      </c>
      <c r="J201" s="1468">
        <v>0.0</v>
      </c>
      <c r="K201" s="1466"/>
      <c r="L201" s="1469"/>
      <c r="M201" s="1466"/>
      <c r="N201" s="1469"/>
      <c r="O201" s="1466"/>
      <c r="P201" s="1469"/>
      <c r="Q201" s="1466"/>
    </row>
    <row r="202" ht="15.75" customHeight="1">
      <c r="A202" s="1467" t="s">
        <v>6156</v>
      </c>
      <c r="B202" s="1468">
        <v>0.0</v>
      </c>
      <c r="C202" s="1468">
        <v>2.0</v>
      </c>
      <c r="D202" s="1468">
        <v>0.0</v>
      </c>
      <c r="E202" s="1468">
        <v>2.0</v>
      </c>
      <c r="F202" s="1468">
        <v>2.0</v>
      </c>
      <c r="G202" s="1468">
        <v>2.0</v>
      </c>
      <c r="H202" s="1468">
        <v>0.0</v>
      </c>
      <c r="I202" s="1468">
        <v>0.0</v>
      </c>
      <c r="J202" s="1468">
        <v>0.0</v>
      </c>
      <c r="K202" s="1466"/>
      <c r="L202" s="1469"/>
      <c r="M202" s="1466"/>
      <c r="N202" s="1469"/>
      <c r="O202" s="1466"/>
      <c r="P202" s="1469"/>
      <c r="Q202" s="1466"/>
    </row>
    <row r="203" ht="15.75" customHeight="1">
      <c r="A203" s="1467" t="s">
        <v>6157</v>
      </c>
      <c r="B203" s="1468">
        <v>2.0</v>
      </c>
      <c r="C203" s="1468">
        <v>2.0</v>
      </c>
      <c r="D203" s="1468">
        <v>2.0</v>
      </c>
      <c r="E203" s="1468">
        <v>2.0</v>
      </c>
      <c r="F203" s="1468">
        <v>2.0</v>
      </c>
      <c r="G203" s="1468">
        <v>2.0</v>
      </c>
      <c r="H203" s="1468">
        <v>2.0</v>
      </c>
      <c r="I203" s="1468">
        <v>2.0</v>
      </c>
      <c r="J203" s="1468">
        <v>2.0</v>
      </c>
      <c r="K203" s="1466"/>
      <c r="L203" s="1469"/>
      <c r="M203" s="1466"/>
      <c r="N203" s="1469"/>
      <c r="O203" s="1466"/>
      <c r="P203" s="1469"/>
      <c r="Q203" s="1466"/>
    </row>
    <row r="204" ht="15.75" customHeight="1">
      <c r="A204" s="1467" t="s">
        <v>6158</v>
      </c>
      <c r="B204" s="1468">
        <v>2.0</v>
      </c>
      <c r="C204" s="1468">
        <v>2.0</v>
      </c>
      <c r="D204" s="1468">
        <v>2.0</v>
      </c>
      <c r="E204" s="1468">
        <v>2.0</v>
      </c>
      <c r="F204" s="1468">
        <v>2.0</v>
      </c>
      <c r="G204" s="1468">
        <v>2.0</v>
      </c>
      <c r="H204" s="1465">
        <v>0.0</v>
      </c>
      <c r="I204" s="1465">
        <v>0.0</v>
      </c>
      <c r="J204" s="1465">
        <v>0.0</v>
      </c>
      <c r="K204" s="1466"/>
      <c r="L204" s="1469"/>
      <c r="M204" s="1466"/>
      <c r="N204" s="1469"/>
      <c r="O204" s="1466"/>
      <c r="P204" s="1469"/>
      <c r="Q204" s="1466"/>
    </row>
    <row r="205" ht="15.75" customHeight="1">
      <c r="A205" s="1467" t="s">
        <v>6159</v>
      </c>
      <c r="B205" s="1468">
        <v>2.0</v>
      </c>
      <c r="C205" s="1468">
        <v>2.0</v>
      </c>
      <c r="D205" s="1468">
        <v>2.0</v>
      </c>
      <c r="E205" s="1468">
        <v>2.0</v>
      </c>
      <c r="F205" s="1468">
        <v>2.0</v>
      </c>
      <c r="G205" s="1468">
        <v>2.0</v>
      </c>
      <c r="H205" s="1468">
        <v>2.0</v>
      </c>
      <c r="I205" s="1468">
        <v>0.0</v>
      </c>
      <c r="J205" s="1468">
        <v>2.0</v>
      </c>
      <c r="K205" s="1466"/>
      <c r="L205" s="1469"/>
      <c r="M205" s="1466"/>
      <c r="N205" s="1469"/>
      <c r="O205" s="1466"/>
      <c r="P205" s="1469"/>
      <c r="Q205" s="1466"/>
    </row>
    <row r="206" ht="15.75" customHeight="1">
      <c r="A206" s="1467" t="s">
        <v>6160</v>
      </c>
      <c r="B206" s="1468">
        <v>2.0</v>
      </c>
      <c r="C206" s="1468">
        <v>2.0</v>
      </c>
      <c r="D206" s="1468">
        <v>2.0</v>
      </c>
      <c r="E206" s="1468">
        <v>2.0</v>
      </c>
      <c r="F206" s="1468">
        <v>2.0</v>
      </c>
      <c r="G206" s="1468">
        <v>2.0</v>
      </c>
      <c r="H206" s="1468">
        <v>0.0</v>
      </c>
      <c r="I206" s="1468">
        <v>2.0</v>
      </c>
      <c r="J206" s="1468">
        <v>2.0</v>
      </c>
      <c r="K206" s="1466"/>
      <c r="L206" s="1469"/>
      <c r="M206" s="1466"/>
      <c r="N206" s="1469"/>
      <c r="O206" s="1466"/>
      <c r="P206" s="1469"/>
      <c r="Q206" s="1466"/>
    </row>
    <row r="207" ht="15.75" customHeight="1">
      <c r="A207" s="1467" t="s">
        <v>6161</v>
      </c>
      <c r="B207" s="1468">
        <v>2.0</v>
      </c>
      <c r="C207" s="1468">
        <v>2.0</v>
      </c>
      <c r="D207" s="1468">
        <v>0.0</v>
      </c>
      <c r="E207" s="1468">
        <v>0.0</v>
      </c>
      <c r="F207" s="1468">
        <v>0.0</v>
      </c>
      <c r="G207" s="1468">
        <v>2.0</v>
      </c>
      <c r="H207" s="1468">
        <v>0.0</v>
      </c>
      <c r="I207" s="1468">
        <v>2.0</v>
      </c>
      <c r="J207" s="1468">
        <v>2.0</v>
      </c>
      <c r="K207" s="1466"/>
      <c r="L207" s="1469"/>
      <c r="M207" s="1466"/>
      <c r="N207" s="1469"/>
      <c r="O207" s="1466"/>
      <c r="P207" s="1469"/>
      <c r="Q207" s="1466"/>
    </row>
    <row r="208" ht="15.75" customHeight="1">
      <c r="A208" s="1467" t="s">
        <v>6162</v>
      </c>
      <c r="B208" s="1468">
        <v>2.0</v>
      </c>
      <c r="C208" s="1468">
        <v>0.0</v>
      </c>
      <c r="D208" s="1468">
        <v>2.0</v>
      </c>
      <c r="E208" s="1468">
        <v>2.0</v>
      </c>
      <c r="F208" s="1468">
        <v>2.0</v>
      </c>
      <c r="G208" s="1468">
        <v>2.0</v>
      </c>
      <c r="H208" s="1468">
        <v>0.0</v>
      </c>
      <c r="I208" s="1468">
        <v>0.0</v>
      </c>
      <c r="J208" s="1468">
        <v>0.0</v>
      </c>
      <c r="K208" s="1466"/>
      <c r="L208" s="1469"/>
      <c r="M208" s="1466"/>
      <c r="N208" s="1469"/>
      <c r="O208" s="1466"/>
      <c r="P208" s="1469"/>
      <c r="Q208" s="1466"/>
    </row>
    <row r="209" ht="15.75" customHeight="1">
      <c r="A209" s="1467" t="s">
        <v>6163</v>
      </c>
      <c r="B209" s="1468">
        <v>2.0</v>
      </c>
      <c r="C209" s="1468">
        <v>2.0</v>
      </c>
      <c r="D209" s="1468">
        <v>0.0</v>
      </c>
      <c r="E209" s="1468">
        <v>0.0</v>
      </c>
      <c r="F209" s="1468">
        <v>2.0</v>
      </c>
      <c r="G209" s="1468">
        <v>2.0</v>
      </c>
      <c r="H209" s="1468">
        <v>0.0</v>
      </c>
      <c r="I209" s="1468">
        <v>0.0</v>
      </c>
      <c r="J209" s="1468">
        <v>0.0</v>
      </c>
      <c r="K209" s="1466"/>
      <c r="L209" s="1469"/>
      <c r="M209" s="1466"/>
      <c r="N209" s="1469"/>
      <c r="O209" s="1466"/>
      <c r="P209" s="1469"/>
      <c r="Q209" s="1466"/>
    </row>
    <row r="210" ht="15.75" customHeight="1">
      <c r="A210" s="1467" t="s">
        <v>6164</v>
      </c>
      <c r="B210" s="1468">
        <v>2.0</v>
      </c>
      <c r="C210" s="1468">
        <v>2.0</v>
      </c>
      <c r="D210" s="1468">
        <v>2.0</v>
      </c>
      <c r="E210" s="1468">
        <v>2.0</v>
      </c>
      <c r="F210" s="1468">
        <v>0.0</v>
      </c>
      <c r="G210" s="1468">
        <v>2.0</v>
      </c>
      <c r="H210" s="1468">
        <v>0.0</v>
      </c>
      <c r="I210" s="1468">
        <v>2.0</v>
      </c>
      <c r="J210" s="1468">
        <v>0.0</v>
      </c>
      <c r="K210" s="1466"/>
      <c r="L210" s="1469"/>
      <c r="M210" s="1466"/>
      <c r="N210" s="1469"/>
      <c r="O210" s="1466"/>
      <c r="P210" s="1469"/>
      <c r="Q210" s="1466"/>
    </row>
    <row r="211" ht="15.75" customHeight="1">
      <c r="A211" s="1467" t="s">
        <v>6165</v>
      </c>
      <c r="B211" s="1468">
        <v>0.0</v>
      </c>
      <c r="C211" s="1468">
        <v>0.0</v>
      </c>
      <c r="D211" s="1468">
        <v>0.0</v>
      </c>
      <c r="E211" s="1468">
        <v>2.0</v>
      </c>
      <c r="F211" s="1468">
        <v>0.0</v>
      </c>
      <c r="G211" s="1468">
        <v>2.0</v>
      </c>
      <c r="H211" s="1468">
        <v>0.0</v>
      </c>
      <c r="I211" s="1468">
        <v>0.0</v>
      </c>
      <c r="J211" s="1468">
        <v>0.0</v>
      </c>
      <c r="K211" s="1466"/>
      <c r="L211" s="1469"/>
      <c r="M211" s="1466"/>
      <c r="N211" s="1469"/>
      <c r="O211" s="1466"/>
      <c r="P211" s="1469"/>
      <c r="Q211" s="1466"/>
    </row>
    <row r="212" ht="15.75" customHeight="1">
      <c r="A212" s="1467" t="s">
        <v>6166</v>
      </c>
      <c r="B212" s="1468">
        <v>2.0</v>
      </c>
      <c r="C212" s="1468">
        <v>2.0</v>
      </c>
      <c r="D212" s="1468">
        <v>2.0</v>
      </c>
      <c r="E212" s="1468">
        <v>2.0</v>
      </c>
      <c r="F212" s="1468">
        <v>2.0</v>
      </c>
      <c r="G212" s="1468">
        <v>2.0</v>
      </c>
      <c r="H212" s="1468">
        <v>2.0</v>
      </c>
      <c r="I212" s="1468">
        <v>2.0</v>
      </c>
      <c r="J212" s="1468">
        <v>2.0</v>
      </c>
      <c r="K212" s="1466"/>
      <c r="L212" s="1469"/>
      <c r="M212" s="1466"/>
      <c r="N212" s="1469"/>
      <c r="O212" s="1466"/>
      <c r="P212" s="1469"/>
      <c r="Q212" s="1466"/>
    </row>
    <row r="213" ht="15.75" customHeight="1">
      <c r="A213" s="1467" t="s">
        <v>6167</v>
      </c>
      <c r="B213" s="1468">
        <v>2.0</v>
      </c>
      <c r="C213" s="1468">
        <v>2.0</v>
      </c>
      <c r="D213" s="1468">
        <v>2.0</v>
      </c>
      <c r="E213" s="1468">
        <v>2.0</v>
      </c>
      <c r="F213" s="1468">
        <v>2.0</v>
      </c>
      <c r="G213" s="1468">
        <v>2.0</v>
      </c>
      <c r="H213" s="1468">
        <v>2.0</v>
      </c>
      <c r="I213" s="1468">
        <v>0.0</v>
      </c>
      <c r="J213" s="1468">
        <v>0.0</v>
      </c>
      <c r="K213" s="1466"/>
      <c r="L213" s="1469"/>
      <c r="M213" s="1466"/>
      <c r="N213" s="1469"/>
      <c r="O213" s="1466"/>
      <c r="P213" s="1469"/>
      <c r="Q213" s="1466"/>
    </row>
    <row r="214" ht="15.75" customHeight="1">
      <c r="A214" s="1467" t="s">
        <v>6168</v>
      </c>
      <c r="B214" s="1468">
        <v>2.0</v>
      </c>
      <c r="C214" s="1468">
        <v>2.0</v>
      </c>
      <c r="D214" s="1468">
        <v>2.0</v>
      </c>
      <c r="E214" s="1468">
        <v>2.0</v>
      </c>
      <c r="F214" s="1468">
        <v>2.0</v>
      </c>
      <c r="G214" s="1468">
        <v>2.0</v>
      </c>
      <c r="H214" s="1468">
        <v>2.0</v>
      </c>
      <c r="I214" s="1468">
        <v>2.0</v>
      </c>
      <c r="J214" s="1468">
        <v>2.0</v>
      </c>
      <c r="K214" s="1466"/>
      <c r="L214" s="1469"/>
      <c r="M214" s="1466"/>
      <c r="N214" s="1469"/>
      <c r="O214" s="1466"/>
      <c r="P214" s="1469"/>
      <c r="Q214" s="1466"/>
    </row>
    <row r="215" ht="15.75" customHeight="1">
      <c r="A215" s="1467" t="s">
        <v>6169</v>
      </c>
      <c r="B215" s="1468">
        <v>2.0</v>
      </c>
      <c r="C215" s="1468">
        <v>0.0</v>
      </c>
      <c r="D215" s="1468">
        <v>2.0</v>
      </c>
      <c r="E215" s="1468">
        <v>2.0</v>
      </c>
      <c r="F215" s="1468">
        <v>2.0</v>
      </c>
      <c r="G215" s="1468">
        <v>2.0</v>
      </c>
      <c r="H215" s="1468">
        <v>2.0</v>
      </c>
      <c r="I215" s="1468">
        <v>2.0</v>
      </c>
      <c r="J215" s="1468">
        <v>2.0</v>
      </c>
      <c r="K215" s="1466"/>
      <c r="L215" s="1469"/>
      <c r="M215" s="1466"/>
      <c r="N215" s="1469"/>
      <c r="O215" s="1466"/>
      <c r="P215" s="1469"/>
      <c r="Q215" s="1466"/>
    </row>
    <row r="216" ht="15.75" customHeight="1">
      <c r="A216" s="1467" t="s">
        <v>6170</v>
      </c>
      <c r="B216" s="1468">
        <v>2.0</v>
      </c>
      <c r="C216" s="1468">
        <v>0.0</v>
      </c>
      <c r="D216" s="1468">
        <v>2.0</v>
      </c>
      <c r="E216" s="1468">
        <v>2.0</v>
      </c>
      <c r="F216" s="1468">
        <v>0.0</v>
      </c>
      <c r="G216" s="1468">
        <v>0.0</v>
      </c>
      <c r="H216" s="1468">
        <v>0.0</v>
      </c>
      <c r="I216" s="1468">
        <v>0.0</v>
      </c>
      <c r="J216" s="1468">
        <v>0.0</v>
      </c>
      <c r="K216" s="1466"/>
      <c r="L216" s="1469"/>
      <c r="M216" s="1466"/>
      <c r="N216" s="1469"/>
      <c r="O216" s="1466"/>
      <c r="P216" s="1469"/>
      <c r="Q216" s="1466"/>
    </row>
    <row r="217" ht="15.75" customHeight="1">
      <c r="A217" s="1467" t="s">
        <v>6171</v>
      </c>
      <c r="B217" s="1468">
        <v>2.0</v>
      </c>
      <c r="C217" s="1468">
        <v>2.0</v>
      </c>
      <c r="D217" s="1468">
        <v>2.0</v>
      </c>
      <c r="E217" s="1468">
        <v>2.0</v>
      </c>
      <c r="F217" s="1468">
        <v>2.0</v>
      </c>
      <c r="G217" s="1468">
        <v>2.0</v>
      </c>
      <c r="H217" s="1468">
        <v>2.0</v>
      </c>
      <c r="I217" s="1468">
        <v>2.0</v>
      </c>
      <c r="J217" s="1468">
        <v>2.0</v>
      </c>
      <c r="K217" s="1466"/>
      <c r="L217" s="1469"/>
      <c r="M217" s="1466"/>
      <c r="N217" s="1469"/>
      <c r="O217" s="1466"/>
      <c r="P217" s="1469"/>
      <c r="Q217" s="1466"/>
    </row>
    <row r="218" ht="15.75" customHeight="1">
      <c r="A218" s="1467" t="s">
        <v>6172</v>
      </c>
      <c r="B218" s="1465">
        <v>2.0</v>
      </c>
      <c r="C218" s="1465">
        <v>2.0</v>
      </c>
      <c r="D218" s="1465">
        <v>2.0</v>
      </c>
      <c r="E218" s="1465">
        <v>2.0</v>
      </c>
      <c r="F218" s="1465">
        <v>2.0</v>
      </c>
      <c r="G218" s="1465">
        <v>0.0</v>
      </c>
      <c r="H218" s="1468">
        <v>0.0</v>
      </c>
      <c r="I218" s="1468">
        <v>0.0</v>
      </c>
      <c r="J218" s="1468">
        <v>0.0</v>
      </c>
      <c r="K218" s="1466"/>
      <c r="L218" s="1469"/>
      <c r="M218" s="1466"/>
      <c r="N218" s="1469"/>
      <c r="O218" s="1466"/>
      <c r="P218" s="1469"/>
      <c r="Q218" s="1466"/>
    </row>
    <row r="219" ht="15.75" customHeight="1">
      <c r="A219" s="1467" t="s">
        <v>6173</v>
      </c>
      <c r="B219" s="1468">
        <v>2.0</v>
      </c>
      <c r="C219" s="1468">
        <v>2.0</v>
      </c>
      <c r="D219" s="1468">
        <v>2.0</v>
      </c>
      <c r="E219" s="1468">
        <v>2.0</v>
      </c>
      <c r="F219" s="1468">
        <v>2.0</v>
      </c>
      <c r="G219" s="1468">
        <v>2.0</v>
      </c>
      <c r="H219" s="1468">
        <v>2.0</v>
      </c>
      <c r="I219" s="1468">
        <v>0.0</v>
      </c>
      <c r="J219" s="1468">
        <v>0.0</v>
      </c>
      <c r="K219" s="1466"/>
      <c r="L219" s="1469"/>
      <c r="M219" s="1466"/>
      <c r="N219" s="1469"/>
      <c r="O219" s="1466"/>
      <c r="P219" s="1469"/>
      <c r="Q219" s="1466"/>
    </row>
    <row r="220" ht="15.75" customHeight="1">
      <c r="A220" s="1467" t="s">
        <v>6174</v>
      </c>
      <c r="B220" s="1465">
        <v>2.0</v>
      </c>
      <c r="C220" s="1465">
        <v>2.0</v>
      </c>
      <c r="D220" s="1465">
        <v>2.0</v>
      </c>
      <c r="E220" s="1465">
        <v>2.0</v>
      </c>
      <c r="F220" s="1465">
        <v>2.0</v>
      </c>
      <c r="G220" s="1465">
        <v>2.0</v>
      </c>
      <c r="H220" s="1468">
        <v>0.0</v>
      </c>
      <c r="I220" s="1468">
        <v>0.0</v>
      </c>
      <c r="J220" s="1468">
        <v>0.0</v>
      </c>
      <c r="K220" s="1466"/>
      <c r="L220" s="1469"/>
      <c r="M220" s="1466"/>
      <c r="N220" s="1469"/>
      <c r="O220" s="1466"/>
      <c r="P220" s="1469"/>
      <c r="Q220" s="1466"/>
    </row>
    <row r="221" ht="15.75" customHeight="1">
      <c r="A221" s="1467" t="s">
        <v>6175</v>
      </c>
      <c r="B221" s="1468">
        <v>2.0</v>
      </c>
      <c r="C221" s="1468">
        <v>0.0</v>
      </c>
      <c r="D221" s="1468">
        <v>2.0</v>
      </c>
      <c r="E221" s="1468">
        <v>0.0</v>
      </c>
      <c r="F221" s="1468">
        <v>2.0</v>
      </c>
      <c r="G221" s="1468">
        <v>2.0</v>
      </c>
      <c r="H221" s="1468">
        <v>0.0</v>
      </c>
      <c r="I221" s="1468">
        <v>0.0</v>
      </c>
      <c r="J221" s="1468">
        <v>2.0</v>
      </c>
      <c r="K221" s="1466"/>
      <c r="L221" s="1469"/>
      <c r="M221" s="1466"/>
      <c r="N221" s="1469"/>
      <c r="O221" s="1466"/>
      <c r="P221" s="1469"/>
      <c r="Q221" s="1466"/>
    </row>
    <row r="222" ht="15.75" customHeight="1">
      <c r="A222" s="1467" t="s">
        <v>6176</v>
      </c>
      <c r="B222" s="1465">
        <v>2.0</v>
      </c>
      <c r="C222" s="1465">
        <v>2.0</v>
      </c>
      <c r="D222" s="1465">
        <v>2.0</v>
      </c>
      <c r="E222" s="1465">
        <v>0.0</v>
      </c>
      <c r="F222" s="1465">
        <v>0.0</v>
      </c>
      <c r="G222" s="1465">
        <v>0.0</v>
      </c>
      <c r="H222" s="1468">
        <v>2.0</v>
      </c>
      <c r="I222" s="1468">
        <v>0.0</v>
      </c>
      <c r="J222" s="1468">
        <v>2.0</v>
      </c>
      <c r="K222" s="1466"/>
      <c r="L222" s="1469"/>
      <c r="M222" s="1466"/>
      <c r="N222" s="1469"/>
      <c r="O222" s="1466"/>
      <c r="P222" s="1469"/>
      <c r="Q222" s="1466"/>
    </row>
    <row r="223" ht="15.75" customHeight="1">
      <c r="A223" s="1467" t="s">
        <v>6177</v>
      </c>
      <c r="B223" s="1465">
        <v>2.0</v>
      </c>
      <c r="C223" s="1465">
        <v>2.0</v>
      </c>
      <c r="D223" s="1465">
        <v>2.0</v>
      </c>
      <c r="E223" s="1465">
        <v>2.0</v>
      </c>
      <c r="F223" s="1465">
        <v>2.0</v>
      </c>
      <c r="G223" s="1465">
        <v>2.0</v>
      </c>
      <c r="H223" s="1468">
        <v>2.0</v>
      </c>
      <c r="I223" s="1468">
        <v>2.0</v>
      </c>
      <c r="J223" s="1468">
        <v>2.0</v>
      </c>
      <c r="K223" s="1466"/>
      <c r="L223" s="1469"/>
      <c r="M223" s="1466"/>
      <c r="N223" s="1469"/>
      <c r="O223" s="1466"/>
      <c r="P223" s="1469"/>
      <c r="Q223" s="1466"/>
    </row>
    <row r="224" ht="15.75" customHeight="1">
      <c r="A224" s="1467" t="s">
        <v>6178</v>
      </c>
      <c r="B224" s="1465">
        <v>2.0</v>
      </c>
      <c r="C224" s="1465">
        <v>2.0</v>
      </c>
      <c r="D224" s="1465">
        <v>2.0</v>
      </c>
      <c r="E224" s="1465">
        <v>2.0</v>
      </c>
      <c r="F224" s="1465">
        <v>2.0</v>
      </c>
      <c r="G224" s="1465">
        <v>2.0</v>
      </c>
      <c r="H224" s="1468">
        <v>0.0</v>
      </c>
      <c r="I224" s="1468">
        <v>2.0</v>
      </c>
      <c r="J224" s="1468">
        <v>2.0</v>
      </c>
      <c r="K224" s="1466"/>
      <c r="L224" s="1469"/>
      <c r="M224" s="1466"/>
      <c r="N224" s="1469"/>
      <c r="O224" s="1466"/>
      <c r="P224" s="1469"/>
      <c r="Q224" s="1466"/>
    </row>
    <row r="225" ht="15.75" customHeight="1">
      <c r="A225" s="1467" t="s">
        <v>6179</v>
      </c>
      <c r="B225" s="1465">
        <v>2.0</v>
      </c>
      <c r="C225" s="1465">
        <v>2.0</v>
      </c>
      <c r="D225" s="1465">
        <v>2.0</v>
      </c>
      <c r="E225" s="1465">
        <v>0.0</v>
      </c>
      <c r="F225" s="1465">
        <v>0.0</v>
      </c>
      <c r="G225" s="1465">
        <v>2.0</v>
      </c>
      <c r="H225" s="1468">
        <v>0.0</v>
      </c>
      <c r="I225" s="1468">
        <v>0.0</v>
      </c>
      <c r="J225" s="1468">
        <v>0.0</v>
      </c>
      <c r="K225" s="1466"/>
      <c r="L225" s="1469"/>
      <c r="M225" s="1466"/>
      <c r="N225" s="1469"/>
      <c r="O225" s="1466"/>
      <c r="P225" s="1469"/>
      <c r="Q225" s="1466"/>
    </row>
    <row r="226" ht="15.75" customHeight="1">
      <c r="A226" s="1467" t="s">
        <v>6180</v>
      </c>
      <c r="B226" s="1468">
        <v>0.0</v>
      </c>
      <c r="C226" s="1468">
        <v>0.0</v>
      </c>
      <c r="D226" s="1468">
        <v>2.0</v>
      </c>
      <c r="E226" s="1468">
        <v>0.0</v>
      </c>
      <c r="F226" s="1468">
        <v>0.0</v>
      </c>
      <c r="G226" s="1468">
        <v>0.0</v>
      </c>
      <c r="H226" s="1468">
        <v>0.0</v>
      </c>
      <c r="I226" s="1468">
        <v>0.0</v>
      </c>
      <c r="J226" s="1468">
        <v>0.0</v>
      </c>
      <c r="K226" s="1466"/>
      <c r="L226" s="1469"/>
      <c r="M226" s="1466"/>
      <c r="N226" s="1469"/>
      <c r="O226" s="1466"/>
      <c r="P226" s="1469"/>
      <c r="Q226" s="1466"/>
    </row>
    <row r="227" ht="15.75" customHeight="1">
      <c r="A227" s="1467" t="s">
        <v>6181</v>
      </c>
      <c r="B227" s="1465">
        <v>2.0</v>
      </c>
      <c r="C227" s="1465">
        <v>2.0</v>
      </c>
      <c r="D227" s="1465">
        <v>2.0</v>
      </c>
      <c r="E227" s="1465">
        <v>2.0</v>
      </c>
      <c r="F227" s="1465">
        <v>2.0</v>
      </c>
      <c r="G227" s="1465">
        <v>2.0</v>
      </c>
      <c r="H227" s="1468">
        <v>2.0</v>
      </c>
      <c r="I227" s="1468">
        <v>0.0</v>
      </c>
      <c r="J227" s="1468">
        <v>0.0</v>
      </c>
      <c r="K227" s="1466"/>
      <c r="L227" s="1469"/>
      <c r="M227" s="1466"/>
      <c r="N227" s="1469"/>
      <c r="O227" s="1466"/>
      <c r="P227" s="1469"/>
      <c r="Q227" s="1466"/>
    </row>
    <row r="228" ht="15.75" customHeight="1">
      <c r="A228" s="1467" t="s">
        <v>6182</v>
      </c>
      <c r="B228" s="1468">
        <v>2.0</v>
      </c>
      <c r="C228" s="1468">
        <v>2.0</v>
      </c>
      <c r="D228" s="1468">
        <v>2.0</v>
      </c>
      <c r="E228" s="1468">
        <v>2.0</v>
      </c>
      <c r="F228" s="1468">
        <v>2.0</v>
      </c>
      <c r="G228" s="1468">
        <v>2.0</v>
      </c>
      <c r="H228" s="1468">
        <v>2.0</v>
      </c>
      <c r="I228" s="1468">
        <v>2.0</v>
      </c>
      <c r="J228" s="1468">
        <v>2.0</v>
      </c>
      <c r="K228" s="1466"/>
      <c r="L228" s="1469"/>
      <c r="M228" s="1466"/>
      <c r="N228" s="1469"/>
      <c r="O228" s="1466"/>
      <c r="P228" s="1469"/>
      <c r="Q228" s="1466"/>
    </row>
    <row r="229" ht="15.75" customHeight="1">
      <c r="A229" s="1467" t="s">
        <v>6183</v>
      </c>
      <c r="B229" s="1465">
        <v>2.0</v>
      </c>
      <c r="C229" s="1465">
        <v>2.0</v>
      </c>
      <c r="D229" s="1465">
        <v>0.0</v>
      </c>
      <c r="E229" s="1465">
        <v>2.0</v>
      </c>
      <c r="F229" s="1465">
        <v>2.0</v>
      </c>
      <c r="G229" s="1465">
        <v>2.0</v>
      </c>
      <c r="H229" s="1468">
        <v>0.0</v>
      </c>
      <c r="I229" s="1468">
        <v>2.0</v>
      </c>
      <c r="J229" s="1468">
        <v>2.0</v>
      </c>
      <c r="K229" s="1466"/>
      <c r="L229" s="1469"/>
      <c r="M229" s="1466"/>
      <c r="N229" s="1469"/>
      <c r="O229" s="1466"/>
      <c r="P229" s="1469"/>
      <c r="Q229" s="1466"/>
    </row>
    <row r="230" ht="15.75" customHeight="1">
      <c r="A230" s="1467" t="s">
        <v>6184</v>
      </c>
      <c r="B230" s="1468">
        <v>0.0</v>
      </c>
      <c r="C230" s="1468">
        <v>2.0</v>
      </c>
      <c r="D230" s="1468">
        <v>0.0</v>
      </c>
      <c r="E230" s="1468">
        <v>2.0</v>
      </c>
      <c r="F230" s="1468">
        <v>2.0</v>
      </c>
      <c r="G230" s="1468">
        <v>2.0</v>
      </c>
      <c r="H230" s="1468">
        <v>0.0</v>
      </c>
      <c r="I230" s="1468">
        <v>2.0</v>
      </c>
      <c r="J230" s="1468">
        <v>2.0</v>
      </c>
      <c r="K230" s="1466"/>
      <c r="L230" s="1469"/>
      <c r="M230" s="1466"/>
      <c r="N230" s="1469"/>
      <c r="O230" s="1466"/>
      <c r="P230" s="1469"/>
      <c r="Q230" s="1466"/>
    </row>
    <row r="231" ht="15.75" customHeight="1">
      <c r="A231" s="1467" t="s">
        <v>6185</v>
      </c>
      <c r="B231" s="1465">
        <v>2.0</v>
      </c>
      <c r="C231" s="1465">
        <v>0.0</v>
      </c>
      <c r="D231" s="1465">
        <v>0.0</v>
      </c>
      <c r="E231" s="1465">
        <v>0.0</v>
      </c>
      <c r="F231" s="1465">
        <v>0.0</v>
      </c>
      <c r="G231" s="1465">
        <v>0.0</v>
      </c>
      <c r="H231" s="1468">
        <v>0.0</v>
      </c>
      <c r="I231" s="1468">
        <v>0.0</v>
      </c>
      <c r="J231" s="1468">
        <v>0.0</v>
      </c>
      <c r="K231" s="1466"/>
      <c r="L231" s="1469"/>
      <c r="M231" s="1466"/>
      <c r="N231" s="1469"/>
      <c r="O231" s="1466"/>
      <c r="P231" s="1469"/>
      <c r="Q231" s="1466"/>
    </row>
    <row r="232" ht="15.75" customHeight="1">
      <c r="A232" s="1467" t="s">
        <v>6186</v>
      </c>
      <c r="B232" s="1465">
        <v>2.0</v>
      </c>
      <c r="C232" s="1465">
        <v>2.0</v>
      </c>
      <c r="D232" s="1465">
        <v>0.0</v>
      </c>
      <c r="E232" s="1465">
        <v>0.0</v>
      </c>
      <c r="F232" s="1465">
        <v>0.0</v>
      </c>
      <c r="G232" s="1465">
        <v>0.0</v>
      </c>
      <c r="H232" s="1468">
        <v>0.0</v>
      </c>
      <c r="I232" s="1468">
        <v>0.0</v>
      </c>
      <c r="J232" s="1468">
        <v>0.0</v>
      </c>
      <c r="K232" s="1466"/>
      <c r="L232" s="1469"/>
      <c r="M232" s="1466"/>
      <c r="N232" s="1469"/>
      <c r="O232" s="1466"/>
      <c r="P232" s="1469"/>
      <c r="Q232" s="1466"/>
    </row>
    <row r="233" ht="15.75" customHeight="1">
      <c r="A233" s="1467" t="s">
        <v>6187</v>
      </c>
      <c r="B233" s="1465">
        <v>2.0</v>
      </c>
      <c r="C233" s="1465">
        <v>0.0</v>
      </c>
      <c r="D233" s="1465">
        <v>2.0</v>
      </c>
      <c r="E233" s="1465">
        <v>2.0</v>
      </c>
      <c r="F233" s="1465">
        <v>2.0</v>
      </c>
      <c r="G233" s="1465">
        <v>0.0</v>
      </c>
      <c r="H233" s="1465">
        <v>0.0</v>
      </c>
      <c r="I233" s="1465">
        <v>0.0</v>
      </c>
      <c r="J233" s="1465">
        <v>0.0</v>
      </c>
      <c r="K233" s="1466"/>
      <c r="L233" s="1469"/>
      <c r="M233" s="1466"/>
      <c r="N233" s="1469"/>
      <c r="O233" s="1466"/>
      <c r="P233" s="1469"/>
      <c r="Q233" s="1466"/>
    </row>
    <row r="234" ht="15.75" customHeight="1">
      <c r="A234" s="1467" t="s">
        <v>6188</v>
      </c>
      <c r="B234" s="1465">
        <v>2.0</v>
      </c>
      <c r="C234" s="1465">
        <v>2.0</v>
      </c>
      <c r="D234" s="1465">
        <v>2.0</v>
      </c>
      <c r="E234" s="1465">
        <v>2.0</v>
      </c>
      <c r="F234" s="1465">
        <v>2.0</v>
      </c>
      <c r="G234" s="1465">
        <v>2.0</v>
      </c>
      <c r="H234" s="1465">
        <v>2.0</v>
      </c>
      <c r="I234" s="1465">
        <v>0.0</v>
      </c>
      <c r="J234" s="1465">
        <v>0.0</v>
      </c>
      <c r="K234" s="1466"/>
      <c r="L234" s="1469"/>
      <c r="M234" s="1466"/>
      <c r="N234" s="1469"/>
      <c r="O234" s="1466"/>
      <c r="P234" s="1469"/>
      <c r="Q234" s="1466"/>
    </row>
    <row r="235" ht="15.75" customHeight="1">
      <c r="A235" s="1467" t="s">
        <v>6189</v>
      </c>
      <c r="B235" s="1465">
        <v>2.0</v>
      </c>
      <c r="C235" s="1465">
        <v>2.0</v>
      </c>
      <c r="D235" s="1465">
        <v>2.0</v>
      </c>
      <c r="E235" s="1465">
        <v>2.0</v>
      </c>
      <c r="F235" s="1465">
        <v>2.0</v>
      </c>
      <c r="G235" s="1465">
        <v>2.0</v>
      </c>
      <c r="H235" s="1468">
        <v>2.0</v>
      </c>
      <c r="I235" s="1468">
        <v>2.0</v>
      </c>
      <c r="J235" s="1468">
        <v>2.0</v>
      </c>
      <c r="K235" s="1466"/>
      <c r="L235" s="1469"/>
      <c r="M235" s="1466"/>
      <c r="N235" s="1469"/>
      <c r="O235" s="1466"/>
      <c r="P235" s="1469"/>
      <c r="Q235" s="1466"/>
    </row>
    <row r="236" ht="15.75" customHeight="1">
      <c r="A236" s="1467" t="s">
        <v>6190</v>
      </c>
      <c r="B236" s="1468">
        <v>2.0</v>
      </c>
      <c r="C236" s="1468">
        <v>0.0</v>
      </c>
      <c r="D236" s="1468">
        <v>0.0</v>
      </c>
      <c r="E236" s="1468">
        <v>0.0</v>
      </c>
      <c r="F236" s="1468">
        <v>0.0</v>
      </c>
      <c r="G236" s="1468">
        <v>0.0</v>
      </c>
      <c r="H236" s="1465">
        <v>2.0</v>
      </c>
      <c r="I236" s="1465">
        <v>2.0</v>
      </c>
      <c r="J236" s="1465">
        <v>2.0</v>
      </c>
      <c r="K236" s="1466"/>
      <c r="L236" s="1469"/>
      <c r="M236" s="1466"/>
      <c r="N236" s="1469"/>
      <c r="O236" s="1466"/>
      <c r="P236" s="1469"/>
      <c r="Q236" s="1466"/>
    </row>
    <row r="237" ht="15.75" customHeight="1">
      <c r="A237" s="1467" t="s">
        <v>6191</v>
      </c>
      <c r="B237" s="1468">
        <v>2.0</v>
      </c>
      <c r="C237" s="1468">
        <v>2.0</v>
      </c>
      <c r="D237" s="1468">
        <v>2.0</v>
      </c>
      <c r="E237" s="1468">
        <v>2.0</v>
      </c>
      <c r="F237" s="1468">
        <v>2.0</v>
      </c>
      <c r="G237" s="1468">
        <v>2.0</v>
      </c>
      <c r="H237" s="1468">
        <v>2.0</v>
      </c>
      <c r="I237" s="1468">
        <v>2.0</v>
      </c>
      <c r="J237" s="1468">
        <v>0.0</v>
      </c>
      <c r="K237" s="1466"/>
      <c r="L237" s="1469"/>
      <c r="M237" s="1466"/>
      <c r="N237" s="1469"/>
      <c r="O237" s="1466"/>
      <c r="P237" s="1469"/>
      <c r="Q237" s="1466"/>
    </row>
    <row r="238" ht="15.75" customHeight="1">
      <c r="A238" s="1467" t="s">
        <v>6192</v>
      </c>
      <c r="B238" s="1468">
        <v>0.0</v>
      </c>
      <c r="C238" s="1468">
        <v>0.0</v>
      </c>
      <c r="D238" s="1468">
        <v>0.0</v>
      </c>
      <c r="E238" s="1468">
        <v>0.0</v>
      </c>
      <c r="F238" s="1468">
        <v>0.0</v>
      </c>
      <c r="G238" s="1468">
        <v>0.0</v>
      </c>
      <c r="H238" s="1468">
        <v>0.0</v>
      </c>
      <c r="I238" s="1468">
        <v>0.0</v>
      </c>
      <c r="J238" s="1468">
        <v>0.0</v>
      </c>
      <c r="K238" s="1466"/>
      <c r="L238" s="1469"/>
      <c r="M238" s="1466"/>
      <c r="N238" s="1469"/>
      <c r="O238" s="1466"/>
      <c r="P238" s="1469"/>
      <c r="Q238" s="1466"/>
    </row>
    <row r="239" ht="15.75" customHeight="1">
      <c r="A239" s="1467" t="s">
        <v>6193</v>
      </c>
      <c r="B239" s="1468">
        <v>2.0</v>
      </c>
      <c r="C239" s="1468">
        <v>0.0</v>
      </c>
      <c r="D239" s="1468">
        <v>0.0</v>
      </c>
      <c r="E239" s="1468">
        <v>0.0</v>
      </c>
      <c r="F239" s="1468">
        <v>0.0</v>
      </c>
      <c r="G239" s="1468">
        <v>0.0</v>
      </c>
      <c r="H239" s="1468">
        <v>0.0</v>
      </c>
      <c r="I239" s="1468">
        <v>0.0</v>
      </c>
      <c r="J239" s="1468">
        <v>0.0</v>
      </c>
      <c r="K239" s="1466"/>
      <c r="L239" s="1469"/>
      <c r="M239" s="1466"/>
      <c r="N239" s="1469"/>
      <c r="O239" s="1466"/>
      <c r="P239" s="1469"/>
      <c r="Q239" s="1466"/>
    </row>
    <row r="240" ht="15.75" customHeight="1">
      <c r="A240" s="1467" t="s">
        <v>6194</v>
      </c>
      <c r="B240" s="1468">
        <v>0.0</v>
      </c>
      <c r="C240" s="1468">
        <v>2.0</v>
      </c>
      <c r="D240" s="1468">
        <v>2.0</v>
      </c>
      <c r="E240" s="1468">
        <v>2.0</v>
      </c>
      <c r="F240" s="1468">
        <v>2.0</v>
      </c>
      <c r="G240" s="1468">
        <v>0.0</v>
      </c>
      <c r="H240" s="1468">
        <v>2.0</v>
      </c>
      <c r="I240" s="1468">
        <v>0.0</v>
      </c>
      <c r="J240" s="1468">
        <v>0.0</v>
      </c>
      <c r="K240" s="1466"/>
      <c r="L240" s="1469"/>
      <c r="M240" s="1466"/>
      <c r="N240" s="1469"/>
      <c r="O240" s="1466"/>
      <c r="P240" s="1469"/>
      <c r="Q240" s="1466"/>
    </row>
    <row r="241" ht="15.75" customHeight="1">
      <c r="A241" s="1467" t="s">
        <v>6195</v>
      </c>
      <c r="B241" s="1468">
        <v>2.0</v>
      </c>
      <c r="C241" s="1468">
        <v>2.0</v>
      </c>
      <c r="D241" s="1468">
        <v>0.0</v>
      </c>
      <c r="E241" s="1468">
        <v>0.0</v>
      </c>
      <c r="F241" s="1468">
        <v>0.0</v>
      </c>
      <c r="G241" s="1468">
        <v>0.0</v>
      </c>
      <c r="H241" s="1468">
        <v>2.0</v>
      </c>
      <c r="I241" s="1468">
        <v>0.0</v>
      </c>
      <c r="J241" s="1468">
        <v>0.0</v>
      </c>
      <c r="K241" s="1466"/>
      <c r="L241" s="1469"/>
      <c r="M241" s="1466"/>
      <c r="N241" s="1469"/>
      <c r="O241" s="1466"/>
      <c r="P241" s="1469"/>
      <c r="Q241" s="1466"/>
    </row>
    <row r="242" ht="15.75" customHeight="1">
      <c r="A242" s="1467" t="s">
        <v>6196</v>
      </c>
      <c r="B242" s="1468">
        <v>2.0</v>
      </c>
      <c r="C242" s="1468">
        <v>2.0</v>
      </c>
      <c r="D242" s="1468">
        <v>2.0</v>
      </c>
      <c r="E242" s="1468">
        <v>2.0</v>
      </c>
      <c r="F242" s="1468">
        <v>2.0</v>
      </c>
      <c r="G242" s="1468">
        <v>2.0</v>
      </c>
      <c r="H242" s="1468">
        <v>2.0</v>
      </c>
      <c r="I242" s="1468">
        <v>2.0</v>
      </c>
      <c r="J242" s="1468">
        <v>0.0</v>
      </c>
      <c r="K242" s="1466"/>
      <c r="L242" s="1469"/>
      <c r="M242" s="1466"/>
      <c r="N242" s="1469"/>
      <c r="O242" s="1466"/>
      <c r="P242" s="1469"/>
      <c r="Q242" s="1466"/>
    </row>
    <row r="243" ht="15.75" customHeight="1">
      <c r="A243" s="1467" t="s">
        <v>6197</v>
      </c>
      <c r="B243" s="1468">
        <v>2.0</v>
      </c>
      <c r="C243" s="1468">
        <v>2.0</v>
      </c>
      <c r="D243" s="1468">
        <v>2.0</v>
      </c>
      <c r="E243" s="1468">
        <v>2.0</v>
      </c>
      <c r="F243" s="1468">
        <v>2.0</v>
      </c>
      <c r="G243" s="1468">
        <v>2.0</v>
      </c>
      <c r="H243" s="1468">
        <v>0.0</v>
      </c>
      <c r="I243" s="1468">
        <v>0.0</v>
      </c>
      <c r="J243" s="1468">
        <v>0.0</v>
      </c>
      <c r="K243" s="1466"/>
      <c r="L243" s="1469"/>
      <c r="M243" s="1466"/>
      <c r="N243" s="1469"/>
      <c r="O243" s="1466"/>
      <c r="P243" s="1469"/>
      <c r="Q243" s="1466"/>
    </row>
    <row r="244" ht="15.75" customHeight="1">
      <c r="A244" s="1467" t="s">
        <v>6198</v>
      </c>
      <c r="B244" s="1468">
        <v>2.0</v>
      </c>
      <c r="C244" s="1468">
        <v>2.0</v>
      </c>
      <c r="D244" s="1468">
        <v>2.0</v>
      </c>
      <c r="E244" s="1468">
        <v>2.0</v>
      </c>
      <c r="F244" s="1468">
        <v>2.0</v>
      </c>
      <c r="G244" s="1468">
        <v>2.0</v>
      </c>
      <c r="H244" s="1468">
        <v>0.0</v>
      </c>
      <c r="I244" s="1468">
        <v>0.0</v>
      </c>
      <c r="J244" s="1468">
        <v>0.0</v>
      </c>
      <c r="K244" s="1466"/>
      <c r="L244" s="1469"/>
      <c r="M244" s="1466"/>
      <c r="N244" s="1469"/>
      <c r="O244" s="1466"/>
      <c r="P244" s="1469"/>
      <c r="Q244" s="1466"/>
    </row>
    <row r="245" ht="15.75" customHeight="1">
      <c r="A245" s="1467" t="s">
        <v>6199</v>
      </c>
      <c r="B245" s="1468">
        <v>2.0</v>
      </c>
      <c r="C245" s="1468">
        <v>2.0</v>
      </c>
      <c r="D245" s="1468">
        <v>2.0</v>
      </c>
      <c r="E245" s="1468">
        <v>2.0</v>
      </c>
      <c r="F245" s="1468">
        <v>0.0</v>
      </c>
      <c r="G245" s="1468">
        <v>0.0</v>
      </c>
      <c r="H245" s="1465">
        <v>0.0</v>
      </c>
      <c r="I245" s="1465">
        <v>0.0</v>
      </c>
      <c r="J245" s="1465">
        <v>0.0</v>
      </c>
      <c r="K245" s="1466"/>
      <c r="L245" s="1469"/>
      <c r="M245" s="1466"/>
      <c r="N245" s="1469"/>
      <c r="O245" s="1466"/>
      <c r="P245" s="1469"/>
      <c r="Q245" s="1466"/>
    </row>
    <row r="246" ht="15.75" customHeight="1">
      <c r="A246" s="1467" t="s">
        <v>6200</v>
      </c>
      <c r="B246" s="1468">
        <v>2.0</v>
      </c>
      <c r="C246" s="1468">
        <v>0.0</v>
      </c>
      <c r="D246" s="1468">
        <v>2.0</v>
      </c>
      <c r="E246" s="1468">
        <v>2.0</v>
      </c>
      <c r="F246" s="1468">
        <v>2.0</v>
      </c>
      <c r="G246" s="1468">
        <v>2.0</v>
      </c>
      <c r="H246" s="1465">
        <v>2.0</v>
      </c>
      <c r="I246" s="1465">
        <v>0.0</v>
      </c>
      <c r="J246" s="1465">
        <v>0.0</v>
      </c>
      <c r="K246" s="1466"/>
      <c r="L246" s="1469"/>
      <c r="M246" s="1466"/>
      <c r="N246" s="1469"/>
      <c r="O246" s="1466"/>
      <c r="P246" s="1469"/>
      <c r="Q246" s="1466"/>
    </row>
    <row r="247" ht="15.75" customHeight="1">
      <c r="A247" s="1467" t="s">
        <v>6201</v>
      </c>
      <c r="B247" s="1468">
        <v>2.0</v>
      </c>
      <c r="C247" s="1468">
        <v>2.0</v>
      </c>
      <c r="D247" s="1468">
        <v>2.0</v>
      </c>
      <c r="E247" s="1468">
        <v>2.0</v>
      </c>
      <c r="F247" s="1468">
        <v>2.0</v>
      </c>
      <c r="G247" s="1468">
        <v>2.0</v>
      </c>
      <c r="H247" s="1468">
        <v>0.0</v>
      </c>
      <c r="I247" s="1468">
        <v>0.0</v>
      </c>
      <c r="J247" s="1468">
        <v>0.0</v>
      </c>
      <c r="K247" s="1466"/>
      <c r="L247" s="1469"/>
      <c r="M247" s="1466"/>
      <c r="N247" s="1469"/>
      <c r="O247" s="1466"/>
      <c r="P247" s="1469"/>
      <c r="Q247" s="1466"/>
    </row>
    <row r="248" ht="15.75" customHeight="1">
      <c r="A248" s="1467" t="s">
        <v>6202</v>
      </c>
      <c r="B248" s="1468">
        <v>0.0</v>
      </c>
      <c r="C248" s="1468">
        <v>0.0</v>
      </c>
      <c r="D248" s="1468">
        <v>0.0</v>
      </c>
      <c r="E248" s="1468">
        <v>0.0</v>
      </c>
      <c r="F248" s="1468">
        <v>0.0</v>
      </c>
      <c r="G248" s="1468">
        <v>0.0</v>
      </c>
      <c r="H248" s="1468">
        <v>0.0</v>
      </c>
      <c r="I248" s="1468">
        <v>0.0</v>
      </c>
      <c r="J248" s="1468">
        <v>0.0</v>
      </c>
      <c r="K248" s="1466"/>
      <c r="L248" s="1469"/>
      <c r="M248" s="1466"/>
      <c r="N248" s="1469"/>
      <c r="O248" s="1466"/>
      <c r="P248" s="1469"/>
      <c r="Q248" s="1466"/>
    </row>
    <row r="249" ht="15.75" customHeight="1">
      <c r="A249" s="1467" t="s">
        <v>6203</v>
      </c>
      <c r="B249" s="1468">
        <v>2.0</v>
      </c>
      <c r="C249" s="1468">
        <v>2.0</v>
      </c>
      <c r="D249" s="1468">
        <v>2.0</v>
      </c>
      <c r="E249" s="1468">
        <v>2.0</v>
      </c>
      <c r="F249" s="1468">
        <v>2.0</v>
      </c>
      <c r="G249" s="1468">
        <v>2.0</v>
      </c>
      <c r="H249" s="1468">
        <v>0.0</v>
      </c>
      <c r="I249" s="1468">
        <v>0.0</v>
      </c>
      <c r="J249" s="1468">
        <v>0.0</v>
      </c>
      <c r="K249" s="1466"/>
      <c r="L249" s="1469"/>
      <c r="M249" s="1466"/>
      <c r="N249" s="1469"/>
      <c r="O249" s="1466"/>
      <c r="P249" s="1469"/>
      <c r="Q249" s="1466"/>
    </row>
    <row r="250" ht="15.75" customHeight="1">
      <c r="A250" s="1467" t="s">
        <v>6204</v>
      </c>
      <c r="B250" s="1468">
        <v>2.0</v>
      </c>
      <c r="C250" s="1468">
        <v>2.0</v>
      </c>
      <c r="D250" s="1468">
        <v>0.0</v>
      </c>
      <c r="E250" s="1468">
        <v>2.0</v>
      </c>
      <c r="F250" s="1468">
        <v>2.0</v>
      </c>
      <c r="G250" s="1468">
        <v>0.0</v>
      </c>
      <c r="H250" s="1468">
        <v>2.0</v>
      </c>
      <c r="I250" s="1468">
        <v>0.0</v>
      </c>
      <c r="J250" s="1468">
        <v>0.0</v>
      </c>
      <c r="K250" s="1466"/>
      <c r="L250" s="1469"/>
      <c r="M250" s="1466"/>
      <c r="N250" s="1469"/>
      <c r="O250" s="1466"/>
      <c r="P250" s="1469"/>
      <c r="Q250" s="1466"/>
    </row>
    <row r="251" ht="15.75" customHeight="1">
      <c r="A251" s="1467" t="s">
        <v>5877</v>
      </c>
      <c r="B251" s="1468">
        <v>2.0</v>
      </c>
      <c r="C251" s="1468">
        <v>2.0</v>
      </c>
      <c r="D251" s="1468">
        <v>2.0</v>
      </c>
      <c r="E251" s="1468">
        <v>2.0</v>
      </c>
      <c r="F251" s="1468">
        <v>2.0</v>
      </c>
      <c r="G251" s="1468">
        <v>2.0</v>
      </c>
      <c r="H251" s="1468">
        <v>2.0</v>
      </c>
      <c r="I251" s="1468">
        <v>2.0</v>
      </c>
      <c r="J251" s="1468">
        <v>2.0</v>
      </c>
      <c r="K251" s="1466"/>
      <c r="L251" s="1469"/>
      <c r="M251" s="1466"/>
      <c r="N251" s="1469"/>
      <c r="O251" s="1466"/>
      <c r="P251" s="1469"/>
      <c r="Q251" s="1466"/>
    </row>
    <row r="252" ht="15.75" customHeight="1">
      <c r="A252" s="1467" t="s">
        <v>5878</v>
      </c>
      <c r="B252" s="1468">
        <v>2.0</v>
      </c>
      <c r="C252" s="1468">
        <v>2.0</v>
      </c>
      <c r="D252" s="1468">
        <v>2.0</v>
      </c>
      <c r="E252" s="1468">
        <v>2.0</v>
      </c>
      <c r="F252" s="1468">
        <v>2.0</v>
      </c>
      <c r="G252" s="1468">
        <v>2.0</v>
      </c>
      <c r="H252" s="1468">
        <v>2.0</v>
      </c>
      <c r="I252" s="1468">
        <v>2.0</v>
      </c>
      <c r="J252" s="1468">
        <v>2.0</v>
      </c>
      <c r="K252" s="1466"/>
      <c r="L252" s="1469"/>
      <c r="M252" s="1466"/>
      <c r="N252" s="1469"/>
      <c r="O252" s="1466"/>
      <c r="P252" s="1469"/>
      <c r="Q252" s="1466"/>
    </row>
    <row r="253" ht="15.75" customHeight="1">
      <c r="A253" s="1467" t="s">
        <v>5879</v>
      </c>
      <c r="B253" s="1468">
        <v>2.0</v>
      </c>
      <c r="C253" s="1468">
        <v>2.0</v>
      </c>
      <c r="D253" s="1468">
        <v>2.0</v>
      </c>
      <c r="E253" s="1468">
        <v>2.0</v>
      </c>
      <c r="F253" s="1468">
        <v>2.0</v>
      </c>
      <c r="G253" s="1468">
        <v>2.0</v>
      </c>
      <c r="H253" s="1468">
        <v>2.0</v>
      </c>
      <c r="I253" s="1468">
        <v>2.0</v>
      </c>
      <c r="J253" s="1468">
        <v>2.0</v>
      </c>
      <c r="K253" s="1466"/>
      <c r="L253" s="1469"/>
      <c r="M253" s="1466"/>
      <c r="N253" s="1469"/>
      <c r="O253" s="1466"/>
      <c r="P253" s="1469"/>
      <c r="Q253" s="1466"/>
    </row>
    <row r="254" ht="15.75" customHeight="1">
      <c r="A254" s="1467" t="s">
        <v>6205</v>
      </c>
      <c r="B254" s="1468">
        <v>2.0</v>
      </c>
      <c r="C254" s="1468">
        <v>2.0</v>
      </c>
      <c r="D254" s="1468">
        <v>2.0</v>
      </c>
      <c r="E254" s="1468">
        <v>2.0</v>
      </c>
      <c r="F254" s="1468">
        <v>2.0</v>
      </c>
      <c r="G254" s="1468">
        <v>2.0</v>
      </c>
      <c r="H254" s="1468">
        <v>2.0</v>
      </c>
      <c r="I254" s="1468">
        <v>0.0</v>
      </c>
      <c r="J254" s="1468">
        <v>0.0</v>
      </c>
      <c r="K254" s="1466"/>
      <c r="L254" s="1469"/>
      <c r="M254" s="1466"/>
      <c r="N254" s="1469"/>
      <c r="O254" s="1466"/>
      <c r="P254" s="1469"/>
      <c r="Q254" s="1466"/>
    </row>
    <row r="255" ht="15.75" customHeight="1">
      <c r="A255" s="1467" t="s">
        <v>6206</v>
      </c>
      <c r="B255" s="1468">
        <v>2.0</v>
      </c>
      <c r="C255" s="1468">
        <v>0.0</v>
      </c>
      <c r="D255" s="1468">
        <v>0.0</v>
      </c>
      <c r="E255" s="1468">
        <v>0.0</v>
      </c>
      <c r="F255" s="1468">
        <v>0.0</v>
      </c>
      <c r="G255" s="1468">
        <v>0.0</v>
      </c>
      <c r="H255" s="1465" t="s">
        <v>4519</v>
      </c>
      <c r="I255" s="1465" t="s">
        <v>4519</v>
      </c>
      <c r="J255" s="1465" t="s">
        <v>4519</v>
      </c>
      <c r="K255" s="1466"/>
      <c r="L255" s="1469"/>
      <c r="M255" s="1466"/>
      <c r="N255" s="1469"/>
      <c r="O255" s="1466"/>
      <c r="P255" s="1469"/>
      <c r="Q255" s="1466"/>
    </row>
    <row r="256" ht="15.75" customHeight="1">
      <c r="A256" s="1467" t="s">
        <v>6207</v>
      </c>
      <c r="B256" s="1468">
        <v>0.0</v>
      </c>
      <c r="C256" s="1468">
        <v>0.0</v>
      </c>
      <c r="D256" s="1468">
        <v>0.0</v>
      </c>
      <c r="E256" s="1468">
        <v>0.0</v>
      </c>
      <c r="F256" s="1468">
        <v>0.0</v>
      </c>
      <c r="G256" s="1468">
        <v>0.0</v>
      </c>
      <c r="H256" s="1465" t="s">
        <v>4519</v>
      </c>
      <c r="I256" s="1465" t="s">
        <v>4519</v>
      </c>
      <c r="J256" s="1465" t="s">
        <v>4519</v>
      </c>
      <c r="K256" s="1466"/>
      <c r="L256" s="1469"/>
      <c r="M256" s="1466"/>
      <c r="N256" s="1469"/>
      <c r="O256" s="1466"/>
      <c r="P256" s="1469"/>
      <c r="Q256" s="1466"/>
    </row>
    <row r="257" ht="15.75" customHeight="1">
      <c r="A257" s="1467" t="s">
        <v>6208</v>
      </c>
      <c r="B257" s="1468">
        <v>0.0</v>
      </c>
      <c r="C257" s="1468">
        <v>0.0</v>
      </c>
      <c r="D257" s="1468">
        <v>0.0</v>
      </c>
      <c r="E257" s="1468">
        <v>0.0</v>
      </c>
      <c r="F257" s="1468">
        <v>0.0</v>
      </c>
      <c r="G257" s="1468">
        <v>0.0</v>
      </c>
      <c r="H257" s="1465" t="s">
        <v>4519</v>
      </c>
      <c r="I257" s="1465" t="s">
        <v>4519</v>
      </c>
      <c r="J257" s="1465" t="s">
        <v>4519</v>
      </c>
      <c r="K257" s="1466"/>
      <c r="L257" s="1469"/>
      <c r="M257" s="1466"/>
      <c r="N257" s="1469"/>
      <c r="O257" s="1466"/>
      <c r="P257" s="1469"/>
      <c r="Q257" s="1466"/>
    </row>
    <row r="258" ht="15.75" customHeight="1">
      <c r="A258" s="1467" t="s">
        <v>6209</v>
      </c>
      <c r="B258" s="1468">
        <v>2.0</v>
      </c>
      <c r="C258" s="1468">
        <v>2.0</v>
      </c>
      <c r="D258" s="1468">
        <v>2.0</v>
      </c>
      <c r="E258" s="1468">
        <v>2.0</v>
      </c>
      <c r="F258" s="1468">
        <v>2.0</v>
      </c>
      <c r="G258" s="1468">
        <v>2.0</v>
      </c>
      <c r="H258" s="1468">
        <v>2.0</v>
      </c>
      <c r="I258" s="1468">
        <v>2.0</v>
      </c>
      <c r="J258" s="1468">
        <v>2.0</v>
      </c>
      <c r="K258" s="1466"/>
      <c r="L258" s="1469"/>
      <c r="M258" s="1466"/>
      <c r="N258" s="1469"/>
      <c r="O258" s="1466"/>
      <c r="P258" s="1469"/>
      <c r="Q258" s="1466"/>
    </row>
    <row r="259" ht="15.75" customHeight="1">
      <c r="A259" s="1467" t="s">
        <v>5880</v>
      </c>
      <c r="B259" s="1468">
        <v>2.0</v>
      </c>
      <c r="C259" s="1468">
        <v>2.0</v>
      </c>
      <c r="D259" s="1468">
        <v>2.0</v>
      </c>
      <c r="E259" s="1468">
        <v>2.0</v>
      </c>
      <c r="F259" s="1468">
        <v>2.0</v>
      </c>
      <c r="G259" s="1468">
        <v>2.0</v>
      </c>
      <c r="H259" s="1468">
        <v>2.0</v>
      </c>
      <c r="I259" s="1468">
        <v>2.0</v>
      </c>
      <c r="J259" s="1468">
        <v>2.0</v>
      </c>
      <c r="K259" s="1466"/>
      <c r="L259" s="1469"/>
      <c r="M259" s="1466"/>
      <c r="N259" s="1469"/>
      <c r="O259" s="1466"/>
      <c r="P259" s="1469"/>
      <c r="Q259" s="1466"/>
    </row>
    <row r="260" ht="15.75" customHeight="1">
      <c r="A260" s="1467" t="s">
        <v>5881</v>
      </c>
      <c r="B260" s="1468">
        <v>2.0</v>
      </c>
      <c r="C260" s="1468">
        <v>2.0</v>
      </c>
      <c r="D260" s="1468">
        <v>2.0</v>
      </c>
      <c r="E260" s="1468">
        <v>2.0</v>
      </c>
      <c r="F260" s="1468">
        <v>2.0</v>
      </c>
      <c r="G260" s="1468">
        <v>2.0</v>
      </c>
      <c r="H260" s="1468">
        <v>2.0</v>
      </c>
      <c r="I260" s="1468">
        <v>2.0</v>
      </c>
      <c r="J260" s="1468">
        <v>0.0</v>
      </c>
      <c r="K260" s="1466"/>
      <c r="L260" s="1469"/>
      <c r="M260" s="1466"/>
      <c r="N260" s="1469"/>
      <c r="O260" s="1466"/>
      <c r="P260" s="1469"/>
      <c r="Q260" s="1466"/>
    </row>
    <row r="261" ht="15.75" customHeight="1">
      <c r="A261" s="1467" t="s">
        <v>6210</v>
      </c>
      <c r="B261" s="1468">
        <v>2.0</v>
      </c>
      <c r="C261" s="1468">
        <v>2.0</v>
      </c>
      <c r="D261" s="1468">
        <v>2.0</v>
      </c>
      <c r="E261" s="1468">
        <v>2.0</v>
      </c>
      <c r="F261" s="1468">
        <v>2.0</v>
      </c>
      <c r="G261" s="1468">
        <v>2.0</v>
      </c>
      <c r="H261" s="1468">
        <v>2.0</v>
      </c>
      <c r="I261" s="1468">
        <v>2.0</v>
      </c>
      <c r="J261" s="1468">
        <v>2.0</v>
      </c>
      <c r="K261" s="1466"/>
      <c r="L261" s="1469"/>
      <c r="M261" s="1466"/>
      <c r="N261" s="1469"/>
      <c r="O261" s="1466"/>
      <c r="P261" s="1469"/>
      <c r="Q261" s="1466"/>
    </row>
    <row r="262" ht="15.75" customHeight="1">
      <c r="A262" s="1467" t="s">
        <v>5882</v>
      </c>
      <c r="B262" s="1468">
        <v>2.0</v>
      </c>
      <c r="C262" s="1468">
        <v>2.0</v>
      </c>
      <c r="D262" s="1468">
        <v>2.0</v>
      </c>
      <c r="E262" s="1468">
        <v>2.0</v>
      </c>
      <c r="F262" s="1468">
        <v>2.0</v>
      </c>
      <c r="G262" s="1468">
        <v>2.0</v>
      </c>
      <c r="H262" s="1468">
        <v>2.0</v>
      </c>
      <c r="I262" s="1468">
        <v>2.0</v>
      </c>
      <c r="J262" s="1468">
        <v>2.0</v>
      </c>
      <c r="K262" s="1466"/>
      <c r="L262" s="1469"/>
      <c r="M262" s="1466"/>
      <c r="N262" s="1469"/>
      <c r="O262" s="1466"/>
      <c r="P262" s="1469"/>
      <c r="Q262" s="1466"/>
    </row>
    <row r="263" ht="15.75" customHeight="1">
      <c r="A263" s="1467" t="s">
        <v>6211</v>
      </c>
      <c r="B263" s="1468">
        <v>2.0</v>
      </c>
      <c r="C263" s="1468">
        <v>2.0</v>
      </c>
      <c r="D263" s="1468">
        <v>2.0</v>
      </c>
      <c r="E263" s="1468">
        <v>2.0</v>
      </c>
      <c r="F263" s="1468">
        <v>2.0</v>
      </c>
      <c r="G263" s="1468">
        <v>2.0</v>
      </c>
      <c r="H263" s="1468">
        <v>0.0</v>
      </c>
      <c r="I263" s="1468">
        <v>0.0</v>
      </c>
      <c r="J263" s="1468">
        <v>0.0</v>
      </c>
      <c r="K263" s="1466"/>
      <c r="L263" s="1469"/>
      <c r="M263" s="1466"/>
      <c r="N263" s="1469"/>
      <c r="O263" s="1466"/>
      <c r="P263" s="1469"/>
      <c r="Q263" s="1466"/>
    </row>
    <row r="264" ht="15.75" customHeight="1">
      <c r="A264" s="1467" t="s">
        <v>5883</v>
      </c>
      <c r="B264" s="1468">
        <v>2.0</v>
      </c>
      <c r="C264" s="1468">
        <v>2.0</v>
      </c>
      <c r="D264" s="1468">
        <v>2.0</v>
      </c>
      <c r="E264" s="1468">
        <v>2.0</v>
      </c>
      <c r="F264" s="1468">
        <v>2.0</v>
      </c>
      <c r="G264" s="1468">
        <v>2.0</v>
      </c>
      <c r="H264" s="1468">
        <v>0.0</v>
      </c>
      <c r="I264" s="1468">
        <v>2.0</v>
      </c>
      <c r="J264" s="1468">
        <v>2.0</v>
      </c>
      <c r="K264" s="1466"/>
      <c r="L264" s="1469"/>
      <c r="M264" s="1466"/>
      <c r="N264" s="1469"/>
      <c r="O264" s="1466"/>
      <c r="P264" s="1469"/>
      <c r="Q264" s="1466"/>
    </row>
    <row r="265" ht="15.75" customHeight="1">
      <c r="A265" s="1467" t="s">
        <v>5884</v>
      </c>
      <c r="B265" s="1468">
        <v>0.0</v>
      </c>
      <c r="C265" s="1468">
        <v>2.0</v>
      </c>
      <c r="D265" s="1468">
        <v>2.0</v>
      </c>
      <c r="E265" s="1468">
        <v>2.0</v>
      </c>
      <c r="F265" s="1468">
        <v>0.0</v>
      </c>
      <c r="G265" s="1468">
        <v>2.0</v>
      </c>
      <c r="H265" s="1465" t="s">
        <v>4519</v>
      </c>
      <c r="I265" s="1465" t="s">
        <v>4519</v>
      </c>
      <c r="J265" s="1465" t="s">
        <v>4519</v>
      </c>
      <c r="K265" s="1466"/>
      <c r="L265" s="1469"/>
      <c r="M265" s="1466"/>
      <c r="N265" s="1469"/>
      <c r="O265" s="1466"/>
      <c r="P265" s="1469"/>
      <c r="Q265" s="1466"/>
    </row>
    <row r="266" ht="15.75" customHeight="1">
      <c r="A266" s="1467" t="s">
        <v>5885</v>
      </c>
      <c r="B266" s="1468">
        <v>2.0</v>
      </c>
      <c r="C266" s="1468">
        <v>2.0</v>
      </c>
      <c r="D266" s="1468">
        <v>2.0</v>
      </c>
      <c r="E266" s="1468">
        <v>2.0</v>
      </c>
      <c r="F266" s="1468">
        <v>2.0</v>
      </c>
      <c r="G266" s="1468">
        <v>2.0</v>
      </c>
      <c r="H266" s="1468">
        <v>2.0</v>
      </c>
      <c r="I266" s="1468">
        <v>2.0</v>
      </c>
      <c r="J266" s="1468">
        <v>2.0</v>
      </c>
      <c r="K266" s="1466"/>
      <c r="L266" s="1469"/>
      <c r="M266" s="1466"/>
      <c r="N266" s="1469"/>
      <c r="O266" s="1466"/>
      <c r="P266" s="1469"/>
      <c r="Q266" s="1466"/>
    </row>
    <row r="267" ht="15.75" customHeight="1">
      <c r="A267" s="1467" t="s">
        <v>6212</v>
      </c>
      <c r="B267" s="1468">
        <v>2.0</v>
      </c>
      <c r="C267" s="1468">
        <v>2.0</v>
      </c>
      <c r="D267" s="1468">
        <v>2.0</v>
      </c>
      <c r="E267" s="1468">
        <v>2.0</v>
      </c>
      <c r="F267" s="1468">
        <v>2.0</v>
      </c>
      <c r="G267" s="1468">
        <v>2.0</v>
      </c>
      <c r="H267" s="1468">
        <v>2.0</v>
      </c>
      <c r="I267" s="1468">
        <v>2.0</v>
      </c>
      <c r="J267" s="1468">
        <v>2.0</v>
      </c>
      <c r="K267" s="1466"/>
      <c r="L267" s="1469"/>
      <c r="M267" s="1466"/>
      <c r="N267" s="1469"/>
      <c r="O267" s="1466"/>
      <c r="P267" s="1469"/>
      <c r="Q267" s="1466"/>
    </row>
    <row r="268" ht="15.75" customHeight="1">
      <c r="A268" s="1467" t="s">
        <v>5886</v>
      </c>
      <c r="B268" s="1468">
        <v>2.0</v>
      </c>
      <c r="C268" s="1468">
        <v>2.0</v>
      </c>
      <c r="D268" s="1468">
        <v>2.0</v>
      </c>
      <c r="E268" s="1468">
        <v>2.0</v>
      </c>
      <c r="F268" s="1468">
        <v>2.0</v>
      </c>
      <c r="G268" s="1468">
        <v>2.0</v>
      </c>
      <c r="H268" s="1465">
        <v>2.0</v>
      </c>
      <c r="I268" s="1465">
        <v>2.0</v>
      </c>
      <c r="J268" s="1465">
        <v>2.0</v>
      </c>
      <c r="K268" s="1466"/>
      <c r="L268" s="1469"/>
      <c r="M268" s="1466"/>
      <c r="N268" s="1469"/>
      <c r="O268" s="1466"/>
      <c r="P268" s="1469"/>
      <c r="Q268" s="1466"/>
    </row>
    <row r="269" ht="15.75" customHeight="1">
      <c r="A269" s="1467" t="s">
        <v>6213</v>
      </c>
      <c r="B269" s="1468">
        <v>2.0</v>
      </c>
      <c r="C269" s="1468">
        <v>2.0</v>
      </c>
      <c r="D269" s="1468">
        <v>2.0</v>
      </c>
      <c r="E269" s="1468">
        <v>2.0</v>
      </c>
      <c r="F269" s="1468">
        <v>2.0</v>
      </c>
      <c r="G269" s="1468">
        <v>2.0</v>
      </c>
      <c r="H269" s="1468">
        <v>2.0</v>
      </c>
      <c r="I269" s="1468">
        <v>2.0</v>
      </c>
      <c r="J269" s="1468">
        <v>2.0</v>
      </c>
      <c r="K269" s="1466"/>
      <c r="L269" s="1469"/>
      <c r="M269" s="1466"/>
      <c r="N269" s="1469"/>
      <c r="O269" s="1466"/>
      <c r="P269" s="1469"/>
      <c r="Q269" s="1466"/>
    </row>
    <row r="270" ht="15.75" customHeight="1">
      <c r="A270" s="1467" t="s">
        <v>6214</v>
      </c>
      <c r="B270" s="1468">
        <v>2.0</v>
      </c>
      <c r="C270" s="1468">
        <v>2.0</v>
      </c>
      <c r="D270" s="1468">
        <v>2.0</v>
      </c>
      <c r="E270" s="1468">
        <v>2.0</v>
      </c>
      <c r="F270" s="1468">
        <v>2.0</v>
      </c>
      <c r="G270" s="1468">
        <v>2.0</v>
      </c>
      <c r="H270" s="1468">
        <v>2.0</v>
      </c>
      <c r="I270" s="1468">
        <v>2.0</v>
      </c>
      <c r="J270" s="1468">
        <v>0.0</v>
      </c>
      <c r="K270" s="1466"/>
      <c r="L270" s="1469"/>
      <c r="M270" s="1466"/>
      <c r="N270" s="1469"/>
      <c r="O270" s="1466"/>
      <c r="P270" s="1469"/>
      <c r="Q270" s="1466"/>
    </row>
    <row r="271" ht="15.75" customHeight="1">
      <c r="A271" s="1467" t="s">
        <v>5887</v>
      </c>
      <c r="B271" s="1465">
        <v>2.0</v>
      </c>
      <c r="C271" s="1465">
        <v>2.0</v>
      </c>
      <c r="D271" s="1465">
        <v>2.0</v>
      </c>
      <c r="E271" s="1465">
        <v>2.0</v>
      </c>
      <c r="F271" s="1465">
        <v>2.0</v>
      </c>
      <c r="G271" s="1465">
        <v>2.0</v>
      </c>
      <c r="H271" s="1468">
        <v>0.0</v>
      </c>
      <c r="I271" s="1468">
        <v>2.0</v>
      </c>
      <c r="J271" s="1468">
        <v>2.0</v>
      </c>
      <c r="K271" s="1466"/>
      <c r="L271" s="1469"/>
      <c r="M271" s="1466"/>
      <c r="N271" s="1469"/>
      <c r="O271" s="1466"/>
      <c r="P271" s="1469"/>
      <c r="Q271" s="1466"/>
    </row>
    <row r="272" ht="15.75" customHeight="1">
      <c r="A272" s="1467" t="s">
        <v>5888</v>
      </c>
      <c r="B272" s="1465">
        <v>2.0</v>
      </c>
      <c r="C272" s="1465">
        <v>2.0</v>
      </c>
      <c r="D272" s="1465">
        <v>2.0</v>
      </c>
      <c r="E272" s="1465">
        <v>2.0</v>
      </c>
      <c r="F272" s="1465">
        <v>2.0</v>
      </c>
      <c r="G272" s="1465">
        <v>2.0</v>
      </c>
      <c r="H272" s="1468">
        <v>2.0</v>
      </c>
      <c r="I272" s="1468">
        <v>2.0</v>
      </c>
      <c r="J272" s="1468">
        <v>2.0</v>
      </c>
      <c r="K272" s="1466"/>
      <c r="L272" s="1469"/>
      <c r="M272" s="1466"/>
      <c r="N272" s="1469"/>
      <c r="O272" s="1466"/>
      <c r="P272" s="1469"/>
      <c r="Q272" s="1466"/>
    </row>
    <row r="273" ht="15.75" customHeight="1">
      <c r="A273" s="1467" t="s">
        <v>5889</v>
      </c>
      <c r="B273" s="1468">
        <v>2.0</v>
      </c>
      <c r="C273" s="1468">
        <v>2.0</v>
      </c>
      <c r="D273" s="1468">
        <v>2.0</v>
      </c>
      <c r="E273" s="1468">
        <v>2.0</v>
      </c>
      <c r="F273" s="1468">
        <v>2.0</v>
      </c>
      <c r="G273" s="1468">
        <v>2.0</v>
      </c>
      <c r="H273" s="1468">
        <v>2.0</v>
      </c>
      <c r="I273" s="1468">
        <v>2.0</v>
      </c>
      <c r="J273" s="1468">
        <v>2.0</v>
      </c>
      <c r="K273" s="1466"/>
      <c r="L273" s="1469"/>
      <c r="M273" s="1466"/>
      <c r="N273" s="1469"/>
      <c r="O273" s="1466"/>
      <c r="P273" s="1469"/>
      <c r="Q273" s="1466"/>
    </row>
    <row r="274" ht="15.75" customHeight="1">
      <c r="A274" s="1467" t="s">
        <v>6215</v>
      </c>
      <c r="B274" s="1468">
        <v>2.0</v>
      </c>
      <c r="C274" s="1468">
        <v>2.0</v>
      </c>
      <c r="D274" s="1468">
        <v>2.0</v>
      </c>
      <c r="E274" s="1468">
        <v>2.0</v>
      </c>
      <c r="F274" s="1468">
        <v>2.0</v>
      </c>
      <c r="G274" s="1468">
        <v>2.0</v>
      </c>
      <c r="H274" s="1468">
        <v>2.0</v>
      </c>
      <c r="I274" s="1468">
        <v>2.0</v>
      </c>
      <c r="J274" s="1468">
        <v>2.0</v>
      </c>
      <c r="K274" s="1466"/>
      <c r="L274" s="1469"/>
      <c r="M274" s="1466"/>
      <c r="N274" s="1469"/>
      <c r="O274" s="1466"/>
      <c r="P274" s="1469"/>
      <c r="Q274" s="1466"/>
    </row>
    <row r="275" ht="15.75" customHeight="1">
      <c r="A275" s="1467" t="s">
        <v>5890</v>
      </c>
      <c r="B275" s="1468">
        <v>2.0</v>
      </c>
      <c r="C275" s="1468">
        <v>2.0</v>
      </c>
      <c r="D275" s="1468">
        <v>2.0</v>
      </c>
      <c r="E275" s="1468">
        <v>2.0</v>
      </c>
      <c r="F275" s="1468">
        <v>2.0</v>
      </c>
      <c r="G275" s="1468">
        <v>2.0</v>
      </c>
      <c r="H275" s="1468">
        <v>0.0</v>
      </c>
      <c r="I275" s="1468">
        <v>2.0</v>
      </c>
      <c r="J275" s="1468">
        <v>2.0</v>
      </c>
      <c r="K275" s="1466"/>
      <c r="L275" s="1469"/>
      <c r="M275" s="1466"/>
      <c r="N275" s="1469"/>
      <c r="O275" s="1466"/>
      <c r="P275" s="1469"/>
      <c r="Q275" s="1466"/>
    </row>
    <row r="276" ht="15.75" customHeight="1">
      <c r="A276" s="1467" t="s">
        <v>5891</v>
      </c>
      <c r="B276" s="1468">
        <v>2.0</v>
      </c>
      <c r="C276" s="1468">
        <v>2.0</v>
      </c>
      <c r="D276" s="1468">
        <v>2.0</v>
      </c>
      <c r="E276" s="1468">
        <v>2.0</v>
      </c>
      <c r="F276" s="1468">
        <v>2.0</v>
      </c>
      <c r="G276" s="1468">
        <v>0.0</v>
      </c>
      <c r="H276" s="1468">
        <v>2.0</v>
      </c>
      <c r="I276" s="1468">
        <v>2.0</v>
      </c>
      <c r="J276" s="1468">
        <v>2.0</v>
      </c>
      <c r="K276" s="1466"/>
      <c r="L276" s="1469"/>
      <c r="M276" s="1466"/>
      <c r="N276" s="1469"/>
      <c r="O276" s="1466"/>
      <c r="P276" s="1469"/>
      <c r="Q276" s="1466"/>
    </row>
    <row r="277" ht="15.75" customHeight="1">
      <c r="A277" s="1467" t="s">
        <v>6216</v>
      </c>
      <c r="B277" s="1468">
        <v>2.0</v>
      </c>
      <c r="C277" s="1468">
        <v>2.0</v>
      </c>
      <c r="D277" s="1468">
        <v>2.0</v>
      </c>
      <c r="E277" s="1468">
        <v>2.0</v>
      </c>
      <c r="F277" s="1468">
        <v>2.0</v>
      </c>
      <c r="G277" s="1468">
        <v>2.0</v>
      </c>
      <c r="H277" s="1468">
        <v>0.0</v>
      </c>
      <c r="I277" s="1468">
        <v>2.0</v>
      </c>
      <c r="J277" s="1468">
        <v>2.0</v>
      </c>
      <c r="K277" s="1466"/>
      <c r="L277" s="1469"/>
      <c r="M277" s="1466"/>
      <c r="N277" s="1469"/>
      <c r="O277" s="1466"/>
      <c r="P277" s="1469"/>
      <c r="Q277" s="1466"/>
    </row>
    <row r="278" ht="15.75" customHeight="1">
      <c r="A278" s="1467" t="s">
        <v>6217</v>
      </c>
      <c r="B278" s="1468">
        <v>2.0</v>
      </c>
      <c r="C278" s="1468">
        <v>2.0</v>
      </c>
      <c r="D278" s="1468">
        <v>2.0</v>
      </c>
      <c r="E278" s="1468">
        <v>2.0</v>
      </c>
      <c r="F278" s="1468">
        <v>2.0</v>
      </c>
      <c r="G278" s="1468">
        <v>2.0</v>
      </c>
      <c r="H278" s="1468">
        <v>2.0</v>
      </c>
      <c r="I278" s="1468">
        <v>2.0</v>
      </c>
      <c r="J278" s="1468">
        <v>2.0</v>
      </c>
      <c r="K278" s="1466"/>
      <c r="L278" s="1469"/>
      <c r="M278" s="1466"/>
      <c r="N278" s="1469"/>
      <c r="O278" s="1466"/>
      <c r="P278" s="1469"/>
      <c r="Q278" s="1466"/>
    </row>
    <row r="279" ht="15.75" customHeight="1">
      <c r="A279" s="1467" t="s">
        <v>5892</v>
      </c>
      <c r="B279" s="1468">
        <v>2.0</v>
      </c>
      <c r="C279" s="1468">
        <v>2.0</v>
      </c>
      <c r="D279" s="1468">
        <v>2.0</v>
      </c>
      <c r="E279" s="1468">
        <v>2.0</v>
      </c>
      <c r="F279" s="1468">
        <v>2.0</v>
      </c>
      <c r="G279" s="1468">
        <v>2.0</v>
      </c>
      <c r="H279" s="1468">
        <v>2.0</v>
      </c>
      <c r="I279" s="1468">
        <v>2.0</v>
      </c>
      <c r="J279" s="1468">
        <v>2.0</v>
      </c>
      <c r="K279" s="1466"/>
      <c r="L279" s="1469"/>
      <c r="M279" s="1466"/>
      <c r="N279" s="1469"/>
      <c r="O279" s="1466"/>
      <c r="P279" s="1469"/>
      <c r="Q279" s="1466"/>
    </row>
    <row r="280" ht="15.75" customHeight="1">
      <c r="A280" s="1467" t="s">
        <v>5893</v>
      </c>
      <c r="B280" s="1468">
        <v>2.0</v>
      </c>
      <c r="C280" s="1468">
        <v>2.0</v>
      </c>
      <c r="D280" s="1468">
        <v>2.0</v>
      </c>
      <c r="E280" s="1468">
        <v>2.0</v>
      </c>
      <c r="F280" s="1468">
        <v>2.0</v>
      </c>
      <c r="G280" s="1468">
        <v>2.0</v>
      </c>
      <c r="H280" s="1468">
        <v>2.0</v>
      </c>
      <c r="I280" s="1468">
        <v>2.0</v>
      </c>
      <c r="J280" s="1468">
        <v>2.0</v>
      </c>
      <c r="K280" s="1466"/>
      <c r="L280" s="1469"/>
      <c r="M280" s="1466"/>
      <c r="N280" s="1469"/>
      <c r="O280" s="1466"/>
      <c r="P280" s="1469"/>
      <c r="Q280" s="1466"/>
    </row>
    <row r="281" ht="15.75" customHeight="1">
      <c r="A281" s="1467" t="s">
        <v>5894</v>
      </c>
      <c r="B281" s="1468">
        <v>2.0</v>
      </c>
      <c r="C281" s="1468">
        <v>2.0</v>
      </c>
      <c r="D281" s="1468">
        <v>2.0</v>
      </c>
      <c r="E281" s="1468">
        <v>2.0</v>
      </c>
      <c r="F281" s="1468">
        <v>2.0</v>
      </c>
      <c r="G281" s="1468">
        <v>2.0</v>
      </c>
      <c r="H281" s="1468">
        <v>2.0</v>
      </c>
      <c r="I281" s="1468">
        <v>2.0</v>
      </c>
      <c r="J281" s="1468">
        <v>2.0</v>
      </c>
      <c r="K281" s="1466"/>
      <c r="L281" s="1469"/>
      <c r="M281" s="1466"/>
      <c r="N281" s="1469"/>
      <c r="O281" s="1466"/>
      <c r="P281" s="1469"/>
      <c r="Q281" s="1466"/>
    </row>
    <row r="282" ht="15.75" customHeight="1">
      <c r="A282" s="1467" t="s">
        <v>5895</v>
      </c>
      <c r="B282" s="1468">
        <v>2.0</v>
      </c>
      <c r="C282" s="1468">
        <v>2.0</v>
      </c>
      <c r="D282" s="1468">
        <v>2.0</v>
      </c>
      <c r="E282" s="1468">
        <v>2.0</v>
      </c>
      <c r="F282" s="1468">
        <v>2.0</v>
      </c>
      <c r="G282" s="1468">
        <v>2.0</v>
      </c>
      <c r="H282" s="1468">
        <v>2.0</v>
      </c>
      <c r="I282" s="1468">
        <v>2.0</v>
      </c>
      <c r="J282" s="1468">
        <v>2.0</v>
      </c>
      <c r="K282" s="1466"/>
      <c r="L282" s="1469"/>
      <c r="M282" s="1466"/>
      <c r="N282" s="1469"/>
      <c r="O282" s="1466"/>
      <c r="P282" s="1469"/>
      <c r="Q282" s="1466"/>
    </row>
    <row r="283" ht="15.75" customHeight="1">
      <c r="A283" s="1467" t="s">
        <v>5896</v>
      </c>
      <c r="B283" s="1468">
        <v>2.0</v>
      </c>
      <c r="C283" s="1468">
        <v>2.0</v>
      </c>
      <c r="D283" s="1468">
        <v>2.0</v>
      </c>
      <c r="E283" s="1468">
        <v>2.0</v>
      </c>
      <c r="F283" s="1468">
        <v>2.0</v>
      </c>
      <c r="G283" s="1468">
        <v>2.0</v>
      </c>
      <c r="H283" s="1468">
        <v>2.0</v>
      </c>
      <c r="I283" s="1468">
        <v>2.0</v>
      </c>
      <c r="J283" s="1468">
        <v>2.0</v>
      </c>
      <c r="K283" s="1466"/>
      <c r="L283" s="1469"/>
      <c r="M283" s="1466"/>
      <c r="N283" s="1469"/>
      <c r="O283" s="1466"/>
      <c r="P283" s="1469"/>
      <c r="Q283" s="1466"/>
    </row>
    <row r="284" ht="15.75" customHeight="1">
      <c r="A284" s="1467" t="s">
        <v>6218</v>
      </c>
      <c r="B284" s="1468">
        <v>2.0</v>
      </c>
      <c r="C284" s="1468">
        <v>2.0</v>
      </c>
      <c r="D284" s="1468">
        <v>2.0</v>
      </c>
      <c r="E284" s="1468">
        <v>2.0</v>
      </c>
      <c r="F284" s="1468">
        <v>0.0</v>
      </c>
      <c r="G284" s="1468">
        <v>0.0</v>
      </c>
      <c r="H284" s="1465" t="s">
        <v>4519</v>
      </c>
      <c r="I284" s="1465" t="s">
        <v>4519</v>
      </c>
      <c r="J284" s="1465" t="s">
        <v>4519</v>
      </c>
      <c r="K284" s="1466"/>
      <c r="L284" s="1469"/>
      <c r="M284" s="1466"/>
      <c r="N284" s="1469"/>
      <c r="O284" s="1466"/>
      <c r="P284" s="1469"/>
      <c r="Q284" s="1466"/>
    </row>
    <row r="285" ht="15.75" customHeight="1">
      <c r="A285" s="1467" t="s">
        <v>6219</v>
      </c>
      <c r="B285" s="1468">
        <v>2.0</v>
      </c>
      <c r="C285" s="1468">
        <v>2.0</v>
      </c>
      <c r="D285" s="1468">
        <v>2.0</v>
      </c>
      <c r="E285" s="1468">
        <v>2.0</v>
      </c>
      <c r="F285" s="1468">
        <v>2.0</v>
      </c>
      <c r="G285" s="1468">
        <v>2.0</v>
      </c>
      <c r="H285" s="1468">
        <v>2.0</v>
      </c>
      <c r="I285" s="1468">
        <v>0.0</v>
      </c>
      <c r="J285" s="1468">
        <v>0.0</v>
      </c>
      <c r="K285" s="1466"/>
      <c r="L285" s="1469"/>
      <c r="M285" s="1466"/>
      <c r="N285" s="1469"/>
      <c r="O285" s="1466"/>
      <c r="P285" s="1469"/>
      <c r="Q285" s="1466"/>
    </row>
    <row r="286" ht="15.75" customHeight="1">
      <c r="A286" s="1467" t="s">
        <v>5897</v>
      </c>
      <c r="B286" s="1468">
        <v>2.0</v>
      </c>
      <c r="C286" s="1468">
        <v>2.0</v>
      </c>
      <c r="D286" s="1468">
        <v>2.0</v>
      </c>
      <c r="E286" s="1468">
        <v>2.0</v>
      </c>
      <c r="F286" s="1468">
        <v>2.0</v>
      </c>
      <c r="G286" s="1468">
        <v>0.0</v>
      </c>
      <c r="H286" s="1468">
        <v>2.0</v>
      </c>
      <c r="I286" s="1468">
        <v>2.0</v>
      </c>
      <c r="J286" s="1468">
        <v>2.0</v>
      </c>
      <c r="K286" s="1466"/>
      <c r="L286" s="1469"/>
      <c r="M286" s="1466"/>
      <c r="N286" s="1469"/>
      <c r="O286" s="1466"/>
      <c r="P286" s="1469"/>
      <c r="Q286" s="1466"/>
    </row>
    <row r="287" ht="15.75" customHeight="1">
      <c r="A287" s="1467" t="s">
        <v>6220</v>
      </c>
      <c r="B287" s="1468">
        <v>2.0</v>
      </c>
      <c r="C287" s="1468">
        <v>2.0</v>
      </c>
      <c r="D287" s="1468">
        <v>2.0</v>
      </c>
      <c r="E287" s="1468">
        <v>2.0</v>
      </c>
      <c r="F287" s="1468">
        <v>2.0</v>
      </c>
      <c r="G287" s="1468">
        <v>2.0</v>
      </c>
      <c r="H287" s="1465">
        <v>2.0</v>
      </c>
      <c r="I287" s="1465">
        <v>2.0</v>
      </c>
      <c r="J287" s="1465">
        <v>2.0</v>
      </c>
      <c r="K287" s="1466"/>
      <c r="L287" s="1469"/>
      <c r="M287" s="1466"/>
      <c r="N287" s="1469"/>
      <c r="O287" s="1466"/>
      <c r="P287" s="1469"/>
      <c r="Q287" s="1466"/>
    </row>
    <row r="288" ht="15.75" customHeight="1">
      <c r="A288" s="1467" t="s">
        <v>5898</v>
      </c>
      <c r="B288" s="1468">
        <v>2.0</v>
      </c>
      <c r="C288" s="1468">
        <v>2.0</v>
      </c>
      <c r="D288" s="1468">
        <v>2.0</v>
      </c>
      <c r="E288" s="1468">
        <v>2.0</v>
      </c>
      <c r="F288" s="1468">
        <v>2.0</v>
      </c>
      <c r="G288" s="1468">
        <v>2.0</v>
      </c>
      <c r="H288" s="1468">
        <v>2.0</v>
      </c>
      <c r="I288" s="1468">
        <v>2.0</v>
      </c>
      <c r="J288" s="1468">
        <v>2.0</v>
      </c>
      <c r="K288" s="1466"/>
      <c r="L288" s="1469"/>
      <c r="M288" s="1466"/>
      <c r="N288" s="1469"/>
      <c r="O288" s="1466"/>
      <c r="P288" s="1469"/>
      <c r="Q288" s="1466"/>
    </row>
    <row r="289" ht="15.75" customHeight="1">
      <c r="A289" s="1467" t="s">
        <v>5899</v>
      </c>
      <c r="B289" s="1468">
        <v>2.0</v>
      </c>
      <c r="C289" s="1468">
        <v>2.0</v>
      </c>
      <c r="D289" s="1468">
        <v>2.0</v>
      </c>
      <c r="E289" s="1468">
        <v>0.0</v>
      </c>
      <c r="F289" s="1468">
        <v>2.0</v>
      </c>
      <c r="G289" s="1468">
        <v>2.0</v>
      </c>
      <c r="H289" s="1468">
        <v>2.0</v>
      </c>
      <c r="I289" s="1468">
        <v>2.0</v>
      </c>
      <c r="J289" s="1468">
        <v>2.0</v>
      </c>
      <c r="K289" s="1466"/>
      <c r="L289" s="1469"/>
      <c r="M289" s="1466"/>
      <c r="N289" s="1469"/>
      <c r="O289" s="1466"/>
      <c r="P289" s="1469"/>
      <c r="Q289" s="1466"/>
    </row>
    <row r="290" ht="15.75" customHeight="1">
      <c r="A290" s="1467" t="s">
        <v>6221</v>
      </c>
      <c r="B290" s="1468">
        <v>2.0</v>
      </c>
      <c r="C290" s="1468">
        <v>2.0</v>
      </c>
      <c r="D290" s="1468">
        <v>2.0</v>
      </c>
      <c r="E290" s="1468">
        <v>2.0</v>
      </c>
      <c r="F290" s="1468">
        <v>2.0</v>
      </c>
      <c r="G290" s="1468">
        <v>2.0</v>
      </c>
      <c r="H290" s="1468">
        <v>2.0</v>
      </c>
      <c r="I290" s="1468">
        <v>2.0</v>
      </c>
      <c r="J290" s="1468">
        <v>2.0</v>
      </c>
      <c r="K290" s="1466"/>
      <c r="L290" s="1469"/>
      <c r="M290" s="1466"/>
      <c r="N290" s="1469"/>
      <c r="O290" s="1466"/>
      <c r="P290" s="1469"/>
      <c r="Q290" s="1466"/>
    </row>
    <row r="291" ht="15.75" customHeight="1">
      <c r="A291" s="1467" t="s">
        <v>6222</v>
      </c>
      <c r="B291" s="1468">
        <v>2.0</v>
      </c>
      <c r="C291" s="1468">
        <v>2.0</v>
      </c>
      <c r="D291" s="1468">
        <v>2.0</v>
      </c>
      <c r="E291" s="1468">
        <v>0.0</v>
      </c>
      <c r="F291" s="1468">
        <v>0.0</v>
      </c>
      <c r="G291" s="1468">
        <v>0.0</v>
      </c>
      <c r="H291" s="1468">
        <v>2.0</v>
      </c>
      <c r="I291" s="1468">
        <v>0.0</v>
      </c>
      <c r="J291" s="1468">
        <v>0.0</v>
      </c>
      <c r="K291" s="1466"/>
      <c r="L291" s="1469"/>
      <c r="M291" s="1466"/>
      <c r="N291" s="1469"/>
      <c r="O291" s="1466"/>
      <c r="P291" s="1469"/>
      <c r="Q291" s="1466"/>
    </row>
    <row r="292" ht="15.75" customHeight="1">
      <c r="A292" s="1467" t="s">
        <v>5900</v>
      </c>
      <c r="B292" s="1468">
        <v>2.0</v>
      </c>
      <c r="C292" s="1468">
        <v>2.0</v>
      </c>
      <c r="D292" s="1468">
        <v>2.0</v>
      </c>
      <c r="E292" s="1468">
        <v>2.0</v>
      </c>
      <c r="F292" s="1468">
        <v>2.0</v>
      </c>
      <c r="G292" s="1468">
        <v>2.0</v>
      </c>
      <c r="H292" s="1468">
        <v>2.0</v>
      </c>
      <c r="I292" s="1468">
        <v>2.0</v>
      </c>
      <c r="J292" s="1468">
        <v>2.0</v>
      </c>
      <c r="K292" s="1466"/>
      <c r="L292" s="1469"/>
      <c r="M292" s="1466"/>
      <c r="N292" s="1469"/>
      <c r="O292" s="1466"/>
      <c r="P292" s="1469"/>
      <c r="Q292" s="1466"/>
    </row>
    <row r="293" ht="15.75" customHeight="1">
      <c r="A293" s="1467" t="s">
        <v>5901</v>
      </c>
      <c r="B293" s="1468">
        <v>2.0</v>
      </c>
      <c r="C293" s="1468">
        <v>2.0</v>
      </c>
      <c r="D293" s="1468">
        <v>2.0</v>
      </c>
      <c r="E293" s="1468">
        <v>2.0</v>
      </c>
      <c r="F293" s="1468">
        <v>2.0</v>
      </c>
      <c r="G293" s="1468">
        <v>2.0</v>
      </c>
      <c r="H293" s="1468">
        <v>2.0</v>
      </c>
      <c r="I293" s="1468">
        <v>2.0</v>
      </c>
      <c r="J293" s="1468">
        <v>2.0</v>
      </c>
      <c r="K293" s="1466"/>
      <c r="L293" s="1469"/>
      <c r="M293" s="1466"/>
      <c r="N293" s="1469"/>
      <c r="O293" s="1466"/>
      <c r="P293" s="1469"/>
      <c r="Q293" s="1466"/>
    </row>
    <row r="294" ht="15.75" customHeight="1">
      <c r="A294" s="1467" t="s">
        <v>6223</v>
      </c>
      <c r="B294" s="1468">
        <v>2.0</v>
      </c>
      <c r="C294" s="1468">
        <v>2.0</v>
      </c>
      <c r="D294" s="1468">
        <v>2.0</v>
      </c>
      <c r="E294" s="1468">
        <v>2.0</v>
      </c>
      <c r="F294" s="1468">
        <v>2.0</v>
      </c>
      <c r="G294" s="1468">
        <v>2.0</v>
      </c>
      <c r="H294" s="1468">
        <v>2.0</v>
      </c>
      <c r="I294" s="1468">
        <v>2.0</v>
      </c>
      <c r="J294" s="1468">
        <v>0.0</v>
      </c>
      <c r="K294" s="1466"/>
      <c r="L294" s="1469"/>
      <c r="M294" s="1466"/>
      <c r="N294" s="1469"/>
      <c r="O294" s="1466"/>
      <c r="P294" s="1469"/>
      <c r="Q294" s="1466"/>
    </row>
    <row r="295" ht="15.75" customHeight="1">
      <c r="A295" s="1467" t="s">
        <v>6224</v>
      </c>
      <c r="B295" s="1468">
        <v>2.0</v>
      </c>
      <c r="C295" s="1468">
        <v>2.0</v>
      </c>
      <c r="D295" s="1468">
        <v>2.0</v>
      </c>
      <c r="E295" s="1468">
        <v>2.0</v>
      </c>
      <c r="F295" s="1468">
        <v>2.0</v>
      </c>
      <c r="G295" s="1468">
        <v>2.0</v>
      </c>
      <c r="H295" s="1468">
        <v>2.0</v>
      </c>
      <c r="I295" s="1468">
        <v>2.0</v>
      </c>
      <c r="J295" s="1468">
        <v>2.0</v>
      </c>
      <c r="K295" s="1466"/>
      <c r="L295" s="1469"/>
      <c r="M295" s="1466"/>
      <c r="N295" s="1469"/>
      <c r="O295" s="1466"/>
      <c r="P295" s="1469"/>
      <c r="Q295" s="1466"/>
    </row>
    <row r="296" ht="15.75" customHeight="1">
      <c r="A296" s="1467" t="s">
        <v>6225</v>
      </c>
      <c r="B296" s="1468">
        <v>2.0</v>
      </c>
      <c r="C296" s="1468">
        <v>2.0</v>
      </c>
      <c r="D296" s="1468">
        <v>2.0</v>
      </c>
      <c r="E296" s="1468">
        <v>2.0</v>
      </c>
      <c r="F296" s="1468">
        <v>2.0</v>
      </c>
      <c r="G296" s="1468">
        <v>2.0</v>
      </c>
      <c r="H296" s="1468">
        <v>2.0</v>
      </c>
      <c r="I296" s="1468">
        <v>2.0</v>
      </c>
      <c r="J296" s="1468">
        <v>2.0</v>
      </c>
      <c r="K296" s="1466"/>
      <c r="L296" s="1469"/>
      <c r="M296" s="1466"/>
      <c r="N296" s="1469"/>
      <c r="O296" s="1466"/>
      <c r="P296" s="1469"/>
      <c r="Q296" s="1466"/>
    </row>
    <row r="297" ht="15.75" customHeight="1">
      <c r="A297" s="1467" t="s">
        <v>6226</v>
      </c>
      <c r="B297" s="1468">
        <v>2.0</v>
      </c>
      <c r="C297" s="1468">
        <v>2.0</v>
      </c>
      <c r="D297" s="1468">
        <v>2.0</v>
      </c>
      <c r="E297" s="1468">
        <v>2.0</v>
      </c>
      <c r="F297" s="1468">
        <v>2.0</v>
      </c>
      <c r="G297" s="1468">
        <v>2.0</v>
      </c>
      <c r="H297" s="1468">
        <v>2.0</v>
      </c>
      <c r="I297" s="1468">
        <v>2.0</v>
      </c>
      <c r="J297" s="1468">
        <v>0.0</v>
      </c>
      <c r="K297" s="1466"/>
      <c r="L297" s="1469"/>
      <c r="M297" s="1466"/>
      <c r="N297" s="1469"/>
      <c r="O297" s="1466"/>
      <c r="P297" s="1469"/>
      <c r="Q297" s="1466"/>
    </row>
    <row r="298" ht="15.75" customHeight="1">
      <c r="A298" s="1467" t="s">
        <v>5902</v>
      </c>
      <c r="B298" s="1468">
        <v>2.0</v>
      </c>
      <c r="C298" s="1468">
        <v>2.0</v>
      </c>
      <c r="D298" s="1468">
        <v>2.0</v>
      </c>
      <c r="E298" s="1468">
        <v>2.0</v>
      </c>
      <c r="F298" s="1468">
        <v>2.0</v>
      </c>
      <c r="G298" s="1468">
        <v>2.0</v>
      </c>
      <c r="H298" s="1468">
        <v>2.0</v>
      </c>
      <c r="I298" s="1468">
        <v>2.0</v>
      </c>
      <c r="J298" s="1468">
        <v>2.0</v>
      </c>
      <c r="K298" s="1466"/>
      <c r="L298" s="1469"/>
      <c r="M298" s="1466"/>
      <c r="N298" s="1469"/>
      <c r="O298" s="1466"/>
      <c r="P298" s="1469"/>
      <c r="Q298" s="1466"/>
    </row>
    <row r="299" ht="15.75" customHeight="1">
      <c r="A299" s="1467" t="s">
        <v>6227</v>
      </c>
      <c r="B299" s="1468">
        <v>2.0</v>
      </c>
      <c r="C299" s="1468">
        <v>2.0</v>
      </c>
      <c r="D299" s="1468">
        <v>2.0</v>
      </c>
      <c r="E299" s="1468">
        <v>2.0</v>
      </c>
      <c r="F299" s="1468">
        <v>2.0</v>
      </c>
      <c r="G299" s="1468">
        <v>2.0</v>
      </c>
      <c r="H299" s="1468">
        <v>2.0</v>
      </c>
      <c r="I299" s="1468">
        <v>2.0</v>
      </c>
      <c r="J299" s="1468">
        <v>2.0</v>
      </c>
      <c r="K299" s="1466"/>
      <c r="L299" s="1469"/>
      <c r="M299" s="1466"/>
      <c r="N299" s="1469"/>
      <c r="O299" s="1466"/>
      <c r="P299" s="1469"/>
      <c r="Q299" s="1466"/>
    </row>
    <row r="300" ht="15.75" customHeight="1">
      <c r="A300" s="1467" t="s">
        <v>6228</v>
      </c>
      <c r="B300" s="1468">
        <v>2.0</v>
      </c>
      <c r="C300" s="1468">
        <v>2.0</v>
      </c>
      <c r="D300" s="1468">
        <v>2.0</v>
      </c>
      <c r="E300" s="1468">
        <v>2.0</v>
      </c>
      <c r="F300" s="1468">
        <v>2.0</v>
      </c>
      <c r="G300" s="1468">
        <v>2.0</v>
      </c>
      <c r="H300" s="1468">
        <v>2.0</v>
      </c>
      <c r="I300" s="1468">
        <v>2.0</v>
      </c>
      <c r="J300" s="1468">
        <v>2.0</v>
      </c>
      <c r="K300" s="1466"/>
      <c r="L300" s="1469"/>
      <c r="M300" s="1466"/>
      <c r="N300" s="1469"/>
      <c r="O300" s="1466"/>
      <c r="P300" s="1469"/>
      <c r="Q300" s="1466"/>
    </row>
    <row r="301" ht="15.75" customHeight="1">
      <c r="A301" s="1467" t="s">
        <v>5903</v>
      </c>
      <c r="B301" s="1468">
        <v>2.0</v>
      </c>
      <c r="C301" s="1468">
        <v>2.0</v>
      </c>
      <c r="D301" s="1468">
        <v>2.0</v>
      </c>
      <c r="E301" s="1468">
        <v>2.0</v>
      </c>
      <c r="F301" s="1468">
        <v>2.0</v>
      </c>
      <c r="G301" s="1468">
        <v>2.0</v>
      </c>
      <c r="H301" s="1468">
        <v>2.0</v>
      </c>
      <c r="I301" s="1468">
        <v>2.0</v>
      </c>
      <c r="J301" s="1468">
        <v>2.0</v>
      </c>
      <c r="K301" s="1466"/>
      <c r="L301" s="1469"/>
      <c r="M301" s="1466"/>
      <c r="N301" s="1469"/>
      <c r="O301" s="1466"/>
      <c r="P301" s="1469"/>
      <c r="Q301" s="1466"/>
    </row>
    <row r="302" ht="15.75" customHeight="1">
      <c r="A302" s="1467" t="s">
        <v>6229</v>
      </c>
      <c r="B302" s="1468">
        <v>0.0</v>
      </c>
      <c r="C302" s="1468">
        <v>0.0</v>
      </c>
      <c r="D302" s="1468">
        <v>0.0</v>
      </c>
      <c r="E302" s="1468">
        <v>0.0</v>
      </c>
      <c r="F302" s="1468">
        <v>0.0</v>
      </c>
      <c r="G302" s="1468">
        <v>0.0</v>
      </c>
      <c r="H302" s="1465" t="s">
        <v>4519</v>
      </c>
      <c r="I302" s="1465" t="s">
        <v>4519</v>
      </c>
      <c r="J302" s="1465" t="s">
        <v>4519</v>
      </c>
      <c r="K302" s="1466"/>
      <c r="L302" s="1469"/>
      <c r="M302" s="1466"/>
      <c r="N302" s="1469"/>
      <c r="O302" s="1466"/>
      <c r="P302" s="1469"/>
      <c r="Q302" s="1466"/>
    </row>
    <row r="303" ht="15.75" customHeight="1">
      <c r="A303" s="1467" t="s">
        <v>5904</v>
      </c>
      <c r="B303" s="1468">
        <v>2.0</v>
      </c>
      <c r="C303" s="1468">
        <v>2.0</v>
      </c>
      <c r="D303" s="1468">
        <v>2.0</v>
      </c>
      <c r="E303" s="1468">
        <v>2.0</v>
      </c>
      <c r="F303" s="1468">
        <v>2.0</v>
      </c>
      <c r="G303" s="1468">
        <v>2.0</v>
      </c>
      <c r="H303" s="1465">
        <v>2.0</v>
      </c>
      <c r="I303" s="1465">
        <v>2.0</v>
      </c>
      <c r="J303" s="1465">
        <v>2.0</v>
      </c>
      <c r="K303" s="1466"/>
      <c r="L303" s="1469"/>
      <c r="M303" s="1466"/>
      <c r="N303" s="1469"/>
      <c r="O303" s="1466"/>
      <c r="P303" s="1469"/>
      <c r="Q303" s="1466"/>
    </row>
    <row r="304" ht="15.75" customHeight="1">
      <c r="A304" s="1467" t="s">
        <v>5905</v>
      </c>
      <c r="B304" s="1468">
        <v>2.0</v>
      </c>
      <c r="C304" s="1468">
        <v>2.0</v>
      </c>
      <c r="D304" s="1468">
        <v>2.0</v>
      </c>
      <c r="E304" s="1468">
        <v>2.0</v>
      </c>
      <c r="F304" s="1468">
        <v>2.0</v>
      </c>
      <c r="G304" s="1468">
        <v>2.0</v>
      </c>
      <c r="H304" s="1468">
        <v>2.0</v>
      </c>
      <c r="I304" s="1468">
        <v>2.0</v>
      </c>
      <c r="J304" s="1468">
        <v>2.0</v>
      </c>
      <c r="K304" s="1466"/>
      <c r="L304" s="1469"/>
      <c r="M304" s="1466"/>
      <c r="N304" s="1469"/>
      <c r="O304" s="1466"/>
      <c r="P304" s="1469"/>
      <c r="Q304" s="1466"/>
    </row>
    <row r="305" ht="15.75" customHeight="1">
      <c r="A305" s="1467" t="s">
        <v>6230</v>
      </c>
      <c r="B305" s="1468">
        <v>2.0</v>
      </c>
      <c r="C305" s="1468">
        <v>2.0</v>
      </c>
      <c r="D305" s="1468">
        <v>2.0</v>
      </c>
      <c r="E305" s="1468">
        <v>2.0</v>
      </c>
      <c r="F305" s="1468">
        <v>2.0</v>
      </c>
      <c r="G305" s="1468">
        <v>2.0</v>
      </c>
      <c r="H305" s="1465">
        <v>2.0</v>
      </c>
      <c r="I305" s="1465">
        <v>2.0</v>
      </c>
      <c r="J305" s="1465">
        <v>2.0</v>
      </c>
      <c r="K305" s="1466"/>
      <c r="L305" s="1469"/>
      <c r="M305" s="1466"/>
      <c r="N305" s="1469"/>
      <c r="O305" s="1466"/>
      <c r="P305" s="1469"/>
      <c r="Q305" s="1466"/>
    </row>
    <row r="306" ht="15.75" customHeight="1">
      <c r="A306" s="1467" t="s">
        <v>6231</v>
      </c>
      <c r="B306" s="1468">
        <v>2.0</v>
      </c>
      <c r="C306" s="1468">
        <v>2.0</v>
      </c>
      <c r="D306" s="1468">
        <v>2.0</v>
      </c>
      <c r="E306" s="1468">
        <v>0.0</v>
      </c>
      <c r="F306" s="1468">
        <v>2.0</v>
      </c>
      <c r="G306" s="1468">
        <v>2.0</v>
      </c>
      <c r="H306" s="1468">
        <v>0.0</v>
      </c>
      <c r="I306" s="1468">
        <v>0.0</v>
      </c>
      <c r="J306" s="1468">
        <v>0.0</v>
      </c>
      <c r="K306" s="1466"/>
      <c r="L306" s="1469"/>
      <c r="M306" s="1466"/>
      <c r="N306" s="1469"/>
      <c r="O306" s="1466"/>
      <c r="P306" s="1469"/>
      <c r="Q306" s="1466"/>
    </row>
    <row r="307" ht="15.75" customHeight="1">
      <c r="A307" s="1467" t="s">
        <v>5906</v>
      </c>
      <c r="B307" s="1468">
        <v>2.0</v>
      </c>
      <c r="C307" s="1468">
        <v>2.0</v>
      </c>
      <c r="D307" s="1468">
        <v>2.0</v>
      </c>
      <c r="E307" s="1468">
        <v>2.0</v>
      </c>
      <c r="F307" s="1468">
        <v>2.0</v>
      </c>
      <c r="G307" s="1468">
        <v>2.0</v>
      </c>
      <c r="H307" s="1465">
        <v>2.0</v>
      </c>
      <c r="I307" s="1465">
        <v>2.0</v>
      </c>
      <c r="J307" s="1465">
        <v>2.0</v>
      </c>
      <c r="K307" s="1466"/>
      <c r="L307" s="1469"/>
      <c r="M307" s="1466"/>
      <c r="N307" s="1469"/>
      <c r="O307" s="1466"/>
      <c r="P307" s="1469"/>
      <c r="Q307" s="1466"/>
    </row>
    <row r="308" ht="15.75" customHeight="1">
      <c r="A308" s="1467" t="s">
        <v>6232</v>
      </c>
      <c r="B308" s="1468">
        <v>2.0</v>
      </c>
      <c r="C308" s="1468">
        <v>2.0</v>
      </c>
      <c r="D308" s="1468">
        <v>2.0</v>
      </c>
      <c r="E308" s="1468">
        <v>2.0</v>
      </c>
      <c r="F308" s="1468">
        <v>2.0</v>
      </c>
      <c r="G308" s="1468">
        <v>2.0</v>
      </c>
      <c r="H308" s="1465">
        <v>2.0</v>
      </c>
      <c r="I308" s="1465">
        <v>2.0</v>
      </c>
      <c r="J308" s="1465">
        <v>2.0</v>
      </c>
      <c r="K308" s="1466"/>
      <c r="L308" s="1469"/>
      <c r="M308" s="1466"/>
      <c r="N308" s="1469"/>
      <c r="O308" s="1466"/>
      <c r="P308" s="1469"/>
      <c r="Q308" s="1466"/>
    </row>
    <row r="309" ht="15.75" customHeight="1">
      <c r="A309" s="1467" t="s">
        <v>6233</v>
      </c>
      <c r="B309" s="1468">
        <v>2.0</v>
      </c>
      <c r="C309" s="1468">
        <v>2.0</v>
      </c>
      <c r="D309" s="1468">
        <v>2.0</v>
      </c>
      <c r="E309" s="1468">
        <v>0.0</v>
      </c>
      <c r="F309" s="1468">
        <v>2.0</v>
      </c>
      <c r="G309" s="1468">
        <v>0.0</v>
      </c>
      <c r="H309" s="1468">
        <v>0.0</v>
      </c>
      <c r="I309" s="1468">
        <v>0.0</v>
      </c>
      <c r="J309" s="1468">
        <v>0.0</v>
      </c>
      <c r="K309" s="1466"/>
      <c r="L309" s="1469"/>
      <c r="M309" s="1466"/>
      <c r="N309" s="1469"/>
      <c r="O309" s="1466"/>
      <c r="P309" s="1469"/>
      <c r="Q309" s="1466"/>
    </row>
    <row r="310" ht="15.75" customHeight="1">
      <c r="A310" s="1467" t="s">
        <v>6234</v>
      </c>
      <c r="B310" s="1468">
        <v>2.0</v>
      </c>
      <c r="C310" s="1468">
        <v>2.0</v>
      </c>
      <c r="D310" s="1468">
        <v>2.0</v>
      </c>
      <c r="E310" s="1468">
        <v>2.0</v>
      </c>
      <c r="F310" s="1468">
        <v>2.0</v>
      </c>
      <c r="G310" s="1468">
        <v>2.0</v>
      </c>
      <c r="H310" s="1468">
        <v>2.0</v>
      </c>
      <c r="I310" s="1468">
        <v>2.0</v>
      </c>
      <c r="J310" s="1468">
        <v>2.0</v>
      </c>
      <c r="K310" s="1466"/>
      <c r="L310" s="1469"/>
      <c r="M310" s="1466"/>
      <c r="N310" s="1469"/>
      <c r="O310" s="1466"/>
      <c r="P310" s="1469"/>
      <c r="Q310" s="1466"/>
    </row>
    <row r="311" ht="15.75" customHeight="1">
      <c r="A311" s="1467" t="s">
        <v>6235</v>
      </c>
      <c r="B311" s="1468">
        <v>2.0</v>
      </c>
      <c r="C311" s="1468">
        <v>2.0</v>
      </c>
      <c r="D311" s="1468">
        <v>2.0</v>
      </c>
      <c r="E311" s="1468">
        <v>2.0</v>
      </c>
      <c r="F311" s="1468">
        <v>2.0</v>
      </c>
      <c r="G311" s="1468">
        <v>2.0</v>
      </c>
      <c r="H311" s="1468">
        <v>2.0</v>
      </c>
      <c r="I311" s="1468">
        <v>2.0</v>
      </c>
      <c r="J311" s="1468">
        <v>2.0</v>
      </c>
      <c r="K311" s="1466"/>
      <c r="L311" s="1469"/>
      <c r="M311" s="1466"/>
      <c r="N311" s="1469"/>
      <c r="O311" s="1466"/>
      <c r="P311" s="1469"/>
      <c r="Q311" s="1466"/>
    </row>
    <row r="312" ht="15.75" customHeight="1">
      <c r="A312" s="1467" t="s">
        <v>6236</v>
      </c>
      <c r="B312" s="1468">
        <v>2.0</v>
      </c>
      <c r="C312" s="1468">
        <v>2.0</v>
      </c>
      <c r="D312" s="1468">
        <v>2.0</v>
      </c>
      <c r="E312" s="1468">
        <v>2.0</v>
      </c>
      <c r="F312" s="1468">
        <v>2.0</v>
      </c>
      <c r="G312" s="1468">
        <v>2.0</v>
      </c>
      <c r="H312" s="1468">
        <v>2.0</v>
      </c>
      <c r="I312" s="1468">
        <v>2.0</v>
      </c>
      <c r="J312" s="1468">
        <v>2.0</v>
      </c>
      <c r="K312" s="1466"/>
      <c r="L312" s="1469"/>
      <c r="M312" s="1466"/>
      <c r="N312" s="1469"/>
      <c r="O312" s="1466"/>
      <c r="P312" s="1469"/>
      <c r="Q312" s="1466"/>
    </row>
    <row r="313" ht="15.75" customHeight="1">
      <c r="A313" s="1467" t="s">
        <v>6237</v>
      </c>
      <c r="B313" s="1468">
        <v>2.0</v>
      </c>
      <c r="C313" s="1468">
        <v>2.0</v>
      </c>
      <c r="D313" s="1468">
        <v>2.0</v>
      </c>
      <c r="E313" s="1468">
        <v>0.0</v>
      </c>
      <c r="F313" s="1468">
        <v>0.0</v>
      </c>
      <c r="G313" s="1468">
        <v>0.0</v>
      </c>
      <c r="H313" s="1465" t="s">
        <v>4519</v>
      </c>
      <c r="I313" s="1465" t="s">
        <v>4519</v>
      </c>
      <c r="J313" s="1465" t="s">
        <v>4519</v>
      </c>
      <c r="K313" s="1466"/>
      <c r="L313" s="1469"/>
      <c r="M313" s="1466"/>
      <c r="N313" s="1469"/>
      <c r="O313" s="1466"/>
      <c r="P313" s="1469"/>
      <c r="Q313" s="1466"/>
    </row>
    <row r="314" ht="15.75" customHeight="1">
      <c r="A314" s="1467" t="s">
        <v>6238</v>
      </c>
      <c r="B314" s="1468">
        <v>2.0</v>
      </c>
      <c r="C314" s="1468">
        <v>2.0</v>
      </c>
      <c r="D314" s="1468">
        <v>2.0</v>
      </c>
      <c r="E314" s="1468">
        <v>2.0</v>
      </c>
      <c r="F314" s="1468">
        <v>2.0</v>
      </c>
      <c r="G314" s="1468">
        <v>2.0</v>
      </c>
      <c r="H314" s="1465">
        <v>2.0</v>
      </c>
      <c r="I314" s="1465">
        <v>2.0</v>
      </c>
      <c r="J314" s="1465">
        <v>0.0</v>
      </c>
      <c r="K314" s="1466"/>
      <c r="L314" s="1469"/>
      <c r="M314" s="1466"/>
      <c r="N314" s="1469"/>
      <c r="O314" s="1466"/>
      <c r="P314" s="1469"/>
      <c r="Q314" s="1466"/>
    </row>
    <row r="315" ht="15.75" customHeight="1">
      <c r="A315" s="1467" t="s">
        <v>5907</v>
      </c>
      <c r="B315" s="1468">
        <v>2.0</v>
      </c>
      <c r="C315" s="1468">
        <v>2.0</v>
      </c>
      <c r="D315" s="1468">
        <v>2.0</v>
      </c>
      <c r="E315" s="1468">
        <v>2.0</v>
      </c>
      <c r="F315" s="1468">
        <v>2.0</v>
      </c>
      <c r="G315" s="1468">
        <v>2.0</v>
      </c>
      <c r="H315" s="1465">
        <v>2.0</v>
      </c>
      <c r="I315" s="1465">
        <v>2.0</v>
      </c>
      <c r="J315" s="1465">
        <v>2.0</v>
      </c>
      <c r="K315" s="1466"/>
      <c r="L315" s="1469"/>
      <c r="M315" s="1466"/>
      <c r="N315" s="1469"/>
      <c r="O315" s="1466"/>
      <c r="P315" s="1469"/>
      <c r="Q315" s="1466"/>
    </row>
    <row r="316" ht="15.75" customHeight="1">
      <c r="A316" s="1467" t="s">
        <v>5908</v>
      </c>
      <c r="B316" s="1468">
        <v>2.0</v>
      </c>
      <c r="C316" s="1468">
        <v>2.0</v>
      </c>
      <c r="D316" s="1468">
        <v>2.0</v>
      </c>
      <c r="E316" s="1468">
        <v>2.0</v>
      </c>
      <c r="F316" s="1468">
        <v>2.0</v>
      </c>
      <c r="G316" s="1468">
        <v>2.0</v>
      </c>
      <c r="H316" s="1465">
        <v>2.0</v>
      </c>
      <c r="I316" s="1465">
        <v>2.0</v>
      </c>
      <c r="J316" s="1465">
        <v>2.0</v>
      </c>
      <c r="K316" s="1466"/>
      <c r="L316" s="1469"/>
      <c r="M316" s="1466"/>
      <c r="N316" s="1469"/>
      <c r="O316" s="1466"/>
      <c r="P316" s="1469"/>
      <c r="Q316" s="1466"/>
    </row>
    <row r="317" ht="15.75" customHeight="1">
      <c r="A317" s="1467" t="s">
        <v>5909</v>
      </c>
      <c r="B317" s="1468">
        <v>2.0</v>
      </c>
      <c r="C317" s="1468">
        <v>2.0</v>
      </c>
      <c r="D317" s="1468">
        <v>2.0</v>
      </c>
      <c r="E317" s="1468">
        <v>2.0</v>
      </c>
      <c r="F317" s="1468">
        <v>2.0</v>
      </c>
      <c r="G317" s="1468">
        <v>2.0</v>
      </c>
      <c r="H317" s="1468">
        <v>2.0</v>
      </c>
      <c r="I317" s="1468">
        <v>2.0</v>
      </c>
      <c r="J317" s="1468">
        <v>2.0</v>
      </c>
      <c r="K317" s="1466"/>
      <c r="L317" s="1469"/>
      <c r="M317" s="1466"/>
      <c r="N317" s="1469"/>
      <c r="O317" s="1466"/>
      <c r="P317" s="1469"/>
      <c r="Q317" s="1466"/>
    </row>
    <row r="318" ht="15.75" customHeight="1">
      <c r="A318" s="1467" t="s">
        <v>6239</v>
      </c>
      <c r="B318" s="1468">
        <v>2.0</v>
      </c>
      <c r="C318" s="1468">
        <v>2.0</v>
      </c>
      <c r="D318" s="1468">
        <v>2.0</v>
      </c>
      <c r="E318" s="1468">
        <v>2.0</v>
      </c>
      <c r="F318" s="1468">
        <v>2.0</v>
      </c>
      <c r="G318" s="1468">
        <v>2.0</v>
      </c>
      <c r="H318" s="1465">
        <v>2.0</v>
      </c>
      <c r="I318" s="1465">
        <v>2.0</v>
      </c>
      <c r="J318" s="1465">
        <v>2.0</v>
      </c>
      <c r="K318" s="1466"/>
      <c r="L318" s="1469"/>
      <c r="M318" s="1466"/>
      <c r="N318" s="1469"/>
      <c r="O318" s="1466"/>
      <c r="P318" s="1469"/>
      <c r="Q318" s="1466"/>
    </row>
    <row r="319" ht="15.75" customHeight="1">
      <c r="A319" s="1467" t="s">
        <v>5910</v>
      </c>
      <c r="B319" s="1468">
        <v>2.0</v>
      </c>
      <c r="C319" s="1468">
        <v>2.0</v>
      </c>
      <c r="D319" s="1468">
        <v>2.0</v>
      </c>
      <c r="E319" s="1468">
        <v>2.0</v>
      </c>
      <c r="F319" s="1468">
        <v>2.0</v>
      </c>
      <c r="G319" s="1468">
        <v>2.0</v>
      </c>
      <c r="H319" s="1465">
        <v>2.0</v>
      </c>
      <c r="I319" s="1465">
        <v>2.0</v>
      </c>
      <c r="J319" s="1465">
        <v>2.0</v>
      </c>
      <c r="K319" s="1466"/>
      <c r="L319" s="1469"/>
      <c r="M319" s="1466"/>
      <c r="N319" s="1469"/>
      <c r="O319" s="1466"/>
      <c r="P319" s="1469"/>
      <c r="Q319" s="1466"/>
    </row>
    <row r="320" ht="15.75" customHeight="1">
      <c r="A320" s="1467" t="s">
        <v>6240</v>
      </c>
      <c r="B320" s="1468">
        <v>2.0</v>
      </c>
      <c r="C320" s="1468">
        <v>2.0</v>
      </c>
      <c r="D320" s="1468">
        <v>2.0</v>
      </c>
      <c r="E320" s="1468">
        <v>2.0</v>
      </c>
      <c r="F320" s="1468">
        <v>2.0</v>
      </c>
      <c r="G320" s="1468">
        <v>2.0</v>
      </c>
      <c r="H320" s="1468">
        <v>2.0</v>
      </c>
      <c r="I320" s="1468">
        <v>2.0</v>
      </c>
      <c r="J320" s="1468">
        <v>2.0</v>
      </c>
      <c r="K320" s="1466"/>
      <c r="L320" s="1469"/>
      <c r="M320" s="1466"/>
      <c r="N320" s="1469"/>
      <c r="O320" s="1466"/>
      <c r="P320" s="1469"/>
      <c r="Q320" s="1466"/>
    </row>
    <row r="321" ht="15.75" customHeight="1">
      <c r="A321" s="1467" t="s">
        <v>6241</v>
      </c>
      <c r="B321" s="1468">
        <v>2.0</v>
      </c>
      <c r="C321" s="1468">
        <v>2.0</v>
      </c>
      <c r="D321" s="1468">
        <v>2.0</v>
      </c>
      <c r="E321" s="1468">
        <v>2.0</v>
      </c>
      <c r="F321" s="1468">
        <v>2.0</v>
      </c>
      <c r="G321" s="1468">
        <v>2.0</v>
      </c>
      <c r="H321" s="1465">
        <v>2.0</v>
      </c>
      <c r="I321" s="1465">
        <v>2.0</v>
      </c>
      <c r="J321" s="1465">
        <v>2.0</v>
      </c>
      <c r="K321" s="1466"/>
      <c r="L321" s="1469"/>
      <c r="M321" s="1466"/>
      <c r="N321" s="1469"/>
      <c r="O321" s="1466"/>
      <c r="P321" s="1469"/>
      <c r="Q321" s="1466"/>
    </row>
    <row r="322" ht="15.75" customHeight="1">
      <c r="A322" s="1467" t="s">
        <v>6242</v>
      </c>
      <c r="B322" s="1468">
        <v>2.0</v>
      </c>
      <c r="C322" s="1468">
        <v>2.0</v>
      </c>
      <c r="D322" s="1468">
        <v>2.0</v>
      </c>
      <c r="E322" s="1468">
        <v>2.0</v>
      </c>
      <c r="F322" s="1468">
        <v>2.0</v>
      </c>
      <c r="G322" s="1468">
        <v>2.0</v>
      </c>
      <c r="H322" s="1465">
        <v>2.0</v>
      </c>
      <c r="I322" s="1465">
        <v>2.0</v>
      </c>
      <c r="J322" s="1465">
        <v>2.0</v>
      </c>
      <c r="K322" s="1466"/>
      <c r="L322" s="1469"/>
      <c r="M322" s="1466"/>
      <c r="N322" s="1469"/>
      <c r="O322" s="1466"/>
      <c r="P322" s="1469"/>
      <c r="Q322" s="1466"/>
    </row>
    <row r="323" ht="15.75" customHeight="1">
      <c r="A323" s="1467" t="s">
        <v>6243</v>
      </c>
      <c r="B323" s="1468">
        <v>2.0</v>
      </c>
      <c r="C323" s="1468">
        <v>2.0</v>
      </c>
      <c r="D323" s="1468">
        <v>2.0</v>
      </c>
      <c r="E323" s="1468">
        <v>2.0</v>
      </c>
      <c r="F323" s="1468">
        <v>2.0</v>
      </c>
      <c r="G323" s="1468">
        <v>2.0</v>
      </c>
      <c r="H323" s="1468">
        <v>2.0</v>
      </c>
      <c r="I323" s="1468">
        <v>2.0</v>
      </c>
      <c r="J323" s="1468">
        <v>2.0</v>
      </c>
      <c r="K323" s="1466"/>
      <c r="L323" s="1469"/>
      <c r="M323" s="1466"/>
      <c r="N323" s="1469"/>
      <c r="O323" s="1466"/>
      <c r="P323" s="1469"/>
      <c r="Q323" s="1466"/>
    </row>
    <row r="324" ht="15.75" customHeight="1">
      <c r="A324" s="1467" t="s">
        <v>5911</v>
      </c>
      <c r="B324" s="1468">
        <v>2.0</v>
      </c>
      <c r="C324" s="1468">
        <v>2.0</v>
      </c>
      <c r="D324" s="1468">
        <v>2.0</v>
      </c>
      <c r="E324" s="1468">
        <v>2.0</v>
      </c>
      <c r="F324" s="1468">
        <v>2.0</v>
      </c>
      <c r="G324" s="1468">
        <v>2.0</v>
      </c>
      <c r="H324" s="1465">
        <v>2.0</v>
      </c>
      <c r="I324" s="1465">
        <v>2.0</v>
      </c>
      <c r="J324" s="1465">
        <v>2.0</v>
      </c>
      <c r="K324" s="1466"/>
      <c r="L324" s="1469"/>
      <c r="M324" s="1466"/>
      <c r="N324" s="1469"/>
      <c r="O324" s="1466"/>
      <c r="P324" s="1469"/>
      <c r="Q324" s="1466"/>
    </row>
    <row r="325" ht="15.75" customHeight="1">
      <c r="A325" s="1467" t="s">
        <v>6244</v>
      </c>
      <c r="B325" s="1468">
        <v>2.0</v>
      </c>
      <c r="C325" s="1468">
        <v>2.0</v>
      </c>
      <c r="D325" s="1468">
        <v>2.0</v>
      </c>
      <c r="E325" s="1468">
        <v>2.0</v>
      </c>
      <c r="F325" s="1468">
        <v>2.0</v>
      </c>
      <c r="G325" s="1468">
        <v>2.0</v>
      </c>
      <c r="H325" s="1465">
        <v>2.0</v>
      </c>
      <c r="I325" s="1465">
        <v>2.0</v>
      </c>
      <c r="J325" s="1465">
        <v>2.0</v>
      </c>
      <c r="K325" s="1466"/>
      <c r="L325" s="1469"/>
      <c r="M325" s="1466"/>
      <c r="N325" s="1469"/>
      <c r="O325" s="1466"/>
      <c r="P325" s="1469"/>
      <c r="Q325" s="1466"/>
    </row>
    <row r="326" ht="15.75" customHeight="1">
      <c r="A326" s="1467" t="s">
        <v>6245</v>
      </c>
      <c r="B326" s="1468">
        <v>2.0</v>
      </c>
      <c r="C326" s="1468">
        <v>2.0</v>
      </c>
      <c r="D326" s="1468">
        <v>2.0</v>
      </c>
      <c r="E326" s="1468">
        <v>2.0</v>
      </c>
      <c r="F326" s="1468">
        <v>2.0</v>
      </c>
      <c r="G326" s="1468">
        <v>2.0</v>
      </c>
      <c r="H326" s="1465">
        <v>2.0</v>
      </c>
      <c r="I326" s="1465">
        <v>2.0</v>
      </c>
      <c r="J326" s="1465">
        <v>2.0</v>
      </c>
      <c r="K326" s="1466"/>
      <c r="L326" s="1469"/>
      <c r="M326" s="1466"/>
      <c r="N326" s="1469"/>
      <c r="O326" s="1466"/>
      <c r="P326" s="1469"/>
      <c r="Q326" s="1466"/>
    </row>
    <row r="327" ht="15.75" customHeight="1">
      <c r="A327" s="1467" t="s">
        <v>6246</v>
      </c>
      <c r="B327" s="1468">
        <v>2.0</v>
      </c>
      <c r="C327" s="1468">
        <v>2.0</v>
      </c>
      <c r="D327" s="1468">
        <v>2.0</v>
      </c>
      <c r="E327" s="1468">
        <v>2.0</v>
      </c>
      <c r="F327" s="1468">
        <v>2.0</v>
      </c>
      <c r="G327" s="1468">
        <v>2.0</v>
      </c>
      <c r="H327" s="1465">
        <v>2.0</v>
      </c>
      <c r="I327" s="1465">
        <v>2.0</v>
      </c>
      <c r="J327" s="1465">
        <v>2.0</v>
      </c>
    </row>
    <row r="328" ht="15.75" customHeight="1">
      <c r="A328" s="1467" t="s">
        <v>5912</v>
      </c>
      <c r="B328" s="1468">
        <v>2.0</v>
      </c>
      <c r="C328" s="1468">
        <v>2.0</v>
      </c>
      <c r="D328" s="1468">
        <v>2.0</v>
      </c>
      <c r="E328" s="1468">
        <v>2.0</v>
      </c>
      <c r="F328" s="1468">
        <v>2.0</v>
      </c>
      <c r="G328" s="1468">
        <v>2.0</v>
      </c>
      <c r="H328" s="1465">
        <v>2.0</v>
      </c>
      <c r="I328" s="1465">
        <v>2.0</v>
      </c>
      <c r="J328" s="1465">
        <v>2.0</v>
      </c>
    </row>
    <row r="329" ht="15.75" customHeight="1">
      <c r="A329" s="1467" t="s">
        <v>6247</v>
      </c>
      <c r="B329" s="1468">
        <v>2.0</v>
      </c>
      <c r="C329" s="1468">
        <v>2.0</v>
      </c>
      <c r="D329" s="1468">
        <v>2.0</v>
      </c>
      <c r="E329" s="1468">
        <v>2.0</v>
      </c>
      <c r="F329" s="1468">
        <v>2.0</v>
      </c>
      <c r="G329" s="1468">
        <v>2.0</v>
      </c>
      <c r="H329" s="1465">
        <v>2.0</v>
      </c>
      <c r="I329" s="1465">
        <v>2.0</v>
      </c>
      <c r="J329" s="1465">
        <v>2.0</v>
      </c>
    </row>
    <row r="330" ht="15.75" customHeight="1">
      <c r="A330" s="1467" t="s">
        <v>5913</v>
      </c>
      <c r="B330" s="1468">
        <v>2.0</v>
      </c>
      <c r="C330" s="1468">
        <v>2.0</v>
      </c>
      <c r="D330" s="1468">
        <v>2.0</v>
      </c>
      <c r="E330" s="1468">
        <v>2.0</v>
      </c>
      <c r="F330" s="1468">
        <v>2.0</v>
      </c>
      <c r="G330" s="1468">
        <v>2.0</v>
      </c>
      <c r="H330" s="1468">
        <v>2.0</v>
      </c>
      <c r="I330" s="1468">
        <v>0.0</v>
      </c>
      <c r="J330" s="1468">
        <v>0.0</v>
      </c>
    </row>
    <row r="331" ht="15.75" customHeight="1">
      <c r="A331" s="1467" t="s">
        <v>5914</v>
      </c>
      <c r="B331" s="1468">
        <v>2.0</v>
      </c>
      <c r="C331" s="1468">
        <v>2.0</v>
      </c>
      <c r="D331" s="1468">
        <v>2.0</v>
      </c>
      <c r="E331" s="1468">
        <v>2.0</v>
      </c>
      <c r="F331" s="1468">
        <v>2.0</v>
      </c>
      <c r="G331" s="1468">
        <v>2.0</v>
      </c>
      <c r="H331" s="1468">
        <v>2.0</v>
      </c>
      <c r="I331" s="1468">
        <v>2.0</v>
      </c>
      <c r="J331" s="1468">
        <v>2.0</v>
      </c>
    </row>
    <row r="332" ht="15.75" customHeight="1">
      <c r="A332" s="1467" t="s">
        <v>5915</v>
      </c>
      <c r="B332" s="1468">
        <v>2.0</v>
      </c>
      <c r="C332" s="1468">
        <v>2.0</v>
      </c>
      <c r="D332" s="1468">
        <v>2.0</v>
      </c>
      <c r="E332" s="1468">
        <v>2.0</v>
      </c>
      <c r="F332" s="1468">
        <v>2.0</v>
      </c>
      <c r="G332" s="1468">
        <v>2.0</v>
      </c>
      <c r="H332" s="1468">
        <v>2.0</v>
      </c>
      <c r="I332" s="1468">
        <v>2.0</v>
      </c>
      <c r="J332" s="1468">
        <v>0.0</v>
      </c>
    </row>
    <row r="333" ht="15.75" customHeight="1">
      <c r="A333" s="1467" t="s">
        <v>5916</v>
      </c>
      <c r="B333" s="1468">
        <v>2.0</v>
      </c>
      <c r="C333" s="1468">
        <v>2.0</v>
      </c>
      <c r="D333" s="1468">
        <v>2.0</v>
      </c>
      <c r="E333" s="1468">
        <v>2.0</v>
      </c>
      <c r="F333" s="1468">
        <v>2.0</v>
      </c>
      <c r="G333" s="1468">
        <v>2.0</v>
      </c>
      <c r="H333" s="1468">
        <v>2.0</v>
      </c>
      <c r="I333" s="1468">
        <v>2.0</v>
      </c>
      <c r="J333" s="1468">
        <v>2.0</v>
      </c>
    </row>
    <row r="334" ht="15.75" customHeight="1">
      <c r="A334" s="1467" t="s">
        <v>5917</v>
      </c>
      <c r="B334" s="1468">
        <v>2.0</v>
      </c>
      <c r="C334" s="1468">
        <v>2.0</v>
      </c>
      <c r="D334" s="1468">
        <v>2.0</v>
      </c>
      <c r="E334" s="1468">
        <v>2.0</v>
      </c>
      <c r="F334" s="1468">
        <v>2.0</v>
      </c>
      <c r="G334" s="1468">
        <v>2.0</v>
      </c>
      <c r="H334" s="1468">
        <v>2.0</v>
      </c>
      <c r="I334" s="1468">
        <v>2.0</v>
      </c>
      <c r="J334" s="1468">
        <v>2.0</v>
      </c>
    </row>
    <row r="335" ht="15.75" customHeight="1">
      <c r="A335" s="1467" t="s">
        <v>5918</v>
      </c>
      <c r="B335" s="1468">
        <v>2.0</v>
      </c>
      <c r="C335" s="1468">
        <v>0.0</v>
      </c>
      <c r="D335" s="1468">
        <v>2.0</v>
      </c>
      <c r="E335" s="1468">
        <v>0.0</v>
      </c>
      <c r="F335" s="1468">
        <v>2.0</v>
      </c>
      <c r="G335" s="1468">
        <v>0.0</v>
      </c>
      <c r="H335" s="1465">
        <v>2.0</v>
      </c>
      <c r="I335" s="1465">
        <v>2.0</v>
      </c>
      <c r="J335" s="1465">
        <v>2.0</v>
      </c>
    </row>
    <row r="336" ht="15.75" customHeight="1">
      <c r="A336" s="1467" t="s">
        <v>5919</v>
      </c>
      <c r="B336" s="1468">
        <v>2.0</v>
      </c>
      <c r="C336" s="1468">
        <v>2.0</v>
      </c>
      <c r="D336" s="1468">
        <v>2.0</v>
      </c>
      <c r="E336" s="1468">
        <v>2.0</v>
      </c>
      <c r="F336" s="1468">
        <v>2.0</v>
      </c>
      <c r="G336" s="1468">
        <v>2.0</v>
      </c>
      <c r="H336" s="1468">
        <v>2.0</v>
      </c>
      <c r="I336" s="1468">
        <v>2.0</v>
      </c>
      <c r="J336" s="1468">
        <v>2.0</v>
      </c>
    </row>
    <row r="337" ht="15.75" customHeight="1">
      <c r="A337" s="1467" t="s">
        <v>5920</v>
      </c>
      <c r="B337" s="1468">
        <v>2.0</v>
      </c>
      <c r="C337" s="1468">
        <v>2.0</v>
      </c>
      <c r="D337" s="1468">
        <v>2.0</v>
      </c>
      <c r="E337" s="1468">
        <v>2.0</v>
      </c>
      <c r="F337" s="1468">
        <v>2.0</v>
      </c>
      <c r="G337" s="1468">
        <v>2.0</v>
      </c>
      <c r="H337" s="1465">
        <v>2.0</v>
      </c>
      <c r="I337" s="1465">
        <v>2.0</v>
      </c>
      <c r="J337" s="1465">
        <v>2.0</v>
      </c>
    </row>
    <row r="338" ht="15.75" customHeight="1">
      <c r="A338" s="1467" t="s">
        <v>6248</v>
      </c>
      <c r="B338" s="1468">
        <v>2.0</v>
      </c>
      <c r="C338" s="1468">
        <v>2.0</v>
      </c>
      <c r="D338" s="1468">
        <v>0.0</v>
      </c>
      <c r="E338" s="1468">
        <v>0.0</v>
      </c>
      <c r="F338" s="1468">
        <v>0.0</v>
      </c>
      <c r="G338" s="1468">
        <v>2.0</v>
      </c>
      <c r="H338" s="1465">
        <v>0.0</v>
      </c>
      <c r="I338" s="1465">
        <v>0.0</v>
      </c>
      <c r="J338" s="1465">
        <v>0.0</v>
      </c>
    </row>
    <row r="339" ht="15.75" customHeight="1">
      <c r="A339" s="1467" t="s">
        <v>5921</v>
      </c>
      <c r="B339" s="1468">
        <v>2.0</v>
      </c>
      <c r="C339" s="1468">
        <v>2.0</v>
      </c>
      <c r="D339" s="1468">
        <v>2.0</v>
      </c>
      <c r="E339" s="1468">
        <v>2.0</v>
      </c>
      <c r="F339" s="1468">
        <v>2.0</v>
      </c>
      <c r="G339" s="1468">
        <v>2.0</v>
      </c>
      <c r="H339" s="1465">
        <v>2.0</v>
      </c>
      <c r="I339" s="1465">
        <v>2.0</v>
      </c>
      <c r="J339" s="1465">
        <v>2.0</v>
      </c>
    </row>
    <row r="340" ht="15.75" customHeight="1">
      <c r="A340" s="1467" t="s">
        <v>5922</v>
      </c>
      <c r="B340" s="1468">
        <v>2.0</v>
      </c>
      <c r="C340" s="1468">
        <v>2.0</v>
      </c>
      <c r="D340" s="1468">
        <v>2.0</v>
      </c>
      <c r="E340" s="1468">
        <v>2.0</v>
      </c>
      <c r="F340" s="1468">
        <v>2.0</v>
      </c>
      <c r="G340" s="1468">
        <v>2.0</v>
      </c>
      <c r="H340" s="1468">
        <v>2.0</v>
      </c>
      <c r="I340" s="1468">
        <v>2.0</v>
      </c>
      <c r="J340" s="1468">
        <v>2.0</v>
      </c>
    </row>
    <row r="341" ht="15.75" customHeight="1">
      <c r="A341" s="1467" t="s">
        <v>6249</v>
      </c>
      <c r="B341" s="1468">
        <v>2.0</v>
      </c>
      <c r="C341" s="1468">
        <v>2.0</v>
      </c>
      <c r="D341" s="1468">
        <v>2.0</v>
      </c>
      <c r="E341" s="1468">
        <v>2.0</v>
      </c>
      <c r="F341" s="1468">
        <v>2.0</v>
      </c>
      <c r="G341" s="1468">
        <v>2.0</v>
      </c>
      <c r="H341" s="1465">
        <v>2.0</v>
      </c>
      <c r="I341" s="1465">
        <v>0.0</v>
      </c>
      <c r="J341" s="1465">
        <v>0.0</v>
      </c>
    </row>
    <row r="342" ht="15.75" customHeight="1">
      <c r="A342" s="1467" t="s">
        <v>6250</v>
      </c>
      <c r="B342" s="1468">
        <v>2.0</v>
      </c>
      <c r="C342" s="1468">
        <v>2.0</v>
      </c>
      <c r="D342" s="1468">
        <v>2.0</v>
      </c>
      <c r="E342" s="1468">
        <v>2.0</v>
      </c>
      <c r="F342" s="1468">
        <v>2.0</v>
      </c>
      <c r="G342" s="1468">
        <v>2.0</v>
      </c>
      <c r="H342" s="1465">
        <v>2.0</v>
      </c>
      <c r="I342" s="1465">
        <v>2.0</v>
      </c>
      <c r="J342" s="1465">
        <v>2.0</v>
      </c>
    </row>
    <row r="343" ht="15.75" customHeight="1">
      <c r="A343" s="1467" t="s">
        <v>5923</v>
      </c>
      <c r="B343" s="1468">
        <v>2.0</v>
      </c>
      <c r="C343" s="1468">
        <v>2.0</v>
      </c>
      <c r="D343" s="1468">
        <v>2.0</v>
      </c>
      <c r="E343" s="1468">
        <v>2.0</v>
      </c>
      <c r="F343" s="1468">
        <v>2.0</v>
      </c>
      <c r="G343" s="1468">
        <v>2.0</v>
      </c>
      <c r="H343" s="1465">
        <v>2.0</v>
      </c>
      <c r="I343" s="1465">
        <v>0.0</v>
      </c>
      <c r="J343" s="1465">
        <v>0.0</v>
      </c>
    </row>
    <row r="344" ht="15.75" customHeight="1">
      <c r="A344" s="1467" t="s">
        <v>5924</v>
      </c>
      <c r="B344" s="1468">
        <v>2.0</v>
      </c>
      <c r="C344" s="1468">
        <v>2.0</v>
      </c>
      <c r="D344" s="1468">
        <v>2.0</v>
      </c>
      <c r="E344" s="1468">
        <v>2.0</v>
      </c>
      <c r="F344" s="1468">
        <v>2.0</v>
      </c>
      <c r="G344" s="1468">
        <v>2.0</v>
      </c>
      <c r="H344" s="1468">
        <v>2.0</v>
      </c>
      <c r="I344" s="1468">
        <v>2.0</v>
      </c>
      <c r="J344" s="1468">
        <v>2.0</v>
      </c>
    </row>
    <row r="345" ht="15.75" customHeight="1">
      <c r="A345" s="1467" t="s">
        <v>6251</v>
      </c>
      <c r="B345" s="1468">
        <v>2.0</v>
      </c>
      <c r="C345" s="1468">
        <v>2.0</v>
      </c>
      <c r="D345" s="1468">
        <v>2.0</v>
      </c>
      <c r="E345" s="1468">
        <v>2.0</v>
      </c>
      <c r="F345" s="1468">
        <v>2.0</v>
      </c>
      <c r="G345" s="1468">
        <v>2.0</v>
      </c>
      <c r="H345" s="1465">
        <v>0.0</v>
      </c>
      <c r="I345" s="1465">
        <v>0.0</v>
      </c>
      <c r="J345" s="1465">
        <v>0.0</v>
      </c>
    </row>
    <row r="346" ht="15.75" customHeight="1">
      <c r="A346" s="1467" t="s">
        <v>6252</v>
      </c>
      <c r="B346" s="1465">
        <v>2.0</v>
      </c>
      <c r="C346" s="1465">
        <v>2.0</v>
      </c>
      <c r="D346" s="1465">
        <v>2.0</v>
      </c>
      <c r="E346" s="1465">
        <v>2.0</v>
      </c>
      <c r="F346" s="1465">
        <v>2.0</v>
      </c>
      <c r="G346" s="1465">
        <v>2.0</v>
      </c>
      <c r="H346" s="1465">
        <v>2.0</v>
      </c>
      <c r="I346" s="1465">
        <v>2.0</v>
      </c>
      <c r="J346" s="1465">
        <v>2.0</v>
      </c>
    </row>
    <row r="347" ht="15.75" customHeight="1">
      <c r="A347" s="1467" t="s">
        <v>6253</v>
      </c>
      <c r="B347" s="1465">
        <v>2.0</v>
      </c>
      <c r="C347" s="1465">
        <v>2.0</v>
      </c>
      <c r="D347" s="1465">
        <v>2.0</v>
      </c>
      <c r="E347" s="1465">
        <v>2.0</v>
      </c>
      <c r="F347" s="1465">
        <v>2.0</v>
      </c>
      <c r="G347" s="1465">
        <v>2.0</v>
      </c>
      <c r="H347" s="1465">
        <v>0.0</v>
      </c>
      <c r="I347" s="1465">
        <v>0.0</v>
      </c>
      <c r="J347" s="1465">
        <v>0.0</v>
      </c>
    </row>
    <row r="348" ht="15.75" customHeight="1">
      <c r="A348" s="1467" t="s">
        <v>6254</v>
      </c>
      <c r="B348" s="1465">
        <v>0.0</v>
      </c>
      <c r="C348" s="1465">
        <v>0.0</v>
      </c>
      <c r="D348" s="1465">
        <v>0.0</v>
      </c>
      <c r="E348" s="1465">
        <v>0.0</v>
      </c>
      <c r="F348" s="1465">
        <v>0.0</v>
      </c>
      <c r="G348" s="1465">
        <v>0.0</v>
      </c>
      <c r="H348" s="1465">
        <v>0.0</v>
      </c>
      <c r="I348" s="1465">
        <v>0.0</v>
      </c>
      <c r="J348" s="1465">
        <v>2.0</v>
      </c>
    </row>
    <row r="349" ht="15.75" customHeight="1">
      <c r="A349" s="1467" t="s">
        <v>5925</v>
      </c>
      <c r="B349" s="1465">
        <v>2.0</v>
      </c>
      <c r="C349" s="1465">
        <v>2.0</v>
      </c>
      <c r="D349" s="1465">
        <v>2.0</v>
      </c>
      <c r="E349" s="1465">
        <v>2.0</v>
      </c>
      <c r="F349" s="1465">
        <v>2.0</v>
      </c>
      <c r="G349" s="1465">
        <v>2.0</v>
      </c>
      <c r="H349" s="1465">
        <v>2.0</v>
      </c>
      <c r="I349" s="1465">
        <v>2.0</v>
      </c>
      <c r="J349" s="1465">
        <v>0.0</v>
      </c>
    </row>
    <row r="350" ht="15.75" customHeight="1">
      <c r="A350" s="1467" t="s">
        <v>5926</v>
      </c>
      <c r="B350" s="1465">
        <v>2.0</v>
      </c>
      <c r="C350" s="1465">
        <v>2.0</v>
      </c>
      <c r="D350" s="1465">
        <v>2.0</v>
      </c>
      <c r="E350" s="1465">
        <v>2.0</v>
      </c>
      <c r="F350" s="1465">
        <v>2.0</v>
      </c>
      <c r="G350" s="1465">
        <v>2.0</v>
      </c>
      <c r="H350" s="1465">
        <v>2.0</v>
      </c>
      <c r="I350" s="1465">
        <v>2.0</v>
      </c>
      <c r="J350" s="1465">
        <v>2.0</v>
      </c>
    </row>
    <row r="351" ht="15.75" customHeight="1">
      <c r="A351" s="1450" t="s">
        <v>5927</v>
      </c>
      <c r="B351" s="1451">
        <v>2.0</v>
      </c>
      <c r="C351" s="1451">
        <v>2.0</v>
      </c>
      <c r="D351" s="1451">
        <v>2.0</v>
      </c>
      <c r="E351" s="1451">
        <v>2.0</v>
      </c>
      <c r="F351" s="1451">
        <v>2.0</v>
      </c>
      <c r="G351" s="1451">
        <v>2.0</v>
      </c>
      <c r="H351" s="1451">
        <v>2.0</v>
      </c>
      <c r="I351" s="1451">
        <v>2.0</v>
      </c>
      <c r="J351" s="1451">
        <v>2.0</v>
      </c>
    </row>
    <row r="352" ht="15.75" customHeight="1">
      <c r="A352" s="1450" t="s">
        <v>5928</v>
      </c>
      <c r="B352" s="1451">
        <v>2.0</v>
      </c>
      <c r="C352" s="1451">
        <v>2.0</v>
      </c>
      <c r="D352" s="1451">
        <v>2.0</v>
      </c>
      <c r="E352" s="1451">
        <v>2.0</v>
      </c>
      <c r="F352" s="1451">
        <v>2.0</v>
      </c>
      <c r="G352" s="1451">
        <v>2.0</v>
      </c>
      <c r="H352" s="1451">
        <v>2.0</v>
      </c>
      <c r="I352" s="1451">
        <v>2.0</v>
      </c>
      <c r="J352" s="1451">
        <v>2.0</v>
      </c>
    </row>
    <row r="353" ht="15.75" customHeight="1">
      <c r="A353" s="1450" t="s">
        <v>5929</v>
      </c>
      <c r="B353" s="1451">
        <v>2.0</v>
      </c>
      <c r="C353" s="1451">
        <v>2.0</v>
      </c>
      <c r="D353" s="1451">
        <v>2.0</v>
      </c>
      <c r="E353" s="1451">
        <v>2.0</v>
      </c>
      <c r="F353" s="1451">
        <v>2.0</v>
      </c>
      <c r="G353" s="1451">
        <v>2.0</v>
      </c>
      <c r="H353" s="1451">
        <v>2.0</v>
      </c>
      <c r="I353" s="1451">
        <v>2.0</v>
      </c>
      <c r="J353" s="1451">
        <v>2.0</v>
      </c>
    </row>
    <row r="354" ht="15.75" customHeight="1">
      <c r="A354" s="1450" t="s">
        <v>6255</v>
      </c>
      <c r="B354" s="1451">
        <v>2.0</v>
      </c>
      <c r="C354" s="1451">
        <v>2.0</v>
      </c>
      <c r="D354" s="1451">
        <v>2.0</v>
      </c>
      <c r="E354" s="1451">
        <v>2.0</v>
      </c>
      <c r="F354" s="1451">
        <v>2.0</v>
      </c>
      <c r="G354" s="1451">
        <v>2.0</v>
      </c>
      <c r="H354" s="1451">
        <v>0.0</v>
      </c>
      <c r="I354" s="1451">
        <v>2.0</v>
      </c>
      <c r="J354" s="1451">
        <v>0.0</v>
      </c>
    </row>
    <row r="355" ht="15.75" customHeight="1">
      <c r="A355" s="1450" t="s">
        <v>5930</v>
      </c>
      <c r="B355" s="1451">
        <v>2.0</v>
      </c>
      <c r="C355" s="1451">
        <v>2.0</v>
      </c>
      <c r="D355" s="1451">
        <v>2.0</v>
      </c>
      <c r="E355" s="1451">
        <v>2.0</v>
      </c>
      <c r="F355" s="1451">
        <v>2.0</v>
      </c>
      <c r="G355" s="1451">
        <v>2.0</v>
      </c>
      <c r="H355" s="1451">
        <v>2.0</v>
      </c>
      <c r="I355" s="1451">
        <v>2.0</v>
      </c>
      <c r="J355" s="1451">
        <v>0.0</v>
      </c>
    </row>
    <row r="356" ht="15.75" customHeight="1">
      <c r="A356" s="1450" t="s">
        <v>5931</v>
      </c>
      <c r="B356" s="1451">
        <v>2.0</v>
      </c>
      <c r="C356" s="1451">
        <v>2.0</v>
      </c>
      <c r="D356" s="1451">
        <v>2.0</v>
      </c>
      <c r="E356" s="1451">
        <v>2.0</v>
      </c>
      <c r="F356" s="1451">
        <v>2.0</v>
      </c>
      <c r="G356" s="1451">
        <v>2.0</v>
      </c>
      <c r="H356" s="1451">
        <v>2.0</v>
      </c>
      <c r="I356" s="1451">
        <v>2.0</v>
      </c>
      <c r="J356" s="1451">
        <v>2.0</v>
      </c>
    </row>
    <row r="357" ht="15.75" customHeight="1">
      <c r="A357" s="1450" t="s">
        <v>5932</v>
      </c>
      <c r="B357" s="1451">
        <v>2.0</v>
      </c>
      <c r="C357" s="1451">
        <v>2.0</v>
      </c>
      <c r="D357" s="1451">
        <v>2.0</v>
      </c>
      <c r="E357" s="1451">
        <v>2.0</v>
      </c>
      <c r="F357" s="1451">
        <v>2.0</v>
      </c>
      <c r="G357" s="1451">
        <v>2.0</v>
      </c>
      <c r="H357" s="1451">
        <v>2.0</v>
      </c>
      <c r="I357" s="1451">
        <v>2.0</v>
      </c>
      <c r="J357" s="1451">
        <v>2.0</v>
      </c>
    </row>
    <row r="358" ht="15.75" customHeight="1">
      <c r="A358" s="1450" t="s">
        <v>5933</v>
      </c>
      <c r="B358" s="1451">
        <v>2.0</v>
      </c>
      <c r="C358" s="1451">
        <v>2.0</v>
      </c>
      <c r="D358" s="1451">
        <v>2.0</v>
      </c>
      <c r="E358" s="1451">
        <v>2.0</v>
      </c>
      <c r="F358" s="1451">
        <v>2.0</v>
      </c>
      <c r="G358" s="1451">
        <v>2.0</v>
      </c>
      <c r="H358" s="1451">
        <v>2.0</v>
      </c>
      <c r="I358" s="1451">
        <v>2.0</v>
      </c>
      <c r="J358" s="1451">
        <v>2.0</v>
      </c>
    </row>
    <row r="359" ht="15.75" customHeight="1">
      <c r="A359" s="1450" t="s">
        <v>5934</v>
      </c>
      <c r="B359" s="1451">
        <v>2.0</v>
      </c>
      <c r="C359" s="1451">
        <v>2.0</v>
      </c>
      <c r="D359" s="1451">
        <v>2.0</v>
      </c>
      <c r="E359" s="1451">
        <v>2.0</v>
      </c>
      <c r="F359" s="1451">
        <v>2.0</v>
      </c>
      <c r="G359" s="1451">
        <v>2.0</v>
      </c>
      <c r="H359" s="1451">
        <v>2.0</v>
      </c>
      <c r="I359" s="1451">
        <v>2.0</v>
      </c>
      <c r="J359" s="1451">
        <v>2.0</v>
      </c>
    </row>
    <row r="360" ht="15.75" customHeight="1">
      <c r="A360" s="1450" t="s">
        <v>6256</v>
      </c>
      <c r="B360" s="1451">
        <v>2.0</v>
      </c>
      <c r="C360" s="1451">
        <v>2.0</v>
      </c>
      <c r="D360" s="1451">
        <v>0.0</v>
      </c>
      <c r="E360" s="1451">
        <v>2.0</v>
      </c>
      <c r="F360" s="1451">
        <v>0.0</v>
      </c>
      <c r="G360" s="1451">
        <v>0.0</v>
      </c>
      <c r="H360" s="1451">
        <v>2.0</v>
      </c>
      <c r="I360" s="1451">
        <v>0.0</v>
      </c>
      <c r="J360" s="1451">
        <v>0.0</v>
      </c>
    </row>
    <row r="361" ht="15.75" customHeight="1">
      <c r="A361" s="1450" t="s">
        <v>5935</v>
      </c>
      <c r="B361" s="1451">
        <v>2.0</v>
      </c>
      <c r="C361" s="1451">
        <v>2.0</v>
      </c>
      <c r="D361" s="1451">
        <v>2.0</v>
      </c>
      <c r="E361" s="1451">
        <v>2.0</v>
      </c>
      <c r="F361" s="1451">
        <v>2.0</v>
      </c>
      <c r="G361" s="1451">
        <v>2.0</v>
      </c>
      <c r="H361" s="1451">
        <v>2.0</v>
      </c>
      <c r="I361" s="1451">
        <v>2.0</v>
      </c>
      <c r="J361" s="1451">
        <v>2.0</v>
      </c>
    </row>
    <row r="362" ht="15.75" customHeight="1">
      <c r="A362" s="1450" t="s">
        <v>5936</v>
      </c>
      <c r="B362" s="1451">
        <v>2.0</v>
      </c>
      <c r="C362" s="1451">
        <v>2.0</v>
      </c>
      <c r="D362" s="1451">
        <v>2.0</v>
      </c>
      <c r="E362" s="1451">
        <v>2.0</v>
      </c>
      <c r="F362" s="1451">
        <v>2.0</v>
      </c>
      <c r="G362" s="1451">
        <v>2.0</v>
      </c>
      <c r="H362" s="1451">
        <v>2.0</v>
      </c>
      <c r="I362" s="1451">
        <v>2.0</v>
      </c>
      <c r="J362" s="1451">
        <v>2.0</v>
      </c>
    </row>
    <row r="363" ht="15.75" customHeight="1">
      <c r="A363" s="1450" t="s">
        <v>6257</v>
      </c>
      <c r="B363" s="1451">
        <v>2.0</v>
      </c>
      <c r="C363" s="1451">
        <v>2.0</v>
      </c>
      <c r="D363" s="1451">
        <v>2.0</v>
      </c>
      <c r="E363" s="1451">
        <v>2.0</v>
      </c>
      <c r="F363" s="1451">
        <v>2.0</v>
      </c>
      <c r="G363" s="1451">
        <v>2.0</v>
      </c>
      <c r="H363" s="1451">
        <v>2.0</v>
      </c>
      <c r="I363" s="1451">
        <v>2.0</v>
      </c>
      <c r="J363" s="1451">
        <v>2.0</v>
      </c>
    </row>
    <row r="364" ht="15.75" customHeight="1">
      <c r="A364" s="1450" t="s">
        <v>6258</v>
      </c>
      <c r="B364" s="1451">
        <v>2.0</v>
      </c>
      <c r="C364" s="1451">
        <v>0.0</v>
      </c>
      <c r="D364" s="1451">
        <v>2.0</v>
      </c>
      <c r="E364" s="1451">
        <v>2.0</v>
      </c>
      <c r="F364" s="1451">
        <v>0.0</v>
      </c>
      <c r="G364" s="1451">
        <v>0.0</v>
      </c>
      <c r="H364" s="1451">
        <v>0.0</v>
      </c>
      <c r="I364" s="1451">
        <v>0.0</v>
      </c>
      <c r="J364" s="1451">
        <v>0.0</v>
      </c>
    </row>
    <row r="365" ht="15.75" customHeight="1">
      <c r="A365" s="1450" t="s">
        <v>6259</v>
      </c>
      <c r="B365" s="1451">
        <v>2.0</v>
      </c>
      <c r="C365" s="1451">
        <v>2.0</v>
      </c>
      <c r="D365" s="1451">
        <v>2.0</v>
      </c>
      <c r="E365" s="1451">
        <v>2.0</v>
      </c>
      <c r="F365" s="1451">
        <v>2.0</v>
      </c>
      <c r="G365" s="1451">
        <v>2.0</v>
      </c>
      <c r="H365" s="1451">
        <v>0.0</v>
      </c>
      <c r="I365" s="1451">
        <v>0.0</v>
      </c>
      <c r="J365" s="1451">
        <v>0.0</v>
      </c>
    </row>
    <row r="366" ht="15.75" customHeight="1">
      <c r="A366" s="1450" t="s">
        <v>6260</v>
      </c>
      <c r="B366" s="1451">
        <v>2.0</v>
      </c>
      <c r="C366" s="1451">
        <v>0.0</v>
      </c>
      <c r="D366" s="1451">
        <v>0.0</v>
      </c>
      <c r="E366" s="1451">
        <v>0.0</v>
      </c>
      <c r="F366" s="1451">
        <v>0.0</v>
      </c>
      <c r="G366" s="1451">
        <v>0.0</v>
      </c>
      <c r="H366" s="1451">
        <v>0.0</v>
      </c>
      <c r="I366" s="1451">
        <v>0.0</v>
      </c>
      <c r="J366" s="1451">
        <v>0.0</v>
      </c>
    </row>
    <row r="367" ht="15.75" customHeight="1">
      <c r="A367" s="1450" t="s">
        <v>5937</v>
      </c>
      <c r="B367" s="1451">
        <v>2.0</v>
      </c>
      <c r="C367" s="1451">
        <v>0.0</v>
      </c>
      <c r="D367" s="1451">
        <v>2.0</v>
      </c>
      <c r="E367" s="1451">
        <v>2.0</v>
      </c>
      <c r="F367" s="1451">
        <v>2.0</v>
      </c>
      <c r="G367" s="1451">
        <v>2.0</v>
      </c>
      <c r="H367" s="1451">
        <v>2.0</v>
      </c>
      <c r="I367" s="1451">
        <v>2.0</v>
      </c>
      <c r="J367" s="1451">
        <v>2.0</v>
      </c>
    </row>
    <row r="368" ht="15.75" customHeight="1">
      <c r="A368" s="1450" t="s">
        <v>6261</v>
      </c>
      <c r="B368" s="1451">
        <v>2.0</v>
      </c>
      <c r="C368" s="1451">
        <v>2.0</v>
      </c>
      <c r="D368" s="1451">
        <v>2.0</v>
      </c>
      <c r="E368" s="1451">
        <v>2.0</v>
      </c>
      <c r="F368" s="1451">
        <v>2.0</v>
      </c>
      <c r="G368" s="1451">
        <v>0.0</v>
      </c>
      <c r="H368" s="1451">
        <v>2.0</v>
      </c>
      <c r="I368" s="1451">
        <v>0.0</v>
      </c>
      <c r="J368" s="1451">
        <v>0.0</v>
      </c>
    </row>
    <row r="369" ht="15.75" customHeight="1">
      <c r="A369" s="1450" t="s">
        <v>5938</v>
      </c>
      <c r="B369" s="1451">
        <v>2.0</v>
      </c>
      <c r="C369" s="1451">
        <v>2.0</v>
      </c>
      <c r="D369" s="1451">
        <v>2.0</v>
      </c>
      <c r="E369" s="1451">
        <v>2.0</v>
      </c>
      <c r="F369" s="1451">
        <v>2.0</v>
      </c>
      <c r="G369" s="1451">
        <v>2.0</v>
      </c>
      <c r="H369" s="1451">
        <v>2.0</v>
      </c>
      <c r="I369" s="1451">
        <v>2.0</v>
      </c>
      <c r="J369" s="1451">
        <v>2.0</v>
      </c>
    </row>
    <row r="370" ht="15.75" customHeight="1">
      <c r="A370" s="1450" t="s">
        <v>6262</v>
      </c>
      <c r="B370" s="1451">
        <v>2.0</v>
      </c>
      <c r="C370" s="1451">
        <v>2.0</v>
      </c>
      <c r="D370" s="1451">
        <v>2.0</v>
      </c>
      <c r="E370" s="1451">
        <v>2.0</v>
      </c>
      <c r="F370" s="1451">
        <v>2.0</v>
      </c>
      <c r="G370" s="1451">
        <v>2.0</v>
      </c>
      <c r="H370" s="1451">
        <v>0.0</v>
      </c>
      <c r="I370" s="1451">
        <v>2.0</v>
      </c>
      <c r="J370" s="1451">
        <v>2.0</v>
      </c>
    </row>
    <row r="371" ht="15.75" customHeight="1">
      <c r="A371" s="1450" t="s">
        <v>5939</v>
      </c>
      <c r="B371" s="1451">
        <v>2.0</v>
      </c>
      <c r="C371" s="1451">
        <v>2.0</v>
      </c>
      <c r="D371" s="1451">
        <v>2.0</v>
      </c>
      <c r="E371" s="1451">
        <v>2.0</v>
      </c>
      <c r="F371" s="1451">
        <v>2.0</v>
      </c>
      <c r="G371" s="1451">
        <v>2.0</v>
      </c>
      <c r="H371" s="1451">
        <v>2.0</v>
      </c>
      <c r="I371" s="1451">
        <v>2.0</v>
      </c>
      <c r="J371" s="1451">
        <v>2.0</v>
      </c>
    </row>
    <row r="372" ht="15.75" customHeight="1">
      <c r="A372" s="1450" t="s">
        <v>5940</v>
      </c>
      <c r="B372" s="1451">
        <v>2.0</v>
      </c>
      <c r="C372" s="1451">
        <v>2.0</v>
      </c>
      <c r="D372" s="1451">
        <v>0.0</v>
      </c>
      <c r="E372" s="1451">
        <v>0.0</v>
      </c>
      <c r="F372" s="1451">
        <v>2.0</v>
      </c>
      <c r="G372" s="1451">
        <v>2.0</v>
      </c>
      <c r="H372" s="1451">
        <v>2.0</v>
      </c>
      <c r="I372" s="1451">
        <v>0.0</v>
      </c>
      <c r="J372" s="1451">
        <v>2.0</v>
      </c>
    </row>
    <row r="373" ht="15.75" customHeight="1">
      <c r="A373" s="1450" t="s">
        <v>6263</v>
      </c>
      <c r="B373" s="1451">
        <v>2.0</v>
      </c>
      <c r="C373" s="1451">
        <v>2.0</v>
      </c>
      <c r="D373" s="1451">
        <v>2.0</v>
      </c>
      <c r="E373" s="1451">
        <v>2.0</v>
      </c>
      <c r="F373" s="1451">
        <v>2.0</v>
      </c>
      <c r="G373" s="1451">
        <v>2.0</v>
      </c>
      <c r="H373" s="1451">
        <v>2.0</v>
      </c>
      <c r="I373" s="1451">
        <v>2.0</v>
      </c>
      <c r="J373" s="1451">
        <v>2.0</v>
      </c>
    </row>
    <row r="374" ht="15.75" customHeight="1">
      <c r="A374" s="1450" t="s">
        <v>5941</v>
      </c>
      <c r="B374" s="1451">
        <v>2.0</v>
      </c>
      <c r="C374" s="1451">
        <v>2.0</v>
      </c>
      <c r="D374" s="1451">
        <v>2.0</v>
      </c>
      <c r="E374" s="1451">
        <v>2.0</v>
      </c>
      <c r="F374" s="1451">
        <v>2.0</v>
      </c>
      <c r="G374" s="1451">
        <v>2.0</v>
      </c>
      <c r="H374" s="1451">
        <v>2.0</v>
      </c>
      <c r="I374" s="1451">
        <v>2.0</v>
      </c>
      <c r="J374" s="1451">
        <v>2.0</v>
      </c>
    </row>
    <row r="375" ht="15.75" customHeight="1">
      <c r="A375" s="1450" t="s">
        <v>5942</v>
      </c>
      <c r="B375" s="1451">
        <v>2.0</v>
      </c>
      <c r="C375" s="1451">
        <v>2.0</v>
      </c>
      <c r="D375" s="1451">
        <v>2.0</v>
      </c>
      <c r="E375" s="1451">
        <v>2.0</v>
      </c>
      <c r="F375" s="1451">
        <v>2.0</v>
      </c>
      <c r="G375" s="1451">
        <v>2.0</v>
      </c>
      <c r="H375" s="1451">
        <v>2.0</v>
      </c>
      <c r="I375" s="1451">
        <v>2.0</v>
      </c>
      <c r="J375" s="1451">
        <v>2.0</v>
      </c>
    </row>
    <row r="376" ht="15.75" customHeight="1">
      <c r="A376" s="1450" t="s">
        <v>6264</v>
      </c>
      <c r="B376" s="1451">
        <v>2.0</v>
      </c>
      <c r="C376" s="1451">
        <v>2.0</v>
      </c>
      <c r="D376" s="1451">
        <v>0.0</v>
      </c>
      <c r="E376" s="1451">
        <v>0.0</v>
      </c>
      <c r="F376" s="1451">
        <v>2.0</v>
      </c>
      <c r="G376" s="1451">
        <v>2.0</v>
      </c>
      <c r="H376" s="1451">
        <v>2.0</v>
      </c>
      <c r="I376" s="1451">
        <v>0.0</v>
      </c>
      <c r="J376" s="1451">
        <v>0.0</v>
      </c>
    </row>
    <row r="377" ht="15.75" customHeight="1">
      <c r="A377" s="1450" t="s">
        <v>6265</v>
      </c>
      <c r="B377" s="1451">
        <v>2.0</v>
      </c>
      <c r="C377" s="1451">
        <v>2.0</v>
      </c>
      <c r="D377" s="1451">
        <v>2.0</v>
      </c>
      <c r="E377" s="1451">
        <v>2.0</v>
      </c>
      <c r="F377" s="1451">
        <v>2.0</v>
      </c>
      <c r="G377" s="1451">
        <v>2.0</v>
      </c>
      <c r="H377" s="1451">
        <v>2.0</v>
      </c>
      <c r="I377" s="1451">
        <v>0.0</v>
      </c>
      <c r="J377" s="1451">
        <v>2.0</v>
      </c>
    </row>
    <row r="378" ht="15.75" customHeight="1">
      <c r="A378" s="1450" t="s">
        <v>5943</v>
      </c>
      <c r="B378" s="1451">
        <v>2.0</v>
      </c>
      <c r="C378" s="1451">
        <v>2.0</v>
      </c>
      <c r="D378" s="1451">
        <v>2.0</v>
      </c>
      <c r="E378" s="1451">
        <v>2.0</v>
      </c>
      <c r="F378" s="1451">
        <v>2.0</v>
      </c>
      <c r="G378" s="1451">
        <v>2.0</v>
      </c>
      <c r="H378" s="1451">
        <v>2.0</v>
      </c>
      <c r="I378" s="1451">
        <v>2.0</v>
      </c>
      <c r="J378" s="1451">
        <v>2.0</v>
      </c>
    </row>
    <row r="379" ht="15.75" customHeight="1">
      <c r="A379" s="1450" t="s">
        <v>6266</v>
      </c>
      <c r="B379" s="1451">
        <v>2.0</v>
      </c>
      <c r="C379" s="1451">
        <v>2.0</v>
      </c>
      <c r="D379" s="1451">
        <v>2.0</v>
      </c>
      <c r="E379" s="1451">
        <v>2.0</v>
      </c>
      <c r="F379" s="1451">
        <v>2.0</v>
      </c>
      <c r="G379" s="1451">
        <v>2.0</v>
      </c>
      <c r="H379" s="1451">
        <v>2.0</v>
      </c>
      <c r="I379" s="1451">
        <v>2.0</v>
      </c>
      <c r="J379" s="1451">
        <v>2.0</v>
      </c>
    </row>
    <row r="380" ht="15.75" customHeight="1">
      <c r="A380" s="1450" t="s">
        <v>6267</v>
      </c>
      <c r="B380" s="1451">
        <v>0.0</v>
      </c>
      <c r="C380" s="1451">
        <v>0.0</v>
      </c>
      <c r="D380" s="1451">
        <v>0.0</v>
      </c>
      <c r="E380" s="1451">
        <v>0.0</v>
      </c>
      <c r="F380" s="1451">
        <v>0.0</v>
      </c>
      <c r="G380" s="1451">
        <v>0.0</v>
      </c>
      <c r="H380" s="1451">
        <v>0.0</v>
      </c>
      <c r="I380" s="1451">
        <v>0.0</v>
      </c>
      <c r="J380" s="1451">
        <v>0.0</v>
      </c>
    </row>
    <row r="381" ht="15.75" customHeight="1">
      <c r="A381" s="1450" t="s">
        <v>6268</v>
      </c>
      <c r="B381" s="1451">
        <v>0.0</v>
      </c>
      <c r="C381" s="1451">
        <v>2.0</v>
      </c>
      <c r="D381" s="1451">
        <v>0.0</v>
      </c>
      <c r="E381" s="1451">
        <v>2.0</v>
      </c>
      <c r="F381" s="1451">
        <v>2.0</v>
      </c>
      <c r="G381" s="1451">
        <v>2.0</v>
      </c>
      <c r="H381" s="1451">
        <v>2.0</v>
      </c>
      <c r="I381" s="1451">
        <v>2.0</v>
      </c>
      <c r="J381" s="1451">
        <v>2.0</v>
      </c>
    </row>
    <row r="382" ht="15.75" customHeight="1">
      <c r="A382" s="1450" t="s">
        <v>5944</v>
      </c>
      <c r="B382" s="1451">
        <v>2.0</v>
      </c>
      <c r="C382" s="1451">
        <v>2.0</v>
      </c>
      <c r="D382" s="1451">
        <v>2.0</v>
      </c>
      <c r="E382" s="1451">
        <v>2.0</v>
      </c>
      <c r="F382" s="1451">
        <v>2.0</v>
      </c>
      <c r="G382" s="1451">
        <v>2.0</v>
      </c>
      <c r="H382" s="1451">
        <v>2.0</v>
      </c>
      <c r="I382" s="1451">
        <v>2.0</v>
      </c>
      <c r="J382" s="1451">
        <v>2.0</v>
      </c>
    </row>
    <row r="383" ht="15.75" customHeight="1">
      <c r="A383" s="1450" t="s">
        <v>6269</v>
      </c>
      <c r="B383" s="1451">
        <v>2.0</v>
      </c>
      <c r="C383" s="1451">
        <v>2.0</v>
      </c>
      <c r="D383" s="1451">
        <v>2.0</v>
      </c>
      <c r="E383" s="1451">
        <v>2.0</v>
      </c>
      <c r="F383" s="1451">
        <v>2.0</v>
      </c>
      <c r="G383" s="1451">
        <v>2.0</v>
      </c>
      <c r="H383" s="1451">
        <v>2.0</v>
      </c>
      <c r="I383" s="1451">
        <v>2.0</v>
      </c>
      <c r="J383" s="1451">
        <v>2.0</v>
      </c>
    </row>
    <row r="384" ht="15.75" customHeight="1">
      <c r="A384" s="1450" t="s">
        <v>5945</v>
      </c>
      <c r="B384" s="1451">
        <v>2.0</v>
      </c>
      <c r="C384" s="1451">
        <v>2.0</v>
      </c>
      <c r="D384" s="1451">
        <v>2.0</v>
      </c>
      <c r="E384" s="1451">
        <v>2.0</v>
      </c>
      <c r="F384" s="1451">
        <v>2.0</v>
      </c>
      <c r="G384" s="1451">
        <v>2.0</v>
      </c>
      <c r="H384" s="1451">
        <v>2.0</v>
      </c>
      <c r="I384" s="1451">
        <v>2.0</v>
      </c>
      <c r="J384" s="1451">
        <v>2.0</v>
      </c>
    </row>
    <row r="385" ht="15.75" customHeight="1">
      <c r="A385" s="1450" t="s">
        <v>6270</v>
      </c>
      <c r="B385" s="1451">
        <v>2.0</v>
      </c>
      <c r="C385" s="1451">
        <v>2.0</v>
      </c>
      <c r="D385" s="1451">
        <v>2.0</v>
      </c>
      <c r="E385" s="1451">
        <v>2.0</v>
      </c>
      <c r="F385" s="1451">
        <v>2.0</v>
      </c>
      <c r="G385" s="1451">
        <v>2.0</v>
      </c>
      <c r="H385" s="1451">
        <v>2.0</v>
      </c>
      <c r="I385" s="1451">
        <v>2.0</v>
      </c>
      <c r="J385" s="1451">
        <v>2.0</v>
      </c>
    </row>
    <row r="386" ht="15.75" customHeight="1">
      <c r="A386" s="1450" t="s">
        <v>6271</v>
      </c>
      <c r="B386" s="1451">
        <v>0.0</v>
      </c>
      <c r="C386" s="1451">
        <v>2.0</v>
      </c>
      <c r="D386" s="1451">
        <v>0.0</v>
      </c>
      <c r="E386" s="1451">
        <v>0.0</v>
      </c>
      <c r="F386" s="1451">
        <v>0.0</v>
      </c>
      <c r="G386" s="1451">
        <v>2.0</v>
      </c>
      <c r="H386" s="1451">
        <v>0.0</v>
      </c>
      <c r="I386" s="1451">
        <v>2.0</v>
      </c>
      <c r="J386" s="1451">
        <v>0.0</v>
      </c>
    </row>
    <row r="387" ht="15.75" customHeight="1">
      <c r="A387" s="1450" t="s">
        <v>6272</v>
      </c>
      <c r="B387" s="1451">
        <v>0.0</v>
      </c>
      <c r="C387" s="1451">
        <v>2.0</v>
      </c>
      <c r="D387" s="1451">
        <v>0.0</v>
      </c>
      <c r="E387" s="1451">
        <v>0.0</v>
      </c>
      <c r="F387" s="1451">
        <v>0.0</v>
      </c>
      <c r="G387" s="1451">
        <v>0.0</v>
      </c>
      <c r="H387" s="1451">
        <v>2.0</v>
      </c>
      <c r="I387" s="1451">
        <v>2.0</v>
      </c>
      <c r="J387" s="1451">
        <v>2.0</v>
      </c>
    </row>
    <row r="388" ht="15.75" customHeight="1">
      <c r="A388" s="1450" t="s">
        <v>6273</v>
      </c>
      <c r="B388" s="1451">
        <v>2.0</v>
      </c>
      <c r="C388" s="1451">
        <v>2.0</v>
      </c>
      <c r="D388" s="1451">
        <v>2.0</v>
      </c>
      <c r="E388" s="1451">
        <v>2.0</v>
      </c>
      <c r="F388" s="1451">
        <v>2.0</v>
      </c>
      <c r="G388" s="1451">
        <v>2.0</v>
      </c>
      <c r="H388" s="1451">
        <v>2.0</v>
      </c>
      <c r="I388" s="1451">
        <v>2.0</v>
      </c>
      <c r="J388" s="1451">
        <v>2.0</v>
      </c>
    </row>
    <row r="389" ht="15.75" customHeight="1">
      <c r="A389" s="1450" t="s">
        <v>6274</v>
      </c>
      <c r="B389" s="1451">
        <v>2.0</v>
      </c>
      <c r="C389" s="1451">
        <v>2.0</v>
      </c>
      <c r="D389" s="1451">
        <v>0.0</v>
      </c>
      <c r="E389" s="1451">
        <v>2.0</v>
      </c>
      <c r="F389" s="1451">
        <v>2.0</v>
      </c>
      <c r="G389" s="1451">
        <v>2.0</v>
      </c>
      <c r="H389" s="1451">
        <v>0.0</v>
      </c>
      <c r="I389" s="1451">
        <v>2.0</v>
      </c>
      <c r="J389" s="1451">
        <v>2.0</v>
      </c>
    </row>
    <row r="390" ht="15.75" customHeight="1">
      <c r="A390" s="1450" t="s">
        <v>6275</v>
      </c>
      <c r="B390" s="1451">
        <v>2.0</v>
      </c>
      <c r="C390" s="1451">
        <v>2.0</v>
      </c>
      <c r="D390" s="1451">
        <v>2.0</v>
      </c>
      <c r="E390" s="1451">
        <v>2.0</v>
      </c>
      <c r="F390" s="1451">
        <v>2.0</v>
      </c>
      <c r="G390" s="1451">
        <v>2.0</v>
      </c>
      <c r="H390" s="1451">
        <v>0.0</v>
      </c>
      <c r="I390" s="1451">
        <v>2.0</v>
      </c>
      <c r="J390" s="1451">
        <v>2.0</v>
      </c>
    </row>
    <row r="391" ht="15.75" customHeight="1">
      <c r="A391" s="1450" t="s">
        <v>6276</v>
      </c>
      <c r="B391" s="1451">
        <v>2.0</v>
      </c>
      <c r="C391" s="1451">
        <v>0.0</v>
      </c>
      <c r="D391" s="1451">
        <v>0.0</v>
      </c>
      <c r="E391" s="1451">
        <v>2.0</v>
      </c>
      <c r="F391" s="1451">
        <v>2.0</v>
      </c>
      <c r="G391" s="1451">
        <v>0.0</v>
      </c>
      <c r="H391" s="1451">
        <v>0.0</v>
      </c>
      <c r="I391" s="1451">
        <v>2.0</v>
      </c>
      <c r="J391" s="1451">
        <v>0.0</v>
      </c>
    </row>
    <row r="392" ht="15.75" customHeight="1">
      <c r="A392" s="1450" t="s">
        <v>6277</v>
      </c>
      <c r="B392" s="1451">
        <v>0.0</v>
      </c>
      <c r="C392" s="1451">
        <v>0.0</v>
      </c>
      <c r="D392" s="1451">
        <v>0.0</v>
      </c>
      <c r="E392" s="1451">
        <v>0.0</v>
      </c>
      <c r="F392" s="1451">
        <v>0.0</v>
      </c>
      <c r="G392" s="1451">
        <v>0.0</v>
      </c>
      <c r="H392" s="1451">
        <v>0.0</v>
      </c>
      <c r="I392" s="1451">
        <v>2.0</v>
      </c>
      <c r="J392" s="1451">
        <v>0.0</v>
      </c>
    </row>
    <row r="393" ht="15.75" customHeight="1">
      <c r="A393" s="1450" t="s">
        <v>6278</v>
      </c>
      <c r="B393" s="1451">
        <v>0.0</v>
      </c>
      <c r="C393" s="1451">
        <v>0.0</v>
      </c>
      <c r="D393" s="1451">
        <v>0.0</v>
      </c>
      <c r="E393" s="1451">
        <v>0.0</v>
      </c>
      <c r="F393" s="1451">
        <v>0.0</v>
      </c>
      <c r="G393" s="1451">
        <v>0.0</v>
      </c>
      <c r="H393" s="1451">
        <v>0.0</v>
      </c>
      <c r="I393" s="1451">
        <v>0.0</v>
      </c>
      <c r="J393" s="1451">
        <v>0.0</v>
      </c>
    </row>
    <row r="394" ht="15.75" customHeight="1">
      <c r="A394" s="1450" t="s">
        <v>6279</v>
      </c>
      <c r="B394" s="1451">
        <v>2.0</v>
      </c>
      <c r="C394" s="1451">
        <v>2.0</v>
      </c>
      <c r="D394" s="1451">
        <v>2.0</v>
      </c>
      <c r="E394" s="1451">
        <v>2.0</v>
      </c>
      <c r="F394" s="1451">
        <v>2.0</v>
      </c>
      <c r="G394" s="1451">
        <v>0.0</v>
      </c>
      <c r="H394" s="1451">
        <v>2.0</v>
      </c>
      <c r="I394" s="1451">
        <v>0.0</v>
      </c>
      <c r="J394" s="1451">
        <v>0.0</v>
      </c>
    </row>
    <row r="395" ht="15.75" customHeight="1">
      <c r="A395" s="1450" t="s">
        <v>6280</v>
      </c>
      <c r="B395" s="1451">
        <v>2.0</v>
      </c>
      <c r="C395" s="1451">
        <v>2.0</v>
      </c>
      <c r="D395" s="1451">
        <v>0.0</v>
      </c>
      <c r="E395" s="1451">
        <v>0.0</v>
      </c>
      <c r="F395" s="1451">
        <v>0.0</v>
      </c>
      <c r="G395" s="1451">
        <v>0.0</v>
      </c>
      <c r="H395" s="1451">
        <v>0.0</v>
      </c>
      <c r="I395" s="1451">
        <v>0.0</v>
      </c>
      <c r="J395" s="1451">
        <v>0.0</v>
      </c>
    </row>
    <row r="396" ht="15.75" customHeight="1">
      <c r="A396" s="1450" t="s">
        <v>5946</v>
      </c>
      <c r="B396" s="1451">
        <v>2.0</v>
      </c>
      <c r="C396" s="1451">
        <v>2.0</v>
      </c>
      <c r="D396" s="1451">
        <v>2.0</v>
      </c>
      <c r="E396" s="1451">
        <v>2.0</v>
      </c>
      <c r="F396" s="1451">
        <v>0.0</v>
      </c>
      <c r="G396" s="1451">
        <v>2.0</v>
      </c>
      <c r="H396" s="85" t="s">
        <v>4519</v>
      </c>
      <c r="I396" s="85" t="s">
        <v>4519</v>
      </c>
      <c r="J396" s="85" t="s">
        <v>4519</v>
      </c>
    </row>
    <row r="397" ht="15.75" customHeight="1">
      <c r="A397" s="1450" t="s">
        <v>6281</v>
      </c>
      <c r="B397" s="1451">
        <v>0.0</v>
      </c>
      <c r="C397" s="1451">
        <v>2.0</v>
      </c>
      <c r="D397" s="1451">
        <v>0.0</v>
      </c>
      <c r="E397" s="1451">
        <v>2.0</v>
      </c>
      <c r="F397" s="1451">
        <v>2.0</v>
      </c>
      <c r="G397" s="1451">
        <v>2.0</v>
      </c>
      <c r="H397" s="1451">
        <v>0.0</v>
      </c>
      <c r="I397" s="1451">
        <v>2.0</v>
      </c>
      <c r="J397" s="1451">
        <v>0.0</v>
      </c>
    </row>
    <row r="398" ht="15.75" customHeight="1">
      <c r="A398" s="1450" t="s">
        <v>6282</v>
      </c>
      <c r="B398" s="1451">
        <v>2.0</v>
      </c>
      <c r="C398" s="1451">
        <v>2.0</v>
      </c>
      <c r="D398" s="1451">
        <v>2.0</v>
      </c>
      <c r="E398" s="1451">
        <v>2.0</v>
      </c>
      <c r="F398" s="1451">
        <v>2.0</v>
      </c>
      <c r="G398" s="1451">
        <v>2.0</v>
      </c>
      <c r="H398" s="1451">
        <v>0.0</v>
      </c>
      <c r="I398" s="1451">
        <v>0.0</v>
      </c>
      <c r="J398" s="1451">
        <v>0.0</v>
      </c>
    </row>
    <row r="399" ht="15.75" customHeight="1">
      <c r="A399" s="1450" t="s">
        <v>6283</v>
      </c>
      <c r="B399" s="1451">
        <v>2.0</v>
      </c>
      <c r="C399" s="1451">
        <v>2.0</v>
      </c>
      <c r="D399" s="1451">
        <v>2.0</v>
      </c>
      <c r="E399" s="1451">
        <v>2.0</v>
      </c>
      <c r="F399" s="1451">
        <v>2.0</v>
      </c>
      <c r="G399" s="1451">
        <v>2.0</v>
      </c>
      <c r="H399" s="1451">
        <v>0.0</v>
      </c>
      <c r="I399" s="1451">
        <v>0.0</v>
      </c>
      <c r="J399" s="1451">
        <v>0.0</v>
      </c>
    </row>
    <row r="400" ht="15.75" customHeight="1">
      <c r="A400" s="1450" t="s">
        <v>6284</v>
      </c>
      <c r="B400" s="1451">
        <v>0.0</v>
      </c>
      <c r="C400" s="1451">
        <v>0.0</v>
      </c>
      <c r="D400" s="1451">
        <v>0.0</v>
      </c>
      <c r="E400" s="1451">
        <v>0.0</v>
      </c>
      <c r="F400" s="1451">
        <v>0.0</v>
      </c>
      <c r="G400" s="1451">
        <v>0.0</v>
      </c>
      <c r="H400" s="85" t="s">
        <v>4519</v>
      </c>
      <c r="I400" s="85" t="s">
        <v>4519</v>
      </c>
      <c r="J400" s="85" t="s">
        <v>4519</v>
      </c>
    </row>
    <row r="401" ht="15.75" customHeight="1">
      <c r="A401" s="1450" t="s">
        <v>6285</v>
      </c>
      <c r="B401" s="1451">
        <v>0.0</v>
      </c>
      <c r="C401" s="1451">
        <v>0.0</v>
      </c>
      <c r="D401" s="1451">
        <v>0.0</v>
      </c>
      <c r="E401" s="1451">
        <v>0.0</v>
      </c>
      <c r="F401" s="1451">
        <v>0.0</v>
      </c>
      <c r="G401" s="1451">
        <v>0.0</v>
      </c>
      <c r="H401" s="85" t="s">
        <v>4519</v>
      </c>
      <c r="I401" s="85" t="s">
        <v>4519</v>
      </c>
      <c r="J401" s="85" t="s">
        <v>4519</v>
      </c>
    </row>
    <row r="402" ht="15.75" customHeight="1">
      <c r="A402" s="1450" t="s">
        <v>6286</v>
      </c>
      <c r="B402" s="1451">
        <v>2.0</v>
      </c>
      <c r="C402" s="1451">
        <v>2.0</v>
      </c>
      <c r="D402" s="1451">
        <v>2.0</v>
      </c>
      <c r="E402" s="1451">
        <v>0.0</v>
      </c>
      <c r="F402" s="1451">
        <v>0.0</v>
      </c>
      <c r="G402" s="1451">
        <v>0.0</v>
      </c>
      <c r="H402" s="85" t="s">
        <v>4519</v>
      </c>
      <c r="I402" s="85" t="s">
        <v>4519</v>
      </c>
      <c r="J402" s="85" t="s">
        <v>4519</v>
      </c>
    </row>
    <row r="403" ht="15.75" customHeight="1">
      <c r="A403" s="1450" t="s">
        <v>6287</v>
      </c>
      <c r="B403" s="85" t="s">
        <v>4519</v>
      </c>
      <c r="C403" s="85" t="s">
        <v>4519</v>
      </c>
      <c r="D403" s="85" t="s">
        <v>4519</v>
      </c>
      <c r="E403" s="85" t="s">
        <v>4519</v>
      </c>
      <c r="F403" s="85" t="s">
        <v>4519</v>
      </c>
      <c r="G403" s="85" t="s">
        <v>4519</v>
      </c>
      <c r="H403" s="1451">
        <v>2.0</v>
      </c>
      <c r="I403" s="1451">
        <v>0.0</v>
      </c>
      <c r="J403" s="1451">
        <v>0.0</v>
      </c>
    </row>
    <row r="404" ht="15.75" customHeight="1">
      <c r="A404" s="85" t="s">
        <v>6288</v>
      </c>
      <c r="B404" s="85" t="s">
        <v>4519</v>
      </c>
      <c r="C404" s="85" t="s">
        <v>4519</v>
      </c>
      <c r="D404" s="85" t="s">
        <v>4519</v>
      </c>
      <c r="E404" s="85" t="s">
        <v>4519</v>
      </c>
      <c r="F404" s="85" t="s">
        <v>4519</v>
      </c>
      <c r="G404" s="85" t="s">
        <v>4519</v>
      </c>
      <c r="H404" s="1451">
        <v>0.0</v>
      </c>
      <c r="I404" s="1451">
        <v>0.0</v>
      </c>
      <c r="J404" s="1451">
        <v>0.0</v>
      </c>
    </row>
    <row r="405" ht="15.75" customHeight="1">
      <c r="A405" s="85" t="s">
        <v>6289</v>
      </c>
      <c r="B405" s="85" t="s">
        <v>4519</v>
      </c>
      <c r="C405" s="85" t="s">
        <v>4519</v>
      </c>
      <c r="D405" s="85" t="s">
        <v>4519</v>
      </c>
      <c r="E405" s="85" t="s">
        <v>4519</v>
      </c>
      <c r="F405" s="85" t="s">
        <v>4519</v>
      </c>
      <c r="G405" s="85" t="s">
        <v>4519</v>
      </c>
      <c r="H405" s="1451">
        <v>0.0</v>
      </c>
      <c r="I405" s="1451">
        <v>0.0</v>
      </c>
      <c r="J405" s="1451">
        <v>0.0</v>
      </c>
    </row>
    <row r="406" ht="15.75" customHeight="1">
      <c r="A406" s="85" t="s">
        <v>6290</v>
      </c>
      <c r="B406" s="85" t="s">
        <v>4519</v>
      </c>
      <c r="C406" s="85" t="s">
        <v>4519</v>
      </c>
      <c r="D406" s="85" t="s">
        <v>4519</v>
      </c>
      <c r="E406" s="85" t="s">
        <v>4519</v>
      </c>
      <c r="F406" s="85" t="s">
        <v>4519</v>
      </c>
      <c r="G406" s="85" t="s">
        <v>4519</v>
      </c>
      <c r="H406" s="1451">
        <v>2.0</v>
      </c>
      <c r="I406" s="1451">
        <v>2.0</v>
      </c>
      <c r="J406" s="1451">
        <v>2.0</v>
      </c>
    </row>
    <row r="407" ht="15.75" customHeight="1">
      <c r="A407" s="85" t="s">
        <v>6291</v>
      </c>
      <c r="B407" s="85" t="s">
        <v>4519</v>
      </c>
      <c r="C407" s="85" t="s">
        <v>4519</v>
      </c>
      <c r="D407" s="85" t="s">
        <v>4519</v>
      </c>
      <c r="E407" s="85" t="s">
        <v>4519</v>
      </c>
      <c r="F407" s="85" t="s">
        <v>4519</v>
      </c>
      <c r="G407" s="85" t="s">
        <v>4519</v>
      </c>
      <c r="H407" s="1451">
        <v>2.0</v>
      </c>
      <c r="I407" s="1451">
        <v>0.0</v>
      </c>
      <c r="J407" s="1451">
        <v>0.0</v>
      </c>
    </row>
    <row r="408" ht="15.75" customHeight="1">
      <c r="A408" s="85" t="s">
        <v>6292</v>
      </c>
      <c r="B408" s="85" t="s">
        <v>4519</v>
      </c>
      <c r="C408" s="85" t="s">
        <v>4519</v>
      </c>
      <c r="D408" s="85" t="s">
        <v>4519</v>
      </c>
      <c r="E408" s="85" t="s">
        <v>4519</v>
      </c>
      <c r="F408" s="85" t="s">
        <v>4519</v>
      </c>
      <c r="G408" s="85" t="s">
        <v>4519</v>
      </c>
      <c r="H408" s="1451">
        <v>2.0</v>
      </c>
      <c r="I408" s="1451">
        <v>2.0</v>
      </c>
      <c r="J408" s="1451">
        <v>2.0</v>
      </c>
    </row>
    <row r="409" ht="15.75" customHeight="1">
      <c r="A409" s="85" t="s">
        <v>6293</v>
      </c>
      <c r="B409" s="1451">
        <v>2.0</v>
      </c>
      <c r="C409" s="1451">
        <v>2.0</v>
      </c>
      <c r="D409" s="1451">
        <v>2.0</v>
      </c>
      <c r="E409" s="1451">
        <v>2.0</v>
      </c>
      <c r="F409" s="1451">
        <v>2.0</v>
      </c>
      <c r="G409" s="1451">
        <v>2.0</v>
      </c>
      <c r="H409" s="1451">
        <v>0.0</v>
      </c>
      <c r="I409" s="1451">
        <v>0.0</v>
      </c>
      <c r="J409" s="1451">
        <v>0.0</v>
      </c>
    </row>
    <row r="410" ht="15.75" customHeight="1">
      <c r="A410" s="85" t="s">
        <v>6294</v>
      </c>
      <c r="B410" s="1451">
        <v>0.0</v>
      </c>
      <c r="C410" s="1451">
        <v>0.0</v>
      </c>
      <c r="D410" s="1451">
        <v>0.0</v>
      </c>
      <c r="E410" s="1451">
        <v>0.0</v>
      </c>
      <c r="F410" s="1451">
        <v>0.0</v>
      </c>
      <c r="G410" s="1451">
        <v>0.0</v>
      </c>
      <c r="H410" s="85" t="s">
        <v>4519</v>
      </c>
      <c r="I410" s="85" t="s">
        <v>4519</v>
      </c>
      <c r="J410" s="85" t="s">
        <v>4519</v>
      </c>
    </row>
    <row r="411" ht="15.75" customHeight="1">
      <c r="A411" s="85" t="s">
        <v>6295</v>
      </c>
      <c r="B411" s="1451">
        <v>2.0</v>
      </c>
      <c r="C411" s="1451">
        <v>0.0</v>
      </c>
      <c r="D411" s="1451">
        <v>0.0</v>
      </c>
      <c r="E411" s="1451">
        <v>0.0</v>
      </c>
      <c r="F411" s="1451">
        <v>0.0</v>
      </c>
      <c r="G411" s="1451">
        <v>0.0</v>
      </c>
      <c r="H411" s="1451">
        <v>2.0</v>
      </c>
      <c r="I411" s="1451">
        <v>2.0</v>
      </c>
      <c r="J411" s="1451">
        <v>2.0</v>
      </c>
    </row>
    <row r="412" ht="15.75" customHeight="1">
      <c r="A412" s="85" t="s">
        <v>6296</v>
      </c>
      <c r="B412" s="1451">
        <v>2.0</v>
      </c>
      <c r="C412" s="1451">
        <v>2.0</v>
      </c>
      <c r="D412" s="1451">
        <v>2.0</v>
      </c>
      <c r="E412" s="1451">
        <v>2.0</v>
      </c>
      <c r="F412" s="1451">
        <v>2.0</v>
      </c>
      <c r="G412" s="1451">
        <v>2.0</v>
      </c>
      <c r="H412" s="1451">
        <v>2.0</v>
      </c>
      <c r="I412" s="1451">
        <v>2.0</v>
      </c>
      <c r="J412" s="1451">
        <v>2.0</v>
      </c>
    </row>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